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DATA INTELLIGENCE Dropbox\Diseño DATA's\Tablas Madre\Agricultura\MODELOS\"/>
    </mc:Choice>
  </mc:AlternateContent>
  <xr:revisionPtr revIDLastSave="0" documentId="13_ncr:1_{31FB5E5D-C9AA-49E3-9F6E-20DD79556669}" xr6:coauthVersionLast="47" xr6:coauthVersionMax="47" xr10:uidLastSave="{00000000-0000-0000-0000-000000000000}"/>
  <bookViews>
    <workbookView xWindow="-108" yWindow="-108" windowWidth="23256" windowHeight="12720" firstSheet="6" activeTab="11" xr2:uid="{31C6B60C-928E-4B38-BAAC-718A79AA4037}"/>
  </bookViews>
  <sheets>
    <sheet name="RESUMEN" sheetId="13" r:id="rId1"/>
    <sheet name="Tipo de Envase" sheetId="19" r:id="rId2"/>
    <sheet name="Procesamiento" sheetId="18" r:id="rId3"/>
    <sheet name="Categoría" sheetId="17" r:id="rId4"/>
    <sheet name="Producto" sheetId="16" r:id="rId5"/>
    <sheet name="Comuna" sheetId="15" r:id="rId6"/>
    <sheet name="Región" sheetId="14" r:id="rId7"/>
    <sheet name="REG-PROV-COM" sheetId="20" r:id="rId8"/>
    <sheet name="Estructura" sheetId="9" r:id="rId9"/>
    <sheet name="Hoja1" sheetId="21" r:id="rId10"/>
    <sheet name="BD" sheetId="7" r:id="rId11"/>
    <sheet name="TD BD" sheetId="8" r:id="rId12"/>
    <sheet name="Parametros" sheetId="6" r:id="rId13"/>
    <sheet name="Temporalidad" sheetId="5" r:id="rId14"/>
    <sheet name="Territorio" sheetId="4" r:id="rId15"/>
    <sheet name="Tipo_Gráfico" sheetId="3" r:id="rId16"/>
    <sheet name="unidad_medida" sheetId="2" r:id="rId17"/>
    <sheet name="Categoría " sheetId="1" r:id="rId18"/>
    <sheet name="Responsables" sheetId="11" r:id="rId19"/>
  </sheets>
  <definedNames>
    <definedName name="_xlnm._FilterDatabase" localSheetId="10" hidden="1">BD!$A$1:$W$5507</definedName>
    <definedName name="_xlnm._FilterDatabase" localSheetId="0" hidden="1">RESUMEN!$A$1:$AQ$77</definedName>
    <definedName name="Categoria">Categoría[Categoría]</definedName>
    <definedName name="Comunas">Comuna[Comuna]</definedName>
    <definedName name="Cultivo">Categoría[Categoría]</definedName>
    <definedName name="DatosExternos_1" localSheetId="18" hidden="1">'Responsables'!$A$1:$C$14</definedName>
    <definedName name="DatosExternos_1" localSheetId="16" hidden="1">unidad_medida!$A$10:$E$78</definedName>
    <definedName name="DatosExternos_2" localSheetId="17" hidden="1">'Categoría '!$A$10:$M$3227</definedName>
    <definedName name="DatosExternos_2" localSheetId="15" hidden="1">Tipo_Gráfico!$A$1:$D$5</definedName>
    <definedName name="DatosExternos_3" localSheetId="14" hidden="1">Territorio!$B$10:$H$3105</definedName>
    <definedName name="DatosExternos_4" localSheetId="13" hidden="1">Temporalidad!$A$11:$G$1770</definedName>
    <definedName name="DatosExternos_5" localSheetId="12" hidden="1">Parametros!$A$10:$E$119</definedName>
    <definedName name="Destinos">Destino[Destino]</definedName>
    <definedName name="Procesamiento">Tamaño[Procesamiento]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#N/A</definedName>
    <definedName name="SegmentaciónDeDatos_descripcion">#N/A</definedName>
    <definedName name="SegmentaciónDeDatos_descripcion1">#N/A</definedName>
    <definedName name="SegmentaciónDeDatos_Industria">#N/A</definedName>
    <definedName name="SegmentaciónDeDatos_nivel_administrativo">#N/A</definedName>
    <definedName name="SegmentaciónDeDatos_nombre">#N/A</definedName>
    <definedName name="SegmentaciónDeDatos_nombre1">#N/A</definedName>
    <definedName name="SegmentaciónDeDatos_Producto">#N/A</definedName>
    <definedName name="SegmentaciónDeDatos_Sector">#N/A</definedName>
    <definedName name="SexoPropietarios">Propietario[Propietario]</definedName>
    <definedName name="TipoEmpresa">Tipo_Empresa[Tipo de Empresa]</definedName>
    <definedName name="TipoEnvase">Embase[Tipo de Envase]</definedName>
  </definedNames>
  <calcPr calcId="191029"/>
  <pivotCaches>
    <pivotCache cacheId="10"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as_84bee5cc-9ad1-4a36-8cdc-98851306095a" name="Categorias" connection="Consulta - Categoria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2" i="13" l="1"/>
  <c r="L71" i="13"/>
  <c r="L70" i="13"/>
  <c r="L76" i="13"/>
  <c r="B72" i="13" l="1"/>
  <c r="B71" i="13"/>
  <c r="B70" i="13"/>
  <c r="B73" i="13" l="1"/>
  <c r="B74" i="13"/>
  <c r="B75" i="13"/>
  <c r="Z77" i="13"/>
  <c r="Z76" i="13"/>
  <c r="M60" i="13"/>
  <c r="L75" i="13"/>
  <c r="L74" i="13"/>
  <c r="L73" i="13"/>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2" i="15"/>
  <c r="C3" i="14"/>
  <c r="C4" i="14"/>
  <c r="C5" i="14"/>
  <c r="C6" i="14"/>
  <c r="C7" i="14"/>
  <c r="C8" i="14"/>
  <c r="C9" i="14"/>
  <c r="C10" i="14"/>
  <c r="C11" i="14"/>
  <c r="C12" i="14"/>
  <c r="C13" i="14"/>
  <c r="C14" i="14"/>
  <c r="C2" i="14"/>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C3" i="9"/>
  <c r="C4" i="9"/>
  <c r="C5" i="9"/>
  <c r="C6" i="9"/>
  <c r="C7" i="9"/>
  <c r="C8" i="9"/>
  <c r="C9" i="9"/>
  <c r="C10" i="9"/>
  <c r="C11" i="9"/>
  <c r="C12" i="9"/>
  <c r="C13" i="9"/>
  <c r="C14" i="9"/>
  <c r="C15" i="9"/>
  <c r="AL72" i="13"/>
  <c r="AL73" i="13" s="1"/>
  <c r="AL74" i="13" s="1"/>
  <c r="AL75" i="13" s="1"/>
  <c r="AL76" i="13" s="1"/>
  <c r="AL77" i="13" s="1"/>
  <c r="AM72" i="13"/>
  <c r="AM73" i="13"/>
  <c r="AM74" i="13" s="1"/>
  <c r="AM75" i="13" s="1"/>
  <c r="AM76" i="13" s="1"/>
  <c r="AM77" i="13" s="1"/>
  <c r="AN73" i="13"/>
  <c r="AO73" i="13"/>
  <c r="AN75" i="13"/>
  <c r="AO75" i="13"/>
  <c r="AN77" i="13"/>
  <c r="AO77" i="13"/>
  <c r="AH72" i="13"/>
  <c r="AH73" i="13"/>
  <c r="AH74" i="13"/>
  <c r="AH75" i="13"/>
  <c r="AH76" i="13" s="1"/>
  <c r="AH77" i="13" s="1"/>
  <c r="AB72" i="13"/>
  <c r="AC72" i="13"/>
  <c r="AD72" i="13"/>
  <c r="AE72" i="13"/>
  <c r="AE73" i="13" s="1"/>
  <c r="AE74" i="13" s="1"/>
  <c r="AE75" i="13" s="1"/>
  <c r="AE76" i="13" s="1"/>
  <c r="AE77" i="13" s="1"/>
  <c r="AF72" i="13"/>
  <c r="AF73" i="13" s="1"/>
  <c r="AF74" i="13" s="1"/>
  <c r="AF75" i="13" s="1"/>
  <c r="AF76" i="13" s="1"/>
  <c r="AF77" i="13" s="1"/>
  <c r="AB73" i="13"/>
  <c r="AC73" i="13"/>
  <c r="AD73" i="13"/>
  <c r="AD74" i="13" s="1"/>
  <c r="AD75" i="13" s="1"/>
  <c r="AD76" i="13" s="1"/>
  <c r="AD77" i="13" s="1"/>
  <c r="AB74" i="13"/>
  <c r="AC74" i="13"/>
  <c r="AC75" i="13" s="1"/>
  <c r="AC76" i="13" s="1"/>
  <c r="AC77" i="13" s="1"/>
  <c r="AB75" i="13"/>
  <c r="AB76" i="13" s="1"/>
  <c r="AB77" i="13" s="1"/>
  <c r="AA72" i="13"/>
  <c r="AA73" i="13" s="1"/>
  <c r="AA74" i="13" s="1"/>
  <c r="AA75" i="13" s="1"/>
  <c r="AA76" i="13" s="1"/>
  <c r="AA77" i="13" s="1"/>
  <c r="X72" i="13"/>
  <c r="X73" i="13" s="1"/>
  <c r="X74" i="13" s="1"/>
  <c r="X75" i="13" s="1"/>
  <c r="X76" i="13" s="1"/>
  <c r="X77" i="13" s="1"/>
  <c r="V72" i="13"/>
  <c r="V73" i="13" s="1"/>
  <c r="V74" i="13" s="1"/>
  <c r="V75" i="13" s="1"/>
  <c r="V76" i="13" s="1"/>
  <c r="V77" i="13" s="1"/>
  <c r="O71" i="13"/>
  <c r="O72" i="13" s="1"/>
  <c r="O73" i="13" s="1"/>
  <c r="O74" i="13" s="1"/>
  <c r="O75" i="13" s="1"/>
  <c r="O76" i="13" s="1"/>
  <c r="O77" i="13" s="1"/>
  <c r="A72"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3" i="13"/>
  <c r="A74" i="13"/>
  <c r="A75" i="13"/>
  <c r="A76" i="13"/>
  <c r="A77" i="13"/>
  <c r="A4" i="13"/>
  <c r="M10" i="13" l="1"/>
  <c r="T10" i="13" s="1"/>
  <c r="Z10" i="13" s="1"/>
  <c r="M4" i="13"/>
  <c r="T4" i="13" s="1"/>
  <c r="Z4" i="13" s="1"/>
  <c r="T49" i="13"/>
  <c r="Z49" i="13" s="1"/>
  <c r="T54" i="13"/>
  <c r="Z54" i="13" s="1"/>
  <c r="T55" i="13"/>
  <c r="Z55" i="13" s="1"/>
  <c r="T56" i="13"/>
  <c r="Z56" i="13" s="1"/>
  <c r="T57" i="13"/>
  <c r="Z57" i="13" s="1"/>
  <c r="T58" i="13"/>
  <c r="Z58" i="13" s="1"/>
  <c r="T59" i="13"/>
  <c r="Z59" i="13" s="1"/>
  <c r="T76" i="13"/>
  <c r="T77" i="13"/>
  <c r="M21" i="13"/>
  <c r="T21" i="13" s="1"/>
  <c r="Z21" i="13" s="1"/>
  <c r="M15" i="13"/>
  <c r="T15" i="13" s="1"/>
  <c r="Z15" i="13" s="1"/>
  <c r="N10" i="13" l="1"/>
  <c r="N15" i="13"/>
  <c r="N16" i="13"/>
  <c r="N17" i="13"/>
  <c r="N18" i="13"/>
  <c r="N19" i="13"/>
  <c r="N20" i="13"/>
  <c r="N21" i="13"/>
  <c r="N22" i="13"/>
  <c r="N23" i="13"/>
  <c r="N24" i="13"/>
  <c r="N25"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2" i="13"/>
  <c r="N75" i="13"/>
  <c r="N76" i="13"/>
  <c r="N77" i="13"/>
  <c r="N4" i="13"/>
  <c r="R4" i="13"/>
  <c r="Q4" i="13"/>
  <c r="Y72" i="13"/>
  <c r="M64" i="13"/>
  <c r="T64" i="13" s="1"/>
  <c r="Z64" i="13" s="1"/>
  <c r="M63" i="13"/>
  <c r="T63" i="13" s="1"/>
  <c r="Z63" i="13" s="1"/>
  <c r="M62" i="13"/>
  <c r="T62" i="13" s="1"/>
  <c r="Z62" i="13" s="1"/>
  <c r="M53" i="13"/>
  <c r="T53" i="13" s="1"/>
  <c r="Z53" i="13" s="1"/>
  <c r="M52" i="13"/>
  <c r="T52" i="13" s="1"/>
  <c r="Z52" i="13" s="1"/>
  <c r="M51" i="13"/>
  <c r="T51" i="13" s="1"/>
  <c r="Z51" i="13" s="1"/>
  <c r="M50" i="13"/>
  <c r="T50" i="13" s="1"/>
  <c r="Z50" i="13" s="1"/>
  <c r="M48" i="13"/>
  <c r="T48" i="13" s="1"/>
  <c r="P72" i="13"/>
  <c r="AG72" i="13" s="1"/>
  <c r="R72" i="13"/>
  <c r="AQ72" i="13" s="1"/>
  <c r="AK7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Z48" i="13" l="1"/>
  <c r="W48" i="13"/>
  <c r="W49" i="13"/>
  <c r="W50" i="13"/>
  <c r="W51" i="13"/>
  <c r="W52" i="13"/>
  <c r="W53" i="13"/>
  <c r="W54" i="13"/>
  <c r="W55" i="13"/>
  <c r="W56" i="13"/>
  <c r="W57" i="13"/>
  <c r="W58" i="13"/>
  <c r="W59" i="13"/>
  <c r="W76" i="13"/>
  <c r="W77" i="13"/>
  <c r="AJ1" i="9" l="1"/>
  <c r="AB1" i="9"/>
  <c r="T1" i="9"/>
  <c r="J67" i="13"/>
  <c r="M67" i="13" s="1"/>
  <c r="T67" i="13" s="1"/>
  <c r="Z67" i="13" s="1"/>
  <c r="J68" i="13"/>
  <c r="M68" i="13" s="1"/>
  <c r="T68" i="13" s="1"/>
  <c r="Z68" i="13" s="1"/>
  <c r="J69" i="13"/>
  <c r="M69" i="13" s="1"/>
  <c r="T69" i="13" s="1"/>
  <c r="Z69" i="13" s="1"/>
  <c r="P1" i="9"/>
  <c r="L1" i="9"/>
  <c r="B60" i="13" s="1"/>
  <c r="G1" i="9"/>
  <c r="B1" i="9"/>
  <c r="AP4" i="13"/>
  <c r="AQ4" i="13"/>
  <c r="P4" i="13"/>
  <c r="AG4" i="13" s="1"/>
  <c r="R5" i="13"/>
  <c r="R6" i="13"/>
  <c r="R7" i="13"/>
  <c r="R8" i="13"/>
  <c r="R9" i="13"/>
  <c r="R10" i="13"/>
  <c r="R11" i="13"/>
  <c r="R12" i="13"/>
  <c r="R13" i="13"/>
  <c r="R14" i="13"/>
  <c r="R15" i="13"/>
  <c r="R16" i="13"/>
  <c r="R17" i="13"/>
  <c r="R18" i="13"/>
  <c r="R19" i="13"/>
  <c r="R20" i="13"/>
  <c r="R21" i="13"/>
  <c r="R22" i="13"/>
  <c r="R23" i="13"/>
  <c r="R24" i="13"/>
  <c r="R25" i="13"/>
  <c r="R26" i="13"/>
  <c r="AQ26" i="13" s="1"/>
  <c r="R27" i="13"/>
  <c r="R28" i="13"/>
  <c r="R29" i="13"/>
  <c r="R30" i="13"/>
  <c r="R31" i="13"/>
  <c r="R32" i="13"/>
  <c r="R33" i="13"/>
  <c r="R34" i="13"/>
  <c r="R35" i="13"/>
  <c r="AQ35" i="13" s="1"/>
  <c r="R36" i="13"/>
  <c r="R37" i="13"/>
  <c r="R38" i="13"/>
  <c r="R39" i="13"/>
  <c r="R40" i="13"/>
  <c r="R41" i="13"/>
  <c r="R42" i="13"/>
  <c r="R43" i="13"/>
  <c r="AQ43" i="13" s="1"/>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3" i="13"/>
  <c r="AQ73" i="13" s="1"/>
  <c r="R74" i="13"/>
  <c r="R75" i="13"/>
  <c r="R76" i="13"/>
  <c r="R77"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3" i="13"/>
  <c r="P74" i="13"/>
  <c r="P75" i="13"/>
  <c r="P76" i="13"/>
  <c r="P77"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6" i="6"/>
  <c r="F105" i="6"/>
  <c r="F107" i="6"/>
  <c r="F108" i="6"/>
  <c r="F109" i="6"/>
  <c r="F110" i="6"/>
  <c r="F111" i="6"/>
  <c r="F112" i="6"/>
  <c r="F113" i="6"/>
  <c r="F114" i="6"/>
  <c r="F115" i="6"/>
  <c r="F116" i="6"/>
  <c r="F117" i="6"/>
  <c r="F118" i="6"/>
  <c r="F119" i="6"/>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1301" i="1"/>
  <c r="N1302" i="1"/>
  <c r="N1303" i="1"/>
  <c r="N1304" i="1"/>
  <c r="N1305" i="1"/>
  <c r="N1306" i="1"/>
  <c r="N1307" i="1"/>
  <c r="N1308" i="1"/>
  <c r="N1309" i="1"/>
  <c r="N1310" i="1"/>
  <c r="N1311" i="1"/>
  <c r="N1312" i="1"/>
  <c r="N1313" i="1"/>
  <c r="N1314" i="1"/>
  <c r="N1315" i="1"/>
  <c r="N1316" i="1"/>
  <c r="N1317" i="1"/>
  <c r="N1318" i="1"/>
  <c r="N1319" i="1"/>
  <c r="N1320" i="1"/>
  <c r="N1321"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3164" i="1"/>
  <c r="N3165" i="1"/>
  <c r="N3166" i="1"/>
  <c r="N3167" i="1"/>
  <c r="N3168" i="1"/>
  <c r="N3169" i="1"/>
  <c r="N3170" i="1"/>
  <c r="N3171" i="1"/>
  <c r="N3172" i="1"/>
  <c r="N3173" i="1"/>
  <c r="N3174" i="1"/>
  <c r="N3175" i="1"/>
  <c r="N3176" i="1"/>
  <c r="N3177" i="1"/>
  <c r="N3178" i="1"/>
  <c r="N3179" i="1"/>
  <c r="N529" i="1"/>
  <c r="N530" i="1"/>
  <c r="N531" i="1"/>
  <c r="N532" i="1"/>
  <c r="N533" i="1"/>
  <c r="N534" i="1"/>
  <c r="N535" i="1"/>
  <c r="N536" i="1"/>
  <c r="N537" i="1"/>
  <c r="N1151" i="1"/>
  <c r="N1152" i="1"/>
  <c r="N1153" i="1"/>
  <c r="N1154" i="1"/>
  <c r="N1155" i="1"/>
  <c r="N1156" i="1"/>
  <c r="N1157" i="1"/>
  <c r="N1158" i="1"/>
  <c r="N1159" i="1"/>
  <c r="N1160" i="1"/>
  <c r="N1161" i="1"/>
  <c r="N1162" i="1"/>
  <c r="N1163" i="1"/>
  <c r="N1164" i="1"/>
  <c r="N1165" i="1"/>
  <c r="N1166" i="1"/>
  <c r="N1167" i="1"/>
  <c r="N1168" i="1"/>
  <c r="N1169"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3180" i="1"/>
  <c r="N3181" i="1"/>
  <c r="N3182" i="1"/>
  <c r="N3183" i="1"/>
  <c r="N3184" i="1"/>
  <c r="N3185" i="1"/>
  <c r="N3186" i="1"/>
  <c r="N3187" i="1"/>
  <c r="N3188" i="1"/>
  <c r="N3189" i="1"/>
  <c r="N3190" i="1"/>
  <c r="N3191" i="1"/>
  <c r="N3192" i="1"/>
  <c r="N3193" i="1"/>
  <c r="N3194" i="1"/>
  <c r="N3195" i="1"/>
  <c r="N538" i="1"/>
  <c r="N539" i="1"/>
  <c r="N540" i="1"/>
  <c r="N541" i="1"/>
  <c r="N542" i="1"/>
  <c r="N543" i="1"/>
  <c r="N544" i="1"/>
  <c r="N545" i="1"/>
  <c r="N546" i="1"/>
  <c r="N547" i="1"/>
  <c r="N1170" i="1"/>
  <c r="N1171" i="1"/>
  <c r="N1172" i="1"/>
  <c r="N1173" i="1"/>
  <c r="N1174" i="1"/>
  <c r="N1175" i="1"/>
  <c r="N1176" i="1"/>
  <c r="N1177" i="1"/>
  <c r="N1178" i="1"/>
  <c r="N1179" i="1"/>
  <c r="N1180" i="1"/>
  <c r="N1181" i="1"/>
  <c r="N1182" i="1"/>
  <c r="N1183" i="1"/>
  <c r="N1184" i="1"/>
  <c r="N1185" i="1"/>
  <c r="N1186" i="1"/>
  <c r="N1187" i="1"/>
  <c r="N1188"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3196" i="1"/>
  <c r="N3197" i="1"/>
  <c r="N3198" i="1"/>
  <c r="N3199" i="1"/>
  <c r="N3200" i="1"/>
  <c r="N3201" i="1"/>
  <c r="N3202" i="1"/>
  <c r="N3203" i="1"/>
  <c r="N3204" i="1"/>
  <c r="N3205" i="1"/>
  <c r="N3206" i="1"/>
  <c r="N3207" i="1"/>
  <c r="N3208" i="1"/>
  <c r="N3209" i="1"/>
  <c r="N3210" i="1"/>
  <c r="N3211" i="1"/>
  <c r="N548" i="1"/>
  <c r="N549" i="1"/>
  <c r="N550" i="1"/>
  <c r="N551" i="1"/>
  <c r="N552" i="1"/>
  <c r="N553" i="1"/>
  <c r="N554" i="1"/>
  <c r="N555" i="1"/>
  <c r="N556" i="1"/>
  <c r="N557" i="1"/>
  <c r="N1189" i="1"/>
  <c r="N1190" i="1"/>
  <c r="N1191" i="1"/>
  <c r="N1192" i="1"/>
  <c r="N1193" i="1"/>
  <c r="N1194" i="1"/>
  <c r="N1195" i="1"/>
  <c r="N1196" i="1"/>
  <c r="N1197" i="1"/>
  <c r="N1198" i="1"/>
  <c r="N1199" i="1"/>
  <c r="N1200" i="1"/>
  <c r="N1201" i="1"/>
  <c r="N1202" i="1"/>
  <c r="N1203" i="1"/>
  <c r="N1204" i="1"/>
  <c r="N1205" i="1"/>
  <c r="N1206" i="1"/>
  <c r="N1207" i="1"/>
  <c r="N1208"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3212" i="1"/>
  <c r="N3213" i="1"/>
  <c r="N3214" i="1"/>
  <c r="N3215" i="1"/>
  <c r="N3216" i="1"/>
  <c r="N3217" i="1"/>
  <c r="N3218" i="1"/>
  <c r="N3219" i="1"/>
  <c r="N3220" i="1"/>
  <c r="N3221" i="1"/>
  <c r="N3222" i="1"/>
  <c r="N3223" i="1"/>
  <c r="N3224" i="1"/>
  <c r="N3225" i="1"/>
  <c r="N3226" i="1"/>
  <c r="N3227" i="1"/>
  <c r="N558" i="1"/>
  <c r="N559" i="1"/>
  <c r="N560" i="1"/>
  <c r="N561" i="1"/>
  <c r="N562" i="1"/>
  <c r="N563" i="1"/>
  <c r="N564" i="1"/>
  <c r="N565" i="1"/>
  <c r="N566" i="1"/>
  <c r="N567" i="1"/>
  <c r="N1209" i="1"/>
  <c r="N1210" i="1"/>
  <c r="N1211" i="1"/>
  <c r="N1212" i="1"/>
  <c r="N1213" i="1"/>
  <c r="N1214" i="1"/>
  <c r="N1215" i="1"/>
  <c r="N1216" i="1"/>
  <c r="N1217" i="1"/>
  <c r="N1218" i="1"/>
  <c r="N1219" i="1"/>
  <c r="N1220" i="1"/>
  <c r="N1221" i="1"/>
  <c r="N1222" i="1"/>
  <c r="N1223" i="1"/>
  <c r="N1224" i="1"/>
  <c r="N1225" i="1"/>
  <c r="N1226" i="1"/>
  <c r="N1227" i="1"/>
  <c r="N1228"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1301" i="1"/>
  <c r="O1302" i="1"/>
  <c r="O1303" i="1"/>
  <c r="O1304" i="1"/>
  <c r="O1305" i="1"/>
  <c r="O1306" i="1"/>
  <c r="O1307" i="1"/>
  <c r="O1308" i="1"/>
  <c r="O1309" i="1"/>
  <c r="O1310" i="1"/>
  <c r="O1311" i="1"/>
  <c r="O1312" i="1"/>
  <c r="O1313" i="1"/>
  <c r="O1314" i="1"/>
  <c r="O1315" i="1"/>
  <c r="O1316" i="1"/>
  <c r="O1317" i="1"/>
  <c r="O1318" i="1"/>
  <c r="O1319" i="1"/>
  <c r="O1320" i="1"/>
  <c r="O1321"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3164" i="1"/>
  <c r="O3165" i="1"/>
  <c r="O3166" i="1"/>
  <c r="O3167" i="1"/>
  <c r="O3168" i="1"/>
  <c r="O3169" i="1"/>
  <c r="O3170" i="1"/>
  <c r="O3171" i="1"/>
  <c r="O3172" i="1"/>
  <c r="O3173" i="1"/>
  <c r="O3174" i="1"/>
  <c r="O3175" i="1"/>
  <c r="O3176" i="1"/>
  <c r="O3177" i="1"/>
  <c r="O3178" i="1"/>
  <c r="O3179" i="1"/>
  <c r="O529" i="1"/>
  <c r="O530" i="1"/>
  <c r="O531" i="1"/>
  <c r="O532" i="1"/>
  <c r="O533" i="1"/>
  <c r="O534" i="1"/>
  <c r="O535" i="1"/>
  <c r="O536" i="1"/>
  <c r="O537" i="1"/>
  <c r="O1151" i="1"/>
  <c r="O1152" i="1"/>
  <c r="O1153" i="1"/>
  <c r="O1154" i="1"/>
  <c r="O1155" i="1"/>
  <c r="O1156" i="1"/>
  <c r="O1157" i="1"/>
  <c r="O1158" i="1"/>
  <c r="O1159" i="1"/>
  <c r="O1160" i="1"/>
  <c r="O1161" i="1"/>
  <c r="O1162" i="1"/>
  <c r="O1163" i="1"/>
  <c r="O1164" i="1"/>
  <c r="O1165" i="1"/>
  <c r="O1166" i="1"/>
  <c r="O1167" i="1"/>
  <c r="O1168" i="1"/>
  <c r="O1169"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3180" i="1"/>
  <c r="O3181" i="1"/>
  <c r="O3182" i="1"/>
  <c r="O3183" i="1"/>
  <c r="O3184" i="1"/>
  <c r="O3185" i="1"/>
  <c r="O3186" i="1"/>
  <c r="O3187" i="1"/>
  <c r="O3188" i="1"/>
  <c r="O3189" i="1"/>
  <c r="O3190" i="1"/>
  <c r="O3191" i="1"/>
  <c r="O3192" i="1"/>
  <c r="O3193" i="1"/>
  <c r="O3194" i="1"/>
  <c r="O3195" i="1"/>
  <c r="O538" i="1"/>
  <c r="O539" i="1"/>
  <c r="O540" i="1"/>
  <c r="O541" i="1"/>
  <c r="O542" i="1"/>
  <c r="O543" i="1"/>
  <c r="O544" i="1"/>
  <c r="O545" i="1"/>
  <c r="O546" i="1"/>
  <c r="O547" i="1"/>
  <c r="O1170" i="1"/>
  <c r="O1171" i="1"/>
  <c r="O1172" i="1"/>
  <c r="O1173" i="1"/>
  <c r="O1174" i="1"/>
  <c r="O1175" i="1"/>
  <c r="O1176" i="1"/>
  <c r="O1177" i="1"/>
  <c r="O1178" i="1"/>
  <c r="O1179" i="1"/>
  <c r="O1180" i="1"/>
  <c r="O1181" i="1"/>
  <c r="O1182" i="1"/>
  <c r="O1183" i="1"/>
  <c r="O1184" i="1"/>
  <c r="O1185" i="1"/>
  <c r="O1186" i="1"/>
  <c r="O1187" i="1"/>
  <c r="O1188"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3196" i="1"/>
  <c r="O3197" i="1"/>
  <c r="O3198" i="1"/>
  <c r="O3199" i="1"/>
  <c r="O3200" i="1"/>
  <c r="O3201" i="1"/>
  <c r="O3202" i="1"/>
  <c r="O3203" i="1"/>
  <c r="O3204" i="1"/>
  <c r="O3205" i="1"/>
  <c r="O3206" i="1"/>
  <c r="O3207" i="1"/>
  <c r="O3208" i="1"/>
  <c r="O3209" i="1"/>
  <c r="O3210" i="1"/>
  <c r="O3211" i="1"/>
  <c r="O548" i="1"/>
  <c r="O549" i="1"/>
  <c r="O550" i="1"/>
  <c r="O551" i="1"/>
  <c r="O552" i="1"/>
  <c r="O553" i="1"/>
  <c r="O554" i="1"/>
  <c r="O555" i="1"/>
  <c r="O556" i="1"/>
  <c r="O557" i="1"/>
  <c r="O1189" i="1"/>
  <c r="O1190" i="1"/>
  <c r="O1191" i="1"/>
  <c r="O1192" i="1"/>
  <c r="O1193" i="1"/>
  <c r="O1194" i="1"/>
  <c r="O1195" i="1"/>
  <c r="O1196" i="1"/>
  <c r="O1197" i="1"/>
  <c r="O1198" i="1"/>
  <c r="O1199" i="1"/>
  <c r="O1200" i="1"/>
  <c r="O1201" i="1"/>
  <c r="O1202" i="1"/>
  <c r="O1203" i="1"/>
  <c r="O1204" i="1"/>
  <c r="O1205" i="1"/>
  <c r="O1206" i="1"/>
  <c r="O1207" i="1"/>
  <c r="O1208"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3212" i="1"/>
  <c r="O3213" i="1"/>
  <c r="O3214" i="1"/>
  <c r="O3215" i="1"/>
  <c r="O3216" i="1"/>
  <c r="O3217" i="1"/>
  <c r="O3218" i="1"/>
  <c r="O3219" i="1"/>
  <c r="O3220" i="1"/>
  <c r="O3221" i="1"/>
  <c r="O3222" i="1"/>
  <c r="O3223" i="1"/>
  <c r="O3224" i="1"/>
  <c r="O3225" i="1"/>
  <c r="O3226" i="1"/>
  <c r="O3227" i="1"/>
  <c r="O558" i="1"/>
  <c r="O559" i="1"/>
  <c r="O560" i="1"/>
  <c r="O561" i="1"/>
  <c r="O562" i="1"/>
  <c r="O563" i="1"/>
  <c r="O564" i="1"/>
  <c r="O565" i="1"/>
  <c r="O566" i="1"/>
  <c r="O567" i="1"/>
  <c r="O1209" i="1"/>
  <c r="O1210" i="1"/>
  <c r="O1211" i="1"/>
  <c r="O1212" i="1"/>
  <c r="O1213" i="1"/>
  <c r="O1214" i="1"/>
  <c r="O1215" i="1"/>
  <c r="O1216" i="1"/>
  <c r="O1217" i="1"/>
  <c r="O1218" i="1"/>
  <c r="O1219" i="1"/>
  <c r="O1220" i="1"/>
  <c r="O1221" i="1"/>
  <c r="O1222" i="1"/>
  <c r="O1223" i="1"/>
  <c r="O1224" i="1"/>
  <c r="O1225" i="1"/>
  <c r="O1226" i="1"/>
  <c r="O1227" i="1"/>
  <c r="O1228"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AK76" i="13"/>
  <c r="S64" i="13"/>
  <c r="S63" i="13"/>
  <c r="S62" i="13"/>
  <c r="S21" i="13"/>
  <c r="S15" i="13"/>
  <c r="S10" i="13"/>
  <c r="S4" i="13"/>
  <c r="AH5" i="13"/>
  <c r="AH6" i="13" s="1"/>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AH51" i="13" s="1"/>
  <c r="AH52" i="13" s="1"/>
  <c r="AH53" i="13" s="1"/>
  <c r="AH54" i="13" s="1"/>
  <c r="AH55" i="13" s="1"/>
  <c r="AH56" i="13" s="1"/>
  <c r="AH57" i="13" s="1"/>
  <c r="AH58" i="13" s="1"/>
  <c r="AH59" i="13" s="1"/>
  <c r="AH60" i="13" s="1"/>
  <c r="AH61" i="13" s="1"/>
  <c r="AH62" i="13" s="1"/>
  <c r="AH63" i="13" s="1"/>
  <c r="AH64" i="13" s="1"/>
  <c r="AH65" i="13" s="1"/>
  <c r="AH66" i="13" s="1"/>
  <c r="AH67" i="13" s="1"/>
  <c r="AH68" i="13" s="1"/>
  <c r="AH69" i="13" s="1"/>
  <c r="AH70" i="13" s="1"/>
  <c r="AH71" i="13" s="1"/>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3" i="13"/>
  <c r="Y74" i="13"/>
  <c r="Y75" i="13"/>
  <c r="Y76" i="13"/>
  <c r="Y77" i="13"/>
  <c r="Y4" i="13"/>
  <c r="W75" i="13" l="1"/>
  <c r="W72" i="13"/>
  <c r="B66" i="13"/>
  <c r="B29" i="13"/>
  <c r="W29" i="13" s="1"/>
  <c r="W73" i="13"/>
  <c r="W74" i="13"/>
  <c r="B12" i="13"/>
  <c r="W12" i="13" s="1"/>
  <c r="B32" i="13"/>
  <c r="B36" i="13"/>
  <c r="W36" i="13" s="1"/>
  <c r="B13" i="13"/>
  <c r="W13" i="13" s="1"/>
  <c r="B33" i="13"/>
  <c r="W33" i="13" s="1"/>
  <c r="B10" i="13"/>
  <c r="W10" i="13" s="1"/>
  <c r="B14" i="13"/>
  <c r="W14" i="13" s="1"/>
  <c r="B34" i="13"/>
  <c r="W34" i="13" s="1"/>
  <c r="B11" i="13"/>
  <c r="B35" i="13"/>
  <c r="B16" i="13"/>
  <c r="W16" i="13" s="1"/>
  <c r="B20" i="13"/>
  <c r="W20" i="13" s="1"/>
  <c r="B40" i="13"/>
  <c r="W40" i="13" s="1"/>
  <c r="W60" i="13"/>
  <c r="B17" i="13"/>
  <c r="W17" i="13" s="1"/>
  <c r="B37" i="13"/>
  <c r="W37" i="13" s="1"/>
  <c r="B41" i="13"/>
  <c r="W41" i="13" s="1"/>
  <c r="B65" i="13"/>
  <c r="W65" i="13" s="1"/>
  <c r="B18" i="13"/>
  <c r="W18" i="13" s="1"/>
  <c r="B38" i="13"/>
  <c r="W38" i="13" s="1"/>
  <c r="B42" i="13"/>
  <c r="W42" i="13" s="1"/>
  <c r="B15" i="13"/>
  <c r="W15" i="13" s="1"/>
  <c r="B19" i="13"/>
  <c r="W19" i="13" s="1"/>
  <c r="B39" i="13"/>
  <c r="W39" i="13" s="1"/>
  <c r="B67" i="13"/>
  <c r="W67" i="13" s="1"/>
  <c r="B62" i="13"/>
  <c r="W62" i="13" s="1"/>
  <c r="B24" i="13"/>
  <c r="W24" i="13" s="1"/>
  <c r="B44" i="13"/>
  <c r="W44" i="13" s="1"/>
  <c r="B21" i="13"/>
  <c r="W21" i="13" s="1"/>
  <c r="B25" i="13"/>
  <c r="W25" i="13" s="1"/>
  <c r="B45" i="13"/>
  <c r="W45" i="13" s="1"/>
  <c r="B61" i="13"/>
  <c r="W61" i="13" s="1"/>
  <c r="B43" i="13"/>
  <c r="W43" i="13" s="1"/>
  <c r="B22" i="13"/>
  <c r="W22" i="13" s="1"/>
  <c r="B46" i="13"/>
  <c r="W46" i="13" s="1"/>
  <c r="W66" i="13"/>
  <c r="B23" i="13"/>
  <c r="W23" i="13" s="1"/>
  <c r="B47" i="13"/>
  <c r="W47" i="13" s="1"/>
  <c r="B4" i="13"/>
  <c r="W4" i="13" s="1"/>
  <c r="B8" i="13"/>
  <c r="W8" i="13" s="1"/>
  <c r="B28" i="13"/>
  <c r="W28" i="13" s="1"/>
  <c r="B5" i="13"/>
  <c r="W5" i="13" s="1"/>
  <c r="B9" i="13"/>
  <c r="W9" i="13" s="1"/>
  <c r="B7" i="13"/>
  <c r="W7" i="13" s="1"/>
  <c r="B6" i="13"/>
  <c r="W6" i="13" s="1"/>
  <c r="B26" i="13"/>
  <c r="W26" i="13" s="1"/>
  <c r="B30" i="13"/>
  <c r="W70" i="13"/>
  <c r="B27" i="13"/>
  <c r="W27" i="13" s="1"/>
  <c r="B31" i="13"/>
  <c r="W31" i="13" s="1"/>
  <c r="B68" i="13"/>
  <c r="W68" i="13" s="1"/>
  <c r="B63" i="13"/>
  <c r="W63" i="13" s="1"/>
  <c r="B64" i="13"/>
  <c r="W64" i="13" s="1"/>
  <c r="B69" i="13"/>
  <c r="W69" i="13" s="1"/>
  <c r="W35" i="13"/>
  <c r="W71" i="13"/>
  <c r="W11" i="13"/>
  <c r="W32" i="13"/>
  <c r="W30" i="13"/>
  <c r="AQ21" i="13"/>
  <c r="AQ65" i="13"/>
  <c r="AQ29" i="13"/>
  <c r="AQ53" i="13"/>
  <c r="AQ15" i="13"/>
  <c r="AQ69" i="13"/>
  <c r="AQ49" i="13"/>
  <c r="AQ27" i="13"/>
  <c r="AQ59" i="13"/>
  <c r="AQ41" i="13"/>
  <c r="AQ34" i="13"/>
  <c r="AQ77" i="13"/>
  <c r="AQ67" i="13"/>
  <c r="AQ58" i="13"/>
  <c r="AQ46" i="13"/>
  <c r="AQ39" i="13"/>
  <c r="AQ33" i="13"/>
  <c r="AQ75" i="13"/>
  <c r="AQ74" i="13"/>
  <c r="AQ66" i="13"/>
  <c r="AQ55" i="13"/>
  <c r="AQ45" i="13"/>
  <c r="AQ38" i="13"/>
  <c r="AQ30" i="13"/>
  <c r="AQ10" i="13"/>
  <c r="AQ6" i="13"/>
  <c r="AQ57" i="13"/>
  <c r="AQ47" i="13"/>
  <c r="AQ42" i="13"/>
  <c r="AQ37" i="13"/>
  <c r="AQ31" i="13"/>
  <c r="AQ5" i="13"/>
  <c r="AQ63" i="13"/>
  <c r="AQ68" i="13"/>
  <c r="AQ56" i="13"/>
  <c r="AQ44" i="13"/>
  <c r="AQ40" i="13"/>
  <c r="AQ36" i="13"/>
  <c r="AQ32" i="13"/>
  <c r="AQ28" i="13"/>
  <c r="AQ62" i="13"/>
  <c r="AQ51" i="13"/>
  <c r="AQ25" i="13"/>
  <c r="AQ64" i="13"/>
  <c r="AQ60" i="13"/>
  <c r="AQ52" i="13"/>
  <c r="AQ48" i="13"/>
  <c r="AQ24" i="13"/>
  <c r="AQ20" i="13"/>
  <c r="AQ16" i="13"/>
  <c r="AQ12" i="13"/>
  <c r="AQ8" i="13"/>
  <c r="AQ19" i="13"/>
  <c r="AQ9" i="13"/>
  <c r="AQ71" i="13"/>
  <c r="AQ61" i="13"/>
  <c r="AQ50" i="13"/>
  <c r="AQ23" i="13"/>
  <c r="AQ18" i="13"/>
  <c r="AQ13" i="13"/>
  <c r="AQ7" i="13"/>
  <c r="AQ14" i="13"/>
  <c r="AQ76" i="13"/>
  <c r="AQ70" i="13"/>
  <c r="AQ54" i="13"/>
  <c r="AQ22" i="13"/>
  <c r="AQ17" i="13"/>
  <c r="AQ11" i="13"/>
  <c r="AN41" i="13"/>
  <c r="AO41" i="13"/>
  <c r="AN43" i="13"/>
  <c r="AO43" i="13"/>
  <c r="AN45" i="13"/>
  <c r="AO45" i="13"/>
  <c r="AN47" i="13"/>
  <c r="AO47" i="13"/>
  <c r="AN49" i="13"/>
  <c r="AO49" i="13"/>
  <c r="AN51" i="13"/>
  <c r="AO51" i="13"/>
  <c r="AN53" i="13"/>
  <c r="AO53" i="13"/>
  <c r="AN55" i="13"/>
  <c r="AO55" i="13"/>
  <c r="AN57" i="13"/>
  <c r="AO57" i="13"/>
  <c r="AN59" i="13"/>
  <c r="AO59" i="13"/>
  <c r="AN61" i="13"/>
  <c r="AO61" i="13"/>
  <c r="AN63" i="13"/>
  <c r="AO63" i="13"/>
  <c r="AN65" i="13"/>
  <c r="AO65" i="13"/>
  <c r="AN67" i="13"/>
  <c r="AO67" i="13"/>
  <c r="AN69" i="13"/>
  <c r="AO69" i="13"/>
  <c r="AN71" i="13"/>
  <c r="AO71"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3" i="13"/>
  <c r="AK74" i="13"/>
  <c r="AK75" i="13"/>
  <c r="AK77" i="13"/>
  <c r="U15" i="13"/>
  <c r="U21" i="13"/>
  <c r="U48" i="13"/>
  <c r="U49" i="13"/>
  <c r="U50" i="13"/>
  <c r="U51" i="13"/>
  <c r="U52" i="13"/>
  <c r="U53" i="13"/>
  <c r="U54" i="13"/>
  <c r="U55" i="13"/>
  <c r="U56" i="13"/>
  <c r="U57" i="13"/>
  <c r="U58" i="13"/>
  <c r="U59" i="13"/>
  <c r="U62" i="13"/>
  <c r="U63" i="13"/>
  <c r="U64" i="13"/>
  <c r="U68" i="13"/>
  <c r="U69" i="13"/>
  <c r="U76" i="13"/>
  <c r="U77" i="13"/>
  <c r="Q48" i="13"/>
  <c r="Q49" i="13"/>
  <c r="Q50" i="13"/>
  <c r="Q51" i="13"/>
  <c r="Q52" i="13"/>
  <c r="Q53" i="13"/>
  <c r="Q54" i="13"/>
  <c r="Q55" i="13"/>
  <c r="Q56" i="13"/>
  <c r="Q57" i="13"/>
  <c r="Q58" i="13"/>
  <c r="Q59" i="13"/>
  <c r="Q62" i="13"/>
  <c r="Q63" i="13"/>
  <c r="Q64" i="13"/>
  <c r="Q67" i="13"/>
  <c r="Q68" i="13"/>
  <c r="Q69" i="13"/>
  <c r="Q70" i="13"/>
  <c r="Q71" i="13"/>
  <c r="Q73" i="13"/>
  <c r="Q74" i="13"/>
  <c r="Q76" i="13"/>
  <c r="Q77" i="13"/>
  <c r="J43" i="13"/>
  <c r="M43" i="13" s="1"/>
  <c r="T43" i="13" s="1"/>
  <c r="Z43" i="13" s="1"/>
  <c r="J37" i="13"/>
  <c r="M37" i="13" s="1"/>
  <c r="T37" i="13" s="1"/>
  <c r="Z37" i="13" s="1"/>
  <c r="J32" i="13"/>
  <c r="M32" i="13" s="1"/>
  <c r="T32" i="13" s="1"/>
  <c r="Z32" i="13" s="1"/>
  <c r="J22" i="13"/>
  <c r="M22" i="13" s="1"/>
  <c r="T22" i="13" s="1"/>
  <c r="Z22" i="13" s="1"/>
  <c r="J16" i="13"/>
  <c r="M16" i="13" s="1"/>
  <c r="T16" i="13" s="1"/>
  <c r="Z16" i="13" s="1"/>
  <c r="J11" i="13"/>
  <c r="M11" i="13" s="1"/>
  <c r="T11" i="13" s="1"/>
  <c r="Z11" i="13" s="1"/>
  <c r="J5" i="13"/>
  <c r="M5" i="13" s="1"/>
  <c r="T5" i="13" s="1"/>
  <c r="Z5" i="13" s="1"/>
  <c r="N5" i="13" l="1"/>
  <c r="N32" i="13"/>
  <c r="N11" i="13"/>
  <c r="J12" i="13"/>
  <c r="M12" i="13" s="1"/>
  <c r="T12" i="13" s="1"/>
  <c r="Z12" i="13" s="1"/>
  <c r="J6" i="13"/>
  <c r="M6" i="13" s="1"/>
  <c r="T6" i="13" s="1"/>
  <c r="Z6" i="13" s="1"/>
  <c r="U22" i="13"/>
  <c r="J17" i="13"/>
  <c r="M17" i="13" s="1"/>
  <c r="T17" i="13" s="1"/>
  <c r="Z17" i="13" s="1"/>
  <c r="Q43" i="13"/>
  <c r="S67" i="13"/>
  <c r="S11" i="13"/>
  <c r="U32" i="13"/>
  <c r="S68" i="13"/>
  <c r="S32" i="13"/>
  <c r="S69" i="13"/>
  <c r="J33" i="13"/>
  <c r="M33" i="13" s="1"/>
  <c r="T33" i="13" s="1"/>
  <c r="Z33" i="13" s="1"/>
  <c r="U16" i="13"/>
  <c r="S5" i="13"/>
  <c r="J23" i="13"/>
  <c r="M23" i="13" s="1"/>
  <c r="T23" i="13" s="1"/>
  <c r="Z23" i="13" s="1"/>
  <c r="S43" i="13"/>
  <c r="J44" i="13"/>
  <c r="M44" i="13" s="1"/>
  <c r="T44" i="13" s="1"/>
  <c r="Z44" i="13" s="1"/>
  <c r="S22" i="13"/>
  <c r="U43" i="13"/>
  <c r="S37" i="13"/>
  <c r="U37" i="13"/>
  <c r="J38" i="13"/>
  <c r="M38" i="13" s="1"/>
  <c r="T38" i="13" s="1"/>
  <c r="Z38" i="13" s="1"/>
  <c r="S16" i="13"/>
  <c r="U67" i="13"/>
  <c r="X5" i="13"/>
  <c r="V5" i="13"/>
  <c r="V6" i="13" s="1"/>
  <c r="V7" i="13" s="1"/>
  <c r="V8" i="13" s="1"/>
  <c r="V9" i="13" s="1"/>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V39" i="13" s="1"/>
  <c r="V40" i="13" s="1"/>
  <c r="V41" i="13" s="1"/>
  <c r="V42" i="13" s="1"/>
  <c r="V43" i="13" s="1"/>
  <c r="V44" i="13" s="1"/>
  <c r="V45" i="13" s="1"/>
  <c r="V46" i="13" s="1"/>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Q8" i="13"/>
  <c r="Q5" i="13"/>
  <c r="Q6" i="13"/>
  <c r="Q7" i="13"/>
  <c r="Q9" i="13"/>
  <c r="Q12" i="13"/>
  <c r="Q13" i="13"/>
  <c r="Q14" i="13"/>
  <c r="Q15" i="13"/>
  <c r="Q16" i="13"/>
  <c r="Q21" i="13"/>
  <c r="Q22" i="13"/>
  <c r="Q26" i="13"/>
  <c r="Q27" i="13"/>
  <c r="Q28" i="13"/>
  <c r="Q29" i="13"/>
  <c r="Q30" i="13"/>
  <c r="Q31" i="13"/>
  <c r="Q32" i="13"/>
  <c r="Q33" i="13"/>
  <c r="Q34" i="13"/>
  <c r="Q35" i="13"/>
  <c r="Q36" i="13"/>
  <c r="Q37" i="13"/>
  <c r="U4" i="13"/>
  <c r="U12" i="13" l="1"/>
  <c r="S12" i="13"/>
  <c r="N33" i="13"/>
  <c r="N12" i="13"/>
  <c r="N6" i="13"/>
  <c r="S6" i="13"/>
  <c r="U17" i="13"/>
  <c r="S17" i="13"/>
  <c r="J18" i="13"/>
  <c r="M18" i="13" s="1"/>
  <c r="T18" i="13" s="1"/>
  <c r="Z18" i="13" s="1"/>
  <c r="J7" i="13"/>
  <c r="J13" i="13"/>
  <c r="M13" i="13" s="1"/>
  <c r="T13" i="13" s="1"/>
  <c r="Z13" i="13" s="1"/>
  <c r="Q38" i="13"/>
  <c r="Q17" i="13"/>
  <c r="J24" i="13"/>
  <c r="M24" i="13" s="1"/>
  <c r="T24" i="13" s="1"/>
  <c r="Z24" i="13" s="1"/>
  <c r="S33" i="13"/>
  <c r="U33" i="13"/>
  <c r="J34" i="13"/>
  <c r="M34" i="13" s="1"/>
  <c r="T34" i="13" s="1"/>
  <c r="Z34" i="13" s="1"/>
  <c r="U23" i="13"/>
  <c r="Q23" i="13"/>
  <c r="S23" i="13"/>
  <c r="S44" i="13"/>
  <c r="Q44" i="13"/>
  <c r="U44" i="13"/>
  <c r="J45" i="13"/>
  <c r="M45" i="13" s="1"/>
  <c r="T45" i="13" s="1"/>
  <c r="Z45" i="13" s="1"/>
  <c r="S38" i="13"/>
  <c r="J39" i="13"/>
  <c r="M39" i="13" s="1"/>
  <c r="T39" i="13" s="1"/>
  <c r="Z39" i="13" s="1"/>
  <c r="U38" i="13"/>
  <c r="Q10" i="13"/>
  <c r="Q11" i="13"/>
  <c r="U11" i="13"/>
  <c r="U10" i="13"/>
  <c r="U5"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 i="13"/>
  <c r="AJ4" i="13"/>
  <c r="AI4" i="13"/>
  <c r="AM5" i="13"/>
  <c r="AM6" i="13" s="1"/>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M51" i="13" s="1"/>
  <c r="AM52" i="13" s="1"/>
  <c r="AM53" i="13" s="1"/>
  <c r="AM54" i="13" s="1"/>
  <c r="AM55" i="13" s="1"/>
  <c r="AM56" i="13" s="1"/>
  <c r="AM57" i="13" s="1"/>
  <c r="AM58" i="13" s="1"/>
  <c r="AM59" i="13" s="1"/>
  <c r="AM60" i="13" s="1"/>
  <c r="AM61" i="13" s="1"/>
  <c r="AM62" i="13" s="1"/>
  <c r="AM63" i="13" s="1"/>
  <c r="AM64" i="13" s="1"/>
  <c r="AM65" i="13" s="1"/>
  <c r="AM66" i="13" s="1"/>
  <c r="AM67" i="13" s="1"/>
  <c r="AM68" i="13" s="1"/>
  <c r="AM69" i="13" s="1"/>
  <c r="AM70" i="13" s="1"/>
  <c r="AM71" i="13" s="1"/>
  <c r="AF5" i="13"/>
  <c r="AF6" i="13" s="1"/>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F51" i="13" s="1"/>
  <c r="AF52" i="13" s="1"/>
  <c r="AF53" i="13" s="1"/>
  <c r="AF54" i="13" s="1"/>
  <c r="AF55" i="13" s="1"/>
  <c r="AF56" i="13" s="1"/>
  <c r="AF57" i="13" s="1"/>
  <c r="AF58" i="13" s="1"/>
  <c r="AF59" i="13" s="1"/>
  <c r="AF60" i="13" s="1"/>
  <c r="AF61" i="13" s="1"/>
  <c r="AF62" i="13" s="1"/>
  <c r="AF63" i="13" s="1"/>
  <c r="AF64" i="13" s="1"/>
  <c r="AF65" i="13" s="1"/>
  <c r="AF66" i="13" s="1"/>
  <c r="AF67" i="13" s="1"/>
  <c r="AF68" i="13" s="1"/>
  <c r="AF69" i="13" s="1"/>
  <c r="AF70" i="13" s="1"/>
  <c r="AF71" i="13" s="1"/>
  <c r="AE5" i="13"/>
  <c r="AE6" i="13" s="1"/>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E51" i="13" s="1"/>
  <c r="AE52" i="13" s="1"/>
  <c r="AE53" i="13" s="1"/>
  <c r="AE54" i="13" s="1"/>
  <c r="AE55" i="13" s="1"/>
  <c r="AE56" i="13" s="1"/>
  <c r="AE57" i="13" s="1"/>
  <c r="AE58" i="13" s="1"/>
  <c r="AE59" i="13" s="1"/>
  <c r="AE60" i="13" s="1"/>
  <c r="AE61" i="13" s="1"/>
  <c r="AE62" i="13" s="1"/>
  <c r="AE63" i="13" s="1"/>
  <c r="AE64" i="13" s="1"/>
  <c r="AE65" i="13" s="1"/>
  <c r="AE66" i="13" s="1"/>
  <c r="AE67" i="13" s="1"/>
  <c r="AE68" i="13" s="1"/>
  <c r="AE69" i="13" s="1"/>
  <c r="AE70" i="13" s="1"/>
  <c r="AE71" i="13" s="1"/>
  <c r="AD5" i="13"/>
  <c r="AD6" i="13" s="1"/>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C5" i="13"/>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A51" i="13" s="1"/>
  <c r="AA52" i="13" s="1"/>
  <c r="AA53" i="13" s="1"/>
  <c r="AA54" i="13" s="1"/>
  <c r="AA55" i="13" s="1"/>
  <c r="AA56" i="13" s="1"/>
  <c r="AA57" i="13" s="1"/>
  <c r="AA58" i="13" s="1"/>
  <c r="AA59" i="13" s="1"/>
  <c r="AA60" i="13" s="1"/>
  <c r="AA61" i="13" s="1"/>
  <c r="AA62" i="13" s="1"/>
  <c r="AA63" i="13" s="1"/>
  <c r="AA64" i="13" s="1"/>
  <c r="AA65" i="13" s="1"/>
  <c r="AA66" i="13" s="1"/>
  <c r="AA67" i="13" s="1"/>
  <c r="AA68" i="13" s="1"/>
  <c r="AA69" i="13" s="1"/>
  <c r="AA70" i="13" s="1"/>
  <c r="AA71" i="13" s="1"/>
  <c r="O5" i="13"/>
  <c r="O6" i="13" s="1"/>
  <c r="O7" i="13" s="1"/>
  <c r="O8" i="13" s="1"/>
  <c r="O9" i="13" s="1"/>
  <c r="O10" i="13" s="1"/>
  <c r="O11" i="13" s="1"/>
  <c r="O12" i="13" s="1"/>
  <c r="O13" i="13" s="1"/>
  <c r="O14" i="13" s="1"/>
  <c r="AI5" i="13"/>
  <c r="AN7" i="13"/>
  <c r="AO7" i="13"/>
  <c r="AN9" i="13"/>
  <c r="AO9" i="13"/>
  <c r="AN11" i="13"/>
  <c r="AO11" i="13"/>
  <c r="AN13" i="13"/>
  <c r="AO13" i="13"/>
  <c r="AN15" i="13"/>
  <c r="AO15" i="13"/>
  <c r="AN17" i="13"/>
  <c r="AO17" i="13"/>
  <c r="AN19" i="13"/>
  <c r="AO19" i="13"/>
  <c r="AN21" i="13"/>
  <c r="AO21" i="13"/>
  <c r="AN23" i="13"/>
  <c r="AO23" i="13"/>
  <c r="AN25" i="13"/>
  <c r="AO25" i="13"/>
  <c r="AN27" i="13"/>
  <c r="AO27" i="13"/>
  <c r="AN29" i="13"/>
  <c r="AO29" i="13"/>
  <c r="AN31" i="13"/>
  <c r="AO31" i="13"/>
  <c r="AN33" i="13"/>
  <c r="AO33" i="13"/>
  <c r="AN35" i="13"/>
  <c r="AO35" i="13"/>
  <c r="AN37" i="13"/>
  <c r="AO37" i="13"/>
  <c r="AN39" i="13"/>
  <c r="AO39" i="13"/>
  <c r="AO5" i="13"/>
  <c r="AN5" i="13"/>
  <c r="AL5" i="13"/>
  <c r="AL6" i="13" s="1"/>
  <c r="AL7" i="13" s="1"/>
  <c r="AL8" i="13" s="1"/>
  <c r="AL9" i="13" s="1"/>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L39" i="13" s="1"/>
  <c r="AL40" i="13" s="1"/>
  <c r="AL41" i="13" s="1"/>
  <c r="AL42" i="13" s="1"/>
  <c r="AL43" i="13" s="1"/>
  <c r="AL44" i="13" s="1"/>
  <c r="AL45" i="13" s="1"/>
  <c r="AL46" i="13" s="1"/>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X6" i="13"/>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M7" i="13" l="1"/>
  <c r="T7" i="13" s="1"/>
  <c r="Z7" i="13" s="1"/>
  <c r="J8" i="13"/>
  <c r="M8" i="13" s="1"/>
  <c r="T8" i="13" s="1"/>
  <c r="Z8" i="13" s="1"/>
  <c r="U24" i="13"/>
  <c r="N7" i="13"/>
  <c r="N13" i="13"/>
  <c r="N34" i="13"/>
  <c r="J19" i="13"/>
  <c r="M19" i="13" s="1"/>
  <c r="T19" i="13" s="1"/>
  <c r="Z19" i="13" s="1"/>
  <c r="U18" i="13"/>
  <c r="J25" i="13"/>
  <c r="M25" i="13" s="1"/>
  <c r="T25" i="13" s="1"/>
  <c r="Z25" i="13" s="1"/>
  <c r="U7" i="13"/>
  <c r="S18" i="13"/>
  <c r="Q18" i="13"/>
  <c r="S13" i="13"/>
  <c r="S7" i="13"/>
  <c r="J14" i="13"/>
  <c r="M14" i="13" s="1"/>
  <c r="T14" i="13" s="1"/>
  <c r="Z14" i="13" s="1"/>
  <c r="U13" i="13"/>
  <c r="S24" i="13"/>
  <c r="Q24" i="13"/>
  <c r="AC6" i="13"/>
  <c r="AP5" i="13"/>
  <c r="J35" i="13"/>
  <c r="M35" i="13" s="1"/>
  <c r="T35" i="13" s="1"/>
  <c r="Z35" i="13" s="1"/>
  <c r="S34" i="13"/>
  <c r="U34" i="13"/>
  <c r="J46" i="13"/>
  <c r="M46" i="13" s="1"/>
  <c r="T46" i="13" s="1"/>
  <c r="S45" i="13"/>
  <c r="U45" i="13"/>
  <c r="Q45" i="13"/>
  <c r="J40" i="13"/>
  <c r="M40" i="13" s="1"/>
  <c r="T40" i="13" s="1"/>
  <c r="Z40" i="13" s="1"/>
  <c r="S39" i="13"/>
  <c r="U39" i="13"/>
  <c r="Q39" i="13"/>
  <c r="J20" i="13"/>
  <c r="M20" i="13" s="1"/>
  <c r="T20" i="13" s="1"/>
  <c r="Z20" i="13" s="1"/>
  <c r="Q19" i="13"/>
  <c r="AJ14" i="13"/>
  <c r="O15" i="13"/>
  <c r="AG5" i="13"/>
  <c r="U6" i="13"/>
  <c r="AJ7" i="13"/>
  <c r="AJ6" i="13"/>
  <c r="AJ13" i="13"/>
  <c r="AJ5" i="13"/>
  <c r="AJ12" i="13"/>
  <c r="AJ11" i="13"/>
  <c r="AJ10" i="13"/>
  <c r="AJ9" i="13"/>
  <c r="AJ8" i="13"/>
  <c r="Z46" i="13" l="1"/>
  <c r="S19" i="13"/>
  <c r="N35" i="13"/>
  <c r="N14" i="13"/>
  <c r="N8" i="13"/>
  <c r="AI8" i="13" s="1"/>
  <c r="U25" i="13"/>
  <c r="U19" i="13"/>
  <c r="S25" i="13"/>
  <c r="Q25" i="13"/>
  <c r="U14" i="13"/>
  <c r="U8" i="13"/>
  <c r="S8" i="13"/>
  <c r="J9" i="13"/>
  <c r="M9" i="13" s="1"/>
  <c r="T9" i="13" s="1"/>
  <c r="Z9" i="13" s="1"/>
  <c r="S14" i="13"/>
  <c r="J36" i="13"/>
  <c r="M36" i="13" s="1"/>
  <c r="T36" i="13" s="1"/>
  <c r="Z36" i="13" s="1"/>
  <c r="S35" i="13"/>
  <c r="U35" i="13"/>
  <c r="AC7" i="13"/>
  <c r="AP6" i="13"/>
  <c r="J47" i="13"/>
  <c r="M47" i="13" s="1"/>
  <c r="T47" i="13" s="1"/>
  <c r="S46" i="13"/>
  <c r="Q46" i="13"/>
  <c r="U46" i="13"/>
  <c r="S20" i="13"/>
  <c r="U20" i="13"/>
  <c r="Q20" i="13"/>
  <c r="J41" i="13"/>
  <c r="M41" i="13" s="1"/>
  <c r="T41" i="13" s="1"/>
  <c r="Z41" i="13" s="1"/>
  <c r="S40" i="13"/>
  <c r="U40" i="13"/>
  <c r="Q40" i="13"/>
  <c r="AI6" i="13"/>
  <c r="AI12" i="13"/>
  <c r="AI11" i="13"/>
  <c r="AG6" i="13"/>
  <c r="AI14" i="13"/>
  <c r="O16" i="13"/>
  <c r="AJ15" i="13"/>
  <c r="AI10" i="13"/>
  <c r="AI7" i="13"/>
  <c r="AI13" i="13"/>
  <c r="Z47" i="13" l="1"/>
  <c r="N9" i="13"/>
  <c r="AI9" i="13" s="1"/>
  <c r="J72" i="13"/>
  <c r="J71" i="13"/>
  <c r="N36" i="13"/>
  <c r="S9" i="13"/>
  <c r="J26" i="13"/>
  <c r="U9" i="13"/>
  <c r="J61" i="13"/>
  <c r="AC8" i="13"/>
  <c r="AP7" i="13"/>
  <c r="S36" i="13"/>
  <c r="U36" i="13"/>
  <c r="S47" i="13"/>
  <c r="U47" i="13"/>
  <c r="Q47" i="13"/>
  <c r="S41" i="13"/>
  <c r="J42" i="13"/>
  <c r="M42" i="13" s="1"/>
  <c r="T42" i="13" s="1"/>
  <c r="Z42" i="13" s="1"/>
  <c r="U41" i="13"/>
  <c r="Q41" i="13"/>
  <c r="AI15" i="13"/>
  <c r="O17" i="13"/>
  <c r="AJ16" i="13"/>
  <c r="AG7" i="13"/>
  <c r="U26" i="13" l="1"/>
  <c r="M26" i="13"/>
  <c r="T26" i="13" s="1"/>
  <c r="Z26" i="13" s="1"/>
  <c r="S26" i="13"/>
  <c r="J74" i="13"/>
  <c r="M71" i="13"/>
  <c r="T71" i="13" s="1"/>
  <c r="Z71" i="13" s="1"/>
  <c r="N71" i="13"/>
  <c r="S71" i="13"/>
  <c r="U71" i="13"/>
  <c r="M72" i="13"/>
  <c r="T72" i="13" s="1"/>
  <c r="Z72" i="13" s="1"/>
  <c r="S72" i="13"/>
  <c r="J75" i="13"/>
  <c r="U72" i="13"/>
  <c r="Q72" i="13"/>
  <c r="J66" i="13"/>
  <c r="M66" i="13"/>
  <c r="T66" i="13" s="1"/>
  <c r="Z66" i="13" s="1"/>
  <c r="M61" i="13"/>
  <c r="T61" i="13" s="1"/>
  <c r="Z61" i="13" s="1"/>
  <c r="N26" i="13"/>
  <c r="J27" i="13"/>
  <c r="M27" i="13" s="1"/>
  <c r="T27" i="13" s="1"/>
  <c r="Z27" i="13" s="1"/>
  <c r="J60" i="13"/>
  <c r="AC9" i="13"/>
  <c r="AP8" i="13"/>
  <c r="S61" i="13"/>
  <c r="U61" i="13"/>
  <c r="Q61" i="13"/>
  <c r="S42" i="13"/>
  <c r="Q42" i="13"/>
  <c r="U42" i="13"/>
  <c r="O18" i="13"/>
  <c r="AJ17" i="13"/>
  <c r="AG8" i="13"/>
  <c r="AI16" i="13"/>
  <c r="M75" i="13" l="1"/>
  <c r="T75" i="13" s="1"/>
  <c r="Z75" i="13" s="1"/>
  <c r="Q75" i="13"/>
  <c r="S75" i="13"/>
  <c r="U75" i="13"/>
  <c r="N27" i="13"/>
  <c r="U27" i="13"/>
  <c r="J65" i="13"/>
  <c r="T60" i="13"/>
  <c r="Z60" i="13" s="1"/>
  <c r="M65" i="13"/>
  <c r="T65" i="13" s="1"/>
  <c r="Z65" i="13" s="1"/>
  <c r="M74" i="13"/>
  <c r="T74" i="13" s="1"/>
  <c r="Z74" i="13" s="1"/>
  <c r="N74" i="13"/>
  <c r="U74" i="13"/>
  <c r="S74" i="13"/>
  <c r="S27" i="13"/>
  <c r="J28" i="13"/>
  <c r="M28" i="13" s="1"/>
  <c r="T28" i="13" s="1"/>
  <c r="Z28" i="13" s="1"/>
  <c r="AC10" i="13"/>
  <c r="AP9" i="13"/>
  <c r="J29" i="13"/>
  <c r="M29" i="13" s="1"/>
  <c r="T29" i="13" s="1"/>
  <c r="Z29" i="13" s="1"/>
  <c r="U28" i="13"/>
  <c r="S66" i="13"/>
  <c r="U66" i="13"/>
  <c r="Q66" i="13"/>
  <c r="U60" i="13"/>
  <c r="S60" i="13"/>
  <c r="Q60" i="13"/>
  <c r="AG9" i="13"/>
  <c r="AI17" i="13"/>
  <c r="O19" i="13"/>
  <c r="AJ18" i="13"/>
  <c r="N29" i="13" l="1"/>
  <c r="N28" i="13"/>
  <c r="S28" i="13"/>
  <c r="AC11" i="13"/>
  <c r="AP10" i="13"/>
  <c r="J30" i="13"/>
  <c r="M30" i="13" s="1"/>
  <c r="T30" i="13" s="1"/>
  <c r="Z30" i="13" s="1"/>
  <c r="S29" i="13"/>
  <c r="U29" i="13"/>
  <c r="S65" i="13"/>
  <c r="Q65" i="13"/>
  <c r="U65" i="13"/>
  <c r="AI18" i="13"/>
  <c r="O20" i="13"/>
  <c r="AJ19" i="13"/>
  <c r="AG10" i="13"/>
  <c r="N30" i="13" l="1"/>
  <c r="AC12" i="13"/>
  <c r="AP11" i="13"/>
  <c r="J31" i="13"/>
  <c r="M31" i="13" s="1"/>
  <c r="T31" i="13" s="1"/>
  <c r="Z31" i="13" s="1"/>
  <c r="S30" i="13"/>
  <c r="U30" i="13"/>
  <c r="O21" i="13"/>
  <c r="AJ20" i="13"/>
  <c r="AG11" i="13"/>
  <c r="AI19" i="13"/>
  <c r="J70" i="13" l="1"/>
  <c r="N31" i="13"/>
  <c r="AC13" i="13"/>
  <c r="AP12" i="13"/>
  <c r="S31" i="13"/>
  <c r="U31" i="13"/>
  <c r="AG12" i="13"/>
  <c r="AI20" i="13"/>
  <c r="O22" i="13"/>
  <c r="AJ21" i="13"/>
  <c r="M70" i="13" l="1"/>
  <c r="T70" i="13" s="1"/>
  <c r="Z70" i="13" s="1"/>
  <c r="N70" i="13"/>
  <c r="S70" i="13"/>
  <c r="J73" i="13"/>
  <c r="U70" i="13"/>
  <c r="AC14" i="13"/>
  <c r="AP13" i="13"/>
  <c r="AI21" i="13"/>
  <c r="O23" i="13"/>
  <c r="AJ22" i="13"/>
  <c r="AG13" i="13"/>
  <c r="N73" i="13" l="1"/>
  <c r="U73" i="13"/>
  <c r="M73" i="13"/>
  <c r="T73" i="13" s="1"/>
  <c r="Z73" i="13" s="1"/>
  <c r="S73" i="13"/>
  <c r="AC15" i="13"/>
  <c r="AP14" i="13"/>
  <c r="O24" i="13"/>
  <c r="AJ23" i="13"/>
  <c r="AG14" i="13"/>
  <c r="AI22" i="13"/>
  <c r="AC16" i="13" l="1"/>
  <c r="AP15" i="13"/>
  <c r="AG15" i="13"/>
  <c r="AI23" i="13"/>
  <c r="O25" i="13"/>
  <c r="AJ24" i="13"/>
  <c r="AC17" i="13" l="1"/>
  <c r="AP16" i="13"/>
  <c r="AI24" i="13"/>
  <c r="O26" i="13"/>
  <c r="AJ25" i="13"/>
  <c r="AG16" i="13"/>
  <c r="AC18" i="13" l="1"/>
  <c r="AP17" i="13"/>
  <c r="O27" i="13"/>
  <c r="AJ26" i="13"/>
  <c r="AG17" i="13"/>
  <c r="AI25" i="13"/>
  <c r="AC19" i="13" l="1"/>
  <c r="AP18" i="13"/>
  <c r="AG18" i="13"/>
  <c r="AI26" i="13"/>
  <c r="O28" i="13"/>
  <c r="AJ27" i="13"/>
  <c r="AC20" i="13" l="1"/>
  <c r="AP19" i="13"/>
  <c r="AI27" i="13"/>
  <c r="O29" i="13"/>
  <c r="AJ28" i="13"/>
  <c r="AG19" i="13"/>
  <c r="AC21" i="13" l="1"/>
  <c r="AP20" i="13"/>
  <c r="O30" i="13"/>
  <c r="AJ29" i="13"/>
  <c r="AG20" i="13"/>
  <c r="AI28" i="13"/>
  <c r="AC22" i="13" l="1"/>
  <c r="AP21" i="13"/>
  <c r="AG21" i="13"/>
  <c r="AI29" i="13"/>
  <c r="O31" i="13"/>
  <c r="AJ30" i="13"/>
  <c r="AC23" i="13" l="1"/>
  <c r="AP22" i="13"/>
  <c r="AI30" i="13"/>
  <c r="O32" i="13"/>
  <c r="AJ31" i="13"/>
  <c r="AG22" i="13"/>
  <c r="AC24" i="13" l="1"/>
  <c r="AP23" i="13"/>
  <c r="O33" i="13"/>
  <c r="AJ32" i="13"/>
  <c r="AG23" i="13"/>
  <c r="AI31" i="13"/>
  <c r="AC25" i="13" l="1"/>
  <c r="AP24" i="13"/>
  <c r="AG24" i="13"/>
  <c r="AI32" i="13"/>
  <c r="O34" i="13"/>
  <c r="AJ33" i="13"/>
  <c r="AC26" i="13" l="1"/>
  <c r="AP25" i="13"/>
  <c r="AI33" i="13"/>
  <c r="O35" i="13"/>
  <c r="AJ34" i="13"/>
  <c r="AG25" i="13"/>
  <c r="AC27" i="13" l="1"/>
  <c r="AP26" i="13"/>
  <c r="O36" i="13"/>
  <c r="AJ35" i="13"/>
  <c r="AG26" i="13"/>
  <c r="AI34" i="13"/>
  <c r="AC28" i="13" l="1"/>
  <c r="AP27" i="13"/>
  <c r="AG27" i="13"/>
  <c r="AI35" i="13"/>
  <c r="O37" i="13"/>
  <c r="AJ36" i="13"/>
  <c r="AC29" i="13" l="1"/>
  <c r="AP28" i="13"/>
  <c r="AI36" i="13"/>
  <c r="O38" i="13"/>
  <c r="AJ37" i="13"/>
  <c r="AG28" i="13"/>
  <c r="AC30" i="13" l="1"/>
  <c r="AP29" i="13"/>
  <c r="O39" i="13"/>
  <c r="AJ38" i="13"/>
  <c r="AG29" i="13"/>
  <c r="AI37" i="13"/>
  <c r="AC31" i="13" l="1"/>
  <c r="AP30" i="13"/>
  <c r="AG30" i="13"/>
  <c r="AI38" i="13"/>
  <c r="O40" i="13"/>
  <c r="AJ39" i="13"/>
  <c r="AC32" i="13" l="1"/>
  <c r="AP31" i="13"/>
  <c r="AJ40" i="13"/>
  <c r="O41" i="13"/>
  <c r="AI39" i="13"/>
  <c r="AG31" i="13"/>
  <c r="AC33" i="13" l="1"/>
  <c r="AP32" i="13"/>
  <c r="O42" i="13"/>
  <c r="AJ41" i="13"/>
  <c r="AI40" i="13"/>
  <c r="AG32" i="13"/>
  <c r="AC34" i="13" l="1"/>
  <c r="AP33" i="13"/>
  <c r="O43" i="13"/>
  <c r="AJ42" i="13"/>
  <c r="AI41" i="13"/>
  <c r="AG33" i="13"/>
  <c r="AC35" i="13" l="1"/>
  <c r="AP34" i="13"/>
  <c r="O44" i="13"/>
  <c r="AJ43" i="13"/>
  <c r="AI42" i="13"/>
  <c r="AG34" i="13"/>
  <c r="AC36" i="13" l="1"/>
  <c r="AP35" i="13"/>
  <c r="O45" i="13"/>
  <c r="AJ44" i="13"/>
  <c r="AI43" i="13"/>
  <c r="AG35" i="13"/>
  <c r="AC37" i="13" l="1"/>
  <c r="AP36" i="13"/>
  <c r="O46" i="13"/>
  <c r="AJ45" i="13"/>
  <c r="AI44" i="13"/>
  <c r="AG36" i="13"/>
  <c r="AC38" i="13" l="1"/>
  <c r="AP37" i="13"/>
  <c r="O47" i="13"/>
  <c r="AJ46" i="13"/>
  <c r="AI45" i="13"/>
  <c r="AG37" i="13"/>
  <c r="AC39" i="13" l="1"/>
  <c r="AP38" i="13"/>
  <c r="O48" i="13"/>
  <c r="AJ47" i="13"/>
  <c r="AI46" i="13"/>
  <c r="AG38" i="13"/>
  <c r="AC40" i="13" l="1"/>
  <c r="AP39" i="13"/>
  <c r="O49" i="13"/>
  <c r="AJ48" i="13"/>
  <c r="AI47" i="13"/>
  <c r="AG39" i="13"/>
  <c r="AC41" i="13" l="1"/>
  <c r="AP40" i="13"/>
  <c r="AG40" i="13"/>
  <c r="O50" i="13"/>
  <c r="AJ49" i="13"/>
  <c r="AI48" i="13"/>
  <c r="AC42" i="13" l="1"/>
  <c r="AP41" i="13"/>
  <c r="AG41" i="13"/>
  <c r="O51" i="13"/>
  <c r="AJ50" i="13"/>
  <c r="AI49" i="13"/>
  <c r="AC43" i="13" l="1"/>
  <c r="AP42" i="13"/>
  <c r="AG42" i="13"/>
  <c r="O52" i="13"/>
  <c r="AJ51" i="13"/>
  <c r="AI50" i="13"/>
  <c r="AC44" i="13" l="1"/>
  <c r="AP43" i="13"/>
  <c r="AG43" i="13"/>
  <c r="O53" i="13"/>
  <c r="AJ52" i="13"/>
  <c r="AI51" i="13"/>
  <c r="AC45" i="13" l="1"/>
  <c r="AP44" i="13"/>
  <c r="AG44" i="13"/>
  <c r="O54" i="13"/>
  <c r="AJ53" i="13"/>
  <c r="AI52" i="13"/>
  <c r="AC46" i="13" l="1"/>
  <c r="AP45" i="13"/>
  <c r="AG45" i="13"/>
  <c r="O55" i="13"/>
  <c r="AJ54" i="13"/>
  <c r="AI53" i="13"/>
  <c r="AC47" i="13" l="1"/>
  <c r="AP46" i="13"/>
  <c r="AG46" i="13"/>
  <c r="O56" i="13"/>
  <c r="AJ55" i="13"/>
  <c r="AI54" i="13"/>
  <c r="AC48" i="13" l="1"/>
  <c r="AP47" i="13"/>
  <c r="AG47" i="13"/>
  <c r="O57" i="13"/>
  <c r="AJ56" i="13"/>
  <c r="AI55" i="13"/>
  <c r="AC49" i="13" l="1"/>
  <c r="AP48" i="13"/>
  <c r="AG48" i="13"/>
  <c r="O58" i="13"/>
  <c r="AJ57" i="13"/>
  <c r="AI56" i="13"/>
  <c r="AC50" i="13" l="1"/>
  <c r="AP49" i="13"/>
  <c r="AG49" i="13"/>
  <c r="O59" i="13"/>
  <c r="AJ58" i="13"/>
  <c r="AI57" i="13"/>
  <c r="AC51" i="13" l="1"/>
  <c r="AP50" i="13"/>
  <c r="AG50" i="13"/>
  <c r="O60" i="13"/>
  <c r="AJ59" i="13"/>
  <c r="AI58" i="13"/>
  <c r="AC52" i="13" l="1"/>
  <c r="AP51" i="13"/>
  <c r="AG51" i="13"/>
  <c r="O61" i="13"/>
  <c r="AJ60" i="13"/>
  <c r="AI59" i="13"/>
  <c r="AC53" i="13" l="1"/>
  <c r="AP52" i="13"/>
  <c r="AG52" i="13"/>
  <c r="O62" i="13"/>
  <c r="AJ61" i="13"/>
  <c r="AI60" i="13"/>
  <c r="AC54" i="13" l="1"/>
  <c r="AP53" i="13"/>
  <c r="AG53" i="13"/>
  <c r="O63" i="13"/>
  <c r="AJ62" i="13"/>
  <c r="AI61" i="13"/>
  <c r="AC55" i="13" l="1"/>
  <c r="AP54" i="13"/>
  <c r="AG54" i="13"/>
  <c r="O64" i="13"/>
  <c r="AJ63" i="13"/>
  <c r="AI62" i="13"/>
  <c r="AC56" i="13" l="1"/>
  <c r="AP55" i="13"/>
  <c r="AG55" i="13"/>
  <c r="O65" i="13"/>
  <c r="AJ64" i="13"/>
  <c r="AI63" i="13"/>
  <c r="AC57" i="13" l="1"/>
  <c r="AP56" i="13"/>
  <c r="AG56" i="13"/>
  <c r="O66" i="13"/>
  <c r="AJ65" i="13"/>
  <c r="AI64" i="13"/>
  <c r="AC58" i="13" l="1"/>
  <c r="AP57" i="13"/>
  <c r="AG57" i="13"/>
  <c r="O67" i="13"/>
  <c r="AJ66" i="13"/>
  <c r="AI65" i="13"/>
  <c r="AC59" i="13" l="1"/>
  <c r="AP58" i="13"/>
  <c r="AG58" i="13"/>
  <c r="O68" i="13"/>
  <c r="AJ67" i="13"/>
  <c r="AI66" i="13"/>
  <c r="AC60" i="13" l="1"/>
  <c r="AP59" i="13"/>
  <c r="AG59" i="13"/>
  <c r="O69" i="13"/>
  <c r="AJ68" i="13"/>
  <c r="AI67" i="13"/>
  <c r="AC61" i="13" l="1"/>
  <c r="AP60" i="13"/>
  <c r="AG60" i="13"/>
  <c r="O70" i="13"/>
  <c r="AJ69" i="13"/>
  <c r="AI68" i="13"/>
  <c r="AC62" i="13" l="1"/>
  <c r="AP61" i="13"/>
  <c r="AG61" i="13"/>
  <c r="AJ70" i="13"/>
  <c r="AI69" i="13"/>
  <c r="AC63" i="13" l="1"/>
  <c r="AP62" i="13"/>
  <c r="AG62" i="13"/>
  <c r="AJ71" i="13"/>
  <c r="AI70" i="13"/>
  <c r="AC64" i="13" l="1"/>
  <c r="AP63" i="13"/>
  <c r="AG63" i="13"/>
  <c r="AI71" i="13"/>
  <c r="AC65" i="13" l="1"/>
  <c r="AP64" i="13"/>
  <c r="AG64" i="13"/>
  <c r="AC66" i="13" l="1"/>
  <c r="AP65" i="13"/>
  <c r="AG65" i="13"/>
  <c r="AJ72" i="13" l="1"/>
  <c r="AC67" i="13"/>
  <c r="AP66" i="13"/>
  <c r="AG66" i="13"/>
  <c r="AI72" i="13" l="1"/>
  <c r="AC68" i="13"/>
  <c r="AP67" i="13"/>
  <c r="AG67" i="13"/>
  <c r="AC69" i="13" l="1"/>
  <c r="AP68" i="13"/>
  <c r="AG68" i="13"/>
  <c r="AC70" i="13" l="1"/>
  <c r="AP69" i="13"/>
  <c r="AG69" i="13"/>
  <c r="AJ73" i="13"/>
  <c r="AC71" i="13" l="1"/>
  <c r="AP70" i="13"/>
  <c r="AG70" i="13"/>
  <c r="AJ74" i="13"/>
  <c r="AI73" i="13"/>
  <c r="AP71" i="13" l="1"/>
  <c r="AG71" i="13"/>
  <c r="AI74" i="13"/>
  <c r="AP72" i="13" l="1"/>
  <c r="AJ75" i="13" l="1"/>
  <c r="AJ76" i="13" l="1"/>
  <c r="AI75" i="13"/>
  <c r="AP73" i="13" l="1"/>
  <c r="AG73" i="13"/>
  <c r="AJ77" i="13"/>
  <c r="AI76" i="13"/>
  <c r="AP74" i="13" l="1"/>
  <c r="AG74" i="13"/>
  <c r="AI77" i="13"/>
  <c r="AP75" i="13" l="1"/>
  <c r="AG75" i="13"/>
  <c r="AP76" i="13" l="1"/>
  <c r="AG76" i="13"/>
  <c r="AP77" i="13" l="1"/>
  <c r="AG7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4BF2A-0E4A-4E36-8E0B-897A1C141A09}" name="Consulta - Categorias" description="Conexión a la consulta 'Categorias' en el libro." type="100" refreshedVersion="7" minRefreshableVersion="5">
    <extLst>
      <ext xmlns:x15="http://schemas.microsoft.com/office/spreadsheetml/2010/11/main" uri="{DE250136-89BD-433C-8126-D09CA5730AF9}">
        <x15:connection id="08c438d6-0e5e-47bb-ab69-b33f5d4d2421"/>
      </ext>
    </extLst>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B4742952-227B-4E4C-9488-212A3BB7870C}" keepAlive="1" name="ModelConnection_DatosExternos_2" description="Modelo de datos" type="5" refreshedVersion="7" minRefreshableVersion="5" saveData="1">
    <dbPr connection="Data Model Connection" command="Categorias" commandType="3"/>
    <extLst>
      <ext xmlns:x15="http://schemas.microsoft.com/office/spreadsheetml/2010/11/main" uri="{DE250136-89BD-433C-8126-D09CA5730AF9}">
        <x15:connection id="" model="1"/>
      </ext>
    </extLst>
  </connection>
  <connection id="11"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<sst xmlns="http://schemas.openxmlformats.org/spreadsheetml/2006/main" count="107918" uniqueCount="28073">
  <si>
    <t>id</t>
  </si>
  <si>
    <t>nombre</t>
  </si>
  <si>
    <t>descripcion</t>
  </si>
  <si>
    <t>auxiliar</t>
  </si>
  <si>
    <t>unidad_medida</t>
  </si>
  <si>
    <t>m²</t>
  </si>
  <si>
    <t>Kilogramo por metro cúbico</t>
  </si>
  <si>
    <t>Siemens</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</si>
  <si>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</si>
  <si>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</si>
  <si>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</si>
  <si>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</si>
  <si>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</si>
  <si>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</si>
  <si>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</si>
  <si>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</si>
  <si>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</si>
  <si>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</si>
  <si>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</si>
  <si>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</si>
  <si>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</si>
  <si>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</si>
  <si>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</si>
  <si>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</si>
  <si>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</si>
  <si>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</si>
  <si>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</si>
  <si>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</si>
  <si>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</si>
  <si>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</si>
  <si>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</si>
  <si>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</si>
  <si>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</si>
  <si>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</si>
  <si>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</si>
  <si>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</si>
  <si>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</si>
  <si>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</si>
  <si>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</si>
  <si>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</si>
  <si>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</si>
  <si>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</si>
  <si>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</si>
  <si>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</si>
  <si>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</si>
  <si>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</si>
  <si>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</si>
  <si>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</si>
  <si>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</si>
  <si>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</si>
  <si>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</si>
  <si>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</si>
  <si>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</si>
  <si>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</si>
  <si>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</si>
  <si>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</si>
  <si>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</si>
  <si>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</si>
  <si>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</si>
  <si>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</si>
  <si>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</si>
  <si>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</si>
  <si>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</si>
  <si>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</si>
  <si>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</si>
  <si>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</si>
  <si>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</si>
  <si>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</si>
  <si>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</si>
  <si>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</si>
  <si>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</si>
  <si>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</si>
  <si>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</si>
  <si>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</si>
  <si>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</si>
  <si>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</si>
  <si>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</si>
  <si>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</si>
  <si>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</si>
  <si>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</si>
  <si>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</si>
  <si>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</si>
  <si>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</si>
  <si>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</si>
  <si>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</si>
  <si>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</si>
  <si>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</si>
  <si>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</si>
  <si>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</si>
  <si>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</si>
  <si>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</si>
  <si>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</si>
  <si>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</si>
  <si>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</si>
  <si>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</si>
  <si>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</si>
  <si>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</si>
  <si>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</si>
  <si>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</si>
  <si>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</si>
  <si>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</si>
  <si>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</si>
  <si>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</si>
  <si>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</si>
  <si>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</si>
  <si>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</si>
  <si>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</si>
  <si>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</si>
  <si>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</si>
  <si>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</si>
  <si>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</si>
  <si>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</si>
  <si>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</si>
  <si>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</si>
  <si>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</si>
  <si>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</si>
  <si>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</si>
  <si>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</si>
  <si>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</si>
  <si>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</si>
  <si>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</si>
  <si>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</si>
  <si>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</si>
  <si>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</si>
  <si>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</si>
  <si>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</si>
  <si>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</si>
  <si>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</si>
  <si>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</si>
  <si>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</si>
  <si>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</si>
  <si>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</si>
  <si>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</si>
  <si>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</si>
  <si>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</si>
  <si>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</si>
  <si>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</si>
  <si>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</si>
  <si>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</si>
  <si>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</si>
  <si>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</si>
  <si>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</si>
  <si>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</si>
  <si>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</si>
  <si>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</si>
  <si>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</si>
  <si>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</si>
  <si>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</si>
  <si>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</si>
  <si>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</si>
  <si>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</si>
  <si>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</si>
  <si>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</si>
  <si>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</si>
  <si>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</si>
  <si>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</si>
  <si>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</si>
  <si>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</si>
  <si>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</si>
  <si>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</si>
  <si>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</si>
  <si>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</si>
  <si>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</si>
  <si>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</si>
  <si>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</si>
  <si>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</si>
  <si>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</si>
  <si>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</si>
  <si>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</si>
  <si>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</si>
  <si>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</si>
  <si>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</si>
  <si>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</si>
  <si>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</si>
  <si>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</si>
  <si>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</si>
  <si>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</si>
  <si>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</si>
  <si>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</si>
  <si>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</si>
  <si>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</si>
  <si>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</si>
  <si>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</si>
  <si>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</si>
  <si>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</si>
  <si>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</si>
  <si>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</si>
  <si>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</si>
  <si>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</si>
  <si>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</si>
  <si>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</si>
  <si>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</si>
  <si>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</si>
  <si>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</si>
  <si>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</si>
  <si>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</si>
  <si>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</si>
  <si>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</si>
  <si>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</si>
  <si>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</si>
  <si>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</si>
  <si>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</si>
  <si>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</si>
  <si>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</si>
  <si>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</si>
  <si>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</si>
  <si>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</si>
  <si>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</si>
  <si>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</si>
  <si>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</si>
  <si>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</si>
  <si>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</si>
  <si>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</si>
  <si>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</si>
  <si>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</si>
  <si>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</si>
  <si>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</si>
  <si>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</si>
  <si>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</si>
  <si>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</si>
  <si>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</si>
  <si>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</si>
  <si>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</si>
  <si>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</si>
  <si>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</si>
  <si>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</si>
  <si>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</si>
  <si>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</si>
  <si>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</si>
  <si>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</si>
  <si>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</si>
  <si>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</si>
  <si>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</si>
  <si>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</si>
  <si>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</si>
  <si>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</si>
  <si>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</si>
  <si>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</si>
  <si>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</si>
  <si>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</si>
  <si>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</si>
  <si>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</si>
  <si>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</si>
  <si>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</si>
  <si>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</si>
  <si>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</si>
  <si>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</si>
  <si>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</si>
  <si>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</si>
  <si>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</si>
  <si>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</si>
  <si>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</si>
  <si>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</si>
  <si>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</si>
  <si>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</si>
  <si>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</si>
  <si>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</si>
  <si>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</si>
  <si>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</si>
  <si>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</si>
  <si>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</si>
  <si>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</si>
  <si>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</si>
  <si>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</si>
  <si>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</si>
  <si>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</si>
  <si>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</si>
  <si>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</si>
  <si>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</si>
  <si>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</si>
  <si>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</si>
  <si>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</si>
  <si>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</si>
  <si>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</si>
  <si>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</si>
  <si>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</si>
  <si>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</si>
  <si>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</si>
  <si>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</si>
  <si>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</si>
  <si>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</si>
  <si>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</si>
  <si>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</si>
  <si>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</si>
  <si>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</si>
  <si>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</si>
  <si>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</si>
  <si>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</si>
  <si>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</si>
  <si>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</si>
  <si>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</si>
  <si>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</si>
  <si>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</si>
  <si>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</si>
  <si>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</si>
  <si>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</si>
  <si>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</si>
  <si>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</si>
  <si>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</si>
  <si>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</si>
  <si>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</si>
  <si>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</si>
  <si>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</si>
  <si>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</si>
  <si>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</si>
  <si>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</si>
  <si>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</si>
  <si>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</si>
  <si>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</si>
  <si>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</si>
  <si>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</si>
  <si>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</si>
  <si>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</si>
  <si>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</si>
  <si>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</si>
  <si>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</si>
  <si>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</si>
  <si>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</si>
  <si>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</si>
  <si>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</si>
  <si>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</si>
  <si>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</si>
  <si>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</si>
  <si>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</si>
  <si>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</si>
  <si>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</si>
  <si>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</si>
  <si>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</si>
  <si>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</si>
  <si>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</si>
  <si>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</si>
  <si>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</si>
  <si>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</si>
  <si>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</si>
  <si>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</si>
  <si>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</si>
  <si>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</si>
  <si>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</si>
  <si>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</si>
  <si>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</si>
  <si>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</si>
  <si>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</si>
  <si>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</si>
  <si>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</si>
  <si>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</si>
  <si>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</si>
  <si>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</si>
  <si>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</si>
  <si>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</si>
  <si>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</si>
  <si>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</si>
  <si>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</si>
  <si>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</si>
  <si>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</si>
  <si>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</si>
  <si>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</si>
  <si>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</si>
  <si>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</si>
  <si>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</si>
  <si>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</si>
  <si>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</si>
  <si>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</si>
  <si>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</si>
  <si>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</si>
  <si>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</si>
  <si>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</si>
  <si>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</si>
  <si>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</si>
  <si>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</si>
  <si>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</si>
  <si>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</si>
  <si>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</si>
  <si>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</si>
  <si>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</si>
  <si>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</si>
  <si>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</si>
  <si>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</si>
  <si>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</si>
  <si>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</si>
  <si>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</si>
  <si>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</si>
  <si>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</si>
  <si>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</si>
  <si>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</si>
  <si>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</si>
  <si>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</si>
  <si>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</si>
  <si>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</si>
  <si>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</si>
  <si>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</si>
  <si>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</si>
  <si>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</si>
  <si>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</si>
  <si>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</si>
  <si>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</si>
  <si>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</si>
  <si>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</si>
  <si>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</si>
  <si>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</si>
  <si>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</si>
  <si>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</si>
  <si>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</si>
  <si>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</si>
  <si>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</si>
  <si>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</si>
  <si>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</si>
  <si>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</si>
  <si>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</si>
  <si>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</si>
  <si>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</si>
  <si>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</si>
  <si>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</si>
  <si>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</si>
  <si>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</si>
  <si>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</si>
  <si>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</si>
  <si>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</si>
  <si>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</si>
  <si>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</si>
  <si>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</si>
  <si>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</si>
  <si>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</si>
  <si>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</si>
  <si>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</si>
  <si>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</si>
  <si>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</si>
  <si>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</si>
  <si>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</si>
  <si>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</si>
  <si>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</si>
  <si>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</si>
  <si>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</si>
  <si>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</si>
  <si>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</si>
  <si>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</si>
  <si>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</si>
  <si>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</si>
  <si>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</si>
  <si>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</si>
  <si>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</si>
  <si>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</si>
  <si>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</si>
  <si>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</si>
  <si>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</si>
  <si>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</si>
  <si>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</si>
  <si>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</si>
  <si>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</si>
  <si>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</si>
  <si>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</si>
  <si>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</si>
  <si>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</si>
  <si>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</si>
  <si>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</si>
  <si>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</si>
  <si>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</si>
  <si>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</si>
  <si>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</si>
  <si>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</si>
  <si>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</si>
  <si>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</si>
  <si>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</si>
  <si>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</si>
  <si>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</si>
  <si>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</si>
  <si>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</si>
  <si>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</si>
  <si>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</si>
  <si>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</si>
  <si>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</si>
  <si>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</si>
  <si>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</si>
  <si>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</si>
  <si>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</si>
  <si>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</si>
  <si>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</si>
  <si>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</si>
  <si>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</si>
  <si>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</si>
  <si>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</si>
  <si>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</si>
  <si>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</si>
  <si>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</si>
  <si>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</si>
  <si>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</si>
  <si>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</si>
  <si>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</si>
  <si>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</si>
  <si>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</si>
  <si>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</si>
  <si>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</si>
  <si>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</si>
  <si>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</si>
  <si>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</si>
  <si>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</si>
  <si>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</si>
  <si>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</si>
  <si>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</si>
  <si>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</si>
  <si>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</si>
  <si>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</si>
  <si>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</si>
  <si>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</si>
  <si>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</si>
  <si>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</si>
  <si>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</si>
  <si>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</si>
  <si>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</si>
  <si>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</si>
  <si>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</si>
  <si>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</si>
  <si>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</si>
  <si>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</si>
  <si>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</si>
  <si>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</si>
  <si>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</si>
  <si>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</si>
  <si>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</si>
  <si>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</si>
  <si>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</si>
  <si>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</si>
  <si>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</si>
  <si>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</si>
  <si>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</si>
  <si>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</si>
  <si>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</si>
  <si>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</si>
  <si>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</si>
  <si>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</si>
  <si>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</si>
  <si>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</si>
  <si>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</si>
  <si>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</si>
  <si>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</si>
  <si>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</si>
  <si>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</si>
  <si>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</si>
  <si>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</si>
  <si>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</si>
  <si>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</si>
  <si>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</si>
  <si>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</si>
  <si>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</si>
  <si>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</si>
  <si>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</si>
  <si>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</si>
  <si>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</si>
  <si>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</si>
  <si>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</si>
  <si>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</si>
  <si>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</si>
  <si>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</si>
  <si>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</si>
  <si>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</si>
  <si>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</si>
  <si>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</si>
  <si>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</si>
  <si>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</si>
  <si>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</si>
  <si>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</si>
  <si>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</si>
  <si>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</si>
  <si>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</si>
  <si>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</si>
  <si>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</si>
  <si>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</si>
  <si>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</si>
  <si>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</si>
  <si>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</si>
  <si>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</si>
  <si>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</si>
  <si>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</si>
  <si>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</si>
  <si>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</si>
  <si>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</si>
  <si>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</si>
  <si>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</si>
  <si>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</si>
  <si>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</si>
  <si>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</si>
  <si>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</si>
  <si>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</si>
  <si>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</si>
  <si>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</si>
  <si>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</si>
  <si>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</si>
  <si>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</si>
  <si>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</si>
  <si>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</si>
  <si>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</si>
  <si>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</si>
  <si>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</si>
  <si>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</si>
  <si>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</si>
  <si>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</si>
  <si>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</si>
  <si>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</si>
  <si>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</si>
  <si>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</si>
  <si>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</si>
  <si>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</si>
  <si>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</si>
  <si>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</si>
  <si>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</si>
  <si>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</si>
  <si>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</si>
  <si>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</si>
  <si>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</si>
  <si>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</si>
  <si>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</si>
  <si>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</si>
  <si>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</si>
  <si>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</si>
  <si>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</si>
  <si>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</si>
  <si>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</si>
  <si>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</si>
  <si>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</si>
  <si>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</si>
  <si>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</si>
  <si>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</si>
  <si>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</si>
  <si>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</si>
  <si>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</si>
  <si>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</si>
  <si>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</si>
  <si>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</si>
  <si>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</si>
  <si>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</si>
  <si>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</si>
  <si>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</si>
  <si>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</si>
  <si>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</si>
  <si>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</si>
  <si>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</si>
  <si>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</si>
  <si>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</si>
  <si>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</si>
  <si>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</si>
  <si>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</si>
  <si>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</si>
  <si>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</si>
  <si>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</si>
  <si>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</si>
  <si>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</si>
  <si>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</si>
  <si>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</si>
  <si>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</si>
  <si>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</si>
  <si>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</si>
  <si>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</si>
  <si>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</si>
  <si>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</si>
  <si>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</si>
  <si>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</si>
  <si>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</si>
  <si>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</si>
  <si>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</si>
  <si>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</si>
  <si>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</si>
  <si>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</si>
  <si>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</si>
  <si>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</si>
  <si>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</si>
  <si>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</si>
  <si>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</si>
  <si>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</si>
  <si>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</si>
  <si>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</si>
  <si>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</si>
  <si>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</si>
  <si>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</si>
  <si>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</si>
  <si>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</si>
  <si>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</si>
  <si>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</si>
  <si>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</si>
  <si>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</si>
  <si>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</si>
  <si>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</si>
  <si>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</si>
  <si>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</si>
  <si>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</si>
  <si>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</si>
  <si>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</si>
  <si>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</si>
  <si>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</si>
  <si>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</si>
  <si>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</si>
  <si>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</si>
  <si>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</si>
  <si>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</si>
  <si>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</si>
  <si>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</si>
  <si>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</si>
  <si>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</si>
  <si>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</si>
  <si>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</si>
  <si>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</si>
  <si>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</si>
  <si>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</si>
  <si>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</si>
  <si>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</si>
  <si>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</si>
  <si>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</si>
  <si>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</si>
  <si>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</si>
  <si>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</si>
  <si>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</si>
  <si>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</si>
  <si>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</si>
  <si>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</si>
  <si>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</si>
  <si>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</si>
  <si>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</si>
  <si>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</si>
  <si>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</si>
  <si>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</si>
  <si>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</si>
  <si>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</si>
  <si>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</si>
  <si>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</si>
  <si>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</si>
  <si>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</si>
  <si>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</si>
  <si>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</si>
  <si>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</si>
  <si>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</si>
  <si>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</si>
  <si>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</si>
  <si>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</si>
  <si>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</si>
  <si>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</si>
  <si>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</si>
  <si>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</si>
  <si>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</si>
  <si>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</si>
  <si>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</si>
  <si>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</si>
  <si>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</si>
  <si>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</si>
  <si>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</si>
  <si>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</si>
  <si>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</si>
  <si>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</si>
  <si>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</si>
  <si>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</si>
  <si>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</si>
  <si>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</si>
  <si>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</si>
  <si>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</si>
  <si>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</si>
  <si>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</si>
  <si>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</si>
  <si>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</si>
  <si>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</si>
  <si>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</si>
  <si>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</si>
  <si>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</si>
  <si>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</si>
  <si>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</si>
  <si>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</si>
  <si>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</si>
  <si>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</si>
  <si>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</si>
  <si>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</si>
  <si>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</si>
  <si>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</si>
  <si>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</si>
  <si>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</si>
  <si>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</si>
  <si>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</si>
  <si>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</si>
  <si>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</si>
  <si>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</si>
  <si>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</si>
  <si>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</si>
  <si>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</si>
  <si>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</si>
  <si>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</si>
  <si>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</si>
  <si>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</si>
  <si>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</si>
  <si>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</si>
  <si>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</si>
  <si>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</si>
  <si>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</si>
  <si>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</si>
  <si>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</si>
  <si>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</si>
  <si>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</si>
  <si>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</si>
  <si>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</si>
  <si>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</si>
  <si>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</si>
  <si>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</si>
  <si>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</si>
  <si>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</si>
  <si>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</si>
  <si>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</si>
  <si>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</si>
  <si>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</si>
  <si>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</si>
  <si>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</si>
  <si>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</si>
  <si>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</si>
  <si>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</si>
  <si>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</si>
  <si>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</si>
  <si>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</si>
  <si>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</si>
  <si>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</si>
  <si>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</si>
  <si>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</si>
  <si>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</si>
  <si>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</si>
  <si>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</si>
  <si>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</si>
  <si>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</si>
  <si>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</si>
  <si>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</si>
  <si>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</si>
  <si>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</si>
  <si>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</si>
  <si>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</si>
  <si>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</si>
  <si>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</si>
  <si>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</si>
  <si>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</si>
  <si>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</si>
  <si>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</si>
  <si>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</si>
  <si>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</si>
  <si>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</si>
  <si>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</si>
  <si>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</si>
  <si>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</si>
  <si>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</si>
  <si>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</si>
  <si>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</si>
  <si>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</si>
  <si>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</si>
  <si>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</si>
  <si>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</si>
  <si>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</si>
  <si>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</si>
  <si>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</si>
  <si>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</si>
  <si>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</si>
  <si>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</si>
  <si>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</si>
  <si>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</si>
  <si>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</si>
  <si>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</si>
  <si>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</si>
  <si>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</si>
  <si>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</si>
  <si>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</si>
  <si>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</si>
  <si>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</si>
  <si>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</si>
  <si>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</si>
  <si>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</si>
  <si>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</si>
  <si>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</si>
  <si>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</si>
  <si>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</si>
  <si>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</si>
  <si>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</si>
  <si>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</si>
  <si>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</si>
  <si>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</si>
  <si>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</si>
  <si>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</si>
  <si>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</si>
  <si>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</si>
  <si>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</si>
  <si>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</si>
  <si>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</si>
  <si>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</si>
  <si>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</si>
  <si>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</si>
  <si>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</si>
  <si>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</si>
  <si>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</si>
  <si>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</si>
  <si>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</si>
  <si>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</si>
  <si>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</si>
  <si>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</si>
  <si>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</si>
  <si>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</si>
  <si>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</si>
  <si>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</si>
  <si>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</si>
  <si>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</si>
  <si>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</si>
  <si>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</si>
  <si>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</si>
  <si>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</si>
  <si>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</si>
  <si>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</si>
  <si>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</si>
  <si>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</si>
  <si>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</si>
  <si>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</si>
  <si>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</si>
  <si>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</si>
  <si>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</si>
  <si>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</si>
  <si>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</si>
  <si>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</si>
  <si>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</si>
  <si>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</si>
  <si>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</si>
  <si>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</si>
  <si>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</si>
  <si>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</si>
  <si>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</si>
  <si>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</si>
  <si>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</si>
  <si>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</si>
  <si>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</si>
  <si>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</si>
  <si>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</si>
  <si>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</si>
  <si>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</si>
  <si>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</si>
  <si>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</si>
  <si>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</si>
  <si>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</si>
  <si>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</si>
  <si>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</si>
  <si>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</si>
  <si>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</si>
  <si>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</si>
  <si>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</si>
  <si>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</si>
  <si>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</si>
  <si>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</si>
  <si>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</si>
  <si>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</si>
  <si>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</si>
  <si>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</si>
  <si>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</si>
  <si>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</si>
  <si>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</si>
  <si>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</si>
  <si>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</si>
  <si>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</si>
  <si>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</si>
  <si>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</si>
  <si>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</si>
  <si>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</si>
  <si>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</si>
  <si>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</si>
  <si>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</si>
  <si>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</si>
  <si>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</si>
  <si>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</si>
  <si>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</si>
  <si>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</si>
  <si>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</si>
  <si>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</si>
  <si>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</si>
  <si>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</si>
  <si>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</si>
  <si>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</si>
  <si>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</si>
  <si>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</si>
  <si>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</si>
  <si>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</si>
  <si>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</si>
  <si>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</si>
  <si>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</si>
  <si>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</si>
  <si>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</si>
  <si>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</si>
  <si>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</si>
  <si>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</si>
  <si>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</si>
  <si>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</si>
  <si>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</si>
  <si>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</si>
  <si>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</si>
  <si>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</si>
  <si>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</si>
  <si>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</si>
  <si>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</si>
  <si>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</si>
  <si>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</si>
  <si>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</si>
  <si>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</si>
  <si>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</si>
  <si>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</si>
  <si>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</si>
  <si>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</si>
  <si>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</si>
  <si>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</si>
  <si>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</si>
  <si>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</si>
  <si>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</si>
  <si>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</si>
  <si>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</si>
  <si>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</si>
  <si>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</si>
  <si>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</si>
  <si>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</si>
  <si>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</si>
  <si>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</si>
  <si>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</si>
  <si>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</si>
  <si>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</si>
  <si>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</si>
  <si>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</si>
  <si>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</si>
  <si>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</si>
  <si>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</si>
  <si>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</si>
  <si>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</si>
  <si>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</si>
  <si>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</si>
  <si>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</si>
  <si>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</si>
  <si>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</si>
  <si>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</si>
  <si>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</si>
  <si>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</si>
  <si>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</si>
  <si>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</si>
  <si>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</si>
  <si>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</si>
  <si>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</si>
  <si>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</si>
  <si>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</si>
  <si>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</si>
  <si>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</si>
  <si>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</si>
  <si>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</si>
  <si>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</si>
  <si>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</si>
  <si>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</si>
  <si>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</si>
  <si>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</si>
  <si>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</si>
  <si>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</si>
  <si>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</si>
  <si>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</si>
  <si>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</si>
  <si>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</si>
  <si>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</si>
  <si>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</si>
  <si>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</si>
  <si>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</si>
  <si>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</si>
  <si>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</si>
  <si>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</si>
  <si>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</si>
  <si>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</si>
  <si>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</si>
  <si>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</si>
  <si>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</si>
  <si>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</si>
  <si>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</si>
  <si>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</si>
  <si>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</si>
  <si>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</si>
  <si>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</si>
  <si>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</si>
  <si>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</si>
  <si>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</si>
  <si>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</si>
  <si>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</si>
  <si>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</si>
  <si>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</si>
  <si>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</si>
  <si>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</si>
  <si>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</si>
  <si>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</si>
  <si>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</si>
  <si>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</si>
  <si>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</si>
  <si>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</si>
  <si>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</si>
  <si>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</si>
  <si>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</si>
  <si>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</si>
  <si>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</si>
  <si>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</si>
  <si>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</si>
  <si>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</si>
  <si>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</si>
  <si>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</si>
  <si>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</si>
  <si>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</si>
  <si>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</si>
  <si>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</si>
  <si>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</si>
  <si>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</si>
  <si>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</si>
  <si>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</si>
  <si>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</si>
  <si>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</si>
  <si>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</si>
  <si>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</si>
  <si>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</si>
  <si>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</si>
  <si>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</si>
  <si>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</si>
  <si>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</si>
  <si>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</si>
  <si>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</si>
  <si>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</si>
  <si>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</si>
  <si>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</si>
  <si>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</si>
  <si>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</si>
  <si>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</si>
  <si>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</si>
  <si>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</si>
  <si>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</si>
  <si>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</si>
  <si>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</si>
  <si>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</si>
  <si>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</si>
  <si>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</si>
  <si>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</si>
  <si>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</si>
  <si>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</si>
  <si>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</si>
  <si>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</si>
  <si>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</si>
  <si>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</si>
  <si>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</si>
  <si>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</si>
  <si>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</si>
  <si>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</si>
  <si>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</si>
  <si>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</si>
  <si>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</si>
  <si>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</si>
  <si>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</si>
  <si>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</si>
  <si>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</si>
  <si>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</si>
  <si>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</si>
  <si>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</si>
  <si>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</si>
  <si>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</si>
  <si>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</si>
  <si>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</si>
  <si>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</si>
  <si>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</si>
  <si>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</si>
  <si>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</si>
  <si>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</si>
  <si>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</si>
  <si>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</si>
  <si>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</si>
  <si>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</si>
  <si>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</si>
  <si>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</si>
  <si>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</si>
  <si>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</si>
  <si>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</si>
  <si>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</si>
  <si>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</si>
  <si>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</si>
  <si>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</si>
  <si>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</si>
  <si>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</si>
  <si>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</si>
  <si>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</si>
  <si>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</si>
  <si>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</si>
  <si>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</si>
  <si>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</si>
  <si>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</si>
  <si>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</si>
  <si>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</si>
  <si>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</si>
  <si>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</si>
  <si>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</si>
  <si>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</si>
  <si>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</si>
  <si>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</si>
  <si>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</si>
  <si>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</si>
  <si>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</si>
  <si>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</si>
  <si>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</si>
  <si>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</si>
  <si>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</si>
  <si>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</si>
  <si>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</si>
  <si>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</si>
  <si>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</si>
  <si>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</si>
  <si>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</si>
  <si>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</si>
  <si>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</si>
  <si>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</si>
  <si>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</si>
  <si>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</si>
  <si>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</si>
  <si>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</si>
  <si>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</si>
  <si>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</si>
  <si>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</si>
  <si>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</si>
  <si>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</si>
  <si>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</si>
  <si>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</si>
  <si>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</si>
  <si>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</si>
  <si>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</si>
  <si>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</si>
  <si>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</si>
  <si>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</si>
  <si>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</si>
  <si>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</si>
  <si>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</si>
  <si>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</si>
  <si>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</si>
  <si>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</si>
  <si>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</si>
  <si>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</si>
  <si>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</si>
  <si>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</si>
  <si>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</si>
  <si>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</si>
  <si>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</si>
  <si>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</si>
  <si>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</si>
  <si>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</si>
  <si>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</si>
  <si>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</si>
  <si>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</si>
  <si>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</si>
  <si>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</si>
  <si>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</si>
  <si>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</si>
  <si>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</si>
  <si>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</si>
  <si>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</si>
  <si>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</si>
  <si>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</si>
  <si>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</si>
  <si>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</si>
  <si>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</si>
  <si>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</si>
  <si>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</si>
  <si>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</si>
  <si>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</si>
  <si>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</si>
  <si>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</si>
  <si>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</si>
  <si>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</si>
  <si>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</si>
  <si>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</si>
  <si>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</si>
  <si>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</si>
  <si>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</si>
  <si>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</si>
  <si>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</si>
  <si>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</si>
  <si>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</si>
  <si>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</si>
  <si>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</si>
  <si>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</si>
  <si>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</si>
  <si>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</si>
  <si>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</si>
  <si>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</si>
  <si>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</si>
  <si>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</si>
  <si>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</si>
  <si>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</si>
  <si>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</si>
  <si>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</si>
  <si>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</si>
  <si>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</si>
  <si>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</si>
  <si>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</si>
  <si>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</si>
  <si>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</si>
  <si>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</si>
  <si>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</si>
  <si>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</si>
  <si>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</si>
  <si>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</si>
  <si>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</si>
  <si>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</si>
  <si>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</si>
  <si>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</si>
  <si>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</si>
  <si>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</si>
  <si>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</si>
  <si>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</si>
  <si>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</si>
  <si>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</si>
  <si>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</si>
  <si>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</si>
  <si>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</si>
  <si>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</si>
  <si>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</si>
  <si>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</si>
  <si>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</si>
  <si>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</si>
  <si>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</si>
  <si>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</si>
  <si>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</si>
  <si>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</si>
  <si>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</si>
  <si>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</si>
  <si>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</si>
  <si>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</si>
  <si>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</si>
  <si>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</si>
  <si>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</si>
  <si>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</si>
  <si>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</si>
  <si>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</si>
  <si>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</si>
  <si>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</si>
  <si>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</si>
  <si>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</si>
  <si>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</si>
  <si>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</si>
  <si>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</si>
  <si>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</si>
  <si>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</si>
  <si>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</si>
  <si>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</si>
  <si>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</si>
  <si>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</si>
  <si>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</si>
  <si>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</si>
  <si>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</si>
  <si>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</si>
  <si>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</si>
  <si>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</si>
  <si>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</si>
  <si>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</si>
  <si>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</si>
  <si>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</si>
  <si>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</si>
  <si>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</si>
  <si>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</si>
  <si>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</si>
  <si>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</si>
  <si>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</si>
  <si>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</si>
  <si>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</si>
  <si>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</si>
  <si>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</si>
  <si>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</si>
  <si>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</si>
  <si>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</si>
  <si>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</si>
  <si>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</si>
  <si>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</si>
  <si>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</si>
  <si>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</si>
  <si>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</si>
  <si>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</si>
  <si>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</si>
  <si>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</si>
  <si>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</si>
  <si>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</si>
  <si>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</si>
  <si>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</si>
  <si>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</si>
  <si>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</si>
  <si>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</si>
  <si>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</si>
  <si>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</si>
  <si>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</si>
  <si>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</si>
  <si>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</si>
  <si>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</si>
  <si>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</si>
  <si>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</si>
  <si>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</si>
  <si>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</si>
  <si>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</si>
  <si>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</si>
  <si>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</si>
  <si>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</si>
  <si>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</si>
  <si>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</si>
  <si>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</si>
  <si>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</si>
  <si>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</si>
  <si>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</si>
  <si>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</si>
  <si>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</si>
  <si>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</si>
  <si>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</si>
  <si>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</si>
  <si>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</si>
  <si>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</si>
  <si>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</si>
  <si>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</si>
  <si>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</si>
  <si>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</si>
  <si>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</si>
  <si>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</si>
  <si>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</si>
  <si>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</si>
  <si>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</si>
  <si>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</si>
  <si>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</si>
  <si>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</si>
  <si>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</si>
  <si>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</si>
  <si>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</si>
  <si>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</si>
  <si>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</si>
  <si>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</si>
  <si>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</si>
  <si>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</si>
  <si>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</si>
  <si>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</si>
  <si>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</si>
  <si>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</si>
  <si>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</si>
  <si>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</si>
  <si>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</si>
  <si>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</si>
  <si>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</si>
  <si>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</si>
  <si>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</si>
  <si>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</si>
  <si>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</si>
  <si>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</si>
  <si>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</si>
  <si>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</si>
  <si>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</si>
  <si>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</si>
  <si>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</si>
  <si>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</si>
  <si>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</si>
  <si>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</si>
  <si>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</si>
  <si>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</si>
  <si>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</si>
  <si>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</si>
  <si>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</si>
  <si>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</si>
  <si>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</si>
  <si>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</si>
  <si>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</si>
  <si>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</si>
  <si>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</si>
  <si>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</si>
  <si>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</si>
  <si>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</si>
  <si>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</si>
  <si>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</si>
  <si>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</si>
  <si>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</si>
  <si>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</si>
  <si>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</si>
  <si>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</si>
  <si>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</si>
  <si>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</si>
  <si>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</si>
  <si>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</si>
  <si>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</si>
  <si>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</si>
  <si>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</si>
  <si>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</si>
  <si>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</si>
  <si>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</si>
  <si>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</si>
  <si>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</si>
  <si>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</si>
  <si>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</si>
  <si>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</si>
  <si>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</si>
  <si>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</si>
  <si>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</si>
  <si>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</si>
  <si>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</si>
  <si>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</si>
  <si>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</si>
  <si>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</si>
  <si>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</si>
  <si>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</si>
  <si>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</si>
  <si>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</si>
  <si>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</si>
  <si>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</si>
  <si>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</si>
  <si>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</si>
  <si>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</si>
  <si>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</si>
  <si>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</si>
  <si>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</si>
  <si>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</si>
  <si>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</si>
  <si>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</si>
  <si>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</si>
  <si>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</si>
  <si>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</si>
  <si>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</si>
  <si>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</si>
  <si>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</si>
  <si>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</si>
  <si>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</si>
  <si>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</si>
  <si>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</si>
  <si>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</si>
  <si>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</si>
  <si>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</si>
  <si>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</si>
  <si>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</si>
  <si>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</si>
  <si>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</si>
  <si>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</si>
  <si>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</si>
  <si>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</si>
  <si>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</si>
  <si>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</si>
  <si>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</si>
  <si>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</si>
  <si>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</si>
  <si>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</si>
  <si>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</si>
  <si>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</si>
  <si>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</si>
  <si>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</si>
  <si>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</si>
  <si>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</si>
  <si>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</si>
  <si>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</si>
  <si>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</si>
  <si>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</si>
  <si>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</si>
  <si>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</si>
  <si>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</si>
  <si>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</si>
  <si>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</si>
  <si>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</si>
  <si>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</si>
  <si>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</si>
  <si>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</si>
  <si>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</si>
  <si>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</si>
  <si>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</si>
  <si>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</si>
  <si>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</si>
  <si>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</si>
  <si>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</si>
  <si>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</si>
  <si>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</si>
  <si>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</si>
  <si>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</si>
  <si>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</si>
  <si>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</si>
  <si>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</si>
  <si>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</si>
  <si>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</si>
  <si>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</si>
  <si>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</si>
  <si>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</si>
  <si>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</si>
  <si>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</si>
  <si>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</si>
  <si>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</si>
  <si>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</si>
  <si>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</si>
  <si>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</si>
  <si>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</si>
  <si>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</si>
  <si>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</si>
  <si>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</si>
  <si>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</si>
  <si>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</si>
  <si>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</si>
  <si>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</si>
  <si>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</si>
  <si>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</si>
  <si>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</si>
  <si>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</si>
  <si>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</si>
  <si>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</si>
  <si>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</si>
  <si>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</si>
  <si>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</si>
  <si>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</si>
  <si>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</si>
  <si>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</si>
  <si>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</si>
  <si>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</si>
  <si>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</si>
  <si>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</si>
  <si>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</si>
  <si>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</si>
  <si>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</si>
  <si>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</si>
  <si>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</si>
  <si>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</si>
  <si>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</si>
  <si>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</si>
  <si>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</si>
  <si>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</si>
  <si>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</si>
  <si>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</si>
  <si>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</si>
  <si>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</si>
  <si>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</si>
  <si>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</si>
  <si>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</si>
  <si>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</si>
  <si>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</si>
  <si>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</si>
  <si>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</si>
  <si>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</si>
  <si>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</si>
  <si>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</si>
  <si>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</si>
  <si>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</si>
  <si>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</si>
  <si>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</si>
  <si>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</si>
  <si>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</si>
  <si>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</si>
  <si>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</si>
  <si>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</si>
  <si>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</si>
  <si>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</si>
  <si>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</si>
  <si>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</si>
  <si>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</si>
  <si>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</si>
  <si>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</si>
  <si>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</si>
  <si>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</si>
  <si>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</si>
  <si>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</si>
  <si>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</si>
  <si>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</si>
  <si>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</si>
  <si>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</si>
  <si>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</si>
  <si>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</si>
  <si>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</si>
  <si>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</si>
  <si>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</si>
  <si>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</si>
  <si>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</si>
  <si>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</si>
  <si>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</si>
  <si>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</si>
  <si>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</si>
  <si>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</si>
  <si>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</si>
  <si>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</si>
  <si>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</si>
  <si>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</si>
  <si>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</si>
  <si>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</si>
  <si>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</si>
  <si>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</si>
  <si>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</si>
  <si>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</si>
  <si>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</si>
  <si>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</si>
  <si>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</si>
  <si>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</si>
  <si>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</si>
  <si>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</si>
  <si>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</si>
  <si>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</si>
  <si>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</si>
  <si>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</si>
  <si>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</si>
  <si>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</si>
  <si>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</si>
  <si>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</si>
  <si>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</si>
  <si>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</si>
  <si>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</si>
  <si>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</si>
  <si>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</si>
  <si>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</si>
  <si>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</si>
  <si>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</si>
  <si>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</si>
  <si>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</si>
  <si>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</si>
  <si>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</si>
  <si>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</si>
  <si>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</si>
  <si>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</si>
  <si>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</si>
  <si>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</si>
  <si>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</si>
  <si>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</si>
  <si>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</si>
  <si>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</si>
  <si>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</si>
  <si>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</si>
  <si>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</si>
  <si>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</si>
  <si>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</si>
  <si>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</si>
  <si>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</si>
  <si>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</si>
  <si>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</si>
  <si>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</si>
  <si>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</si>
  <si>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</si>
  <si>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</si>
  <si>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</si>
  <si>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</si>
  <si>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</si>
  <si>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</si>
  <si>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</si>
  <si>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</si>
  <si>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</si>
  <si>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</si>
  <si>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</si>
  <si>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</si>
  <si>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</si>
  <si>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</si>
  <si>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</si>
  <si>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</si>
  <si>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</si>
  <si>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</si>
  <si>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</si>
  <si>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</si>
  <si>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</si>
  <si>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</si>
  <si>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</si>
  <si>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</si>
  <si>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</si>
  <si>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</si>
  <si>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</si>
  <si>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</si>
  <si>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</si>
  <si>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</si>
  <si>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</si>
  <si>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</si>
  <si>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</si>
  <si>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</si>
  <si>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</si>
  <si>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</si>
  <si>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</si>
  <si>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</si>
  <si>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</si>
  <si>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</si>
  <si>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</si>
  <si>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</si>
  <si>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</si>
  <si>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</si>
  <si>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</si>
  <si>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</si>
  <si>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</si>
  <si>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</si>
  <si>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</si>
  <si>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</si>
  <si>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</si>
  <si>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</si>
  <si>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</si>
  <si>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</si>
  <si>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</si>
  <si>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</si>
  <si>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</si>
  <si>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</si>
  <si>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</si>
  <si>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</si>
  <si>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</si>
  <si>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</si>
  <si>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</si>
  <si>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</si>
  <si>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</si>
  <si>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</si>
  <si>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</si>
  <si>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</si>
  <si>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</si>
  <si>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</si>
  <si>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</si>
  <si>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</si>
  <si>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</si>
  <si>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</si>
  <si>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</si>
  <si>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</si>
  <si>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</si>
  <si>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</si>
  <si>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</si>
  <si>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</si>
  <si>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</si>
  <si>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</si>
  <si>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</si>
  <si>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</si>
  <si>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</si>
  <si>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</si>
  <si>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</si>
  <si>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</si>
  <si>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</si>
  <si>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</si>
  <si>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</si>
  <si>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</si>
  <si>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</si>
  <si>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</si>
  <si>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</si>
  <si>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</si>
  <si>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</si>
  <si>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</si>
  <si>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</si>
  <si>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</si>
  <si>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</si>
  <si>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</si>
  <si>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</si>
  <si>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</si>
  <si>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</si>
  <si>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</si>
  <si>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</si>
  <si>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</si>
  <si>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</si>
  <si>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</si>
  <si>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</si>
  <si>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</si>
  <si>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</si>
  <si>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</si>
  <si>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</si>
  <si>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</si>
  <si>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</si>
  <si>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</si>
  <si>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</si>
  <si>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</si>
  <si>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</si>
  <si>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</si>
  <si>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</si>
  <si>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</si>
  <si>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</si>
  <si>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</si>
  <si>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</si>
  <si>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</si>
  <si>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</si>
  <si>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</si>
  <si>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</si>
  <si>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</si>
  <si>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</si>
  <si>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</si>
  <si>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</si>
  <si>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</si>
  <si>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</si>
  <si>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</si>
  <si>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</si>
  <si>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</si>
  <si>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</si>
  <si>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</si>
  <si>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</si>
  <si>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</si>
  <si>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</si>
  <si>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</si>
  <si>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</si>
  <si>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</si>
  <si>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</si>
  <si>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</si>
  <si>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</si>
  <si>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</si>
  <si>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</si>
  <si>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</si>
  <si>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</si>
  <si>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</si>
  <si>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</si>
  <si>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</si>
  <si>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</si>
  <si>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</si>
  <si>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</si>
  <si>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</si>
  <si>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</si>
  <si>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</si>
  <si>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</si>
  <si>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</si>
  <si>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</si>
  <si>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</si>
  <si>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</si>
  <si>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</si>
  <si>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</si>
  <si>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</si>
  <si>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</si>
  <si>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</si>
  <si>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</si>
  <si>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</si>
  <si>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</si>
  <si>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</si>
  <si>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</si>
  <si>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</si>
  <si>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</si>
  <si>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</si>
  <si>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</si>
  <si>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</si>
  <si>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</si>
  <si>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</si>
  <si>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</si>
  <si>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</si>
  <si>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</si>
  <si>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</si>
  <si>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</si>
  <si>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</si>
  <si>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</si>
  <si>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</si>
  <si>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</si>
  <si>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</si>
  <si>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</si>
  <si>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</si>
  <si>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</si>
  <si>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</si>
  <si>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</si>
  <si>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</si>
  <si>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</si>
  <si>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</si>
  <si>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</si>
  <si>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</si>
  <si>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</si>
  <si>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</si>
  <si>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</si>
  <si>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</si>
  <si>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</si>
  <si>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</si>
  <si>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</si>
  <si>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</si>
  <si>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</si>
  <si>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</si>
  <si>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</si>
  <si>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</si>
  <si>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</si>
  <si>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</si>
  <si>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</si>
  <si>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</si>
  <si>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</si>
  <si>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</si>
  <si>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</si>
  <si>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</si>
  <si>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</si>
  <si>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</si>
  <si>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</si>
  <si>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</si>
  <si>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</si>
  <si>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</si>
  <si>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</si>
  <si>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</si>
  <si>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</si>
  <si>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</si>
  <si>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</si>
  <si>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</si>
  <si>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</si>
  <si>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</si>
  <si>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</si>
  <si>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</si>
  <si>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</si>
  <si>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</si>
  <si>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</si>
  <si>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</si>
  <si>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</si>
  <si>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</si>
  <si>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</si>
  <si>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</si>
  <si>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</si>
  <si>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</si>
  <si>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</si>
  <si>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</si>
  <si>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</si>
  <si>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</si>
  <si>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</si>
  <si>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</si>
  <si>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</si>
  <si>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</si>
  <si>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</si>
  <si>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</si>
  <si>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</si>
  <si>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</si>
  <si>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</si>
  <si>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</si>
  <si>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</si>
  <si>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</si>
  <si>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</si>
  <si>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</si>
  <si>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</si>
  <si>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</si>
  <si>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</si>
  <si>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</si>
  <si>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</si>
  <si>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</si>
  <si>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</si>
  <si>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</si>
  <si>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</si>
  <si>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</si>
  <si>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</si>
  <si>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</si>
  <si>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</si>
  <si>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</si>
  <si>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</si>
  <si>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</si>
  <si>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</si>
  <si>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</si>
  <si>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</si>
  <si>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</si>
  <si>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</si>
  <si>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</si>
  <si>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</si>
  <si>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</si>
  <si>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</si>
  <si>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</si>
  <si>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</si>
  <si>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</si>
  <si>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</si>
  <si>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</si>
  <si>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</si>
  <si>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</si>
  <si>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</si>
  <si>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</si>
  <si>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</si>
  <si>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</si>
  <si>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</si>
  <si>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</si>
  <si>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</si>
  <si>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</si>
  <si>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</si>
  <si>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</si>
  <si>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</si>
  <si>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</si>
  <si>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</si>
  <si>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</si>
  <si>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</si>
  <si>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</si>
  <si>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</si>
  <si>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</si>
  <si>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</si>
  <si>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</si>
  <si>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</si>
  <si>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</si>
  <si>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</si>
  <si>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</si>
  <si>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</si>
  <si>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</si>
  <si>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</si>
  <si>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</si>
  <si>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</si>
  <si>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</si>
  <si>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</si>
  <si>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</si>
  <si>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</si>
  <si>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</si>
  <si>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</si>
  <si>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</si>
  <si>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</si>
  <si>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</si>
  <si>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</si>
  <si>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</si>
  <si>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</si>
  <si>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</si>
  <si>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</si>
  <si>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</si>
  <si>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</si>
  <si>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</si>
  <si>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</si>
  <si>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</si>
  <si>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</si>
  <si>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</si>
  <si>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</si>
  <si>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</si>
  <si>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</si>
  <si>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</si>
  <si>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</si>
  <si>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</si>
  <si>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</si>
  <si>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</si>
  <si>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</si>
  <si>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</si>
  <si>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</si>
  <si>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</si>
  <si>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</si>
  <si>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</si>
  <si>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</si>
  <si>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</si>
  <si>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</si>
  <si>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</si>
  <si>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</si>
  <si>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</si>
  <si>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</si>
  <si>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</si>
  <si>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</si>
  <si>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</si>
  <si>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</si>
  <si>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</si>
  <si>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</si>
  <si>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</si>
  <si>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</si>
  <si>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</si>
  <si>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</si>
  <si>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</si>
  <si>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</si>
  <si>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</si>
  <si>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</si>
  <si>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</si>
  <si>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</si>
  <si>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</si>
  <si>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</si>
  <si>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</si>
  <si>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</si>
  <si>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</si>
  <si>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</si>
  <si>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</si>
  <si>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</si>
  <si>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</si>
  <si>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</si>
  <si>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</si>
  <si>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</si>
  <si>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</si>
  <si>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</si>
  <si>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</si>
  <si>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</si>
  <si>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</si>
  <si>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</si>
  <si>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</si>
  <si>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</si>
  <si>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</si>
  <si>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</si>
  <si>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</si>
  <si>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</si>
  <si>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</si>
  <si>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</si>
  <si>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</si>
  <si>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</si>
  <si>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</si>
  <si>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</si>
  <si>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</si>
  <si>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</si>
  <si>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</si>
  <si>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</si>
  <si>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</si>
  <si>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</si>
  <si>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</si>
  <si>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</si>
  <si>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</si>
  <si>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</si>
  <si>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</si>
  <si>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</si>
  <si>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</si>
  <si>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</si>
  <si>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</si>
  <si>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</si>
  <si>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</si>
  <si>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</si>
  <si>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</si>
  <si>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</si>
  <si>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</si>
  <si>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</si>
  <si>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</si>
  <si>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</si>
  <si>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</si>
  <si>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</si>
  <si>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</si>
  <si>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</si>
  <si>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</si>
  <si>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</si>
  <si>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</si>
  <si>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</si>
  <si>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</si>
  <si>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</si>
  <si>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</si>
  <si>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</si>
  <si>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</si>
  <si>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</si>
  <si>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</si>
  <si>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</si>
  <si>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</si>
  <si>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</si>
  <si>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</si>
  <si>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</si>
  <si>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</si>
  <si>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</si>
  <si>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</si>
  <si>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</si>
  <si>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</si>
  <si>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</si>
  <si>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</si>
  <si>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</si>
  <si>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</si>
  <si>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</si>
  <si>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</si>
  <si>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</si>
  <si>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</si>
  <si>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</si>
  <si>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</si>
  <si>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</si>
  <si>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</si>
  <si>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</si>
  <si>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</si>
  <si>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</si>
  <si>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</si>
  <si>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</si>
  <si>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</si>
  <si>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</si>
  <si>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</si>
  <si>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</si>
  <si>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</si>
  <si>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</si>
  <si>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</si>
  <si>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</si>
  <si>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</si>
  <si>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</si>
  <si>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</si>
  <si>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</si>
  <si>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</si>
  <si>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</si>
  <si>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</si>
  <si>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</si>
  <si>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</si>
  <si>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</si>
  <si>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</si>
  <si>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</si>
  <si>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</si>
  <si>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</si>
  <si>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</si>
  <si>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</si>
  <si>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</si>
  <si>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</si>
  <si>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</si>
  <si>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</si>
  <si>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</si>
  <si>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</si>
  <si>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</si>
  <si>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</si>
  <si>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</si>
  <si>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</si>
  <si>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</si>
  <si>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</si>
  <si>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</si>
  <si>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</si>
  <si>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</si>
  <si>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</si>
  <si>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</si>
  <si>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</si>
  <si>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</si>
  <si>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</si>
  <si>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</si>
  <si>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</si>
  <si>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</si>
  <si>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</si>
  <si>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</si>
  <si>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</si>
  <si>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</si>
  <si>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</si>
  <si>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</si>
  <si>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</si>
  <si>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</si>
  <si>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</si>
  <si>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</si>
  <si>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</si>
  <si>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</si>
  <si>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</si>
  <si>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</si>
  <si>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</si>
  <si>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</si>
  <si>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</si>
  <si>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</si>
  <si>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</si>
  <si>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</si>
  <si>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</si>
  <si>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</si>
  <si>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</si>
  <si>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</si>
  <si>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</si>
  <si>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</si>
  <si>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</si>
  <si>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</si>
  <si>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</si>
  <si>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</si>
  <si>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</si>
  <si>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</si>
  <si>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</si>
  <si>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</si>
  <si>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</si>
  <si>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</si>
  <si>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</si>
  <si>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</si>
  <si>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</si>
  <si>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</si>
  <si>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</si>
  <si>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</si>
  <si>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</si>
  <si>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</si>
  <si>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</si>
  <si>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</si>
  <si>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</si>
  <si>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</si>
  <si>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</si>
  <si>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</si>
  <si>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</si>
  <si>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</si>
  <si>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</si>
  <si>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</si>
  <si>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</si>
  <si>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</si>
  <si>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</si>
  <si>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</si>
  <si>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</si>
  <si>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</si>
  <si>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</si>
  <si>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</si>
  <si>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</si>
  <si>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</si>
  <si>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</si>
  <si>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</si>
  <si>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</si>
  <si>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</si>
  <si>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</si>
  <si>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</si>
  <si>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</si>
  <si>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</si>
  <si>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</si>
  <si>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</si>
  <si>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</si>
  <si>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</si>
  <si>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</si>
  <si>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</si>
  <si>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</si>
  <si>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</si>
  <si>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</si>
  <si>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</si>
  <si>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</si>
  <si>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</si>
  <si>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</si>
  <si>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</si>
  <si>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</si>
  <si>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</si>
  <si>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</si>
  <si>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</si>
  <si>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</si>
  <si>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</si>
  <si>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</si>
  <si>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</si>
  <si>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</si>
  <si>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</si>
  <si>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</si>
  <si>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</si>
  <si>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</si>
  <si>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</si>
  <si>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</si>
  <si>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</si>
  <si>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</si>
  <si>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</si>
  <si>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</si>
  <si>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</si>
  <si>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</si>
  <si>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</si>
  <si>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</si>
  <si>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</si>
  <si>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</si>
  <si>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</si>
  <si>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</si>
  <si>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</si>
  <si>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</si>
  <si>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</si>
  <si>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</si>
  <si>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</si>
  <si>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</si>
  <si>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</si>
  <si>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</si>
  <si>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</si>
  <si>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</si>
  <si>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</si>
  <si>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</si>
  <si>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</si>
  <si>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</si>
  <si>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</si>
  <si>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</si>
  <si>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</si>
  <si>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</si>
  <si>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</si>
  <si>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</si>
  <si>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</si>
  <si>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</si>
  <si>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</si>
  <si>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</si>
  <si>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</si>
  <si>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</si>
  <si>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</si>
  <si>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</si>
  <si>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</si>
  <si>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</si>
  <si>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</si>
  <si>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</si>
  <si>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</si>
  <si>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</si>
  <si>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</si>
  <si>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</si>
  <si>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</si>
  <si>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</si>
  <si>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</si>
  <si>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</si>
  <si>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</si>
  <si>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</si>
  <si>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</si>
  <si>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</si>
  <si>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</si>
  <si>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</si>
  <si>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</si>
  <si>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</si>
  <si>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</si>
  <si>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</si>
  <si>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</si>
  <si>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</si>
  <si>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</si>
  <si>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</si>
  <si>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</si>
  <si>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</si>
  <si>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</si>
  <si>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</si>
  <si>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</si>
  <si>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</si>
  <si>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</si>
  <si>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</si>
  <si>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</si>
  <si>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</si>
  <si>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</si>
  <si>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</si>
  <si>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</si>
  <si>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</si>
  <si>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</si>
  <si>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</si>
  <si>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</si>
  <si>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</si>
  <si>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</si>
  <si>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</si>
  <si>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</si>
  <si>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</si>
  <si>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</si>
  <si>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</si>
  <si>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</si>
  <si>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</si>
  <si>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</si>
  <si>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</si>
  <si>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</si>
  <si>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</si>
  <si>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</si>
  <si>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</si>
  <si>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</si>
  <si>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</si>
  <si>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</si>
  <si>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</si>
  <si>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</si>
  <si>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</si>
  <si>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</si>
  <si>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</si>
  <si>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</si>
  <si>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</si>
  <si>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</si>
  <si>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</si>
  <si>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</si>
  <si>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</si>
  <si>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</si>
  <si>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</si>
  <si>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</si>
  <si>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</si>
  <si>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</si>
  <si>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</si>
  <si>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</si>
  <si>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</si>
  <si>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</si>
  <si>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</si>
  <si>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</si>
  <si>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</si>
  <si>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</si>
  <si>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</si>
  <si>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</si>
  <si>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</si>
  <si>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</si>
  <si>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</si>
  <si>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</si>
  <si>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</si>
  <si>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</si>
  <si>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</si>
  <si>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</si>
  <si>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</si>
  <si>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</si>
  <si>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</si>
  <si>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</si>
  <si>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</si>
  <si>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</si>
  <si>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</si>
  <si>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</si>
  <si>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</si>
  <si>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</si>
  <si>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</si>
  <si>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</si>
  <si>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</si>
  <si>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</si>
  <si>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</si>
  <si>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</si>
  <si>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</si>
  <si>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</si>
  <si>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</si>
  <si>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</si>
  <si>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</si>
  <si>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</si>
  <si>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</si>
  <si>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</si>
  <si>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</si>
  <si>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</si>
  <si>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</si>
  <si>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</si>
  <si>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</si>
  <si>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</si>
  <si>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</si>
  <si>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</si>
  <si>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</si>
  <si>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</si>
  <si>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</si>
  <si>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</si>
  <si>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</si>
  <si>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</si>
  <si>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</si>
  <si>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</si>
  <si>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</si>
  <si>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</si>
  <si>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</si>
  <si>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</si>
  <si>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</si>
  <si>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</si>
  <si>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</si>
  <si>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</si>
  <si>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</si>
  <si>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</si>
  <si>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</si>
  <si>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</si>
  <si>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</si>
  <si>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</si>
  <si>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</si>
  <si>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</si>
  <si>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</si>
  <si>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</si>
  <si>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</si>
  <si>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</si>
  <si>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</si>
  <si>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</si>
  <si>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</si>
  <si>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</si>
  <si>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</si>
  <si>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</si>
  <si>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</si>
  <si>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</si>
  <si>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</si>
  <si>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</si>
  <si>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</si>
  <si>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</si>
  <si>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</si>
  <si>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</si>
  <si>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</si>
  <si>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</si>
  <si>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</si>
  <si>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</si>
  <si>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</si>
  <si>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</si>
  <si>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</si>
  <si>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</si>
  <si>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</si>
  <si>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</si>
  <si>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</si>
  <si>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</si>
  <si>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</si>
  <si>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</si>
  <si>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</si>
  <si>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</si>
  <si>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</si>
  <si>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</si>
  <si>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</si>
  <si>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</si>
  <si>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</si>
  <si>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</si>
  <si>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</si>
  <si>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</si>
  <si>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</si>
  <si>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</si>
  <si>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</si>
  <si>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</si>
  <si>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</si>
  <si>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</si>
  <si>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</si>
  <si>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</si>
  <si>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</si>
  <si>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</si>
  <si>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</si>
  <si>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</si>
  <si>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</si>
  <si>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</si>
  <si>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</si>
  <si>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</si>
  <si>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</si>
  <si>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</si>
  <si>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</si>
  <si>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</si>
  <si>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</si>
  <si>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</si>
  <si>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</si>
  <si>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</si>
  <si>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</si>
  <si>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</si>
  <si>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</si>
  <si>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</si>
  <si>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</si>
  <si>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</si>
  <si>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</si>
  <si>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</si>
  <si>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</si>
  <si>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</si>
  <si>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</si>
  <si>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</si>
  <si>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</si>
  <si>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</si>
  <si>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</si>
  <si>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</si>
  <si>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</si>
  <si>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</si>
  <si>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</si>
  <si>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</si>
  <si>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</si>
  <si>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</si>
  <si>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</si>
  <si>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</si>
  <si>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</si>
  <si>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</si>
  <si>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</si>
  <si>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</si>
  <si>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</si>
  <si>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</si>
  <si>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</si>
  <si>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</si>
  <si>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</si>
  <si>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</si>
  <si>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</si>
  <si>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</si>
  <si>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</si>
  <si>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</si>
  <si>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</si>
  <si>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</si>
  <si>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</si>
  <si>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</si>
  <si>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</si>
  <si>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</si>
  <si>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</si>
  <si>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</si>
  <si>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</si>
  <si>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</si>
  <si>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</si>
  <si>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</si>
  <si>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</si>
  <si>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</si>
  <si>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</si>
  <si>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</si>
  <si>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</si>
  <si>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</si>
  <si>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</si>
  <si>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</si>
  <si>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</si>
  <si>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</si>
  <si>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</si>
  <si>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</si>
  <si>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</si>
  <si>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</si>
  <si>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</si>
  <si>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</si>
  <si>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</si>
  <si>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</si>
  <si>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</si>
  <si>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</si>
  <si>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</si>
  <si>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</si>
  <si>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</si>
  <si>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</si>
  <si>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</si>
  <si>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</si>
  <si>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</si>
  <si>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</si>
  <si>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</si>
  <si>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</si>
  <si>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</si>
  <si>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</si>
  <si>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</si>
  <si>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</si>
  <si>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</si>
  <si>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</si>
  <si>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</si>
  <si>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</si>
  <si>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</si>
  <si>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</si>
  <si>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</si>
  <si>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</si>
  <si>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</si>
  <si>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</si>
  <si>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</si>
  <si>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</si>
  <si>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</si>
  <si>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</si>
  <si>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</si>
  <si>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</si>
  <si>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</si>
  <si>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</si>
  <si>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</si>
  <si>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</si>
  <si>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</si>
  <si>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</si>
  <si>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</si>
  <si>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</si>
  <si>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</si>
  <si>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</si>
  <si>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</si>
  <si>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</si>
  <si>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</si>
  <si>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</si>
  <si>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</si>
  <si>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</si>
  <si>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</si>
  <si>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</si>
  <si>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</si>
  <si>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</si>
  <si>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</si>
  <si>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</si>
  <si>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</si>
  <si>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</si>
  <si>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</si>
  <si>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</si>
  <si>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</si>
  <si>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</si>
  <si>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</si>
  <si>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</si>
  <si>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</si>
  <si>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</si>
  <si>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</si>
  <si>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</si>
  <si>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</si>
  <si>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</si>
  <si>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</si>
  <si>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</si>
  <si>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</si>
  <si>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</si>
  <si>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</si>
  <si>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</si>
  <si>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</si>
  <si>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</si>
  <si>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</si>
  <si>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</si>
  <si>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</si>
  <si>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</si>
  <si>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</si>
  <si>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</si>
  <si>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</si>
  <si>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</si>
  <si>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</si>
  <si>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</si>
  <si>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</si>
  <si>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</si>
  <si>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</si>
  <si>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</si>
  <si>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</si>
  <si>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</si>
  <si>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</si>
  <si>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</si>
  <si>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</si>
  <si>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</si>
  <si>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</si>
  <si>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</si>
  <si>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</si>
  <si>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</si>
  <si>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</si>
  <si>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</si>
  <si>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</si>
  <si>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</si>
  <si>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</si>
  <si>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</si>
  <si>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</si>
  <si>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</si>
  <si>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</si>
  <si>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</si>
  <si>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</si>
  <si>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</si>
  <si>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</si>
  <si>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</si>
  <si>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</si>
  <si>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</si>
  <si>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</si>
  <si>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</si>
  <si>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</si>
  <si>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</si>
  <si>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</si>
  <si>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</si>
  <si>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</si>
  <si>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</si>
  <si>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</si>
  <si>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</si>
  <si>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</si>
  <si>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</si>
  <si>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</si>
  <si>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</si>
  <si>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</si>
  <si>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</si>
  <si>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</si>
  <si>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</si>
  <si>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</si>
  <si>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</si>
  <si>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</si>
  <si>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</si>
  <si>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</si>
  <si>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</si>
  <si>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</si>
  <si>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</si>
  <si>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</si>
  <si>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</si>
  <si>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</si>
  <si>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</si>
  <si>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</si>
  <si>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</si>
  <si>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</si>
  <si>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</si>
  <si>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</si>
  <si>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</si>
  <si>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</si>
  <si>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</si>
  <si>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</si>
  <si>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</si>
  <si>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</si>
  <si>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</si>
  <si>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</si>
  <si>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</si>
  <si>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</si>
  <si>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</si>
  <si>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</si>
  <si>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</si>
  <si>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</si>
  <si>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</si>
  <si>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</si>
  <si>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</si>
  <si>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</si>
  <si>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</si>
  <si>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</si>
  <si>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</si>
  <si>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</si>
  <si>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</si>
  <si>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</si>
  <si>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</si>
  <si>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</si>
  <si>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</si>
  <si>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</si>
  <si>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</si>
  <si>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</si>
  <si>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</si>
  <si>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</si>
  <si>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</si>
  <si>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</si>
  <si>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</si>
  <si>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</si>
  <si>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</si>
  <si>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</si>
  <si>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</si>
  <si>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</si>
  <si>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</si>
  <si>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</si>
  <si>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</si>
  <si>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</si>
  <si>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</si>
  <si>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</si>
  <si>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</si>
  <si>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</si>
  <si>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</si>
  <si>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</si>
  <si>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</si>
  <si>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</si>
  <si>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</si>
  <si>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</si>
  <si>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</si>
  <si>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</si>
  <si>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</si>
  <si>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</si>
  <si>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</si>
  <si>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</si>
  <si>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</si>
  <si>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</si>
  <si>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</si>
  <si>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</si>
  <si>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</si>
  <si>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</si>
  <si>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</si>
  <si>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</si>
  <si>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</si>
  <si>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</si>
  <si>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</si>
  <si>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</si>
  <si>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</si>
  <si>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</si>
  <si>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</si>
  <si>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</si>
  <si>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</si>
  <si>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</si>
  <si>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</si>
  <si>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</si>
  <si>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</si>
  <si>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</si>
  <si>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</si>
  <si>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</si>
  <si>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</si>
  <si>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</si>
  <si>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</si>
  <si>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</si>
  <si>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</si>
  <si>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</si>
  <si>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</si>
  <si>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</si>
  <si>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</si>
  <si>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</si>
  <si>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</si>
  <si>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</si>
  <si>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</si>
  <si>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</si>
  <si>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</si>
  <si>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</si>
  <si>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</si>
  <si>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</si>
  <si>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</si>
  <si>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</si>
  <si>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</si>
  <si>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</si>
  <si>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</si>
  <si>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</si>
  <si>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</si>
  <si>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</si>
  <si>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</si>
  <si>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</si>
  <si>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</si>
  <si>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</si>
  <si>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</si>
  <si>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</si>
  <si>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</si>
  <si>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</si>
  <si>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</si>
  <si>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</si>
  <si>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</si>
  <si>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</si>
  <si>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</si>
  <si>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</si>
  <si>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</si>
  <si>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</si>
  <si>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</si>
  <si>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</si>
  <si>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</si>
  <si>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</si>
  <si>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</si>
  <si>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</si>
  <si>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</si>
  <si>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</si>
  <si>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</si>
  <si>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</si>
  <si>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</si>
  <si>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</si>
  <si>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</si>
  <si>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</si>
  <si>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</si>
  <si>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</si>
  <si>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</si>
  <si>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</si>
  <si>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</si>
  <si>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</si>
  <si>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</si>
  <si>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</si>
  <si>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</si>
  <si>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</si>
  <si>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</si>
  <si>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</si>
  <si>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</si>
  <si>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</si>
  <si>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</si>
  <si>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</si>
  <si>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</si>
  <si>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</si>
  <si>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</si>
  <si>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</si>
  <si>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</si>
  <si>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</si>
  <si>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</si>
  <si>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</si>
  <si>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</si>
  <si>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</si>
  <si>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</si>
  <si>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</si>
  <si>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</si>
  <si>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</si>
  <si>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</si>
  <si>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</si>
  <si>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</si>
  <si>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</si>
  <si>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</si>
  <si>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</si>
  <si>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</si>
  <si>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</si>
  <si>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</si>
  <si>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</si>
  <si>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</si>
  <si>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</si>
  <si>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</si>
  <si>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</si>
  <si>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</si>
  <si>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</si>
  <si>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</si>
  <si>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</si>
  <si>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</si>
  <si>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</si>
  <si>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</si>
  <si>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</si>
  <si>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</si>
  <si>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</si>
  <si>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</si>
  <si>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</si>
  <si>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</si>
  <si>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</si>
  <si>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</si>
  <si>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</si>
  <si>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</si>
  <si>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</si>
  <si>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</si>
  <si>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</si>
  <si>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</si>
  <si>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</si>
  <si>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</si>
  <si>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</si>
  <si>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</si>
  <si>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</si>
  <si>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</si>
  <si>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</si>
  <si>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</si>
  <si>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</si>
  <si>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</si>
  <si>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</si>
  <si>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</si>
  <si>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</si>
  <si>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</si>
  <si>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</si>
  <si>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</si>
  <si>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</si>
  <si>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</si>
  <si>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</si>
  <si>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</si>
  <si>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</si>
  <si>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</si>
  <si>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</si>
  <si>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</si>
  <si>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</si>
  <si>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</si>
  <si>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</si>
  <si>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</si>
  <si>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</si>
  <si>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</si>
  <si>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</si>
  <si>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</si>
  <si>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</si>
  <si>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</si>
  <si>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</si>
  <si>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</si>
  <si>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</si>
  <si>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</si>
  <si>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</si>
  <si>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</si>
  <si>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</si>
  <si>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</si>
  <si>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</si>
  <si>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</si>
  <si>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</si>
  <si>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</si>
  <si>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</si>
  <si>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</si>
  <si>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</si>
  <si>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</si>
  <si>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</si>
  <si>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</si>
  <si>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</si>
  <si>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</si>
  <si>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</si>
  <si>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</si>
  <si>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</si>
  <si>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</si>
  <si>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</si>
  <si>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</si>
  <si>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</si>
  <si>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</si>
  <si>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</si>
  <si>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</si>
  <si>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</si>
  <si>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</si>
  <si>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</si>
  <si>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</si>
  <si>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</si>
  <si>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</si>
  <si>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</si>
  <si>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</si>
  <si>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</si>
  <si>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</si>
  <si>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</si>
  <si>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</si>
  <si>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</si>
  <si>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</si>
  <si>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</si>
  <si>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</si>
  <si>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</si>
  <si>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</si>
  <si>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</si>
  <si>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</si>
  <si>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</si>
  <si>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</si>
  <si>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</si>
  <si>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</si>
  <si>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</si>
  <si>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</si>
  <si>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</si>
  <si>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</si>
  <si>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</si>
  <si>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</si>
  <si>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</si>
  <si>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</si>
  <si>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</si>
  <si>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</si>
  <si>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</si>
  <si>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</si>
  <si>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</si>
  <si>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</si>
  <si>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</si>
  <si>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</si>
  <si>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</si>
  <si>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</si>
  <si>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</si>
  <si>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</si>
  <si>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</si>
  <si>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</si>
  <si>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</si>
  <si>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</si>
  <si>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</si>
  <si>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</si>
  <si>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</si>
  <si>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</si>
  <si>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</si>
  <si>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</si>
  <si>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</si>
  <si>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</si>
  <si>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</si>
  <si>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</si>
  <si>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</si>
  <si>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</si>
  <si>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</si>
  <si>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</si>
  <si>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</si>
  <si>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</si>
  <si>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</si>
  <si>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</si>
  <si>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</si>
  <si>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</si>
  <si>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</si>
  <si>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</si>
  <si>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</si>
  <si>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</si>
  <si>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</si>
  <si>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</si>
  <si>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</si>
  <si>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</si>
  <si>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</si>
  <si>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</si>
  <si>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</si>
  <si>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</si>
  <si>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</si>
  <si>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</si>
  <si>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</si>
  <si>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</si>
  <si>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</si>
  <si>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</si>
  <si>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</si>
  <si>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</si>
  <si>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</si>
  <si>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</si>
  <si>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</si>
  <si>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</si>
  <si>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</si>
  <si>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</si>
  <si>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</si>
  <si>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</si>
  <si>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</si>
  <si>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</si>
  <si>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</si>
  <si>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</si>
  <si>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</si>
  <si>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</si>
  <si>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</si>
  <si>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</si>
  <si>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</si>
  <si>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</si>
  <si>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</si>
  <si>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</si>
  <si>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</si>
  <si>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</si>
  <si>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</si>
  <si>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</si>
  <si>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</si>
  <si>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</si>
  <si>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</si>
  <si>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</si>
  <si>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</si>
  <si>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</si>
  <si>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</si>
  <si>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</si>
  <si>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</si>
  <si>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</si>
  <si>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</si>
  <si>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</si>
  <si>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</si>
  <si>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</si>
  <si>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</si>
  <si>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</si>
  <si>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</si>
  <si>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</si>
  <si>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</si>
  <si>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</si>
  <si>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</si>
  <si>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</si>
  <si>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</si>
  <si>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</si>
  <si>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</si>
  <si>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</si>
  <si>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</si>
  <si>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</si>
  <si>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</si>
  <si>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</si>
  <si>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</si>
  <si>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</si>
  <si>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</si>
  <si>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</si>
  <si>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</si>
  <si>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</si>
  <si>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</si>
  <si>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</si>
  <si>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</si>
  <si>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</si>
  <si>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</si>
  <si>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</si>
  <si>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</si>
  <si>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</si>
  <si>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</si>
  <si>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</si>
  <si>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</si>
  <si>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</si>
  <si>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</si>
  <si>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</si>
  <si>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</si>
  <si>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</si>
  <si>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</si>
  <si>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</si>
  <si>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</si>
  <si>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</si>
  <si>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</si>
  <si>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</si>
  <si>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</si>
  <si>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</si>
  <si>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</si>
  <si>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</si>
  <si>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</si>
  <si>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</si>
  <si>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</si>
  <si>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</si>
  <si>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</si>
  <si>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</si>
  <si>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</si>
  <si>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</si>
  <si>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</si>
  <si>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</si>
  <si>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</si>
  <si>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</si>
  <si>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</si>
  <si>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</si>
  <si>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</si>
  <si>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</si>
  <si>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</si>
  <si>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</si>
  <si>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</si>
  <si>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</si>
  <si>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</si>
  <si>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</si>
  <si>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</si>
  <si>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</si>
  <si>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</si>
  <si>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</si>
  <si>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</si>
  <si>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</si>
  <si>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</si>
  <si>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</si>
  <si>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</si>
  <si>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</si>
  <si>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</si>
  <si>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</si>
  <si>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</si>
  <si>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</si>
  <si>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</si>
  <si>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</si>
  <si>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</si>
  <si>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</si>
  <si>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</si>
  <si>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</si>
  <si>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</si>
  <si>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</si>
  <si>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</si>
  <si>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</si>
  <si>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</si>
  <si>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</si>
  <si>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</si>
  <si>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</si>
  <si>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</si>
  <si>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</si>
  <si>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</si>
  <si>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</si>
  <si>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</si>
  <si>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</si>
  <si>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</si>
  <si>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</si>
  <si>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</si>
  <si>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</si>
  <si>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</si>
  <si>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</si>
  <si>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</si>
  <si>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</si>
  <si>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</si>
  <si>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</si>
  <si>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</si>
  <si>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</si>
  <si>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</si>
  <si>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</si>
  <si>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</si>
  <si>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</si>
  <si>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</si>
  <si>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</si>
  <si>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</si>
  <si>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</si>
  <si>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</si>
  <si>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</si>
  <si>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</si>
  <si>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</si>
  <si>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</si>
  <si>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</si>
  <si>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</si>
  <si>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</si>
  <si>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</si>
  <si>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</si>
  <si>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</si>
  <si>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</si>
  <si>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</si>
  <si>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</si>
  <si>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</si>
  <si>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</si>
  <si>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</si>
  <si>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</si>
  <si>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</si>
  <si>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</si>
  <si>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</si>
  <si>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</si>
  <si>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</si>
  <si>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</si>
  <si>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</si>
  <si>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</si>
  <si>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</si>
  <si>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</si>
  <si>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</si>
  <si>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</si>
  <si>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</si>
  <si>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</si>
  <si>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</si>
  <si>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</si>
  <si>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</si>
  <si>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</si>
  <si>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</si>
  <si>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</si>
  <si>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</si>
  <si>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</si>
  <si>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</si>
  <si>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</si>
  <si>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</si>
  <si>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</si>
  <si>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</si>
  <si>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</si>
  <si>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</si>
  <si>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</si>
  <si>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</si>
  <si>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</si>
  <si>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</si>
  <si>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</si>
  <si>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</si>
  <si>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</si>
  <si>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</si>
  <si>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</si>
  <si>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</si>
  <si>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</si>
  <si>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</si>
  <si>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</si>
  <si>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</si>
  <si>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</si>
  <si>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</si>
  <si>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</si>
  <si>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</si>
  <si>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</si>
  <si>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</si>
  <si>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</si>
  <si>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</si>
  <si>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</si>
  <si>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</si>
  <si>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</si>
  <si>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</si>
  <si>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</si>
  <si>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</si>
  <si>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</si>
  <si>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</si>
  <si>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</si>
  <si>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</si>
  <si>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</si>
  <si>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</si>
  <si>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</si>
  <si>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</si>
  <si>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</si>
  <si>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</si>
  <si>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</si>
  <si>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</si>
  <si>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</si>
  <si>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</si>
  <si>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</si>
  <si>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</si>
  <si>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</si>
  <si>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</si>
  <si>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</si>
  <si>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</si>
  <si>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</si>
  <si>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</si>
  <si>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</si>
  <si>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</si>
  <si>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</si>
  <si>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</si>
  <si>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</si>
  <si>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</si>
  <si>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</si>
  <si>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</si>
  <si>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</si>
  <si>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</si>
  <si>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</si>
  <si>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</si>
  <si>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</si>
  <si>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</si>
  <si>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</si>
  <si>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</si>
  <si>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</si>
  <si>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</si>
  <si>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</si>
  <si>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</si>
  <si>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</si>
  <si>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</si>
  <si>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</si>
  <si>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</si>
  <si>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</si>
  <si>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</si>
  <si>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</si>
  <si>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</si>
  <si>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</si>
  <si>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</si>
  <si>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</si>
  <si>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</si>
  <si>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</si>
  <si>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</si>
  <si>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</si>
  <si>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</si>
  <si>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</si>
  <si>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</si>
  <si>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</si>
  <si>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</si>
  <si>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</si>
  <si>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</si>
  <si>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</si>
  <si>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</si>
  <si>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</si>
  <si>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</si>
  <si>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</si>
  <si>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</si>
  <si>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</si>
  <si>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</si>
  <si>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</si>
  <si>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</si>
  <si>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</si>
  <si>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</si>
  <si>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</si>
  <si>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</si>
  <si>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</si>
  <si>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</si>
  <si>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</si>
  <si>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</si>
  <si>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</si>
  <si>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</si>
  <si>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</si>
  <si>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</si>
  <si>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</si>
  <si>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</si>
  <si>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</si>
  <si>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</si>
  <si>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</si>
  <si>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</si>
  <si>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</si>
  <si>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</si>
  <si>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</si>
  <si>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</si>
  <si>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</si>
  <si>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</si>
  <si>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</si>
  <si>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</si>
  <si>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</si>
  <si>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</si>
  <si>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</si>
  <si>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</si>
  <si>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</si>
  <si>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</si>
  <si>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</si>
  <si>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</si>
  <si>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</si>
  <si>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</si>
  <si>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</si>
  <si>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</si>
  <si>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</si>
  <si>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</si>
  <si>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</si>
  <si>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</si>
  <si>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</si>
  <si>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</si>
  <si>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</si>
  <si>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</si>
  <si>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</si>
  <si>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</si>
  <si>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</si>
  <si>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</si>
  <si>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</si>
  <si>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</si>
  <si>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</si>
  <si>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</si>
  <si>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</si>
  <si>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</si>
  <si>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</si>
  <si>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</si>
  <si>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</si>
  <si>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</si>
  <si>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</si>
  <si>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</si>
  <si>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</si>
  <si>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</si>
  <si>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</si>
  <si>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</si>
  <si>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</si>
  <si>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</si>
  <si>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</si>
  <si>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</si>
  <si>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</si>
  <si>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</si>
  <si>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</si>
  <si>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</si>
  <si>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</si>
  <si>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</si>
  <si>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</si>
  <si>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</si>
  <si>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</si>
  <si>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</si>
  <si>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</si>
  <si>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</si>
  <si>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</si>
  <si>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</si>
  <si>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</si>
  <si>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</si>
  <si>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</si>
  <si>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</si>
  <si>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</si>
  <si>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</si>
  <si>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</si>
  <si>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</si>
  <si>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</si>
  <si>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</si>
  <si>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</si>
  <si>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</si>
  <si>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</si>
  <si>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</si>
  <si>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</si>
  <si>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</si>
  <si>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</si>
  <si>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</si>
  <si>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</si>
  <si>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</si>
  <si>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</si>
  <si>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</si>
  <si>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</si>
  <si>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</si>
  <si>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</si>
  <si>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</si>
  <si>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</si>
  <si>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</si>
  <si>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</si>
  <si>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</si>
  <si>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</si>
  <si>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</si>
  <si>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</si>
  <si>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</si>
  <si>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</si>
  <si>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</si>
  <si>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</si>
  <si>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</si>
  <si>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</si>
  <si>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</si>
  <si>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</si>
  <si>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</si>
  <si>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</si>
  <si>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</si>
  <si>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</si>
  <si>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</si>
  <si>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</si>
  <si>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</si>
  <si>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</si>
  <si>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</si>
  <si>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</si>
  <si>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</si>
  <si>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</si>
  <si>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</si>
  <si>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</si>
  <si>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</si>
  <si>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</si>
  <si>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</si>
  <si>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</si>
  <si>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</si>
  <si>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</si>
  <si>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</si>
  <si>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</si>
  <si>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</si>
  <si>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</si>
  <si>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</si>
  <si>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</si>
  <si>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</si>
  <si>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</si>
  <si>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</si>
  <si>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</si>
  <si>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</si>
  <si>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</si>
  <si>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</si>
  <si>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</si>
  <si>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</si>
  <si>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</si>
  <si>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</si>
  <si>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</si>
  <si>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</si>
  <si>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</si>
  <si>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</si>
  <si>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</si>
  <si>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</si>
  <si>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</si>
  <si>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</si>
  <si>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</si>
  <si>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</si>
  <si>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</si>
  <si>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</si>
  <si>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</si>
  <si>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</si>
  <si>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</si>
  <si>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</si>
  <si>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</si>
  <si>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</si>
  <si>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</si>
  <si>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</si>
  <si>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</si>
  <si>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</si>
  <si>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</si>
  <si>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</si>
  <si>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</si>
  <si>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</si>
  <si>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</si>
  <si>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</si>
  <si>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</si>
  <si>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</si>
  <si>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</si>
  <si>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</si>
  <si>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</si>
  <si>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</si>
  <si>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</si>
  <si>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</si>
  <si>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</si>
  <si>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</si>
  <si>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</si>
  <si>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</si>
  <si>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</si>
  <si>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</si>
  <si>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</si>
  <si>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</si>
  <si>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</si>
  <si>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</si>
  <si>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</si>
  <si>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</si>
  <si>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</si>
  <si>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</si>
  <si>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</si>
  <si>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</si>
  <si>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</si>
  <si>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</si>
  <si>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</si>
  <si>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</si>
  <si>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</si>
  <si>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</si>
  <si>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</si>
  <si>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</si>
  <si>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</si>
  <si>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</si>
  <si>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</si>
  <si>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</si>
  <si>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</si>
  <si>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</si>
  <si>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</si>
  <si>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</si>
  <si>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</si>
  <si>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</si>
  <si>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</si>
  <si>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</si>
  <si>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</si>
  <si>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</si>
  <si>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</si>
  <si>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</si>
  <si>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</si>
  <si>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</si>
  <si>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</si>
  <si>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</si>
  <si>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</si>
  <si>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</si>
  <si>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</si>
  <si>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</si>
  <si>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</si>
  <si>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</si>
  <si>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</si>
  <si>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</si>
  <si>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</si>
  <si>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</si>
  <si>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</si>
  <si>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</si>
  <si>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</si>
  <si>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</si>
  <si>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</si>
  <si>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</si>
  <si>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</si>
  <si>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</si>
  <si>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</si>
  <si>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</si>
  <si>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</si>
  <si>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</si>
  <si>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</si>
  <si>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</si>
  <si>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</si>
  <si>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</si>
  <si>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</si>
  <si>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</si>
  <si>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</si>
  <si>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</si>
  <si>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</si>
  <si>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</si>
  <si>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</si>
  <si>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</si>
  <si>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</si>
  <si>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</si>
  <si>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</si>
  <si>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</si>
  <si>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</si>
  <si>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</si>
  <si>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</si>
  <si>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</si>
  <si>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</si>
  <si>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</si>
  <si>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</si>
  <si>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</si>
  <si>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</si>
  <si>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</si>
  <si>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</si>
  <si>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</si>
  <si>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</si>
  <si>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</si>
  <si>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</si>
  <si>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</si>
  <si>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</si>
  <si>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</si>
  <si>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</si>
  <si>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</si>
  <si>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</si>
  <si>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</si>
  <si>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</si>
  <si>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</si>
  <si>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</si>
  <si>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</si>
  <si>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</si>
  <si>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</si>
  <si>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</si>
  <si>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</si>
  <si>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</si>
  <si>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</si>
  <si>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</si>
  <si>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</si>
  <si>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</si>
  <si>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</si>
  <si>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</si>
  <si>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</si>
  <si>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</si>
  <si>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</si>
  <si>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</si>
  <si>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</si>
  <si>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</si>
  <si>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</si>
  <si>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</si>
  <si>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</si>
  <si>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</si>
  <si>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</si>
  <si>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</si>
  <si>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</si>
  <si>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</si>
  <si>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</si>
  <si>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</si>
  <si>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</si>
  <si>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</si>
  <si>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</si>
  <si>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</si>
  <si>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</si>
  <si>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</si>
  <si>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</si>
  <si>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</si>
  <si>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</si>
  <si>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</si>
  <si>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</si>
  <si>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</si>
  <si>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</si>
  <si>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</si>
  <si>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</si>
  <si>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</si>
  <si>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</si>
  <si>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</si>
  <si>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</si>
  <si>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</si>
  <si>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</si>
  <si>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</si>
  <si>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</si>
  <si>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</si>
  <si>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</si>
  <si>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</si>
  <si>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</si>
  <si>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</si>
  <si>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</si>
  <si>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</si>
  <si>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</si>
  <si>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</si>
  <si>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</si>
  <si>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</si>
  <si>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</si>
  <si>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</si>
  <si>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</si>
  <si>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</si>
  <si>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</si>
  <si>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</si>
  <si>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</si>
  <si>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</si>
  <si>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</si>
  <si>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</si>
  <si>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</si>
  <si>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</si>
  <si>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</si>
  <si>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</si>
  <si>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</si>
  <si>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</si>
  <si>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</si>
  <si>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</si>
  <si>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</si>
  <si>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</si>
  <si>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</si>
  <si>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</si>
  <si>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</si>
  <si>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</si>
  <si>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</si>
  <si>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</si>
  <si>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</si>
  <si>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</si>
  <si>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</si>
  <si>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</si>
  <si>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</si>
  <si>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</si>
  <si>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</si>
  <si>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</si>
  <si>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</si>
  <si>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</si>
  <si>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</si>
  <si>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</si>
  <si>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</si>
  <si>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</si>
  <si>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</si>
  <si>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</si>
  <si>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</si>
  <si>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</si>
  <si>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</si>
  <si>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</si>
  <si>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</si>
  <si>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</si>
  <si>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</si>
  <si>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</si>
  <si>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</si>
  <si>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</si>
  <si>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</si>
  <si>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</si>
  <si>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</si>
  <si>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</si>
  <si>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</si>
  <si>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</si>
  <si>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</si>
  <si>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</si>
  <si>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</si>
  <si>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</si>
  <si>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</si>
  <si>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</si>
  <si>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</si>
  <si>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</si>
  <si>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</si>
  <si>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</si>
  <si>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</si>
  <si>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</si>
  <si>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</si>
  <si>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</si>
  <si>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</si>
  <si>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</si>
  <si>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</si>
  <si>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</si>
  <si>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</si>
  <si>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</si>
  <si>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</si>
  <si>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</si>
  <si>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</si>
  <si>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</si>
  <si>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</si>
  <si>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</si>
  <si>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</si>
  <si>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</si>
  <si>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</si>
  <si>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</si>
  <si>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</si>
  <si>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</si>
  <si>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</si>
  <si>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</si>
  <si>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</si>
  <si>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</si>
  <si>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</si>
  <si>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</si>
  <si>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</si>
  <si>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</si>
  <si>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</si>
  <si>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</si>
  <si>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</si>
  <si>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</si>
  <si>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</si>
  <si>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</si>
  <si>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</si>
  <si>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</si>
  <si>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</si>
  <si>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</si>
  <si>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</si>
  <si>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</si>
  <si>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</si>
  <si>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</si>
  <si>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</si>
  <si>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</si>
  <si>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</si>
  <si>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</si>
  <si>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</si>
  <si>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</si>
  <si>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</si>
  <si>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</si>
  <si>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</si>
  <si>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</si>
  <si>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</si>
  <si>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</si>
  <si>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</si>
  <si>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</si>
  <si>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</si>
  <si>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</si>
  <si>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</si>
  <si>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</si>
  <si>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</si>
  <si>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</si>
  <si>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</si>
  <si>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</si>
  <si>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</si>
  <si>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</si>
  <si>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</si>
  <si>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</si>
  <si>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</si>
  <si>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</si>
  <si>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</si>
  <si>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</si>
  <si>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</si>
  <si>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</si>
  <si>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</si>
  <si>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</si>
  <si>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</si>
  <si>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</si>
  <si>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</si>
  <si>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</si>
  <si>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</si>
  <si>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</si>
  <si>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</si>
  <si>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</si>
  <si>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</si>
  <si>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</si>
  <si>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</si>
  <si>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</si>
  <si>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</si>
  <si>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</si>
  <si>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</si>
  <si>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</si>
  <si>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</si>
  <si>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</si>
  <si>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</si>
  <si>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</si>
  <si>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</si>
  <si>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</si>
  <si>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</si>
  <si>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</si>
  <si>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</si>
  <si>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</si>
  <si>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</si>
  <si>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</si>
  <si>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</si>
  <si>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</si>
  <si>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</si>
  <si>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</si>
  <si>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</si>
  <si>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</si>
  <si>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</si>
  <si>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</si>
  <si>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</si>
  <si>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</si>
  <si>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</si>
  <si>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</si>
  <si>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</si>
  <si>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</si>
  <si>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</si>
  <si>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</si>
  <si>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</si>
  <si>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</si>
  <si>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</si>
  <si>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</si>
  <si>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</si>
  <si>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</si>
  <si>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</si>
  <si>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</si>
  <si>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</si>
  <si>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</si>
  <si>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</si>
  <si>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</si>
  <si>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</si>
  <si>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</si>
  <si>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</si>
  <si>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</si>
  <si>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</si>
  <si>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</si>
  <si>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</si>
  <si>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</si>
  <si>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</si>
  <si>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</si>
  <si>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</si>
  <si>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</si>
  <si>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</si>
  <si>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</si>
  <si>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</si>
  <si>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</si>
  <si>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</si>
  <si>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</si>
  <si>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</si>
  <si>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</si>
  <si>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</si>
  <si>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</si>
  <si>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</si>
  <si>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</si>
  <si>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</si>
  <si>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</si>
  <si>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</si>
  <si>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</si>
  <si>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</si>
  <si>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</si>
  <si>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</si>
  <si>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</si>
  <si>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</si>
  <si>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</si>
  <si>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</si>
  <si>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</si>
  <si>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</si>
  <si>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</si>
  <si>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</si>
  <si>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</si>
  <si>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</si>
  <si>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</si>
  <si>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</si>
  <si>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</si>
  <si>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</si>
  <si>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</si>
  <si>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</si>
  <si>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</si>
  <si>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</si>
  <si>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</si>
  <si>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</si>
  <si>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</si>
  <si>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</si>
  <si>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</si>
  <si>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</si>
  <si>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</si>
  <si>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</si>
  <si>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</si>
  <si>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</si>
  <si>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</si>
  <si>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</si>
  <si>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</si>
  <si>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</si>
  <si>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</si>
  <si>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</si>
  <si>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</si>
  <si>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</si>
  <si>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</si>
  <si>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</si>
  <si>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</si>
  <si>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</si>
  <si>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</si>
  <si>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</si>
  <si>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</si>
  <si>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</si>
  <si>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</si>
  <si>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</si>
  <si>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</si>
  <si>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</si>
  <si>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</si>
  <si>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</si>
  <si>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</si>
  <si>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</si>
  <si>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</si>
  <si>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</si>
  <si>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</si>
  <si>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</si>
  <si>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</si>
  <si>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</si>
  <si>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</si>
  <si>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</si>
  <si>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</si>
  <si>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</si>
  <si>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</si>
  <si>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</si>
  <si>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</si>
  <si>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</si>
  <si>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</si>
  <si>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</si>
  <si>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</si>
  <si>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</si>
  <si>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</si>
  <si>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</si>
  <si>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</si>
  <si>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</si>
  <si>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</si>
  <si>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</si>
  <si>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</si>
  <si>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</si>
  <si>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</si>
  <si>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</si>
  <si>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</si>
  <si>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</si>
  <si>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</si>
  <si>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</si>
  <si>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</si>
  <si>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</si>
  <si>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</si>
  <si>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</si>
  <si>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</si>
  <si>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</si>
  <si>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</si>
  <si>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</si>
  <si>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</si>
  <si>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</si>
  <si>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</si>
  <si>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</si>
  <si>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</si>
  <si>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</si>
  <si>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</si>
  <si>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</si>
  <si>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</si>
  <si>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</si>
  <si>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</si>
  <si>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</si>
  <si>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</si>
  <si>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</si>
  <si>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</si>
  <si>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</si>
  <si>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</si>
  <si>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</si>
  <si>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</si>
  <si>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</si>
  <si>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</si>
  <si>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</si>
  <si>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</si>
  <si>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</si>
  <si>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</si>
  <si>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</si>
  <si>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</si>
  <si>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</si>
  <si>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</si>
  <si>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</si>
  <si>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</si>
  <si>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</si>
  <si>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</si>
  <si>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</si>
  <si>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</si>
  <si>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</si>
  <si>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</si>
  <si>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</si>
  <si>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</si>
  <si>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</si>
  <si>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</si>
  <si>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</si>
  <si>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</si>
  <si>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</si>
  <si>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</si>
  <si>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</si>
  <si>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</si>
  <si>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</si>
  <si>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</si>
  <si>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</si>
  <si>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</si>
  <si>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</si>
  <si>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</si>
  <si>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</si>
  <si>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</si>
  <si>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</si>
  <si>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</si>
  <si>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</si>
  <si>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</si>
  <si>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</si>
  <si>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</si>
  <si>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</si>
  <si>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</si>
  <si>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</si>
  <si>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</si>
  <si>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</si>
  <si>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</si>
  <si>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</si>
  <si>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</si>
  <si>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</si>
  <si>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</si>
  <si>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</si>
  <si>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</si>
  <si>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</si>
  <si>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</si>
  <si>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</si>
  <si>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</si>
  <si>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</si>
  <si>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</si>
  <si>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</si>
  <si>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</si>
  <si>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</si>
  <si>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</si>
  <si>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</si>
  <si>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</si>
  <si>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</si>
  <si>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</si>
  <si>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</si>
  <si>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</si>
  <si>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</si>
  <si>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</si>
  <si>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</si>
  <si>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</si>
  <si>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</si>
  <si>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</si>
  <si>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</si>
  <si>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</si>
  <si>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</si>
  <si>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</si>
  <si>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</si>
  <si>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</si>
  <si>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</si>
  <si>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</si>
  <si>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</si>
  <si>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</si>
  <si>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</si>
  <si>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</si>
  <si>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</si>
  <si>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</si>
  <si>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</si>
  <si>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</si>
  <si>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</si>
  <si>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</si>
  <si>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</si>
  <si>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</si>
  <si>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</si>
  <si>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</si>
  <si>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</si>
  <si>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</si>
  <si>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</si>
  <si>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</si>
  <si>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</si>
  <si>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</si>
  <si>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</si>
  <si>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</si>
  <si>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</si>
  <si>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</si>
  <si>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</si>
  <si>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</si>
  <si>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</si>
  <si>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</si>
  <si>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</si>
  <si>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</si>
  <si>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</si>
  <si>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</si>
  <si>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</si>
  <si>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</si>
  <si>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</si>
  <si>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</si>
  <si>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</si>
  <si>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</si>
  <si>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</si>
  <si>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</si>
  <si>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</si>
  <si>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</si>
  <si>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</si>
  <si>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</si>
  <si>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</si>
  <si>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</si>
  <si>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</si>
  <si>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</si>
  <si>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</si>
  <si>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</si>
  <si>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</si>
  <si>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</si>
  <si>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</si>
  <si>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</si>
  <si>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</si>
  <si>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</si>
  <si>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</si>
  <si>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</si>
  <si>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</si>
  <si>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</si>
  <si>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</si>
  <si>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</si>
  <si>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</si>
  <si>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</si>
  <si>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</si>
  <si>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</si>
  <si>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</si>
  <si>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</si>
  <si>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</si>
  <si>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</si>
  <si>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</si>
  <si>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</si>
  <si>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</si>
  <si>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</si>
  <si>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</si>
  <si>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</si>
  <si>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</si>
  <si>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</si>
  <si>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</si>
  <si>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</si>
  <si>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</si>
  <si>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</si>
  <si>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</si>
  <si>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</si>
  <si>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</si>
  <si>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</si>
  <si>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</si>
  <si>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</si>
  <si>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</si>
  <si>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</si>
  <si>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</si>
  <si>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</si>
  <si>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</si>
  <si>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</si>
  <si>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</si>
  <si>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</si>
  <si>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</si>
  <si>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</si>
  <si>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</si>
  <si>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</si>
  <si>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</si>
  <si>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</si>
  <si>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</si>
  <si>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</si>
  <si>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</si>
  <si>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</si>
  <si>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</si>
  <si>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</si>
  <si>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</si>
  <si>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</si>
  <si>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</si>
  <si>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</si>
  <si>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</si>
  <si>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</si>
  <si>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</si>
  <si>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</si>
  <si>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</si>
  <si>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</si>
  <si>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</si>
  <si>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</si>
  <si>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</si>
  <si>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</si>
  <si>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</si>
  <si>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</si>
  <si>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</si>
  <si>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</si>
  <si>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</si>
  <si>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</si>
  <si>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</si>
  <si>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</si>
  <si>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</si>
  <si>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</si>
  <si>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</si>
  <si>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</si>
  <si>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</si>
  <si>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</si>
  <si>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</si>
  <si>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</si>
  <si>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</si>
  <si>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</si>
  <si>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</si>
  <si>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</si>
  <si>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</si>
  <si>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</si>
  <si>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</si>
  <si>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</si>
  <si>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</si>
  <si>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</si>
  <si>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</si>
  <si>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</si>
  <si>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</si>
  <si>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</si>
  <si>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</si>
  <si>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</si>
  <si>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</si>
  <si>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</si>
  <si>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</si>
  <si>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</si>
  <si>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</si>
  <si>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</si>
  <si>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</si>
  <si>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</si>
  <si>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</si>
  <si>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</si>
  <si>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</si>
  <si>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</si>
  <si>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</si>
  <si>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</si>
  <si>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</si>
  <si>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</si>
  <si>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</si>
  <si>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</si>
  <si>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</si>
  <si>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</si>
  <si>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</si>
  <si>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</si>
  <si>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</si>
  <si>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</si>
  <si>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</si>
  <si>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</si>
  <si>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</si>
  <si>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</si>
  <si>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</si>
  <si>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</si>
  <si>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</si>
  <si>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</si>
  <si>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</si>
  <si>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</si>
  <si>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</si>
  <si>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</si>
  <si>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</si>
  <si>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</si>
  <si>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</si>
  <si>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</si>
  <si>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</si>
  <si>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</si>
  <si>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</si>
  <si>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</si>
  <si>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</si>
  <si>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</si>
  <si>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</si>
  <si>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</si>
  <si>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</si>
  <si>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</si>
  <si>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</si>
  <si>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</si>
  <si>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</si>
  <si>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</si>
  <si>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</si>
  <si>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</si>
  <si>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</si>
  <si>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</si>
  <si>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</si>
  <si>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</si>
  <si>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</si>
  <si>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</si>
  <si>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</si>
  <si>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</si>
  <si>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</si>
  <si>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</si>
  <si>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</si>
  <si>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</si>
  <si>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</si>
  <si>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</si>
  <si>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</si>
  <si>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</si>
  <si>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</si>
  <si>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</si>
  <si>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</si>
  <si>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</si>
  <si>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</si>
  <si>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</si>
  <si>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</si>
  <si>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</si>
  <si>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</si>
  <si>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</si>
  <si>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</si>
  <si>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</si>
  <si>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</si>
  <si>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</si>
  <si>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</si>
  <si>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</si>
  <si>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</si>
  <si>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</si>
  <si>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</si>
  <si>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</si>
  <si>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</si>
  <si>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</si>
  <si>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</si>
  <si>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</si>
  <si>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</si>
  <si>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</si>
  <si>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</si>
  <si>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</si>
  <si>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</si>
  <si>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</si>
  <si>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</si>
  <si>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</si>
  <si>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</si>
  <si>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</si>
  <si>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</si>
  <si>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</si>
  <si>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</si>
  <si>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</si>
  <si>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</si>
  <si>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</si>
  <si>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</si>
  <si>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</si>
  <si>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</si>
  <si>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</si>
  <si>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</si>
  <si>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</si>
  <si>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</si>
  <si>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</si>
  <si>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</si>
  <si>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</si>
  <si>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</si>
  <si>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</si>
  <si>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</si>
  <si>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</si>
  <si>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</si>
  <si>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</si>
  <si>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</si>
  <si>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</si>
  <si>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</si>
  <si>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</si>
  <si>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</si>
  <si>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</si>
  <si>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</si>
  <si>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</si>
  <si>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</si>
  <si>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</si>
  <si>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</si>
  <si>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</si>
  <si>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</si>
  <si>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</si>
  <si>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</si>
  <si>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</si>
  <si>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</si>
  <si>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</si>
  <si>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</si>
  <si>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</si>
  <si>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</si>
  <si>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</si>
  <si>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</si>
  <si>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</si>
  <si>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</si>
  <si>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</si>
  <si>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</si>
  <si>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</si>
  <si>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</si>
  <si>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</si>
  <si>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</si>
  <si>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</si>
  <si>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</si>
  <si>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</si>
  <si>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</si>
  <si>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</si>
  <si>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</si>
  <si>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</si>
  <si>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</si>
  <si>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</si>
  <si>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</si>
  <si>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</si>
  <si>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</si>
  <si>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</si>
  <si>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</si>
  <si>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</si>
  <si>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</si>
  <si>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</si>
  <si>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</si>
  <si>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</si>
  <si>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</si>
  <si>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</si>
  <si>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</si>
  <si>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</si>
  <si>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</si>
  <si>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</si>
  <si>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</si>
  <si>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</si>
  <si>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</si>
  <si>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</si>
  <si>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</si>
  <si>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</si>
  <si>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</si>
  <si>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</si>
  <si>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</si>
  <si>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</si>
  <si>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</si>
  <si>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</si>
  <si>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</si>
  <si>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</si>
  <si>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</si>
  <si>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</si>
  <si>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</si>
  <si>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</si>
  <si>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</si>
  <si>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</si>
  <si>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</si>
  <si>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</si>
  <si>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</si>
  <si>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</si>
  <si>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</si>
  <si>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</si>
  <si>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</si>
  <si>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</si>
  <si>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</si>
  <si>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</si>
  <si>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</si>
  <si>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</si>
  <si>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</si>
  <si>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</si>
  <si>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</si>
  <si>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</si>
  <si>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</si>
  <si>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</si>
  <si>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</si>
  <si>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</si>
  <si>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</si>
  <si>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</si>
  <si>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</si>
  <si>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</si>
  <si>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</si>
  <si>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</si>
  <si>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</si>
  <si>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</si>
  <si>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</si>
  <si>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</si>
  <si>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</si>
  <si>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</si>
  <si>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</si>
  <si>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</si>
  <si>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</si>
  <si>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</si>
  <si>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</si>
  <si>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</si>
  <si>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</si>
  <si>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</si>
  <si>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</si>
  <si>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</si>
  <si>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</si>
  <si>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</si>
  <si>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</si>
  <si>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</si>
  <si>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</si>
  <si>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</si>
  <si>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</si>
  <si>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</si>
  <si>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</si>
  <si>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</si>
  <si>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</si>
  <si>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</si>
  <si>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</si>
  <si>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</si>
  <si>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</si>
  <si>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</si>
  <si>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</si>
  <si>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</si>
  <si>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</si>
  <si>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</si>
  <si>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</si>
  <si>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</si>
  <si>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</si>
  <si>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</si>
  <si>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</si>
  <si>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</si>
  <si>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</si>
  <si>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</si>
  <si>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</si>
  <si>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</si>
  <si>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</si>
  <si>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</si>
  <si>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</si>
  <si>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</si>
  <si>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</si>
  <si>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</si>
  <si>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</si>
  <si>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</si>
  <si>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</si>
  <si>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</si>
  <si>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</si>
  <si>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</si>
  <si>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</si>
  <si>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</si>
  <si>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</si>
  <si>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</si>
  <si>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</si>
  <si>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</si>
  <si>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</si>
  <si>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</si>
  <si>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</si>
  <si>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</si>
  <si>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</si>
  <si>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</si>
  <si>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</si>
  <si>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</si>
  <si>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</si>
  <si>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</si>
  <si>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</si>
  <si>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</si>
  <si>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</si>
  <si>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</si>
  <si>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</si>
  <si>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</si>
  <si>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</si>
  <si>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</si>
  <si>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</si>
  <si>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</si>
  <si>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</si>
  <si>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</si>
  <si>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</si>
  <si>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</si>
  <si>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</si>
  <si>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</si>
  <si>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</si>
  <si>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</si>
  <si>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</si>
  <si>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</si>
  <si>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</si>
  <si>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</si>
  <si>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</si>
  <si>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</si>
  <si>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</si>
  <si>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</si>
  <si>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</si>
  <si>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</si>
  <si>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</si>
  <si>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</si>
  <si>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</si>
  <si>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</si>
  <si>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</si>
  <si>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</si>
  <si>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</si>
  <si>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</si>
  <si>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</si>
  <si>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</si>
  <si>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</si>
  <si>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</si>
  <si>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</si>
  <si>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</si>
  <si>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</si>
  <si>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</si>
  <si>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</si>
  <si>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</si>
  <si>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</si>
  <si>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</si>
  <si>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</si>
  <si>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</si>
  <si>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</si>
  <si>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</si>
  <si>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</si>
  <si>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</si>
  <si>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</si>
  <si>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</si>
  <si>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</si>
  <si>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</si>
  <si>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</si>
  <si>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</si>
  <si>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</si>
  <si>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</si>
  <si>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</si>
  <si>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</si>
  <si>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</si>
  <si>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</si>
  <si>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</si>
  <si>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</si>
  <si>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</si>
  <si>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</si>
  <si>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</si>
  <si>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</si>
  <si>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</si>
  <si>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</si>
  <si>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</si>
  <si>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</si>
  <si>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</si>
  <si>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</si>
  <si>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</si>
  <si>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</si>
  <si>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</si>
  <si>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</si>
  <si>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</si>
  <si>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</si>
  <si>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</si>
  <si>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</si>
  <si>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</si>
  <si>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</si>
  <si>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</si>
  <si>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</si>
  <si>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</si>
  <si>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</si>
  <si>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</si>
  <si>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</si>
  <si>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</si>
  <si>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</si>
  <si>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</si>
  <si>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</si>
  <si>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</si>
  <si>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</si>
  <si>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</si>
  <si>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</si>
  <si>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</si>
  <si>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</si>
  <si>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</si>
  <si>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</si>
  <si>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</si>
  <si>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</si>
  <si>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</si>
  <si>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</si>
  <si>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</si>
  <si>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</si>
  <si>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</si>
  <si>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</si>
  <si>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</si>
  <si>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</si>
  <si>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</si>
  <si>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</si>
  <si>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</si>
  <si>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</si>
  <si>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</si>
  <si>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</si>
  <si>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</si>
  <si>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</si>
  <si>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</si>
  <si>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</si>
  <si>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</si>
  <si>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</si>
  <si>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</si>
  <si>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</si>
  <si>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</si>
  <si>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</si>
  <si>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</si>
  <si>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</si>
  <si>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</si>
  <si>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</si>
  <si>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</si>
  <si>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</si>
  <si>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</si>
  <si>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</si>
  <si>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</si>
  <si>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</si>
  <si>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</si>
  <si>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</si>
  <si>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</si>
  <si>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</si>
  <si>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</si>
  <si>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</si>
  <si>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</si>
  <si>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</si>
  <si>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</si>
  <si>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</si>
  <si>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</si>
  <si>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</si>
  <si>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</si>
  <si>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</si>
  <si>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</si>
  <si>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</si>
  <si>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</si>
  <si>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</si>
  <si>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</si>
  <si>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</si>
  <si>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</si>
  <si>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</si>
  <si>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</si>
  <si>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</si>
  <si>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</si>
  <si>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</si>
  <si>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</si>
  <si>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</si>
  <si>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</si>
  <si>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</si>
  <si>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</si>
  <si>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</si>
  <si>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</si>
  <si>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</si>
  <si>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</si>
  <si>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</si>
  <si>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</si>
  <si>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</si>
  <si>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</si>
  <si>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</si>
  <si>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</si>
  <si>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</si>
  <si>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</si>
  <si>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</si>
  <si>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</si>
  <si>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</si>
  <si>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</si>
  <si>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</si>
  <si>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</si>
  <si>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</si>
  <si>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</si>
  <si>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</si>
  <si>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</si>
  <si>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</si>
  <si>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</si>
  <si>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</si>
  <si>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</si>
  <si>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</si>
  <si>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</si>
  <si>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</si>
  <si>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</si>
  <si>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</si>
  <si>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</si>
  <si>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</si>
  <si>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</si>
  <si>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</si>
  <si>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</si>
  <si>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</si>
  <si>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</si>
  <si>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</si>
  <si>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</si>
  <si>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</si>
  <si>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</si>
  <si>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</si>
  <si>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</si>
  <si>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</si>
  <si>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</si>
  <si>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</si>
  <si>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</si>
  <si>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</si>
  <si>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</si>
  <si>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</si>
  <si>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</si>
  <si>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</si>
  <si>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</si>
  <si>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</si>
  <si>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</si>
  <si>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</si>
  <si>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</si>
  <si>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</si>
  <si>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</si>
  <si>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</si>
  <si>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</si>
  <si>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</si>
  <si>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</si>
  <si>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</si>
  <si>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</si>
  <si>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</si>
  <si>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</si>
  <si>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</si>
  <si>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</si>
  <si>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</si>
  <si>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</si>
  <si>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</si>
  <si>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</si>
  <si>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</si>
  <si>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</si>
  <si>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</si>
  <si>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</si>
  <si>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</si>
  <si>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</si>
  <si>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</si>
  <si>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</si>
  <si>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</si>
  <si>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</si>
  <si>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</si>
  <si>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</si>
  <si>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</si>
  <si>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</si>
  <si>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</si>
  <si>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</si>
  <si>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</si>
  <si>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</si>
  <si>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</si>
  <si>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</si>
  <si>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</si>
  <si>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</si>
  <si>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</si>
  <si>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</si>
  <si>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</si>
  <si>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</si>
  <si>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</si>
  <si>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</si>
  <si>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</si>
  <si>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</si>
  <si>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</si>
  <si>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</si>
  <si>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</si>
  <si>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</si>
  <si>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</si>
  <si>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</si>
  <si>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</si>
  <si>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</si>
  <si>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</si>
  <si>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</si>
  <si>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</si>
  <si>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</si>
  <si>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</si>
  <si>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</si>
  <si>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</si>
  <si>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</si>
  <si>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</si>
  <si>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</si>
  <si>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</si>
  <si>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</si>
  <si>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</si>
  <si>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</si>
  <si>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</si>
  <si>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</si>
  <si>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</si>
  <si>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</si>
  <si>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</si>
  <si>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</si>
  <si>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</si>
  <si>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</si>
  <si>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</si>
  <si>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</si>
  <si>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</si>
  <si>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</si>
  <si>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</si>
  <si>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</si>
  <si>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</si>
  <si>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</si>
  <si>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</si>
  <si>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</si>
  <si>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</si>
  <si>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</si>
  <si>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</si>
  <si>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</si>
  <si>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</si>
  <si>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</si>
  <si>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</si>
  <si>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</si>
  <si>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</si>
  <si>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</si>
  <si>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</si>
  <si>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</si>
  <si>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</si>
  <si>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</si>
  <si>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</si>
  <si>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</si>
  <si>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</si>
  <si>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</si>
  <si>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</si>
  <si>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</si>
  <si>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</si>
  <si>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</si>
  <si>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</si>
  <si>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</si>
  <si>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</si>
  <si>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</si>
  <si>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</si>
  <si>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</si>
  <si>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</si>
  <si>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</si>
  <si>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</si>
  <si>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</si>
  <si>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</si>
  <si>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</si>
  <si>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</si>
  <si>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</si>
  <si>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</si>
  <si>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</si>
  <si>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</si>
  <si>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</si>
  <si>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</si>
  <si>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</si>
  <si>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</si>
  <si>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</si>
  <si>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</si>
  <si>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</si>
  <si>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</si>
  <si>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</si>
  <si>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</si>
  <si>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</si>
  <si>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</si>
  <si>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</si>
  <si>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</si>
  <si>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</si>
  <si>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</si>
  <si>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</si>
  <si>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</si>
  <si>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</si>
  <si>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</si>
  <si>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</si>
  <si>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</si>
  <si>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</si>
  <si>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</si>
  <si>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</si>
  <si>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</si>
  <si>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</si>
  <si>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</si>
  <si>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</si>
  <si>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</si>
  <si>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</si>
  <si>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</si>
  <si>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</si>
  <si>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</si>
  <si>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</si>
  <si>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</si>
  <si>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</si>
  <si>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</si>
  <si>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</si>
  <si>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</si>
  <si>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</si>
  <si>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</si>
  <si>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</si>
  <si>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</si>
  <si>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</si>
  <si>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</si>
  <si>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</si>
  <si>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</si>
  <si>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</si>
  <si>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</si>
  <si>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</si>
  <si>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</si>
  <si>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</si>
  <si>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</si>
  <si>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</si>
  <si>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</si>
  <si>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</si>
  <si>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</si>
  <si>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</si>
  <si>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</si>
  <si>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</si>
  <si>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</si>
  <si>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</si>
  <si>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</si>
  <si>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</si>
  <si>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</si>
  <si>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</si>
  <si>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</si>
  <si>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</si>
  <si>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</si>
  <si>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</si>
  <si>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</si>
  <si>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</si>
  <si>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</si>
  <si>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</si>
  <si>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</si>
  <si>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</si>
  <si>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</si>
  <si>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</si>
  <si>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</si>
  <si>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</si>
  <si>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</si>
  <si>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</si>
  <si>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</si>
  <si>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</si>
  <si>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</si>
  <si>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</si>
  <si>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</si>
  <si>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</si>
  <si>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</si>
  <si>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</si>
  <si>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</si>
  <si>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</si>
  <si>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</si>
  <si>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</si>
  <si>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</si>
  <si>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</si>
  <si>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</si>
  <si>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</si>
  <si>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</si>
  <si>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</si>
  <si>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</si>
  <si>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</si>
  <si>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</si>
  <si>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</si>
  <si>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</si>
  <si>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</si>
  <si>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</si>
  <si>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</si>
  <si>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</si>
  <si>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</si>
  <si>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</si>
  <si>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</si>
  <si>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</si>
  <si>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</si>
  <si>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</si>
  <si>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</si>
  <si>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</si>
  <si>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</si>
  <si>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</si>
  <si>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</si>
  <si>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</si>
  <si>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</si>
  <si>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</si>
  <si>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</si>
  <si>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</si>
  <si>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</si>
  <si>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</si>
  <si>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</si>
  <si>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</si>
  <si>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</si>
  <si>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</si>
  <si>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</si>
  <si>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</si>
  <si>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</si>
  <si>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</si>
  <si>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</si>
  <si>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</si>
  <si>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</si>
  <si>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</si>
  <si>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</si>
  <si>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</si>
  <si>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</si>
  <si>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</si>
  <si>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</si>
  <si>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</si>
  <si>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</si>
  <si>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</si>
  <si>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</si>
  <si>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</si>
  <si>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</si>
  <si>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</si>
  <si>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</si>
  <si>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</si>
  <si>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</si>
  <si>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</si>
  <si>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</si>
  <si>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</si>
  <si>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</si>
  <si>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</si>
  <si>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</si>
  <si>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</si>
  <si>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</si>
  <si>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</si>
  <si>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</si>
  <si>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</si>
  <si>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</si>
  <si>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</si>
  <si>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</si>
  <si>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</si>
  <si>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</si>
  <si>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</si>
  <si>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</si>
  <si>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</si>
  <si>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</si>
  <si>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</si>
  <si>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</si>
  <si>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</si>
  <si>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</si>
  <si>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</si>
  <si>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</si>
  <si>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</si>
  <si>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</si>
  <si>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</si>
  <si>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</si>
  <si>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</si>
  <si>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</si>
  <si>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</si>
  <si>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</si>
  <si>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</si>
  <si>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</si>
  <si>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</si>
  <si>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</si>
  <si>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</si>
  <si>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</si>
  <si>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</si>
  <si>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</si>
  <si>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</si>
  <si>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</si>
  <si>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</si>
  <si>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</si>
  <si>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</si>
  <si>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</si>
  <si>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</si>
  <si>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</si>
  <si>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</si>
  <si>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</si>
  <si>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</si>
  <si>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</si>
  <si>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</si>
  <si>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</si>
  <si>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</si>
  <si>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</si>
  <si>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</si>
  <si>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</si>
  <si>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</si>
  <si>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</si>
  <si>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</si>
  <si>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</si>
  <si>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</si>
  <si>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</si>
  <si>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</si>
  <si>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</si>
  <si>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</si>
  <si>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</si>
  <si>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</si>
  <si>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</si>
  <si>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</si>
  <si>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</si>
  <si>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</si>
  <si>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</si>
  <si>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</si>
  <si>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</si>
  <si>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</si>
  <si>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</si>
  <si>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</si>
  <si>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</si>
  <si>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</si>
  <si>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</si>
  <si>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</si>
  <si>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</si>
  <si>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</si>
  <si>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</si>
  <si>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</si>
  <si>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</si>
  <si>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</si>
  <si>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</si>
  <si>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</si>
  <si>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</si>
  <si>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</si>
  <si>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</si>
  <si>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</si>
  <si>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</si>
  <si>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</si>
  <si>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</si>
  <si>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</si>
  <si>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</si>
  <si>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</si>
  <si>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</si>
  <si>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</si>
  <si>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</si>
  <si>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</si>
  <si>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</si>
  <si>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</si>
  <si>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</si>
  <si>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</si>
  <si>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</si>
  <si>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</si>
  <si>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</si>
  <si>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</si>
  <si>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</si>
  <si>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</si>
  <si>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</si>
  <si>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</si>
  <si>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</si>
  <si>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</si>
  <si>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</si>
  <si>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</si>
  <si>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</si>
  <si>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</si>
  <si>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</si>
  <si>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</si>
  <si>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</si>
  <si>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</si>
  <si>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</si>
  <si>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</si>
  <si>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</si>
  <si>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</si>
  <si>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</si>
  <si>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</si>
  <si>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</si>
  <si>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</si>
  <si>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</si>
  <si>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</si>
  <si>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</si>
  <si>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</si>
  <si>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</si>
  <si>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</si>
  <si>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</si>
  <si>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</si>
  <si>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</si>
  <si>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</si>
  <si>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</si>
  <si>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</si>
  <si>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</si>
  <si>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</si>
  <si>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</si>
  <si>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</si>
  <si>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</si>
  <si>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</si>
  <si>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</si>
  <si>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</si>
  <si>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</si>
  <si>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</si>
  <si>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</si>
  <si>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</si>
  <si>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</si>
  <si>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</si>
  <si>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</si>
  <si>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</si>
  <si>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</si>
  <si>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</si>
  <si>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</si>
  <si>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</si>
  <si>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</si>
  <si>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</si>
  <si>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</si>
  <si>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</si>
  <si>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</si>
  <si>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</si>
  <si>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</si>
  <si>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</si>
  <si>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</si>
  <si>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</si>
  <si>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</si>
  <si>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</si>
  <si>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</si>
  <si>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</si>
  <si>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</si>
  <si>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</si>
  <si>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</si>
  <si>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</si>
  <si>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</si>
  <si>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</si>
  <si>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</si>
  <si>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</si>
  <si>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</si>
  <si>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</si>
  <si>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</si>
  <si>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</si>
  <si>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</si>
  <si>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</si>
  <si>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</si>
  <si>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</si>
  <si>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</si>
  <si>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</si>
  <si>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</si>
  <si>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</si>
  <si>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</si>
  <si>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</si>
  <si>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</si>
  <si>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</si>
  <si>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</si>
  <si>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</si>
  <si>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</si>
  <si>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</si>
  <si>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</si>
  <si>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</si>
  <si>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</si>
  <si>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</si>
  <si>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</si>
  <si>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</si>
  <si>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</si>
  <si>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</si>
  <si>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</si>
  <si>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</si>
  <si>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</si>
  <si>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</si>
  <si>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</si>
  <si>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</si>
  <si>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</si>
  <si>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</si>
  <si>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</si>
  <si>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</si>
  <si>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</si>
  <si>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</si>
  <si>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</si>
  <si>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</si>
  <si>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</si>
  <si>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</si>
  <si>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</si>
  <si>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</si>
  <si>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</si>
  <si>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</si>
  <si>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</si>
  <si>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</si>
  <si>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</si>
  <si>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</si>
  <si>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</si>
  <si>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</si>
  <si>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</si>
  <si>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</si>
  <si>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</si>
  <si>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</si>
  <si>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</si>
  <si>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</si>
  <si>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</si>
  <si>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</si>
  <si>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</si>
  <si>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</si>
  <si>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</si>
  <si>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</si>
  <si>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</si>
  <si>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</si>
  <si>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</si>
  <si>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</si>
  <si>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</si>
  <si>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</si>
  <si>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</si>
  <si>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</si>
  <si>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</si>
  <si>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</si>
  <si>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</si>
  <si>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</si>
  <si>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</si>
  <si>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</si>
  <si>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</si>
  <si>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</si>
  <si>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</si>
  <si>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</si>
  <si>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</si>
  <si>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</si>
  <si>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</si>
  <si>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</si>
  <si>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</si>
  <si>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</si>
  <si>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</si>
  <si>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</si>
  <si>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</si>
  <si>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</si>
  <si>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</si>
  <si>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</si>
  <si>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</si>
  <si>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</si>
  <si>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</si>
  <si>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</si>
  <si>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</si>
  <si>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</si>
  <si>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</si>
  <si>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</si>
  <si>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</si>
  <si>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</si>
  <si>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</si>
  <si>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</si>
  <si>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</si>
  <si>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</si>
  <si>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</si>
  <si>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</si>
  <si>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</si>
  <si>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</si>
  <si>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</si>
  <si>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</si>
  <si>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</si>
  <si>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</si>
  <si>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</si>
  <si>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</si>
  <si>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</si>
  <si>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</si>
  <si>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</si>
  <si>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</si>
  <si>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</si>
  <si>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</si>
  <si>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</si>
  <si>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</si>
  <si>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</si>
  <si>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</si>
  <si>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</si>
  <si>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</si>
  <si>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</si>
  <si>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</si>
  <si>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</si>
  <si>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</si>
  <si>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</si>
  <si>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</si>
  <si>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</si>
  <si>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</si>
  <si>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</si>
  <si>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</si>
  <si>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</si>
  <si>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</si>
  <si>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</si>
  <si>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</si>
  <si>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</si>
  <si>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</si>
  <si>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</si>
  <si>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</si>
  <si>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</si>
  <si>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</si>
  <si>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</si>
  <si>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</si>
  <si>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</si>
  <si>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</si>
  <si>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</si>
  <si>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</si>
  <si>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</si>
  <si>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</si>
  <si>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</si>
  <si>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</si>
  <si>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</si>
  <si>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</si>
  <si>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</si>
  <si>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</si>
  <si>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</si>
  <si>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</si>
  <si>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</si>
  <si>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</si>
  <si>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</si>
  <si>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</si>
  <si>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</si>
  <si>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</si>
  <si>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</si>
  <si>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</si>
  <si>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</si>
  <si>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</si>
  <si>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</si>
  <si>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</si>
  <si>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</si>
  <si>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</si>
  <si>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</si>
  <si>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</si>
  <si>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</si>
  <si>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</si>
  <si>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</si>
  <si>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</si>
  <si>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</si>
  <si>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</si>
  <si>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</si>
  <si>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</si>
  <si>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</si>
  <si>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</si>
  <si>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</si>
  <si>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</si>
  <si>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</si>
  <si>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</si>
  <si>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</si>
  <si>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</si>
  <si>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</si>
  <si>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</si>
  <si>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</si>
  <si>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</si>
  <si>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</si>
  <si>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</si>
  <si>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</si>
  <si>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</si>
  <si>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</si>
  <si>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</si>
  <si>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</si>
  <si>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</si>
  <si>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</si>
  <si>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</si>
  <si>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</si>
  <si>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</si>
  <si>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</si>
  <si>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</si>
  <si>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</si>
  <si>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</si>
  <si>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</si>
  <si>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</si>
  <si>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</si>
  <si>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</si>
  <si>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</si>
  <si>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</si>
  <si>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</si>
  <si>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</si>
  <si>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</si>
  <si>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</si>
  <si>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</si>
  <si>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</si>
  <si>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</si>
  <si>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</si>
  <si>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</si>
  <si>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</si>
  <si>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</si>
  <si>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</si>
  <si>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</si>
  <si>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</si>
  <si>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</si>
  <si>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</si>
  <si>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</si>
  <si>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</si>
  <si>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</si>
  <si>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</si>
  <si>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</si>
  <si>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</si>
  <si>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</si>
  <si>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</si>
  <si>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</si>
  <si>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</si>
  <si>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</si>
  <si>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</si>
  <si>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</si>
  <si>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</si>
  <si>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</si>
  <si>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</si>
  <si>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</si>
  <si>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</si>
  <si>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</si>
  <si>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</si>
  <si>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</si>
  <si>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</si>
  <si>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</si>
  <si>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</si>
  <si>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</si>
  <si>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</si>
  <si>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</si>
  <si>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</si>
  <si>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</si>
  <si>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</si>
  <si>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</si>
  <si>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</si>
  <si>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</si>
  <si>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</si>
  <si>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</si>
  <si>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</si>
  <si>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</si>
  <si>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</si>
  <si>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</si>
  <si>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</si>
  <si>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</si>
  <si>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</si>
  <si>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</si>
  <si>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</si>
  <si>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</si>
  <si>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</si>
  <si>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</si>
  <si>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</si>
  <si>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</si>
  <si>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</si>
  <si>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</si>
  <si>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</si>
  <si>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</si>
  <si>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</si>
  <si>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</si>
  <si>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</si>
  <si>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</si>
  <si>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</si>
  <si>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</si>
  <si>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</si>
  <si>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</si>
  <si>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</si>
  <si>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</si>
  <si>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</si>
  <si>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</si>
  <si>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</si>
  <si>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</si>
  <si>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</si>
  <si>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</si>
  <si>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</si>
  <si>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</si>
  <si>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</si>
  <si>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</si>
  <si>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</si>
  <si>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</si>
  <si>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</si>
  <si>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</si>
  <si>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</si>
  <si>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</si>
  <si>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</si>
  <si>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</si>
  <si>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</si>
  <si>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</si>
  <si>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</si>
  <si>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</si>
  <si>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</si>
  <si>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</si>
  <si>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</si>
  <si>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</si>
  <si>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</si>
  <si>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</si>
  <si>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</si>
  <si>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</si>
  <si>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</si>
  <si>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</si>
  <si>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</si>
  <si>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</si>
  <si>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</si>
  <si>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</si>
  <si>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</si>
  <si>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</si>
  <si>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</si>
  <si>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</si>
  <si>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</si>
  <si>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</si>
  <si>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</si>
  <si>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</si>
  <si>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</si>
  <si>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</si>
  <si>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</si>
  <si>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</si>
  <si>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</si>
  <si>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</si>
  <si>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</si>
  <si>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</si>
  <si>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</si>
  <si>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</si>
  <si>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</si>
  <si>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</si>
  <si>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</si>
  <si>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</si>
  <si>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</si>
  <si>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</si>
  <si>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</si>
  <si>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</si>
  <si>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</si>
  <si>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</si>
  <si>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</si>
  <si>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</si>
  <si>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</si>
  <si>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</si>
  <si>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</si>
  <si>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</si>
  <si>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</si>
  <si>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</si>
  <si>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</si>
  <si>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</si>
  <si>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</si>
  <si>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</si>
  <si>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</si>
  <si>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</si>
  <si>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</si>
  <si>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</si>
  <si>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</si>
  <si>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</si>
  <si>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</si>
  <si>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</si>
  <si>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</si>
  <si>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</si>
  <si>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</si>
  <si>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</si>
  <si>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</si>
  <si>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</si>
  <si>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</si>
  <si>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</si>
  <si>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</si>
  <si>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</si>
  <si>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</si>
  <si>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</si>
  <si>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</si>
  <si>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</si>
  <si>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</si>
  <si>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</si>
  <si>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</si>
  <si>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</si>
  <si>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</si>
  <si>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</si>
  <si>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</si>
  <si>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</si>
  <si>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</si>
  <si>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</si>
  <si>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</si>
  <si>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</si>
  <si>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</si>
  <si>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</si>
  <si>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</si>
  <si>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</si>
  <si>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</si>
  <si>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</si>
  <si>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</si>
  <si>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</si>
  <si>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</si>
  <si>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</si>
  <si>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</si>
  <si>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</si>
  <si>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</si>
  <si>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</si>
  <si>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</si>
  <si>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</si>
  <si>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</si>
  <si>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</si>
  <si>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</si>
  <si>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</si>
  <si>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</si>
  <si>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</si>
  <si>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</si>
  <si>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</si>
  <si>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</si>
  <si>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</si>
  <si>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</si>
  <si>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</si>
  <si>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</si>
  <si>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</si>
  <si>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</si>
  <si>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</si>
  <si>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</si>
  <si>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</si>
  <si>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</si>
  <si>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</si>
  <si>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</si>
  <si>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</si>
  <si>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</si>
  <si>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</si>
  <si>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</si>
  <si>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</si>
  <si>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</si>
  <si>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</si>
  <si>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</si>
  <si>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</si>
  <si>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</si>
  <si>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</si>
  <si>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</si>
  <si>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</si>
  <si>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</si>
  <si>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</si>
  <si>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</si>
  <si>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</si>
  <si>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</si>
  <si>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</si>
  <si>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</si>
  <si>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</si>
  <si>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</si>
  <si>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</si>
  <si>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</si>
  <si>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</si>
  <si>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</si>
  <si>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</si>
  <si>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</si>
  <si>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</si>
  <si>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</si>
  <si>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</si>
  <si>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</si>
  <si>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</si>
  <si>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</si>
  <si>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</si>
  <si>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</si>
  <si>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</si>
  <si>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</si>
  <si>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</si>
  <si>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</si>
  <si>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</si>
  <si>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</si>
  <si>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</si>
  <si>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</si>
  <si>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</si>
  <si>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</si>
  <si>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</si>
  <si>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</si>
  <si>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</si>
  <si>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</si>
  <si>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</si>
  <si>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</si>
  <si>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</si>
  <si>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</si>
  <si>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</si>
  <si>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</si>
  <si>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</si>
  <si>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</si>
  <si>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</si>
  <si>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</si>
  <si>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</si>
  <si>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</si>
  <si>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</si>
  <si>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</si>
  <si>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</si>
  <si>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</si>
  <si>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</si>
  <si>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</si>
  <si>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</si>
  <si>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</si>
  <si>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</si>
  <si>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</si>
  <si>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</si>
  <si>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</si>
  <si>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</si>
  <si>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</si>
  <si>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</si>
  <si>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</si>
  <si>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</si>
  <si>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</si>
  <si>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</si>
  <si>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</si>
  <si>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</si>
  <si>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</si>
  <si>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</si>
  <si>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</si>
  <si>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</si>
  <si>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</si>
  <si>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</si>
  <si>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</si>
  <si>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</si>
  <si>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</si>
  <si>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</si>
  <si>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</si>
  <si>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</si>
  <si>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</si>
  <si>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</si>
  <si>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</si>
  <si>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</si>
  <si>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</si>
  <si>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</si>
  <si>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</si>
  <si>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</si>
  <si>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</si>
  <si>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</si>
  <si>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</si>
  <si>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</si>
  <si>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</si>
  <si>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</si>
  <si>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</si>
  <si>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</si>
  <si>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</si>
  <si>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</si>
  <si>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</si>
  <si>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</si>
  <si>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</si>
  <si>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</si>
  <si>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</si>
  <si>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</si>
  <si>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</si>
  <si>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</si>
  <si>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</si>
  <si>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</si>
  <si>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</si>
  <si>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</si>
  <si>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</si>
  <si>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</si>
  <si>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</si>
  <si>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</si>
  <si>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</si>
  <si>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</si>
  <si>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</si>
  <si>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</si>
  <si>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</si>
  <si>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</si>
  <si>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</si>
  <si>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</si>
  <si>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</si>
  <si>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</si>
  <si>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</si>
  <si>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</si>
  <si>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</si>
  <si>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</si>
  <si>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</si>
  <si>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</si>
  <si>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</si>
  <si>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</si>
  <si>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</si>
  <si>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</si>
  <si>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</si>
  <si>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</si>
  <si>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</si>
  <si>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</si>
  <si>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</si>
  <si>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</si>
  <si>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</si>
  <si>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</si>
  <si>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</si>
  <si>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</si>
  <si>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</si>
  <si>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</si>
  <si>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</si>
  <si>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</si>
  <si>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</si>
  <si>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</si>
  <si>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</si>
  <si>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</si>
  <si>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</si>
  <si>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</si>
  <si>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</si>
  <si>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</si>
  <si>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</si>
  <si>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</si>
  <si>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</si>
  <si>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</si>
  <si>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</si>
  <si>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</si>
  <si>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</si>
  <si>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</si>
  <si>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</si>
  <si>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</si>
  <si>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</si>
  <si>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</si>
  <si>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</si>
  <si>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</si>
  <si>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</si>
  <si>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</si>
  <si>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</si>
  <si>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</si>
  <si>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</si>
  <si>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</si>
  <si>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</si>
  <si>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</si>
  <si>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</si>
  <si>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</si>
  <si>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</si>
  <si>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</si>
  <si>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</si>
  <si>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</si>
  <si>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</si>
  <si>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</si>
  <si>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</si>
  <si>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</si>
  <si>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</si>
  <si>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</si>
  <si>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</si>
  <si>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</si>
  <si>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</si>
  <si>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</si>
  <si>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</si>
  <si>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</si>
  <si>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</si>
  <si>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</si>
  <si>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</si>
  <si>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</si>
  <si>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</si>
  <si>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</si>
  <si>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</si>
  <si>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</si>
  <si>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</si>
  <si>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</si>
  <si>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</si>
  <si>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</si>
  <si>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</si>
  <si>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</si>
  <si>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</si>
  <si>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</si>
  <si>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</si>
  <si>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</si>
  <si>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</si>
  <si>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</si>
  <si>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</si>
  <si>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</si>
  <si>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</si>
  <si>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</si>
  <si>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</si>
  <si>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</si>
  <si>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</si>
  <si>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</si>
  <si>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</si>
  <si>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</si>
  <si>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</si>
  <si>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</si>
  <si>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</si>
  <si>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</si>
  <si>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</si>
  <si>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</si>
  <si>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</si>
  <si>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</si>
  <si>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</si>
  <si>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</si>
  <si>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</si>
  <si>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</si>
  <si>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</si>
  <si>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</si>
  <si>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</si>
  <si>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</si>
  <si>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</si>
  <si>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</si>
  <si>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</si>
  <si>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</si>
  <si>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</si>
  <si>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</si>
  <si>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</si>
  <si>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</si>
  <si>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</si>
  <si>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</si>
  <si>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</si>
  <si>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</si>
  <si>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</si>
  <si>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</si>
  <si>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</si>
  <si>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</si>
  <si>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</si>
  <si>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</si>
  <si>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</si>
  <si>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</si>
  <si>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</si>
  <si>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</si>
  <si>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</si>
  <si>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</si>
  <si>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</si>
  <si>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</si>
  <si>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</si>
  <si>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</si>
  <si>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</si>
  <si>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</si>
  <si>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</si>
  <si>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</si>
  <si>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</si>
  <si>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</si>
  <si>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</si>
  <si>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</si>
  <si>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</si>
  <si>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</si>
  <si>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</si>
  <si>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</si>
  <si>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</si>
  <si>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</si>
  <si>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</si>
  <si>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</si>
  <si>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</si>
  <si>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</si>
  <si>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</si>
  <si>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</si>
  <si>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</si>
  <si>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</si>
  <si>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</si>
  <si>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</si>
  <si>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</si>
  <si>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</si>
  <si>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</si>
  <si>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</si>
  <si>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</si>
  <si>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</si>
  <si>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</si>
  <si>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</si>
  <si>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</si>
  <si>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</si>
  <si>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</si>
  <si>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</si>
  <si>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</si>
  <si>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</si>
  <si>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</si>
  <si>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</si>
  <si>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</si>
  <si>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</si>
  <si>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</si>
  <si>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</si>
  <si>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</si>
  <si>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</si>
  <si>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</si>
  <si>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</si>
  <si>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</si>
  <si>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</si>
  <si>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</si>
  <si>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</si>
  <si>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</si>
  <si>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</si>
  <si>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</si>
  <si>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</si>
  <si>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</si>
  <si>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</si>
  <si>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</si>
  <si>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</si>
  <si>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</si>
  <si>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</si>
  <si>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</si>
  <si>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</si>
  <si>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</si>
  <si>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</si>
  <si>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</si>
  <si>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</si>
  <si>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</si>
  <si>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</si>
  <si>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</si>
  <si>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</si>
  <si>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</si>
  <si>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</si>
  <si>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</si>
  <si>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</si>
  <si>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</si>
  <si>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</si>
  <si>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</si>
  <si>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</si>
  <si>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</si>
  <si>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</si>
  <si>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</si>
  <si>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</si>
  <si>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</si>
  <si>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</si>
  <si>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</si>
  <si>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</si>
  <si>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</si>
  <si>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</si>
  <si>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</si>
  <si>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</si>
  <si>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</si>
  <si>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</si>
  <si>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</si>
  <si>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</si>
  <si>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</si>
  <si>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</si>
  <si>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</si>
  <si>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</si>
  <si>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</si>
  <si>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</si>
  <si>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</si>
  <si>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</si>
  <si>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</si>
  <si>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</si>
  <si>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</si>
  <si>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</si>
  <si>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</si>
  <si>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</si>
  <si>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</si>
  <si>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</si>
  <si>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</si>
  <si>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</si>
  <si>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</si>
  <si>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</si>
  <si>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</si>
  <si>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</si>
  <si>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</si>
  <si>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</si>
  <si>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</si>
  <si>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</si>
  <si>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</si>
  <si>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</si>
  <si>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</si>
  <si>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</si>
  <si>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</si>
  <si>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</si>
  <si>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</si>
  <si>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</si>
  <si>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</si>
  <si>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</si>
  <si>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</si>
  <si>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</si>
  <si>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</si>
  <si>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</si>
  <si>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</si>
  <si>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</si>
  <si>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</si>
  <si>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</si>
  <si>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</si>
  <si>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</si>
  <si>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</si>
  <si>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</si>
  <si>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</si>
  <si>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</si>
  <si>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</si>
  <si>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</si>
  <si>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</si>
  <si>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</si>
  <si>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</si>
  <si>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</si>
  <si>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</si>
  <si>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</si>
  <si>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</si>
  <si>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</si>
  <si>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</si>
  <si>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</si>
  <si>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</si>
  <si>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</si>
  <si>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</si>
  <si>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</si>
  <si>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</si>
  <si>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</si>
  <si>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</si>
  <si>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</si>
  <si>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</si>
  <si>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</si>
  <si>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</si>
  <si>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</si>
  <si>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</si>
  <si>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</si>
  <si>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</si>
  <si>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</si>
  <si>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</si>
  <si>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</si>
  <si>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</si>
  <si>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</si>
  <si>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</si>
  <si>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</si>
  <si>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</si>
  <si>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</si>
  <si>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</si>
  <si>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</si>
  <si>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</si>
  <si>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</si>
  <si>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</si>
  <si>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</si>
  <si>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</si>
  <si>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</si>
  <si>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</si>
  <si>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</si>
  <si>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</si>
  <si>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</si>
  <si>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</si>
  <si>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</si>
  <si>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</si>
  <si>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</si>
  <si>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</si>
  <si>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</si>
  <si>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</si>
  <si>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</si>
  <si>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</si>
  <si>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</si>
  <si>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</si>
  <si>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</si>
  <si>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</si>
  <si>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</si>
  <si>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</si>
  <si>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</si>
  <si>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</si>
  <si>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</si>
  <si>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</si>
  <si>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</si>
  <si>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</si>
  <si>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</si>
  <si>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</si>
  <si>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</si>
  <si>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</si>
  <si>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</si>
  <si>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</si>
  <si>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</si>
  <si>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</si>
  <si>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</si>
  <si>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</si>
  <si>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</si>
  <si>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</si>
  <si>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</si>
  <si>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</si>
  <si>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</si>
  <si>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</si>
  <si>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</si>
  <si>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</si>
  <si>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</si>
  <si>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</si>
  <si>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</si>
  <si>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</si>
  <si>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</si>
  <si>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</si>
  <si>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</si>
  <si>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</si>
  <si>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</si>
  <si>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</si>
  <si>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</si>
  <si>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</si>
  <si>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</si>
  <si>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</si>
  <si>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</si>
  <si>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</si>
  <si>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</si>
  <si>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</si>
  <si>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</si>
  <si>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</si>
  <si>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</si>
  <si>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</si>
  <si>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</si>
  <si>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</si>
  <si>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</si>
  <si>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</si>
  <si>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</si>
  <si>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</si>
  <si>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</si>
  <si>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</si>
  <si>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</si>
  <si>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</si>
  <si>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</si>
  <si>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</si>
  <si>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</si>
  <si>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</si>
  <si>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</si>
  <si>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</si>
  <si>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</si>
  <si>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</si>
  <si>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</si>
  <si>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</si>
  <si>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</si>
  <si>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</si>
  <si>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</si>
  <si>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</si>
  <si>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</si>
  <si>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</si>
  <si>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</si>
  <si>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</si>
  <si>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</si>
  <si>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</si>
  <si>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</si>
  <si>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</si>
  <si>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</si>
  <si>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</si>
  <si>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</si>
  <si>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</si>
  <si>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</si>
  <si>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</si>
  <si>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</si>
  <si>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</si>
  <si>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</si>
  <si>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</si>
  <si>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</si>
  <si>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</si>
  <si>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</si>
  <si>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</si>
  <si>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</si>
  <si>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</si>
  <si>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</si>
  <si>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</si>
  <si>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</si>
  <si>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</si>
  <si>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</si>
  <si>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</si>
  <si>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</si>
  <si>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</si>
  <si>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</si>
  <si>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</si>
  <si>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</si>
  <si>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</si>
  <si>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</si>
  <si>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</si>
  <si>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</si>
  <si>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</si>
  <si>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</si>
  <si>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</si>
  <si>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</si>
  <si>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</si>
  <si>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</si>
  <si>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</si>
  <si>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</si>
  <si>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</si>
  <si>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</si>
  <si>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</si>
  <si>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</si>
  <si>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</si>
  <si>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</si>
  <si>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</si>
  <si>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</si>
  <si>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</si>
  <si>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</si>
  <si>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</si>
  <si>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</si>
  <si>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</si>
  <si>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</si>
  <si>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</si>
  <si>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</si>
  <si>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</si>
  <si>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</si>
  <si>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</si>
  <si>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</si>
  <si>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</si>
  <si>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</si>
  <si>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</si>
  <si>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</si>
  <si>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</si>
  <si>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</si>
  <si>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</si>
  <si>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</si>
  <si>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</si>
  <si>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</si>
  <si>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</si>
  <si>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</si>
  <si>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</si>
  <si>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</si>
  <si>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</si>
  <si>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</si>
  <si>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</si>
  <si>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</si>
  <si>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</si>
  <si>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</si>
  <si>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</si>
  <si>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</si>
  <si>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</si>
  <si>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</si>
  <si>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</si>
  <si>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</si>
  <si>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</si>
  <si>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</si>
  <si>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</si>
  <si>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</si>
  <si>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</si>
  <si>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</si>
  <si>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</si>
  <si>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</si>
  <si>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</si>
  <si>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</si>
  <si>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</si>
  <si>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</si>
  <si>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</si>
  <si>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</si>
  <si>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</si>
  <si>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</si>
  <si>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</si>
  <si>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</si>
  <si>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</si>
  <si>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</si>
  <si>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</si>
  <si>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</si>
  <si>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</si>
  <si>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</si>
  <si>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</si>
  <si>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</si>
  <si>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</si>
  <si>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</si>
  <si>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</si>
  <si>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</si>
  <si>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</si>
  <si>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</si>
  <si>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</si>
  <si>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</si>
  <si>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</si>
  <si>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</si>
  <si>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</si>
  <si>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</si>
  <si>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</si>
  <si>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</si>
  <si>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</si>
  <si>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</si>
  <si>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</si>
  <si>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</si>
  <si>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</si>
  <si>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</si>
  <si>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</si>
  <si>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</si>
  <si>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</si>
  <si>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</si>
  <si>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</si>
  <si>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</si>
  <si>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</si>
  <si>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</si>
  <si>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</si>
  <si>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</si>
  <si>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</si>
  <si>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</si>
  <si>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</si>
  <si>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</si>
  <si>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</si>
  <si>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</si>
  <si>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</si>
  <si>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</si>
  <si>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</si>
  <si>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</si>
  <si>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</si>
  <si>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</si>
  <si>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</si>
  <si>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</si>
  <si>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</si>
  <si>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</si>
  <si>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</si>
  <si>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</si>
  <si>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</si>
  <si>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</si>
  <si>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</si>
  <si>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</si>
  <si>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</si>
  <si>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</si>
  <si>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</si>
  <si>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</si>
  <si>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</si>
  <si>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</si>
  <si>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</si>
  <si>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</si>
  <si>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</si>
  <si>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</si>
  <si>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</si>
  <si>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</si>
  <si>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</si>
  <si>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</si>
  <si>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</si>
  <si>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</si>
  <si>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</si>
  <si>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</si>
  <si>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</si>
  <si>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</si>
  <si>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</si>
  <si>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</si>
  <si>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</si>
  <si>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</si>
  <si>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</si>
  <si>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</si>
  <si>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</si>
  <si>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</si>
  <si>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</si>
  <si>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</si>
  <si>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</si>
  <si>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</si>
  <si>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</si>
  <si>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</si>
  <si>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</si>
  <si>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</si>
  <si>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</si>
  <si>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</si>
  <si>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</si>
  <si>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</si>
  <si>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</si>
  <si>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</si>
  <si>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</si>
  <si>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</si>
  <si>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</si>
  <si>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</si>
  <si>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</si>
  <si>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</si>
  <si>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</si>
  <si>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</si>
  <si>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</si>
  <si>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</si>
  <si>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</si>
  <si>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</si>
  <si>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</si>
  <si>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</si>
  <si>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</si>
  <si>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</si>
  <si>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</si>
  <si>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</si>
  <si>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</si>
  <si>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</si>
  <si>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</si>
  <si>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</si>
  <si>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</si>
  <si>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</si>
  <si>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</si>
  <si>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</si>
  <si>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</si>
  <si>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</si>
  <si>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</si>
  <si>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</si>
  <si>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</si>
  <si>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</si>
  <si>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</si>
  <si>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</si>
  <si>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</si>
  <si>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</si>
  <si>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</si>
  <si>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</si>
  <si>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</si>
  <si>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</si>
  <si>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</si>
  <si>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</si>
  <si>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</si>
  <si>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</si>
  <si>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</si>
  <si>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</si>
  <si>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</si>
  <si>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</si>
  <si>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</si>
  <si>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</si>
  <si>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</si>
  <si>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</si>
  <si>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</si>
  <si>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</si>
  <si>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</si>
  <si>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</si>
  <si>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</si>
  <si>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</si>
  <si>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</si>
  <si>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</si>
  <si>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</si>
  <si>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</si>
  <si>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</si>
  <si>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</si>
  <si>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</si>
  <si>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</si>
  <si>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</si>
  <si>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</si>
  <si>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</si>
  <si>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</si>
  <si>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</si>
  <si>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</si>
  <si>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</si>
  <si>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</si>
  <si>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</si>
  <si>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</si>
  <si>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</si>
  <si>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</si>
  <si>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</si>
  <si>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</si>
  <si>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</si>
  <si>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</si>
  <si>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</si>
  <si>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</si>
  <si>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</si>
  <si>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</si>
  <si>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</si>
  <si>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</si>
  <si>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</si>
  <si>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</si>
  <si>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</si>
  <si>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</si>
  <si>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</si>
  <si>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</si>
  <si>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</si>
  <si>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</si>
  <si>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</si>
  <si>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</si>
  <si>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</si>
  <si>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</si>
  <si>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</si>
  <si>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</si>
  <si>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</si>
  <si>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</si>
  <si>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</si>
  <si>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</si>
  <si>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</si>
  <si>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</si>
  <si>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</si>
  <si>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</si>
  <si>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</si>
  <si>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</si>
  <si>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</si>
  <si>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</si>
  <si>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</si>
  <si>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</si>
  <si>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</si>
  <si>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</si>
  <si>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</si>
  <si>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</si>
  <si>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</si>
  <si>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</si>
  <si>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</si>
  <si>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</si>
  <si>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</si>
  <si>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</si>
  <si>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</si>
  <si>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</si>
  <si>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</si>
  <si>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</si>
  <si>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</si>
  <si>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</si>
  <si>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</si>
  <si>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</si>
  <si>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</si>
  <si>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</si>
  <si>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</si>
  <si>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</si>
  <si>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</si>
  <si>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</si>
  <si>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</si>
  <si>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</si>
  <si>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</si>
  <si>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</si>
  <si>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</si>
  <si>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</si>
  <si>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</si>
  <si>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</si>
  <si>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</si>
  <si>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</si>
  <si>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</si>
  <si>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</si>
  <si>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</si>
  <si>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</si>
  <si>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</si>
  <si>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</si>
  <si>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</si>
  <si>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</si>
  <si>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</si>
  <si>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</si>
  <si>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</si>
  <si>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</si>
  <si>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</si>
  <si>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</si>
  <si>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</si>
  <si>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</si>
  <si>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</si>
  <si>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</si>
  <si>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</si>
  <si>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</si>
  <si>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</si>
  <si>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</si>
  <si>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</si>
  <si>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</si>
  <si>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</si>
  <si>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</si>
  <si>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</si>
  <si>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</si>
  <si>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</si>
  <si>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</si>
  <si>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</si>
  <si>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</si>
  <si>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</si>
  <si>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</si>
  <si>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</si>
  <si>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</si>
  <si>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</si>
  <si>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</si>
  <si>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</si>
  <si>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</si>
  <si>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</si>
  <si>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</si>
  <si>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</si>
  <si>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</si>
  <si>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</si>
  <si>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</si>
  <si>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</si>
  <si>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</si>
  <si>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</si>
  <si>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</si>
  <si>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</si>
  <si>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</si>
  <si>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</si>
  <si>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</si>
  <si>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</si>
  <si>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</si>
  <si>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</si>
  <si>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</si>
  <si>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</si>
  <si>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</si>
  <si>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</si>
  <si>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</si>
  <si>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</si>
  <si>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</si>
  <si>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</si>
  <si>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</si>
  <si>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</si>
  <si>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</si>
  <si>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</si>
  <si>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</si>
  <si>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</si>
  <si>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</si>
  <si>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</si>
  <si>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</si>
  <si>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</si>
  <si>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</si>
  <si>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</si>
  <si>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</si>
  <si>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</si>
  <si>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</si>
  <si>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</si>
  <si>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</si>
  <si>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</si>
  <si>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</si>
  <si>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</si>
  <si>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</si>
  <si>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</si>
  <si>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</si>
  <si>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</si>
  <si>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</si>
  <si>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</si>
  <si>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</si>
  <si>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</si>
  <si>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</si>
  <si>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</si>
  <si>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</si>
  <si>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</si>
  <si>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</si>
  <si>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</si>
  <si>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</si>
  <si>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</si>
  <si>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</si>
  <si>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</si>
  <si>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</si>
  <si>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</si>
  <si>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</si>
  <si>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</si>
  <si>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</si>
  <si>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</si>
  <si>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</si>
  <si>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</si>
  <si>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</si>
  <si>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</si>
  <si>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</si>
  <si>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</si>
  <si>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</si>
  <si>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</si>
  <si>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</si>
  <si>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</si>
  <si>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</si>
  <si>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</si>
  <si>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</si>
  <si>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</si>
  <si>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</si>
  <si>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</si>
  <si>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</si>
  <si>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</si>
  <si>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</si>
  <si>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</si>
  <si>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</si>
  <si>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</si>
  <si>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</si>
  <si>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</si>
  <si>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</si>
  <si>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</si>
  <si>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</si>
  <si>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</si>
  <si>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</si>
  <si>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</si>
  <si>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</si>
  <si>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</si>
  <si>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</si>
  <si>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</si>
  <si>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</si>
  <si>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</si>
  <si>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</si>
  <si>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</si>
  <si>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</si>
  <si>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</si>
  <si>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</si>
  <si>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</si>
  <si>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</si>
  <si>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</si>
  <si>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</si>
  <si>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</si>
  <si>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</si>
  <si>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</si>
  <si>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</si>
  <si>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</si>
  <si>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</si>
  <si>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</si>
  <si>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</si>
  <si>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</si>
  <si>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</si>
  <si>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</si>
  <si>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</si>
  <si>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</si>
  <si>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</si>
  <si>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</si>
  <si>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</si>
  <si>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</si>
  <si>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</si>
  <si>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</si>
  <si>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</si>
  <si>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</si>
  <si>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</si>
  <si>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</si>
  <si>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</si>
  <si>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</si>
  <si>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</si>
  <si>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</si>
  <si>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</si>
  <si>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</si>
  <si>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</si>
  <si>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</si>
  <si>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</si>
  <si>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</si>
  <si>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</si>
  <si>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</si>
  <si>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</si>
  <si>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</si>
  <si>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</si>
  <si>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</si>
  <si>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</si>
  <si>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</si>
  <si>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</si>
  <si>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</si>
  <si>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</si>
  <si>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</si>
  <si>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</si>
  <si>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</si>
  <si>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</si>
  <si>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</si>
  <si>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</si>
  <si>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</si>
  <si>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</si>
  <si>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</si>
  <si>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</si>
  <si>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</si>
  <si>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</si>
  <si>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</si>
  <si>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</si>
  <si>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</si>
  <si>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</si>
  <si>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</si>
  <si>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</si>
  <si>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</si>
  <si>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</si>
  <si>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</si>
  <si>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</si>
  <si>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</si>
  <si>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</si>
  <si>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</si>
  <si>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</si>
  <si>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</si>
  <si>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</si>
  <si>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</si>
  <si>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</si>
  <si>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</si>
  <si>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</si>
  <si>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</si>
  <si>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</si>
  <si>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</si>
  <si>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</si>
  <si>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</si>
  <si>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</si>
  <si>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</si>
  <si>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</si>
  <si>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</si>
  <si>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</si>
  <si>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</si>
  <si>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</si>
  <si>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</si>
  <si>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</si>
  <si>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</si>
  <si>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</si>
  <si>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</si>
  <si>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</si>
  <si>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</si>
  <si>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</si>
  <si>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</si>
  <si>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</si>
  <si>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</si>
  <si>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</si>
  <si>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</si>
  <si>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</si>
  <si>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</si>
  <si>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</si>
  <si>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</si>
  <si>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</si>
  <si>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</si>
  <si>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</si>
  <si>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</si>
  <si>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</si>
  <si>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</si>
  <si>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</si>
  <si>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</si>
  <si>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</si>
  <si>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</si>
  <si>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</si>
  <si>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</si>
  <si>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</si>
  <si>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</si>
  <si>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</si>
  <si>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</si>
  <si>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</si>
  <si>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</si>
  <si>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</si>
  <si>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</si>
  <si>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</si>
  <si>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</si>
  <si>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</si>
  <si>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</si>
  <si>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</si>
  <si>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</si>
  <si>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</si>
  <si>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</si>
  <si>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</si>
  <si>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</si>
  <si>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</si>
  <si>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</si>
  <si>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</si>
  <si>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</si>
  <si>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</si>
  <si>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</si>
  <si>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</si>
  <si>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</si>
  <si>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</si>
  <si>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</si>
  <si>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</si>
  <si>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</si>
  <si>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</si>
  <si>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</si>
  <si>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</si>
  <si>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</si>
  <si>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</si>
  <si>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</si>
  <si>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</si>
  <si>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</si>
  <si>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</si>
  <si>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</si>
  <si>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</si>
  <si>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</si>
  <si>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</si>
  <si>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</si>
  <si>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</si>
  <si>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</si>
  <si>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</si>
  <si>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</si>
  <si>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</si>
  <si>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</si>
  <si>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</si>
  <si>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</si>
  <si>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</si>
  <si>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</si>
  <si>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</si>
  <si>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</si>
  <si>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</si>
  <si>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</si>
  <si>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</si>
  <si>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</si>
  <si>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</si>
  <si>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</si>
  <si>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</si>
  <si>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</si>
  <si>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</si>
  <si>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</si>
  <si>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</si>
  <si>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</si>
  <si>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</si>
  <si>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</si>
  <si>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</si>
  <si>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</si>
  <si>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</si>
  <si>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</si>
  <si>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</si>
  <si>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</si>
  <si>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</si>
  <si>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</si>
  <si>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</si>
  <si>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</si>
  <si>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</si>
  <si>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</si>
  <si>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</si>
  <si>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</si>
  <si>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</si>
  <si>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</si>
  <si>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</si>
  <si>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</si>
  <si>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</si>
  <si>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</si>
  <si>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</si>
  <si>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</si>
  <si>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</si>
  <si>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</si>
  <si>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</si>
  <si>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</si>
  <si>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</si>
  <si>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</si>
  <si>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</si>
  <si>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</si>
  <si>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</si>
  <si>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</si>
  <si>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</si>
  <si>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</si>
  <si>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</si>
  <si>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</si>
  <si>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</si>
  <si>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</si>
  <si>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</si>
  <si>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</si>
  <si>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</si>
  <si>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</si>
  <si>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</si>
  <si>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</si>
  <si>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</si>
  <si>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</si>
  <si>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</si>
  <si>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</si>
  <si>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</si>
  <si>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</si>
  <si>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</si>
  <si>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</si>
  <si>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</si>
  <si>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</si>
  <si>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</si>
  <si>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</si>
  <si>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</si>
  <si>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</si>
  <si>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</si>
  <si>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</si>
  <si>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</si>
  <si>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</si>
  <si>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</si>
  <si>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</si>
  <si>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</si>
  <si>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</si>
  <si>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</si>
  <si>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</si>
  <si>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</si>
  <si>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</si>
  <si>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</si>
  <si>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</si>
  <si>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</si>
  <si>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</si>
  <si>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</si>
  <si>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</si>
  <si>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</si>
  <si>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</si>
  <si>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</si>
  <si>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</si>
  <si>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</si>
  <si>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</si>
  <si>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</si>
  <si>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</si>
  <si>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</si>
  <si>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</si>
  <si>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</si>
  <si>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</si>
  <si>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</si>
  <si>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</si>
  <si>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</si>
  <si>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</si>
  <si>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</si>
  <si>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</si>
  <si>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</si>
  <si>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</si>
  <si>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</si>
  <si>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</si>
  <si>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</si>
  <si>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</si>
  <si>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</si>
  <si>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</si>
  <si>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</si>
  <si>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</si>
  <si>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</si>
  <si>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</si>
  <si>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</si>
  <si>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</si>
  <si>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</si>
  <si>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</si>
  <si>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</si>
  <si>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</si>
  <si>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</si>
  <si>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</si>
  <si>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</si>
  <si>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</si>
  <si>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</si>
  <si>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</si>
  <si>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</si>
  <si>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</si>
  <si>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</si>
  <si>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</si>
  <si>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</si>
  <si>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</si>
  <si>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</si>
  <si>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</si>
  <si>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</si>
  <si>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</si>
  <si>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</si>
  <si>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</si>
  <si>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</si>
  <si>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</si>
  <si>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</si>
  <si>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</si>
  <si>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</si>
  <si>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</si>
  <si>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</si>
  <si>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</si>
  <si>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</si>
  <si>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</si>
  <si>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</si>
  <si>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</si>
  <si>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</si>
  <si>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</si>
  <si>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</si>
  <si>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</si>
  <si>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</si>
  <si>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</si>
  <si>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</si>
  <si>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</si>
  <si>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</si>
  <si>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</si>
  <si>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</si>
  <si>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</si>
  <si>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</si>
  <si>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</si>
  <si>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</si>
  <si>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</si>
  <si>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</si>
  <si>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</si>
  <si>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</si>
  <si>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</si>
  <si>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</si>
  <si>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</si>
  <si>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</si>
  <si>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</si>
  <si>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</si>
  <si>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</si>
  <si>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</si>
  <si>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</si>
  <si>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</si>
  <si>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</si>
  <si>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</si>
  <si>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</si>
  <si>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</si>
  <si>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</si>
  <si>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</si>
  <si>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</si>
  <si>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</si>
  <si>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</si>
  <si>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</si>
  <si>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</si>
  <si>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</si>
  <si>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</si>
  <si>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</si>
  <si>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</si>
  <si>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</si>
  <si>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</si>
  <si>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</si>
  <si>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</si>
  <si>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</si>
  <si>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</si>
  <si>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</si>
  <si>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</si>
  <si>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</si>
  <si>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</si>
  <si>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</si>
  <si>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</si>
  <si>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</si>
  <si>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</si>
  <si>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</si>
  <si>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</si>
  <si>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</si>
  <si>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</si>
  <si>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</si>
  <si>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</si>
  <si>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</si>
  <si>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</si>
  <si>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</si>
  <si>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</si>
  <si>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</si>
  <si>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</si>
  <si>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</si>
  <si>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</si>
  <si>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</si>
  <si>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</si>
  <si>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</si>
  <si>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</si>
  <si>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</si>
  <si>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</si>
  <si>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</si>
  <si>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</si>
  <si>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</si>
  <si>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</si>
  <si>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</si>
  <si>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</si>
  <si>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</si>
  <si>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</si>
  <si>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</si>
  <si>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</si>
  <si>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</si>
  <si>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</si>
  <si>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</si>
  <si>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</si>
  <si>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</si>
  <si>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</si>
  <si>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</si>
  <si>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</si>
  <si>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</si>
  <si>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</si>
  <si>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</si>
  <si>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</si>
  <si>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</si>
  <si>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</si>
  <si>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</si>
  <si>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</si>
  <si>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</si>
  <si>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</si>
  <si>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</si>
  <si>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</si>
  <si>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</si>
  <si>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</si>
  <si>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</si>
  <si>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</si>
  <si>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</si>
  <si>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</si>
  <si>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</si>
  <si>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</si>
  <si>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</si>
  <si>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</si>
  <si>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</si>
  <si>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</si>
  <si>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</si>
  <si>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</si>
  <si>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</si>
  <si>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</si>
  <si>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</si>
  <si>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</si>
  <si>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</si>
  <si>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</si>
  <si>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</si>
  <si>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</si>
  <si>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</si>
  <si>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</si>
  <si>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</si>
  <si>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</si>
  <si>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</si>
  <si>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</si>
  <si>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</si>
  <si>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</si>
  <si>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</si>
  <si>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</si>
  <si>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</si>
  <si>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</si>
  <si>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</si>
  <si>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</si>
  <si>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</si>
  <si>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</si>
  <si>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</si>
  <si>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</si>
  <si>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</si>
  <si>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</si>
  <si>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</si>
  <si>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</si>
  <si>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</si>
  <si>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</si>
  <si>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</si>
  <si>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</si>
  <si>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</si>
  <si>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</si>
  <si>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</si>
  <si>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</si>
  <si>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</si>
  <si>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</si>
  <si>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</si>
  <si>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</si>
  <si>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</si>
  <si>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</si>
  <si>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</si>
  <si>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</si>
  <si>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</si>
  <si>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</si>
  <si>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</si>
  <si>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</si>
  <si>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</si>
  <si>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</si>
  <si>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</si>
  <si>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</si>
  <si>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</si>
  <si>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</si>
  <si>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</si>
  <si>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</si>
  <si>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</si>
  <si>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</si>
  <si>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</si>
  <si>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</si>
  <si>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</si>
  <si>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</si>
  <si>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</si>
  <si>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</si>
  <si>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</si>
  <si>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</si>
  <si>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</si>
  <si>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</si>
  <si>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</si>
  <si>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</si>
  <si>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</si>
  <si>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</si>
  <si>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</si>
  <si>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</si>
  <si>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</si>
  <si>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</si>
  <si>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</si>
  <si>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</si>
  <si>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</si>
  <si>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</si>
  <si>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</si>
  <si>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</si>
  <si>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</si>
  <si>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</si>
  <si>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</si>
  <si>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</si>
  <si>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</si>
  <si>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</si>
  <si>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</si>
  <si>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</si>
  <si>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</si>
  <si>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</si>
  <si>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</si>
  <si>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</si>
  <si>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</si>
  <si>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</si>
  <si>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</si>
  <si>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</si>
  <si>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</si>
  <si>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</si>
  <si>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</si>
  <si>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</si>
  <si>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</si>
  <si>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</si>
  <si>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</si>
  <si>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</si>
  <si>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</si>
  <si>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</si>
  <si>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</si>
  <si>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</si>
  <si>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</si>
  <si>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</si>
  <si>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</si>
  <si>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</si>
  <si>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</si>
  <si>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</si>
  <si>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</si>
  <si>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</si>
  <si>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</si>
  <si>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</si>
  <si>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</si>
  <si>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</si>
  <si>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</si>
  <si>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</si>
  <si>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</si>
  <si>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</si>
  <si>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</si>
  <si>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</si>
  <si>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</si>
  <si>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</si>
  <si>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</si>
  <si>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</si>
  <si>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</si>
  <si>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</si>
  <si>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</si>
  <si>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</si>
  <si>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</si>
  <si>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</si>
  <si>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</si>
  <si>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</si>
  <si>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</si>
  <si>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</si>
  <si>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</si>
  <si>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</si>
  <si>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</si>
  <si>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</si>
  <si>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</si>
  <si>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</si>
  <si>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</si>
  <si>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</si>
  <si>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</si>
  <si>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</si>
  <si>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</si>
  <si>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</si>
  <si>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</si>
  <si>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</si>
  <si>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</si>
  <si>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</si>
  <si>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</si>
  <si>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</si>
  <si>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</si>
  <si>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</si>
  <si>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</si>
  <si>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</si>
  <si>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</si>
  <si>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</si>
  <si>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</si>
  <si>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</si>
  <si>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</si>
  <si>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</si>
  <si>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</si>
  <si>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</si>
  <si>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</si>
  <si>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</si>
  <si>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</si>
  <si>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</si>
  <si>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</si>
  <si>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</si>
  <si>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</si>
  <si>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</si>
  <si>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</si>
  <si>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</si>
  <si>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</si>
  <si>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</si>
  <si>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</si>
  <si>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</si>
  <si>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</si>
  <si>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</si>
  <si>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</si>
  <si>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</si>
  <si>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</si>
  <si>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</si>
  <si>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</si>
  <si>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</si>
  <si>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</si>
  <si>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</si>
  <si>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</si>
  <si>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</si>
  <si>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</si>
  <si>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</si>
  <si>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</si>
  <si>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</si>
  <si>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</si>
  <si>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</si>
  <si>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</si>
  <si>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</si>
  <si>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</si>
  <si>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</si>
  <si>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</si>
  <si>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</si>
  <si>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</si>
  <si>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</si>
  <si>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</si>
  <si>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</si>
  <si>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</si>
  <si>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</si>
  <si>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</si>
  <si>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</si>
  <si>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</si>
  <si>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</si>
  <si>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</si>
  <si>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</si>
  <si>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</si>
  <si>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</si>
  <si>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</si>
  <si>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</si>
  <si>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</si>
  <si>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</si>
  <si>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</si>
  <si>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</si>
  <si>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</si>
  <si>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</si>
  <si>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</si>
  <si>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</si>
  <si>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</si>
  <si>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</si>
  <si>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</si>
  <si>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</si>
  <si>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</si>
  <si>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</si>
  <si>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</si>
  <si>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</si>
  <si>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</si>
  <si>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</si>
  <si>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</si>
  <si>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</si>
  <si>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</si>
  <si>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</si>
  <si>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</si>
  <si>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</si>
  <si>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</si>
  <si>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</si>
  <si>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</si>
  <si>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</si>
  <si>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</si>
  <si>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</si>
  <si>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</si>
  <si>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</si>
  <si>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</si>
  <si>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</si>
  <si>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</si>
  <si>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</si>
  <si>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</si>
  <si>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</si>
  <si>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</si>
  <si>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</si>
  <si>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</si>
  <si>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</si>
  <si>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</si>
  <si>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</si>
  <si>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</si>
  <si>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</si>
  <si>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</si>
  <si>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</si>
  <si>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</si>
  <si>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</si>
  <si>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</si>
  <si>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</si>
  <si>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</si>
  <si>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</si>
  <si>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</si>
  <si>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</si>
  <si>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</si>
  <si>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</si>
  <si>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</si>
  <si>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</si>
  <si>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</si>
  <si>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</si>
  <si>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</si>
  <si>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</si>
  <si>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</si>
  <si>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</si>
  <si>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</si>
  <si>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</si>
  <si>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</si>
  <si>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</si>
  <si>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</si>
  <si>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</si>
  <si>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</si>
  <si>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</si>
  <si>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</si>
  <si>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</si>
  <si>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</si>
  <si>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</si>
  <si>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</si>
  <si>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</si>
  <si>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</si>
  <si>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</si>
  <si>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</si>
  <si>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</si>
  <si>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</si>
  <si>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</si>
  <si>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</si>
  <si>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</si>
  <si>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</si>
  <si>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</si>
  <si>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</si>
  <si>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</si>
  <si>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</si>
  <si>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</si>
  <si>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</si>
  <si>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</si>
  <si>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</si>
  <si>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</si>
  <si>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</si>
  <si>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</si>
  <si>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</si>
  <si>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</si>
  <si>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</si>
  <si>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</si>
  <si>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</si>
  <si>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</si>
  <si>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</si>
  <si>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</si>
  <si>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</si>
  <si>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</si>
  <si>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</si>
  <si>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</si>
  <si>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</si>
  <si>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</si>
  <si>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</si>
  <si>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</si>
  <si>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</si>
  <si>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</si>
  <si>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</si>
  <si>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</si>
  <si>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</si>
  <si>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</si>
  <si>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</si>
  <si>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</si>
  <si>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</si>
  <si>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</si>
  <si>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</si>
  <si>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</si>
  <si>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</si>
  <si>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</si>
  <si>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</si>
  <si>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</si>
  <si>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</si>
  <si>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</si>
  <si>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</si>
  <si>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</si>
  <si>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</si>
  <si>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</si>
  <si>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</si>
  <si>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</si>
  <si>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</si>
  <si>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</si>
  <si>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</si>
  <si>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</si>
  <si>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</si>
  <si>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</si>
  <si>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</si>
  <si>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</si>
  <si>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</si>
  <si>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</si>
  <si>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</si>
  <si>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</si>
  <si>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</si>
  <si>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</si>
  <si>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</si>
  <si>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</si>
  <si>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</si>
  <si>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</si>
  <si>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</si>
  <si>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</si>
  <si>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</si>
  <si>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</si>
  <si>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</si>
  <si>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</si>
  <si>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</si>
  <si>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</si>
  <si>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</si>
  <si>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</si>
  <si>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</si>
  <si>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</si>
  <si>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</si>
  <si>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</si>
  <si>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</si>
  <si>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</si>
  <si>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</si>
  <si>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</si>
  <si>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</si>
  <si>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</si>
  <si>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</si>
  <si>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</si>
  <si>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</si>
  <si>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</si>
  <si>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</si>
  <si>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</si>
  <si>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</si>
  <si>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</si>
  <si>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</si>
  <si>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</si>
  <si>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</si>
  <si>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</si>
  <si>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</si>
  <si>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</si>
  <si>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</si>
  <si>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</si>
  <si>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</si>
  <si>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</si>
  <si>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</si>
  <si>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</si>
  <si>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</si>
  <si>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</si>
  <si>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</si>
  <si>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</si>
  <si>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</si>
  <si>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</si>
  <si>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</si>
  <si>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</si>
  <si>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</si>
  <si>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</si>
  <si>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</si>
  <si>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</si>
  <si>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</si>
  <si>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</si>
  <si>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</si>
  <si>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</si>
  <si>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</si>
  <si>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</si>
  <si>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</si>
  <si>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</si>
  <si>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</si>
  <si>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</si>
  <si>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</si>
  <si>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</si>
  <si>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</si>
  <si>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</si>
  <si>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</si>
  <si>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</si>
  <si>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</si>
  <si>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</si>
  <si>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</si>
  <si>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</si>
  <si>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</si>
  <si>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</si>
  <si>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</si>
  <si>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</si>
  <si>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</si>
  <si>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</si>
  <si>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</si>
  <si>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</si>
  <si>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</si>
  <si>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</si>
  <si>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</si>
  <si>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</si>
  <si>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</si>
  <si>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</si>
  <si>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</si>
  <si>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</si>
  <si>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</si>
  <si>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</si>
  <si>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</si>
  <si>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</si>
  <si>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</si>
  <si>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</si>
  <si>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</si>
  <si>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</si>
  <si>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</si>
  <si>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</si>
  <si>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</si>
  <si>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</si>
  <si>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</si>
  <si>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</si>
  <si>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</si>
  <si>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</si>
  <si>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</si>
  <si>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</si>
  <si>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</si>
  <si>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</si>
  <si>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</si>
  <si>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</si>
  <si>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</si>
  <si>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</si>
  <si>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</si>
  <si>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</si>
  <si>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</si>
  <si>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</si>
  <si>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</si>
  <si>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</si>
  <si>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</si>
  <si>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</si>
  <si>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</si>
  <si>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</si>
  <si>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</si>
  <si>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</si>
  <si>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</si>
  <si>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</si>
  <si>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</si>
  <si>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</si>
  <si>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</si>
  <si>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</si>
  <si>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</si>
  <si>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</si>
  <si>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</si>
  <si>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</si>
  <si>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</si>
  <si>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</si>
  <si>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</si>
  <si>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</si>
  <si>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</si>
  <si>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</si>
  <si>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</si>
  <si>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</si>
  <si>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</si>
  <si>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</si>
  <si>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</si>
  <si>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</si>
  <si>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</si>
  <si>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</si>
  <si>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</si>
  <si>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</si>
  <si>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</si>
  <si>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</si>
  <si>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</si>
  <si>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</si>
  <si>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</si>
  <si>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</si>
  <si>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</si>
  <si>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</si>
  <si>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</si>
  <si>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</si>
  <si>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</si>
  <si>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</si>
  <si>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</si>
  <si>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</si>
  <si>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</si>
  <si>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</si>
  <si>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</si>
  <si>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</si>
  <si>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</si>
  <si>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</si>
  <si>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</si>
  <si>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</si>
  <si>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</si>
  <si>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</si>
  <si>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</si>
  <si>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</si>
  <si>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</si>
  <si>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</si>
  <si>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</si>
  <si>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</si>
  <si>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</si>
  <si>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</si>
  <si>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</si>
  <si>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</si>
  <si>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</si>
  <si>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</si>
  <si>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</si>
  <si>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</si>
  <si>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</si>
  <si>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</si>
  <si>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</si>
  <si>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</si>
  <si>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</si>
  <si>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</si>
  <si>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</si>
  <si>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</si>
  <si>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</si>
  <si>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</si>
  <si>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</si>
  <si>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</si>
  <si>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</si>
  <si>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</si>
  <si>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</si>
  <si>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</si>
  <si>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</si>
  <si>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</si>
  <si>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</si>
  <si>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</si>
  <si>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</si>
  <si>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</si>
  <si>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</si>
  <si>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</si>
  <si>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</si>
  <si>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</si>
  <si>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</si>
  <si>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</si>
  <si>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</si>
  <si>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</si>
  <si>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</si>
  <si>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</si>
  <si>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</si>
  <si>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</si>
  <si>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</si>
  <si>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</si>
  <si>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</si>
  <si>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</si>
  <si>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</si>
  <si>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</si>
  <si>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</si>
  <si>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</si>
  <si>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</si>
  <si>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</si>
  <si>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</si>
  <si>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</si>
  <si>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</si>
  <si>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</si>
  <si>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</si>
  <si>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</si>
  <si>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</si>
  <si>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</si>
  <si>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</si>
  <si>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</si>
  <si>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</si>
  <si>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</si>
  <si>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</si>
  <si>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</si>
  <si>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</si>
  <si>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</si>
  <si>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</si>
  <si>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</si>
  <si>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</si>
  <si>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</si>
  <si>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</si>
  <si>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</si>
  <si>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</si>
  <si>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</si>
  <si>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</si>
  <si>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</si>
  <si>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</si>
  <si>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</si>
  <si>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</si>
  <si>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</si>
  <si>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</si>
  <si>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</si>
  <si>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</si>
  <si>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</si>
  <si>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</si>
  <si>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</si>
  <si>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</si>
  <si>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</si>
  <si>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</si>
  <si>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</si>
  <si>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</si>
  <si>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</si>
  <si>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</si>
  <si>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</si>
  <si>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</si>
  <si>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</si>
  <si>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</si>
  <si>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</si>
  <si>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</si>
  <si>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</si>
  <si>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</si>
  <si>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</si>
  <si>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</si>
  <si>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</si>
  <si>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</si>
  <si>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</si>
  <si>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</si>
  <si>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</si>
  <si>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</si>
  <si>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</si>
  <si>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</si>
  <si>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</si>
  <si>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</si>
  <si>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</si>
  <si>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</si>
  <si>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</si>
  <si>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</si>
  <si>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</si>
  <si>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</si>
  <si>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</si>
  <si>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</si>
  <si>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</si>
  <si>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</si>
  <si>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</si>
  <si>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</si>
  <si>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</si>
  <si>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</si>
  <si>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</si>
  <si>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</si>
  <si>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</si>
  <si>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</si>
  <si>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</si>
  <si>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</si>
  <si>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</si>
  <si>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</si>
  <si>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</si>
  <si>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</si>
  <si>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</si>
  <si>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</si>
  <si>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</si>
  <si>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</si>
  <si>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</si>
  <si>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</si>
  <si>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</si>
  <si>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</si>
  <si>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</si>
  <si>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</si>
  <si>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</si>
  <si>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</si>
  <si>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</si>
  <si>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</si>
  <si>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</si>
  <si>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</si>
  <si>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</si>
  <si>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</si>
  <si>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</si>
  <si>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</si>
  <si>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</si>
  <si>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</si>
  <si>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</si>
  <si>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</si>
  <si>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</si>
  <si>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</si>
  <si>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</si>
  <si>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</si>
  <si>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</si>
  <si>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</si>
  <si>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</si>
  <si>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</si>
  <si>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</si>
  <si>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</si>
  <si>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</si>
  <si>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</si>
  <si>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</si>
  <si>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</si>
  <si>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</si>
  <si>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</si>
  <si>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</si>
  <si>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</si>
  <si>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</si>
  <si>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</si>
  <si>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</si>
  <si>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</si>
  <si>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</si>
  <si>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</si>
  <si>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</si>
  <si>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</si>
  <si>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</si>
  <si>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</si>
  <si>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</si>
  <si>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</si>
  <si>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</si>
  <si>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</si>
  <si>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</si>
  <si>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</si>
  <si>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</si>
  <si>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</si>
  <si>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</si>
  <si>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</si>
  <si>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</si>
  <si>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</si>
  <si>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</si>
  <si>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</si>
  <si>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</si>
  <si>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</si>
  <si>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</si>
  <si>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</si>
  <si>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</si>
  <si>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</si>
  <si>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</si>
  <si>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</si>
  <si>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</si>
  <si>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</si>
  <si>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</si>
  <si>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</si>
  <si>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</si>
  <si>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</si>
  <si>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</si>
  <si>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</si>
  <si>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</si>
  <si>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</si>
  <si>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</si>
  <si>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</si>
  <si>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</si>
  <si>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</si>
  <si>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</si>
  <si>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</si>
  <si>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</si>
  <si>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</si>
  <si>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</si>
  <si>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</si>
  <si>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</si>
  <si>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</si>
  <si>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</si>
  <si>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</si>
  <si>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</si>
  <si>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</si>
  <si>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</si>
  <si>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</si>
  <si>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</si>
  <si>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</si>
  <si>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</si>
  <si>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</si>
  <si>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</si>
  <si>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</si>
  <si>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</si>
  <si>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</si>
  <si>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</si>
  <si>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</si>
  <si>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</si>
  <si>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</si>
  <si>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</si>
  <si>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</si>
  <si>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</si>
  <si>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</si>
  <si>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</si>
  <si>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</si>
  <si>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</si>
  <si>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</si>
  <si>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</si>
  <si>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</si>
  <si>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</si>
  <si>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</si>
  <si>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</si>
  <si>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</si>
  <si>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</si>
  <si>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</si>
  <si>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</si>
  <si>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</si>
  <si>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</si>
  <si>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</si>
  <si>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</si>
  <si>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</si>
  <si>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</si>
  <si>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</si>
  <si>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</si>
  <si>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</si>
  <si>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</si>
  <si>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</si>
  <si>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</si>
  <si>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</si>
  <si>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</si>
  <si>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</si>
  <si>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</si>
  <si>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INSERT INTO temporalidad VALUES (1,'Año 1990','Año','Anual','32874','33238');</t>
  </si>
  <si>
    <t>Año 1991</t>
  </si>
  <si>
    <t>INSERT INTO temporalidad VALUES (2,'Año 1991','Año','Anual','33239','33603');</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</si>
  <si>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</si>
  <si>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</si>
  <si>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</si>
  <si>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</si>
  <si>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</si>
  <si>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</si>
  <si>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</si>
  <si>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</si>
  <si>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</si>
  <si>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</si>
  <si>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</si>
  <si>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</si>
  <si>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</si>
  <si>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</si>
  <si>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</si>
  <si>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</si>
  <si>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</si>
  <si>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</si>
  <si>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</si>
  <si>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</si>
  <si>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</si>
  <si>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</si>
  <si>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</si>
  <si>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</si>
  <si>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</si>
  <si>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</si>
  <si>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</si>
  <si>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</si>
  <si>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</si>
  <si>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</si>
  <si>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</si>
  <si>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</si>
  <si>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</si>
  <si>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</si>
  <si>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</si>
  <si>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</si>
  <si>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</si>
  <si>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</si>
  <si>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</si>
  <si>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</si>
  <si>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</si>
  <si>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</si>
  <si>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</si>
  <si>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</si>
  <si>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</si>
  <si>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</si>
  <si>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</si>
  <si>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</si>
  <si>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</si>
  <si>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</si>
  <si>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</si>
  <si>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</si>
  <si>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</si>
  <si>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</si>
  <si>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</si>
  <si>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</si>
  <si>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</si>
  <si>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</si>
  <si>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</si>
  <si>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</si>
  <si>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</si>
  <si>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</si>
  <si>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</si>
  <si>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</si>
  <si>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</si>
  <si>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</si>
  <si>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</si>
  <si>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</si>
  <si>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</si>
  <si>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</si>
  <si>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</si>
  <si>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</si>
  <si>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</si>
  <si>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</si>
  <si>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</si>
  <si>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</si>
  <si>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</si>
  <si>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</si>
  <si>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</si>
  <si>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</si>
  <si>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</si>
  <si>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</si>
  <si>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</si>
  <si>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</si>
  <si>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</si>
  <si>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</si>
  <si>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</si>
  <si>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</si>
  <si>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</si>
  <si>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</si>
  <si>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</si>
  <si>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</si>
  <si>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</si>
  <si>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</si>
  <si>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</si>
  <si>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</si>
  <si>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</si>
  <si>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</si>
  <si>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</si>
  <si>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</si>
  <si>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</si>
  <si>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</si>
  <si>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</si>
  <si>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</si>
  <si>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</si>
  <si>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</si>
  <si>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</si>
  <si>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</si>
  <si>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</si>
  <si>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</si>
  <si>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</si>
  <si>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</si>
  <si>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</si>
  <si>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</si>
  <si>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</si>
  <si>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</si>
  <si>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</si>
  <si>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</si>
  <si>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</si>
  <si>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</si>
  <si>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</si>
  <si>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</si>
  <si>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</si>
  <si>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</si>
  <si>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</si>
  <si>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</si>
  <si>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</si>
  <si>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</si>
  <si>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</si>
  <si>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</si>
  <si>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</si>
  <si>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</si>
  <si>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</si>
  <si>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</si>
  <si>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</si>
  <si>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</si>
  <si>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</si>
  <si>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</si>
  <si>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</si>
  <si>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</si>
  <si>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</si>
  <si>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</si>
  <si>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</si>
  <si>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</si>
  <si>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</si>
  <si>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</si>
  <si>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</si>
  <si>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</si>
  <si>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</si>
  <si>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</si>
  <si>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</si>
  <si>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</si>
  <si>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</si>
  <si>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</si>
  <si>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</si>
  <si>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</si>
  <si>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</si>
  <si>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</si>
  <si>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</si>
  <si>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</si>
  <si>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</si>
  <si>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</si>
  <si>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</si>
  <si>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</si>
  <si>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</si>
  <si>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</si>
  <si>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</si>
  <si>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</si>
  <si>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</si>
  <si>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</si>
  <si>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</si>
  <si>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</si>
  <si>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</si>
  <si>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</si>
  <si>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</si>
  <si>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</si>
  <si>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</si>
  <si>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</si>
  <si>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</si>
  <si>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</si>
  <si>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</si>
  <si>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</si>
  <si>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</si>
  <si>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</si>
  <si>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</si>
  <si>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</si>
  <si>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</si>
  <si>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</si>
  <si>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</si>
  <si>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</si>
  <si>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</si>
  <si>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</si>
  <si>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</si>
  <si>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</si>
  <si>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</si>
  <si>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</si>
  <si>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</si>
  <si>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</si>
  <si>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</si>
  <si>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</si>
  <si>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</si>
  <si>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</si>
  <si>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</si>
  <si>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</si>
  <si>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</si>
  <si>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</si>
  <si>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</si>
  <si>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</si>
  <si>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</si>
  <si>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</si>
  <si>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</si>
  <si>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</si>
  <si>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</si>
  <si>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</si>
  <si>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</si>
  <si>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</si>
  <si>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</si>
  <si>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</si>
  <si>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</si>
  <si>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</si>
  <si>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</si>
  <si>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</si>
  <si>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</si>
  <si>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</si>
  <si>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</si>
  <si>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</si>
  <si>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</si>
  <si>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</si>
  <si>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</si>
  <si>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</si>
  <si>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</si>
  <si>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</si>
  <si>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</si>
  <si>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</si>
  <si>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</si>
  <si>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</si>
  <si>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</si>
  <si>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</si>
  <si>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</si>
  <si>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</si>
  <si>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</si>
  <si>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</si>
  <si>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</si>
  <si>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</si>
  <si>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</si>
  <si>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</si>
  <si>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</si>
  <si>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</si>
  <si>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</si>
  <si>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</si>
  <si>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</si>
  <si>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</si>
  <si>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</si>
  <si>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</si>
  <si>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</si>
  <si>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</si>
  <si>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</si>
  <si>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</si>
  <si>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</si>
  <si>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</si>
  <si>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</si>
  <si>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</si>
  <si>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</si>
  <si>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</si>
  <si>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</si>
  <si>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</si>
  <si>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</si>
  <si>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</si>
  <si>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</si>
  <si>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</si>
  <si>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</si>
  <si>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</si>
  <si>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</si>
  <si>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</si>
  <si>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</si>
  <si>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</si>
  <si>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</si>
  <si>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</si>
  <si>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</si>
  <si>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</si>
  <si>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</si>
  <si>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</si>
  <si>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</si>
  <si>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</si>
  <si>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</si>
  <si>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</si>
  <si>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</si>
  <si>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</si>
  <si>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</si>
  <si>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</si>
  <si>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</si>
  <si>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</si>
  <si>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</si>
  <si>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</si>
  <si>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</si>
  <si>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</si>
  <si>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</si>
  <si>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</si>
  <si>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</si>
  <si>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</si>
  <si>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</si>
  <si>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</si>
  <si>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</si>
  <si>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</si>
  <si>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</si>
  <si>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</si>
  <si>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</si>
  <si>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</si>
  <si>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</si>
  <si>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</si>
  <si>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</si>
  <si>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</si>
  <si>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</si>
  <si>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</si>
  <si>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</si>
  <si>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</si>
  <si>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</si>
  <si>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</si>
  <si>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</si>
  <si>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</si>
  <si>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</si>
  <si>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</si>
  <si>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</si>
  <si>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</si>
  <si>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</si>
  <si>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</si>
  <si>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</si>
  <si>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</si>
  <si>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</si>
  <si>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</si>
  <si>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</si>
  <si>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</si>
  <si>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</si>
  <si>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</si>
  <si>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</si>
  <si>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</si>
  <si>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</si>
  <si>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</si>
  <si>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</si>
  <si>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</si>
  <si>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</si>
  <si>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</si>
  <si>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</si>
  <si>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</si>
  <si>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</si>
  <si>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</si>
  <si>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</si>
  <si>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</si>
  <si>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</si>
  <si>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</si>
  <si>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</si>
  <si>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</si>
  <si>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</si>
  <si>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</si>
  <si>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</si>
  <si>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</si>
  <si>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</si>
  <si>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</si>
  <si>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</si>
  <si>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</si>
  <si>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</si>
  <si>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</si>
  <si>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</si>
  <si>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</si>
  <si>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</si>
  <si>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</si>
  <si>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</si>
  <si>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</si>
  <si>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</si>
  <si>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</si>
  <si>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</si>
  <si>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</si>
  <si>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</si>
  <si>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</si>
  <si>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</si>
  <si>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</si>
  <si>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</si>
  <si>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</si>
  <si>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</si>
  <si>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</si>
  <si>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</si>
  <si>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</si>
  <si>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</si>
  <si>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</si>
  <si>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</si>
  <si>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</si>
  <si>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</si>
  <si>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</si>
  <si>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</si>
  <si>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</si>
  <si>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</si>
  <si>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</si>
  <si>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</si>
  <si>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</si>
  <si>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</si>
  <si>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</si>
  <si>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</si>
  <si>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</si>
  <si>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</si>
  <si>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</si>
  <si>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</si>
  <si>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</si>
  <si>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</si>
  <si>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</si>
  <si>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</si>
  <si>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</si>
  <si>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</si>
  <si>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</si>
  <si>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</si>
  <si>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</si>
  <si>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</si>
  <si>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</si>
  <si>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</si>
  <si>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</si>
  <si>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</si>
  <si>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</si>
  <si>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</si>
  <si>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</si>
  <si>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</si>
  <si>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</si>
  <si>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</si>
  <si>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</si>
  <si>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</si>
  <si>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</si>
  <si>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</si>
  <si>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</si>
  <si>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</si>
  <si>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</si>
  <si>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</si>
  <si>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</si>
  <si>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</si>
  <si>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</si>
  <si>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</si>
  <si>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</si>
  <si>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</si>
  <si>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</si>
  <si>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</si>
  <si>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</si>
  <si>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</si>
  <si>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</si>
  <si>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</si>
  <si>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</si>
  <si>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</si>
  <si>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</si>
  <si>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</si>
  <si>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</si>
  <si>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</si>
  <si>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</si>
  <si>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</si>
  <si>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</si>
  <si>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</si>
  <si>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</si>
  <si>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</si>
  <si>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</si>
  <si>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</si>
  <si>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</si>
  <si>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</si>
  <si>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</si>
  <si>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</si>
  <si>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</si>
  <si>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</si>
  <si>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</si>
  <si>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</si>
  <si>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</si>
  <si>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</si>
  <si>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</si>
  <si>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</si>
  <si>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</si>
  <si>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</si>
  <si>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</si>
  <si>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</si>
  <si>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</si>
  <si>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</si>
  <si>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</si>
  <si>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</si>
  <si>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</si>
  <si>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</si>
  <si>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</si>
  <si>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</si>
  <si>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</si>
  <si>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</si>
  <si>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</si>
  <si>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</si>
  <si>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</si>
  <si>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</si>
  <si>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</si>
  <si>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</si>
  <si>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</si>
  <si>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</si>
  <si>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</si>
  <si>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</si>
  <si>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</si>
  <si>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</si>
  <si>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</si>
  <si>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</si>
  <si>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</si>
  <si>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</si>
  <si>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</si>
  <si>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</si>
  <si>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</si>
  <si>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</si>
  <si>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</si>
  <si>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</si>
  <si>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</si>
  <si>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</si>
  <si>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</si>
  <si>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</si>
  <si>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</si>
  <si>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</si>
  <si>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</si>
  <si>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</si>
  <si>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</si>
  <si>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</si>
  <si>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</si>
  <si>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</si>
  <si>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</si>
  <si>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</si>
  <si>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</si>
  <si>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</si>
  <si>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</si>
  <si>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</si>
  <si>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</si>
  <si>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</si>
  <si>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</si>
  <si>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</si>
  <si>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</si>
  <si>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</si>
  <si>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</si>
  <si>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</si>
  <si>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</si>
  <si>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</si>
  <si>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</si>
  <si>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</si>
  <si>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</si>
  <si>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</si>
  <si>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</si>
  <si>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</si>
  <si>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</si>
  <si>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</si>
  <si>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</si>
  <si>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</si>
  <si>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</si>
  <si>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</si>
  <si>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</si>
  <si>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</si>
  <si>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</si>
  <si>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</si>
  <si>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</si>
  <si>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</si>
  <si>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</si>
  <si>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</si>
  <si>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</si>
  <si>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</si>
  <si>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</si>
  <si>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</si>
  <si>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</si>
  <si>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</si>
  <si>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</si>
  <si>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</si>
  <si>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</si>
  <si>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</si>
  <si>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</si>
  <si>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</si>
  <si>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</si>
  <si>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</si>
  <si>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</si>
  <si>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</si>
  <si>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</si>
  <si>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</si>
  <si>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</si>
  <si>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</si>
  <si>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</si>
  <si>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</si>
  <si>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</si>
  <si>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</si>
  <si>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</si>
  <si>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</si>
  <si>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</si>
  <si>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</si>
  <si>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</si>
  <si>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</si>
  <si>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</si>
  <si>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</si>
  <si>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</si>
  <si>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</si>
  <si>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</si>
  <si>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</si>
  <si>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</si>
  <si>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</si>
  <si>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</si>
  <si>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</si>
  <si>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</si>
  <si>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</si>
  <si>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</si>
  <si>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</si>
  <si>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</si>
  <si>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</si>
  <si>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</si>
  <si>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</si>
  <si>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</si>
  <si>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</si>
  <si>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</si>
  <si>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</si>
  <si>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</si>
  <si>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</si>
  <si>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</si>
  <si>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</si>
  <si>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</si>
  <si>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</si>
  <si>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</si>
  <si>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</si>
  <si>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</si>
  <si>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</si>
  <si>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</si>
  <si>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</si>
  <si>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</si>
  <si>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</si>
  <si>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</si>
  <si>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</si>
  <si>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</si>
  <si>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</si>
  <si>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</si>
  <si>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</si>
  <si>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</si>
  <si>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</si>
  <si>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</si>
  <si>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</si>
  <si>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</si>
  <si>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</si>
  <si>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</si>
  <si>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</si>
  <si>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</si>
  <si>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</si>
  <si>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</si>
  <si>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</si>
  <si>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</si>
  <si>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</si>
  <si>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</si>
  <si>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</si>
  <si>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</si>
  <si>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</si>
  <si>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</si>
  <si>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</si>
  <si>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</si>
  <si>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</si>
  <si>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</si>
  <si>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</si>
  <si>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</si>
  <si>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</si>
  <si>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</si>
  <si>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</si>
  <si>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</si>
  <si>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</si>
  <si>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</si>
  <si>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</si>
  <si>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</si>
  <si>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</si>
  <si>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</si>
  <si>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</si>
  <si>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</si>
  <si>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</si>
  <si>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</si>
  <si>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</si>
  <si>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</si>
  <si>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</si>
  <si>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</si>
  <si>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</si>
  <si>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</si>
  <si>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</si>
  <si>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</si>
  <si>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</si>
  <si>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</si>
  <si>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</si>
  <si>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</si>
  <si>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</si>
  <si>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</si>
  <si>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</si>
  <si>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</si>
  <si>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</si>
  <si>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</si>
  <si>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</si>
  <si>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</si>
  <si>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</si>
  <si>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</si>
  <si>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</si>
  <si>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</si>
  <si>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</si>
  <si>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</si>
  <si>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</si>
  <si>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</si>
  <si>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</si>
  <si>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</si>
  <si>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</si>
  <si>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</si>
  <si>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</si>
  <si>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</si>
  <si>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</si>
  <si>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</si>
  <si>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</si>
  <si>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</si>
  <si>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</si>
  <si>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</si>
  <si>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</si>
  <si>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</si>
  <si>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</si>
  <si>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</si>
  <si>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</si>
  <si>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</si>
  <si>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</si>
  <si>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</si>
  <si>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</si>
  <si>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</si>
  <si>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</si>
  <si>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</si>
  <si>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</si>
  <si>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</si>
  <si>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</si>
  <si>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</si>
  <si>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</si>
  <si>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</si>
  <si>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</si>
  <si>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</si>
  <si>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</si>
  <si>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</si>
  <si>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</si>
  <si>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</si>
  <si>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</si>
  <si>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</si>
  <si>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</si>
  <si>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</si>
  <si>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</si>
  <si>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</si>
  <si>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</si>
  <si>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</si>
  <si>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</si>
  <si>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</si>
  <si>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</si>
  <si>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</si>
  <si>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</si>
  <si>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</si>
  <si>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</si>
  <si>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</si>
  <si>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</si>
  <si>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</si>
  <si>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</si>
  <si>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</si>
  <si>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</si>
  <si>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</si>
  <si>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</si>
  <si>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</si>
  <si>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</si>
  <si>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</si>
  <si>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</si>
  <si>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</si>
  <si>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</si>
  <si>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</si>
  <si>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</si>
  <si>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</si>
  <si>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</si>
  <si>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</si>
  <si>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</si>
  <si>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</si>
  <si>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</si>
  <si>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</si>
  <si>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</si>
  <si>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</si>
  <si>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</si>
  <si>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</si>
  <si>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</si>
  <si>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</si>
  <si>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</si>
  <si>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</si>
  <si>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</si>
  <si>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</si>
  <si>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</si>
  <si>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</si>
  <si>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</si>
  <si>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</si>
  <si>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</si>
  <si>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</si>
  <si>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</si>
  <si>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</si>
  <si>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</si>
  <si>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</si>
  <si>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</si>
  <si>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</si>
  <si>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</si>
  <si>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</si>
  <si>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</si>
  <si>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</si>
  <si>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</si>
  <si>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</si>
  <si>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</si>
  <si>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</si>
  <si>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</si>
  <si>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</si>
  <si>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</si>
  <si>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</si>
  <si>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</si>
  <si>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</si>
  <si>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</si>
  <si>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</si>
  <si>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</si>
  <si>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</si>
  <si>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</si>
  <si>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</si>
  <si>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</si>
  <si>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</si>
  <si>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</si>
  <si>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</si>
  <si>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</si>
  <si>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</si>
  <si>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</si>
  <si>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</si>
  <si>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</si>
  <si>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</si>
  <si>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</si>
  <si>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</si>
  <si>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</si>
  <si>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</si>
  <si>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</si>
  <si>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</si>
  <si>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</si>
  <si>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</si>
  <si>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</si>
  <si>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</si>
  <si>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</si>
  <si>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</si>
  <si>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</si>
  <si>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</si>
  <si>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</si>
  <si>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</si>
  <si>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</si>
  <si>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</si>
  <si>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</si>
  <si>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</si>
  <si>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</si>
  <si>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</si>
  <si>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</si>
  <si>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</si>
  <si>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</si>
  <si>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</si>
  <si>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</si>
  <si>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</si>
  <si>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</si>
  <si>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</si>
  <si>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</si>
  <si>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</si>
  <si>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</si>
  <si>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</si>
  <si>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</si>
  <si>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</si>
  <si>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</si>
  <si>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</si>
  <si>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</si>
  <si>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</si>
  <si>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</si>
  <si>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</si>
  <si>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</si>
  <si>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</si>
  <si>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</si>
  <si>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</si>
  <si>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</si>
  <si>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</si>
  <si>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</si>
  <si>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</si>
  <si>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</si>
  <si>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</si>
  <si>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</si>
  <si>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</si>
  <si>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</si>
  <si>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</si>
  <si>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</si>
  <si>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</si>
  <si>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</si>
  <si>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</si>
  <si>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</si>
  <si>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</si>
  <si>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</si>
  <si>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</si>
  <si>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</si>
  <si>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</si>
  <si>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</si>
  <si>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</si>
  <si>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</si>
  <si>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</si>
  <si>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</si>
  <si>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</si>
  <si>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</si>
  <si>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</si>
  <si>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</si>
  <si>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</si>
  <si>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</si>
  <si>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</si>
  <si>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</si>
  <si>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</si>
  <si>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</si>
  <si>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</si>
  <si>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</si>
  <si>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</si>
  <si>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</si>
  <si>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</si>
  <si>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</si>
  <si>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</si>
  <si>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</si>
  <si>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</si>
  <si>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</si>
  <si>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</si>
  <si>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</si>
  <si>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</si>
  <si>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</si>
  <si>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</si>
  <si>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</si>
  <si>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</si>
  <si>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</si>
  <si>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</si>
  <si>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</si>
  <si>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</si>
  <si>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</si>
  <si>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</si>
  <si>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</si>
  <si>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</si>
  <si>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</si>
  <si>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</si>
  <si>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</si>
  <si>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</si>
  <si>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</si>
  <si>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</si>
  <si>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</si>
  <si>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</si>
  <si>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</si>
  <si>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</si>
  <si>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</si>
  <si>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</si>
  <si>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</si>
  <si>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</si>
  <si>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</si>
  <si>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</si>
  <si>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</si>
  <si>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</si>
  <si>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</si>
  <si>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</si>
  <si>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</si>
  <si>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</si>
  <si>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</si>
  <si>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</si>
  <si>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</si>
  <si>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</si>
  <si>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</si>
  <si>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</si>
  <si>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</si>
  <si>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</si>
  <si>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</si>
  <si>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</si>
  <si>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</si>
  <si>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</si>
  <si>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</si>
  <si>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</si>
  <si>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</si>
  <si>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</si>
  <si>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</si>
  <si>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</si>
  <si>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</si>
  <si>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</si>
  <si>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</si>
  <si>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</si>
  <si>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</si>
  <si>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</si>
  <si>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</si>
  <si>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</si>
  <si>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</si>
  <si>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</si>
  <si>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</si>
  <si>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</si>
  <si>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</si>
  <si>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</si>
  <si>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</si>
  <si>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</si>
  <si>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</si>
  <si>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</si>
  <si>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</si>
  <si>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</si>
  <si>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</si>
  <si>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</si>
  <si>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</si>
  <si>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</si>
  <si>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</si>
  <si>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</si>
  <si>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</si>
  <si>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</si>
  <si>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</si>
  <si>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</si>
  <si>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</si>
  <si>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</si>
  <si>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</si>
  <si>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</si>
  <si>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</si>
  <si>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</si>
  <si>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</si>
  <si>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</si>
  <si>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</si>
  <si>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</si>
  <si>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</si>
  <si>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</si>
  <si>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</si>
  <si>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</si>
  <si>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</si>
  <si>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</si>
  <si>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</si>
  <si>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</si>
  <si>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</si>
  <si>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</si>
  <si>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</si>
  <si>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</si>
  <si>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</si>
  <si>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</si>
  <si>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</si>
  <si>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</si>
  <si>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</si>
  <si>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</si>
  <si>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</si>
  <si>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</si>
  <si>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</si>
  <si>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</si>
  <si>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</si>
  <si>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</si>
  <si>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</si>
  <si>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</si>
  <si>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</si>
  <si>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</si>
  <si>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</si>
  <si>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</si>
  <si>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</si>
  <si>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</si>
  <si>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</si>
  <si>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</si>
  <si>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</si>
  <si>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</si>
  <si>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</si>
  <si>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INSERT INTO  VALUES (1,'Administración','','Administración ');</t>
  </si>
  <si>
    <t xml:space="preserve">Área </t>
  </si>
  <si>
    <t>Unidad Medida</t>
  </si>
  <si>
    <t>INSERT INTO  VALUES (2,'Área ','','Unidad Medida');</t>
  </si>
  <si>
    <t xml:space="preserve">Artistas </t>
  </si>
  <si>
    <t>Cultura</t>
  </si>
  <si>
    <t>INSERT INTO  VALUES (2,'Artistas ','','Cultura');</t>
  </si>
  <si>
    <t xml:space="preserve">Balance </t>
  </si>
  <si>
    <t>INSERT INTO  VALUES (3,'Balance ','','Administración ');</t>
  </si>
  <si>
    <t xml:space="preserve">Brecha </t>
  </si>
  <si>
    <t>INSERT INTO  VALUES (3,'Brecha ','','Genérico');</t>
  </si>
  <si>
    <t xml:space="preserve">Calidad </t>
  </si>
  <si>
    <t>INSERT INTO  VALUES (4,'Calidad ','','Genérico');</t>
  </si>
  <si>
    <t>Candidatos</t>
  </si>
  <si>
    <t>Elecciones</t>
  </si>
  <si>
    <t>INSERT INTO  VALUES (4,'Candidatos','','Elecciones');</t>
  </si>
  <si>
    <t>Cantidad</t>
  </si>
  <si>
    <t>INSERT INTO  VALUES (5,'Cantidad','','Genérico');</t>
  </si>
  <si>
    <t xml:space="preserve">Capital </t>
  </si>
  <si>
    <t>Economía</t>
  </si>
  <si>
    <t>INSERT INTO  VALUES (5,'Capital ','','Economía');</t>
  </si>
  <si>
    <t>Carga</t>
  </si>
  <si>
    <t>INSERT INTO  VALUES (6,'Carga','','Unidad Medida');</t>
  </si>
  <si>
    <t>Casos</t>
  </si>
  <si>
    <t>INSERT INTO  VALUES (6,'Casos','','Salud');</t>
  </si>
  <si>
    <t>Categorías</t>
  </si>
  <si>
    <t>INSERT INTO  VALUES (7,'Categorías','','Genérico');</t>
  </si>
  <si>
    <t xml:space="preserve">Cifra </t>
  </si>
  <si>
    <t>INSERT INTO  VALUES (7,'Cifra ','','Genérico');</t>
  </si>
  <si>
    <t>Clases</t>
  </si>
  <si>
    <t>INSERT INTO  VALUES (8,'Clases','','Genérico');</t>
  </si>
  <si>
    <t xml:space="preserve">Cobrar </t>
  </si>
  <si>
    <t>INSERT INTO  VALUES (8,'Cobrar ','','Economía');</t>
  </si>
  <si>
    <t xml:space="preserve">Comercio </t>
  </si>
  <si>
    <t>INSERT INTO  VALUES (9,'Comercio ','','Economía');</t>
  </si>
  <si>
    <t xml:space="preserve">Competitividad </t>
  </si>
  <si>
    <t>INSERT INTO  VALUES (9,'Competitividad ','','Economía');</t>
  </si>
  <si>
    <t xml:space="preserve">Conectividad </t>
  </si>
  <si>
    <t>Transporte</t>
  </si>
  <si>
    <t>INSERT INTO  VALUES (10,'Conectividad ','','Transporte');</t>
  </si>
  <si>
    <t>Consumo</t>
  </si>
  <si>
    <t>INSERT INTO  VALUES (10,'Consumo','','Economía');</t>
  </si>
  <si>
    <t xml:space="preserve">Contaminación </t>
  </si>
  <si>
    <t>Ambiente</t>
  </si>
  <si>
    <t>INSERT INTO  VALUES (11,'Contaminación ','','Ambiente');</t>
  </si>
  <si>
    <t xml:space="preserve">Contribuyentes </t>
  </si>
  <si>
    <t>INSERT INTO  VALUES (11,'Contribuyentes ','','Administración ');</t>
  </si>
  <si>
    <t xml:space="preserve">Costo </t>
  </si>
  <si>
    <t>INSERT INTO  VALUES (12,'Costo ','','Economía');</t>
  </si>
  <si>
    <t xml:space="preserve">Cuentas </t>
  </si>
  <si>
    <t>INSERT INTO  VALUES (12,'Cuentas ','','Economía');</t>
  </si>
  <si>
    <t xml:space="preserve">Cuota de mercado </t>
  </si>
  <si>
    <t>INSERT INTO  VALUES (13,'Cuota de mercado ','','Economía');</t>
  </si>
  <si>
    <t>Delitos</t>
  </si>
  <si>
    <t>Delincuencia</t>
  </si>
  <si>
    <t>INSERT INTO  VALUES (13,'Delitos','','Delincuencia');</t>
  </si>
  <si>
    <t xml:space="preserve">Desarrollo </t>
  </si>
  <si>
    <t>INSERT INTO  VALUES (14,'Desarrollo ','','Genérico');</t>
  </si>
  <si>
    <t xml:space="preserve">Descargas </t>
  </si>
  <si>
    <t>Internet</t>
  </si>
  <si>
    <t>INSERT INTO  VALUES (14,'Descargas ','','Internet');</t>
  </si>
  <si>
    <t xml:space="preserve">Destinos </t>
  </si>
  <si>
    <t>Turismo</t>
  </si>
  <si>
    <t>INSERT INTO  VALUES (15,'Destinos ','','Turismo');</t>
  </si>
  <si>
    <t>Distancia</t>
  </si>
  <si>
    <t>INSERT INTO  VALUES (15,'Distancia','','Unidad Medida');</t>
  </si>
  <si>
    <t xml:space="preserve">Emisión </t>
  </si>
  <si>
    <t>INSERT INTO  VALUES (16,'Emisión ','','Ambiente');</t>
  </si>
  <si>
    <t>Emisiones</t>
  </si>
  <si>
    <t>INSERT INTO  VALUES (16,'Emisiones','','Ambiente');</t>
  </si>
  <si>
    <t>Empleados</t>
  </si>
  <si>
    <t>INSERT INTO  VALUES (17,'Empleados','','Administración ');</t>
  </si>
  <si>
    <t xml:space="preserve">Escasez </t>
  </si>
  <si>
    <t>INSERT INTO  VALUES (17,'Escasez ','','Genérico');</t>
  </si>
  <si>
    <t xml:space="preserve">Estado </t>
  </si>
  <si>
    <t>INSERT INTO  VALUES (18,'Estado ','','Genérico');</t>
  </si>
  <si>
    <t>Estimación</t>
  </si>
  <si>
    <t>Futuro</t>
  </si>
  <si>
    <t>INSERT INTO  VALUES (18,'Estimación','','Futuro');</t>
  </si>
  <si>
    <t>Evapotranspiración</t>
  </si>
  <si>
    <t>INSERT INTO  VALUES (19,'Evapotranspiración','','Unidad Medida');</t>
  </si>
  <si>
    <t>Evolución</t>
  </si>
  <si>
    <t>INSERT INTO  VALUES (19,'Evolución','','Genérico');</t>
  </si>
  <si>
    <t>Exportaciones</t>
  </si>
  <si>
    <t>INSERT INTO  VALUES (20,'Exportaciones','','Economía');</t>
  </si>
  <si>
    <t xml:space="preserve">Facturación </t>
  </si>
  <si>
    <t>INSERT INTO  VALUES (20,'Facturación ','','Economía');</t>
  </si>
  <si>
    <t>Frecuencia</t>
  </si>
  <si>
    <t>INSERT INTO  VALUES (21,'Frecuencia','','Genérico');</t>
  </si>
  <si>
    <t>Funcionarios</t>
  </si>
  <si>
    <t>INSERT INTO  VALUES (21,'Funcionarios','','Administración ');</t>
  </si>
  <si>
    <t xml:space="preserve">Funciones </t>
  </si>
  <si>
    <t>INSERT INTO  VALUES (22,'Funciones ','','Administración ');</t>
  </si>
  <si>
    <t xml:space="preserve">Futuro </t>
  </si>
  <si>
    <t>INSERT INTO  VALUES (22,'Futuro ','','Futuro');</t>
  </si>
  <si>
    <t xml:space="preserve">Gasto </t>
  </si>
  <si>
    <t>INSERT INTO  VALUES (23,'Gasto ','','Economía');</t>
  </si>
  <si>
    <t>Grado</t>
  </si>
  <si>
    <t>INSERT INTO  VALUES (23,'Grado','','Genérico');</t>
  </si>
  <si>
    <t>Habitantes</t>
  </si>
  <si>
    <t>Demografía</t>
  </si>
  <si>
    <t>INSERT INTO  VALUES (24,'Habitantes','','Demografía');</t>
  </si>
  <si>
    <t xml:space="preserve">Hábitos </t>
  </si>
  <si>
    <t>INSERT INTO  VALUES (24,'Hábitos ','','Demografía');</t>
  </si>
  <si>
    <t xml:space="preserve">Impacto </t>
  </si>
  <si>
    <t>Otros</t>
  </si>
  <si>
    <t>INSERT INTO  VALUES (25,'Impacto ','','Otros');</t>
  </si>
  <si>
    <t>Importaciones</t>
  </si>
  <si>
    <t>INSERT INTO  VALUES (25,'Importaciones','','Economía');</t>
  </si>
  <si>
    <t>Incremento</t>
  </si>
  <si>
    <t>INSERT INTO  VALUES (26,'Incremento','','Genérico');</t>
  </si>
  <si>
    <t xml:space="preserve">Índice </t>
  </si>
  <si>
    <t>INSERT INTO  VALUES (26,'Índice ','','Genérico');</t>
  </si>
  <si>
    <t>Industria</t>
  </si>
  <si>
    <t>INSERT INTO  VALUES (27,'Industria','','Economía');</t>
  </si>
  <si>
    <t>Inferencia</t>
  </si>
  <si>
    <t>INSERT INTO  VALUES (27,'Inferencia','','Futuro');</t>
  </si>
  <si>
    <t xml:space="preserve">Innovación </t>
  </si>
  <si>
    <t>INSERT INTO  VALUES (28,'Innovación ','','Otros');</t>
  </si>
  <si>
    <t xml:space="preserve">Líderes </t>
  </si>
  <si>
    <t>INSERT INTO  VALUES (28,'Líderes ','','Demografía');</t>
  </si>
  <si>
    <t xml:space="preserve">Longitud </t>
  </si>
  <si>
    <t>INSERT INTO  VALUES (29,'Longitud ','','Unidad Medida');</t>
  </si>
  <si>
    <t>Muertes</t>
  </si>
  <si>
    <t>INSERT INTO  VALUES (29,'Muertes','','Salud');</t>
  </si>
  <si>
    <t xml:space="preserve">Nivel </t>
  </si>
  <si>
    <t>INSERT INTO  VALUES (30,'Nivel ','','Genérico');</t>
  </si>
  <si>
    <t>INSERT INTO  VALUES (30,'Número','','Genérico');</t>
  </si>
  <si>
    <t>Pacientes</t>
  </si>
  <si>
    <t>INSERT INTO  VALUES (31,'Pacientes','','Salud');</t>
  </si>
  <si>
    <t xml:space="preserve">Participación </t>
  </si>
  <si>
    <t>INSERT INTO  VALUES (31,'Participación ','','Genérico');</t>
  </si>
  <si>
    <t xml:space="preserve">Películas </t>
  </si>
  <si>
    <t>INSERT INTO  VALUES (32,'Películas ','','Cultura');</t>
  </si>
  <si>
    <t xml:space="preserve">Pérdidas </t>
  </si>
  <si>
    <t>INSERT INTO  VALUES (32,'Pérdidas ','','Economía');</t>
  </si>
  <si>
    <t>Personas</t>
  </si>
  <si>
    <t>INSERT INTO  VALUES (33,'Personas','','Demografía');</t>
  </si>
  <si>
    <t>Peso</t>
  </si>
  <si>
    <t>INSERT INTO  VALUES (33,'Peso','','Unidad Medida');</t>
  </si>
  <si>
    <t>Planes</t>
  </si>
  <si>
    <t>INSERT INTO  VALUES (34,'Planes','','Genérico');</t>
  </si>
  <si>
    <t>Población</t>
  </si>
  <si>
    <t>INSERT INTO  VALUES (34,'Población','','Demografía');</t>
  </si>
  <si>
    <t xml:space="preserve">Popularidad </t>
  </si>
  <si>
    <t>INSERT INTO  VALUES (35,'Popularidad ','','Cultura');</t>
  </si>
  <si>
    <t xml:space="preserve">Porcentaje </t>
  </si>
  <si>
    <t>INSERT INTO  VALUES (35,'Porcentaje ','','Genérico');</t>
  </si>
  <si>
    <t xml:space="preserve">Posesión  </t>
  </si>
  <si>
    <t>INSERT INTO  VALUES (36,'Posesión  ','','Otros');</t>
  </si>
  <si>
    <t xml:space="preserve">Potencia </t>
  </si>
  <si>
    <t>INSERT INTO  VALUES (36,'Potencia ','','Unidad Medida');</t>
  </si>
  <si>
    <t>Precios</t>
  </si>
  <si>
    <t>INSERT INTO  VALUES (37,'Precios','','Economía');</t>
  </si>
  <si>
    <t>Predicción</t>
  </si>
  <si>
    <t>INSERT INTO  VALUES (37,'Predicción','','Futuro');</t>
  </si>
  <si>
    <t xml:space="preserve">Preferencias </t>
  </si>
  <si>
    <t>INSERT INTO  VALUES (38,'Preferencias ','','Genérico');</t>
  </si>
  <si>
    <t xml:space="preserve">Premios </t>
  </si>
  <si>
    <t>INSERT INTO  VALUES (38,'Premios ','','Cultura');</t>
  </si>
  <si>
    <t xml:space="preserve">Presencia </t>
  </si>
  <si>
    <t>INSERT INTO  VALUES (39,'Presencia ','','Genérico');</t>
  </si>
  <si>
    <t xml:space="preserve">Presión </t>
  </si>
  <si>
    <t>INSERT INTO  VALUES (39,'Presión ','','Unidad Medida');</t>
  </si>
  <si>
    <t xml:space="preserve">Principales </t>
  </si>
  <si>
    <t>INSERT INTO  VALUES (40,'Principales ','','Genérico');</t>
  </si>
  <si>
    <t xml:space="preserve">Producción </t>
  </si>
  <si>
    <t>INSERT INTO  VALUES (40,'Producción ','','Economía');</t>
  </si>
  <si>
    <t>Programas</t>
  </si>
  <si>
    <t>INSERT INTO  VALUES (41,'Programas','','Genérico');</t>
  </si>
  <si>
    <t>Proporción</t>
  </si>
  <si>
    <t>INSERT INTO  VALUES (41,'Proporción','','Genérico');</t>
  </si>
  <si>
    <t>Proyección</t>
  </si>
  <si>
    <t>INSERT INTO  VALUES (42,'Proyección','','Futuro');</t>
  </si>
  <si>
    <t xml:space="preserve">Ranking </t>
  </si>
  <si>
    <t>INSERT INTO  VALUES (42,'Ranking ','','Genérico');</t>
  </si>
  <si>
    <t xml:space="preserve">Recuperación </t>
  </si>
  <si>
    <t>INSERT INTO  VALUES (43,'Recuperación ','','Otros');</t>
  </si>
  <si>
    <t>Recuperados</t>
  </si>
  <si>
    <t>INSERT INTO  VALUES (43,'Recuperados','','Salud');</t>
  </si>
  <si>
    <t xml:space="preserve">Registro </t>
  </si>
  <si>
    <t>INSERT INTO  VALUES (44,'Registro ','','Genérico');</t>
  </si>
  <si>
    <t>Resultados</t>
  </si>
  <si>
    <t>INSERT INTO  VALUES (44,'Resultados','','Genérico');</t>
  </si>
  <si>
    <t xml:space="preserve">Ruta </t>
  </si>
  <si>
    <t>INSERT INTO  VALUES (45,'Ruta ','','Transporte');</t>
  </si>
  <si>
    <t xml:space="preserve">Selección </t>
  </si>
  <si>
    <t>INSERT INTO  VALUES (45,'Selección ','','Otros');</t>
  </si>
  <si>
    <t xml:space="preserve">Sondeo </t>
  </si>
  <si>
    <t>INSERT INTO  VALUES (46,'Sondeo ','','Elecciones');</t>
  </si>
  <si>
    <t>Superficie</t>
  </si>
  <si>
    <t>INSERT INTO  VALUES (46,'Superficie','','Unidad Medida');</t>
  </si>
  <si>
    <t>Tasa</t>
  </si>
  <si>
    <t>INSERT INTO  VALUES (47,'Tasa','','Genérico');</t>
  </si>
  <si>
    <t xml:space="preserve">Temperatura </t>
  </si>
  <si>
    <t>INSERT INTO  VALUES (47,'Temperatura ','','Unidad Medida');</t>
  </si>
  <si>
    <t xml:space="preserve">Tiempo </t>
  </si>
  <si>
    <t>INSERT INTO  VALUES (48,'Tiempo ','','Ambiente');</t>
  </si>
  <si>
    <t>Top 20</t>
  </si>
  <si>
    <t>INSERT INTO  VALUES (48,'Top 20','','Genérico');</t>
  </si>
  <si>
    <t xml:space="preserve">Top 100 </t>
  </si>
  <si>
    <t>INSERT INTO  VALUES (49,'Top 100 ','','Genérico');</t>
  </si>
  <si>
    <t>Tráfico</t>
  </si>
  <si>
    <t>INSERT INTO  VALUES (49,'Tráfico','','Transporte');</t>
  </si>
  <si>
    <t xml:space="preserve">Transacciones </t>
  </si>
  <si>
    <t>INSERT INTO  VALUES (50,'Transacciones ','','Economía');</t>
  </si>
  <si>
    <t xml:space="preserve">Transformación </t>
  </si>
  <si>
    <t>INSERT INTO  VALUES (50,'Transformación ','','Economía');</t>
  </si>
  <si>
    <t>INSERT INTO  VALUES (51,'Transporte','','Transporte');</t>
  </si>
  <si>
    <t xml:space="preserve">Tributación </t>
  </si>
  <si>
    <t>INSERT INTO  VALUES (51,'Tributación ','','Administración ');</t>
  </si>
  <si>
    <t xml:space="preserve">Uso </t>
  </si>
  <si>
    <t>INSERT INTO  VALUES (52,'Uso ','','Otros');</t>
  </si>
  <si>
    <t xml:space="preserve">Usuarios </t>
  </si>
  <si>
    <t>INSERT INTO  VALUES (52,'Usuarios ','','Internet');</t>
  </si>
  <si>
    <t>Valor</t>
  </si>
  <si>
    <t>INSERT INTO  VALUES (53,'Valor','','Genérico');</t>
  </si>
  <si>
    <t xml:space="preserve">Velocidad </t>
  </si>
  <si>
    <t>INSERT INTO  VALUES (53,'Velocidad ','','Unidad Medida');</t>
  </si>
  <si>
    <t>Ventas</t>
  </si>
  <si>
    <t>INSERT INTO  VALUES (54,'Ventas','','Economía');</t>
  </si>
  <si>
    <t>INSERT INTO  VALUES (54,'Volumen','','Unidad Medida');</t>
  </si>
  <si>
    <t>Votaciones</t>
  </si>
  <si>
    <t>INSERT INTO  VALUES (55,'Votaciones','','Elecciones');</t>
  </si>
  <si>
    <t>Votantes</t>
  </si>
  <si>
    <t>INSERT INTO  VALUES (55,'Votantes','','Elecciones');</t>
  </si>
  <si>
    <t>Id_industria</t>
  </si>
  <si>
    <t>Id_sector</t>
  </si>
  <si>
    <t>Sector</t>
  </si>
  <si>
    <t>Id_producto</t>
  </si>
  <si>
    <t>Producto</t>
  </si>
  <si>
    <t>Id_categoría</t>
  </si>
  <si>
    <t>Corr</t>
  </si>
  <si>
    <t>Categoría</t>
  </si>
  <si>
    <t>Descripcion</t>
  </si>
  <si>
    <t>Auxiliar</t>
  </si>
  <si>
    <t>Carpeta GITHUB</t>
  </si>
  <si>
    <t>Codigo</t>
  </si>
  <si>
    <t>Deporte y ocio</t>
  </si>
  <si>
    <t>Deporte y fitness</t>
  </si>
  <si>
    <t>Tipos de Deporte</t>
  </si>
  <si>
    <t>Deportes Acuáticos</t>
  </si>
  <si>
    <t>Deportes Acuáticos-140101001</t>
  </si>
  <si>
    <t>Deportes Acuáticos-140101001 | Prod: Vehículos Construcción-140101 | Sector: Deporte | Industria: DEPORTE - 14</t>
  </si>
  <si>
    <t>140101001deportes_acuaticos</t>
  </si>
  <si>
    <t>INSERT INTO categoria VALUES (140101001,'Deportes Acuáticos','Deportes Acuáticos-140101001','Deportes Acuáticos-140101001 | Prod: Vehículos Construcción-140101 | Sector: Deporte | Industria: DEPORTE - 14',140101);</t>
  </si>
  <si>
    <t>Deportes de Equipo</t>
  </si>
  <si>
    <t>Deportes de Equipo-140101002</t>
  </si>
  <si>
    <t>Deportes de Equipo-140101002 | Prod: Vehículos Construcción-140101 | Sector: Deporte | Industria: DEPORTE - 14</t>
  </si>
  <si>
    <t>140101002deportes_de_equipo</t>
  </si>
  <si>
    <t>INSERT INTO categoria VALUES (140101002,'Deportes de Equipo','Deportes de Equipo-140101002','Deportes de Equipo-140101002 | Prod: Vehículos Construcción-140101 | Sector: Deporte | Industria: DEPORTE - 14',140101);</t>
  </si>
  <si>
    <t>Deportes de Motor</t>
  </si>
  <si>
    <t>Deportes de Motor-140101003</t>
  </si>
  <si>
    <t>Deportes de Motor-140101003 | Prod: Vehículos Construcción-140101 | Sector: Deporte | Industria: DEPORTE - 14</t>
  </si>
  <si>
    <t>140101003deportes_de_motor</t>
  </si>
  <si>
    <t>INSERT INTO categoria VALUES (140101003,'Deportes de Motor','Deportes de Motor-140101003','Deportes de Motor-140101003 | Prod: Vehículos Construcción-140101 | Sector: Deporte | Industria: DEPORTE - 14',140101);</t>
  </si>
  <si>
    <t>Deportes de Mesa</t>
  </si>
  <si>
    <t>Deportes de Mesa-140101004</t>
  </si>
  <si>
    <t>Deportes de Mesa-140101004 | Prod: Vehículos Construcción-140101 | Sector: Deporte | Industria: DEPORTE - 14</t>
  </si>
  <si>
    <t>140101004deportes_de_mesa</t>
  </si>
  <si>
    <t>INSERT INTO categoria VALUES (140101004,'Deportes de Mesa','Deportes de Mesa-140101004','Deportes de Mesa-140101004 | Prod: Vehículos Construcción-140101 | Sector: Deporte | Industria: DEPORTE - 14',140101);</t>
  </si>
  <si>
    <t>Deportes Extremos</t>
  </si>
  <si>
    <t>Deportes Extremos-140101005</t>
  </si>
  <si>
    <t>Deportes Extremos-140101005 | Prod: Vehículos Construcción-140101 | Sector: Deporte | Industria: DEPORTE - 14</t>
  </si>
  <si>
    <t>140101005deportes_extremos</t>
  </si>
  <si>
    <t>INSERT INTO categoria VALUES (140101005,'Deportes Extremos','Deportes Extremos-140101005','Deportes Extremos-140101005 | Prod: Vehículos Construcción-140101 | Sector: Deporte | Industria: DEPORTE - 14',140101);</t>
  </si>
  <si>
    <t>Deportes de Pelota</t>
  </si>
  <si>
    <t>Deportes de Pelota-140101006</t>
  </si>
  <si>
    <t>Deportes de Pelota-140101006 | Prod: Vehículos Construcción-140101 | Sector: Deporte | Industria: DEPORTE - 14</t>
  </si>
  <si>
    <t>140101006deportes_de_pelota</t>
  </si>
  <si>
    <t>INSERT INTO categoria VALUES (140101006,'Deportes de Pelota','Deportes de Pelota-140101006','Deportes de Pelota-140101006 | Prod: Vehículos Construcción-140101 | Sector: Deporte | Industria: DEPORTE - 14',140101);</t>
  </si>
  <si>
    <t>Deportes Mentales</t>
  </si>
  <si>
    <t>Deportes Mentales-140101007</t>
  </si>
  <si>
    <t>Deportes Mentales-140101007 | Prod: Vehículos Construcción-140101 | Sector: Deporte | Industria: DEPORTE - 14</t>
  </si>
  <si>
    <t>140101007deportes_mentales</t>
  </si>
  <si>
    <t>INSERT INTO categoria VALUES (140101007,'Deportes Mentales','Deportes Mentales-140101007','Deportes Mentales-140101007 | Prod: Vehículos Construcción-140101 | Sector: Deporte | Industria: DEPORTE - 14',140101);</t>
  </si>
  <si>
    <t>Deportes de Verano</t>
  </si>
  <si>
    <t>Deportes de Verano -140101008</t>
  </si>
  <si>
    <t>Deportes de Verano -140101008 | Prod: Vehículos Construcción-140101 | Sector: Deporte | Industria: DEPORTE - 14</t>
  </si>
  <si>
    <t>140101008deportes_de_verano_</t>
  </si>
  <si>
    <t>INSERT INTO categoria VALUES (140101008,'Deportes de Verano ','Deportes de Verano -140101008','Deportes de Verano -140101008 | Prod: Vehículos Construcción-140101 | Sector: Deporte | Industria: DEPORTE - 14',140101);</t>
  </si>
  <si>
    <t>Actividades Aeronáuticas</t>
  </si>
  <si>
    <t>Actividades Aeronáuticas-140101009</t>
  </si>
  <si>
    <t>Actividades Aeronáuticas-140101009 | Prod: Vehículos Construcción-140101 | Sector: Deporte | Industria: DEPORTE - 14</t>
  </si>
  <si>
    <t>140101009actividades_aeronauticas</t>
  </si>
  <si>
    <t>INSERT INTO categoria VALUES (140101009,'Actividades Aeronáuticas','Actividades Aeronáuticas-140101009','Actividades Aeronáuticas-140101009 | Prod: Vehículos Construcción-140101 | Sector: Deporte | Industria: DEPORTE - 14',140101);</t>
  </si>
  <si>
    <t>Aeromodelismo</t>
  </si>
  <si>
    <t>Aeromodelismo-140101010</t>
  </si>
  <si>
    <t>Aeromodelismo-140101010 | Prod: Vehículos Construcción-140101 | Sector: Deporte | Industria: DEPORTE - 14</t>
  </si>
  <si>
    <t>140101010aeromodelismo</t>
  </si>
  <si>
    <t>INSERT INTO categoria VALUES (140101010,'Aeromodelismo','Aeromodelismo-140101010','Aeromodelismo-140101010 | Prod: Vehículos Construcción-140101 | Sector: Deporte | Industria: DEPORTE - 14',140101);</t>
  </si>
  <si>
    <t>Aerostación</t>
  </si>
  <si>
    <t>Aerostación-140101011</t>
  </si>
  <si>
    <t>Aerostación-140101011 | Prod: Vehículos Construcción-140101 | Sector: Deporte | Industria: DEPORTE - 14</t>
  </si>
  <si>
    <t>140101011aerostacion</t>
  </si>
  <si>
    <t>INSERT INTO categoria VALUES (140101011,'Aerostación','Aerostación-140101011','Aerostación-140101011 | Prod: Vehículos Construcción-140101 | Sector: Deporte | Industria: DEPORTE - 14',140101);</t>
  </si>
  <si>
    <t>Ala Delta</t>
  </si>
  <si>
    <t>Ala Delta-140101012</t>
  </si>
  <si>
    <t>Ala Delta-140101012 | Prod: Vehículos Construcción-140101 | Sector: Deporte | Industria: DEPORTE - 14</t>
  </si>
  <si>
    <t>140101012ala_delta</t>
  </si>
  <si>
    <t>INSERT INTO categoria VALUES (140101012,'Ala Delta','Ala Delta-140101012','Ala Delta-140101012 | Prod: Vehículos Construcción-140101 | Sector: Deporte | Industria: DEPORTE - 14',140101);</t>
  </si>
  <si>
    <t>Paracaidismo</t>
  </si>
  <si>
    <t>Paracaidismo-140101013</t>
  </si>
  <si>
    <t>Paracaidismo-140101013 | Prod: Vehículos Construcción-140101 | Sector: Deporte | Industria: DEPORTE - 14</t>
  </si>
  <si>
    <t>140101013paracaidismo</t>
  </si>
  <si>
    <t>INSERT INTO categoria VALUES (140101013,'Paracaidismo','Paracaidismo-140101013','Paracaidismo-140101013 | Prod: Vehículos Construcción-140101 | Sector: Deporte | Industria: DEPORTE - 14',140101);</t>
  </si>
  <si>
    <t>Paramotor</t>
  </si>
  <si>
    <t>Paramotor-140101014</t>
  </si>
  <si>
    <t>Paramotor-140101014 | Prod: Vehículos Construcción-140101 | Sector: Deporte | Industria: DEPORTE - 14</t>
  </si>
  <si>
    <t>140101014paramotor</t>
  </si>
  <si>
    <t>INSERT INTO categoria VALUES (140101014,'Paramotor','Paramotor-140101014','Paramotor-140101014 | Prod: Vehículos Construcción-140101 | Sector: Deporte | Industria: DEPORTE - 14',140101);</t>
  </si>
  <si>
    <t>Parapente</t>
  </si>
  <si>
    <t>Parapente-140101015</t>
  </si>
  <si>
    <t>Parapente-140101015 | Prod: Vehículos Construcción-140101 | Sector: Deporte | Industria: DEPORTE - 14</t>
  </si>
  <si>
    <t>140101015parapente</t>
  </si>
  <si>
    <t>INSERT INTO categoria VALUES (140101015,'Parapente','Parapente-140101015','Parapente-140101015 | Prod: Vehículos Construcción-140101 | Sector: Deporte | Industria: DEPORTE - 14',140101);</t>
  </si>
  <si>
    <t>Ultraligeros</t>
  </si>
  <si>
    <t>Ultraligeros-140101016</t>
  </si>
  <si>
    <t>Ultraligeros-140101016 | Prod: Vehículos Construcción-140101 | Sector: Deporte | Industria: DEPORTE - 14</t>
  </si>
  <si>
    <t>140101016ultraligeros</t>
  </si>
  <si>
    <t>INSERT INTO categoria VALUES (140101016,'Ultraligeros','Ultraligeros-140101016','Ultraligeros-140101016 | Prod: Vehículos Construcción-140101 | Sector: Deporte | Industria: DEPORTE - 14',140101);</t>
  </si>
  <si>
    <t>Vuelo</t>
  </si>
  <si>
    <t>Vuelo-140101017</t>
  </si>
  <si>
    <t>Vuelo-140101017 | Prod: Vehículos Construcción-140101 | Sector: Deporte | Industria: DEPORTE - 14</t>
  </si>
  <si>
    <t>140101017vuelo</t>
  </si>
  <si>
    <t>INSERT INTO categoria VALUES (140101017,'Vuelo','Vuelo-140101017','Vuelo-140101017 | Prod: Vehículos Construcción-140101 | Sector: Deporte | Industria: DEPORTE - 14',140101);</t>
  </si>
  <si>
    <t>Vuelo A Vela</t>
  </si>
  <si>
    <t>Vuelo A Vela-140101018</t>
  </si>
  <si>
    <t>Vuelo A Vela-140101018 | Prod: Vehículos Construcción-140101 | Sector: Deporte | Industria: DEPORTE - 14</t>
  </si>
  <si>
    <t>140101018vuelo_a_vela</t>
  </si>
  <si>
    <t>INSERT INTO categoria VALUES (140101018,'Vuelo A Vela','Vuelo A Vela-140101018','Vuelo A Vela-140101018 | Prod: Vehículos Construcción-140101 | Sector: Deporte | Industria: DEPORTE - 14',140101);</t>
  </si>
  <si>
    <t>Vuelo Acrobático</t>
  </si>
  <si>
    <t>Vuelo Acrobático-140101019</t>
  </si>
  <si>
    <t>Vuelo Acrobático-140101019 | Prod: Vehículos Construcción-140101 | Sector: Deporte | Industria: DEPORTE - 14</t>
  </si>
  <si>
    <t>140101019vuelo_acrobatico</t>
  </si>
  <si>
    <t>INSERT INTO categoria VALUES (140101019,'Vuelo Acrobático','Vuelo Acrobático-140101019','Vuelo Acrobático-140101019 | Prod: Vehículos Construcción-140101 | Sector: Deporte | Industria: DEPORTE - 14',140101);</t>
  </si>
  <si>
    <t>Vuelo Con Motor</t>
  </si>
  <si>
    <t>Vuelo Con Motor-140101020</t>
  </si>
  <si>
    <t>Vuelo Con Motor-140101020 | Prod: Vehículos Construcción-140101 | Sector: Deporte | Industria: DEPORTE - 14</t>
  </si>
  <si>
    <t>140101020vuelo_con_motor</t>
  </si>
  <si>
    <t>INSERT INTO categoria VALUES (140101020,'Vuelo Con Motor','Vuelo Con Motor-140101020','Vuelo Con Motor-140101020 | Prod: Vehículos Construcción-140101 | Sector: Deporte | Industria: DEPORTE - 14',140101);</t>
  </si>
  <si>
    <t>Actividades Subacuáticas</t>
  </si>
  <si>
    <t>Actividades Subacuáticas-140101021</t>
  </si>
  <si>
    <t>Actividades Subacuáticas-140101021 | Prod: Vehículos Construcción-140101 | Sector: Deporte | Industria: DEPORTE - 14</t>
  </si>
  <si>
    <t>140101021actividades_subacuaticas</t>
  </si>
  <si>
    <t>INSERT INTO categoria VALUES (140101021,'Actividades Subacuáticas','Actividades Subacuáticas-140101021','Actividades Subacuáticas-140101021 | Prod: Vehículos Construcción-140101 | Sector: Deporte | Industria: DEPORTE - 14',140101);</t>
  </si>
  <si>
    <t>Buceo</t>
  </si>
  <si>
    <t>Buceo-140101022</t>
  </si>
  <si>
    <t>Buceo-140101022 | Prod: Vehículos Construcción-140101 | Sector: Deporte | Industria: DEPORTE - 14</t>
  </si>
  <si>
    <t>140101022buceo</t>
  </si>
  <si>
    <t>INSERT INTO categoria VALUES (140101022,'Buceo','Buceo-140101022','Buceo-140101022 | Prod: Vehículos Construcción-140101 | Sector: Deporte | Industria: DEPORTE - 14',140101);</t>
  </si>
  <si>
    <t>Ajedrez</t>
  </si>
  <si>
    <t>Ajedrez-140101023</t>
  </si>
  <si>
    <t>Ajedrez-140101023 | Prod: Vehículos Construcción-140101 | Sector: Deporte | Industria: DEPORTE - 14</t>
  </si>
  <si>
    <t>140101023ajedrez</t>
  </si>
  <si>
    <t>INSERT INTO categoria VALUES (140101023,'Ajedrez','Ajedrez-140101023','Ajedrez-140101023 | Prod: Vehículos Construcción-140101 | Sector: Deporte | Industria: DEPORTE - 14',140101);</t>
  </si>
  <si>
    <t>Atletismo</t>
  </si>
  <si>
    <t>Atletismo-140101024</t>
  </si>
  <si>
    <t>Atletismo-140101024 | Prod: Vehículos Construcción-140101 | Sector: Deporte | Industria: DEPORTE - 14</t>
  </si>
  <si>
    <t>140101024atletismo</t>
  </si>
  <si>
    <t>INSERT INTO categoria VALUES (140101024,'Atletismo','Atletismo-140101024','Atletismo-140101024 | Prod: Vehículos Construcción-140101 | Sector: Deporte | Industria: DEPORTE - 14',140101);</t>
  </si>
  <si>
    <t>Atletismo En Pista</t>
  </si>
  <si>
    <t>Atletismo En Pista-140101025</t>
  </si>
  <si>
    <t>Atletismo En Pista-140101025 | Prod: Vehículos Construcción-140101 | Sector: Deporte | Industria: DEPORTE - 14</t>
  </si>
  <si>
    <t>140101025atletismo_en_pista</t>
  </si>
  <si>
    <t>INSERT INTO categoria VALUES (140101025,'Atletismo En Pista','Atletismo En Pista-140101025','Atletismo En Pista-140101025 | Prod: Vehículos Construcción-140101 | Sector: Deporte | Industria: DEPORTE - 14',140101);</t>
  </si>
  <si>
    <t>Campo A Través</t>
  </si>
  <si>
    <t>Campo A Través-140101026</t>
  </si>
  <si>
    <t>Campo A Través-140101026 | Prod: Vehículos Construcción-140101 | Sector: Deporte | Industria: DEPORTE - 14</t>
  </si>
  <si>
    <t>140101026campo_a_traves</t>
  </si>
  <si>
    <t>INSERT INTO categoria VALUES (140101026,'Campo A Través','Campo A Través-140101026','Campo A Través-140101026 | Prod: Vehículos Construcción-140101 | Sector: Deporte | Industria: DEPORTE - 14',140101);</t>
  </si>
  <si>
    <t>Carrera A Pie</t>
  </si>
  <si>
    <t>Carrera A Pie-140101027</t>
  </si>
  <si>
    <t>Carrera A Pie-140101027 | Prod: Vehículos Construcción-140101 | Sector: Deporte | Industria: DEPORTE - 14</t>
  </si>
  <si>
    <t>140101027carrera_a_pie</t>
  </si>
  <si>
    <t>INSERT INTO categoria VALUES (140101027,'Carrera A Pie','Carrera A Pie-140101027','Carrera A Pie-140101027 | Prod: Vehículos Construcción-140101 | Sector: Deporte | Industria: DEPORTE - 14',140101);</t>
  </si>
  <si>
    <t>Montaña</t>
  </si>
  <si>
    <t>Montaña-140101028</t>
  </si>
  <si>
    <t>Montaña-140101028 | Prod: Vehículos Construcción-140101 | Sector: Deporte | Industria: DEPORTE - 14</t>
  </si>
  <si>
    <t>140101028montaña</t>
  </si>
  <si>
    <t>INSERT INTO categoria VALUES (140101028,'Montaña','Montaña-140101028','Montaña-140101028 | Prod: Vehículos Construcción-140101 | Sector: Deporte | Industria: DEPORTE - 14',140101);</t>
  </si>
  <si>
    <t>Pista Cubierta</t>
  </si>
  <si>
    <t>Pista Cubierta-140101029</t>
  </si>
  <si>
    <t>Pista Cubierta-140101029 | Prod: Vehículos Construcción-140101 | Sector: Deporte | Industria: DEPORTE - 14</t>
  </si>
  <si>
    <t>140101029pista_cubierta</t>
  </si>
  <si>
    <t>INSERT INTO categoria VALUES (140101029,'Pista Cubierta','Pista Cubierta-140101029','Pista Cubierta-140101029 | Prod: Vehículos Construcción-140101 | Sector: Deporte | Industria: DEPORTE - 14',140101);</t>
  </si>
  <si>
    <t>Ruta</t>
  </si>
  <si>
    <t>Ruta-140101030</t>
  </si>
  <si>
    <t>Ruta-140101030 | Prod: Vehículos Construcción-140101 | Sector: Deporte | Industria: DEPORTE - 14</t>
  </si>
  <si>
    <t>140101030ruta</t>
  </si>
  <si>
    <t>INSERT INTO categoria VALUES (140101030,'Ruta','Ruta-140101030','Ruta-140101030 | Prod: Vehículos Construcción-140101 | Sector: Deporte | Industria: DEPORTE - 14',140101);</t>
  </si>
  <si>
    <t>Automovilismo</t>
  </si>
  <si>
    <t>Automovilismo-140101031</t>
  </si>
  <si>
    <t>Automovilismo-140101031 | Prod: Vehículos Construcción-140101 | Sector: Deporte | Industria: DEPORTE - 14</t>
  </si>
  <si>
    <t>140101031automovilismo</t>
  </si>
  <si>
    <t>INSERT INTO categoria VALUES (140101031,'Automovilismo','Automovilismo-140101031','Automovilismo-140101031 | Prod: Vehículos Construcción-140101 | Sector: Deporte | Industria: DEPORTE - 14',140101);</t>
  </si>
  <si>
    <t>Automodelismo</t>
  </si>
  <si>
    <t>Automodelismo-140101032</t>
  </si>
  <si>
    <t>Automodelismo-140101032 | Prod: Vehículos Construcción-140101 | Sector: Deporte | Industria: DEPORTE - 14</t>
  </si>
  <si>
    <t>140101032automodelismo</t>
  </si>
  <si>
    <t>INSERT INTO categoria VALUES (140101032,'Automodelismo','Automodelismo-140101032','Automodelismo-140101032 | Prod: Vehículos Construcción-140101 | Sector: Deporte | Industria: DEPORTE - 14',140101);</t>
  </si>
  <si>
    <t>Karting</t>
  </si>
  <si>
    <t>Karting-140101033</t>
  </si>
  <si>
    <t>Karting-140101033 | Prod: Vehículos Construcción-140101 | Sector: Deporte | Industria: DEPORTE - 14</t>
  </si>
  <si>
    <t>140101033karting</t>
  </si>
  <si>
    <t>INSERT INTO categoria VALUES (140101033,'Karting','Karting-140101033','Karting-140101033 | Prod: Vehículos Construcción-140101 | Sector: Deporte | Industria: DEPORTE - 14',140101);</t>
  </si>
  <si>
    <t>Montaña (Asfalto)</t>
  </si>
  <si>
    <t>Montaña (Asfalto)-140101034</t>
  </si>
  <si>
    <t>Montaña (Asfalto)-140101034 | Prod: Vehículos Construcción-140101 | Sector: Deporte | Industria: DEPORTE - 14</t>
  </si>
  <si>
    <t>140101034montaña_(asfalto)</t>
  </si>
  <si>
    <t>INSERT INTO categoria VALUES (140101034,'Montaña (Asfalto)','Montaña (Asfalto)-140101034','Montaña (Asfalto)-140101034 | Prod: Vehículos Construcción-140101 | Sector: Deporte | Industria: DEPORTE - 14',140101);</t>
  </si>
  <si>
    <t>Rallyes</t>
  </si>
  <si>
    <t>Rallyes-140101035</t>
  </si>
  <si>
    <t>Rallyes-140101035 | Prod: Vehículos Construcción-140101 | Sector: Deporte | Industria: DEPORTE - 14</t>
  </si>
  <si>
    <t>140101035rallyes</t>
  </si>
  <si>
    <t>INSERT INTO categoria VALUES (140101035,'Rallyes','Rallyes-140101035','Rallyes-140101035 | Prod: Vehículos Construcción-140101 | Sector: Deporte | Industria: DEPORTE - 14',140101);</t>
  </si>
  <si>
    <t>Velocidad En Circuito</t>
  </si>
  <si>
    <t>Velocidad En Circuito-140101036</t>
  </si>
  <si>
    <t>Velocidad En Circuito-140101036 | Prod: Vehículos Construcción-140101 | Sector: Deporte | Industria: DEPORTE - 14</t>
  </si>
  <si>
    <t>140101036velocidad_en_circuito</t>
  </si>
  <si>
    <t>INSERT INTO categoria VALUES (140101036,'Velocidad En Circuito','Velocidad En Circuito-140101036','Velocidad En Circuito-140101036 | Prod: Vehículos Construcción-140101 | Sector: Deporte | Industria: DEPORTE - 14',140101);</t>
  </si>
  <si>
    <t>Bádminton</t>
  </si>
  <si>
    <t>Bádminton-140101037</t>
  </si>
  <si>
    <t>Bádminton-140101037 | Prod: Vehículos Construcción-140101 | Sector: Deporte | Industria: DEPORTE - 14</t>
  </si>
  <si>
    <t>140101037badminton</t>
  </si>
  <si>
    <t>INSERT INTO categoria VALUES (140101037,'Bádminton','Bádminton-140101037','Bádminton-140101037 | Prod: Vehículos Construcción-140101 | Sector: Deporte | Industria: DEPORTE - 14',140101);</t>
  </si>
  <si>
    <t>Parabádminton</t>
  </si>
  <si>
    <t>Parabádminton-140101038</t>
  </si>
  <si>
    <t>Parabádminton-140101038 | Prod: Vehículos Construcción-140101 | Sector: Deporte | Industria: DEPORTE - 14</t>
  </si>
  <si>
    <t>140101038parabadminton</t>
  </si>
  <si>
    <t>INSERT INTO categoria VALUES (140101038,'Parabádminton','Parabádminton-140101038','Parabádminton-140101038 | Prod: Vehículos Construcción-140101 | Sector: Deporte | Industria: DEPORTE - 14',140101);</t>
  </si>
  <si>
    <t>Baile</t>
  </si>
  <si>
    <t>Baile-140101039</t>
  </si>
  <si>
    <t>Baile-140101039 | Prod: Vehículos Construcción-140101 | Sector: Deporte | Industria: DEPORTE - 14</t>
  </si>
  <si>
    <t>140101039baile</t>
  </si>
  <si>
    <t>INSERT INTO categoria VALUES (140101039,'Baile','Baile-140101039','Baile-140101039 | Prod: Vehículos Construcción-140101 | Sector: Deporte | Industria: DEPORTE - 14',140101);</t>
  </si>
  <si>
    <t>Baile Deportivo</t>
  </si>
  <si>
    <t>Baile Deportivo-140101040</t>
  </si>
  <si>
    <t>Baile Deportivo-140101040 | Prod: Vehículos Construcción-140101 | Sector: Deporte | Industria: DEPORTE - 14</t>
  </si>
  <si>
    <t>140101040baile_deportivo</t>
  </si>
  <si>
    <t>INSERT INTO categoria VALUES (140101040,'Baile Deportivo','Baile Deportivo-140101040','Baile Deportivo-140101040 | Prod: Vehículos Construcción-140101 | Sector: Deporte | Industria: DEPORTE - 14',140101);</t>
  </si>
  <si>
    <t>Baile En Silla De Ruedas</t>
  </si>
  <si>
    <t>Baile En Silla De Ruedas-140101041</t>
  </si>
  <si>
    <t>Baile En Silla De Ruedas-140101041 | Prod: Vehículos Construcción-140101 | Sector: Deporte | Industria: DEPORTE - 14</t>
  </si>
  <si>
    <t>140101041baile_en_silla_de_ruedas</t>
  </si>
  <si>
    <t>INSERT INTO categoria VALUES (140101041,'Baile En Silla De Ruedas','Baile En Silla De Ruedas-140101041','Baile En Silla De Ruedas-140101041 | Prod: Vehículos Construcción-140101 | Sector: Deporte | Industria: DEPORTE - 14',140101);</t>
  </si>
  <si>
    <t>Bailes Latinos</t>
  </si>
  <si>
    <t>Bailes Latinos-140101042</t>
  </si>
  <si>
    <t>Bailes Latinos-140101042 | Prod: Vehículos Construcción-140101 | Sector: Deporte | Industria: DEPORTE - 14</t>
  </si>
  <si>
    <t>140101042bailes_latinos</t>
  </si>
  <si>
    <t>INSERT INTO categoria VALUES (140101042,'Bailes Latinos','Bailes Latinos-140101042','Bailes Latinos-140101042 | Prod: Vehículos Construcción-140101 | Sector: Deporte | Industria: DEPORTE - 14',140101);</t>
  </si>
  <si>
    <t>Hip-Hop</t>
  </si>
  <si>
    <t>Hip-Hop-140101043</t>
  </si>
  <si>
    <t>Hip-Hop-140101043 | Prod: Vehículos Construcción-140101 | Sector: Deporte | Industria: DEPORTE - 14</t>
  </si>
  <si>
    <t>140101043hip-hop</t>
  </si>
  <si>
    <t>INSERT INTO categoria VALUES (140101043,'Hip-Hop','Hip-Hop-140101043','Hip-Hop-140101043 | Prod: Vehículos Construcción-140101 | Sector: Deporte | Industria: DEPORTE - 14',140101);</t>
  </si>
  <si>
    <t>Baloncesto</t>
  </si>
  <si>
    <t>Baloncesto-140101044</t>
  </si>
  <si>
    <t>Baloncesto-140101044 | Prod: Vehículos Construcción-140101 | Sector: Deporte | Industria: DEPORTE - 14</t>
  </si>
  <si>
    <t>140101044baloncesto</t>
  </si>
  <si>
    <t>INSERT INTO categoria VALUES (140101044,'Baloncesto','Baloncesto-140101044','Baloncesto-140101044 | Prod: Vehículos Construcción-140101 | Sector: Deporte | Industria: DEPORTE - 14',140101);</t>
  </si>
  <si>
    <t>Balonmano</t>
  </si>
  <si>
    <t>Balonmano-140101045</t>
  </si>
  <si>
    <t>Balonmano-140101045 | Prod: Vehículos Construcción-140101 | Sector: Deporte | Industria: DEPORTE - 14</t>
  </si>
  <si>
    <t>140101045balonmano</t>
  </si>
  <si>
    <t>INSERT INTO categoria VALUES (140101045,'Balonmano','Balonmano-140101045','Balonmano-140101045 | Prod: Vehículos Construcción-140101 | Sector: Deporte | Industria: DEPORTE - 14',140101);</t>
  </si>
  <si>
    <t>Balonmano Playa</t>
  </si>
  <si>
    <t>Balonmano Playa-140101046</t>
  </si>
  <si>
    <t>Balonmano Playa-140101046 | Prod: Vehículos Construcción-140101 | Sector: Deporte | Industria: DEPORTE - 14</t>
  </si>
  <si>
    <t>140101046balonmano_playa</t>
  </si>
  <si>
    <t>INSERT INTO categoria VALUES (140101046,'Balonmano Playa','Balonmano Playa-140101046','Balonmano Playa-140101046 | Prod: Vehículos Construcción-140101 | Sector: Deporte | Industria: DEPORTE - 14',140101);</t>
  </si>
  <si>
    <t>Béisbol Y Sóftbol</t>
  </si>
  <si>
    <t>Béisbol Y Sóftbol-140101047</t>
  </si>
  <si>
    <t>Béisbol Y Sóftbol-140101047 | Prod: Vehículos Construcción-140101 | Sector: Deporte | Industria: DEPORTE - 14</t>
  </si>
  <si>
    <t>140101047beisbol_y_softbol</t>
  </si>
  <si>
    <t>INSERT INTO categoria VALUES (140101047,'Béisbol Y Sóftbol','Béisbol Y Sóftbol-140101047','Béisbol Y Sóftbol-140101047 | Prod: Vehículos Construcción-140101 | Sector: Deporte | Industria: DEPORTE - 14',140101);</t>
  </si>
  <si>
    <t>Béisbol</t>
  </si>
  <si>
    <t>Béisbol-140101048</t>
  </si>
  <si>
    <t>Béisbol-140101048 | Prod: Vehículos Construcción-140101 | Sector: Deporte | Industria: DEPORTE - 14</t>
  </si>
  <si>
    <t>140101048beisbol</t>
  </si>
  <si>
    <t>INSERT INTO categoria VALUES (140101048,'Béisbol','Béisbol-140101048','Béisbol-140101048 | Prod: Vehículos Construcción-140101 | Sector: Deporte | Industria: DEPORTE - 14',140101);</t>
  </si>
  <si>
    <t>Sóftbol</t>
  </si>
  <si>
    <t>Sóftbol-140101049</t>
  </si>
  <si>
    <t>Sóftbol-140101049 | Prod: Vehículos Construcción-140101 | Sector: Deporte | Industria: DEPORTE - 14</t>
  </si>
  <si>
    <t>140101049softbol</t>
  </si>
  <si>
    <t>INSERT INTO categoria VALUES (140101049,'Sóftbol','Sóftbol-140101049','Sóftbol-140101049 | Prod: Vehículos Construcción-140101 | Sector: Deporte | Industria: DEPORTE - 14',140101);</t>
  </si>
  <si>
    <t>Billar</t>
  </si>
  <si>
    <t>Billar-140101050</t>
  </si>
  <si>
    <t>Billar-140101050 | Prod: Vehículos Construcción-140101 | Sector: Deporte | Industria: DEPORTE - 14</t>
  </si>
  <si>
    <t>140101050billar</t>
  </si>
  <si>
    <t>INSERT INTO categoria VALUES (140101050,'Billar','Billar-140101050','Billar-140101050 | Prod: Vehículos Construcción-140101 | Sector: Deporte | Industria: DEPORTE - 14',140101);</t>
  </si>
  <si>
    <t>Snooker</t>
  </si>
  <si>
    <t>Snooker-140101051</t>
  </si>
  <si>
    <t>Snooker-140101051 | Prod: Vehículos Construcción-140101 | Sector: Deporte | Industria: DEPORTE - 14</t>
  </si>
  <si>
    <t>140101051snooker</t>
  </si>
  <si>
    <t>INSERT INTO categoria VALUES (140101051,'Snooker','Snooker-140101051','Snooker-140101051 | Prod: Vehículos Construcción-140101 | Sector: Deporte | Industria: DEPORTE - 14',140101);</t>
  </si>
  <si>
    <t>Bolos</t>
  </si>
  <si>
    <t>Bolos-140101052</t>
  </si>
  <si>
    <t>Bolos-140101052 | Prod: Vehículos Construcción-140101 | Sector: Deporte | Industria: DEPORTE - 14</t>
  </si>
  <si>
    <t>140101052bolos</t>
  </si>
  <si>
    <t>INSERT INTO categoria VALUES (140101052,'Bolos','Bolos-140101052','Bolos-140101052 | Prod: Vehículos Construcción-140101 | Sector: Deporte | Industria: DEPORTE - 14',140101);</t>
  </si>
  <si>
    <t>Bowling</t>
  </si>
  <si>
    <t>Bowling-140101053</t>
  </si>
  <si>
    <t>Bowling-140101053 | Prod: Vehículos Construcción-140101 | Sector: Deporte | Industria: DEPORTE - 14</t>
  </si>
  <si>
    <t>140101053bowling</t>
  </si>
  <si>
    <t>INSERT INTO categoria VALUES (140101053,'Bowling','Bowling-140101053','Bowling-140101053 | Prod: Vehículos Construcción-140101 | Sector: Deporte | Industria: DEPORTE - 14',140101);</t>
  </si>
  <si>
    <t>Boxeo</t>
  </si>
  <si>
    <t>Boxeo-140101054</t>
  </si>
  <si>
    <t>Boxeo-140101054 | Prod: Vehículos Construcción-140101 | Sector: Deporte | Industria: DEPORTE - 14</t>
  </si>
  <si>
    <t>140101054boxeo</t>
  </si>
  <si>
    <t>INSERT INTO categoria VALUES (140101054,'Boxeo','Boxeo-140101054','Boxeo-140101054 | Prod: Vehículos Construcción-140101 | Sector: Deporte | Industria: DEPORTE - 14',140101);</t>
  </si>
  <si>
    <t>Caza</t>
  </si>
  <si>
    <t>Caza-140101055</t>
  </si>
  <si>
    <t>Caza-140101055 | Prod: Vehículos Construcción-140101 | Sector: Deporte | Industria: DEPORTE - 14</t>
  </si>
  <si>
    <t>140101055caza</t>
  </si>
  <si>
    <t>INSERT INTO categoria VALUES (140101055,'Caza','Caza-140101055','Caza-140101055 | Prod: Vehículos Construcción-140101 | Sector: Deporte | Industria: DEPORTE - 14',140101);</t>
  </si>
  <si>
    <t>Caza Con Arco</t>
  </si>
  <si>
    <t>Caza Con Arco-140101056</t>
  </si>
  <si>
    <t>Caza Con Arco-140101056 | Prod: Vehículos Construcción-140101 | Sector: Deporte | Industria: DEPORTE - 14</t>
  </si>
  <si>
    <t>140101056caza_con_arco</t>
  </si>
  <si>
    <t>INSERT INTO categoria VALUES (140101056,'Caza Con Arco','Caza Con Arco-140101056','Caza Con Arco-140101056 | Prod: Vehículos Construcción-140101 | Sector: Deporte | Industria: DEPORTE - 14',140101);</t>
  </si>
  <si>
    <t>Cetrería</t>
  </si>
  <si>
    <t>Cetrería-140101057</t>
  </si>
  <si>
    <t>Cetrería-140101057 | Prod: Vehículos Construcción-140101 | Sector: Deporte | Industria: DEPORTE - 14</t>
  </si>
  <si>
    <t>140101057cetreria</t>
  </si>
  <si>
    <t>INSERT INTO categoria VALUES (140101057,'Cetrería','Cetrería-140101057','Cetrería-140101057 | Prod: Vehículos Construcción-140101 | Sector: Deporte | Industria: DEPORTE - 14',140101);</t>
  </si>
  <si>
    <t>Perros De Caza Y Agility</t>
  </si>
  <si>
    <t>Perros De Caza Y Agility-140101058</t>
  </si>
  <si>
    <t>Perros De Caza Y Agility-140101058 | Prod: Vehículos Construcción-140101 | Sector: Deporte | Industria: DEPORTE - 14</t>
  </si>
  <si>
    <t>140101058perros_de_caza_y_agility</t>
  </si>
  <si>
    <t>INSERT INTO categoria VALUES (140101058,'Perros De Caza Y Agility','Perros De Caza Y Agility-140101058','Perros De Caza Y Agility-140101058 | Prod: Vehículos Construcción-140101 | Sector: Deporte | Industria: DEPORTE - 14',140101);</t>
  </si>
  <si>
    <t>Recorrido De Caza</t>
  </si>
  <si>
    <t>Recorrido De Caza-140101059</t>
  </si>
  <si>
    <t>Recorrido De Caza-140101059 | Prod: Vehículos Construcción-140101 | Sector: Deporte | Industria: DEPORTE - 14</t>
  </si>
  <si>
    <t>140101059recorrido_de_caza</t>
  </si>
  <si>
    <t>INSERT INTO categoria VALUES (140101059,'Recorrido De Caza','Recorrido De Caza-140101059','Recorrido De Caza-140101059 | Prod: Vehículos Construcción-140101 | Sector: Deporte | Industria: DEPORTE - 14',140101);</t>
  </si>
  <si>
    <t>Ciclismo</t>
  </si>
  <si>
    <t>Ciclismo-140101060</t>
  </si>
  <si>
    <t>Ciclismo-140101060 | Prod: Vehículos Construcción-140101 | Sector: Deporte | Industria: DEPORTE - 14</t>
  </si>
  <si>
    <t>140101060ciclismo</t>
  </si>
  <si>
    <t>INSERT INTO categoria VALUES (140101060,'Ciclismo','Ciclismo-140101060','Ciclismo-140101060 | Prod: Vehículos Construcción-140101 | Sector: Deporte | Industria: DEPORTE - 14',140101);</t>
  </si>
  <si>
    <t>Adaptado Carretera</t>
  </si>
  <si>
    <t>Adaptado Carretera-140101061</t>
  </si>
  <si>
    <t>Adaptado Carretera-140101061 | Prod: Vehículos Construcción-140101 | Sector: Deporte | Industria: DEPORTE - 14</t>
  </si>
  <si>
    <t>140101061adaptado_carretera</t>
  </si>
  <si>
    <t>INSERT INTO categoria VALUES (140101061,'Adaptado Carretera','Adaptado Carretera-140101061','Adaptado Carretera-140101061 | Prod: Vehículos Construcción-140101 | Sector: Deporte | Industria: DEPORTE - 14',140101);</t>
  </si>
  <si>
    <t>Adaptado Pista</t>
  </si>
  <si>
    <t>Adaptado Pista-140101062</t>
  </si>
  <si>
    <t>Adaptado Pista-140101062 | Prod: Vehículos Construcción-140101 | Sector: Deporte | Industria: DEPORTE - 14</t>
  </si>
  <si>
    <t>140101062adaptado_pista</t>
  </si>
  <si>
    <t>INSERT INTO categoria VALUES (140101062,'Adaptado Pista','Adaptado Pista-140101062','Adaptado Pista-140101062 | Prod: Vehículos Construcción-140101 | Sector: Deporte | Industria: DEPORTE - 14',140101);</t>
  </si>
  <si>
    <t>Bicicleta De Montaña (Btt)</t>
  </si>
  <si>
    <t>Bicicleta De Montaña (Btt)-140101063</t>
  </si>
  <si>
    <t>Bicicleta De Montaña (Btt)-140101063 | Prod: Vehículos Construcción-140101 | Sector: Deporte | Industria: DEPORTE - 14</t>
  </si>
  <si>
    <t>140101063bicicleta_de_montaña_(btt)</t>
  </si>
  <si>
    <t>INSERT INTO categoria VALUES (140101063,'Bicicleta De Montaña (Btt)','Bicicleta De Montaña (Btt)-140101063','Bicicleta De Montaña (Btt)-140101063 | Prod: Vehículos Construcción-140101 | Sector: Deporte | Industria: DEPORTE - 14',140101);</t>
  </si>
  <si>
    <t>Bmx</t>
  </si>
  <si>
    <t>Bmx-140101064</t>
  </si>
  <si>
    <t>Bmx-140101064 | Prod: Vehículos Construcción-140101 | Sector: Deporte | Industria: DEPORTE - 14</t>
  </si>
  <si>
    <t>140101064bmx</t>
  </si>
  <si>
    <t>INSERT INTO categoria VALUES (140101064,'Bmx','Bmx-140101064','Bmx-140101064 | Prod: Vehículos Construcción-140101 | Sector: Deporte | Industria: DEPORTE - 14',140101);</t>
  </si>
  <si>
    <t>Ciclismo Carretera</t>
  </si>
  <si>
    <t>Ciclismo Carretera-140101065</t>
  </si>
  <si>
    <t>Ciclismo Carretera-140101065 | Prod: Vehículos Construcción-140101 | Sector: Deporte | Industria: DEPORTE - 14</t>
  </si>
  <si>
    <t>140101065ciclismo_carretera</t>
  </si>
  <si>
    <t>INSERT INTO categoria VALUES (140101065,'Ciclismo Carretera','Ciclismo Carretera-140101065','Ciclismo Carretera-140101065 | Prod: Vehículos Construcción-140101 | Sector: Deporte | Industria: DEPORTE - 14',140101);</t>
  </si>
  <si>
    <t>Ciclismo En Pista</t>
  </si>
  <si>
    <t>Ciclismo En Pista-140101066</t>
  </si>
  <si>
    <t>Ciclismo En Pista-140101066 | Prod: Vehículos Construcción-140101 | Sector: Deporte | Industria: DEPORTE - 14</t>
  </si>
  <si>
    <t>140101066ciclismo_en_pista</t>
  </si>
  <si>
    <t>INSERT INTO categoria VALUES (140101066,'Ciclismo En Pista','Ciclismo En Pista-140101066','Ciclismo En Pista-140101066 | Prod: Vehículos Construcción-140101 | Sector: Deporte | Industria: DEPORTE - 14',140101);</t>
  </si>
  <si>
    <t>Ciclismo En Tandem</t>
  </si>
  <si>
    <t>Ciclismo En Tandem-140101067</t>
  </si>
  <si>
    <t>Ciclismo En Tandem-140101067 | Prod: Vehículos Construcción-140101 | Sector: Deporte | Industria: DEPORTE - 14</t>
  </si>
  <si>
    <t>140101067ciclismo_en_tandem</t>
  </si>
  <si>
    <t>INSERT INTO categoria VALUES (140101067,'Ciclismo En Tandem','Ciclismo En Tandem-140101067','Ciclismo En Tandem-140101067 | Prod: Vehículos Construcción-140101 | Sector: Deporte | Industria: DEPORTE - 14',140101);</t>
  </si>
  <si>
    <t>Ciclo-Cross</t>
  </si>
  <si>
    <t>Ciclo-Cross-140101068</t>
  </si>
  <si>
    <t>Ciclo-Cross-140101068 | Prod: Vehículos Construcción-140101 | Sector: Deporte | Industria: DEPORTE - 14</t>
  </si>
  <si>
    <t>140101068ciclo-cross</t>
  </si>
  <si>
    <t>INSERT INTO categoria VALUES (140101068,'Ciclo-Cross','Ciclo-Cross-140101068','Ciclo-Cross-140101068 | Prod: Vehículos Construcción-140101 | Sector: Deporte | Industria: DEPORTE - 14',140101);</t>
  </si>
  <si>
    <t>Cicloturismo</t>
  </si>
  <si>
    <t>Cicloturismo-140101069</t>
  </si>
  <si>
    <t>Cicloturismo-140101069 | Prod: Vehículos Construcción-140101 | Sector: Deporte | Industria: DEPORTE - 14</t>
  </si>
  <si>
    <t>140101069cicloturismo</t>
  </si>
  <si>
    <t>INSERT INTO categoria VALUES (140101069,'Cicloturismo','Cicloturismo-140101069','Cicloturismo-140101069 | Prod: Vehículos Construcción-140101 | Sector: Deporte | Industria: DEPORTE - 14',140101);</t>
  </si>
  <si>
    <t>Trial -Bici</t>
  </si>
  <si>
    <t>Trial -Bici-140101070</t>
  </si>
  <si>
    <t>Trial -Bici-140101070 | Prod: Vehículos Construcción-140101 | Sector: Deporte | Industria: DEPORTE - 14</t>
  </si>
  <si>
    <t>140101070trial_-bici</t>
  </si>
  <si>
    <t>INSERT INTO categoria VALUES (140101070,'Trial -Bici','Trial -Bici-140101070','Trial -Bici-140101070 | Prod: Vehículos Construcción-140101 | Sector: Deporte | Industria: DEPORTE - 14',140101);</t>
  </si>
  <si>
    <t>Colombicultura</t>
  </si>
  <si>
    <t>Colombicultura-140101071</t>
  </si>
  <si>
    <t>Colombicultura-140101071 | Prod: Vehículos Construcción-140101 | Sector: Deporte | Industria: DEPORTE - 14</t>
  </si>
  <si>
    <t>140101071colombicultura</t>
  </si>
  <si>
    <t>INSERT INTO categoria VALUES (140101071,'Colombicultura','Colombicultura-140101071','Colombicultura-140101071 | Prod: Vehículos Construcción-140101 | Sector: Deporte | Industria: DEPORTE - 14',140101);</t>
  </si>
  <si>
    <t>Colombófila</t>
  </si>
  <si>
    <t>Colombófila-140101072</t>
  </si>
  <si>
    <t>Colombófila-140101072 | Prod: Vehículos Construcción-140101 | Sector: Deporte | Industria: DEPORTE - 14</t>
  </si>
  <si>
    <t>140101072colombofila</t>
  </si>
  <si>
    <t>INSERT INTO categoria VALUES (140101072,'Colombófila','Colombófila-140101072','Colombófila-140101072 | Prod: Vehículos Construcción-140101 | Sector: Deporte | Industria: DEPORTE - 14',140101);</t>
  </si>
  <si>
    <t>Deportes de Hielo</t>
  </si>
  <si>
    <t>Deportes de Hielo-140101073</t>
  </si>
  <si>
    <t>Deportes de Hielo-140101073 | Prod: Vehículos Construcción-140101 | Sector: Deporte | Industria: DEPORTE - 14</t>
  </si>
  <si>
    <t>140101073deportes_de_hielo</t>
  </si>
  <si>
    <t>INSERT INTO categoria VALUES (140101073,'Deportes de Hielo','Deportes de Hielo-140101073','Deportes de Hielo-140101073 | Prod: Vehículos Construcción-140101 | Sector: Deporte | Industria: DEPORTE - 14',140101);</t>
  </si>
  <si>
    <t>Curling</t>
  </si>
  <si>
    <t>Curling-140101074</t>
  </si>
  <si>
    <t>Curling-140101074 | Prod: Vehículos Construcción-140101 | Sector: Deporte | Industria: DEPORTE - 14</t>
  </si>
  <si>
    <t>140101074curling</t>
  </si>
  <si>
    <t>INSERT INTO categoria VALUES (140101074,'Curling','Curling-140101074','Curling-140101074 | Prod: Vehículos Construcción-140101 | Sector: Deporte | Industria: DEPORTE - 14',140101);</t>
  </si>
  <si>
    <t>Hockey Hielo</t>
  </si>
  <si>
    <t>Hockey Hielo-140101075</t>
  </si>
  <si>
    <t>Hockey Hielo-140101075 | Prod: Vehículos Construcción-140101 | Sector: Deporte | Industria: DEPORTE - 14</t>
  </si>
  <si>
    <t>140101075hockey_hielo</t>
  </si>
  <si>
    <t>INSERT INTO categoria VALUES (140101075,'Hockey Hielo','Hockey Hielo-140101075','Hockey Hielo-140101075 | Prod: Vehículos Construcción-140101 | Sector: Deporte | Industria: DEPORTE - 14',140101);</t>
  </si>
  <si>
    <t>Patinaje Hielo</t>
  </si>
  <si>
    <t>Patinaje Hielo-140101076</t>
  </si>
  <si>
    <t>Patinaje Hielo-140101076 | Prod: Vehículos Construcción-140101 | Sector: Deporte | Industria: DEPORTE - 14</t>
  </si>
  <si>
    <t>140101076patinaje_hielo</t>
  </si>
  <si>
    <t>INSERT INTO categoria VALUES (140101076,'Patinaje Hielo','Patinaje Hielo-140101076','Patinaje Hielo-140101076 | Prod: Vehículos Construcción-140101 | Sector: Deporte | Industria: DEPORTE - 14',140101);</t>
  </si>
  <si>
    <t>Deportes de Invierno</t>
  </si>
  <si>
    <t>Deportes de Invierno-140101077</t>
  </si>
  <si>
    <t>Deportes de Invierno-140101077 | Prod: Vehículos Construcción-140101 | Sector: Deporte | Industria: DEPORTE - 14</t>
  </si>
  <si>
    <t>140101077deportes_de_invierno</t>
  </si>
  <si>
    <t>INSERT INTO categoria VALUES (140101077,'Deportes de Invierno','Deportes de Invierno-140101077','Deportes de Invierno-140101077 | Prod: Vehículos Construcción-140101 | Sector: Deporte | Industria: DEPORTE - 14',140101);</t>
  </si>
  <si>
    <t>Esquí Alpino</t>
  </si>
  <si>
    <t>Esquí Alpino-140101078</t>
  </si>
  <si>
    <t>Esquí Alpino-140101078 | Prod: Vehículos Construcción-140101 | Sector: Deporte | Industria: DEPORTE - 14</t>
  </si>
  <si>
    <t>140101078esqui_alpino</t>
  </si>
  <si>
    <t>INSERT INTO categoria VALUES (140101078,'Esquí Alpino','Esquí Alpino-140101078','Esquí Alpino-140101078 | Prod: Vehículos Construcción-140101 | Sector: Deporte | Industria: DEPORTE - 14',140101);</t>
  </si>
  <si>
    <t>Esquí De Fondo</t>
  </si>
  <si>
    <t>Esquí De Fondo-140101079</t>
  </si>
  <si>
    <t>Esquí De Fondo-140101079 | Prod: Vehículos Construcción-140101 | Sector: Deporte | Industria: DEPORTE - 14</t>
  </si>
  <si>
    <t>140101079esqui_de_fondo</t>
  </si>
  <si>
    <t>INSERT INTO categoria VALUES (140101079,'Esquí De Fondo','Esquí De Fondo-140101079','Esquí De Fondo-140101079 | Prod: Vehículos Construcción-140101 | Sector: Deporte | Industria: DEPORTE - 14',140101);</t>
  </si>
  <si>
    <t>Esquí De Velocidad</t>
  </si>
  <si>
    <t>Esquí De Velocidad-140101080</t>
  </si>
  <si>
    <t>Esquí De Velocidad-140101080 | Prod: Vehículos Construcción-140101 | Sector: Deporte | Industria: DEPORTE - 14</t>
  </si>
  <si>
    <t>140101080esqui_de_velocidad</t>
  </si>
  <si>
    <t>INSERT INTO categoria VALUES (140101080,'Esquí De Velocidad','Esquí De Velocidad-140101080','Esquí De Velocidad-140101080 | Prod: Vehículos Construcción-140101 | Sector: Deporte | Industria: DEPORTE - 14',140101);</t>
  </si>
  <si>
    <t>Mushing</t>
  </si>
  <si>
    <t>Mushing-140101081</t>
  </si>
  <si>
    <t>Mushing-140101081 | Prod: Vehículos Construcción-140101 | Sector: Deporte | Industria: DEPORTE - 14</t>
  </si>
  <si>
    <t>140101081mushing</t>
  </si>
  <si>
    <t>INSERT INTO categoria VALUES (140101081,'Mushing','Mushing-140101081','Mushing-140101081 | Prod: Vehículos Construcción-140101 | Sector: Deporte | Industria: DEPORTE - 14',140101);</t>
  </si>
  <si>
    <t>Saltos De Esquí</t>
  </si>
  <si>
    <t>Saltos De Esquí-140101082</t>
  </si>
  <si>
    <t>Saltos De Esquí-140101082 | Prod: Vehículos Construcción-140101 | Sector: Deporte | Industria: DEPORTE - 14</t>
  </si>
  <si>
    <t>140101082saltos_de_esqui</t>
  </si>
  <si>
    <t>INSERT INTO categoria VALUES (140101082,'Saltos De Esquí','Saltos De Esquí-140101082','Saltos De Esquí-140101082 | Prod: Vehículos Construcción-140101 | Sector: Deporte | Industria: DEPORTE - 14',140101);</t>
  </si>
  <si>
    <t>Snowboard</t>
  </si>
  <si>
    <t>Snowboard-140101083</t>
  </si>
  <si>
    <t>Snowboard-140101083 | Prod: Vehículos Construcción-140101 | Sector: Deporte | Industria: DEPORTE - 14</t>
  </si>
  <si>
    <t>140101083snowboard</t>
  </si>
  <si>
    <t>INSERT INTO categoria VALUES (140101083,'Snowboard','Snowboard-140101083','Snowboard-140101083 | Prod: Vehículos Construcción-140101 | Sector: Deporte | Industria: DEPORTE - 14',140101);</t>
  </si>
  <si>
    <t>Telemark</t>
  </si>
  <si>
    <t>Telemark-140101084</t>
  </si>
  <si>
    <t>Telemark-140101084 | Prod: Vehículos Construcción-140101 | Sector: Deporte | Industria: DEPORTE - 14</t>
  </si>
  <si>
    <t>140101084telemark</t>
  </si>
  <si>
    <t>INSERT INTO categoria VALUES (140101084,'Telemark','Telemark-140101084','Telemark-140101084 | Prod: Vehículos Construcción-140101 | Sector: Deporte | Industria: DEPORTE - 14',140101);</t>
  </si>
  <si>
    <t>Deportes Discapacidad Física</t>
  </si>
  <si>
    <t>Deportes Discapacidad Física-140101085</t>
  </si>
  <si>
    <t>Deportes Discapacidad Física-140101085 | Prod: Vehículos Construcción-140101 | Sector: Deporte | Industria: DEPORTE - 14</t>
  </si>
  <si>
    <t>140101085deportes_discapacidad_fisica</t>
  </si>
  <si>
    <t>INSERT INTO categoria VALUES (140101085,'Deportes Discapacidad Física','Deportes Discapacidad Física-140101085','Deportes Discapacidad Física-140101085 | Prod: Vehículos Construcción-140101 | Sector: Deporte | Industria: DEPORTE - 14',140101);</t>
  </si>
  <si>
    <t>Actividades Subacuáticas Df</t>
  </si>
  <si>
    <t>Actividades Subacuáticas Df-140101086</t>
  </si>
  <si>
    <t>Actividades Subacuáticas Df-140101086 | Prod: Vehículos Construcción-140101 | Sector: Deporte | Industria: DEPORTE - 14</t>
  </si>
  <si>
    <t>140101086actividades_subacuaticas_df</t>
  </si>
  <si>
    <t>INSERT INTO categoria VALUES (140101086,'Actividades Subacuáticas Df','Actividades Subacuáticas Df-140101086','Actividades Subacuáticas Df-140101086 | Prod: Vehículos Construcción-140101 | Sector: Deporte | Industria: DEPORTE - 14',140101);</t>
  </si>
  <si>
    <t>Atletismo Df</t>
  </si>
  <si>
    <t>Atletismo Df-140101087</t>
  </si>
  <si>
    <t>Atletismo Df-140101087 | Prod: Vehículos Construcción-140101 | Sector: Deporte | Industria: DEPORTE - 14</t>
  </si>
  <si>
    <t>140101087atletismo_df</t>
  </si>
  <si>
    <t>INSERT INTO categoria VALUES (140101087,'Atletismo Df','Atletismo Df-140101087','Atletismo Df-140101087 | Prod: Vehículos Construcción-140101 | Sector: Deporte | Industria: DEPORTE - 14',140101);</t>
  </si>
  <si>
    <t>Baloncesto (Silla De Ruedas)</t>
  </si>
  <si>
    <t>Baloncesto (Silla De Ruedas)-140101088</t>
  </si>
  <si>
    <t>Baloncesto (Silla De Ruedas)-140101088 | Prod: Vehículos Construcción-140101 | Sector: Deporte | Industria: DEPORTE - 14</t>
  </si>
  <si>
    <t>140101088baloncesto_(silla_de_ruedas)</t>
  </si>
  <si>
    <t>INSERT INTO categoria VALUES (140101088,'Baloncesto (Silla De Ruedas)','Baloncesto (Silla De Ruedas)-140101088','Baloncesto (Silla De Ruedas)-140101088 | Prod: Vehículos Construcción-140101 | Sector: Deporte | Industria: DEPORTE - 14',140101);</t>
  </si>
  <si>
    <t>Biathlon Df</t>
  </si>
  <si>
    <t>Biathlon Df-140101089</t>
  </si>
  <si>
    <t>Biathlon Df-140101089 | Prod: Vehículos Construcción-140101 | Sector: Deporte | Industria: DEPORTE - 14</t>
  </si>
  <si>
    <t>140101089biathlon_df</t>
  </si>
  <si>
    <t>INSERT INTO categoria VALUES (140101089,'Biathlon Df','Biathlon Df-140101089','Biathlon Df-140101089 | Prod: Vehículos Construcción-140101 | Sector: Deporte | Industria: DEPORTE - 14',140101);</t>
  </si>
  <si>
    <t>Boccia (Silla De Ruedas)</t>
  </si>
  <si>
    <t>Boccia (Silla De Ruedas)-140101090</t>
  </si>
  <si>
    <t>Boccia (Silla De Ruedas)-140101090 | Prod: Vehículos Construcción-140101 | Sector: Deporte | Industria: DEPORTE - 14</t>
  </si>
  <si>
    <t>140101090boccia_(silla_de_ruedas)</t>
  </si>
  <si>
    <t>INSERT INTO categoria VALUES (140101090,'Boccia (Silla De Ruedas)','Boccia (Silla De Ruedas)-140101090','Boccia (Silla De Ruedas)-140101090 | Prod: Vehículos Construcción-140101 | Sector: Deporte | Industria: DEPORTE - 14',140101);</t>
  </si>
  <si>
    <t>Esgrima (Silla De Ruedas)</t>
  </si>
  <si>
    <t>Esgrima (Silla De Ruedas)-140101091</t>
  </si>
  <si>
    <t>Esgrima (Silla De Ruedas)-140101091 | Prod: Vehículos Construcción-140101 | Sector: Deporte | Industria: DEPORTE - 14</t>
  </si>
  <si>
    <t>140101091esgrima_(silla_de_ruedas)</t>
  </si>
  <si>
    <t>INSERT INTO categoria VALUES (140101091,'Esgrima (Silla De Ruedas)','Esgrima (Silla De Ruedas)-140101091','Esgrima (Silla De Ruedas)-140101091 | Prod: Vehículos Construcción-140101 | Sector: Deporte | Industria: DEPORTE - 14',140101);</t>
  </si>
  <si>
    <t>Esquí Df</t>
  </si>
  <si>
    <t>Esquí Df-140101092</t>
  </si>
  <si>
    <t>Esquí Df-140101092 | Prod: Vehículos Construcción-140101 | Sector: Deporte | Industria: DEPORTE - 14</t>
  </si>
  <si>
    <t>140101092esqui_df</t>
  </si>
  <si>
    <t>INSERT INTO categoria VALUES (140101092,'Esquí Df','Esquí Df-140101092','Esquí Df-140101092 | Prod: Vehículos Construcción-140101 | Sector: Deporte | Industria: DEPORTE - 14',140101);</t>
  </si>
  <si>
    <t>Fútbol (Silla De Ruedas)</t>
  </si>
  <si>
    <t>Fútbol (Silla De Ruedas)-140101093</t>
  </si>
  <si>
    <t>Fútbol (Silla De Ruedas)-140101093 | Prod: Vehículos Construcción-140101 | Sector: Deporte | Industria: DEPORTE - 14</t>
  </si>
  <si>
    <t>140101093futbol_(silla_de_ruedas)</t>
  </si>
  <si>
    <t>INSERT INTO categoria VALUES (140101093,'Fútbol (Silla De Ruedas)','Fútbol (Silla De Ruedas)-140101093','Fútbol (Silla De Ruedas)-140101093 | Prod: Vehículos Construcción-140101 | Sector: Deporte | Industria: DEPORTE - 14',140101);</t>
  </si>
  <si>
    <t>Fútbol-Sala Df</t>
  </si>
  <si>
    <t>Fútbol-Sala Df-140101094</t>
  </si>
  <si>
    <t>Fútbol-Sala Df-140101094 | Prod: Vehículos Construcción-140101 | Sector: Deporte | Industria: DEPORTE - 14</t>
  </si>
  <si>
    <t>140101094futbol-sala_df</t>
  </si>
  <si>
    <t>INSERT INTO categoria VALUES (140101094,'Fútbol-Sala Df','Fútbol-Sala Df-140101094','Fútbol-Sala Df-140101094 | Prod: Vehículos Construcción-140101 | Sector: Deporte | Industria: DEPORTE - 14',140101);</t>
  </si>
  <si>
    <t>Halterofilia Df</t>
  </si>
  <si>
    <t>Halterofilia Df-140101095</t>
  </si>
  <si>
    <t>Halterofilia Df-140101095 | Prod: Vehículos Construcción-140101 | Sector: Deporte | Industria: DEPORTE - 14</t>
  </si>
  <si>
    <t>140101095halterofilia_df</t>
  </si>
  <si>
    <t>INSERT INTO categoria VALUES (140101095,'Halterofilia Df','Halterofilia Df-140101095','Halterofilia Df-140101095 | Prod: Vehículos Construcción-140101 | Sector: Deporte | Industria: DEPORTE - 14',140101);</t>
  </si>
  <si>
    <t>Hockey (Silla De Ruedas)</t>
  </si>
  <si>
    <t>Hockey (Silla De Ruedas)-140101096</t>
  </si>
  <si>
    <t>Hockey (Silla De Ruedas)-140101096 | Prod: Vehículos Construcción-140101 | Sector: Deporte | Industria: DEPORTE - 14</t>
  </si>
  <si>
    <t>140101096hockey_(silla_de_ruedas)</t>
  </si>
  <si>
    <t>INSERT INTO categoria VALUES (140101096,'Hockey (Silla De Ruedas)','Hockey (Silla De Ruedas)-140101096','Hockey (Silla De Ruedas)-140101096 | Prod: Vehículos Construcción-140101 | Sector: Deporte | Industria: DEPORTE - 14',140101);</t>
  </si>
  <si>
    <t>Hockey Hielo Df</t>
  </si>
  <si>
    <t>Hockey Hielo Df-140101097</t>
  </si>
  <si>
    <t>Hockey Hielo Df-140101097 | Prod: Vehículos Construcción-140101 | Sector: Deporte | Industria: DEPORTE - 14</t>
  </si>
  <si>
    <t>140101097hockey_hielo_df</t>
  </si>
  <si>
    <t>INSERT INTO categoria VALUES (140101097,'Hockey Hielo Df','Hockey Hielo Df-140101097','Hockey Hielo Df-140101097 | Prod: Vehículos Construcción-140101 | Sector: Deporte | Industria: DEPORTE - 14',140101);</t>
  </si>
  <si>
    <t>Natación Df</t>
  </si>
  <si>
    <t>Natación Df-140101098</t>
  </si>
  <si>
    <t>Natación Df-140101098 | Prod: Vehículos Construcción-140101 | Sector: Deporte | Industria: DEPORTE - 14</t>
  </si>
  <si>
    <t>140101098natacion_df</t>
  </si>
  <si>
    <t>INSERT INTO categoria VALUES (140101098,'Natación Df','Natación Df-140101098','Natación Df-140101098 | Prod: Vehículos Construcción-140101 | Sector: Deporte | Industria: DEPORTE - 14',140101);</t>
  </si>
  <si>
    <t>Patinaje Velocidad Hielo Df</t>
  </si>
  <si>
    <t>Patinaje Velocidad Hielo Df-140101099</t>
  </si>
  <si>
    <t>Patinaje Velocidad Hielo Df-140101099 | Prod: Vehículos Construcción-140101 | Sector: Deporte | Industria: DEPORTE - 14</t>
  </si>
  <si>
    <t>140101099patinaje_velocidad_hielo_df</t>
  </si>
  <si>
    <t>INSERT INTO categoria VALUES (140101099,'Patinaje Velocidad Hielo Df','Patinaje Velocidad Hielo Df-140101099','Patinaje Velocidad Hielo Df-140101099 | Prod: Vehículos Construcción-140101 | Sector: Deporte | Industria: DEPORTE - 14',140101);</t>
  </si>
  <si>
    <t>Rugby En Silla De Ruedas</t>
  </si>
  <si>
    <t>Rugby En Silla De Ruedas-140101100</t>
  </si>
  <si>
    <t>Rugby En Silla De Ruedas-140101100 | Prod: Vehículos Construcción-140101 | Sector: Deporte | Industria: DEPORTE - 14</t>
  </si>
  <si>
    <t>140101100rugby_en_silla_de_ruedas</t>
  </si>
  <si>
    <t>INSERT INTO categoria VALUES (140101100,'Rugby En Silla De Ruedas','Rugby En Silla De Ruedas-140101100','Rugby En Silla De Ruedas-140101100 | Prod: Vehículos Construcción-140101 | Sector: Deporte | Industria: DEPORTE - 14',140101);</t>
  </si>
  <si>
    <t>Tenis (Silla De Ruedas)</t>
  </si>
  <si>
    <t>Tenis (Silla De Ruedas)-140101101</t>
  </si>
  <si>
    <t>Tenis (Silla De Ruedas)-140101101 | Prod: Vehículos Construcción-140101 | Sector: Deporte | Industria: DEPORTE - 14</t>
  </si>
  <si>
    <t>140101101tenis_(silla_de_ruedas)</t>
  </si>
  <si>
    <t>INSERT INTO categoria VALUES (140101101,'Tenis (Silla De Ruedas)','Tenis (Silla De Ruedas)-140101101','Tenis (Silla De Ruedas)-140101101 | Prod: Vehículos Construcción-140101 | Sector: Deporte | Industria: DEPORTE - 14',140101);</t>
  </si>
  <si>
    <t>Tenis De Mesa Df</t>
  </si>
  <si>
    <t>Tenis De Mesa Df-140101102</t>
  </si>
  <si>
    <t>Tenis De Mesa Df-140101102 | Prod: Vehículos Construcción-140101 | Sector: Deporte | Industria: DEPORTE - 14</t>
  </si>
  <si>
    <t>140101102tenis_de_mesa_df</t>
  </si>
  <si>
    <t>INSERT INTO categoria VALUES (140101102,'Tenis De Mesa Df','Tenis De Mesa Df-140101102','Tenis De Mesa Df-140101102 | Prod: Vehículos Construcción-140101 | Sector: Deporte | Industria: DEPORTE - 14',140101);</t>
  </si>
  <si>
    <t>Tiro Con Arco Df</t>
  </si>
  <si>
    <t>Tiro Con Arco Df-140101103</t>
  </si>
  <si>
    <t>Tiro Con Arco Df-140101103 | Prod: Vehículos Construcción-140101 | Sector: Deporte | Industria: DEPORTE - 14</t>
  </si>
  <si>
    <t>140101103tiro_con_arco_df</t>
  </si>
  <si>
    <t>INSERT INTO categoria VALUES (140101103,'Tiro Con Arco Df','Tiro Con Arco Df-140101103','Tiro Con Arco Df-140101103 | Prod: Vehículos Construcción-140101 | Sector: Deporte | Industria: DEPORTE - 14',140101);</t>
  </si>
  <si>
    <t>Tiro Olímpico Df</t>
  </si>
  <si>
    <t>Tiro Olímpico Df-140101104</t>
  </si>
  <si>
    <t>Tiro Olímpico Df-140101104 | Prod: Vehículos Construcción-140101 | Sector: Deporte | Industria: DEPORTE - 14</t>
  </si>
  <si>
    <t>140101104tiro_olimpico_df</t>
  </si>
  <si>
    <t>INSERT INTO categoria VALUES (140101104,'Tiro Olímpico Df','Tiro Olímpico Df-140101104','Tiro Olímpico Df-140101104 | Prod: Vehículos Construcción-140101 | Sector: Deporte | Industria: DEPORTE - 14',140101);</t>
  </si>
  <si>
    <t>Vela Df</t>
  </si>
  <si>
    <t>Vela Df-140101105</t>
  </si>
  <si>
    <t>Vela Df-140101105 | Prod: Vehículos Construcción-140101 | Sector: Deporte | Industria: DEPORTE - 14</t>
  </si>
  <si>
    <t>140101105vela_df</t>
  </si>
  <si>
    <t>INSERT INTO categoria VALUES (140101105,'Vela Df','Vela Df-140101105','Vela Df-140101105 | Prod: Vehículos Construcción-140101 | Sector: Deporte | Industria: DEPORTE - 14',140101);</t>
  </si>
  <si>
    <t>Voleibol Df</t>
  </si>
  <si>
    <t>Voleibol Df-140101106</t>
  </si>
  <si>
    <t>Voleibol Df-140101106 | Prod: Vehículos Construcción-140101 | Sector: Deporte | Industria: DEPORTE - 14</t>
  </si>
  <si>
    <t>140101106voleibol_df</t>
  </si>
  <si>
    <t>INSERT INTO categoria VALUES (140101106,'Voleibol Df','Voleibol Df-140101106','Voleibol Df-140101106 | Prod: Vehículos Construcción-140101 | Sector: Deporte | Industria: DEPORTE - 14',140101);</t>
  </si>
  <si>
    <t>Deportes Discapacidad Intelectual</t>
  </si>
  <si>
    <t>Deportes Discapacidad Intelectual-140101107</t>
  </si>
  <si>
    <t>Deportes Discapacidad Intelectual-140101107 | Prod: Vehículos Construcción-140101 | Sector: Deporte | Industria: DEPORTE - 14</t>
  </si>
  <si>
    <t>140101107deportes_discapacidad_intelectual</t>
  </si>
  <si>
    <t>INSERT INTO categoria VALUES (140101107,'Deportes Discapacidad Intelectual','Deportes Discapacidad Intelectual-140101107','Deportes Discapacidad Intelectual-140101107 | Prod: Vehículos Construcción-140101 | Sector: Deporte | Industria: DEPORTE - 14',140101);</t>
  </si>
  <si>
    <t>Atletismo Di</t>
  </si>
  <si>
    <t>Atletismo Di-140101108</t>
  </si>
  <si>
    <t>Atletismo Di-140101108 | Prod: Vehículos Construcción-140101 | Sector: Deporte | Industria: DEPORTE - 14</t>
  </si>
  <si>
    <t>140101108atletismo_di</t>
  </si>
  <si>
    <t>INSERT INTO categoria VALUES (140101108,'Atletismo Di','Atletismo Di-140101108','Atletismo Di-140101108 | Prod: Vehículos Construcción-140101 | Sector: Deporte | Industria: DEPORTE - 14',140101);</t>
  </si>
  <si>
    <t>Baloncesto Di</t>
  </si>
  <si>
    <t>Baloncesto Di-140101109</t>
  </si>
  <si>
    <t>Baloncesto Di-140101109 | Prod: Vehículos Construcción-140101 | Sector: Deporte | Industria: DEPORTE - 14</t>
  </si>
  <si>
    <t>140101109baloncesto_di</t>
  </si>
  <si>
    <t>INSERT INTO categoria VALUES (140101109,'Baloncesto Di','Baloncesto Di-140101109','Baloncesto Di-140101109 | Prod: Vehículos Construcción-140101 | Sector: Deporte | Industria: DEPORTE - 14',140101);</t>
  </si>
  <si>
    <t>Balonmano Di</t>
  </si>
  <si>
    <t>Balonmano Di-140101110</t>
  </si>
  <si>
    <t>Balonmano Di-140101110 | Prod: Vehículos Construcción-140101 | Sector: Deporte | Industria: DEPORTE - 14</t>
  </si>
  <si>
    <t>140101110balonmano_di</t>
  </si>
  <si>
    <t>INSERT INTO categoria VALUES (140101110,'Balonmano Di','Balonmano Di-140101110','Balonmano Di-140101110 | Prod: Vehículos Construcción-140101 | Sector: Deporte | Industria: DEPORTE - 14',140101);</t>
  </si>
  <si>
    <t>Esquí Di</t>
  </si>
  <si>
    <t>Esquí Di-140101111</t>
  </si>
  <si>
    <t>Esquí Di-140101111 | Prod: Vehículos Construcción-140101 | Sector: Deporte | Industria: DEPORTE - 14</t>
  </si>
  <si>
    <t>140101111esqui_di</t>
  </si>
  <si>
    <t>INSERT INTO categoria VALUES (140101111,'Esquí Di','Esquí Di-140101111','Esquí Di-140101111 | Prod: Vehículos Construcción-140101 | Sector: Deporte | Industria: DEPORTE - 14',140101);</t>
  </si>
  <si>
    <t>Fútbol Di</t>
  </si>
  <si>
    <t>Fútbol Di-140101112</t>
  </si>
  <si>
    <t>Fútbol Di-140101112 | Prod: Vehículos Construcción-140101 | Sector: Deporte | Industria: DEPORTE - 14</t>
  </si>
  <si>
    <t>140101112futbol_di</t>
  </si>
  <si>
    <t>INSERT INTO categoria VALUES (140101112,'Fútbol Di','Fútbol Di-140101112','Fútbol Di-140101112 | Prod: Vehículos Construcción-140101 | Sector: Deporte | Industria: DEPORTE - 14',140101);</t>
  </si>
  <si>
    <t>Fútbol-Sala Di</t>
  </si>
  <si>
    <t>Fútbol-Sala Di-140101113</t>
  </si>
  <si>
    <t>Fútbol-Sala Di-140101113 | Prod: Vehículos Construcción-140101 | Sector: Deporte | Industria: DEPORTE - 14</t>
  </si>
  <si>
    <t>140101113futbol-sala_di</t>
  </si>
  <si>
    <t>INSERT INTO categoria VALUES (140101113,'Fútbol-Sala Di','Fútbol-Sala Di-140101113','Fútbol-Sala Di-140101113 | Prod: Vehículos Construcción-140101 | Sector: Deporte | Industria: DEPORTE - 14',140101);</t>
  </si>
  <si>
    <t>Gimnasia Rítmica Di</t>
  </si>
  <si>
    <t>Gimnasia Rítmica Di-140101114</t>
  </si>
  <si>
    <t>Gimnasia Rítmica Di-140101114 | Prod: Vehículos Construcción-140101 | Sector: Deporte | Industria: DEPORTE - 14</t>
  </si>
  <si>
    <t>140101114gimnasia_ritmica_di</t>
  </si>
  <si>
    <t>INSERT INTO categoria VALUES (140101114,'Gimnasia Rítmica Di','Gimnasia Rítmica Di-140101114','Gimnasia Rítmica Di-140101114 | Prod: Vehículos Construcción-140101 | Sector: Deporte | Industria: DEPORTE - 14',140101);</t>
  </si>
  <si>
    <t>Golf Di</t>
  </si>
  <si>
    <t>Golf Di-140101115</t>
  </si>
  <si>
    <t>Golf Di-140101115 | Prod: Vehículos Construcción-140101 | Sector: Deporte | Industria: DEPORTE - 14</t>
  </si>
  <si>
    <t>140101115golf_di</t>
  </si>
  <si>
    <t>INSERT INTO categoria VALUES (140101115,'Golf Di','Golf Di-140101115','Golf Di-140101115 | Prod: Vehículos Construcción-140101 | Sector: Deporte | Industria: DEPORTE - 14',140101);</t>
  </si>
  <si>
    <t>Natación Di</t>
  </si>
  <si>
    <t>Natación Di-140101116</t>
  </si>
  <si>
    <t>Natación Di-140101116 | Prod: Vehículos Construcción-140101 | Sector: Deporte | Industria: DEPORTE - 14</t>
  </si>
  <si>
    <t>140101116natacion_di</t>
  </si>
  <si>
    <t>INSERT INTO categoria VALUES (140101116,'Natación Di','Natación Di-140101116','Natación Di-140101116 | Prod: Vehículos Construcción-140101 | Sector: Deporte | Industria: DEPORTE - 14',140101);</t>
  </si>
  <si>
    <t>Padel Di</t>
  </si>
  <si>
    <t>Padel Di-140101117</t>
  </si>
  <si>
    <t>Padel Di-140101117 | Prod: Vehículos Construcción-140101 | Sector: Deporte | Industria: DEPORTE - 14</t>
  </si>
  <si>
    <t>140101117padel_di</t>
  </si>
  <si>
    <t>INSERT INTO categoria VALUES (140101117,'Padel Di','Padel Di-140101117','Padel Di-140101117 | Prod: Vehículos Construcción-140101 | Sector: Deporte | Industria: DEPORTE - 14',140101);</t>
  </si>
  <si>
    <t>Tenis De Mesa Di</t>
  </si>
  <si>
    <t>Tenis De Mesa Di-140101118</t>
  </si>
  <si>
    <t>Tenis De Mesa Di-140101118 | Prod: Vehículos Construcción-140101 | Sector: Deporte | Industria: DEPORTE - 14</t>
  </si>
  <si>
    <t>140101118tenis_de_mesa_di</t>
  </si>
  <si>
    <t>INSERT INTO categoria VALUES (140101118,'Tenis De Mesa Di','Tenis De Mesa Di-140101118','Tenis De Mesa Di-140101118 | Prod: Vehículos Construcción-140101 | Sector: Deporte | Industria: DEPORTE - 14',140101);</t>
  </si>
  <si>
    <t>Tenis Di</t>
  </si>
  <si>
    <t>Tenis Di-140101119</t>
  </si>
  <si>
    <t>Tenis Di-140101119 | Prod: Vehículos Construcción-140101 | Sector: Deporte | Industria: DEPORTE - 14</t>
  </si>
  <si>
    <t>140101119tenis_di</t>
  </si>
  <si>
    <t>INSERT INTO categoria VALUES (140101119,'Tenis Di','Tenis Di-140101119','Tenis Di-140101119 | Prod: Vehículos Construcción-140101 | Sector: Deporte | Industria: DEPORTE - 14',140101);</t>
  </si>
  <si>
    <t>Deportes para Ciegos</t>
  </si>
  <si>
    <t>Deportes para Ciegos-140101120</t>
  </si>
  <si>
    <t>Deportes para Ciegos-140101120 | Prod: Vehículos Construcción-140101 | Sector: Deporte | Industria: DEPORTE - 14</t>
  </si>
  <si>
    <t>140101120deportes_para_ciegos</t>
  </si>
  <si>
    <t>INSERT INTO categoria VALUES (140101120,'Deportes para Ciegos','Deportes para Ciegos-140101120','Deportes para Ciegos-140101120 | Prod: Vehículos Construcción-140101 | Sector: Deporte | Industria: DEPORTE - 14',140101);</t>
  </si>
  <si>
    <t>Ajedrez Dc</t>
  </si>
  <si>
    <t>Ajedrez Dc-140101121</t>
  </si>
  <si>
    <t>Ajedrez Dc-140101121 | Prod: Vehículos Construcción-140101 | Sector: Deporte | Industria: DEPORTE - 14</t>
  </si>
  <si>
    <t>140101121ajedrez_dc</t>
  </si>
  <si>
    <t>INSERT INTO categoria VALUES (140101121,'Ajedrez Dc','Ajedrez Dc-140101121','Ajedrez Dc-140101121 | Prod: Vehículos Construcción-140101 | Sector: Deporte | Industria: DEPORTE - 14',140101);</t>
  </si>
  <si>
    <t>Atletismo Dc</t>
  </si>
  <si>
    <t>Atletismo Dc-140101122</t>
  </si>
  <si>
    <t>Atletismo Dc-140101122 | Prod: Vehículos Construcción-140101 | Sector: Deporte | Industria: DEPORTE - 14</t>
  </si>
  <si>
    <t>140101122atletismo_dc</t>
  </si>
  <si>
    <t>INSERT INTO categoria VALUES (140101122,'Atletismo Dc','Atletismo Dc-140101122','Atletismo Dc-140101122 | Prod: Vehículos Construcción-140101 | Sector: Deporte | Industria: DEPORTE - 14',140101);</t>
  </si>
  <si>
    <t>Biathlon Dc</t>
  </si>
  <si>
    <t>Biathlon Dc-140101123</t>
  </si>
  <si>
    <t>Biathlon Dc-140101123 | Prod: Vehículos Construcción-140101 | Sector: Deporte | Industria: DEPORTE - 14</t>
  </si>
  <si>
    <t>140101123biathlon_dc</t>
  </si>
  <si>
    <t>INSERT INTO categoria VALUES (140101123,'Biathlon Dc','Biathlon Dc-140101123','Biathlon Dc-140101123 | Prod: Vehículos Construcción-140101 | Sector: Deporte | Industria: DEPORTE - 14',140101);</t>
  </si>
  <si>
    <t>Carreras De Montaña Dc</t>
  </si>
  <si>
    <t>Carreras De Montaña Dc-140101124</t>
  </si>
  <si>
    <t>Carreras De Montaña Dc-140101124 | Prod: Vehículos Construcción-140101 | Sector: Deporte | Industria: DEPORTE - 14</t>
  </si>
  <si>
    <t>140101124carreras_de_montaña_dc</t>
  </si>
  <si>
    <t>INSERT INTO categoria VALUES (140101124,'Carreras De Montaña Dc','Carreras De Montaña Dc-140101124','Carreras De Montaña Dc-140101124 | Prod: Vehículos Construcción-140101 | Sector: Deporte | Industria: DEPORTE - 14',140101);</t>
  </si>
  <si>
    <t>Esquí Dc</t>
  </si>
  <si>
    <t>Esquí Dc-140101125</t>
  </si>
  <si>
    <t>Esquí Dc-140101125 | Prod: Vehículos Construcción-140101 | Sector: Deporte | Industria: DEPORTE - 14</t>
  </si>
  <si>
    <t>140101125esqui_dc</t>
  </si>
  <si>
    <t>INSERT INTO categoria VALUES (140101125,'Esquí Dc','Esquí Dc-140101125','Esquí Dc-140101125 | Prod: Vehículos Construcción-140101 | Sector: Deporte | Industria: DEPORTE - 14',140101);</t>
  </si>
  <si>
    <t>Fútbol Sala Dc</t>
  </si>
  <si>
    <t>Fútbol Sala Dc-140101126</t>
  </si>
  <si>
    <t>Fútbol Sala Dc-140101126 | Prod: Vehículos Construcción-140101 | Sector: Deporte | Industria: DEPORTE - 14</t>
  </si>
  <si>
    <t>140101126futbol_sala_dc</t>
  </si>
  <si>
    <t>INSERT INTO categoria VALUES (140101126,'Fútbol Sala Dc','Fútbol Sala Dc-140101126','Fútbol Sala Dc-140101126 | Prod: Vehículos Construcción-140101 | Sector: Deporte | Industria: DEPORTE - 14',140101);</t>
  </si>
  <si>
    <t>Judo Dc</t>
  </si>
  <si>
    <t>Judo Dc-140101127</t>
  </si>
  <si>
    <t>Judo Dc-140101127 | Prod: Vehículos Construcción-140101 | Sector: Deporte | Industria: DEPORTE - 14</t>
  </si>
  <si>
    <t>140101127judo_dc</t>
  </si>
  <si>
    <t>INSERT INTO categoria VALUES (140101127,'Judo Dc','Judo Dc-140101127','Judo Dc-140101127 | Prod: Vehículos Construcción-140101 | Sector: Deporte | Industria: DEPORTE - 14',140101);</t>
  </si>
  <si>
    <t>Natación Dc</t>
  </si>
  <si>
    <t>Natación Dc-140101128</t>
  </si>
  <si>
    <t>Natación Dc-140101128 | Prod: Vehículos Construcción-140101 | Sector: Deporte | Industria: DEPORTE - 14</t>
  </si>
  <si>
    <t>140101128natacion_dc</t>
  </si>
  <si>
    <t>INSERT INTO categoria VALUES (140101128,'Natación Dc','Natación Dc-140101128','Natación Dc-140101128 | Prod: Vehículos Construcción-140101 | Sector: Deporte | Industria: DEPORTE - 14',140101);</t>
  </si>
  <si>
    <t>Tiro Dc</t>
  </si>
  <si>
    <t>Tiro Dc-140101129</t>
  </si>
  <si>
    <t>Tiro Dc-140101129 | Prod: Vehículos Construcción-140101 | Sector: Deporte | Industria: DEPORTE - 14</t>
  </si>
  <si>
    <t>140101129tiro_dc</t>
  </si>
  <si>
    <t>INSERT INTO categoria VALUES (140101129,'Tiro Dc','Tiro Dc-140101129','Tiro Dc-140101129 | Prod: Vehículos Construcción-140101 | Sector: Deporte | Industria: DEPORTE - 14',140101);</t>
  </si>
  <si>
    <t>Deportes para Sordos</t>
  </si>
  <si>
    <t>Deportes para Sordos-140101130</t>
  </si>
  <si>
    <t>Deportes para Sordos-140101130 | Prod: Vehículos Construcción-140101 | Sector: Deporte | Industria: DEPORTE - 14</t>
  </si>
  <si>
    <t>140101130deportes_para_sordos</t>
  </si>
  <si>
    <t>INSERT INTO categoria VALUES (140101130,'Deportes para Sordos','Deportes para Sordos-140101130','Deportes para Sordos-140101130 | Prod: Vehículos Construcción-140101 | Sector: Deporte | Industria: DEPORTE - 14',140101);</t>
  </si>
  <si>
    <t>Ajedrez Ds</t>
  </si>
  <si>
    <t>Ajedrez Ds-140101131</t>
  </si>
  <si>
    <t>Ajedrez Ds-140101131 | Prod: Vehículos Construcción-140101 | Sector: Deporte | Industria: DEPORTE - 14</t>
  </si>
  <si>
    <t>140101131ajedrez_ds</t>
  </si>
  <si>
    <t>INSERT INTO categoria VALUES (140101131,'Ajedrez Ds','Ajedrez Ds-140101131','Ajedrez Ds-140101131 | Prod: Vehículos Construcción-140101 | Sector: Deporte | Industria: DEPORTE - 14',140101);</t>
  </si>
  <si>
    <t>Atletismo Ds</t>
  </si>
  <si>
    <t>Atletismo Ds-140101132</t>
  </si>
  <si>
    <t>Atletismo Ds-140101132 | Prod: Vehículos Construcción-140101 | Sector: Deporte | Industria: DEPORTE - 14</t>
  </si>
  <si>
    <t>140101132atletismo_ds</t>
  </si>
  <si>
    <t>INSERT INTO categoria VALUES (140101132,'Atletismo Ds','Atletismo Ds-140101132','Atletismo Ds-140101132 | Prod: Vehículos Construcción-140101 | Sector: Deporte | Industria: DEPORTE - 14',140101);</t>
  </si>
  <si>
    <t>Bádminton Ds</t>
  </si>
  <si>
    <t>Bádminton Ds-140101133</t>
  </si>
  <si>
    <t>Bádminton Ds-140101133 | Prod: Vehículos Construcción-140101 | Sector: Deporte | Industria: DEPORTE - 14</t>
  </si>
  <si>
    <t>140101133badminton_ds</t>
  </si>
  <si>
    <t>INSERT INTO categoria VALUES (140101133,'Bádminton Ds','Bádminton Ds-140101133','Bádminton Ds-140101133 | Prod: Vehículos Construcción-140101 | Sector: Deporte | Industria: DEPORTE - 14',140101);</t>
  </si>
  <si>
    <t>Baloncesto Ds</t>
  </si>
  <si>
    <t>Baloncesto Ds-140101134</t>
  </si>
  <si>
    <t>Baloncesto Ds-140101134 | Prod: Vehículos Construcción-140101 | Sector: Deporte | Industria: DEPORTE - 14</t>
  </si>
  <si>
    <t>140101134baloncesto_ds</t>
  </si>
  <si>
    <t>INSERT INTO categoria VALUES (140101134,'Baloncesto Ds','Baloncesto Ds-140101134','Baloncesto Ds-140101134 | Prod: Vehículos Construcción-140101 | Sector: Deporte | Industria: DEPORTE - 14',140101);</t>
  </si>
  <si>
    <t>Balonmano Ds</t>
  </si>
  <si>
    <t>Balonmano Ds-140101135</t>
  </si>
  <si>
    <t>Balonmano Ds-140101135 | Prod: Vehículos Construcción-140101 | Sector: Deporte | Industria: DEPORTE - 14</t>
  </si>
  <si>
    <t>140101135balonmano_ds</t>
  </si>
  <si>
    <t>INSERT INTO categoria VALUES (140101135,'Balonmano Ds','Balonmano Ds-140101135','Balonmano Ds-140101135 | Prod: Vehículos Construcción-140101 | Sector: Deporte | Industria: DEPORTE - 14',140101);</t>
  </si>
  <si>
    <t>Ciclismo Ds</t>
  </si>
  <si>
    <t>Ciclismo Ds-140101136</t>
  </si>
  <si>
    <t>Ciclismo Ds-140101136 | Prod: Vehículos Construcción-140101 | Sector: Deporte | Industria: DEPORTE - 14</t>
  </si>
  <si>
    <t>140101136ciclismo_ds</t>
  </si>
  <si>
    <t>INSERT INTO categoria VALUES (140101136,'Ciclismo Ds','Ciclismo Ds-140101136','Ciclismo Ds-140101136 | Prod: Vehículos Construcción-140101 | Sector: Deporte | Industria: DEPORTE - 14',140101);</t>
  </si>
  <si>
    <t>Esquí Ds</t>
  </si>
  <si>
    <t>Esquí Ds-140101137</t>
  </si>
  <si>
    <t>Esquí Ds-140101137 | Prod: Vehículos Construcción-140101 | Sector: Deporte | Industria: DEPORTE - 14</t>
  </si>
  <si>
    <t>140101137esqui_ds</t>
  </si>
  <si>
    <t>INSERT INTO categoria VALUES (140101137,'Esquí Ds','Esquí Ds-140101137','Esquí Ds-140101137 | Prod: Vehículos Construcción-140101 | Sector: Deporte | Industria: DEPORTE - 14',140101);</t>
  </si>
  <si>
    <t>Fútbol Ds</t>
  </si>
  <si>
    <t>Fútbol Ds-140101138</t>
  </si>
  <si>
    <t>Fútbol Ds-140101138 | Prod: Vehículos Construcción-140101 | Sector: Deporte | Industria: DEPORTE - 14</t>
  </si>
  <si>
    <t>140101138futbol_ds</t>
  </si>
  <si>
    <t>INSERT INTO categoria VALUES (140101138,'Fútbol Ds','Fútbol Ds-140101138','Fútbol Ds-140101138 | Prod: Vehículos Construcción-140101 | Sector: Deporte | Industria: DEPORTE - 14',140101);</t>
  </si>
  <si>
    <t>Fútbol Sala Ds</t>
  </si>
  <si>
    <t>Fútbol Sala Ds-140101139</t>
  </si>
  <si>
    <t>Fútbol Sala Ds-140101139 | Prod: Vehículos Construcción-140101 | Sector: Deporte | Industria: DEPORTE - 14</t>
  </si>
  <si>
    <t>140101139futbol_sala_ds</t>
  </si>
  <si>
    <t>INSERT INTO categoria VALUES (140101139,'Fútbol Sala Ds','Fútbol Sala Ds-140101139','Fútbol Sala Ds-140101139 | Prod: Vehículos Construcción-140101 | Sector: Deporte | Industria: DEPORTE - 14',140101);</t>
  </si>
  <si>
    <t>Judo Ds</t>
  </si>
  <si>
    <t>Judo Ds-140101140</t>
  </si>
  <si>
    <t>Judo Ds-140101140 | Prod: Vehículos Construcción-140101 | Sector: Deporte | Industria: DEPORTE - 14</t>
  </si>
  <si>
    <t>140101140judo_ds</t>
  </si>
  <si>
    <t>INSERT INTO categoria VALUES (140101140,'Judo Ds','Judo Ds-140101140','Judo Ds-140101140 | Prod: Vehículos Construcción-140101 | Sector: Deporte | Industria: DEPORTE - 14',140101);</t>
  </si>
  <si>
    <t>Karate Ds</t>
  </si>
  <si>
    <t>Karate Ds-140101141</t>
  </si>
  <si>
    <t>Karate Ds-140101141 | Prod: Vehículos Construcción-140101 | Sector: Deporte | Industria: DEPORTE - 14</t>
  </si>
  <si>
    <t>140101141karate_ds</t>
  </si>
  <si>
    <t>INSERT INTO categoria VALUES (140101141,'Karate Ds','Karate Ds-140101141','Karate Ds-140101141 | Prod: Vehículos Construcción-140101 | Sector: Deporte | Industria: DEPORTE - 14',140101);</t>
  </si>
  <si>
    <t>Natación Ds</t>
  </si>
  <si>
    <t>Natación Ds-140101142</t>
  </si>
  <si>
    <t>Natación Ds-140101142 | Prod: Vehículos Construcción-140101 | Sector: Deporte | Industria: DEPORTE - 14</t>
  </si>
  <si>
    <t>140101142natacion_ds</t>
  </si>
  <si>
    <t>INSERT INTO categoria VALUES (140101142,'Natación Ds','Natación Ds-140101142','Natación Ds-140101142 | Prod: Vehículos Construcción-140101 | Sector: Deporte | Industria: DEPORTE - 14',140101);</t>
  </si>
  <si>
    <t>Petanca Ds</t>
  </si>
  <si>
    <t>Petanca Ds-140101143</t>
  </si>
  <si>
    <t>Petanca Ds-140101143 | Prod: Vehículos Construcción-140101 | Sector: Deporte | Industria: DEPORTE - 14</t>
  </si>
  <si>
    <t>140101143petanca_ds</t>
  </si>
  <si>
    <t>INSERT INTO categoria VALUES (140101143,'Petanca Ds','Petanca Ds-140101143','Petanca Ds-140101143 | Prod: Vehículos Construcción-140101 | Sector: Deporte | Industria: DEPORTE - 14',140101);</t>
  </si>
  <si>
    <t>Taekwondo Ds</t>
  </si>
  <si>
    <t>Taekwondo Ds-140101144</t>
  </si>
  <si>
    <t>Taekwondo Ds-140101144 | Prod: Vehículos Construcción-140101 | Sector: Deporte | Industria: DEPORTE - 14</t>
  </si>
  <si>
    <t>140101144taekwondo_ds</t>
  </si>
  <si>
    <t>INSERT INTO categoria VALUES (140101144,'Taekwondo Ds','Taekwondo Ds-140101144','Taekwondo Ds-140101144 | Prod: Vehículos Construcción-140101 | Sector: Deporte | Industria: DEPORTE - 14',140101);</t>
  </si>
  <si>
    <t>Tenis De Mesa Ds</t>
  </si>
  <si>
    <t>Tenis De Mesa Ds-140101145</t>
  </si>
  <si>
    <t>Tenis De Mesa Ds-140101145 | Prod: Vehículos Construcción-140101 | Sector: Deporte | Industria: DEPORTE - 14</t>
  </si>
  <si>
    <t>140101145tenis_de_mesa_ds</t>
  </si>
  <si>
    <t>INSERT INTO categoria VALUES (140101145,'Tenis De Mesa Ds','Tenis De Mesa Ds-140101145','Tenis De Mesa Ds-140101145 | Prod: Vehículos Construcción-140101 | Sector: Deporte | Industria: DEPORTE - 14',140101);</t>
  </si>
  <si>
    <t>Tenis Ds</t>
  </si>
  <si>
    <t>Tenis Ds-140101146</t>
  </si>
  <si>
    <t>Tenis Ds-140101146 | Prod: Vehículos Construcción-140101 | Sector: Deporte | Industria: DEPORTE - 14</t>
  </si>
  <si>
    <t>140101146tenis_ds</t>
  </si>
  <si>
    <t>INSERT INTO categoria VALUES (140101146,'Tenis Ds','Tenis Ds-140101146','Tenis Ds-140101146 | Prod: Vehículos Construcción-140101 | Sector: Deporte | Industria: DEPORTE - 14',140101);</t>
  </si>
  <si>
    <t>Voleibol Ds</t>
  </si>
  <si>
    <t>Voleibol Ds-140101147</t>
  </si>
  <si>
    <t>Voleibol Ds-140101147 | Prod: Vehículos Construcción-140101 | Sector: Deporte | Industria: DEPORTE - 14</t>
  </si>
  <si>
    <t>140101147voleibol_ds</t>
  </si>
  <si>
    <t>INSERT INTO categoria VALUES (140101147,'Voleibol Ds','Voleibol Ds-140101147','Voleibol Ds-140101147 | Prod: Vehículos Construcción-140101 | Sector: Deporte | Industria: DEPORTE - 14',140101);</t>
  </si>
  <si>
    <t>Deportes Paralíticos Cerebrales</t>
  </si>
  <si>
    <t>Deportes Paralíticos Cerebrales-140101148</t>
  </si>
  <si>
    <t>Deportes Paralíticos Cerebrales-140101148 | Prod: Vehículos Construcción-140101 | Sector: Deporte | Industria: DEPORTE - 14</t>
  </si>
  <si>
    <t>140101148deportes_paraliticos_cerebrales</t>
  </si>
  <si>
    <t>INSERT INTO categoria VALUES (140101148,'Deportes Paralíticos Cerebrales','Deportes Paralíticos Cerebrales-140101148','Deportes Paralíticos Cerebrales-140101148 | Prod: Vehículos Construcción-140101 | Sector: Deporte | Industria: DEPORTE - 14',140101);</t>
  </si>
  <si>
    <t>Atletismo Pc</t>
  </si>
  <si>
    <t>Atletismo Pc-140101149</t>
  </si>
  <si>
    <t>Atletismo Pc-140101149 | Prod: Vehículos Construcción-140101 | Sector: Deporte | Industria: DEPORTE - 14</t>
  </si>
  <si>
    <t>140101149atletismo_pc</t>
  </si>
  <si>
    <t>INSERT INTO categoria VALUES (140101149,'Atletismo Pc','Atletismo Pc-140101149','Atletismo Pc-140101149 | Prod: Vehículos Construcción-140101 | Sector: Deporte | Industria: DEPORTE - 14',140101);</t>
  </si>
  <si>
    <t>Boccia</t>
  </si>
  <si>
    <t>Boccia-140101150</t>
  </si>
  <si>
    <t>Boccia-140101150 | Prod: Vehículos Construcción-140101 | Sector: Deporte | Industria: DEPORTE - 14</t>
  </si>
  <si>
    <t>140101150boccia</t>
  </si>
  <si>
    <t>INSERT INTO categoria VALUES (140101150,'Boccia','Boccia-140101150','Boccia-140101150 | Prod: Vehículos Construcción-140101 | Sector: Deporte | Industria: DEPORTE - 14',140101);</t>
  </si>
  <si>
    <t>Ciclismo Pc</t>
  </si>
  <si>
    <t>Ciclismo Pc-140101151</t>
  </si>
  <si>
    <t>Ciclismo Pc-140101151 | Prod: Vehículos Construcción-140101 | Sector: Deporte | Industria: DEPORTE - 14</t>
  </si>
  <si>
    <t>140101151ciclismo_pc</t>
  </si>
  <si>
    <t>INSERT INTO categoria VALUES (140101151,'Ciclismo Pc','Ciclismo Pc-140101151','Ciclismo Pc-140101151 | Prod: Vehículos Construcción-140101 | Sector: Deporte | Industria: DEPORTE - 14',140101);</t>
  </si>
  <si>
    <t>Esquí Pc</t>
  </si>
  <si>
    <t>Esquí Pc-140101152</t>
  </si>
  <si>
    <t>Esquí Pc-140101152 | Prod: Vehículos Construcción-140101 | Sector: Deporte | Industria: DEPORTE - 14</t>
  </si>
  <si>
    <t>140101152esqui_pc</t>
  </si>
  <si>
    <t>INSERT INTO categoria VALUES (140101152,'Esquí Pc','Esquí Pc-140101152','Esquí Pc-140101152 | Prod: Vehículos Construcción-140101 | Sector: Deporte | Industria: DEPORTE - 14',140101);</t>
  </si>
  <si>
    <t>Fútbol 7 Pc</t>
  </si>
  <si>
    <t>Fútbol 7 Pc-140101153</t>
  </si>
  <si>
    <t>Fútbol 7 Pc-140101153 | Prod: Vehículos Construcción-140101 | Sector: Deporte | Industria: DEPORTE - 14</t>
  </si>
  <si>
    <t>140101153futbol_7_pc</t>
  </si>
  <si>
    <t>INSERT INTO categoria VALUES (140101153,'Fútbol 7 Pc','Fútbol 7 Pc-140101153','Fútbol 7 Pc-140101153 | Prod: Vehículos Construcción-140101 | Sector: Deporte | Industria: DEPORTE - 14',140101);</t>
  </si>
  <si>
    <t>Fútbol-Sala Pc</t>
  </si>
  <si>
    <t>Fútbol-Sala Pc-140101154</t>
  </si>
  <si>
    <t>Fútbol-Sala Pc-140101154 | Prod: Vehículos Construcción-140101 | Sector: Deporte | Industria: DEPORTE - 14</t>
  </si>
  <si>
    <t>140101154futbol-sala_pc</t>
  </si>
  <si>
    <t>INSERT INTO categoria VALUES (140101154,'Fútbol-Sala Pc','Fútbol-Sala Pc-140101154','Fútbol-Sala Pc-140101154 | Prod: Vehículos Construcción-140101 | Sector: Deporte | Industria: DEPORTE - 14',140101);</t>
  </si>
  <si>
    <t>Halterofilia Pc</t>
  </si>
  <si>
    <t>Halterofilia Pc-140101155</t>
  </si>
  <si>
    <t>Halterofilia Pc-140101155 | Prod: Vehículos Construcción-140101 | Sector: Deporte | Industria: DEPORTE - 14</t>
  </si>
  <si>
    <t>140101155halterofilia_pc</t>
  </si>
  <si>
    <t>INSERT INTO categoria VALUES (140101155,'Halterofilia Pc','Halterofilia Pc-140101155','Halterofilia Pc-140101155 | Prod: Vehículos Construcción-140101 | Sector: Deporte | Industria: DEPORTE - 14',140101);</t>
  </si>
  <si>
    <t>Hockey Pc</t>
  </si>
  <si>
    <t>Hockey Pc-140101156</t>
  </si>
  <si>
    <t>Hockey Pc-140101156 | Prod: Vehículos Construcción-140101 | Sector: Deporte | Industria: DEPORTE - 14</t>
  </si>
  <si>
    <t>140101156hockey_pc</t>
  </si>
  <si>
    <t>INSERT INTO categoria VALUES (140101156,'Hockey Pc','Hockey Pc-140101156','Hockey Pc-140101156 | Prod: Vehículos Construcción-140101 | Sector: Deporte | Industria: DEPORTE - 14',140101);</t>
  </si>
  <si>
    <t>Natación Pc</t>
  </si>
  <si>
    <t>Natación Pc-140101157</t>
  </si>
  <si>
    <t>Natación Pc-140101157 | Prod: Vehículos Construcción-140101 | Sector: Deporte | Industria: DEPORTE - 14</t>
  </si>
  <si>
    <t>140101157natacion_pc</t>
  </si>
  <si>
    <t>INSERT INTO categoria VALUES (140101157,'Natación Pc','Natación Pc-140101157','Natación Pc-140101157 | Prod: Vehículos Construcción-140101 | Sector: Deporte | Industria: DEPORTE - 14',140101);</t>
  </si>
  <si>
    <t>Slalom (Habilidades En Silla De Ruedas)</t>
  </si>
  <si>
    <t>Slalom (Habilidades En Silla De Ruedas)-140101158</t>
  </si>
  <si>
    <t>Slalom (Habilidades En Silla De Ruedas)-140101158 | Prod: Vehículos Construcción-140101 | Sector: Deporte | Industria: DEPORTE - 14</t>
  </si>
  <si>
    <t>140101158slalom_(habilidades_en_silla_de_ruedas)</t>
  </si>
  <si>
    <t>INSERT INTO categoria VALUES (140101158,'Slalom (Habilidades En Silla De Ruedas)','Slalom (Habilidades En Silla De Ruedas)-140101158','Slalom (Habilidades En Silla De Ruedas)-140101158 | Prod: Vehículos Construcción-140101 | Sector: Deporte | Industria: DEPORTE - 14',140101);</t>
  </si>
  <si>
    <t>Tenis De Mesa Pc</t>
  </si>
  <si>
    <t>Tenis De Mesa Pc-140101159</t>
  </si>
  <si>
    <t>Tenis De Mesa Pc-140101159 | Prod: Vehículos Construcción-140101 | Sector: Deporte | Industria: DEPORTE - 14</t>
  </si>
  <si>
    <t>140101159tenis_de_mesa_pc</t>
  </si>
  <si>
    <t>INSERT INTO categoria VALUES (140101159,'Tenis De Mesa Pc','Tenis De Mesa Pc-140101159','Tenis De Mesa Pc-140101159 | Prod: Vehículos Construcción-140101 | Sector: Deporte | Industria: DEPORTE - 14',140101);</t>
  </si>
  <si>
    <t>Tiro Con Arco Pc</t>
  </si>
  <si>
    <t>Tiro Con Arco Pc-140101160</t>
  </si>
  <si>
    <t>Tiro Con Arco Pc-140101160 | Prod: Vehículos Construcción-140101 | Sector: Deporte | Industria: DEPORTE - 14</t>
  </si>
  <si>
    <t>140101160tiro_con_arco_pc</t>
  </si>
  <si>
    <t>INSERT INTO categoria VALUES (140101160,'Tiro Con Arco Pc','Tiro Con Arco Pc-140101160','Tiro Con Arco Pc-140101160 | Prod: Vehículos Construcción-140101 | Sector: Deporte | Industria: DEPORTE - 14',140101);</t>
  </si>
  <si>
    <t>Esgrima</t>
  </si>
  <si>
    <t>Esgrima-140101161</t>
  </si>
  <si>
    <t>Esgrima-140101161 | Prod: Vehículos Construcción-140101 | Sector: Deporte | Industria: DEPORTE - 14</t>
  </si>
  <si>
    <t>140101161esgrima</t>
  </si>
  <si>
    <t>INSERT INTO categoria VALUES (140101161,'Esgrima','Esgrima-140101161','Esgrima-140101161 | Prod: Vehículos Construcción-140101 | Sector: Deporte | Industria: DEPORTE - 14',140101);</t>
  </si>
  <si>
    <t>Esgrima Espada</t>
  </si>
  <si>
    <t>Esgrima Espada-140101162</t>
  </si>
  <si>
    <t>Esgrima Espada-140101162 | Prod: Vehículos Construcción-140101 | Sector: Deporte | Industria: DEPORTE - 14</t>
  </si>
  <si>
    <t>140101162esgrima_espada</t>
  </si>
  <si>
    <t>INSERT INTO categoria VALUES (140101162,'Esgrima Espada','Esgrima Espada-140101162','Esgrima Espada-140101162 | Prod: Vehículos Construcción-140101 | Sector: Deporte | Industria: DEPORTE - 14',140101);</t>
  </si>
  <si>
    <t>Esgrima Florete</t>
  </si>
  <si>
    <t>Esgrima Florete-140101163</t>
  </si>
  <si>
    <t>Esgrima Florete-140101163 | Prod: Vehículos Construcción-140101 | Sector: Deporte | Industria: DEPORTE - 14</t>
  </si>
  <si>
    <t>140101163esgrima_florete</t>
  </si>
  <si>
    <t>INSERT INTO categoria VALUES (140101163,'Esgrima Florete','Esgrima Florete-140101163','Esgrima Florete-140101163 | Prod: Vehículos Construcción-140101 | Sector: Deporte | Industria: DEPORTE - 14',140101);</t>
  </si>
  <si>
    <t>Esgrima Sable</t>
  </si>
  <si>
    <t>Esgrima Sable-140101164</t>
  </si>
  <si>
    <t>Esgrima Sable-140101164 | Prod: Vehículos Construcción-140101 | Sector: Deporte | Industria: DEPORTE - 14</t>
  </si>
  <si>
    <t>140101164esgrima_sable</t>
  </si>
  <si>
    <t>INSERT INTO categoria VALUES (140101164,'Esgrima Sable','Esgrima Sable-140101164','Esgrima Sable-140101164 | Prod: Vehículos Construcción-140101 | Sector: Deporte | Industria: DEPORTE - 14',140101);</t>
  </si>
  <si>
    <t>Espeleología</t>
  </si>
  <si>
    <t>Espeleología-140101165</t>
  </si>
  <si>
    <t>Espeleología-140101165 | Prod: Vehículos Construcción-140101 | Sector: Deporte | Industria: DEPORTE - 14</t>
  </si>
  <si>
    <t>140101165espeleologia</t>
  </si>
  <si>
    <t>INSERT INTO categoria VALUES (140101165,'Espeleología','Espeleología-140101165','Espeleología-140101165 | Prod: Vehículos Construcción-140101 | Sector: Deporte | Industria: DEPORTE - 14',140101);</t>
  </si>
  <si>
    <t>Esquí Nautico</t>
  </si>
  <si>
    <t>Esquí Nautico-140101166</t>
  </si>
  <si>
    <t>Esquí Nautico-140101166 | Prod: Vehículos Construcción-140101 | Sector: Deporte | Industria: DEPORTE - 14</t>
  </si>
  <si>
    <t>140101166esqui_nautico</t>
  </si>
  <si>
    <t>INSERT INTO categoria VALUES (140101166,'Esquí Nautico','Esquí Nautico-140101166','Esquí Nautico-140101166 | Prod: Vehículos Construcción-140101 | Sector: Deporte | Industria: DEPORTE - 14',140101);</t>
  </si>
  <si>
    <t>Fitness y Actividades Dirigidas</t>
  </si>
  <si>
    <t>Fitness y Actividades Dirigidas-140101167</t>
  </si>
  <si>
    <t>Fitness y Actividades Dirigidas-140101167 | Prod: Vehículos Construcción-140101 | Sector: Deporte | Industria: DEPORTE - 14</t>
  </si>
  <si>
    <t>140101167fitness_y_actividades_dirigidas</t>
  </si>
  <si>
    <t>INSERT INTO categoria VALUES (140101167,'Fitness y Actividades Dirigidas','Fitness y Actividades Dirigidas-140101167','Fitness y Actividades Dirigidas-140101167 | Prod: Vehículos Construcción-140101 | Sector: Deporte | Industria: DEPORTE - 14',140101);</t>
  </si>
  <si>
    <t>Aerobic</t>
  </si>
  <si>
    <t>Aerobic-140101168</t>
  </si>
  <si>
    <t>Aerobic-140101168 | Prod: Vehículos Construcción-140101 | Sector: Deporte | Industria: DEPORTE - 14</t>
  </si>
  <si>
    <t>140101168aerobic</t>
  </si>
  <si>
    <t>INSERT INTO categoria VALUES (140101168,'Aerobic','Aerobic-140101168','Aerobic-140101168 | Prod: Vehículos Construcción-140101 | Sector: Deporte | Industria: DEPORTE - 14',140101);</t>
  </si>
  <si>
    <t>Ciclo Indoor</t>
  </si>
  <si>
    <t>Ciclo Indoor-140101169</t>
  </si>
  <si>
    <t>Ciclo Indoor-140101169 | Prod: Vehículos Construcción-140101 | Sector: Deporte | Industria: DEPORTE - 14</t>
  </si>
  <si>
    <t>140101169ciclo_indoor</t>
  </si>
  <si>
    <t>INSERT INTO categoria VALUES (140101169,'Ciclo Indoor','Ciclo Indoor-140101169','Ciclo Indoor-140101169 | Prod: Vehículos Construcción-140101 | Sector: Deporte | Industria: DEPORTE - 14',140101);</t>
  </si>
  <si>
    <t>Fitness</t>
  </si>
  <si>
    <t>Fitness-140101170</t>
  </si>
  <si>
    <t>Fitness-140101170 | Prod: Vehículos Construcción-140101 | Sector: Deporte | Industria: DEPORTE - 14</t>
  </si>
  <si>
    <t>140101170fitness</t>
  </si>
  <si>
    <t>INSERT INTO categoria VALUES (140101170,'Fitness','Fitness-140101170','Fitness-140101170 | Prod: Vehículos Construcción-140101 | Sector: Deporte | Industria: DEPORTE - 14',140101);</t>
  </si>
  <si>
    <t>Pilates</t>
  </si>
  <si>
    <t>Pilates-140101171</t>
  </si>
  <si>
    <t>Pilates-140101171 | Prod: Vehículos Construcción-140101 | Sector: Deporte | Industria: DEPORTE - 14</t>
  </si>
  <si>
    <t>140101171pilates</t>
  </si>
  <si>
    <t>INSERT INTO categoria VALUES (140101171,'Pilates','Pilates-140101171','Pilates-140101171 | Prod: Vehículos Construcción-140101 | Sector: Deporte | Industria: DEPORTE - 14',140101);</t>
  </si>
  <si>
    <t>Tai Chi</t>
  </si>
  <si>
    <t>Tai Chi-140101172</t>
  </si>
  <si>
    <t>Tai Chi-140101172 | Prod: Vehículos Construcción-140101 | Sector: Deporte | Industria: DEPORTE - 14</t>
  </si>
  <si>
    <t>140101172tai_chi</t>
  </si>
  <si>
    <t>INSERT INTO categoria VALUES (140101172,'Tai Chi','Tai Chi-140101172','Tai Chi-140101172 | Prod: Vehículos Construcción-140101 | Sector: Deporte | Industria: DEPORTE - 14',140101);</t>
  </si>
  <si>
    <t>Yoga</t>
  </si>
  <si>
    <t>Yoga-140101173</t>
  </si>
  <si>
    <t>Yoga-140101173 | Prod: Vehículos Construcción-140101 | Sector: Deporte | Industria: DEPORTE - 14</t>
  </si>
  <si>
    <t>140101173yoga</t>
  </si>
  <si>
    <t>INSERT INTO categoria VALUES (140101173,'Yoga','Yoga-140101173','Yoga-140101173 | Prod: Vehículos Construcción-140101 | Sector: Deporte | Industria: DEPORTE - 14',140101);</t>
  </si>
  <si>
    <t>Fútbol</t>
  </si>
  <si>
    <t>Fútbol-140101174</t>
  </si>
  <si>
    <t>Fútbol-140101174 | Prod: Vehículos Construcción-140101 | Sector: Deporte | Industria: DEPORTE - 14</t>
  </si>
  <si>
    <t>140101174futbol</t>
  </si>
  <si>
    <t>INSERT INTO categoria VALUES (140101174,'Fútbol','Fútbol-140101174','Fútbol-140101174 | Prod: Vehículos Construcción-140101 | Sector: Deporte | Industria: DEPORTE - 14',140101);</t>
  </si>
  <si>
    <t>Fútbol Playa</t>
  </si>
  <si>
    <t>Fútbol Playa-140101175</t>
  </si>
  <si>
    <t>Fútbol Playa-140101175 | Prod: Vehículos Construcción-140101 | Sector: Deporte | Industria: DEPORTE - 14</t>
  </si>
  <si>
    <t>140101175futbol_playa</t>
  </si>
  <si>
    <t>INSERT INTO categoria VALUES (140101175,'Fútbol Playa','Fútbol Playa-140101175','Fútbol Playa-140101175 | Prod: Vehículos Construcción-140101 | Sector: Deporte | Industria: DEPORTE - 14',140101);</t>
  </si>
  <si>
    <t>Fútbol Sala</t>
  </si>
  <si>
    <t>Fútbol Sala-140101176</t>
  </si>
  <si>
    <t>Fútbol Sala-140101176 | Prod: Vehículos Construcción-140101 | Sector: Deporte | Industria: DEPORTE - 14</t>
  </si>
  <si>
    <t>140101176futbol_sala</t>
  </si>
  <si>
    <t>INSERT INTO categoria VALUES (140101176,'Fútbol Sala','Fútbol Sala-140101176','Fútbol Sala-140101176 | Prod: Vehículos Construcción-140101 | Sector: Deporte | Industria: DEPORTE - 14',140101);</t>
  </si>
  <si>
    <t>Fútbol-7</t>
  </si>
  <si>
    <t>Fútbol-7-140101177</t>
  </si>
  <si>
    <t>Fútbol-7-140101177 | Prod: Vehículos Construcción-140101 | Sector: Deporte | Industria: DEPORTE - 14</t>
  </si>
  <si>
    <t>140101177futbol-7</t>
  </si>
  <si>
    <t>INSERT INTO categoria VALUES (140101177,'Fútbol-7','Fútbol-7-140101177','Fútbol-7-140101177 | Prod: Vehículos Construcción-140101 | Sector: Deporte | Industria: DEPORTE - 14',140101);</t>
  </si>
  <si>
    <t>Fútbol-8</t>
  </si>
  <si>
    <t>Fútbol-8-140101178</t>
  </si>
  <si>
    <t>Fútbol-8-140101178 | Prod: Vehículos Construcción-140101 | Sector: Deporte | Industria: DEPORTE - 14</t>
  </si>
  <si>
    <t>140101178futbol-8</t>
  </si>
  <si>
    <t>INSERT INTO categoria VALUES (140101178,'Fútbol-8','Fútbol-8-140101178','Fútbol-8-140101178 | Prod: Vehículos Construcción-140101 | Sector: Deporte | Industria: DEPORTE - 14',140101);</t>
  </si>
  <si>
    <t>Galgos</t>
  </si>
  <si>
    <t>Galgos-140101179</t>
  </si>
  <si>
    <t>Galgos-140101179 | Prod: Vehículos Construcción-140101 | Sector: Deporte | Industria: DEPORTE - 14</t>
  </si>
  <si>
    <t>140101179galgos</t>
  </si>
  <si>
    <t>INSERT INTO categoria VALUES (140101179,'Galgos','Galgos-140101179','Galgos-140101179 | Prod: Vehículos Construcción-140101 | Sector: Deporte | Industria: DEPORTE - 14',140101);</t>
  </si>
  <si>
    <t>Galgos Carreras En Mano</t>
  </si>
  <si>
    <t>Galgos Carreras En Mano-140101180</t>
  </si>
  <si>
    <t>Galgos Carreras En Mano-140101180 | Prod: Vehículos Construcción-140101 | Sector: Deporte | Industria: DEPORTE - 14</t>
  </si>
  <si>
    <t>140101180galgos_carreras_en_mano</t>
  </si>
  <si>
    <t>INSERT INTO categoria VALUES (140101180,'Galgos Carreras En Mano','Galgos Carreras En Mano-140101180','Galgos Carreras En Mano-140101180 | Prod: Vehículos Construcción-140101 | Sector: Deporte | Industria: DEPORTE - 14',140101);</t>
  </si>
  <si>
    <t>Galgos Carreras En Pista</t>
  </si>
  <si>
    <t>Galgos Carreras En Pista-140101181</t>
  </si>
  <si>
    <t>Galgos Carreras En Pista-140101181 | Prod: Vehículos Construcción-140101 | Sector: Deporte | Industria: DEPORTE - 14</t>
  </si>
  <si>
    <t>140101181galgos_carreras_en_pista</t>
  </si>
  <si>
    <t>INSERT INTO categoria VALUES (140101181,'Galgos Carreras En Pista','Galgos Carreras En Pista-140101181','Galgos Carreras En Pista-140101181 | Prod: Vehículos Construcción-140101 | Sector: Deporte | Industria: DEPORTE - 14',140101);</t>
  </si>
  <si>
    <t>Gimnasia</t>
  </si>
  <si>
    <t>Gimnasia-140101182</t>
  </si>
  <si>
    <t>Gimnasia-140101182 | Prod: Vehículos Construcción-140101 | Sector: Deporte | Industria: DEPORTE - 14</t>
  </si>
  <si>
    <t>140101182gimnasia</t>
  </si>
  <si>
    <t>INSERT INTO categoria VALUES (140101182,'Gimnasia','Gimnasia-140101182','Gimnasia-140101182 | Prod: Vehículos Construcción-140101 | Sector: Deporte | Industria: DEPORTE - 14',140101);</t>
  </si>
  <si>
    <t>Deporte Acrobático</t>
  </si>
  <si>
    <t>Deporte Acrobático-140101183</t>
  </si>
  <si>
    <t>Deporte Acrobático-140101183 | Prod: Vehículos Construcción-140101 | Sector: Deporte | Industria: DEPORTE - 14</t>
  </si>
  <si>
    <t>140101183deporte_acrobatico</t>
  </si>
  <si>
    <t>INSERT INTO categoria VALUES (140101183,'Deporte Acrobático','Deporte Acrobático-140101183','Deporte Acrobático-140101183 | Prod: Vehículos Construcción-140101 | Sector: Deporte | Industria: DEPORTE - 14',140101);</t>
  </si>
  <si>
    <t>Gimnasia Aeróbica</t>
  </si>
  <si>
    <t>Gimnasia Aeróbica-140101184</t>
  </si>
  <si>
    <t>Gimnasia Aeróbica-140101184 | Prod: Vehículos Construcción-140101 | Sector: Deporte | Industria: DEPORTE - 14</t>
  </si>
  <si>
    <t>140101184gimnasia_aerobica</t>
  </si>
  <si>
    <t>INSERT INTO categoria VALUES (140101184,'Gimnasia Aeróbica','Gimnasia Aeróbica-140101184','Gimnasia Aeróbica-140101184 | Prod: Vehículos Construcción-140101 | Sector: Deporte | Industria: DEPORTE - 14',140101);</t>
  </si>
  <si>
    <t>Gimnasia Artística</t>
  </si>
  <si>
    <t>Gimnasia Artística-140101185</t>
  </si>
  <si>
    <t>Gimnasia Artística-140101185 | Prod: Vehículos Construcción-140101 | Sector: Deporte | Industria: DEPORTE - 14</t>
  </si>
  <si>
    <t>140101185gimnasia_artistica</t>
  </si>
  <si>
    <t>INSERT INTO categoria VALUES (140101185,'Gimnasia Artística','Gimnasia Artística-140101185','Gimnasia Artística-140101185 | Prod: Vehículos Construcción-140101 | Sector: Deporte | Industria: DEPORTE - 14',140101);</t>
  </si>
  <si>
    <t>Gimnasia Rítmica</t>
  </si>
  <si>
    <t>Gimnasia Rítmica-140101186</t>
  </si>
  <si>
    <t>Gimnasia Rítmica-140101186 | Prod: Vehículos Construcción-140101 | Sector: Deporte | Industria: DEPORTE - 14</t>
  </si>
  <si>
    <t>140101186gimnasia_ritmica</t>
  </si>
  <si>
    <t>INSERT INTO categoria VALUES (140101186,'Gimnasia Rítmica','Gimnasia Rítmica-140101186','Gimnasia Rítmica-140101186 | Prod: Vehículos Construcción-140101 | Sector: Deporte | Industria: DEPORTE - 14',140101);</t>
  </si>
  <si>
    <t>Trampolín</t>
  </si>
  <si>
    <t>Trampolín-140101187</t>
  </si>
  <si>
    <t>Trampolín-140101187 | Prod: Vehículos Construcción-140101 | Sector: Deporte | Industria: DEPORTE - 14</t>
  </si>
  <si>
    <t>140101187trampolin</t>
  </si>
  <si>
    <t>INSERT INTO categoria VALUES (140101187,'Trampolín','Trampolín-140101187','Trampolín-140101187 | Prod: Vehículos Construcción-140101 | Sector: Deporte | Industria: DEPORTE - 14',140101);</t>
  </si>
  <si>
    <t>Golf</t>
  </si>
  <si>
    <t>Golf-140101188</t>
  </si>
  <si>
    <t>Golf-140101188 | Prod: Vehículos Construcción-140101 | Sector: Deporte | Industria: DEPORTE - 14</t>
  </si>
  <si>
    <t>140101188golf</t>
  </si>
  <si>
    <t>INSERT INTO categoria VALUES (140101188,'Golf','Golf-140101188','Golf-140101188 | Prod: Vehículos Construcción-140101 | Sector: Deporte | Industria: DEPORTE - 14',140101);</t>
  </si>
  <si>
    <t>Golf Adaptado</t>
  </si>
  <si>
    <t>Golf Adaptado-140101189</t>
  </si>
  <si>
    <t>Golf Adaptado-140101189 | Prod: Vehículos Construcción-140101 | Sector: Deporte | Industria: DEPORTE - 14</t>
  </si>
  <si>
    <t>140101189golf_adaptado</t>
  </si>
  <si>
    <t>INSERT INTO categoria VALUES (140101189,'Golf Adaptado','Golf Adaptado-140101189','Golf Adaptado-140101189 | Prod: Vehículos Construcción-140101 | Sector: Deporte | Industria: DEPORTE - 14',140101);</t>
  </si>
  <si>
    <t>Minigolf</t>
  </si>
  <si>
    <t>Minigolf-140101190</t>
  </si>
  <si>
    <t>Minigolf-140101190 | Prod: Vehículos Construcción-140101 | Sector: Deporte | Industria: DEPORTE - 14</t>
  </si>
  <si>
    <t>140101190minigolf</t>
  </si>
  <si>
    <t>INSERT INTO categoria VALUES (140101190,'Minigolf','Minigolf-140101190','Minigolf-140101190 | Prod: Vehículos Construcción-140101 | Sector: Deporte | Industria: DEPORTE - 14',140101);</t>
  </si>
  <si>
    <t>Pich And Putt</t>
  </si>
  <si>
    <t>Pich And Putt-140101191</t>
  </si>
  <si>
    <t>Pich And Putt-140101191 | Prod: Vehículos Construcción-140101 | Sector: Deporte | Industria: DEPORTE - 14</t>
  </si>
  <si>
    <t>140101191pich_and_putt</t>
  </si>
  <si>
    <t>INSERT INTO categoria VALUES (140101191,'Pich And Putt','Pich And Putt-140101191','Pich And Putt-140101191 | Prod: Vehículos Construcción-140101 | Sector: Deporte | Industria: DEPORTE - 14',140101);</t>
  </si>
  <si>
    <t>Halterofilia</t>
  </si>
  <si>
    <t>Halterofilia-140101192</t>
  </si>
  <si>
    <t>Halterofilia-140101192 | Prod: Vehículos Construcción-140101 | Sector: Deporte | Industria: DEPORTE - 14</t>
  </si>
  <si>
    <t>140101192halterofilia</t>
  </si>
  <si>
    <t>INSERT INTO categoria VALUES (140101192,'Halterofilia','Halterofilia-140101192','Halterofilia-140101192 | Prod: Vehículos Construcción-140101 | Sector: Deporte | Industria: DEPORTE - 14',140101);</t>
  </si>
  <si>
    <t>Hípica</t>
  </si>
  <si>
    <t>Hípica-140101193</t>
  </si>
  <si>
    <t>Hípica-140101193 | Prod: Vehículos Construcción-140101 | Sector: Deporte | Industria: DEPORTE - 14</t>
  </si>
  <si>
    <t>140101193hipica</t>
  </si>
  <si>
    <t>INSERT INTO categoria VALUES (140101193,'Hípica','Hípica-140101193','Hípica-140101193 | Prod: Vehículos Construcción-140101 | Sector: Deporte | Industria: DEPORTE - 14',140101);</t>
  </si>
  <si>
    <t>Doma Clásica</t>
  </si>
  <si>
    <t>Doma Clásica-140101194</t>
  </si>
  <si>
    <t>Doma Clásica-140101194 | Prod: Vehículos Construcción-140101 | Sector: Deporte | Industria: DEPORTE - 14</t>
  </si>
  <si>
    <t>140101194doma_clasica</t>
  </si>
  <si>
    <t>INSERT INTO categoria VALUES (140101194,'Doma Clásica','Doma Clásica-140101194','Doma Clásica-140101194 | Prod: Vehículos Construcción-140101 | Sector: Deporte | Industria: DEPORTE - 14',140101);</t>
  </si>
  <si>
    <t>Doma Vaquera</t>
  </si>
  <si>
    <t>Doma Vaquera-140101195</t>
  </si>
  <si>
    <t>Doma Vaquera-140101195 | Prod: Vehículos Construcción-140101 | Sector: Deporte | Industria: DEPORTE - 14</t>
  </si>
  <si>
    <t>140101195doma_vaquera</t>
  </si>
  <si>
    <t>INSERT INTO categoria VALUES (140101195,'Doma Vaquera','Doma Vaquera-140101195','Doma Vaquera-140101195 | Prod: Vehículos Construcción-140101 | Sector: Deporte | Industria: DEPORTE - 14',140101);</t>
  </si>
  <si>
    <t>Hípica Enganches</t>
  </si>
  <si>
    <t>Hípica Enganches-140101196</t>
  </si>
  <si>
    <t>Hípica Enganches-140101196 | Prod: Vehículos Construcción-140101 | Sector: Deporte | Industria: DEPORTE - 14</t>
  </si>
  <si>
    <t>140101196hipica_enganches</t>
  </si>
  <si>
    <t>INSERT INTO categoria VALUES (140101196,'Hípica Enganches','Hípica Enganches-140101196','Hípica Enganches-140101196 | Prod: Vehículos Construcción-140101 | Sector: Deporte | Industria: DEPORTE - 14',140101);</t>
  </si>
  <si>
    <t>Hípica Raid</t>
  </si>
  <si>
    <t>Hípica Raid-140101197</t>
  </si>
  <si>
    <t>Hípica Raid-140101197 | Prod: Vehículos Construcción-140101 | Sector: Deporte | Industria: DEPORTE - 14</t>
  </si>
  <si>
    <t>140101197hipica_raid</t>
  </si>
  <si>
    <t>INSERT INTO categoria VALUES (140101197,'Hípica Raid','Hípica Raid-140101197','Hípica Raid-140101197 | Prod: Vehículos Construcción-140101 | Sector: Deporte | Industria: DEPORTE - 14',140101);</t>
  </si>
  <si>
    <t>Hípica Saltos De Obstáculos</t>
  </si>
  <si>
    <t>Hípica Saltos De Obstáculos-140101198</t>
  </si>
  <si>
    <t>Hípica Saltos De Obstáculos-140101198 | Prod: Vehículos Construcción-140101 | Sector: Deporte | Industria: DEPORTE - 14</t>
  </si>
  <si>
    <t>140101198hipica_saltos_de_obstaculos</t>
  </si>
  <si>
    <t>INSERT INTO categoria VALUES (140101198,'Hípica Saltos De Obstáculos','Hípica Saltos De Obstáculos-140101198','Hípica Saltos De Obstáculos-140101198 | Prod: Vehículos Construcción-140101 | Sector: Deporte | Industria: DEPORTE - 14',140101);</t>
  </si>
  <si>
    <t>Hípica Volteo</t>
  </si>
  <si>
    <t>Hípica Volteo-140101199</t>
  </si>
  <si>
    <t>Hípica Volteo-140101199 | Prod: Vehículos Construcción-140101 | Sector: Deporte | Industria: DEPORTE - 14</t>
  </si>
  <si>
    <t>140101199hipica_volteo</t>
  </si>
  <si>
    <t>INSERT INTO categoria VALUES (140101199,'Hípica Volteo','Hípica Volteo-140101199','Hípica Volteo-140101199 | Prod: Vehículos Construcción-140101 | Sector: Deporte | Industria: DEPORTE - 14',140101);</t>
  </si>
  <si>
    <t>Horse Ball</t>
  </si>
  <si>
    <t>Horse Ball-140101200</t>
  </si>
  <si>
    <t>Horse Ball-140101200 | Prod: Vehículos Construcción-140101 | Sector: Deporte | Industria: DEPORTE - 14</t>
  </si>
  <si>
    <t>140101200horse_ball</t>
  </si>
  <si>
    <t>INSERT INTO categoria VALUES (140101200,'Horse Ball','Horse Ball-140101200','Horse Ball-140101200 | Prod: Vehículos Construcción-140101 | Sector: Deporte | Industria: DEPORTE - 14',140101);</t>
  </si>
  <si>
    <t>Paraequestrian</t>
  </si>
  <si>
    <t>Paraequestrian-140101201</t>
  </si>
  <si>
    <t>Paraequestrian-140101201 | Prod: Vehículos Construcción-140101 | Sector: Deporte | Industria: DEPORTE - 14</t>
  </si>
  <si>
    <t>140101201paraequestrian</t>
  </si>
  <si>
    <t>INSERT INTO categoria VALUES (140101201,'Paraequestrian','Paraequestrian-140101201','Paraequestrian-140101201 | Prod: Vehículos Construcción-140101 | Sector: Deporte | Industria: DEPORTE - 14',140101);</t>
  </si>
  <si>
    <t>Trec</t>
  </si>
  <si>
    <t>Trec-140101202</t>
  </si>
  <si>
    <t>Trec-140101202 | Prod: Vehículos Construcción-140101 | Sector: Deporte | Industria: DEPORTE - 14</t>
  </si>
  <si>
    <t>140101202trec</t>
  </si>
  <si>
    <t>INSERT INTO categoria VALUES (140101202,'Trec','Trec-140101202','Trec-140101202 | Prod: Vehículos Construcción-140101 | Sector: Deporte | Industria: DEPORTE - 14',140101);</t>
  </si>
  <si>
    <t>Volteo</t>
  </si>
  <si>
    <t>Volteo-140101203</t>
  </si>
  <si>
    <t>Volteo-140101203 | Prod: Vehículos Construcción-140101 | Sector: Deporte | Industria: DEPORTE - 14</t>
  </si>
  <si>
    <t>140101203volteo</t>
  </si>
  <si>
    <t>INSERT INTO categoria VALUES (140101203,'Volteo','Volteo-140101203','Volteo-140101203 | Prod: Vehículos Construcción-140101 | Sector: Deporte | Industria: DEPORTE - 14',140101);</t>
  </si>
  <si>
    <t>Hockey</t>
  </si>
  <si>
    <t>Hockey-140101204</t>
  </si>
  <si>
    <t>Hockey-140101204 | Prod: Vehículos Construcción-140101 | Sector: Deporte | Industria: DEPORTE - 14</t>
  </si>
  <si>
    <t>140101204hockey</t>
  </si>
  <si>
    <t>INSERT INTO categoria VALUES (140101204,'Hockey','Hockey-140101204','Hockey-140101204 | Prod: Vehículos Construcción-140101 | Sector: Deporte | Industria: DEPORTE - 14',140101);</t>
  </si>
  <si>
    <t>Hockey Playa</t>
  </si>
  <si>
    <t>Hockey Playa-140101205</t>
  </si>
  <si>
    <t>Hockey Playa-140101205 | Prod: Vehículos Construcción-140101 | Sector: Deporte | Industria: DEPORTE - 14</t>
  </si>
  <si>
    <t>140101205hockey_playa</t>
  </si>
  <si>
    <t>INSERT INTO categoria VALUES (140101205,'Hockey Playa','Hockey Playa-140101205','Hockey Playa-140101205 | Prod: Vehículos Construcción-140101 | Sector: Deporte | Industria: DEPORTE - 14',140101);</t>
  </si>
  <si>
    <t>Hockey Sala</t>
  </si>
  <si>
    <t>Hockey Sala-140101206</t>
  </si>
  <si>
    <t>Hockey Sala-140101206 | Prod: Vehículos Construcción-140101 | Sector: Deporte | Industria: DEPORTE - 14</t>
  </si>
  <si>
    <t>140101206hockey_sala</t>
  </si>
  <si>
    <t>INSERT INTO categoria VALUES (140101206,'Hockey Sala','Hockey Sala-140101206','Hockey Sala-140101206 | Prod: Vehículos Construcción-140101 | Sector: Deporte | Industria: DEPORTE - 14',140101);</t>
  </si>
  <si>
    <t>Judo</t>
  </si>
  <si>
    <t>Judo-140101207</t>
  </si>
  <si>
    <t>Judo-140101207 | Prod: Vehículos Construcción-140101 | Sector: Deporte | Industria: DEPORTE - 14</t>
  </si>
  <si>
    <t>140101207judo</t>
  </si>
  <si>
    <t>INSERT INTO categoria VALUES (140101207,'Judo','Judo-140101207','Judo-140101207 | Prod: Vehículos Construcción-140101 | Sector: Deporte | Industria: DEPORTE - 14',140101);</t>
  </si>
  <si>
    <t>Aikido</t>
  </si>
  <si>
    <t>Aikido-140101208</t>
  </si>
  <si>
    <t>Aikido-140101208 | Prod: Vehículos Construcción-140101 | Sector: Deporte | Industria: DEPORTE - 14</t>
  </si>
  <si>
    <t>140101208aikido</t>
  </si>
  <si>
    <t>INSERT INTO categoria VALUES (140101208,'Aikido','Aikido-140101208','Aikido-140101208 | Prod: Vehículos Construcción-140101 | Sector: Deporte | Industria: DEPORTE - 14',140101);</t>
  </si>
  <si>
    <t>Defensa Personal</t>
  </si>
  <si>
    <t>Defensa Personal-140101209</t>
  </si>
  <si>
    <t>Defensa Personal-140101209 | Prod: Vehículos Construcción-140101 | Sector: Deporte | Industria: DEPORTE - 14</t>
  </si>
  <si>
    <t>140101209defensa_personal</t>
  </si>
  <si>
    <t>INSERT INTO categoria VALUES (140101209,'Defensa Personal','Defensa Personal-140101209','Defensa Personal-140101209 | Prod: Vehículos Construcción-140101 | Sector: Deporte | Industria: DEPORTE - 14',140101);</t>
  </si>
  <si>
    <t>Jiu-Jitsu</t>
  </si>
  <si>
    <t>Jiu-Jitsu-140101210</t>
  </si>
  <si>
    <t>Jiu-Jitsu-140101210 | Prod: Vehículos Construcción-140101 | Sector: Deporte | Industria: DEPORTE - 14</t>
  </si>
  <si>
    <t>140101210jiu-jitsu</t>
  </si>
  <si>
    <t>INSERT INTO categoria VALUES (140101210,'Jiu-Jitsu','Jiu-Jitsu-140101210','Jiu-Jitsu-140101210 | Prod: Vehículos Construcción-140101 | Sector: Deporte | Industria: DEPORTE - 14',140101);</t>
  </si>
  <si>
    <t>Kendo</t>
  </si>
  <si>
    <t>Kendo-140101211</t>
  </si>
  <si>
    <t>Kendo-140101211 | Prod: Vehículos Construcción-140101 | Sector: Deporte | Industria: DEPORTE - 14</t>
  </si>
  <si>
    <t>140101211kendo</t>
  </si>
  <si>
    <t>INSERT INTO categoria VALUES (140101211,'Kendo','Kendo-140101211','Kendo-140101211 | Prod: Vehículos Construcción-140101 | Sector: Deporte | Industria: DEPORTE - 14',140101);</t>
  </si>
  <si>
    <t>Wu-Shu</t>
  </si>
  <si>
    <t>Wu-Shu-140101212</t>
  </si>
  <si>
    <t>Wu-Shu-140101212 | Prod: Vehículos Construcción-140101 | Sector: Deporte | Industria: DEPORTE - 14</t>
  </si>
  <si>
    <t>140101212wu-shu</t>
  </si>
  <si>
    <t>INSERT INTO categoria VALUES (140101212,'Wu-Shu','Wu-Shu-140101212','Wu-Shu-140101212 | Prod: Vehículos Construcción-140101 | Sector: Deporte | Industria: DEPORTE - 14',140101);</t>
  </si>
  <si>
    <t>Karate</t>
  </si>
  <si>
    <t>Karate-140101213</t>
  </si>
  <si>
    <t>Karate-140101213 | Prod: Vehículos Construcción-140101 | Sector: Deporte | Industria: DEPORTE - 14</t>
  </si>
  <si>
    <t>140101213karate</t>
  </si>
  <si>
    <t>INSERT INTO categoria VALUES (140101213,'Karate','Karate-140101213','Karate-140101213 | Prod: Vehículos Construcción-140101 | Sector: Deporte | Industria: DEPORTE - 14',140101);</t>
  </si>
  <si>
    <t>Karate Adaptado</t>
  </si>
  <si>
    <t>Karate Adaptado-140101214</t>
  </si>
  <si>
    <t>Karate Adaptado-140101214 | Prod: Vehículos Construcción-140101 | Sector: Deporte | Industria: DEPORTE - 14</t>
  </si>
  <si>
    <t>140101214karate_adaptado</t>
  </si>
  <si>
    <t>INSERT INTO categoria VALUES (140101214,'Karate Adaptado','Karate Adaptado-140101214','Karate Adaptado-140101214 | Prod: Vehículos Construcción-140101 | Sector: Deporte | Industria: DEPORTE - 14',140101);</t>
  </si>
  <si>
    <t>Kenpo</t>
  </si>
  <si>
    <t>Kenpo-140101215</t>
  </si>
  <si>
    <t>Kenpo-140101215 | Prod: Vehículos Construcción-140101 | Sector: Deporte | Industria: DEPORTE - 14</t>
  </si>
  <si>
    <t>140101215kenpo</t>
  </si>
  <si>
    <t>INSERT INTO categoria VALUES (140101215,'Kenpo','Kenpo-140101215','Kenpo-140101215 | Prod: Vehículos Construcción-140101 | Sector: Deporte | Industria: DEPORTE - 14',140101);</t>
  </si>
  <si>
    <t>Kung-Fu</t>
  </si>
  <si>
    <t>Kung-Fu-140101216</t>
  </si>
  <si>
    <t>Kung-Fu-140101216 | Prod: Vehículos Construcción-140101 | Sector: Deporte | Industria: DEPORTE - 14</t>
  </si>
  <si>
    <t>140101216kung-fu</t>
  </si>
  <si>
    <t>INSERT INTO categoria VALUES (140101216,'Kung-Fu','Kung-Fu-140101216','Kung-Fu-140101216 | Prod: Vehículos Construcción-140101 | Sector: Deporte | Industria: DEPORTE - 14',140101);</t>
  </si>
  <si>
    <t>Tai-Jitsu</t>
  </si>
  <si>
    <t>Tai-Jitsu-140101217</t>
  </si>
  <si>
    <t>Tai-Jitsu-140101217 | Prod: Vehículos Construcción-140101 | Sector: Deporte | Industria: DEPORTE - 14</t>
  </si>
  <si>
    <t>140101217tai-jitsu</t>
  </si>
  <si>
    <t>INSERT INTO categoria VALUES (140101217,'Tai-Jitsu','Tai-Jitsu-140101217','Tai-Jitsu-140101217 | Prod: Vehículos Construcción-140101 | Sector: Deporte | Industria: DEPORTE - 14',140101);</t>
  </si>
  <si>
    <t>Kickboxing</t>
  </si>
  <si>
    <t>Kickboxing-140101218</t>
  </si>
  <si>
    <t>Kickboxing-140101218 | Prod: Vehículos Construcción-140101 | Sector: Deporte | Industria: DEPORTE - 14</t>
  </si>
  <si>
    <t>140101218kickboxing</t>
  </si>
  <si>
    <t>INSERT INTO categoria VALUES (140101218,'Kickboxing','Kickboxing-140101218','Kickboxing-140101218 | Prod: Vehículos Construcción-140101 | Sector: Deporte | Industria: DEPORTE - 14',140101);</t>
  </si>
  <si>
    <t>Muay Thai (Thai Boxing)</t>
  </si>
  <si>
    <t>Muay Thai (Thai Boxing)-140101219</t>
  </si>
  <si>
    <t>Muay Thai (Thai Boxing)-140101219 | Prod: Vehículos Construcción-140101 | Sector: Deporte | Industria: DEPORTE - 14</t>
  </si>
  <si>
    <t>140101219muay_thai_(thai_boxing)</t>
  </si>
  <si>
    <t>INSERT INTO categoria VALUES (140101219,'Muay Thai (Thai Boxing)','Muay Thai (Thai Boxing)-140101219','Muay Thai (Thai Boxing)-140101219 | Prod: Vehículos Construcción-140101 | Sector: Deporte | Industria: DEPORTE - 14',140101);</t>
  </si>
  <si>
    <t>Luchas Olímpicas</t>
  </si>
  <si>
    <t>Luchas Olímpicas-140101220</t>
  </si>
  <si>
    <t>Luchas Olímpicas-140101220 | Prod: Vehículos Construcción-140101 | Sector: Deporte | Industria: DEPORTE - 14</t>
  </si>
  <si>
    <t>140101220luchas_olimpicas</t>
  </si>
  <si>
    <t>INSERT INTO categoria VALUES (140101220,'Luchas Olímpicas','Luchas Olímpicas-140101220','Luchas Olímpicas-140101220 | Prod: Vehículos Construcción-140101 | Sector: Deporte | Industria: DEPORTE - 14',140101);</t>
  </si>
  <si>
    <t>Grecorromana</t>
  </si>
  <si>
    <t>Grecorromana-140101221</t>
  </si>
  <si>
    <t>Grecorromana-140101221 | Prod: Vehículos Construcción-140101 | Sector: Deporte | Industria: DEPORTE - 14</t>
  </si>
  <si>
    <t>140101221grecorromana</t>
  </si>
  <si>
    <t>INSERT INTO categoria VALUES (140101221,'Grecorromana','Grecorromana-140101221','Grecorromana-140101221 | Prod: Vehículos Construcción-140101 | Sector: Deporte | Industria: DEPORTE - 14',140101);</t>
  </si>
  <si>
    <t>Leonesa</t>
  </si>
  <si>
    <t>Leonesa-140101222</t>
  </si>
  <si>
    <t>Leonesa-140101222 | Prod: Vehículos Construcción-140101 | Sector: Deporte | Industria: DEPORTE - 14</t>
  </si>
  <si>
    <t>140101222leonesa</t>
  </si>
  <si>
    <t>INSERT INTO categoria VALUES (140101222,'Leonesa','Leonesa-140101222','Leonesa-140101222 | Prod: Vehículos Construcción-140101 | Sector: Deporte | Industria: DEPORTE - 14',140101);</t>
  </si>
  <si>
    <t>Libre Olímpica</t>
  </si>
  <si>
    <t>Libre Olímpica-140101223</t>
  </si>
  <si>
    <t>Libre Olímpica-140101223 | Prod: Vehículos Construcción-140101 | Sector: Deporte | Industria: DEPORTE - 14</t>
  </si>
  <si>
    <t>140101223libre_olimpica</t>
  </si>
  <si>
    <t>INSERT INTO categoria VALUES (140101223,'Libre Olímpica','Libre Olímpica-140101223','Libre Olímpica-140101223 | Prod: Vehículos Construcción-140101 | Sector: Deporte | Industria: DEPORTE - 14',140101);</t>
  </si>
  <si>
    <t>Playa</t>
  </si>
  <si>
    <t>Playa-140101224</t>
  </si>
  <si>
    <t>Playa-140101224 | Prod: Vehículos Construcción-140101 | Sector: Deporte | Industria: DEPORTE - 14</t>
  </si>
  <si>
    <t>140101224playa</t>
  </si>
  <si>
    <t>INSERT INTO categoria VALUES (140101224,'Playa','Playa-140101224','Playa-140101224 | Prod: Vehículos Construcción-140101 | Sector: Deporte | Industria: DEPORTE - 14',140101);</t>
  </si>
  <si>
    <t>Sambo</t>
  </si>
  <si>
    <t>Sambo-140101225</t>
  </si>
  <si>
    <t>Sambo-140101225 | Prod: Vehículos Construcción-140101 | Sector: Deporte | Industria: DEPORTE - 14</t>
  </si>
  <si>
    <t>140101225sambo</t>
  </si>
  <si>
    <t>INSERT INTO categoria VALUES (140101225,'Sambo','Sambo-140101225','Sambo-140101225 | Prod: Vehículos Construcción-140101 | Sector: Deporte | Industria: DEPORTE - 14',140101);</t>
  </si>
  <si>
    <t>Montaña Y Escalada</t>
  </si>
  <si>
    <t>Montaña Y Escalada-140101226</t>
  </si>
  <si>
    <t>Montaña Y Escalada-140101226 | Prod: Vehículos Construcción-140101 | Sector: Deporte | Industria: DEPORTE - 14</t>
  </si>
  <si>
    <t>140101226montaña_y_escalada</t>
  </si>
  <si>
    <t>INSERT INTO categoria VALUES (140101226,'Montaña Y Escalada','Montaña Y Escalada-140101226','Montaña Y Escalada-140101226 | Prod: Vehículos Construcción-140101 | Sector: Deporte | Industria: DEPORTE - 14',140101);</t>
  </si>
  <si>
    <t>Alpinismo</t>
  </si>
  <si>
    <t>Alpinismo-140101227</t>
  </si>
  <si>
    <t>Alpinismo-140101227 | Prod: Vehículos Construcción-140101 | Sector: Deporte | Industria: DEPORTE - 14</t>
  </si>
  <si>
    <t>140101227alpinismo</t>
  </si>
  <si>
    <t>INSERT INTO categoria VALUES (140101227,'Alpinismo','Alpinismo-140101227','Alpinismo-140101227 | Prod: Vehículos Construcción-140101 | Sector: Deporte | Industria: DEPORTE - 14',140101);</t>
  </si>
  <si>
    <t>Carreras por Montaña</t>
  </si>
  <si>
    <t>Carreras por Montaña-140101228</t>
  </si>
  <si>
    <t>Carreras por Montaña-140101228 | Prod: Vehículos Construcción-140101 | Sector: Deporte | Industria: DEPORTE - 14</t>
  </si>
  <si>
    <t>140101228carreras_por_montaña</t>
  </si>
  <si>
    <t>INSERT INTO categoria VALUES (140101228,'Carreras por Montaña','Carreras por Montaña-140101228','Carreras por Montaña-140101228 | Prod: Vehículos Construcción-140101 | Sector: Deporte | Industria: DEPORTE - 14',140101);</t>
  </si>
  <si>
    <t>Deportes de Montaña</t>
  </si>
  <si>
    <t>Deportes de Montaña-140101229</t>
  </si>
  <si>
    <t>Deportes de Montaña-140101229 | Prod: Vehículos Construcción-140101 | Sector: Deporte | Industria: DEPORTE - 14</t>
  </si>
  <si>
    <t>140101229deportes_de_montaña</t>
  </si>
  <si>
    <t>INSERT INTO categoria VALUES (140101229,'Deportes de Montaña','Deportes de Montaña-140101229','Deportes de Montaña-140101229 | Prod: Vehículos Construcción-140101 | Sector: Deporte | Industria: DEPORTE - 14',140101);</t>
  </si>
  <si>
    <t>Escalada Deportiva</t>
  </si>
  <si>
    <t>Escalada Deportiva-140101230</t>
  </si>
  <si>
    <t>Escalada Deportiva-140101230 | Prod: Vehículos Construcción-140101 | Sector: Deporte | Industria: DEPORTE - 14</t>
  </si>
  <si>
    <t>140101230escalada_deportiva</t>
  </si>
  <si>
    <t>INSERT INTO categoria VALUES (140101230,'Escalada Deportiva','Escalada Deportiva-140101230','Escalada Deportiva-140101230 | Prod: Vehículos Construcción-140101 | Sector: Deporte | Industria: DEPORTE - 14',140101);</t>
  </si>
  <si>
    <t>Escalada En Hielo</t>
  </si>
  <si>
    <t>Escalada En Hielo-140101231</t>
  </si>
  <si>
    <t>Escalada En Hielo-140101231 | Prod: Vehículos Construcción-140101 | Sector: Deporte | Industria: DEPORTE - 14</t>
  </si>
  <si>
    <t>140101231escalada_en_hielo</t>
  </si>
  <si>
    <t>INSERT INTO categoria VALUES (140101231,'Escalada En Hielo','Escalada En Hielo-140101231','Escalada En Hielo-140101231 | Prod: Vehículos Construcción-140101 | Sector: Deporte | Industria: DEPORTE - 14',140101);</t>
  </si>
  <si>
    <t>Escalada en Roca</t>
  </si>
  <si>
    <t>Escalada en Roca-140101232</t>
  </si>
  <si>
    <t>Escalada en Roca-140101232 | Prod: Vehículos Construcción-140101 | Sector: Deporte | Industria: DEPORTE - 14</t>
  </si>
  <si>
    <t>140101232escalada_en_roca</t>
  </si>
  <si>
    <t>INSERT INTO categoria VALUES (140101232,'Escalada en Roca','Escalada en Roca-140101232','Escalada en Roca-140101232 | Prod: Vehículos Construcción-140101 | Sector: Deporte | Industria: DEPORTE - 14',140101);</t>
  </si>
  <si>
    <t>Marcha Nórdica</t>
  </si>
  <si>
    <t>Marcha Nórdica-140101233</t>
  </si>
  <si>
    <t>Marcha Nórdica-140101233 | Prod: Vehículos Construcción-140101 | Sector: Deporte | Industria: DEPORTE - 14</t>
  </si>
  <si>
    <t>140101233marcha_nordica</t>
  </si>
  <si>
    <t>INSERT INTO categoria VALUES (140101233,'Marcha Nórdica','Marcha Nórdica-140101233','Marcha Nórdica-140101233 | Prod: Vehículos Construcción-140101 | Sector: Deporte | Industria: DEPORTE - 14',140101);</t>
  </si>
  <si>
    <t>Paraescalada</t>
  </si>
  <si>
    <t>Paraescalada-140101234</t>
  </si>
  <si>
    <t>Paraescalada-140101234 | Prod: Vehículos Construcción-140101 | Sector: Deporte | Industria: DEPORTE - 14</t>
  </si>
  <si>
    <t>140101234paraescalada</t>
  </si>
  <si>
    <t>INSERT INTO categoria VALUES (140101234,'Paraescalada','Paraescalada-140101234','Paraescalada-140101234 | Prod: Vehículos Construcción-140101 | Sector: Deporte | Industria: DEPORTE - 14',140101);</t>
  </si>
  <si>
    <t>Senderismo</t>
  </si>
  <si>
    <t>Senderismo-140101235</t>
  </si>
  <si>
    <t>Senderismo-140101235 | Prod: Vehículos Construcción-140101 | Sector: Deporte | Industria: DEPORTE - 14</t>
  </si>
  <si>
    <t>140101235senderismo</t>
  </si>
  <si>
    <t>INSERT INTO categoria VALUES (140101235,'Senderismo','Senderismo-140101235','Senderismo-140101235 | Prod: Vehículos Construcción-140101 | Sector: Deporte | Industria: DEPORTE - 14',140101);</t>
  </si>
  <si>
    <t>Enduro</t>
  </si>
  <si>
    <t>Enduro-140101236</t>
  </si>
  <si>
    <t>Enduro-140101236 | Prod: Vehículos Construcción-140101 | Sector: Deporte | Industria: DEPORTE - 14</t>
  </si>
  <si>
    <t>140101236enduro</t>
  </si>
  <si>
    <t>INSERT INTO categoria VALUES (140101236,'Enduro','Enduro-140101236','Enduro-140101236 | Prod: Vehículos Construcción-140101 | Sector: Deporte | Industria: DEPORTE - 14',140101);</t>
  </si>
  <si>
    <t>Moto Cross</t>
  </si>
  <si>
    <t>Moto Cross-140101237</t>
  </si>
  <si>
    <t>Moto Cross-140101237 | Prod: Vehículos Construcción-140101 | Sector: Deporte | Industria: DEPORTE - 14</t>
  </si>
  <si>
    <t>140101237moto_cross</t>
  </si>
  <si>
    <t>INSERT INTO categoria VALUES (140101237,'Moto Cross','Moto Cross-140101237','Moto Cross-140101237 | Prod: Vehículos Construcción-140101 | Sector: Deporte | Industria: DEPORTE - 14',140101);</t>
  </si>
  <si>
    <t>Motociclismo</t>
  </si>
  <si>
    <t>Motociclismo-140101238</t>
  </si>
  <si>
    <t>Motociclismo-140101238 | Prod: Vehículos Construcción-140101 | Sector: Deporte | Industria: DEPORTE - 14</t>
  </si>
  <si>
    <t>140101238motociclismo</t>
  </si>
  <si>
    <t>INSERT INTO categoria VALUES (140101238,'Motociclismo','Motociclismo-140101238','Motociclismo-140101238 | Prod: Vehículos Construcción-140101 | Sector: Deporte | Industria: DEPORTE - 14',140101);</t>
  </si>
  <si>
    <t>Motociclismo Resistencia</t>
  </si>
  <si>
    <t>Motociclismo Resistencia-140101239</t>
  </si>
  <si>
    <t>Motociclismo Resistencia-140101239 | Prod: Vehículos Construcción-140101 | Sector: Deporte | Industria: DEPORTE - 14</t>
  </si>
  <si>
    <t>140101239motociclismo_resistencia</t>
  </si>
  <si>
    <t>INSERT INTO categoria VALUES (140101239,'Motociclismo Resistencia','Motociclismo Resistencia-140101239','Motociclismo Resistencia-140101239 | Prod: Vehículos Construcción-140101 | Sector: Deporte | Industria: DEPORTE - 14',140101);</t>
  </si>
  <si>
    <t>Motociclismo Velocidad</t>
  </si>
  <si>
    <t>Motociclismo Velocidad-140101240</t>
  </si>
  <si>
    <t>Motociclismo Velocidad-140101240 | Prod: Vehículos Construcción-140101 | Sector: Deporte | Industria: DEPORTE - 14</t>
  </si>
  <si>
    <t>140101240motociclismo_velocidad</t>
  </si>
  <si>
    <t>INSERT INTO categoria VALUES (140101240,'Motociclismo Velocidad','Motociclismo Velocidad-140101240','Motociclismo Velocidad-140101240 | Prod: Vehículos Construcción-140101 | Sector: Deporte | Industria: DEPORTE - 14',140101);</t>
  </si>
  <si>
    <t>Quads</t>
  </si>
  <si>
    <t>Quads-140101241</t>
  </si>
  <si>
    <t>Quads-140101241 | Prod: Vehículos Construcción-140101 | Sector: Deporte | Industria: DEPORTE - 14</t>
  </si>
  <si>
    <t>140101241quads</t>
  </si>
  <si>
    <t>INSERT INTO categoria VALUES (140101241,'Quads','Quads-140101241','Quads-140101241 | Prod: Vehículos Construcción-140101 | Sector: Deporte | Industria: DEPORTE - 14',140101);</t>
  </si>
  <si>
    <t>Raid (Rally-Tt)</t>
  </si>
  <si>
    <t>Raid (Rally-Tt)-140101242</t>
  </si>
  <si>
    <t>Raid (Rally-Tt)-140101242 | Prod: Vehículos Construcción-140101 | Sector: Deporte | Industria: DEPORTE - 14</t>
  </si>
  <si>
    <t>140101242raid_(rally-tt)</t>
  </si>
  <si>
    <t>INSERT INTO categoria VALUES (140101242,'Raid (Rally-Tt)','Raid (Rally-Tt)-140101242','Raid (Rally-Tt)-140101242 | Prod: Vehículos Construcción-140101 | Sector: Deporte | Industria: DEPORTE - 14',140101);</t>
  </si>
  <si>
    <t>Supercross</t>
  </si>
  <si>
    <t>Supercross-140101243</t>
  </si>
  <si>
    <t>Supercross-140101243 | Prod: Vehículos Construcción-140101 | Sector: Deporte | Industria: DEPORTE - 14</t>
  </si>
  <si>
    <t>140101243supercross</t>
  </si>
  <si>
    <t>INSERT INTO categoria VALUES (140101243,'Supercross','Supercross-140101243','Supercross-140101243 | Prod: Vehículos Construcción-140101 | Sector: Deporte | Industria: DEPORTE - 14',140101);</t>
  </si>
  <si>
    <t>Trial</t>
  </si>
  <si>
    <t>Trial-140101244</t>
  </si>
  <si>
    <t>Trial-140101244 | Prod: Vehículos Construcción-140101 | Sector: Deporte | Industria: DEPORTE - 14</t>
  </si>
  <si>
    <t>140101244trial</t>
  </si>
  <si>
    <t>INSERT INTO categoria VALUES (140101244,'Trial','Trial-140101244','Trial-140101244 | Prod: Vehículos Construcción-140101 | Sector: Deporte | Industria: DEPORTE - 14',140101);</t>
  </si>
  <si>
    <t>Trial Indoor</t>
  </si>
  <si>
    <t>Trial Indoor-140101245</t>
  </si>
  <si>
    <t>Trial Indoor-140101245 | Prod: Vehículos Construcción-140101 | Sector: Deporte | Industria: DEPORTE - 14</t>
  </si>
  <si>
    <t>140101245trial_indoor</t>
  </si>
  <si>
    <t>INSERT INTO categoria VALUES (140101245,'Trial Indoor','Trial Indoor-140101245','Trial Indoor-140101245 | Prod: Vehículos Construcción-140101 | Sector: Deporte | Industria: DEPORTE - 14',140101);</t>
  </si>
  <si>
    <t>Motonáutica</t>
  </si>
  <si>
    <t>Motonáutica-140101246</t>
  </si>
  <si>
    <t>Motonáutica-140101246 | Prod: Vehículos Construcción-140101 | Sector: Deporte | Industria: DEPORTE - 14</t>
  </si>
  <si>
    <t>140101246motonautica</t>
  </si>
  <si>
    <t>INSERT INTO categoria VALUES (140101246,'Motonáutica','Motonáutica-140101246','Motonáutica-140101246 | Prod: Vehículos Construcción-140101 | Sector: Deporte | Industria: DEPORTE - 14',140101);</t>
  </si>
  <si>
    <t>Barcas Neumáticas</t>
  </si>
  <si>
    <t>Barcas Neumáticas-140101247</t>
  </si>
  <si>
    <t>Barcas Neumáticas-140101247 | Prod: Vehículos Construcción-140101 | Sector: Deporte | Industria: DEPORTE - 14</t>
  </si>
  <si>
    <t>140101247barcas_neumaticas</t>
  </si>
  <si>
    <t>INSERT INTO categoria VALUES (140101247,'Barcas Neumáticas','Barcas Neumáticas-140101247','Barcas Neumáticas-140101247 | Prod: Vehículos Construcción-140101 | Sector: Deporte | Industria: DEPORTE - 14',140101);</t>
  </si>
  <si>
    <t>Catamaranes</t>
  </si>
  <si>
    <t>Catamaranes-140101248</t>
  </si>
  <si>
    <t>Catamaranes-140101248 | Prod: Vehículos Construcción-140101 | Sector: Deporte | Industria: DEPORTE - 14</t>
  </si>
  <si>
    <t>140101248catamaranes</t>
  </si>
  <si>
    <t>INSERT INTO categoria VALUES (140101248,'Catamaranes','Catamaranes-140101248','Catamaranes-140101248 | Prod: Vehículos Construcción-140101 | Sector: Deporte | Industria: DEPORTE - 14',140101);</t>
  </si>
  <si>
    <t>Motos De Agua</t>
  </si>
  <si>
    <t>Motos De Agua-140101249</t>
  </si>
  <si>
    <t>Motos De Agua-140101249 | Prod: Vehículos Construcción-140101 | Sector: Deporte | Industria: DEPORTE - 14</t>
  </si>
  <si>
    <t>140101249motos_de_agua</t>
  </si>
  <si>
    <t>INSERT INTO categoria VALUES (140101249,'Motos De Agua','Motos De Agua-140101249','Motos De Agua-140101249 | Prod: Vehículos Construcción-140101 | Sector: Deporte | Industria: DEPORTE - 14',140101);</t>
  </si>
  <si>
    <t>Navegación De Recreo</t>
  </si>
  <si>
    <t>Navegación De Recreo-140101250</t>
  </si>
  <si>
    <t>Navegación De Recreo-140101250 | Prod: Vehículos Construcción-140101 | Sector: Deporte | Industria: DEPORTE - 14</t>
  </si>
  <si>
    <t>140101250navegacion_de_recreo</t>
  </si>
  <si>
    <t>INSERT INTO categoria VALUES (140101250,'Navegación De Recreo','Navegación De Recreo-140101250','Navegación De Recreo-140101250 | Prod: Vehículos Construcción-140101 | Sector: Deporte | Industria: DEPORTE - 14',140101);</t>
  </si>
  <si>
    <t>Offshore</t>
  </si>
  <si>
    <t>Offshore-140101251</t>
  </si>
  <si>
    <t>Offshore-140101251 | Prod: Vehículos Construcción-140101 | Sector: Deporte | Industria: DEPORTE - 14</t>
  </si>
  <si>
    <t>140101251offshore</t>
  </si>
  <si>
    <t>INSERT INTO categoria VALUES (140101251,'Offshore','Offshore-140101251','Offshore-140101251 | Prod: Vehículos Construcción-140101 | Sector: Deporte | Industria: DEPORTE - 14',140101);</t>
  </si>
  <si>
    <t>Radio Controladas</t>
  </si>
  <si>
    <t>Radio Controladas-140101252</t>
  </si>
  <si>
    <t>Radio Controladas-140101252 | Prod: Vehículos Construcción-140101 | Sector: Deporte | Industria: DEPORTE - 14</t>
  </si>
  <si>
    <t>140101252radio_controladas</t>
  </si>
  <si>
    <t>INSERT INTO categoria VALUES (140101252,'Radio Controladas','Radio Controladas-140101252','Radio Controladas-140101252 | Prod: Vehículos Construcción-140101 | Sector: Deporte | Industria: DEPORTE - 14',140101);</t>
  </si>
  <si>
    <t>Multiaventura</t>
  </si>
  <si>
    <t>Multiaventura-140101253</t>
  </si>
  <si>
    <t>Multiaventura-140101253 | Prod: Vehículos Construcción-140101 | Sector: Deporte | Industria: DEPORTE - 14</t>
  </si>
  <si>
    <t>140101253multiaventura</t>
  </si>
  <si>
    <t>INSERT INTO categoria VALUES (140101253,'Multiaventura','Multiaventura-140101253','Multiaventura-140101253 | Prod: Vehículos Construcción-140101 | Sector: Deporte | Industria: DEPORTE - 14',140101);</t>
  </si>
  <si>
    <t>Musculación</t>
  </si>
  <si>
    <t>Musculación-140101254</t>
  </si>
  <si>
    <t>Musculación-140101254 | Prod: Vehículos Construcción-140101 | Sector: Deporte | Industria: DEPORTE - 14</t>
  </si>
  <si>
    <t>140101254musculacion</t>
  </si>
  <si>
    <t>INSERT INTO categoria VALUES (140101254,'Musculación','Musculación-140101254','Musculación-140101254 | Prod: Vehículos Construcción-140101 | Sector: Deporte | Industria: DEPORTE - 14',140101);</t>
  </si>
  <si>
    <t>Natación</t>
  </si>
  <si>
    <t>Natación-140101255</t>
  </si>
  <si>
    <t>Natación-140101255 | Prod: Vehículos Construcción-140101 | Sector: Deporte | Industria: DEPORTE - 14</t>
  </si>
  <si>
    <t>140101255natacion</t>
  </si>
  <si>
    <t>INSERT INTO categoria VALUES (140101255,'Natación','Natación-140101255','Natación-140101255 | Prod: Vehículos Construcción-140101 | Sector: Deporte | Industria: DEPORTE - 14',140101);</t>
  </si>
  <si>
    <t>Aguas Abiertas</t>
  </si>
  <si>
    <t>Aguas Abiertas-140101256</t>
  </si>
  <si>
    <t>Aguas Abiertas-140101256 | Prod: Vehículos Construcción-140101 | Sector: Deporte | Industria: DEPORTE - 14</t>
  </si>
  <si>
    <t>140101256aguas_abiertas</t>
  </si>
  <si>
    <t>INSERT INTO categoria VALUES (140101256,'Aguas Abiertas','Aguas Abiertas-140101256','Aguas Abiertas-140101256 | Prod: Vehículos Construcción-140101 | Sector: Deporte | Industria: DEPORTE - 14',140101);</t>
  </si>
  <si>
    <t>Natación Enseñanza</t>
  </si>
  <si>
    <t>Natación Enseñanza-140101257</t>
  </si>
  <si>
    <t>Natación Enseñanza-140101257 | Prod: Vehículos Construcción-140101 | Sector: Deporte | Industria: DEPORTE - 14</t>
  </si>
  <si>
    <t>140101257natacion_enseñanza</t>
  </si>
  <si>
    <t>INSERT INTO categoria VALUES (140101257,'Natación Enseñanza','Natación Enseñanza-140101257','Natación Enseñanza-140101257 | Prod: Vehículos Construcción-140101 | Sector: Deporte | Industria: DEPORTE - 14',140101);</t>
  </si>
  <si>
    <t>Natación Sincronizada</t>
  </si>
  <si>
    <t>Natación Sincronizada-140101258</t>
  </si>
  <si>
    <t>Natación Sincronizada-140101258 | Prod: Vehículos Construcción-140101 | Sector: Deporte | Industria: DEPORTE - 14</t>
  </si>
  <si>
    <t>140101258natacion_sincronizada</t>
  </si>
  <si>
    <t>INSERT INTO categoria VALUES (140101258,'Natación Sincronizada','Natación Sincronizada-140101258','Natación Sincronizada-140101258 | Prod: Vehículos Construcción-140101 | Sector: Deporte | Industria: DEPORTE - 14',140101);</t>
  </si>
  <si>
    <t>Saltos</t>
  </si>
  <si>
    <t>Saltos-140101259</t>
  </si>
  <si>
    <t>Saltos-140101259 | Prod: Vehículos Construcción-140101 | Sector: Deporte | Industria: DEPORTE - 14</t>
  </si>
  <si>
    <t>140101259saltos</t>
  </si>
  <si>
    <t>INSERT INTO categoria VALUES (140101259,'Saltos','Saltos-140101259','Saltos-140101259 | Prod: Vehículos Construcción-140101 | Sector: Deporte | Industria: DEPORTE - 14',140101);</t>
  </si>
  <si>
    <t>Waterpolo</t>
  </si>
  <si>
    <t>Waterpolo-140101260</t>
  </si>
  <si>
    <t>Waterpolo-140101260 | Prod: Vehículos Construcción-140101 | Sector: Deporte | Industria: DEPORTE - 14</t>
  </si>
  <si>
    <t>140101260waterpolo</t>
  </si>
  <si>
    <t>INSERT INTO categoria VALUES (140101260,'Waterpolo','Waterpolo-140101260','Waterpolo-140101260 | Prod: Vehículos Construcción-140101 | Sector: Deporte | Industria: DEPORTE - 14',140101);</t>
  </si>
  <si>
    <t>Orientación</t>
  </si>
  <si>
    <t>Orientación-140101261</t>
  </si>
  <si>
    <t>Orientación-140101261 | Prod: Vehículos Construcción-140101 | Sector: Deporte | Industria: DEPORTE - 14</t>
  </si>
  <si>
    <t>140101261orientacion</t>
  </si>
  <si>
    <t>INSERT INTO categoria VALUES (140101261,'Orientación','Orientación-140101261','Orientación-140101261 | Prod: Vehículos Construcción-140101 | Sector: Deporte | Industria: DEPORTE - 14',140101);</t>
  </si>
  <si>
    <t>En Bicicleta De Montaña</t>
  </si>
  <si>
    <t>En Bicicleta De Montaña-140101262</t>
  </si>
  <si>
    <t>En Bicicleta De Montaña-140101262 | Prod: Vehículos Construcción-140101 | Sector: Deporte | Industria: DEPORTE - 14</t>
  </si>
  <si>
    <t>140101262en_bicicleta_de_montaña</t>
  </si>
  <si>
    <t>INSERT INTO categoria VALUES (140101262,'En Bicicleta De Montaña','En Bicicleta De Montaña-140101262','En Bicicleta De Montaña-140101262 | Prod: Vehículos Construcción-140101 | Sector: Deporte | Industria: DEPORTE - 14',140101);</t>
  </si>
  <si>
    <t>Raids De Aventura</t>
  </si>
  <si>
    <t>Raids De Aventura-140101263</t>
  </si>
  <si>
    <t>Raids De Aventura-140101263 | Prod: Vehículos Construcción-140101 | Sector: Deporte | Industria: DEPORTE - 14</t>
  </si>
  <si>
    <t>140101263raids_de_aventura</t>
  </si>
  <si>
    <t>INSERT INTO categoria VALUES (140101263,'Raids De Aventura','Raids De Aventura-140101263','Raids De Aventura-140101263 | Prod: Vehículos Construcción-140101 | Sector: Deporte | Industria: DEPORTE - 14',140101);</t>
  </si>
  <si>
    <t>Padel</t>
  </si>
  <si>
    <t>Padel-140101264</t>
  </si>
  <si>
    <t>Padel-140101264 | Prod: Vehículos Construcción-140101 | Sector: Deporte | Industria: DEPORTE - 14</t>
  </si>
  <si>
    <t>140101264padel</t>
  </si>
  <si>
    <t>INSERT INTO categoria VALUES (140101264,'Padel','Padel-140101264','Padel-140101264 | Prod: Vehículos Construcción-140101 | Sector: Deporte | Industria: DEPORTE - 14',140101);</t>
  </si>
  <si>
    <t>Freestyle</t>
  </si>
  <si>
    <t>Freestyle-140101265</t>
  </si>
  <si>
    <t>Freestyle-140101265 | Prod: Vehículos Construcción-140101 | Sector: Deporte | Industria: DEPORTE - 14</t>
  </si>
  <si>
    <t>140101265freestyle</t>
  </si>
  <si>
    <t>INSERT INTO categoria VALUES (140101265,'Freestyle','Freestyle-140101265','Freestyle-140101265 | Prod: Vehículos Construcción-140101 | Sector: Deporte | Industria: DEPORTE - 14',140101);</t>
  </si>
  <si>
    <t>Hockey Sobre Patines</t>
  </si>
  <si>
    <t>Hockey Sobre Patines-140101266</t>
  </si>
  <si>
    <t>Hockey Sobre Patines-140101266 | Prod: Vehículos Construcción-140101 | Sector: Deporte | Industria: DEPORTE - 14</t>
  </si>
  <si>
    <t>140101266hockey_sobre_patines</t>
  </si>
  <si>
    <t>INSERT INTO categoria VALUES (140101266,'Hockey Sobre Patines','Hockey Sobre Patines-140101266','Hockey Sobre Patines-140101266 | Prod: Vehículos Construcción-140101 | Sector: Deporte | Industria: DEPORTE - 14',140101);</t>
  </si>
  <si>
    <t>Patinaje</t>
  </si>
  <si>
    <t>Patinaje-140101267</t>
  </si>
  <si>
    <t>Patinaje-140101267 | Prod: Vehículos Construcción-140101 | Sector: Deporte | Industria: DEPORTE - 14</t>
  </si>
  <si>
    <t>140101267patinaje</t>
  </si>
  <si>
    <t>INSERT INTO categoria VALUES (140101267,'Patinaje','Patinaje-140101267','Patinaje-140101267 | Prod: Vehículos Construcción-140101 | Sector: Deporte | Industria: DEPORTE - 14',140101);</t>
  </si>
  <si>
    <t>Patinaje Artístico</t>
  </si>
  <si>
    <t>Patinaje Artístico-140101268</t>
  </si>
  <si>
    <t>Patinaje Artístico-140101268 | Prod: Vehículos Construcción-140101 | Sector: Deporte | Industria: DEPORTE - 14</t>
  </si>
  <si>
    <t>140101268patinaje_artistico</t>
  </si>
  <si>
    <t>INSERT INTO categoria VALUES (140101268,'Patinaje Artístico','Patinaje Artístico-140101268','Patinaje Artístico-140101268 | Prod: Vehículos Construcción-140101 | Sector: Deporte | Industria: DEPORTE - 14',140101);</t>
  </si>
  <si>
    <t>Patinaje En Línea</t>
  </si>
  <si>
    <t>Patinaje En Línea-140101269</t>
  </si>
  <si>
    <t>Patinaje En Línea-140101269 | Prod: Vehículos Construcción-140101 | Sector: Deporte | Industria: DEPORTE - 14</t>
  </si>
  <si>
    <t>140101269patinaje_en_linea</t>
  </si>
  <si>
    <t>INSERT INTO categoria VALUES (140101269,'Patinaje En Línea','Patinaje En Línea-140101269','Patinaje En Línea-140101269 | Prod: Vehículos Construcción-140101 | Sector: Deporte | Industria: DEPORTE - 14',140101);</t>
  </si>
  <si>
    <t>Patinaje Velocidad</t>
  </si>
  <si>
    <t>Patinaje Velocidad-140101270</t>
  </si>
  <si>
    <t>Patinaje Velocidad-140101270 | Prod: Vehículos Construcción-140101 | Sector: Deporte | Industria: DEPORTE - 14</t>
  </si>
  <si>
    <t>140101270patinaje_velocidad</t>
  </si>
  <si>
    <t>INSERT INTO categoria VALUES (140101270,'Patinaje Velocidad','Patinaje Velocidad-140101270','Patinaje Velocidad-140101270 | Prod: Vehículos Construcción-140101 | Sector: Deporte | Industria: DEPORTE - 14',140101);</t>
  </si>
  <si>
    <t>Skateboarding</t>
  </si>
  <si>
    <t>Skateboarding-140101271</t>
  </si>
  <si>
    <t>Skateboarding-140101271 | Prod: Vehículos Construcción-140101 | Sector: Deporte | Industria: DEPORTE - 14</t>
  </si>
  <si>
    <t>140101271skateboarding</t>
  </si>
  <si>
    <t>INSERT INTO categoria VALUES (140101271,'Skateboarding','Skateboarding-140101271','Skateboarding-140101271 | Prod: Vehículos Construcción-140101 | Sector: Deporte | Industria: DEPORTE - 14',140101);</t>
  </si>
  <si>
    <t>Pelota</t>
  </si>
  <si>
    <t>Pelota-140101272</t>
  </si>
  <si>
    <t>Pelota-140101272 | Prod: Vehículos Construcción-140101 | Sector: Deporte | Industria: DEPORTE - 14</t>
  </si>
  <si>
    <t>140101272pelota</t>
  </si>
  <si>
    <t>INSERT INTO categoria VALUES (140101272,'Pelota','Pelota-140101272','Pelota-140101272 | Prod: Vehículos Construcción-140101 | Sector: Deporte | Industria: DEPORTE - 14',140101);</t>
  </si>
  <si>
    <t>Frontón</t>
  </si>
  <si>
    <t>Frontón-140101273</t>
  </si>
  <si>
    <t>Frontón-140101273 | Prod: Vehículos Construcción-140101 | Sector: Deporte | Industria: DEPORTE - 14</t>
  </si>
  <si>
    <t>140101273fronton</t>
  </si>
  <si>
    <t>INSERT INTO categoria VALUES (140101273,'Frontón','Frontón-140101273','Frontón-140101273 | Prod: Vehículos Construcción-140101 | Sector: Deporte | Industria: DEPORTE - 14',140101);</t>
  </si>
  <si>
    <t>Trinquete</t>
  </si>
  <si>
    <t>Trinquete-140101274</t>
  </si>
  <si>
    <t>Trinquete-140101274 | Prod: Vehículos Construcción-140101 | Sector: Deporte | Industria: DEPORTE - 14</t>
  </si>
  <si>
    <t>140101274trinquete</t>
  </si>
  <si>
    <t>INSERT INTO categoria VALUES (140101274,'Trinquete','Trinquete-140101274','Trinquete-140101274 | Prod: Vehículos Construcción-140101 | Sector: Deporte | Industria: DEPORTE - 14',140101);</t>
  </si>
  <si>
    <t>Biatlón Moderno</t>
  </si>
  <si>
    <t>Biatlón Moderno-140101275</t>
  </si>
  <si>
    <t>Biatlón Moderno-140101275 | Prod: Vehículos Construcción-140101 | Sector: Deporte | Industria: DEPORTE - 14</t>
  </si>
  <si>
    <t>140101275biatlon_moderno</t>
  </si>
  <si>
    <t>INSERT INTO categoria VALUES (140101275,'Biatlón Moderno','Biatlón Moderno-140101275','Biatlón Moderno-140101275 | Prod: Vehículos Construcción-140101 | Sector: Deporte | Industria: DEPORTE - 14',140101);</t>
  </si>
  <si>
    <t>Pentatlón Moderno</t>
  </si>
  <si>
    <t>Pentatlón Moderno-140101276</t>
  </si>
  <si>
    <t>Pentatlón Moderno-140101276 | Prod: Vehículos Construcción-140101 | Sector: Deporte | Industria: DEPORTE - 14</t>
  </si>
  <si>
    <t>140101276pentatlon_moderno</t>
  </si>
  <si>
    <t>INSERT INTO categoria VALUES (140101276,'Pentatlón Moderno','Pentatlón Moderno-140101276','Pentatlón Moderno-140101276 | Prod: Vehículos Construcción-140101 | Sector: Deporte | Industria: DEPORTE - 14',140101);</t>
  </si>
  <si>
    <t>Tetratlón Moderno</t>
  </si>
  <si>
    <t>Tetratlón Moderno-140101277</t>
  </si>
  <si>
    <t>Tetratlón Moderno-140101277 | Prod: Vehículos Construcción-140101 | Sector: Deporte | Industria: DEPORTE - 14</t>
  </si>
  <si>
    <t>140101277tetratlon_moderno</t>
  </si>
  <si>
    <t>INSERT INTO categoria VALUES (140101277,'Tetratlón Moderno','Tetratlón Moderno-140101277','Tetratlón Moderno-140101277 | Prod: Vehículos Construcción-140101 | Sector: Deporte | Industria: DEPORTE - 14',140101);</t>
  </si>
  <si>
    <t>Triatlón Moderno</t>
  </si>
  <si>
    <t>Triatlón Moderno-140101278</t>
  </si>
  <si>
    <t>Triatlón Moderno-140101278 | Prod: Vehículos Construcción-140101 | Sector: Deporte | Industria: DEPORTE - 14</t>
  </si>
  <si>
    <t>140101278triatlon_moderno</t>
  </si>
  <si>
    <t>INSERT INTO categoria VALUES (140101278,'Triatlón Moderno','Triatlón Moderno-140101278','Triatlón Moderno-140101278 | Prod: Vehículos Construcción-140101 | Sector: Deporte | Industria: DEPORTE - 14',140101);</t>
  </si>
  <si>
    <t>Casting</t>
  </si>
  <si>
    <t>Casting-140101279</t>
  </si>
  <si>
    <t>Casting-140101279 | Prod: Vehículos Construcción-140101 | Sector: Deporte | Industria: DEPORTE - 14</t>
  </si>
  <si>
    <t>140101279casting</t>
  </si>
  <si>
    <t>INSERT INTO categoria VALUES (140101279,'Casting','Casting-140101279','Casting-140101279 | Prod: Vehículos Construcción-140101 | Sector: Deporte | Industria: DEPORTE - 14',140101);</t>
  </si>
  <si>
    <t>Pesca</t>
  </si>
  <si>
    <t>Pesca-140101280</t>
  </si>
  <si>
    <t>Pesca-140101280 | Prod: Vehículos Construcción-140101 | Sector: Deporte | Industria: DEPORTE - 14</t>
  </si>
  <si>
    <t>140101280pesca</t>
  </si>
  <si>
    <t>INSERT INTO categoria VALUES (140101280,'Pesca','Pesca-140101280','Pesca-140101280 | Prod: Vehículos Construcción-140101 | Sector: Deporte | Industria: DEPORTE - 14',140101);</t>
  </si>
  <si>
    <t>Bochas</t>
  </si>
  <si>
    <t>Bochas-140101281</t>
  </si>
  <si>
    <t>Bochas-140101281 | Prod: Vehículos Construcción-140101 | Sector: Deporte | Industria: DEPORTE - 14</t>
  </si>
  <si>
    <t>140101281bochas</t>
  </si>
  <si>
    <t>INSERT INTO categoria VALUES (140101281,'Bochas','Bochas-140101281','Bochas-140101281 | Prod: Vehículos Construcción-140101 | Sector: Deporte | Industria: DEPORTE - 14',140101);</t>
  </si>
  <si>
    <t>Petanca</t>
  </si>
  <si>
    <t>Petanca-140101282</t>
  </si>
  <si>
    <t>Petanca-140101282 | Prod: Vehículos Construcción-140101 | Sector: Deporte | Industria: DEPORTE - 14</t>
  </si>
  <si>
    <t>140101282petanca</t>
  </si>
  <si>
    <t>INSERT INTO categoria VALUES (140101282,'Petanca','Petanca-140101282','Petanca-140101282 | Prod: Vehículos Construcción-140101 | Sector: Deporte | Industria: DEPORTE - 14',140101);</t>
  </si>
  <si>
    <t>Piragüismo</t>
  </si>
  <si>
    <t>Piragüismo-140101283</t>
  </si>
  <si>
    <t>Piragüismo-140101283 | Prod: Vehículos Construcción-140101 | Sector: Deporte | Industria: DEPORTE - 14</t>
  </si>
  <si>
    <t>140101283piragüismo</t>
  </si>
  <si>
    <t>INSERT INTO categoria VALUES (140101283,'Piragüismo','Piragüismo-140101283','Piragüismo-140101283 | Prod: Vehículos Construcción-140101 | Sector: Deporte | Industria: DEPORTE - 14',140101);</t>
  </si>
  <si>
    <t>Aguas Bravas</t>
  </si>
  <si>
    <t>Aguas Bravas-140101284</t>
  </si>
  <si>
    <t>Aguas Bravas-140101284 | Prod: Vehículos Construcción-140101 | Sector: Deporte | Industria: DEPORTE - 14</t>
  </si>
  <si>
    <t>140101284aguas_bravas</t>
  </si>
  <si>
    <t>INSERT INTO categoria VALUES (140101284,'Aguas Bravas','Aguas Bravas-140101284','Aguas Bravas-140101284 | Prod: Vehículos Construcción-140101 | Sector: Deporte | Industria: DEPORTE - 14',140101);</t>
  </si>
  <si>
    <t>Aguas Tranquilas - Sprint</t>
  </si>
  <si>
    <t>Aguas Tranquilas - Sprint-140101285</t>
  </si>
  <si>
    <t>Aguas Tranquilas - Sprint-140101285 | Prod: Vehículos Construcción-140101 | Sector: Deporte | Industria: DEPORTE - 14</t>
  </si>
  <si>
    <t>140101285aguas_tranquilas_-_sprint</t>
  </si>
  <si>
    <t>INSERT INTO categoria VALUES (140101285,'Aguas Tranquilas - Sprint','Aguas Tranquilas - Sprint-140101285','Aguas Tranquilas - Sprint-140101285 | Prod: Vehículos Construcción-140101 | Sector: Deporte | Industria: DEPORTE - 14',140101);</t>
  </si>
  <si>
    <t>Descensos, Ascensos Y Travesías</t>
  </si>
  <si>
    <t>Descensos, Ascensos Y Travesías-140101286</t>
  </si>
  <si>
    <t>Descensos, Ascensos Y Travesías-140101286 | Prod: Vehículos Construcción-140101 | Sector: Deporte | Industria: DEPORTE - 14</t>
  </si>
  <si>
    <t>140101286descensos,_ascensos_y_travesias</t>
  </si>
  <si>
    <t>INSERT INTO categoria VALUES (140101286,'Descensos, Ascensos Y Travesías','Descensos, Ascensos Y Travesías-140101286','Descensos, Ascensos Y Travesías-140101286 | Prod: Vehículos Construcción-140101 | Sector: Deporte | Industria: DEPORTE - 14',140101);</t>
  </si>
  <si>
    <t>Kayak Polo</t>
  </si>
  <si>
    <t>Kayak Polo-140101287</t>
  </si>
  <si>
    <t>Kayak Polo-140101287 | Prod: Vehículos Construcción-140101 | Sector: Deporte | Industria: DEPORTE - 14</t>
  </si>
  <si>
    <t>140101287kayak_polo</t>
  </si>
  <si>
    <t>INSERT INTO categoria VALUES (140101287,'Kayak Polo','Kayak Polo-140101287','Kayak Polo-140101287 | Prod: Vehículos Construcción-140101 | Sector: Deporte | Industria: DEPORTE - 14',140101);</t>
  </si>
  <si>
    <t>Piragüismo Adaptado</t>
  </si>
  <si>
    <t>Piragüismo Adaptado-140101288</t>
  </si>
  <si>
    <t>Piragüismo Adaptado-140101288 | Prod: Vehículos Construcción-140101 | Sector: Deporte | Industria: DEPORTE - 14</t>
  </si>
  <si>
    <t>140101288piragüismo_adaptado</t>
  </si>
  <si>
    <t>INSERT INTO categoria VALUES (140101288,'Piragüismo Adaptado','Piragüismo Adaptado-140101288','Piragüismo Adaptado-140101288 | Prod: Vehículos Construcción-140101 | Sector: Deporte | Industria: DEPORTE - 14',140101);</t>
  </si>
  <si>
    <t>Rafting</t>
  </si>
  <si>
    <t>Rafting-140101289</t>
  </si>
  <si>
    <t>Rafting-140101289 | Prod: Vehículos Construcción-140101 | Sector: Deporte | Industria: DEPORTE - 14</t>
  </si>
  <si>
    <t>140101289rafting</t>
  </si>
  <si>
    <t>INSERT INTO categoria VALUES (140101289,'Rafting','Rafting-140101289','Rafting-140101289 | Prod: Vehículos Construcción-140101 | Sector: Deporte | Industria: DEPORTE - 14',140101);</t>
  </si>
  <si>
    <t>Polo-140101290</t>
  </si>
  <si>
    <t>Polo-140101290 | Prod: Vehículos Construcción-140101 | Sector: Deporte | Industria: DEPORTE - 14</t>
  </si>
  <si>
    <t>140101290polo</t>
  </si>
  <si>
    <t>INSERT INTO categoria VALUES (140101290,'Polo','Polo-140101290','Polo-140101290 | Prod: Vehículos Construcción-140101 | Sector: Deporte | Industria: DEPORTE - 14',140101);</t>
  </si>
  <si>
    <t>Remo</t>
  </si>
  <si>
    <t>Remo-140101291</t>
  </si>
  <si>
    <t>Remo-140101291 | Prod: Vehículos Construcción-140101 | Sector: Deporte | Industria: DEPORTE - 14</t>
  </si>
  <si>
    <t>140101291remo</t>
  </si>
  <si>
    <t>INSERT INTO categoria VALUES (140101291,'Remo','Remo-140101291','Remo-140101291 | Prod: Vehículos Construcción-140101 | Sector: Deporte | Industria: DEPORTE - 14',140101);</t>
  </si>
  <si>
    <t>Remo Adaptado</t>
  </si>
  <si>
    <t>Remo Adaptado-140101292</t>
  </si>
  <si>
    <t>Remo Adaptado-140101292 | Prod: Vehículos Construcción-140101 | Sector: Deporte | Industria: DEPORTE - 14</t>
  </si>
  <si>
    <t>140101292remo_adaptado</t>
  </si>
  <si>
    <t>INSERT INTO categoria VALUES (140101292,'Remo Adaptado','Remo Adaptado-140101292','Remo Adaptado-140101292 | Prod: Vehículos Construcción-140101 | Sector: Deporte | Industria: DEPORTE - 14',140101);</t>
  </si>
  <si>
    <t>Remo Banco Fijo</t>
  </si>
  <si>
    <t>Remo Banco Fijo-140101293</t>
  </si>
  <si>
    <t>Remo Banco Fijo-140101293 | Prod: Vehículos Construcción-140101 | Sector: Deporte | Industria: DEPORTE - 14</t>
  </si>
  <si>
    <t>140101293remo_banco_fijo</t>
  </si>
  <si>
    <t>INSERT INTO categoria VALUES (140101293,'Remo Banco Fijo','Remo Banco Fijo-140101293','Remo Banco Fijo-140101293 | Prod: Vehículos Construcción-140101 | Sector: Deporte | Industria: DEPORTE - 14',140101);</t>
  </si>
  <si>
    <t>Remo Banco Móvil</t>
  </si>
  <si>
    <t>Remo Banco Móvil-140101294</t>
  </si>
  <si>
    <t>Remo Banco Móvil-140101294 | Prod: Vehículos Construcción-140101 | Sector: Deporte | Industria: DEPORTE - 14</t>
  </si>
  <si>
    <t>140101294remo_banco_movil</t>
  </si>
  <si>
    <t>INSERT INTO categoria VALUES (140101294,'Remo Banco Móvil','Remo Banco Móvil-140101294','Remo Banco Móvil-140101294 | Prod: Vehículos Construcción-140101 | Sector: Deporte | Industria: DEPORTE - 14',140101);</t>
  </si>
  <si>
    <t>Remo De Mar</t>
  </si>
  <si>
    <t>Remo De Mar-140101295</t>
  </si>
  <si>
    <t>Remo De Mar-140101295 | Prod: Vehículos Construcción-140101 | Sector: Deporte | Industria: DEPORTE - 14</t>
  </si>
  <si>
    <t>140101295remo_de_mar</t>
  </si>
  <si>
    <t>INSERT INTO categoria VALUES (140101295,'Remo De Mar','Remo De Mar-140101295','Remo De Mar-140101295 | Prod: Vehículos Construcción-140101 | Sector: Deporte | Industria: DEPORTE - 14',140101);</t>
  </si>
  <si>
    <t>Rugby</t>
  </si>
  <si>
    <t>Rugby-140101296</t>
  </si>
  <si>
    <t>Rugby-140101296 | Prod: Vehículos Construcción-140101 | Sector: Deporte | Industria: DEPORTE - 14</t>
  </si>
  <si>
    <t>140101296rugby</t>
  </si>
  <si>
    <t>INSERT INTO categoria VALUES (140101296,'Rugby','Rugby-140101296','Rugby-140101296 | Prod: Vehículos Construcción-140101 | Sector: Deporte | Industria: DEPORTE - 14',140101);</t>
  </si>
  <si>
    <t>Fútbol Americano</t>
  </si>
  <si>
    <t>Fútbol Americano-140101297</t>
  </si>
  <si>
    <t>Fútbol Americano-140101297 | Prod: Vehículos Construcción-140101 | Sector: Deporte | Industria: DEPORTE - 14</t>
  </si>
  <si>
    <t>140101297futbol_americano</t>
  </si>
  <si>
    <t>INSERT INTO categoria VALUES (140101297,'Fútbol Americano','Fútbol Americano-140101297','Fútbol Americano-140101297 | Prod: Vehículos Construcción-140101 | Sector: Deporte | Industria: DEPORTE - 14',140101);</t>
  </si>
  <si>
    <t>Rugby A 7</t>
  </si>
  <si>
    <t>Rugby A 7-140101298</t>
  </si>
  <si>
    <t>Rugby A 7-140101298 | Prod: Vehículos Construcción-140101 | Sector: Deporte | Industria: DEPORTE - 14</t>
  </si>
  <si>
    <t>140101298rugby_a_7</t>
  </si>
  <si>
    <t>INSERT INTO categoria VALUES (140101298,'Rugby A 7','Rugby A 7-140101298','Rugby A 7-140101298 | Prod: Vehículos Construcción-140101 | Sector: Deporte | Industria: DEPORTE - 14',140101);</t>
  </si>
  <si>
    <t>Squash</t>
  </si>
  <si>
    <t>Squash-140101299</t>
  </si>
  <si>
    <t>Squash-140101299 | Prod: Vehículos Construcción-140101 | Sector: Deporte | Industria: DEPORTE - 14</t>
  </si>
  <si>
    <t>140101299squash</t>
  </si>
  <si>
    <t>INSERT INTO categoria VALUES (140101299,'Squash','Squash-140101299','Squash-140101299 | Prod: Vehículos Construcción-140101 | Sector: Deporte | Industria: DEPORTE - 14',140101);</t>
  </si>
  <si>
    <t>Surf</t>
  </si>
  <si>
    <t>Surf-140101300</t>
  </si>
  <si>
    <t>Surf-140101300 | Prod: Vehículos Construcción-140101 | Sector: Deporte | Industria: DEPORTE - 14</t>
  </si>
  <si>
    <t>140101300surf</t>
  </si>
  <si>
    <t>INSERT INTO categoria VALUES (140101300,'Surf','Surf-140101300','Surf-140101300 | Prod: Vehículos Construcción-140101 | Sector: Deporte | Industria: DEPORTE - 14',140101);</t>
  </si>
  <si>
    <t>Taekwondo</t>
  </si>
  <si>
    <t>Taekwondo-140101301</t>
  </si>
  <si>
    <t>Taekwondo-140101301 | Prod: Vehículos Construcción-140101 | Sector: Deporte | Industria: DEPORTE - 14</t>
  </si>
  <si>
    <t>140101301taekwondo</t>
  </si>
  <si>
    <t>INSERT INTO categoria VALUES (140101301,'Taekwondo','Taekwondo-140101301','Taekwondo-140101301 | Prod: Vehículos Construcción-140101 | Sector: Deporte | Industria: DEPORTE - 14',140101);</t>
  </si>
  <si>
    <t>Hapkido</t>
  </si>
  <si>
    <t>Hapkido-140101302</t>
  </si>
  <si>
    <t>Hapkido-140101302 | Prod: Vehículos Construcción-140101 | Sector: Deporte | Industria: DEPORTE - 14</t>
  </si>
  <si>
    <t>140101302hapkido</t>
  </si>
  <si>
    <t>INSERT INTO categoria VALUES (140101302,'Hapkido','Hapkido-140101302','Hapkido-140101302 | Prod: Vehículos Construcción-140101 | Sector: Deporte | Industria: DEPORTE - 14',140101);</t>
  </si>
  <si>
    <t>Para-Taekwondo</t>
  </si>
  <si>
    <t>Para-Taekwondo-140101303</t>
  </si>
  <si>
    <t>Para-Taekwondo-140101303 | Prod: Vehículos Construcción-140101 | Sector: Deporte | Industria: DEPORTE - 14</t>
  </si>
  <si>
    <t>140101303para-taekwondo</t>
  </si>
  <si>
    <t>INSERT INTO categoria VALUES (140101303,'Para-Taekwondo','Para-Taekwondo-140101303','Para-Taekwondo-140101303 | Prod: Vehículos Construcción-140101 | Sector: Deporte | Industria: DEPORTE - 14',140101);</t>
  </si>
  <si>
    <t>Frontenis</t>
  </si>
  <si>
    <t>Frontenis-140101304</t>
  </si>
  <si>
    <t>Frontenis-140101304 | Prod: Vehículos Construcción-140101 | Sector: Deporte | Industria: DEPORTE - 14</t>
  </si>
  <si>
    <t>140101304frontenis</t>
  </si>
  <si>
    <t>INSERT INTO categoria VALUES (140101304,'Frontenis','Frontenis-140101304','Frontenis-140101304 | Prod: Vehículos Construcción-140101 | Sector: Deporte | Industria: DEPORTE - 14',140101);</t>
  </si>
  <si>
    <t>Tenis</t>
  </si>
  <si>
    <t>Tenis-140101305</t>
  </si>
  <si>
    <t>Tenis-140101305 | Prod: Vehículos Construcción-140101 | Sector: Deporte | Industria: DEPORTE - 14</t>
  </si>
  <si>
    <t>140101305tenis</t>
  </si>
  <si>
    <t>INSERT INTO categoria VALUES (140101305,'Tenis','Tenis-140101305','Tenis-140101305 | Prod: Vehículos Construcción-140101 | Sector: Deporte | Industria: DEPORTE - 14',140101);</t>
  </si>
  <si>
    <t>Tenis En Silla De Ruedas</t>
  </si>
  <si>
    <t>Tenis En Silla De Ruedas-140101306</t>
  </si>
  <si>
    <t>Tenis En Silla De Ruedas-140101306 | Prod: Vehículos Construcción-140101 | Sector: Deporte | Industria: DEPORTE - 14</t>
  </si>
  <si>
    <t>140101306tenis_en_silla_de_ruedas</t>
  </si>
  <si>
    <t>INSERT INTO categoria VALUES (140101306,'Tenis En Silla De Ruedas','Tenis En Silla De Ruedas-140101306','Tenis En Silla De Ruedas-140101306 | Prod: Vehículos Construcción-140101 | Sector: Deporte | Industria: DEPORTE - 14',140101);</t>
  </si>
  <si>
    <t>Tenis Playa</t>
  </si>
  <si>
    <t>Tenis Playa-140101307</t>
  </si>
  <si>
    <t>Tenis Playa-140101307 | Prod: Vehículos Construcción-140101 | Sector: Deporte | Industria: DEPORTE - 14</t>
  </si>
  <si>
    <t>140101307tenis_playa</t>
  </si>
  <si>
    <t>INSERT INTO categoria VALUES (140101307,'Tenis Playa','Tenis Playa-140101307','Tenis Playa-140101307 | Prod: Vehículos Construcción-140101 | Sector: Deporte | Industria: DEPORTE - 14',140101);</t>
  </si>
  <si>
    <t>Tenis De Mesa</t>
  </si>
  <si>
    <t>Tenis De Mesa-140101308</t>
  </si>
  <si>
    <t>Tenis De Mesa-140101308 | Prod: Vehículos Construcción-140101 | Sector: Deporte | Industria: DEPORTE - 14</t>
  </si>
  <si>
    <t>140101308tenis_de_mesa</t>
  </si>
  <si>
    <t>INSERT INTO categoria VALUES (140101308,'Tenis De Mesa','Tenis De Mesa-140101308','Tenis De Mesa-140101308 | Prod: Vehículos Construcción-140101 | Sector: Deporte | Industria: DEPORTE - 14',140101);</t>
  </si>
  <si>
    <t>Tenis De Mesa Adaptado</t>
  </si>
  <si>
    <t>Tenis De Mesa Adaptado-140101309</t>
  </si>
  <si>
    <t>Tenis De Mesa Adaptado-140101309 | Prod: Vehículos Construcción-140101 | Sector: Deporte | Industria: DEPORTE - 14</t>
  </si>
  <si>
    <t>140101309tenis_de_mesa_adaptado</t>
  </si>
  <si>
    <t>INSERT INTO categoria VALUES (140101309,'Tenis De Mesa Adaptado','Tenis De Mesa Adaptado-140101309','Tenis De Mesa Adaptado-140101309 | Prod: Vehículos Construcción-140101 | Sector: Deporte | Industria: DEPORTE - 14',140101);</t>
  </si>
  <si>
    <t>Tiro Al Vuelo</t>
  </si>
  <si>
    <t>Tiro Al Vuelo-140101310</t>
  </si>
  <si>
    <t>Tiro Al Vuelo-140101310 | Prod: Vehículos Construcción-140101 | Sector: Deporte | Industria: DEPORTE - 14</t>
  </si>
  <si>
    <t>140101310tiro_al_vuelo</t>
  </si>
  <si>
    <t>INSERT INTO categoria VALUES (140101310,'Tiro Al Vuelo','Tiro Al Vuelo-140101310','Tiro Al Vuelo-140101310 | Prod: Vehículos Construcción-140101 | Sector: Deporte | Industria: DEPORTE - 14',140101);</t>
  </si>
  <si>
    <t>Tiro A Pichón</t>
  </si>
  <si>
    <t>Tiro A Pichón-140101311</t>
  </si>
  <si>
    <t>Tiro A Pichón-140101311 | Prod: Vehículos Construcción-140101 | Sector: Deporte | Industria: DEPORTE - 14</t>
  </si>
  <si>
    <t>140101311tiro_a_pichon</t>
  </si>
  <si>
    <t>INSERT INTO categoria VALUES (140101311,'Tiro A Pichón','Tiro A Pichón-140101311','Tiro A Pichón-140101311 | Prod: Vehículos Construcción-140101 | Sector: Deporte | Industria: DEPORTE - 14',140101);</t>
  </si>
  <si>
    <t>Tiro De Hélices</t>
  </si>
  <si>
    <t>Tiro De Hélices-140101312</t>
  </si>
  <si>
    <t>Tiro De Hélices-140101312 | Prod: Vehículos Construcción-140101 | Sector: Deporte | Industria: DEPORTE - 14</t>
  </si>
  <si>
    <t>140101312tiro_de_helices</t>
  </si>
  <si>
    <t>INSERT INTO categoria VALUES (140101312,'Tiro De Hélices','Tiro De Hélices-140101312','Tiro De Hélices-140101312 | Prod: Vehículos Construcción-140101 | Sector: Deporte | Industria: DEPORTE - 14',140101);</t>
  </si>
  <si>
    <t>Tiro Con Arco</t>
  </si>
  <si>
    <t>Tiro Con Arco-140101313</t>
  </si>
  <si>
    <t>Tiro Con Arco-140101313 | Prod: Vehículos Construcción-140101 | Sector: Deporte | Industria: DEPORTE - 14</t>
  </si>
  <si>
    <t>140101313tiro_con_arco</t>
  </si>
  <si>
    <t>INSERT INTO categoria VALUES (140101313,'Tiro Con Arco','Tiro Con Arco-140101313','Tiro Con Arco-140101313 | Prod: Vehículos Construcción-140101 | Sector: Deporte | Industria: DEPORTE - 14',140101);</t>
  </si>
  <si>
    <t>Arco Discapacitados</t>
  </si>
  <si>
    <t>Arco Discapacitados-140101314</t>
  </si>
  <si>
    <t>Arco Discapacitados-140101314 | Prod: Vehículos Construcción-140101 | Sector: Deporte | Industria: DEPORTE - 14</t>
  </si>
  <si>
    <t>140101314arco_discapacitados</t>
  </si>
  <si>
    <t>INSERT INTO categoria VALUES (140101314,'Arco Discapacitados','Arco Discapacitados-140101314','Arco Discapacitados-140101314 | Prod: Vehículos Construcción-140101 | Sector: Deporte | Industria: DEPORTE - 14',140101);</t>
  </si>
  <si>
    <t>Larga Distancia</t>
  </si>
  <si>
    <t>Larga Distancia-140101315</t>
  </si>
  <si>
    <t>Larga Distancia-140101315 | Prod: Vehículos Construcción-140101 | Sector: Deporte | Industria: DEPORTE - 14</t>
  </si>
  <si>
    <t>140101315larga_distancia</t>
  </si>
  <si>
    <t>INSERT INTO categoria VALUES (140101315,'Larga Distancia','Larga Distancia-140101315','Larga Distancia-140101315 | Prod: Vehículos Construcción-140101 | Sector: Deporte | Industria: DEPORTE - 14',140101);</t>
  </si>
  <si>
    <t>Tiro 3D</t>
  </si>
  <si>
    <t>Tiro 3D-140101316</t>
  </si>
  <si>
    <t>Tiro 3D-140101316 | Prod: Vehículos Construcción-140101 | Sector: Deporte | Industria: DEPORTE - 14</t>
  </si>
  <si>
    <t>140101316tiro_3d</t>
  </si>
  <si>
    <t>INSERT INTO categoria VALUES (140101316,'Tiro 3D','Tiro 3D-140101316','Tiro 3D-140101316 | Prod: Vehículos Construcción-140101 | Sector: Deporte | Industria: DEPORTE - 14',140101);</t>
  </si>
  <si>
    <t>Tiro Diana Aire Libre (Arco Recurvo)</t>
  </si>
  <si>
    <t>Tiro Diana Aire Libre (Arco Recurvo)-140101317</t>
  </si>
  <si>
    <t>Tiro Diana Aire Libre (Arco Recurvo)-140101317 | Prod: Vehículos Construcción-140101 | Sector: Deporte | Industria: DEPORTE - 14</t>
  </si>
  <si>
    <t>140101317tiro_diana_aire_libre_(arco_recurvo)</t>
  </si>
  <si>
    <t>INSERT INTO categoria VALUES (140101317,'Tiro Diana Aire Libre (Arco Recurvo)','Tiro Diana Aire Libre (Arco Recurvo)-140101317','Tiro Diana Aire Libre (Arco Recurvo)-140101317 | Prod: Vehículos Construcción-140101 | Sector: Deporte | Industria: DEPORTE - 14',140101);</t>
  </si>
  <si>
    <t>Tiro En Sala</t>
  </si>
  <si>
    <t>Tiro En Sala-140101318</t>
  </si>
  <si>
    <t>Tiro En Sala-140101318 | Prod: Vehículos Construcción-140101 | Sector: Deporte | Industria: DEPORTE - 14</t>
  </si>
  <si>
    <t>140101318tiro_en_sala</t>
  </si>
  <si>
    <t>INSERT INTO categoria VALUES (140101318,'Tiro En Sala','Tiro En Sala-140101318','Tiro En Sala-140101318 | Prod: Vehículos Construcción-140101 | Sector: Deporte | Industria: DEPORTE - 14',140101);</t>
  </si>
  <si>
    <t>Tiro Olímpico</t>
  </si>
  <si>
    <t>Tiro Olímpico-140101319</t>
  </si>
  <si>
    <t>Tiro Olímpico-140101319 | Prod: Vehículos Construcción-140101 | Sector: Deporte | Industria: DEPORTE - 14</t>
  </si>
  <si>
    <t>140101319tiro_olimpico</t>
  </si>
  <si>
    <t>INSERT INTO categoria VALUES (140101319,'Tiro Olímpico','Tiro Olímpico-140101319','Tiro Olímpico-140101319 | Prod: Vehículos Construcción-140101 | Sector: Deporte | Industria: DEPORTE - 14',140101);</t>
  </si>
  <si>
    <t>Tiro</t>
  </si>
  <si>
    <t>Tiro-140101320</t>
  </si>
  <si>
    <t>Tiro-140101320 | Prod: Vehículos Construcción-140101 | Sector: Deporte | Industria: DEPORTE - 14</t>
  </si>
  <si>
    <t>140101320tiro</t>
  </si>
  <si>
    <t>INSERT INTO categoria VALUES (140101320,'Tiro','Tiro-140101320','Tiro-140101320 | Prod: Vehículos Construcción-140101 | Sector: Deporte | Industria: DEPORTE - 14',140101);</t>
  </si>
  <si>
    <t>Tiro Al Plato</t>
  </si>
  <si>
    <t>Tiro Al Plato-140101321</t>
  </si>
  <si>
    <t>Tiro Al Plato-140101321 | Prod: Vehículos Construcción-140101 | Sector: Deporte | Industria: DEPORTE - 14</t>
  </si>
  <si>
    <t>140101321tiro_al_plato</t>
  </si>
  <si>
    <t>INSERT INTO categoria VALUES (140101321,'Tiro Al Plato','Tiro Al Plato-140101321','Tiro Al Plato-140101321 | Prod: Vehículos Construcción-140101 | Sector: Deporte | Industria: DEPORTE - 14',140101);</t>
  </si>
  <si>
    <t>Tiro Alta Precisión (Bench Rest)</t>
  </si>
  <si>
    <t>Tiro Alta Precisión (Bench Rest)-140101322</t>
  </si>
  <si>
    <t>Tiro Alta Precisión (Bench Rest)-140101322 | Prod: Vehículos Construcción-140101 | Sector: Deporte | Industria: DEPORTE - 14</t>
  </si>
  <si>
    <t>140101322tiro_alta_precision_(bench_rest)</t>
  </si>
  <si>
    <t>INSERT INTO categoria VALUES (140101322,'Tiro Alta Precisión (Bench Rest)','Tiro Alta Precisión (Bench Rest)-140101322','Tiro Alta Precisión (Bench Rest)-140101322 | Prod: Vehículos Construcción-140101 | Sector: Deporte | Industria: DEPORTE - 14',140101);</t>
  </si>
  <si>
    <t>Tiro Precisión</t>
  </si>
  <si>
    <t>Tiro Precisión-140101323</t>
  </si>
  <si>
    <t>Tiro Precisión-140101323 | Prod: Vehículos Construcción-140101 | Sector: Deporte | Industria: DEPORTE - 14</t>
  </si>
  <si>
    <t>140101323tiro_precision</t>
  </si>
  <si>
    <t>INSERT INTO categoria VALUES (140101323,'Tiro Precisión','Tiro Precisión-140101323','Tiro Precisión-140101323 | Prod: Vehículos Construcción-140101 | Sector: Deporte | Industria: DEPORTE - 14',140101);</t>
  </si>
  <si>
    <t>Tiro Recorridos</t>
  </si>
  <si>
    <t>Tiro Recorridos-140101324</t>
  </si>
  <si>
    <t>Tiro Recorridos-140101324 | Prod: Vehículos Construcción-140101 | Sector: Deporte | Industria: DEPORTE - 14</t>
  </si>
  <si>
    <t>140101324tiro_recorridos</t>
  </si>
  <si>
    <t>INSERT INTO categoria VALUES (140101324,'Tiro Recorridos','Tiro Recorridos-140101324','Tiro Recorridos-140101324 | Prod: Vehículos Construcción-140101 | Sector: Deporte | Industria: DEPORTE - 14',140101);</t>
  </si>
  <si>
    <t>Triatlón</t>
  </si>
  <si>
    <t>Triatlón-140101325</t>
  </si>
  <si>
    <t>Triatlón-140101325 | Prod: Vehículos Construcción-140101 | Sector: Deporte | Industria: DEPORTE - 14</t>
  </si>
  <si>
    <t>140101325triatlon</t>
  </si>
  <si>
    <t>INSERT INTO categoria VALUES (140101325,'Triatlón','Triatlón-140101325','Triatlón-140101325 | Prod: Vehículos Construcción-140101 | Sector: Deporte | Industria: DEPORTE - 14',140101);</t>
  </si>
  <si>
    <t>Acuatlón</t>
  </si>
  <si>
    <t>Acuatlón-140101326</t>
  </si>
  <si>
    <t>Acuatlón-140101326 | Prod: Vehículos Construcción-140101 | Sector: Deporte | Industria: DEPORTE - 14</t>
  </si>
  <si>
    <t>140101326acuatlon</t>
  </si>
  <si>
    <t>INSERT INTO categoria VALUES (140101326,'Acuatlón','Acuatlón-140101326','Acuatlón-140101326 | Prod: Vehículos Construcción-140101 | Sector: Deporte | Industria: DEPORTE - 14',140101);</t>
  </si>
  <si>
    <t>Cuadriatlón</t>
  </si>
  <si>
    <t>Cuadriatlón-140101327</t>
  </si>
  <si>
    <t>Cuadriatlón-140101327 | Prod: Vehículos Construcción-140101 | Sector: Deporte | Industria: DEPORTE - 14</t>
  </si>
  <si>
    <t>140101327cuadriatlon</t>
  </si>
  <si>
    <t>INSERT INTO categoria VALUES (140101327,'Cuadriatlón','Cuadriatlón-140101327','Cuadriatlón-140101327 | Prod: Vehículos Construcción-140101 | Sector: Deporte | Industria: DEPORTE - 14',140101);</t>
  </si>
  <si>
    <t>Duatlón</t>
  </si>
  <si>
    <t>Duatlón-140101328</t>
  </si>
  <si>
    <t>Duatlón-140101328 | Prod: Vehículos Construcción-140101 | Sector: Deporte | Industria: DEPORTE - 14</t>
  </si>
  <si>
    <t>140101328duatlon</t>
  </si>
  <si>
    <t>INSERT INTO categoria VALUES (140101328,'Duatlón','Duatlón-140101328','Duatlón-140101328 | Prod: Vehículos Construcción-140101 | Sector: Deporte | Industria: DEPORTE - 14',140101);</t>
  </si>
  <si>
    <t>Paratriatlón</t>
  </si>
  <si>
    <t>Paratriatlón-140101329</t>
  </si>
  <si>
    <t>Paratriatlón-140101329 | Prod: Vehículos Construcción-140101 | Sector: Deporte | Industria: DEPORTE - 14</t>
  </si>
  <si>
    <t>140101329paratriatlon</t>
  </si>
  <si>
    <t>INSERT INTO categoria VALUES (140101329,'Paratriatlón','Paratriatlón-140101329','Paratriatlón-140101329 | Prod: Vehículos Construcción-140101 | Sector: Deporte | Industria: DEPORTE - 14',140101);</t>
  </si>
  <si>
    <t>Triatlón De Invierno</t>
  </si>
  <si>
    <t>Triatlón De Invierno-140101330</t>
  </si>
  <si>
    <t>Triatlón De Invierno-140101330 | Prod: Vehículos Construcción-140101 | Sector: Deporte | Industria: DEPORTE - 14</t>
  </si>
  <si>
    <t>140101330triatlon_de_invierno</t>
  </si>
  <si>
    <t>INSERT INTO categoria VALUES (140101330,'Triatlón De Invierno','Triatlón De Invierno-140101330','Triatlón De Invierno-140101330 | Prod: Vehículos Construcción-140101 | Sector: Deporte | Industria: DEPORTE - 14',140101);</t>
  </si>
  <si>
    <t>Kiteboarding</t>
  </si>
  <si>
    <t>Kiteboarding-140101331</t>
  </si>
  <si>
    <t>Kiteboarding-140101331 | Prod: Vehículos Construcción-140101 | Sector: Deporte | Industria: DEPORTE - 14</t>
  </si>
  <si>
    <t>140101331kiteboarding</t>
  </si>
  <si>
    <t>INSERT INTO categoria VALUES (140101331,'Kiteboarding','Kiteboarding-140101331','Kiteboarding-140101331 | Prod: Vehículos Construcción-140101 | Sector: Deporte | Industria: DEPORTE - 14',140101);</t>
  </si>
  <si>
    <t>Vela</t>
  </si>
  <si>
    <t>Vela-140101332</t>
  </si>
  <si>
    <t>Vela-140101332 | Prod: Vehículos Construcción-140101 | Sector: Deporte | Industria: DEPORTE - 14</t>
  </si>
  <si>
    <t>140101332vela</t>
  </si>
  <si>
    <t>INSERT INTO categoria VALUES (140101332,'Vela','Vela-140101332','Vela-140101332 | Prod: Vehículos Construcción-140101 | Sector: Deporte | Industria: DEPORTE - 14',140101);</t>
  </si>
  <si>
    <t>Vela Adaptada</t>
  </si>
  <si>
    <t>Vela Adaptada-140101333</t>
  </si>
  <si>
    <t>Vela Adaptada-140101333 | Prod: Vehículos Construcción-140101 | Sector: Deporte | Industria: DEPORTE - 14</t>
  </si>
  <si>
    <t>140101333vela_adaptada</t>
  </si>
  <si>
    <t>INSERT INTO categoria VALUES (140101333,'Vela Adaptada','Vela Adaptada-140101333','Vela Adaptada-140101333 | Prod: Vehículos Construcción-140101 | Sector: Deporte | Industria: DEPORTE - 14',140101);</t>
  </si>
  <si>
    <t>Vela Ligera</t>
  </si>
  <si>
    <t>Vela Ligera-140101334</t>
  </si>
  <si>
    <t>Vela Ligera-140101334 | Prod: Vehículos Construcción-140101 | Sector: Deporte | Industria: DEPORTE - 14</t>
  </si>
  <si>
    <t>140101334vela_ligera</t>
  </si>
  <si>
    <t>INSERT INTO categoria VALUES (140101334,'Vela Ligera','Vela Ligera-140101334','Vela Ligera-140101334 | Prod: Vehículos Construcción-140101 | Sector: Deporte | Industria: DEPORTE - 14',140101);</t>
  </si>
  <si>
    <t>Windsurfing</t>
  </si>
  <si>
    <t>Windsurfing-140101335</t>
  </si>
  <si>
    <t>Windsurfing-140101335 | Prod: Vehículos Construcción-140101 | Sector: Deporte | Industria: DEPORTE - 14</t>
  </si>
  <si>
    <t>140101335windsurfing</t>
  </si>
  <si>
    <t>INSERT INTO categoria VALUES (140101335,'Windsurfing','Windsurfing-140101335','Windsurfing-140101335 | Prod: Vehículos Construcción-140101 | Sector: Deporte | Industria: DEPORTE - 14',140101);</t>
  </si>
  <si>
    <t>Voleibol</t>
  </si>
  <si>
    <t>Voleibol-140101336</t>
  </si>
  <si>
    <t>Voleibol-140101336 | Prod: Vehículos Construcción-140101 | Sector: Deporte | Industria: DEPORTE - 14</t>
  </si>
  <si>
    <t>140101336voleibol</t>
  </si>
  <si>
    <t>INSERT INTO categoria VALUES (140101336,'Voleibol','Voleibol-140101336','Voleibol-140101336 | Prod: Vehículos Construcción-140101 | Sector: Deporte | Industria: DEPORTE - 14',140101);</t>
  </si>
  <si>
    <t>Mini Voley</t>
  </si>
  <si>
    <t>Mini Voley-140101337</t>
  </si>
  <si>
    <t>Mini Voley-140101337 | Prod: Vehículos Construcción-140101 | Sector: Deporte | Industria: DEPORTE - 14</t>
  </si>
  <si>
    <t>140101337mini_voley</t>
  </si>
  <si>
    <t>INSERT INTO categoria VALUES (140101337,'Mini Voley','Mini Voley-140101337','Mini Voley-140101337 | Prod: Vehículos Construcción-140101 | Sector: Deporte | Industria: DEPORTE - 14',140101);</t>
  </si>
  <si>
    <t>Voleibol Playa</t>
  </si>
  <si>
    <t>Voleibol Playa-140101338</t>
  </si>
  <si>
    <t>Voleibol Playa-140101338 | Prod: Vehículos Construcción-140101 | Sector: Deporte | Industria: DEPORTE - 14</t>
  </si>
  <si>
    <t>140101338voleibol_playa</t>
  </si>
  <si>
    <t>INSERT INTO categoria VALUES (140101338,'Voleibol Playa','Voleibol Playa-140101338','Voleibol Playa-140101338 | Prod: Vehículos Construcción-140101 | Sector: Deporte | Industria: DEPORTE - 14',140101);</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</si>
  <si>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</si>
  <si>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</si>
  <si>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</si>
  <si>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</si>
  <si>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</si>
  <si>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</si>
  <si>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</si>
  <si>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</si>
  <si>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</si>
  <si>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</si>
  <si>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</si>
  <si>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</si>
  <si>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</si>
  <si>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</si>
  <si>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</si>
  <si>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</si>
  <si>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</si>
  <si>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</si>
  <si>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</si>
  <si>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</si>
  <si>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</si>
  <si>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</si>
  <si>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</si>
  <si>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</si>
  <si>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</si>
  <si>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</si>
  <si>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</si>
  <si>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</si>
  <si>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</si>
  <si>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</si>
  <si>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</si>
  <si>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</si>
  <si>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</si>
  <si>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</si>
  <si>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</si>
  <si>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</si>
  <si>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</si>
  <si>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</si>
  <si>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</si>
  <si>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</si>
  <si>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</si>
  <si>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</si>
  <si>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</si>
  <si>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</si>
  <si>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</si>
  <si>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</si>
  <si>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</si>
  <si>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</si>
  <si>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</si>
  <si>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</si>
  <si>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</si>
  <si>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</si>
  <si>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</si>
  <si>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</si>
  <si>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</si>
  <si>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</si>
  <si>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</si>
  <si>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</si>
  <si>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</si>
  <si>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</si>
  <si>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</si>
  <si>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</si>
  <si>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</si>
  <si>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</si>
  <si>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</si>
  <si>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</si>
  <si>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</si>
  <si>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</si>
  <si>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</si>
  <si>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</si>
  <si>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</si>
  <si>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</si>
  <si>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</si>
  <si>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</si>
  <si>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</si>
  <si>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</si>
  <si>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</si>
  <si>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</si>
  <si>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</si>
  <si>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</si>
  <si>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</si>
  <si>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</si>
  <si>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</si>
  <si>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</si>
  <si>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</si>
  <si>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</si>
  <si>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</si>
  <si>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</si>
  <si>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</si>
  <si>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</si>
  <si>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</si>
  <si>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</si>
  <si>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</si>
  <si>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</si>
  <si>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</si>
  <si>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</si>
  <si>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</si>
  <si>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</si>
  <si>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</si>
  <si>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</si>
  <si>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</si>
  <si>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</si>
  <si>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</si>
  <si>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</si>
  <si>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</si>
  <si>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</si>
  <si>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</si>
  <si>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</si>
  <si>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</si>
  <si>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</si>
  <si>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</si>
  <si>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</si>
  <si>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</si>
  <si>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</si>
  <si>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</si>
  <si>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</si>
  <si>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</si>
  <si>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</si>
  <si>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</si>
  <si>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</si>
  <si>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</si>
  <si>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</si>
  <si>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</si>
  <si>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</si>
  <si>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</si>
  <si>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</si>
  <si>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</si>
  <si>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</si>
  <si>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</si>
  <si>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</si>
  <si>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</si>
  <si>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</si>
  <si>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</si>
  <si>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</si>
  <si>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</si>
  <si>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</si>
  <si>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</si>
  <si>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</si>
  <si>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</si>
  <si>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</si>
  <si>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</si>
  <si>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</si>
  <si>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</si>
  <si>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</si>
  <si>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</si>
  <si>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</si>
  <si>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</si>
  <si>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</si>
  <si>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</si>
  <si>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</si>
  <si>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</si>
  <si>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</si>
  <si>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</si>
  <si>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</si>
  <si>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</si>
  <si>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</si>
  <si>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</si>
  <si>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</si>
  <si>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</si>
  <si>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</si>
  <si>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</si>
  <si>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</si>
  <si>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</si>
  <si>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</si>
  <si>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</si>
  <si>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</si>
  <si>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</si>
  <si>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</si>
  <si>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</si>
  <si>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</si>
  <si>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</si>
  <si>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</si>
  <si>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</si>
  <si>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</si>
  <si>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</si>
  <si>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</si>
  <si>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</si>
  <si>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</si>
  <si>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</si>
  <si>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</si>
  <si>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</si>
  <si>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</si>
  <si>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</si>
  <si>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</si>
  <si>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</si>
  <si>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</si>
  <si>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</si>
  <si>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</si>
  <si>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</si>
  <si>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</si>
  <si>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</si>
  <si>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</si>
  <si>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</si>
  <si>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</si>
  <si>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</si>
  <si>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</si>
  <si>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</si>
  <si>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</si>
  <si>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</si>
  <si>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</si>
  <si>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</si>
  <si>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</si>
  <si>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</si>
  <si>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</si>
  <si>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</si>
  <si>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</si>
  <si>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</si>
  <si>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</si>
  <si>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</si>
  <si>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</si>
  <si>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</si>
  <si>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</si>
  <si>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</si>
  <si>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</si>
  <si>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</si>
  <si>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</si>
  <si>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</si>
  <si>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</si>
  <si>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</si>
  <si>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</si>
  <si>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</si>
  <si>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</si>
  <si>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</si>
  <si>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</si>
  <si>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</si>
  <si>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</si>
  <si>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</si>
  <si>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</si>
  <si>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</si>
  <si>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</si>
  <si>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</si>
  <si>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</si>
  <si>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</si>
  <si>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</si>
  <si>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</si>
  <si>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</si>
  <si>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</si>
  <si>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</si>
  <si>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</si>
  <si>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</si>
  <si>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</si>
  <si>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</si>
  <si>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</si>
  <si>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</si>
  <si>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</si>
  <si>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</si>
  <si>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</si>
  <si>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</si>
  <si>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</si>
  <si>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</si>
  <si>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</si>
  <si>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</si>
  <si>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</si>
  <si>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</si>
  <si>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</si>
  <si>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</si>
  <si>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</si>
  <si>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</si>
  <si>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</si>
  <si>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</si>
  <si>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</si>
  <si>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</si>
  <si>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</si>
  <si>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</si>
  <si>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</si>
  <si>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</si>
  <si>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</si>
  <si>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</si>
  <si>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</si>
  <si>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</si>
  <si>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</si>
  <si>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</si>
  <si>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</si>
  <si>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</si>
  <si>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</si>
  <si>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</si>
  <si>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</si>
  <si>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</si>
  <si>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</si>
  <si>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</si>
  <si>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</si>
  <si>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</si>
  <si>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</si>
  <si>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</si>
  <si>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</si>
  <si>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</si>
  <si>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</si>
  <si>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</si>
  <si>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</si>
  <si>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</si>
  <si>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</si>
  <si>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</si>
  <si>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</si>
  <si>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</si>
  <si>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</si>
  <si>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</si>
  <si>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</si>
  <si>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</si>
  <si>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</si>
  <si>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</si>
  <si>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</si>
  <si>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</si>
  <si>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</si>
  <si>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</si>
  <si>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</si>
  <si>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</si>
  <si>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</si>
  <si>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</si>
  <si>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</si>
  <si>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</si>
  <si>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</si>
  <si>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</si>
  <si>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</si>
  <si>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</si>
  <si>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</si>
  <si>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</si>
  <si>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</si>
  <si>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</si>
  <si>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</si>
  <si>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</si>
  <si>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</si>
  <si>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</si>
  <si>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</si>
  <si>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</si>
  <si>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</si>
  <si>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</si>
  <si>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</si>
  <si>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</si>
  <si>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</si>
  <si>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</si>
  <si>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</si>
  <si>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</si>
  <si>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</si>
  <si>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</si>
  <si>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</si>
  <si>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</si>
  <si>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</si>
  <si>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</si>
  <si>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</si>
  <si>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</si>
  <si>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</si>
  <si>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</si>
  <si>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</si>
  <si>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</si>
  <si>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</si>
  <si>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</si>
  <si>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</si>
  <si>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</si>
  <si>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</si>
  <si>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</si>
  <si>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</si>
  <si>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</si>
  <si>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</si>
  <si>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</si>
  <si>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</si>
  <si>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</si>
  <si>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</si>
  <si>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</si>
  <si>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</si>
  <si>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</si>
  <si>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</si>
  <si>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</si>
  <si>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</si>
  <si>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</si>
  <si>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</si>
  <si>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</si>
  <si>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</si>
  <si>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</si>
  <si>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</si>
  <si>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</si>
  <si>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</si>
  <si>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</si>
  <si>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</si>
  <si>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</si>
  <si>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</si>
  <si>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</si>
  <si>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</si>
  <si>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</si>
  <si>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</si>
  <si>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</si>
  <si>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</si>
  <si>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</si>
  <si>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</si>
  <si>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</si>
  <si>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</si>
  <si>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</si>
  <si>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</si>
  <si>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</si>
  <si>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</si>
  <si>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</si>
  <si>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</si>
  <si>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</si>
  <si>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</si>
  <si>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</si>
  <si>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</si>
  <si>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</si>
  <si>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</si>
  <si>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</si>
  <si>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</si>
  <si>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</si>
  <si>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</si>
  <si>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</si>
  <si>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</si>
  <si>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</si>
  <si>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</si>
  <si>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</si>
  <si>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</si>
  <si>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</si>
  <si>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</si>
  <si>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</si>
  <si>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</si>
  <si>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</si>
  <si>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</si>
  <si>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</si>
  <si>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</si>
  <si>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</si>
  <si>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</si>
  <si>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</si>
  <si>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</si>
  <si>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</si>
  <si>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</si>
  <si>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</si>
  <si>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</si>
  <si>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</si>
  <si>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</si>
  <si>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</si>
  <si>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</si>
  <si>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</si>
  <si>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</si>
  <si>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</si>
  <si>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</si>
  <si>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</si>
  <si>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</si>
  <si>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</si>
  <si>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</si>
  <si>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</si>
  <si>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</si>
  <si>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</si>
  <si>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</si>
  <si>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</si>
  <si>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</si>
  <si>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</si>
  <si>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</si>
  <si>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</si>
  <si>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</si>
  <si>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</si>
  <si>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</si>
  <si>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</si>
  <si>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</si>
  <si>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</si>
  <si>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</si>
  <si>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</si>
  <si>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</si>
  <si>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</si>
  <si>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</si>
  <si>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</si>
  <si>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</si>
  <si>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</si>
  <si>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</si>
  <si>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</si>
  <si>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</si>
  <si>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</si>
  <si>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</si>
  <si>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</si>
  <si>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</si>
  <si>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</si>
  <si>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</si>
  <si>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</si>
  <si>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</si>
  <si>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</si>
  <si>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</si>
  <si>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</si>
  <si>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</si>
  <si>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</si>
  <si>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</si>
  <si>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</si>
  <si>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</si>
  <si>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</si>
  <si>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</si>
  <si>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</si>
  <si>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</si>
  <si>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</si>
  <si>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</si>
  <si>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</si>
  <si>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</si>
  <si>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</si>
  <si>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</si>
  <si>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</si>
  <si>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</si>
  <si>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</si>
  <si>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</si>
  <si>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</si>
  <si>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</si>
  <si>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</si>
  <si>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</si>
  <si>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</si>
  <si>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</si>
  <si>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</si>
  <si>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</si>
  <si>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</si>
  <si>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</si>
  <si>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</si>
  <si>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</si>
  <si>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</si>
  <si>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</si>
  <si>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</si>
  <si>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</si>
  <si>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</si>
  <si>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</si>
  <si>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</si>
  <si>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</si>
  <si>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</si>
  <si>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</si>
  <si>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</si>
  <si>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</si>
  <si>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</si>
  <si>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</si>
  <si>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</si>
  <si>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</si>
  <si>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</si>
  <si>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</si>
  <si>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</si>
  <si>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</si>
  <si>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</si>
  <si>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</si>
  <si>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</si>
  <si>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</si>
  <si>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</si>
  <si>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</si>
  <si>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</si>
  <si>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</si>
  <si>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</si>
  <si>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</si>
  <si>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</si>
  <si>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</si>
  <si>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</si>
  <si>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</si>
  <si>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</si>
  <si>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</si>
  <si>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</si>
  <si>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</si>
  <si>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</si>
  <si>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</si>
  <si>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</si>
  <si>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</si>
  <si>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</si>
  <si>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</si>
  <si>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</si>
  <si>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</si>
  <si>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</si>
  <si>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</si>
  <si>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</si>
  <si>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</si>
  <si>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</si>
  <si>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</si>
  <si>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</si>
  <si>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</si>
  <si>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</si>
  <si>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</si>
  <si>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</si>
  <si>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</si>
  <si>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</si>
  <si>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</si>
  <si>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</si>
  <si>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</si>
  <si>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</si>
  <si>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</si>
  <si>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</si>
  <si>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</si>
  <si>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</si>
  <si>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</si>
  <si>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</si>
  <si>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</si>
  <si>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</si>
  <si>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</si>
  <si>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</si>
  <si>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</si>
  <si>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</si>
  <si>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</si>
  <si>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</si>
  <si>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</si>
  <si>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</si>
  <si>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</si>
  <si>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</si>
  <si>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</si>
  <si>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</si>
  <si>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</si>
  <si>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</si>
  <si>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</si>
  <si>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</si>
  <si>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</si>
  <si>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</si>
  <si>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</si>
  <si>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</si>
  <si>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</si>
  <si>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</si>
  <si>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</si>
  <si>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</si>
  <si>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</si>
  <si>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</si>
  <si>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</si>
  <si>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</si>
  <si>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</si>
  <si>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</si>
  <si>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</si>
  <si>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</si>
  <si>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</si>
  <si>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</si>
  <si>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</si>
  <si>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</si>
  <si>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</si>
  <si>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</si>
  <si>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</si>
  <si>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</si>
  <si>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</si>
  <si>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</si>
  <si>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</si>
  <si>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</si>
  <si>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</si>
  <si>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</si>
  <si>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</si>
  <si>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</si>
  <si>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Pesca y acuicultura</t>
  </si>
  <si>
    <t>Peces</t>
  </si>
  <si>
    <t>Rodaballo</t>
  </si>
  <si>
    <t>Rodaballo-100201005</t>
  </si>
  <si>
    <t>Rodaballo-100201005 | Prod: Marino-100201 | Sector: Pesca-1002 | Industria: AGR - 10</t>
  </si>
  <si>
    <t>100201005rodaballo</t>
  </si>
  <si>
    <t>INSERT INTO categoria VALUES (100201005,'Rodaballo','Rodaballo-100201005','Rodaballo-100201005 | Prod: Marino-100201 | Sector: Pesca-1002 | Industria: AGR - 10',100201);</t>
  </si>
  <si>
    <t>Lisa</t>
  </si>
  <si>
    <t>Lisa-100201006</t>
  </si>
  <si>
    <t>Lisa-100201006 | Prod: Marino-100201 | Sector: Pesca-1002 | Industria: AGR - 10</t>
  </si>
  <si>
    <t>100201006lisa</t>
  </si>
  <si>
    <t>INSERT INTO categoria VALUES (100201006,'Lisa','Lisa-100201006','Lisa-100201006 | Prod: Marino-100201 | Sector: Pesca-1002 | Industria: AGR - 10',100201);</t>
  </si>
  <si>
    <t>Anchoa</t>
  </si>
  <si>
    <t>Anchoa-100201007</t>
  </si>
  <si>
    <t>Anchoa-100201007 | Prod: Marino-100201 | Sector: Pesca-1002 | Industria: AGR - 10</t>
  </si>
  <si>
    <t>100201007anchoa</t>
  </si>
  <si>
    <t>INSERT INTO categoria VALUES (100201007,'Anchoa','Anchoa-100201007','Anchoa-100201007 | Prod: Marino-100201 | Sector: Pesca-1002 | Industria: AGR - 10',100201);</t>
  </si>
  <si>
    <t>Salmón</t>
  </si>
  <si>
    <t>Salmón-100201008</t>
  </si>
  <si>
    <t>Salmón-100201008 | Prod: Marino-100201 | Sector: Pesca-1002 | Industria: AGR - 10</t>
  </si>
  <si>
    <t>100201008salmon</t>
  </si>
  <si>
    <t>INSERT INTO categoria VALUES (100201008,'Salmón','Salmón-100201008','Salmón-100201008 | Prod: Marino-100201 | Sector: Pesca-1002 | Industria: AGR - 10',100201);</t>
  </si>
  <si>
    <t>Carpa</t>
  </si>
  <si>
    <t>Carpa-100201009</t>
  </si>
  <si>
    <t>Carpa-100201009 | Prod: Marino-100201 | Sector: Pesca-1002 | Industria: AGR - 10</t>
  </si>
  <si>
    <t>100201009carpa</t>
  </si>
  <si>
    <t>INSERT INTO categoria VALUES (100201009,'Carpa','Carpa-100201009','Carpa-100201009 | Prod: Marino-100201 | Sector: Pesca-1002 | Industria: AGR - 10',100201);</t>
  </si>
  <si>
    <t>Tilapia</t>
  </si>
  <si>
    <t>Tilapia-100201010</t>
  </si>
  <si>
    <t>Tilapia-100201010 | Prod: Marino-100201 | Sector: Pesca-1002 | Industria: AGR - 10</t>
  </si>
  <si>
    <t>100201010tilapia</t>
  </si>
  <si>
    <t>INSERT INTO categoria VALUES (100201010,'Tilapia','Tilapia-100201010','Tilapia-100201010 | Prod: Marino-100201 | Sector: Pesca-1002 | Industria: AGR - 10',100201);</t>
  </si>
  <si>
    <t>Anguila</t>
  </si>
  <si>
    <t>Anguila-100201011</t>
  </si>
  <si>
    <t>Anguila-100201011 | Prod: Marino-100201 | Sector: Pesca-1002 | Industria: AGR - 10</t>
  </si>
  <si>
    <t>100201011anguila</t>
  </si>
  <si>
    <t>INSERT INTO categoria VALUES (100201011,'Anguila','Anguila-100201011','Anguila-100201011 | Prod: Marino-100201 | Sector: Pesca-1002 | Industria: AGR - 10',100201);</t>
  </si>
  <si>
    <t>Pangasius</t>
  </si>
  <si>
    <t>Pangasius-100201012</t>
  </si>
  <si>
    <t>Pangasius-100201012 | Prod: Marino-100201 | Sector: Pesca-1002 | Industria: AGR - 10</t>
  </si>
  <si>
    <t>100201012pangasius</t>
  </si>
  <si>
    <t>INSERT INTO categoria VALUES (100201012,'Pangasius','Pangasius-100201012','Pangasius-100201012 | Prod: Marino-100201 | Sector: Pesca-1002 | Industria: AGR - 10',100201);</t>
  </si>
  <si>
    <t>Anchoveta</t>
  </si>
  <si>
    <t>Anchoveta-100201013</t>
  </si>
  <si>
    <t>Anchoveta-100201013 | Prod: Marino-100201 | Sector: Pesca-1002 | Industria: AGR - 10</t>
  </si>
  <si>
    <t>100201013anchoveta</t>
  </si>
  <si>
    <t>INSERT INTO categoria VALUES (100201013,'Anchoveta','Anchoveta-100201013','Anchoveta-100201013 | Prod: Marino-100201 | Sector: Pesca-1002 | Industria: AGR - 10',100201);</t>
  </si>
  <si>
    <t>Jurel</t>
  </si>
  <si>
    <t>Jurel-100201014</t>
  </si>
  <si>
    <t>Jurel-100201014 | Prod: Marino-100201 | Sector: Pesca-1002 | Industria: AGR - 10</t>
  </si>
  <si>
    <t>100201014jurel</t>
  </si>
  <si>
    <t>INSERT INTO categoria VALUES (100201014,'Jurel','Jurel-100201014','Jurel-100201014 | Prod: Marino-100201 | Sector: Pesca-1002 | Industria: AGR - 10',100201);</t>
  </si>
  <si>
    <t>Bacalao</t>
  </si>
  <si>
    <t>Bacalao-100201015</t>
  </si>
  <si>
    <t>Bacalao-100201015 | Prod: Marino-100201 | Sector: Pesca-1002 | Industria: AGR - 10</t>
  </si>
  <si>
    <t>100201015bacalao</t>
  </si>
  <si>
    <t>INSERT INTO categoria VALUES (100201015,'Bacalao','Bacalao-100201015','Bacalao-100201015 | Prod: Marino-100201 | Sector: Pesca-1002 | Industria: AGR - 10',100201);</t>
  </si>
  <si>
    <t>Trucha</t>
  </si>
  <si>
    <t>Trucha-100201016</t>
  </si>
  <si>
    <t>Trucha-100201016 | Prod: Marino-100201 | Sector: Pesca-1002 | Industria: AGR - 10</t>
  </si>
  <si>
    <t>100201016trucha</t>
  </si>
  <si>
    <t>INSERT INTO categoria VALUES (100201016,'Trucha','Trucha-100201016','Trucha-100201016 | Prod: Marino-100201 | Sector: Pesca-1002 | Industria: AGR - 10',100201);</t>
  </si>
  <si>
    <t>Congrio</t>
  </si>
  <si>
    <t>Congrio-100201017</t>
  </si>
  <si>
    <t>Congrio-100201017 | Prod: Marino-100201 | Sector: Pesca-1002 | Industria: AGR - 10</t>
  </si>
  <si>
    <t>100201017congrio</t>
  </si>
  <si>
    <t>INSERT INTO categoria VALUES (100201017,'Congrio','Congrio-100201017','Congrio-100201017 | Prod: Marino-100201 | Sector: Pesca-1002 | Industria: AGR - 10',100201);</t>
  </si>
  <si>
    <t>Caballa</t>
  </si>
  <si>
    <t>Caballa-100201018</t>
  </si>
  <si>
    <t>Caballa-100201018 | Prod: Marino-100201 | Sector: Pesca-1002 | Industria: AGR - 10</t>
  </si>
  <si>
    <t>100201018caballa</t>
  </si>
  <si>
    <t>INSERT INTO categoria VALUES (100201018,'Caballa','Caballa-100201018','Caballa-100201018 | Prod: Marino-100201 | Sector: Pesca-1002 | Industria: AGR - 10',100201);</t>
  </si>
  <si>
    <t>Albacora</t>
  </si>
  <si>
    <t>Albacora-100201019</t>
  </si>
  <si>
    <t>Albacora-100201019 | Prod: Marino-100201 | Sector: Pesca-1002 | Industria: AGR - 10</t>
  </si>
  <si>
    <t>100201019albacora</t>
  </si>
  <si>
    <t>INSERT INTO categoria VALUES (100201019,'Albacora','Albacora-100201019','Albacora-100201019 | Prod: Marino-100201 | Sector: Pesca-1002 | Industria: AGR - 10',100201);</t>
  </si>
  <si>
    <t>Reineta</t>
  </si>
  <si>
    <t>Reineta-100201020</t>
  </si>
  <si>
    <t>Reineta-100201020 | Prod: Marino-100201 | Sector: Pesca-1002 | Industria: AGR - 10</t>
  </si>
  <si>
    <t>100201020reineta</t>
  </si>
  <si>
    <t>INSERT INTO categoria VALUES (100201020,'Reineta','Reineta-100201020','Reineta-100201020 | Prod: Marino-100201 | Sector: Pesca-1002 | Industria: AGR - 10',100201);</t>
  </si>
  <si>
    <t>Sierra-100201021</t>
  </si>
  <si>
    <t>Sierra-100201021 | Prod: Marino-100201 | Sector: Pesca-1002 | Industria: AGR - 10</t>
  </si>
  <si>
    <t>100201021sierra</t>
  </si>
  <si>
    <t>INSERT INTO categoria VALUES (100201021,'Sierra','Sierra-100201021','Sierra-100201021 | Prod: Marino-100201 | Sector: Pesca-1002 | Industria: AGR - 10',100201);</t>
  </si>
  <si>
    <t>Corvina</t>
  </si>
  <si>
    <t>Corvina-100201022</t>
  </si>
  <si>
    <t>Corvina-100201022 | Prod: Marino-100201 | Sector: Pesca-1002 | Industria: AGR - 10</t>
  </si>
  <si>
    <t>100201022corvina</t>
  </si>
  <si>
    <t>INSERT INTO categoria VALUES (100201022,'Corvina','Corvina-100201022','Corvina-100201022 | Prod: Marino-100201 | Sector: Pesca-1002 | Industria: AGR - 10',100201);</t>
  </si>
  <si>
    <t>Pejerrey</t>
  </si>
  <si>
    <t>Pejerrey-100201023</t>
  </si>
  <si>
    <t>Pejerrey-100201023 | Prod: Marino-100201 | Sector: Pesca-1002 | Industria: AGR - 10</t>
  </si>
  <si>
    <t>100201023pejerrey</t>
  </si>
  <si>
    <t>INSERT INTO categoria VALUES (100201023,'Pejerrey','Pejerrey-100201023','Pejerrey-100201023 | Prod: Marino-100201 | Sector: Pesca-1002 | Industria: AGR - 10',100201);</t>
  </si>
  <si>
    <t>Bacaladillo o Mote</t>
  </si>
  <si>
    <t>Bacaladillo o Mote-100201024</t>
  </si>
  <si>
    <t>Bacaladillo o Mote-100201024 | Prod: Marino-100201 | Sector: Pesca-1002 | Industria: AGR - 10</t>
  </si>
  <si>
    <t>100201024bacaladillo_o_mote</t>
  </si>
  <si>
    <t>INSERT INTO categoria VALUES (100201024,'Bacaladillo o Mote','Bacaladillo o Mote-100201024','Bacaladillo o Mote-100201024 | Prod: Marino-100201 | Sector: Pesca-1002 | Industria: AGR - 10',100201);</t>
  </si>
  <si>
    <t>Tritre</t>
  </si>
  <si>
    <t>Tritre-100201025</t>
  </si>
  <si>
    <t>Tritre-100201025 | Prod: Marino-100201 | Sector: Pesca-1002 | Industria: AGR - 10</t>
  </si>
  <si>
    <t>100201025tritre</t>
  </si>
  <si>
    <t>INSERT INTO categoria VALUES (100201025,'Tritre','Tritre-100201025','Tritre-100201025 | Prod: Marino-100201 | Sector: Pesca-1002 | Industria: AGR - 10',100201);</t>
  </si>
  <si>
    <t>Pampanito</t>
  </si>
  <si>
    <t>Pampanito-100201026</t>
  </si>
  <si>
    <t>Pampanito-100201026 | Prod: Marino-100201 | Sector: Pesca-1002 | Industria: AGR - 10</t>
  </si>
  <si>
    <t>100201026pampanito</t>
  </si>
  <si>
    <t>INSERT INTO categoria VALUES (100201026,'Pampanito','Pampanito-100201026','Pampanito-100201026 | Prod: Marino-100201 | Sector: Pesca-1002 | Industria: AGR - 10',100201);</t>
  </si>
  <si>
    <t>Peces-100201027</t>
  </si>
  <si>
    <t>Peces-100201027 | Prod: Marino-100201 | Sector: Pesca-1002 | Industria: AGR - 10</t>
  </si>
  <si>
    <t>100201027peces</t>
  </si>
  <si>
    <t>INSERT INTO categoria VALUES (100201027,'Peces','Peces-100201027','Peces-100201027 | Prod: Marino-100201 | Sector: Pesca-1002 | Industria: AGR - 10',100201);</t>
  </si>
  <si>
    <t>Moluscos</t>
  </si>
  <si>
    <t>Jibia</t>
  </si>
  <si>
    <t>Jibia-100202005</t>
  </si>
  <si>
    <t>Jibia-100202005 | Prod: Marino-100202 | Sector: Pesca-1002 | Industria: AGR - 10</t>
  </si>
  <si>
    <t>100202005jibia</t>
  </si>
  <si>
    <t>INSERT INTO categoria VALUES (100202005,'Jibia','Jibia-100202005','Jibia-100202005 | Prod: Marino-100202 | Sector: Pesca-1002 | Industria: AGR - 10',100202);</t>
  </si>
  <si>
    <t>Juliana</t>
  </si>
  <si>
    <t>Juliana-100202006</t>
  </si>
  <si>
    <t>Juliana-100202006 | Prod: Marino-100202 | Sector: Pesca-1002 | Industria: AGR - 10</t>
  </si>
  <si>
    <t>100202006juliana</t>
  </si>
  <si>
    <t>INSERT INTO categoria VALUES (100202006,'Juliana','Juliana-100202006','Juliana-100202006 | Prod: Marino-100202 | Sector: Pesca-1002 | Industria: AGR - 10',100202);</t>
  </si>
  <si>
    <t>Lapa</t>
  </si>
  <si>
    <t>Lapa-100202007</t>
  </si>
  <si>
    <t>Lapa-100202007 | Prod: Marino-100202 | Sector: Pesca-1002 | Industria: AGR - 10</t>
  </si>
  <si>
    <t>100202007lapa</t>
  </si>
  <si>
    <t>INSERT INTO categoria VALUES (100202007,'Lapa','Lapa-100202007','Lapa-100202007 | Prod: Marino-100202 | Sector: Pesca-1002 | Industria: AGR - 10',100202);</t>
  </si>
  <si>
    <t>Loco</t>
  </si>
  <si>
    <t>Loco-100202008</t>
  </si>
  <si>
    <t>Loco-100202008 | Prod: Marino-100202 | Sector: Pesca-1002 | Industria: AGR - 10</t>
  </si>
  <si>
    <t>100202008loco</t>
  </si>
  <si>
    <t>INSERT INTO categoria VALUES (100202008,'Loco','Loco-100202008','Loco-100202008 | Prod: Marino-100202 | Sector: Pesca-1002 | Industria: AGR - 10',100202);</t>
  </si>
  <si>
    <t>Macha</t>
  </si>
  <si>
    <t>Macha-100202009</t>
  </si>
  <si>
    <t>Macha-100202009 | Prod: Marino-100202 | Sector: Pesca-1002 | Industria: AGR - 10</t>
  </si>
  <si>
    <t>100202009macha</t>
  </si>
  <si>
    <t>INSERT INTO categoria VALUES (100202009,'Macha','Macha-100202009','Macha-100202009 | Prod: Marino-100202 | Sector: Pesca-1002 | Industria: AGR - 10',100202);</t>
  </si>
  <si>
    <t>Mejillón</t>
  </si>
  <si>
    <t>Mejillón-100202010</t>
  </si>
  <si>
    <t>Mejillón-100202010 | Prod: Marino-100202 | Sector: Pesca-1002 | Industria: AGR - 10</t>
  </si>
  <si>
    <t>100202010mejillon</t>
  </si>
  <si>
    <t>INSERT INTO categoria VALUES (100202010,'Mejillón','Mejillón-100202010','Mejillón-100202010 | Prod: Marino-100202 | Sector: Pesca-1002 | Industria: AGR - 10',100202);</t>
  </si>
  <si>
    <t>Navajuela</t>
  </si>
  <si>
    <t>Navajuela-100202011</t>
  </si>
  <si>
    <t>Navajuela-100202011 | Prod: Marino-100202 | Sector: Pesca-1002 | Industria: AGR - 10</t>
  </si>
  <si>
    <t>100202011navajuela</t>
  </si>
  <si>
    <t>INSERT INTO categoria VALUES (100202011,'Navajuela','Navajuela-100202011','Navajuela-100202011 | Prod: Marino-100202 | Sector: Pesca-1002 | Industria: AGR - 10',100202);</t>
  </si>
  <si>
    <t>Ostión</t>
  </si>
  <si>
    <t>Ostión-100202012</t>
  </si>
  <si>
    <t>Ostión-100202012 | Prod: Marino-100202 | Sector: Pesca-1002 | Industria: AGR - 10</t>
  </si>
  <si>
    <t>100202012ostion</t>
  </si>
  <si>
    <t>INSERT INTO categoria VALUES (100202012,'Ostión','Ostión-100202012','Ostión-100202012 | Prod: Marino-100202 | Sector: Pesca-1002 | Industria: AGR - 10',100202);</t>
  </si>
  <si>
    <t>Ostra</t>
  </si>
  <si>
    <t>Ostra-100202013</t>
  </si>
  <si>
    <t>Ostra-100202013 | Prod: Marino-100202 | Sector: Pesca-1002 | Industria: AGR - 10</t>
  </si>
  <si>
    <t>100202013ostra</t>
  </si>
  <si>
    <t>INSERT INTO categoria VALUES (100202013,'Ostra','Ostra-100202013','Ostra-100202013 | Prod: Marino-100202 | Sector: Pesca-1002 | Industria: AGR - 10',100202);</t>
  </si>
  <si>
    <t>Pulpo</t>
  </si>
  <si>
    <t>Pulpo-100202014</t>
  </si>
  <si>
    <t>Pulpo-100202014 | Prod: Marino-100202 | Sector: Pesca-1002 | Industria: AGR - 10</t>
  </si>
  <si>
    <t>100202014pulpo</t>
  </si>
  <si>
    <t>INSERT INTO categoria VALUES (100202014,'Pulpo','Pulpo-100202014','Pulpo-100202014 | Prod: Marino-100202 | Sector: Pesca-1002 | Industria: AGR - 10',100202);</t>
  </si>
  <si>
    <t>Calamar</t>
  </si>
  <si>
    <t>Calamar-100202015</t>
  </si>
  <si>
    <t>Calamar-100202015 | Prod: Marino-100202 | Sector: Pesca-1002 | Industria: AGR - 10</t>
  </si>
  <si>
    <t>100202015calamar</t>
  </si>
  <si>
    <t>INSERT INTO categoria VALUES (100202015,'Calamar','Calamar-100202015','Calamar-100202015 | Prod: Marino-100202 | Sector: Pesca-1002 | Industria: AGR - 10',100202);</t>
  </si>
  <si>
    <t>Chorito</t>
  </si>
  <si>
    <t>Chorito-100202016</t>
  </si>
  <si>
    <t>Chorito-100202016 | Prod: Marino-100202 | Sector: Pesca-1002 | Industria: AGR - 10</t>
  </si>
  <si>
    <t>100202016chorito</t>
  </si>
  <si>
    <t>INSERT INTO categoria VALUES (100202016,'Chorito','Chorito-100202016','Chorito-100202016 | Prod: Marino-100202 | Sector: Pesca-1002 | Industria: AGR - 10',100202);</t>
  </si>
  <si>
    <t>Piure</t>
  </si>
  <si>
    <t>Piure-100202017</t>
  </si>
  <si>
    <t>Piure-100202017 | Prod: Marino-100202 | Sector: Pesca-1002 | Industria: AGR - 10</t>
  </si>
  <si>
    <t>100202017piure</t>
  </si>
  <si>
    <t>INSERT INTO categoria VALUES (100202017,'Piure','Piure-100202017','Piure-100202017 | Prod: Marino-100202 | Sector: Pesca-1002 | Industria: AGR - 10',100202);</t>
  </si>
  <si>
    <t>Choro Maltón</t>
  </si>
  <si>
    <t>Choro Maltón-100202018</t>
  </si>
  <si>
    <t>Choro Maltón-100202018 | Prod: Marino-100202 | Sector: Pesca-1002 | Industria: AGR - 10</t>
  </si>
  <si>
    <t>100202018choro_malton</t>
  </si>
  <si>
    <t>INSERT INTO categoria VALUES (100202018,'Choro Maltón','Choro Maltón-100202018','Choro Maltón-100202018 | Prod: Marino-100202 | Sector: Pesca-1002 | Industria: AGR - 10',100202);</t>
  </si>
  <si>
    <t>Cholga</t>
  </si>
  <si>
    <t>Cholga-100202019</t>
  </si>
  <si>
    <t>Cholga-100202019 | Prod: Marino-100202 | Sector: Pesca-1002 | Industria: AGR - 10</t>
  </si>
  <si>
    <t>100202019cholga</t>
  </si>
  <si>
    <t>INSERT INTO categoria VALUES (100202019,'Cholga','Cholga-100202019','Cholga-100202019 | Prod: Marino-100202 | Sector: Pesca-1002 | Industria: AGR - 10',100202);</t>
  </si>
  <si>
    <t>Choro</t>
  </si>
  <si>
    <t>Choro-100202020</t>
  </si>
  <si>
    <t>Choro-100202020 | Prod: Marino-100202 | Sector: Pesca-1002 | Industria: AGR - 10</t>
  </si>
  <si>
    <t>100202020choro</t>
  </si>
  <si>
    <t>INSERT INTO categoria VALUES (100202020,'Choro','Choro-100202020','Choro-100202020 | Prod: Marino-100202 | Sector: Pesca-1002 | Industria: AGR - 10',100202);</t>
  </si>
  <si>
    <t>Moluscos-100202021</t>
  </si>
  <si>
    <t>Moluscos-100202021 | Prod: Marino-100202 | Sector: Pesca-1002 | Industria: AGR - 10</t>
  </si>
  <si>
    <t>100202021moluscos</t>
  </si>
  <si>
    <t>INSERT INTO categoria VALUES (100202021,'Moluscos','Moluscos-100202021','Moluscos-100202021 | Prod: Marino-100202 | Sector: Pesca-1002 | Industria: AGR - 10',100202);</t>
  </si>
  <si>
    <t>Algas y microphytes</t>
  </si>
  <si>
    <t>Alga Parda</t>
  </si>
  <si>
    <t>Alga Parda-100203005</t>
  </si>
  <si>
    <t>Alga Parda-100203005 | Prod: Marino-100203 | Sector: Pesca-1002 | Industria: AGR - 10</t>
  </si>
  <si>
    <t>100203005alga_parda</t>
  </si>
  <si>
    <t>INSERT INTO categoria VALUES (100203005,'Alga Parda','Alga Parda-100203005','Alga Parda-100203005 | Prod: Marino-100203 | Sector: Pesca-1002 | Industria: AGR - 10',100203);</t>
  </si>
  <si>
    <t>Alga Luga</t>
  </si>
  <si>
    <t>Alga Luga-100203006</t>
  </si>
  <si>
    <t>Alga Luga-100203006 | Prod: Marino-100203 | Sector: Pesca-1002 | Industria: AGR - 10</t>
  </si>
  <si>
    <t>100203006alga_luga</t>
  </si>
  <si>
    <t>INSERT INTO categoria VALUES (100203006,'Alga Luga','Alga Luga-100203006','Alga Luga-100203006 | Prod: Marino-100203 | Sector: Pesca-1002 | Industria: AGR - 10',100203);</t>
  </si>
  <si>
    <t>Pelillo</t>
  </si>
  <si>
    <t>Pelillo-100203007</t>
  </si>
  <si>
    <t>Pelillo-100203007 | Prod: Marino-100203 | Sector: Pesca-1002 | Industria: AGR - 10</t>
  </si>
  <si>
    <t>100203007pelillo</t>
  </si>
  <si>
    <t>INSERT INTO categoria VALUES (100203007,'Pelillo','Pelillo-100203007','Pelillo-100203007 | Prod: Marino-100203 | Sector: Pesca-1002 | Industria: AGR - 10',100203);</t>
  </si>
  <si>
    <t>Espirulina</t>
  </si>
  <si>
    <t>Espirulina-100203008</t>
  </si>
  <si>
    <t>Espirulina-100203008 | Prod: Marino-100203 | Sector: Pesca-1002 | Industria: AGR - 10</t>
  </si>
  <si>
    <t>100203008espirulina</t>
  </si>
  <si>
    <t>INSERT INTO categoria VALUES (100203008,'Espirulina','Espirulina-100203008','Espirulina-100203008 | Prod: Marino-100203 | Sector: Pesca-1002 | Industria: AGR - 10',100203);</t>
  </si>
  <si>
    <t>Luga</t>
  </si>
  <si>
    <t>Luga-100203009</t>
  </si>
  <si>
    <t>Luga-100203009 | Prod: Marino-100203 | Sector: Pesca-1002 | Industria: AGR - 10</t>
  </si>
  <si>
    <t>100203009luga</t>
  </si>
  <si>
    <t>INSERT INTO categoria VALUES (100203009,'Luga','Luga-100203009','Luga-100203009 | Prod: Marino-100203 | Sector: Pesca-1002 | Industria: AGR - 10',100203);</t>
  </si>
  <si>
    <t>Algas</t>
  </si>
  <si>
    <t>Algas-100203010</t>
  </si>
  <si>
    <t>Algas-100203010 | Prod: Marino-100203 | Sector: Pesca-1002 | Industria: AGR - 10</t>
  </si>
  <si>
    <t>100203010algas</t>
  </si>
  <si>
    <t>INSERT INTO categoria VALUES (100203010,'Algas','Algas-100203010','Algas-100203010 | Prod: Marino-100203 | Sector: Pesca-1002 | Industria: AGR - 10',100203);</t>
  </si>
  <si>
    <t>Crustáceos</t>
  </si>
  <si>
    <t>Centollón</t>
  </si>
  <si>
    <t>Centollón-100204005</t>
  </si>
  <si>
    <t>Centollón-100204005 | Prod: Marino-100204 | Sector: Pesca-1002 | Industria: AGR - 10</t>
  </si>
  <si>
    <t>100204005centollon</t>
  </si>
  <si>
    <t>INSERT INTO categoria VALUES (100204005,'Centollón','Centollón-100204005','Centollón-100204005 | Prod: Marino-100204 | Sector: Pesca-1002 | Industria: AGR - 10',100204);</t>
  </si>
  <si>
    <t>Jaiba</t>
  </si>
  <si>
    <t>Jaiba-100204006</t>
  </si>
  <si>
    <t>Jaiba-100204006 | Prod: Marino-100204 | Sector: Pesca-1002 | Industria: AGR - 10</t>
  </si>
  <si>
    <t>100204006jaiba</t>
  </si>
  <si>
    <t>INSERT INTO categoria VALUES (100204006,'Jaiba','Jaiba-100204006','Jaiba-100204006 | Prod: Marino-100204 | Sector: Pesca-1002 | Industria: AGR - 10',100204);</t>
  </si>
  <si>
    <t>Langostino</t>
  </si>
  <si>
    <t>Langostino-100204007</t>
  </si>
  <si>
    <t>Langostino-100204007 | Prod: Marino-100204 | Sector: Pesca-1002 | Industria: AGR - 10</t>
  </si>
  <si>
    <t>100204007langostino</t>
  </si>
  <si>
    <t>INSERT INTO categoria VALUES (100204007,'Langostino','Langostino-100204007','Langostino-100204007 | Prod: Marino-100204 | Sector: Pesca-1002 | Industria: AGR - 10',100204);</t>
  </si>
  <si>
    <t>Krill</t>
  </si>
  <si>
    <t>Krill-100204008</t>
  </si>
  <si>
    <t>Krill-100204008 | Prod: Marino-100204 | Sector: Pesca-1002 | Industria: AGR - 10</t>
  </si>
  <si>
    <t>100204008krill</t>
  </si>
  <si>
    <t>INSERT INTO categoria VALUES (100204008,'Krill','Krill-100204008','Krill-100204008 | Prod: Marino-100204 | Sector: Pesca-1002 | Industria: AGR - 10',100204);</t>
  </si>
  <si>
    <t>Gamba</t>
  </si>
  <si>
    <t>Gamba-100204009</t>
  </si>
  <si>
    <t>Gamba-100204009 | Prod: Marino-100204 | Sector: Pesca-1002 | Industria: AGR - 10</t>
  </si>
  <si>
    <t>100204009gamba</t>
  </si>
  <si>
    <t>INSERT INTO categoria VALUES (100204009,'Gamba','Gamba-100204009','Gamba-100204009 | Prod: Marino-100204 | Sector: Pesca-1002 | Industria: AGR - 10',100204);</t>
  </si>
  <si>
    <t>Crustáceos-100204010</t>
  </si>
  <si>
    <t>Crustáceos-100204010 | Prod: Marino-100204 | Sector: Pesca-1002 | Industria: AGR - 10</t>
  </si>
  <si>
    <t>100204010crustaceos</t>
  </si>
  <si>
    <t>INSERT INTO categoria VALUES (100204010,'Crustáceos','Crustáceos-100204010','Crustáceos-100204010 | Prod: Marino-100204 | Sector: Pesca-1002 | Industria: AGR - 10',100204);</t>
  </si>
  <si>
    <t>Mamíferos acuáticos</t>
  </si>
  <si>
    <t>Castor</t>
  </si>
  <si>
    <t>Castor-100206005</t>
  </si>
  <si>
    <t>Castor-100206005 | Prod: Marino-100206 | Sector: Pesca-1002 | Industria: AGR - 10</t>
  </si>
  <si>
    <t>100206005castor</t>
  </si>
  <si>
    <t>INSERT INTO categoria VALUES (100206005,'Castor','Castor-100206005','Castor-100206005 | Prod: Marino-100206 | Sector: Pesca-1002 | Industria: AGR - 10',100206);</t>
  </si>
  <si>
    <t>Foca</t>
  </si>
  <si>
    <t>Foca-100206006</t>
  </si>
  <si>
    <t>Foca-100206006 | Prod: Marino-100206 | Sector: Pesca-1002 | Industria: AGR - 10</t>
  </si>
  <si>
    <t>100206006foca</t>
  </si>
  <si>
    <t>INSERT INTO categoria VALUES (100206006,'Foca','Foca-100206006','Foca-100206006 | Prod: Marino-100206 | Sector: Pesca-1002 | Industria: AGR - 10',100206);</t>
  </si>
  <si>
    <t>Lobo Marino</t>
  </si>
  <si>
    <t>Lobo Marino-100206007</t>
  </si>
  <si>
    <t>Lobo Marino-100206007 | Prod: Marino-100206 | Sector: Pesca-1002 | Industria: AGR - 10</t>
  </si>
  <si>
    <t>100206007lobo_marino</t>
  </si>
  <si>
    <t>INSERT INTO categoria VALUES (100206007,'Lobo Marino','Lobo Marino-100206007','Lobo Marino-100206007 | Prod: Marino-100206 | Sector: Pesca-1002 | Industria: AGR - 10',100206);</t>
  </si>
  <si>
    <t>Cachalote</t>
  </si>
  <si>
    <t>Cachalote-100206008</t>
  </si>
  <si>
    <t>Cachalote-100206008 | Prod: Marino-100206 | Sector: Pesca-1002 | Industria: AGR - 10</t>
  </si>
  <si>
    <t>100206008cachalote</t>
  </si>
  <si>
    <t>INSERT INTO categoria VALUES (100206008,'Cachalote','Cachalote-100206008','Cachalote-100206008 | Prod: Marino-100206 | Sector: Pesca-1002 | Industria: AGR - 10',100206);</t>
  </si>
  <si>
    <t>Nutria</t>
  </si>
  <si>
    <t>Nutria-100206009</t>
  </si>
  <si>
    <t>Nutria-100206009 | Prod: Marino-100206 | Sector: Pesca-1002 | Industria: AGR - 10</t>
  </si>
  <si>
    <t>100206009nutria</t>
  </si>
  <si>
    <t>INSERT INTO categoria VALUES (100206009,'Nutria','Nutria-100206009','Nutria-100206009 | Prod: Marino-100206 | Sector: Pesca-1002 | Industria: AGR - 10',100206);</t>
  </si>
  <si>
    <t>Marsopa</t>
  </si>
  <si>
    <t>Marsopa-100206010</t>
  </si>
  <si>
    <t>Marsopa-100206010 | Prod: Marino-100206 | Sector: Pesca-1002 | Industria: AGR - 10</t>
  </si>
  <si>
    <t>100206010marsopa</t>
  </si>
  <si>
    <t>INSERT INTO categoria VALUES (100206010,'Marsopa','Marsopa-100206010','Marsopa-100206010 | Prod: Marino-100206 | Sector: Pesca-1002 | Industria: AGR - 10',100206);</t>
  </si>
  <si>
    <t>Dugongo</t>
  </si>
  <si>
    <t>Dugongo-100206011</t>
  </si>
  <si>
    <t>Dugongo-100206011 | Prod: Marino-100206 | Sector: Pesca-1002 | Industria: AGR - 10</t>
  </si>
  <si>
    <t>100206011dugongo</t>
  </si>
  <si>
    <t>INSERT INTO categoria VALUES (100206011,'Dugongo','Dugongo-100206011','Dugongo-100206011 | Prod: Marino-100206 | Sector: Pesca-1002 | Industria: AGR - 10',100206);</t>
  </si>
  <si>
    <t>Narval</t>
  </si>
  <si>
    <t>Narval-100206012</t>
  </si>
  <si>
    <t>Narval-100206012 | Prod: Marino-100206 | Sector: Pesca-1002 | Industria: AGR - 10</t>
  </si>
  <si>
    <t>100206012narval</t>
  </si>
  <si>
    <t>INSERT INTO categoria VALUES (100206012,'Narval','Narval-100206012','Narval-100206012 | Prod: Marino-100206 | Sector: Pesca-1002 | Industria: AGR - 10',100206);</t>
  </si>
  <si>
    <t>Beluga</t>
  </si>
  <si>
    <t>Beluga-100206013</t>
  </si>
  <si>
    <t>Beluga-100206013 | Prod: Marino-100206 | Sector: Pesca-1002 | Industria: AGR - 10</t>
  </si>
  <si>
    <t>100206013beluga</t>
  </si>
  <si>
    <t>INSERT INTO categoria VALUES (100206013,'Beluga','Beluga-100206013','Beluga-100206013 | Prod: Marino-100206 | Sector: Pesca-1002 | Industria: AGR - 10',100206);</t>
  </si>
  <si>
    <t>Tonina</t>
  </si>
  <si>
    <t>Tonina-100206014</t>
  </si>
  <si>
    <t>Tonina-100206014 | Prod: Marino-100206 | Sector: Pesca-1002 | Industria: AGR - 10</t>
  </si>
  <si>
    <t>100206014tonina</t>
  </si>
  <si>
    <t>INSERT INTO categoria VALUES (100206014,'Tonina','Tonina-100206014','Tonina-100206014 | Prod: Marino-100206 | Sector: Pesca-1002 | Industria: AGR - 10',100206);</t>
  </si>
  <si>
    <t>Medusas</t>
  </si>
  <si>
    <t>Ortiga del Pacífico</t>
  </si>
  <si>
    <t>Ortiga del Pacífico-100208005</t>
  </si>
  <si>
    <t>Ortiga del Pacífico-100208005 | Prod: Marino-100208 | Sector: Pesca-1002 | Industria: AGR - 10</t>
  </si>
  <si>
    <t>100208005ortiga_del_pacifico</t>
  </si>
  <si>
    <t>INSERT INTO categoria VALUES (100208005,'Ortiga del Pacífico','Ortiga del Pacífico-100208005','Ortiga del Pacífico-100208005 | Prod: Marino-100208 | Sector: Pesca-1002 | Industria: AGR - 10',100208);</t>
  </si>
  <si>
    <t>Lancelets</t>
  </si>
  <si>
    <t>Lancelets-100209005</t>
  </si>
  <si>
    <t>Lancelets-100209005 | Prod: Marino-100209 | Sector: Pesca-1002 | Industria: AGR - 10</t>
  </si>
  <si>
    <t>100209005lancelets</t>
  </si>
  <si>
    <t>INSERT INTO categoria VALUES (100209005,'Lancelets','Lancelets-100209005','Lancelets-100209005 | Prod: Marino-100209 | Sector: Pesca-1002 | Industria: AGR - 10',100209);</t>
  </si>
  <si>
    <t>Otros-100209006</t>
  </si>
  <si>
    <t>Otros-100209006 | Prod: Marino-100209 | Sector: Pesca-1002 | Industria: AGR - 10</t>
  </si>
  <si>
    <t>100209006otros</t>
  </si>
  <si>
    <t>INSERT INTO categoria VALUES (100209006,'Otros','Otros-100209006','Otros-100209006 | Prod: Marino-100209 | Sector: Pesca-1002 | Industria: AGR - 10',100209);</t>
  </si>
  <si>
    <t>Silvicultura</t>
  </si>
  <si>
    <t>Producción Directa</t>
  </si>
  <si>
    <t>Fruto</t>
  </si>
  <si>
    <t>Fruto-100301005</t>
  </si>
  <si>
    <t>Fruto-100301005 | Prod: Forestal-100301 | Sector: Silvo-1003 | Industria: AGR - 10</t>
  </si>
  <si>
    <t>100301005fruto</t>
  </si>
  <si>
    <t>INSERT INTO categoria VALUES (100301005,'Fruto','Fruto-100301005','Fruto-100301005 | Prod: Forestal-100301 | Sector: Silvo-1003 | Industria: AGR - 10',100301);</t>
  </si>
  <si>
    <t>Pasto</t>
  </si>
  <si>
    <t>Pasto-100301006</t>
  </si>
  <si>
    <t>Pasto-100301006 | Prod: Forestal-100301 | Sector: Silvo-1003 | Industria: AGR - 10</t>
  </si>
  <si>
    <t>100301006pasto</t>
  </si>
  <si>
    <t>INSERT INTO categoria VALUES (100301006,'Pasto','Pasto-100301006','Pasto-100301006 | Prod: Forestal-100301 | Sector: Silvo-1003 | Industria: AGR - 10',100301);</t>
  </si>
  <si>
    <t>Savia</t>
  </si>
  <si>
    <t>Savia-100301007</t>
  </si>
  <si>
    <t>Savia-100301007 | Prod: Forestal-100301 | Sector: Silvo-1003 | Industria: AGR - 10</t>
  </si>
  <si>
    <t>100301007savia</t>
  </si>
  <si>
    <t>INSERT INTO categoria VALUES (100301007,'Savia','Savia-100301007','Savia-100301007 | Prod: Forestal-100301 | Sector: Silvo-1003 | Industria: AGR - 10',100301);</t>
  </si>
  <si>
    <t>Montería</t>
  </si>
  <si>
    <t>Montería-100301008</t>
  </si>
  <si>
    <t>Montería-100301008 | Prod: Forestal-100301 | Sector: Silvo-1003 | Industria: AGR - 10</t>
  </si>
  <si>
    <t>100301008monteria</t>
  </si>
  <si>
    <t>INSERT INTO categoria VALUES (100301008,'Montería','Montería-100301008','Montería-100301008 | Prod: Forestal-100301 | Sector: Silvo-1003 | Industria: AGR - 10',100301);</t>
  </si>
  <si>
    <t>Hongos</t>
  </si>
  <si>
    <t>Hongos-100301009</t>
  </si>
  <si>
    <t>Hongos-100301009 | Prod: Forestal-100301 | Sector: Silvo-1003 | Industria: AGR - 10</t>
  </si>
  <si>
    <t>100301009hongos</t>
  </si>
  <si>
    <t>INSERT INTO categoria VALUES (100301009,'Hongos','Hongos-100301009','Hongos-100301009 | Prod: Forestal-100301 | Sector: Silvo-1003 | Industria: AGR - 10',100301);</t>
  </si>
  <si>
    <t>Ganadería</t>
  </si>
  <si>
    <t>Bovino o vacuno</t>
  </si>
  <si>
    <t>Queso</t>
  </si>
  <si>
    <t>Queso-100401005</t>
  </si>
  <si>
    <t>Queso-100401005 | Prod: Vacunos-100401 | Sector: Gan-1004 | Industria: AGR - 10</t>
  </si>
  <si>
    <t>100401005queso</t>
  </si>
  <si>
    <t>INSERT INTO categoria VALUES (100401005,'Queso','Queso-100401005','Queso-100401005 | Prod: Vacunos-100401 | Sector: Gan-1004 | Industria: AGR - 10',100401);</t>
  </si>
  <si>
    <t>Cuero</t>
  </si>
  <si>
    <t>Cuero-100401006</t>
  </si>
  <si>
    <t>Cuero-100401006 | Prod: Vacunos-100401 | Sector: Gan-1004 | Industria: AGR - 10</t>
  </si>
  <si>
    <t>100401006cuero</t>
  </si>
  <si>
    <t>INSERT INTO categoria VALUES (100401006,'Cuero','Cuero-100401006','Cuero-100401006 | Prod: Vacunos-100401 | Sector: Gan-1004 | Industria: AGR - 10',100401);</t>
  </si>
  <si>
    <t>Mantequilla</t>
  </si>
  <si>
    <t>Mantequilla-100401007</t>
  </si>
  <si>
    <t>Mantequilla-100401007 | Prod: Vacunos-100401 | Sector: Gan-1004 | Industria: AGR - 10</t>
  </si>
  <si>
    <t>100401007mantequilla</t>
  </si>
  <si>
    <t>INSERT INTO categoria VALUES (100401007,'Mantequilla','Mantequilla-100401007','Mantequilla-100401007 | Prod: Vacunos-100401 | Sector: Gan-1004 | Industria: AGR - 10',100401);</t>
  </si>
  <si>
    <t>Carne</t>
  </si>
  <si>
    <t>Carne-100401008</t>
  </si>
  <si>
    <t>Carne-100401008 | Prod: Vacunos-100401 | Sector: Gan-1004 | Industria: AGR - 10</t>
  </si>
  <si>
    <t>100401008carne</t>
  </si>
  <si>
    <t>INSERT INTO categoria VALUES (100401008,'Carne','Carne-100401008','Carne-100401008 | Prod: Vacunos-100401 | Sector: Gan-1004 | Industria: AGR - 10',100401);</t>
  </si>
  <si>
    <t>Fertilizante</t>
  </si>
  <si>
    <t>Fertilizante-100401009</t>
  </si>
  <si>
    <t>Fertilizante-100401009 | Prod: Vacunos-100401 | Sector: Gan-1004 | Industria: AGR - 10</t>
  </si>
  <si>
    <t>100401009fertilizante</t>
  </si>
  <si>
    <t>INSERT INTO categoria VALUES (100401009,'Fertilizante','Fertilizante-100401009','Fertilizante-100401009 | Prod: Vacunos-100401 | Sector: Gan-1004 | Industria: AGR - 10',100401);</t>
  </si>
  <si>
    <t>Ternero</t>
  </si>
  <si>
    <t>Ternero-100401010</t>
  </si>
  <si>
    <t>Ternero-100401010 | Prod: Vacunos-100401 | Sector: Gan-1004 | Industria: AGR - 10</t>
  </si>
  <si>
    <t>100401010ternero</t>
  </si>
  <si>
    <t>INSERT INTO categoria VALUES (100401010,'Ternero','Ternero-100401010','Ternero-100401010 | Prod: Vacunos-100401 | Sector: Gan-1004 | Industria: AGR - 10',100401);</t>
  </si>
  <si>
    <t>Ganado bovino</t>
  </si>
  <si>
    <t>Ganado bovino-100401011</t>
  </si>
  <si>
    <t>Ganado bovino-100401011 | Prod: Vacunos-100401 | Sector: Gan-1004 | Industria: AGR - 10</t>
  </si>
  <si>
    <t>100401011ganado_bovino</t>
  </si>
  <si>
    <t>INSERT INTO categoria VALUES (100401011,'Ganado bovino','Ganado bovino-100401011','Ganado bovino-100401011 | Prod: Vacunos-100401 | Sector: Gan-1004 | Industria: AGR - 10',100401);</t>
  </si>
  <si>
    <t>Ovino</t>
  </si>
  <si>
    <t>Leche</t>
  </si>
  <si>
    <t>Leche-100402005</t>
  </si>
  <si>
    <t>Leche-100402005 | Prod: Oveja-100402 | Sector: Gan-1004 | Industria: AGR - 10</t>
  </si>
  <si>
    <t>100402005leche</t>
  </si>
  <si>
    <t>INSERT INTO categoria VALUES (100402005,'Leche','Leche-100402005','Leche-100402005 | Prod: Oveja-100402 | Sector: Gan-1004 | Industria: AGR - 10',100402);</t>
  </si>
  <si>
    <t>Carnero</t>
  </si>
  <si>
    <t>Carnero-100402006</t>
  </si>
  <si>
    <t>Carnero-100402006 | Prod: Oveja-100402 | Sector: Gan-1004 | Industria: AGR - 10</t>
  </si>
  <si>
    <t>100402006carnero</t>
  </si>
  <si>
    <t>INSERT INTO categoria VALUES (100402006,'Carnero','Carnero-100402006','Carnero-100402006 | Prod: Oveja-100402 | Sector: Gan-1004 | Industria: AGR - 10',100402);</t>
  </si>
  <si>
    <t>Cordero o borrego</t>
  </si>
  <si>
    <t>Cordero o borrego-100402007</t>
  </si>
  <si>
    <t>Cordero o borrego-100402007 | Prod: Oveja-100402 | Sector: Gan-1004 | Industria: AGR - 10</t>
  </si>
  <si>
    <t>100402007cordero_o_borrego</t>
  </si>
  <si>
    <t>INSERT INTO categoria VALUES (100402007,'Cordero o borrego','Cordero o borrego-100402007','Cordero o borrego-100402007 | Prod: Oveja-100402 | Sector: Gan-1004 | Industria: AGR - 10',100402);</t>
  </si>
  <si>
    <t>Caprino</t>
  </si>
  <si>
    <t>Carne-100403005</t>
  </si>
  <si>
    <t>Carne-100403005 | Prod: Cabras-100403 | Sector: Gan-1004 | Industria: AGR - 10</t>
  </si>
  <si>
    <t>100403005carne</t>
  </si>
  <si>
    <t>INSERT INTO categoria VALUES (100403005,'Carne','Carne-100403005','Carne-100403005 | Prod: Cabras-100403 | Sector: Gan-1004 | Industria: AGR - 10',100403);</t>
  </si>
  <si>
    <t>Cabrón o chivo</t>
  </si>
  <si>
    <t>Cabrón o chivo-100403006</t>
  </si>
  <si>
    <t>Cabrón o chivo-100403006 | Prod: Cabras-100403 | Sector: Gan-1004 | Industria: AGR - 10</t>
  </si>
  <si>
    <t>100403006cabron_o_chivo</t>
  </si>
  <si>
    <t>INSERT INTO categoria VALUES (100403006,'Cabrón o chivo','Cabrón o chivo-100403006','Cabrón o chivo-100403006 | Prod: Cabras-100403 | Sector: Gan-1004 | Industria: AGR - 10',100403);</t>
  </si>
  <si>
    <t>Cabrito o chivito</t>
  </si>
  <si>
    <t>Cabrito o chivito-100403007</t>
  </si>
  <si>
    <t>Cabrito o chivito-100403007 | Prod: Cabras-100403 | Sector: Gan-1004 | Industria: AGR - 10</t>
  </si>
  <si>
    <t>100403007cabrito_o_chivito</t>
  </si>
  <si>
    <t>INSERT INTO categoria VALUES (100403007,'Cabrito o chivito','Cabrito o chivito-100403007','Cabrito o chivito-100403007 | Prod: Cabras-100403 | Sector: Gan-1004 | Industria: AGR - 10',100403);</t>
  </si>
  <si>
    <t>Porcino</t>
  </si>
  <si>
    <t>Lechón</t>
  </si>
  <si>
    <t>Lechón-100404005</t>
  </si>
  <si>
    <t>Lechón-100404005 | Prod: Cerdos-100404 | Sector: Gan-1004 | Industria: AGR - 10</t>
  </si>
  <si>
    <t>100404005lechon</t>
  </si>
  <si>
    <t>INSERT INTO categoria VALUES (100404005,'Lechón','Lechón-100404005','Lechón-100404005 | Prod: Cerdos-100404 | Sector: Gan-1004 | Industria: AGR - 10',100404);</t>
  </si>
  <si>
    <t>Cerda</t>
  </si>
  <si>
    <t>Cerda-100404006</t>
  </si>
  <si>
    <t>Cerda-100404006 | Prod: Cerdos-100404 | Sector: Gan-1004 | Industria: AGR - 10</t>
  </si>
  <si>
    <t>100404006cerda</t>
  </si>
  <si>
    <t>INSERT INTO categoria VALUES (100404006,'Cerda','Cerda-100404006','Cerda-100404006 | Prod: Cerdos-100404 | Sector: Gan-1004 | Industria: AGR - 10',100404);</t>
  </si>
  <si>
    <t>Avicultura</t>
  </si>
  <si>
    <t>Pato</t>
  </si>
  <si>
    <t>Pato-100405005</t>
  </si>
  <si>
    <t>Pato-100405005 | Prod: Aves-100405 | Sector: Gan-1004 | Industria: AGR - 10</t>
  </si>
  <si>
    <t>100405005pato</t>
  </si>
  <si>
    <t>INSERT INTO categoria VALUES (100405005,'Pato','Pato-100405005','Pato-100405005 | Prod: Aves-100405 | Sector: Gan-1004 | Industria: AGR - 10',100405);</t>
  </si>
  <si>
    <t>Huevo</t>
  </si>
  <si>
    <t>Huevo-100405006</t>
  </si>
  <si>
    <t>Huevo-100405006 | Prod: Aves-100405 | Sector: Gan-1004 | Industria: AGR - 10</t>
  </si>
  <si>
    <t>100405006huevo</t>
  </si>
  <si>
    <t>INSERT INTO categoria VALUES (100405006,'Huevo','Huevo-100405006','Huevo-100405006 | Prod: Aves-100405 | Sector: Gan-1004 | Industria: AGR - 10',100405);</t>
  </si>
  <si>
    <t>Fertilizante-100405007</t>
  </si>
  <si>
    <t>Fertilizante-100405007 | Prod: Aves-100405 | Sector: Gan-1004 | Industria: AGR - 10</t>
  </si>
  <si>
    <t>100405007fertilizante</t>
  </si>
  <si>
    <t>INSERT INTO categoria VALUES (100405007,'Fertilizante','Fertilizante-100405007','Fertilizante-100405007 | Prod: Aves-100405 | Sector: Gan-1004 | Industria: AGR - 10',100405);</t>
  </si>
  <si>
    <t>Pluma</t>
  </si>
  <si>
    <t>Pluma-100405008</t>
  </si>
  <si>
    <t>Pluma-100405008 | Prod: Aves-100405 | Sector: Gan-1004 | Industria: AGR - 10</t>
  </si>
  <si>
    <t>100405008pluma</t>
  </si>
  <si>
    <t>INSERT INTO categoria VALUES (100405008,'Pluma','Pluma-100405008','Pluma-100405008 | Prod: Aves-100405 | Sector: Gan-1004 | Industria: AGR - 10',100405);</t>
  </si>
  <si>
    <t>Ganso</t>
  </si>
  <si>
    <t>Ganso-100405009</t>
  </si>
  <si>
    <t>Ganso-100405009 | Prod: Aves-100405 | Sector: Gan-1004 | Industria: AGR - 10</t>
  </si>
  <si>
    <t>100405009ganso</t>
  </si>
  <si>
    <t>INSERT INTO categoria VALUES (100405009,'Ganso','Ganso-100405009','Ganso-100405009 | Prod: Aves-100405 | Sector: Gan-1004 | Industria: AGR - 10',100405);</t>
  </si>
  <si>
    <t>Pava</t>
  </si>
  <si>
    <t>Pava-100405010</t>
  </si>
  <si>
    <t>Pava-100405010 | Prod: Aves-100405 | Sector: Gan-1004 | Industria: AGR - 10</t>
  </si>
  <si>
    <t>100405010pava</t>
  </si>
  <si>
    <t>INSERT INTO categoria VALUES (100405010,'Pava','Pava-100405010','Pava-100405010 | Prod: Aves-100405 | Sector: Gan-1004 | Industria: AGR - 10',100405);</t>
  </si>
  <si>
    <t>Pavo Real</t>
  </si>
  <si>
    <t>Pavo Real-100405011</t>
  </si>
  <si>
    <t>Pavo Real-100405011 | Prod: Aves-100405 | Sector: Gan-1004 | Industria: AGR - 10</t>
  </si>
  <si>
    <t>100405011pavo_real</t>
  </si>
  <si>
    <t>INSERT INTO categoria VALUES (100405011,'Pavo Real','Pavo Real-100405011','Pavo Real-100405011 | Prod: Aves-100405 | Sector: Gan-1004 | Industria: AGR - 10',100405);</t>
  </si>
  <si>
    <t>Codorniz</t>
  </si>
  <si>
    <t>Codorniz-100405012</t>
  </si>
  <si>
    <t>Codorniz-100405012 | Prod: Aves-100405 | Sector: Gan-1004 | Industria: AGR - 10</t>
  </si>
  <si>
    <t>100405012codorniz</t>
  </si>
  <si>
    <t>INSERT INTO categoria VALUES (100405012,'Codorniz','Codorniz-100405012','Codorniz-100405012 | Prod: Aves-100405 | Sector: Gan-1004 | Industria: AGR - 10',100405);</t>
  </si>
  <si>
    <t>Faisán</t>
  </si>
  <si>
    <t>Faisán-100405013</t>
  </si>
  <si>
    <t>Faisán-100405013 | Prod: Aves-100405 | Sector: Gan-1004 | Industria: AGR - 10</t>
  </si>
  <si>
    <t>100405013faisan</t>
  </si>
  <si>
    <t>INSERT INTO categoria VALUES (100405013,'Faisán','Faisán-100405013','Faisán-100405013 | Prod: Aves-100405 | Sector: Gan-1004 | Industria: AGR - 10',100405);</t>
  </si>
  <si>
    <t>Perdiz</t>
  </si>
  <si>
    <t>Perdiz-100405014</t>
  </si>
  <si>
    <t>Perdiz-100405014 | Prod: Aves-100405 | Sector: Gan-1004 | Industria: AGR - 10</t>
  </si>
  <si>
    <t>100405014perdiz</t>
  </si>
  <si>
    <t>INSERT INTO categoria VALUES (100405014,'Perdiz','Perdiz-100405014','Perdiz-100405014 | Prod: Aves-100405 | Sector: Gan-1004 | Industria: AGR - 10',100405);</t>
  </si>
  <si>
    <t>Carne-100405015</t>
  </si>
  <si>
    <t>Carne-100405015 | Prod: Aves-100405 | Sector: Gan-1004 | Industria: AGR - 10</t>
  </si>
  <si>
    <t>100405015carne</t>
  </si>
  <si>
    <t>INSERT INTO categoria VALUES (100405015,'Carne','Carne-100405015','Carne-100405015 | Prod: Aves-100405 | Sector: Gan-1004 | Industria: AGR - 10',100405);</t>
  </si>
  <si>
    <t>Aves de corral</t>
  </si>
  <si>
    <t>Aves de corral-100405016</t>
  </si>
  <si>
    <t>Aves de corral-100405016 | Prod: Aves-100405 | Sector: Gan-1004 | Industria: AGR - 10</t>
  </si>
  <si>
    <t>100405016aves_de_corral</t>
  </si>
  <si>
    <t>INSERT INTO categoria VALUES (100405016,'Aves de corral','Aves de corral-100405016','Aves de corral-100405016 | Prod: Aves-100405 | Sector: Gan-1004 | Industria: AGR - 10',100405);</t>
  </si>
  <si>
    <t>Equino</t>
  </si>
  <si>
    <t>Cebra</t>
  </si>
  <si>
    <t>Cebra-100406005</t>
  </si>
  <si>
    <t>Cebra-100406005 | Prod: Caballos-100406 | Sector: Gan-1004 | Industria: AGR - 10</t>
  </si>
  <si>
    <t>100406005cebra</t>
  </si>
  <si>
    <t>INSERT INTO categoria VALUES (100406005,'Cebra','Cebra-100406005','Cebra-100406005 | Prod: Caballos-100406 | Sector: Gan-1004 | Industria: AGR - 10',100406);</t>
  </si>
  <si>
    <t>Mula</t>
  </si>
  <si>
    <t>Mula-100406006</t>
  </si>
  <si>
    <t>Mula-100406006 | Prod: Caballos-100406 | Sector: Gan-1004 | Industria: AGR - 10</t>
  </si>
  <si>
    <t>100406006mula</t>
  </si>
  <si>
    <t>INSERT INTO categoria VALUES (100406006,'Mula','Mula-100406006','Mula-100406006 | Prod: Caballos-100406 | Sector: Gan-1004 | Industria: AGR - 10',100406);</t>
  </si>
  <si>
    <t>Carne-100406007</t>
  </si>
  <si>
    <t>Carne-100406007 | Prod: Caballos-100406 | Sector: Gan-1004 | Industria: AGR - 10</t>
  </si>
  <si>
    <t>100406007carne</t>
  </si>
  <si>
    <t>INSERT INTO categoria VALUES (100406007,'Carne','Carne-100406007','Carne-100406007 | Prod: Caballos-100406 | Sector: Gan-1004 | Industria: AGR - 10',100406);</t>
  </si>
  <si>
    <t>Crin</t>
  </si>
  <si>
    <t>Crin-100406008</t>
  </si>
  <si>
    <t>Crin-100406008 | Prod: Caballos-100406 | Sector: Gan-1004 | Industria: AGR - 10</t>
  </si>
  <si>
    <t>100406008crin</t>
  </si>
  <si>
    <t>INSERT INTO categoria VALUES (100406008,'Crin','Crin-100406008','Crin-100406008 | Prod: Caballos-100406 | Sector: Gan-1004 | Industria: AGR - 10',100406);</t>
  </si>
  <si>
    <t>Fertilizante-100406009</t>
  </si>
  <si>
    <t>Fertilizante-100406009 | Prod: Caballos-100406 | Sector: Gan-1004 | Industria: AGR - 10</t>
  </si>
  <si>
    <t>100406009fertilizante</t>
  </si>
  <si>
    <t>INSERT INTO categoria VALUES (100406009,'Fertilizante','Fertilizante-100406009','Fertilizante-100406009 | Prod: Caballos-100406 | Sector: Gan-1004 | Industria: AGR - 10',100406);</t>
  </si>
  <si>
    <t>Cunicultura</t>
  </si>
  <si>
    <t>Piel</t>
  </si>
  <si>
    <t>Piel-100407005</t>
  </si>
  <si>
    <t>Piel-100407005 | Prod: Conejos-100407 | Sector: Gan-1004 | Industria: AGR - 10</t>
  </si>
  <si>
    <t>100407005piel</t>
  </si>
  <si>
    <t>INSERT INTO categoria VALUES (100407005,'Piel','Piel-100407005','Piel-100407005 | Prod: Conejos-100407 | Sector: Gan-1004 | Industria: AGR - 10',100407);</t>
  </si>
  <si>
    <t>Energía y medio ambiente</t>
  </si>
  <si>
    <t>Agua y aguas residuales</t>
  </si>
  <si>
    <t>Aguas Subterráneas</t>
  </si>
  <si>
    <t>Acuífero Libre</t>
  </si>
  <si>
    <t>Acuífero Libre-150101005</t>
  </si>
  <si>
    <t>Acuífero Libre-150101005 | Prod: Agua-150101 | Sector: Agua-1501 | Industria: EN&amp;MA - 15</t>
  </si>
  <si>
    <t>150101005acuifero_libre</t>
  </si>
  <si>
    <t>INSERT INTO categoria VALUES (150101005,'Acuífero Libre','Acuífero Libre-150101005','Acuífero Libre-150101005 | Prod: Agua-150101 | Sector: Agua-1501 | Industria: EN&amp;MA - 15',150101);</t>
  </si>
  <si>
    <t>Acuífero Confinado</t>
  </si>
  <si>
    <t>Acuífero Confinado-150101006</t>
  </si>
  <si>
    <t>Acuífero Confinado-150101006 | Prod: Agua-150101 | Sector: Agua-1501 | Industria: EN&amp;MA - 15</t>
  </si>
  <si>
    <t>150101006acuifero_confinado</t>
  </si>
  <si>
    <t>INSERT INTO categoria VALUES (150101006,'Acuífero Confinado','Acuífero Confinado-150101006','Acuífero Confinado-150101006 | Prod: Agua-150101 | Sector: Agua-1501 | Industria: EN&amp;MA - 15',150101);</t>
  </si>
  <si>
    <t>Acuífero Semiconfinado</t>
  </si>
  <si>
    <t>Acuífero Semiconfinado-150101007</t>
  </si>
  <si>
    <t>Acuífero Semiconfinado-150101007 | Prod: Agua-150101 | Sector: Agua-1501 | Industria: EN&amp;MA - 15</t>
  </si>
  <si>
    <t>150101007acuifero_semiconfinado</t>
  </si>
  <si>
    <t>INSERT INTO categoria VALUES (150101007,'Acuífero Semiconfinado','Acuífero Semiconfinado-150101007','Acuífero Semiconfinado-150101007 | Prod: Agua-150101 | Sector: Agua-1501 | Industria: EN&amp;MA - 15',150101);</t>
  </si>
  <si>
    <t>Aguas Superficiales</t>
  </si>
  <si>
    <t>Riachuelo</t>
  </si>
  <si>
    <t>Riachuelo-150102005</t>
  </si>
  <si>
    <t>Riachuelo-150102005 | Prod: Agua-150102 | Sector: Agua-1501 | Industria: EN&amp;MA - 15</t>
  </si>
  <si>
    <t>150102005riachuelo</t>
  </si>
  <si>
    <t>INSERT INTO categoria VALUES (150102005,'Riachuelo','Riachuelo-150102005','Riachuelo-150102005 | Prod: Agua-150102 | Sector: Agua-1501 | Industria: EN&amp;MA - 15',150102);</t>
  </si>
  <si>
    <t>Arroyos</t>
  </si>
  <si>
    <t>Arroyos-150102006</t>
  </si>
  <si>
    <t>Arroyos-150102006 | Prod: Agua-150102 | Sector: Agua-1501 | Industria: EN&amp;MA - 15</t>
  </si>
  <si>
    <t>150102006arroyos</t>
  </si>
  <si>
    <t>INSERT INTO categoria VALUES (150102006,'Arroyos','Arroyos-150102006','Arroyos-150102006 | Prod: Agua-150102 | Sector: Agua-1501 | Industria: EN&amp;MA - 15',150102);</t>
  </si>
  <si>
    <t>Ramblas</t>
  </si>
  <si>
    <t>Ramblas-150102007</t>
  </si>
  <si>
    <t>Ramblas-150102007 | Prod: Agua-150102 | Sector: Agua-1501 | Industria: EN&amp;MA - 15</t>
  </si>
  <si>
    <t>150102007ramblas</t>
  </si>
  <si>
    <t>INSERT INTO categoria VALUES (150102007,'Ramblas','Ramblas-150102007','Ramblas-150102007 | Prod: Agua-150102 | Sector: Agua-1501 | Industria: EN&amp;MA - 15',150102);</t>
  </si>
  <si>
    <t>Charcas</t>
  </si>
  <si>
    <t>Charcas-150102008</t>
  </si>
  <si>
    <t>Charcas-150102008 | Prod: Agua-150102 | Sector: Agua-1501 | Industria: EN&amp;MA - 15</t>
  </si>
  <si>
    <t>150102008charcas</t>
  </si>
  <si>
    <t>INSERT INTO categoria VALUES (150102008,'Charcas','Charcas-150102008','Charcas-150102008 | Prod: Agua-150102 | Sector: Agua-1501 | Industria: EN&amp;MA - 15',150102);</t>
  </si>
  <si>
    <t>Humedales</t>
  </si>
  <si>
    <t>Humedales-150102009</t>
  </si>
  <si>
    <t>Humedales-150102009 | Prod: Agua-150102 | Sector: Agua-1501 | Industria: EN&amp;MA - 15</t>
  </si>
  <si>
    <t>150102009humedales</t>
  </si>
  <si>
    <t>INSERT INTO categoria VALUES (150102009,'Humedales','Humedales-150102009','Humedales-150102009 | Prod: Agua-150102 | Sector: Agua-1501 | Industria: EN&amp;MA - 15',150102);</t>
  </si>
  <si>
    <t>Pantano</t>
  </si>
  <si>
    <t>Pantano-150102010</t>
  </si>
  <si>
    <t>Pantano-150102010 | Prod: Agua-150102 | Sector: Agua-1501 | Industria: EN&amp;MA - 15</t>
  </si>
  <si>
    <t>150102010pantano</t>
  </si>
  <si>
    <t>INSERT INTO categoria VALUES (150102010,'Pantano','Pantano-150102010','Pantano-150102010 | Prod: Agua-150102 | Sector: Agua-1501 | Industria: EN&amp;MA - 15',150102);</t>
  </si>
  <si>
    <t>Reservorios</t>
  </si>
  <si>
    <t>Reservorios-150102011</t>
  </si>
  <si>
    <t>Reservorios-150102011 | Prod: Agua-150102 | Sector: Agua-1501 | Industria: EN&amp;MA - 15</t>
  </si>
  <si>
    <t>150102011reservorios</t>
  </si>
  <si>
    <t>INSERT INTO categoria VALUES (150102011,'Reservorios','Reservorios-150102011','Reservorios-150102011 | Prod: Agua-150102 | Sector: Agua-1501 | Industria: EN&amp;MA - 15',150102);</t>
  </si>
  <si>
    <t>Embalses</t>
  </si>
  <si>
    <t>Embalses-150102012</t>
  </si>
  <si>
    <t>Embalses-150102012 | Prod: Agua-150102 | Sector: Agua-1501 | Industria: EN&amp;MA - 15</t>
  </si>
  <si>
    <t>150102012embalses</t>
  </si>
  <si>
    <t>INSERT INTO categoria VALUES (150102012,'Embalses','Embalses-150102012','Embalses-150102012 | Prod: Agua-150102 | Sector: Agua-1501 | Industria: EN&amp;MA - 15',150102);</t>
  </si>
  <si>
    <t>Estuarios</t>
  </si>
  <si>
    <t>Estuarios-150102013</t>
  </si>
  <si>
    <t>Estuarios-150102013 | Prod: Agua-150102 | Sector: Agua-1501 | Industria: EN&amp;MA - 15</t>
  </si>
  <si>
    <t>150102013estuarios</t>
  </si>
  <si>
    <t>INSERT INTO categoria VALUES (150102013,'Estuarios','Estuarios-150102013','Estuarios-150102013 | Prod: Agua-150102 | Sector: Agua-1501 | Industria: EN&amp;MA - 15',150102);</t>
  </si>
  <si>
    <t>Oceano</t>
  </si>
  <si>
    <t>Oceano-150102014</t>
  </si>
  <si>
    <t>Oceano-150102014 | Prod: Agua-150102 | Sector: Agua-1501 | Industria: EN&amp;MA - 15</t>
  </si>
  <si>
    <t>150102014oceano</t>
  </si>
  <si>
    <t>INSERT INTO categoria VALUES (150102014,'Oceano','Oceano-150102014','Oceano-150102014 | Prod: Agua-150102 | Sector: Agua-1501 | Industria: EN&amp;MA - 15',150102);</t>
  </si>
  <si>
    <t>Mar</t>
  </si>
  <si>
    <t>Mar-150102015</t>
  </si>
  <si>
    <t>Mar-150102015 | Prod: Agua-150102 | Sector: Agua-1501 | Industria: EN&amp;MA - 15</t>
  </si>
  <si>
    <t>150102015mar</t>
  </si>
  <si>
    <t>INSERT INTO categoria VALUES (150102015,'Mar','Mar-150102015','Mar-150102015 | Prod: Agua-150102 | Sector: Agua-1501 | Industria: EN&amp;MA - 15',150102);</t>
  </si>
  <si>
    <t>Estero</t>
  </si>
  <si>
    <t>Estero-150102016</t>
  </si>
  <si>
    <t>Estero-150102016 | Prod: Agua-150102 | Sector: Agua-1501 | Industria: EN&amp;MA - 15</t>
  </si>
  <si>
    <t>150102016estero</t>
  </si>
  <si>
    <t>INSERT INTO categoria VALUES (150102016,'Estero','Estero-150102016','Estero-150102016 | Prod: Agua-150102 | Sector: Agua-1501 | Industria: EN&amp;MA - 15',150102);</t>
  </si>
  <si>
    <t>Aguas Industriales</t>
  </si>
  <si>
    <t>Aguas con aceites y grasas</t>
  </si>
  <si>
    <t>Aguas con aceites y grasas-150104005</t>
  </si>
  <si>
    <t>Aguas con aceites y grasas-150104005 | Prod: Agua-150104 | Sector: Agua-1501 | Industria: EN&amp;MA - 15</t>
  </si>
  <si>
    <t>150104005aguas_con_aceites_y_grasas</t>
  </si>
  <si>
    <t>INSERT INTO categoria VALUES (150104005,'Aguas con aceites y grasas','Aguas con aceites y grasas-150104005','Aguas con aceites y grasas-150104005 | Prod: Agua-150104 | Sector: Agua-1501 | Industria: EN&amp;MA - 15',150104);</t>
  </si>
  <si>
    <t>Aguas con metales pesados</t>
  </si>
  <si>
    <t>Aguas con metales pesados-150104006</t>
  </si>
  <si>
    <t>Aguas con metales pesados-150104006 | Prod: Agua-150104 | Sector: Agua-1501 | Industria: EN&amp;MA - 15</t>
  </si>
  <si>
    <t>150104006aguas_con_metales_pesados</t>
  </si>
  <si>
    <t>INSERT INTO categoria VALUES (150104006,'Aguas con metales pesados','Aguas con metales pesados-150104006','Aguas con metales pesados-150104006 | Prod: Agua-150104 | Sector: Agua-1501 | Industria: EN&amp;MA - 15',150104);</t>
  </si>
  <si>
    <t>Aguas salinas o salmueras</t>
  </si>
  <si>
    <t>Aguas salinas o salmueras-150104007</t>
  </si>
  <si>
    <t>Aguas salinas o salmueras-150104007 | Prod: Agua-150104 | Sector: Agua-1501 | Industria: EN&amp;MA - 15</t>
  </si>
  <si>
    <t>150104007aguas_salinas_o_salmueras</t>
  </si>
  <si>
    <t>INSERT INTO categoria VALUES (150104007,'Aguas salinas o salmueras','Aguas salinas o salmueras-150104007','Aguas salinas o salmueras-150104007 | Prod: Agua-150104 | Sector: Agua-1501 | Industria: EN&amp;MA - 15',150104);</t>
  </si>
  <si>
    <t>Clima y tiempo</t>
  </si>
  <si>
    <t>Cambio climático</t>
  </si>
  <si>
    <t>Nivel del mar</t>
  </si>
  <si>
    <t>Nivel del mar-150202005</t>
  </si>
  <si>
    <t>Nivel del mar-150202005 | Prod: Clima-150202 | Sector: Clima-1502 | Industria: EN&amp;MA - 15</t>
  </si>
  <si>
    <t>150202005nivel_del_mar</t>
  </si>
  <si>
    <t>INSERT INTO categoria VALUES (150202005,'Nivel del mar','Nivel del mar-150202005','Nivel del mar-150202005 | Prod: Clima-150202 | Sector: Clima-1502 | Industria: EN&amp;MA - 15',150202);</t>
  </si>
  <si>
    <t>Biodiversidad</t>
  </si>
  <si>
    <t>Biodiversidad-150202006</t>
  </si>
  <si>
    <t>Biodiversidad-150202006 | Prod: Clima-150202 | Sector: Clima-1502 | Industria: EN&amp;MA - 15</t>
  </si>
  <si>
    <t>150202006biodiversidad</t>
  </si>
  <si>
    <t>INSERT INTO categoria VALUES (150202006,'Biodiversidad','Biodiversidad-150202006','Biodiversidad-150202006 | Prod: Clima-150202 | Sector: Clima-1502 | Industria: EN&amp;MA - 15',150202);</t>
  </si>
  <si>
    <t>Desastres naturales</t>
  </si>
  <si>
    <t>Desastres naturales-150202007</t>
  </si>
  <si>
    <t>Desastres naturales-150202007 | Prod: Clima-150202 | Sector: Clima-1502 | Industria: EN&amp;MA - 15</t>
  </si>
  <si>
    <t>150202007desastres_naturales</t>
  </si>
  <si>
    <t>INSERT INTO categoria VALUES (150202007,'Desastres naturales','Desastres naturales-150202007','Desastres naturales-150202007 | Prod: Clima-150202 | Sector: Clima-1502 | Industria: EN&amp;MA - 15',150202);</t>
  </si>
  <si>
    <t>Temperatura oceánica</t>
  </si>
  <si>
    <t>Temperatura oceánica-150202008</t>
  </si>
  <si>
    <t>Temperatura oceánica-150202008 | Prod: Clima-150202 | Sector: Clima-1502 | Industria: EN&amp;MA - 15</t>
  </si>
  <si>
    <t>150202008temperatura_oceanica</t>
  </si>
  <si>
    <t>INSERT INTO categoria VALUES (150202008,'Temperatura oceánica','Temperatura oceánica-150202008','Temperatura oceánica-150202008 | Prod: Clima-150202 | Sector: Clima-1502 | Industria: EN&amp;MA - 15',150202);</t>
  </si>
  <si>
    <t>Retroceso de los glaciares</t>
  </si>
  <si>
    <t>Retroceso de los glaciares-150202009</t>
  </si>
  <si>
    <t>Retroceso de los glaciares-150202009 | Prod: Clima-150202 | Sector: Clima-1502 | Industria: EN&amp;MA - 15</t>
  </si>
  <si>
    <t>150202009retroceso_de_los_glaciares</t>
  </si>
  <si>
    <t>INSERT INTO categoria VALUES (150202009,'Retroceso de los glaciares','Retroceso de los glaciares-150202009','Retroceso de los glaciares-150202009 | Prod: Clima-150202 | Sector: Clima-1502 | Industria: EN&amp;MA - 15',150202);</t>
  </si>
  <si>
    <t>Deshielo ártico</t>
  </si>
  <si>
    <t>Deshielo ártico-150202010</t>
  </si>
  <si>
    <t>Deshielo ártico-150202010 | Prod: Clima-150202 | Sector: Clima-1502 | Industria: EN&amp;MA - 15</t>
  </si>
  <si>
    <t>150202010deshielo_artico</t>
  </si>
  <si>
    <t>INSERT INTO categoria VALUES (150202010,'Deshielo ártico','Deshielo ártico-150202010','Deshielo ártico-150202010 | Prod: Clima-150202 | Sector: Clima-1502 | Industria: EN&amp;MA - 15',150202);</t>
  </si>
  <si>
    <t>Parada de circulación oceánica</t>
  </si>
  <si>
    <t>Parada de circulación oceánica-150202011</t>
  </si>
  <si>
    <t>Parada de circulación oceánica-150202011 | Prod: Clima-150202 | Sector: Clima-1502 | Industria: EN&amp;MA - 15</t>
  </si>
  <si>
    <t>150202011parada_de_circulacion_oceanica</t>
  </si>
  <si>
    <t>INSERT INTO categoria VALUES (150202011,'Parada de circulación oceánica','Parada de circulación oceánica-150202011','Parada de circulación oceánica-150202011 | Prod: Clima-150202 | Sector: Clima-1502 | Industria: EN&amp;MA - 15',150202);</t>
  </si>
  <si>
    <t>Extinciones masivas</t>
  </si>
  <si>
    <t>Extinciones masivas-150202012</t>
  </si>
  <si>
    <t>Extinciones masivas-150202012 | Prod: Clima-150202 | Sector: Clima-1502 | Industria: EN&amp;MA - 15</t>
  </si>
  <si>
    <t>150202012extinciones_masivas</t>
  </si>
  <si>
    <t>INSERT INTO categoria VALUES (150202012,'Extinciones masivas','Extinciones masivas-150202012','Extinciones masivas-150202012 | Prod: Clima-150202 | Sector: Clima-1502 | Industria: EN&amp;MA - 15',150202);</t>
  </si>
  <si>
    <t>Desertificación</t>
  </si>
  <si>
    <t>Desertificación-150202013</t>
  </si>
  <si>
    <t>Desertificación-150202013 | Prod: Clima-150202 | Sector: Clima-1502 | Industria: EN&amp;MA - 15</t>
  </si>
  <si>
    <t>150202013desertificacion</t>
  </si>
  <si>
    <t>INSERT INTO categoria VALUES (150202013,'Desertificación','Desertificación-150202013','Desertificación-150202013 | Prod: Clima-150202 | Sector: Clima-1502 | Industria: EN&amp;MA - 15',150202);</t>
  </si>
  <si>
    <t>Fenómenos meteorológicos extremos</t>
  </si>
  <si>
    <t>Fenómenos meteorológicos extremos-150202014</t>
  </si>
  <si>
    <t>Fenómenos meteorológicos extremos-150202014 | Prod: Clima-150202 | Sector: Clima-1502 | Industria: EN&amp;MA - 15</t>
  </si>
  <si>
    <t>150202014fenomenos_meteorologicos_extremos</t>
  </si>
  <si>
    <t>INSERT INTO categoria VALUES (150202014,'Fenómenos meteorológicos extremos','Fenómenos meteorológicos extremos-150202014','Fenómenos meteorológicos extremos-150202014 | Prod: Clima-150202 | Sector: Clima-1502 | Industria: EN&amp;MA - 15',150202);</t>
  </si>
  <si>
    <t>Tipos de Clima</t>
  </si>
  <si>
    <t>Polar</t>
  </si>
  <si>
    <t>Polar-150203005</t>
  </si>
  <si>
    <t>Polar-150203005 | Prod: Clima-150203 | Sector: Clima-1502 | Industria: EN&amp;MA - 15</t>
  </si>
  <si>
    <t>150203005polar</t>
  </si>
  <si>
    <t>INSERT INTO categoria VALUES (150203005,'Polar','Polar-150203005','Polar-150203005 | Prod: Clima-150203 | Sector: Clima-1502 | Industria: EN&amp;MA - 15',150203);</t>
  </si>
  <si>
    <t>Clima de montaña</t>
  </si>
  <si>
    <t>Clima de montaña-150203006</t>
  </si>
  <si>
    <t>Clima de montaña-150203006 | Prod: Clima-150203 | Sector: Clima-1502 | Industria: EN&amp;MA - 15</t>
  </si>
  <si>
    <t>150203006clima_de_montaña</t>
  </si>
  <si>
    <t>INSERT INTO categoria VALUES (150203006,'Clima de montaña','Clima de montaña-150203006','Clima de montaña-150203006 | Prod: Clima-150203 | Sector: Clima-1502 | Industria: EN&amp;MA - 15',150203);</t>
  </si>
  <si>
    <t>Emisiones procedentes de fuentes móviles</t>
  </si>
  <si>
    <t>HC no volátiles</t>
  </si>
  <si>
    <t>HC no volátiles-150301005</t>
  </si>
  <si>
    <t>HC no volátiles-150301005 | Prod: Móviles-150301 | Sector: Emision-1503 | Industria: EN&amp;MA - 15</t>
  </si>
  <si>
    <t>150301005hc_no_volatiles</t>
  </si>
  <si>
    <t>INSERT INTO categoria VALUES (150301005,'HC no volátiles','HC no volátiles-150301005','HC no volátiles-150301005 | Prod: Móviles-150301 | Sector: Emision-1503 | Industria: EN&amp;MA - 15',150301);</t>
  </si>
  <si>
    <t>O3</t>
  </si>
  <si>
    <t>O3-150301006</t>
  </si>
  <si>
    <t>O3-150301006 | Prod: Móviles-150301 | Sector: Emision-1503 | Industria: EN&amp;MA - 15</t>
  </si>
  <si>
    <t>150301006o3</t>
  </si>
  <si>
    <t>INSERT INTO categoria VALUES (150301006,'O3','O3-150301006','O3-150301006 | Prod: Móviles-150301 | Sector: Emision-1503 | Industria: EN&amp;MA - 15',150301);</t>
  </si>
  <si>
    <t>Emisiones procedentes de fuentes fijas</t>
  </si>
  <si>
    <t>SO2</t>
  </si>
  <si>
    <t>SO2-150302005</t>
  </si>
  <si>
    <t>SO2-150302005 | Prod: Fijas-150302 | Sector: Emision-1503 | Industria: EN&amp;MA - 15</t>
  </si>
  <si>
    <t>150302005so2</t>
  </si>
  <si>
    <t>INSERT INTO categoria VALUES (150302005,'SO2','SO2-150302005','SO2-150302005 | Prod: Fijas-150302 | Sector: Emision-1503 | Industria: EN&amp;MA - 15',150302);</t>
  </si>
  <si>
    <t>HC</t>
  </si>
  <si>
    <t>HC-150302006</t>
  </si>
  <si>
    <t>HC-150302006 | Prod: Fijas-150302 | Sector: Emision-1503 | Industria: EN&amp;MA - 15</t>
  </si>
  <si>
    <t>150302006hc</t>
  </si>
  <si>
    <t>INSERT INTO categoria VALUES (150302006,'HC','HC-150302006','HC-150302006 | Prod: Fijas-150302 | Sector: Emision-1503 | Industria: EN&amp;MA - 15',150302);</t>
  </si>
  <si>
    <t>Hollín</t>
  </si>
  <si>
    <t>Hollín-150302007</t>
  </si>
  <si>
    <t>Hollín-150302007 | Prod: Fijas-150302 | Sector: Emision-1503 | Industria: EN&amp;MA - 15</t>
  </si>
  <si>
    <t>150302007hollin</t>
  </si>
  <si>
    <t>INSERT INTO categoria VALUES (150302007,'Hollín','Hollín-150302007','Hollín-150302007 | Prod: Fijas-150302 | Sector: Emision-1503 | Industria: EN&amp;MA - 15',150302);</t>
  </si>
  <si>
    <t>Metales pesados</t>
  </si>
  <si>
    <t>Metales pesados-150302008</t>
  </si>
  <si>
    <t>Metales pesados-150302008 | Prod: Fijas-150302 | Sector: Emision-1503 | Industria: EN&amp;MA - 15</t>
  </si>
  <si>
    <t>150302008metales_pesados</t>
  </si>
  <si>
    <t>INSERT INTO categoria VALUES (150302008,'Metales pesados','Metales pesados-150302008','Metales pesados-150302008 | Prod: Fijas-150302 | Sector: Emision-1503 | Industria: EN&amp;MA - 15',150302);</t>
  </si>
  <si>
    <t>CFC</t>
  </si>
  <si>
    <t>CFC-150302009</t>
  </si>
  <si>
    <t>CFC-150302009 | Prod: Fijas-150302 | Sector: Emision-1503 | Industria: EN&amp;MA - 15</t>
  </si>
  <si>
    <t>150302009cfc</t>
  </si>
  <si>
    <t>INSERT INTO categoria VALUES (150302009,'CFC','CFC-150302009','CFC-150302009 | Prod: Fijas-150302 | Sector: Emision-1503 | Industria: EN&amp;MA - 15',150302);</t>
  </si>
  <si>
    <t>Material particulado</t>
  </si>
  <si>
    <t>Material particulado-150302010</t>
  </si>
  <si>
    <t>Material particulado-150302010 | Prod: Fijas-150302 | Sector: Emision-1503 | Industria: EN&amp;MA - 15</t>
  </si>
  <si>
    <t>150302010material_particulado</t>
  </si>
  <si>
    <t>INSERT INTO categoria VALUES (150302010,'Material particulado','Material particulado-150302010','Material particulado-150302010 | Prod: Fijas-150302 | Sector: Emision-1503 | Industria: EN&amp;MA - 15',150302);</t>
  </si>
  <si>
    <t>Emisiones procedentes de producción de energía</t>
  </si>
  <si>
    <t>Material particulado-150303005</t>
  </si>
  <si>
    <t>Material particulado-150303005 | Prod: Generación-150303 | Sector: Emision-1503 | Industria: EN&amp;MA - 15</t>
  </si>
  <si>
    <t>150303005material_particulado</t>
  </si>
  <si>
    <t>INSERT INTO categoria VALUES (150303005,'Material particulado','Material particulado-150303005','Material particulado-150303005 | Prod: Generación-150303 | Sector: Emision-1503 | Industria: EN&amp;MA - 15',150303);</t>
  </si>
  <si>
    <t>Compuestos orgánicos volátiles</t>
  </si>
  <si>
    <t>Compuestos orgánicos volátiles-150303006</t>
  </si>
  <si>
    <t>Compuestos orgánicos volátiles-150303006 | Prod: Generación-150303 | Sector: Emision-1503 | Industria: EN&amp;MA - 15</t>
  </si>
  <si>
    <t>150303006compuestos_organicos_volatiles</t>
  </si>
  <si>
    <t>INSERT INTO categoria VALUES (150303006,'Compuestos orgánicos volátiles','Compuestos orgánicos volátiles-150303006','Compuestos orgánicos volátiles-150303006 | Prod: Generación-150303 | Sector: Emision-1503 | Industria: EN&amp;MA - 15',150303);</t>
  </si>
  <si>
    <t>NOx</t>
  </si>
  <si>
    <t>NOx-150303007</t>
  </si>
  <si>
    <t>NOx-150303007 | Prod: Generación-150303 | Sector: Emision-1503 | Industria: EN&amp;MA - 15</t>
  </si>
  <si>
    <t>150303007nox</t>
  </si>
  <si>
    <t>INSERT INTO categoria VALUES (150303007,'NOx','NOx-150303007','NOx-150303007 | Prod: Generación-150303 | Sector: Emision-1503 | Industria: EN&amp;MA - 15',150303);</t>
  </si>
  <si>
    <t>Gases de Efecto Invernadero</t>
  </si>
  <si>
    <t>SF6 (hexafluoruro de azufre)</t>
  </si>
  <si>
    <t>SF6 (hexafluoruro de azufre)-150304005</t>
  </si>
  <si>
    <t>SF6 (hexafluoruro de azufre)-150304005 | Prod: GEI-150304 | Sector: Emision-1503 | Industria: EN&amp;MA - 15</t>
  </si>
  <si>
    <t>150304005sf6_(hexafluoruro_de_azufre)</t>
  </si>
  <si>
    <t>INSERT INTO categoria VALUES (150304005,'SF6 (hexafluoruro de azufre)','SF6 (hexafluoruro de azufre)-150304005','SF6 (hexafluoruro de azufre)-150304005 | Prod: GEI-150304 | Sector: Emision-1503 | Industria: EN&amp;MA - 15',150304);</t>
  </si>
  <si>
    <t>Energía</t>
  </si>
  <si>
    <t>Renovables</t>
  </si>
  <si>
    <t>Geotérmica</t>
  </si>
  <si>
    <t>Geotérmica-150401005</t>
  </si>
  <si>
    <t>Geotérmica-150401005 | Prod: ERNC-150401 | Sector: Energia-1504 | Industria: EN&amp;MA - 15</t>
  </si>
  <si>
    <t>150401005geotermica</t>
  </si>
  <si>
    <t>INSERT INTO categoria VALUES (150401005,'Geotérmica','Geotérmica-150401005','Geotérmica-150401005 | Prod: ERNC-150401 | Sector: Energia-1504 | Industria: EN&amp;MA - 15',150401);</t>
  </si>
  <si>
    <t>Maremotriz</t>
  </si>
  <si>
    <t>Maremotriz-150401006</t>
  </si>
  <si>
    <t>Maremotriz-150401006 | Prod: ERNC-150401 | Sector: Energia-1504 | Industria: EN&amp;MA - 15</t>
  </si>
  <si>
    <t>150401006maremotriz</t>
  </si>
  <si>
    <t>INSERT INTO categoria VALUES (150401006,'Maremotriz','Maremotriz-150401006','Maremotriz-150401006 | Prod: ERNC-150401 | Sector: Energia-1504 | Industria: EN&amp;MA - 15',150401);</t>
  </si>
  <si>
    <t>Hidrógeno Verde</t>
  </si>
  <si>
    <t>Hidrógeno Verde-150401007</t>
  </si>
  <si>
    <t>Hidrógeno Verde-150401007 | Prod: ERNC-150401 | Sector: Energia-1504 | Industria: EN&amp;MA - 15</t>
  </si>
  <si>
    <t>150401007hidrogeno_verde</t>
  </si>
  <si>
    <t>INSERT INTO categoria VALUES (150401007,'Hidrógeno Verde','Hidrógeno Verde-150401007','Hidrógeno Verde-150401007 | Prod: ERNC-150401 | Sector: Energia-1504 | Industria: EN&amp;MA - 15',150401);</t>
  </si>
  <si>
    <t>Biogas</t>
  </si>
  <si>
    <t>Biogas-150401008</t>
  </si>
  <si>
    <t>Biogas-150401008 | Prod: ERNC-150401 | Sector: Energia-1504 | Industria: EN&amp;MA - 15</t>
  </si>
  <si>
    <t>150401008biogas</t>
  </si>
  <si>
    <t>INSERT INTO categoria VALUES (150401008,'Biogas','Biogas-150401008','Biogas-150401008 | Prod: ERNC-150401 | Sector: Energia-1504 | Industria: EN&amp;MA - 15',150401);</t>
  </si>
  <si>
    <t>Gestión de residuos</t>
  </si>
  <si>
    <t>Tipos de Residuos</t>
  </si>
  <si>
    <t>De la construcción</t>
  </si>
  <si>
    <t>De la construcción-150501005</t>
  </si>
  <si>
    <t>De la construcción-150501005 | Prod: Residuos-150501 | Sector: Residuos-1505 | Industria: EN&amp;MA - 15</t>
  </si>
  <si>
    <t>150501005de_la_construccion</t>
  </si>
  <si>
    <t>INSERT INTO categoria VALUES (150501005,'De la construcción','De la construcción-150501005','De la construcción-150501005 | Prod: Residuos-150501 | Sector: Residuos-1505 | Industria: EN&amp;MA - 15',150501);</t>
  </si>
  <si>
    <t>Sanitarios</t>
  </si>
  <si>
    <t>Sanitarios-150501006</t>
  </si>
  <si>
    <t>Sanitarios-150501006 | Prod: Residuos-150501 | Sector: Residuos-1505 | Industria: EN&amp;MA - 15</t>
  </si>
  <si>
    <t>150501006sanitarios</t>
  </si>
  <si>
    <t>INSERT INTO categoria VALUES (150501006,'Sanitarios','Sanitarios-150501006','Sanitarios-150501006 | Prod: Residuos-150501 | Sector: Residuos-1505 | Industria: EN&amp;MA - 15',150501);</t>
  </si>
  <si>
    <t>Mineros</t>
  </si>
  <si>
    <t>Mineros-150501007</t>
  </si>
  <si>
    <t>Mineros-150501007 | Prod: Residuos-150501 | Sector: Residuos-1505 | Industria: EN&amp;MA - 15</t>
  </si>
  <si>
    <t>150501007mineros</t>
  </si>
  <si>
    <t>INSERT INTO categoria VALUES (150501007,'Mineros','Mineros-150501007','Mineros-150501007 | Prod: Residuos-150501 | Sector: Residuos-1505 | Industria: EN&amp;MA - 15',150501);</t>
  </si>
  <si>
    <t>Radioactivos</t>
  </si>
  <si>
    <t>Radioactivos-150501008</t>
  </si>
  <si>
    <t>Radioactivos-150501008 | Prod: Residuos-150501 | Sector: Residuos-1505 | Industria: EN&amp;MA - 15</t>
  </si>
  <si>
    <t>150501008radioactivos</t>
  </si>
  <si>
    <t>INSERT INTO categoria VALUES (150501008,'Radioactivos','Radioactivos-150501008','Radioactivos-150501008 | Prod: Residuos-150501 | Sector: Residuos-1505 | Industria: EN&amp;MA - 15',150501);</t>
  </si>
  <si>
    <t>Técnicas de Gestión de Residuos</t>
  </si>
  <si>
    <t>Tratamiento mecánico biológico</t>
  </si>
  <si>
    <t>Tratamiento mecánico biológico-150502005</t>
  </si>
  <si>
    <t>Tratamiento mecánico biológico-150502005 | Prod: TECH Residuos-150502 | Sector: Residuos-1505 | Industria: EN&amp;MA - 15</t>
  </si>
  <si>
    <t>150502005tratamiento_mecanico_biologico</t>
  </si>
  <si>
    <t>INSERT INTO categoria VALUES (150502005,'Tratamiento mecánico biológico','Tratamiento mecánico biológico-150502005','Tratamiento mecánico biológico-150502005 | Prod: TECH Residuos-150502 | Sector: Residuos-1505 | Industria: EN&amp;MA - 15',150502);</t>
  </si>
  <si>
    <t>Pirólisis y Gasificación</t>
  </si>
  <si>
    <t>Pirólisis y Gasificación-150502006</t>
  </si>
  <si>
    <t>Pirólisis y Gasificación-150502006 | Prod: TECH Residuos-150502 | Sector: Residuos-1505 | Industria: EN&amp;MA - 15</t>
  </si>
  <si>
    <t>150502006pirolisis_y_gasificacion</t>
  </si>
  <si>
    <t>INSERT INTO categoria VALUES (150502006,'Pirólisis y Gasificación','Pirólisis y Gasificación-150502006','Pirólisis y Gasificación-150502006 | Prod: TECH Residuos-150502 | Sector: Residuos-1505 | Industria: EN&amp;MA - 15',150502);</t>
  </si>
  <si>
    <t>Reciclaje o Reutilización</t>
  </si>
  <si>
    <t>Reciclaje o Reutilización-150502007</t>
  </si>
  <si>
    <t>Reciclaje o Reutilización-150502007 | Prod: TECH Residuos-150502 | Sector: Residuos-1505 | Industria: EN&amp;MA - 15</t>
  </si>
  <si>
    <t>150502007reciclaje_o_reutilizacion</t>
  </si>
  <si>
    <t>INSERT INTO categoria VALUES (150502007,'Reciclaje o Reutilización','Reciclaje o Reutilización-150502007','Reciclaje o Reutilización-150502007 | Prod: TECH Residuos-150502 | Sector: Residuos-1505 | Industria: EN&amp;MA - 15',150502);</t>
  </si>
  <si>
    <t>Tecnología medioambiental y tecnología ecológica</t>
  </si>
  <si>
    <t>Granas verticales</t>
  </si>
  <si>
    <t>Granas verticales-150603005</t>
  </si>
  <si>
    <t>Granas verticales-150603005 | Prod: TECH MA-150603 | Sector: TechMA-1506 | Industria: EN&amp;MA - 15</t>
  </si>
  <si>
    <t>150603005granas_verticales</t>
  </si>
  <si>
    <t>INSERT INTO categoria VALUES (150603005,'Granas verticales','Granas verticales-150603005','Granas verticales-150603005 | Prod: TECH MA-150603 | Sector: TechMA-1506 | Industria: EN&amp;MA - 15',150603);</t>
  </si>
  <si>
    <t>Gasolinas sin plomo</t>
  </si>
  <si>
    <t>Gasolinas sin plomo-150603006</t>
  </si>
  <si>
    <t>Gasolinas sin plomo-150603006 | Prod: TECH MA-150603 | Sector: TechMA-1506 | Industria: EN&amp;MA - 15</t>
  </si>
  <si>
    <t>150603006gasolinas_sin_plomo</t>
  </si>
  <si>
    <t>INSERT INTO categoria VALUES (150603006,'Gasolinas sin plomo','Gasolinas sin plomo-150603006','Gasolinas sin plomo-150603006 | Prod: TECH MA-150603 | Sector: TechMA-1506 | Industria: EN&amp;MA - 15',150603);</t>
  </si>
  <si>
    <t>Compresores libres de aceites</t>
  </si>
  <si>
    <t>Compresores libres de aceites-150603007</t>
  </si>
  <si>
    <t>Compresores libres de aceites-150603007 | Prod: TECH MA-150603 | Sector: TechMA-1506 | Industria: EN&amp;MA - 15</t>
  </si>
  <si>
    <t>150603007compresores_libres_de_aceites</t>
  </si>
  <si>
    <t>INSERT INTO categoria VALUES (150603007,'Compresores libres de aceites','Compresores libres de aceites-150603007','Compresores libres de aceites-150603007 | Prod: TECH MA-150603 | Sector: TechMA-1506 | Industria: EN&amp;MA - 15',150603);</t>
  </si>
  <si>
    <t>Calderas de gas natural o metano</t>
  </si>
  <si>
    <t>Calderas de gas natural o metano-150603008</t>
  </si>
  <si>
    <t>Calderas de gas natural o metano-150603008 | Prod: TECH MA-150603 | Sector: TechMA-1506 | Industria: EN&amp;MA - 15</t>
  </si>
  <si>
    <t>150603008calderas_de_gas_natural_o_metano</t>
  </si>
  <si>
    <t>INSERT INTO categoria VALUES (150603008,'Calderas de gas natural o metano','Calderas de gas natural o metano-150603008','Calderas de gas natural o metano-150603008 | Prod: TECH MA-150603 | Sector: TechMA-1506 | Industria: EN&amp;MA - 15',150603);</t>
  </si>
  <si>
    <t>Purificación del agua</t>
  </si>
  <si>
    <t>Purificación del agua-150603009</t>
  </si>
  <si>
    <t>Purificación del agua-150603009 | Prod: TECH MA-150603 | Sector: TechMA-1506 | Industria: EN&amp;MA - 15</t>
  </si>
  <si>
    <t>150603009purificacion_del_agua</t>
  </si>
  <si>
    <t>INSERT INTO categoria VALUES (150603009,'Purificación del agua','Purificación del agua-150603009','Purificación del agua-150603009 | Prod: TECH MA-150603 | Sector: TechMA-1506 | Industria: EN&amp;MA - 15',150603);</t>
  </si>
  <si>
    <t>Construcción</t>
  </si>
  <si>
    <t>Cosechador de energía en el concreto</t>
  </si>
  <si>
    <t>Cosechador de energía en el concreto-150604005</t>
  </si>
  <si>
    <t>Cosechador de energía en el concreto-150604005 | Prod: TECH MA-150604 | Sector: TechMA-1506 | Industria: EN&amp;MA - 15</t>
  </si>
  <si>
    <t>150604005cosechador_de_energia_en_el_concreto</t>
  </si>
  <si>
    <t>INSERT INTO categoria VALUES (150604005,'Cosechador de energía en el concreto','Cosechador de energía en el concreto-150604005','Cosechador de energía en el concreto-150604005 | Prod: TECH MA-150604 | Sector: TechMA-1506 | Industria: EN&amp;MA - 15',150604);</t>
  </si>
  <si>
    <t>Desastre</t>
  </si>
  <si>
    <t>Meteorológicos</t>
  </si>
  <si>
    <t>Tifón</t>
  </si>
  <si>
    <t>Tifón-150702005</t>
  </si>
  <si>
    <t>Tifón-150702005 | Prod: Impacto-150702 | Sector: Desastre-1507 | Industria: EN&amp;MA - 15</t>
  </si>
  <si>
    <t>150702005tifon</t>
  </si>
  <si>
    <t>INSERT INTO categoria VALUES (150702005,'Tifón','Tifón-150702005','Tifón-150702005 | Prod: Impacto-150702 | Sector: Desastre-1507 | Industria: EN&amp;MA - 15',150702);</t>
  </si>
  <si>
    <t>Tornado</t>
  </si>
  <si>
    <t>Tornado-150702006</t>
  </si>
  <si>
    <t>Tornado-150702006 | Prod: Impacto-150702 | Sector: Desastre-1507 | Industria: EN&amp;MA - 15</t>
  </si>
  <si>
    <t>150702006tornado</t>
  </si>
  <si>
    <t>INSERT INTO categoria VALUES (150702006,'Tornado','Tornado-150702006','Tornado-150702006 | Prod: Impacto-150702 | Sector: Desastre-1507 | Industria: EN&amp;MA - 15',150702);</t>
  </si>
  <si>
    <t>Tormenta Tropical</t>
  </si>
  <si>
    <t>Tormenta Tropical-150702007</t>
  </si>
  <si>
    <t>Tormenta Tropical-150702007 | Prod: Impacto-150702 | Sector: Desastre-1507 | Industria: EN&amp;MA - 15</t>
  </si>
  <si>
    <t>150702007tormenta_tropical</t>
  </si>
  <si>
    <t>INSERT INTO categoria VALUES (150702007,'Tormenta Tropical','Tormenta Tropical-150702007','Tormenta Tropical-150702007 | Prod: Impacto-150702 | Sector: Desastre-1507 | Industria: EN&amp;MA - 15',150702);</t>
  </si>
  <si>
    <t>Sequía</t>
  </si>
  <si>
    <t>Sequía-150702008</t>
  </si>
  <si>
    <t>Sequía-150702008 | Prod: Impacto-150702 | Sector: Desastre-1507 | Industria: EN&amp;MA - 15</t>
  </si>
  <si>
    <t>150702008sequia</t>
  </si>
  <si>
    <t>INSERT INTO categoria VALUES (150702008,'Sequía','Sequía-150702008','Sequía-150702008 | Prod: Impacto-150702 | Sector: Desastre-1507 | Industria: EN&amp;MA - 15',150702);</t>
  </si>
  <si>
    <t>Manga de agua</t>
  </si>
  <si>
    <t>Manga de agua-150702009</t>
  </si>
  <si>
    <t>Manga de agua-150702009 | Prod: Impacto-150702 | Sector: Desastre-1507 | Industria: EN&amp;MA - 15</t>
  </si>
  <si>
    <t>150702009manga_de_agua</t>
  </si>
  <si>
    <t>INSERT INTO categoria VALUES (150702009,'Manga de agua','Manga de agua-150702009','Manga de agua-150702009 | Prod: Impacto-150702 | Sector: Desastre-1507 | Industria: EN&amp;MA - 15',150702);</t>
  </si>
  <si>
    <t>Fenómeno del Niño</t>
  </si>
  <si>
    <t>Fenómeno del Niño-150702010</t>
  </si>
  <si>
    <t>Fenómeno del Niño-150702010 | Prod: Impacto-150702 | Sector: Desastre-1507 | Industria: EN&amp;MA - 15</t>
  </si>
  <si>
    <t>150702010fenomeno_del_niño</t>
  </si>
  <si>
    <t>INSERT INTO categoria VALUES (150702010,'Fenómeno del Niño','Fenómeno del Niño-150702010','Fenómeno del Niño-150702010 | Prod: Impacto-150702 | Sector: Desastre-1507 | Industria: EN&amp;MA - 15',150702);</t>
  </si>
  <si>
    <t>Fenómeno de la Niña</t>
  </si>
  <si>
    <t>Fenómeno de la Niña-150702011</t>
  </si>
  <si>
    <t>Fenómeno de la Niña-150702011 | Prod: Impacto-150702 | Sector: Desastre-1507 | Industria: EN&amp;MA - 15</t>
  </si>
  <si>
    <t>150702011fenomeno_de_la_niña</t>
  </si>
  <si>
    <t>INSERT INTO categoria VALUES (150702011,'Fenómeno de la Niña','Fenómeno de la Niña-150702011','Fenómeno de la Niña-150702011 | Prod: Impacto-150702 | Sector: Desastre-1507 | Industria: EN&amp;MA - 15',150702);</t>
  </si>
  <si>
    <t>Tormenta de arena</t>
  </si>
  <si>
    <t>Tormenta de arena-150702012</t>
  </si>
  <si>
    <t>Tormenta de arena-150702012 | Prod: Impacto-150702 | Sector: Desastre-1507 | Industria: EN&amp;MA - 15</t>
  </si>
  <si>
    <t>150702012tormenta_de_arena</t>
  </si>
  <si>
    <t>INSERT INTO categoria VALUES (150702012,'Tormenta de arena','Tormenta de arena-150702012','Tormenta de arena-150702012 | Prod: Impacto-150702 | Sector: Desastre-1507 | Industria: EN&amp;MA - 15',150702);</t>
  </si>
  <si>
    <t>Geofísicos</t>
  </si>
  <si>
    <t>Erupción volcánica</t>
  </si>
  <si>
    <t>Erupción volcánica-150703005</t>
  </si>
  <si>
    <t>Erupción volcánica-150703005 | Prod: Impacto-150703 | Sector: Desastre-1507 | Industria: EN&amp;MA - 15</t>
  </si>
  <si>
    <t>150703005erupcion_volcanica</t>
  </si>
  <si>
    <t>INSERT INTO categoria VALUES (150703005,'Erupción volcánica','Erupción volcánica-150703005','Erupción volcánica-150703005 | Prod: Impacto-150703 | Sector: Desastre-1507 | Industria: EN&amp;MA - 15',150703);</t>
  </si>
  <si>
    <t>Incendio</t>
  </si>
  <si>
    <t>Incendio-150703006</t>
  </si>
  <si>
    <t>Incendio-150703006 | Prod: Impacto-150703 | Sector: Desastre-1507 | Industria: EN&amp;MA - 15</t>
  </si>
  <si>
    <t>150703006incendio</t>
  </si>
  <si>
    <t>INSERT INTO categoria VALUES (150703006,'Incendio','Incendio-150703006','Incendio-150703006 | Prod: Impacto-150703 | Sector: Desastre-1507 | Industria: EN&amp;MA - 15',150703);</t>
  </si>
  <si>
    <t>Hundimiento de tierra</t>
  </si>
  <si>
    <t>Hundimiento de tierra-150703007</t>
  </si>
  <si>
    <t>Hundimiento de tierra-150703007 | Prod: Impacto-150703 | Sector: Desastre-1507 | Industria: EN&amp;MA - 15</t>
  </si>
  <si>
    <t>150703007hundimiento_de_tierra</t>
  </si>
  <si>
    <t>INSERT INTO categoria VALUES (150703007,'Hundimiento de tierra','Hundimiento de tierra-150703007','Hundimiento de tierra-150703007 | Prod: Impacto-150703 | Sector: Desastre-1507 | Industria: EN&amp;MA - 15',150703);</t>
  </si>
  <si>
    <t>Erupción Límnica</t>
  </si>
  <si>
    <t>Erupción Límnica-150703008</t>
  </si>
  <si>
    <t>Erupción Límnica-150703008 | Prod: Impacto-150703 | Sector: Desastre-1507 | Industria: EN&amp;MA - 15</t>
  </si>
  <si>
    <t>150703008erupcion_limnica</t>
  </si>
  <si>
    <t>INSERT INTO categoria VALUES (150703008,'Erupción Límnica','Erupción Límnica-150703008','Erupción Límnica-150703008 | Prod: Impacto-150703 | Sector: Desastre-1507 | Industria: EN&amp;MA - 15',150703);</t>
  </si>
  <si>
    <t>Aluvión</t>
  </si>
  <si>
    <t>Aluvión-150703009</t>
  </si>
  <si>
    <t>Aluvión-150703009 | Prod: Impacto-150703 | Sector: Desastre-1507 | Industria: EN&amp;MA - 15</t>
  </si>
  <si>
    <t>150703009aluvion</t>
  </si>
  <si>
    <t>INSERT INTO categoria VALUES (150703009,'Aluvión','Aluvión-150703009','Aluvión-150703009 | Prod: Impacto-150703 | Sector: Desastre-1507 | Industria: EN&amp;MA - 15',150703);</t>
  </si>
  <si>
    <t>Salud e Industria Farmacéutica</t>
  </si>
  <si>
    <t>Estabecimientos de la salud y farmacias</t>
  </si>
  <si>
    <t>Tipos de Establecimientos Públicos</t>
  </si>
  <si>
    <t>Consultorio</t>
  </si>
  <si>
    <t>Consultorio-200201005</t>
  </si>
  <si>
    <t>Consultorio-200201005 | Prod: SaludPública-200201 | Sector: FarmaciasCentroSalud | Industria: SALUD - 20</t>
  </si>
  <si>
    <t>200201005consultorio</t>
  </si>
  <si>
    <t>INSERT INTO categoria VALUES (200201005,'Consultorio','Consultorio-200201005','Consultorio-200201005 | Prod: SaludPública-200201 | Sector: FarmaciasCentroSalud | Industria: SALUD - 20',200201);</t>
  </si>
  <si>
    <t>SAPU</t>
  </si>
  <si>
    <t>SAPU-200201006</t>
  </si>
  <si>
    <t>SAPU-200201006 | Prod: SaludPública-200201 | Sector: FarmaciasCentroSalud | Industria: SALUD - 20</t>
  </si>
  <si>
    <t>200201006sapu</t>
  </si>
  <si>
    <t>INSERT INTO categoria VALUES (200201006,'SAPU','SAPU-200201006','SAPU-200201006 | Prod: SaludPública-200201 | Sector: FarmaciasCentroSalud | Industria: SALUD - 20',200201);</t>
  </si>
  <si>
    <t>Posta</t>
  </si>
  <si>
    <t>Posta-200201007</t>
  </si>
  <si>
    <t>Posta-200201007 | Prod: SaludPública-200201 | Sector: FarmaciasCentroSalud | Industria: SALUD - 20</t>
  </si>
  <si>
    <t>200201007posta</t>
  </si>
  <si>
    <t>INSERT INTO categoria VALUES (200201007,'Posta','Posta-200201007','Posta-200201007 | Prod: SaludPública-200201 | Sector: FarmaciasCentroSalud | Industria: SALUD - 20',200201);</t>
  </si>
  <si>
    <t>Vacunatorios</t>
  </si>
  <si>
    <t>Vacunatorios-200201008</t>
  </si>
  <si>
    <t>Vacunatorios-200201008 | Prod: SaludPública-200201 | Sector: FarmaciasCentroSalud | Industria: SALUD - 20</t>
  </si>
  <si>
    <t>200201008vacunatorios</t>
  </si>
  <si>
    <t>INSERT INTO categoria VALUES (200201008,'Vacunatorios','Vacunatorios-200201008','Vacunatorios-200201008 | Prod: SaludPública-200201 | Sector: FarmaciasCentroSalud | Industria: SALUD - 20',200201);</t>
  </si>
  <si>
    <t>Hospitales</t>
  </si>
  <si>
    <t>Hospitales-200201009</t>
  </si>
  <si>
    <t>Hospitales-200201009 | Prod: SaludPública-200201 | Sector: FarmaciasCentroSalud | Industria: SALUD - 20</t>
  </si>
  <si>
    <t>200201009hospitales</t>
  </si>
  <si>
    <t>INSERT INTO categoria VALUES (200201009,'Hospitales','Hospitales-200201009','Hospitales-200201009 | Prod: SaludPública-200201 | Sector: FarmaciasCentroSalud | Industria: SALUD - 20',200201);</t>
  </si>
  <si>
    <t>Tipos de Establecimientos Privados</t>
  </si>
  <si>
    <t>Vacunatorios-200202005</t>
  </si>
  <si>
    <t>Vacunatorios-200202005 | Prod: SaludPrivada-200202 | Sector: FarmaciasCentroSalud | Industria: SALUD - 20</t>
  </si>
  <si>
    <t>200202005vacunatorios</t>
  </si>
  <si>
    <t>INSERT INTO categoria VALUES (200202005,'Vacunatorios','Vacunatorios-200202005','Vacunatorios-200202005 | Prod: SaludPrivada-200202 | Sector: FarmaciasCentroSalud | Industria: SALUD - 20',200202);</t>
  </si>
  <si>
    <t>Centros de Diálisis</t>
  </si>
  <si>
    <t>Centros de Diálisis-200202006</t>
  </si>
  <si>
    <t>Centros de Diálisis-200202006 | Prod: SaludPrivada-200202 | Sector: FarmaciasCentroSalud | Industria: SALUD - 20</t>
  </si>
  <si>
    <t>200202006centros_de_dialisis</t>
  </si>
  <si>
    <t>INSERT INTO categoria VALUES (200202006,'Centros de Diálisis','Centros de Diálisis-200202006','Centros de Diálisis-200202006 | Prod: SaludPrivada-200202 | Sector: FarmaciasCentroSalud | Industria: SALUD - 20',200202);</t>
  </si>
  <si>
    <t>Tipos de Farmacias</t>
  </si>
  <si>
    <t>Minoristas</t>
  </si>
  <si>
    <t>Minoristas-200203005</t>
  </si>
  <si>
    <t>Minoristas-200203005 | Prod: Farmacia-200203 | Sector: FarmaciasCentroSalud | Industria: SALUD - 20</t>
  </si>
  <si>
    <t>200203005minoristas</t>
  </si>
  <si>
    <t>INSERT INTO categoria VALUES (200203005,'Minoristas','Minoristas-200203005','Minoristas-200203005 | Prod: Farmacia-200203 | Sector: FarmaciasCentroSalud | Industria: SALUD - 20',200203);</t>
  </si>
  <si>
    <t>De Hospital</t>
  </si>
  <si>
    <t>De Hospital-200203006</t>
  </si>
  <si>
    <t>De Hospital-200203006 | Prod: Farmacia-200203 | Sector: FarmaciasCentroSalud | Industria: SALUD - 20</t>
  </si>
  <si>
    <t>200203006de_hospital</t>
  </si>
  <si>
    <t>INSERT INTO categoria VALUES (200203006,'De Hospital','De Hospital-200203006','De Hospital-200203006 | Prod: Farmacia-200203 | Sector: FarmaciasCentroSalud | Industria: SALUD - 20',200203);</t>
  </si>
  <si>
    <t>De Clínica</t>
  </si>
  <si>
    <t>De Clínica-200203007</t>
  </si>
  <si>
    <t>De Clínica-200203007 | Prod: Farmacia-200203 | Sector: FarmaciasCentroSalud | Industria: SALUD - 20</t>
  </si>
  <si>
    <t>200203007de_clinica</t>
  </si>
  <si>
    <t>INSERT INTO categoria VALUES (200203007,'De Clínica','De Clínica-200203007','De Clínica-200203007 | Prod: Farmacia-200203 | Sector: FarmaciasCentroSalud | Industria: SALUD - 20',200203);</t>
  </si>
  <si>
    <t>Parafarmacias</t>
  </si>
  <si>
    <t>Parafarmacias-200203008</t>
  </si>
  <si>
    <t>Parafarmacias-200203008 | Prod: Farmacia-200203 | Sector: FarmaciasCentroSalud | Industria: SALUD - 20</t>
  </si>
  <si>
    <t>200203008parafarmacias</t>
  </si>
  <si>
    <t>INSERT INTO categoria VALUES (200203008,'Parafarmacias','Parafarmacias-200203008','Parafarmacias-200203008 | Prod: Farmacia-200203 | Sector: FarmaciasCentroSalud | Industria: SALUD - 20',200203);</t>
  </si>
  <si>
    <t>De pruebas clínicas</t>
  </si>
  <si>
    <t>De pruebas clínicas-200203009</t>
  </si>
  <si>
    <t>De pruebas clínicas-200203009 | Prod: Farmacia-200203 | Sector: FarmaciasCentroSalud | Industria: SALUD - 20</t>
  </si>
  <si>
    <t>200203009de_pruebas_clinicas</t>
  </si>
  <si>
    <t>INSERT INTO categoria VALUES (200203009,'De pruebas clínicas','De pruebas clínicas-200203009','De pruebas clínicas-200203009 | Prod: Farmacia-200203 | Sector: FarmaciasCentroSalud | Industria: SALUD - 20',200203);</t>
  </si>
  <si>
    <t>Farmacia Veterinaria</t>
  </si>
  <si>
    <t>Farmacia Veterinaria-200203010</t>
  </si>
  <si>
    <t>Farmacia Veterinaria-200203010 | Prod: Farmacia-200203 | Sector: FarmaciasCentroSalud | Industria: SALUD - 20</t>
  </si>
  <si>
    <t>200203010farmacia_veterinaria</t>
  </si>
  <si>
    <t>INSERT INTO categoria VALUES (200203010,'Farmacia Veterinaria','Farmacia Veterinaria-200203010','Farmacia Veterinaria-200203010 | Prod: Farmacia-200203 | Sector: FarmaciasCentroSalud | Industria: SALUD - 20',200203);</t>
  </si>
  <si>
    <t>Industrial</t>
  </si>
  <si>
    <t>Industrial-200203011</t>
  </si>
  <si>
    <t>Industrial-200203011 | Prod: Farmacia-200203 | Sector: FarmaciasCentroSalud | Industria: SALUD - 20</t>
  </si>
  <si>
    <t>200203011industrial</t>
  </si>
  <si>
    <t>INSERT INTO categoria VALUES (200203011,'Industrial','Industrial-200203011','Industrial-200203011 | Prod: Farmacia-200203 | Sector: FarmaciasCentroSalud | Industria: SALUD - 20',200203);</t>
  </si>
  <si>
    <t>Reguladoras</t>
  </si>
  <si>
    <t>Reguladoras-200203012</t>
  </si>
  <si>
    <t>Reguladoras-200203012 | Prod: Farmacia-200203 | Sector: FarmaciasCentroSalud | Industria: SALUD - 20</t>
  </si>
  <si>
    <t>200203012reguladoras</t>
  </si>
  <si>
    <t>INSERT INTO categoria VALUES (200203012,'Reguladoras','Reguladoras-200203012','Reguladoras-200203012 | Prod: Farmacia-200203 | Sector: FarmaciasCentroSalud | Industria: SALUD - 20',200203);</t>
  </si>
  <si>
    <t>De investigación</t>
  </si>
  <si>
    <t>De investigación-200203013</t>
  </si>
  <si>
    <t>De investigación-200203013 | Prod: Farmacia-200203 | Sector: FarmaciasCentroSalud | Industria: SALUD - 20</t>
  </si>
  <si>
    <t>200203013de_investigacion</t>
  </si>
  <si>
    <t>INSERT INTO categoria VALUES (200203013,'De investigación','De investigación-200203013','De investigación-200203013 | Prod: Farmacia-200203 | Sector: FarmaciasCentroSalud | Industria: SALUD - 20',200203);</t>
  </si>
  <si>
    <t>Cadena</t>
  </si>
  <si>
    <t>Cadena-200203014</t>
  </si>
  <si>
    <t>Cadena-200203014 | Prod: Farmacia-200203 | Sector: FarmaciasCentroSalud | Industria: SALUD - 20</t>
  </si>
  <si>
    <t>200203014cadena</t>
  </si>
  <si>
    <t>INSERT INTO categoria VALUES (200203014,'Cadena','Cadena-200203014','Cadena-200203014 | Prod: Farmacia-200203 | Sector: FarmaciasCentroSalud | Industria: SALUD - 20',200203);</t>
  </si>
  <si>
    <t>Almacén Farmacéutico</t>
  </si>
  <si>
    <t>Almacén Farmacéutico-200203015</t>
  </si>
  <si>
    <t>Almacén Farmacéutico-200203015 | Prod: Farmacia-200203 | Sector: FarmaciasCentroSalud | Industria: SALUD - 20</t>
  </si>
  <si>
    <t>200203015almacen_farmaceutico</t>
  </si>
  <si>
    <t>INSERT INTO categoria VALUES (200203015,'Almacén Farmacéutico','Almacén Farmacéutico-200203015','Almacén Farmacéutico-200203015 | Prod: Farmacia-200203 | Sector: FarmaciasCentroSalud | Industria: SALUD - 20',200203);</t>
  </si>
  <si>
    <t>Institucional</t>
  </si>
  <si>
    <t>Institucional-200203016</t>
  </si>
  <si>
    <t>Institucional-200203016 | Prod: Farmacia-200203 | Sector: FarmaciasCentroSalud | Industria: SALUD - 20</t>
  </si>
  <si>
    <t>200203016institucional</t>
  </si>
  <si>
    <t>INSERT INTO categoria VALUES (200203016,'Institucional','Institucional-200203016','Institucional-200203016 | Prod: Farmacia-200203 | Sector: FarmaciasCentroSalud | Industria: SALUD - 20',200203);</t>
  </si>
  <si>
    <t>Municipal</t>
  </si>
  <si>
    <t>Municipal-200203017</t>
  </si>
  <si>
    <t>Municipal-200203017 | Prod: Farmacia-200203 | Sector: FarmaciasCentroSalud | Industria: SALUD - 20</t>
  </si>
  <si>
    <t>200203017municipal</t>
  </si>
  <si>
    <t>INSERT INTO categoria VALUES (200203017,'Municipal','Municipal-200203017','Municipal-200203017 | Prod: Farmacia-200203 | Sector: FarmaciasCentroSalud | Industria: SALUD - 20',200203);</t>
  </si>
  <si>
    <t>CESFAM o CECOSF</t>
  </si>
  <si>
    <t>CESFAM o CECOSF-200203018</t>
  </si>
  <si>
    <t>CESFAM o CECOSF-200203018 | Prod: Farmacia-200203 | Sector: FarmaciasCentroSalud | Industria: SALUD - 20</t>
  </si>
  <si>
    <t>200203018cesfam_o_cecosf</t>
  </si>
  <si>
    <t>INSERT INTO categoria VALUES (200203018,'CESFAM o CECOSF','CESFAM o CECOSF-200203018','CESFAM o CECOSF-200203018 | Prod: Farmacia-200203 | Sector: FarmaciasCentroSalud | Industria: SALUD - 20',200203);</t>
  </si>
  <si>
    <t>Centros Especializados de la Salud</t>
  </si>
  <si>
    <t>Centros Especializados de la Salud-200203019</t>
  </si>
  <si>
    <t>Centros Especializados de la Salud-200203019 | Prod: Farmacia-200203 | Sector: FarmaciasCentroSalud | Industria: SALUD - 20</t>
  </si>
  <si>
    <t>200203019centros_especializados_de_la_salud</t>
  </si>
  <si>
    <t>INSERT INTO categoria VALUES (200203019,'Centros Especializados de la Salud','Centros Especializados de la Salud-200203019','Centros Especializados de la Salud-200203019 | Prod: Farmacia-200203 | Sector: FarmaciasCentroSalud | Industria: SALUD - 20',200203);</t>
  </si>
  <si>
    <t>Vacunatorio</t>
  </si>
  <si>
    <t>Vacunatorio-200203020</t>
  </si>
  <si>
    <t>Vacunatorio-200203020 | Prod: Farmacia-200203 | Sector: FarmaciasCentroSalud | Industria: SALUD - 20</t>
  </si>
  <si>
    <t>200203020vacunatorio</t>
  </si>
  <si>
    <t>INSERT INTO categoria VALUES (200203020,'Vacunatorio','Vacunatorio-200203020','Vacunatorio-200203020 | Prod: Farmacia-200203 | Sector: FarmaciasCentroSalud | Industria: SALUD - 20',200203);</t>
  </si>
  <si>
    <t>Botica</t>
  </si>
  <si>
    <t>Botica-200203021</t>
  </si>
  <si>
    <t>Botica-200203021 | Prod: Farmacia-200203 | Sector: FarmaciasCentroSalud | Industria: SALUD - 20</t>
  </si>
  <si>
    <t>200203021botica</t>
  </si>
  <si>
    <t>INSERT INTO categoria VALUES (200203021,'Botica','Botica-200203021','Botica-200203021 | Prod: Farmacia-200203 | Sector: FarmaciasCentroSalud | Industria: SALUD - 20',200203);</t>
  </si>
  <si>
    <t>Botiquín</t>
  </si>
  <si>
    <t>Botiquín-200203022</t>
  </si>
  <si>
    <t>Botiquín-200203022 | Prod: Farmacia-200203 | Sector: FarmaciasCentroSalud | Industria: SALUD - 20</t>
  </si>
  <si>
    <t>200203022botiquin</t>
  </si>
  <si>
    <t>INSERT INTO categoria VALUES (200203022,'Botiquín','Botiquín-200203022','Botiquín-200203022 | Prod: Farmacia-200203 | Sector: FarmaciasCentroSalud | Industria: SALUD - 20',200203);</t>
  </si>
  <si>
    <t>Comunal o Comunitaria</t>
  </si>
  <si>
    <t>Comunal o Comunitaria-200203023</t>
  </si>
  <si>
    <t>Comunal o Comunitaria-200203023 | Prod: Farmacia-200203 | Sector: FarmaciasCentroSalud | Industria: SALUD - 20</t>
  </si>
  <si>
    <t>200203023comunal_o_comunitaria</t>
  </si>
  <si>
    <t>INSERT INTO categoria VALUES (200203023,'Comunal o Comunitaria','Comunal o Comunitaria-200203023','Comunal o Comunitaria-200203023 | Prod: Farmacia-200203 | Sector: FarmaciasCentroSalud | Industria: SALUD - 20',200203);</t>
  </si>
  <si>
    <t>Policlínico, SAPU</t>
  </si>
  <si>
    <t>Policlínico, SAPU-200203024</t>
  </si>
  <si>
    <t>Policlínico, SAPU-200203024 | Prod: Farmacia-200203 | Sector: FarmaciasCentroSalud | Industria: SALUD - 20</t>
  </si>
  <si>
    <t>200203024policlinico,_sapu</t>
  </si>
  <si>
    <t>INSERT INTO categoria VALUES (200203024,'Policlínico, SAPU','Policlínico, SAPU-200203024','Policlínico, SAPU-200203024 | Prod: Farmacia-200203 | Sector: FarmaciasCentroSalud | Industria: SALUD - 20',200203);</t>
  </si>
  <si>
    <t>Otras</t>
  </si>
  <si>
    <t>Otras-200203025</t>
  </si>
  <si>
    <t>Otras-200203025 | Prod: Farmacia-200203 | Sector: FarmaciasCentroSalud | Industria: SALUD - 20</t>
  </si>
  <si>
    <t>200203025otras</t>
  </si>
  <si>
    <t>INSERT INTO categoria VALUES (200203025,'Otras','Otras-200203025','Otras-200203025 | Prod: Farmacia-200203 | Sector: FarmaciasCentroSalud | Industria: SALUD - 20',200203);</t>
  </si>
  <si>
    <t>Farmacia</t>
  </si>
  <si>
    <t>Farmacia-200203026</t>
  </si>
  <si>
    <t>Farmacia-200203026 | Prod: Farmacia-200203 | Sector: FarmaciasCentroSalud | Industria: SALUD - 20</t>
  </si>
  <si>
    <t>200203026farmacia</t>
  </si>
  <si>
    <t>INSERT INTO categoria VALUES (200203026,'Farmacia','Farmacia-200203026','Farmacia-200203026 | Prod: Farmacia-200203 | Sector: FarmaciasCentroSalud | Industria: SALUD - 20',200203);</t>
  </si>
  <si>
    <t>Tecnología médica</t>
  </si>
  <si>
    <t>Productos</t>
  </si>
  <si>
    <t>Electroencefalógrafo</t>
  </si>
  <si>
    <t>Electroencefalógrafo-200301005</t>
  </si>
  <si>
    <t>Electroencefalógrafo-200301005 | Prod: MedicinaProductos-200301 | Sector: TechMédica | Industria: SALUD - 20</t>
  </si>
  <si>
    <t>200301005electroencefalografo</t>
  </si>
  <si>
    <t>INSERT INTO categoria VALUES (200301005,'Electroencefalógrafo','Electroencefalógrafo-200301005','Electroencefalógrafo-200301005 | Prod: MedicinaProductos-200301 | Sector: TechMédica | Industria: SALUD - 20',200301);</t>
  </si>
  <si>
    <t>Máquina de Ultrasonido</t>
  </si>
  <si>
    <t>Máquina de Ultrasonido-200301006</t>
  </si>
  <si>
    <t>Máquina de Ultrasonido-200301006 | Prod: MedicinaProductos-200301 | Sector: TechMédica | Industria: SALUD - 20</t>
  </si>
  <si>
    <t>200301006maquina_de_ultrasonido</t>
  </si>
  <si>
    <t>INSERT INTO categoria VALUES (200301006,'Máquina de Ultrasonido','Máquina de Ultrasonido-200301006','Máquina de Ultrasonido-200301006 | Prod: MedicinaProductos-200301 | Sector: TechMédica | Industria: SALUD - 20',200301);</t>
  </si>
  <si>
    <t>Scanner</t>
  </si>
  <si>
    <t>Scanner-200301007</t>
  </si>
  <si>
    <t>Scanner-200301007 | Prod: MedicinaProductos-200301 | Sector: TechMédica | Industria: SALUD - 20</t>
  </si>
  <si>
    <t>200301007scanner</t>
  </si>
  <si>
    <t>INSERT INTO categoria VALUES (200301007,'Scanner','Scanner-200301007','Scanner-200301007 | Prod: MedicinaProductos-200301 | Sector: TechMédica | Industria: SALUD - 20',200301);</t>
  </si>
  <si>
    <t>Cámara de resonancia magnética</t>
  </si>
  <si>
    <t>Cámara de resonancia magnética-200301008</t>
  </si>
  <si>
    <t>Cámara de resonancia magnética-200301008 | Prod: MedicinaProductos-200301 | Sector: TechMédica | Industria: SALUD - 20</t>
  </si>
  <si>
    <t>200301008camara_de_resonancia_magnetica</t>
  </si>
  <si>
    <t>INSERT INTO categoria VALUES (200301008,'Cámara de resonancia magnética','Cámara de resonancia magnética-200301008','Cámara de resonancia magnética-200301008 | Prod: MedicinaProductos-200301 | Sector: TechMédica | Industria: SALUD - 20',200301);</t>
  </si>
  <si>
    <t>ECMO (Extra Corporeal Membrane Oxigenation)</t>
  </si>
  <si>
    <t>ECMO (Extra Corporeal Membrane Oxigenation)-200301009</t>
  </si>
  <si>
    <t>ECMO (Extra Corporeal Membrane Oxigenation)-200301009 | Prod: MedicinaProductos-200301 | Sector: TechMédica | Industria: SALUD - 20</t>
  </si>
  <si>
    <t>200301009ecmo_(extra_corporeal_membrane_oxigenation)</t>
  </si>
  <si>
    <t>INSERT INTO categoria VALUES (200301009,'ECMO (Extra Corporeal Membrane Oxigenation)','ECMO (Extra Corporeal Membrane Oxigenation)-200301009','ECMO (Extra Corporeal Membrane Oxigenation)-200301009 | Prod: MedicinaProductos-200301 | Sector: TechMédica | Industria: SALUD - 20',200301);</t>
  </si>
  <si>
    <t>Cámara Hiperbárica</t>
  </si>
  <si>
    <t>Cámara Hiperbárica-200301010</t>
  </si>
  <si>
    <t>Cámara Hiperbárica-200301010 | Prod: MedicinaProductos-200301 | Sector: TechMédica | Industria: SALUD - 20</t>
  </si>
  <si>
    <t>200301010camara_hiperbarica</t>
  </si>
  <si>
    <t>INSERT INTO categoria VALUES (200301010,'Cámara Hiperbárica','Cámara Hiperbárica-200301010','Cámara Hiperbárica-200301010 | Prod: MedicinaProductos-200301 | Sector: TechMédica | Industria: SALUD - 20',200301);</t>
  </si>
  <si>
    <t>Ecógrafo</t>
  </si>
  <si>
    <t>Ecógrafo-200301011</t>
  </si>
  <si>
    <t>Ecógrafo-200301011 | Prod: MedicinaProductos-200301 | Sector: TechMédica | Industria: SALUD - 20</t>
  </si>
  <si>
    <t>200301011ecografo</t>
  </si>
  <si>
    <t>INSERT INTO categoria VALUES (200301011,'Ecógrafo','Ecógrafo-200301011','Ecógrafo-200301011 | Prod: MedicinaProductos-200301 | Sector: TechMédica | Industria: SALUD - 20',200301);</t>
  </si>
  <si>
    <t>Máquina Dialisadora</t>
  </si>
  <si>
    <t>Máquina Dialisadora-200301012</t>
  </si>
  <si>
    <t>Máquina Dialisadora-200301012 | Prod: MedicinaProductos-200301 | Sector: TechMédica | Industria: SALUD - 20</t>
  </si>
  <si>
    <t>200301012maquina_dialisadora</t>
  </si>
  <si>
    <t>INSERT INTO categoria VALUES (200301012,'Máquina Dialisadora','Máquina Dialisadora-200301012','Máquina Dialisadora-200301012 | Prod: MedicinaProductos-200301 | Sector: TechMédica | Industria: SALUD - 20',200301);</t>
  </si>
  <si>
    <t>Ventilador Mecánico</t>
  </si>
  <si>
    <t>Ventilador Mecánico-200301013</t>
  </si>
  <si>
    <t>Ventilador Mecánico-200301013 | Prod: MedicinaProductos-200301 | Sector: TechMédica | Industria: SALUD - 20</t>
  </si>
  <si>
    <t>200301013ventilador_mecanico</t>
  </si>
  <si>
    <t>INSERT INTO categoria VALUES (200301013,'Ventilador Mecánico','Ventilador Mecánico-200301013','Ventilador Mecánico-200301013 | Prod: MedicinaProductos-200301 | Sector: TechMédica | Industria: SALUD - 20',200301);</t>
  </si>
  <si>
    <t>Sistema Quirurgico DaVinci</t>
  </si>
  <si>
    <t>Sistema Quirurgico DaVinci-200301014</t>
  </si>
  <si>
    <t>Sistema Quirurgico DaVinci-200301014 | Prod: MedicinaProductos-200301 | Sector: TechMédica | Industria: SALUD - 20</t>
  </si>
  <si>
    <t>200301014sistema_quirurgico_davinci</t>
  </si>
  <si>
    <t>INSERT INTO categoria VALUES (200301014,'Sistema Quirurgico DaVinci','Sistema Quirurgico DaVinci-200301014','Sistema Quirurgico DaVinci-200301014 | Prod: MedicinaProductos-200301 | Sector: TechMédica | Industria: SALUD - 20',200301);</t>
  </si>
  <si>
    <t>Ofalmómetro</t>
  </si>
  <si>
    <t>Ofalmómetro-200301015</t>
  </si>
  <si>
    <t>Ofalmómetro-200301015 | Prod: MedicinaProductos-200301 | Sector: TechMédica | Industria: SALUD - 20</t>
  </si>
  <si>
    <t>200301015ofalmometro</t>
  </si>
  <si>
    <t>INSERT INTO categoria VALUES (200301015,'Ofalmómetro','Ofalmómetro-200301015','Ofalmómetro-200301015 | Prod: MedicinaProductos-200301 | Sector: TechMédica | Industria: SALUD - 20',200301);</t>
  </si>
  <si>
    <t>Especialidades</t>
  </si>
  <si>
    <t>Citodiagnóstico</t>
  </si>
  <si>
    <t>Citodiagnóstico-200302005</t>
  </si>
  <si>
    <t>Citodiagnóstico-200302005 | Prod: MedicinaEspecialidades-200302 | Sector: TechMédica | Industria: SALUD - 20</t>
  </si>
  <si>
    <t>200302005citodiagnostico</t>
  </si>
  <si>
    <t>INSERT INTO categoria VALUES (200302005,'Citodiagnóstico','Citodiagnóstico-200302005','Citodiagnóstico-200302005 | Prod: MedicinaEspecialidades-200302 | Sector: TechMédica | Industria: SALUD - 20',200302);</t>
  </si>
  <si>
    <t>Imagenología</t>
  </si>
  <si>
    <t>Imagenología-200302006</t>
  </si>
  <si>
    <t>Imagenología-200302006 | Prod: MedicinaEspecialidades-200302 | Sector: TechMédica | Industria: SALUD - 20</t>
  </si>
  <si>
    <t>200302006imagenologia</t>
  </si>
  <si>
    <t>INSERT INTO categoria VALUES (200302006,'Imagenología','Imagenología-200302006','Imagenología-200302006 | Prod: MedicinaEspecialidades-200302 | Sector: TechMédica | Industria: SALUD - 20',200302);</t>
  </si>
  <si>
    <t>Física Médica</t>
  </si>
  <si>
    <t>Física Médica-200302007</t>
  </si>
  <si>
    <t>Física Médica-200302007 | Prod: MedicinaEspecialidades-200302 | Sector: TechMédica | Industria: SALUD - 20</t>
  </si>
  <si>
    <t>200302007fisica_medica</t>
  </si>
  <si>
    <t>INSERT INTO categoria VALUES (200302007,'Física Médica','Física Médica-200302007','Física Médica-200302007 | Prod: MedicinaEspecialidades-200302 | Sector: TechMédica | Industria: SALUD - 20',200302);</t>
  </si>
  <si>
    <t>Empresas</t>
  </si>
  <si>
    <t>Roche</t>
  </si>
  <si>
    <t>Roche-200303005</t>
  </si>
  <si>
    <t>Roche-200303005 | Prod: Medicina Empresas-200303 | Sector: TechMédica | Industria: SALUD - 20</t>
  </si>
  <si>
    <t>200303005roche</t>
  </si>
  <si>
    <t>INSERT INTO categoria VALUES (200303005,'Roche','Roche-200303005','Roche-200303005 | Prod: Medicina Empresas-200303 | Sector: TechMédica | Industria: SALUD - 20',200303);</t>
  </si>
  <si>
    <t>Abbott</t>
  </si>
  <si>
    <t>Abbott-200303006</t>
  </si>
  <si>
    <t>Abbott-200303006 | Prod: Medicina Empresas-200303 | Sector: TechMédica | Industria: SALUD - 20</t>
  </si>
  <si>
    <t>200303006abbott</t>
  </si>
  <si>
    <t>INSERT INTO categoria VALUES (200303006,'Abbott','Abbott-200303006','Abbott-200303006 | Prod: Medicina Empresas-200303 | Sector: TechMédica | Industria: SALUD - 20',200303);</t>
  </si>
  <si>
    <t>Stryker</t>
  </si>
  <si>
    <t>Stryker-200303007</t>
  </si>
  <si>
    <t>Stryker-200303007 | Prod: Medicina Empresas-200303 | Sector: TechMédica | Industria: SALUD - 20</t>
  </si>
  <si>
    <t>200303007stryker</t>
  </si>
  <si>
    <t>INSERT INTO categoria VALUES (200303007,'Stryker','Stryker-200303007','Stryker-200303007 | Prod: Medicina Empresas-200303 | Sector: TechMédica | Industria: SALUD - 20',200303);</t>
  </si>
  <si>
    <t>General Electric Healthcare</t>
  </si>
  <si>
    <t>General Electric Healthcare-200303008</t>
  </si>
  <si>
    <t>General Electric Healthcare-200303008 | Prod: Medicina Empresas-200303 | Sector: TechMédica | Industria: SALUD - 20</t>
  </si>
  <si>
    <t>200303008general_electric_healthcare</t>
  </si>
  <si>
    <t>INSERT INTO categoria VALUES (200303008,'General Electric Healthcare','General Electric Healthcare-200303008','General Electric Healthcare-200303008 | Prod: Medicina Empresas-200303 | Sector: TechMédica | Industria: SALUD - 20',200303);</t>
  </si>
  <si>
    <t>Sistemas de cobertura</t>
  </si>
  <si>
    <t>Privado</t>
  </si>
  <si>
    <t>CruzBlanca</t>
  </si>
  <si>
    <t>CruzBlanca-200402005</t>
  </si>
  <si>
    <t>CruzBlanca-200402005 | Prod: Medicina Privada-200402 | Sector: Cobertura Salud | Industria: SALUD - 20</t>
  </si>
  <si>
    <t>200402005cruzblanca</t>
  </si>
  <si>
    <t>INSERT INTO categoria VALUES (200402005,'CruzBlanca','CruzBlanca-200402005','CruzBlanca-200402005 | Prod: Medicina Privada-200402 | Sector: Cobertura Salud | Industria: SALUD - 20',200402);</t>
  </si>
  <si>
    <t>Nueva MásVida</t>
  </si>
  <si>
    <t>Nueva MásVida-200402006</t>
  </si>
  <si>
    <t>Nueva MásVida-200402006 | Prod: Medicina Privada-200402 | Sector: Cobertura Salud | Industria: SALUD - 20</t>
  </si>
  <si>
    <t>200402006nueva_masvida</t>
  </si>
  <si>
    <t>INSERT INTO categoria VALUES (200402006,'Nueva MásVida','Nueva MásVida-200402006','Nueva MásVida-200402006 | Prod: Medicina Privada-200402 | Sector: Cobertura Salud | Industria: SALUD - 20',200402);</t>
  </si>
  <si>
    <t>Vida Tres</t>
  </si>
  <si>
    <t>Vida Tres-200402007</t>
  </si>
  <si>
    <t>Vida Tres-200402007 | Prod: Medicina Privada-200402 | Sector: Cobertura Salud | Industria: SALUD - 20</t>
  </si>
  <si>
    <t>200402007vida_tres</t>
  </si>
  <si>
    <t>INSERT INTO categoria VALUES (200402007,'Vida Tres','Vida Tres-200402007','Vida Tres-200402007 | Prod: Medicina Privada-200402 | Sector: Cobertura Salud | Industria: SALUD - 20',200402);</t>
  </si>
  <si>
    <t>Cruz del Norte</t>
  </si>
  <si>
    <t>Cruz del Norte-200402008</t>
  </si>
  <si>
    <t>Cruz del Norte-200402008 | Prod: Medicina Privada-200402 | Sector: Cobertura Salud | Industria: SALUD - 20</t>
  </si>
  <si>
    <t>200402008cruz_del_norte</t>
  </si>
  <si>
    <t>INSERT INTO categoria VALUES (200402008,'Cruz del Norte','Cruz del Norte-200402008','Cruz del Norte-200402008 | Prod: Medicina Privada-200402 | Sector: Cobertura Salud | Industria: SALUD - 20',200402);</t>
  </si>
  <si>
    <t>ISALUD (Isapre de CODELCO)</t>
  </si>
  <si>
    <t>ISALUD (Isapre de CODELCO)-200402009</t>
  </si>
  <si>
    <t>ISALUD (Isapre de CODELCO)-200402009 | Prod: Medicina Privada-200402 | Sector: Cobertura Salud | Industria: SALUD - 20</t>
  </si>
  <si>
    <t>200402009isalud_(isapre_de_codelco)</t>
  </si>
  <si>
    <t>INSERT INTO categoria VALUES (200402009,'ISALUD (Isapre de CODELCO)','ISALUD (Isapre de CODELCO)-200402009','ISALUD (Isapre de CODELCO)-200402009 | Prod: Medicina Privada-200402 | Sector: Cobertura Salud | Industria: SALUD - 20',200402);</t>
  </si>
  <si>
    <t>Isapre Fundación Banco Estado</t>
  </si>
  <si>
    <t>Isapre Fundación Banco Estado-200402010</t>
  </si>
  <si>
    <t>Isapre Fundación Banco Estado-200402010 | Prod: Medicina Privada-200402 | Sector: Cobertura Salud | Industria: SALUD - 20</t>
  </si>
  <si>
    <t>200402010isapre_fundacion_banco_estado</t>
  </si>
  <si>
    <t>INSERT INTO categoria VALUES (200402010,'Isapre Fundación Banco Estado','Isapre Fundación Banco Estado-200402010','Isapre Fundación Banco Estado-200402010 | Prod: Medicina Privada-200402 | Sector: Cobertura Salud | Industria: SALUD - 20',200402);</t>
  </si>
  <si>
    <t>FUSAT</t>
  </si>
  <si>
    <t>FUSAT-200402011</t>
  </si>
  <si>
    <t>FUSAT-200402011 | Prod: Medicina Privada-200402 | Sector: Cobertura Salud | Industria: SALUD - 20</t>
  </si>
  <si>
    <t>200402011fusat</t>
  </si>
  <si>
    <t>INSERT INTO categoria VALUES (200402011,'FUSAT','FUSAT-200402011','FUSAT-200402011 | Prod: Medicina Privada-200402 | Sector: Cobertura Salud | Industria: SALUD - 20',200402);</t>
  </si>
  <si>
    <t>Río Blanco-200402012</t>
  </si>
  <si>
    <t>Río Blanco-200402012 | Prod: Medicina Privada-200402 | Sector: Cobertura Salud | Industria: SALUD - 20</t>
  </si>
  <si>
    <t>200402012rio_blanco</t>
  </si>
  <si>
    <t>INSERT INTO categoria VALUES (200402012,'Río Blanco','Río Blanco-200402012','Río Blanco-200402012 | Prod: Medicina Privada-200402 | Sector: Cobertura Salud | Industria: SALUD - 20',200402);</t>
  </si>
  <si>
    <t>San Lorenzo-200402013</t>
  </si>
  <si>
    <t>San Lorenzo-200402013 | Prod: Medicina Privada-200402 | Sector: Cobertura Salud | Industria: SALUD - 20</t>
  </si>
  <si>
    <t>200402013san_lorenzo</t>
  </si>
  <si>
    <t>INSERT INTO categoria VALUES (200402013,'San Lorenzo','San Lorenzo-200402013','San Lorenzo-200402013 | Prod: Medicina Privada-200402 | Sector: Cobertura Salud | Industria: SALUD - 20',200402);</t>
  </si>
  <si>
    <t>Chuquicamata</t>
  </si>
  <si>
    <t>Chuquicamata-200402014</t>
  </si>
  <si>
    <t>Chuquicamata-200402014 | Prod: Medicina Privada-200402 | Sector: Cobertura Salud | Industria: SALUD - 20</t>
  </si>
  <si>
    <t>200402014chuquicamata</t>
  </si>
  <si>
    <t>INSERT INTO categoria VALUES (200402014,'Chuquicamata','Chuquicamata-200402014','Chuquicamata-200402014 | Prod: Medicina Privada-200402 | Sector: Cobertura Salud | Industria: SALUD - 20',200402);</t>
  </si>
  <si>
    <t>Programas de Salud</t>
  </si>
  <si>
    <t>Público</t>
  </si>
  <si>
    <t>Programa de Alimentación del Adulto Mayor (PACAM)</t>
  </si>
  <si>
    <t>Programa de Alimentación del Adulto Mayor (PACAM)-200501005</t>
  </si>
  <si>
    <t>Programa de Alimentación del Adulto Mayor (PACAM)-200501005 | Prod: Programas Salud-200501 | Sector: Cobertura Salud | Industria: SALUD - 20</t>
  </si>
  <si>
    <t>200501005programa_de_alimentacion_del_adulto_mayor_(pacam)</t>
  </si>
  <si>
    <t>INSERT INTO categoria VALUES (200501005,'Programa de Alimentación del Adulto Mayor (PACAM)','Programa de Alimentación del Adulto Mayor (PACAM)-200501005','Programa de Alimentación del Adulto Mayor (PACAM)-200501005 | Prod: Programas Salud-200501 | Sector: Cobertura Salud | Industria: SALUD - 20',200501);</t>
  </si>
  <si>
    <t>Programa de Mejoramiento APS</t>
  </si>
  <si>
    <t>Programa de Mejoramiento APS-200501006</t>
  </si>
  <si>
    <t>Programa de Mejoramiento APS-200501006 | Prod: Programas Salud-200501 | Sector: Cobertura Salud | Industria: SALUD - 20</t>
  </si>
  <si>
    <t>200501006programa_de_mejoramiento_aps</t>
  </si>
  <si>
    <t>INSERT INTO categoria VALUES (200501006,'Programa de Mejoramiento APS','Programa de Mejoramiento APS-200501006','Programa de Mejoramiento APS-200501006 | Prod: Programas Salud-200501 | Sector: Cobertura Salud | Industria: SALUD - 20',200501);</t>
  </si>
  <si>
    <t>Programa de Rehabilitación</t>
  </si>
  <si>
    <t>Programa de Rehabilitación-200501007</t>
  </si>
  <si>
    <t>Programa de Rehabilitación-200501007 | Prod: Programas Salud-200501 | Sector: Cobertura Salud | Industria: SALUD - 20</t>
  </si>
  <si>
    <t>200501007programa_de_rehabilitacion</t>
  </si>
  <si>
    <t>INSERT INTO categoria VALUES (200501007,'Programa de Rehabilitación','Programa de Rehabilitación-200501007','Programa de Rehabilitación-200501007 | Prod: Programas Salud-200501 | Sector: Cobertura Salud | Industria: SALUD - 20',200501);</t>
  </si>
  <si>
    <t>Programa de Riesgo Cardiovascular</t>
  </si>
  <si>
    <t>Programa de Riesgo Cardiovascular-200501008</t>
  </si>
  <si>
    <t>Programa de Riesgo Cardiovascular-200501008 | Prod: Programas Salud-200501 | Sector: Cobertura Salud | Industria: SALUD - 20</t>
  </si>
  <si>
    <t>200501008programa_de_riesgo_cardiovascular</t>
  </si>
  <si>
    <t>INSERT INTO categoria VALUES (200501008,'Programa de Riesgo Cardiovascular','Programa de Riesgo Cardiovascular-200501008','Programa de Riesgo Cardiovascular-200501008 | Prod: Programas Salud-200501 | Sector: Cobertura Salud | Industria: SALUD - 20',200501);</t>
  </si>
  <si>
    <t>Programa de Salud Cardiovascular</t>
  </si>
  <si>
    <t>Programa de Salud Cardiovascular-200501009</t>
  </si>
  <si>
    <t>Programa de Salud Cardiovascular-200501009 | Prod: Programas Salud-200501 | Sector: Cobertura Salud | Industria: SALUD - 20</t>
  </si>
  <si>
    <t>200501009programa_de_salud_cardiovascular</t>
  </si>
  <si>
    <t>INSERT INTO categoria VALUES (200501009,'Programa de Salud Cardiovascular','Programa de Salud Cardiovascular-200501009','Programa de Salud Cardiovascular-200501009 | Prod: Programas Salud-200501 | Sector: Cobertura Salud | Industria: SALUD - 20',200501);</t>
  </si>
  <si>
    <t>Programa de Salud Mental</t>
  </si>
  <si>
    <t>Programa de Salud Mental-200501010</t>
  </si>
  <si>
    <t>Programa de Salud Mental-200501010 | Prod: Programas Salud-200501 | Sector: Cobertura Salud | Industria: SALUD - 20</t>
  </si>
  <si>
    <t>200501010programa_de_salud_mental</t>
  </si>
  <si>
    <t>INSERT INTO categoria VALUES (200501010,'Programa de Salud Mental','Programa de Salud Mental-200501010','Programa de Salud Mental-200501010 | Prod: Programas Salud-200501 | Sector: Cobertura Salud | Industria: SALUD - 20',200501);</t>
  </si>
  <si>
    <t>Programa de Salud Reforzamiento Odontológico</t>
  </si>
  <si>
    <t>Programa de Salud Reforzamiento Odontológico-200501011</t>
  </si>
  <si>
    <t>Programa de Salud Reforzamiento Odontológico-200501011 | Prod: Programas Salud-200501 | Sector: Cobertura Salud | Industria: SALUD - 20</t>
  </si>
  <si>
    <t>200501011programa_de_salud_reforzamiento_odontologico</t>
  </si>
  <si>
    <t>INSERT INTO categoria VALUES (200501011,'Programa de Salud Reforzamiento Odontológico','Programa de Salud Reforzamiento Odontológico-200501011','Programa de Salud Reforzamiento Odontológico-200501011 | Prod: Programas Salud-200501 | Sector: Cobertura Salud | Industria: SALUD - 20',200501);</t>
  </si>
  <si>
    <t>Programa de Salud del Adulto Mayor</t>
  </si>
  <si>
    <t>Programa de Salud del Adulto Mayor-200501012</t>
  </si>
  <si>
    <t>Programa de Salud del Adulto Mayor-200501012 | Prod: Programas Salud-200501 | Sector: Cobertura Salud | Industria: SALUD - 20</t>
  </si>
  <si>
    <t>200501012programa_de_salud_del_adulto_mayor</t>
  </si>
  <si>
    <t>INSERT INTO categoria VALUES (200501012,'Programa de Salud del Adulto Mayor','Programa de Salud del Adulto Mayor-200501012','Programa de Salud del Adulto Mayor-200501012 | Prod: Programas Salud-200501 | Sector: Cobertura Salud | Industria: SALUD - 20',200501);</t>
  </si>
  <si>
    <t>Programa de Tuberculosis</t>
  </si>
  <si>
    <t>Programa de Tuberculosis-200501013</t>
  </si>
  <si>
    <t>Programa de Tuberculosis-200501013 | Prod: Programas Salud-200501 | Sector: Cobertura Salud | Industria: SALUD - 20</t>
  </si>
  <si>
    <t>200501013programa_de_tuberculosis</t>
  </si>
  <si>
    <t>INSERT INTO categoria VALUES (200501013,'Programa de Tuberculosis','Programa de Tuberculosis-200501013','Programa de Tuberculosis-200501013 | Prod: Programas Salud-200501 | Sector: Cobertura Salud | Industria: SALUD - 20',200501);</t>
  </si>
  <si>
    <t>Programa del Adulto Mayor</t>
  </si>
  <si>
    <t>Programa del Adulto Mayor-200501014</t>
  </si>
  <si>
    <t>Programa del Adulto Mayor-200501014 | Prod: Programas Salud-200501 | Sector: Cobertura Salud | Industria: SALUD - 20</t>
  </si>
  <si>
    <t>200501014programa_del_adulto_mayor</t>
  </si>
  <si>
    <t>INSERT INTO categoria VALUES (200501014,'Programa del Adulto Mayor','Programa del Adulto Mayor-200501014','Programa del Adulto Mayor-200501014 | Prod: Programas Salud-200501 | Sector: Cobertura Salud | Industria: SALUD - 20',200501);</t>
  </si>
  <si>
    <t>Programas Especiales</t>
  </si>
  <si>
    <t>Programas Especiales-200501015</t>
  </si>
  <si>
    <t>Programas Especiales-200501015 | Prod: Programas Salud-200501 | Sector: Cobertura Salud | Industria: SALUD - 20</t>
  </si>
  <si>
    <t>200501015programas_especiales</t>
  </si>
  <si>
    <t>INSERT INTO categoria VALUES (200501015,'Programas Especiales','Programas Especiales-200501015','Programas Especiales-200501015 | Prod: Programas Salud-200501 | Sector: Cobertura Salud | Industria: SALUD - 20',200501);</t>
  </si>
  <si>
    <t>Programas de Prevención de la Mujer</t>
  </si>
  <si>
    <t>Programas de Prevención de la Mujer-200501016</t>
  </si>
  <si>
    <t>Programas de Prevención de la Mujer-200501016 | Prod: Programas Salud-200501 | Sector: Cobertura Salud | Industria: SALUD - 20</t>
  </si>
  <si>
    <t>200501016programas_de_prevencion_de_la_mujer</t>
  </si>
  <si>
    <t>INSERT INTO categoria VALUES (200501016,'Programas de Prevención de la Mujer','Programas de Prevención de la Mujer-200501016','Programas de Prevención de la Mujer-200501016 | Prod: Programas Salud-200501 | Sector: Cobertura Salud | Industria: SALUD - 20',200501);</t>
  </si>
  <si>
    <t>Programa de Prevención y Control de VIH, SIDA e ITS</t>
  </si>
  <si>
    <t>Programa de Prevención y Control de VIH, SIDA e ITS-200501017</t>
  </si>
  <si>
    <t>Programa de Prevención y Control de VIH, SIDA e ITS-200501017 | Prod: Programas Salud-200501 | Sector: Cobertura Salud | Industria: SALUD - 20</t>
  </si>
  <si>
    <t>200501017programa_de_prevencion_y_control_de_vih,_sida_e_its</t>
  </si>
  <si>
    <t>INSERT INTO categoria VALUES (200501017,'Programa de Prevención y Control de VIH, SIDA e ITS','Programa de Prevención y Control de VIH, SIDA e ITS-200501017','Programa de Prevención y Control de VIH, SIDA e ITS-200501017 | Prod: Programas Salud-200501 | Sector: Cobertura Salud | Industria: SALUD - 20',200501);</t>
  </si>
  <si>
    <t>Programa de Salud Infantil Chile Crece Contigo</t>
  </si>
  <si>
    <t>Programa de Salud Infantil Chile Crece Contigo-200501018</t>
  </si>
  <si>
    <t>Programa de Salud Infantil Chile Crece Contigo-200501018 | Prod: Programas Salud-200501 | Sector: Cobertura Salud | Industria: SALUD - 20</t>
  </si>
  <si>
    <t>200501018programa_de_salud_infantil_chile_crece_contigo</t>
  </si>
  <si>
    <t>INSERT INTO categoria VALUES (200501018,'Programa de Salud Infantil Chile Crece Contigo','Programa de Salud Infantil Chile Crece Contigo-200501018','Programa de Salud Infantil Chile Crece Contigo-200501018 | Prod: Programas Salud-200501 | Sector: Cobertura Salud | Industria: SALUD - 20',200501);</t>
  </si>
  <si>
    <t>Programa de Salud Integral Jóvenes y Adolescentes</t>
  </si>
  <si>
    <t>Programa de Salud Integral Jóvenes y Adolescentes-200501019</t>
  </si>
  <si>
    <t>Programa de Salud Integral Jóvenes y Adolescentes-200501019 | Prod: Programas Salud-200501 | Sector: Cobertura Salud | Industria: SALUD - 20</t>
  </si>
  <si>
    <t>200501019programa_de_salud_integral_jovenes_y_adolescentes</t>
  </si>
  <si>
    <t>INSERT INTO categoria VALUES (200501019,'Programa de Salud Integral Jóvenes y Adolescentes','Programa de Salud Integral Jóvenes y Adolescentes-200501019','Programa de Salud Integral Jóvenes y Adolescentes-200501019 | Prod: Programas Salud-200501 | Sector: Cobertura Salud | Industria: SALUD - 20',200501);</t>
  </si>
  <si>
    <t>Programa Salud Sexual y Reprouctiva</t>
  </si>
  <si>
    <t>Programa Salud Sexual y Reprouctiva-200501020</t>
  </si>
  <si>
    <t>Programa Salud Sexual y Reprouctiva-200501020 | Prod: Programas Salud-200501 | Sector: Cobertura Salud | Industria: SALUD - 20</t>
  </si>
  <si>
    <t>200501020programa_salud_sexual_y_reprouctiva</t>
  </si>
  <si>
    <t>INSERT INTO categoria VALUES (200501020,'Programa Salud Sexual y Reprouctiva','Programa Salud Sexual y Reprouctiva-200501020','Programa Salud Sexual y Reprouctiva-200501020 | Prod: Programas Salud-200501 | Sector: Cobertura Salud | Industria: SALUD - 20',200501);</t>
  </si>
  <si>
    <t>Programa Salud Bucal</t>
  </si>
  <si>
    <t>Programa Salud Bucal-200501021</t>
  </si>
  <si>
    <t>Programa Salud Bucal-200501021 | Prod: Programas Salud-200501 | Sector: Cobertura Salud | Industria: SALUD - 20</t>
  </si>
  <si>
    <t>200501021programa_salud_bucal</t>
  </si>
  <si>
    <t>INSERT INTO categoria VALUES (200501021,'Programa Salud Bucal','Programa Salud Bucal-200501021','Programa Salud Bucal-200501021 | Prod: Programas Salud-200501 | Sector: Cobertura Salud | Industria: SALUD - 20',200501);</t>
  </si>
  <si>
    <t>Programa Hepatitis B y C</t>
  </si>
  <si>
    <t>Programa Hepatitis B y C-200501022</t>
  </si>
  <si>
    <t>Programa Hepatitis B y C-200501022 | Prod: Programas Salud-200501 | Sector: Cobertura Salud | Industria: SALUD - 20</t>
  </si>
  <si>
    <t>200501022programa_hepatitis_b_y_c</t>
  </si>
  <si>
    <t>INSERT INTO categoria VALUES (200501022,'Programa Hepatitis B y C','Programa Hepatitis B y C-200501022','Programa Hepatitis B y C-200501022 | Prod: Programas Salud-200501 | Sector: Cobertura Salud | Industria: SALUD - 20',200501);</t>
  </si>
  <si>
    <t>Programa de Enfermedades Respiratorias</t>
  </si>
  <si>
    <t>Programa de Enfermedades Respiratorias-200501023</t>
  </si>
  <si>
    <t>Programa de Enfermedades Respiratorias-200501023 | Prod: Programas Salud-200501 | Sector: Cobertura Salud | Industria: SALUD - 20</t>
  </si>
  <si>
    <t>200501023programa_de_enfermedades_respiratorias</t>
  </si>
  <si>
    <t>INSERT INTO categoria VALUES (200501023,'Programa de Enfermedades Respiratorias','Programa de Enfermedades Respiratorias-200501023','Programa de Enfermedades Respiratorias-200501023 | Prod: Programas Salud-200501 | Sector: Cobertura Salud | Industria: SALUD - 20',200501);</t>
  </si>
  <si>
    <t>Programa de Enfermedades No Transmisibles</t>
  </si>
  <si>
    <t>Programa de Enfermedades No Transmisibles-200501024</t>
  </si>
  <si>
    <t>Programa de Enfermedades No Transmisibles-200501024 | Prod: Programas Salud-200501 | Sector: Cobertura Salud | Industria: SALUD - 20</t>
  </si>
  <si>
    <t>200501024programa_de_enfermedades_no_transmisibles</t>
  </si>
  <si>
    <t>INSERT INTO categoria VALUES (200501024,'Programa de Enfermedades No Transmisibles','Programa de Enfermedades No Transmisibles-200501024','Programa de Enfermedades No Transmisibles-200501024 | Prod: Programas Salud-200501 | Sector: Cobertura Salud | Industria: SALUD - 20',200501);</t>
  </si>
  <si>
    <t>Programa de Cáncer y otros Tumores</t>
  </si>
  <si>
    <t>Programa de Cáncer y otros Tumores-200501025</t>
  </si>
  <si>
    <t>Programa de Cáncer y otros Tumores-200501025 | Prod: Programas Salud-200501 | Sector: Cobertura Salud | Industria: SALUD - 20</t>
  </si>
  <si>
    <t>200501025programa_de_cancer_y_otros_tumores</t>
  </si>
  <si>
    <t>INSERT INTO categoria VALUES (200501025,'Programa de Cáncer y otros Tumores','Programa de Cáncer y otros Tumores-200501025','Programa de Cáncer y otros Tumores-200501025 | Prod: Programas Salud-200501 | Sector: Cobertura Salud | Industria: SALUD - 20',200501);</t>
  </si>
  <si>
    <t>Programa Dengue/Chikungunya</t>
  </si>
  <si>
    <t>Programa Dengue/Chikungunya-200501026</t>
  </si>
  <si>
    <t>Programa Dengue/Chikungunya-200501026 | Prod: Programas Salud-200501 | Sector: Cobertura Salud | Industria: SALUD - 20</t>
  </si>
  <si>
    <t>200501026programa_dengue/chikungunya</t>
  </si>
  <si>
    <t>INSERT INTO categoria VALUES (200501026,'Programa Dengue/Chikungunya','Programa Dengue/Chikungunya-200501026','Programa Dengue/Chikungunya-200501026 | Prod: Programas Salud-200501 | Sector: Cobertura Salud | Industria: SALUD - 20',200501);</t>
  </si>
  <si>
    <t>Programa de Discapacidad y Rehabilitación</t>
  </si>
  <si>
    <t>Programa de Discapacidad y Rehabilitación-200501027</t>
  </si>
  <si>
    <t>Programa de Discapacidad y Rehabilitación-200501027 | Prod: Programas Salud-200501 | Sector: Cobertura Salud | Industria: SALUD - 20</t>
  </si>
  <si>
    <t>200501027programa_de_discapacidad_y_rehabilitacion</t>
  </si>
  <si>
    <t>INSERT INTO categoria VALUES (200501027,'Programa de Discapacidad y Rehabilitación','Programa de Discapacidad y Rehabilitación-200501027','Programa de Discapacidad y Rehabilitación-200501027 | Prod: Programas Salud-200501 | Sector: Cobertura Salud | Industria: SALUD - 20',200501);</t>
  </si>
  <si>
    <t>Pandemias</t>
  </si>
  <si>
    <t>Brotes Virales</t>
  </si>
  <si>
    <t>Hepatitis C</t>
  </si>
  <si>
    <t>Hepatitis C-200601005</t>
  </si>
  <si>
    <t>Hepatitis C-200601005 | Prod: Virus-200601 | Sector: Pandemia | Industria: SALUD - 20</t>
  </si>
  <si>
    <t>200601005hepatitis_c</t>
  </si>
  <si>
    <t>INSERT INTO categoria VALUES (200601005,'Hepatitis C','Hepatitis C-200601005','Hepatitis C-200601005 | Prod: Virus-200601 | Sector: Pandemia | Industria: SALUD - 20',200601);</t>
  </si>
  <si>
    <t>Infección del NIPAH</t>
  </si>
  <si>
    <t>Infección del NIPAH-200601006</t>
  </si>
  <si>
    <t>Infección del NIPAH-200601006 | Prod: Virus-200601 | Sector: Pandemia | Industria: SALUD - 20</t>
  </si>
  <si>
    <t>200601006infeccion_del_nipah</t>
  </si>
  <si>
    <t>INSERT INTO categoria VALUES (200601006,'Infección del NIPAH','Infección del NIPAH-200601006','Infección del NIPAH-200601006 | Prod: Virus-200601 | Sector: Pandemia | Industria: SALUD - 20',200601);</t>
  </si>
  <si>
    <t>Marburgo</t>
  </si>
  <si>
    <t>Marburgo-200601007</t>
  </si>
  <si>
    <t>Marburgo-200601007 | Prod: Virus-200601 | Sector: Pandemia | Industria: SALUD - 20</t>
  </si>
  <si>
    <t>200601007marburgo</t>
  </si>
  <si>
    <t>INSERT INTO categoria VALUES (200601007,'Marburgo','Marburgo-200601007','Marburgo-200601007 | Prod: Virus-200601 | Sector: Pandemia | Industria: SALUD - 20',200601);</t>
  </si>
  <si>
    <t>Ébola</t>
  </si>
  <si>
    <t>Ébola-200601008</t>
  </si>
  <si>
    <t>Ébola-200601008 | Prod: Virus-200601 | Sector: Pandemia | Industria: SALUD - 20</t>
  </si>
  <si>
    <t>200601008ebola</t>
  </si>
  <si>
    <t>INSERT INTO categoria VALUES (200601008,'Ébola','Ébola-200601008','Ébola-200601008 | Prod: Virus-200601 | Sector: Pandemia | Industria: SALUD - 20',200601);</t>
  </si>
  <si>
    <t>Virus Hendra</t>
  </si>
  <si>
    <t>Virus Hendra-200601009</t>
  </si>
  <si>
    <t>Virus Hendra-200601009 | Prod: Virus-200601 | Sector: Pandemia | Industria: SALUD - 20</t>
  </si>
  <si>
    <t>200601009virus_hendra</t>
  </si>
  <si>
    <t>INSERT INTO categoria VALUES (200601009,'Virus Hendra','Virus Hendra-200601009','Virus Hendra-200601009 | Prod: Virus-200601 | Sector: Pandemia | Industria: SALUD - 20',200601);</t>
  </si>
  <si>
    <t>Gripe Aviar H5N1</t>
  </si>
  <si>
    <t>Gripe Aviar H5N1-200601010</t>
  </si>
  <si>
    <t>Gripe Aviar H5N1-200601010 | Prod: Virus-200601 | Sector: Pandemia | Industria: SALUD - 20</t>
  </si>
  <si>
    <t>200601010gripe_aviar_h5n1</t>
  </si>
  <si>
    <t>INSERT INTO categoria VALUES (200601010,'Gripe Aviar H5N1','Gripe Aviar H5N1-200601010','Gripe Aviar H5N1-200601010 | Prod: Virus-200601 | Sector: Pandemia | Industria: SALUD - 20',200601);</t>
  </si>
  <si>
    <t>Gripe Aviar H7N9</t>
  </si>
  <si>
    <t>Gripe Aviar H7N9-200601011</t>
  </si>
  <si>
    <t>Gripe Aviar H7N9-200601011 | Prod: Virus-200601 | Sector: Pandemia | Industria: SALUD - 20</t>
  </si>
  <si>
    <t>200601011gripe_aviar_h7n9</t>
  </si>
  <si>
    <t>INSERT INTO categoria VALUES (200601011,'Gripe Aviar H7N9','Gripe Aviar H7N9-200601011','Gripe Aviar H7N9-200601011 | Prod: Virus-200601 | Sector: Pandemia | Industria: SALUD - 20',200601);</t>
  </si>
  <si>
    <t>Médicos</t>
  </si>
  <si>
    <t>Ramas Médicas Clínicas</t>
  </si>
  <si>
    <t>Gastroenterología</t>
  </si>
  <si>
    <t>Gastroenterología-200701005</t>
  </si>
  <si>
    <t>Gastroenterología-200701005 | Prod: Medicina Clínica-200701 | Sector: Médicos | Industria: SALUD - 20</t>
  </si>
  <si>
    <t>200701005gastroenterologia</t>
  </si>
  <si>
    <t>INSERT INTO categoria VALUES (200701005,'Gastroenterología','Gastroenterología-200701005','Gastroenterología-200701005 | Prod: Medicina Clínica-200701 | Sector: Médicos | Industria: SALUD - 20',200701);</t>
  </si>
  <si>
    <t>Geriatría</t>
  </si>
  <si>
    <t>Geriatría-200701006</t>
  </si>
  <si>
    <t>Geriatría-200701006 | Prod: Medicina Clínica-200701 | Sector: Médicos | Industria: SALUD - 20</t>
  </si>
  <si>
    <t>200701006geriatria</t>
  </si>
  <si>
    <t>INSERT INTO categoria VALUES (200701006,'Geriatría','Geriatría-200701006','Geriatría-200701006 | Prod: Medicina Clínica-200701 | Sector: Médicos | Industria: SALUD - 20',200701);</t>
  </si>
  <si>
    <t>Hematología y Hemoterapia</t>
  </si>
  <si>
    <t>Hematología y Hemoterapia-200701007</t>
  </si>
  <si>
    <t>Hematología y Hemoterapia-200701007 | Prod: Medicina Clínica-200701 | Sector: Médicos | Industria: SALUD - 20</t>
  </si>
  <si>
    <t>200701007hematologia_y_hemoterapia</t>
  </si>
  <si>
    <t>INSERT INTO categoria VALUES (200701007,'Hematología y Hemoterapia','Hematología y Hemoterapia-200701007','Hematología y Hemoterapia-200701007 | Prod: Medicina Clínica-200701 | Sector: Médicos | Industria: SALUD - 20',200701);</t>
  </si>
  <si>
    <t>Infectología</t>
  </si>
  <si>
    <t>Infectología-200701008</t>
  </si>
  <si>
    <t>Infectología-200701008 | Prod: Medicina Clínica-200701 | Sector: Médicos | Industria: SALUD - 20</t>
  </si>
  <si>
    <t>200701008infectologia</t>
  </si>
  <si>
    <t>INSERT INTO categoria VALUES (200701008,'Infectología','Infectología-200701008','Infectología-200701008 | Prod: Medicina Clínica-200701 | Sector: Médicos | Industria: SALUD - 20',200701);</t>
  </si>
  <si>
    <t>Medicina Aeroespacial</t>
  </si>
  <si>
    <t>Medicina Aeroespacial-200701009</t>
  </si>
  <si>
    <t>Medicina Aeroespacial-200701009 | Prod: Medicina Clínica-200701 | Sector: Médicos | Industria: SALUD - 20</t>
  </si>
  <si>
    <t>200701009medicina_aeroespacial</t>
  </si>
  <si>
    <t>INSERT INTO categoria VALUES (200701009,'Medicina Aeroespacial','Medicina Aeroespacial-200701009','Medicina Aeroespacial-200701009 | Prod: Medicina Clínica-200701 | Sector: Médicos | Industria: SALUD - 20',200701);</t>
  </si>
  <si>
    <t>Medicina del Deporte</t>
  </si>
  <si>
    <t>Medicina del Deporte-200701010</t>
  </si>
  <si>
    <t>Medicina del Deporte-200701010 | Prod: Medicina Clínica-200701 | Sector: Médicos | Industria: SALUD - 20</t>
  </si>
  <si>
    <t>200701010medicina_del_deporte</t>
  </si>
  <si>
    <t>INSERT INTO categoria VALUES (200701010,'Medicina del Deporte','Medicina del Deporte-200701010','Medicina del Deporte-200701010 | Prod: Medicina Clínica-200701 | Sector: Médicos | Industria: SALUD - 20',200701);</t>
  </si>
  <si>
    <t>Medicina del Trabajo</t>
  </si>
  <si>
    <t>Medicina del Trabajo-200701011</t>
  </si>
  <si>
    <t>Medicina del Trabajo-200701011 | Prod: Medicina Clínica-200701 | Sector: Médicos | Industria: SALUD - 20</t>
  </si>
  <si>
    <t>200701011medicina_del_trabajo</t>
  </si>
  <si>
    <t>INSERT INTO categoria VALUES (200701011,'Medicina del Trabajo','Medicina del Trabajo-200701011','Medicina del Trabajo-200701011 | Prod: Medicina Clínica-200701 | Sector: Médicos | Industria: SALUD - 20',200701);</t>
  </si>
  <si>
    <t>Medicina de Urgencias</t>
  </si>
  <si>
    <t>Medicina de Urgencias-200701012</t>
  </si>
  <si>
    <t>Medicina de Urgencias-200701012 | Prod: Medicina Clínica-200701 | Sector: Médicos | Industria: SALUD - 20</t>
  </si>
  <si>
    <t>200701012medicina_de_urgencias</t>
  </si>
  <si>
    <t>INSERT INTO categoria VALUES (200701012,'Medicina de Urgencias','Medicina de Urgencias-200701012','Medicina de Urgencias-200701012 | Prod: Medicina Clínica-200701 | Sector: Médicos | Industria: SALUD - 20',200701);</t>
  </si>
  <si>
    <t>Medicina Familiar y Comunitaria</t>
  </si>
  <si>
    <t>Medicina Familiar y Comunitaria-200701013</t>
  </si>
  <si>
    <t>Medicina Familiar y Comunitaria-200701013 | Prod: Medicina Clínica-200701 | Sector: Médicos | Industria: SALUD - 20</t>
  </si>
  <si>
    <t>200701013medicina_familiar_y_comunitaria</t>
  </si>
  <si>
    <t>INSERT INTO categoria VALUES (200701013,'Medicina Familiar y Comunitaria','Medicina Familiar y Comunitaria-200701013','Medicina Familiar y Comunitaria-200701013 | Prod: Medicina Clínica-200701 | Sector: Médicos | Industria: SALUD - 20',200701);</t>
  </si>
  <si>
    <t>Medicina Física y Rehabilitación o Fisiatría</t>
  </si>
  <si>
    <t>Medicina Física y Rehabilitación o Fisiatría-200701014</t>
  </si>
  <si>
    <t>Medicina Física y Rehabilitación o Fisiatría-200701014 | Prod: Medicina Clínica-200701 | Sector: Médicos | Industria: SALUD - 20</t>
  </si>
  <si>
    <t>200701014medicina_fisica_y_rehabilitacion_o_fisiatria</t>
  </si>
  <si>
    <t>INSERT INTO categoria VALUES (200701014,'Medicina Física y Rehabilitación o Fisiatría','Medicina Física y Rehabilitación o Fisiatría-200701014','Medicina Física y Rehabilitación o Fisiatría-200701014 | Prod: Medicina Clínica-200701 | Sector: Médicos | Industria: SALUD - 20',200701);</t>
  </si>
  <si>
    <t>Medicina Intensiva</t>
  </si>
  <si>
    <t>Medicina Intensiva-200701015</t>
  </si>
  <si>
    <t>Medicina Intensiva-200701015 | Prod: Medicina Clínica-200701 | Sector: Médicos | Industria: SALUD - 20</t>
  </si>
  <si>
    <t>200701015medicina_intensiva</t>
  </si>
  <si>
    <t>INSERT INTO categoria VALUES (200701015,'Medicina Intensiva','Medicina Intensiva-200701015','Medicina Intensiva-200701015 | Prod: Medicina Clínica-200701 | Sector: Médicos | Industria: SALUD - 20',200701);</t>
  </si>
  <si>
    <t>Medicina Interna</t>
  </si>
  <si>
    <t>Medicina Interna-200701016</t>
  </si>
  <si>
    <t>Medicina Interna-200701016 | Prod: Medicina Clínica-200701 | Sector: Médicos | Industria: SALUD - 20</t>
  </si>
  <si>
    <t>200701016medicina_interna</t>
  </si>
  <si>
    <t>INSERT INTO categoria VALUES (200701016,'Medicina Interna','Medicina Interna-200701016','Medicina Interna-200701016 | Prod: Medicina Clínica-200701 | Sector: Médicos | Industria: SALUD - 20',200701);</t>
  </si>
  <si>
    <t>Medicina Legal y Forense</t>
  </si>
  <si>
    <t>Medicina Legal y Forense-200701017</t>
  </si>
  <si>
    <t>Medicina Legal y Forense-200701017 | Prod: Medicina Clínica-200701 | Sector: Médicos | Industria: SALUD - 20</t>
  </si>
  <si>
    <t>200701017medicina_legal_y_forense</t>
  </si>
  <si>
    <t>INSERT INTO categoria VALUES (200701017,'Medicina Legal y Forense','Medicina Legal y Forense-200701017','Medicina Legal y Forense-200701017 | Prod: Medicina Clínica-200701 | Sector: Médicos | Industria: SALUD - 20',200701);</t>
  </si>
  <si>
    <t>Medicina Preventiva y Salud Pública</t>
  </si>
  <si>
    <t>Medicina Preventiva y Salud Pública-200701018</t>
  </si>
  <si>
    <t>Medicina Preventiva y Salud Pública-200701018 | Prod: Medicina Clínica-200701 | Sector: Médicos | Industria: SALUD - 20</t>
  </si>
  <si>
    <t>200701018medicina_preventiva_y_salud_publica</t>
  </si>
  <si>
    <t>INSERT INTO categoria VALUES (200701018,'Medicina Preventiva y Salud Pública','Medicina Preventiva y Salud Pública-200701018','Medicina Preventiva y Salud Pública-200701018 | Prod: Medicina Clínica-200701 | Sector: Médicos | Industria: SALUD - 20',200701);</t>
  </si>
  <si>
    <t>Medicina Veterinaria</t>
  </si>
  <si>
    <t>Medicina Veterinaria-200701019</t>
  </si>
  <si>
    <t>Medicina Veterinaria-200701019 | Prod: Medicina Clínica-200701 | Sector: Médicos | Industria: SALUD - 20</t>
  </si>
  <si>
    <t>200701019medicina_veterinaria</t>
  </si>
  <si>
    <t>INSERT INTO categoria VALUES (200701019,'Medicina Veterinaria','Medicina Veterinaria-200701019','Medicina Veterinaria-200701019 | Prod: Medicina Clínica-200701 | Sector: Médicos | Industria: SALUD - 20',200701);</t>
  </si>
  <si>
    <t>Nefrología</t>
  </si>
  <si>
    <t>Nefrología-200701020</t>
  </si>
  <si>
    <t>Nefrología-200701020 | Prod: Medicina Clínica-200701 | Sector: Médicos | Industria: SALUD - 20</t>
  </si>
  <si>
    <t>200701020nefrologia</t>
  </si>
  <si>
    <t>INSERT INTO categoria VALUES (200701020,'Nefrología','Nefrología-200701020','Nefrología-200701020 | Prod: Medicina Clínica-200701 | Sector: Médicos | Industria: SALUD - 20',200701);</t>
  </si>
  <si>
    <t>Neumología</t>
  </si>
  <si>
    <t>Neumología-200701021</t>
  </si>
  <si>
    <t>Neumología-200701021 | Prod: Medicina Clínica-200701 | Sector: Médicos | Industria: SALUD - 20</t>
  </si>
  <si>
    <t>200701021neumologia</t>
  </si>
  <si>
    <t>INSERT INTO categoria VALUES (200701021,'Neumología','Neumología-200701021','Neumología-200701021 | Prod: Medicina Clínica-200701 | Sector: Médicos | Industria: SALUD - 20',200701);</t>
  </si>
  <si>
    <t>Neurología</t>
  </si>
  <si>
    <t>Neurología-200701022</t>
  </si>
  <si>
    <t>Neurología-200701022 | Prod: Medicina Clínica-200701 | Sector: Médicos | Industria: SALUD - 20</t>
  </si>
  <si>
    <t>200701022neurologia</t>
  </si>
  <si>
    <t>INSERT INTO categoria VALUES (200701022,'Neurología','Neurología-200701022','Neurología-200701022 | Prod: Medicina Clínica-200701 | Sector: Médicos | Industria: SALUD - 20',200701);</t>
  </si>
  <si>
    <t>Nutriología</t>
  </si>
  <si>
    <t>Nutriología-200701023</t>
  </si>
  <si>
    <t>Nutriología-200701023 | Prod: Medicina Clínica-200701 | Sector: Médicos | Industria: SALUD - 20</t>
  </si>
  <si>
    <t>200701023nutriologia</t>
  </si>
  <si>
    <t>INSERT INTO categoria VALUES (200701023,'Nutriología','Nutriología-200701023','Nutriología-200701023 | Prod: Medicina Clínica-200701 | Sector: Médicos | Industria: SALUD - 20',200701);</t>
  </si>
  <si>
    <t>Oftalmología</t>
  </si>
  <si>
    <t>Oftalmología-200701024</t>
  </si>
  <si>
    <t>Oftalmología-200701024 | Prod: Medicina Clínica-200701 | Sector: Médicos | Industria: SALUD - 20</t>
  </si>
  <si>
    <t>200701024oftalmologia</t>
  </si>
  <si>
    <t>INSERT INTO categoria VALUES (200701024,'Oftalmología','Oftalmología-200701024','Oftalmología-200701024 | Prod: Medicina Clínica-200701 | Sector: Médicos | Industria: SALUD - 20',200701);</t>
  </si>
  <si>
    <t>Oncología Médica</t>
  </si>
  <si>
    <t>Oncología Médica-200701025</t>
  </si>
  <si>
    <t>Oncología Médica-200701025 | Prod: Medicina Clínica-200701 | Sector: Médicos | Industria: SALUD - 20</t>
  </si>
  <si>
    <t>200701025oncologia_medica</t>
  </si>
  <si>
    <t>INSERT INTO categoria VALUES (200701025,'Oncología Médica','Oncología Médica-200701025','Oncología Médica-200701025 | Prod: Medicina Clínica-200701 | Sector: Médicos | Industria: SALUD - 20',200701);</t>
  </si>
  <si>
    <t>Oncología Radioterápica</t>
  </si>
  <si>
    <t>Oncología Radioterápica-200701026</t>
  </si>
  <si>
    <t>Oncología Radioterápica-200701026 | Prod: Medicina Clínica-200701 | Sector: Médicos | Industria: SALUD - 20</t>
  </si>
  <si>
    <t>200701026oncologia_radioterapica</t>
  </si>
  <si>
    <t>INSERT INTO categoria VALUES (200701026,'Oncología Radioterápica','Oncología Radioterápica-200701026','Oncología Radioterápica-200701026 | Prod: Medicina Clínica-200701 | Sector: Médicos | Industria: SALUD - 20',200701);</t>
  </si>
  <si>
    <t>Pediatría</t>
  </si>
  <si>
    <t>Pediatría-200701027</t>
  </si>
  <si>
    <t>Pediatría-200701027 | Prod: Medicina Clínica-200701 | Sector: Médicos | Industria: SALUD - 20</t>
  </si>
  <si>
    <t>200701027pediatria</t>
  </si>
  <si>
    <t>INSERT INTO categoria VALUES (200701027,'Pediatría','Pediatría-200701027','Pediatría-200701027 | Prod: Medicina Clínica-200701 | Sector: Médicos | Industria: SALUD - 20',200701);</t>
  </si>
  <si>
    <t>Psiquiatría</t>
  </si>
  <si>
    <t>Psiquiatría-200701028</t>
  </si>
  <si>
    <t>Psiquiatría-200701028 | Prod: Medicina Clínica-200701 | Sector: Médicos | Industria: SALUD - 20</t>
  </si>
  <si>
    <t>200701028psiquiatria</t>
  </si>
  <si>
    <t>INSERT INTO categoria VALUES (200701028,'Psiquiatría','Psiquiatría-200701028','Psiquiatría-200701028 | Prod: Medicina Clínica-200701 | Sector: Médicos | Industria: SALUD - 20',200701);</t>
  </si>
  <si>
    <t>Toxicología</t>
  </si>
  <si>
    <t>Toxicología-200701029</t>
  </si>
  <si>
    <t>Toxicología-200701029 | Prod: Medicina Clínica-200701 | Sector: Médicos | Industria: SALUD - 20</t>
  </si>
  <si>
    <t>200701029toxicologia</t>
  </si>
  <si>
    <t>INSERT INTO categoria VALUES (200701029,'Toxicología','Toxicología-200701029','Toxicología-200701029 | Prod: Medicina Clínica-200701 | Sector: Médicos | Industria: SALUD - 20',200701);</t>
  </si>
  <si>
    <t>Ramas Médicas Quirúrgicas</t>
  </si>
  <si>
    <t>Cirugía Torácica</t>
  </si>
  <si>
    <t>Cirugía Torácica-200702005</t>
  </si>
  <si>
    <t>Cirugía Torácica-200702005 | Prod: Medicina Quirúrgica-200702 | Sector: Médicos | Industria: SALUD - 20</t>
  </si>
  <si>
    <t>200702005cirugia_toracica</t>
  </si>
  <si>
    <t>INSERT INTO categoria VALUES (200702005,'Cirugía Torácica','Cirugía Torácica-200702005','Cirugía Torácica-200702005 | Prod: Medicina Quirúrgica-200702 | Sector: Médicos | Industria: SALUD - 20',200702);</t>
  </si>
  <si>
    <t>Neurocirugía</t>
  </si>
  <si>
    <t>Neurocirugía-200702006</t>
  </si>
  <si>
    <t>Neurocirugía-200702006 | Prod: Medicina Quirúrgica-200702 | Sector: Médicos | Industria: SALUD - 20</t>
  </si>
  <si>
    <t>200702006neurocirugia</t>
  </si>
  <si>
    <t>INSERT INTO categoria VALUES (200702006,'Neurocirugía','Neurocirugía-200702006','Neurocirugía-200702006 | Prod: Medicina Quirúrgica-200702 | Sector: Médicos | Industria: SALUD - 20',200702);</t>
  </si>
  <si>
    <t>Ramas Médico-Quirúrgicas</t>
  </si>
  <si>
    <t>Otorrinolaringología</t>
  </si>
  <si>
    <t>Otorrinolaringología-200703005</t>
  </si>
  <si>
    <t>Otorrinolaringología-200703005 | Prod: Médico-Quirúrgicas-200703 | Sector: Médicos | Industria: SALUD - 20</t>
  </si>
  <si>
    <t>200703005otorrinolaringologia</t>
  </si>
  <si>
    <t>INSERT INTO categoria VALUES (200703005,'Otorrinolaringología','Otorrinolaringología-200703005','Otorrinolaringología-200703005 | Prod: Médico-Quirúrgicas-200703 | Sector: Médicos | Industria: SALUD - 20',200703);</t>
  </si>
  <si>
    <t>Urología</t>
  </si>
  <si>
    <t>Urología-200703006</t>
  </si>
  <si>
    <t>Urología-200703006 | Prod: Médico-Quirúrgicas-200703 | Sector: Médicos | Industria: SALUD - 20</t>
  </si>
  <si>
    <t>200703006urologia</t>
  </si>
  <si>
    <t>INSERT INTO categoria VALUES (200703006,'Urología','Urología-200703006','Urología-200703006 | Prod: Médico-Quirúrgicas-200703 | Sector: Médicos | Industria: SALUD - 20',200703);</t>
  </si>
  <si>
    <t>Traumatología</t>
  </si>
  <si>
    <t>Traumatología-200703007</t>
  </si>
  <si>
    <t>Traumatología-200703007 | Prod: Médico-Quirúrgicas-200703 | Sector: Médicos | Industria: SALUD - 20</t>
  </si>
  <si>
    <t>200703007traumatologia</t>
  </si>
  <si>
    <t>INSERT INTO categoria VALUES (200703007,'Traumatología','Traumatología-200703007','Traumatología-200703007 | Prod: Médico-Quirúrgicas-200703 | Sector: Médicos | Industria: SALUD - 20',200703);</t>
  </si>
  <si>
    <t>Ramas Médicas de Laboratorio o Diagnósticas</t>
  </si>
  <si>
    <t>Inmunología</t>
  </si>
  <si>
    <t>Inmunología-200704005</t>
  </si>
  <si>
    <t>Inmunología-200704005 | Prod: Medicina Labortorios-200704 | Sector: Médicos | Industria: SALUD - 20</t>
  </si>
  <si>
    <t>200704005inmunologia</t>
  </si>
  <si>
    <t>INSERT INTO categoria VALUES (200704005,'Inmunología','Inmunología-200704005','Inmunología-200704005 | Prod: Medicina Labortorios-200704 | Sector: Médicos | Industria: SALUD - 20',200704);</t>
  </si>
  <si>
    <t>Medicina Nuclear</t>
  </si>
  <si>
    <t>Medicina Nuclear-200704006</t>
  </si>
  <si>
    <t>Medicina Nuclear-200704006 | Prod: Medicina Labortorios-200704 | Sector: Médicos | Industria: SALUD - 20</t>
  </si>
  <si>
    <t>200704006medicina_nuclear</t>
  </si>
  <si>
    <t>INSERT INTO categoria VALUES (200704006,'Medicina Nuclear','Medicina Nuclear-200704006','Medicina Nuclear-200704006 | Prod: Medicina Labortorios-200704 | Sector: Médicos | Industria: SALUD - 20',200704);</t>
  </si>
  <si>
    <t>Microbiología y Parasitología</t>
  </si>
  <si>
    <t>Microbiología y Parasitología-200704007</t>
  </si>
  <si>
    <t>Microbiología y Parasitología-200704007 | Prod: Medicina Labortorios-200704 | Sector: Médicos | Industria: SALUD - 20</t>
  </si>
  <si>
    <t>200704007microbiologia_y_parasitologia</t>
  </si>
  <si>
    <t>INSERT INTO categoria VALUES (200704007,'Microbiología y Parasitología','Microbiología y Parasitología-200704007','Microbiología y Parasitología-200704007 | Prod: Medicina Labortorios-200704 | Sector: Médicos | Industria: SALUD - 20',200704);</t>
  </si>
  <si>
    <t>Neurofisiología Clínica</t>
  </si>
  <si>
    <t>Neurofisiología Clínica-200704008</t>
  </si>
  <si>
    <t>Neurofisiología Clínica-200704008 | Prod: Medicina Labortorios-200704 | Sector: Médicos | Industria: SALUD - 20</t>
  </si>
  <si>
    <t>200704008neurofisiologia_clinica</t>
  </si>
  <si>
    <t>INSERT INTO categoria VALUES (200704008,'Neurofisiología Clínica','Neurofisiología Clínica-200704008','Neurofisiología Clínica-200704008 | Prod: Medicina Labortorios-200704 | Sector: Médicos | Industria: SALUD - 20',200704);</t>
  </si>
  <si>
    <t>Turismo y Hostelería</t>
  </si>
  <si>
    <t>Alojamiento</t>
  </si>
  <si>
    <t>Tipos de Alojamiento</t>
  </si>
  <si>
    <t>Departamento-240101005</t>
  </si>
  <si>
    <t>Departamento-240101005 | Prod: Alojamiento-240101 | Sector: Médicos | Industria: TURISMO - 24</t>
  </si>
  <si>
    <t>240101005departamento</t>
  </si>
  <si>
    <t>INSERT INTO categoria VALUES (240101005,'Departamento','Departamento-240101005','Departamento-240101005 | Prod: Alojamiento-240101 | Sector: Médicos | Industria: TURISMO - 24',240101);</t>
  </si>
  <si>
    <t>Boutique Hotel</t>
  </si>
  <si>
    <t>Boutique Hotel-240101006</t>
  </si>
  <si>
    <t>Boutique Hotel-240101006 | Prod: Alojamiento-240101 | Sector: Médicos | Industria: TURISMO - 24</t>
  </si>
  <si>
    <t>240101006boutique_hotel</t>
  </si>
  <si>
    <t>INSERT INTO categoria VALUES (240101006,'Boutique Hotel','Boutique Hotel-240101006','Boutique Hotel-240101006 | Prod: Alojamiento-240101 | Sector: Médicos | Industria: TURISMO - 24',240101);</t>
  </si>
  <si>
    <t>Resort</t>
  </si>
  <si>
    <t>Resort-240101007</t>
  </si>
  <si>
    <t>Resort-240101007 | Prod: Alojamiento-240101 | Sector: Médicos | Industria: TURISMO - 24</t>
  </si>
  <si>
    <t>240101007resort</t>
  </si>
  <si>
    <t>INSERT INTO categoria VALUES (240101007,'Resort','Resort-240101007','Resort-240101007 | Prod: Alojamiento-240101 | Sector: Médicos | Industria: TURISMO - 24',240101);</t>
  </si>
  <si>
    <t>Bed and Breakfast</t>
  </si>
  <si>
    <t>Bed and Breakfast-240101008</t>
  </si>
  <si>
    <t>Bed and Breakfast-240101008 | Prod: Alojamiento-240101 | Sector: Médicos | Industria: TURISMO - 24</t>
  </si>
  <si>
    <t>240101008bed_and_breakfast</t>
  </si>
  <si>
    <t>INSERT INTO categoria VALUES (240101008,'Bed and Breakfast','Bed and Breakfast-240101008','Bed and Breakfast-240101008 | Prod: Alojamiento-240101 | Sector: Médicos | Industria: TURISMO - 24',240101);</t>
  </si>
  <si>
    <t>Guest House</t>
  </si>
  <si>
    <t>Guest House-240101009</t>
  </si>
  <si>
    <t>Guest House-240101009 | Prod: Alojamiento-240101 | Sector: Médicos | Industria: TURISMO - 24</t>
  </si>
  <si>
    <t>240101009guest_house</t>
  </si>
  <si>
    <t>INSERT INTO categoria VALUES (240101009,'Guest House','Guest House-240101009','Guest House-240101009 | Prod: Alojamiento-240101 | Sector: Médicos | Industria: TURISMO - 24',240101);</t>
  </si>
  <si>
    <t>Lodge</t>
  </si>
  <si>
    <t>Lodge-240101010</t>
  </si>
  <si>
    <t>Lodge-240101010 | Prod: Alojamiento-240101 | Sector: Médicos | Industria: TURISMO - 24</t>
  </si>
  <si>
    <t>240101010lodge</t>
  </si>
  <si>
    <t>INSERT INTO categoria VALUES (240101010,'Lodge','Lodge-240101010','Lodge-240101010 | Prod: Alojamiento-240101 | Sector: Médicos | Industria: TURISMO - 24',240101);</t>
  </si>
  <si>
    <t>Casa Rural</t>
  </si>
  <si>
    <t>Casa Rural-240101011</t>
  </si>
  <si>
    <t>Casa Rural-240101011 | Prod: Alojamiento-240101 | Sector: Médicos | Industria: TURISMO - 24</t>
  </si>
  <si>
    <t>240101011casa_rural</t>
  </si>
  <si>
    <t>INSERT INTO categoria VALUES (240101011,'Casa Rural','Casa Rural-240101011','Casa Rural-240101011 | Prod: Alojamiento-240101 | Sector: Médicos | Industria: TURISMO - 24',240101);</t>
  </si>
  <si>
    <t>Posada</t>
  </si>
  <si>
    <t>Posada-240101012</t>
  </si>
  <si>
    <t>Posada-240101012 | Prod: Alojamiento-240101 | Sector: Médicos | Industria: TURISMO - 24</t>
  </si>
  <si>
    <t>240101012posada</t>
  </si>
  <si>
    <t>INSERT INTO categoria VALUES (240101012,'Posada','Posada-240101012','Posada-240101012 | Prod: Alojamiento-240101 | Sector: Médicos | Industria: TURISMO - 24',240101);</t>
  </si>
  <si>
    <t>Pop up Hotel</t>
  </si>
  <si>
    <t>Pop up Hotel-240101013</t>
  </si>
  <si>
    <t>Pop up Hotel-240101013 | Prod: Alojamiento-240101 | Sector: Médicos | Industria: TURISMO - 24</t>
  </si>
  <si>
    <t>240101013pop_up_hotel</t>
  </si>
  <si>
    <t>INSERT INTO categoria VALUES (240101013,'Pop up Hotel','Pop up Hotel-240101013','Pop up Hotel-240101013 | Prod: Alojamiento-240101 | Sector: Médicos | Industria: TURISMO - 24',240101);</t>
  </si>
  <si>
    <t>Business Hotel</t>
  </si>
  <si>
    <t>Business Hotel-240101014</t>
  </si>
  <si>
    <t>Business Hotel-240101014 | Prod: Alojamiento-240101 | Sector: Médicos | Industria: TURISMO - 24</t>
  </si>
  <si>
    <t>240101014business_hotel</t>
  </si>
  <si>
    <t>INSERT INTO categoria VALUES (240101014,'Business Hotel','Business Hotel-240101014','Business Hotel-240101014 | Prod: Alojamiento-240101 | Sector: Médicos | Industria: TURISMO - 24',240101);</t>
  </si>
  <si>
    <t>Pensión</t>
  </si>
  <si>
    <t>Pensión-240101015</t>
  </si>
  <si>
    <t>Pensión-240101015 | Prod: Alojamiento-240101 | Sector: Médicos | Industria: TURISMO - 24</t>
  </si>
  <si>
    <t>240101015pension</t>
  </si>
  <si>
    <t>INSERT INTO categoria VALUES (240101015,'Pensión','Pensión-240101015','Pensión-240101015 | Prod: Alojamiento-240101 | Sector: Médicos | Industria: TURISMO - 24',240101);</t>
  </si>
  <si>
    <t>Poshtel</t>
  </si>
  <si>
    <t>Poshtel-240101016</t>
  </si>
  <si>
    <t>Poshtel-240101016 | Prod: Alojamiento-240101 | Sector: Médicos | Industria: TURISMO - 24</t>
  </si>
  <si>
    <t>240101016poshtel</t>
  </si>
  <si>
    <t>INSERT INTO categoria VALUES (240101016,'Poshtel','Poshtel-240101016','Poshtel-240101016 | Prod: Alojamiento-240101 | Sector: Médicos | Industria: TURISMO - 24',240101);</t>
  </si>
  <si>
    <t>Eco Hotel</t>
  </si>
  <si>
    <t>Eco Hotel-240101017</t>
  </si>
  <si>
    <t>Eco Hotel-240101017 | Prod: Alojamiento-240101 | Sector: Médicos | Industria: TURISMO - 24</t>
  </si>
  <si>
    <t>240101017eco_hotel</t>
  </si>
  <si>
    <t>INSERT INTO categoria VALUES (240101017,'Eco Hotel','Eco Hotel-240101017','Eco Hotel-240101017 | Prod: Alojamiento-240101 | Sector: Médicos | Industria: TURISMO - 24',240101);</t>
  </si>
  <si>
    <t>Hotel Cápsula</t>
  </si>
  <si>
    <t>Hotel Cápsula-240101018</t>
  </si>
  <si>
    <t>Hotel Cápsula-240101018 | Prod: Alojamiento-240101 | Sector: Médicos | Industria: TURISMO - 24</t>
  </si>
  <si>
    <t>240101018hotel_capsula</t>
  </si>
  <si>
    <t>INSERT INTO categoria VALUES (240101018,'Hotel Cápsula','Hotel Cápsula-240101018','Hotel Cápsula-240101018 | Prod: Alojamiento-240101 | Sector: Médicos | Industria: TURISMO - 24',240101);</t>
  </si>
  <si>
    <t>Love Hotel</t>
  </si>
  <si>
    <t>Love Hotel-240101019</t>
  </si>
  <si>
    <t>Love Hotel-240101019 | Prod: Alojamiento-240101 | Sector: Médicos | Industria: TURISMO - 24</t>
  </si>
  <si>
    <t>240101019love_hotel</t>
  </si>
  <si>
    <t>INSERT INTO categoria VALUES (240101019,'Love Hotel','Love Hotel-240101019','Love Hotel-240101019 | Prod: Alojamiento-240101 | Sector: Médicos | Industria: TURISMO - 24',240101);</t>
  </si>
  <si>
    <t>Camping</t>
  </si>
  <si>
    <t>Camping-240101020</t>
  </si>
  <si>
    <t>Camping-240101020 | Prod: Alojamiento-240101 | Sector: Médicos | Industria: TURISMO - 24</t>
  </si>
  <si>
    <t>240101020camping</t>
  </si>
  <si>
    <t>INSERT INTO categoria VALUES (240101020,'Camping','Camping-240101020','Camping-240101020 | Prod: Alojamiento-240101 | Sector: Médicos | Industria: TURISMO - 24',240101);</t>
  </si>
  <si>
    <t>Glamping</t>
  </si>
  <si>
    <t>Glamping-240101021</t>
  </si>
  <si>
    <t>Glamping-240101021 | Prod: Alojamiento-240101 | Sector: Médicos | Industria: TURISMO - 24</t>
  </si>
  <si>
    <t>240101021glamping</t>
  </si>
  <si>
    <t>INSERT INTO categoria VALUES (240101021,'Glamping','Glamping-240101021','Glamping-240101021 | Prod: Alojamiento-240101 | Sector: Médicos | Industria: TURISMO - 24',240101);</t>
  </si>
  <si>
    <t>Airbnb</t>
  </si>
  <si>
    <t>Airbnb-240101022</t>
  </si>
  <si>
    <t>Airbnb-240101022 | Prod: Alojamiento-240101 | Sector: Médicos | Industria: TURISMO - 24</t>
  </si>
  <si>
    <t>240101022airbnb</t>
  </si>
  <si>
    <t>INSERT INTO categoria VALUES (240101022,'Airbnb','Airbnb-240101022','Airbnb-240101022 | Prod: Alojamiento-240101 | Sector: Médicos | Industria: TURISMO - 24',240101);</t>
  </si>
  <si>
    <t>Residencia Particular</t>
  </si>
  <si>
    <t>Residencia Particular-240101023</t>
  </si>
  <si>
    <t>Residencia Particular-240101023 | Prod: Alojamiento-240101 | Sector: Médicos | Industria: TURISMO - 24</t>
  </si>
  <si>
    <t>240101023residencia_particular</t>
  </si>
  <si>
    <t>INSERT INTO categoria VALUES (240101023,'Residencia Particular','Residencia Particular-240101023','Residencia Particular-240101023 | Prod: Alojamiento-240101 | Sector: Médicos | Industria: TURISMO - 24',240101);</t>
  </si>
  <si>
    <t>Establecimientos de Alojamiento</t>
  </si>
  <si>
    <t>Establecimientos de Alojamiento-240101024</t>
  </si>
  <si>
    <t>Establecimientos de Alojamiento-240101024 | Prod: Alojamiento-240101 | Sector: Médicos | Industria: TURISMO - 24</t>
  </si>
  <si>
    <t>240101024establecimientos_de_alojamiento</t>
  </si>
  <si>
    <t>INSERT INTO categoria VALUES (240101024,'Establecimientos de Alojamiento','Establecimientos de Alojamiento-240101024','Establecimientos de Alojamiento-240101024 | Prod: Alojamiento-240101 | Sector: Médicos | Industria: TURISMO - 24',240101);</t>
  </si>
  <si>
    <t>Ingresos</t>
  </si>
  <si>
    <t>Rev Par (Ingreso por habitación disponible)</t>
  </si>
  <si>
    <t>Rev Par (Ingreso por habitación disponible)-240102005</t>
  </si>
  <si>
    <t>Rev Par (Ingreso por habitación disponible)-240102005 | Prod: Ingreso Hoteles-240102 | Sector: Médicos | Industria: TURISMO - 24</t>
  </si>
  <si>
    <t>240102005rev_par_(ingreso_por_habitacion_disponible)</t>
  </si>
  <si>
    <t>INSERT INTO categoria VALUES (240102005,'Rev Par (Ingreso por habitación disponible)','Rev Par (Ingreso por habitación disponible)-240102005','Rev Par (Ingreso por habitación disponible)-240102005 | Prod: Ingreso Hoteles-240102 | Sector: Médicos | Industria: TURISMO - 24',240102);</t>
  </si>
  <si>
    <t>Tarifa Diaria Promedio (ADR)</t>
  </si>
  <si>
    <t>Tarifa Diaria Promedio (ADR)-240102006</t>
  </si>
  <si>
    <t>Tarifa Diaria Promedio (ADR)-240102006 | Prod: Ingreso Hoteles-240102 | Sector: Médicos | Industria: TURISMO - 24</t>
  </si>
  <si>
    <t>240102006tarifa_diaria_promedio_(adr)</t>
  </si>
  <si>
    <t>INSERT INTO categoria VALUES (240102006,'Tarifa Diaria Promedio (ADR)','Tarifa Diaria Promedio (ADR)-240102006','Tarifa Diaria Promedio (ADR)-240102006 | Prod: Ingreso Hoteles-240102 | Sector: Médicos | Industria: TURISMO - 24',240102);</t>
  </si>
  <si>
    <t>Índice Generado de Ingresos (RGI)</t>
  </si>
  <si>
    <t>Índice Generado de Ingresos (RGI)-240102007</t>
  </si>
  <si>
    <t>Índice Generado de Ingresos (RGI)-240102007 | Prod: Ingreso Hoteles-240102 | Sector: Médicos | Industria: TURISMO - 24</t>
  </si>
  <si>
    <t>240102007indice_generado_de_ingresos_(rgi)</t>
  </si>
  <si>
    <t>INSERT INTO categoria VALUES (240102007,'Índice Generado de Ingresos (RGI)','Índice Generado de Ingresos (RGI)-240102007','Índice Generado de Ingresos (RGI)-240102007 | Prod: Ingreso Hoteles-240102 | Sector: Médicos | Industria: TURISMO - 24',240102);</t>
  </si>
  <si>
    <t>Transacciones online</t>
  </si>
  <si>
    <t>Transacciones online-240102008</t>
  </si>
  <si>
    <t>Transacciones online-240102008 | Prod: Ingreso Hoteles-240102 | Sector: Médicos | Industria: TURISMO - 24</t>
  </si>
  <si>
    <t>240102008transacciones_online</t>
  </si>
  <si>
    <t>INSERT INTO categoria VALUES (240102008,'Transacciones online','Transacciones online-240102008','Transacciones online-240102008 | Prod: Ingreso Hoteles-240102 | Sector: Médicos | Industria: TURISMO - 24',240102);</t>
  </si>
  <si>
    <t>Transacciones con reserva telefónica</t>
  </si>
  <si>
    <t>Transacciones con reserva telefónica-240102009</t>
  </si>
  <si>
    <t>Transacciones con reserva telefónica-240102009 | Prod: Ingreso Hoteles-240102 | Sector: Médicos | Industria: TURISMO - 24</t>
  </si>
  <si>
    <t>240102009transacciones_con_reserva_telefonica</t>
  </si>
  <si>
    <t>INSERT INTO categoria VALUES (240102009,'Transacciones con reserva telefónica','Transacciones con reserva telefónica-240102009','Transacciones con reserva telefónica-240102009 | Prod: Ingreso Hoteles-240102 | Sector: Médicos | Industria: TURISMO - 24',240102);</t>
  </si>
  <si>
    <t>Transacciones por medio de agencia</t>
  </si>
  <si>
    <t>Transacciones por medio de agencia-240102010</t>
  </si>
  <si>
    <t>Transacciones por medio de agencia-240102010 | Prod: Ingreso Hoteles-240102 | Sector: Médicos | Industria: TURISMO - 24</t>
  </si>
  <si>
    <t>240102010transacciones_por_medio_de_agencia</t>
  </si>
  <si>
    <t>INSERT INTO categoria VALUES (240102010,'Transacciones por medio de agencia','Transacciones por medio de agencia-240102010','Transacciones por medio de agencia-240102010 | Prod: Ingreso Hoteles-240102 | Sector: Médicos | Industria: TURISMO - 24',240102);</t>
  </si>
  <si>
    <t>Transacciones presenciales</t>
  </si>
  <si>
    <t>Transacciones presenciales-240102011</t>
  </si>
  <si>
    <t>Transacciones presenciales-240102011 | Prod: Ingreso Hoteles-240102 | Sector: Médicos | Industria: TURISMO - 24</t>
  </si>
  <si>
    <t>240102011transacciones_presenciales</t>
  </si>
  <si>
    <t>INSERT INTO categoria VALUES (240102011,'Transacciones presenciales','Transacciones presenciales-240102011','Transacciones presenciales-240102011 | Prod: Ingreso Hoteles-240102 | Sector: Médicos | Industria: TURISMO - 24',240102);</t>
  </si>
  <si>
    <t>Estadías</t>
  </si>
  <si>
    <t>Ocupación en Plazas</t>
  </si>
  <si>
    <t>Ocupación en Plazas-240103005</t>
  </si>
  <si>
    <t>Ocupación en Plazas-240103005 | Prod: Estadía Hoteles-240103 | Sector: Médicos | Industria: TURISMO - 24</t>
  </si>
  <si>
    <t>240103005ocupacion_en_plazas</t>
  </si>
  <si>
    <t>INSERT INTO categoria VALUES (240103005,'Ocupación en Plazas','Ocupación en Plazas-240103005','Ocupación en Plazas-240103005 | Prod: Estadía Hoteles-240103 | Sector: Médicos | Industria: TURISMO - 24',240103);</t>
  </si>
  <si>
    <t>Salidas</t>
  </si>
  <si>
    <t>Salidas-240103006</t>
  </si>
  <si>
    <t>Salidas-240103006 | Prod: Estadía Hoteles-240103 | Sector: Médicos | Industria: TURISMO - 24</t>
  </si>
  <si>
    <t>240103006salidas</t>
  </si>
  <si>
    <t>INSERT INTO categoria VALUES (240103006,'Salidas','Salidas-240103006','Salidas-240103006 | Prod: Estadía Hoteles-240103 | Sector: Médicos | Industria: TURISMO - 24',240103);</t>
  </si>
  <si>
    <t>Reservas Canceladas</t>
  </si>
  <si>
    <t>Reservas Canceladas-240103007</t>
  </si>
  <si>
    <t>Reservas Canceladas-240103007 | Prod: Estadía Hoteles-240103 | Sector: Médicos | Industria: TURISMO - 24</t>
  </si>
  <si>
    <t>240103007reservas_canceladas</t>
  </si>
  <si>
    <t>INSERT INTO categoria VALUES (240103007,'Reservas Canceladas','Reservas Canceladas-240103007','Reservas Canceladas-240103007 | Prod: Estadía Hoteles-240103 | Sector: Médicos | Industria: TURISMO - 24',240103);</t>
  </si>
  <si>
    <t>Restaurantes y Cafeterías</t>
  </si>
  <si>
    <t>Finanzas</t>
  </si>
  <si>
    <t>Ingreso por Venta Delivery</t>
  </si>
  <si>
    <t>Ingreso por Venta Delivery-240201005</t>
  </si>
  <si>
    <t>Ingreso por Venta Delivery-240201005 | Prod: Finanzas Hoteles-240201 | Sector: Restaurantes | Industria: TURISMO - 24</t>
  </si>
  <si>
    <t>240201005ingreso_por_venta_delivery</t>
  </si>
  <si>
    <t>INSERT INTO categoria VALUES (240201005,'Ingreso por Venta Delivery','Ingreso por Venta Delivery-240201005','Ingreso por Venta Delivery-240201005 | Prod: Finanzas Hoteles-240201 | Sector: Restaurantes | Industria: TURISMO - 24',240201);</t>
  </si>
  <si>
    <t>Meseros</t>
  </si>
  <si>
    <t>Meseros-240202005</t>
  </si>
  <si>
    <t>Meseros-240202005 | Prod: Empleados Hoteles-240202 | Sector: Restaurantes | Industria: TURISMO - 24</t>
  </si>
  <si>
    <t>240202005meseros</t>
  </si>
  <si>
    <t>INSERT INTO categoria VALUES (240202005,'Meseros','Meseros-240202005','Meseros-240202005 | Prod: Empleados Hoteles-240202 | Sector: Restaurantes | Industria: TURISMO - 24',240202);</t>
  </si>
  <si>
    <t>Baristas</t>
  </si>
  <si>
    <t>Baristas-240202006</t>
  </si>
  <si>
    <t>Baristas-240202006 | Prod: Empleados Hoteles-240202 | Sector: Restaurantes | Industria: TURISMO - 24</t>
  </si>
  <si>
    <t>240202006baristas</t>
  </si>
  <si>
    <t>INSERT INTO categoria VALUES (240202006,'Baristas','Baristas-240202006','Baristas-240202006 | Prod: Empleados Hoteles-240202 | Sector: Restaurantes | Industria: TURISMO - 24',240202);</t>
  </si>
  <si>
    <t>Panaderos</t>
  </si>
  <si>
    <t>Panaderos-240202007</t>
  </si>
  <si>
    <t>Panaderos-240202007 | Prod: Empleados Hoteles-240202 | Sector: Restaurantes | Industria: TURISMO - 24</t>
  </si>
  <si>
    <t>240202007panaderos</t>
  </si>
  <si>
    <t>INSERT INTO categoria VALUES (240202007,'Panaderos','Panaderos-240202007','Panaderos-240202007 | Prod: Empleados Hoteles-240202 | Sector: Restaurantes | Industria: TURISMO - 24',240202);</t>
  </si>
  <si>
    <t>Auxiliar de Aseo</t>
  </si>
  <si>
    <t>Auxiliar de Aseo-240202008</t>
  </si>
  <si>
    <t>Auxiliar de Aseo-240202008 | Prod: Empleados Hoteles-240202 | Sector: Restaurantes | Industria: TURISMO - 24</t>
  </si>
  <si>
    <t>240202008auxiliar_de_aseo</t>
  </si>
  <si>
    <t>INSERT INTO categoria VALUES (240202008,'Auxiliar de Aseo','Auxiliar de Aseo-240202008','Auxiliar de Aseo-240202008 | Prod: Empleados Hoteles-240202 | Sector: Restaurantes | Industria: TURISMO - 24',240202);</t>
  </si>
  <si>
    <t>Anfitreón</t>
  </si>
  <si>
    <t>Anfitreón-240202009</t>
  </si>
  <si>
    <t>Anfitreón-240202009 | Prod: Empleados Hoteles-240202 | Sector: Restaurantes | Industria: TURISMO - 24</t>
  </si>
  <si>
    <t>240202009anfitreon</t>
  </si>
  <si>
    <t>INSERT INTO categoria VALUES (240202009,'Anfitreón','Anfitreón-240202009','Anfitreón-240202009 | Prod: Empleados Hoteles-240202 | Sector: Restaurantes | Industria: TURISMO - 24',240202);</t>
  </si>
  <si>
    <t>Barman</t>
  </si>
  <si>
    <t>Barman-240202010</t>
  </si>
  <si>
    <t>Barman-240202010 | Prod: Empleados Hoteles-240202 | Sector: Restaurantes | Industria: TURISMO - 24</t>
  </si>
  <si>
    <t>240202010barman</t>
  </si>
  <si>
    <t>INSERT INTO categoria VALUES (240202010,'Barman','Barman-240202010','Barman-240202010 | Prod: Empleados Hoteles-240202 | Sector: Restaurantes | Industria: TURISMO - 24',240202);</t>
  </si>
  <si>
    <t>Cajero</t>
  </si>
  <si>
    <t>Cajero-240202011</t>
  </si>
  <si>
    <t>Cajero-240202011 | Prod: Empleados Hoteles-240202 | Sector: Restaurantes | Industria: TURISMO - 24</t>
  </si>
  <si>
    <t>240202011cajero</t>
  </si>
  <si>
    <t>INSERT INTO categoria VALUES (240202011,'Cajero','Cajero-240202011','Cajero-240202011 | Prod: Empleados Hoteles-240202 | Sector: Restaurantes | Industria: TURISMO - 24',240202);</t>
  </si>
  <si>
    <t>Cocinero</t>
  </si>
  <si>
    <t>Cocinero-240202012</t>
  </si>
  <si>
    <t>Cocinero-240202012 | Prod: Empleados Hoteles-240202 | Sector: Restaurantes | Industria: TURISMO - 24</t>
  </si>
  <si>
    <t>240202012cocinero</t>
  </si>
  <si>
    <t>INSERT INTO categoria VALUES (240202012,'Cocinero','Cocinero-240202012','Cocinero-240202012 | Prod: Empleados Hoteles-240202 | Sector: Restaurantes | Industria: TURISMO - 24',240202);</t>
  </si>
  <si>
    <t>Administrador</t>
  </si>
  <si>
    <t>Administrador-240202013</t>
  </si>
  <si>
    <t>Administrador-240202013 | Prod: Empleados Hoteles-240202 | Sector: Restaurantes | Industria: TURISMO - 24</t>
  </si>
  <si>
    <t>240202013administrador</t>
  </si>
  <si>
    <t>INSERT INTO categoria VALUES (240202013,'Administrador','Administrador-240202013','Administrador-240202013 | Prod: Empleados Hoteles-240202 | Sector: Restaurantes | Industria: TURISMO - 24',240202);</t>
  </si>
  <si>
    <t>Dueño</t>
  </si>
  <si>
    <t>Dueño-240202014</t>
  </si>
  <si>
    <t>Dueño-240202014 | Prod: Empleados Hoteles-240202 | Sector: Restaurantes | Industria: TURISMO - 24</t>
  </si>
  <si>
    <t>240202014dueño</t>
  </si>
  <si>
    <t>INSERT INTO categoria VALUES (240202014,'Dueño','Dueño-240202014','Dueño-240202014 | Prod: Empleados Hoteles-240202 | Sector: Restaurantes | Industria: TURISMO - 24',240202);</t>
  </si>
  <si>
    <t>Dueña</t>
  </si>
  <si>
    <t>Dueña-240202015</t>
  </si>
  <si>
    <t>Dueña-240202015 | Prod: Empleados Hoteles-240202 | Sector: Restaurantes | Industria: TURISMO - 24</t>
  </si>
  <si>
    <t>240202015dueña</t>
  </si>
  <si>
    <t>INSERT INTO categoria VALUES (240202015,'Dueña','Dueña-240202015','Dueña-240202015 | Prod: Empleados Hoteles-240202 | Sector: Restaurantes | Industria: TURISMO - 24',240202);</t>
  </si>
  <si>
    <t>Chef</t>
  </si>
  <si>
    <t>Chef-240202016</t>
  </si>
  <si>
    <t>Chef-240202016 | Prod: Empleados Hoteles-240202 | Sector: Restaurantes | Industria: TURISMO - 24</t>
  </si>
  <si>
    <t>240202016chef</t>
  </si>
  <si>
    <t>INSERT INTO categoria VALUES (240202016,'Chef','Chef-240202016','Chef-240202016 | Prod: Empleados Hoteles-240202 | Sector: Restaurantes | Industria: TURISMO - 24',240202);</t>
  </si>
  <si>
    <t>Sous Chef</t>
  </si>
  <si>
    <t>Sous Chef-240202017</t>
  </si>
  <si>
    <t>Sous Chef-240202017 | Prod: Empleados Hoteles-240202 | Sector: Restaurantes | Industria: TURISMO - 24</t>
  </si>
  <si>
    <t>240202017sous_chef</t>
  </si>
  <si>
    <t>INSERT INTO categoria VALUES (240202017,'Sous Chef','Sous Chef-240202017','Sous Chef-240202017 | Prod: Empleados Hoteles-240202 | Sector: Restaurantes | Industria: TURISMO - 24',240202);</t>
  </si>
  <si>
    <t>Asistente de Cocina</t>
  </si>
  <si>
    <t>Asistente de Cocina-240202018</t>
  </si>
  <si>
    <t>Asistente de Cocina-240202018 | Prod: Empleados Hoteles-240202 | Sector: Restaurantes | Industria: TURISMO - 24</t>
  </si>
  <si>
    <t>240202018asistente_de_cocina</t>
  </si>
  <si>
    <t>INSERT INTO categoria VALUES (240202018,'Asistente de Cocina','Asistente de Cocina-240202018','Asistente de Cocina-240202018 | Prod: Empleados Hoteles-240202 | Sector: Restaurantes | Industria: TURISMO - 24',240202);</t>
  </si>
  <si>
    <t>Lavaplatos</t>
  </si>
  <si>
    <t>Lavaplatos-240202019</t>
  </si>
  <si>
    <t>Lavaplatos-240202019 | Prod: Empleados Hoteles-240202 | Sector: Restaurantes | Industria: TURISMO - 24</t>
  </si>
  <si>
    <t>240202019lavaplatos</t>
  </si>
  <si>
    <t>INSERT INTO categoria VALUES (240202019,'Lavaplatos','Lavaplatos-240202019','Lavaplatos-240202019 | Prod: Empleados Hoteles-240202 | Sector: Restaurantes | Industria: TURISMO - 24',240202);</t>
  </si>
  <si>
    <t>Pastelero</t>
  </si>
  <si>
    <t>Pastelero-240202020</t>
  </si>
  <si>
    <t>Pastelero-240202020 | Prod: Empleados Hoteles-240202 | Sector: Restaurantes | Industria: TURISMO - 24</t>
  </si>
  <si>
    <t>240202020pastelero</t>
  </si>
  <si>
    <t>INSERT INTO categoria VALUES (240202020,'Pastelero','Pastelero-240202020','Pastelero-240202020 | Prod: Empleados Hoteles-240202 | Sector: Restaurantes | Industria: TURISMO - 24',240202);</t>
  </si>
  <si>
    <t>Guardias de Seguridad</t>
  </si>
  <si>
    <t>Guardias de Seguridad-240202021</t>
  </si>
  <si>
    <t>Guardias de Seguridad-240202021 | Prod: Empleados Hoteles-240202 | Sector: Restaurantes | Industria: TURISMO - 24</t>
  </si>
  <si>
    <t>240202021guardias_de_seguridad</t>
  </si>
  <si>
    <t>INSERT INTO categoria VALUES (240202021,'Guardias de Seguridad','Guardias de Seguridad-240202021','Guardias de Seguridad-240202021 | Prod: Empleados Hoteles-240202 | Sector: Restaurantes | Industria: TURISMO - 24',240202);</t>
  </si>
  <si>
    <t>Tipos de Restaurante</t>
  </si>
  <si>
    <t>Restaurante Buffet</t>
  </si>
  <si>
    <t>Restaurante Buffet-240203005</t>
  </si>
  <si>
    <t>Restaurante Buffet-240203005 | Prod: Restaurante-240203 | Sector: Restaurantes | Industria: TURISMO - 24</t>
  </si>
  <si>
    <t>240203005restaurante_buffet</t>
  </si>
  <si>
    <t>INSERT INTO categoria VALUES (240203005,'Restaurante Buffet','Restaurante Buffet-240203005','Restaurante Buffet-240203005 | Prod: Restaurante-240203 | Sector: Restaurantes | Industria: TURISMO - 24',240203);</t>
  </si>
  <si>
    <t>Restaurante de Comida Rápida</t>
  </si>
  <si>
    <t>Restaurante de Comida Rápida-240203006</t>
  </si>
  <si>
    <t>Restaurante de Comida Rápida-240203006 | Prod: Restaurante-240203 | Sector: Restaurantes | Industria: TURISMO - 24</t>
  </si>
  <si>
    <t>240203006restaurante_de_comida_rapida</t>
  </si>
  <si>
    <t>INSERT INTO categoria VALUES (240203006,'Restaurante de Comida Rápida','Restaurante de Comida Rápida-240203006','Restaurante de Comida Rápida-240203006 | Prod: Restaurante-240203 | Sector: Restaurantes | Industria: TURISMO - 24',240203);</t>
  </si>
  <si>
    <t>Restaurante Temático</t>
  </si>
  <si>
    <t>Restaurante Temático-240203007</t>
  </si>
  <si>
    <t>Restaurante Temático-240203007 | Prod: Restaurante-240203 | Sector: Restaurantes | Industria: TURISMO - 24</t>
  </si>
  <si>
    <t>240203007restaurante_tematico</t>
  </si>
  <si>
    <t>INSERT INTO categoria VALUES (240203007,'Restaurante Temático','Restaurante Temático-240203007','Restaurante Temático-240203007 | Prod: Restaurante-240203 | Sector: Restaurantes | Industria: TURISMO - 24',240203);</t>
  </si>
  <si>
    <t>Restaurante para Llevar</t>
  </si>
  <si>
    <t>Restaurante para Llevar-240203008</t>
  </si>
  <si>
    <t>Restaurante para Llevar-240203008 | Prod: Restaurante-240203 | Sector: Restaurantes | Industria: TURISMO - 24</t>
  </si>
  <si>
    <t>240203008restaurante_para_llevar</t>
  </si>
  <si>
    <t>INSERT INTO categoria VALUES (240203008,'Restaurante para Llevar','Restaurante para Llevar-240203008','Restaurante para Llevar-240203008 | Prod: Restaurante-240203 | Sector: Restaurantes | Industria: TURISMO - 24',240203);</t>
  </si>
  <si>
    <t>Restaurante Fusión</t>
  </si>
  <si>
    <t>Restaurante Fusión-240203009</t>
  </si>
  <si>
    <t>Restaurante Fusión-240203009 | Prod: Restaurante-240203 | Sector: Restaurantes | Industria: TURISMO - 24</t>
  </si>
  <si>
    <t>240203009restaurante_fusion</t>
  </si>
  <si>
    <t>INSERT INTO categoria VALUES (240203009,'Restaurante Fusión','Restaurante Fusión-240203009','Restaurante Fusión-240203009 | Prod: Restaurante-240203 | Sector: Restaurantes | Industria: TURISMO - 24',240203);</t>
  </si>
  <si>
    <t>Restaurante 1 Estrella</t>
  </si>
  <si>
    <t>Restaurante 1 Estrella-240203010</t>
  </si>
  <si>
    <t>Restaurante 1 Estrella-240203010 | Prod: Restaurante-240203 | Sector: Restaurantes | Industria: TURISMO - 24</t>
  </si>
  <si>
    <t>240203010restaurante_1_estrella</t>
  </si>
  <si>
    <t>INSERT INTO categoria VALUES (240203010,'Restaurante 1 Estrella','Restaurante 1 Estrella-240203010','Restaurante 1 Estrella-240203010 | Prod: Restaurante-240203 | Sector: Restaurantes | Industria: TURISMO - 24',240203);</t>
  </si>
  <si>
    <t>Restaurante 2 Estrellas</t>
  </si>
  <si>
    <t>Restaurante 2 Estrellas-240203011</t>
  </si>
  <si>
    <t>Restaurante 2 Estrellas-240203011 | Prod: Restaurante-240203 | Sector: Restaurantes | Industria: TURISMO - 24</t>
  </si>
  <si>
    <t>240203011restaurante_2_estrellas</t>
  </si>
  <si>
    <t>INSERT INTO categoria VALUES (240203011,'Restaurante 2 Estrellas','Restaurante 2 Estrellas-240203011','Restaurante 2 Estrellas-240203011 | Prod: Restaurante-240203 | Sector: Restaurantes | Industria: TURISMO - 24',240203);</t>
  </si>
  <si>
    <t>Restaurante 3 Estrellas</t>
  </si>
  <si>
    <t>Restaurante 3 Estrellas-240203012</t>
  </si>
  <si>
    <t>Restaurante 3 Estrellas-240203012 | Prod: Restaurante-240203 | Sector: Restaurantes | Industria: TURISMO - 24</t>
  </si>
  <si>
    <t>240203012restaurante_3_estrellas</t>
  </si>
  <si>
    <t>INSERT INTO categoria VALUES (240203012,'Restaurante 3 Estrellas','Restaurante 3 Estrellas-240203012','Restaurante 3 Estrellas-240203012 | Prod: Restaurante-240203 | Sector: Restaurantes | Industria: TURISMO - 24',240203);</t>
  </si>
  <si>
    <t>Restaurante 4 Estrellas</t>
  </si>
  <si>
    <t>Restaurante 4 Estrellas-240203013</t>
  </si>
  <si>
    <t>Restaurante 4 Estrellas-240203013 | Prod: Restaurante-240203 | Sector: Restaurantes | Industria: TURISMO - 24</t>
  </si>
  <si>
    <t>240203013restaurante_4_estrellas</t>
  </si>
  <si>
    <t>INSERT INTO categoria VALUES (240203013,'Restaurante 4 Estrellas','Restaurante 4 Estrellas-240203013','Restaurante 4 Estrellas-240203013 | Prod: Restaurante-240203 | Sector: Restaurantes | Industria: TURISMO - 24',240203);</t>
  </si>
  <si>
    <t>Restaurante 5 Estrellas</t>
  </si>
  <si>
    <t>Restaurante 5 Estrellas-240203014</t>
  </si>
  <si>
    <t>Restaurante 5 Estrellas-240203014 | Prod: Restaurante-240203 | Sector: Restaurantes | Industria: TURISMO - 24</t>
  </si>
  <si>
    <t>240203014restaurante_5_estrellas</t>
  </si>
  <si>
    <t>INSERT INTO categoria VALUES (240203014,'Restaurante 5 Estrellas','Restaurante 5 Estrellas-240203014','Restaurante 5 Estrellas-240203014 | Prod: Restaurante-240203 | Sector: Restaurantes | Industria: TURISMO - 24',240203);</t>
  </si>
  <si>
    <t>Franquicias</t>
  </si>
  <si>
    <t>KFC</t>
  </si>
  <si>
    <t>KFC-240205005</t>
  </si>
  <si>
    <t>KFC-240205005 | Prod: Franquicias Hoteles-240205 | Sector: Restaurantes | Industria: TURISMO - 24</t>
  </si>
  <si>
    <t>240205005kfc</t>
  </si>
  <si>
    <t>INSERT INTO categoria VALUES (240205005,'KFC','KFC-240205005','KFC-240205005 | Prod: Franquicias Hoteles-240205 | Sector: Restaurantes | Industria: TURISMO - 24',240205);</t>
  </si>
  <si>
    <t>Wendy's</t>
  </si>
  <si>
    <t>Wendy's-240205006</t>
  </si>
  <si>
    <t>Wendy's-240205006 | Prod: Franquicias Hoteles-240205 | Sector: Restaurantes | Industria: TURISMO - 24</t>
  </si>
  <si>
    <t>240205006wendy's</t>
  </si>
  <si>
    <t>INSERT INTO categoria VALUES (240205006,'Wendy's','Wendy's-240205006','Wendy's-240205006 | Prod: Franquicias Hoteles-240205 | Sector: Restaurantes | Industria: TURISMO - 24',240205);</t>
  </si>
  <si>
    <t>Pizza Hut</t>
  </si>
  <si>
    <t>Pizza Hut-240205007</t>
  </si>
  <si>
    <t>Pizza Hut-240205007 | Prod: Franquicias Hoteles-240205 | Sector: Restaurantes | Industria: TURISMO - 24</t>
  </si>
  <si>
    <t>240205007pizza_hut</t>
  </si>
  <si>
    <t>INSERT INTO categoria VALUES (240205007,'Pizza Hut','Pizza Hut-240205007','Pizza Hut-240205007 | Prod: Franquicias Hoteles-240205 | Sector: Restaurantes | Industria: TURISMO - 24',240205);</t>
  </si>
  <si>
    <t>Subway</t>
  </si>
  <si>
    <t>Subway-240205008</t>
  </si>
  <si>
    <t>Subway-240205008 | Prod: Franquicias Hoteles-240205 | Sector: Restaurantes | Industria: TURISMO - 24</t>
  </si>
  <si>
    <t>240205008subway</t>
  </si>
  <si>
    <t>INSERT INTO categoria VALUES (240205008,'Subway','Subway-240205008','Subway-240205008 | Prod: Franquicias Hoteles-240205 | Sector: Restaurantes | Industria: TURISMO - 24',240205);</t>
  </si>
  <si>
    <t>Burger King</t>
  </si>
  <si>
    <t>Burger King-240205009</t>
  </si>
  <si>
    <t>Burger King-240205009 | Prod: Franquicias Hoteles-240205 | Sector: Restaurantes | Industria: TURISMO - 24</t>
  </si>
  <si>
    <t>240205009burger_king</t>
  </si>
  <si>
    <t>INSERT INTO categoria VALUES (240205009,'Burger King','Burger King-240205009','Burger King-240205009 | Prod: Franquicias Hoteles-240205 | Sector: Restaurantes | Industria: TURISMO - 24',240205);</t>
  </si>
  <si>
    <t>Mc Donalds</t>
  </si>
  <si>
    <t>Mc Donalds-240205010</t>
  </si>
  <si>
    <t>Mc Donalds-240205010 | Prod: Franquicias Hoteles-240205 | Sector: Restaurantes | Industria: TURISMO - 24</t>
  </si>
  <si>
    <t>240205010mc_donalds</t>
  </si>
  <si>
    <t>INSERT INTO categoria VALUES (240205010,'Mc Donalds','Mc Donalds-240205010','Mc Donalds-240205010 | Prod: Franquicias Hoteles-240205 | Sector: Restaurantes | Industria: TURISMO - 24',240205);</t>
  </si>
  <si>
    <t>Telepizza</t>
  </si>
  <si>
    <t>Telepizza-240205011</t>
  </si>
  <si>
    <t>Telepizza-240205011 | Prod: Franquicias Hoteles-240205 | Sector: Restaurantes | Industria: TURISMO - 24</t>
  </si>
  <si>
    <t>240205011telepizza</t>
  </si>
  <si>
    <t>INSERT INTO categoria VALUES (240205011,'Telepizza','Telepizza-240205011','Telepizza-240205011 | Prod: Franquicias Hoteles-240205 | Sector: Restaurantes | Industria: TURISMO - 24',240205);</t>
  </si>
  <si>
    <t>Carl's Junior</t>
  </si>
  <si>
    <t>Carl's Junior-240205012</t>
  </si>
  <si>
    <t>Carl's Junior-240205012 | Prod: Franquicias Hoteles-240205 | Sector: Restaurantes | Industria: TURISMO - 24</t>
  </si>
  <si>
    <t>240205012carl's_junior</t>
  </si>
  <si>
    <t>INSERT INTO categoria VALUES (240205012,'Carl's Junior','Carl's Junior-240205012','Carl's Junior-240205012 | Prod: Franquicias Hoteles-240205 | Sector: Restaurantes | Industria: TURISMO - 24',240205);</t>
  </si>
  <si>
    <t>Doggis</t>
  </si>
  <si>
    <t>Doggis-240205013</t>
  </si>
  <si>
    <t>Doggis-240205013 | Prod: Franquicias Hoteles-240205 | Sector: Restaurantes | Industria: TURISMO - 24</t>
  </si>
  <si>
    <t>240205013doggis</t>
  </si>
  <si>
    <t>INSERT INTO categoria VALUES (240205013,'Doggis','Doggis-240205013','Doggis-240205013 | Prod: Franquicias Hoteles-240205 | Sector: Restaurantes | Industria: TURISMO - 24',240205);</t>
  </si>
  <si>
    <t>Grido</t>
  </si>
  <si>
    <t>Grido-240205014</t>
  </si>
  <si>
    <t>Grido-240205014 | Prod: Franquicias Hoteles-240205 | Sector: Restaurantes | Industria: TURISMO - 24</t>
  </si>
  <si>
    <t>240205014grido</t>
  </si>
  <si>
    <t>INSERT INTO categoria VALUES (240205014,'Grido','Grido-240205014','Grido-240205014 | Prod: Franquicias Hoteles-240205 | Sector: Restaurantes | Industria: TURISMO - 24',240205);</t>
  </si>
  <si>
    <t>Juan Maestro</t>
  </si>
  <si>
    <t>Juan Maestro-240205015</t>
  </si>
  <si>
    <t>Juan Maestro-240205015 | Prod: Franquicias Hoteles-240205 | Sector: Restaurantes | Industria: TURISMO - 24</t>
  </si>
  <si>
    <t>240205015juan_maestro</t>
  </si>
  <si>
    <t>INSERT INTO categoria VALUES (240205015,'Juan Maestro','Juan Maestro-240205015','Juan Maestro-240205015 | Prod: Franquicias Hoteles-240205 | Sector: Restaurantes | Industria: TURISMO - 24',240205);</t>
  </si>
  <si>
    <t>Pedro Juan y Diego</t>
  </si>
  <si>
    <t>Pedro Juan y Diego-240205016</t>
  </si>
  <si>
    <t>Pedro Juan y Diego-240205016 | Prod: Franquicias Hoteles-240205 | Sector: Restaurantes | Industria: TURISMO - 24</t>
  </si>
  <si>
    <t>240205016pedro_juan_y_diego</t>
  </si>
  <si>
    <t>INSERT INTO categoria VALUES (240205016,'Pedro Juan y Diego','Pedro Juan y Diego-240205016','Pedro Juan y Diego-240205016 | Prod: Franquicias Hoteles-240205 | Sector: Restaurantes | Industria: TURISMO - 24',240205);</t>
  </si>
  <si>
    <t>Tavelli</t>
  </si>
  <si>
    <t>Tavelli-240205017</t>
  </si>
  <si>
    <t>Tavelli-240205017 | Prod: Franquicias Hoteles-240205 | Sector: Restaurantes | Industria: TURISMO - 24</t>
  </si>
  <si>
    <t>240205017tavelli</t>
  </si>
  <si>
    <t>INSERT INTO categoria VALUES (240205017,'Tavelli','Tavelli-240205017','Tavelli-240205017 | Prod: Franquicias Hoteles-240205 | Sector: Restaurantes | Industria: TURISMO - 24',240205);</t>
  </si>
  <si>
    <t>Tommy Beans</t>
  </si>
  <si>
    <t>Tommy Beans-240205018</t>
  </si>
  <si>
    <t>Tommy Beans-240205018 | Prod: Franquicias Hoteles-240205 | Sector: Restaurantes | Industria: TURISMO - 24</t>
  </si>
  <si>
    <t>240205018tommy_beans</t>
  </si>
  <si>
    <t>INSERT INTO categoria VALUES (240205018,'Tommy Beans','Tommy Beans-240205018','Tommy Beans-240205018 | Prod: Franquicias Hoteles-240205 | Sector: Restaurantes | Industria: TURISMO - 24',240205);</t>
  </si>
  <si>
    <t>Pollo Stop</t>
  </si>
  <si>
    <t>Pollo Stop-240205019</t>
  </si>
  <si>
    <t>Pollo Stop-240205019 | Prod: Franquicias Hoteles-240205 | Sector: Restaurantes | Industria: TURISMO - 24</t>
  </si>
  <si>
    <t>240205019pollo_stop</t>
  </si>
  <si>
    <t>INSERT INTO categoria VALUES (240205019,'Pollo Stop','Pollo Stop-240205019','Pollo Stop-240205019 | Prod: Franquicias Hoteles-240205 | Sector: Restaurantes | Industria: TURISMO - 24',240205);</t>
  </si>
  <si>
    <t>Baskin Robbins</t>
  </si>
  <si>
    <t>Baskin Robbins-240205020</t>
  </si>
  <si>
    <t>Baskin Robbins-240205020 | Prod: Franquicias Hoteles-240205 | Sector: Restaurantes | Industria: TURISMO - 24</t>
  </si>
  <si>
    <t>240205020baskin_robbins</t>
  </si>
  <si>
    <t>INSERT INTO categoria VALUES (240205020,'Baskin Robbins','Baskin Robbins-240205020','Baskin Robbins-240205020 | Prod: Franquicias Hoteles-240205 | Sector: Restaurantes | Industria: TURISMO - 24',240205);</t>
  </si>
  <si>
    <t>Chester's</t>
  </si>
  <si>
    <t>Chester's-240205021</t>
  </si>
  <si>
    <t>Chester's-240205021 | Prod: Franquicias Hoteles-240205 | Sector: Restaurantes | Industria: TURISMO - 24</t>
  </si>
  <si>
    <t>240205021chester's</t>
  </si>
  <si>
    <t>INSERT INTO categoria VALUES (240205021,'Chester's','Chester's-240205021','Chester's-240205021 | Prod: Franquicias Hoteles-240205 | Sector: Restaurantes | Industria: TURISMO - 24',240205);</t>
  </si>
  <si>
    <t>Cold Stone</t>
  </si>
  <si>
    <t>Cold Stone-240205022</t>
  </si>
  <si>
    <t>Cold Stone-240205022 | Prod: Franquicias Hoteles-240205 | Sector: Restaurantes | Industria: TURISMO - 24</t>
  </si>
  <si>
    <t>240205022cold_stone</t>
  </si>
  <si>
    <t>INSERT INTO categoria VALUES (240205022,'Cold Stone','Cold Stone-240205022','Cold Stone-240205022 | Prod: Franquicias Hoteles-240205 | Sector: Restaurantes | Industria: TURISMO - 24',240205);</t>
  </si>
  <si>
    <t>Chilli's</t>
  </si>
  <si>
    <t>Chilli's-240205023</t>
  </si>
  <si>
    <t>Chilli's-240205023 | Prod: Franquicias Hoteles-240205 | Sector: Restaurantes | Industria: TURISMO - 24</t>
  </si>
  <si>
    <t>240205023chilli's</t>
  </si>
  <si>
    <t>INSERT INTO categoria VALUES (240205023,'Chilli's','Chilli's-240205023','Chilli's-240205023 | Prod: Franquicias Hoteles-240205 | Sector: Restaurantes | Industria: TURISMO - 24',240205);</t>
  </si>
  <si>
    <t>Papa Johns</t>
  </si>
  <si>
    <t>Papa Johns-240205024</t>
  </si>
  <si>
    <t>Papa Johns-240205024 | Prod: Franquicias Hoteles-240205 | Sector: Restaurantes | Industria: TURISMO - 24</t>
  </si>
  <si>
    <t>240205024papa_johns</t>
  </si>
  <si>
    <t>INSERT INTO categoria VALUES (240205024,'Papa Johns','Papa Johns-240205024','Papa Johns-240205024 | Prod: Franquicias Hoteles-240205 | Sector: Restaurantes | Industria: TURISMO - 24',240205);</t>
  </si>
  <si>
    <t>Apple Bee's</t>
  </si>
  <si>
    <t>Apple Bee's-240205025</t>
  </si>
  <si>
    <t>Apple Bee's-240205025 | Prod: Franquicias Hoteles-240205 | Sector: Restaurantes | Industria: TURISMO - 24</t>
  </si>
  <si>
    <t>240205025apple_bee's</t>
  </si>
  <si>
    <t>INSERT INTO categoria VALUES (240205025,'Apple Bee's','Apple Bee's-240205025','Apple Bee's-240205025 | Prod: Franquicias Hoteles-240205 | Sector: Restaurantes | Industria: TURISMO - 24',240205);</t>
  </si>
  <si>
    <t>Dairy Queen</t>
  </si>
  <si>
    <t>Dairy Queen-240205026</t>
  </si>
  <si>
    <t>Dairy Queen-240205026 | Prod: Franquicias Hoteles-240205 | Sector: Restaurantes | Industria: TURISMO - 24</t>
  </si>
  <si>
    <t>240205026dairy_queen</t>
  </si>
  <si>
    <t>INSERT INTO categoria VALUES (240205026,'Dairy Queen','Dairy Queen-240205026','Dairy Queen-240205026 | Prod: Franquicias Hoteles-240205 | Sector: Restaurantes | Industria: TURISMO - 24',240205);</t>
  </si>
  <si>
    <t>Johnny Rocket</t>
  </si>
  <si>
    <t>Johnny Rocket-240205027</t>
  </si>
  <si>
    <t>Johnny Rocket-240205027 | Prod: Franquicias Hoteles-240205 | Sector: Restaurantes | Industria: TURISMO - 24</t>
  </si>
  <si>
    <t>240205027johnny_rocket</t>
  </si>
  <si>
    <t>INSERT INTO categoria VALUES (240205027,'Johnny Rocket','Johnny Rocket-240205027','Johnny Rocket-240205027 | Prod: Franquicias Hoteles-240205 | Sector: Restaurantes | Industria: TURISMO - 24',240205);</t>
  </si>
  <si>
    <t>Ruby Tuesday</t>
  </si>
  <si>
    <t>Ruby Tuesday-240205028</t>
  </si>
  <si>
    <t>Ruby Tuesday-240205028 | Prod: Franquicias Hoteles-240205 | Sector: Restaurantes | Industria: TURISMO - 24</t>
  </si>
  <si>
    <t>240205028ruby_tuesday</t>
  </si>
  <si>
    <t>INSERT INTO categoria VALUES (240205028,'Ruby Tuesday','Ruby Tuesday-240205028','Ruby Tuesday-240205028 | Prod: Franquicias Hoteles-240205 | Sector: Restaurantes | Industria: TURISMO - 24',240205);</t>
  </si>
  <si>
    <t>Friday's</t>
  </si>
  <si>
    <t>Friday's-240205029</t>
  </si>
  <si>
    <t>Friday's-240205029 | Prod: Franquicias Hoteles-240205 | Sector: Restaurantes | Industria: TURISMO - 24</t>
  </si>
  <si>
    <t>240205029friday's</t>
  </si>
  <si>
    <t>INSERT INTO categoria VALUES (240205029,'Friday's','Friday's-240205029','Friday's-240205029 | Prod: Franquicias Hoteles-240205 | Sector: Restaurantes | Industria: TURISMO - 24',240205);</t>
  </si>
  <si>
    <t>Viajes</t>
  </si>
  <si>
    <t>Tipos de Viaje</t>
  </si>
  <si>
    <t>Voluntariado</t>
  </si>
  <si>
    <t>Voluntariado-240301005</t>
  </si>
  <si>
    <t>Voluntariado-240301005 | Prod: Viaje-240301 | Sector: Transporte | Industria: TURISMO - 24</t>
  </si>
  <si>
    <t>240301005voluntariado</t>
  </si>
  <si>
    <t>INSERT INTO categoria VALUES (240301005,'Voluntariado','Voluntariado-240301005','Voluntariado-240301005 | Prod: Viaje-240301 | Sector: Transporte | Industria: TURISMO - 24',240301);</t>
  </si>
  <si>
    <t>Continental</t>
  </si>
  <si>
    <t>Continental-240301006</t>
  </si>
  <si>
    <t>Continental-240301006 | Prod: Viaje-240301 | Sector: Transporte | Industria: TURISMO - 24</t>
  </si>
  <si>
    <t>240301006continental</t>
  </si>
  <si>
    <t>INSERT INTO categoria VALUES (240301006,'Continental','Continental-240301006','Continental-240301006 | Prod: Viaje-240301 | Sector: Transporte | Industria: TURISMO - 24',240301);</t>
  </si>
  <si>
    <t>Local</t>
  </si>
  <si>
    <t>Local-240301007</t>
  </si>
  <si>
    <t>Local-240301007 | Prod: Viaje-240301 | Sector: Transporte | Industria: TURISMO - 24</t>
  </si>
  <si>
    <t>240301007local</t>
  </si>
  <si>
    <t>INSERT INTO categoria VALUES (240301007,'Local','Local-240301007','Local-240301007 | Prod: Viaje-240301 | Sector: Transporte | Industria: TURISMO - 24',240301);</t>
  </si>
  <si>
    <t>Intercontinental</t>
  </si>
  <si>
    <t>Intercontinental-240301008</t>
  </si>
  <si>
    <t>Intercontinental-240301008 | Prod: Viaje-240301 | Sector: Transporte | Industria: TURISMO - 24</t>
  </si>
  <si>
    <t>240301008intercontinental</t>
  </si>
  <si>
    <t>INSERT INTO categoria VALUES (240301008,'Intercontinental','Intercontinental-240301008','Intercontinental-240301008 | Prod: Viaje-240301 | Sector: Transporte | Industria: TURISMO - 24',240301);</t>
  </si>
  <si>
    <t>Espacial</t>
  </si>
  <si>
    <t>Espacial-240301009</t>
  </si>
  <si>
    <t>Espacial-240301009 | Prod: Viaje-240301 | Sector: Transporte | Industria: TURISMO - 24</t>
  </si>
  <si>
    <t>240301009espacial</t>
  </si>
  <si>
    <t>INSERT INTO categoria VALUES (240301009,'Espacial','Espacial-240301009','Espacial-240301009 | Prod: Viaje-240301 | Sector: Transporte | Industria: TURISMO - 24',240301);</t>
  </si>
  <si>
    <t>Viaje Visita a Familiar</t>
  </si>
  <si>
    <t>Viaje Visita a Familiar-240301010</t>
  </si>
  <si>
    <t>Viaje Visita a Familiar-240301010 | Prod: Viaje-240301 | Sector: Transporte | Industria: TURISMO - 24</t>
  </si>
  <si>
    <t>240301010viaje_visita_a_familiar</t>
  </si>
  <si>
    <t>INSERT INTO categoria VALUES (240301010,'Viaje Visita a Familiar','Viaje Visita a Familiar-240301010','Viaje Visita a Familiar-240301010 | Prod: Viaje-240301 | Sector: Transporte | Industria: TURISMO - 24',240301);</t>
  </si>
  <si>
    <t>Viaje por Razones de Salud</t>
  </si>
  <si>
    <t>Viaje por Razones de Salud-240301011</t>
  </si>
  <si>
    <t>Viaje por Razones de Salud-240301011 | Prod: Viaje-240301 | Sector: Transporte | Industria: TURISMO - 24</t>
  </si>
  <si>
    <t>240301011viaje_por_razones_de_salud</t>
  </si>
  <si>
    <t>INSERT INTO categoria VALUES (240301011,'Viaje por Razones de Salud','Viaje por Razones de Salud-240301011','Viaje por Razones de Salud-240301011 | Prod: Viaje-240301 | Sector: Transporte | Industria: TURISMO - 24',240301);</t>
  </si>
  <si>
    <t>Viaje por Estudios y Formación</t>
  </si>
  <si>
    <t>Viaje por Estudios y Formación-240301012</t>
  </si>
  <si>
    <t>Viaje por Estudios y Formación-240301012 | Prod: Viaje-240301 | Sector: Transporte | Industria: TURISMO - 24</t>
  </si>
  <si>
    <t>240301012viaje_por_estudios_y_formacion</t>
  </si>
  <si>
    <t>INSERT INTO categoria VALUES (240301012,'Viaje por Estudios y Formación','Viaje por Estudios y Formación-240301012','Viaje por Estudios y Formación-240301012 | Prod: Viaje-240301 | Sector: Transporte | Industria: TURISMO - 24',240301);</t>
  </si>
  <si>
    <t>Viajes Varios</t>
  </si>
  <si>
    <t>Viajes Varios-240301013</t>
  </si>
  <si>
    <t>Viajes Varios-240301013 | Prod: Viaje-240301 | Sector: Transporte | Industria: TURISMO - 24</t>
  </si>
  <si>
    <t>240301013viajes_varios</t>
  </si>
  <si>
    <t>INSERT INTO categoria VALUES (240301013,'Viajes Varios','Viajes Varios-240301013','Viajes Varios-240301013 | Prod: Viaje-240301 | Sector: Transporte | Industria: TURISMO - 24',240301);</t>
  </si>
  <si>
    <t>Viaje de Trabajo</t>
  </si>
  <si>
    <t>Viaje de Trabajo-240301014</t>
  </si>
  <si>
    <t>Viaje de Trabajo-240301014 | Prod: Viaje-240301 | Sector: Transporte | Industria: TURISMO - 24</t>
  </si>
  <si>
    <t>240301014viaje_de_trabajo</t>
  </si>
  <si>
    <t>INSERT INTO categoria VALUES (240301014,'Viaje de Trabajo','Viaje de Trabajo-240301014','Viaje de Trabajo-240301014 | Prod: Viaje-240301 | Sector: Transporte | Industria: TURISMO - 24',240301);</t>
  </si>
  <si>
    <t>Viaje por Motivos Religiosos</t>
  </si>
  <si>
    <t>Viaje por Motivos Religiosos-240301015</t>
  </si>
  <si>
    <t>Viaje por Motivos Religiosos-240301015 | Prod: Viaje-240301 | Sector: Transporte | Industria: TURISMO - 24</t>
  </si>
  <si>
    <t>240301015viaje_por_motivos_religiosos</t>
  </si>
  <si>
    <t>INSERT INTO categoria VALUES (240301015,'Viaje por Motivos Religiosos','Viaje por Motivos Religiosos-240301015','Viaje por Motivos Religiosos-240301015 | Prod: Viaje-240301 | Sector: Transporte | Industria: TURISMO - 24',240301);</t>
  </si>
  <si>
    <t>Viaje de Egresados</t>
  </si>
  <si>
    <t>Viaje de Egresados-240301016</t>
  </si>
  <si>
    <t>Viaje de Egresados-240301016 | Prod: Viaje-240301 | Sector: Transporte | Industria: TURISMO - 24</t>
  </si>
  <si>
    <t>240301016viaje_de_egresados</t>
  </si>
  <si>
    <t>INSERT INTO categoria VALUES (240301016,'Viaje de Egresados','Viaje de Egresados-240301016','Viaje de Egresados-240301016 | Prod: Viaje-240301 | Sector: Transporte | Industria: TURISMO - 24',240301);</t>
  </si>
  <si>
    <t>Accidentes</t>
  </si>
  <si>
    <t>Graves</t>
  </si>
  <si>
    <t>Graves-240302005</t>
  </si>
  <si>
    <t>Graves-240302005 | Prod: Accidentes Viaje-240302 | Sector: Transporte | Industria: TURISMO - 24</t>
  </si>
  <si>
    <t>240302005graves</t>
  </si>
  <si>
    <t>INSERT INTO categoria VALUES (240302005,'Graves','Graves-240302005','Graves-240302005 | Prod: Accidentes Viaje-240302 | Sector: Transporte | Industria: TURISMO - 24',240302);</t>
  </si>
  <si>
    <t>Fatales</t>
  </si>
  <si>
    <t>Fatales-240302006</t>
  </si>
  <si>
    <t>Fatales-240302006 | Prod: Accidentes Viaje-240302 | Sector: Transporte | Industria: TURISMO - 24</t>
  </si>
  <si>
    <t>240302006fatales</t>
  </si>
  <si>
    <t>INSERT INTO categoria VALUES (240302006,'Fatales','Fatales-240302006','Fatales-240302006 | Prod: Accidentes Viaje-240302 | Sector: Transporte | Industria: TURISMO - 24',240302);</t>
  </si>
  <si>
    <t>Tasa Letalidad</t>
  </si>
  <si>
    <t>Tasa Letalidad-240302007</t>
  </si>
  <si>
    <t>Tasa Letalidad-240302007 | Prod: Accidentes Viaje-240302 | Sector: Transporte | Industria: TURISMO - 24</t>
  </si>
  <si>
    <t>240302007tasa_letalidad</t>
  </si>
  <si>
    <t>INSERT INTO categoria VALUES (240302007,'Tasa Letalidad','Tasa Letalidad-240302007','Tasa Letalidad-240302007 | Prod: Accidentes Viaje-240302 | Sector: Transporte | Industria: TURISMO - 24',240302);</t>
  </si>
  <si>
    <t>Desaparecidos</t>
  </si>
  <si>
    <t>Desaparecidos-240302008</t>
  </si>
  <si>
    <t>Desaparecidos-240302008 | Prod: Accidentes Viaje-240302 | Sector: Transporte | Industria: TURISMO - 24</t>
  </si>
  <si>
    <t>240302008desaparecidos</t>
  </si>
  <si>
    <t>INSERT INTO categoria VALUES (240302008,'Desaparecidos','Desaparecidos-240302008','Desaparecidos-240302008 | Prod: Accidentes Viaje-240302 | Sector: Transporte | Industria: TURISMO - 24',240302);</t>
  </si>
  <si>
    <t>Accidente Aéreo</t>
  </si>
  <si>
    <t>Accidente Aéreo-240302009</t>
  </si>
  <si>
    <t>Accidente Aéreo-240302009 | Prod: Accidentes Viaje-240302 | Sector: Transporte | Industria: TURISMO - 24</t>
  </si>
  <si>
    <t>240302009accidente_aereo</t>
  </si>
  <si>
    <t>INSERT INTO categoria VALUES (240302009,'Accidente Aéreo','Accidente Aéreo-240302009','Accidente Aéreo-240302009 | Prod: Accidentes Viaje-240302 | Sector: Transporte | Industria: TURISMO - 24',240302);</t>
  </si>
  <si>
    <t>Accidente Terrestre</t>
  </si>
  <si>
    <t>Accidente Terrestre-240302010</t>
  </si>
  <si>
    <t>Accidente Terrestre-240302010 | Prod: Accidentes Viaje-240302 | Sector: Transporte | Industria: TURISMO - 24</t>
  </si>
  <si>
    <t>240302010accidente_terrestre</t>
  </si>
  <si>
    <t>INSERT INTO categoria VALUES (240302010,'Accidente Terrestre','Accidente Terrestre-240302010','Accidente Terrestre-240302010 | Prod: Accidentes Viaje-240302 | Sector: Transporte | Industria: TURISMO - 24',240302);</t>
  </si>
  <si>
    <t>Accidente Marítimo</t>
  </si>
  <si>
    <t>Accidente Marítimo-240302011</t>
  </si>
  <si>
    <t>Accidente Marítimo-240302011 | Prod: Accidentes Viaje-240302 | Sector: Transporte | Industria: TURISMO - 24</t>
  </si>
  <si>
    <t>240302011accidente_maritimo</t>
  </si>
  <si>
    <t>INSERT INTO categoria VALUES (240302011,'Accidente Marítimo','Accidente Marítimo-240302011','Accidente Marítimo-240302011 | Prod: Accidentes Viaje-240302 | Sector: Transporte | Industria: TURISMO - 24',240302);</t>
  </si>
  <si>
    <t>Medios de Transporte</t>
  </si>
  <si>
    <t>Avioneta</t>
  </si>
  <si>
    <t>Avioneta-240401005</t>
  </si>
  <si>
    <t>Avioneta-240401005 | Prod: Transporte-240401 | Sector: Transporte | Industria: TURISMO - 24</t>
  </si>
  <si>
    <t>240401005avioneta</t>
  </si>
  <si>
    <t>INSERT INTO categoria VALUES (240401005,'Avioneta','Avioneta-240401005','Avioneta-240401005 | Prod: Transporte-240401 | Sector: Transporte | Industria: TURISMO - 24',240401);</t>
  </si>
  <si>
    <t>Planeador</t>
  </si>
  <si>
    <t>Planeador-240401006</t>
  </si>
  <si>
    <t>Planeador-240401006 | Prod: Transporte-240401 | Sector: Transporte | Industria: TURISMO - 24</t>
  </si>
  <si>
    <t>240401006planeador</t>
  </si>
  <si>
    <t>INSERT INTO categoria VALUES (240401006,'Planeador','Planeador-240401006','Planeador-240401006 | Prod: Transporte-240401 | Sector: Transporte | Industria: TURISMO - 24',240401);</t>
  </si>
  <si>
    <t>Globo Aerostático</t>
  </si>
  <si>
    <t>Globo Aerostático-240401007</t>
  </si>
  <si>
    <t>Globo Aerostático-240401007 | Prod: Transporte-240401 | Sector: Transporte | Industria: TURISMO - 24</t>
  </si>
  <si>
    <t>240401007globo_aerostatico</t>
  </si>
  <si>
    <t>INSERT INTO categoria VALUES (240401007,'Globo Aerostático','Globo Aerostático-240401007','Globo Aerostático-240401007 | Prod: Transporte-240401 | Sector: Transporte | Industria: TURISMO - 24',240401);</t>
  </si>
  <si>
    <t>Parapente-240401008</t>
  </si>
  <si>
    <t>Parapente-240401008 | Prod: Transporte-240401 | Sector: Transporte | Industria: TURISMO - 24</t>
  </si>
  <si>
    <t>240401008parapente</t>
  </si>
  <si>
    <t>INSERT INTO categoria VALUES (240401008,'Parapente','Parapente-240401008','Parapente-240401008 | Prod: Transporte-240401 | Sector: Transporte | Industria: TURISMO - 24',240401);</t>
  </si>
  <si>
    <t>Helicóptero</t>
  </si>
  <si>
    <t>Helicóptero-240401009</t>
  </si>
  <si>
    <t>Helicóptero-240401009 | Prod: Transporte-240401 | Sector: Transporte | Industria: TURISMO - 24</t>
  </si>
  <si>
    <t>240401009helicoptero</t>
  </si>
  <si>
    <t>INSERT INTO categoria VALUES (240401009,'Helicóptero','Helicóptero-240401009','Helicóptero-240401009 | Prod: Transporte-240401 | Sector: Transporte | Industria: TURISMO - 24',240401);</t>
  </si>
  <si>
    <t>Jet</t>
  </si>
  <si>
    <t>Jet-240401010</t>
  </si>
  <si>
    <t>Jet-240401010 | Prod: Transporte-240401 | Sector: Transporte | Industria: TURISMO - 24</t>
  </si>
  <si>
    <t>240401010jet</t>
  </si>
  <si>
    <t>INSERT INTO categoria VALUES (240401010,'Jet','Jet-240401010','Jet-240401010 | Prod: Transporte-240401 | Sector: Transporte | Industria: TURISMO - 24',240401);</t>
  </si>
  <si>
    <t>Tren</t>
  </si>
  <si>
    <t>Tren-240401011</t>
  </si>
  <si>
    <t>Tren-240401011 | Prod: Transporte-240401 | Sector: Transporte | Industria: TURISMO - 24</t>
  </si>
  <si>
    <t>240401011tren</t>
  </si>
  <si>
    <t>INSERT INTO categoria VALUES (240401011,'Tren','Tren-240401011','Tren-240401011 | Prod: Transporte-240401 | Sector: Transporte | Industria: TURISMO - 24',240401);</t>
  </si>
  <si>
    <t>Tren de alta velocidad</t>
  </si>
  <si>
    <t>Tren de alta velocidad-240401012</t>
  </si>
  <si>
    <t>Tren de alta velocidad-240401012 | Prod: Transporte-240401 | Sector: Transporte | Industria: TURISMO - 24</t>
  </si>
  <si>
    <t>240401012tren_de_alta_velocidad</t>
  </si>
  <si>
    <t>INSERT INTO categoria VALUES (240401012,'Tren de alta velocidad','Tren de alta velocidad-240401012','Tren de alta velocidad-240401012 | Prod: Transporte-240401 | Sector: Transporte | Industria: TURISMO - 24',240401);</t>
  </si>
  <si>
    <t>Metro</t>
  </si>
  <si>
    <t>Metro-240401013</t>
  </si>
  <si>
    <t>Metro-240401013 | Prod: Transporte-240401 | Sector: Transporte | Industria: TURISMO - 24</t>
  </si>
  <si>
    <t>240401013metro</t>
  </si>
  <si>
    <t>INSERT INTO categoria VALUES (240401013,'Metro','Metro-240401013','Metro-240401013 | Prod: Transporte-240401 | Sector: Transporte | Industria: TURISMO - 24',240401);</t>
  </si>
  <si>
    <t>Funicular</t>
  </si>
  <si>
    <t>Funicular-240401014</t>
  </si>
  <si>
    <t>Funicular-240401014 | Prod: Transporte-240401 | Sector: Transporte | Industria: TURISMO - 24</t>
  </si>
  <si>
    <t>240401014funicular</t>
  </si>
  <si>
    <t>INSERT INTO categoria VALUES (240401014,'Funicular','Funicular-240401014','Funicular-240401014 | Prod: Transporte-240401 | Sector: Transporte | Industria: TURISMO - 24',240401);</t>
  </si>
  <si>
    <t>Tranvía</t>
  </si>
  <si>
    <t>Tranvía-240401015</t>
  </si>
  <si>
    <t>Tranvía-240401015 | Prod: Transporte-240401 | Sector: Transporte | Industria: TURISMO - 24</t>
  </si>
  <si>
    <t>240401015tranvia</t>
  </si>
  <si>
    <t>INSERT INTO categoria VALUES (240401015,'Tranvía','Tranvía-240401015','Tranvía-240401015 | Prod: Transporte-240401 | Sector: Transporte | Industria: TURISMO - 24',240401);</t>
  </si>
  <si>
    <t>Teleférico</t>
  </si>
  <si>
    <t>Teleférico-240401016</t>
  </si>
  <si>
    <t>Teleférico-240401016 | Prod: Transporte-240401 | Sector: Transporte | Industria: TURISMO - 24</t>
  </si>
  <si>
    <t>240401016teleferico</t>
  </si>
  <si>
    <t>INSERT INTO categoria VALUES (240401016,'Teleférico','Teleférico-240401016','Teleférico-240401016 | Prod: Transporte-240401 | Sector: Transporte | Industria: TURISMO - 24',240401);</t>
  </si>
  <si>
    <t>Autobús</t>
  </si>
  <si>
    <t>Autobús-240401017</t>
  </si>
  <si>
    <t>Autobús-240401017 | Prod: Transporte-240401 | Sector: Transporte | Industria: TURISMO - 24</t>
  </si>
  <si>
    <t>240401017autobus</t>
  </si>
  <si>
    <t>INSERT INTO categoria VALUES (240401017,'Autobús','Autobús-240401017','Autobús-240401017 | Prod: Transporte-240401 | Sector: Transporte | Industria: TURISMO - 24',240401);</t>
  </si>
  <si>
    <t>Automóvil</t>
  </si>
  <si>
    <t>Automóvil-240401018</t>
  </si>
  <si>
    <t>Automóvil-240401018 | Prod: Transporte-240401 | Sector: Transporte | Industria: TURISMO - 24</t>
  </si>
  <si>
    <t>240401018automovil</t>
  </si>
  <si>
    <t>INSERT INTO categoria VALUES (240401018,'Automóvil','Automóvil-240401018','Automóvil-240401018 | Prod: Transporte-240401 | Sector: Transporte | Industria: TURISMO - 24',240401);</t>
  </si>
  <si>
    <t>Camioneta</t>
  </si>
  <si>
    <t>Camioneta-240401019</t>
  </si>
  <si>
    <t>Camioneta-240401019 | Prod: Transporte-240401 | Sector: Transporte | Industria: TURISMO - 24</t>
  </si>
  <si>
    <t>240401019camioneta</t>
  </si>
  <si>
    <t>INSERT INTO categoria VALUES (240401019,'Camioneta','Camioneta-240401019','Camioneta-240401019 | Prod: Transporte-240401 | Sector: Transporte | Industria: TURISMO - 24',240401);</t>
  </si>
  <si>
    <t>Camión</t>
  </si>
  <si>
    <t>Camión-240401020</t>
  </si>
  <si>
    <t>Camión-240401020 | Prod: Transporte-240401 | Sector: Transporte | Industria: TURISMO - 24</t>
  </si>
  <si>
    <t>240401020camion</t>
  </si>
  <si>
    <t>INSERT INTO categoria VALUES (240401020,'Camión','Camión-240401020','Camión-240401020 | Prod: Transporte-240401 | Sector: Transporte | Industria: TURISMO - 24',240401);</t>
  </si>
  <si>
    <t>Bicicleta</t>
  </si>
  <si>
    <t>Bicicleta-240401021</t>
  </si>
  <si>
    <t>Bicicleta-240401021 | Prod: Transporte-240401 | Sector: Transporte | Industria: TURISMO - 24</t>
  </si>
  <si>
    <t>240401021bicicleta</t>
  </si>
  <si>
    <t>INSERT INTO categoria VALUES (240401021,'Bicicleta','Bicicleta-240401021','Bicicleta-240401021 | Prod: Transporte-240401 | Sector: Transporte | Industria: TURISMO - 24',240401);</t>
  </si>
  <si>
    <t>Motocicleta</t>
  </si>
  <si>
    <t>Motocicleta-240401022</t>
  </si>
  <si>
    <t>Motocicleta-240401022 | Prod: Transporte-240401 | Sector: Transporte | Industria: TURISMO - 24</t>
  </si>
  <si>
    <t>240401022motocicleta</t>
  </si>
  <si>
    <t>INSERT INTO categoria VALUES (240401022,'Motocicleta','Motocicleta-240401022','Motocicleta-240401022 | Prod: Transporte-240401 | Sector: Transporte | Industria: TURISMO - 24',240401);</t>
  </si>
  <si>
    <t>Trolebús</t>
  </si>
  <si>
    <t>Trolebús-240401023</t>
  </si>
  <si>
    <t>Trolebús-240401023 | Prod: Transporte-240401 | Sector: Transporte | Industria: TURISMO - 24</t>
  </si>
  <si>
    <t>240401023trolebus</t>
  </si>
  <si>
    <t>INSERT INTO categoria VALUES (240401023,'Trolebús','Trolebús-240401023','Trolebús-240401023 | Prod: Transporte-240401 | Sector: Transporte | Industria: TURISMO - 24',240401);</t>
  </si>
  <si>
    <t>Jeep</t>
  </si>
  <si>
    <t>Jeep-240401024</t>
  </si>
  <si>
    <t>Jeep-240401024 | Prod: Transporte-240401 | Sector: Transporte | Industria: TURISMO - 24</t>
  </si>
  <si>
    <t>240401024jeep</t>
  </si>
  <si>
    <t>INSERT INTO categoria VALUES (240401024,'Jeep','Jeep-240401024','Jeep-240401024 | Prod: Transporte-240401 | Sector: Transporte | Industria: TURISMO - 24',240401);</t>
  </si>
  <si>
    <t>Furgoneta</t>
  </si>
  <si>
    <t>Furgoneta-240401025</t>
  </si>
  <si>
    <t>Furgoneta-240401025 | Prod: Transporte-240401 | Sector: Transporte | Industria: TURISMO - 24</t>
  </si>
  <si>
    <t>240401025furgoneta</t>
  </si>
  <si>
    <t>INSERT INTO categoria VALUES (240401025,'Furgoneta','Furgoneta-240401025','Furgoneta-240401025 | Prod: Transporte-240401 | Sector: Transporte | Industria: TURISMO - 24',240401);</t>
  </si>
  <si>
    <t>Victoria-240401026</t>
  </si>
  <si>
    <t>Victoria-240401026 | Prod: Transporte-240401 | Sector: Transporte | Industria: TURISMO - 24</t>
  </si>
  <si>
    <t>240401026victoria</t>
  </si>
  <si>
    <t>INSERT INTO categoria VALUES (240401026,'Victoria','Victoria-240401026','Victoria-240401026 | Prod: Transporte-240401 | Sector: Transporte | Industria: TURISMO - 24',240401);</t>
  </si>
  <si>
    <t>Autobús de dos pisos</t>
  </si>
  <si>
    <t>Autobús de dos pisos-240401027</t>
  </si>
  <si>
    <t>Autobús de dos pisos-240401027 | Prod: Transporte-240401 | Sector: Transporte | Industria: TURISMO - 24</t>
  </si>
  <si>
    <t>240401027autobus_de_dos_pisos</t>
  </si>
  <si>
    <t>INSERT INTO categoria VALUES (240401027,'Autobús de dos pisos','Autobús de dos pisos-240401027','Autobús de dos pisos-240401027 | Prod: Transporte-240401 | Sector: Transporte | Industria: TURISMO - 24',240401);</t>
  </si>
  <si>
    <t>Bus turístico</t>
  </si>
  <si>
    <t>Bus turístico-240401028</t>
  </si>
  <si>
    <t>Bus turístico-240401028 | Prod: Transporte-240401 | Sector: Transporte | Industria: TURISMO - 24</t>
  </si>
  <si>
    <t>240401028bus_turistico</t>
  </si>
  <si>
    <t>INSERT INTO categoria VALUES (240401028,'Bus turístico','Bus turístico-240401028','Bus turístico-240401028 | Prod: Transporte-240401 | Sector: Transporte | Industria: TURISMO - 24',240401);</t>
  </si>
  <si>
    <t>Balsa</t>
  </si>
  <si>
    <t>Balsa-240401029</t>
  </si>
  <si>
    <t>Balsa-240401029 | Prod: Transporte-240401 | Sector: Transporte | Industria: TURISMO - 24</t>
  </si>
  <si>
    <t>240401029balsa</t>
  </si>
  <si>
    <t>INSERT INTO categoria VALUES (240401029,'Balsa','Balsa-240401029','Balsa-240401029 | Prod: Transporte-240401 | Sector: Transporte | Industria: TURISMO - 24',240401);</t>
  </si>
  <si>
    <t>Barco</t>
  </si>
  <si>
    <t>Barco-240401030</t>
  </si>
  <si>
    <t>Barco-240401030 | Prod: Transporte-240401 | Sector: Transporte | Industria: TURISMO - 24</t>
  </si>
  <si>
    <t>240401030barco</t>
  </si>
  <si>
    <t>INSERT INTO categoria VALUES (240401030,'Barco','Barco-240401030','Barco-240401030 | Prod: Transporte-240401 | Sector: Transporte | Industria: TURISMO - 24',240401);</t>
  </si>
  <si>
    <t>Buque</t>
  </si>
  <si>
    <t>Buque-240401031</t>
  </si>
  <si>
    <t>Buque-240401031 | Prod: Transporte-240401 | Sector: Transporte | Industria: TURISMO - 24</t>
  </si>
  <si>
    <t>240401031buque</t>
  </si>
  <si>
    <t>INSERT INTO categoria VALUES (240401031,'Buque','Buque-240401031','Buque-240401031 | Prod: Transporte-240401 | Sector: Transporte | Industria: TURISMO - 24',240401);</t>
  </si>
  <si>
    <t>Crusero</t>
  </si>
  <si>
    <t>Crusero-240401032</t>
  </si>
  <si>
    <t>Crusero-240401032 | Prod: Transporte-240401 | Sector: Transporte | Industria: TURISMO - 24</t>
  </si>
  <si>
    <t>240401032crusero</t>
  </si>
  <si>
    <t>INSERT INTO categoria VALUES (240401032,'Crusero','Crusero-240401032','Crusero-240401032 | Prod: Transporte-240401 | Sector: Transporte | Industria: TURISMO - 24',240401);</t>
  </si>
  <si>
    <t>Canoa</t>
  </si>
  <si>
    <t>Canoa-240401033</t>
  </si>
  <si>
    <t>Canoa-240401033 | Prod: Transporte-240401 | Sector: Transporte | Industria: TURISMO - 24</t>
  </si>
  <si>
    <t>240401033canoa</t>
  </si>
  <si>
    <t>INSERT INTO categoria VALUES (240401033,'Canoa','Canoa-240401033','Canoa-240401033 | Prod: Transporte-240401 | Sector: Transporte | Industria: TURISMO - 24',240401);</t>
  </si>
  <si>
    <t>Kayak</t>
  </si>
  <si>
    <t>Kayak-240401034</t>
  </si>
  <si>
    <t>Kayak-240401034 | Prod: Transporte-240401 | Sector: Transporte | Industria: TURISMO - 24</t>
  </si>
  <si>
    <t>240401034kayak</t>
  </si>
  <si>
    <t>INSERT INTO categoria VALUES (240401034,'Kayak','Kayak-240401034','Kayak-240401034 | Prod: Transporte-240401 | Sector: Transporte | Industria: TURISMO - 24',240401);</t>
  </si>
  <si>
    <t>Lancha</t>
  </si>
  <si>
    <t>Lancha-240401035</t>
  </si>
  <si>
    <t>Lancha-240401035 | Prod: Transporte-240401 | Sector: Transporte | Industria: TURISMO - 24</t>
  </si>
  <si>
    <t>240401035lancha</t>
  </si>
  <si>
    <t>INSERT INTO categoria VALUES (240401035,'Lancha','Lancha-240401035','Lancha-240401035 | Prod: Transporte-240401 | Sector: Transporte | Industria: TURISMO - 24',240401);</t>
  </si>
  <si>
    <t>Submarino</t>
  </si>
  <si>
    <t>Submarino-240401036</t>
  </si>
  <si>
    <t>Submarino-240401036 | Prod: Transporte-240401 | Sector: Transporte | Industria: TURISMO - 24</t>
  </si>
  <si>
    <t>240401036submarino</t>
  </si>
  <si>
    <t>INSERT INTO categoria VALUES (240401036,'Submarino','Submarino-240401036','Submarino-240401036 | Prod: Transporte-240401 | Sector: Transporte | Industria: TURISMO - 24',240401);</t>
  </si>
  <si>
    <t>Transatlántico</t>
  </si>
  <si>
    <t>Transatlántico-240401037</t>
  </si>
  <si>
    <t>Transatlántico-240401037 | Prod: Transporte-240401 | Sector: Transporte | Industria: TURISMO - 24</t>
  </si>
  <si>
    <t>240401037transatlantico</t>
  </si>
  <si>
    <t>INSERT INTO categoria VALUES (240401037,'Transatlántico','Transatlántico-240401037','Transatlántico-240401037 | Prod: Transporte-240401 | Sector: Transporte | Industria: TURISMO - 24',240401);</t>
  </si>
  <si>
    <t>Transbordador o ferry</t>
  </si>
  <si>
    <t>Transbordador o ferry-240401038</t>
  </si>
  <si>
    <t>Transbordador o ferry-240401038 | Prod: Transporte-240401 | Sector: Transporte | Industria: TURISMO - 24</t>
  </si>
  <si>
    <t>240401038transbordador_o_ferry</t>
  </si>
  <si>
    <t>INSERT INTO categoria VALUES (240401038,'Transbordador o ferry','Transbordador o ferry-240401038','Transbordador o ferry-240401038 | Prod: Transporte-240401 | Sector: Transporte | Industria: TURISMO - 24',240401);</t>
  </si>
  <si>
    <t>Aerodeslizador</t>
  </si>
  <si>
    <t>Aerodeslizador-240401039</t>
  </si>
  <si>
    <t>Aerodeslizador-240401039 | Prod: Transporte-240401 | Sector: Transporte | Industria: TURISMO - 24</t>
  </si>
  <si>
    <t>240401039aerodeslizador</t>
  </si>
  <si>
    <t>INSERT INTO categoria VALUES (240401039,'Aerodeslizador','Aerodeslizador-240401039','Aerodeslizador-240401039 | Prod: Transporte-240401 | Sector: Transporte | Industria: TURISMO - 24',240401);</t>
  </si>
  <si>
    <t>Jetski</t>
  </si>
  <si>
    <t>Jetski-240401040</t>
  </si>
  <si>
    <t>Jetski-240401040 | Prod: Transporte-240401 | Sector: Transporte | Industria: TURISMO - 24</t>
  </si>
  <si>
    <t>240401040jetski</t>
  </si>
  <si>
    <t>INSERT INTO categoria VALUES (240401040,'Jetski','Jetski-240401040','Jetski-240401040 | Prod: Transporte-240401 | Sector: Transporte | Industria: TURISMO - 24',240401);</t>
  </si>
  <si>
    <t>Moto de agua</t>
  </si>
  <si>
    <t>Moto de agua-240401041</t>
  </si>
  <si>
    <t>Moto de agua-240401041 | Prod: Transporte-240401 | Sector: Transporte | Industria: TURISMO - 24</t>
  </si>
  <si>
    <t>240401041moto_de_agua</t>
  </si>
  <si>
    <t>INSERT INTO categoria VALUES (240401041,'Moto de agua','Moto de agua-240401041','Moto de agua-240401041 | Prod: Transporte-240401 | Sector: Transporte | Industria: TURISMO - 24',240401);</t>
  </si>
  <si>
    <t>Yate</t>
  </si>
  <si>
    <t>Yate-240401042</t>
  </si>
  <si>
    <t>Yate-240401042 | Prod: Transporte-240401 | Sector: Transporte | Industria: TURISMO - 24</t>
  </si>
  <si>
    <t>240401042yate</t>
  </si>
  <si>
    <t>INSERT INTO categoria VALUES (240401042,'Yate','Yate-240401042','Yate-240401042 | Prod: Transporte-240401 | Sector: Transporte | Industria: TURISMO - 24',240401);</t>
  </si>
  <si>
    <t>Catamarán</t>
  </si>
  <si>
    <t>Catamarán-240401043</t>
  </si>
  <si>
    <t>Catamarán-240401043 | Prod: Transporte-240401 | Sector: Transporte | Industria: TURISMO - 24</t>
  </si>
  <si>
    <t>240401043catamaran</t>
  </si>
  <si>
    <t>INSERT INTO categoria VALUES (240401043,'Catamarán','Catamarán-240401043','Catamarán-240401043 | Prod: Transporte-240401 | Sector: Transporte | Industria: TURISMO - 24',240401);</t>
  </si>
  <si>
    <t>Trimarán</t>
  </si>
  <si>
    <t>Trimarán-240401044</t>
  </si>
  <si>
    <t>Trimarán-240401044 | Prod: Transporte-240401 | Sector: Transporte | Industria: TURISMO - 24</t>
  </si>
  <si>
    <t>240401044trimaran</t>
  </si>
  <si>
    <t>INSERT INTO categoria VALUES (240401044,'Trimarán','Trimarán-240401044','Trimarán-240401044 | Prod: Transporte-240401 | Sector: Transporte | Industria: TURISMO - 24',240401);</t>
  </si>
  <si>
    <t>Belero</t>
  </si>
  <si>
    <t>Belero-240401045</t>
  </si>
  <si>
    <t>Belero-240401045 | Prod: Transporte-240401 | Sector: Transporte | Industria: TURISMO - 24</t>
  </si>
  <si>
    <t>240401045belero</t>
  </si>
  <si>
    <t>INSERT INTO categoria VALUES (240401045,'Belero','Belero-240401045','Belero-240401045 | Prod: Transporte-240401 | Sector: Transporte | Industria: TURISMO - 24',240401);</t>
  </si>
  <si>
    <t>Góndola</t>
  </si>
  <si>
    <t>Góndola-240401046</t>
  </si>
  <si>
    <t>Góndola-240401046 | Prod: Transporte-240401 | Sector: Transporte | Industria: TURISMO - 24</t>
  </si>
  <si>
    <t>240401046gondola</t>
  </si>
  <si>
    <t>INSERT INTO categoria VALUES (240401046,'Góndola','Góndola-240401046','Góndola-240401046 | Prod: Transporte-240401 | Sector: Transporte | Industria: TURISMO - 24',240401);</t>
  </si>
  <si>
    <t>Trineo de nieve</t>
  </si>
  <si>
    <t>Trineo de nieve-240401047</t>
  </si>
  <si>
    <t>Trineo de nieve-240401047 | Prod: Transporte-240401 | Sector: Transporte | Industria: TURISMO - 24</t>
  </si>
  <si>
    <t>240401047trineo_de_nieve</t>
  </si>
  <si>
    <t>INSERT INTO categoria VALUES (240401047,'Trineo de nieve','Trineo de nieve-240401047','Trineo de nieve-240401047 | Prod: Transporte-240401 | Sector: Transporte | Industria: TURISMO - 24',240401);</t>
  </si>
  <si>
    <t>Moto de nieve</t>
  </si>
  <si>
    <t>Moto de nieve-240401048</t>
  </si>
  <si>
    <t>Moto de nieve-240401048 | Prod: Transporte-240401 | Sector: Transporte | Industria: TURISMO - 24</t>
  </si>
  <si>
    <t>240401048moto_de_nieve</t>
  </si>
  <si>
    <t>INSERT INTO categoria VALUES (240401048,'Moto de nieve','Moto de nieve-240401048','Moto de nieve-240401048 | Prod: Transporte-240401 | Sector: Transporte | Industria: TURISMO - 24',240401);</t>
  </si>
  <si>
    <t>Carreta</t>
  </si>
  <si>
    <t>Carreta-240401049</t>
  </si>
  <si>
    <t>Carreta-240401049 | Prod: Transporte-240401 | Sector: Transporte | Industria: TURISMO - 24</t>
  </si>
  <si>
    <t>240401049carreta</t>
  </si>
  <si>
    <t>INSERT INTO categoria VALUES (240401049,'Carreta','Carreta-240401049','Carreta-240401049 | Prod: Transporte-240401 | Sector: Transporte | Industria: TURISMO - 24',240401);</t>
  </si>
  <si>
    <t>Carruaje</t>
  </si>
  <si>
    <t>Carruaje-240401050</t>
  </si>
  <si>
    <t>Carruaje-240401050 | Prod: Transporte-240401 | Sector: Transporte | Industria: TURISMO - 24</t>
  </si>
  <si>
    <t>240401050carruaje</t>
  </si>
  <si>
    <t>INSERT INTO categoria VALUES (240401050,'Carruaje','Carruaje-240401050','Carruaje-240401050 | Prod: Transporte-240401 | Sector: Transporte | Industria: TURISMO - 24',240401);</t>
  </si>
  <si>
    <t>Visas</t>
  </si>
  <si>
    <t>Tipos de Visa</t>
  </si>
  <si>
    <t>Visa sujeta a contrato de trabajo para extranjeros</t>
  </si>
  <si>
    <t>Visa sujeta a contrato de trabajo para extranjeros-240501005</t>
  </si>
  <si>
    <t>Visa sujeta a contrato de trabajo para extranjeros-240501005 | Prod: Visa-240501 | Sector: Visas | Industria: TURISMO - 24</t>
  </si>
  <si>
    <t>240501005visa_sujeta_a_contrato_de_trabajo_para_extranjeros</t>
  </si>
  <si>
    <t>INSERT INTO categoria VALUES (240501005,'Visa sujeta a contrato de trabajo para extranjeros','Visa sujeta a contrato de trabajo para extranjeros-240501005','Visa sujeta a contrato de trabajo para extranjeros-240501005 | Prod: Visa-240501 | Sector: Visas | Industria: TURISMO - 24',240501);</t>
  </si>
  <si>
    <t>Visa de turismo simple</t>
  </si>
  <si>
    <t>Visa de turismo simple-240501006</t>
  </si>
  <si>
    <t>Visa de turismo simple-240501006 | Prod: Visa-240501 | Sector: Visas | Industria: TURISMO - 24</t>
  </si>
  <si>
    <t>240501006visa_de_turismo_simple</t>
  </si>
  <si>
    <t>INSERT INTO categoria VALUES (240501006,'Visa de turismo simple','Visa de turismo simple-240501006','Visa de turismo simple-240501006 | Prod: Visa-240501 | Sector: Visas | Industria: TURISMO - 24',240501);</t>
  </si>
  <si>
    <t>Visa de turismo múltiple</t>
  </si>
  <si>
    <t>Visa de turismo múltiple-240501007</t>
  </si>
  <si>
    <t>Visa de turismo múltiple-240501007 | Prod: Visa-240501 | Sector: Visas | Industria: TURISMO - 24</t>
  </si>
  <si>
    <t>240501007visa_de_turismo_multiple</t>
  </si>
  <si>
    <t>INSERT INTO categoria VALUES (240501007,'Visa de turismo múltiple','Visa de turismo múltiple-240501007','Visa de turismo múltiple-240501007 | Prod: Visa-240501 | Sector: Visas | Industria: TURISMO - 24',240501);</t>
  </si>
  <si>
    <t>Visa diplomática</t>
  </si>
  <si>
    <t>Visa diplomática-240501008</t>
  </si>
  <si>
    <t>Visa diplomática-240501008 | Prod: Visa-240501 | Sector: Visas | Industria: TURISMO - 24</t>
  </si>
  <si>
    <t>240501008visa_diplomatica</t>
  </si>
  <si>
    <t>INSERT INTO categoria VALUES (240501008,'Visa diplomática','Visa diplomática-240501008','Visa diplomática-240501008 | Prod: Visa-240501 | Sector: Visas | Industria: TURISMO - 24',240501);</t>
  </si>
  <si>
    <t>Visa de periodista</t>
  </si>
  <si>
    <t>Visa de periodista-240501009</t>
  </si>
  <si>
    <t>Visa de periodista-240501009 | Prod: Visa-240501 | Sector: Visas | Industria: TURISMO - 24</t>
  </si>
  <si>
    <t>240501009visa_de_periodista</t>
  </si>
  <si>
    <t>INSERT INTO categoria VALUES (240501009,'Visa de periodista','Visa de periodista-240501009','Visa de periodista-240501009 | Prod: Visa-240501 | Sector: Visas | Industria: TURISMO - 24',240501);</t>
  </si>
  <si>
    <t>Visa de matrimonio</t>
  </si>
  <si>
    <t>Visa de matrimonio-240501010</t>
  </si>
  <si>
    <t>Visa de matrimonio-240501010 | Prod: Visa-240501 | Sector: Visas | Industria: TURISMO - 24</t>
  </si>
  <si>
    <t>240501010visa_de_matrimonio</t>
  </si>
  <si>
    <t>INSERT INTO categoria VALUES (240501010,'Visa de matrimonio','Visa de matrimonio-240501010','Visa de matrimonio-240501010 | Prod: Visa-240501 | Sector: Visas | Industria: TURISMO - 24',240501);</t>
  </si>
  <si>
    <t>Visa temporaria</t>
  </si>
  <si>
    <t>Visa temporaria-240501011</t>
  </si>
  <si>
    <t>Visa temporaria-240501011 | Prod: Visa-240501 | Sector: Visas | Industria: TURISMO - 24</t>
  </si>
  <si>
    <t>240501011visa_temporaria</t>
  </si>
  <si>
    <t>INSERT INTO categoria VALUES (240501011,'Visa temporaria','Visa temporaria-240501011','Visa temporaria-240501011 | Prod: Visa-240501 | Sector: Visas | Industria: TURISMO - 24',240501);</t>
  </si>
  <si>
    <t>Visa de tránsito</t>
  </si>
  <si>
    <t>Visa de tránsito-240501012</t>
  </si>
  <si>
    <t>Visa de tránsito-240501012 | Prod: Visa-240501 | Sector: Visas | Industria: TURISMO - 24</t>
  </si>
  <si>
    <t>240501012visa_de_transito</t>
  </si>
  <si>
    <t>INSERT INTO categoria VALUES (240501012,'Visa de tránsito','Visa de tránsito-240501012','Visa de tránsito-240501012 | Prod: Visa-240501 | Sector: Visas | Industria: TURISMO - 24',240501);</t>
  </si>
  <si>
    <t>Lugares Turísticos</t>
  </si>
  <si>
    <t>Quebradas</t>
  </si>
  <si>
    <t>Quebradas-240601005</t>
  </si>
  <si>
    <t>Quebradas-240601005 | Prod: Lugares-240601 | Sector: Turismo | Industria: TURISMO - 24</t>
  </si>
  <si>
    <t>240601005quebradas</t>
  </si>
  <si>
    <t>INSERT INTO categoria VALUES (240601005,'Quebradas','Quebradas-240601005','Quebradas-240601005 | Prod: Lugares-240601 | Sector: Turismo | Industria: TURISMO - 24',240601);</t>
  </si>
  <si>
    <t>Cañones</t>
  </si>
  <si>
    <t>Cañones-240601006</t>
  </si>
  <si>
    <t>Cañones-240601006 | Prod: Lugares-240601 | Sector: Turismo | Industria: TURISMO - 24</t>
  </si>
  <si>
    <t>240601006cañones</t>
  </si>
  <si>
    <t>INSERT INTO categoria VALUES (240601006,'Cañones','Cañones-240601006','Cañones-240601006 | Prod: Lugares-240601 | Sector: Turismo | Industria: TURISMO - 24',240601);</t>
  </si>
  <si>
    <t>Lagos</t>
  </si>
  <si>
    <t>Lagos-240601007</t>
  </si>
  <si>
    <t>Lagos-240601007 | Prod: Lugares-240601 | Sector: Turismo | Industria: TURISMO - 24</t>
  </si>
  <si>
    <t>240601007lagos</t>
  </si>
  <si>
    <t>INSERT INTO categoria VALUES (240601007,'Lagos','Lagos-240601007','Lagos-240601007 | Prod: Lugares-240601 | Sector: Turismo | Industria: TURISMO - 24',240601);</t>
  </si>
  <si>
    <t>Lagunas</t>
  </si>
  <si>
    <t>Lagunas-240601008</t>
  </si>
  <si>
    <t>Lagunas-240601008 | Prod: Lugares-240601 | Sector: Turismo | Industria: TURISMO - 24</t>
  </si>
  <si>
    <t>240601008lagunas</t>
  </si>
  <si>
    <t>INSERT INTO categoria VALUES (240601008,'Lagunas','Lagunas-240601008','Lagunas-240601008 | Prod: Lugares-240601 | Sector: Turismo | Industria: TURISMO - 24',240601);</t>
  </si>
  <si>
    <t>Pantanos</t>
  </si>
  <si>
    <t>Pantanos-240601009</t>
  </si>
  <si>
    <t>Pantanos-240601009 | Prod: Lugares-240601 | Sector: Turismo | Industria: TURISMO - 24</t>
  </si>
  <si>
    <t>240601009pantanos</t>
  </si>
  <si>
    <t>INSERT INTO categoria VALUES (240601009,'Pantanos','Pantanos-240601009','Pantanos-240601009 | Prod: Lugares-240601 | Sector: Turismo | Industria: TURISMO - 24',240601);</t>
  </si>
  <si>
    <t>Ríos</t>
  </si>
  <si>
    <t>Ríos-240601010</t>
  </si>
  <si>
    <t>Ríos-240601010 | Prod: Lugares-240601 | Sector: Turismo | Industria: TURISMO - 24</t>
  </si>
  <si>
    <t>240601010rios</t>
  </si>
  <si>
    <t>INSERT INTO categoria VALUES (240601010,'Ríos','Ríos-240601010','Ríos-240601010 | Prod: Lugares-240601 | Sector: Turismo | Industria: TURISMO - 24',240601);</t>
  </si>
  <si>
    <t>Caídas de agua</t>
  </si>
  <si>
    <t>Caídas de agua-240601011</t>
  </si>
  <si>
    <t>Caídas de agua-240601011 | Prod: Lugares-240601 | Sector: Turismo | Industria: TURISMO - 24</t>
  </si>
  <si>
    <t>240601011caidas_de_agua</t>
  </si>
  <si>
    <t>INSERT INTO categoria VALUES (240601011,'Caídas de agua','Caídas de agua-240601011','Caídas de agua-240601011 | Prod: Lugares-240601 | Sector: Turismo | Industria: TURISMO - 24',240601);</t>
  </si>
  <si>
    <t>Manantiales</t>
  </si>
  <si>
    <t>Manantiales-240601012</t>
  </si>
  <si>
    <t>Manantiales-240601012 | Prod: Lugares-240601 | Sector: Turismo | Industria: TURISMO - 24</t>
  </si>
  <si>
    <t>240601012manantiales</t>
  </si>
  <si>
    <t>INSERT INTO categoria VALUES (240601012,'Manantiales','Manantiales-240601012','Manantiales-240601012 | Prod: Lugares-240601 | Sector: Turismo | Industria: TURISMO - 24',240601);</t>
  </si>
  <si>
    <t>Costas</t>
  </si>
  <si>
    <t>Costas-240601013</t>
  </si>
  <si>
    <t>Costas-240601013 | Prod: Lugares-240601 | Sector: Turismo | Industria: TURISMO - 24</t>
  </si>
  <si>
    <t>240601013costas</t>
  </si>
  <si>
    <t>INSERT INTO categoria VALUES (240601013,'Costas','Costas-240601013','Costas-240601013 | Prod: Lugares-240601 | Sector: Turismo | Industria: TURISMO - 24',240601);</t>
  </si>
  <si>
    <t>Grutas</t>
  </si>
  <si>
    <t>Grutas-240601014</t>
  </si>
  <si>
    <t>Grutas-240601014 | Prod: Lugares-240601 | Sector: Turismo | Industria: TURISMO - 24</t>
  </si>
  <si>
    <t>240601014grutas</t>
  </si>
  <si>
    <t>INSERT INTO categoria VALUES (240601014,'Grutas','Grutas-240601014','Grutas-240601014 | Prod: Lugares-240601 | Sector: Turismo | Industria: TURISMO - 24',240601);</t>
  </si>
  <si>
    <t>Cavernas</t>
  </si>
  <si>
    <t>Cavernas-240601015</t>
  </si>
  <si>
    <t>Cavernas-240601015 | Prod: Lugares-240601 | Sector: Turismo | Industria: TURISMO - 24</t>
  </si>
  <si>
    <t>240601015cavernas</t>
  </si>
  <si>
    <t>INSERT INTO categoria VALUES (240601015,'Cavernas','Cavernas-240601015','Cavernas-240601015 | Prod: Lugares-240601 | Sector: Turismo | Industria: TURISMO - 24',240601);</t>
  </si>
  <si>
    <t>Áreas protegidas</t>
  </si>
  <si>
    <t>Áreas protegidas-240601016</t>
  </si>
  <si>
    <t>Áreas protegidas-240601016 | Prod: Lugares-240601 | Sector: Turismo | Industria: TURISMO - 24</t>
  </si>
  <si>
    <t>240601016areas_protegidas</t>
  </si>
  <si>
    <t>INSERT INTO categoria VALUES (240601016,'Áreas protegidas','Áreas protegidas-240601016','Áreas protegidas-240601016 | Prod: Lugares-240601 | Sector: Turismo | Industria: TURISMO - 24',240601);</t>
  </si>
  <si>
    <t>Géiser</t>
  </si>
  <si>
    <t>Géiser-240601017</t>
  </si>
  <si>
    <t>Géiser-240601017 | Prod: Lugares-240601 | Sector: Turismo | Industria: TURISMO - 24</t>
  </si>
  <si>
    <t>240601017geiser</t>
  </si>
  <si>
    <t>INSERT INTO categoria VALUES (240601017,'Géiser','Géiser-240601017','Géiser-240601017 | Prod: Lugares-240601 | Sector: Turismo | Industria: TURISMO - 24',240601);</t>
  </si>
  <si>
    <t>Parque nacional</t>
  </si>
  <si>
    <t>Parque nacional-240601018</t>
  </si>
  <si>
    <t>Parque nacional-240601018 | Prod: Lugares-240601 | Sector: Turismo | Industria: TURISMO - 24</t>
  </si>
  <si>
    <t>240601018parque_nacional</t>
  </si>
  <si>
    <t>INSERT INTO categoria VALUES (240601018,'Parque nacional','Parque nacional-240601018','Parque nacional-240601018 | Prod: Lugares-240601 | Sector: Turismo | Industria: TURISMO - 24',240601);</t>
  </si>
  <si>
    <t>Lugares arqueológicos</t>
  </si>
  <si>
    <t>Lugares arqueológicos-240601019</t>
  </si>
  <si>
    <t>Lugares arqueológicos-240601019 | Prod: Lugares-240601 | Sector: Turismo | Industria: TURISMO - 24</t>
  </si>
  <si>
    <t>240601019lugares_arqueologicos</t>
  </si>
  <si>
    <t>INSERT INTO categoria VALUES (240601019,'Lugares arqueológicos','Lugares arqueológicos-240601019','Lugares arqueológicos-240601019 | Prod: Lugares-240601 | Sector: Turismo | Industria: TURISMO - 24',240601);</t>
  </si>
  <si>
    <t>Reservas naturales</t>
  </si>
  <si>
    <t>Reservas naturales-240601020</t>
  </si>
  <si>
    <t>Reservas naturales-240601020 | Prod: Lugares-240601 | Sector: Turismo | Industria: TURISMO - 24</t>
  </si>
  <si>
    <t>240601020reservas_naturales</t>
  </si>
  <si>
    <t>INSERT INTO categoria VALUES (240601020,'Reservas naturales','Reservas naturales-240601020','Reservas naturales-240601020 | Prod: Lugares-240601 | Sector: Turismo | Industria: TURISMO - 24',240601);</t>
  </si>
  <si>
    <t>Pueblos</t>
  </si>
  <si>
    <t>Pueblos-240601021</t>
  </si>
  <si>
    <t>Pueblos-240601021 | Prod: Lugares-240601 | Sector: Turismo | Industria: TURISMO - 24</t>
  </si>
  <si>
    <t>240601021pueblos</t>
  </si>
  <si>
    <t>INSERT INTO categoria VALUES (240601021,'Pueblos','Pueblos-240601021','Pueblos-240601021 | Prod: Lugares-240601 | Sector: Turismo | Industria: TURISMO - 24',240601);</t>
  </si>
  <si>
    <t>Ciudades</t>
  </si>
  <si>
    <t>Ciudades-240601022</t>
  </si>
  <si>
    <t>Ciudades-240601022 | Prod: Lugares-240601 | Sector: Turismo | Industria: TURISMO - 24</t>
  </si>
  <si>
    <t>240601022ciudades</t>
  </si>
  <si>
    <t>INSERT INTO categoria VALUES (240601022,'Ciudades','Ciudades-240601022','Ciudades-240601022 | Prod: Lugares-240601 | Sector: Turismo | Industria: TURISMO - 24',240601);</t>
  </si>
  <si>
    <t>Minas</t>
  </si>
  <si>
    <t>Minas-240601023</t>
  </si>
  <si>
    <t>Minas-240601023 | Prod: Lugares-240601 | Sector: Turismo | Industria: TURISMO - 24</t>
  </si>
  <si>
    <t>240601023minas</t>
  </si>
  <si>
    <t>INSERT INTO categoria VALUES (240601023,'Minas','Minas-240601023','Minas-240601023 | Prod: Lugares-240601 | Sector: Turismo | Industria: TURISMO - 24',240601);</t>
  </si>
  <si>
    <t>Salitreras</t>
  </si>
  <si>
    <t>Salitreras-240601024</t>
  </si>
  <si>
    <t>Salitreras-240601024 | Prod: Lugares-240601 | Sector: Turismo | Industria: TURISMO - 24</t>
  </si>
  <si>
    <t>240601024salitreras</t>
  </si>
  <si>
    <t>INSERT INTO categoria VALUES (240601024,'Salitreras','Salitreras-240601024','Salitreras-240601024 | Prod: Lugares-240601 | Sector: Turismo | Industria: TURISMO - 24',240601);</t>
  </si>
  <si>
    <t>Cementerios</t>
  </si>
  <si>
    <t>Cementerios-240601025</t>
  </si>
  <si>
    <t>Cementerios-240601025 | Prod: Lugares-240601 | Sector: Turismo | Industria: TURISMO - 24</t>
  </si>
  <si>
    <t>240601025cementerios</t>
  </si>
  <si>
    <t>INSERT INTO categoria VALUES (240601025,'Cementerios','Cementerios-240601025','Cementerios-240601025 | Prod: Lugares-240601 | Sector: Turismo | Industria: TURISMO - 24',240601);</t>
  </si>
  <si>
    <t>Ferias</t>
  </si>
  <si>
    <t>Ferias-240601026</t>
  </si>
  <si>
    <t>Ferias-240601026 | Prod: Lugares-240601 | Sector: Turismo | Industria: TURISMO - 24</t>
  </si>
  <si>
    <t>240601026ferias</t>
  </si>
  <si>
    <t>INSERT INTO categoria VALUES (240601026,'Ferias','Ferias-240601026','Ferias-240601026 | Prod: Lugares-240601 | Sector: Turismo | Industria: TURISMO - 24',240601);</t>
  </si>
  <si>
    <t>Mercados</t>
  </si>
  <si>
    <t>Mercados-240601027</t>
  </si>
  <si>
    <t>Mercados-240601027 | Prod: Lugares-240601 | Sector: Turismo | Industria: TURISMO - 24</t>
  </si>
  <si>
    <t>240601027mercados</t>
  </si>
  <si>
    <t>INSERT INTO categoria VALUES (240601027,'Mercados','Mercados-240601027','Mercados-240601027 | Prod: Lugares-240601 | Sector: Turismo | Industria: TURISMO - 24',240601);</t>
  </si>
  <si>
    <t>Restaurantes</t>
  </si>
  <si>
    <t>Restaurantes-240601028</t>
  </si>
  <si>
    <t>Restaurantes-240601028 | Prod: Lugares-240601 | Sector: Turismo | Industria: TURISMO - 24</t>
  </si>
  <si>
    <t>240601028restaurantes</t>
  </si>
  <si>
    <t>INSERT INTO categoria VALUES (240601028,'Restaurantes','Restaurantes-240601028','Restaurantes-240601028 | Prod: Lugares-240601 | Sector: Turismo | Industria: TURISMO - 24',240601);</t>
  </si>
  <si>
    <t>Lugares de culto</t>
  </si>
  <si>
    <t>Lugares de culto-240601029</t>
  </si>
  <si>
    <t>Lugares de culto-240601029 | Prod: Lugares-240601 | Sector: Turismo | Industria: TURISMO - 24</t>
  </si>
  <si>
    <t>240601029lugares_de_culto</t>
  </si>
  <si>
    <t>INSERT INTO categoria VALUES (240601029,'Lugares de culto','Lugares de culto-240601029','Lugares de culto-240601029 | Prod: Lugares-240601 | Sector: Turismo | Industria: TURISMO - 24',240601);</t>
  </si>
  <si>
    <t>Monumentos históricos</t>
  </si>
  <si>
    <t>Monumentos históricos-240601030</t>
  </si>
  <si>
    <t>Monumentos históricos-240601030 | Prod: Lugares-240601 | Sector: Turismo | Industria: TURISMO - 24</t>
  </si>
  <si>
    <t>240601030monumentos_historicos</t>
  </si>
  <si>
    <t>INSERT INTO categoria VALUES (240601030,'Monumentos históricos','Monumentos históricos-240601030','Monumentos históricos-240601030 | Prod: Lugares-240601 | Sector: Turismo | Industria: TURISMO - 24',240601);</t>
  </si>
  <si>
    <t>Memoriales</t>
  </si>
  <si>
    <t>Memoriales-240601031</t>
  </si>
  <si>
    <t>Memoriales-240601031 | Prod: Lugares-240601 | Sector: Turismo | Industria: TURISMO - 24</t>
  </si>
  <si>
    <t>240601031memoriales</t>
  </si>
  <si>
    <t>INSERT INTO categoria VALUES (240601031,'Memoriales','Memoriales-240601031','Memoriales-240601031 | Prod: Lugares-240601 | Sector: Turismo | Industria: TURISMO - 24',240601);</t>
  </si>
  <si>
    <t>Desiertos</t>
  </si>
  <si>
    <t>Desiertos-240601032</t>
  </si>
  <si>
    <t>Desiertos-240601032 | Prod: Lugares-240601 | Sector: Turismo | Industria: TURISMO - 24</t>
  </si>
  <si>
    <t>240601032desiertos</t>
  </si>
  <si>
    <t>INSERT INTO categoria VALUES (240601032,'Desiertos','Desiertos-240601032','Desiertos-240601032 | Prod: Lugares-240601 | Sector: Turismo | Industria: TURISMO - 24',240601);</t>
  </si>
  <si>
    <t>Parque de diversiones</t>
  </si>
  <si>
    <t>Parque de diversiones-240601033</t>
  </si>
  <si>
    <t>Parque de diversiones-240601033 | Prod: Lugares-240601 | Sector: Turismo | Industria: TURISMO - 24</t>
  </si>
  <si>
    <t>240601033parque_de_diversiones</t>
  </si>
  <si>
    <t>INSERT INTO categoria VALUES (240601033,'Parque de diversiones','Parque de diversiones-240601033','Parque de diversiones-240601033 | Prod: Lugares-240601 | Sector: Turismo | Industria: TURISMO - 24',240601);</t>
  </si>
  <si>
    <t>Parque temático</t>
  </si>
  <si>
    <t>Parque temático-240601034</t>
  </si>
  <si>
    <t>Parque temático-240601034 | Prod: Lugares-240601 | Sector: Turismo | Industria: TURISMO - 24</t>
  </si>
  <si>
    <t>240601034parque_tematico</t>
  </si>
  <si>
    <t>INSERT INTO categoria VALUES (240601034,'Parque temático','Parque temático-240601034','Parque temático-240601034 | Prod: Lugares-240601 | Sector: Turismo | Industria: TURISMO - 24',240601);</t>
  </si>
  <si>
    <t>Ruinas</t>
  </si>
  <si>
    <t>Ruinas-240601035</t>
  </si>
  <si>
    <t>Ruinas-240601035 | Prod: Lugares-240601 | Sector: Turismo | Industria: TURISMO - 24</t>
  </si>
  <si>
    <t>240601035ruinas</t>
  </si>
  <si>
    <t>INSERT INTO categoria VALUES (240601035,'Ruinas','Ruinas-240601035','Ruinas-240601035 | Prod: Lugares-240601 | Sector: Turismo | Industria: TURISMO - 24',240601);</t>
  </si>
  <si>
    <t>Monumentos megalíticos</t>
  </si>
  <si>
    <t>Monumentos megalíticos-240601036</t>
  </si>
  <si>
    <t>Monumentos megalíticos-240601036 | Prod: Lugares-240601 | Sector: Turismo | Industria: TURISMO - 24</t>
  </si>
  <si>
    <t>240601036monumentos_megaliticos</t>
  </si>
  <si>
    <t>INSERT INTO categoria VALUES (240601036,'Monumentos megalíticos','Monumentos megalíticos-240601036','Monumentos megalíticos-240601036 | Prod: Lugares-240601 | Sector: Turismo | Industria: TURISMO - 24',240601);</t>
  </si>
  <si>
    <t>Estatuas</t>
  </si>
  <si>
    <t>Estatuas-240601037</t>
  </si>
  <si>
    <t>Estatuas-240601037 | Prod: Lugares-240601 | Sector: Turismo | Industria: TURISMO - 24</t>
  </si>
  <si>
    <t>240601037estatuas</t>
  </si>
  <si>
    <t>INSERT INTO categoria VALUES (240601037,'Estatuas','Estatuas-240601037','Estatuas-240601037 | Prod: Lugares-240601 | Sector: Turismo | Industria: TURISMO - 24',240601);</t>
  </si>
  <si>
    <t>Monumento natural</t>
  </si>
  <si>
    <t>Monumento natural-240601038</t>
  </si>
  <si>
    <t>Monumento natural-240601038 | Prod: Lugares-240601 | Sector: Turismo | Industria: TURISMO - 24</t>
  </si>
  <si>
    <t>240601038monumento_natural</t>
  </si>
  <si>
    <t>INSERT INTO categoria VALUES (240601038,'Monumento natural','Monumento natural-240601038','Monumento natural-240601038 | Prod: Lugares-240601 | Sector: Turismo | Industria: TURISMO - 24',240601);</t>
  </si>
  <si>
    <t>Tipos de turismo</t>
  </si>
  <si>
    <t>Turismo de aventura</t>
  </si>
  <si>
    <t>Turismo de aventura-240602005</t>
  </si>
  <si>
    <t>Turismo de aventura-240602005 | Prod: Turismo-240602 | Sector: Turismo | Industria: TURISMO - 24</t>
  </si>
  <si>
    <t>240602005turismo_de_aventura</t>
  </si>
  <si>
    <t>INSERT INTO categoria VALUES (240602005,'Turismo de aventura','Turismo de aventura-240602005','Turismo de aventura-240602005 | Prod: Turismo-240602 | Sector: Turismo | Industria: TURISMO - 24',240602);</t>
  </si>
  <si>
    <t>Turismo deportivo</t>
  </si>
  <si>
    <t>Turismo deportivo-240602006</t>
  </si>
  <si>
    <t>Turismo deportivo-240602006 | Prod: Turismo-240602 | Sector: Turismo | Industria: TURISMO - 24</t>
  </si>
  <si>
    <t>240602006turismo_deportivo</t>
  </si>
  <si>
    <t>INSERT INTO categoria VALUES (240602006,'Turismo deportivo','Turismo deportivo-240602006','Turismo deportivo-240602006 | Prod: Turismo-240602 | Sector: Turismo | Industria: TURISMO - 24',240602);</t>
  </si>
  <si>
    <t>Turismo de nieve</t>
  </si>
  <si>
    <t>Turismo de nieve-240602007</t>
  </si>
  <si>
    <t>Turismo de nieve-240602007 | Prod: Turismo-240602 | Sector: Turismo | Industria: TURISMO - 24</t>
  </si>
  <si>
    <t>240602007turismo_de_nieve</t>
  </si>
  <si>
    <t>INSERT INTO categoria VALUES (240602007,'Turismo de nieve','Turismo de nieve-240602007','Turismo de nieve-240602007 | Prod: Turismo-240602 | Sector: Turismo | Industria: TURISMO - 24',240602);</t>
  </si>
  <si>
    <t>Turismo de golf</t>
  </si>
  <si>
    <t>Turismo de golf-240602008</t>
  </si>
  <si>
    <t>Turismo de golf-240602008 | Prod: Turismo-240602 | Sector: Turismo | Industria: TURISMO - 24</t>
  </si>
  <si>
    <t>240602008turismo_de_golf</t>
  </si>
  <si>
    <t>INSERT INTO categoria VALUES (240602008,'Turismo de golf','Turismo de golf-240602008','Turismo de golf-240602008 | Prod: Turismo-240602 | Sector: Turismo | Industria: TURISMO - 24',240602);</t>
  </si>
  <si>
    <t>Cicloturismo-240602009</t>
  </si>
  <si>
    <t>Cicloturismo-240602009 | Prod: Turismo-240602 | Sector: Turismo | Industria: TURISMO - 24</t>
  </si>
  <si>
    <t>240602009cicloturismo</t>
  </si>
  <si>
    <t>INSERT INTO categoria VALUES (240602009,'Cicloturismo','Cicloturismo-240602009','Cicloturismo-240602009 | Prod: Turismo-240602 | Sector: Turismo | Industria: TURISMO - 24',240602);</t>
  </si>
  <si>
    <t>Turismo de sol y playa</t>
  </si>
  <si>
    <t>Turismo de sol y playa-240602010</t>
  </si>
  <si>
    <t>Turismo de sol y playa-240602010 | Prod: Turismo-240602 | Sector: Turismo | Industria: TURISMO - 24</t>
  </si>
  <si>
    <t>240602010turismo_de_sol_y_playa</t>
  </si>
  <si>
    <t>INSERT INTO categoria VALUES (240602010,'Turismo de sol y playa','Turismo de sol y playa-240602010','Turismo de sol y playa-240602010 | Prod: Turismo-240602 | Sector: Turismo | Industria: TURISMO - 24',240602);</t>
  </si>
  <si>
    <t>Turismo de salud</t>
  </si>
  <si>
    <t>Turismo de salud-240602011</t>
  </si>
  <si>
    <t>Turismo de salud-240602011 | Prod: Turismo-240602 | Sector: Turismo | Industria: TURISMO - 24</t>
  </si>
  <si>
    <t>240602011turismo_de_salud</t>
  </si>
  <si>
    <t>INSERT INTO categoria VALUES (240602011,'Turismo de salud','Turismo de salud-240602011','Turismo de salud-240602011 | Prod: Turismo-240602 | Sector: Turismo | Industria: TURISMO - 24',240602);</t>
  </si>
  <si>
    <t>Turismo de bienestar</t>
  </si>
  <si>
    <t>Turismo de bienestar-240602012</t>
  </si>
  <si>
    <t>Turismo de bienestar-240602012 | Prod: Turismo-240602 | Sector: Turismo | Industria: TURISMO - 24</t>
  </si>
  <si>
    <t>240602012turismo_de_bienestar</t>
  </si>
  <si>
    <t>INSERT INTO categoria VALUES (240602012,'Turismo de bienestar','Turismo de bienestar-240602012','Turismo de bienestar-240602012 | Prod: Turismo-240602 | Sector: Turismo | Industria: TURISMO - 24',240602);</t>
  </si>
  <si>
    <t>Turismo médico</t>
  </si>
  <si>
    <t>Turismo médico-240602013</t>
  </si>
  <si>
    <t>Turismo médico-240602013 | Prod: Turismo-240602 | Sector: Turismo | Industria: TURISMO - 24</t>
  </si>
  <si>
    <t>240602013turismo_medico</t>
  </si>
  <si>
    <t>INSERT INTO categoria VALUES (240602013,'Turismo médico','Turismo médico-240602013','Turismo médico-240602013 | Prod: Turismo-240602 | Sector: Turismo | Industria: TURISMO - 24',240602);</t>
  </si>
  <si>
    <t>Turismo de cirugía estética</t>
  </si>
  <si>
    <t>Turismo de cirugía estética-240602014</t>
  </si>
  <si>
    <t>Turismo de cirugía estética-240602014 | Prod: Turismo-240602 | Sector: Turismo | Industria: TURISMO - 24</t>
  </si>
  <si>
    <t>240602014turismo_de_cirugia_estetica</t>
  </si>
  <si>
    <t>INSERT INTO categoria VALUES (240602014,'Turismo de cirugía estética','Turismo de cirugía estética-240602014','Turismo de cirugía estética-240602014 | Prod: Turismo-240602 | Sector: Turismo | Industria: TURISMO - 24',240602);</t>
  </si>
  <si>
    <t>Turismo de negocios</t>
  </si>
  <si>
    <t>Turismo de negocios-240602015</t>
  </si>
  <si>
    <t>Turismo de negocios-240602015 | Prod: Turismo-240602 | Sector: Turismo | Industria: TURISMO - 24</t>
  </si>
  <si>
    <t>240602015turismo_de_negocios</t>
  </si>
  <si>
    <t>INSERT INTO categoria VALUES (240602015,'Turismo de negocios','Turismo de negocios-240602015','Turismo de negocios-240602015 | Prod: Turismo-240602 | Sector: Turismo | Industria: TURISMO - 24',240602);</t>
  </si>
  <si>
    <t>Turismo gastronómico</t>
  </si>
  <si>
    <t>Turismo gastronómico-240602016</t>
  </si>
  <si>
    <t>Turismo gastronómico-240602016 | Prod: Turismo-240602 | Sector: Turismo | Industria: TURISMO - 24</t>
  </si>
  <si>
    <t>240602016turismo_gastronomico</t>
  </si>
  <si>
    <t>INSERT INTO categoria VALUES (240602016,'Turismo gastronómico','Turismo gastronómico-240602016','Turismo gastronómico-240602016 | Prod: Turismo-240602 | Sector: Turismo | Industria: TURISMO - 24',240602);</t>
  </si>
  <si>
    <t>Enoturismo</t>
  </si>
  <si>
    <t>Enoturismo-240602017</t>
  </si>
  <si>
    <t>Enoturismo-240602017 | Prod: Turismo-240602 | Sector: Turismo | Industria: TURISMO - 24</t>
  </si>
  <si>
    <t>240602017enoturismo</t>
  </si>
  <si>
    <t>INSERT INTO categoria VALUES (240602017,'Enoturismo','Enoturismo-240602017','Enoturismo-240602017 | Prod: Turismo-240602 | Sector: Turismo | Industria: TURISMO - 24',240602);</t>
  </si>
  <si>
    <t>Turismo costero</t>
  </si>
  <si>
    <t>Turismo costero-240602018</t>
  </si>
  <si>
    <t>Turismo costero-240602018 | Prod: Turismo-240602 | Sector: Turismo | Industria: TURISMO - 24</t>
  </si>
  <si>
    <t>240602018turismo_costero</t>
  </si>
  <si>
    <t>INSERT INTO categoria VALUES (240602018,'Turismo costero','Turismo costero-240602018','Turismo costero-240602018 | Prod: Turismo-240602 | Sector: Turismo | Industria: TURISMO - 24',240602);</t>
  </si>
  <si>
    <t>Turismo marítimo o de cruceros</t>
  </si>
  <si>
    <t>Turismo marítimo o de cruceros-240602019</t>
  </si>
  <si>
    <t>Turismo marítimo o de cruceros-240602019 | Prod: Turismo-240602 | Sector: Turismo | Industria: TURISMO - 24</t>
  </si>
  <si>
    <t>240602019turismo_maritimo_o_de_cruceros</t>
  </si>
  <si>
    <t>INSERT INTO categoria VALUES (240602019,'Turismo marítimo o de cruceros','Turismo marítimo o de cruceros-240602019','Turismo marítimo o de cruceros-240602019 | Prod: Turismo-240602 | Sector: Turismo | Industria: TURISMO - 24',240602);</t>
  </si>
  <si>
    <t>Turismo de aguas interiores</t>
  </si>
  <si>
    <t>Turismo de aguas interiores-240602020</t>
  </si>
  <si>
    <t>Turismo de aguas interiores-240602020 | Prod: Turismo-240602 | Sector: Turismo | Industria: TURISMO - 24</t>
  </si>
  <si>
    <t>240602020turismo_de_aguas_interiores</t>
  </si>
  <si>
    <t>INSERT INTO categoria VALUES (240602020,'Turismo de aguas interiores','Turismo de aguas interiores-240602020','Turismo de aguas interiores-240602020 | Prod: Turismo-240602 | Sector: Turismo | Industria: TURISMO - 24',240602);</t>
  </si>
  <si>
    <t>Turismo urbano o de ciudad</t>
  </si>
  <si>
    <t>Turismo urbano o de ciudad-240602021</t>
  </si>
  <si>
    <t>Turismo urbano o de ciudad-240602021 | Prod: Turismo-240602 | Sector: Turismo | Industria: TURISMO - 24</t>
  </si>
  <si>
    <t>240602021turismo_urbano_o_de_ciudad</t>
  </si>
  <si>
    <t>INSERT INTO categoria VALUES (240602021,'Turismo urbano o de ciudad','Turismo urbano o de ciudad-240602021','Turismo urbano o de ciudad-240602021 | Prod: Turismo-240602 | Sector: Turismo | Industria: TURISMO - 24',240602);</t>
  </si>
  <si>
    <t>Turismo de montaña</t>
  </si>
  <si>
    <t>Turismo de montaña-240602022</t>
  </si>
  <si>
    <t>Turismo de montaña-240602022 | Prod: Turismo-240602 | Sector: Turismo | Industria: TURISMO - 24</t>
  </si>
  <si>
    <t>240602022turismo_de_montaña</t>
  </si>
  <si>
    <t>INSERT INTO categoria VALUES (240602022,'Turismo de montaña','Turismo de montaña-240602022','Turismo de montaña-240602022 | Prod: Turismo-240602 | Sector: Turismo | Industria: TURISMO - 24',240602);</t>
  </si>
  <si>
    <t>Turismo de caza o cinegético</t>
  </si>
  <si>
    <t>Turismo de caza o cinegético-240602023</t>
  </si>
  <si>
    <t>Turismo de caza o cinegético-240602023 | Prod: Turismo-240602 | Sector: Turismo | Industria: TURISMO - 24</t>
  </si>
  <si>
    <t>240602023turismo_de_caza_o_cinegetico</t>
  </si>
  <si>
    <t>INSERT INTO categoria VALUES (240602023,'Turismo de caza o cinegético','Turismo de caza o cinegético-240602023','Turismo de caza o cinegético-240602023 | Prod: Turismo-240602 | Sector: Turismo | Industria: TURISMO - 24',240602);</t>
  </si>
  <si>
    <t>Turismo educativo</t>
  </si>
  <si>
    <t>Turismo educativo-240602024</t>
  </si>
  <si>
    <t>Turismo educativo-240602024 | Prod: Turismo-240602 | Sector: Turismo | Industria: TURISMO - 24</t>
  </si>
  <si>
    <t>240602024turismo_educativo</t>
  </si>
  <si>
    <t>INSERT INTO categoria VALUES (240602024,'Turismo educativo','Turismo educativo-240602024','Turismo educativo-240602024 | Prod: Turismo-240602 | Sector: Turismo | Industria: TURISMO - 24',240602);</t>
  </si>
  <si>
    <t>Turimo solidario</t>
  </si>
  <si>
    <t>Turimo solidario-240602025</t>
  </si>
  <si>
    <t>Turimo solidario-240602025 | Prod: Turismo-240602 | Sector: Turismo | Industria: TURISMO - 24</t>
  </si>
  <si>
    <t>240602025turimo_solidario</t>
  </si>
  <si>
    <t>INSERT INTO categoria VALUES (240602025,'Turimo solidario','Turimo solidario-240602025','Turimo solidario-240602025 | Prod: Turismo-240602 | Sector: Turismo | Industria: TURISMO - 24',240602);</t>
  </si>
  <si>
    <t>Turismo accesible</t>
  </si>
  <si>
    <t>Turismo accesible-240602026</t>
  </si>
  <si>
    <t>Turismo accesible-240602026 | Prod: Turismo-240602 | Sector: Turismo | Industria: TURISMO - 24</t>
  </si>
  <si>
    <t>240602026turismo_accesible</t>
  </si>
  <si>
    <t>INSERT INTO categoria VALUES (240602026,'Turismo accesible','Turismo accesible-240602026','Turismo accesible-240602026 | Prod: Turismo-240602 | Sector: Turismo | Industria: TURISMO - 24',240602);</t>
  </si>
  <si>
    <t>Turismo social</t>
  </si>
  <si>
    <t>Turismo social-240602027</t>
  </si>
  <si>
    <t>Turismo social-240602027 | Prod: Turismo-240602 | Sector: Turismo | Industria: TURISMO - 24</t>
  </si>
  <si>
    <t>240602027turismo_social</t>
  </si>
  <si>
    <t>INSERT INTO categoria VALUES (240602027,'Turismo social','Turismo social-240602027','Turismo social-240602027 | Prod: Turismo-240602 | Sector: Turismo | Industria: TURISMO - 24',240602);</t>
  </si>
  <si>
    <t>Turismo cinematográfico</t>
  </si>
  <si>
    <t>Turismo cinematográfico-240602028</t>
  </si>
  <si>
    <t>Turismo cinematográfico-240602028 | Prod: Turismo-240602 | Sector: Turismo | Industria: TURISMO - 24</t>
  </si>
  <si>
    <t>240602028turismo_cinematografico</t>
  </si>
  <si>
    <t>INSERT INTO categoria VALUES (240602028,'Turismo cinematográfico','Turismo cinematográfico-240602028','Turismo cinematográfico-240602028 | Prod: Turismo-240602 | Sector: Turismo | Industria: TURISMO - 24',240602);</t>
  </si>
  <si>
    <t>Turismo religioso</t>
  </si>
  <si>
    <t>Turismo religioso-240602029</t>
  </si>
  <si>
    <t>Turismo religioso-240602029 | Prod: Turismo-240602 | Sector: Turismo | Industria: TURISMO - 24</t>
  </si>
  <si>
    <t>240602029turismo_religioso</t>
  </si>
  <si>
    <t>INSERT INTO categoria VALUES (240602029,'Turismo religioso','Turismo religioso-240602029','Turismo religioso-240602029 | Prod: Turismo-240602 | Sector: Turismo | Industria: TURISMO - 24',240602);</t>
  </si>
  <si>
    <t>Turismo industrial</t>
  </si>
  <si>
    <t>Turismo industrial-240602030</t>
  </si>
  <si>
    <t>Turismo industrial-240602030 | Prod: Turismo-240602 | Sector: Turismo | Industria: TURISMO - 24</t>
  </si>
  <si>
    <t>240602030turismo_industrial</t>
  </si>
  <si>
    <t>INSERT INTO categoria VALUES (240602030,'Turismo industrial','Turismo industrial-240602030','Turismo industrial-240602030 | Prod: Turismo-240602 | Sector: Turismo | Industria: TURISMO - 24',240602);</t>
  </si>
  <si>
    <t>Turismo de compras</t>
  </si>
  <si>
    <t>Turismo de compras-240602031</t>
  </si>
  <si>
    <t>Turismo de compras-240602031 | Prod: Turismo-240602 | Sector: Turismo | Industria: TURISMO - 24</t>
  </si>
  <si>
    <t>240602031turismo_de_compras</t>
  </si>
  <si>
    <t>INSERT INTO categoria VALUES (240602031,'Turismo de compras','Turismo de compras-240602031','Turismo de compras-240602031 | Prod: Turismo-240602 | Sector: Turismo | Industria: TURISMO - 24',240602);</t>
  </si>
  <si>
    <t>Turismo lúdico festivo</t>
  </si>
  <si>
    <t>Turismo lúdico festivo-240602032</t>
  </si>
  <si>
    <t>Turismo lúdico festivo-240602032 | Prod: Turismo-240602 | Sector: Turismo | Industria: TURISMO - 24</t>
  </si>
  <si>
    <t>240602032turismo_ludico_festivo</t>
  </si>
  <si>
    <t>INSERT INTO categoria VALUES (240602032,'Turismo lúdico festivo','Turismo lúdico festivo-240602032','Turismo lúdico festivo-240602032 | Prod: Turismo-240602 | Sector: Turismo | Industria: TURISMO - 24',240602);</t>
  </si>
  <si>
    <t>Turismo de eventos y acontecimientos</t>
  </si>
  <si>
    <t>Turismo de eventos y acontecimientos-240602033</t>
  </si>
  <si>
    <t>Turismo de eventos y acontecimientos-240602033 | Prod: Turismo-240602 | Sector: Turismo | Industria: TURISMO - 24</t>
  </si>
  <si>
    <t>240602033turismo_de_eventos_y_acontecimientos</t>
  </si>
  <si>
    <t>INSERT INTO categoria VALUES (240602033,'Turismo de eventos y acontecimientos','Turismo de eventos y acontecimientos-240602033','Turismo de eventos y acontecimientos-240602033 | Prod: Turismo-240602 | Sector: Turismo | Industria: TURISMO - 24',240602);</t>
  </si>
  <si>
    <t>Turismo literario</t>
  </si>
  <si>
    <t>Turismo literario-240602034</t>
  </si>
  <si>
    <t>Turismo literario-240602034 | Prod: Turismo-240602 | Sector: Turismo | Industria: TURISMO - 24</t>
  </si>
  <si>
    <t>240602034turismo_literario</t>
  </si>
  <si>
    <t>INSERT INTO categoria VALUES (240602034,'Turismo literario','Turismo literario-240602034','Turismo literario-240602034 | Prod: Turismo-240602 | Sector: Turismo | Industria: TURISMO - 24',240602);</t>
  </si>
  <si>
    <t>Turismo ornitológico</t>
  </si>
  <si>
    <t>Turismo ornitológico-240602035</t>
  </si>
  <si>
    <t>Turismo ornitológico-240602035 | Prod: Turismo-240602 | Sector: Turismo | Industria: TURISMO - 24</t>
  </si>
  <si>
    <t>240602035turismo_ornitologico</t>
  </si>
  <si>
    <t>INSERT INTO categoria VALUES (240602035,'Turismo ornitológico','Turismo ornitológico-240602035','Turismo ornitológico-240602035 | Prod: Turismo-240602 | Sector: Turismo | Industria: TURISMO - 24',240602);</t>
  </si>
  <si>
    <t>Turismo de singles</t>
  </si>
  <si>
    <t>Turismo de singles-240602036</t>
  </si>
  <si>
    <t>Turismo de singles-240602036 | Prod: Turismo-240602 | Sector: Turismo | Industria: TURISMO - 24</t>
  </si>
  <si>
    <t>240602036turismo_de_singles</t>
  </si>
  <si>
    <t>INSERT INTO categoria VALUES (240602036,'Turismo de singles','Turismo de singles-240602036','Turismo de singles-240602036 | Prod: Turismo-240602 | Sector: Turismo | Industria: TURISMO - 24',240602);</t>
  </si>
  <si>
    <t>Turismo gay o lgbt</t>
  </si>
  <si>
    <t>Turismo gay o lgbt-240602037</t>
  </si>
  <si>
    <t>Turismo gay o lgbt-240602037 | Prod: Turismo-240602 | Sector: Turismo | Industria: TURISMO - 24</t>
  </si>
  <si>
    <t>240602037turismo_gay_o_lgbt</t>
  </si>
  <si>
    <t>INSERT INTO categoria VALUES (240602037,'Turismo gay o lgbt','Turismo gay o lgbt-240602037','Turismo gay o lgbt-240602037 | Prod: Turismo-240602 | Sector: Turismo | Industria: TURISMO - 24',240602);</t>
  </si>
  <si>
    <t>Turismo de lujo</t>
  </si>
  <si>
    <t>Turismo de lujo-240602038</t>
  </si>
  <si>
    <t>Turismo de lujo-240602038 | Prod: Turismo-240602 | Sector: Turismo | Industria: TURISMO - 24</t>
  </si>
  <si>
    <t>240602038turismo_de_lujo</t>
  </si>
  <si>
    <t>INSERT INTO categoria VALUES (240602038,'Turismo de lujo','Turismo de lujo-240602038','Turismo de lujo-240602038 | Prod: Turismo-240602 | Sector: Turismo | Industria: TURISMO - 24',240602);</t>
  </si>
  <si>
    <t>Turismo espiritual</t>
  </si>
  <si>
    <t>Turismo espiritual-240602039</t>
  </si>
  <si>
    <t>Turismo espiritual-240602039 | Prod: Turismo-240602 | Sector: Turismo | Industria: TURISMO - 24</t>
  </si>
  <si>
    <t>240602039turismo_espiritual</t>
  </si>
  <si>
    <t>INSERT INTO categoria VALUES (240602039,'Turismo espiritual','Turismo espiritual-240602039','Turismo espiritual-240602039 | Prod: Turismo-240602 | Sector: Turismo | Industria: TURISMO - 24',240602);</t>
  </si>
  <si>
    <t>Turismo sostenible</t>
  </si>
  <si>
    <t>Turismo sostenible-240602040</t>
  </si>
  <si>
    <t>Turismo sostenible-240602040 | Prod: Turismo-240602 | Sector: Turismo | Industria: TURISMO - 24</t>
  </si>
  <si>
    <t>240602040turismo_sostenible</t>
  </si>
  <si>
    <t>INSERT INTO categoria VALUES (240602040,'Turismo sostenible','Turismo sostenible-240602040','Turismo sostenible-240602040 | Prod: Turismo-240602 | Sector: Turismo | Industria: TURISMO - 24',240602);</t>
  </si>
  <si>
    <t>Turismo matemático</t>
  </si>
  <si>
    <t>Turismo matemático-240602041</t>
  </si>
  <si>
    <t>Turismo matemático-240602041 | Prod: Turismo-240602 | Sector: Turismo | Industria: TURISMO - 24</t>
  </si>
  <si>
    <t>240602041turismo_matematico</t>
  </si>
  <si>
    <t>INSERT INTO categoria VALUES (240602041,'Turismo matemático','Turismo matemático-240602041','Turismo matemático-240602041 | Prod: Turismo-240602 | Sector: Turismo | Industria: TURISMO - 24',240602);</t>
  </si>
  <si>
    <t>Turismo temático</t>
  </si>
  <si>
    <t>Turismo temático-240602042</t>
  </si>
  <si>
    <t>Turismo temático-240602042 | Prod: Turismo-240602 | Sector: Turismo | Industria: TURISMO - 24</t>
  </si>
  <si>
    <t>240602042turismo_tematico</t>
  </si>
  <si>
    <t>INSERT INTO categoria VALUES (240602042,'Turismo temático','Turismo temático-240602042','Turismo temático-240602042 | Prod: Turismo-240602 | Sector: Turismo | Industria: TURISMO - 24',240602);</t>
  </si>
  <si>
    <t>Turimo mochilero</t>
  </si>
  <si>
    <t>Turimo mochilero-240602043</t>
  </si>
  <si>
    <t>Turimo mochilero-240602043 | Prod: Turismo-240602 | Sector: Turismo | Industria: TURISMO - 24</t>
  </si>
  <si>
    <t>240602043turimo_mochilero</t>
  </si>
  <si>
    <t>INSERT INTO categoria VALUES (240602043,'Turimo mochilero','Turimo mochilero-240602043','Turimo mochilero-240602043 | Prod: Turismo-240602 | Sector: Turismo | Industria: TURISMO - 24',240602);</t>
  </si>
  <si>
    <t>Turismo de camping</t>
  </si>
  <si>
    <t>Turismo de camping-240602044</t>
  </si>
  <si>
    <t>Turismo de camping-240602044 | Prod: Turismo-240602 | Sector: Turismo | Industria: TURISMO - 24</t>
  </si>
  <si>
    <t>240602044turismo_de_camping</t>
  </si>
  <si>
    <t>INSERT INTO categoria VALUES (240602044,'Turismo de camping','Turismo de camping-240602044','Turismo de camping-240602044 | Prod: Turismo-240602 | Sector: Turismo | Industria: TURISMO - 24',240602);</t>
  </si>
  <si>
    <t>Turismo de cementerios (necroturismo)</t>
  </si>
  <si>
    <t>Turismo de cementerios (necroturismo)-240602045</t>
  </si>
  <si>
    <t>Turismo de cementerios (necroturismo)-240602045 | Prod: Turismo-240602 | Sector: Turismo | Industria: TURISMO - 24</t>
  </si>
  <si>
    <t>240602045turismo_de_cementerios_(necroturismo)</t>
  </si>
  <si>
    <t>INSERT INTO categoria VALUES (240602045,'Turismo de cementerios (necroturismo)','Turismo de cementerios (necroturismo)-240602045','Turismo de cementerios (necroturismo)-240602045 | Prod: Turismo-240602 | Sector: Turismo | Industria: TURISMO - 24',240602);</t>
  </si>
  <si>
    <t>Turismo de guerra</t>
  </si>
  <si>
    <t>Turismo de guerra-240602046</t>
  </si>
  <si>
    <t>Turismo de guerra-240602046 | Prod: Turismo-240602 | Sector: Turismo | Industria: TURISMO - 24</t>
  </si>
  <si>
    <t>240602046turismo_de_guerra</t>
  </si>
  <si>
    <t>INSERT INTO categoria VALUES (240602046,'Turismo de guerra','Turismo de guerra-240602046','Turismo de guerra-240602046 | Prod: Turismo-240602 | Sector: Turismo | Industria: TURISMO - 24',240602);</t>
  </si>
  <si>
    <t>Turismo de idiomas</t>
  </si>
  <si>
    <t>Turismo de idiomas-240602047</t>
  </si>
  <si>
    <t>Turismo de idiomas-240602047 | Prod: Turismo-240602 | Sector: Turismo | Industria: TURISMO - 24</t>
  </si>
  <si>
    <t>240602047turismo_de_idiomas</t>
  </si>
  <si>
    <t>INSERT INTO categoria VALUES (240602047,'Turismo de idiomas','Turismo de idiomas-240602047','Turismo de idiomas-240602047 | Prod: Turismo-240602 | Sector: Turismo | Industria: TURISMO - 24',240602);</t>
  </si>
  <si>
    <t>Turismo espacial</t>
  </si>
  <si>
    <t>Turismo espacial-240602048</t>
  </si>
  <si>
    <t>Turismo espacial-240602048 | Prod: Turismo-240602 | Sector: Turismo | Industria: TURISMO - 24</t>
  </si>
  <si>
    <t>240602048turismo_espacial</t>
  </si>
  <si>
    <t>INSERT INTO categoria VALUES (240602048,'Turismo espacial','Turismo espacial-240602048','Turismo espacial-240602048 | Prod: Turismo-240602 | Sector: Turismo | Industria: TURISMO - 24',240602);</t>
  </si>
  <si>
    <t>Turismo ufológico</t>
  </si>
  <si>
    <t>Turismo ufológico-240602049</t>
  </si>
  <si>
    <t>Turismo ufológico-240602049 | Prod: Turismo-240602 | Sector: Turismo | Industria: TURISMO - 24</t>
  </si>
  <si>
    <t>240602049turismo_ufologico</t>
  </si>
  <si>
    <t>INSERT INTO categoria VALUES (240602049,'Turismo ufológico','Turismo ufológico-240602049','Turismo ufológico-240602049 | Prod: Turismo-240602 | Sector: Turismo | Industria: TURISMO - 24',240602);</t>
  </si>
  <si>
    <t>Turismo negro</t>
  </si>
  <si>
    <t>Turismo negro-240602050</t>
  </si>
  <si>
    <t>Turismo negro-240602050 | Prod: Turismo-240602 | Sector: Turismo | Industria: TURISMO - 24</t>
  </si>
  <si>
    <t>240602050turismo_negro</t>
  </si>
  <si>
    <t>INSERT INTO categoria VALUES (240602050,'Turismo negro','Turismo negro-240602050','Turismo negro-240602050 | Prod: Turismo-240602 | Sector: Turismo | Industria: TURISMO - 24',240602);</t>
  </si>
  <si>
    <t>Turismo de marihuana</t>
  </si>
  <si>
    <t>Turismo de marihuana-240602051</t>
  </si>
  <si>
    <t>Turismo de marihuana-240602051 | Prod: Turismo-240602 | Sector: Turismo | Industria: TURISMO - 24</t>
  </si>
  <si>
    <t>240602051turismo_de_marihuana</t>
  </si>
  <si>
    <t>INSERT INTO categoria VALUES (240602051,'Turismo de marihuana','Turismo de marihuana-240602051','Turismo de marihuana-240602051 | Prod: Turismo-240602 | Sector: Turismo | Industria: TURISMO - 24',240602);</t>
  </si>
  <si>
    <t>Turismo de favelas</t>
  </si>
  <si>
    <t>Turismo de favelas-240602052</t>
  </si>
  <si>
    <t>Turismo de favelas-240602052 | Prod: Turismo-240602 | Sector: Turismo | Industria: TURISMO - 24</t>
  </si>
  <si>
    <t>240602052turismo_de_favelas</t>
  </si>
  <si>
    <t>INSERT INTO categoria VALUES (240602052,'Turismo de favelas','Turismo de favelas-240602052','Turismo de favelas-240602052 | Prod: Turismo-240602 | Sector: Turismo | Industria: TURISMO - 24',240602);</t>
  </si>
  <si>
    <t>Turismo atómico</t>
  </si>
  <si>
    <t>Turismo atómico-240602053</t>
  </si>
  <si>
    <t>Turismo atómico-240602053 | Prod: Turismo-240602 | Sector: Turismo | Industria: TURISMO - 24</t>
  </si>
  <si>
    <t>240602053turismo_atomico</t>
  </si>
  <si>
    <t>INSERT INTO categoria VALUES (240602053,'Turismo atómico','Turismo atómico-240602053','Turismo atómico-240602053 | Prod: Turismo-240602 | Sector: Turismo | Industria: TURISMO - 24',240602);</t>
  </si>
  <si>
    <t>Turismo de juegos</t>
  </si>
  <si>
    <t>Turismo de juegos-240602054</t>
  </si>
  <si>
    <t>Turismo de juegos-240602054 | Prod: Turismo-240602 | Sector: Turismo | Industria: TURISMO - 24</t>
  </si>
  <si>
    <t>240602054turismo_de_juegos</t>
  </si>
  <si>
    <t>INSERT INTO categoria VALUES (240602054,'Turismo de juegos','Turismo de juegos-240602054','Turismo de juegos-240602054 | Prod: Turismo-240602 | Sector: Turismo | Industria: TURISMO - 24',240602);</t>
  </si>
  <si>
    <t>Turismo de pueblos abandonados</t>
  </si>
  <si>
    <t>Turismo de pueblos abandonados-240602055</t>
  </si>
  <si>
    <t>Turismo de pueblos abandonados-240602055 | Prod: Turismo-240602 | Sector: Turismo | Industria: TURISMO - 24</t>
  </si>
  <si>
    <t>240602055turismo_de_pueblos_abandonados</t>
  </si>
  <si>
    <t>INSERT INTO categoria VALUES (240602055,'Turismo de pueblos abandonados','Turismo de pueblos abandonados-240602055','Turismo de pueblos abandonados-240602055 | Prod: Turismo-240602 | Sector: Turismo | Industria: TURISMO - 24',240602);</t>
  </si>
  <si>
    <t>Turismo Interno y Externo</t>
  </si>
  <si>
    <t>Turistas extranjeros</t>
  </si>
  <si>
    <t>Turistas extranjeros-240603005</t>
  </si>
  <si>
    <t>Turistas extranjeros-240603005 | Prod: Turismo-240603 | Sector: Turismo | Industria: TURISMO - 24</t>
  </si>
  <si>
    <t>240603005turistas_extranjeros</t>
  </si>
  <si>
    <t>INSERT INTO categoria VALUES (240603005,'Turistas extranjeros','Turistas extranjeros-240603005','Turistas extranjeros-240603005 | Prod: Turismo-240603 | Sector: Turismo | Industria: TURISMO - 24',240603);</t>
  </si>
  <si>
    <t>Turistas nacionales</t>
  </si>
  <si>
    <t>Turistas nacionales-240603006</t>
  </si>
  <si>
    <t>Turistas nacionales-240603006 | Prod: Turismo-240603 | Sector: Turismo | Industria: TURISMO - 24</t>
  </si>
  <si>
    <t>240603006turistas_nacionales</t>
  </si>
  <si>
    <t>INSERT INTO categoria VALUES (240603006,'Turistas nacionales','Turistas nacionales-240603006','Turistas nacionales-240603006 | Prod: Turismo-240603 | Sector: Turismo | Industria: TURISMO - 24',240603);</t>
  </si>
  <si>
    <t>Permanencia promedio</t>
  </si>
  <si>
    <t>Permanencia promedio-240603007</t>
  </si>
  <si>
    <t>Permanencia promedio-240603007 | Prod: Turismo-240603 | Sector: Turismo | Industria: TURISMO - 24</t>
  </si>
  <si>
    <t>240603007permanencia_promedio</t>
  </si>
  <si>
    <t>INSERT INTO categoria VALUES (240603007,'Permanencia promedio','Permanencia promedio-240603007','Permanencia promedio-240603007 | Prod: Turismo-240603 | Sector: Turismo | Industria: TURISMO - 24',240603);</t>
  </si>
  <si>
    <t>Gasto promedio diario individual</t>
  </si>
  <si>
    <t>Gasto promedio diario individual-240603008</t>
  </si>
  <si>
    <t>Gasto promedio diario individual-240603008 | Prod: Turismo-240603 | Sector: Turismo | Industria: TURISMO - 24</t>
  </si>
  <si>
    <t>240603008gasto_promedio_diario_individual</t>
  </si>
  <si>
    <t>INSERT INTO categoria VALUES (240603008,'Gasto promedio diario individual','Gasto promedio diario individual-240603008','Gasto promedio diario individual-240603008 | Prod: Turismo-240603 | Sector: Turismo | Industria: TURISMO - 24',240603);</t>
  </si>
  <si>
    <t>Gasto promedio total individual</t>
  </si>
  <si>
    <t>Gasto promedio total individual-240603009</t>
  </si>
  <si>
    <t>Gasto promedio total individual-240603009 | Prod: Turismo-240603 | Sector: Turismo | Industria: TURISMO - 24</t>
  </si>
  <si>
    <t>240603009gasto_promedio_total_individual</t>
  </si>
  <si>
    <t>INSERT INTO categoria VALUES (240603009,'Gasto promedio total individual','Gasto promedio total individual-240603009','Gasto promedio total individual-240603009 | Prod: Turismo-240603 | Sector: Turismo | Industria: TURISMO - 24',240603);</t>
  </si>
  <si>
    <t>Ingreso de divisas</t>
  </si>
  <si>
    <t>Ingreso de divisas-240603010</t>
  </si>
  <si>
    <t>Ingreso de divisas-240603010 | Prod: Turismo-240603 | Sector: Turismo | Industria: TURISMO - 24</t>
  </si>
  <si>
    <t>240603010ingreso_de_divisas</t>
  </si>
  <si>
    <t>INSERT INTO categoria VALUES (240603010,'Ingreso de divisas','Ingreso de divisas-240603010','Ingreso de divisas-240603010 | Prod: Turismo-240603 | Sector: Turismo | Industria: TURISMO - 24',240603);</t>
  </si>
  <si>
    <t>Edificaciones</t>
  </si>
  <si>
    <t>Tipos de Edificaciones</t>
  </si>
  <si>
    <t>Inmobiliaria</t>
  </si>
  <si>
    <t>Inmobiliaria-130101005</t>
  </si>
  <si>
    <t>Inmobiliaria-130101005 | Prod: Seguros Viaje-130101 | Sector: Edificios | Industria: CONSTRUCCIÓN - 13</t>
  </si>
  <si>
    <t>130101005inmobiliaria</t>
  </si>
  <si>
    <t>INSERT INTO categoria VALUES (130101005,'Inmobiliaria','Inmobiliaria-130101005','Inmobiliaria-130101005 | Prod: Seguros Viaje-130101 | Sector: Edificios | Industria: CONSTRUCCIÓN - 13',130101);</t>
  </si>
  <si>
    <t>Rascacielo</t>
  </si>
  <si>
    <t>Rascacielo-130101006</t>
  </si>
  <si>
    <t>Rascacielo-130101006 | Prod: Seguros Viaje-130101 | Sector: Edificios | Industria: CONSTRUCCIÓN - 13</t>
  </si>
  <si>
    <t>130101006rascacielo</t>
  </si>
  <si>
    <t>INSERT INTO categoria VALUES (130101006,'Rascacielo','Rascacielo-130101006','Rascacielo-130101006 | Prod: Seguros Viaje-130101 | Sector: Edificios | Industria: CONSTRUCCIÓN - 13',130101);</t>
  </si>
  <si>
    <t>Edificio Comercial</t>
  </si>
  <si>
    <t>Edificio Comercial-130101007</t>
  </si>
  <si>
    <t>Edificio Comercial-130101007 | Prod: Seguros Viaje-130101 | Sector: Edificios | Industria: CONSTRUCCIÓN - 13</t>
  </si>
  <si>
    <t>130101007edificio_comercial</t>
  </si>
  <si>
    <t>INSERT INTO categoria VALUES (130101007,'Edificio Comercial','Edificio Comercial-130101007','Edificio Comercial-130101007 | Prod: Seguros Viaje-130101 | Sector: Edificios | Industria: CONSTRUCCIÓN - 13',130101);</t>
  </si>
  <si>
    <t>Edificio Industrial</t>
  </si>
  <si>
    <t>Edificio Industrial-130101008</t>
  </si>
  <si>
    <t>Edificio Industrial-130101008 | Prod: Seguros Viaje-130101 | Sector: Edificios | Industria: CONSTRUCCIÓN - 13</t>
  </si>
  <si>
    <t>130101008edificio_industrial</t>
  </si>
  <si>
    <t>INSERT INTO categoria VALUES (130101008,'Edificio Industrial','Edificio Industrial-130101008','Edificio Industrial-130101008 | Prod: Seguros Viaje-130101 | Sector: Edificios | Industria: CONSTRUCCIÓN - 13',130101);</t>
  </si>
  <si>
    <t>Fábrica</t>
  </si>
  <si>
    <t>Fábrica-130101009</t>
  </si>
  <si>
    <t>Fábrica-130101009 | Prod: Seguros Viaje-130101 | Sector: Edificios | Industria: CONSTRUCCIÓN - 13</t>
  </si>
  <si>
    <t>130101009fabrica</t>
  </si>
  <si>
    <t>INSERT INTO categoria VALUES (130101009,'Fábrica','Fábrica-130101009','Fábrica-130101009 | Prod: Seguros Viaje-130101 | Sector: Edificios | Industria: CONSTRUCCIÓN - 13',130101);</t>
  </si>
  <si>
    <t>Edificio de la Salud</t>
  </si>
  <si>
    <t>Edificio de la Salud-130101010</t>
  </si>
  <si>
    <t>Edificio de la Salud-130101010 | Prod: Seguros Viaje-130101 | Sector: Edificios | Industria: CONSTRUCCIÓN - 13</t>
  </si>
  <si>
    <t>130101010edificio_de_la_salud</t>
  </si>
  <si>
    <t>INSERT INTO categoria VALUES (130101010,'Edificio de la Salud','Edificio de la Salud-130101010','Edificio de la Salud-130101010 | Prod: Seguros Viaje-130101 | Sector: Edificios | Industria: CONSTRUCCIÓN - 13',130101);</t>
  </si>
  <si>
    <t>Hotel</t>
  </si>
  <si>
    <t>Hotel-130101011</t>
  </si>
  <si>
    <t>Hotel-130101011 | Prod: Seguros Viaje-130101 | Sector: Edificios | Industria: CONSTRUCCIÓN - 13</t>
  </si>
  <si>
    <t>130101011hotel</t>
  </si>
  <si>
    <t>INSERT INTO categoria VALUES (130101011,'Hotel','Hotel-130101011','Hotel-130101011 | Prod: Seguros Viaje-130101 | Sector: Edificios | Industria: CONSTRUCCIÓN - 13',130101);</t>
  </si>
  <si>
    <t>Hostal</t>
  </si>
  <si>
    <t>Hostal-130101012</t>
  </si>
  <si>
    <t>Hostal-130101012 | Prod: Seguros Viaje-130101 | Sector: Edificios | Industria: CONSTRUCCIÓN - 13</t>
  </si>
  <si>
    <t>130101012hostal</t>
  </si>
  <si>
    <t>INSERT INTO categoria VALUES (130101012,'Hostal','Hostal-130101012','Hostal-130101012 | Prod: Seguros Viaje-130101 | Sector: Edificios | Industria: CONSTRUCCIÓN - 13',130101);</t>
  </si>
  <si>
    <t>Motel</t>
  </si>
  <si>
    <t>Motel-130101013</t>
  </si>
  <si>
    <t>Motel-130101013 | Prod: Seguros Viaje-130101 | Sector: Edificios | Industria: CONSTRUCCIÓN - 13</t>
  </si>
  <si>
    <t>130101013motel</t>
  </si>
  <si>
    <t>INSERT INTO categoria VALUES (130101013,'Motel','Motel-130101013','Motel-130101013 | Prod: Seguros Viaje-130101 | Sector: Edificios | Industria: CONSTRUCCIÓN - 13',130101);</t>
  </si>
  <si>
    <t>Edificio Militar</t>
  </si>
  <si>
    <t>Edificio Militar-130101014</t>
  </si>
  <si>
    <t>Edificio Militar-130101014 | Prod: Seguros Viaje-130101 | Sector: Edificios | Industria: CONSTRUCCIÓN - 13</t>
  </si>
  <si>
    <t>130101014edificio_militar</t>
  </si>
  <si>
    <t>INSERT INTO categoria VALUES (130101014,'Edificio Militar','Edificio Militar-130101014','Edificio Militar-130101014 | Prod: Seguros Viaje-130101 | Sector: Edificios | Industria: CONSTRUCCIÓN - 13',130101);</t>
  </si>
  <si>
    <t>Edificio Gubernamental</t>
  </si>
  <si>
    <t>Edificio Gubernamental-130101015</t>
  </si>
  <si>
    <t>Edificio Gubernamental-130101015 | Prod: Seguros Viaje-130101 | Sector: Edificios | Industria: CONSTRUCCIÓN - 13</t>
  </si>
  <si>
    <t>130101015edificio_gubernamental</t>
  </si>
  <si>
    <t>INSERT INTO categoria VALUES (130101015,'Edificio Gubernamental','Edificio Gubernamental-130101015','Edificio Gubernamental-130101015 | Prod: Seguros Viaje-130101 | Sector: Edificios | Industria: CONSTRUCCIÓN - 13',130101);</t>
  </si>
  <si>
    <t>Edificio Residencial</t>
  </si>
  <si>
    <t>Edificio Residencial-130101016</t>
  </si>
  <si>
    <t>Edificio Residencial-130101016 | Prod: Seguros Viaje-130101 | Sector: Edificios | Industria: CONSTRUCCIÓN - 13</t>
  </si>
  <si>
    <t>130101016edificio_residencial</t>
  </si>
  <si>
    <t>INSERT INTO categoria VALUES (130101016,'Edificio Residencial','Edificio Residencial-130101016','Edificio Residencial-130101016 | Prod: Seguros Viaje-130101 | Sector: Edificios | Industria: CONSTRUCCIÓN - 13',130101);</t>
  </si>
  <si>
    <t>Edificio Educativo</t>
  </si>
  <si>
    <t>Edificio Educativo-130101017</t>
  </si>
  <si>
    <t>Edificio Educativo-130101017 | Prod: Seguros Viaje-130101 | Sector: Edificios | Industria: CONSTRUCCIÓN - 13</t>
  </si>
  <si>
    <t>130101017edificio_educativo</t>
  </si>
  <si>
    <t>INSERT INTO categoria VALUES (130101017,'Edificio Educativo','Edificio Educativo-130101017','Edificio Educativo-130101017 | Prod: Seguros Viaje-130101 | Sector: Edificios | Industria: CONSTRUCCIÓN - 13',130101);</t>
  </si>
  <si>
    <t>Casa Iglú</t>
  </si>
  <si>
    <t>Casa Iglú-130101018</t>
  </si>
  <si>
    <t>Casa Iglú-130101018 | Prod: Seguros Viaje-130101 | Sector: Edificios | Industria: CONSTRUCCIÓN - 13</t>
  </si>
  <si>
    <t>130101018casa_iglu</t>
  </si>
  <si>
    <t>INSERT INTO categoria VALUES (130101018,'Casa Iglú','Casa Iglú-130101018','Casa Iglú-130101018 | Prod: Seguros Viaje-130101 | Sector: Edificios | Industria: CONSTRUCCIÓN - 13',130101);</t>
  </si>
  <si>
    <t>Palafito</t>
  </si>
  <si>
    <t>Palafito-130101019</t>
  </si>
  <si>
    <t>Palafito-130101019 | Prod: Seguros Viaje-130101 | Sector: Edificios | Industria: CONSTRUCCIÓN - 13</t>
  </si>
  <si>
    <t>130101019palafito</t>
  </si>
  <si>
    <t>INSERT INTO categoria VALUES (130101019,'Palafito','Palafito-130101019','Palafito-130101019 | Prod: Seguros Viaje-130101 | Sector: Edificios | Industria: CONSTRUCCIÓN - 13',130101);</t>
  </si>
  <si>
    <t>Choza</t>
  </si>
  <si>
    <t>Choza-130101020</t>
  </si>
  <si>
    <t>Choza-130101020 | Prod: Seguros Viaje-130101 | Sector: Edificios | Industria: CONSTRUCCIÓN - 13</t>
  </si>
  <si>
    <t>130101020choza</t>
  </si>
  <si>
    <t>INSERT INTO categoria VALUES (130101020,'Choza','Choza-130101020','Choza-130101020 | Prod: Seguros Viaje-130101 | Sector: Edificios | Industria: CONSTRUCCIÓN - 13',130101);</t>
  </si>
  <si>
    <t>Ruca</t>
  </si>
  <si>
    <t>Ruca-130101021</t>
  </si>
  <si>
    <t>Ruca-130101021 | Prod: Seguros Viaje-130101 | Sector: Edificios | Industria: CONSTRUCCIÓN - 13</t>
  </si>
  <si>
    <t>130101021ruca</t>
  </si>
  <si>
    <t>INSERT INTO categoria VALUES (130101021,'Ruca','Ruca-130101021','Ruca-130101021 | Prod: Seguros Viaje-130101 | Sector: Edificios | Industria: CONSTRUCCIÓN - 13',130101);</t>
  </si>
  <si>
    <t>Mediagua</t>
  </si>
  <si>
    <t>Mediagua-130101022</t>
  </si>
  <si>
    <t>Mediagua-130101022 | Prod: Seguros Viaje-130101 | Sector: Edificios | Industria: CONSTRUCCIÓN - 13</t>
  </si>
  <si>
    <t>130101022mediagua</t>
  </si>
  <si>
    <t>INSERT INTO categoria VALUES (130101022,'Mediagua','Mediagua-130101022','Mediagua-130101022 | Prod: Seguros Viaje-130101 | Sector: Edificios | Industria: CONSTRUCCIÓN - 13',130101);</t>
  </si>
  <si>
    <t>Bungalow</t>
  </si>
  <si>
    <t>Bungalow-130101023</t>
  </si>
  <si>
    <t>Bungalow-130101023 | Prod: Seguros Viaje-130101 | Sector: Edificios | Industria: CONSTRUCCIÓN - 13</t>
  </si>
  <si>
    <t>130101023bungalow</t>
  </si>
  <si>
    <t>INSERT INTO categoria VALUES (130101023,'Bungalow','Bungalow-130101023','Bungalow-130101023 | Prod: Seguros Viaje-130101 | Sector: Edificios | Industria: CONSTRUCCIÓN - 13',130101);</t>
  </si>
  <si>
    <t>Lodge-130101024</t>
  </si>
  <si>
    <t>Lodge-130101024 | Prod: Seguros Viaje-130101 | Sector: Edificios | Industria: CONSTRUCCIÓN - 13</t>
  </si>
  <si>
    <t>130101024lodge</t>
  </si>
  <si>
    <t>INSERT INTO categoria VALUES (130101024,'Lodge','Lodge-130101024','Lodge-130101024 | Prod: Seguros Viaje-130101 | Sector: Edificios | Industria: CONSTRUCCIÓN - 13',130101);</t>
  </si>
  <si>
    <t>Edificio Deportivo</t>
  </si>
  <si>
    <t>Edificio Deportivo-130101025</t>
  </si>
  <si>
    <t>Edificio Deportivo-130101025 | Prod: Seguros Viaje-130101 | Sector: Edificios | Industria: CONSTRUCCIÓN - 13</t>
  </si>
  <si>
    <t>130101025edificio_deportivo</t>
  </si>
  <si>
    <t>INSERT INTO categoria VALUES (130101025,'Edificio Deportivo','Edificio Deportivo-130101025','Edificio Deportivo-130101025 | Prod: Seguros Viaje-130101 | Sector: Edificios | Industria: CONSTRUCCIÓN - 13',130101);</t>
  </si>
  <si>
    <t>Castillos</t>
  </si>
  <si>
    <t>Castillos-130101026</t>
  </si>
  <si>
    <t>Castillos-130101026 | Prod: Seguros Viaje-130101 | Sector: Edificios | Industria: CONSTRUCCIÓN - 13</t>
  </si>
  <si>
    <t>130101026castillos</t>
  </si>
  <si>
    <t>INSERT INTO categoria VALUES (130101026,'Castillos','Castillos-130101026','Castillos-130101026 | Prod: Seguros Viaje-130101 | Sector: Edificios | Industria: CONSTRUCCIÓN - 13',130101);</t>
  </si>
  <si>
    <t>Palacios</t>
  </si>
  <si>
    <t>Palacios-130101027</t>
  </si>
  <si>
    <t>Palacios-130101027 | Prod: Seguros Viaje-130101 | Sector: Edificios | Industria: CONSTRUCCIÓN - 13</t>
  </si>
  <si>
    <t>130101027palacios</t>
  </si>
  <si>
    <t>INSERT INTO categoria VALUES (130101027,'Palacios','Palacios-130101027','Palacios-130101027 | Prod: Seguros Viaje-130101 | Sector: Edificios | Industria: CONSTRUCCIÓN - 13',130101);</t>
  </si>
  <si>
    <t>Materiales</t>
  </si>
  <si>
    <t>Materiales de Construcción</t>
  </si>
  <si>
    <t>Ladrillo</t>
  </si>
  <si>
    <t>Ladrillo-130201005</t>
  </si>
  <si>
    <t>Ladrillo-130201005 | Prod: Seguros Viaje-130201 | Sector: Materiales Construcción | Industria: CONSTRUCCIÓN - 13</t>
  </si>
  <si>
    <t>130201005ladrillo</t>
  </si>
  <si>
    <t>INSERT INTO categoria VALUES (130201005,'Ladrillo','Ladrillo-130201005','Ladrillo-130201005 | Prod: Seguros Viaje-130201 | Sector: Materiales Construcción | Industria: CONSTRUCCIÓN - 13',130201);</t>
  </si>
  <si>
    <t>Hormigón</t>
  </si>
  <si>
    <t>Hormigón-130201006</t>
  </si>
  <si>
    <t>Hormigón-130201006 | Prod: Seguros Viaje-130201 | Sector: Materiales Construcción | Industria: CONSTRUCCIÓN - 13</t>
  </si>
  <si>
    <t>130201006hormigon</t>
  </si>
  <si>
    <t>INSERT INTO categoria VALUES (130201006,'Hormigón','Hormigón-130201006','Hormigón-130201006 | Prod: Seguros Viaje-130201 | Sector: Materiales Construcción | Industria: CONSTRUCCIÓN - 13',130201);</t>
  </si>
  <si>
    <t>Bloque</t>
  </si>
  <si>
    <t>Bloque-130201007</t>
  </si>
  <si>
    <t>Bloque-130201007 | Prod: Seguros Viaje-130201 | Sector: Materiales Construcción | Industria: CONSTRUCCIÓN - 13</t>
  </si>
  <si>
    <t>130201007bloque</t>
  </si>
  <si>
    <t>INSERT INTO categoria VALUES (130201007,'Bloque','Bloque-130201007','Bloque-130201007 | Prod: Seguros Viaje-130201 | Sector: Materiales Construcción | Industria: CONSTRUCCIÓN - 13',130201);</t>
  </si>
  <si>
    <t>Adobe</t>
  </si>
  <si>
    <t>Adobe-130201008</t>
  </si>
  <si>
    <t>Adobe-130201008 | Prod: Seguros Viaje-130201 | Sector: Materiales Construcción | Industria: CONSTRUCCIÓN - 13</t>
  </si>
  <si>
    <t>130201008adobe</t>
  </si>
  <si>
    <t>INSERT INTO categoria VALUES (130201008,'Adobe','Adobe-130201008','Adobe-130201008 | Prod: Seguros Viaje-130201 | Sector: Materiales Construcción | Industria: CONSTRUCCIÓN - 13',130201);</t>
  </si>
  <si>
    <t>Polietileno</t>
  </si>
  <si>
    <t>Polietileno-130201009</t>
  </si>
  <si>
    <t>Polietileno-130201009 | Prod: Seguros Viaje-130201 | Sector: Materiales Construcción | Industria: CONSTRUCCIÓN - 13</t>
  </si>
  <si>
    <t>130201009polietileno</t>
  </si>
  <si>
    <t>INSERT INTO categoria VALUES (130201009,'Polietileno','Polietileno-130201009','Polietileno-130201009 | Prod: Seguros Viaje-130201 | Sector: Materiales Construcción | Industria: CONSTRUCCIÓN - 13',130201);</t>
  </si>
  <si>
    <t>Fibrocemento</t>
  </si>
  <si>
    <t>Fibrocemento-130201010</t>
  </si>
  <si>
    <t>Fibrocemento-130201010 | Prod: Seguros Viaje-130201 | Sector: Materiales Construcción | Industria: CONSTRUCCIÓN - 13</t>
  </si>
  <si>
    <t>130201010fibrocemento</t>
  </si>
  <si>
    <t>INSERT INTO categoria VALUES (130201010,'Fibrocemento','Fibrocemento-130201010','Fibrocemento-130201010 | Prod: Seguros Viaje-130201 | Sector: Materiales Construcción | Industria: CONSTRUCCIÓN - 13',130201);</t>
  </si>
  <si>
    <t>Malla de Acero</t>
  </si>
  <si>
    <t>Malla de Acero-130201011</t>
  </si>
  <si>
    <t>Malla de Acero-130201011 | Prod: Seguros Viaje-130201 | Sector: Materiales Construcción | Industria: CONSTRUCCIÓN - 13</t>
  </si>
  <si>
    <t>130201011malla_de_acero</t>
  </si>
  <si>
    <t>INSERT INTO categoria VALUES (130201011,'Malla de Acero','Malla de Acero-130201011','Malla de Acero-130201011 | Prod: Seguros Viaje-130201 | Sector: Materiales Construcción | Industria: CONSTRUCCIÓN - 13',130201);</t>
  </si>
  <si>
    <t>Materias Primas</t>
  </si>
  <si>
    <t>Agua</t>
  </si>
  <si>
    <t>Agua-130202005</t>
  </si>
  <si>
    <t>Agua-130202005 | Prod: Seguros Viaje-130202 | Sector: Materiales Construcción | Industria: CONSTRUCCIÓN - 13</t>
  </si>
  <si>
    <t>130202005agua</t>
  </si>
  <si>
    <t>INSERT INTO categoria VALUES (130202005,'Agua','Agua-130202005','Agua-130202005 | Prod: Seguros Viaje-130202 | Sector: Materiales Construcción | Industria: CONSTRUCCIÓN - 13',130202);</t>
  </si>
  <si>
    <t>Barro</t>
  </si>
  <si>
    <t>Barro-130202006</t>
  </si>
  <si>
    <t>Barro-130202006 | Prod: Seguros Viaje-130202 | Sector: Materiales Construcción | Industria: CONSTRUCCIÓN - 13</t>
  </si>
  <si>
    <t>130202006barro</t>
  </si>
  <si>
    <t>INSERT INTO categoria VALUES (130202006,'Barro','Barro-130202006','Barro-130202006 | Prod: Seguros Viaje-130202 | Sector: Materiales Construcción | Industria: CONSTRUCCIÓN - 13',130202);</t>
  </si>
  <si>
    <t>Paja</t>
  </si>
  <si>
    <t>Paja-130202007</t>
  </si>
  <si>
    <t>Paja-130202007 | Prod: Seguros Viaje-130202 | Sector: Materiales Construcción | Industria: CONSTRUCCIÓN - 13</t>
  </si>
  <si>
    <t>130202007paja</t>
  </si>
  <si>
    <t>INSERT INTO categoria VALUES (130202007,'Paja','Paja-130202007','Paja-130202007 | Prod: Seguros Viaje-130202 | Sector: Materiales Construcción | Industria: CONSTRUCCIÓN - 13',130202);</t>
  </si>
  <si>
    <t>Tipos de Construcción</t>
  </si>
  <si>
    <t>Obras Públicas</t>
  </si>
  <si>
    <t>Obras Públicas-130301005</t>
  </si>
  <si>
    <t>Obras Públicas-130301005 | Prod: Tipos Construcción-130301 | Sector: Obras | Industria: CONSTRUCCIÓN - 13</t>
  </si>
  <si>
    <t>130301005obras_publicas</t>
  </si>
  <si>
    <t>INSERT INTO categoria VALUES (130301005,'Obras Públicas','Obras Públicas-130301005','Obras Públicas-130301005 | Prod: Tipos Construcción-130301 | Sector: Obras | Industria: CONSTRUCCIÓN - 13',130301);</t>
  </si>
  <si>
    <t>Militar</t>
  </si>
  <si>
    <t>Militar-130301006</t>
  </si>
  <si>
    <t>Militar-130301006 | Prod: Tipos Construcción-130301 | Sector: Obras | Industria: CONSTRUCCIÓN - 13</t>
  </si>
  <si>
    <t>130301006militar</t>
  </si>
  <si>
    <t>INSERT INTO categoria VALUES (130301006,'Militar','Militar-130301006','Militar-130301006 | Prod: Tipos Construcción-130301 | Sector: Obras | Industria: CONSTRUCCIÓN - 13',130301);</t>
  </si>
  <si>
    <t>Gubernamental</t>
  </si>
  <si>
    <t>Gubernamental-130301007</t>
  </si>
  <si>
    <t>Gubernamental-130301007 | Prod: Tipos Construcción-130301 | Sector: Obras | Industria: CONSTRUCCIÓN - 13</t>
  </si>
  <si>
    <t>130301007gubernamental</t>
  </si>
  <si>
    <t>INSERT INTO categoria VALUES (130301007,'Gubernamental','Gubernamental-130301007','Gubernamental-130301007 | Prod: Tipos Construcción-130301 | Sector: Obras | Industria: CONSTRUCCIÓN - 13',130301);</t>
  </si>
  <si>
    <t>Deportivo</t>
  </si>
  <si>
    <t>Deportivo-130301008</t>
  </si>
  <si>
    <t>Deportivo-130301008 | Prod: Tipos Construcción-130301 | Sector: Obras | Industria: CONSTRUCCIÓN - 13</t>
  </si>
  <si>
    <t>130301008deportivo</t>
  </si>
  <si>
    <t>INSERT INTO categoria VALUES (130301008,'Deportivo','Deportivo-130301008','Deportivo-130301008 | Prod: Tipos Construcción-130301 | Sector: Obras | Industria: CONSTRUCCIÓN - 13',130301);</t>
  </si>
  <si>
    <t>Educativo</t>
  </si>
  <si>
    <t>Educativo-130301009</t>
  </si>
  <si>
    <t>Educativo-130301009 | Prod: Tipos Construcción-130301 | Sector: Obras | Industria: CONSTRUCCIÓN - 13</t>
  </si>
  <si>
    <t>130301009educativo</t>
  </si>
  <si>
    <t>INSERT INTO categoria VALUES (130301009,'Educativo','Educativo-130301009','Educativo-130301009 | Prod: Tipos Construcción-130301 | Sector: Obras | Industria: CONSTRUCCIÓN - 13',130301);</t>
  </si>
  <si>
    <t>Religioso</t>
  </si>
  <si>
    <t>Religioso-130301010</t>
  </si>
  <si>
    <t>Religioso-130301010 | Prod: Tipos Construcción-130301 | Sector: Obras | Industria: CONSTRUCCIÓN - 13</t>
  </si>
  <si>
    <t>130301010religioso</t>
  </si>
  <si>
    <t>INSERT INTO categoria VALUES (130301010,'Religioso','Religioso-130301010','Religioso-130301010 | Prod: Tipos Construcción-130301 | Sector: Obras | Industria: CONSTRUCCIÓN - 13',130301);</t>
  </si>
  <si>
    <t>Público-130301011</t>
  </si>
  <si>
    <t>Público-130301011 | Prod: Tipos Construcción-130301 | Sector: Obras | Industria: CONSTRUCCIÓN - 13</t>
  </si>
  <si>
    <t>130301011publico</t>
  </si>
  <si>
    <t>INSERT INTO categoria VALUES (130301011,'Público','Público-130301011','Público-130301011 | Prod: Tipos Construcción-130301 | Sector: Obras | Industria: CONSTRUCCIÓN - 13',130301);</t>
  </si>
  <si>
    <t>Privado-130301012</t>
  </si>
  <si>
    <t>Privado-130301012 | Prod: Tipos Construcción-130301 | Sector: Obras | Industria: CONSTRUCCIÓN - 13</t>
  </si>
  <si>
    <t>130301012privado</t>
  </si>
  <si>
    <t>INSERT INTO categoria VALUES (130301012,'Privado','Privado-130301012','Privado-130301012 | Prod: Tipos Construcción-130301 | Sector: Obras | Industria: CONSTRUCCIÓN - 13',130301);</t>
  </si>
  <si>
    <t>Tipos de Obras Públicas</t>
  </si>
  <si>
    <t>Puertos</t>
  </si>
  <si>
    <t>Puertos-130401005</t>
  </si>
  <si>
    <t>Puertos-130401005 | Prod: Obras Públicas-130401 | Sector: Obras Públicas | Industria: CONSTRUCCIÓN - 13</t>
  </si>
  <si>
    <t>130401005puertos</t>
  </si>
  <si>
    <t>INSERT INTO categoria VALUES (130401005,'Puertos','Puertos-130401005','Puertos-130401005 | Prod: Obras Públicas-130401 | Sector: Obras Públicas | Industria: CONSTRUCCIÓN - 13',130401);</t>
  </si>
  <si>
    <t>Obras Hidráulicas</t>
  </si>
  <si>
    <t>Obras Hidráulicas-130401006</t>
  </si>
  <si>
    <t>Obras Hidráulicas-130401006 | Prod: Obras Públicas-130401 | Sector: Obras Públicas | Industria: CONSTRUCCIÓN - 13</t>
  </si>
  <si>
    <t>130401006obras_hidraulicas</t>
  </si>
  <si>
    <t>INSERT INTO categoria VALUES (130401006,'Obras Hidráulicas','Obras Hidráulicas-130401006','Obras Hidráulicas-130401006 | Prod: Obras Públicas-130401 | Sector: Obras Públicas | Industria: CONSTRUCCIÓN - 13',130401);</t>
  </si>
  <si>
    <t>Agua Potable</t>
  </si>
  <si>
    <t>Agua Potable-130401007</t>
  </si>
  <si>
    <t>Agua Potable-130401007 | Prod: Obras Públicas-130401 | Sector: Obras Públicas | Industria: CONSTRUCCIÓN - 13</t>
  </si>
  <si>
    <t>130401007agua_potable</t>
  </si>
  <si>
    <t>INSERT INTO categoria VALUES (130401007,'Agua Potable','Agua Potable-130401007','Agua Potable-130401007 | Prod: Obras Públicas-130401 | Sector: Obras Públicas | Industria: CONSTRUCCIÓN - 13',130401);</t>
  </si>
  <si>
    <t>Agua Potable Rural</t>
  </si>
  <si>
    <t>Agua Potable Rural-130401008</t>
  </si>
  <si>
    <t>Agua Potable Rural-130401008 | Prod: Obras Públicas-130401 | Sector: Obras Públicas | Industria: CONSTRUCCIÓN - 13</t>
  </si>
  <si>
    <t>130401008agua_potable_rural</t>
  </si>
  <si>
    <t>INSERT INTO categoria VALUES (130401008,'Agua Potable Rural','Agua Potable Rural-130401008','Agua Potable Rural-130401008 | Prod: Obras Públicas-130401 | Sector: Obras Públicas | Industria: CONSTRUCCIÓN - 13',130401);</t>
  </si>
  <si>
    <t>Planeamiento</t>
  </si>
  <si>
    <t>Planeamiento-130401009</t>
  </si>
  <si>
    <t>Planeamiento-130401009 | Prod: Obras Públicas-130401 | Sector: Obras Públicas | Industria: CONSTRUCCIÓN - 13</t>
  </si>
  <si>
    <t>130401009planeamiento</t>
  </si>
  <si>
    <t>INSERT INTO categoria VALUES (130401009,'Planeamiento','Planeamiento-130401009','Planeamiento-130401009 | Prod: Obras Públicas-130401 | Sector: Obras Públicas | Industria: CONSTRUCCIÓN - 13',130401);</t>
  </si>
  <si>
    <t>Vialidad</t>
  </si>
  <si>
    <t>Vialidad-130401010</t>
  </si>
  <si>
    <t>Vialidad-130401010 | Prod: Obras Públicas-130401 | Sector: Obras Públicas | Industria: CONSTRUCCIÓN - 13</t>
  </si>
  <si>
    <t>130401010vialidad</t>
  </si>
  <si>
    <t>INSERT INTO categoria VALUES (130401010,'Vialidad','Vialidad-130401010','Vialidad-130401010 | Prod: Obras Públicas-130401 | Sector: Obras Públicas | Industria: CONSTRUCCIÓN - 13',130401);</t>
  </si>
  <si>
    <t>Autopistas</t>
  </si>
  <si>
    <t>Autopistas-130401011</t>
  </si>
  <si>
    <t>Autopistas-130401011 | Prod: Obras Públicas-130401 | Sector: Obras Públicas | Industria: CONSTRUCCIÓN - 13</t>
  </si>
  <si>
    <t>130401011autopistas</t>
  </si>
  <si>
    <t>INSERT INTO categoria VALUES (130401011,'Autopistas','Autopistas-130401011','Autopistas-130401011 | Prod: Obras Públicas-130401 | Sector: Obras Públicas | Industria: CONSTRUCCIÓN - 13',130401);</t>
  </si>
  <si>
    <t>Autovías</t>
  </si>
  <si>
    <t>Autovías-130401012</t>
  </si>
  <si>
    <t>Autovías-130401012 | Prod: Obras Públicas-130401 | Sector: Obras Públicas | Industria: CONSTRUCCIÓN - 13</t>
  </si>
  <si>
    <t>130401012autovias</t>
  </si>
  <si>
    <t>INSERT INTO categoria VALUES (130401012,'Autovías','Autovías-130401012','Autovías-130401012 | Prod: Obras Públicas-130401 | Sector: Obras Públicas | Industria: CONSTRUCCIÓN - 13',130401);</t>
  </si>
  <si>
    <t>Carreteras</t>
  </si>
  <si>
    <t>Carreteras-130401013</t>
  </si>
  <si>
    <t>Carreteras-130401013 | Prod: Obras Públicas-130401 | Sector: Obras Públicas | Industria: CONSTRUCCIÓN - 13</t>
  </si>
  <si>
    <t>130401013carreteras</t>
  </si>
  <si>
    <t>INSERT INTO categoria VALUES (130401013,'Carreteras','Carreteras-130401013','Carreteras-130401013 | Prod: Obras Públicas-130401 | Sector: Obras Públicas | Industria: CONSTRUCCIÓN - 13',130401);</t>
  </si>
  <si>
    <t>Caminos</t>
  </si>
  <si>
    <t>Caminos-130401014</t>
  </si>
  <si>
    <t>Caminos-130401014 | Prod: Obras Públicas-130401 | Sector: Obras Públicas | Industria: CONSTRUCCIÓN - 13</t>
  </si>
  <si>
    <t>130401014caminos</t>
  </si>
  <si>
    <t>INSERT INTO categoria VALUES (130401014,'Caminos','Caminos-130401014','Caminos-130401014 | Prod: Obras Públicas-130401 | Sector: Obras Públicas | Industria: CONSTRUCCIÓN - 13',130401);</t>
  </si>
  <si>
    <t>Presas</t>
  </si>
  <si>
    <t>Presas-130401015</t>
  </si>
  <si>
    <t>Presas-130401015 | Prod: Obras Públicas-130401 | Sector: Obras Públicas | Industria: CONSTRUCCIÓN - 13</t>
  </si>
  <si>
    <t>130401015presas</t>
  </si>
  <si>
    <t>INSERT INTO categoria VALUES (130401015,'Presas','Presas-130401015','Presas-130401015 | Prod: Obras Públicas-130401 | Sector: Obras Públicas | Industria: CONSTRUCCIÓN - 13',130401);</t>
  </si>
  <si>
    <t>Depuradoras</t>
  </si>
  <si>
    <t>Depuradoras-130401016</t>
  </si>
  <si>
    <t>Depuradoras-130401016 | Prod: Obras Públicas-130401 | Sector: Obras Públicas | Industria: CONSTRUCCIÓN - 13</t>
  </si>
  <si>
    <t>130401016depuradoras</t>
  </si>
  <si>
    <t>INSERT INTO categoria VALUES (130401016,'Depuradoras','Depuradoras-130401016','Depuradoras-130401016 | Prod: Obras Públicas-130401 | Sector: Obras Públicas | Industria: CONSTRUCCIÓN - 13',130401);</t>
  </si>
  <si>
    <t>Redes de Distribución</t>
  </si>
  <si>
    <t>Redes de Distribución-130401017</t>
  </si>
  <si>
    <t>Redes de Distribución-130401017 | Prod: Obras Públicas-130401 | Sector: Obras Públicas | Industria: CONSTRUCCIÓN - 13</t>
  </si>
  <si>
    <t>130401017redes_de_distribucion</t>
  </si>
  <si>
    <t>INSERT INTO categoria VALUES (130401017,'Redes de Distribución','Redes de Distribución-130401017','Redes de Distribución-130401017 | Prod: Obras Públicas-130401 | Sector: Obras Públicas | Industria: CONSTRUCCIÓN - 13',130401);</t>
  </si>
  <si>
    <t>Calles</t>
  </si>
  <si>
    <t>Calles-130401018</t>
  </si>
  <si>
    <t>Calles-130401018 | Prod: Obras Públicas-130401 | Sector: Obras Públicas | Industria: CONSTRUCCIÓN - 13</t>
  </si>
  <si>
    <t>130401018calles</t>
  </si>
  <si>
    <t>INSERT INTO categoria VALUES (130401018,'Calles','Calles-130401018','Calles-130401018 | Prod: Obras Públicas-130401 | Sector: Obras Públicas | Industria: CONSTRUCCIÓN - 13',130401);</t>
  </si>
  <si>
    <t>Parques</t>
  </si>
  <si>
    <t>Parques-130401019</t>
  </si>
  <si>
    <t>Parques-130401019 | Prod: Obras Públicas-130401 | Sector: Obras Públicas | Industria: CONSTRUCCIÓN - 13</t>
  </si>
  <si>
    <t>130401019parques</t>
  </si>
  <si>
    <t>INSERT INTO categoria VALUES (130401019,'Parques','Parques-130401019','Parques-130401019 | Prod: Obras Públicas-130401 | Sector: Obras Públicas | Industria: CONSTRUCCIÓN - 13',130401);</t>
  </si>
  <si>
    <t>Alumbrado Público</t>
  </si>
  <si>
    <t>Alumbrado Público-130401020</t>
  </si>
  <si>
    <t>Alumbrado Público-130401020 | Prod: Obras Públicas-130401 | Sector: Obras Públicas | Industria: CONSTRUCCIÓN - 13</t>
  </si>
  <si>
    <t>130401020alumbrado_publico</t>
  </si>
  <si>
    <t>INSERT INTO categoria VALUES (130401020,'Alumbrado Público','Alumbrado Público-130401020','Alumbrado Público-130401020 | Prod: Obras Públicas-130401 | Sector: Obras Públicas | Industria: CONSTRUCCIÓN - 13',130401);</t>
  </si>
  <si>
    <t>Calzadas</t>
  </si>
  <si>
    <t>Calzadas-130401021</t>
  </si>
  <si>
    <t>Calzadas-130401021 | Prod: Obras Públicas-130401 | Sector: Obras Públicas | Industria: CONSTRUCCIÓN - 13</t>
  </si>
  <si>
    <t>130401021calzadas</t>
  </si>
  <si>
    <t>INSERT INTO categoria VALUES (130401021,'Calzadas','Calzadas-130401021','Calzadas-130401021 | Prod: Obras Públicas-130401 | Sector: Obras Públicas | Industria: CONSTRUCCIÓN - 13',130401);</t>
  </si>
  <si>
    <t>Pasajes</t>
  </si>
  <si>
    <t>Pasajes-130401022</t>
  </si>
  <si>
    <t>Pasajes-130401022 | Prod: Obras Públicas-130401 | Sector: Obras Públicas | Industria: CONSTRUCCIÓN - 13</t>
  </si>
  <si>
    <t>130401022pasajes</t>
  </si>
  <si>
    <t>INSERT INTO categoria VALUES (130401022,'Pasajes','Pasajes-130401022','Pasajes-130401022 | Prod: Obras Públicas-130401 | Sector: Obras Públicas | Industria: CONSTRUCCIÓN - 13',130401);</t>
  </si>
  <si>
    <t>Viaductos</t>
  </si>
  <si>
    <t>Viaductos-130401023</t>
  </si>
  <si>
    <t>Viaductos-130401023 | Prod: Obras Públicas-130401 | Sector: Obras Públicas | Industria: CONSTRUCCIÓN - 13</t>
  </si>
  <si>
    <t>130401023viaductos</t>
  </si>
  <si>
    <t>INSERT INTO categoria VALUES (130401023,'Viaductos','Viaductos-130401023','Viaductos-130401023 | Prod: Obras Públicas-130401 | Sector: Obras Públicas | Industria: CONSTRUCCIÓN - 13',130401);</t>
  </si>
  <si>
    <t>Permisos</t>
  </si>
  <si>
    <t>Permisos de Edificación</t>
  </si>
  <si>
    <t>Superficie No Habitacional No Autorizada</t>
  </si>
  <si>
    <t>Superficie No Habitacional No Autorizada-130501005</t>
  </si>
  <si>
    <t>Superficie No Habitacional No Autorizada-130501005 | Prod: Permisos Construcción-130501 | Sector: Permiso Edificación | Industria: CONSTRUCCIÓN - 13</t>
  </si>
  <si>
    <t>130501005superficie_no_habitacional_no_autorizada</t>
  </si>
  <si>
    <t>INSERT INTO categoria VALUES (130501005,'Superficie No Habitacional No Autorizada','Superficie No Habitacional No Autorizada-130501005','Superficie No Habitacional No Autorizada-130501005 | Prod: Permisos Construcción-130501 | Sector: Permiso Edificación | Industria: CONSTRUCCIÓN - 13',130501);</t>
  </si>
  <si>
    <t>Superficie Habitacional No Autorizada</t>
  </si>
  <si>
    <t>Superficie Habitacional No Autorizada-130501006</t>
  </si>
  <si>
    <t>Superficie Habitacional No Autorizada-130501006 | Prod: Permisos Construcción-130501 | Sector: Permiso Edificación | Industria: CONSTRUCCIÓN - 13</t>
  </si>
  <si>
    <t>130501006superficie_habitacional_no_autorizada</t>
  </si>
  <si>
    <t>INSERT INTO categoria VALUES (130501006,'Superficie Habitacional No Autorizada','Superficie Habitacional No Autorizada-130501006','Superficie Habitacional No Autorizada-130501006 | Prod: Permisos Construcción-130501 | Sector: Permiso Edificación | Industria: CONSTRUCCIÓN - 13',130501);</t>
  </si>
  <si>
    <t>Maquinaria de la Construcción</t>
  </si>
  <si>
    <t>Maquinaria Pesada</t>
  </si>
  <si>
    <t>Mototrailla</t>
  </si>
  <si>
    <t>Mototrailla-130601005</t>
  </si>
  <si>
    <t>Mototrailla-130601005 | Prod: Maquinaria Construcción-130601 | Sector: Maquinaria Construcción | Industria: CONSTRUCCIÓN - 13</t>
  </si>
  <si>
    <t>130601005mototrailla</t>
  </si>
  <si>
    <t>INSERT INTO categoria VALUES (130601005,'Mototrailla','Mototrailla-130601005','Mototrailla-130601005 | Prod: Maquinaria Construcción-130601 | Sector: Maquinaria Construcción | Industria: CONSTRUCCIÓN - 13',130601);</t>
  </si>
  <si>
    <t>Escrepa</t>
  </si>
  <si>
    <t>Escrepa-130601006</t>
  </si>
  <si>
    <t>Escrepa-130601006 | Prod: Maquinaria Construcción-130601 | Sector: Maquinaria Construcción | Industria: CONSTRUCCIÓN - 13</t>
  </si>
  <si>
    <t>130601006escrepa</t>
  </si>
  <si>
    <t>INSERT INTO categoria VALUES (130601006,'Escrepa','Escrepa-130601006','Escrepa-130601006 | Prod: Maquinaria Construcción-130601 | Sector: Maquinaria Construcción | Industria: CONSTRUCCIÓN - 13',130601);</t>
  </si>
  <si>
    <t>Pavimentadora</t>
  </si>
  <si>
    <t>Pavimentadora-130601007</t>
  </si>
  <si>
    <t>Pavimentadora-130601007 | Prod: Maquinaria Construcción-130601 | Sector: Maquinaria Construcción | Industria: CONSTRUCCIÓN - 13</t>
  </si>
  <si>
    <t>130601007pavimentadora</t>
  </si>
  <si>
    <t>INSERT INTO categoria VALUES (130601007,'Pavimentadora','Pavimentadora-130601007','Pavimentadora-130601007 | Prod: Maquinaria Construcción-130601 | Sector: Maquinaria Construcción | Industria: CONSTRUCCIÓN - 13',130601);</t>
  </si>
  <si>
    <t>Compactadora</t>
  </si>
  <si>
    <t>Compactadora-130601008</t>
  </si>
  <si>
    <t>Compactadora-130601008 | Prod: Maquinaria Construcción-130601 | Sector: Maquinaria Construcción | Industria: CONSTRUCCIÓN - 13</t>
  </si>
  <si>
    <t>130601008compactadora</t>
  </si>
  <si>
    <t>INSERT INTO categoria VALUES (130601008,'Compactadora','Compactadora-130601008','Compactadora-130601008 | Prod: Maquinaria Construcción-130601 | Sector: Maquinaria Construcción | Industria: CONSTRUCCIÓN - 13',130601);</t>
  </si>
  <si>
    <t>Motoniveladora</t>
  </si>
  <si>
    <t>Motoniveladora-130601009</t>
  </si>
  <si>
    <t>Motoniveladora-130601009 | Prod: Maquinaria Construcción-130601 | Sector: Maquinaria Construcción | Industria: CONSTRUCCIÓN - 13</t>
  </si>
  <si>
    <t>130601009motoniveladora</t>
  </si>
  <si>
    <t>INSERT INTO categoria VALUES (130601009,'Motoniveladora','Motoniveladora-130601009','Motoniveladora-130601009 | Prod: Maquinaria Construcción-130601 | Sector: Maquinaria Construcción | Industria: CONSTRUCCIÓN - 13',130601);</t>
  </si>
  <si>
    <t>Cisterna de Agua</t>
  </si>
  <si>
    <t>Cisterna de Agua-130601010</t>
  </si>
  <si>
    <t>Cisterna de Agua-130601010 | Prod: Maquinaria Construcción-130601 | Sector: Maquinaria Construcción | Industria: CONSTRUCCIÓN - 13</t>
  </si>
  <si>
    <t>130601010cisterna_de_agua</t>
  </si>
  <si>
    <t>INSERT INTO categoria VALUES (130601010,'Cisterna de Agua','Cisterna de Agua-130601010','Cisterna de Agua-130601010 | Prod: Maquinaria Construcción-130601 | Sector: Maquinaria Construcción | Industria: CONSTRUCCIÓN - 13',130601);</t>
  </si>
  <si>
    <t>Volqueta</t>
  </si>
  <si>
    <t>Volqueta-130601011</t>
  </si>
  <si>
    <t>Volqueta-130601011 | Prod: Maquinaria Construcción-130601 | Sector: Maquinaria Construcción | Industria: CONSTRUCCIÓN - 13</t>
  </si>
  <si>
    <t>130601011volqueta</t>
  </si>
  <si>
    <t>INSERT INTO categoria VALUES (130601011,'Volqueta','Volqueta-130601011','Volqueta-130601011 | Prod: Maquinaria Construcción-130601 | Sector: Maquinaria Construcción | Industria: CONSTRUCCIÓN - 13',130601);</t>
  </si>
  <si>
    <t>Tractor</t>
  </si>
  <si>
    <t>Tractor-130601012</t>
  </si>
  <si>
    <t>Tractor-130601012 | Prod: Maquinaria Construcción-130601 | Sector: Maquinaria Construcción | Industria: CONSTRUCCIÓN - 13</t>
  </si>
  <si>
    <t>130601012tractor</t>
  </si>
  <si>
    <t>INSERT INTO categoria VALUES (130601012,'Tractor','Tractor-130601012','Tractor-130601012 | Prod: Maquinaria Construcción-130601 | Sector: Maquinaria Construcción | Industria: CONSTRUCCIÓN - 13',130601);</t>
  </si>
  <si>
    <t>Cargadora</t>
  </si>
  <si>
    <t>Cargadora-130601013</t>
  </si>
  <si>
    <t>Cargadora-130601013 | Prod: Maquinaria Construcción-130601 | Sector: Maquinaria Construcción | Industria: CONSTRUCCIÓN - 13</t>
  </si>
  <si>
    <t>130601013cargadora</t>
  </si>
  <si>
    <t>INSERT INTO categoria VALUES (130601013,'Cargadora','Cargadora-130601013','Cargadora-130601013 | Prod: Maquinaria Construcción-130601 | Sector: Maquinaria Construcción | Industria: CONSTRUCCIÓN - 13',130601);</t>
  </si>
  <si>
    <t>Grúa Grande</t>
  </si>
  <si>
    <t>Grúa Grande-130601014</t>
  </si>
  <si>
    <t>Grúa Grande-130601014 | Prod: Maquinaria Construcción-130601 | Sector: Maquinaria Construcción | Industria: CONSTRUCCIÓN - 13</t>
  </si>
  <si>
    <t>130601014grua_grande</t>
  </si>
  <si>
    <t>INSERT INTO categoria VALUES (130601014,'Grúa Grande','Grúa Grande-130601014','Grúa Grande-130601014 | Prod: Maquinaria Construcción-130601 | Sector: Maquinaria Construcción | Industria: CONSTRUCCIÓN - 13',130601);</t>
  </si>
  <si>
    <t>Maquinaria Pesada de la Construcción</t>
  </si>
  <si>
    <t>Maquinaria Pesada de la Construcción-130601015</t>
  </si>
  <si>
    <t>Maquinaria Pesada de la Construcción-130601015 | Prod: Maquinaria Construcción-130601 | Sector: Maquinaria Construcción | Industria: CONSTRUCCIÓN - 13</t>
  </si>
  <si>
    <t>130601015maquinaria_pesada_de_la_construccion</t>
  </si>
  <si>
    <t>INSERT INTO categoria VALUES (130601015,'Maquinaria Pesada de la Construcción','Maquinaria Pesada de la Construcción-130601015','Maquinaria Pesada de la Construcción-130601015 | Prod: Maquinaria Construcción-130601 | Sector: Maquinaria Construcción | Industria: CONSTRUCCIÓN - 13',130601);</t>
  </si>
  <si>
    <t>Maquinaria Semipesada</t>
  </si>
  <si>
    <t>Carro Cisterna</t>
  </si>
  <si>
    <t>Carro Cisterna-130602005</t>
  </si>
  <si>
    <t>Carro Cisterna-130602005 | Prod: Maquinaria Construcción-130602 | Sector: Maquinaria Construcción | Industria: CONSTRUCCIÓN - 13</t>
  </si>
  <si>
    <t>130602005carro_cisterna</t>
  </si>
  <si>
    <t>INSERT INTO categoria VALUES (130602005,'Carro Cisterna','Carro Cisterna-130602005','Carro Cisterna-130602005 | Prod: Maquinaria Construcción-130602 | Sector: Maquinaria Construcción | Industria: CONSTRUCCIÓN - 13',130602);</t>
  </si>
  <si>
    <t>Maquinaria Semipesada de la Construcción</t>
  </si>
  <si>
    <t>Maquinaria Semipesada de la Construcción-130602006</t>
  </si>
  <si>
    <t>Maquinaria Semipesada de la Construcción-130602006 | Prod: Maquinaria Construcción-130602 | Sector: Maquinaria Construcción | Industria: CONSTRUCCIÓN - 13</t>
  </si>
  <si>
    <t>130602006maquinaria_semipesada_de_la_construccion</t>
  </si>
  <si>
    <t>INSERT INTO categoria VALUES (130602006,'Maquinaria Semipesada de la Construcción','Maquinaria Semipesada de la Construcción-130602006','Maquinaria Semipesada de la Construcción-130602006 | Prod: Maquinaria Construcción-130602 | Sector: Maquinaria Construcción | Industria: CONSTRUCCIÓN - 13',130602);</t>
  </si>
  <si>
    <t>Equipos Ligeros</t>
  </si>
  <si>
    <t>Rompepavimento</t>
  </si>
  <si>
    <t>Rompepavimento-130603005</t>
  </si>
  <si>
    <t>Rompepavimento-130603005 | Prod: Equipo Construcción-130603 | Sector: Maquinaria Construcción | Industria: CONSTRUCCIÓN - 13</t>
  </si>
  <si>
    <t>130603005rompepavimento</t>
  </si>
  <si>
    <t>INSERT INTO categoria VALUES (130603005,'Rompepavimento','Rompepavimento-130603005','Rompepavimento-130603005 | Prod: Equipo Construcción-130603 | Sector: Maquinaria Construcción | Industria: CONSTRUCCIÓN - 13',130603);</t>
  </si>
  <si>
    <t>Competencias Internacionales Deportivas</t>
  </si>
  <si>
    <t>Wimbledon</t>
  </si>
  <si>
    <t>Wimbledon-140102005</t>
  </si>
  <si>
    <t>Wimbledon-140102005 | Prod: Vehículos Construcción-140102 | Sector: Deporte | Industria: DEPORTE - 14</t>
  </si>
  <si>
    <t>140102005wimbledon</t>
  </si>
  <si>
    <t>INSERT INTO categoria VALUES (140102005,'Wimbledon','Wimbledon-140102005','Wimbledon-140102005 | Prod: Vehículos Construcción-140102 | Sector: Deporte | Industria: DEPORTE - 14',140102);</t>
  </si>
  <si>
    <t>Copa Mundial de la FIFA</t>
  </si>
  <si>
    <t>Copa Mundial de la FIFA-140102006</t>
  </si>
  <si>
    <t>Copa Mundial de la FIFA-140102006 | Prod: Vehículos Construcción-140102 | Sector: Deporte | Industria: DEPORTE - 14</t>
  </si>
  <si>
    <t>140102006copa_mundial_de_la_fifa</t>
  </si>
  <si>
    <t>INSERT INTO categoria VALUES (140102006,'Copa Mundial de la FIFA','Copa Mundial de la FIFA-140102006','Copa Mundial de la FIFA-140102006 | Prod: Vehículos Construcción-140102 | Sector: Deporte | Industria: DEPORTE - 14',140102);</t>
  </si>
  <si>
    <t>Maste de Golf</t>
  </si>
  <si>
    <t>Maste de Golf-140102007</t>
  </si>
  <si>
    <t>Maste de Golf-140102007 | Prod: Vehículos Construcción-140102 | Sector: Deporte | Industria: DEPORTE - 14</t>
  </si>
  <si>
    <t>140102007maste_de_golf</t>
  </si>
  <si>
    <t>INSERT INTO categoria VALUES (140102007,'Maste de Golf','Maste de Golf-140102007','Maste de Golf-140102007 | Prod: Vehículos Construcción-140102 | Sector: Deporte | Industria: DEPORTE - 14',140102);</t>
  </si>
  <si>
    <t>Dakar</t>
  </si>
  <si>
    <t>Dakar-140102008</t>
  </si>
  <si>
    <t>Dakar-140102008 | Prod: Vehículos Construcción-140102 | Sector: Deporte | Industria: DEPORTE - 14</t>
  </si>
  <si>
    <t>140102008dakar</t>
  </si>
  <si>
    <t>INSERT INTO categoria VALUES (140102008,'Dakar','Dakar-140102008','Dakar-140102008 | Prod: Vehículos Construcción-140102 | Sector: Deporte | Industria: DEPORTE - 14',140102);</t>
  </si>
  <si>
    <t>Mundial de Ironman</t>
  </si>
  <si>
    <t>Mundial de Ironman-140102009</t>
  </si>
  <si>
    <t>Mundial de Ironman-140102009 | Prod: Vehículos Construcción-140102 | Sector: Deporte | Industria: DEPORTE - 14</t>
  </si>
  <si>
    <t>140102009mundial_de_ironman</t>
  </si>
  <si>
    <t>INSERT INTO categoria VALUES (140102009,'Mundial de Ironman','Mundial de Ironman-140102009','Mundial de Ironman-140102009 | Prod: Vehículos Construcción-140102 | Sector: Deporte | Industria: DEPORTE - 14',140102);</t>
  </si>
  <si>
    <t>Roland Garros</t>
  </si>
  <si>
    <t>Roland Garros-140102010</t>
  </si>
  <si>
    <t>Roland Garros-140102010 | Prod: Vehículos Construcción-140102 | Sector: Deporte | Industria: DEPORTE - 14</t>
  </si>
  <si>
    <t>140102010roland_garros</t>
  </si>
  <si>
    <t>INSERT INTO categoria VALUES (140102010,'Roland Garros','Roland Garros-140102010','Roland Garros-140102010 | Prod: Vehículos Construcción-140102 | Sector: Deporte | Industria: DEPORTE - 14',140102);</t>
  </si>
  <si>
    <t>Australian Open</t>
  </si>
  <si>
    <t>Australian Open-140102011</t>
  </si>
  <si>
    <t>Australian Open-140102011 | Prod: Vehículos Construcción-140102 | Sector: Deporte | Industria: DEPORTE - 14</t>
  </si>
  <si>
    <t>140102011australian_open</t>
  </si>
  <si>
    <t>INSERT INTO categoria VALUES (140102011,'Australian Open','Australian Open-140102011','Australian Open-140102011 | Prod: Vehículos Construcción-140102 | Sector: Deporte | Industria: DEPORTE - 14',140102);</t>
  </si>
  <si>
    <t>Us Open</t>
  </si>
  <si>
    <t>Us Open-140102012</t>
  </si>
  <si>
    <t>Us Open-140102012 | Prod: Vehículos Construcción-140102 | Sector: Deporte | Industria: DEPORTE - 14</t>
  </si>
  <si>
    <t>140102012us_open</t>
  </si>
  <si>
    <t>INSERT INTO categoria VALUES (140102012,'Us Open','Us Open-140102012','Us Open-140102012 | Prod: Vehículos Construcción-140102 | Sector: Deporte | Industria: DEPORTE - 14',140102);</t>
  </si>
  <si>
    <t>Stanley Cup</t>
  </si>
  <si>
    <t>Stanley Cup-140102013</t>
  </si>
  <si>
    <t>Stanley Cup-140102013 | Prod: Vehículos Construcción-140102 | Sector: Deporte | Industria: DEPORTE - 14</t>
  </si>
  <si>
    <t>140102013stanley_cup</t>
  </si>
  <si>
    <t>INSERT INTO categoria VALUES (140102013,'Stanley Cup','Stanley Cup-140102013','Stanley Cup-140102013 | Prod: Vehículos Construcción-140102 | Sector: Deporte | Industria: DEPORTE - 14',140102);</t>
  </si>
  <si>
    <t>Super Bowl</t>
  </si>
  <si>
    <t>Super Bowl-140102014</t>
  </si>
  <si>
    <t>Super Bowl-140102014 | Prod: Vehículos Construcción-140102 | Sector: Deporte | Industria: DEPORTE - 14</t>
  </si>
  <si>
    <t>140102014super_bowl</t>
  </si>
  <si>
    <t>INSERT INTO categoria VALUES (140102014,'Super Bowl','Super Bowl-140102014','Super Bowl-140102014 | Prod: Vehículos Construcción-140102 | Sector: Deporte | Industria: DEPORTE - 14',140102);</t>
  </si>
  <si>
    <t>Mundial de Rugby</t>
  </si>
  <si>
    <t>Mundial de Rugby-140102015</t>
  </si>
  <si>
    <t>Mundial de Rugby-140102015 | Prod: Vehículos Construcción-140102 | Sector: Deporte | Industria: DEPORTE - 14</t>
  </si>
  <si>
    <t>140102015mundial_de_rugby</t>
  </si>
  <si>
    <t>INSERT INTO categoria VALUES (140102015,'Mundial de Rugby','Mundial de Rugby-140102015','Mundial de Rugby-140102015 | Prod: Vehículos Construcción-140102 | Sector: Deporte | Industria: DEPORTE - 14',140102);</t>
  </si>
  <si>
    <t>Olimpiadas de Inviernos</t>
  </si>
  <si>
    <t>Olimpiadas de Inviernos-140102016</t>
  </si>
  <si>
    <t>Olimpiadas de Inviernos-140102016 | Prod: Vehículos Construcción-140102 | Sector: Deporte | Industria: DEPORTE - 14</t>
  </si>
  <si>
    <t>140102016olimpiadas_de_inviernos</t>
  </si>
  <si>
    <t>INSERT INTO categoria VALUES (140102016,'Olimpiadas de Inviernos','Olimpiadas de Inviernos-140102016','Olimpiadas de Inviernos-140102016 | Prod: Vehículos Construcción-140102 | Sector: Deporte | Industria: DEPORTE - 14',140102);</t>
  </si>
  <si>
    <t>Juegos Mundiales de Surf</t>
  </si>
  <si>
    <t>Juegos Mundiales de Surf-140102017</t>
  </si>
  <si>
    <t>Juegos Mundiales de Surf-140102017 | Prod: Vehículos Construcción-140102 | Sector: Deporte | Industria: DEPORTE - 14</t>
  </si>
  <si>
    <t>140102017juegos_mundiales_de_surf</t>
  </si>
  <si>
    <t>INSERT INTO categoria VALUES (140102017,'Juegos Mundiales de Surf','Juegos Mundiales de Surf-140102017','Juegos Mundiales de Surf-140102017 | Prod: Vehículos Construcción-140102 | Sector: Deporte | Industria: DEPORTE - 14',140102);</t>
  </si>
  <si>
    <t>X Games</t>
  </si>
  <si>
    <t>X Games-140102018</t>
  </si>
  <si>
    <t>X Games-140102018 | Prod: Vehículos Construcción-140102 | Sector: Deporte | Industria: DEPORTE - 14</t>
  </si>
  <si>
    <t>140102018x_games</t>
  </si>
  <si>
    <t>INSERT INTO categoria VALUES (140102018,'X Games','X Games-140102018','X Games-140102018 | Prod: Vehículos Construcción-140102 | Sector: Deporte | Industria: DEPORTE - 14',140102);</t>
  </si>
  <si>
    <t>Copa Mundial de Baloncesto</t>
  </si>
  <si>
    <t>Copa Mundial de Baloncesto-140102019</t>
  </si>
  <si>
    <t>Copa Mundial de Baloncesto-140102019 | Prod: Vehículos Construcción-140102 | Sector: Deporte | Industria: DEPORTE - 14</t>
  </si>
  <si>
    <t>140102019copa_mundial_de_baloncesto</t>
  </si>
  <si>
    <t>INSERT INTO categoria VALUES (140102019,'Copa Mundial de Baloncesto','Copa Mundial de Baloncesto-140102019','Copa Mundial de Baloncesto-140102019 | Prod: Vehículos Construcción-140102 | Sector: Deporte | Industria: DEPORTE - 14',140102);</t>
  </si>
  <si>
    <t>Copa Europa</t>
  </si>
  <si>
    <t>Copa Europa-140102020</t>
  </si>
  <si>
    <t>Copa Europa-140102020 | Prod: Vehículos Construcción-140102 | Sector: Deporte | Industria: DEPORTE - 14</t>
  </si>
  <si>
    <t>140102020copa_europa</t>
  </si>
  <si>
    <t>INSERT INTO categoria VALUES (140102020,'Copa Europa','Copa Europa-140102020','Copa Europa-140102020 | Prod: Vehículos Construcción-140102 | Sector: Deporte | Industria: DEPORTE - 14',140102);</t>
  </si>
  <si>
    <t>Copa Libertadores</t>
  </si>
  <si>
    <t>Copa Libertadores-140102021</t>
  </si>
  <si>
    <t>Copa Libertadores-140102021 | Prod: Vehículos Construcción-140102 | Sector: Deporte | Industria: DEPORTE - 14</t>
  </si>
  <si>
    <t>140102021copa_libertadores</t>
  </si>
  <si>
    <t>INSERT INTO categoria VALUES (140102021,'Copa Libertadores','Copa Libertadores-140102021','Copa Libertadores-140102021 | Prod: Vehículos Construcción-140102 | Sector: Deporte | Industria: DEPORTE - 14',140102);</t>
  </si>
  <si>
    <t>UEFA Champions League</t>
  </si>
  <si>
    <t>UEFA Champions League-140102022</t>
  </si>
  <si>
    <t>UEFA Champions League-140102022 | Prod: Vehículos Construcción-140102 | Sector: Deporte | Industria: DEPORTE - 14</t>
  </si>
  <si>
    <t>140102022uefa_champions_league</t>
  </si>
  <si>
    <t>INSERT INTO categoria VALUES (140102022,'UEFA Champions League','UEFA Champions League-140102022','UEFA Champions League-140102022 | Prod: Vehículos Construcción-140102 | Sector: Deporte | Industria: DEPORTE - 14',140102);</t>
  </si>
  <si>
    <t>NBA Finals</t>
  </si>
  <si>
    <t>NBA Finals-140102023</t>
  </si>
  <si>
    <t>NBA Finals-140102023 | Prod: Vehículos Construcción-140102 | Sector: Deporte | Industria: DEPORTE - 14</t>
  </si>
  <si>
    <t>140102023nba_finals</t>
  </si>
  <si>
    <t>INSERT INTO categoria VALUES (140102023,'NBA Finals','NBA Finals-140102023','NBA Finals-140102023 | Prod: Vehículos Construcción-140102 | Sector: Deporte | Industria: DEPORTE - 14',140102);</t>
  </si>
  <si>
    <t>Copa Sudamericana</t>
  </si>
  <si>
    <t>Copa Sudamericana-140102024</t>
  </si>
  <si>
    <t>Copa Sudamericana-140102024 | Prod: Vehículos Construcción-140102 | Sector: Deporte | Industria: DEPORTE - 14</t>
  </si>
  <si>
    <t>140102024copa_sudamericana</t>
  </si>
  <si>
    <t>INSERT INTO categoria VALUES (140102024,'Copa Sudamericana','Copa Sudamericana-140102024','Copa Sudamericana-140102024 | Prod: Vehículos Construcción-140102 | Sector: Deporte | Industria: DEPORTE - 14',140102);</t>
  </si>
  <si>
    <t>Fórmula 1</t>
  </si>
  <si>
    <t>Fórmula 1-140102025</t>
  </si>
  <si>
    <t>Fórmula 1-140102025 | Prod: Vehículos Construcción-140102 | Sector: Deporte | Industria: DEPORTE - 14</t>
  </si>
  <si>
    <t>140102025formula_1</t>
  </si>
  <si>
    <t>INSERT INTO categoria VALUES (140102025,'Fórmula 1','Fórmula 1-140102025','Fórmula 1-140102025 | Prod: Vehículos Construcción-140102 | Sector: Deporte | Industria: DEPORTE - 14',140102);</t>
  </si>
  <si>
    <t>Copa Confederaciones</t>
  </si>
  <si>
    <t>Copa Confederaciones-140102026</t>
  </si>
  <si>
    <t>Copa Confederaciones-140102026 | Prod: Vehículos Construcción-140102 | Sector: Deporte | Industria: DEPORTE - 14</t>
  </si>
  <si>
    <t>140102026copa_confederaciones</t>
  </si>
  <si>
    <t>INSERT INTO categoria VALUES (140102026,'Copa Confederaciones','Copa Confederaciones-140102026','Copa Confederaciones-140102026 | Prod: Vehículos Construcción-140102 | Sector: Deporte | Industria: DEPORTE - 14',140102);</t>
  </si>
  <si>
    <t>China Cup</t>
  </si>
  <si>
    <t>China Cup-140102027</t>
  </si>
  <si>
    <t>China Cup-140102027 | Prod: Vehículos Construcción-140102 | Sector: Deporte | Industria: DEPORTE - 14</t>
  </si>
  <si>
    <t>140102027china_cup</t>
  </si>
  <si>
    <t>INSERT INTO categoria VALUES (140102027,'China Cup','China Cup-140102027','China Cup-140102027 | Prod: Vehículos Construcción-140102 | Sector: Deporte | Industria: DEPORTE - 14',140102);</t>
  </si>
  <si>
    <t>La Serie Mundial de las Grandes Ligas</t>
  </si>
  <si>
    <t>La Serie Mundial de las Grandes Ligas-140102028</t>
  </si>
  <si>
    <t>La Serie Mundial de las Grandes Ligas-140102028 | Prod: Vehículos Construcción-140102 | Sector: Deporte | Industria: DEPORTE - 14</t>
  </si>
  <si>
    <t>140102028la_serie_mundial_de_las_grandes_ligas</t>
  </si>
  <si>
    <t>INSERT INTO categoria VALUES (140102028,'La Serie Mundial de las Grandes Ligas','La Serie Mundial de las Grandes Ligas-140102028','La Serie Mundial de las Grandes Ligas-140102028 | Prod: Vehículos Construcción-140102 | Sector: Deporte | Industria: DEPORTE - 14',140102);</t>
  </si>
  <si>
    <t>Gran Premio de Mónaco</t>
  </si>
  <si>
    <t>Gran Premio de Mónaco-140102029</t>
  </si>
  <si>
    <t>Gran Premio de Mónaco-140102029 | Prod: Vehículos Construcción-140102 | Sector: Deporte | Industria: DEPORTE - 14</t>
  </si>
  <si>
    <t>140102029gran_premio_de_monaco</t>
  </si>
  <si>
    <t>INSERT INTO categoria VALUES (140102029,'Gran Premio de Mónaco','Gran Premio de Mónaco-140102029','Gran Premio de Mónaco-140102029 | Prod: Vehículos Construcción-140102 | Sector: Deporte | Industria: DEPORTE - 14',140102);</t>
  </si>
  <si>
    <t>Abierto de Palermo</t>
  </si>
  <si>
    <t>Abierto de Palermo-140102030</t>
  </si>
  <si>
    <t>Abierto de Palermo-140102030 | Prod: Vehículos Construcción-140102 | Sector: Deporte | Industria: DEPORTE - 14</t>
  </si>
  <si>
    <t>140102030abierto_de_palermo</t>
  </si>
  <si>
    <t>INSERT INTO categoria VALUES (140102030,'Abierto de Palermo','Abierto de Palermo-140102030','Abierto de Palermo-140102030 | Prod: Vehículos Construcción-140102 | Sector: Deporte | Industria: DEPORTE - 14',140102);</t>
  </si>
  <si>
    <t>Derby de Kentucky</t>
  </si>
  <si>
    <t>Derby de Kentucky-140102031</t>
  </si>
  <si>
    <t>Derby de Kentucky-140102031 | Prod: Vehículos Construcción-140102 | Sector: Deporte | Industria: DEPORTE - 14</t>
  </si>
  <si>
    <t>140102031derby_de_kentucky</t>
  </si>
  <si>
    <t>INSERT INTO categoria VALUES (140102031,'Derby de Kentucky','Derby de Kentucky-140102031','Derby de Kentucky-140102031 | Prod: Vehículos Construcción-140102 | Sector: Deporte | Industria: DEPORTE - 14',140102);</t>
  </si>
  <si>
    <t>Royal Ascot</t>
  </si>
  <si>
    <t>Royal Ascot-140102032</t>
  </si>
  <si>
    <t>Royal Ascot-140102032 | Prod: Vehículos Construcción-140102 | Sector: Deporte | Industria: DEPORTE - 14</t>
  </si>
  <si>
    <t>140102032royal_ascot</t>
  </si>
  <si>
    <t>INSERT INTO categoria VALUES (140102032,'Royal Ascot','Royal Ascot-140102032','Royal Ascot-140102032 | Prod: Vehículos Construcción-140102 | Sector: Deporte | Industria: DEPORTE - 14',140102);</t>
  </si>
  <si>
    <t>Copa Mundial de Cricket</t>
  </si>
  <si>
    <t>Copa Mundial de Cricket-140102033</t>
  </si>
  <si>
    <t>Copa Mundial de Cricket-140102033 | Prod: Vehículos Construcción-140102 | Sector: Deporte | Industria: DEPORTE - 14</t>
  </si>
  <si>
    <t>140102033copa_mundial_de_cricket</t>
  </si>
  <si>
    <t>INSERT INTO categoria VALUES (140102033,'Copa Mundial de Cricket','Copa Mundial de Cricket-140102033','Copa Mundial de Cricket-140102033 | Prod: Vehículos Construcción-140102 | Sector: Deporte | Industria: DEPORTE - 14',140102);</t>
  </si>
  <si>
    <t>Otras Competencias</t>
  </si>
  <si>
    <t>Otras Competencias-140102034</t>
  </si>
  <si>
    <t>Otras Competencias-140102034 | Prod: Vehículos Construcción-140102 | Sector: Deporte | Industria: DEPORTE - 14</t>
  </si>
  <si>
    <t>140102034otras_competencias</t>
  </si>
  <si>
    <t>INSERT INTO categoria VALUES (140102034,'Otras Competencias','Otras Competencias-140102034','Otras Competencias-140102034 | Prod: Vehículos Construcción-140102 | Sector: Deporte | Industria: DEPORTE - 14',140102);</t>
  </si>
  <si>
    <t>Ganancias Relacionadas a Eventos Deportivos</t>
  </si>
  <si>
    <t>Ganancias Relacionadas a Eventos Deportivos-140102035</t>
  </si>
  <si>
    <t>Ganancias Relacionadas a Eventos Deportivos-140102035 | Prod: Vehículos Construcción-140102 | Sector: Deporte | Industria: DEPORTE - 14</t>
  </si>
  <si>
    <t>140102035ganancias_relacionadas_a_eventos_deportivos</t>
  </si>
  <si>
    <t>INSERT INTO categoria VALUES (140102035,'Ganancias Relacionadas a Eventos Deportivos','Ganancias Relacionadas a Eventos Deportivos-140102035','Ganancias Relacionadas a Eventos Deportivos-140102035 | Prod: Vehículos Construcción-140102 | Sector: Deporte | Industria: DEPORTE - 14',140102);</t>
  </si>
  <si>
    <t>Implementos Deporte y Fitness</t>
  </si>
  <si>
    <t>Balón de Gimnasia</t>
  </si>
  <si>
    <t>Balón de Gimnasia-140103005</t>
  </si>
  <si>
    <t>Balón de Gimnasia-140103005 | Prod: Vehículos Construcción-140103 | Sector: Deporte | Industria: DEPORTE - 14</t>
  </si>
  <si>
    <t>140103005balon_de_gimnasia</t>
  </si>
  <si>
    <t>INSERT INTO categoria VALUES (140103005,'Balón de Gimnasia','Balón de Gimnasia-140103005','Balón de Gimnasia-140103005 | Prod: Vehículos Construcción-140103 | Sector: Deporte | Industria: DEPORTE - 14',140103);</t>
  </si>
  <si>
    <t>Cintas de Gimnasia</t>
  </si>
  <si>
    <t>Cintas de Gimnasia-140103006</t>
  </si>
  <si>
    <t>Cintas de Gimnasia-140103006 | Prod: Vehículos Construcción-140103 | Sector: Deporte | Industria: DEPORTE - 14</t>
  </si>
  <si>
    <t>140103006cintas_de_gimnasia</t>
  </si>
  <si>
    <t>INSERT INTO categoria VALUES (140103006,'Cintas de Gimnasia','Cintas de Gimnasia-140103006','Cintas de Gimnasia-140103006 | Prod: Vehículos Construcción-140103 | Sector: Deporte | Industria: DEPORTE - 14',140103);</t>
  </si>
  <si>
    <t>Barra de Flexiones</t>
  </si>
  <si>
    <t>Barra de Flexiones-140103007</t>
  </si>
  <si>
    <t>Barra de Flexiones-140103007 | Prod: Vehículos Construcción-140103 | Sector: Deporte | Industria: DEPORTE - 14</t>
  </si>
  <si>
    <t>140103007barra_de_flexiones</t>
  </si>
  <si>
    <t>INSERT INTO categoria VALUES (140103007,'Barra de Flexiones','Barra de Flexiones-140103007','Barra de Flexiones-140103007 | Prod: Vehículos Construcción-140103 | Sector: Deporte | Industria: DEPORTE - 14',140103);</t>
  </si>
  <si>
    <t>Bandas Elásticas</t>
  </si>
  <si>
    <t>Bandas Elásticas-140103008</t>
  </si>
  <si>
    <t>Bandas Elásticas-140103008 | Prod: Vehículos Construcción-140103 | Sector: Deporte | Industria: DEPORTE - 14</t>
  </si>
  <si>
    <t>140103008bandas_elasticas</t>
  </si>
  <si>
    <t>INSERT INTO categoria VALUES (140103008,'Bandas Elásticas','Bandas Elásticas-140103008','Bandas Elásticas-140103008 | Prod: Vehículos Construcción-140103 | Sector: Deporte | Industria: DEPORTE - 14',140103);</t>
  </si>
  <si>
    <t>TRX Suspension Training</t>
  </si>
  <si>
    <t>TRX Suspension Training-140103009</t>
  </si>
  <si>
    <t>TRX Suspension Training-140103009 | Prod: Vehículos Construcción-140103 | Sector: Deporte | Industria: DEPORTE - 14</t>
  </si>
  <si>
    <t>140103009trx_suspension_training</t>
  </si>
  <si>
    <t>INSERT INTO categoria VALUES (140103009,'TRX Suspension Training','TRX Suspension Training-140103009','TRX Suspension Training-140103009 | Prod: Vehículos Construcción-140103 | Sector: Deporte | Industria: DEPORTE - 14',140103);</t>
  </si>
  <si>
    <t>Rigid Rung Ladder</t>
  </si>
  <si>
    <t>Rigid Rung Ladder-140103010</t>
  </si>
  <si>
    <t>Rigid Rung Ladder-140103010 | Prod: Vehículos Construcción-140103 | Sector: Deporte | Industria: DEPORTE - 14</t>
  </si>
  <si>
    <t>140103010rigid_rung_ladder</t>
  </si>
  <si>
    <t>INSERT INTO categoria VALUES (140103010,'Rigid Rung Ladder','Rigid Rung Ladder-140103010','Rigid Rung Ladder-140103010 | Prod: Vehículos Construcción-140103 | Sector: Deporte | Industria: DEPORTE - 14',140103);</t>
  </si>
  <si>
    <t>Mancuernas</t>
  </si>
  <si>
    <t>Mancuernas-140103011</t>
  </si>
  <si>
    <t>Mancuernas-140103011 | Prod: Vehículos Construcción-140103 | Sector: Deporte | Industria: DEPORTE - 14</t>
  </si>
  <si>
    <t>140103011mancuernas</t>
  </si>
  <si>
    <t>INSERT INTO categoria VALUES (140103011,'Mancuernas','Mancuernas-140103011','Mancuernas-140103011 | Prod: Vehículos Construcción-140103 | Sector: Deporte | Industria: DEPORTE - 14',140103);</t>
  </si>
  <si>
    <t>Pesas</t>
  </si>
  <si>
    <t>Pesas-140103012</t>
  </si>
  <si>
    <t>Pesas-140103012 | Prod: Vehículos Construcción-140103 | Sector: Deporte | Industria: DEPORTE - 14</t>
  </si>
  <si>
    <t>140103012pesas</t>
  </si>
  <si>
    <t>INSERT INTO categoria VALUES (140103012,'Pesas','Pesas-140103012','Pesas-140103012 | Prod: Vehículos Construcción-140103 | Sector: Deporte | Industria: DEPORTE - 14',140103);</t>
  </si>
  <si>
    <t>Fitbit</t>
  </si>
  <si>
    <t>Fitbit-140103013</t>
  </si>
  <si>
    <t>Fitbit-140103013 | Prod: Vehículos Construcción-140103 | Sector: Deporte | Industria: DEPORTE - 14</t>
  </si>
  <si>
    <t>140103013fitbit</t>
  </si>
  <si>
    <t>INSERT INTO categoria VALUES (140103013,'Fitbit','Fitbit-140103013','Fitbit-140103013 | Prod: Vehículos Construcción-140103 | Sector: Deporte | Industria: DEPORTE - 14',140103);</t>
  </si>
  <si>
    <t>Colchoneta</t>
  </si>
  <si>
    <t>Colchoneta-140103014</t>
  </si>
  <si>
    <t>Colchoneta-140103014 | Prod: Vehículos Construcción-140103 | Sector: Deporte | Industria: DEPORTE - 14</t>
  </si>
  <si>
    <t>140103014colchoneta</t>
  </si>
  <si>
    <t>INSERT INTO categoria VALUES (140103014,'Colchoneta','Colchoneta-140103014','Colchoneta-140103014 | Prod: Vehículos Construcción-140103 | Sector: Deporte | Industria: DEPORTE - 14',140103);</t>
  </si>
  <si>
    <t>Mat</t>
  </si>
  <si>
    <t>Mat -140103015</t>
  </si>
  <si>
    <t>Mat -140103015 | Prod: Vehículos Construcción-140103 | Sector: Deporte | Industria: DEPORTE - 14</t>
  </si>
  <si>
    <t>140103015mat_</t>
  </si>
  <si>
    <t>INSERT INTO categoria VALUES (140103015,'Mat ','Mat -140103015','Mat -140103015 | Prod: Vehículos Construcción-140103 | Sector: Deporte | Industria: DEPORTE - 14',140103);</t>
  </si>
  <si>
    <t>Cuerda para saltar</t>
  </si>
  <si>
    <t>Cuerda para saltar-140103016</t>
  </si>
  <si>
    <t>Cuerda para saltar-140103016 | Prod: Vehículos Construcción-140103 | Sector: Deporte | Industria: DEPORTE - 14</t>
  </si>
  <si>
    <t>140103016cuerda_para_saltar</t>
  </si>
  <si>
    <t>INSERT INTO categoria VALUES (140103016,'Cuerda para saltar','Cuerda para saltar-140103016','Cuerda para saltar-140103016 | Prod: Vehículos Construcción-140103 | Sector: Deporte | Industria: DEPORTE - 14',140103);</t>
  </si>
  <si>
    <t>Aros de Pilates</t>
  </si>
  <si>
    <t>Aros de Pilates-140103017</t>
  </si>
  <si>
    <t>Aros de Pilates-140103017 | Prod: Vehículos Construcción-140103 | Sector: Deporte | Industria: DEPORTE - 14</t>
  </si>
  <si>
    <t>140103017aros_de_pilates</t>
  </si>
  <si>
    <t>INSERT INTO categoria VALUES (140103017,'Aros de Pilates','Aros de Pilates-140103017','Aros de Pilates-140103017 | Prod: Vehículos Construcción-140103 | Sector: Deporte | Industria: DEPORTE - 14',140103);</t>
  </si>
  <si>
    <t>Pelota de Pilates</t>
  </si>
  <si>
    <t>Pelota de Pilates-140103018</t>
  </si>
  <si>
    <t>Pelota de Pilates-140103018 | Prod: Vehículos Construcción-140103 | Sector: Deporte | Industria: DEPORTE - 14</t>
  </si>
  <si>
    <t>140103018pelota_de_pilates</t>
  </si>
  <si>
    <t>INSERT INTO categoria VALUES (140103018,'Pelota de Pilates','Pelota de Pilates-140103018','Pelota de Pilates-140103018 | Prod: Vehículos Construcción-140103 | Sector: Deporte | Industria: DEPORTE - 14',140103);</t>
  </si>
  <si>
    <t>Reformer</t>
  </si>
  <si>
    <t>Reformer-140103019</t>
  </si>
  <si>
    <t>Reformer-140103019 | Prod: Vehículos Construcción-140103 | Sector: Deporte | Industria: DEPORTE - 14</t>
  </si>
  <si>
    <t>140103019reformer</t>
  </si>
  <si>
    <t>INSERT INTO categoria VALUES (140103019,'Reformer','Reformer-140103019','Reformer-140103019 | Prod: Vehículos Construcción-140103 | Sector: Deporte | Industria: DEPORTE - 14',140103);</t>
  </si>
  <si>
    <t>Caña de Pescar</t>
  </si>
  <si>
    <t>Caña de Pescar-140103020</t>
  </si>
  <si>
    <t>Caña de Pescar-140103020 | Prod: Vehículos Construcción-140103 | Sector: Deporte | Industria: DEPORTE - 14</t>
  </si>
  <si>
    <t>140103020caña_de_pescar</t>
  </si>
  <si>
    <t>INSERT INTO categoria VALUES (140103020,'Caña de Pescar','Caña de Pescar-140103020','Caña de Pescar-140103020 | Prod: Vehículos Construcción-140103 | Sector: Deporte | Industria: DEPORTE - 14',140103);</t>
  </si>
  <si>
    <t>Anzuelo</t>
  </si>
  <si>
    <t>Anzuelo-140103021</t>
  </si>
  <si>
    <t>Anzuelo-140103021 | Prod: Vehículos Construcción-140103 | Sector: Deporte | Industria: DEPORTE - 14</t>
  </si>
  <si>
    <t>140103021anzuelo</t>
  </si>
  <si>
    <t>INSERT INTO categoria VALUES (140103021,'Anzuelo','Anzuelo-140103021','Anzuelo-140103021 | Prod: Vehículos Construcción-140103 | Sector: Deporte | Industria: DEPORTE - 14',140103);</t>
  </si>
  <si>
    <t>Redes</t>
  </si>
  <si>
    <t>Redes-140103022</t>
  </si>
  <si>
    <t>Redes-140103022 | Prod: Vehículos Construcción-140103 | Sector: Deporte | Industria: DEPORTE - 14</t>
  </si>
  <si>
    <t>140103022redes</t>
  </si>
  <si>
    <t>INSERT INTO categoria VALUES (140103022,'Redes','Redes-140103022','Redes-140103022 | Prod: Vehículos Construcción-140103 | Sector: Deporte | Industria: DEPORTE - 14',140103);</t>
  </si>
  <si>
    <t>Arma de Caza</t>
  </si>
  <si>
    <t>Arma de Caza-140103023</t>
  </si>
  <si>
    <t>Arma de Caza-140103023 | Prod: Vehículos Construcción-140103 | Sector: Deporte | Industria: DEPORTE - 14</t>
  </si>
  <si>
    <t>140103023arma_de_caza</t>
  </si>
  <si>
    <t>INSERT INTO categoria VALUES (140103023,'Arma de Caza','Arma de Caza-140103023','Arma de Caza-140103023 | Prod: Vehículos Construcción-140103 | Sector: Deporte | Industria: DEPORTE - 14',140103);</t>
  </si>
  <si>
    <t>Patines de Hielo</t>
  </si>
  <si>
    <t>Patines de Hielo-140103024</t>
  </si>
  <si>
    <t>Patines de Hielo-140103024 | Prod: Vehículos Construcción-140103 | Sector: Deporte | Industria: DEPORTE - 14</t>
  </si>
  <si>
    <t>140103024patines_de_hielo</t>
  </si>
  <si>
    <t>INSERT INTO categoria VALUES (140103024,'Patines de Hielo','Patines de Hielo-140103024','Patines de Hielo-140103024 | Prod: Vehículos Construcción-140103 | Sector: Deporte | Industria: DEPORTE - 14',140103);</t>
  </si>
  <si>
    <t>Patines de Rueda</t>
  </si>
  <si>
    <t>Patines de Rueda-140103025</t>
  </si>
  <si>
    <t>Patines de Rueda-140103025 | Prod: Vehículos Construcción-140103 | Sector: Deporte | Industria: DEPORTE - 14</t>
  </si>
  <si>
    <t>140103025patines_de_rueda</t>
  </si>
  <si>
    <t>INSERT INTO categoria VALUES (140103025,'Patines de Rueda','Patines de Rueda-140103025','Patines de Rueda-140103025 | Prod: Vehículos Construcción-140103 | Sector: Deporte | Industria: DEPORTE - 14',140103);</t>
  </si>
  <si>
    <t>Raqueta</t>
  </si>
  <si>
    <t>Raqueta-140103026</t>
  </si>
  <si>
    <t>Raqueta-140103026 | Prod: Vehículos Construcción-140103 | Sector: Deporte | Industria: DEPORTE - 14</t>
  </si>
  <si>
    <t>140103026raqueta</t>
  </si>
  <si>
    <t>INSERT INTO categoria VALUES (140103026,'Raqueta','Raqueta-140103026','Raqueta-140103026 | Prod: Vehículos Construcción-140103 | Sector: Deporte | Industria: DEPORTE - 14',140103);</t>
  </si>
  <si>
    <t>Pelota-140103027</t>
  </si>
  <si>
    <t>Pelota-140103027 | Prod: Vehículos Construcción-140103 | Sector: Deporte | Industria: DEPORTE - 14</t>
  </si>
  <si>
    <t>140103027pelota</t>
  </si>
  <si>
    <t>INSERT INTO categoria VALUES (140103027,'Pelota','Pelota-140103027','Pelota-140103027 | Prod: Vehículos Construcción-140103 | Sector: Deporte | Industria: DEPORTE - 14',140103);</t>
  </si>
  <si>
    <t>Palo de Golf</t>
  </si>
  <si>
    <t>Palo de Golf-140103028</t>
  </si>
  <si>
    <t>Palo de Golf-140103028 | Prod: Vehículos Construcción-140103 | Sector: Deporte | Industria: DEPORTE - 14</t>
  </si>
  <si>
    <t>140103028palo_de_golf</t>
  </si>
  <si>
    <t>INSERT INTO categoria VALUES (140103028,'Palo de Golf','Palo de Golf-140103028','Palo de Golf-140103028 | Prod: Vehículos Construcción-140103 | Sector: Deporte | Industria: DEPORTE - 14',140103);</t>
  </si>
  <si>
    <t>Bate de Baseball</t>
  </si>
  <si>
    <t>Bate de Baseball-140103029</t>
  </si>
  <si>
    <t>Bate de Baseball-140103029 | Prod: Vehículos Construcción-140103 | Sector: Deporte | Industria: DEPORTE - 14</t>
  </si>
  <si>
    <t>140103029bate_de_baseball</t>
  </si>
  <si>
    <t>INSERT INTO categoria VALUES (140103029,'Bate de Baseball','Bate de Baseball-140103029','Bate de Baseball-140103029 | Prod: Vehículos Construcción-140103 | Sector: Deporte | Industria: DEPORTE - 14',140103);</t>
  </si>
  <si>
    <t>Paleta de Tenis de Mesa</t>
  </si>
  <si>
    <t>Paleta de Tenis de Mesa-140103030</t>
  </si>
  <si>
    <t>Paleta de Tenis de Mesa-140103030 | Prod: Vehículos Construcción-140103 | Sector: Deporte | Industria: DEPORTE - 14</t>
  </si>
  <si>
    <t>140103030paleta_de_tenis_de_mesa</t>
  </si>
  <si>
    <t>INSERT INTO categoria VALUES (140103030,'Paleta de Tenis de Mesa','Paleta de Tenis de Mesa-140103030','Paleta de Tenis de Mesa-140103030 | Prod: Vehículos Construcción-140103 | Sector: Deporte | Industria: DEPORTE - 14',140103);</t>
  </si>
  <si>
    <t>Paleta de Padel</t>
  </si>
  <si>
    <t>Paleta de Padel-140103031</t>
  </si>
  <si>
    <t>Paleta de Padel-140103031 | Prod: Vehículos Construcción-140103 | Sector: Deporte | Industria: DEPORTE - 14</t>
  </si>
  <si>
    <t>140103031paleta_de_padel</t>
  </si>
  <si>
    <t>INSERT INTO categoria VALUES (140103031,'Paleta de Padel','Paleta de Padel-140103031','Paleta de Padel-140103031 | Prod: Vehículos Construcción-140103 | Sector: Deporte | Industria: DEPORTE - 14',140103);</t>
  </si>
  <si>
    <t>Pesa Rusa</t>
  </si>
  <si>
    <t>Pesa Rusa-140103032</t>
  </si>
  <si>
    <t>Pesa Rusa-140103032 | Prod: Vehículos Construcción-140103 | Sector: Deporte | Industria: DEPORTE - 14</t>
  </si>
  <si>
    <t>140103032pesa_rusa</t>
  </si>
  <si>
    <t>INSERT INTO categoria VALUES (140103032,'Pesa Rusa','Pesa Rusa-140103032','Pesa Rusa-140103032 | Prod: Vehículos Construcción-140103 | Sector: Deporte | Industria: DEPORTE - 14',140103);</t>
  </si>
  <si>
    <t>Bicicleta-140103033</t>
  </si>
  <si>
    <t>Bicicleta-140103033 | Prod: Vehículos Construcción-140103 | Sector: Deporte | Industria: DEPORTE - 14</t>
  </si>
  <si>
    <t>140103033bicicleta</t>
  </si>
  <si>
    <t>INSERT INTO categoria VALUES (140103033,'Bicicleta','Bicicleta-140103033','Bicicleta-140103033 | Prod: Vehículos Construcción-140103 | Sector: Deporte | Industria: DEPORTE - 14',140103);</t>
  </si>
  <si>
    <t>Skies</t>
  </si>
  <si>
    <t>Skies-140103034</t>
  </si>
  <si>
    <t>Skies-140103034 | Prod: Vehículos Construcción-140103 | Sector: Deporte | Industria: DEPORTE - 14</t>
  </si>
  <si>
    <t>140103034skies</t>
  </si>
  <si>
    <t>INSERT INTO categoria VALUES (140103034,'Skies','Skies-140103034','Skies-140103034 | Prod: Vehículos Construcción-140103 | Sector: Deporte | Industria: DEPORTE - 14',140103);</t>
  </si>
  <si>
    <t>Barras Asimétricas</t>
  </si>
  <si>
    <t>Barras Asimétricas-140103035</t>
  </si>
  <si>
    <t>Barras Asimétricas-140103035 | Prod: Vehículos Construcción-140103 | Sector: Deporte | Industria: DEPORTE - 14</t>
  </si>
  <si>
    <t>140103035barras_asimetricas</t>
  </si>
  <si>
    <t>INSERT INTO categoria VALUES (140103035,'Barras Asimétricas','Barras Asimétricas-140103035','Barras Asimétricas-140103035 | Prod: Vehículos Construcción-140103 | Sector: Deporte | Industria: DEPORTE - 14',140103);</t>
  </si>
  <si>
    <t>Barras Paralelas</t>
  </si>
  <si>
    <t>Barras Paralelas-140103036</t>
  </si>
  <si>
    <t>Barras Paralelas-140103036 | Prod: Vehículos Construcción-140103 | Sector: Deporte | Industria: DEPORTE - 14</t>
  </si>
  <si>
    <t>140103036barras_paralelas</t>
  </si>
  <si>
    <t>INSERT INTO categoria VALUES (140103036,'Barras Paralelas','Barras Paralelas-140103036','Barras Paralelas-140103036 | Prod: Vehículos Construcción-140103 | Sector: Deporte | Industria: DEPORTE - 14',140103);</t>
  </si>
  <si>
    <t>Tablero de Ajedrez</t>
  </si>
  <si>
    <t>Tablero de Ajedrez-140103037</t>
  </si>
  <si>
    <t>Tablero de Ajedrez-140103037 | Prod: Vehículos Construcción-140103 | Sector: Deporte | Industria: DEPORTE - 14</t>
  </si>
  <si>
    <t>140103037tablero_de_ajedrez</t>
  </si>
  <si>
    <t>INSERT INTO categoria VALUES (140103037,'Tablero de Ajedrez','Tablero de Ajedrez-140103037','Tablero de Ajedrez-140103037 | Prod: Vehículos Construcción-140103 | Sector: Deporte | Industria: DEPORTE - 14',140103);</t>
  </si>
  <si>
    <t>Paracaídas</t>
  </si>
  <si>
    <t>Paracaídas-140103038</t>
  </si>
  <si>
    <t>Paracaídas-140103038 | Prod: Vehículos Construcción-140103 | Sector: Deporte | Industria: DEPORTE - 14</t>
  </si>
  <si>
    <t>140103038paracaidas</t>
  </si>
  <si>
    <t>INSERT INTO categoria VALUES (140103038,'Paracaídas','Paracaídas-140103038','Paracaídas-140103038 | Prod: Vehículos Construcción-140103 | Sector: Deporte | Industria: DEPORTE - 14',140103);</t>
  </si>
  <si>
    <t>Protector Dental</t>
  </si>
  <si>
    <t>Protector Dental-140103039</t>
  </si>
  <si>
    <t>Protector Dental-140103039 | Prod: Vehículos Construcción-140103 | Sector: Deporte | Industria: DEPORTE - 14</t>
  </si>
  <si>
    <t>140103039protector_dental</t>
  </si>
  <si>
    <t>INSERT INTO categoria VALUES (140103039,'Protector Dental','Protector Dental-140103039','Protector Dental-140103039 | Prod: Vehículos Construcción-140103 | Sector: Deporte | Industria: DEPORTE - 14',140103);</t>
  </si>
  <si>
    <t>Otros Implementos</t>
  </si>
  <si>
    <t>Otros Implementos-140103040</t>
  </si>
  <si>
    <t>Otros Implementos-140103040 | Prod: Vehículos Construcción-140103 | Sector: Deporte | Industria: DEPORTE - 14</t>
  </si>
  <si>
    <t>140103040otros_implementos</t>
  </si>
  <si>
    <t>INSERT INTO categoria VALUES (140103040,'Otros Implementos','Otros Implementos-140103040','Otros Implementos-140103040 | Prod: Vehículos Construcción-140103 | Sector: Deporte | Industria: DEPORTE - 14',140103);</t>
  </si>
  <si>
    <t>Ganancias Relacionadas a Implementos Deportivos</t>
  </si>
  <si>
    <t>Ganancias Relacionadas a Implementos Deportivos-140103041</t>
  </si>
  <si>
    <t>Ganancias Relacionadas a Implementos Deportivos-140103041 | Prod: Vehículos Construcción-140103 | Sector: Deporte | Industria: DEPORTE - 14</t>
  </si>
  <si>
    <t>140103041ganancias_relacionadas_a_implementos_deportivos</t>
  </si>
  <si>
    <t>INSERT INTO categoria VALUES (140103041,'Ganancias Relacionadas a Implementos Deportivos','Ganancias Relacionadas a Implementos Deportivos-140103041','Ganancias Relacionadas a Implementos Deportivos-140103041 | Prod: Vehículos Construcción-140103 | Sector: Deporte | Industria: DEPORTE - 14',140103);</t>
  </si>
  <si>
    <t>Recintos Deportivos</t>
  </si>
  <si>
    <t>Velódromos</t>
  </si>
  <si>
    <t>Velódromos-140104005</t>
  </si>
  <si>
    <t>Velódromos-140104005 | Prod: Vehículos Construcción-140104 | Sector: Deporte | Industria: DEPORTE - 14</t>
  </si>
  <si>
    <t>140104005velodromos</t>
  </si>
  <si>
    <t>INSERT INTO categoria VALUES (140104005,'Velódromos','Velódromos-140104005','Velódromos-140104005 | Prod: Vehículos Construcción-140104 | Sector: Deporte | Industria: DEPORTE - 14',140104);</t>
  </si>
  <si>
    <t>Canchas</t>
  </si>
  <si>
    <t>Canchas-140104006</t>
  </si>
  <si>
    <t>Canchas-140104006 | Prod: Vehículos Construcción-140104 | Sector: Deporte | Industria: DEPORTE - 14</t>
  </si>
  <si>
    <t>140104006canchas</t>
  </si>
  <si>
    <t>INSERT INTO categoria VALUES (140104006,'Canchas','Canchas-140104006','Canchas-140104006 | Prod: Vehículos Construcción-140104 | Sector: Deporte | Industria: DEPORTE - 14',140104);</t>
  </si>
  <si>
    <t>Estaciones de Ski</t>
  </si>
  <si>
    <t>Estaciones de Ski-140104007</t>
  </si>
  <si>
    <t>Estaciones de Ski-140104007 | Prod: Vehículos Construcción-140104 | Sector: Deporte | Industria: DEPORTE - 14</t>
  </si>
  <si>
    <t>140104007estaciones_de_ski</t>
  </si>
  <si>
    <t>INSERT INTO categoria VALUES (140104007,'Estaciones de Ski','Estaciones de Ski-140104007','Estaciones de Ski-140104007 | Prod: Vehículos Construcción-140104 | Sector: Deporte | Industria: DEPORTE - 14',140104);</t>
  </si>
  <si>
    <t>Circuitos de Bicicletas</t>
  </si>
  <si>
    <t>Circuitos de Bicicletas-140104008</t>
  </si>
  <si>
    <t>Circuitos de Bicicletas-140104008 | Prod: Vehículos Construcción-140104 | Sector: Deporte | Industria: DEPORTE - 14</t>
  </si>
  <si>
    <t>140104008circuitos_de_bicicletas</t>
  </si>
  <si>
    <t>INSERT INTO categoria VALUES (140104008,'Circuitos de Bicicletas','Circuitos de Bicicletas-140104008','Circuitos de Bicicletas-140104008 | Prod: Vehículos Construcción-140104 | Sector: Deporte | Industria: DEPORTE - 14',140104);</t>
  </si>
  <si>
    <t>Campos de Tiro</t>
  </si>
  <si>
    <t>Campos de Tiro-140104009</t>
  </si>
  <si>
    <t>Campos de Tiro-140104009 | Prod: Vehículos Construcción-140104 | Sector: Deporte | Industria: DEPORTE - 14</t>
  </si>
  <si>
    <t>140104009campos_de_tiro</t>
  </si>
  <si>
    <t>INSERT INTO categoria VALUES (140104009,'Campos de Tiro','Campos de Tiro-140104009','Campos de Tiro-140104009 | Prod: Vehículos Construcción-140104 | Sector: Deporte | Industria: DEPORTE - 14',140104);</t>
  </si>
  <si>
    <t>Campos de Hípica</t>
  </si>
  <si>
    <t>Campos de Hípica-140104010</t>
  </si>
  <si>
    <t>Campos de Hípica-140104010 | Prod: Vehículos Construcción-140104 | Sector: Deporte | Industria: DEPORTE - 14</t>
  </si>
  <si>
    <t>140104010campos_de_hipica</t>
  </si>
  <si>
    <t>INSERT INTO categoria VALUES (140104010,'Campos de Hípica','Campos de Hípica-140104010','Campos de Hípica-140104010 | Prod: Vehículos Construcción-140104 | Sector: Deporte | Industria: DEPORTE - 14',140104);</t>
  </si>
  <si>
    <t>Campos de Golf</t>
  </si>
  <si>
    <t>Campos de Golf-140104011</t>
  </si>
  <si>
    <t>Campos de Golf-140104011 | Prod: Vehículos Construcción-140104 | Sector: Deporte | Industria: DEPORTE - 14</t>
  </si>
  <si>
    <t>140104011campos_de_golf</t>
  </si>
  <si>
    <t>INSERT INTO categoria VALUES (140104011,'Campos de Golf','Campos de Golf-140104011','Campos de Golf-140104011 | Prod: Vehículos Construcción-140104 | Sector: Deporte | Industria: DEPORTE - 14',140104);</t>
  </si>
  <si>
    <t>Canales de Remo</t>
  </si>
  <si>
    <t>Canales de Remo-140104012</t>
  </si>
  <si>
    <t>Canales de Remo-140104012 | Prod: Vehículos Construcción-140104 | Sector: Deporte | Industria: DEPORTE - 14</t>
  </si>
  <si>
    <t>140104012canales_de_remo</t>
  </si>
  <si>
    <t>INSERT INTO categoria VALUES (140104012,'Canales de Remo','Canales de Remo-140104012','Canales de Remo-140104012 | Prod: Vehículos Construcción-140104 | Sector: Deporte | Industria: DEPORTE - 14',140104);</t>
  </si>
  <si>
    <t>Rocódromos</t>
  </si>
  <si>
    <t>Rocódromos-140104013</t>
  </si>
  <si>
    <t>Rocódromos-140104013 | Prod: Vehículos Construcción-140104 | Sector: Deporte | Industria: DEPORTE - 14</t>
  </si>
  <si>
    <t>140104013rocodromos</t>
  </si>
  <si>
    <t>INSERT INTO categoria VALUES (140104013,'Rocódromos','Rocódromos-140104013','Rocódromos-140104013 | Prod: Vehículos Construcción-140104 | Sector: Deporte | Industria: DEPORTE - 14',140104);</t>
  </si>
  <si>
    <t>Circuitos de Carrera a Pie</t>
  </si>
  <si>
    <t>Circuitos de Carrera a Pie-140104014</t>
  </si>
  <si>
    <t>Circuitos de Carrera a Pie-140104014 | Prod: Vehículos Construcción-140104 | Sector: Deporte | Industria: DEPORTE - 14</t>
  </si>
  <si>
    <t>140104014circuitos_de_carrera_a_pie</t>
  </si>
  <si>
    <t>INSERT INTO categoria VALUES (140104014,'Circuitos de Carrera a Pie','Circuitos de Carrera a Pie-140104014','Circuitos de Carrera a Pie-140104014 | Prod: Vehículos Construcción-140104 | Sector: Deporte | Industria: DEPORTE - 14',140104);</t>
  </si>
  <si>
    <t>Circuitos de Motor</t>
  </si>
  <si>
    <t>Circuitos de Motor-140104015</t>
  </si>
  <si>
    <t>Circuitos de Motor-140104015 | Prod: Vehículos Construcción-140104 | Sector: Deporte | Industria: DEPORTE - 14</t>
  </si>
  <si>
    <t>140104015circuitos_de_motor</t>
  </si>
  <si>
    <t>INSERT INTO categoria VALUES (140104015,'Circuitos de Motor','Circuitos de Motor-140104015','Circuitos de Motor-140104015 | Prod: Vehículos Construcción-140104 | Sector: Deporte | Industria: DEPORTE - 14',140104);</t>
  </si>
  <si>
    <t>Canal de Regata</t>
  </si>
  <si>
    <t>Canal de Regata-140104016</t>
  </si>
  <si>
    <t>Canal de Regata-140104016 | Prod: Vehículos Construcción-140104 | Sector: Deporte | Industria: DEPORTE - 14</t>
  </si>
  <si>
    <t>140104016canal_de_regata</t>
  </si>
  <si>
    <t>INSERT INTO categoria VALUES (140104016,'Canal de Regata','Canal de Regata-140104016','Canal de Regata-140104016 | Prod: Vehículos Construcción-140104 | Sector: Deporte | Industria: DEPORTE - 14',140104);</t>
  </si>
  <si>
    <t>Polideportivos</t>
  </si>
  <si>
    <t>Polideportivos-140104017</t>
  </si>
  <si>
    <t>Polideportivos-140104017 | Prod: Vehículos Construcción-140104 | Sector: Deporte | Industria: DEPORTE - 14</t>
  </si>
  <si>
    <t>140104017polideportivos</t>
  </si>
  <si>
    <t>INSERT INTO categoria VALUES (140104017,'Polideportivos','Polideportivos-140104017','Polideportivos-140104017 | Prod: Vehículos Construcción-140104 | Sector: Deporte | Industria: DEPORTE - 14',140104);</t>
  </si>
  <si>
    <t>Estudios</t>
  </si>
  <si>
    <t>Estudios-140104018</t>
  </si>
  <si>
    <t>Estudios-140104018 | Prod: Vehículos Construcción-140104 | Sector: Deporte | Industria: DEPORTE - 14</t>
  </si>
  <si>
    <t>140104018estudios</t>
  </si>
  <si>
    <t>INSERT INTO categoria VALUES (140104018,'Estudios','Estudios-140104018','Estudios-140104018 | Prod: Vehículos Construcción-140104 | Sector: Deporte | Industria: DEPORTE - 14',140104);</t>
  </si>
  <si>
    <t>Otros Recintos</t>
  </si>
  <si>
    <t>Otros Recintos-140104019</t>
  </si>
  <si>
    <t>Otros Recintos-140104019 | Prod: Vehículos Construcción-140104 | Sector: Deporte | Industria: DEPORTE - 14</t>
  </si>
  <si>
    <t>140104019otros_recintos</t>
  </si>
  <si>
    <t>INSERT INTO categoria VALUES (140104019,'Otros Recintos','Otros Recintos-140104019','Otros Recintos-140104019 | Prod: Vehículos Construcción-140104 | Sector: Deporte | Industria: DEPORTE - 14',140104);</t>
  </si>
  <si>
    <t>Profesiones Deportivas</t>
  </si>
  <si>
    <t>Golfista</t>
  </si>
  <si>
    <t>Golfista-140105005</t>
  </si>
  <si>
    <t>Golfista-140105005 | Prod: -140105 | Sector: Deporte | Industria: DEPORTE - 14</t>
  </si>
  <si>
    <t>140105005golfista</t>
  </si>
  <si>
    <t>INSERT INTO categoria VALUES (140105005,'Golfista','Golfista-140105005','Golfista-140105005 | Prod: -140105 | Sector: Deporte | Industria: DEPORTE - 14',140105);</t>
  </si>
  <si>
    <t>Nadador</t>
  </si>
  <si>
    <t>Nadador-140105006</t>
  </si>
  <si>
    <t>Nadador-140105006 | Prod: -140105 | Sector: Deporte | Industria: DEPORTE - 14</t>
  </si>
  <si>
    <t>140105006nadador</t>
  </si>
  <si>
    <t>INSERT INTO categoria VALUES (140105006,'Nadador','Nadador-140105006','Nadador-140105006 | Prod: -140105 | Sector: Deporte | Industria: DEPORTE - 14',140105);</t>
  </si>
  <si>
    <t>Ciclista</t>
  </si>
  <si>
    <t>Ciclista-140105007</t>
  </si>
  <si>
    <t>Ciclista-140105007 | Prod: -140105 | Sector: Deporte | Industria: DEPORTE - 14</t>
  </si>
  <si>
    <t>140105007ciclista</t>
  </si>
  <si>
    <t>INSERT INTO categoria VALUES (140105007,'Ciclista','Ciclista-140105007','Ciclista-140105007 | Prod: -140105 | Sector: Deporte | Industria: DEPORTE - 14',140105);</t>
  </si>
  <si>
    <t>Rugbista</t>
  </si>
  <si>
    <t>Rugbista-140105008</t>
  </si>
  <si>
    <t>Rugbista-140105008 | Prod: -140105 | Sector: Deporte | Industria: DEPORTE - 14</t>
  </si>
  <si>
    <t>140105008rugbista</t>
  </si>
  <si>
    <t>INSERT INTO categoria VALUES (140105008,'Rugbista','Rugbista-140105008','Rugbista-140105008 | Prod: -140105 | Sector: Deporte | Industria: DEPORTE - 14',140105);</t>
  </si>
  <si>
    <t>Gimnasta</t>
  </si>
  <si>
    <t>Gimnasta-140105009</t>
  </si>
  <si>
    <t>Gimnasta-140105009 | Prod: -140105 | Sector: Deporte | Industria: DEPORTE - 14</t>
  </si>
  <si>
    <t>140105009gimnasta</t>
  </si>
  <si>
    <t>INSERT INTO categoria VALUES (140105009,'Gimnasta','Gimnasta-140105009','Gimnasta-140105009 | Prod: -140105 | Sector: Deporte | Industria: DEPORTE - 14',140105);</t>
  </si>
  <si>
    <t>Triatleta</t>
  </si>
  <si>
    <t>Triatleta-140105010</t>
  </si>
  <si>
    <t>Triatleta-140105010 | Prod: -140105 | Sector: Deporte | Industria: DEPORTE - 14</t>
  </si>
  <si>
    <t>140105010triatleta</t>
  </si>
  <si>
    <t>INSERT INTO categoria VALUES (140105010,'Triatleta','Triatleta-140105010','Triatleta-140105010 | Prod: -140105 | Sector: Deporte | Industria: DEPORTE - 14',140105);</t>
  </si>
  <si>
    <t>Atleta</t>
  </si>
  <si>
    <t>Atleta-140105011</t>
  </si>
  <si>
    <t>Atleta-140105011 | Prod: -140105 | Sector: Deporte | Industria: DEPORTE - 14</t>
  </si>
  <si>
    <t>140105011atleta</t>
  </si>
  <si>
    <t>INSERT INTO categoria VALUES (140105011,'Atleta','Atleta-140105011','Atleta-140105011 | Prod: -140105 | Sector: Deporte | Industria: DEPORTE - 14',140105);</t>
  </si>
  <si>
    <t>Surfista</t>
  </si>
  <si>
    <t>Surfista-140105012</t>
  </si>
  <si>
    <t>Surfista-140105012 | Prod: -140105 | Sector: Deporte | Industria: DEPORTE - 14</t>
  </si>
  <si>
    <t>140105012surfista</t>
  </si>
  <si>
    <t>INSERT INTO categoria VALUES (140105012,'Surfista','Surfista-140105012','Surfista-140105012 | Prod: -140105 | Sector: Deporte | Industria: DEPORTE - 14',140105);</t>
  </si>
  <si>
    <t>Patinador</t>
  </si>
  <si>
    <t>Patinador-140105013</t>
  </si>
  <si>
    <t>Patinador-140105013 | Prod: -140105 | Sector: Deporte | Industria: DEPORTE - 14</t>
  </si>
  <si>
    <t>140105013patinador</t>
  </si>
  <si>
    <t>INSERT INTO categoria VALUES (140105013,'Patinador','Patinador-140105013','Patinador-140105013 | Prod: -140105 | Sector: Deporte | Industria: DEPORTE - 14',140105);</t>
  </si>
  <si>
    <t>Esquiador</t>
  </si>
  <si>
    <t>Esquiador-140105014</t>
  </si>
  <si>
    <t>Esquiador-140105014 | Prod: -140105 | Sector: Deporte | Industria: DEPORTE - 14</t>
  </si>
  <si>
    <t>140105014esquiador</t>
  </si>
  <si>
    <t>INSERT INTO categoria VALUES (140105014,'Esquiador','Esquiador-140105014','Esquiador-140105014 | Prod: -140105 | Sector: Deporte | Industria: DEPORTE - 14',140105);</t>
  </si>
  <si>
    <t>Ajedrecista</t>
  </si>
  <si>
    <t>Ajedrecista-140105015</t>
  </si>
  <si>
    <t>Ajedrecista-140105015 | Prod: -140105 | Sector: Deporte | Industria: DEPORTE - 14</t>
  </si>
  <si>
    <t>140105015ajedrecista</t>
  </si>
  <si>
    <t>INSERT INTO categoria VALUES (140105015,'Ajedrecista','Ajedrecista-140105015','Ajedrecista-140105015 | Prod: -140105 | Sector: Deporte | Industria: DEPORTE - 14',140105);</t>
  </si>
  <si>
    <t>Motociclista</t>
  </si>
  <si>
    <t>Motociclista-140105016</t>
  </si>
  <si>
    <t>Motociclista-140105016 | Prod: -140105 | Sector: Deporte | Industria: DEPORTE - 14</t>
  </si>
  <si>
    <t>140105016motociclista</t>
  </si>
  <si>
    <t>INSERT INTO categoria VALUES (140105016,'Motociclista','Motociclista-140105016','Motociclista-140105016 | Prod: -140105 | Sector: Deporte | Industria: DEPORTE - 14',140105);</t>
  </si>
  <si>
    <t>Levantador de Pesa</t>
  </si>
  <si>
    <t>Levantador de Pesa-140105017</t>
  </si>
  <si>
    <t>Levantador de Pesa-140105017 | Prod: -140105 | Sector: Deporte | Industria: DEPORTE - 14</t>
  </si>
  <si>
    <t>140105017levantador_de_pesa</t>
  </si>
  <si>
    <t>INSERT INTO categoria VALUES (140105017,'Levantador de Pesa','Levantador de Pesa-140105017','Levantador de Pesa-140105017 | Prod: -140105 | Sector: Deporte | Industria: DEPORTE - 14',140105);</t>
  </si>
  <si>
    <t>Hockista</t>
  </si>
  <si>
    <t>Hockista-140105018</t>
  </si>
  <si>
    <t>Hockista-140105018 | Prod: -140105 | Sector: Deporte | Industria: DEPORTE - 14</t>
  </si>
  <si>
    <t>140105018hockista</t>
  </si>
  <si>
    <t>INSERT INTO categoria VALUES (140105018,'Hockista','Hockista-140105018','Hockista-140105018 | Prod: -140105 | Sector: Deporte | Industria: DEPORTE - 14',140105);</t>
  </si>
  <si>
    <t>Jinete</t>
  </si>
  <si>
    <t>Jinete-140105019</t>
  </si>
  <si>
    <t>Jinete-140105019 | Prod: -140105 | Sector: Deporte | Industria: DEPORTE - 14</t>
  </si>
  <si>
    <t>140105019jinete</t>
  </si>
  <si>
    <t>INSERT INTO categoria VALUES (140105019,'Jinete','Jinete-140105019','Jinete-140105019 | Prod: -140105 | Sector: Deporte | Industria: DEPORTE - 14',140105);</t>
  </si>
  <si>
    <t>Instructor de Fitness</t>
  </si>
  <si>
    <t>Instructor de Fitness-140105020</t>
  </si>
  <si>
    <t>Instructor de Fitness-140105020 | Prod: -140105 | Sector: Deporte | Industria: DEPORTE - 14</t>
  </si>
  <si>
    <t>140105020instructor_de_fitness</t>
  </si>
  <si>
    <t>INSERT INTO categoria VALUES (140105020,'Instructor de Fitness','Instructor de Fitness-140105020','Instructor de Fitness-140105020 | Prod: -140105 | Sector: Deporte | Industria: DEPORTE - 14',140105);</t>
  </si>
  <si>
    <t>Profesor de Yoga</t>
  </si>
  <si>
    <t>Profesor de Yoga-140105021</t>
  </si>
  <si>
    <t>Profesor de Yoga-140105021 | Prod: -140105 | Sector: Deporte | Industria: DEPORTE - 14</t>
  </si>
  <si>
    <t>140105021profesor_de_yoga</t>
  </si>
  <si>
    <t>INSERT INTO categoria VALUES (140105021,'Profesor de Yoga','Profesor de Yoga-140105021','Profesor de Yoga-140105021 | Prod: -140105 | Sector: Deporte | Industria: DEPORTE - 14',140105);</t>
  </si>
  <si>
    <t>Profesor de Educación Física</t>
  </si>
  <si>
    <t>Profesor de Educación Física-140105022</t>
  </si>
  <si>
    <t>Profesor de Educación Física-140105022 | Prod: -140105 | Sector: Deporte | Industria: DEPORTE - 14</t>
  </si>
  <si>
    <t>140105022profesor_de_educacion_fisica</t>
  </si>
  <si>
    <t>INSERT INTO categoria VALUES (140105022,'Profesor de Educación Física','Profesor de Educación Física-140105022','Profesor de Educación Física-140105022 | Prod: -140105 | Sector: Deporte | Industria: DEPORTE - 14',140105);</t>
  </si>
  <si>
    <t>Instructor</t>
  </si>
  <si>
    <t>Instructor  -140105023</t>
  </si>
  <si>
    <t>Instructor  -140105023 | Prod: -140105 | Sector: Deporte | Industria: DEPORTE - 14</t>
  </si>
  <si>
    <t>140105023instructor__</t>
  </si>
  <si>
    <t>INSERT INTO categoria VALUES (140105023,'Instructor  ','Instructor  -140105023','Instructor  -140105023 | Prod: -140105 | Sector: Deporte | Industria: DEPORTE - 14',140105);</t>
  </si>
  <si>
    <t>Entrenador</t>
  </si>
  <si>
    <t>Entrenador-140105024</t>
  </si>
  <si>
    <t>Entrenador-140105024 | Prod: -140105 | Sector: Deporte | Industria: DEPORTE - 14</t>
  </si>
  <si>
    <t>140105024entrenador</t>
  </si>
  <si>
    <t>INSERT INTO categoria VALUES (140105024,'Entrenador','Entrenador-140105024','Entrenador-140105024 | Prod: -140105 | Sector: Deporte | Industria: DEPORTE - 14',140105);</t>
  </si>
  <si>
    <t>Deportista Profesional</t>
  </si>
  <si>
    <t>Deportista Profesional-140105025</t>
  </si>
  <si>
    <t>Deportista Profesional-140105025 | Prod: -140105 | Sector: Deporte | Industria: DEPORTE - 14</t>
  </si>
  <si>
    <t>140105025deportista_profesional</t>
  </si>
  <si>
    <t>INSERT INTO categoria VALUES (140105025,'Deportista Profesional','Deportista Profesional-140105025','Deportista Profesional-140105025 | Prod: -140105 | Sector: Deporte | Industria: DEPORTE - 14',140105);</t>
  </si>
  <si>
    <t>Científico Deportivo</t>
  </si>
  <si>
    <t>Científico Deportivo-140105026</t>
  </si>
  <si>
    <t>Científico Deportivo-140105026 | Prod: -140105 | Sector: Deporte | Industria: DEPORTE - 14</t>
  </si>
  <si>
    <t>140105026cientifico_deportivo</t>
  </si>
  <si>
    <t>INSERT INTO categoria VALUES (140105026,'Científico Deportivo','Científico Deportivo-140105026','Científico Deportivo-140105026 | Prod: -140105 | Sector: Deporte | Industria: DEPORTE - 14',140105);</t>
  </si>
  <si>
    <t>Terapeuta Deportivo</t>
  </si>
  <si>
    <t>Terapeuta Deportivo-140105027</t>
  </si>
  <si>
    <t>Terapeuta Deportivo-140105027 | Prod: -140105 | Sector: Deporte | Industria: DEPORTE - 14</t>
  </si>
  <si>
    <t>140105027terapeuta_deportivo</t>
  </si>
  <si>
    <t>INSERT INTO categoria VALUES (140105027,'Terapeuta Deportivo','Terapeuta Deportivo-140105027','Terapeuta Deportivo-140105027 | Prod: -140105 | Sector: Deporte | Industria: DEPORTE - 14',140105);</t>
  </si>
  <si>
    <t>Entrenador Personal</t>
  </si>
  <si>
    <t>Entrenador Personal-140105028</t>
  </si>
  <si>
    <t>Entrenador Personal-140105028 | Prod: -140105 | Sector: Deporte | Industria: DEPORTE - 14</t>
  </si>
  <si>
    <t>140105028entrenador_personal</t>
  </si>
  <si>
    <t>INSERT INTO categoria VALUES (140105028,'Entrenador Personal','Entrenador Personal-140105028','Entrenador Personal-140105028 | Prod: -140105 | Sector: Deporte | Industria: DEPORTE - 14',140105);</t>
  </si>
  <si>
    <t>Arbitro</t>
  </si>
  <si>
    <t>Arbitro-140105029</t>
  </si>
  <si>
    <t>Arbitro-140105029 | Prod: -140105 | Sector: Deporte | Industria: DEPORTE - 14</t>
  </si>
  <si>
    <t>140105029arbitro</t>
  </si>
  <si>
    <t>INSERT INTO categoria VALUES (140105029,'Arbitro','Arbitro-140105029','Arbitro-140105029 | Prod: -140105 | Sector: Deporte | Industria: DEPORTE - 14',140105);</t>
  </si>
  <si>
    <t>Moderador Deportivo</t>
  </si>
  <si>
    <t>Moderador Deportivo-140105030</t>
  </si>
  <si>
    <t>Moderador Deportivo-140105030 | Prod: -140105 | Sector: Deporte | Industria: DEPORTE - 14</t>
  </si>
  <si>
    <t>140105030moderador_deportivo</t>
  </si>
  <si>
    <t>INSERT INTO categoria VALUES (140105030,'Moderador Deportivo','Moderador Deportivo-140105030','Moderador Deportivo-140105030 | Prod: -140105 | Sector: Deporte | Industria: DEPORTE - 14',140105);</t>
  </si>
  <si>
    <t>Otras Profesiones</t>
  </si>
  <si>
    <t>Otras Profesiones-140105031</t>
  </si>
  <si>
    <t>Otras Profesiones-140105031 | Prod: -140105 | Sector: Deporte | Industria: DEPORTE - 14</t>
  </si>
  <si>
    <t>140105031otras_profesiones</t>
  </si>
  <si>
    <t>INSERT INTO categoria VALUES (140105031,'Otras Profesiones','Otras Profesiones-140105031','Otras Profesiones-140105031 | Prod: -140105 | Sector: Deporte | Industria: DEPORTE - 14',140105);</t>
  </si>
  <si>
    <t>Sueldo de Profesionales del Deporte</t>
  </si>
  <si>
    <t>Sueldo de Profesionales del Deporte-140105032</t>
  </si>
  <si>
    <t>Sueldo de Profesionales del Deporte-140105032 | Prod: -140105 | Sector: Deporte | Industria: DEPORTE - 14</t>
  </si>
  <si>
    <t>140105032sueldo_de_profesionales_del_deporte</t>
  </si>
  <si>
    <t>INSERT INTO categoria VALUES (140105032,'Sueldo de Profesionales del Deporte','Sueldo de Profesionales del Deporte-140105032','Sueldo de Profesionales del Deporte-140105032 | Prod: -140105 | Sector: Deporte | Industria: DEPORTE - 14',140105);</t>
  </si>
  <si>
    <t>Marcas del Rubro Deporte y Fitness</t>
  </si>
  <si>
    <t>Under Armour</t>
  </si>
  <si>
    <t>Under Armour-140106005</t>
  </si>
  <si>
    <t>Under Armour-140106005 | Prod: -140106 | Sector: Deporte | Industria: DEPORTE - 14</t>
  </si>
  <si>
    <t>140106005under_armour</t>
  </si>
  <si>
    <t>INSERT INTO categoria VALUES (140106005,'Under Armour','Under Armour-140106005','Under Armour-140106005 | Prod: -140106 | Sector: Deporte | Industria: DEPORTE - 14',140106);</t>
  </si>
  <si>
    <t>Trek</t>
  </si>
  <si>
    <t>Trek-140106006</t>
  </si>
  <si>
    <t>Trek-140106006 | Prod: -140106 | Sector: Deporte | Industria: DEPORTE - 14</t>
  </si>
  <si>
    <t>140106006trek</t>
  </si>
  <si>
    <t>INSERT INTO categoria VALUES (140106006,'Trek','Trek-140106006','Trek-140106006 | Prod: -140106 | Sector: Deporte | Industria: DEPORTE - 14',140106);</t>
  </si>
  <si>
    <t>Oxford</t>
  </si>
  <si>
    <t>Oxford-140106007</t>
  </si>
  <si>
    <t>Oxford-140106007 | Prod: -140106 | Sector: Deporte | Industria: DEPORTE - 14</t>
  </si>
  <si>
    <t>140106007oxford</t>
  </si>
  <si>
    <t>INSERT INTO categoria VALUES (140106007,'Oxford','Oxford-140106007','Oxford-140106007 | Prod: -140106 | Sector: Deporte | Industria: DEPORTE - 14',140106);</t>
  </si>
  <si>
    <t>Puma</t>
  </si>
  <si>
    <t>Puma-140106008</t>
  </si>
  <si>
    <t>Puma-140106008 | Prod: -140106 | Sector: Deporte | Industria: DEPORTE - 14</t>
  </si>
  <si>
    <t>140106008puma</t>
  </si>
  <si>
    <t>INSERT INTO categoria VALUES (140106008,'Puma','Puma-140106008','Puma-140106008 | Prod: -140106 | Sector: Deporte | Industria: DEPORTE - 14',140106);</t>
  </si>
  <si>
    <t>Bianchi</t>
  </si>
  <si>
    <t>Bianchi-140106009</t>
  </si>
  <si>
    <t>Bianchi-140106009 | Prod: -140106 | Sector: Deporte | Industria: DEPORTE - 14</t>
  </si>
  <si>
    <t>140106009bianchi</t>
  </si>
  <si>
    <t>INSERT INTO categoria VALUES (140106009,'Bianchi','Bianchi-140106009','Bianchi-140106009 | Prod: -140106 | Sector: Deporte | Industria: DEPORTE - 14',140106);</t>
  </si>
  <si>
    <t>North Face</t>
  </si>
  <si>
    <t>North Face-140106010</t>
  </si>
  <si>
    <t>North Face-140106010 | Prod: -140106 | Sector: Deporte | Industria: DEPORTE - 14</t>
  </si>
  <si>
    <t>140106010north_face</t>
  </si>
  <si>
    <t>INSERT INTO categoria VALUES (140106010,'North Face','North Face-140106010','North Face-140106010 | Prod: -140106 | Sector: Deporte | Industria: DEPORTE - 14',140106);</t>
  </si>
  <si>
    <t>Columbia</t>
  </si>
  <si>
    <t>Columbia-140106011</t>
  </si>
  <si>
    <t>Columbia-140106011 | Prod: -140106 | Sector: Deporte | Industria: DEPORTE - 14</t>
  </si>
  <si>
    <t>140106011columbia</t>
  </si>
  <si>
    <t>INSERT INTO categoria VALUES (140106011,'Columbia','Columbia-140106011','Columbia-140106011 | Prod: -140106 | Sector: Deporte | Industria: DEPORTE - 14',140106);</t>
  </si>
  <si>
    <t>Doitte</t>
  </si>
  <si>
    <t>Doitte-140106012</t>
  </si>
  <si>
    <t>Doitte-140106012 | Prod: -140106 | Sector: Deporte | Industria: DEPORTE - 14</t>
  </si>
  <si>
    <t>140106012doitte</t>
  </si>
  <si>
    <t>INSERT INTO categoria VALUES (140106012,'Doitte','Doitte-140106012','Doitte-140106012 | Prod: -140106 | Sector: Deporte | Industria: DEPORTE - 14',140106);</t>
  </si>
  <si>
    <t>Redbull</t>
  </si>
  <si>
    <t>Redbull-140106013</t>
  </si>
  <si>
    <t>Redbull-140106013 | Prod: -140106 | Sector: Deporte | Industria: DEPORTE - 14</t>
  </si>
  <si>
    <t>140106013redbull</t>
  </si>
  <si>
    <t>INSERT INTO categoria VALUES (140106013,'Redbull','Redbull-140106013','Redbull-140106013 | Prod: -140106 | Sector: Deporte | Industria: DEPORTE - 14',140106);</t>
  </si>
  <si>
    <t>ESPN</t>
  </si>
  <si>
    <t>ESPN-140106014</t>
  </si>
  <si>
    <t>ESPN-140106014 | Prod: -140106 | Sector: Deporte | Industria: DEPORTE - 14</t>
  </si>
  <si>
    <t>140106014espn</t>
  </si>
  <si>
    <t>INSERT INTO categoria VALUES (140106014,'ESPN','ESPN-140106014','ESPN-140106014 | Prod: -140106 | Sector: Deporte | Industria: DEPORTE - 14',140106);</t>
  </si>
  <si>
    <t>Sky Sports</t>
  </si>
  <si>
    <t>Sky Sports-140106015</t>
  </si>
  <si>
    <t>Sky Sports-140106015 | Prod: -140106 | Sector: Deporte | Industria: DEPORTE - 14</t>
  </si>
  <si>
    <t>140106015sky_sports</t>
  </si>
  <si>
    <t>INSERT INTO categoria VALUES (140106015,'Sky Sports','Sky Sports-140106015','Sky Sports-140106015 | Prod: -140106 | Sector: Deporte | Industria: DEPORTE - 14',140106);</t>
  </si>
  <si>
    <t>Molten</t>
  </si>
  <si>
    <t>Molten-140106016</t>
  </si>
  <si>
    <t>Molten-140106016 | Prod: -140106 | Sector: Deporte | Industria: DEPORTE - 14</t>
  </si>
  <si>
    <t>140106016molten</t>
  </si>
  <si>
    <t>INSERT INTO categoria VALUES (140106016,'Molten','Molten-140106016','Molten-140106016 | Prod: -140106 | Sector: Deporte | Industria: DEPORTE - 14',140106);</t>
  </si>
  <si>
    <t>Belda Bikes</t>
  </si>
  <si>
    <t>Belda Bikes-140106017</t>
  </si>
  <si>
    <t>Belda Bikes-140106017 | Prod: -140106 | Sector: Deporte | Industria: DEPORTE - 14</t>
  </si>
  <si>
    <t>140106017belda_bikes</t>
  </si>
  <si>
    <t>INSERT INTO categoria VALUES (140106017,'Belda Bikes','Belda Bikes-140106017','Belda Bikes-140106017 | Prod: -140106 | Sector: Deporte | Industria: DEPORTE - 14',140106);</t>
  </si>
  <si>
    <t>Wilson</t>
  </si>
  <si>
    <t>Wilson-140106018</t>
  </si>
  <si>
    <t>Wilson-140106018 | Prod: -140106 | Sector: Deporte | Industria: DEPORTE - 14</t>
  </si>
  <si>
    <t>140106018wilson</t>
  </si>
  <si>
    <t>INSERT INTO categoria VALUES (140106018,'Wilson','Wilson-140106018','Wilson-140106018 | Prod: -140106 | Sector: Deporte | Industria: DEPORTE - 14',140106);</t>
  </si>
  <si>
    <t>Head</t>
  </si>
  <si>
    <t>Head-140106019</t>
  </si>
  <si>
    <t>Head-140106019 | Prod: -140106 | Sector: Deporte | Industria: DEPORTE - 14</t>
  </si>
  <si>
    <t>140106019head</t>
  </si>
  <si>
    <t>INSERT INTO categoria VALUES (140106019,'Head','Head-140106019','Head-140106019 | Prod: -140106 | Sector: Deporte | Industria: DEPORTE - 14',140106);</t>
  </si>
  <si>
    <t>Babolat</t>
  </si>
  <si>
    <t>Babolat-140106020</t>
  </si>
  <si>
    <t>Babolat-140106020 | Prod: -140106 | Sector: Deporte | Industria: DEPORTE - 14</t>
  </si>
  <si>
    <t>140106020babolat</t>
  </si>
  <si>
    <t>INSERT INTO categoria VALUES (140106020,'Babolat','Babolat-140106020','Babolat-140106020 | Prod: -140106 | Sector: Deporte | Industria: DEPORTE - 14',140106);</t>
  </si>
  <si>
    <t>Dunlop</t>
  </si>
  <si>
    <t>Dunlop-140106021</t>
  </si>
  <si>
    <t>Dunlop-140106021 | Prod: -140106 | Sector: Deporte | Industria: DEPORTE - 14</t>
  </si>
  <si>
    <t>140106021dunlop</t>
  </si>
  <si>
    <t>INSERT INTO categoria VALUES (140106021,'Dunlop','Dunlop-140106021','Dunlop-140106021 | Prod: -140106 | Sector: Deporte | Industria: DEPORTE - 14',140106);</t>
  </si>
  <si>
    <t>Caterpillar</t>
  </si>
  <si>
    <t>Caterpillar-140106022</t>
  </si>
  <si>
    <t>Caterpillar-140106022 | Prod: -140106 | Sector: Deporte | Industria: DEPORTE - 14</t>
  </si>
  <si>
    <t>140106022caterpillar</t>
  </si>
  <si>
    <t>INSERT INTO categoria VALUES (140106022,'Caterpillar','Caterpillar-140106022','Caterpillar-140106022 | Prod: -140106 | Sector: Deporte | Industria: DEPORTE - 14',140106);</t>
  </si>
  <si>
    <t>Renault</t>
  </si>
  <si>
    <t>Renault-140106023</t>
  </si>
  <si>
    <t>Renault-140106023 | Prod: -140106 | Sector: Deporte | Industria: DEPORTE - 14</t>
  </si>
  <si>
    <t>140106023renault</t>
  </si>
  <si>
    <t>INSERT INTO categoria VALUES (140106023,'Renault','Renault-140106023','Renault-140106023 | Prod: -140106 | Sector: Deporte | Industria: DEPORTE - 14',140106);</t>
  </si>
  <si>
    <t>Mercedes Benz</t>
  </si>
  <si>
    <t>Mercedes Benz-140106024</t>
  </si>
  <si>
    <t>Mercedes Benz-140106024 | Prod: -140106 | Sector: Deporte | Industria: DEPORTE - 14</t>
  </si>
  <si>
    <t>140106024mercedes_benz</t>
  </si>
  <si>
    <t>INSERT INTO categoria VALUES (140106024,'Mercedes Benz','Mercedes Benz-140106024','Mercedes Benz-140106024 | Prod: -140106 | Sector: Deporte | Industria: DEPORTE - 14',140106);</t>
  </si>
  <si>
    <t>Aston Martin</t>
  </si>
  <si>
    <t>Aston Martin-140106025</t>
  </si>
  <si>
    <t>Aston Martin-140106025 | Prod: -140106 | Sector: Deporte | Industria: DEPORTE - 14</t>
  </si>
  <si>
    <t>140106025aston_martin</t>
  </si>
  <si>
    <t>INSERT INTO categoria VALUES (140106025,'Aston Martin','Aston Martin-140106025','Aston Martin-140106025 | Prod: -140106 | Sector: Deporte | Industria: DEPORTE - 14',140106);</t>
  </si>
  <si>
    <t>Toyota</t>
  </si>
  <si>
    <t>Toyota-140106026</t>
  </si>
  <si>
    <t>Toyota-140106026 | Prod: -140106 | Sector: Deporte | Industria: DEPORTE - 14</t>
  </si>
  <si>
    <t>140106026toyota</t>
  </si>
  <si>
    <t>INSERT INTO categoria VALUES (140106026,'Toyota','Toyota-140106026','Toyota-140106026 | Prod: -140106 | Sector: Deporte | Industria: DEPORTE - 14',140106);</t>
  </si>
  <si>
    <t>Alfa Romeo</t>
  </si>
  <si>
    <t>Alfa Romeo-140106027</t>
  </si>
  <si>
    <t>Alfa Romeo-140106027 | Prod: -140106 | Sector: Deporte | Industria: DEPORTE - 14</t>
  </si>
  <si>
    <t>140106027alfa_romeo</t>
  </si>
  <si>
    <t>INSERT INTO categoria VALUES (140106027,'Alfa Romeo','Alfa Romeo-140106027','Alfa Romeo-140106027 | Prod: -140106 | Sector: Deporte | Industria: DEPORTE - 14',140106);</t>
  </si>
  <si>
    <t>Maserati</t>
  </si>
  <si>
    <t>Maserati-140106028</t>
  </si>
  <si>
    <t>Maserati-140106028 | Prod: -140106 | Sector: Deporte | Industria: DEPORTE - 14</t>
  </si>
  <si>
    <t>140106028maserati</t>
  </si>
  <si>
    <t>INSERT INTO categoria VALUES (140106028,'Maserati','Maserati-140106028','Maserati-140106028 | Prod: -140106 | Sector: Deporte | Industria: DEPORTE - 14',140106);</t>
  </si>
  <si>
    <t>Lotus</t>
  </si>
  <si>
    <t>Lotus-140106029</t>
  </si>
  <si>
    <t>Lotus-140106029 | Prod: -140106 | Sector: Deporte | Industria: DEPORTE - 14</t>
  </si>
  <si>
    <t>140106029lotus</t>
  </si>
  <si>
    <t>INSERT INTO categoria VALUES (140106029,'Lotus','Lotus-140106029','Lotus-140106029 | Prod: -140106 | Sector: Deporte | Industria: DEPORTE - 14',140106);</t>
  </si>
  <si>
    <t>Ford</t>
  </si>
  <si>
    <t>Ford-140106030</t>
  </si>
  <si>
    <t>Ford-140106030 | Prod: -140106 | Sector: Deporte | Industria: DEPORTE - 14</t>
  </si>
  <si>
    <t>140106030ford</t>
  </si>
  <si>
    <t>INSERT INTO categoria VALUES (140106030,'Ford','Ford-140106030','Ford-140106030 | Prod: -140106 | Sector: Deporte | Industria: DEPORTE - 14',140106);</t>
  </si>
  <si>
    <t>Porsche</t>
  </si>
  <si>
    <t>Porsche-140106031</t>
  </si>
  <si>
    <t>Porsche-140106031 | Prod: -140106 | Sector: Deporte | Industria: DEPORTE - 14</t>
  </si>
  <si>
    <t>140106031porsche</t>
  </si>
  <si>
    <t>INSERT INTO categoria VALUES (140106031,'Porsche','Porsche-140106031','Porsche-140106031 | Prod: -140106 | Sector: Deporte | Industria: DEPORTE - 14',140106);</t>
  </si>
  <si>
    <t>Honda</t>
  </si>
  <si>
    <t>Honda-140106032</t>
  </si>
  <si>
    <t>Honda-140106032 | Prod: -140106 | Sector: Deporte | Industria: DEPORTE - 14</t>
  </si>
  <si>
    <t>140106032honda</t>
  </si>
  <si>
    <t>INSERT INTO categoria VALUES (140106032,'Honda','Honda-140106032','Honda-140106032 | Prod: -140106 | Sector: Deporte | Industria: DEPORTE - 14',140106);</t>
  </si>
  <si>
    <t>McLaren</t>
  </si>
  <si>
    <t>McLaren-140106033</t>
  </si>
  <si>
    <t>McLaren-140106033 | Prod: -140106 | Sector: Deporte | Industria: DEPORTE - 14</t>
  </si>
  <si>
    <t>140106033mclaren</t>
  </si>
  <si>
    <t>INSERT INTO categoria VALUES (140106033,'McLaren','McLaren-140106033','McLaren-140106033 | Prod: -140106 | Sector: Deporte | Industria: DEPORTE - 14',140106);</t>
  </si>
  <si>
    <t>Lamborghini</t>
  </si>
  <si>
    <t>Lamborghini-140106034</t>
  </si>
  <si>
    <t>Lamborghini-140106034 | Prod: -140106 | Sector: Deporte | Industria: DEPORTE - 14</t>
  </si>
  <si>
    <t>140106034lamborghini</t>
  </si>
  <si>
    <t>INSERT INTO categoria VALUES (140106034,'Lamborghini','Lamborghini-140106034','Lamborghini-140106034 | Prod: -140106 | Sector: Deporte | Industria: DEPORTE - 14',140106);</t>
  </si>
  <si>
    <t>BMW</t>
  </si>
  <si>
    <t>BMW-140106035</t>
  </si>
  <si>
    <t>BMW-140106035 | Prod: -140106 | Sector: Deporte | Industria: DEPORTE - 14</t>
  </si>
  <si>
    <t>140106035bmw</t>
  </si>
  <si>
    <t>INSERT INTO categoria VALUES (140106035,'BMW','BMW-140106035','BMW-140106035 | Prod: -140106 | Sector: Deporte | Industria: DEPORTE - 14',140106);</t>
  </si>
  <si>
    <t>Peugeot</t>
  </si>
  <si>
    <t>Peugeot-140106036</t>
  </si>
  <si>
    <t>Peugeot-140106036 | Prod: -140106 | Sector: Deporte | Industria: DEPORTE - 14</t>
  </si>
  <si>
    <t>140106036peugeot</t>
  </si>
  <si>
    <t>INSERT INTO categoria VALUES (140106036,'Peugeot','Peugeot-140106036','Peugeot-140106036 | Prod: -140106 | Sector: Deporte | Industria: DEPORTE - 14',140106);</t>
  </si>
  <si>
    <t>Brabham</t>
  </si>
  <si>
    <t>Brabham-140106037</t>
  </si>
  <si>
    <t>Brabham-140106037 | Prod: -140106 | Sector: Deporte | Industria: DEPORTE - 14</t>
  </si>
  <si>
    <t>140106037brabham</t>
  </si>
  <si>
    <t>INSERT INTO categoria VALUES (140106037,'Brabham','Brabham-140106037','Brabham-140106037 | Prod: -140106 | Sector: Deporte | Industria: DEPORTE - 14',140106);</t>
  </si>
  <si>
    <t>Ferrari</t>
  </si>
  <si>
    <t>Ferrari-140106038</t>
  </si>
  <si>
    <t>Ferrari-140106038 | Prod: -140106 | Sector: Deporte | Industria: DEPORTE - 14</t>
  </si>
  <si>
    <t>140106038ferrari</t>
  </si>
  <si>
    <t>INSERT INTO categoria VALUES (140106038,'Ferrari','Ferrari-140106038','Ferrari-140106038 | Prod: -140106 | Sector: Deporte | Industria: DEPORTE - 14',140106);</t>
  </si>
  <si>
    <t>Otras Empresas</t>
  </si>
  <si>
    <t>Otras Empresas-140106039</t>
  </si>
  <si>
    <t>Otras Empresas-140106039 | Prod: -140106 | Sector: Deporte | Industria: DEPORTE - 14</t>
  </si>
  <si>
    <t>140106039otras_empresas</t>
  </si>
  <si>
    <t>INSERT INTO categoria VALUES (140106039,'Otras Empresas','Otras Empresas-140106039','Otras Empresas-140106039 | Prod: -140106 | Sector: Deporte | Industria: DEPORTE - 14',140106);</t>
  </si>
  <si>
    <t>Ganancias Relacionadas al Deporte</t>
  </si>
  <si>
    <t>Ganancias Relacionadas al Deporte-140106040</t>
  </si>
  <si>
    <t>Ganancias Relacionadas al Deporte-140106040 | Prod: -140106 | Sector: Deporte | Industria: DEPORTE - 14</t>
  </si>
  <si>
    <t>140106040ganancias_relacionadas_al_deporte</t>
  </si>
  <si>
    <t>INSERT INTO categoria VALUES (140106040,'Ganancias Relacionadas al Deporte','Ganancias Relacionadas al Deporte-140106040','Ganancias Relacionadas al Deporte-140106040 | Prod: -140106 | Sector: Deporte | Industria: DEPORTE - 14',140106);</t>
  </si>
  <si>
    <t>Juegos de azar</t>
  </si>
  <si>
    <t>Tipos de Juegos</t>
  </si>
  <si>
    <t>Poker</t>
  </si>
  <si>
    <t>Poker -140202005</t>
  </si>
  <si>
    <t>Poker -140202005 | Prod: Juegos-140202 | Sector: Azar | Industria: DEPORTE - 14</t>
  </si>
  <si>
    <t>140202005poker_</t>
  </si>
  <si>
    <t>INSERT INTO categoria VALUES (140202005,'Poker ','Poker -140202005','Poker -140202005 | Prod: Juegos-140202 | Sector: Azar | Industria: DEPORTE - 14',140202);</t>
  </si>
  <si>
    <t>Dados</t>
  </si>
  <si>
    <t>Dados-140202006</t>
  </si>
  <si>
    <t>Dados-140202006 | Prod: Juegos-140202 | Sector: Azar | Industria: DEPORTE - 14</t>
  </si>
  <si>
    <t>140202006dados</t>
  </si>
  <si>
    <t>INSERT INTO categoria VALUES (140202006,'Dados','Dados-140202006','Dados-140202006 | Prod: Juegos-140202 | Sector: Azar | Industria: DEPORTE - 14',140202);</t>
  </si>
  <si>
    <t>Otros Juegos de Azar</t>
  </si>
  <si>
    <t>Otros Juegos de Azar-140202007</t>
  </si>
  <si>
    <t>Otros Juegos de Azar-140202007 | Prod: Juegos-140202 | Sector: Azar | Industria: DEPORTE - 14</t>
  </si>
  <si>
    <t>140202007otros_juegos_de_azar</t>
  </si>
  <si>
    <t>INSERT INTO categoria VALUES (140202007,'Otros Juegos de Azar','Otros Juegos de Azar-140202007','Otros Juegos de Azar-140202007 | Prod: Juegos-140202 | Sector: Azar | Industria: DEPORTE - 14',140202);</t>
  </si>
  <si>
    <t>Recursos Humanos</t>
  </si>
  <si>
    <t>Jefe de Sector</t>
  </si>
  <si>
    <t>Jefe de Sector-140204005</t>
  </si>
  <si>
    <t>Jefe de Sector-140204005 | Prod: Recursos Humanos Juegos Azar-140204 | Sector: Azar | Industria: DEPORTE - 14</t>
  </si>
  <si>
    <t>140204005jefe_de_sector</t>
  </si>
  <si>
    <t>INSERT INTO categoria VALUES (140204005,'Jefe de Sector','Jefe de Sector-140204005','Jefe de Sector-140204005 | Prod: Recursos Humanos Juegos Azar-140204 | Sector: Azar | Industria: DEPORTE - 14',140204);</t>
  </si>
  <si>
    <t>Sub Director de Juego</t>
  </si>
  <si>
    <t>Sub Director de Juego-140204006</t>
  </si>
  <si>
    <t>Sub Director de Juego-140204006 | Prod: Recursos Humanos Juegos Azar-140204 | Sector: Azar | Industria: DEPORTE - 14</t>
  </si>
  <si>
    <t>140204006sub_director_de_juego</t>
  </si>
  <si>
    <t>INSERT INTO categoria VALUES (140204006,'Sub Director de Juego','Sub Director de Juego-140204006','Sub Director de Juego-140204006 | Prod: Recursos Humanos Juegos Azar-140204 | Sector: Azar | Industria: DEPORTE - 14',140204);</t>
  </si>
  <si>
    <t>Supervisor de Casino</t>
  </si>
  <si>
    <t>Supervisor de Casino-140204007</t>
  </si>
  <si>
    <t>Supervisor de Casino-140204007 | Prod: Recursos Humanos Juegos Azar-140204 | Sector: Azar | Industria: DEPORTE - 14</t>
  </si>
  <si>
    <t>140204007supervisor_de_casino</t>
  </si>
  <si>
    <t>INSERT INTO categoria VALUES (140204007,'Supervisor de Casino','Supervisor de Casino-140204007','Supervisor de Casino-140204007 | Prod: Recursos Humanos Juegos Azar-140204 | Sector: Azar | Industria: DEPORTE - 14',140204);</t>
  </si>
  <si>
    <t>Auxiliar de Aseo-140204008</t>
  </si>
  <si>
    <t>Auxiliar de Aseo-140204008 | Prod: Recursos Humanos Juegos Azar-140204 | Sector: Azar | Industria: DEPORTE - 14</t>
  </si>
  <si>
    <t>140204008auxiliar_de_aseo</t>
  </si>
  <si>
    <t>INSERT INTO categoria VALUES (140204008,'Auxiliar de Aseo','Auxiliar de Aseo-140204008','Auxiliar de Aseo-140204008 | Prod: Recursos Humanos Juegos Azar-140204 | Sector: Azar | Industria: DEPORTE - 14',140204);</t>
  </si>
  <si>
    <t>Guardia de Seguridad</t>
  </si>
  <si>
    <t>Guardia de Seguridad-140204009</t>
  </si>
  <si>
    <t>Guardia de Seguridad-140204009 | Prod: Recursos Humanos Juegos Azar-140204 | Sector: Azar | Industria: DEPORTE - 14</t>
  </si>
  <si>
    <t>140204009guardia_de_seguridad</t>
  </si>
  <si>
    <t>INSERT INTO categoria VALUES (140204009,'Guardia de Seguridad','Guardia de Seguridad-140204009','Guardia de Seguridad-140204009 | Prod: Recursos Humanos Juegos Azar-140204 | Sector: Azar | Industria: DEPORTE - 14',140204);</t>
  </si>
  <si>
    <t>Cajeros</t>
  </si>
  <si>
    <t>Cajeros-140204010</t>
  </si>
  <si>
    <t>Cajeros-140204010 | Prod: Recursos Humanos Juegos Azar-140204 | Sector: Azar | Industria: DEPORTE - 14</t>
  </si>
  <si>
    <t>140204010cajeros</t>
  </si>
  <si>
    <t>INSERT INTO categoria VALUES (140204010,'Cajeros','Cajeros-140204010','Cajeros-140204010 | Prod: Recursos Humanos Juegos Azar-140204 | Sector: Azar | Industria: DEPORTE - 14',140204);</t>
  </si>
  <si>
    <t>Bartenders</t>
  </si>
  <si>
    <t>Bartenders-140204011</t>
  </si>
  <si>
    <t>Bartenders-140204011 | Prod: Recursos Humanos Juegos Azar-140204 | Sector: Azar | Industria: DEPORTE - 14</t>
  </si>
  <si>
    <t>140204011bartenders</t>
  </si>
  <si>
    <t>INSERT INTO categoria VALUES (140204011,'Bartenders','Bartenders-140204011','Bartenders-140204011 | Prod: Recursos Humanos Juegos Azar-140204 | Sector: Azar | Industria: DEPORTE - 14',140204);</t>
  </si>
  <si>
    <t>Camarero</t>
  </si>
  <si>
    <t>Camarero-140204012</t>
  </si>
  <si>
    <t>Camarero-140204012 | Prod: Recursos Humanos Juegos Azar-140204 | Sector: Azar | Industria: DEPORTE - 14</t>
  </si>
  <si>
    <t>140204012camarero</t>
  </si>
  <si>
    <t>INSERT INTO categoria VALUES (140204012,'Camarero','Camarero-140204012','Camarero-140204012 | Prod: Recursos Humanos Juegos Azar-140204 | Sector: Azar | Industria: DEPORTE - 14',140204);</t>
  </si>
  <si>
    <t>Arte y cultura</t>
  </si>
  <si>
    <t>Eventos Culturales</t>
  </si>
  <si>
    <t>Cursos Artísticos</t>
  </si>
  <si>
    <t>Cursos Artísticos-140301005</t>
  </si>
  <si>
    <t>Cursos Artísticos-140301005 | Prod: Cultura-140301 | Sector: Cultura | Industria: DEPORTE - 14</t>
  </si>
  <si>
    <t>140301005cursos_artisticos</t>
  </si>
  <si>
    <t>INSERT INTO categoria VALUES (140301005,'Cursos Artísticos','Cursos Artísticos-140301005','Cursos Artísticos-140301005 | Prod: Cultura-140301 | Sector: Cultura | Industria: DEPORTE - 14',140301);</t>
  </si>
  <si>
    <t>Carnavales</t>
  </si>
  <si>
    <t>Carnavales-140301006</t>
  </si>
  <si>
    <t>Carnavales-140301006 | Prod: Cultura-140301 | Sector: Cultura | Industria: DEPORTE - 14</t>
  </si>
  <si>
    <t>140301006carnavales</t>
  </si>
  <si>
    <t>INSERT INTO categoria VALUES (140301006,'Carnavales','Carnavales-140301006','Carnavales-140301006 | Prod: Cultura-140301 | Sector: Cultura | Industria: DEPORTE - 14',140301);</t>
  </si>
  <si>
    <t>Eventos Educativos</t>
  </si>
  <si>
    <t>Convenciones</t>
  </si>
  <si>
    <t>Convenciones-140302005</t>
  </si>
  <si>
    <t>Convenciones-140302005 | Prod: Educación-140302 | Sector: Cultura | Industria: DEPORTE - 14</t>
  </si>
  <si>
    <t>140302005convenciones</t>
  </si>
  <si>
    <t>INSERT INTO categoria VALUES (140302005,'Convenciones','Convenciones-140302005','Convenciones-140302005 | Prod: Educación-140302 | Sector: Cultura | Industria: DEPORTE - 14',140302);</t>
  </si>
  <si>
    <t>Seminarios</t>
  </si>
  <si>
    <t>Seminarios-140302006</t>
  </si>
  <si>
    <t>Seminarios-140302006 | Prod: Educación-140302 | Sector: Cultura | Industria: DEPORTE - 14</t>
  </si>
  <si>
    <t>140302006seminarios</t>
  </si>
  <si>
    <t>INSERT INTO categoria VALUES (140302006,'Seminarios','Seminarios-140302006','Seminarios-140302006 | Prod: Educación-140302 | Sector: Cultura | Industria: DEPORTE - 14',140302);</t>
  </si>
  <si>
    <t>Tipos de Arte</t>
  </si>
  <si>
    <t>Música</t>
  </si>
  <si>
    <t>Música-140303005</t>
  </si>
  <si>
    <t>Música-140303005 | Prod: Arte-140303 | Sector: Cultura | Industria: DEPORTE - 14</t>
  </si>
  <si>
    <t>140303005musica</t>
  </si>
  <si>
    <t>INSERT INTO categoria VALUES (140303005,'Música','Música-140303005','Música-140303005 | Prod: Arte-140303 | Sector: Cultura | Industria: DEPORTE - 14',140303);</t>
  </si>
  <si>
    <t>Literatura</t>
  </si>
  <si>
    <t>Literatura-140303006</t>
  </si>
  <si>
    <t>Literatura-140303006 | Prod: Arte-140303 | Sector: Cultura | Industria: DEPORTE - 14</t>
  </si>
  <si>
    <t>140303006literatura</t>
  </si>
  <si>
    <t>INSERT INTO categoria VALUES (140303006,'Literatura','Literatura-140303006','Literatura-140303006 | Prod: Arte-140303 | Sector: Cultura | Industria: DEPORTE - 14',140303);</t>
  </si>
  <si>
    <t>Cine</t>
  </si>
  <si>
    <t>Cine-140303007</t>
  </si>
  <si>
    <t>Cine-140303007 | Prod: Arte-140303 | Sector: Cultura | Industria: DEPORTE - 14</t>
  </si>
  <si>
    <t>140303007cine</t>
  </si>
  <si>
    <t>INSERT INTO categoria VALUES (140303007,'Cine','Cine-140303007','Cine-140303007 | Prod: Arte-140303 | Sector: Cultura | Industria: DEPORTE - 14',140303);</t>
  </si>
  <si>
    <t>Fotografía</t>
  </si>
  <si>
    <t>Fotografía-140303008</t>
  </si>
  <si>
    <t>Fotografía-140303008 | Prod: Arte-140303 | Sector: Cultura | Industria: DEPORTE - 14</t>
  </si>
  <si>
    <t>140303008fotografia</t>
  </si>
  <si>
    <t>INSERT INTO categoria VALUES (140303008,'Fotografía','Fotografía-140303008','Fotografía-140303008 | Prod: Arte-140303 | Sector: Cultura | Industria: DEPORTE - 14',140303);</t>
  </si>
  <si>
    <t>Cómic</t>
  </si>
  <si>
    <t>Cómic-140303009</t>
  </si>
  <si>
    <t>Cómic-140303009 | Prod: Arte-140303 | Sector: Cultura | Industria: DEPORTE - 14</t>
  </si>
  <si>
    <t>140303009comic</t>
  </si>
  <si>
    <t>INSERT INTO categoria VALUES (140303009,'Cómic','Cómic-140303009','Cómic-140303009 | Prod: Arte-140303 | Sector: Cultura | Industria: DEPORTE - 14',140303);</t>
  </si>
  <si>
    <t>Videojuegos</t>
  </si>
  <si>
    <t>Videojuegos-140303010</t>
  </si>
  <si>
    <t>Videojuegos-140303010 | Prod: Arte-140303 | Sector: Cultura | Industria: DEPORTE - 14</t>
  </si>
  <si>
    <t>140303010videojuegos</t>
  </si>
  <si>
    <t>INSERT INTO categoria VALUES (140303010,'Videojuegos','Videojuegos-140303010','Videojuegos-140303010 | Prod: Arte-140303 | Sector: Cultura | Industria: DEPORTE - 14',140303);</t>
  </si>
  <si>
    <t>Obras de Arte</t>
  </si>
  <si>
    <t>Obras de Arte-140303011</t>
  </si>
  <si>
    <t>Obras de Arte-140303011 | Prod: Arte-140303 | Sector: Cultura | Industria: DEPORTE - 14</t>
  </si>
  <si>
    <t>140303011obras_de_arte</t>
  </si>
  <si>
    <t>INSERT INTO categoria VALUES (140303011,'Obras de Arte','Obras de Arte-140303011','Obras de Arte-140303011 | Prod: Arte-140303 | Sector: Cultura | Industria: DEPORTE - 14',140303);</t>
  </si>
  <si>
    <t>Exhibiciones</t>
  </si>
  <si>
    <t>Exhibiciones Portátiles</t>
  </si>
  <si>
    <t>Exhibiciones Portátiles-140304005</t>
  </si>
  <si>
    <t>Exhibiciones Portátiles-140304005 | Prod: Exhibiciones-140304 | Sector: Cultura | Industria: DEPORTE - 14</t>
  </si>
  <si>
    <t>140304005exhibiciones_portatiles</t>
  </si>
  <si>
    <t>INSERT INTO categoria VALUES (140304005,'Exhibiciones Portátiles','Exhibiciones Portátiles-140304005','Exhibiciones Portátiles-140304005 | Prod: Exhibiciones-140304 | Sector: Cultura | Industria: DEPORTE - 14',140304);</t>
  </si>
  <si>
    <t>Exhibiciones Móviles</t>
  </si>
  <si>
    <t>Exhibiciones Móviles-140304006</t>
  </si>
  <si>
    <t>Exhibiciones Móviles-140304006 | Prod: Exhibiciones-140304 | Sector: Cultura | Industria: DEPORTE - 14</t>
  </si>
  <si>
    <t>140304006exhibiciones_moviles</t>
  </si>
  <si>
    <t>INSERT INTO categoria VALUES (140304006,'Exhibiciones Móviles','Exhibiciones Móviles-140304006','Exhibiciones Móviles-140304006 | Prod: Exhibiciones-140304 | Sector: Cultura | Industria: DEPORTE - 14',140304);</t>
  </si>
  <si>
    <t>Exhibiciones Lineales</t>
  </si>
  <si>
    <t>Exhibiciones Lineales-140304007</t>
  </si>
  <si>
    <t>Exhibiciones Lineales-140304007 | Prod: Exhibiciones-140304 | Sector: Cultura | Industria: DEPORTE - 14</t>
  </si>
  <si>
    <t>140304007exhibiciones_lineales</t>
  </si>
  <si>
    <t>INSERT INTO categoria VALUES (140304007,'Exhibiciones Lineales','Exhibiciones Lineales-140304007','Exhibiciones Lineales-140304007 | Prod: Exhibiciones-140304 | Sector: Cultura | Industria: DEPORTE - 14',140304);</t>
  </si>
  <si>
    <t>Exhibiciones Poéticas</t>
  </si>
  <si>
    <t>Exhibiciones Poéticas-140304008</t>
  </si>
  <si>
    <t>Exhibiciones Poéticas-140304008 | Prod: Exhibiciones-140304 | Sector: Cultura | Industria: DEPORTE - 14</t>
  </si>
  <si>
    <t>140304008exhibiciones_poeticas</t>
  </si>
  <si>
    <t>INSERT INTO categoria VALUES (140304008,'Exhibiciones Poéticas','Exhibiciones Poéticas-140304008','Exhibiciones Poéticas-140304008 | Prod: Exhibiciones-140304 | Sector: Cultura | Industria: DEPORTE - 14',140304);</t>
  </si>
  <si>
    <t>Exhibiciones de Arte</t>
  </si>
  <si>
    <t>Exhibiciones de Arte-140304009</t>
  </si>
  <si>
    <t>Exhibiciones de Arte-140304009 | Prod: Exhibiciones-140304 | Sector: Cultura | Industria: DEPORTE - 14</t>
  </si>
  <si>
    <t>140304009exhibiciones_de_arte</t>
  </si>
  <si>
    <t>INSERT INTO categoria VALUES (140304009,'Exhibiciones de Arte','Exhibiciones de Arte-140304009','Exhibiciones de Arte-140304009 | Prod: Exhibiciones-140304 | Sector: Cultura | Industria: DEPORTE - 14',140304);</t>
  </si>
  <si>
    <t>Exhibiciones Temáticas</t>
  </si>
  <si>
    <t>Exhibiciones Temáticas-140304010</t>
  </si>
  <si>
    <t>Exhibiciones Temáticas-140304010 | Prod: Exhibiciones-140304 | Sector: Cultura | Industria: DEPORTE - 14</t>
  </si>
  <si>
    <t>140304010exhibiciones_tematicas</t>
  </si>
  <si>
    <t>INSERT INTO categoria VALUES (140304010,'Exhibiciones Temáticas','Exhibiciones Temáticas-140304010','Exhibiciones Temáticas-140304010 | Prod: Exhibiciones-140304 | Sector: Cultura | Industria: DEPORTE - 14',140304);</t>
  </si>
  <si>
    <t>Exhibiciones Antológicas</t>
  </si>
  <si>
    <t>Exhibiciones Antológicas-140304011</t>
  </si>
  <si>
    <t>Exhibiciones Antológicas-140304011 | Prod: Exhibiciones-140304 | Sector: Cultura | Industria: DEPORTE - 14</t>
  </si>
  <si>
    <t>140304011exhibiciones_antologicas</t>
  </si>
  <si>
    <t>INSERT INTO categoria VALUES (140304011,'Exhibiciones Antológicas','Exhibiciones Antológicas-140304011','Exhibiciones Antológicas-140304011 | Prod: Exhibiciones-140304 | Sector: Cultura | Industria: DEPORTE - 14',140304);</t>
  </si>
  <si>
    <t>Exhibiciones Monográficas</t>
  </si>
  <si>
    <t>Exhibiciones Monográficas-140304012</t>
  </si>
  <si>
    <t>Exhibiciones Monográficas-140304012 | Prod: Exhibiciones-140304 | Sector: Cultura | Industria: DEPORTE - 14</t>
  </si>
  <si>
    <t>140304012exhibiciones_monograficas</t>
  </si>
  <si>
    <t>INSERT INTO categoria VALUES (140304012,'Exhibiciones Monográficas','Exhibiciones Monográficas-140304012','Exhibiciones Monográficas-140304012 | Prod: Exhibiciones-140304 | Sector: Cultura | Industria: DEPORTE - 14',140304);</t>
  </si>
  <si>
    <t>Exhibiciones Expo-colección</t>
  </si>
  <si>
    <t>Exhibiciones Expo-colección-140304013</t>
  </si>
  <si>
    <t>Exhibiciones Expo-colección-140304013 | Prod: Exhibiciones-140304 | Sector: Cultura | Industria: DEPORTE - 14</t>
  </si>
  <si>
    <t>140304013exhibiciones_expo-coleccion</t>
  </si>
  <si>
    <t>INSERT INTO categoria VALUES (140304013,'Exhibiciones Expo-colección','Exhibiciones Expo-colección-140304013','Exhibiciones Expo-colección-140304013 | Prod: Exhibiciones-140304 | Sector: Cultura | Industria: DEPORTE - 14',140304);</t>
  </si>
  <si>
    <t>Exhibiciones Conmemorativas</t>
  </si>
  <si>
    <t>Exhibiciones Conmemorativas-140304014</t>
  </si>
  <si>
    <t>Exhibiciones Conmemorativas-140304014 | Prod: Exhibiciones-140304 | Sector: Cultura | Industria: DEPORTE - 14</t>
  </si>
  <si>
    <t>140304014exhibiciones_conmemorativas</t>
  </si>
  <si>
    <t>INSERT INTO categoria VALUES (140304014,'Exhibiciones Conmemorativas','Exhibiciones Conmemorativas-140304014','Exhibiciones Conmemorativas-140304014 | Prod: Exhibiciones-140304 | Sector: Cultura | Industria: DEPORTE - 14',140304);</t>
  </si>
  <si>
    <t>Exhibiciones Homenaje</t>
  </si>
  <si>
    <t>Exhibiciones Homenaje-140304015</t>
  </si>
  <si>
    <t>Exhibiciones Homenaje-140304015 | Prod: Exhibiciones-140304 | Sector: Cultura | Industria: DEPORTE - 14</t>
  </si>
  <si>
    <t>140304015exhibiciones_homenaje</t>
  </si>
  <si>
    <t>INSERT INTO categoria VALUES (140304015,'Exhibiciones Homenaje','Exhibiciones Homenaje-140304015','Exhibiciones Homenaje-140304015 | Prod: Exhibiciones-140304 | Sector: Cultura | Industria: DEPORTE - 14',140304);</t>
  </si>
  <si>
    <t>Exhibiciones Talleres</t>
  </si>
  <si>
    <t>Exhibiciones Talleres-140304016</t>
  </si>
  <si>
    <t>Exhibiciones Talleres-140304016 | Prod: Exhibiciones-140304 | Sector: Cultura | Industria: DEPORTE - 14</t>
  </si>
  <si>
    <t>140304016exhibiciones_talleres</t>
  </si>
  <si>
    <t>INSERT INTO categoria VALUES (140304016,'Exhibiciones Talleres','Exhibiciones Talleres-140304016','Exhibiciones Talleres-140304016 | Prod: Exhibiciones-140304 | Sector: Cultura | Industria: DEPORTE - 14',140304);</t>
  </si>
  <si>
    <t>Eventos Musicales</t>
  </si>
  <si>
    <t>Óperas</t>
  </si>
  <si>
    <t>Óperas-140305005</t>
  </si>
  <si>
    <t>Óperas-140305005 | Prod: Música-140305 | Sector: Cultura | Industria: DEPORTE - 14</t>
  </si>
  <si>
    <t>140305005operas</t>
  </si>
  <si>
    <t>INSERT INTO categoria VALUES (140305005,'Óperas','Óperas-140305005','Óperas-140305005 | Prod: Música-140305 | Sector: Cultura | Industria: DEPORTE - 14',140305);</t>
  </si>
  <si>
    <t>Conciertos Sinfónicos</t>
  </si>
  <si>
    <t>Conciertos Sinfónicos-140305006</t>
  </si>
  <si>
    <t>Conciertos Sinfónicos-140305006 | Prod: Música-140305 | Sector: Cultura | Industria: DEPORTE - 14</t>
  </si>
  <si>
    <t>140305006conciertos_sinfonicos</t>
  </si>
  <si>
    <t>INSERT INTO categoria VALUES (140305006,'Conciertos Sinfónicos','Conciertos Sinfónicos-140305006','Conciertos Sinfónicos-140305006 | Prod: Música-140305 | Sector: Cultura | Industria: DEPORTE - 14',140305);</t>
  </si>
  <si>
    <t>Recitales</t>
  </si>
  <si>
    <t>Recitales-140305007</t>
  </si>
  <si>
    <t>Recitales-140305007 | Prod: Música-140305 | Sector: Cultura | Industria: DEPORTE - 14</t>
  </si>
  <si>
    <t>140305007recitales</t>
  </si>
  <si>
    <t>INSERT INTO categoria VALUES (140305007,'Recitales','Recitales-140305007','Recitales-140305007 | Prod: Música-140305 | Sector: Cultura | Industria: DEPORTE - 14',140305);</t>
  </si>
  <si>
    <t>Batallas de Rap</t>
  </si>
  <si>
    <t>Batallas de Rap-140305008</t>
  </si>
  <si>
    <t>Batallas de Rap-140305008 | Prod: Música-140305 | Sector: Cultura | Industria: DEPORTE - 14</t>
  </si>
  <si>
    <t>140305008batallas_de_rap</t>
  </si>
  <si>
    <t>INSERT INTO categoria VALUES (140305008,'Batallas de Rap','Batallas de Rap-140305008','Batallas de Rap-140305008 | Prod: Música-140305 | Sector: Cultura | Industria: DEPORTE - 14',140305);</t>
  </si>
  <si>
    <t>Conciertos Online</t>
  </si>
  <si>
    <t>Conciertos Online-140305009</t>
  </si>
  <si>
    <t>Conciertos Online-140305009 | Prod: Música-140305 | Sector: Cultura | Industria: DEPORTE - 14</t>
  </si>
  <si>
    <t>140305009conciertos_online</t>
  </si>
  <si>
    <t>INSERT INTO categoria VALUES (140305009,'Conciertos Online','Conciertos Online-140305009','Conciertos Online-140305009 | Prod: Música-140305 | Sector: Cultura | Industria: DEPORTE - 14',140305);</t>
  </si>
  <si>
    <t>Festivales Online</t>
  </si>
  <si>
    <t>Festivales Online-140305010</t>
  </si>
  <si>
    <t>Festivales Online-140305010 | Prod: Música-140305 | Sector: Cultura | Industria: DEPORTE - 14</t>
  </si>
  <si>
    <t>140305010festivales_online</t>
  </si>
  <si>
    <t>INSERT INTO categoria VALUES (140305010,'Festivales Online','Festivales Online-140305010','Festivales Online-140305010 | Prod: Música-140305 | Sector: Cultura | Industria: DEPORTE - 14',140305);</t>
  </si>
  <si>
    <t>Otros eventos musicales</t>
  </si>
  <si>
    <t>Otros eventos musicales-140305011</t>
  </si>
  <si>
    <t>Otros eventos musicales-140305011 | Prod: Música-140305 | Sector: Cultura | Industria: DEPORTE - 14</t>
  </si>
  <si>
    <t>140305011otros_eventos_musicales</t>
  </si>
  <si>
    <t>INSERT INTO categoria VALUES (140305011,'Otros eventos musicales','Otros eventos musicales-140305011','Otros eventos musicales-140305011 | Prod: Música-140305 | Sector: Cultura | Industria: DEPORTE - 14',140305);</t>
  </si>
  <si>
    <t>Finanzas del Rubro del Arte y la Cultura</t>
  </si>
  <si>
    <t>Exportaciones de Servicios Culturales</t>
  </si>
  <si>
    <t>Exportaciones de Servicios Culturales-140306005</t>
  </si>
  <si>
    <t>Exportaciones de Servicios Culturales-140306005 | Prod: Finanzas Arte Cultura-140306 | Sector: Cultura | Industria: DEPORTE - 14</t>
  </si>
  <si>
    <t>140306005exportaciones_de_servicios_culturales</t>
  </si>
  <si>
    <t>INSERT INTO categoria VALUES (140306005,'Exportaciones de Servicios Culturales','Exportaciones de Servicios Culturales-140306005','Exportaciones de Servicios Culturales-140306005 | Prod: Finanzas Arte Cultura-140306 | Sector: Cultura | Industria: DEPORTE - 14',140306);</t>
  </si>
  <si>
    <t>Presupuesto Público Destinado a Cultura y Tiempo Libre</t>
  </si>
  <si>
    <t>Presupuesto Público Destinado a Cultura y Tiempo Libre-140306006</t>
  </si>
  <si>
    <t>Presupuesto Público Destinado a Cultura y Tiempo Libre-140306006 | Prod: Finanzas Arte Cultura-140306 | Sector: Cultura | Industria: DEPORTE - 14</t>
  </si>
  <si>
    <t>140306006presupuesto_publico_destinado_a_cultura_y_tiempo_libre</t>
  </si>
  <si>
    <t>INSERT INTO categoria VALUES (140306006,'Presupuesto Público Destinado a Cultura y Tiempo Libre','Presupuesto Público Destinado a Cultura y Tiempo Libre-140306006','Presupuesto Público Destinado a Cultura y Tiempo Libre-140306006 | Prod: Finanzas Arte Cultura-140306 | Sector: Cultura | Industria: DEPORTE - 14',140306);</t>
  </si>
  <si>
    <t>Subastas de Arte</t>
  </si>
  <si>
    <t>Subastas de Arte-140306007</t>
  </si>
  <si>
    <t>Subastas de Arte-140306007 | Prod: Finanzas Arte Cultura-140306 | Sector: Cultura | Industria: DEPORTE - 14</t>
  </si>
  <si>
    <t>140306007subastas_de_arte</t>
  </si>
  <si>
    <t>INSERT INTO categoria VALUES (140306007,'Subastas de Arte','Subastas de Arte-140306007','Subastas de Arte-140306007 | Prod: Finanzas Arte Cultura-140306 | Sector: Cultura | Industria: DEPORTE - 14',140306);</t>
  </si>
  <si>
    <t>Mercado Negro del Arte</t>
  </si>
  <si>
    <t>Mercado Negro del Arte-140306008</t>
  </si>
  <si>
    <t>Mercado Negro del Arte-140306008 | Prod: Finanzas Arte Cultura-140306 | Sector: Cultura | Industria: DEPORTE - 14</t>
  </si>
  <si>
    <t>140306008mercado_negro_del_arte</t>
  </si>
  <si>
    <t>INSERT INTO categoria VALUES (140306008,'Mercado Negro del Arte','Mercado Negro del Arte-140306008','Mercado Negro del Arte-140306008 | Prod: Finanzas Arte Cultura-140306 | Sector: Cultura | Industria: DEPORTE - 14',140306);</t>
  </si>
  <si>
    <t>Mercado Negro de la Música</t>
  </si>
  <si>
    <t>Mercado Negro de la Música-140306009</t>
  </si>
  <si>
    <t>Mercado Negro de la Música-140306009 | Prod: Finanzas Arte Cultura-140306 | Sector: Cultura | Industria: DEPORTE - 14</t>
  </si>
  <si>
    <t>140306009mercado_negro_de_la_musica</t>
  </si>
  <si>
    <t>INSERT INTO categoria VALUES (140306009,'Mercado Negro de la Música','Mercado Negro de la Música-140306009','Mercado Negro de la Música-140306009 | Prod: Finanzas Arte Cultura-140306 | Sector: Cultura | Industria: DEPORTE - 14',140306);</t>
  </si>
  <si>
    <t>Parques y actividades al aire libre</t>
  </si>
  <si>
    <t>Trabajadores en Parques</t>
  </si>
  <si>
    <t>Trabajadores en Parques-140401005</t>
  </si>
  <si>
    <t>Trabajadores en Parques-140401005 | Prod: Parques-140401 | Sector: Aire Libre | Industria: DEPORTE - 14</t>
  </si>
  <si>
    <t>140401005trabajadores_en_parques</t>
  </si>
  <si>
    <t>INSERT INTO categoria VALUES (140401005,'Trabajadores en Parques','Trabajadores en Parques-140401005','Trabajadores en Parques-140401005 | Prod: Parques-140401 | Sector: Aire Libre | Industria: DEPORTE - 14',140401);</t>
  </si>
  <si>
    <t>Empresas de Parques</t>
  </si>
  <si>
    <t>Empresas de Parques-140401006</t>
  </si>
  <si>
    <t>Empresas de Parques-140401006 | Prod: Parques-140401 | Sector: Aire Libre | Industria: DEPORTE - 14</t>
  </si>
  <si>
    <t>140401006empresas_de_parques</t>
  </si>
  <si>
    <t>INSERT INTO categoria VALUES (140401006,'Empresas de Parques','Empresas de Parques-140401006','Empresas de Parques-140401006 | Prod: Parques-140401 | Sector: Aire Libre | Industria: DEPORTE - 14',140401);</t>
  </si>
  <si>
    <t>Tipos de Parques</t>
  </si>
  <si>
    <t>Parques Acuáticos</t>
  </si>
  <si>
    <t>Parques Acuáticos-140402005</t>
  </si>
  <si>
    <t>Parques Acuáticos-140402005 | Prod: Parques-140402 | Sector: Aire Libre | Industria: DEPORTE - 14</t>
  </si>
  <si>
    <t>140402005parques_acuaticos</t>
  </si>
  <si>
    <t>INSERT INTO categoria VALUES (140402005,'Parques Acuáticos','Parques Acuáticos-140402005','Parques Acuáticos-140402005 | Prod: Parques-140402 | Sector: Aire Libre | Industria: DEPORTE - 14',140402);</t>
  </si>
  <si>
    <t>Parques de Diversiones o Atracciones</t>
  </si>
  <si>
    <t>Parques de Diversiones o Atracciones-140402006</t>
  </si>
  <si>
    <t>Parques de Diversiones o Atracciones-140402006 | Prod: Parques-140402 | Sector: Aire Libre | Industria: DEPORTE - 14</t>
  </si>
  <si>
    <t>140402006parques_de_diversiones_o_atracciones</t>
  </si>
  <si>
    <t>INSERT INTO categoria VALUES (140402006,'Parques de Diversiones o Atracciones','Parques de Diversiones o Atracciones-140402006','Parques de Diversiones o Atracciones-140402006 | Prod: Parques-140402 | Sector: Aire Libre | Industria: DEPORTE - 14',140402);</t>
  </si>
  <si>
    <t>Parques Más Famosos</t>
  </si>
  <si>
    <t>Central Park</t>
  </si>
  <si>
    <t>Central Park-140403005</t>
  </si>
  <si>
    <t>Central Park-140403005 | Prod: Parques Populares-140403 | Sector: Aire Libre | Industria: DEPORTE - 14</t>
  </si>
  <si>
    <t>140403005central_park</t>
  </si>
  <si>
    <t>INSERT INTO categoria VALUES (140403005,'Central Park','Central Park-140403005','Central Park-140403005 | Prod: Parques Populares-140403 | Sector: Aire Libre | Industria: DEPORTE - 14',140403);</t>
  </si>
  <si>
    <t>Hyde Park</t>
  </si>
  <si>
    <t>Hyde Park-140403006</t>
  </si>
  <si>
    <t>Hyde Park-140403006 | Prod: Parques Populares-140403 | Sector: Aire Libre | Industria: DEPORTE - 14</t>
  </si>
  <si>
    <t>140403006hyde_park</t>
  </si>
  <si>
    <t>INSERT INTO categoria VALUES (140403006,'Hyde Park','Hyde Park-140403006','Hyde Park-140403006 | Prod: Parques Populares-140403 | Sector: Aire Libre | Industria: DEPORTE - 14',140403);</t>
  </si>
  <si>
    <t>Tiegarten</t>
  </si>
  <si>
    <t>Tiegarten-140403007</t>
  </si>
  <si>
    <t>Tiegarten-140403007 | Prod: Parques Populares-140403 | Sector: Aire Libre | Industria: DEPORTE - 14</t>
  </si>
  <si>
    <t>140403007tiegarten</t>
  </si>
  <si>
    <t>INSERT INTO categoria VALUES (140403007,'Tiegarten','Tiegarten-140403007','Tiegarten-140403007 | Prod: Parques Populares-140403 | Sector: Aire Libre | Industria: DEPORTE - 14',140403);</t>
  </si>
  <si>
    <t>Englischer Garten</t>
  </si>
  <si>
    <t>Englischer Garten-140403008</t>
  </si>
  <si>
    <t>Englischer Garten-140403008 | Prod: Parques Populares-140403 | Sector: Aire Libre | Industria: DEPORTE - 14</t>
  </si>
  <si>
    <t>140403008englischer_garten</t>
  </si>
  <si>
    <t>INSERT INTO categoria VALUES (140403008,'Englischer Garten','Englischer Garten-140403008','Englischer Garten-140403008 | Prod: Parques Populares-140403 | Sector: Aire Libre | Industria: DEPORTE - 14',140403);</t>
  </si>
  <si>
    <t>Jardines de Luxemburgo</t>
  </si>
  <si>
    <t>Jardines de Luxemburgo-140403009</t>
  </si>
  <si>
    <t>Jardines de Luxemburgo-140403009 | Prod: Parques Populares-140403 | Sector: Aire Libre | Industria: DEPORTE - 14</t>
  </si>
  <si>
    <t>140403009jardines_de_luxemburgo</t>
  </si>
  <si>
    <t>INSERT INTO categoria VALUES (140403009,'Jardines de Luxemburgo','Jardines de Luxemburgo-140403009','Jardines de Luxemburgo-140403009 | Prod: Parques Populares-140403 | Sector: Aire Libre | Industria: DEPORTE - 14',140403);</t>
  </si>
  <si>
    <t>Parque del Retiro</t>
  </si>
  <si>
    <t>Parque del Retiro-140403010</t>
  </si>
  <si>
    <t>Parque del Retiro-140403010 | Prod: Parques Populares-140403 | Sector: Aire Libre | Industria: DEPORTE - 14</t>
  </si>
  <si>
    <t>140403010parque_del_retiro</t>
  </si>
  <si>
    <t>INSERT INTO categoria VALUES (140403010,'Parque del Retiro','Parque del Retiro-140403010','Parque del Retiro-140403010 | Prod: Parques Populares-140403 | Sector: Aire Libre | Industria: DEPORTE - 14',140403);</t>
  </si>
  <si>
    <t>Parque Metropolitano de Santiago de Chile</t>
  </si>
  <si>
    <t>Parque Metropolitano de Santiago de Chile-140403011</t>
  </si>
  <si>
    <t>Parque Metropolitano de Santiago de Chile-140403011 | Prod: Parques Populares-140403 | Sector: Aire Libre | Industria: DEPORTE - 14</t>
  </si>
  <si>
    <t>140403011parque_metropolitano_de_santiago_de_chile</t>
  </si>
  <si>
    <t>INSERT INTO categoria VALUES (140403011,'Parque Metropolitano de Santiago de Chile','Parque Metropolitano de Santiago de Chile-140403011','Parque Metropolitano de Santiago de Chile-140403011 | Prod: Parques Populares-140403 | Sector: Aire Libre | Industria: DEPORTE - 14',140403);</t>
  </si>
  <si>
    <t>Parque de Chapultepec</t>
  </si>
  <si>
    <t>Parque de Chapultepec-140403012</t>
  </si>
  <si>
    <t>Parque de Chapultepec-140403012 | Prod: Parques Populares-140403 | Sector: Aire Libre | Industria: DEPORTE - 14</t>
  </si>
  <si>
    <t>140403012parque_de_chapultepec</t>
  </si>
  <si>
    <t>INSERT INTO categoria VALUES (140403012,'Parque de Chapultepec','Parque de Chapultepec-140403012','Parque de Chapultepec-140403012 | Prod: Parques Populares-140403 | Sector: Aire Libre | Industria: DEPORTE - 14',140403);</t>
  </si>
  <si>
    <t>Parque de Yoyogi</t>
  </si>
  <si>
    <t>Parque de Yoyogi-140403013</t>
  </si>
  <si>
    <t>Parque de Yoyogi-140403013 | Prod: Parques Populares-140403 | Sector: Aire Libre | Industria: DEPORTE - 14</t>
  </si>
  <si>
    <t>140403013parque_de_yoyogi</t>
  </si>
  <si>
    <t>INSERT INTO categoria VALUES (140403013,'Parque de Yoyogi','Parque de Yoyogi-140403013','Parque de Yoyogi-140403013 | Prod: Parques Populares-140403 | Sector: Aire Libre | Industria: DEPORTE - 14',140403);</t>
  </si>
  <si>
    <t>Universal Studios de Orlando</t>
  </si>
  <si>
    <t>Universal Studios de Orlando-140403014</t>
  </si>
  <si>
    <t>Universal Studios de Orlando-140403014 | Prod: Parques Populares-140403 | Sector: Aire Libre | Industria: DEPORTE - 14</t>
  </si>
  <si>
    <t>140403014universal_studios_de_orlando</t>
  </si>
  <si>
    <t>INSERT INTO categoria VALUES (140403014,'Universal Studios de Orlando','Universal Studios de Orlando-140403014','Universal Studios de Orlando-140403014 | Prod: Parques Populares-140403 | Sector: Aire Libre | Industria: DEPORTE - 14',140403);</t>
  </si>
  <si>
    <t>Parque Güell</t>
  </si>
  <si>
    <t>Parque Güell-140403015</t>
  </si>
  <si>
    <t>Parque Güell-140403015 | Prod: Parques Populares-140403 | Sector: Aire Libre | Industria: DEPORTE - 14</t>
  </si>
  <si>
    <t>140403015parque_güell</t>
  </si>
  <si>
    <t>INSERT INTO categoria VALUES (140403015,'Parque Güell','Parque Güell-140403015','Parque Güell-140403015 | Prod: Parques Populares-140403 | Sector: Aire Libre | Industria: DEPORTE - 14',140403);</t>
  </si>
  <si>
    <t>Six Flags</t>
  </si>
  <si>
    <t>Six Flags-140403016</t>
  </si>
  <si>
    <t>Six Flags-140403016 | Prod: Parques Populares-140403 | Sector: Aire Libre | Industria: DEPORTE - 14</t>
  </si>
  <si>
    <t>140403016six_flags</t>
  </si>
  <si>
    <t>INSERT INTO categoria VALUES (140403016,'Six Flags','Six Flags-140403016','Six Flags-140403016 | Prod: Parques Populares-140403 | Sector: Aire Libre | Industria: DEPORTE - 14',140403);</t>
  </si>
  <si>
    <t>Europa Park</t>
  </si>
  <si>
    <t>Europa Park-140403017</t>
  </si>
  <si>
    <t>Europa Park-140403017 | Prod: Parques Populares-140403 | Sector: Aire Libre | Industria: DEPORTE - 14</t>
  </si>
  <si>
    <t>140403017europa_park</t>
  </si>
  <si>
    <t>INSERT INTO categoria VALUES (140403017,'Europa Park','Europa Park-140403017','Europa Park-140403017 | Prod: Parques Populares-140403 | Sector: Aire Libre | Industria: DEPORTE - 14',140403);</t>
  </si>
  <si>
    <t>Everland</t>
  </si>
  <si>
    <t>Everland-140403018</t>
  </si>
  <si>
    <t>Everland-140403018 | Prod: Parques Populares-140403 | Sector: Aire Libre | Industria: DEPORTE - 14</t>
  </si>
  <si>
    <t>140403018everland</t>
  </si>
  <si>
    <t>INSERT INTO categoria VALUES (140403018,'Everland','Everland-140403018','Everland-140403018 | Prod: Parques Populares-140403 | Sector: Aire Libre | Industria: DEPORTE - 14',140403);</t>
  </si>
  <si>
    <t>Aquatica</t>
  </si>
  <si>
    <t>Aquatica-140403019</t>
  </si>
  <si>
    <t>Aquatica-140403019 | Prod: Parques Populares-140403 | Sector: Aire Libre | Industria: DEPORTE - 14</t>
  </si>
  <si>
    <t>140403019aquatica</t>
  </si>
  <si>
    <t>INSERT INTO categoria VALUES (140403019,'Aquatica','Aquatica-140403019','Aquatica-140403019 | Prod: Parques Populares-140403 | Sector: Aire Libre | Industria: DEPORTE - 14',140403);</t>
  </si>
  <si>
    <t>Beach Park</t>
  </si>
  <si>
    <t>Beach Park-140403020</t>
  </si>
  <si>
    <t>Beach Park-140403020 | Prod: Parques Populares-140403 | Sector: Aire Libre | Industria: DEPORTE - 14</t>
  </si>
  <si>
    <t>140403020beach_park</t>
  </si>
  <si>
    <t>INSERT INTO categoria VALUES (140403020,'Beach Park','Beach Park-140403020','Beach Park-140403020 | Prod: Parques Populares-140403 | Sector: Aire Libre | Industria: DEPORTE - 14',140403);</t>
  </si>
  <si>
    <t>Parque Nacional de Iguazú</t>
  </si>
  <si>
    <t>Parque Nacional de Iguazú-140403021</t>
  </si>
  <si>
    <t>Parque Nacional de Iguazú-140403021 | Prod: Parques Populares-140403 | Sector: Aire Libre | Industria: DEPORTE - 14</t>
  </si>
  <si>
    <t>140403021parque_nacional_de_iguazu</t>
  </si>
  <si>
    <t>INSERT INTO categoria VALUES (140403021,'Parque Nacional de Iguazú','Parque Nacional de Iguazú-140403021','Parque Nacional de Iguazú-140403021 | Prod: Parques Populares-140403 | Sector: Aire Libre | Industria: DEPORTE - 14',140403);</t>
  </si>
  <si>
    <t>Parque Nacional Vatnajökull</t>
  </si>
  <si>
    <t>Parque Nacional Vatnajökull-140403022</t>
  </si>
  <si>
    <t>Parque Nacional Vatnajökull-140403022 | Prod: Parques Populares-140403 | Sector: Aire Libre | Industria: DEPORTE - 14</t>
  </si>
  <si>
    <t>140403022parque_nacional_vatnajökull</t>
  </si>
  <si>
    <t>INSERT INTO categoria VALUES (140403022,'Parque Nacional Vatnajökull','Parque Nacional Vatnajökull-140403022','Parque Nacional Vatnajökull-140403022 | Prod: Parques Populares-140403 | Sector: Aire Libre | Industria: DEPORTE - 14',140403);</t>
  </si>
  <si>
    <t>Parque Nacional Corcovado</t>
  </si>
  <si>
    <t>Parque Nacional Corcovado-140403023</t>
  </si>
  <si>
    <t>Parque Nacional Corcovado-140403023 | Prod: Parques Populares-140403 | Sector: Aire Libre | Industria: DEPORTE - 14</t>
  </si>
  <si>
    <t>140403023parque_nacional_corcovado</t>
  </si>
  <si>
    <t>INSERT INTO categoria VALUES (140403023,'Parque Nacional Corcovado','Parque Nacional Corcovado-140403023','Parque Nacional Corcovado-140403023 | Prod: Parques Populares-140403 | Sector: Aire Libre | Industria: DEPORTE - 14',140403);</t>
  </si>
  <si>
    <t>Parque Nacional de los Glaciares</t>
  </si>
  <si>
    <t>Parque Nacional de los Glaciares-140403024</t>
  </si>
  <si>
    <t>Parque Nacional de los Glaciares-140403024 | Prod: Parques Populares-140403 | Sector: Aire Libre | Industria: DEPORTE - 14</t>
  </si>
  <si>
    <t>140403024parque_nacional_de_los_glaciares</t>
  </si>
  <si>
    <t>INSERT INTO categoria VALUES (140403024,'Parque Nacional de los Glaciares','Parque Nacional de los Glaciares-140403024','Parque Nacional de los Glaciares-140403024 | Prod: Parques Populares-140403 | Sector: Aire Libre | Industria: DEPORTE - 14',140403);</t>
  </si>
  <si>
    <t>Parque Nacional del Komodo</t>
  </si>
  <si>
    <t>Parque Nacional del Komodo-140403025</t>
  </si>
  <si>
    <t>Parque Nacional del Komodo-140403025 | Prod: Parques Populares-140403 | Sector: Aire Libre | Industria: DEPORTE - 14</t>
  </si>
  <si>
    <t>140403025parque_nacional_del_komodo</t>
  </si>
  <si>
    <t>INSERT INTO categoria VALUES (140403025,'Parque Nacional del Komodo','Parque Nacional del Komodo-140403025','Parque Nacional del Komodo-140403025 | Prod: Parques Populares-140403 | Sector: Aire Libre | Industria: DEPORTE - 14',140403);</t>
  </si>
  <si>
    <t>Parque Nacional de los Lagos de Plitvice</t>
  </si>
  <si>
    <t>Parque Nacional de los Lagos de Plitvice-140403026</t>
  </si>
  <si>
    <t>Parque Nacional de los Lagos de Plitvice-140403026 | Prod: Parques Populares-140403 | Sector: Aire Libre | Industria: DEPORTE - 14</t>
  </si>
  <si>
    <t>140403026parque_nacional_de_los_lagos_de_plitvice</t>
  </si>
  <si>
    <t>INSERT INTO categoria VALUES (140403026,'Parque Nacional de los Lagos de Plitvice','Parque Nacional de los Lagos de Plitvice-140403026','Parque Nacional de los Lagos de Plitvice-140403026 | Prod: Parques Populares-140403 | Sector: Aire Libre | Industria: DEPORTE - 14',140403);</t>
  </si>
  <si>
    <t>Parque Nacional Banff</t>
  </si>
  <si>
    <t>Parque Nacional Banff-140403027</t>
  </si>
  <si>
    <t>Parque Nacional Banff-140403027 | Prod: Parques Populares-140403 | Sector: Aire Libre | Industria: DEPORTE - 14</t>
  </si>
  <si>
    <t>140403027parque_nacional_banff</t>
  </si>
  <si>
    <t>INSERT INTO categoria VALUES (140403027,'Parque Nacional Banff','Parque Nacional Banff-140403027','Parque Nacional Banff-140403027 | Prod: Parques Populares-140403 | Sector: Aire Libre | Industria: DEPORTE - 14',140403);</t>
  </si>
  <si>
    <t>Parque Nacional de la Torres del Paine</t>
  </si>
  <si>
    <t>Parque Nacional de la Torres del Paine-140403028</t>
  </si>
  <si>
    <t>Parque Nacional de la Torres del Paine-140403028 | Prod: Parques Populares-140403 | Sector: Aire Libre | Industria: DEPORTE - 14</t>
  </si>
  <si>
    <t>140403028parque_nacional_de_la_torres_del_paine</t>
  </si>
  <si>
    <t>INSERT INTO categoria VALUES (140403028,'Parque Nacional de la Torres del Paine','Parque Nacional de la Torres del Paine-140403028','Parque Nacional de la Torres del Paine-140403028 | Prod: Parques Populares-140403 | Sector: Aire Libre | Industria: DEPORTE - 14',140403);</t>
  </si>
  <si>
    <t>Parque Nacional de Ordesa y Monte Perdido</t>
  </si>
  <si>
    <t>Parque Nacional de Ordesa y Monte Perdido-140403029</t>
  </si>
  <si>
    <t>Parque Nacional de Ordesa y Monte Perdido-140403029 | Prod: Parques Populares-140403 | Sector: Aire Libre | Industria: DEPORTE - 14</t>
  </si>
  <si>
    <t>140403029parque_nacional_de_ordesa_y_monte_perdido</t>
  </si>
  <si>
    <t>INSERT INTO categoria VALUES (140403029,'Parque Nacional de Ordesa y Monte Perdido','Parque Nacional de Ordesa y Monte Perdido-140403029','Parque Nacional de Ordesa y Monte Perdido-140403029 | Prod: Parques Populares-140403 | Sector: Aire Libre | Industria: DEPORTE - 14',140403);</t>
  </si>
  <si>
    <t>Parque Nacional de Canaima</t>
  </si>
  <si>
    <t>Parque Nacional de Canaima-140403030</t>
  </si>
  <si>
    <t>Parque Nacional de Canaima-140403030 | Prod: Parques Populares-140403 | Sector: Aire Libre | Industria: DEPORTE - 14</t>
  </si>
  <si>
    <t>140403030parque_nacional_de_canaima</t>
  </si>
  <si>
    <t>INSERT INTO categoria VALUES (140403030,'Parque Nacional de Canaima','Parque Nacional de Canaima-140403030','Parque Nacional de Canaima-140403030 | Prod: Parques Populares-140403 | Sector: Aire Libre | Industria: DEPORTE - 14',140403);</t>
  </si>
  <si>
    <t>Parque Nacional de Galápagos</t>
  </si>
  <si>
    <t>Parque Nacional de Galápagos-140403031</t>
  </si>
  <si>
    <t>Parque Nacional de Galápagos-140403031 | Prod: Parques Populares-140403 | Sector: Aire Libre | Industria: DEPORTE - 14</t>
  </si>
  <si>
    <t>140403031parque_nacional_de_galapagos</t>
  </si>
  <si>
    <t>INSERT INTO categoria VALUES (140403031,'Parque Nacional de Galápagos','Parque Nacional de Galápagos-140403031','Parque Nacional de Galápagos-140403031 | Prod: Parques Populares-140403 | Sector: Aire Libre | Industria: DEPORTE - 14',140403);</t>
  </si>
  <si>
    <t>Parque Nacional de Kruger</t>
  </si>
  <si>
    <t>Parque Nacional de Kruger-140403032</t>
  </si>
  <si>
    <t>Parque Nacional de Kruger-140403032 | Prod: Parques Populares-140403 | Sector: Aire Libre | Industria: DEPORTE - 14</t>
  </si>
  <si>
    <t>140403032parque_nacional_de_kruger</t>
  </si>
  <si>
    <t>INSERT INTO categoria VALUES (140403032,'Parque Nacional de Kruger','Parque Nacional de Kruger-140403032','Parque Nacional de Kruger-140403032 | Prod: Parques Populares-140403 | Sector: Aire Libre | Industria: DEPORTE - 14',140403);</t>
  </si>
  <si>
    <t>Parque Nacional Gran Paradiso</t>
  </si>
  <si>
    <t>Parque Nacional Gran Paradiso-140403033</t>
  </si>
  <si>
    <t>Parque Nacional Gran Paradiso-140403033 | Prod: Parques Populares-140403 | Sector: Aire Libre | Industria: DEPORTE - 14</t>
  </si>
  <si>
    <t>140403033parque_nacional_gran_paradiso</t>
  </si>
  <si>
    <t>INSERT INTO categoria VALUES (140403033,'Parque Nacional Gran Paradiso','Parque Nacional Gran Paradiso-140403033','Parque Nacional Gran Paradiso-140403033 | Prod: Parques Populares-140403 | Sector: Aire Libre | Industria: DEPORTE - 14',140403);</t>
  </si>
  <si>
    <t>Parque Nacional de Oulanka</t>
  </si>
  <si>
    <t>Parque Nacional de Oulanka-140403034</t>
  </si>
  <si>
    <t>Parque Nacional de Oulanka-140403034 | Prod: Parques Populares-140403 | Sector: Aire Libre | Industria: DEPORTE - 14</t>
  </si>
  <si>
    <t>140403034parque_nacional_de_oulanka</t>
  </si>
  <si>
    <t>INSERT INTO categoria VALUES (140403034,'Parque Nacional de Oulanka','Parque Nacional de Oulanka-140403034','Parque Nacional de Oulanka-140403034 | Prod: Parques Populares-140403 | Sector: Aire Libre | Industria: DEPORTE - 14',140403);</t>
  </si>
  <si>
    <t>Parque Nacional de Namib-Naukluft</t>
  </si>
  <si>
    <t>Parque Nacional de Namib-Naukluft-140403035</t>
  </si>
  <si>
    <t>Parque Nacional de Namib-Naukluft-140403035 | Prod: Parques Populares-140403 | Sector: Aire Libre | Industria: DEPORTE - 14</t>
  </si>
  <si>
    <t>140403035parque_nacional_de_namib-naukluft</t>
  </si>
  <si>
    <t>INSERT INTO categoria VALUES (140403035,'Parque Nacional de Namib-Naukluft','Parque Nacional de Namib-Naukluft-140403035','Parque Nacional de Namib-Naukluft-140403035 | Prod: Parques Populares-140403 | Sector: Aire Libre | Industria: DEPORTE - 14',140403);</t>
  </si>
  <si>
    <t>Parque Nacional Kalkalpen</t>
  </si>
  <si>
    <t>Parque Nacional Kalkalpen-140403036</t>
  </si>
  <si>
    <t>Parque Nacional Kalkalpen-140403036 | Prod: Parques Populares-140403 | Sector: Aire Libre | Industria: DEPORTE - 14</t>
  </si>
  <si>
    <t>140403036parque_nacional_kalkalpen</t>
  </si>
  <si>
    <t>INSERT INTO categoria VALUES (140403036,'Parque Nacional Kalkalpen','Parque Nacional Kalkalpen-140403036','Parque Nacional Kalkalpen-140403036 | Prod: Parques Populares-140403 | Sector: Aire Libre | Industria: DEPORTE - 14',140403);</t>
  </si>
  <si>
    <t>Parque Nacional de Jostedalsbreen</t>
  </si>
  <si>
    <t>Parque Nacional de Jostedalsbreen-140403037</t>
  </si>
  <si>
    <t>Parque Nacional de Jostedalsbreen-140403037 | Prod: Parques Populares-140403 | Sector: Aire Libre | Industria: DEPORTE - 14</t>
  </si>
  <si>
    <t>140403037parque_nacional_de_jostedalsbreen</t>
  </si>
  <si>
    <t>INSERT INTO categoria VALUES (140403037,'Parque Nacional de Jostedalsbreen','Parque Nacional de Jostedalsbreen-140403037','Parque Nacional de Jostedalsbreen-140403037 | Prod: Parques Populares-140403 | Sector: Aire Libre | Industria: DEPORTE - 14',140403);</t>
  </si>
  <si>
    <t>Parque Nacional de las Montañas Azules</t>
  </si>
  <si>
    <t>Parque Nacional de las Montañas Azules-140403038</t>
  </si>
  <si>
    <t>Parque Nacional de las Montañas Azules-140403038 | Prod: Parques Populares-140403 | Sector: Aire Libre | Industria: DEPORTE - 14</t>
  </si>
  <si>
    <t>140403038parque_nacional_de_las_montañas_azules</t>
  </si>
  <si>
    <t>INSERT INTO categoria VALUES (140403038,'Parque Nacional de las Montañas Azules','Parque Nacional de las Montañas Azules-140403038','Parque Nacional de las Montañas Azules-140403038 | Prod: Parques Populares-140403 | Sector: Aire Libre | Industria: DEPORTE - 14',140403);</t>
  </si>
  <si>
    <t>Parque Nacional del Valle de Jiuzhaigou</t>
  </si>
  <si>
    <t>Parque Nacional del Valle de Jiuzhaigou-140403039</t>
  </si>
  <si>
    <t>Parque Nacional del Valle de Jiuzhaigou-140403039 | Prod: Parques Populares-140403 | Sector: Aire Libre | Industria: DEPORTE - 14</t>
  </si>
  <si>
    <t>140403039parque_nacional_del_valle_de_jiuzhaigou</t>
  </si>
  <si>
    <t>INSERT INTO categoria VALUES (140403039,'Parque Nacional del Valle de Jiuzhaigou','Parque Nacional del Valle de Jiuzhaigou-140403039','Parque Nacional del Valle de Jiuzhaigou-140403039 | Prod: Parques Populares-140403 | Sector: Aire Libre | Industria: DEPORTE - 14',140403);</t>
  </si>
  <si>
    <t>Parque nacional Göreme</t>
  </si>
  <si>
    <t>Parque nacional Göreme-140403040</t>
  </si>
  <si>
    <t>Parque nacional Göreme-140403040 | Prod: Parques Populares-140403 | Sector: Aire Libre | Industria: DEPORTE - 14</t>
  </si>
  <si>
    <t>140403040parque_nacional_göreme</t>
  </si>
  <si>
    <t>INSERT INTO categoria VALUES (140403040,'Parque nacional Göreme','Parque nacional Göreme-140403040','Parque nacional Göreme-140403040 | Prod: Parques Populares-140403 | Sector: Aire Libre | Industria: DEPORTE - 14',140403);</t>
  </si>
  <si>
    <t>Parque Nacional Serengueti</t>
  </si>
  <si>
    <t>Parque Nacional Serengueti-140403041</t>
  </si>
  <si>
    <t>Parque Nacional Serengueti-140403041 | Prod: Parques Populares-140403 | Sector: Aire Libre | Industria: DEPORTE - 14</t>
  </si>
  <si>
    <t>140403041parque_nacional_serengueti</t>
  </si>
  <si>
    <t>INSERT INTO categoria VALUES (140403041,'Parque Nacional Serengueti','Parque Nacional Serengueti-140403041','Parque Nacional Serengueti-140403041 | Prod: Parques Populares-140403 | Sector: Aire Libre | Industria: DEPORTE - 14',140403);</t>
  </si>
  <si>
    <t>Parque Nacional de Cairngorms</t>
  </si>
  <si>
    <t>Parque Nacional de Cairngorms-140403042</t>
  </si>
  <si>
    <t>Parque Nacional de Cairngorms-140403042 | Prod: Parques Populares-140403 | Sector: Aire Libre | Industria: DEPORTE - 14</t>
  </si>
  <si>
    <t>140403042parque_nacional_de_cairngorms</t>
  </si>
  <si>
    <t>INSERT INTO categoria VALUES (140403042,'Parque Nacional de Cairngorms','Parque Nacional de Cairngorms-140403042','Parque Nacional de Cairngorms-140403042 | Prod: Parques Populares-140403 | Sector: Aire Libre | Industria: DEPORTE - 14',140403);</t>
  </si>
  <si>
    <t>Parque Nacional de Chitwan</t>
  </si>
  <si>
    <t>Parque Nacional de Chitwan-140403043</t>
  </si>
  <si>
    <t>Parque Nacional de Chitwan-140403043 | Prod: Parques Populares-140403 | Sector: Aire Libre | Industria: DEPORTE - 14</t>
  </si>
  <si>
    <t>140403043parque_nacional_de_chitwan</t>
  </si>
  <si>
    <t>INSERT INTO categoria VALUES (140403043,'Parque Nacional de Chitwan','Parque Nacional de Chitwan-140403043','Parque Nacional de Chitwan-140403043 | Prod: Parques Populares-140403 | Sector: Aire Libre | Industria: DEPORTE - 14',140403);</t>
  </si>
  <si>
    <t>Parque Nacional Fiordland</t>
  </si>
  <si>
    <t>Parque Nacional Fiordland-140403044</t>
  </si>
  <si>
    <t>Parque Nacional Fiordland-140403044 | Prod: Parques Populares-140403 | Sector: Aire Libre | Industria: DEPORTE - 14</t>
  </si>
  <si>
    <t>140403044parque_nacional_fiordland</t>
  </si>
  <si>
    <t>INSERT INTO categoria VALUES (140403044,'Parque Nacional Fiordland','Parque Nacional Fiordland-140403044','Parque Nacional Fiordland-140403044 | Prod: Parques Populares-140403 | Sector: Aire Libre | Industria: DEPORTE - 14',140403);</t>
  </si>
  <si>
    <t>Parque Nacional de las Grandes Montañas Humeantes</t>
  </si>
  <si>
    <t>Parque Nacional de las Grandes Montañas Humeantes-140403045</t>
  </si>
  <si>
    <t>Parque Nacional de las Grandes Montañas Humeantes-140403045 | Prod: Parques Populares-140403 | Sector: Aire Libre | Industria: DEPORTE - 14</t>
  </si>
  <si>
    <t>140403045parque_nacional_de_las_grandes_montañas_humeantes</t>
  </si>
  <si>
    <t>INSERT INTO categoria VALUES (140403045,'Parque Nacional de las Grandes Montañas Humeantes','Parque Nacional de las Grandes Montañas Humeantes-140403045','Parque Nacional de las Grandes Montañas Humeantes-140403045 | Prod: Parques Populares-140403 | Sector: Aire Libre | Industria: DEPORTE - 14',140403);</t>
  </si>
  <si>
    <t>Finanzas del Rubro de Parques</t>
  </si>
  <si>
    <t>Gastos por Mantención de Parques</t>
  </si>
  <si>
    <t>Gastos por Mantención de Parques-140404005</t>
  </si>
  <si>
    <t>Gastos por Mantención de Parques-140404005 | Prod: Finanzas Parques-140404 | Sector: Aire Libre | Industria: DEPORTE - 14</t>
  </si>
  <si>
    <t>140404005gastos_por_mantencion_de_parques</t>
  </si>
  <si>
    <t>INSERT INTO categoria VALUES (140404005,'Gastos por Mantención de Parques','Gastos por Mantención de Parques-140404005','Gastos por Mantención de Parques-140404005 | Prod: Finanzas Parques-140404 | Sector: Aire Libre | Industria: DEPORTE - 14',140404);</t>
  </si>
  <si>
    <t>Flujo de Visitantes en Parques</t>
  </si>
  <si>
    <t>Flujo de Visitantes en Parques-140404006</t>
  </si>
  <si>
    <t>Flujo de Visitantes en Parques-140404006 | Prod: Finanzas Parques-140404 | Sector: Aire Libre | Industria: DEPORTE - 14</t>
  </si>
  <si>
    <t>140404006flujo_de_visitantes_en_parques</t>
  </si>
  <si>
    <t>INSERT INTO categoria VALUES (140404006,'Flujo de Visitantes en Parques','Flujo de Visitantes en Parques-140404006','Flujo de Visitantes en Parques-140404006 | Prod: Finanzas Parques-140404 | Sector: Aire Libre | Industria: DEPORTE - 14',140404);</t>
  </si>
  <si>
    <t>Empresas del Rubro de Parques</t>
  </si>
  <si>
    <t>Empresas del Rubro de Parques-140404007</t>
  </si>
  <si>
    <t>Empresas del Rubro de Parques-140404007 | Prod: Finanzas Parques-140404 | Sector: Aire Libre | Industria: DEPORTE - 14</t>
  </si>
  <si>
    <t>140404007empresas_del_rubro_de_parques</t>
  </si>
  <si>
    <t>INSERT INTO categoria VALUES (140404007,'Empresas del Rubro de Parques','Empresas del Rubro de Parques-140404007','Empresas del Rubro de Parques-140404007 | Prod: Finanzas Parques-140404 | Sector: Aire Libre | Industria: DEPORTE - 14',140404);</t>
  </si>
  <si>
    <t>Empleados del Rubro de Parques</t>
  </si>
  <si>
    <t>Empleados del Rubro de Parques-140404008</t>
  </si>
  <si>
    <t>Empleados del Rubro de Parques-140404008 | Prod: Finanzas Parques-140404 | Sector: Aire Libre | Industria: DEPORTE - 14</t>
  </si>
  <si>
    <t>140404008empleados_del_rubro_de_parques</t>
  </si>
  <si>
    <t>INSERT INTO categoria VALUES (140404008,'Empleados del Rubro de Parques','Empleados del Rubro de Parques-140404008','Empleados del Rubro de Parques-140404008 | Prod: Finanzas Parques-140404 | Sector: Aire Libre | Industria: DEPORTE - 14',140404);</t>
  </si>
  <si>
    <t>Donaciones a Parques</t>
  </si>
  <si>
    <t>Donaciones a Parques-140404009</t>
  </si>
  <si>
    <t>Donaciones a Parques-140404009 | Prod: Finanzas Parques-140404 | Sector: Aire Libre | Industria: DEPORTE - 14</t>
  </si>
  <si>
    <t>140404009donaciones_a_parques</t>
  </si>
  <si>
    <t>INSERT INTO categoria VALUES (140404009,'Donaciones a Parques','Donaciones a Parques-140404009','Donaciones a Parques-140404009 | Prod: Finanzas Parques-140404 | Sector: Aire Libre | Industria: DEPORTE - 14',140404);</t>
  </si>
  <si>
    <t>Fundaciones Ambientales</t>
  </si>
  <si>
    <t>Fundaciones Ambientales-140404010</t>
  </si>
  <si>
    <t>Fundaciones Ambientales-140404010 | Prod: Finanzas Parques-140404 | Sector: Aire Libre | Industria: DEPORTE - 14</t>
  </si>
  <si>
    <t>140404010fundaciones_ambientales</t>
  </si>
  <si>
    <t>INSERT INTO categoria VALUES (140404010,'Fundaciones Ambientales','Fundaciones Ambientales-140404010','Fundaciones Ambientales-140404010 | Prod: Finanzas Parques-140404 | Sector: Aire Libre | Industria: DEPORTE - 14',140404);</t>
  </si>
  <si>
    <t>Fundaciones para Parques de Diversiones u otros</t>
  </si>
  <si>
    <t>Fundaciones para Parques de Diversiones u otros-140404011</t>
  </si>
  <si>
    <t>Fundaciones para Parques de Diversiones u otros-140404011 | Prod: Finanzas Parques-140404 | Sector: Aire Libre | Industria: DEPORTE - 14</t>
  </si>
  <si>
    <t>140404011fundaciones_para_parques_de_diversiones_u_otros</t>
  </si>
  <si>
    <t>INSERT INTO categoria VALUES (140404011,'Fundaciones para Parques de Diversiones u otros','Fundaciones para Parques de Diversiones u otros-140404011','Fundaciones para Parques de Diversiones u otros-140404011 | Prod: Finanzas Parques-140404 | Sector: Aire Libre | Industria: DEPORTE - 14',140404);</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</si>
  <si>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</si>
  <si>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</si>
  <si>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</si>
  <si>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</si>
  <si>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</si>
  <si>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</si>
  <si>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</si>
  <si>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</si>
  <si>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</si>
  <si>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</si>
  <si>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</si>
  <si>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</si>
  <si>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</si>
  <si>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</si>
  <si>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</si>
  <si>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</si>
  <si>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</si>
  <si>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</si>
  <si>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</si>
  <si>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</si>
  <si>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</si>
  <si>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</si>
  <si>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</si>
  <si>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</si>
  <si>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</si>
  <si>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</si>
  <si>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</si>
  <si>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</si>
  <si>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</si>
  <si>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</si>
  <si>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</si>
  <si>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</si>
  <si>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</si>
  <si>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</si>
  <si>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</si>
  <si>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</si>
  <si>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</si>
  <si>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</si>
  <si>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</si>
  <si>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</si>
  <si>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</si>
  <si>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</si>
  <si>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</si>
  <si>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</si>
  <si>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</si>
  <si>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</si>
  <si>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</si>
  <si>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</si>
  <si>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</si>
  <si>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</si>
  <si>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</si>
  <si>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</si>
  <si>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</si>
  <si>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</si>
  <si>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</si>
  <si>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</si>
  <si>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</si>
  <si>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</si>
  <si>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</si>
  <si>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</si>
  <si>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</si>
  <si>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</si>
  <si>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</si>
  <si>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</si>
  <si>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</si>
  <si>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Atún</t>
  </si>
  <si>
    <t>Atún-100201004</t>
  </si>
  <si>
    <t>Atún-100201004 | Prod: Marino-100201 | Sector: Pesca-1002 | Industria: AGR - 10</t>
  </si>
  <si>
    <t>100201004atun</t>
  </si>
  <si>
    <t>INSERT INTO categoria VALUES (100201004,'Atún','Atún-100201004','Atún-100201004 | Prod: Marino-100201 | Sector: Pesca-1002 | Industria: AGR - 10',100201);</t>
  </si>
  <si>
    <t>Huepo</t>
  </si>
  <si>
    <t>Huepo-100202004</t>
  </si>
  <si>
    <t>Huepo-100202004 | Prod: Marino-100202 | Sector: Pesca-1002 | Industria: AGR - 10</t>
  </si>
  <si>
    <t>100202004huepo</t>
  </si>
  <si>
    <t>INSERT INTO categoria VALUES (100202004,'Huepo','Huepo-100202004','Huepo-100202004 | Prod: Marino-100202 | Sector: Pesca-1002 | Industria: AGR - 10',100202);</t>
  </si>
  <si>
    <t>Ulte</t>
  </si>
  <si>
    <t>Ulte-100203004</t>
  </si>
  <si>
    <t>Ulte-100203004 | Prod: Marino-100203 | Sector: Pesca-1002 | Industria: AGR - 10</t>
  </si>
  <si>
    <t>100203004ulte</t>
  </si>
  <si>
    <t>INSERT INTO categoria VALUES (100203004,'Ulte','Ulte-100203004','Ulte-100203004 | Prod: Marino-100203 | Sector: Pesca-1002 | Industria: AGR - 10',100203);</t>
  </si>
  <si>
    <t>Centolla</t>
  </si>
  <si>
    <t>Centolla-100204004</t>
  </si>
  <si>
    <t>Centolla-100204004 | Prod: Marino-100204 | Sector: Pesca-1002 | Industria: AGR - 10</t>
  </si>
  <si>
    <t>100204004centolla</t>
  </si>
  <si>
    <t>INSERT INTO categoria VALUES (100204004,'Centolla','Centolla-100204004','Centolla-100204004 | Prod: Marino-100204 | Sector: Pesca-1002 | Industria: AGR - 10',100204);</t>
  </si>
  <si>
    <t>Equinodermos</t>
  </si>
  <si>
    <t>Estrella de Mar</t>
  </si>
  <si>
    <t>Estrella de Mar-100205004</t>
  </si>
  <si>
    <t>Estrella de Mar-100205004 | Prod: Marino-100205 | Sector: Pesca-1002 | Industria: AGR - 10</t>
  </si>
  <si>
    <t>100205004estrella_de_mar</t>
  </si>
  <si>
    <t>INSERT INTO categoria VALUES (100205004,'Estrella de Mar','Estrella de Mar-100205004','Estrella de Mar-100205004 | Prod: Marino-100205 | Sector: Pesca-1002 | Industria: AGR - 10',100205);</t>
  </si>
  <si>
    <t>Morsa</t>
  </si>
  <si>
    <t>Morsa-100206004</t>
  </si>
  <si>
    <t>Morsa-100206004 | Prod: Marino-100206 | Sector: Pesca-1002 | Industria: AGR - 10</t>
  </si>
  <si>
    <t>100206004morsa</t>
  </si>
  <si>
    <t>INSERT INTO categoria VALUES (100206004,'Morsa','Morsa-100206004','Morsa-100206004 | Prod: Marino-100206 | Sector: Pesca-1002 | Industria: AGR - 10',100206);</t>
  </si>
  <si>
    <t>Ortiga de Mar</t>
  </si>
  <si>
    <t>Ortiga de Mar-100208004</t>
  </si>
  <si>
    <t>Ortiga de Mar-100208004 | Prod: Marino-100208 | Sector: Pesca-1002 | Industria: AGR - 10</t>
  </si>
  <si>
    <t>100208004ortiga_de_mar</t>
  </si>
  <si>
    <t>INSERT INTO categoria VALUES (100208004,'Ortiga de Mar','Ortiga de Mar-100208004','Ortiga de Mar-100208004 | Prod: Marino-100208 | Sector: Pesca-1002 | Industria: AGR - 10',100208);</t>
  </si>
  <si>
    <t>Mar Squirts</t>
  </si>
  <si>
    <t>Mar Squirts-100209004</t>
  </si>
  <si>
    <t>Mar Squirts-100209004 | Prod: Marino-100209 | Sector: Pesca-1002 | Industria: AGR - 10</t>
  </si>
  <si>
    <t>100209004mar_squirts</t>
  </si>
  <si>
    <t>INSERT INTO categoria VALUES (100209004,'Mar Squirts','Mar Squirts-100209004','Mar Squirts-100209004 | Prod: Marino-100209 | Sector: Pesca-1002 | Industria: AGR - 10',100209);</t>
  </si>
  <si>
    <t>Resina</t>
  </si>
  <si>
    <t>Resina-100301004</t>
  </si>
  <si>
    <t>Resina-100301004 | Prod: Forestal-100301 | Sector: Silvo-1003 | Industria: AGR - 10</t>
  </si>
  <si>
    <t>100301004resina</t>
  </si>
  <si>
    <t>INSERT INTO categoria VALUES (100301004,'Resina','Resina-100301004','Resina-100301004 | Prod: Forestal-100301 | Sector: Silvo-1003 | Industria: AGR - 10',100301);</t>
  </si>
  <si>
    <t>Leche-100401004</t>
  </si>
  <si>
    <t>Leche-100401004 | Prod: Vacunos-100401 | Sector: Gan-1004 | Industria: AGR - 10</t>
  </si>
  <si>
    <t>100401004leche</t>
  </si>
  <si>
    <t>INSERT INTO categoria VALUES (100401004,'Leche','Leche-100401004','Leche-100401004 | Prod: Vacunos-100401 | Sector: Gan-1004 | Industria: AGR - 10',100401);</t>
  </si>
  <si>
    <t>Carne-100402004</t>
  </si>
  <si>
    <t>Carne-100402004 | Prod: Oveja-100402 | Sector: Gan-1004 | Industria: AGR - 10</t>
  </si>
  <si>
    <t>100402004carne</t>
  </si>
  <si>
    <t>INSERT INTO categoria VALUES (100402004,'Carne','Carne-100402004','Carne-100402004 | Prod: Oveja-100402 | Sector: Gan-1004 | Industria: AGR - 10',100402);</t>
  </si>
  <si>
    <t>Fertilizante-100403004</t>
  </si>
  <si>
    <t>Fertilizante-100403004 | Prod: Cabras-100403 | Sector: Gan-1004 | Industria: AGR - 10</t>
  </si>
  <si>
    <t>100403004fertilizante</t>
  </si>
  <si>
    <t>INSERT INTO categoria VALUES (100403004,'Fertilizante','Fertilizante-100403004','Fertilizante-100403004 | Prod: Cabras-100403 | Sector: Gan-1004 | Industria: AGR - 10',100403);</t>
  </si>
  <si>
    <t>Cuero-100404004</t>
  </si>
  <si>
    <t>Cuero-100404004 | Prod: Cerdos-100404 | Sector: Gan-1004 | Industria: AGR - 10</t>
  </si>
  <si>
    <t>100404004cuero</t>
  </si>
  <si>
    <t>INSERT INTO categoria VALUES (100404004,'Cuero','Cuero-100404004','Cuero-100404004 | Prod: Cerdos-100404 | Sector: Gan-1004 | Industria: AGR - 10',100404);</t>
  </si>
  <si>
    <t>Pollo</t>
  </si>
  <si>
    <t>Pollo-100405004</t>
  </si>
  <si>
    <t>Pollo-100405004 | Prod: Aves-100405 | Sector: Gan-1004 | Industria: AGR - 10</t>
  </si>
  <si>
    <t>100405004pollo</t>
  </si>
  <si>
    <t>INSERT INTO categoria VALUES (100405004,'Pollo','Pollo-100405004','Pollo-100405004 | Prod: Aves-100405 | Sector: Gan-1004 | Industria: AGR - 10',100405);</t>
  </si>
  <si>
    <t>Asno o burro</t>
  </si>
  <si>
    <t>Asno o burro-100406004</t>
  </si>
  <si>
    <t>Asno o burro-100406004 | Prod: Caballos-100406 | Sector: Gan-1004 | Industria: AGR - 10</t>
  </si>
  <si>
    <t>100406004asno_o_burro</t>
  </si>
  <si>
    <t>INSERT INTO categoria VALUES (100406004,'Asno o burro','Asno o burro-100406004','Asno o burro-100406004 | Prod: Caballos-100406 | Sector: Gan-1004 | Industria: AGR - 10',100406);</t>
  </si>
  <si>
    <t>Gazapo</t>
  </si>
  <si>
    <t>Gazapo-100407004</t>
  </si>
  <si>
    <t>Gazapo-100407004 | Prod: Conejos-100407 | Sector: Gan-1004 | Industria: AGR - 10</t>
  </si>
  <si>
    <t>100407004gazapo</t>
  </si>
  <si>
    <t>INSERT INTO categoria VALUES (100407004,'Gazapo','Gazapo-100407004','Gazapo-100407004 | Prod: Conejos-100407 | Sector: Gan-1004 | Industria: AGR - 10',100407);</t>
  </si>
  <si>
    <t>Apicultura</t>
  </si>
  <si>
    <t>Polen</t>
  </si>
  <si>
    <t>Polen-100409004</t>
  </si>
  <si>
    <t>Polen-100409004 | Prod: Abejas-100409 | Sector: Gan-1004 | Industria: AGR - 10</t>
  </si>
  <si>
    <t>100409004polen</t>
  </si>
  <si>
    <t>INSERT INTO categoria VALUES (100409004,'Polen','Polen-100409004','Polen-100409004 | Prod: Abejas-100409 | Sector: Gan-1004 | Industria: AGR - 10',100409);</t>
  </si>
  <si>
    <t>Manantial Subterráneo</t>
  </si>
  <si>
    <t>Manantial Subterráneo-150101004</t>
  </si>
  <si>
    <t>Manantial Subterráneo-150101004 | Prod: Agua-150101 | Sector: Agua-1501 | Industria: EN&amp;MA - 15</t>
  </si>
  <si>
    <t>150101004manantial_subterraneo</t>
  </si>
  <si>
    <t>INSERT INTO categoria VALUES (150101004,'Manantial Subterráneo','Manantial Subterráneo-150101004','Manantial Subterráneo-150101004 | Prod: Agua-150101 | Sector: Agua-1501 | Industria: EN&amp;MA - 15',150101);</t>
  </si>
  <si>
    <t>Manantial</t>
  </si>
  <si>
    <t>Manantial-150102004</t>
  </si>
  <si>
    <t>Manantial-150102004 | Prod: Agua-150102 | Sector: Agua-1501 | Industria: EN&amp;MA - 15</t>
  </si>
  <si>
    <t>150102004manantial</t>
  </si>
  <si>
    <t>INSERT INTO categoria VALUES (150102004,'Manantial','Manantial-150102004','Manantial-150102004 | Prod: Agua-150102 | Sector: Agua-1501 | Industria: EN&amp;MA - 15',150102);</t>
  </si>
  <si>
    <t>Aguas con materia orgánica no biodegradable</t>
  </si>
  <si>
    <t>Aguas con materia orgánica no biodegradable-150104004</t>
  </si>
  <si>
    <t>Aguas con materia orgánica no biodegradable-150104004 | Prod: Agua-150104 | Sector: Agua-1501 | Industria: EN&amp;MA - 15</t>
  </si>
  <si>
    <t>150104004aguas_con_materia_organica_no_biodegradable</t>
  </si>
  <si>
    <t>INSERT INTO categoria VALUES (150104004,'Aguas con materia orgánica no biodegradable','Aguas con materia orgánica no biodegradable-150104004','Aguas con materia orgánica no biodegradable-150104004 | Prod: Agua-150104 | Sector: Agua-1501 | Industria: EN&amp;MA - 15',150104);</t>
  </si>
  <si>
    <t>Tiempo Atmosférico</t>
  </si>
  <si>
    <t>Evapotranspiración-150201004</t>
  </si>
  <si>
    <t>Evapotranspiración-150201004 | Prod: Clima-150201 | Sector: Clima-1502 | Industria: EN&amp;MA - 15</t>
  </si>
  <si>
    <t>150201004evapotranspiracion</t>
  </si>
  <si>
    <t>INSERT INTO categoria VALUES (150201004,'Evapotranspiración','Evapotranspiración-150201004','Evapotranspiración-150201004 | Prod: Clima-150201 | Sector: Clima-1502 | Industria: EN&amp;MA - 15',150201);</t>
  </si>
  <si>
    <t>Emisiones de gases de efecto de invernaderos</t>
  </si>
  <si>
    <t>Emisiones de gases de efecto de invernaderos-150202004</t>
  </si>
  <si>
    <t>Emisiones de gases de efecto de invernaderos-150202004 | Prod: Clima-150202 | Sector: Clima-1502 | Industria: EN&amp;MA - 15</t>
  </si>
  <si>
    <t>150202004emisiones_de_gases_de_efecto_de_invernaderos</t>
  </si>
  <si>
    <t>INSERT INTO categoria VALUES (150202004,'Emisiones de gases de efecto de invernaderos','Emisiones de gases de efecto de invernaderos-150202004','Emisiones de gases de efecto de invernaderos-150202004 | Prod: Clima-150202 | Sector: Clima-1502 | Industria: EN&amp;MA - 15',150202);</t>
  </si>
  <si>
    <t>Continental-150203004</t>
  </si>
  <si>
    <t>Continental-150203004 | Prod: Clima-150203 | Sector: Clima-1502 | Industria: EN&amp;MA - 15</t>
  </si>
  <si>
    <t>150203004continental</t>
  </si>
  <si>
    <t>INSERT INTO categoria VALUES (150203004,'Continental','Continental-150203004','Continental-150203004 | Prod: Clima-150203 | Sector: Clima-1502 | Industria: EN&amp;MA - 15',150203);</t>
  </si>
  <si>
    <t>HC volátiles</t>
  </si>
  <si>
    <t>HC volátiles-150301004</t>
  </si>
  <si>
    <t>HC volátiles-150301004 | Prod: Móviles-150301 | Sector: Emision-1503 | Industria: EN&amp;MA - 15</t>
  </si>
  <si>
    <t>150301004hc_volatiles</t>
  </si>
  <si>
    <t>INSERT INTO categoria VALUES (150301004,'HC volátiles','HC volátiles-150301004','HC volátiles-150301004 | Prod: Móviles-150301 | Sector: Emision-1503 | Industria: EN&amp;MA - 15',150301);</t>
  </si>
  <si>
    <t>NOx-150302004</t>
  </si>
  <si>
    <t>NOx-150302004 | Prod: Fijas-150302 | Sector: Emision-1503 | Industria: EN&amp;MA - 15</t>
  </si>
  <si>
    <t>150302004nox</t>
  </si>
  <si>
    <t>INSERT INTO categoria VALUES (150302004,'NOx','NOx-150302004','NOx-150302004 | Prod: Fijas-150302 | Sector: Emision-1503 | Industria: EN&amp;MA - 15',150302);</t>
  </si>
  <si>
    <t>SO4</t>
  </si>
  <si>
    <t>SO4-150303004</t>
  </si>
  <si>
    <t>SO4-150303004 | Prod: Generación-150303 | Sector: Emision-1503 | Industria: EN&amp;MA - 15</t>
  </si>
  <si>
    <t>150303004so4</t>
  </si>
  <si>
    <t>INSERT INTO categoria VALUES (150303004,'SO4','SO4-150303004','SO4-150303004 | Prod: Generación-150303 | Sector: Emision-1503 | Industria: EN&amp;MA - 15',150303);</t>
  </si>
  <si>
    <t>HFC (hidrofluorocarbono)</t>
  </si>
  <si>
    <t>HFC (hidrofluorocarbono)-150304004</t>
  </si>
  <si>
    <t>HFC (hidrofluorocarbono)-150304004 | Prod: GEI-150304 | Sector: Emision-1503 | Industria: EN&amp;MA - 15</t>
  </si>
  <si>
    <t>150304004hfc_(hidrofluorocarbono)</t>
  </si>
  <si>
    <t>INSERT INTO categoria VALUES (150304004,'HFC (hidrofluorocarbono)','HFC (hidrofluorocarbono)-150304004','HFC (hidrofluorocarbono)-150304004 | Prod: GEI-150304 | Sector: Emision-1503 | Industria: EN&amp;MA - 15',150304);</t>
  </si>
  <si>
    <t>Biomasa</t>
  </si>
  <si>
    <t>Biomasa-150401004</t>
  </si>
  <si>
    <t>Biomasa-150401004 | Prod: ERNC-150401 | Sector: Energia-1504 | Industria: EN&amp;MA - 15</t>
  </si>
  <si>
    <t>150401004biomasa</t>
  </si>
  <si>
    <t>INSERT INTO categoria VALUES (150401004,'Biomasa','Biomasa-150401004','Biomasa-150401004 | Prod: ERNC-150401 | Sector: Energia-1504 | Industria: EN&amp;MA - 15',150401);</t>
  </si>
  <si>
    <t>No Renovables</t>
  </si>
  <si>
    <t>Carbón</t>
  </si>
  <si>
    <t>Carbón-150402004</t>
  </si>
  <si>
    <t>Carbón-150402004 | Prod: ENR-150402 | Sector: Energia-1504 | Industria: EN&amp;MA - 15</t>
  </si>
  <si>
    <t>150402004carbon</t>
  </si>
  <si>
    <t>INSERT INTO categoria VALUES (150402004,'Carbón','Carbón-150402004','Carbón-150402004 | Prod: ENR-150402 | Sector: Energia-1504 | Industria: EN&amp;MA - 15',150402);</t>
  </si>
  <si>
    <t>Biorresiduos</t>
  </si>
  <si>
    <t>Biorresiduos-150501004</t>
  </si>
  <si>
    <t>Biorresiduos-150501004 | Prod: Residuos-150501 | Sector: Residuos-1505 | Industria: EN&amp;MA - 15</t>
  </si>
  <si>
    <t>150501004biorresiduos</t>
  </si>
  <si>
    <t>INSERT INTO categoria VALUES (150501004,'Biorresiduos','Biorresiduos-150501004','Biorresiduos-150501004 | Prod: Residuos-150501 | Sector: Residuos-1505 | Industria: EN&amp;MA - 15',150501);</t>
  </si>
  <si>
    <t>Compostaje y Digestión Anaerobia</t>
  </si>
  <si>
    <t>Compostaje y Digestión Anaerobia-150502004</t>
  </si>
  <si>
    <t>Compostaje y Digestión Anaerobia-150502004 | Prod: TECH Residuos-150502 | Sector: Residuos-1505 | Industria: EN&amp;MA - 15</t>
  </si>
  <si>
    <t>150502004compostaje_y_digestion_anaerobia</t>
  </si>
  <si>
    <t>INSERT INTO categoria VALUES (150502004,'Compostaje y Digestión Anaerobia','Compostaje y Digestión Anaerobia-150502004','Compostaje y Digestión Anaerobia-150502004 | Prod: TECH Residuos-150502 | Sector: Residuos-1505 | Industria: EN&amp;MA - 15',150502);</t>
  </si>
  <si>
    <t>Transporte Solares</t>
  </si>
  <si>
    <t>Transporte Solares-150601004</t>
  </si>
  <si>
    <t>Transporte Solares-150601004 | Prod: TECH MA-150601 | Sector: TechMA-1506 | Industria: EN&amp;MA - 15</t>
  </si>
  <si>
    <t>150601004transporte_solares</t>
  </si>
  <si>
    <t>INSERT INTO categoria VALUES (150601004,'Transporte Solares','Transporte Solares-150601004','Transporte Solares-150601004 | Prod: TECH MA-150601 | Sector: TechMA-1506 | Industria: EN&amp;MA - 15',150601);</t>
  </si>
  <si>
    <t>Doméstico</t>
  </si>
  <si>
    <t>Tejas purificadoras de aire</t>
  </si>
  <si>
    <t>Tejas purificadoras de aire-150602004</t>
  </si>
  <si>
    <t>Tejas purificadoras de aire-150602004 | Prod: TECH MA-150602 | Sector: TechMA-1506 | Industria: EN&amp;MA - 15</t>
  </si>
  <si>
    <t>150602004tejas_purificadoras_de_aire</t>
  </si>
  <si>
    <t>INSERT INTO categoria VALUES (150602004,'Tejas purificadoras de aire','Tejas purificadoras de aire-150602004','Tejas purificadoras de aire-150602004 | Prod: TECH MA-150602 | Sector: TechMA-1506 | Industria: EN&amp;MA - 15',150602);</t>
  </si>
  <si>
    <t>Paneles solares en spray</t>
  </si>
  <si>
    <t>Paneles solares en spray-150603004</t>
  </si>
  <si>
    <t>Paneles solares en spray-150603004 | Prod: TECH MA-150603 | Sector: TechMA-1506 | Industria: EN&amp;MA - 15</t>
  </si>
  <si>
    <t>150603004paneles_solares_en_spray</t>
  </si>
  <si>
    <t>INSERT INTO categoria VALUES (150603004,'Paneles solares en spray','Paneles solares en spray-150603004','Paneles solares en spray-150603004 | Prod: TECH MA-150603 | Sector: TechMA-1506 | Industria: EN&amp;MA - 15',150603);</t>
  </si>
  <si>
    <t>Edificios come smog</t>
  </si>
  <si>
    <t>Edificios come smog-150604004</t>
  </si>
  <si>
    <t>Edificios come smog-150604004 | Prod: TECH MA-150604 | Sector: TechMA-1506 | Industria: EN&amp;MA - 15</t>
  </si>
  <si>
    <t>150604004edificios_come_smog</t>
  </si>
  <si>
    <t>INSERT INTO categoria VALUES (150604004,'Edificios come smog','Edificios come smog-150604004','Edificios come smog-150604004 | Prod: TECH MA-150604 | Sector: TechMA-1506 | Industria: EN&amp;MA - 15',150604);</t>
  </si>
  <si>
    <t>Huracán</t>
  </si>
  <si>
    <t>Huracán-150702004</t>
  </si>
  <si>
    <t>Huracán-150702004 | Prod: Impacto-150702 | Sector: Desastre-1507 | Industria: EN&amp;MA - 15</t>
  </si>
  <si>
    <t>150702004huracan</t>
  </si>
  <si>
    <t>INSERT INTO categoria VALUES (150702004,'Huracán','Huracán-150702004','Huracán-150702004 | Prod: Impacto-150702 | Sector: Desastre-1507 | Industria: EN&amp;MA - 15',150702);</t>
  </si>
  <si>
    <t>Terremoto</t>
  </si>
  <si>
    <t>Terremoto-150703004</t>
  </si>
  <si>
    <t>Terremoto-150703004 | Prod: Impacto-150703 | Sector: Desastre-1507 | Industria: EN&amp;MA - 15</t>
  </si>
  <si>
    <t>150703004terremoto</t>
  </si>
  <si>
    <t>INSERT INTO categoria VALUES (150703004,'Terremoto','Terremoto-150703004','Terremoto-150703004 | Prod: Impacto-150703 | Sector: Desastre-1507 | Industria: EN&amp;MA - 15',150703);</t>
  </si>
  <si>
    <t>Biológicos</t>
  </si>
  <si>
    <t>Infecciones</t>
  </si>
  <si>
    <t>Infecciones-150704004</t>
  </si>
  <si>
    <t>Infecciones-150704004 | Prod: Impacto-150704 | Sector: Desastre-1507 | Industria: EN&amp;MA - 15</t>
  </si>
  <si>
    <t>150704004infecciones</t>
  </si>
  <si>
    <t>INSERT INTO categoria VALUES (150704004,'Infecciones','Infecciones-150704004','Infecciones-150704004 | Prod: Impacto-150704 | Sector: Desastre-1507 | Industria: EN&amp;MA - 15',150704);</t>
  </si>
  <si>
    <t>Estado de salud</t>
  </si>
  <si>
    <t>Obesidad</t>
  </si>
  <si>
    <t>No diagnosticados con Obesidad</t>
  </si>
  <si>
    <t>No diagnosticados con Obesidad-200101004</t>
  </si>
  <si>
    <t>No diagnosticados con Obesidad-200101004 | Prod: Enfermedad-200101 | Sector: EstadoSalud | Industria: SALUD - 20</t>
  </si>
  <si>
    <t>200101004no_diagnosticados_con_obesidad</t>
  </si>
  <si>
    <t>INSERT INTO categoria VALUES (200101004,'No diagnosticados con Obesidad','No diagnosticados con Obesidad-200101004','No diagnosticados con Obesidad-200101004 | Prod: Enfermedad-200101 | Sector: EstadoSalud | Industria: SALUD - 20',200101);</t>
  </si>
  <si>
    <t>Diabetes</t>
  </si>
  <si>
    <t>No diagnosticados con Diabetes</t>
  </si>
  <si>
    <t>No diagnosticados con Diabetes-200102004</t>
  </si>
  <si>
    <t>No diagnosticados con Diabetes-200102004 | Prod: Enfermedad-200102 | Sector: EstadoSalud | Industria: SALUD - 20</t>
  </si>
  <si>
    <t>200102004no_diagnosticados_con_diabetes</t>
  </si>
  <si>
    <t>INSERT INTO categoria VALUES (200102004,'No diagnosticados con Diabetes','No diagnosticados con Diabetes-200102004','No diagnosticados con Diabetes-200102004 | Prod: Enfermedad-200102 | Sector: EstadoSalud | Industria: SALUD - 20',200102);</t>
  </si>
  <si>
    <t>Cancer</t>
  </si>
  <si>
    <t>No diagnosticados con Cancer</t>
  </si>
  <si>
    <t>No diagnosticados con Cancer-200103004</t>
  </si>
  <si>
    <t>No diagnosticados con Cancer-200103004 | Prod: Enfermedad-200103 | Sector: EstadoSalud | Industria: SALUD - 20</t>
  </si>
  <si>
    <t>200103004no_diagnosticados_con_cancer</t>
  </si>
  <si>
    <t>INSERT INTO categoria VALUES (200103004,'No diagnosticados con Cancer','No diagnosticados con Cancer-200103004','No diagnosticados con Cancer-200103004 | Prod: Enfermedad-200103 | Sector: EstadoSalud | Industria: SALUD - 20',200103);</t>
  </si>
  <si>
    <t>Asma</t>
  </si>
  <si>
    <t>No diagnosticados con Asma</t>
  </si>
  <si>
    <t>No diagnosticados con Asma-200104004</t>
  </si>
  <si>
    <t>No diagnosticados con Asma-200104004 | Prod: Enfermedad-200104 | Sector: EstadoSalud | Industria: SALUD - 20</t>
  </si>
  <si>
    <t>200104004no_diagnosticados_con_asma</t>
  </si>
  <si>
    <t>INSERT INTO categoria VALUES (200104004,'No diagnosticados con Asma','No diagnosticados con Asma-200104004','No diagnosticados con Asma-200104004 | Prod: Enfermedad-200104 | Sector: EstadoSalud | Industria: SALUD - 20',200104);</t>
  </si>
  <si>
    <t>Gripe</t>
  </si>
  <si>
    <t>No diagnosticados con Gripe</t>
  </si>
  <si>
    <t>No diagnosticados con Gripe-200105004</t>
  </si>
  <si>
    <t>No diagnosticados con Gripe-200105004 | Prod: Enfermedad-200105 | Sector: EstadoSalud | Industria: SALUD - 20</t>
  </si>
  <si>
    <t>200105004no_diagnosticados_con_gripe</t>
  </si>
  <si>
    <t>INSERT INTO categoria VALUES (200105004,'No diagnosticados con Gripe','No diagnosticados con Gripe-200105004','No diagnosticados con Gripe-200105004 | Prod: Enfermedad-200105 | Sector: EstadoSalud | Industria: SALUD - 20',200105);</t>
  </si>
  <si>
    <t>Accidentes Cerebrovascular</t>
  </si>
  <si>
    <t>No diagnosticados con Accidentes Cerebrovascular</t>
  </si>
  <si>
    <t>No diagnosticados con Accidentes Cerebrovascular-200106004</t>
  </si>
  <si>
    <t>No diagnosticados con Accidentes Cerebrovascular-200106004 | Prod: Enfermedad-200106 | Sector: EstadoSalud | Industria: SALUD - 20</t>
  </si>
  <si>
    <t>200106004no_diagnosticados_con_accidentes_cerebrovascular</t>
  </si>
  <si>
    <t>INSERT INTO categoria VALUES (200106004,'No diagnosticados con Accidentes Cerebrovascular','No diagnosticados con Accidentes Cerebrovascular-200106004','No diagnosticados con Accidentes Cerebrovascular-200106004 | Prod: Enfermedad-200106 | Sector: EstadoSalud | Industria: SALUD - 20',200106);</t>
  </si>
  <si>
    <t>VIH</t>
  </si>
  <si>
    <t>No diagnosticados con VIH</t>
  </si>
  <si>
    <t>No diagnosticados con VIH-200107004</t>
  </si>
  <si>
    <t>No diagnosticados con VIH-200107004 | Prod: Enfermedad-200107 | Sector: EstadoSalud | Industria: SALUD - 20</t>
  </si>
  <si>
    <t>200107004no_diagnosticados_con_vih</t>
  </si>
  <si>
    <t>INSERT INTO categoria VALUES (200107004,'No diagnosticados con VIH','No diagnosticados con VIH-200107004','No diagnosticados con VIH-200107004 | Prod: Enfermedad-200107 | Sector: EstadoSalud | Industria: SALUD - 20',200107);</t>
  </si>
  <si>
    <t>ITS (Infecciones de Transmisión Sexual)</t>
  </si>
  <si>
    <t>No diagnosticados con ITS (Infecciones de Transmisión Sexual)</t>
  </si>
  <si>
    <t>No diagnosticados con ITS (Infecciones de Transmisión Sexual)-200108004</t>
  </si>
  <si>
    <t>No diagnosticados con ITS (Infecciones de Transmisión Sexual)-200108004 | Prod: Enfermedad-200108 | Sector: EstadoSalud | Industria: SALUD - 20</t>
  </si>
  <si>
    <t>200108004no_diagnosticados_con_its_(infecciones_de_transmision_sexual)</t>
  </si>
  <si>
    <t>INSERT INTO categoria VALUES (200108004,'No diagnosticados con ITS (Infecciones de Transmisión Sexual)','No diagnosticados con ITS (Infecciones de Transmisión Sexual)-200108004','No diagnosticados con ITS (Infecciones de Transmisión Sexual)-200108004 | Prod: Enfermedad-200108 | Sector: EstadoSalud | Industria: SALUD - 20',200108);</t>
  </si>
  <si>
    <t>Hipertensión</t>
  </si>
  <si>
    <t>No diagnosticados con Hipertensión</t>
  </si>
  <si>
    <t>No diagnosticados con Hipertensión-200109004</t>
  </si>
  <si>
    <t>No diagnosticados con Hipertensión-200109004 | Prod: Enfermedad-200109 | Sector: EstadoSalud | Industria: SALUD - 20</t>
  </si>
  <si>
    <t>200109004no_diagnosticados_con_hipertension</t>
  </si>
  <si>
    <t>INSERT INTO categoria VALUES (200109004,'No diagnosticados con Hipertensión','No diagnosticados con Hipertensión-200109004','No diagnosticados con Hipertensión-200109004 | Prod: Enfermedad-200109 | Sector: EstadoSalud | Industria: SALUD - 20',200109);</t>
  </si>
  <si>
    <t>Influenza</t>
  </si>
  <si>
    <t>No diagnosticados con Influenza</t>
  </si>
  <si>
    <t>No diagnosticados con Influenza-200110004</t>
  </si>
  <si>
    <t>No diagnosticados con Influenza-200110004 | Prod: Enfermedad-200110 | Sector: EstadoSalud | Industria: SALUD - 20</t>
  </si>
  <si>
    <t>200110004no_diagnosticados_con_influenza</t>
  </si>
  <si>
    <t>INSERT INTO categoria VALUES (200110004,'No diagnosticados con Influenza','No diagnosticados con Influenza-200110004','No diagnosticados con Influenza-200110004 | Prod: Enfermedad-200110 | Sector: EstadoSalud | Industria: SALUD - 20',200110);</t>
  </si>
  <si>
    <t>Paro Cardiorespiratorio</t>
  </si>
  <si>
    <t>No diagnosticados con Paro Cardiorespiratorio</t>
  </si>
  <si>
    <t>No diagnosticados con Paro Cardiorespiratorio-200111004</t>
  </si>
  <si>
    <t>No diagnosticados con Paro Cardiorespiratorio-200111004 | Prod: Enfermedad-200111 | Sector: EstadoSalud | Industria: SALUD - 20</t>
  </si>
  <si>
    <t>200111004no_diagnosticados_con_paro_cardiorespiratorio</t>
  </si>
  <si>
    <t>INSERT INTO categoria VALUES (200111004,'No diagnosticados con Paro Cardiorespiratorio','No diagnosticados con Paro Cardiorespiratorio-200111004','No diagnosticados con Paro Cardiorespiratorio-200111004 | Prod: Enfermedad-200111 | Sector: EstadoSalud | Industria: SALUD - 20',200111);</t>
  </si>
  <si>
    <t>Infección Urinaria</t>
  </si>
  <si>
    <t>No diagnosticados con Infección Urinaria</t>
  </si>
  <si>
    <t>No diagnosticados con Infección Urinaria-200112004</t>
  </si>
  <si>
    <t>No diagnosticados con Infección Urinaria-200112004 | Prod: Enfermedad-200112 | Sector: EstadoSalud | Industria: SALUD - 20</t>
  </si>
  <si>
    <t>200112004no_diagnosticados_con_infeccion_urinaria</t>
  </si>
  <si>
    <t>INSERT INTO categoria VALUES (200112004,'No diagnosticados con Infección Urinaria','No diagnosticados con Infección Urinaria-200112004','No diagnosticados con Infección Urinaria-200112004 | Prod: Enfermedad-200112 | Sector: EstadoSalud | Industria: SALUD - 20',200112);</t>
  </si>
  <si>
    <t>Alzheimer</t>
  </si>
  <si>
    <t>No diagnosticados con Alzheimer</t>
  </si>
  <si>
    <t>No diagnosticados con Alzheimer-200113004</t>
  </si>
  <si>
    <t>No diagnosticados con Alzheimer-200113004 | Prod: Enfermedad-200113 | Sector: EstadoSalud | Industria: SALUD - 20</t>
  </si>
  <si>
    <t>200113004no_diagnosticados_con_alzheimer</t>
  </si>
  <si>
    <t>INSERT INTO categoria VALUES (200113004,'No diagnosticados con Alzheimer','No diagnosticados con Alzheimer-200113004','No diagnosticados con Alzheimer-200113004 | Prod: Enfermedad-200113 | Sector: EstadoSalud | Industria: SALUD - 20',200113);</t>
  </si>
  <si>
    <t>Parkinson</t>
  </si>
  <si>
    <t>No diagnosticados con Parkinson</t>
  </si>
  <si>
    <t>No diagnosticados con Parkinson-200114004</t>
  </si>
  <si>
    <t>No diagnosticados con Parkinson-200114004 | Prod: Enfermedad-200114 | Sector: EstadoSalud | Industria: SALUD - 20</t>
  </si>
  <si>
    <t>200114004no_diagnosticados_con_parkinson</t>
  </si>
  <si>
    <t>INSERT INTO categoria VALUES (200114004,'No diagnosticados con Parkinson','No diagnosticados con Parkinson-200114004','No diagnosticados con Parkinson-200114004 | Prod: Enfermedad-200114 | Sector: EstadoSalud | Industria: SALUD - 20',200114);</t>
  </si>
  <si>
    <t>Bronquitis</t>
  </si>
  <si>
    <t>No diagnosticados con Bronquitis</t>
  </si>
  <si>
    <t>No diagnosticados con Bronquitis-200115004</t>
  </si>
  <si>
    <t>No diagnosticados con Bronquitis-200115004 | Prod: Enfermedad-200115 | Sector: EstadoSalud | Industria: SALUD - 20</t>
  </si>
  <si>
    <t>200115004no_diagnosticados_con_bronquitis</t>
  </si>
  <si>
    <t>INSERT INTO categoria VALUES (200115004,'No diagnosticados con Bronquitis','No diagnosticados con Bronquitis-200115004','No diagnosticados con Bronquitis-200115004 | Prod: Enfermedad-200115 | Sector: EstadoSalud | Industria: SALUD - 20',200115);</t>
  </si>
  <si>
    <t>Sinusitis</t>
  </si>
  <si>
    <t>No diagnosticados con Sinusitis</t>
  </si>
  <si>
    <t>No diagnosticados con Sinusitis-200116004</t>
  </si>
  <si>
    <t>No diagnosticados con Sinusitis-200116004 | Prod: Enfermedad-200116 | Sector: EstadoSalud | Industria: SALUD - 20</t>
  </si>
  <si>
    <t>200116004no_diagnosticados_con_sinusitis</t>
  </si>
  <si>
    <t>INSERT INTO categoria VALUES (200116004,'No diagnosticados con Sinusitis','No diagnosticados con Sinusitis-200116004','No diagnosticados con Sinusitis-200116004 | Prod: Enfermedad-200116 | Sector: EstadoSalud | Industria: SALUD - 20',200116);</t>
  </si>
  <si>
    <t>Hepatitis</t>
  </si>
  <si>
    <t>No diagnosticados con Hepatitis</t>
  </si>
  <si>
    <t>No diagnosticados con Hepatitis-200117004</t>
  </si>
  <si>
    <t>No diagnosticados con Hepatitis-200117004 | Prod: Enfermedad-200117 | Sector: EstadoSalud | Industria: SALUD - 20</t>
  </si>
  <si>
    <t>200117004no_diagnosticados_con_hepatitis</t>
  </si>
  <si>
    <t>INSERT INTO categoria VALUES (200117004,'No diagnosticados con Hepatitis','No diagnosticados con Hepatitis-200117004','No diagnosticados con Hepatitis-200117004 | Prod: Enfermedad-200117 | Sector: EstadoSalud | Industria: SALUD - 20',200117);</t>
  </si>
  <si>
    <t>Insuficiencia Renal</t>
  </si>
  <si>
    <t>No diagnosticados con Insuficiencia Renal</t>
  </si>
  <si>
    <t>No diagnosticados con Insuficiencia Renal-200118004</t>
  </si>
  <si>
    <t>No diagnosticados con Insuficiencia Renal-200118004 | Prod: Enfermedad-200118 | Sector: EstadoSalud | Industria: SALUD - 20</t>
  </si>
  <si>
    <t>200118004no_diagnosticados_con_insuficiencia_renal</t>
  </si>
  <si>
    <t>INSERT INTO categoria VALUES (200118004,'No diagnosticados con Insuficiencia Renal','No diagnosticados con Insuficiencia Renal-200118004','No diagnosticados con Insuficiencia Renal-200118004 | Prod: Enfermedad-200118 | Sector: EstadoSalud | Industria: SALUD - 20',200118);</t>
  </si>
  <si>
    <t>Depresión</t>
  </si>
  <si>
    <t>No diagnosticados con Depresión</t>
  </si>
  <si>
    <t>No diagnosticados con Depresión-200119004</t>
  </si>
  <si>
    <t>No diagnosticados con Depresión-200119004 | Prod: Enfermedad-200119 | Sector: EstadoSalud | Industria: SALUD - 20</t>
  </si>
  <si>
    <t>200119004no_diagnosticados_con_depresion</t>
  </si>
  <si>
    <t>INSERT INTO categoria VALUES (200119004,'No diagnosticados con Depresión','No diagnosticados con Depresión-200119004','No diagnosticados con Depresión-200119004 | Prod: Enfermedad-200119 | Sector: EstadoSalud | Industria: SALUD - 20',200119);</t>
  </si>
  <si>
    <t>Turberculosis</t>
  </si>
  <si>
    <t>No diagnosticados con Turberculosis</t>
  </si>
  <si>
    <t>No diagnosticados con Turberculosis-200120004</t>
  </si>
  <si>
    <t>No diagnosticados con Turberculosis-200120004 | Prod: Enfermedad-200120 | Sector: EstadoSalud | Industria: SALUD - 20</t>
  </si>
  <si>
    <t>200120004no_diagnosticados_con_turberculosis</t>
  </si>
  <si>
    <t>INSERT INTO categoria VALUES (200120004,'No diagnosticados con Turberculosis','No diagnosticados con Turberculosis-200120004','No diagnosticados con Turberculosis-200120004 | Prod: Enfermedad-200120 | Sector: EstadoSalud | Industria: SALUD - 20',200120);</t>
  </si>
  <si>
    <t>Osteoporosis</t>
  </si>
  <si>
    <t>No diagnosticados con Osteoporosis</t>
  </si>
  <si>
    <t>No diagnosticados con Osteoporosis-200121004</t>
  </si>
  <si>
    <t>No diagnosticados con Osteoporosis-200121004 | Prod: Enfermedad-200121 | Sector: EstadoSalud | Industria: SALUD - 20</t>
  </si>
  <si>
    <t>200121004no_diagnosticados_con_osteoporosis</t>
  </si>
  <si>
    <t>INSERT INTO categoria VALUES (200121004,'No diagnosticados con Osteoporosis','No diagnosticados con Osteoporosis-200121004','No diagnosticados con Osteoporosis-200121004 | Prod: Enfermedad-200121 | Sector: EstadoSalud | Industria: SALUD - 20',200121);</t>
  </si>
  <si>
    <t>Artrítis</t>
  </si>
  <si>
    <t>No diagnosticados con Artritis</t>
  </si>
  <si>
    <t>No diagnosticados con Artritis-200122004</t>
  </si>
  <si>
    <t>No diagnosticados con Artritis-200122004 | Prod: Enfermedad-200122 | Sector: EstadoSalud | Industria: SALUD - 20</t>
  </si>
  <si>
    <t>200122004no_diagnosticados_con_artritis</t>
  </si>
  <si>
    <t>INSERT INTO categoria VALUES (200122004,'No diagnosticados con Artritis','No diagnosticados con Artritis-200122004','No diagnosticados con Artritis-200122004 | Prod: Enfermedad-200122 | Sector: EstadoSalud | Industria: SALUD - 20',200122);</t>
  </si>
  <si>
    <t>Neumonía</t>
  </si>
  <si>
    <t>No diagnosticados con Neumonía</t>
  </si>
  <si>
    <t>No diagnosticados con Neumonía-200123004</t>
  </si>
  <si>
    <t>No diagnosticados con Neumonía-200123004 | Prod: Enfermedad-200123 | Sector: EstadoSalud | Industria: SALUD - 20</t>
  </si>
  <si>
    <t>200123004no_diagnosticados_con_neumonia</t>
  </si>
  <si>
    <t>INSERT INTO categoria VALUES (200123004,'No diagnosticados con Neumonía','No diagnosticados con Neumonía-200123004','No diagnosticados con Neumonía-200123004 | Prod: Enfermedad-200123 | Sector: EstadoSalud | Industria: SALUD - 20',200123);</t>
  </si>
  <si>
    <t>Esquizofrenia</t>
  </si>
  <si>
    <t>No diagnosticados con Esquizofrenia</t>
  </si>
  <si>
    <t>No diagnosticados con Esquizofrenia-200124004</t>
  </si>
  <si>
    <t>No diagnosticados con Esquizofrenia-200124004 | Prod: Enfermedad-200124 | Sector: EstadoSalud | Industria: SALUD - 20</t>
  </si>
  <si>
    <t>200124004no_diagnosticados_con_esquizofrenia</t>
  </si>
  <si>
    <t>INSERT INTO categoria VALUES (200124004,'No diagnosticados con Esquizofrenia','No diagnosticados con Esquizofrenia-200124004','No diagnosticados con Esquizofrenia-200124004 | Prod: Enfermedad-200124 | Sector: EstadoSalud | Industria: SALUD - 20',200124);</t>
  </si>
  <si>
    <t>Sifilis</t>
  </si>
  <si>
    <t>No diagnosticados con Sifilis</t>
  </si>
  <si>
    <t>No diagnosticados con Sifilis-200125004</t>
  </si>
  <si>
    <t>No diagnosticados con Sifilis-200125004 | Prod: Enfermedad-200125 | Sector: EstadoSalud | Industria: SALUD - 20</t>
  </si>
  <si>
    <t>200125004no_diagnosticados_con_sifilis</t>
  </si>
  <si>
    <t>INSERT INTO categoria VALUES (200125004,'No diagnosticados con Sifilis','No diagnosticados con Sifilis-200125004','No diagnosticados con Sifilis-200125004 | Prod: Enfermedad-200125 | Sector: EstadoSalud | Industria: SALUD - 20',200125);</t>
  </si>
  <si>
    <t>CESFAM</t>
  </si>
  <si>
    <t>CESFAM-200201004</t>
  </si>
  <si>
    <t>CESFAM-200201004 | Prod: SaludPública-200201 | Sector: FarmaciasCentroSalud | Industria: SALUD - 20</t>
  </si>
  <si>
    <t>200201004cesfam</t>
  </si>
  <si>
    <t>INSERT INTO categoria VALUES (200201004,'CESFAM','CESFAM-200201004','CESFAM-200201004 | Prod: SaludPública-200201 | Sector: FarmaciasCentroSalud | Industria: SALUD - 20',200201);</t>
  </si>
  <si>
    <t>Laboratorios Clínicos o Dentales</t>
  </si>
  <si>
    <t>Laboratorios Clínicos o Dentales-200202004</t>
  </si>
  <si>
    <t>Laboratorios Clínicos o Dentales-200202004 | Prod: SaludPrivada-200202 | Sector: FarmaciasCentroSalud | Industria: SALUD - 20</t>
  </si>
  <si>
    <t>200202004laboratorios_clinicos_o_dentales</t>
  </si>
  <si>
    <t>INSERT INTO categoria VALUES (200202004,'Laboratorios Clínicos o Dentales','Laboratorios Clínicos o Dentales-200202004','Laboratorios Clínicos o Dentales-200202004 | Prod: SaludPrivada-200202 | Sector: FarmaciasCentroSalud | Industria: SALUD - 20',200202);</t>
  </si>
  <si>
    <t>Homeopática</t>
  </si>
  <si>
    <t>Homeopática-200203004</t>
  </si>
  <si>
    <t>Homeopática-200203004 | Prod: Farmacia-200203 | Sector: FarmaciasCentroSalud | Industria: SALUD - 20</t>
  </si>
  <si>
    <t>200203004homeopatica</t>
  </si>
  <si>
    <t>INSERT INTO categoria VALUES (200203004,'Homeopática','Homeopática-200203004','Homeopática-200203004 | Prod: Farmacia-200203 | Sector: FarmaciasCentroSalud | Industria: SALUD - 20',200203);</t>
  </si>
  <si>
    <t>Electrocardiógrafo</t>
  </si>
  <si>
    <t>Electrocardiógrafo-200301004</t>
  </si>
  <si>
    <t>Electrocardiógrafo-200301004 | Prod: MedicinaProductos-200301 | Sector: TechMédica | Industria: SALUD - 20</t>
  </si>
  <si>
    <t>200301004electrocardiografo</t>
  </si>
  <si>
    <t>INSERT INTO categoria VALUES (200301004,'Electrocardiógrafo','Electrocardiógrafo-200301004','Electrocardiógrafo-200301004 | Prod: MedicinaProductos-200301 | Sector: TechMédica | Industria: SALUD - 20',200301);</t>
  </si>
  <si>
    <t>Morfofisiopatología</t>
  </si>
  <si>
    <t>Morfofisiopatología-200302004</t>
  </si>
  <si>
    <t>Morfofisiopatología-200302004 | Prod: MedicinaEspecialidades-200302 | Sector: TechMédica | Industria: SALUD - 20</t>
  </si>
  <si>
    <t>200302004morfofisiopatologia</t>
  </si>
  <si>
    <t>INSERT INTO categoria VALUES (200302004,'Morfofisiopatología','Morfofisiopatología-200302004','Morfofisiopatología-200302004 | Prod: MedicinaEspecialidades-200302 | Sector: TechMédica | Industria: SALUD - 20',200302);</t>
  </si>
  <si>
    <t>Siemens-200303004</t>
  </si>
  <si>
    <t>Siemens-200303004 | Prod: Medicina Empresas-200303 | Sector: TechMédica | Industria: SALUD - 20</t>
  </si>
  <si>
    <t>200303004siemens</t>
  </si>
  <si>
    <t>INSERT INTO categoria VALUES (200303004,'Siemens','Siemens-200303004','Siemens-200303004 | Prod: Medicina Empresas-200303 | Sector: TechMédica | Industria: SALUD - 20',200303);</t>
  </si>
  <si>
    <t>Comando de Salud del Ejército (COSALE)</t>
  </si>
  <si>
    <t>Comando de Salud del Ejército (COSALE)-200401004</t>
  </si>
  <si>
    <t>Comando de Salud del Ejército (COSALE)-200401004 | Prod: Medicina Pública-200401 | Sector: Cobertura Salud | Industria: SALUD - 20</t>
  </si>
  <si>
    <t>200401004comando_de_salud_del_ejercito_(cosale)</t>
  </si>
  <si>
    <t>INSERT INTO categoria VALUES (200401004,'Comando de Salud del Ejército (COSALE)','Comando de Salud del Ejército (COSALE)-200401004','Comando de Salud del Ejército (COSALE)-200401004 | Prod: Medicina Pública-200401 | Sector: Cobertura Salud | Industria: SALUD - 20',200401);</t>
  </si>
  <si>
    <t>Colmena</t>
  </si>
  <si>
    <t>Colmena-200402004</t>
  </si>
  <si>
    <t>Colmena-200402004 | Prod: Medicina Privada-200402 | Sector: Cobertura Salud | Industria: SALUD - 20</t>
  </si>
  <si>
    <t>200402004colmena</t>
  </si>
  <si>
    <t>INSERT INTO categoria VALUES (200402004,'Colmena','Colmena-200402004','Colmena-200402004 | Prod: Medicina Privada-200402 | Sector: Cobertura Salud | Industria: SALUD - 20',200402);</t>
  </si>
  <si>
    <t>Programa de Alimentación Complementaria del Adulto Mayor (PACAM)</t>
  </si>
  <si>
    <t>Programa de Alimentación Complementaria del Adulto Mayor (PACAM)-200501004</t>
  </si>
  <si>
    <t>Programa de Alimentación Complementaria del Adulto Mayor (PACAM)-200501004 | Prod: Programas Salud-200501 | Sector: Cobertura Salud | Industria: SALUD - 20</t>
  </si>
  <si>
    <t>200501004programa_de_alimentacion_complementaria_del_adulto_mayor_(pacam)</t>
  </si>
  <si>
    <t>INSERT INTO categoria VALUES (200501004,'Programa de Alimentación Complementaria del Adulto Mayor (PACAM)','Programa de Alimentación Complementaria del Adulto Mayor (PACAM)-200501004','Programa de Alimentación Complementaria del Adulto Mayor (PACAM)-200501004 | Prod: Programas Salud-200501 | Sector: Cobertura Salud | Industria: SALUD - 20',200501);</t>
  </si>
  <si>
    <t>COVID-19</t>
  </si>
  <si>
    <t>COVID-19-200601004</t>
  </si>
  <si>
    <t>COVID-19-200601004 | Prod: Virus-200601 | Sector: Pandemia | Industria: SALUD - 20</t>
  </si>
  <si>
    <t>200601004covid-19</t>
  </si>
  <si>
    <t>INSERT INTO categoria VALUES (200601004,'COVID-19','COVID-19-200601004','COVID-19-200601004 | Prod: Virus-200601 | Sector: Pandemia | Industria: SALUD - 20',200601);</t>
  </si>
  <si>
    <t>Endocrinología</t>
  </si>
  <si>
    <t>Endocrinología-200701004</t>
  </si>
  <si>
    <t>Endocrinología-200701004 | Prod: Medicina Clínica-200701 | Sector: Médicos | Industria: SALUD - 20</t>
  </si>
  <si>
    <t>200701004endocrinologia</t>
  </si>
  <si>
    <t>INSERT INTO categoria VALUES (200701004,'Endocrinología','Endocrinología-200701004','Endocrinología-200701004 | Prod: Medicina Clínica-200701 | Sector: Médicos | Industria: SALUD - 20',200701);</t>
  </si>
  <si>
    <t>Cirugía Pediátrica</t>
  </si>
  <si>
    <t>Cirugía Pediátrica-200702004</t>
  </si>
  <si>
    <t>Cirugía Pediátrica-200702004 | Prod: Medicina Quirúrgica-200702 | Sector: Médicos | Industria: SALUD - 20</t>
  </si>
  <si>
    <t>200702004cirugia_pediatrica</t>
  </si>
  <si>
    <t>INSERT INTO categoria VALUES (200702004,'Cirugía Pediátrica','Cirugía Pediátrica-200702004','Cirugía Pediátrica-200702004 | Prod: Medicina Quirúrgica-200702 | Sector: Médicos | Industria: SALUD - 20',200702);</t>
  </si>
  <si>
    <t>Ginecología y Obstetricia o Tocología</t>
  </si>
  <si>
    <t>Ginecología y Obstetricia o Tocología-200703004</t>
  </si>
  <si>
    <t>Ginecología y Obstetricia o Tocología-200703004 | Prod: Médico-Quirúrgicas-200703 | Sector: Médicos | Industria: SALUD - 20</t>
  </si>
  <si>
    <t>200703004ginecologia_y_obstetricia_o_tocologia</t>
  </si>
  <si>
    <t>INSERT INTO categoria VALUES (200703004,'Ginecología y Obstetricia o Tocología','Ginecología y Obstetricia o Tocología-200703004','Ginecología y Obstetricia o Tocología-200703004 | Prod: Médico-Quirúrgicas-200703 | Sector: Médicos | Industria: SALUD - 20',200703);</t>
  </si>
  <si>
    <t>Genética Médica</t>
  </si>
  <si>
    <t>Genética Médica-200704004</t>
  </si>
  <si>
    <t>Genética Médica-200704004 | Prod: Medicina Labortorios-200704 | Sector: Médicos | Industria: SALUD - 20</t>
  </si>
  <si>
    <t>200704004genetica_medica</t>
  </si>
  <si>
    <t>INSERT INTO categoria VALUES (200704004,'Genética Médica','Genética Médica-200704004','Genética Médica-200704004 | Prod: Medicina Labortorios-200704 | Sector: Médicos | Industria: SALUD - 20',200704);</t>
  </si>
  <si>
    <t>Apart-Hotel</t>
  </si>
  <si>
    <t>Apart-Hotel-240101004</t>
  </si>
  <si>
    <t>Apart-Hotel-240101004 | Prod: Alojamiento-240101 | Sector: Médicos | Industria: TURISMO - 24</t>
  </si>
  <si>
    <t>240101004apart-hotel</t>
  </si>
  <si>
    <t>INSERT INTO categoria VALUES (240101004,'Apart-Hotel','Apart-Hotel-240101004','Apart-Hotel-240101004 | Prod: Alojamiento-240101 | Sector: Médicos | Industria: TURISMO - 24',240101);</t>
  </si>
  <si>
    <t>Ventas en Dólares</t>
  </si>
  <si>
    <t>Ventas en Dólares-240102004</t>
  </si>
  <si>
    <t>Ventas en Dólares-240102004 | Prod: Ingreso Hoteles-240102 | Sector: Médicos | Industria: TURISMO - 24</t>
  </si>
  <si>
    <t>240102004ventas_en_dolares</t>
  </si>
  <si>
    <t>INSERT INTO categoria VALUES (240102004,'Ventas en Dólares','Ventas en Dólares-240102004','Ventas en Dólares-240102004 | Prod: Ingreso Hoteles-240102 | Sector: Médicos | Industria: TURISMO - 24',240102);</t>
  </si>
  <si>
    <t>Ocupación de Habitaciones</t>
  </si>
  <si>
    <t>Ocupación de Habitaciones-240103004</t>
  </si>
  <si>
    <t>Ocupación de Habitaciones-240103004 | Prod: Estadía Hoteles-240103 | Sector: Médicos | Industria: TURISMO - 24</t>
  </si>
  <si>
    <t>240103004ocupacion_de_habitaciones</t>
  </si>
  <si>
    <t>INSERT INTO categoria VALUES (240103004,'Ocupación de Habitaciones','Ocupación de Habitaciones-240103004','Ocupación de Habitaciones-240103004 | Prod: Estadía Hoteles-240103 | Sector: Médicos | Industria: TURISMO - 24',240103);</t>
  </si>
  <si>
    <t>Ingreso por Venta Presencial</t>
  </si>
  <si>
    <t>Ingreso por Venta Presencial-240201004</t>
  </si>
  <si>
    <t>Ingreso por Venta Presencial-240201004 | Prod: Finanzas Hoteles-240201 | Sector: Restaurantes | Industria: TURISMO - 24</t>
  </si>
  <si>
    <t>240201004ingreso_por_venta_presencial</t>
  </si>
  <si>
    <t>INSERT INTO categoria VALUES (240201004,'Ingreso por Venta Presencial','Ingreso por Venta Presencial-240201004','Ingreso por Venta Presencial-240201004 | Prod: Finanzas Hoteles-240201 | Sector: Restaurantes | Industria: TURISMO - 24',240201);</t>
  </si>
  <si>
    <t>Empleados-240202004</t>
  </si>
  <si>
    <t>Empleados-240202004 | Prod: Empleados Hoteles-240202 | Sector: Restaurantes | Industria: TURISMO - 24</t>
  </si>
  <si>
    <t>240202004empleados</t>
  </si>
  <si>
    <t>INSERT INTO categoria VALUES (240202004,'Empleados','Empleados-240202004','Empleados-240202004 | Prod: Empleados Hoteles-240202 | Sector: Restaurantes | Industria: TURISMO - 24',240202);</t>
  </si>
  <si>
    <t>Restaurante Familiar</t>
  </si>
  <si>
    <t>Restaurante Familiar-240203004</t>
  </si>
  <si>
    <t>Restaurante Familiar-240203004 | Prod: Restaurante-240203 | Sector: Restaurantes | Industria: TURISMO - 24</t>
  </si>
  <si>
    <t>240203004restaurante_familiar</t>
  </si>
  <si>
    <t>INSERT INTO categoria VALUES (240203004,'Restaurante Familiar','Restaurante Familiar-240203004','Restaurante Familiar-240203004 | Prod: Restaurante-240203 | Sector: Restaurantes | Industria: TURISMO - 24',240203);</t>
  </si>
  <si>
    <t>Índices</t>
  </si>
  <si>
    <t>Índice General de Confianza del Comercio, Hoteles y Restaurantes</t>
  </si>
  <si>
    <t>Índice General de Confianza del Comercio, Hoteles y Restaurantes-240204004</t>
  </si>
  <si>
    <t>Índice General de Confianza del Comercio, Hoteles y Restaurantes-240204004 | Prod: Indices Hoteles-240204 | Sector: Restaurantes | Industria: TURISMO - 24</t>
  </si>
  <si>
    <t>240204004indice_general_de_confianza_del_comercio,_hoteles_y_restaurantes</t>
  </si>
  <si>
    <t>INSERT INTO categoria VALUES (240204004,'Índice General de Confianza del Comercio, Hoteles y Restaurantes','Índice General de Confianza del Comercio, Hoteles y Restaurantes-240204004','Índice General de Confianza del Comercio, Hoteles y Restaurantes-240204004 | Prod: Indices Hoteles-240204 | Sector: Restaurantes | Industria: TURISMO - 24',240204);</t>
  </si>
  <si>
    <t>Taco Bell</t>
  </si>
  <si>
    <t>Taco Bell-240205004</t>
  </si>
  <si>
    <t>Taco Bell-240205004 | Prod: Franquicias Hoteles-240205 | Sector: Restaurantes | Industria: TURISMO - 24</t>
  </si>
  <si>
    <t>240205004taco_bell</t>
  </si>
  <si>
    <t>INSERT INTO categoria VALUES (240205004,'Taco Bell','Taco Bell-240205004','Taco Bell-240205004 | Prod: Franquicias Hoteles-240205 | Sector: Restaurantes | Industria: TURISMO - 24',240205);</t>
  </si>
  <si>
    <t>Work and Holiday</t>
  </si>
  <si>
    <t>Work and Holiday-240301004</t>
  </si>
  <si>
    <t>Work and Holiday-240301004 | Prod: Viaje-240301 | Sector: Transporte | Industria: TURISMO - 24</t>
  </si>
  <si>
    <t>240301004work_and_holiday</t>
  </si>
  <si>
    <t>INSERT INTO categoria VALUES (240301004,'Work and Holiday','Work and Holiday-240301004','Work and Holiday-240301004 | Prod: Viaje-240301 | Sector: Transporte | Industria: TURISMO - 24',240301);</t>
  </si>
  <si>
    <t>Leve</t>
  </si>
  <si>
    <t>Leve-240302004</t>
  </si>
  <si>
    <t>Leve-240302004 | Prod: Accidentes Viaje-240302 | Sector: Transporte | Industria: TURISMO - 24</t>
  </si>
  <si>
    <t>240302004leve</t>
  </si>
  <si>
    <t>INSERT INTO categoria VALUES (240302004,'Leve','Leve-240302004','Leve-240302004 | Prod: Accidentes Viaje-240302 | Sector: Transporte | Industria: TURISMO - 24',240302);</t>
  </si>
  <si>
    <t>Seguros</t>
  </si>
  <si>
    <t>Tasa de Uso</t>
  </si>
  <si>
    <t>Tasa de Uso-240303004</t>
  </si>
  <si>
    <t>Tasa de Uso-240303004 | Prod: Seguros Viaje-240303 | Sector: Transporte | Industria: TURISMO - 24</t>
  </si>
  <si>
    <t>240303004tasa_de_uso</t>
  </si>
  <si>
    <t>INSERT INTO categoria VALUES (240303004,'Tasa de Uso','Tasa de Uso-240303004','Tasa de Uso-240303004 | Prod: Seguros Viaje-240303 | Sector: Transporte | Industria: TURISMO - 24',240303);</t>
  </si>
  <si>
    <t>Avión</t>
  </si>
  <si>
    <t>Avión-240401004</t>
  </si>
  <si>
    <t>Avión-240401004 | Prod: Transporte-240401 | Sector: Transporte | Industria: TURISMO - 24</t>
  </si>
  <si>
    <t>240401004avion</t>
  </si>
  <si>
    <t>INSERT INTO categoria VALUES (240401004,'Avión','Avión-240401004','Avión-240401004 | Prod: Transporte-240401 | Sector: Transporte | Industria: TURISMO - 24',240401);</t>
  </si>
  <si>
    <t>Visa de estudiante residente para extranjeros</t>
  </si>
  <si>
    <t>Visa de estudiante residente para extranjeros-240501004</t>
  </si>
  <si>
    <t>Visa de estudiante residente para extranjeros-240501004 | Prod: Visa-240501 | Sector: Visas | Industria: TURISMO - 24</t>
  </si>
  <si>
    <t>240501004visa_de_estudiante_residente_para_extranjeros</t>
  </si>
  <si>
    <t>INSERT INTO categoria VALUES (240501004,'Visa de estudiante residente para extranjeros','Visa de estudiante residente para extranjeros-240501004','Visa de estudiante residente para extranjeros-240501004 | Prod: Visa-240501 | Sector: Visas | Industria: TURISMO - 24',240501);</t>
  </si>
  <si>
    <t>Valles</t>
  </si>
  <si>
    <t>Valles-240601004</t>
  </si>
  <si>
    <t>Valles-240601004 | Prod: Lugares-240601 | Sector: Turismo | Industria: TURISMO - 24</t>
  </si>
  <si>
    <t>240601004valles</t>
  </si>
  <si>
    <t>INSERT INTO categoria VALUES (240601004,'Valles','Valles-240601004','Valles-240601004 | Prod: Lugares-240601 | Sector: Turismo | Industria: TURISMO - 24',240601);</t>
  </si>
  <si>
    <t>Agroturismo</t>
  </si>
  <si>
    <t>Agroturismo-240602004</t>
  </si>
  <si>
    <t>Agroturismo-240602004 | Prod: Turismo-240602 | Sector: Turismo | Industria: TURISMO - 24</t>
  </si>
  <si>
    <t>240602004agroturismo</t>
  </si>
  <si>
    <t>INSERT INTO categoria VALUES (240602004,'Agroturismo','Agroturismo-240602004','Agroturismo-240602004 | Prod: Turismo-240602 | Sector: Turismo | Industria: TURISMO - 24',240602);</t>
  </si>
  <si>
    <t>Salida de turistas nacionales</t>
  </si>
  <si>
    <t>Salida de turistas nacionales-240603004</t>
  </si>
  <si>
    <t>Salida de turistas nacionales-240603004 | Prod: Turismo-240603 | Sector: Turismo | Industria: TURISMO - 24</t>
  </si>
  <si>
    <t>240603004salida_de_turistas_nacionales</t>
  </si>
  <si>
    <t>INSERT INTO categoria VALUES (240603004,'Salida de turistas nacionales','Salida de turistas nacionales-240603004','Salida de turistas nacionales-240603004 | Prod: Turismo-240603 | Sector: Turismo | Industria: TURISMO - 24',240603);</t>
  </si>
  <si>
    <t>Cabaña</t>
  </si>
  <si>
    <t>Cabaña-130101004</t>
  </si>
  <si>
    <t>Cabaña-130101004 | Prod: Seguros Viaje-130101 | Sector: Edificios | Industria: CONSTRUCCIÓN - 13</t>
  </si>
  <si>
    <t>130101004cabaña</t>
  </si>
  <si>
    <t>INSERT INTO categoria VALUES (130101004,'Cabaña','Cabaña-130101004','Cabaña-130101004 | Prod: Seguros Viaje-130101 | Sector: Edificios | Industria: CONSTRUCCIÓN - 13',130101);</t>
  </si>
  <si>
    <t>Vidrio</t>
  </si>
  <si>
    <t>Vidrio-130201004</t>
  </si>
  <si>
    <t>Vidrio-130201004 | Prod: Seguros Viaje-130201 | Sector: Materiales Construcción | Industria: CONSTRUCCIÓN - 13</t>
  </si>
  <si>
    <t>130201004vidrio</t>
  </si>
  <si>
    <t>INSERT INTO categoria VALUES (130201004,'Vidrio','Vidrio-130201004','Vidrio-130201004 | Prod: Seguros Viaje-130201 | Sector: Materiales Construcción | Industria: CONSTRUCCIÓN - 13',130201);</t>
  </si>
  <si>
    <t>Metal</t>
  </si>
  <si>
    <t>Metal-130202004</t>
  </si>
  <si>
    <t>Metal-130202004 | Prod: Seguros Viaje-130202 | Sector: Materiales Construcción | Industria: CONSTRUCCIÓN - 13</t>
  </si>
  <si>
    <t>130202004metal</t>
  </si>
  <si>
    <t>INSERT INTO categoria VALUES (130202004,'Metal','Metal-130202004','Metal-130202004 | Prod: Seguros Viaje-130202 | Sector: Materiales Construcción | Industria: CONSTRUCCIÓN - 13',130202);</t>
  </si>
  <si>
    <t>Industrial-130301004</t>
  </si>
  <si>
    <t>Industrial-130301004 | Prod: Tipos Construcción-130301 | Sector: Obras | Industria: CONSTRUCCIÓN - 13</t>
  </si>
  <si>
    <t>130301004industrial</t>
  </si>
  <si>
    <t>INSERT INTO categoria VALUES (130301004,'Industrial','Industrial-130301004','Industrial-130301004 | Prod: Tipos Construcción-130301 | Sector: Obras | Industria: CONSTRUCCIÓN - 13',130301);</t>
  </si>
  <si>
    <t>Aguas</t>
  </si>
  <si>
    <t>Aguas-130401004</t>
  </si>
  <si>
    <t>Aguas-130401004 | Prod: Obras Públicas-130401 | Sector: Obras Públicas | Industria: CONSTRUCCIÓN - 13</t>
  </si>
  <si>
    <t>130401004aguas</t>
  </si>
  <si>
    <t>INSERT INTO categoria VALUES (130401004,'Aguas','Aguas-130401004','Aguas-130401004 | Prod: Obras Públicas-130401 | Sector: Obras Públicas | Industria: CONSTRUCCIÓN - 13',130401);</t>
  </si>
  <si>
    <t>Viviendas No Autorizadas</t>
  </si>
  <si>
    <t>Viviendas No Autorizadas-130501004</t>
  </si>
  <si>
    <t>Viviendas No Autorizadas-130501004 | Prod: Permisos Construcción-130501 | Sector: Permiso Edificación | Industria: CONSTRUCCIÓN - 13</t>
  </si>
  <si>
    <t>130501004viviendas_no_autorizadas</t>
  </si>
  <si>
    <t>INSERT INTO categoria VALUES (130501004,'Viviendas No Autorizadas','Viviendas No Autorizadas-130501004','Viviendas No Autorizadas-130501004 | Prod: Permisos Construcción-130501 | Sector: Permiso Edificación | Industria: CONSTRUCCIÓN - 13',130501);</t>
  </si>
  <si>
    <t>Dragalina</t>
  </si>
  <si>
    <t>Dragalina-130601004</t>
  </si>
  <si>
    <t>Dragalina-130601004 | Prod: Maquinaria Construcción-130601 | Sector: Maquinaria Construcción | Industria: CONSTRUCCIÓN - 13</t>
  </si>
  <si>
    <t>130601004dragalina</t>
  </si>
  <si>
    <t>INSERT INTO categoria VALUES (130601004,'Dragalina','Dragalina-130601004','Dragalina-130601004 | Prod: Maquinaria Construcción-130601 | Sector: Maquinaria Construcción | Industria: CONSTRUCCIÓN - 13',130601);</t>
  </si>
  <si>
    <t>Retroexcavadora Menor</t>
  </si>
  <si>
    <t>Retroexcavadora Menor-130602004</t>
  </si>
  <si>
    <t>Retroexcavadora Menor-130602004 | Prod: Maquinaria Construcción-130602 | Sector: Maquinaria Construcción | Industria: CONSTRUCCIÓN - 13</t>
  </si>
  <si>
    <t>130602004retroexcavadora_menor</t>
  </si>
  <si>
    <t>INSERT INTO categoria VALUES (130602004,'Retroexcavadora Menor','Retroexcavadora Menor-130602004','Retroexcavadora Menor-130602004 | Prod: Maquinaria Construcción-130602 | Sector: Maquinaria Construcción | Industria: CONSTRUCCIÓN - 13',130602);</t>
  </si>
  <si>
    <t>Cortadora de Acero</t>
  </si>
  <si>
    <t>Cortadora de Acero-130603004</t>
  </si>
  <si>
    <t>Cortadora de Acero-130603004 | Prod: Equipo Construcción-130603 | Sector: Maquinaria Construcción | Industria: CONSTRUCCIÓN - 13</t>
  </si>
  <si>
    <t>130603004cortadora_de_acero</t>
  </si>
  <si>
    <t>INSERT INTO categoria VALUES (130603004,'Cortadora de Acero','Cortadora de Acero-130603004','Cortadora de Acero-130603004 | Prod: Equipo Construcción-130603 | Sector: Maquinaria Construcción | Industria: CONSTRUCCIÓN - 13',130603);</t>
  </si>
  <si>
    <t>Copa América</t>
  </si>
  <si>
    <t>Copa América-140102004</t>
  </si>
  <si>
    <t>Copa América-140102004 | Prod: Vehículos Construcción-140102 | Sector: Deporte | Industria: DEPORTE - 14</t>
  </si>
  <si>
    <t>140102004copa_america</t>
  </si>
  <si>
    <t>INSERT INTO categoria VALUES (140102004,'Copa América','Copa América-140102004','Copa América-140102004 | Prod: Vehículos Construcción-140102 | Sector: Deporte | Industria: DEPORTE - 14',140102);</t>
  </si>
  <si>
    <t>Tablas</t>
  </si>
  <si>
    <t>Tablas-140103004</t>
  </si>
  <si>
    <t>Tablas-140103004 | Prod: Vehículos Construcción-140103 | Sector: Deporte | Industria: DEPORTE - 14</t>
  </si>
  <si>
    <t>140103004tablas</t>
  </si>
  <si>
    <t>INSERT INTO categoria VALUES (140103004,'Tablas','Tablas-140103004','Tablas-140103004 | Prod: Vehículos Construcción-140103 | Sector: Deporte | Industria: DEPORTE - 14',140103);</t>
  </si>
  <si>
    <t>Pabellones Deportivos</t>
  </si>
  <si>
    <t>Pabellones Deportivos-140104004</t>
  </si>
  <si>
    <t>Pabellones Deportivos-140104004 | Prod: Vehículos Construcción-140104 | Sector: Deporte | Industria: DEPORTE - 14</t>
  </si>
  <si>
    <t>140104004pabellones_deportivos</t>
  </si>
  <si>
    <t>INSERT INTO categoria VALUES (140104004,'Pabellones Deportivos','Pabellones Deportivos-140104004','Pabellones Deportivos-140104004 | Prod: Vehículos Construcción-140104 | Sector: Deporte | Industria: DEPORTE - 14',140104);</t>
  </si>
  <si>
    <t>Basketbolista</t>
  </si>
  <si>
    <t>Basketbolista-140105004</t>
  </si>
  <si>
    <t>Basketbolista-140105004 | Prod: -140105 | Sector: Deporte | Industria: DEPORTE - 14</t>
  </si>
  <si>
    <t>140105004basketbolista</t>
  </si>
  <si>
    <t>INSERT INTO categoria VALUES (140105004,'Basketbolista','Basketbolista-140105004','Basketbolista-140105004 | Prod: -140105 | Sector: Deporte | Industria: DEPORTE - 14',140105);</t>
  </si>
  <si>
    <t>Reebok</t>
  </si>
  <si>
    <t>Reebok-140106004</t>
  </si>
  <si>
    <t>Reebok-140106004 | Prod: -140106 | Sector: Deporte | Industria: DEPORTE - 14</t>
  </si>
  <si>
    <t>140106004reebok</t>
  </si>
  <si>
    <t>INSERT INTO categoria VALUES (140106004,'Reebok','Reebok-140106004','Reebok-140106004 | Prod: -140106 | Sector: Deporte | Industria: DEPORTE - 14',140106);</t>
  </si>
  <si>
    <t>Máquinas Traga Monedas o Slots</t>
  </si>
  <si>
    <t>Máquinas Traga Monedas o Slots-140202004</t>
  </si>
  <si>
    <t>Máquinas Traga Monedas o Slots-140202004 | Prod: Juegos-140202 | Sector: Azar | Industria: DEPORTE - 14</t>
  </si>
  <si>
    <t>140202004maquinas_traga_monedas_o_slots</t>
  </si>
  <si>
    <t>INSERT INTO categoria VALUES (140202004,'Máquinas Traga Monedas o Slots','Máquinas Traga Monedas o Slots-140202004','Máquinas Traga Monedas o Slots-140202004 | Prod: Juegos-140202 | Sector: Azar | Industria: DEPORTE - 14',140202);</t>
  </si>
  <si>
    <t>Gasto Promedio por Jugador</t>
  </si>
  <si>
    <t>Gasto Promedio por Jugador-140203004</t>
  </si>
  <si>
    <t>Gasto Promedio por Jugador-140203004 | Prod: Finanzas Juegos Azar-140203 | Sector: Azar | Industria: DEPORTE - 14</t>
  </si>
  <si>
    <t>140203004gasto_promedio_por_jugador</t>
  </si>
  <si>
    <t>INSERT INTO categoria VALUES (140203004,'Gasto Promedio por Jugador','Gasto Promedio por Jugador-140203004','Gasto Promedio por Jugador-140203004 | Prod: Finanzas Juegos Azar-140203 | Sector: Azar | Industria: DEPORTE - 14',140203);</t>
  </si>
  <si>
    <t>Jefe de Mesa</t>
  </si>
  <si>
    <t>Jefe de Mesa-140204004</t>
  </si>
  <si>
    <t>Jefe de Mesa-140204004 | Prod: Recursos Humanos Juegos Azar-140204 | Sector: Azar | Industria: DEPORTE - 14</t>
  </si>
  <si>
    <t>140204004jefe_de_mesa</t>
  </si>
  <si>
    <t>INSERT INTO categoria VALUES (140204004,'Jefe de Mesa','Jefe de Mesa-140204004','Jefe de Mesa-140204004 | Prod: Recursos Humanos Juegos Azar-140204 | Sector: Azar | Industria: DEPORTE - 14',140204);</t>
  </si>
  <si>
    <t>Espectáculos Callejeros</t>
  </si>
  <si>
    <t>Espectáculos Callejeros-140301004</t>
  </si>
  <si>
    <t>Espectáculos Callejeros-140301004 | Prod: Cultura-140301 | Sector: Cultura | Industria: DEPORTE - 14</t>
  </si>
  <si>
    <t>140301004espectaculos_callejeros</t>
  </si>
  <si>
    <t>INSERT INTO categoria VALUES (140301004,'Espectáculos Callejeros','Espectáculos Callejeros-140301004','Espectáculos Callejeros-140301004 | Prod: Cultura-140301 | Sector: Cultura | Industria: DEPORTE - 14',140301);</t>
  </si>
  <si>
    <t>Talleres</t>
  </si>
  <si>
    <t>Talleres-140302004</t>
  </si>
  <si>
    <t>Talleres-140302004 | Prod: Educación-140302 | Sector: Cultura | Industria: DEPORTE - 14</t>
  </si>
  <si>
    <t>140302004talleres</t>
  </si>
  <si>
    <t>INSERT INTO categoria VALUES (140302004,'Talleres','Talleres-140302004','Talleres-140302004 | Prod: Educación-140302 | Sector: Cultura | Industria: DEPORTE - 14',140302);</t>
  </si>
  <si>
    <t>Danza</t>
  </si>
  <si>
    <t>Danza-140303004</t>
  </si>
  <si>
    <t>Danza-140303004 | Prod: Arte-140303 | Sector: Cultura | Industria: DEPORTE - 14</t>
  </si>
  <si>
    <t>140303004danza</t>
  </si>
  <si>
    <t>INSERT INTO categoria VALUES (140303004,'Danza','Danza-140303004','Danza-140303004 | Prod: Arte-140303 | Sector: Cultura | Industria: DEPORTE - 14',140303);</t>
  </si>
  <si>
    <t>Exhibiciones Itinerantes</t>
  </si>
  <si>
    <t>Exhibiciones Itinerantes-140304004</t>
  </si>
  <si>
    <t>Exhibiciones Itinerantes-140304004 | Prod: Exhibiciones-140304 | Sector: Cultura | Industria: DEPORTE - 14</t>
  </si>
  <si>
    <t>140304004exhibiciones_itinerantes</t>
  </si>
  <si>
    <t>INSERT INTO categoria VALUES (140304004,'Exhibiciones Itinerantes','Exhibiciones Itinerantes-140304004','Exhibiciones Itinerantes-140304004 | Prod: Exhibiciones-140304 | Sector: Cultura | Industria: DEPORTE - 14',140304);</t>
  </si>
  <si>
    <t>Obras Musicales</t>
  </si>
  <si>
    <t>Obras Musicales-140305004</t>
  </si>
  <si>
    <t>Obras Musicales-140305004 | Prod: Música-140305 | Sector: Cultura | Industria: DEPORTE - 14</t>
  </si>
  <si>
    <t>140305004obras_musicales</t>
  </si>
  <si>
    <t>INSERT INTO categoria VALUES (140305004,'Obras Musicales','Obras Musicales-140305004','Obras Musicales-140305004 | Prod: Música-140305 | Sector: Cultura | Industria: DEPORTE - 14',140305);</t>
  </si>
  <si>
    <t>Exportaciones de Bienes y Servicios Culturales</t>
  </si>
  <si>
    <t>Exportaciones de Bienes y Servicios Culturales-140306004</t>
  </si>
  <si>
    <t>Exportaciones de Bienes y Servicios Culturales-140306004 | Prod: Finanzas Arte Cultura-140306 | Sector: Cultura | Industria: DEPORTE - 14</t>
  </si>
  <si>
    <t>140306004exportaciones_de_bienes_y_servicios_culturales</t>
  </si>
  <si>
    <t>INSERT INTO categoria VALUES (140306004,'Exportaciones de Bienes y Servicios Culturales','Exportaciones de Bienes y Servicios Culturales-140306004','Exportaciones de Bienes y Servicios Culturales-140306004 | Prod: Finanzas Arte Cultura-140306 | Sector: Cultura | Industria: DEPORTE - 14',140306);</t>
  </si>
  <si>
    <t>Estadísticas</t>
  </si>
  <si>
    <t>Proyectos del Arte y la Cultura Postulados</t>
  </si>
  <si>
    <t>Proyectos del Arte y la Cultura Postulados-140307004</t>
  </si>
  <si>
    <t>Proyectos del Arte y la Cultura Postulados-140307004 | Prod: Estadísticas Arte Cultura-140307 | Sector: Cultura | Industria: DEPORTE - 14</t>
  </si>
  <si>
    <t>140307004proyectos_del_arte_y_la_cultura_postulados</t>
  </si>
  <si>
    <t>INSERT INTO categoria VALUES (140307004,'Proyectos del Arte y la Cultura Postulados','Proyectos del Arte y la Cultura Postulados-140307004','Proyectos del Arte y la Cultura Postulados-140307004 | Prod: Estadísticas Arte Cultura-140307 | Sector: Cultura | Industria: DEPORTE - 14',140307);</t>
  </si>
  <si>
    <t>Visitantes de Parques</t>
  </si>
  <si>
    <t>Visitantes de Parques-140401004</t>
  </si>
  <si>
    <t>Visitantes de Parques-140401004 | Prod: Parques-140401 | Sector: Aire Libre | Industria: DEPORTE - 14</t>
  </si>
  <si>
    <t>140401004visitantes_de_parques</t>
  </si>
  <si>
    <t>INSERT INTO categoria VALUES (140401004,'Visitantes de Parques','Visitantes de Parques-140401004','Visitantes de Parques-140401004 | Prod: Parques-140401 | Sector: Aire Libre | Industria: DEPORTE - 14',140401);</t>
  </si>
  <si>
    <t>Parques Temáticos</t>
  </si>
  <si>
    <t>Parques Temáticos-140402004</t>
  </si>
  <si>
    <t>Parques Temáticos-140402004 | Prod: Parques-140402 | Sector: Aire Libre | Industria: DEPORTE - 14</t>
  </si>
  <si>
    <t>140402004parques_tematicos</t>
  </si>
  <si>
    <t>INSERT INTO categoria VALUES (140402004,'Parques Temáticos','Parques Temáticos-140402004','Parques Temáticos-140402004 | Prod: Parques-140402 | Sector: Aire Libre | Industria: DEPORTE - 14',140402);</t>
  </si>
  <si>
    <t>SuperMario Land</t>
  </si>
  <si>
    <t>SuperMario Land-140403004</t>
  </si>
  <si>
    <t>SuperMario Land-140403004 | Prod: Parques Populares-140403 | Sector: Aire Libre | Industria: DEPORTE - 14</t>
  </si>
  <si>
    <t>140403004supermario_land</t>
  </si>
  <si>
    <t>INSERT INTO categoria VALUES (140403004,'SuperMario Land','SuperMario Land-140403004','SuperMario Land-140403004 | Prod: Parques Populares-140403 | Sector: Aire Libre | Industria: DEPORTE - 14',140403);</t>
  </si>
  <si>
    <t>Fondos Públicos para Parques</t>
  </si>
  <si>
    <t>Fondos Públicos para Parques-140404004</t>
  </si>
  <si>
    <t>Fondos Públicos para Parques-140404004 | Prod: Finanzas Parques-140404 | Sector: Aire Libre | Industria: DEPORTE - 14</t>
  </si>
  <si>
    <t>140404004fondos_publicos_para_parques</t>
  </si>
  <si>
    <t>INSERT INTO categoria VALUES (140404004,'Fondos Públicos para Parques','Fondos Públicos para Parques-140404004','Fondos Públicos para Parques-140404004 | Prod: Finanzas Parques-140404 | Sector: Aire Libre | Industria: DEPORTE - 14',140404);</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</si>
  <si>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</si>
  <si>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</si>
  <si>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</si>
  <si>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</si>
  <si>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</si>
  <si>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</si>
  <si>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</si>
  <si>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</si>
  <si>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</si>
  <si>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</si>
  <si>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</si>
  <si>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</si>
  <si>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</si>
  <si>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</si>
  <si>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</si>
  <si>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</si>
  <si>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</si>
  <si>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</si>
  <si>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</si>
  <si>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</si>
  <si>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</si>
  <si>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</si>
  <si>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</si>
  <si>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</si>
  <si>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</si>
  <si>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</si>
  <si>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</si>
  <si>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</si>
  <si>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</si>
  <si>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</si>
  <si>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</si>
  <si>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</si>
  <si>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</si>
  <si>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</si>
  <si>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</si>
  <si>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</si>
  <si>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</si>
  <si>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</si>
  <si>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</si>
  <si>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</si>
  <si>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</si>
  <si>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</si>
  <si>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</si>
  <si>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</si>
  <si>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</si>
  <si>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</si>
  <si>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</si>
  <si>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</si>
  <si>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</si>
  <si>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</si>
  <si>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</si>
  <si>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</si>
  <si>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</si>
  <si>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</si>
  <si>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</si>
  <si>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</si>
  <si>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</si>
  <si>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</si>
  <si>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</si>
  <si>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</si>
  <si>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</si>
  <si>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</si>
  <si>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</si>
  <si>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</si>
  <si>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</si>
  <si>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</si>
  <si>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</si>
  <si>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</si>
  <si>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</si>
  <si>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</si>
  <si>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</si>
  <si>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</si>
  <si>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</si>
  <si>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</si>
  <si>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</si>
  <si>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Sardina</t>
  </si>
  <si>
    <t>Sardina-100201003</t>
  </si>
  <si>
    <t>Sardina-100201003 | Prod: Marino-100201 | Sector: Pesca-1002 | Industria: AGR - 10</t>
  </si>
  <si>
    <t>100201003sardina</t>
  </si>
  <si>
    <t>INSERT INTO categoria VALUES (100201003,'Sardina','Sardina-100201003','Sardina-100201003 | Prod: Marino-100201 | Sector: Pesca-1002 | Industria: AGR - 10',100201);</t>
  </si>
  <si>
    <t>Caracol Trophon</t>
  </si>
  <si>
    <t>Caracol Trophon-100202003</t>
  </si>
  <si>
    <t>Caracol Trophon-100202003 | Prod: Marino-100202 | Sector: Pesca-1002 | Industria: AGR - 10</t>
  </si>
  <si>
    <t>100202003caracol_trophon</t>
  </si>
  <si>
    <t>INSERT INTO categoria VALUES (100202003,'Caracol Trophon','Caracol Trophon-100202003','Caracol Trophon-100202003 | Prod: Marino-100202 | Sector: Pesca-1002 | Industria: AGR - 10',100202);</t>
  </si>
  <si>
    <t>Huiro</t>
  </si>
  <si>
    <t>Huiro-100203003</t>
  </si>
  <si>
    <t>Huiro-100203003 | Prod: Marino-100203 | Sector: Pesca-1002 | Industria: AGR - 10</t>
  </si>
  <si>
    <t>100203003huiro</t>
  </si>
  <si>
    <t>INSERT INTO categoria VALUES (100203003,'Huiro','Huiro-100203003','Huiro-100203003 | Prod: Marino-100203 | Sector: Pesca-1002 | Industria: AGR - 10',100203);</t>
  </si>
  <si>
    <t>Langosta</t>
  </si>
  <si>
    <t>Langosta-100204003</t>
  </si>
  <si>
    <t>Langosta-100204003 | Prod: Marino-100204 | Sector: Pesca-1002 | Industria: AGR - 10</t>
  </si>
  <si>
    <t>100204003langosta</t>
  </si>
  <si>
    <t>INSERT INTO categoria VALUES (100204003,'Langosta','Langosta-100204003','Langosta-100204003 | Prod: Marino-100204 | Sector: Pesca-1002 | Industria: AGR - 10',100204);</t>
  </si>
  <si>
    <t>Sol de Mar</t>
  </si>
  <si>
    <t>Sol de Mar-100205003</t>
  </si>
  <si>
    <t>Sol de Mar-100205003 | Prod: Marino-100205 | Sector: Pesca-1002 | Industria: AGR - 10</t>
  </si>
  <si>
    <t>100205003sol_de_mar</t>
  </si>
  <si>
    <t>INSERT INTO categoria VALUES (100205003,'Sol de Mar','Sol de Mar-100205003','Sol de Mar-100205003 | Prod: Marino-100205 | Sector: Pesca-1002 | Industria: AGR - 10',100205);</t>
  </si>
  <si>
    <t>Manatí</t>
  </si>
  <si>
    <t>Manatí-100206003</t>
  </si>
  <si>
    <t>Manatí-100206003 | Prod: Marino-100206 | Sector: Pesca-1002 | Industria: AGR - 10</t>
  </si>
  <si>
    <t>100206003manati</t>
  </si>
  <si>
    <t>INSERT INTO categoria VALUES (100206003,'Manatí','Manatí-100206003','Manatí-100206003 | Prod: Marino-100206 | Sector: Pesca-1002 | Industria: AGR - 10',100206);</t>
  </si>
  <si>
    <t>Medusa Melena de León Ártica</t>
  </si>
  <si>
    <t>Medusa Melena de León Ártica-100208003</t>
  </si>
  <si>
    <t>Medusa Melena de León Ártica-100208003 | Prod: Marino-100208 | Sector: Pesca-1002 | Industria: AGR - 10</t>
  </si>
  <si>
    <t>100208003medusa_melena_de_leon_artica</t>
  </si>
  <si>
    <t>INSERT INTO categoria VALUES (100208003,'Medusa Melena de León Ártica','Medusa Melena de León Ártica-100208003','Medusa Melena de León Ártica-100208003 | Prod: Marino-100208 | Sector: Pesca-1002 | Industria: AGR - 10',100208);</t>
  </si>
  <si>
    <t>Rana</t>
  </si>
  <si>
    <t>Rana-100209003</t>
  </si>
  <si>
    <t>Rana-100209003 | Prod: Marino-100209 | Sector: Pesca-1002 | Industria: AGR - 10</t>
  </si>
  <si>
    <t>100209003rana</t>
  </si>
  <si>
    <t>INSERT INTO categoria VALUES (100209003,'Rana','Rana-100209003','Rana-100209003 | Prod: Marino-100209 | Sector: Pesca-1002 | Industria: AGR - 10',100209);</t>
  </si>
  <si>
    <t>Corcho</t>
  </si>
  <si>
    <t>Corcho-100301003</t>
  </si>
  <si>
    <t>Corcho-100301003 | Prod: Forestal-100301 | Sector: Silvo-1003 | Industria: AGR - 10</t>
  </si>
  <si>
    <t>100301003corcho</t>
  </si>
  <si>
    <t>INSERT INTO categoria VALUES (100301003,'Corcho','Corcho-100301003','Corcho-100301003 | Prod: Forestal-100301 | Sector: Silvo-1003 | Industria: AGR - 10',100301);</t>
  </si>
  <si>
    <t>Producción Indirecta</t>
  </si>
  <si>
    <t>Fijación de Carbono</t>
  </si>
  <si>
    <t>Fijación de Carbono-100302003</t>
  </si>
  <si>
    <t>Fijación de Carbono-100302003 | Prod: Forestal-100302 | Sector: Silvo-1003 | Industria: AGR - 10</t>
  </si>
  <si>
    <t>100302003fijacion_de_carbono</t>
  </si>
  <si>
    <t>INSERT INTO categoria VALUES (100302003,'Fijación de Carbono','Fijación de Carbono-100302003','Fijación de Carbono-100302003 | Prod: Forestal-100302 | Sector: Silvo-1003 | Industria: AGR - 10',100302);</t>
  </si>
  <si>
    <t>Deforestación</t>
  </si>
  <si>
    <t>Bosques</t>
  </si>
  <si>
    <t>Bosques-100303003</t>
  </si>
  <si>
    <t>Bosques-100303003 | Prod: Forestal-100303 | Sector: Silvo-1003 | Industria: AGR - 10</t>
  </si>
  <si>
    <t>100303003bosques</t>
  </si>
  <si>
    <t>INSERT INTO categoria VALUES (100303003,'Bosques','Bosques-100303003','Bosques-100303003 | Prod: Forestal-100303 | Sector: Silvo-1003 | Industria: AGR - 10',100303);</t>
  </si>
  <si>
    <t>Vaca</t>
  </si>
  <si>
    <t>Vaca-100401003</t>
  </si>
  <si>
    <t>Vaca-100401003 | Prod: Vacunos-100401 | Sector: Gan-1004 | Industria: AGR - 10</t>
  </si>
  <si>
    <t>100401003vaca</t>
  </si>
  <si>
    <t>INSERT INTO categoria VALUES (100401003,'Vaca','Vaca-100401003','Vaca-100401003 | Prod: Vacunos-100401 | Sector: Gan-1004 | Industria: AGR - 10',100401);</t>
  </si>
  <si>
    <t>Queso-100402003</t>
  </si>
  <si>
    <t>Queso-100402003 | Prod: Oveja-100402 | Sector: Gan-1004 | Industria: AGR - 10</t>
  </si>
  <si>
    <t>100402003queso</t>
  </si>
  <si>
    <t>INSERT INTO categoria VALUES (100402003,'Queso','Queso-100402003','Queso-100402003 | Prod: Oveja-100402 | Sector: Gan-1004 | Industria: AGR - 10',100402);</t>
  </si>
  <si>
    <t>Queso-100403003</t>
  </si>
  <si>
    <t>Queso-100403003 | Prod: Cabras-100403 | Sector: Gan-1004 | Industria: AGR - 10</t>
  </si>
  <si>
    <t>100403003queso</t>
  </si>
  <si>
    <t>INSERT INTO categoria VALUES (100403003,'Queso','Queso-100403003','Queso-100403003 | Prod: Cabras-100403 | Sector: Gan-1004 | Industria: AGR - 10',100403);</t>
  </si>
  <si>
    <t>Grasa</t>
  </si>
  <si>
    <t>Grasa-100404003</t>
  </si>
  <si>
    <t>Grasa-100404003 | Prod: Cerdos-100404 | Sector: Gan-1004 | Industria: AGR - 10</t>
  </si>
  <si>
    <t>100404003grasa</t>
  </si>
  <si>
    <t>INSERT INTO categoria VALUES (100404003,'Grasa','Grasa-100404003','Grasa-100404003 | Prod: Cerdos-100404 | Sector: Gan-1004 | Industria: AGR - 10',100404);</t>
  </si>
  <si>
    <t>Pavo</t>
  </si>
  <si>
    <t>Pavo-100405003</t>
  </si>
  <si>
    <t>Pavo-100405003 | Prod: Aves-100405 | Sector: Gan-1004 | Industria: AGR - 10</t>
  </si>
  <si>
    <t>100405003pavo</t>
  </si>
  <si>
    <t>INSERT INTO categoria VALUES (100405003,'Pavo','Pavo-100405003','Pavo-100405003 | Prod: Aves-100405 | Sector: Gan-1004 | Industria: AGR - 10',100405);</t>
  </si>
  <si>
    <t>Potrillo</t>
  </si>
  <si>
    <t>Potrillo-100406003</t>
  </si>
  <si>
    <t>Potrillo-100406003 | Prod: Caballos-100406 | Sector: Gan-1004 | Industria: AGR - 10</t>
  </si>
  <si>
    <t>100406003potrillo</t>
  </si>
  <si>
    <t>INSERT INTO categoria VALUES (100406003,'Potrillo','Potrillo-100406003','Potrillo-100406003 | Prod: Caballos-100406 | Sector: Gan-1004 | Industria: AGR - 10',100406);</t>
  </si>
  <si>
    <t>Coneja</t>
  </si>
  <si>
    <t>Coneja-100407003</t>
  </si>
  <si>
    <t>Coneja-100407003 | Prod: Conejos-100407 | Sector: Gan-1004 | Industria: AGR - 10</t>
  </si>
  <si>
    <t>100407003coneja</t>
  </si>
  <si>
    <t>INSERT INTO categoria VALUES (100407003,'Coneja','Coneja-100407003','Coneja-100407003 | Prod: Conejos-100407 | Sector: Gan-1004 | Industria: AGR - 10',100407);</t>
  </si>
  <si>
    <t>Cera</t>
  </si>
  <si>
    <t>Cera-100409003</t>
  </si>
  <si>
    <t>Cera-100409003 | Prod: Abejas-100409 | Sector: Gan-1004 | Industria: AGR - 10</t>
  </si>
  <si>
    <t>100409003cera</t>
  </si>
  <si>
    <t>INSERT INTO categoria VALUES (100409003,'Cera','Cera-100409003','Cera-100409003 | Prod: Abejas-100409 | Sector: Gan-1004 | Industria: AGR - 10',100409);</t>
  </si>
  <si>
    <t>Pozo</t>
  </si>
  <si>
    <t>Pozo-150101003</t>
  </si>
  <si>
    <t>Pozo-150101003 | Prod: Agua-150101 | Sector: Agua-1501 | Industria: EN&amp;MA - 15</t>
  </si>
  <si>
    <t>150101003pozo</t>
  </si>
  <si>
    <t>INSERT INTO categoria VALUES (150101003,'Pozo','Pozo-150101003','Pozo-150101003 | Prod: Agua-150101 | Sector: Agua-1501 | Industria: EN&amp;MA - 15',150101);</t>
  </si>
  <si>
    <t>Laguna-150102003</t>
  </si>
  <si>
    <t>Laguna-150102003 | Prod: Agua-150102 | Sector: Agua-1501 | Industria: EN&amp;MA - 15</t>
  </si>
  <si>
    <t>150102003laguna</t>
  </si>
  <si>
    <t>INSERT INTO categoria VALUES (150102003,'Laguna','Laguna-150102003','Laguna-150102003 | Prod: Agua-150102 | Sector: Agua-1501 | Industria: EN&amp;MA - 15',150102);</t>
  </si>
  <si>
    <t>Aguas con materia orgánica biodegradable</t>
  </si>
  <si>
    <t>Aguas con materia orgánica biodegradable-150104003</t>
  </si>
  <si>
    <t>Aguas con materia orgánica biodegradable-150104003 | Prod: Agua-150104 | Sector: Agua-1501 | Industria: EN&amp;MA - 15</t>
  </si>
  <si>
    <t>150104003aguas_con_materia_organica_biodegradable</t>
  </si>
  <si>
    <t>INSERT INTO categoria VALUES (150104003,'Aguas con materia orgánica biodegradable','Aguas con materia orgánica biodegradable-150104003','Aguas con materia orgánica biodegradable-150104003 | Prod: Agua-150104 | Sector: Agua-1501 | Industria: EN&amp;MA - 15',150104);</t>
  </si>
  <si>
    <t>Humedad</t>
  </si>
  <si>
    <t>Humedad-150201003</t>
  </si>
  <si>
    <t>Humedad-150201003 | Prod: Clima-150201 | Sector: Clima-1502 | Industria: EN&amp;MA - 15</t>
  </si>
  <si>
    <t>150201003humedad</t>
  </si>
  <si>
    <t>INSERT INTO categoria VALUES (150201003,'Humedad','Humedad-150201003','Humedad-150201003 | Prod: Clima-150201 | Sector: Clima-1502 | Industria: EN&amp;MA - 15',150201);</t>
  </si>
  <si>
    <t>Derretimiento de los Polos</t>
  </si>
  <si>
    <t>Derretimiento de los Polos-150202003</t>
  </si>
  <si>
    <t>Derretimiento de los Polos-150202003 | Prod: Clima-150202 | Sector: Clima-1502 | Industria: EN&amp;MA - 15</t>
  </si>
  <si>
    <t>150202003derretimiento_de_los_polos</t>
  </si>
  <si>
    <t>INSERT INTO categoria VALUES (150202003,'Derretimiento de los Polos','Derretimiento de los Polos-150202003','Derretimiento de los Polos-150202003 | Prod: Clima-150202 | Sector: Clima-1502 | Industria: EN&amp;MA - 15',150202);</t>
  </si>
  <si>
    <t>Templado</t>
  </si>
  <si>
    <t>Templado-150203003</t>
  </si>
  <si>
    <t>Templado-150203003 | Prod: Clima-150203 | Sector: Clima-1502 | Industria: EN&amp;MA - 15</t>
  </si>
  <si>
    <t>150203003templado</t>
  </si>
  <si>
    <t>INSERT INTO categoria VALUES (150203003,'Templado','Templado-150203003','Templado-150203003 | Prod: Clima-150203 | Sector: Clima-1502 | Industria: EN&amp;MA - 15',150203);</t>
  </si>
  <si>
    <t>CO</t>
  </si>
  <si>
    <t>CO-150301003</t>
  </si>
  <si>
    <t>CO-150301003 | Prod: Móviles-150301 | Sector: Emision-1503 | Industria: EN&amp;MA - 15</t>
  </si>
  <si>
    <t>150301003co</t>
  </si>
  <si>
    <t>INSERT INTO categoria VALUES (150301003,'CO','CO-150301003','CO-150301003 | Prod: Móviles-150301 | Sector: Emision-1503 | Industria: EN&amp;MA - 15',150301);</t>
  </si>
  <si>
    <t>CO2</t>
  </si>
  <si>
    <t>CO2-150302003</t>
  </si>
  <si>
    <t>CO2-150302003 | Prod: Fijas-150302 | Sector: Emision-1503 | Industria: EN&amp;MA - 15</t>
  </si>
  <si>
    <t>150302003co2</t>
  </si>
  <si>
    <t>INSERT INTO categoria VALUES (150302003,'CO2','CO2-150302003','CO2-150302003 | Prod: Fijas-150302 | Sector: Emision-1503 | Industria: EN&amp;MA - 15',150302);</t>
  </si>
  <si>
    <t>Hollín-150303003</t>
  </si>
  <si>
    <t>Hollín-150303003 | Prod: Generación-150303 | Sector: Emision-1503 | Industria: EN&amp;MA - 15</t>
  </si>
  <si>
    <t>150303003hollin</t>
  </si>
  <si>
    <t>INSERT INTO categoria VALUES (150303003,'Hollín','Hollín-150303003','Hollín-150303003 | Prod: Generación-150303 | Sector: Emision-1503 | Industria: EN&amp;MA - 15',150303);</t>
  </si>
  <si>
    <t>N2O (óxido nitroso)</t>
  </si>
  <si>
    <t>N2O (óxido nitroso)-150304003</t>
  </si>
  <si>
    <t>N2O (óxido nitroso)-150304003 | Prod: GEI-150304 | Sector: Emision-1503 | Industria: EN&amp;MA - 15</t>
  </si>
  <si>
    <t>150304003n2o_(oxido_nitroso)</t>
  </si>
  <si>
    <t>INSERT INTO categoria VALUES (150304003,'N2O (óxido nitroso)','N2O (óxido nitroso)-150304003','N2O (óxido nitroso)-150304003 | Prod: GEI-150304 | Sector: Emision-1503 | Industria: EN&amp;MA - 15',150304);</t>
  </si>
  <si>
    <t>Hidráulica</t>
  </si>
  <si>
    <t>Hidráulica-150401003</t>
  </si>
  <si>
    <t>Hidráulica-150401003 | Prod: ERNC-150401 | Sector: Energia-1504 | Industria: EN&amp;MA - 15</t>
  </si>
  <si>
    <t>150401003hidraulica</t>
  </si>
  <si>
    <t>INSERT INTO categoria VALUES (150401003,'Hidráulica','Hidráulica-150401003','Hidráulica-150401003 | Prod: ERNC-150401 | Sector: Energia-1504 | Industria: EN&amp;MA - 15',150401);</t>
  </si>
  <si>
    <t>Gas Natural</t>
  </si>
  <si>
    <t>Gas Natural-150402003</t>
  </si>
  <si>
    <t>Gas Natural-150402003 | Prod: ENR-150402 | Sector: Energia-1504 | Industria: EN&amp;MA - 15</t>
  </si>
  <si>
    <t>150402003gas_natural</t>
  </si>
  <si>
    <t>INSERT INTO categoria VALUES (150402003,'Gas Natural','Gas Natural-150402003','Gas Natural-150402003 | Prod: ENR-150402 | Sector: Energia-1504 | Industria: EN&amp;MA - 15',150402);</t>
  </si>
  <si>
    <t>Industriales-150501003</t>
  </si>
  <si>
    <t>Industriales-150501003 | Prod: Residuos-150501 | Sector: Residuos-1505 | Industria: EN&amp;MA - 15</t>
  </si>
  <si>
    <t>150501003industriales</t>
  </si>
  <si>
    <t>INSERT INTO categoria VALUES (150501003,'Industriales','Industriales-150501003','Industriales-150501003 | Prod: Residuos-150501 | Sector: Residuos-1505 | Industria: EN&amp;MA - 15',150501);</t>
  </si>
  <si>
    <t>Tecnología Residuo 0</t>
  </si>
  <si>
    <t>Tecnología Residuo 0-150502003</t>
  </si>
  <si>
    <t>Tecnología Residuo 0-150502003 | Prod: TECH Residuos-150502 | Sector: Residuos-1505 | Industria: EN&amp;MA - 15</t>
  </si>
  <si>
    <t>150502003tecnologia_residuo_0</t>
  </si>
  <si>
    <t>INSERT INTO categoria VALUES (150502003,'Tecnología Residuo 0','Tecnología Residuo 0-150502003','Tecnología Residuo 0-150502003 | Prod: TECH Residuos-150502 | Sector: Residuos-1505 | Industria: EN&amp;MA - 15',150502);</t>
  </si>
  <si>
    <t>Transporte Hidrógeno Verde</t>
  </si>
  <si>
    <t>Transporte Hidrógeno Verde-150601003</t>
  </si>
  <si>
    <t>Transporte Hidrógeno Verde-150601003 | Prod: TECH MA-150601 | Sector: TechMA-1506 | Industria: EN&amp;MA - 15</t>
  </si>
  <si>
    <t>150601003transporte_hidrogeno_verde</t>
  </si>
  <si>
    <t>INSERT INTO categoria VALUES (150601003,'Transporte Hidrógeno Verde','Transporte Hidrógeno Verde-150601003','Transporte Hidrógeno Verde-150601003 | Prod: TECH MA-150601 | Sector: TechMA-1506 | Industria: EN&amp;MA - 15',150601);</t>
  </si>
  <si>
    <t>Electrodomésticos eficientes</t>
  </si>
  <si>
    <t>Electrodomésticos eficientes-150602003</t>
  </si>
  <si>
    <t>Electrodomésticos eficientes-150602003 | Prod: TECH MA-150602 | Sector: TechMA-1506 | Industria: EN&amp;MA - 15</t>
  </si>
  <si>
    <t>150602003electrodomesticos_eficientes</t>
  </si>
  <si>
    <t>INSERT INTO categoria VALUES (150602003,'Electrodomésticos eficientes','Electrodomésticos eficientes-150602003','Electrodomésticos eficientes-150602003 | Prod: TECH MA-150602 | Sector: TechMA-1506 | Industria: EN&amp;MA - 15',150602);</t>
  </si>
  <si>
    <t>Proteobacterias</t>
  </si>
  <si>
    <t>Proteobacterias-150603003</t>
  </si>
  <si>
    <t>Proteobacterias-150603003 | Prod: TECH MA-150603 | Sector: TechMA-1506 | Industria: EN&amp;MA - 15</t>
  </si>
  <si>
    <t>150603003proteobacterias</t>
  </si>
  <si>
    <t>INSERT INTO categoria VALUES (150603003,'Proteobacterias','Proteobacterias-150603003','Proteobacterias-150603003 | Prod: TECH MA-150603 | Sector: TechMA-1506 | Industria: EN&amp;MA - 15',150603);</t>
  </si>
  <si>
    <t>Pavimento frío</t>
  </si>
  <si>
    <t>Pavimento frío-150604003</t>
  </si>
  <si>
    <t>Pavimento frío-150604003 | Prod: TECH MA-150604 | Sector: TechMA-1506 | Industria: EN&amp;MA - 15</t>
  </si>
  <si>
    <t>150604003pavimento_frio</t>
  </si>
  <si>
    <t>INSERT INTO categoria VALUES (150604003,'Pavimento frío','Pavimento frío-150604003','Pavimento frío-150604003 | Prod: TECH MA-150604 | Sector: TechMA-1506 | Industria: EN&amp;MA - 15',150604);</t>
  </si>
  <si>
    <t>Generación de energía</t>
  </si>
  <si>
    <t>Biocombustibles</t>
  </si>
  <si>
    <t>Biocombustibles-150605003</t>
  </si>
  <si>
    <t>Biocombustibles-150605003 | Prod: TECH MA-150605 | Sector: TechMA-1506 | Industria: EN&amp;MA - 15</t>
  </si>
  <si>
    <t>150605003biocombustibles</t>
  </si>
  <si>
    <t>INSERT INTO categoria VALUES (150605003,'Biocombustibles','Biocombustibles-150605003','Biocombustibles-150605003 | Prod: TECH MA-150605 | Sector: TechMA-1506 | Industria: EN&amp;MA - 15',150605);</t>
  </si>
  <si>
    <t>Hidrológicos</t>
  </si>
  <si>
    <t>Marejada</t>
  </si>
  <si>
    <t>Marejada-150701003</t>
  </si>
  <si>
    <t>Marejada-150701003 | Prod: Impacto-150701 | Sector: Desastre-1507 | Industria: EN&amp;MA - 15</t>
  </si>
  <si>
    <t>150701003marejada</t>
  </si>
  <si>
    <t>INSERT INTO categoria VALUES (150701003,'Marejada','Marejada-150701003','Marejada-150701003 | Prod: Impacto-150701 | Sector: Desastre-1507 | Industria: EN&amp;MA - 15',150701);</t>
  </si>
  <si>
    <t>Tormentas de nieve</t>
  </si>
  <si>
    <t>Tormentas de nieve-150702003</t>
  </si>
  <si>
    <t>Tormentas de nieve-150702003 | Prod: Impacto-150702 | Sector: Desastre-1507 | Industria: EN&amp;MA - 15</t>
  </si>
  <si>
    <t>150702003tormentas_de_nieve</t>
  </si>
  <si>
    <t>INSERT INTO categoria VALUES (150702003,'Tormentas de nieve','Tormentas de nieve-150702003','Tormentas de nieve-150702003 | Prod: Impacto-150702 | Sector: Desastre-1507 | Industria: EN&amp;MA - 15',150702);</t>
  </si>
  <si>
    <t>Tormenta solar</t>
  </si>
  <si>
    <t>Tormenta solar-150703003</t>
  </si>
  <si>
    <t>Tormenta solar-150703003 | Prod: Impacto-150703 | Sector: Desastre-1507 | Industria: EN&amp;MA - 15</t>
  </si>
  <si>
    <t>150703003tormenta_solar</t>
  </si>
  <si>
    <t>INSERT INTO categoria VALUES (150703003,'Tormenta solar','Tormenta solar-150703003','Tormenta solar-150703003 | Prod: Impacto-150703 | Sector: Desastre-1507 | Industria: EN&amp;MA - 15',150703);</t>
  </si>
  <si>
    <t>Marea roja</t>
  </si>
  <si>
    <t>Marea roja-150704003</t>
  </si>
  <si>
    <t>Marea roja-150704003 | Prod: Impacto-150704 | Sector: Desastre-1507 | Industria: EN&amp;MA - 15</t>
  </si>
  <si>
    <t>150704003marea_roja</t>
  </si>
  <si>
    <t>INSERT INTO categoria VALUES (150704003,'Marea roja','Marea roja-150704003','Marea roja-150704003 | Prod: Impacto-150704 | Sector: Desastre-1507 | Industria: EN&amp;MA - 15',150704);</t>
  </si>
  <si>
    <t>Recuperados de Obesidad</t>
  </si>
  <si>
    <t>Recuperados de Obesidad-200101003</t>
  </si>
  <si>
    <t>Recuperados de Obesidad-200101003 | Prod: Enfermedad-200101 | Sector: EstadoSalud | Industria: SALUD - 20</t>
  </si>
  <si>
    <t>200101003recuperados_de_obesidad</t>
  </si>
  <si>
    <t>INSERT INTO categoria VALUES (200101003,'Recuperados de Obesidad','Recuperados de Obesidad-200101003','Recuperados de Obesidad-200101003 | Prod: Enfermedad-200101 | Sector: EstadoSalud | Industria: SALUD - 20',200101);</t>
  </si>
  <si>
    <t>Recuperados de Diabetes</t>
  </si>
  <si>
    <t>Recuperados de Diabetes-200102003</t>
  </si>
  <si>
    <t>Recuperados de Diabetes-200102003 | Prod: Enfermedad-200102 | Sector: EstadoSalud | Industria: SALUD - 20</t>
  </si>
  <si>
    <t>200102003recuperados_de_diabetes</t>
  </si>
  <si>
    <t>INSERT INTO categoria VALUES (200102003,'Recuperados de Diabetes','Recuperados de Diabetes-200102003','Recuperados de Diabetes-200102003 | Prod: Enfermedad-200102 | Sector: EstadoSalud | Industria: SALUD - 20',200102);</t>
  </si>
  <si>
    <t>Recuperados de Cancer</t>
  </si>
  <si>
    <t>Recuperados de Cancer-200103003</t>
  </si>
  <si>
    <t>Recuperados de Cancer-200103003 | Prod: Enfermedad-200103 | Sector: EstadoSalud | Industria: SALUD - 20</t>
  </si>
  <si>
    <t>200103003recuperados_de_cancer</t>
  </si>
  <si>
    <t>INSERT INTO categoria VALUES (200103003,'Recuperados de Cancer','Recuperados de Cancer-200103003','Recuperados de Cancer-200103003 | Prod: Enfermedad-200103 | Sector: EstadoSalud | Industria: SALUD - 20',200103);</t>
  </si>
  <si>
    <t>Recuperados de Asma</t>
  </si>
  <si>
    <t>Recuperados de Asma-200104003</t>
  </si>
  <si>
    <t>Recuperados de Asma-200104003 | Prod: Enfermedad-200104 | Sector: EstadoSalud | Industria: SALUD - 20</t>
  </si>
  <si>
    <t>200104003recuperados_de_asma</t>
  </si>
  <si>
    <t>INSERT INTO categoria VALUES (200104003,'Recuperados de Asma','Recuperados de Asma-200104003','Recuperados de Asma-200104003 | Prod: Enfermedad-200104 | Sector: EstadoSalud | Industria: SALUD - 20',200104);</t>
  </si>
  <si>
    <t>Recuperados de Gripe</t>
  </si>
  <si>
    <t>Recuperados de Gripe-200105003</t>
  </si>
  <si>
    <t>Recuperados de Gripe-200105003 | Prod: Enfermedad-200105 | Sector: EstadoSalud | Industria: SALUD - 20</t>
  </si>
  <si>
    <t>200105003recuperados_de_gripe</t>
  </si>
  <si>
    <t>INSERT INTO categoria VALUES (200105003,'Recuperados de Gripe','Recuperados de Gripe-200105003','Recuperados de Gripe-200105003 | Prod: Enfermedad-200105 | Sector: EstadoSalud | Industria: SALUD - 20',200105);</t>
  </si>
  <si>
    <t>Recuperados de Accidentes Cerebrovascular</t>
  </si>
  <si>
    <t>Recuperados de Accidentes Cerebrovascular-200106003</t>
  </si>
  <si>
    <t>Recuperados de Accidentes Cerebrovascular-200106003 | Prod: Enfermedad-200106 | Sector: EstadoSalud | Industria: SALUD - 20</t>
  </si>
  <si>
    <t>200106003recuperados_de_accidentes_cerebrovascular</t>
  </si>
  <si>
    <t>INSERT INTO categoria VALUES (200106003,'Recuperados de Accidentes Cerebrovascular','Recuperados de Accidentes Cerebrovascular-200106003','Recuperados de Accidentes Cerebrovascular-200106003 | Prod: Enfermedad-200106 | Sector: EstadoSalud | Industria: SALUD - 20',200106);</t>
  </si>
  <si>
    <t>Recuperados de VIH</t>
  </si>
  <si>
    <t>Recuperados de VIH-200107003</t>
  </si>
  <si>
    <t>Recuperados de VIH-200107003 | Prod: Enfermedad-200107 | Sector: EstadoSalud | Industria: SALUD - 20</t>
  </si>
  <si>
    <t>200107003recuperados_de_vih</t>
  </si>
  <si>
    <t>INSERT INTO categoria VALUES (200107003,'Recuperados de VIH','Recuperados de VIH-200107003','Recuperados de VIH-200107003 | Prod: Enfermedad-200107 | Sector: EstadoSalud | Industria: SALUD - 20',200107);</t>
  </si>
  <si>
    <t>Recuperados de ITS (Infecciones de Transmisión Sexual)</t>
  </si>
  <si>
    <t>Recuperados de ITS (Infecciones de Transmisión Sexual)-200108003</t>
  </si>
  <si>
    <t>Recuperados de ITS (Infecciones de Transmisión Sexual)-200108003 | Prod: Enfermedad-200108 | Sector: EstadoSalud | Industria: SALUD - 20</t>
  </si>
  <si>
    <t>200108003recuperados_de_its_(infecciones_de_transmision_sexual)</t>
  </si>
  <si>
    <t>INSERT INTO categoria VALUES (200108003,'Recuperados de ITS (Infecciones de Transmisión Sexual)','Recuperados de ITS (Infecciones de Transmisión Sexual)-200108003','Recuperados de ITS (Infecciones de Transmisión Sexual)-200108003 | Prod: Enfermedad-200108 | Sector: EstadoSalud | Industria: SALUD - 20',200108);</t>
  </si>
  <si>
    <t>Recuperados de Hipertensión</t>
  </si>
  <si>
    <t>Recuperados de Hipertensión-200109003</t>
  </si>
  <si>
    <t>Recuperados de Hipertensión-200109003 | Prod: Enfermedad-200109 | Sector: EstadoSalud | Industria: SALUD - 20</t>
  </si>
  <si>
    <t>200109003recuperados_de_hipertension</t>
  </si>
  <si>
    <t>INSERT INTO categoria VALUES (200109003,'Recuperados de Hipertensión','Recuperados de Hipertensión-200109003','Recuperados de Hipertensión-200109003 | Prod: Enfermedad-200109 | Sector: EstadoSalud | Industria: SALUD - 20',200109);</t>
  </si>
  <si>
    <t>Recuperados de Influenza</t>
  </si>
  <si>
    <t>Recuperados de Influenza-200110003</t>
  </si>
  <si>
    <t>Recuperados de Influenza-200110003 | Prod: Enfermedad-200110 | Sector: EstadoSalud | Industria: SALUD - 20</t>
  </si>
  <si>
    <t>200110003recuperados_de_influenza</t>
  </si>
  <si>
    <t>INSERT INTO categoria VALUES (200110003,'Recuperados de Influenza','Recuperados de Influenza-200110003','Recuperados de Influenza-200110003 | Prod: Enfermedad-200110 | Sector: EstadoSalud | Industria: SALUD - 20',200110);</t>
  </si>
  <si>
    <t>Recuperados de Paro Cardiorespiratorio</t>
  </si>
  <si>
    <t>Recuperados de Paro Cardiorespiratorio-200111003</t>
  </si>
  <si>
    <t>Recuperados de Paro Cardiorespiratorio-200111003 | Prod: Enfermedad-200111 | Sector: EstadoSalud | Industria: SALUD - 20</t>
  </si>
  <si>
    <t>200111003recuperados_de_paro_cardiorespiratorio</t>
  </si>
  <si>
    <t>INSERT INTO categoria VALUES (200111003,'Recuperados de Paro Cardiorespiratorio','Recuperados de Paro Cardiorespiratorio-200111003','Recuperados de Paro Cardiorespiratorio-200111003 | Prod: Enfermedad-200111 | Sector: EstadoSalud | Industria: SALUD - 20',200111);</t>
  </si>
  <si>
    <t>Recuperados de Infección Urinaria</t>
  </si>
  <si>
    <t>Recuperados de Infección Urinaria-200112003</t>
  </si>
  <si>
    <t>Recuperados de Infección Urinaria-200112003 | Prod: Enfermedad-200112 | Sector: EstadoSalud | Industria: SALUD - 20</t>
  </si>
  <si>
    <t>200112003recuperados_de_infeccion_urinaria</t>
  </si>
  <si>
    <t>INSERT INTO categoria VALUES (200112003,'Recuperados de Infección Urinaria','Recuperados de Infección Urinaria-200112003','Recuperados de Infección Urinaria-200112003 | Prod: Enfermedad-200112 | Sector: EstadoSalud | Industria: SALUD - 20',200112);</t>
  </si>
  <si>
    <t>Recuperados de  Alzheimer</t>
  </si>
  <si>
    <t>Recuperados de  Alzheimer-200113003</t>
  </si>
  <si>
    <t>Recuperados de  Alzheimer-200113003 | Prod: Enfermedad-200113 | Sector: EstadoSalud | Industria: SALUD - 20</t>
  </si>
  <si>
    <t>200113003recuperados_de__alzheimer</t>
  </si>
  <si>
    <t>INSERT INTO categoria VALUES (200113003,'Recuperados de  Alzheimer','Recuperados de  Alzheimer-200113003','Recuperados de  Alzheimer-200113003 | Prod: Enfermedad-200113 | Sector: EstadoSalud | Industria: SALUD - 20',200113);</t>
  </si>
  <si>
    <t>Recuperados de Parkinson</t>
  </si>
  <si>
    <t>Recuperados de Parkinson-200114003</t>
  </si>
  <si>
    <t>Recuperados de Parkinson-200114003 | Prod: Enfermedad-200114 | Sector: EstadoSalud | Industria: SALUD - 20</t>
  </si>
  <si>
    <t>200114003recuperados_de_parkinson</t>
  </si>
  <si>
    <t>INSERT INTO categoria VALUES (200114003,'Recuperados de Parkinson','Recuperados de Parkinson-200114003','Recuperados de Parkinson-200114003 | Prod: Enfermedad-200114 | Sector: EstadoSalud | Industria: SALUD - 20',200114);</t>
  </si>
  <si>
    <t>Recuperados de Bronquitis</t>
  </si>
  <si>
    <t>Recuperados de Bronquitis-200115003</t>
  </si>
  <si>
    <t>Recuperados de Bronquitis-200115003 | Prod: Enfermedad-200115 | Sector: EstadoSalud | Industria: SALUD - 20</t>
  </si>
  <si>
    <t>200115003recuperados_de_bronquitis</t>
  </si>
  <si>
    <t>INSERT INTO categoria VALUES (200115003,'Recuperados de Bronquitis','Recuperados de Bronquitis-200115003','Recuperados de Bronquitis-200115003 | Prod: Enfermedad-200115 | Sector: EstadoSalud | Industria: SALUD - 20',200115);</t>
  </si>
  <si>
    <t>Recuperados de Sinusitis</t>
  </si>
  <si>
    <t>Recuperados de Sinusitis-200116003</t>
  </si>
  <si>
    <t>Recuperados de Sinusitis-200116003 | Prod: Enfermedad-200116 | Sector: EstadoSalud | Industria: SALUD - 20</t>
  </si>
  <si>
    <t>200116003recuperados_de_sinusitis</t>
  </si>
  <si>
    <t>INSERT INTO categoria VALUES (200116003,'Recuperados de Sinusitis','Recuperados de Sinusitis-200116003','Recuperados de Sinusitis-200116003 | Prod: Enfermedad-200116 | Sector: EstadoSalud | Industria: SALUD - 20',200116);</t>
  </si>
  <si>
    <t>Recuperados de Hepatitis</t>
  </si>
  <si>
    <t>Recuperados de Hepatitis-200117003</t>
  </si>
  <si>
    <t>Recuperados de Hepatitis-200117003 | Prod: Enfermedad-200117 | Sector: EstadoSalud | Industria: SALUD - 20</t>
  </si>
  <si>
    <t>200117003recuperados_de_hepatitis</t>
  </si>
  <si>
    <t>INSERT INTO categoria VALUES (200117003,'Recuperados de Hepatitis','Recuperados de Hepatitis-200117003','Recuperados de Hepatitis-200117003 | Prod: Enfermedad-200117 | Sector: EstadoSalud | Industria: SALUD - 20',200117);</t>
  </si>
  <si>
    <t>Recuperados de Insuficiencia Renal</t>
  </si>
  <si>
    <t>Recuperados de Insuficiencia Renal-200118003</t>
  </si>
  <si>
    <t>Recuperados de Insuficiencia Renal-200118003 | Prod: Enfermedad-200118 | Sector: EstadoSalud | Industria: SALUD - 20</t>
  </si>
  <si>
    <t>200118003recuperados_de_insuficiencia_renal</t>
  </si>
  <si>
    <t>INSERT INTO categoria VALUES (200118003,'Recuperados de Insuficiencia Renal','Recuperados de Insuficiencia Renal-200118003','Recuperados de Insuficiencia Renal-200118003 | Prod: Enfermedad-200118 | Sector: EstadoSalud | Industria: SALUD - 20',200118);</t>
  </si>
  <si>
    <t>Recuperados de Depresión</t>
  </si>
  <si>
    <t>Recuperados de Depresión-200119003</t>
  </si>
  <si>
    <t>Recuperados de Depresión-200119003 | Prod: Enfermedad-200119 | Sector: EstadoSalud | Industria: SALUD - 20</t>
  </si>
  <si>
    <t>200119003recuperados_de_depresion</t>
  </si>
  <si>
    <t>INSERT INTO categoria VALUES (200119003,'Recuperados de Depresión','Recuperados de Depresión-200119003','Recuperados de Depresión-200119003 | Prod: Enfermedad-200119 | Sector: EstadoSalud | Industria: SALUD - 20',200119);</t>
  </si>
  <si>
    <t>Recuperados de Turberculosis</t>
  </si>
  <si>
    <t>Recuperados de Turberculosis-200120003</t>
  </si>
  <si>
    <t>Recuperados de Turberculosis-200120003 | Prod: Enfermedad-200120 | Sector: EstadoSalud | Industria: SALUD - 20</t>
  </si>
  <si>
    <t>200120003recuperados_de_turberculosis</t>
  </si>
  <si>
    <t>INSERT INTO categoria VALUES (200120003,'Recuperados de Turberculosis','Recuperados de Turberculosis-200120003','Recuperados de Turberculosis-200120003 | Prod: Enfermedad-200120 | Sector: EstadoSalud | Industria: SALUD - 20',200120);</t>
  </si>
  <si>
    <t>Recuperados de Osteoporosis</t>
  </si>
  <si>
    <t>Recuperados de Osteoporosis-200121003</t>
  </si>
  <si>
    <t>Recuperados de Osteoporosis-200121003 | Prod: Enfermedad-200121 | Sector: EstadoSalud | Industria: SALUD - 20</t>
  </si>
  <si>
    <t>200121003recuperados_de_osteoporosis</t>
  </si>
  <si>
    <t>INSERT INTO categoria VALUES (200121003,'Recuperados de Osteoporosis','Recuperados de Osteoporosis-200121003','Recuperados de Osteoporosis-200121003 | Prod: Enfermedad-200121 | Sector: EstadoSalud | Industria: SALUD - 20',200121);</t>
  </si>
  <si>
    <t>Recuperados de Artritis</t>
  </si>
  <si>
    <t>Recuperados de Artritis-200122003</t>
  </si>
  <si>
    <t>Recuperados de Artritis-200122003 | Prod: Enfermedad-200122 | Sector: EstadoSalud | Industria: SALUD - 20</t>
  </si>
  <si>
    <t>200122003recuperados_de_artritis</t>
  </si>
  <si>
    <t>INSERT INTO categoria VALUES (200122003,'Recuperados de Artritis','Recuperados de Artritis-200122003','Recuperados de Artritis-200122003 | Prod: Enfermedad-200122 | Sector: EstadoSalud | Industria: SALUD - 20',200122);</t>
  </si>
  <si>
    <t>Recuperados de Neumonía</t>
  </si>
  <si>
    <t>Recuperados de Neumonía-200123003</t>
  </si>
  <si>
    <t>Recuperados de Neumonía-200123003 | Prod: Enfermedad-200123 | Sector: EstadoSalud | Industria: SALUD - 20</t>
  </si>
  <si>
    <t>200123003recuperados_de_neumonia</t>
  </si>
  <si>
    <t>INSERT INTO categoria VALUES (200123003,'Recuperados de Neumonía','Recuperados de Neumonía-200123003','Recuperados de Neumonía-200123003 | Prod: Enfermedad-200123 | Sector: EstadoSalud | Industria: SALUD - 20',200123);</t>
  </si>
  <si>
    <t>Recuperados de Esquizofrenia</t>
  </si>
  <si>
    <t>Recuperados de Esquizofrenia-200124003</t>
  </si>
  <si>
    <t>Recuperados de Esquizofrenia-200124003 | Prod: Enfermedad-200124 | Sector: EstadoSalud | Industria: SALUD - 20</t>
  </si>
  <si>
    <t>200124003recuperados_de_esquizofrenia</t>
  </si>
  <si>
    <t>INSERT INTO categoria VALUES (200124003,'Recuperados de Esquizofrenia','Recuperados de Esquizofrenia-200124003','Recuperados de Esquizofrenia-200124003 | Prod: Enfermedad-200124 | Sector: EstadoSalud | Industria: SALUD - 20',200124);</t>
  </si>
  <si>
    <t>Recuperados de Sifilis</t>
  </si>
  <si>
    <t>Recuperados de Sifilis-200125003</t>
  </si>
  <si>
    <t>Recuperados de Sifilis-200125003 | Prod: Enfermedad-200125 | Sector: EstadoSalud | Industria: SALUD - 20</t>
  </si>
  <si>
    <t>200125003recuperados_de_sifilis</t>
  </si>
  <si>
    <t>INSERT INTO categoria VALUES (200125003,'Recuperados de Sifilis','Recuperados de Sifilis-200125003','Recuperados de Sifilis-200125003 | Prod: Enfermedad-200125 | Sector: EstadoSalud | Industria: SALUD - 20',200125);</t>
  </si>
  <si>
    <t>Hospitales de alta complejidad</t>
  </si>
  <si>
    <t>Hospitales de alta complejidad-200201003</t>
  </si>
  <si>
    <t>Hospitales de alta complejidad-200201003 | Prod: SaludPública-200201 | Sector: FarmaciasCentroSalud | Industria: SALUD - 20</t>
  </si>
  <si>
    <t>200201003hospitales_de_alta_complejidad</t>
  </si>
  <si>
    <t>INSERT INTO categoria VALUES (200201003,'Hospitales de alta complejidad','Hospitales de alta complejidad-200201003','Hospitales de alta complejidad-200201003 | Prod: SaludPública-200201 | Sector: FarmaciasCentroSalud | Industria: SALUD - 20',200201);</t>
  </si>
  <si>
    <t>Consultas privadas</t>
  </si>
  <si>
    <t>Consultas privadas-200202003</t>
  </si>
  <si>
    <t>Consultas privadas-200202003 | Prod: SaludPrivada-200202 | Sector: FarmaciasCentroSalud | Industria: SALUD - 20</t>
  </si>
  <si>
    <t>200202003consultas_privadas</t>
  </si>
  <si>
    <t>INSERT INTO categoria VALUES (200202003,'Consultas privadas','Consultas privadas-200202003','Consultas privadas-200202003 | Prod: SaludPrivada-200202 | Sector: FarmaciasCentroSalud | Industria: SALUD - 20',200202);</t>
  </si>
  <si>
    <t>Ambulatorias</t>
  </si>
  <si>
    <t>Ambulatorias-200203003</t>
  </si>
  <si>
    <t>Ambulatorias-200203003 | Prod: Farmacia-200203 | Sector: FarmaciasCentroSalud | Industria: SALUD - 20</t>
  </si>
  <si>
    <t>200203003ambulatorias</t>
  </si>
  <si>
    <t>INSERT INTO categoria VALUES (200203003,'Ambulatorias','Ambulatorias-200203003','Ambulatorias-200203003 | Prod: Farmacia-200203 | Sector: FarmaciasCentroSalud | Industria: SALUD - 20',200203);</t>
  </si>
  <si>
    <t>Marcapasos</t>
  </si>
  <si>
    <t>Marcapasos-200301003</t>
  </si>
  <si>
    <t>Marcapasos-200301003 | Prod: MedicinaProductos-200301 | Sector: TechMédica | Industria: SALUD - 20</t>
  </si>
  <si>
    <t>200301003marcapasos</t>
  </si>
  <si>
    <t>INSERT INTO categoria VALUES (200301003,'Marcapasos','Marcapasos-200301003','Marcapasos-200301003 | Prod: MedicinaProductos-200301 | Sector: TechMédica | Industria: SALUD - 20',200301);</t>
  </si>
  <si>
    <t>Medicina Transfusional</t>
  </si>
  <si>
    <t>Medicina Transfusional-200302003</t>
  </si>
  <si>
    <t>Medicina Transfusional-200302003 | Prod: MedicinaEspecialidades-200302 | Sector: TechMédica | Industria: SALUD - 20</t>
  </si>
  <si>
    <t>200302003medicina_transfusional</t>
  </si>
  <si>
    <t>INSERT INTO categoria VALUES (200302003,'Medicina Transfusional','Medicina Transfusional-200302003','Medicina Transfusional-200302003 | Prod: MedicinaEspecialidades-200302 | Sector: TechMédica | Industria: SALUD - 20',200302);</t>
  </si>
  <si>
    <t>Medtronic</t>
  </si>
  <si>
    <t>Medtronic-200303003</t>
  </si>
  <si>
    <t>Medtronic-200303003 | Prod: Medicina Empresas-200303 | Sector: TechMédica | Industria: SALUD - 20</t>
  </si>
  <si>
    <t>200303003medtronic</t>
  </si>
  <si>
    <t>INSERT INTO categoria VALUES (200303003,'Medtronic','Medtronic-200303003','Medtronic-200303003 | Prod: Medicina Empresas-200303 | Sector: TechMédica | Industria: SALUD - 20',200303);</t>
  </si>
  <si>
    <t>Caja de Previsión de la Defensa Nacional (CAPREDENA)</t>
  </si>
  <si>
    <t>Caja de Previsión de la Defensa Nacional (CAPREDENA)-200401003</t>
  </si>
  <si>
    <t>Caja de Previsión de la Defensa Nacional (CAPREDENA)-200401003 | Prod: Medicina Pública-200401 | Sector: Cobertura Salud | Industria: SALUD - 20</t>
  </si>
  <si>
    <t>200401003caja_de_prevision_de_la_defensa_nacional_(capredena)</t>
  </si>
  <si>
    <t>INSERT INTO categoria VALUES (200401003,'Caja de Previsión de la Defensa Nacional (CAPREDENA)','Caja de Previsión de la Defensa Nacional (CAPREDENA)-200401003','Caja de Previsión de la Defensa Nacional (CAPREDENA)-200401003 | Prod: Medicina Pública-200401 | Sector: Cobertura Salud | Industria: SALUD - 20',200401);</t>
  </si>
  <si>
    <t>Consalud</t>
  </si>
  <si>
    <t>Consalud-200402003</t>
  </si>
  <si>
    <t>Consalud-200402003 | Prod: Medicina Privada-200402 | Sector: Cobertura Salud | Industria: SALUD - 20</t>
  </si>
  <si>
    <t>200402003consalud</t>
  </si>
  <si>
    <t>INSERT INTO categoria VALUES (200402003,'Consalud','Consalud-200402003','Consalud-200402003 | Prod: Medicina Privada-200402 | Sector: Cobertura Salud | Industria: SALUD - 20',200402);</t>
  </si>
  <si>
    <t>Programa de Salud Mental por Sexo</t>
  </si>
  <si>
    <t>Programa de Salud Mental por Sexo-200501003</t>
  </si>
  <si>
    <t>Programa de Salud Mental por Sexo-200501003 | Prod: Programas Salud-200501 | Sector: Cobertura Salud | Industria: SALUD - 20</t>
  </si>
  <si>
    <t>200501003programa_de_salud_mental_por_sexo</t>
  </si>
  <si>
    <t>INSERT INTO categoria VALUES (200501003,'Programa de Salud Mental por Sexo','Programa de Salud Mental por Sexo-200501003','Programa de Salud Mental por Sexo-200501003 | Prod: Programas Salud-200501 | Sector: Cobertura Salud | Industria: SALUD - 20',200501);</t>
  </si>
  <si>
    <t>MERS</t>
  </si>
  <si>
    <t>MERS-200601003</t>
  </si>
  <si>
    <t>MERS-200601003 | Prod: Virus-200601 | Sector: Pandemia | Industria: SALUD - 20</t>
  </si>
  <si>
    <t>200601003mers</t>
  </si>
  <si>
    <t>INSERT INTO categoria VALUES (200601003,'MERS','MERS-200601003','MERS-200601003 | Prod: Virus-200601 | Sector: Pandemia | Industria: SALUD - 20',200601);</t>
  </si>
  <si>
    <t>Cardiología</t>
  </si>
  <si>
    <t>Cardiología-200701003</t>
  </si>
  <si>
    <t>Cardiología-200701003 | Prod: Medicina Clínica-200701 | Sector: Médicos | Industria: SALUD - 20</t>
  </si>
  <si>
    <t>200701003cardiologia</t>
  </si>
  <si>
    <t>INSERT INTO categoria VALUES (200701003,'Cardiología','Cardiología-200701003','Cardiología-200701003 | Prod: Medicina Clínica-200701 | Sector: Médicos | Industria: SALUD - 20',200701);</t>
  </si>
  <si>
    <t>Cirugía Ortopédica y Traumatología</t>
  </si>
  <si>
    <t>Cirugía Ortopédica y Traumatología-200702003</t>
  </si>
  <si>
    <t>Cirugía Ortopédica y Traumatología-200702003 | Prod: Medicina Quirúrgica-200702 | Sector: Médicos | Industria: SALUD - 20</t>
  </si>
  <si>
    <t>200702003cirugia_ortopedica_y_traumatologia</t>
  </si>
  <si>
    <t>INSERT INTO categoria VALUES (200702003,'Cirugía Ortopédica y Traumatología','Cirugía Ortopédica y Traumatología-200702003','Cirugía Ortopédica y Traumatología-200702003 | Prod: Medicina Quirúrgica-200702 | Sector: Médicos | Industria: SALUD - 20',200702);</t>
  </si>
  <si>
    <t>Odontología</t>
  </si>
  <si>
    <t>Odontología-200703003</t>
  </si>
  <si>
    <t>Odontología-200703003 | Prod: Médico-Quirúrgicas-200703 | Sector: Médicos | Industria: SALUD - 20</t>
  </si>
  <si>
    <t>200703003odontologia</t>
  </si>
  <si>
    <t>INSERT INTO categoria VALUES (200703003,'Odontología','Odontología-200703003','Odontología-200703003 | Prod: Médico-Quirúrgicas-200703 | Sector: Médicos | Industria: SALUD - 20',200703);</t>
  </si>
  <si>
    <t>Farmacología Clínica</t>
  </si>
  <si>
    <t>Farmacología Clínica-200704003</t>
  </si>
  <si>
    <t>Farmacología Clínica-200704003 | Prod: Medicina Labortorios-200704 | Sector: Médicos | Industria: SALUD - 20</t>
  </si>
  <si>
    <t>200704003farmacologia_clinica</t>
  </si>
  <si>
    <t>INSERT INTO categoria VALUES (200704003,'Farmacología Clínica','Farmacología Clínica-200704003','Farmacología Clínica-200704003 | Prod: Medicina Labortorios-200704 | Sector: Médicos | Industria: SALUD - 20',200704);</t>
  </si>
  <si>
    <t>Motel-240101003</t>
  </si>
  <si>
    <t>Motel-240101003 | Prod: Alojamiento-240101 | Sector: Médicos | Industria: TURISMO - 24</t>
  </si>
  <si>
    <t>240101003motel</t>
  </si>
  <si>
    <t>INSERT INTO categoria VALUES (240101003,'Motel','Motel-240101003','Motel-240101003 | Prod: Alojamiento-240101 | Sector: Médicos | Industria: TURISMO - 24',240101);</t>
  </si>
  <si>
    <t>Ventas Totales</t>
  </si>
  <si>
    <t>Ventas Totales-240102003</t>
  </si>
  <si>
    <t>Ventas Totales-240102003 | Prod: Ingreso Hoteles-240102 | Sector: Médicos | Industria: TURISMO - 24</t>
  </si>
  <si>
    <t>240102003ventas_totales</t>
  </si>
  <si>
    <t>INSERT INTO categoria VALUES (240102003,'Ventas Totales','Ventas Totales-240102003','Ventas Totales-240102003 | Prod: Ingreso Hoteles-240102 | Sector: Médicos | Industria: TURISMO - 24',240102);</t>
  </si>
  <si>
    <t>Pernoctaciones</t>
  </si>
  <si>
    <t>Pernoctaciones-240103003</t>
  </si>
  <si>
    <t>Pernoctaciones-240103003 | Prod: Estadía Hoteles-240103 | Sector: Médicos | Industria: TURISMO - 24</t>
  </si>
  <si>
    <t>240103003pernoctaciones</t>
  </si>
  <si>
    <t>INSERT INTO categoria VALUES (240103003,'Pernoctaciones','Pernoctaciones-240103003','Pernoctaciones-240103003 | Prod: Estadía Hoteles-240103 | Sector: Médicos | Industria: TURISMO - 24',240103);</t>
  </si>
  <si>
    <t>Gasto Promedio Diario por Cliente</t>
  </si>
  <si>
    <t>Gasto Promedio Diario por Cliente-240201003</t>
  </si>
  <si>
    <t>Gasto Promedio Diario por Cliente-240201003 | Prod: Finanzas Hoteles-240201 | Sector: Restaurantes | Industria: TURISMO - 24</t>
  </si>
  <si>
    <t>240201003gasto_promedio_diario_por_cliente</t>
  </si>
  <si>
    <t>INSERT INTO categoria VALUES (240201003,'Gasto Promedio Diario por Cliente','Gasto Promedio Diario por Cliente-240201003','Gasto Promedio Diario por Cliente-240201003 | Prod: Finanzas Hoteles-240201 | Sector: Restaurantes | Industria: TURISMO - 24',240201);</t>
  </si>
  <si>
    <t>Inmigrantes</t>
  </si>
  <si>
    <t>Inmigrantes-240202003</t>
  </si>
  <si>
    <t>Inmigrantes-240202003 | Prod: Empleados Hoteles-240202 | Sector: Restaurantes | Industria: TURISMO - 24</t>
  </si>
  <si>
    <t>240202003inmigrantes</t>
  </si>
  <si>
    <t>INSERT INTO categoria VALUES (240202003,'Inmigrantes','Inmigrantes-240202003','Inmigrantes-240202003 | Prod: Empleados Hoteles-240202 | Sector: Restaurantes | Industria: TURISMO - 24',240202);</t>
  </si>
  <si>
    <t>Restaurante de Especialidad</t>
  </si>
  <si>
    <t>Restaurante de Especialidad-240203003</t>
  </si>
  <si>
    <t>Restaurante de Especialidad-240203003 | Prod: Restaurante-240203 | Sector: Restaurantes | Industria: TURISMO - 24</t>
  </si>
  <si>
    <t>240203003restaurante_de_especialidad</t>
  </si>
  <si>
    <t>INSERT INTO categoria VALUES (240203003,'Restaurante de Especialidad','Restaurante de Especialidad-240203003','Restaurante de Especialidad-240203003 | Prod: Restaurante-240203 | Sector: Restaurantes | Industria: TURISMO - 24',240203);</t>
  </si>
  <si>
    <t>Índice de Intensidad Turística</t>
  </si>
  <si>
    <t>Índice de Intensidad Turística-240204003</t>
  </si>
  <si>
    <t>Índice de Intensidad Turística-240204003 | Prod: Indices Hoteles-240204 | Sector: Restaurantes | Industria: TURISMO - 24</t>
  </si>
  <si>
    <t>240204003indice_de_intensidad_turistica</t>
  </si>
  <si>
    <t>INSERT INTO categoria VALUES (240204003,'Índice de Intensidad Turística','Índice de Intensidad Turística-240204003','Índice de Intensidad Turística-240204003 | Prod: Indices Hoteles-240204 | Sector: Restaurantes | Industria: TURISMO - 24',240204);</t>
  </si>
  <si>
    <t>Domino's Pizza</t>
  </si>
  <si>
    <t>Domino's Pizza-240205003</t>
  </si>
  <si>
    <t>Domino's Pizza-240205003 | Prod: Franquicias Hoteles-240205 | Sector: Restaurantes | Industria: TURISMO - 24</t>
  </si>
  <si>
    <t>240205003domino's_pizza</t>
  </si>
  <si>
    <t>INSERT INTO categoria VALUES (240205003,'Domino's Pizza','Domino's Pizza-240205003','Domino's Pizza-240205003 | Prod: Franquicias Hoteles-240205 | Sector: Restaurantes | Industria: TURISMO - 24',240205);</t>
  </si>
  <si>
    <t>Intercambio</t>
  </si>
  <si>
    <t>Intercambio-240301003</t>
  </si>
  <si>
    <t>Intercambio-240301003 | Prod: Viaje-240301 | Sector: Transporte | Industria: TURISMO - 24</t>
  </si>
  <si>
    <t>240301003intercambio</t>
  </si>
  <si>
    <t>INSERT INTO categoria VALUES (240301003,'Intercambio','Intercambio-240301003','Intercambio-240301003 | Prod: Viaje-240301 | Sector: Transporte | Industria: TURISMO - 24',240301);</t>
  </si>
  <si>
    <t>Accidentes-240302003</t>
  </si>
  <si>
    <t>Accidentes-240302003 | Prod: Accidentes Viaje-240302 | Sector: Transporte | Industria: TURISMO - 24</t>
  </si>
  <si>
    <t>240302003accidentes</t>
  </si>
  <si>
    <t>INSERT INTO categoria VALUES (240302003,'Accidentes','Accidentes-240302003','Accidentes-240302003 | Prod: Accidentes Viaje-240302 | Sector: Transporte | Industria: TURISMO - 24',240302);</t>
  </si>
  <si>
    <t>Cobertura</t>
  </si>
  <si>
    <t>Cobertura-240303003</t>
  </si>
  <si>
    <t>Cobertura-240303003 | Prod: Seguros Viaje-240303 | Sector: Transporte | Industria: TURISMO - 24</t>
  </si>
  <si>
    <t>240303003cobertura</t>
  </si>
  <si>
    <t>INSERT INTO categoria VALUES (240303003,'Cobertura','Cobertura-240303003','Cobertura-240303003 | Prod: Seguros Viaje-240303 | Sector: Transporte | Industria: TURISMO - 24',240303);</t>
  </si>
  <si>
    <t>Medios de Transporte Aéreos</t>
  </si>
  <si>
    <t>Medios de Transporte Aéreos-240401003</t>
  </si>
  <si>
    <t>Medios de Transporte Aéreos-240401003 | Prod: Transporte-240401 | Sector: Transporte | Industria: TURISMO - 24</t>
  </si>
  <si>
    <t>240401003medios_de_transporte_aereos</t>
  </si>
  <si>
    <t>INSERT INTO categoria VALUES (240401003,'Medios de Transporte Aéreos','Medios de Transporte Aéreos-240401003','Medios de Transporte Aéreos-240401003 | Prod: Transporte-240401 | Sector: Transporte | Industria: TURISMO - 24',240401);</t>
  </si>
  <si>
    <t>Visa de residencia temporal para extranjeros</t>
  </si>
  <si>
    <t>Visa de residencia temporal para extranjeros-240501003</t>
  </si>
  <si>
    <t>Visa de residencia temporal para extranjeros-240501003 | Prod: Visa-240501 | Sector: Visas | Industria: TURISMO - 24</t>
  </si>
  <si>
    <t>240501003visa_de_residencia_temporal_para_extranjeros</t>
  </si>
  <si>
    <t>INSERT INTO categoria VALUES (240501003,'Visa de residencia temporal para extranjeros','Visa de residencia temporal para extranjeros-240501003','Visa de residencia temporal para extranjeros-240501003 | Prod: Visa-240501 | Sector: Visas | Industria: TURISMO - 24',240501);</t>
  </si>
  <si>
    <t>Planicies</t>
  </si>
  <si>
    <t>Planicies-240601003</t>
  </si>
  <si>
    <t>Planicies-240601003 | Prod: Lugares-240601 | Sector: Turismo | Industria: TURISMO - 24</t>
  </si>
  <si>
    <t>240601003planicies</t>
  </si>
  <si>
    <t>INSERT INTO categoria VALUES (240601003,'Planicies','Planicies-240601003','Planicies-240601003 | Prod: Lugares-240601 | Sector: Turismo | Industria: TURISMO - 24',240601);</t>
  </si>
  <si>
    <t>Turismo rural</t>
  </si>
  <si>
    <t>Turismo rural-240602003</t>
  </si>
  <si>
    <t>Turismo rural-240602003 | Prod: Turismo-240602 | Sector: Turismo | Industria: TURISMO - 24</t>
  </si>
  <si>
    <t>240602003turismo_rural</t>
  </si>
  <si>
    <t>INSERT INTO categoria VALUES (240602003,'Turismo rural','Turismo rural-240602003','Turismo rural-240602003 | Prod: Turismo-240602 | Sector: Turismo | Industria: TURISMO - 24',240602);</t>
  </si>
  <si>
    <t>Entrada de turistas nacionales</t>
  </si>
  <si>
    <t>Entrada de turistas nacionales-240603003</t>
  </si>
  <si>
    <t>Entrada de turistas nacionales-240603003 | Prod: Turismo-240603 | Sector: Turismo | Industria: TURISMO - 24</t>
  </si>
  <si>
    <t>240603003entrada_de_turistas_nacionales</t>
  </si>
  <si>
    <t>INSERT INTO categoria VALUES (240603003,'Entrada de turistas nacionales','Entrada de turistas nacionales-240603003','Entrada de turistas nacionales-240603003 | Prod: Turismo-240603 | Sector: Turismo | Industria: TURISMO - 24',240603);</t>
  </si>
  <si>
    <t>Casa Prefabricada</t>
  </si>
  <si>
    <t>Casa Prefabricada-130101003</t>
  </si>
  <si>
    <t>Casa Prefabricada-130101003 | Prod: Seguros Viaje-130101 | Sector: Edificios | Industria: CONSTRUCCIÓN - 13</t>
  </si>
  <si>
    <t>130101003casa_prefabricada</t>
  </si>
  <si>
    <t>INSERT INTO categoria VALUES (130101003,'Casa Prefabricada','Casa Prefabricada-130101003','Casa Prefabricada-130101003 | Prod: Seguros Viaje-130101 | Sector: Edificios | Industria: CONSTRUCCIÓN - 13',130101);</t>
  </si>
  <si>
    <t>Acero</t>
  </si>
  <si>
    <t>Acero-130201003</t>
  </si>
  <si>
    <t>Acero-130201003 | Prod: Seguros Viaje-130201 | Sector: Materiales Construcción | Industria: CONSTRUCCIÓN - 13</t>
  </si>
  <si>
    <t>130201003acero</t>
  </si>
  <si>
    <t>INSERT INTO categoria VALUES (130201003,'Acero','Acero-130201003','Acero-130201003 | Prod: Seguros Viaje-130201 | Sector: Materiales Construcción | Industria: CONSTRUCCIÓN - 13',130201);</t>
  </si>
  <si>
    <t>Arcilla</t>
  </si>
  <si>
    <t>Arcilla-130202003</t>
  </si>
  <si>
    <t>Arcilla-130202003 | Prod: Seguros Viaje-130202 | Sector: Materiales Construcción | Industria: CONSTRUCCIÓN - 13</t>
  </si>
  <si>
    <t>130202003arcilla</t>
  </si>
  <si>
    <t>INSERT INTO categoria VALUES (130202003,'Arcilla','Arcilla-130202003','Arcilla-130202003 | Prod: Seguros Viaje-130202 | Sector: Materiales Construcción | Industria: CONSTRUCCIÓN - 13',130202);</t>
  </si>
  <si>
    <t>Terciario</t>
  </si>
  <si>
    <t>Terciario-130301003</t>
  </si>
  <si>
    <t>Terciario-130301003 | Prod: Tipos Construcción-130301 | Sector: Obras | Industria: CONSTRUCCIÓN - 13</t>
  </si>
  <si>
    <t>130301003terciario</t>
  </si>
  <si>
    <t>INSERT INTO categoria VALUES (130301003,'Terciario','Terciario-130301003','Terciario-130301003 | Prod: Tipos Construcción-130301 | Sector: Obras | Industria: CONSTRUCCIÓN - 13',130301);</t>
  </si>
  <si>
    <t>Arquitectura</t>
  </si>
  <si>
    <t>Arquitectura-130401003</t>
  </si>
  <si>
    <t>Arquitectura-130401003 | Prod: Obras Públicas-130401 | Sector: Obras Públicas | Industria: CONSTRUCCIÓN - 13</t>
  </si>
  <si>
    <t>130401003arquitectura</t>
  </si>
  <si>
    <t>INSERT INTO categoria VALUES (130401003,'Arquitectura','Arquitectura-130401003','Arquitectura-130401003 | Prod: Obras Públicas-130401 | Sector: Obras Públicas | Industria: CONSTRUCCIÓN - 13',130401);</t>
  </si>
  <si>
    <t>Superficie Habitacional Autorizada</t>
  </si>
  <si>
    <t>Superficie Habitacional Autorizada-130501003</t>
  </si>
  <si>
    <t>Superficie Habitacional Autorizada-130501003 | Prod: Permisos Construcción-130501 | Sector: Permiso Edificación | Industria: CONSTRUCCIÓN - 13</t>
  </si>
  <si>
    <t>130501003superficie_habitacional_autorizada</t>
  </si>
  <si>
    <t>INSERT INTO categoria VALUES (130501003,'Superficie Habitacional Autorizada','Superficie Habitacional Autorizada-130501003','Superficie Habitacional Autorizada-130501003 | Prod: Permisos Construcción-130501 | Sector: Permiso Edificación | Industria: CONSTRUCCIÓN - 13',130501);</t>
  </si>
  <si>
    <t>Draga</t>
  </si>
  <si>
    <t>Draga-130601003</t>
  </si>
  <si>
    <t>Draga-130601003 | Prod: Maquinaria Construcción-130601 | Sector: Maquinaria Construcción | Industria: CONSTRUCCIÓN - 13</t>
  </si>
  <si>
    <t>130601003draga</t>
  </si>
  <si>
    <t>INSERT INTO categoria VALUES (130601003,'Draga','Draga-130601003','Draga-130601003 | Prod: Maquinaria Construcción-130601 | Sector: Maquinaria Construcción | Industria: CONSTRUCCIÓN - 13',130601);</t>
  </si>
  <si>
    <t>Grúa Pequeña</t>
  </si>
  <si>
    <t>Grúa Pequeña-130602003</t>
  </si>
  <si>
    <t>Grúa Pequeña-130602003 | Prod: Maquinaria Construcción-130602 | Sector: Maquinaria Construcción | Industria: CONSTRUCCIÓN - 13</t>
  </si>
  <si>
    <t>130602003grua_pequeña</t>
  </si>
  <si>
    <t>INSERT INTO categoria VALUES (130602003,'Grúa Pequeña','Grúa Pequeña-130602003','Grúa Pequeña-130602003 | Prod: Maquinaria Construcción-130602 | Sector: Maquinaria Construcción | Industria: CONSTRUCCIÓN - 13',130602);</t>
  </si>
  <si>
    <t>Vibradora</t>
  </si>
  <si>
    <t>Vibradora-130603003</t>
  </si>
  <si>
    <t>Vibradora-130603003 | Prod: Equipo Construcción-130603 | Sector: Maquinaria Construcción | Industria: CONSTRUCCIÓN - 13</t>
  </si>
  <si>
    <t>130603003vibradora</t>
  </si>
  <si>
    <t>INSERT INTO categoria VALUES (130603003,'Vibradora','Vibradora-130603003','Vibradora-130603003 | Prod: Equipo Construcción-130603 | Sector: Maquinaria Construcción | Industria: CONSTRUCCIÓN - 13',130603);</t>
  </si>
  <si>
    <t>Vehículos</t>
  </si>
  <si>
    <t>Vehículo de la Construcción</t>
  </si>
  <si>
    <t>Vehículo de la Construcción-130604003</t>
  </si>
  <si>
    <t>Vehículo de la Construcción-130604003 | Prod: Vehículos Construcción-130604 | Sector: Maquinaria Construcción | Industria: CONSTRUCCIÓN - 13</t>
  </si>
  <si>
    <t>130604003vehiculo_de_la_construccion</t>
  </si>
  <si>
    <t>INSERT INTO categoria VALUES (130604003,'Vehículo de la Construcción','Vehículo de la Construcción-130604003','Vehículo de la Construcción-130604003 | Prod: Vehículos Construcción-130604 | Sector: Maquinaria Construcción | Industria: CONSTRUCCIÓN - 13',130604);</t>
  </si>
  <si>
    <t>Juegos Panamericanos</t>
  </si>
  <si>
    <t>Juegos Panamericanos-140102003</t>
  </si>
  <si>
    <t>Juegos Panamericanos-140102003 | Prod: Vehículos Construcción-140102 | Sector: Deporte | Industria: DEPORTE - 14</t>
  </si>
  <si>
    <t>140102003juegos_panamericanos</t>
  </si>
  <si>
    <t>INSERT INTO categoria VALUES (140102003,'Juegos Panamericanos','Juegos Panamericanos-140102003','Juegos Panamericanos-140102003 | Prod: Vehículos Construcción-140102 | Sector: Deporte | Industria: DEPORTE - 14',140102);</t>
  </si>
  <si>
    <t>Rodillera</t>
  </si>
  <si>
    <t>Rodillera-140103003</t>
  </si>
  <si>
    <t>Rodillera-140103003 | Prod: Vehículos Construcción-140103 | Sector: Deporte | Industria: DEPORTE - 14</t>
  </si>
  <si>
    <t>140103003rodillera</t>
  </si>
  <si>
    <t>INSERT INTO categoria VALUES (140103003,'Rodillera','Rodillera-140103003','Rodillera-140103003 | Prod: Vehículos Construcción-140103 | Sector: Deporte | Industria: DEPORTE - 14',140103);</t>
  </si>
  <si>
    <t>Estadios</t>
  </si>
  <si>
    <t>Estadios-140104003</t>
  </si>
  <si>
    <t>Estadios-140104003 | Prod: Vehículos Construcción-140104 | Sector: Deporte | Industria: DEPORTE - 14</t>
  </si>
  <si>
    <t>140104003estadios</t>
  </si>
  <si>
    <t>INSERT INTO categoria VALUES (140104003,'Estadios','Estadios-140104003','Estadios-140104003 | Prod: Vehículos Construcción-140104 | Sector: Deporte | Industria: DEPORTE - 14',140104);</t>
  </si>
  <si>
    <t>Voleibolista</t>
  </si>
  <si>
    <t>Voleibolista-140105003</t>
  </si>
  <si>
    <t>Voleibolista-140105003 | Prod: -140105 | Sector: Deporte | Industria: DEPORTE - 14</t>
  </si>
  <si>
    <t>140105003voleibolista</t>
  </si>
  <si>
    <t>INSERT INTO categoria VALUES (140105003,'Voleibolista','Voleibolista-140105003','Voleibolista-140105003 | Prod: -140105 | Sector: Deporte | Industria: DEPORTE - 14',140105);</t>
  </si>
  <si>
    <t>New Balance</t>
  </si>
  <si>
    <t>New Balance-140106003</t>
  </si>
  <si>
    <t>New Balance-140106003 | Prod: -140106 | Sector: Deporte | Industria: DEPORTE - 14</t>
  </si>
  <si>
    <t>140106003new_balance</t>
  </si>
  <si>
    <t>INSERT INTO categoria VALUES (140106003,'New Balance','New Balance-140106003','New Balance-140106003 | Prod: -140106 | Sector: Deporte | Industria: DEPORTE - 14',140106);</t>
  </si>
  <si>
    <t>Black Jack</t>
  </si>
  <si>
    <t>Black Jack-140202003</t>
  </si>
  <si>
    <t>Black Jack-140202003 | Prod: Juegos-140202 | Sector: Azar | Industria: DEPORTE - 14</t>
  </si>
  <si>
    <t>140202003black_jack</t>
  </si>
  <si>
    <t>INSERT INTO categoria VALUES (140202003,'Black Jack','Black Jack-140202003','Black Jack-140202003 | Prod: Juegos-140202 | Sector: Azar | Industria: DEPORTE - 14',140202);</t>
  </si>
  <si>
    <t>Flujo de Caja</t>
  </si>
  <si>
    <t>Flujo de Caja-140203003</t>
  </si>
  <si>
    <t>Flujo de Caja-140203003 | Prod: Finanzas Juegos Azar-140203 | Sector: Azar | Industria: DEPORTE - 14</t>
  </si>
  <si>
    <t>140203003flujo_de_caja</t>
  </si>
  <si>
    <t>INSERT INTO categoria VALUES (140203003,'Flujo de Caja','Flujo de Caja-140203003','Flujo de Caja-140203003 | Prod: Finanzas Juegos Azar-140203 | Sector: Azar | Industria: DEPORTE - 14',140203);</t>
  </si>
  <si>
    <t>Croupier</t>
  </si>
  <si>
    <t>Croupier-140204003</t>
  </si>
  <si>
    <t>Croupier-140204003 | Prod: Recursos Humanos Juegos Azar-140204 | Sector: Azar | Industria: DEPORTE - 14</t>
  </si>
  <si>
    <t>140204003croupier</t>
  </si>
  <si>
    <t>INSERT INTO categoria VALUES (140204003,'Croupier','Croupier-140204003','Croupier-140204003 | Prod: Recursos Humanos Juegos Azar-140204 | Sector: Azar | Industria: DEPORTE - 14',140204);</t>
  </si>
  <si>
    <t>Festivales Culturales</t>
  </si>
  <si>
    <t>Festivales Culturales-140301003</t>
  </si>
  <si>
    <t>Festivales Culturales-140301003 | Prod: Cultura-140301 | Sector: Cultura | Industria: DEPORTE - 14</t>
  </si>
  <si>
    <t>140301003festivales_culturales</t>
  </si>
  <si>
    <t>INSERT INTO categoria VALUES (140301003,'Festivales Culturales','Festivales Culturales-140301003','Festivales Culturales-140301003 | Prod: Cultura-140301 | Sector: Cultura | Industria: DEPORTE - 14',140301);</t>
  </si>
  <si>
    <t>Foros</t>
  </si>
  <si>
    <t>Foros-140302003</t>
  </si>
  <si>
    <t>Foros-140302003 | Prod: Educación-140302 | Sector: Cultura | Industria: DEPORTE - 14</t>
  </si>
  <si>
    <t>140302003foros</t>
  </si>
  <si>
    <t>INSERT INTO categoria VALUES (140302003,'Foros','Foros-140302003','Foros-140302003 | Prod: Educación-140302 | Sector: Cultura | Industria: DEPORTE - 14',140302);</t>
  </si>
  <si>
    <t>Arquitectura-140303003</t>
  </si>
  <si>
    <t>Arquitectura-140303003 | Prod: Arte-140303 | Sector: Cultura | Industria: DEPORTE - 14</t>
  </si>
  <si>
    <t>140303003arquitectura</t>
  </si>
  <si>
    <t>INSERT INTO categoria VALUES (140303003,'Arquitectura','Arquitectura-140303003','Arquitectura-140303003 | Prod: Arte-140303 | Sector: Cultura | Industria: DEPORTE - 14',140303);</t>
  </si>
  <si>
    <t>Exhibiciones Especiales y Puntuales</t>
  </si>
  <si>
    <t>Exhibiciones Especiales y Puntuales-140304003</t>
  </si>
  <si>
    <t>Exhibiciones Especiales y Puntuales-140304003 | Prod: Exhibiciones-140304 | Sector: Cultura | Industria: DEPORTE - 14</t>
  </si>
  <si>
    <t>140304003exhibiciones_especiales_y_puntuales</t>
  </si>
  <si>
    <t>INSERT INTO categoria VALUES (140304003,'Exhibiciones Especiales y Puntuales','Exhibiciones Especiales y Puntuales-140304003','Exhibiciones Especiales y Puntuales-140304003 | Prod: Exhibiciones-140304 | Sector: Cultura | Industria: DEPORTE - 14',140304);</t>
  </si>
  <si>
    <t>Tocatas</t>
  </si>
  <si>
    <t>Tocatas-140305003</t>
  </si>
  <si>
    <t>Tocatas-140305003 | Prod: Música-140305 | Sector: Cultura | Industria: DEPORTE - 14</t>
  </si>
  <si>
    <t>140305003tocatas</t>
  </si>
  <si>
    <t>INSERT INTO categoria VALUES (140305003,'Tocatas','Tocatas-140305003','Tocatas-140305003 | Prod: Música-140305 | Sector: Cultura | Industria: DEPORTE - 14',140305);</t>
  </si>
  <si>
    <t>Ganancias por Venta de Arte</t>
  </si>
  <si>
    <t>Ganancias por Venta de Arte-140306003</t>
  </si>
  <si>
    <t>Ganancias por Venta de Arte-140306003 | Prod: Finanzas Arte Cultura-140306 | Sector: Cultura | Industria: DEPORTE - 14</t>
  </si>
  <si>
    <t>140306003ganancias_por_venta_de_arte</t>
  </si>
  <si>
    <t>INSERT INTO categoria VALUES (140306003,'Ganancias por Venta de Arte','Ganancias por Venta de Arte-140306003','Ganancias por Venta de Arte-140306003 | Prod: Finanzas Arte Cultura-140306 | Sector: Cultura | Industria: DEPORTE - 14',140306);</t>
  </si>
  <si>
    <t>Proyectos del Arte y la Cultura Seleccionados</t>
  </si>
  <si>
    <t>Proyectos del Arte y la Cultura Seleccionados-140307003</t>
  </si>
  <si>
    <t>Proyectos del Arte y la Cultura Seleccionados-140307003 | Prod: Estadísticas Arte Cultura-140307 | Sector: Cultura | Industria: DEPORTE - 14</t>
  </si>
  <si>
    <t>140307003proyectos_del_arte_y_la_cultura_seleccionados</t>
  </si>
  <si>
    <t>INSERT INTO categoria VALUES (140307003,'Proyectos del Arte y la Cultura Seleccionados','Proyectos del Arte y la Cultura Seleccionados-140307003','Proyectos del Arte y la Cultura Seleccionados-140307003 | Prod: Estadísticas Arte Cultura-140307 | Sector: Cultura | Industria: DEPORTE - 14',140307);</t>
  </si>
  <si>
    <t>Áreas Construidas en Parques</t>
  </si>
  <si>
    <t>Áreas Construidas en Parques-140401003</t>
  </si>
  <si>
    <t>Áreas Construidas en Parques-140401003 | Prod: Parques-140401 | Sector: Aire Libre | Industria: DEPORTE - 14</t>
  </si>
  <si>
    <t>140401003areas_construidas_en_parques</t>
  </si>
  <si>
    <t>INSERT INTO categoria VALUES (140401003,'Áreas Construidas en Parques','Áreas Construidas en Parques-140401003','Áreas Construidas en Parques-140401003 | Prod: Parques-140401 | Sector: Aire Libre | Industria: DEPORTE - 14',140401);</t>
  </si>
  <si>
    <t>Parques Zoológicos</t>
  </si>
  <si>
    <t>Parques Zoológicos-140402003</t>
  </si>
  <si>
    <t>Parques Zoológicos-140402003 | Prod: Parques-140402 | Sector: Aire Libre | Industria: DEPORTE - 14</t>
  </si>
  <si>
    <t>140402003parques_zoologicos</t>
  </si>
  <si>
    <t>INSERT INTO categoria VALUES (140402003,'Parques Zoológicos','Parques Zoológicos-140402003','Parques Zoológicos-140402003 | Prod: Parques-140402 | Sector: Aire Libre | Industria: DEPORTE - 14',140402);</t>
  </si>
  <si>
    <t>Legoland</t>
  </si>
  <si>
    <t>Legoland-140403003</t>
  </si>
  <si>
    <t>Legoland-140403003 | Prod: Parques Populares-140403 | Sector: Aire Libre | Industria: DEPORTE - 14</t>
  </si>
  <si>
    <t>140403003legoland</t>
  </si>
  <si>
    <t>INSERT INTO categoria VALUES (140403003,'Legoland','Legoland-140403003','Legoland-140403003 | Prod: Parques Populares-140403 | Sector: Aire Libre | Industria: DEPORTE - 14',140403);</t>
  </si>
  <si>
    <t>Gastos por Cuidado de Parques</t>
  </si>
  <si>
    <t>Gastos por Cuidado de Parques-140404003</t>
  </si>
  <si>
    <t>Gastos por Cuidado de Parques-140404003 | Prod: Finanzas Parques-140404 | Sector: Aire Libre | Industria: DEPORTE - 14</t>
  </si>
  <si>
    <t>140404003gastos_por_cuidado_de_parques</t>
  </si>
  <si>
    <t>INSERT INTO categoria VALUES (140404003,'Gastos por Cuidado de Parques','Gastos por Cuidado de Parques-140404003','Gastos por Cuidado de Parques-140404003 | Prod: Finanzas Parques-140404 | Sector: Aire Libre | Industria: DEPORTE - 14',140404);</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</si>
  <si>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</si>
  <si>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</si>
  <si>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</si>
  <si>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</si>
  <si>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</si>
  <si>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</si>
  <si>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</si>
  <si>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</si>
  <si>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</si>
  <si>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</si>
  <si>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</si>
  <si>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</si>
  <si>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</si>
  <si>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</si>
  <si>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</si>
  <si>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</si>
  <si>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</si>
  <si>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</si>
  <si>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</si>
  <si>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</si>
  <si>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</si>
  <si>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</si>
  <si>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</si>
  <si>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</si>
  <si>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</si>
  <si>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</si>
  <si>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</si>
  <si>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</si>
  <si>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</si>
  <si>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</si>
  <si>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</si>
  <si>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</si>
  <si>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</si>
  <si>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</si>
  <si>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</si>
  <si>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</si>
  <si>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</si>
  <si>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</si>
  <si>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</si>
  <si>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</si>
  <si>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</si>
  <si>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</si>
  <si>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</si>
  <si>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</si>
  <si>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</si>
  <si>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</si>
  <si>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</si>
  <si>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</si>
  <si>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</si>
  <si>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</si>
  <si>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</si>
  <si>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</si>
  <si>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</si>
  <si>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</si>
  <si>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</si>
  <si>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</si>
  <si>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</si>
  <si>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</si>
  <si>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</si>
  <si>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</si>
  <si>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</si>
  <si>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</si>
  <si>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</si>
  <si>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</si>
  <si>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</si>
  <si>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</si>
  <si>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</si>
  <si>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</si>
  <si>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</si>
  <si>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</si>
  <si>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</si>
  <si>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</si>
  <si>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</si>
  <si>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</si>
  <si>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</si>
  <si>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</si>
  <si>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</si>
  <si>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</si>
  <si>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</si>
  <si>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</si>
  <si>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</si>
  <si>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Merluza</t>
  </si>
  <si>
    <t>Merluza-100201002</t>
  </si>
  <si>
    <t>Merluza-100201002 | Prod: Marino-100201 | Sector: Pesca-1002 | Industria: AGR - 10</t>
  </si>
  <si>
    <t>100201002merluza</t>
  </si>
  <si>
    <t>INSERT INTO categoria VALUES (100201002,'Merluza','Merluza-100201002','Merluza-100201002 | Prod: Marino-100201 | Sector: Pesca-1002 | Industria: AGR - 10',100201);</t>
  </si>
  <si>
    <t>Almeja</t>
  </si>
  <si>
    <t>Almeja-100202002</t>
  </si>
  <si>
    <t>Almeja-100202002 | Prod: Marino-100202 | Sector: Pesca-1002 | Industria: AGR - 10</t>
  </si>
  <si>
    <t>100202002almeja</t>
  </si>
  <si>
    <t>INSERT INTO categoria VALUES (100202002,'Almeja','Almeja-100202002','Almeja-100202002 | Prod: Marino-100202 | Sector: Pesca-1002 | Industria: AGR - 10',100202);</t>
  </si>
  <si>
    <t>Cochayuyo</t>
  </si>
  <si>
    <t>Cochayuyo-100203002</t>
  </si>
  <si>
    <t>Cochayuyo-100203002 | Prod: Marino-100203 | Sector: Pesca-1002 | Industria: AGR - 10</t>
  </si>
  <si>
    <t>100203002cochayuyo</t>
  </si>
  <si>
    <t>INSERT INTO categoria VALUES (100203002,'Cochayuyo','Cochayuyo-100203002','Cochayuyo-100203002 | Prod: Marino-100203 | Sector: Pesca-1002 | Industria: AGR - 10',100203);</t>
  </si>
  <si>
    <t>Cangrejo</t>
  </si>
  <si>
    <t>Cangrejo-100204002</t>
  </si>
  <si>
    <t>Cangrejo-100204002 | Prod: Marino-100204 | Sector: Pesca-1002 | Industria: AGR - 10</t>
  </si>
  <si>
    <t>100204002cangrejo</t>
  </si>
  <si>
    <t>INSERT INTO categoria VALUES (100204002,'Cangrejo','Cangrejo-100204002','Cangrejo-100204002 | Prod: Marino-100204 | Sector: Pesca-1002 | Industria: AGR - 10',100204);</t>
  </si>
  <si>
    <t>Pepino de Mar</t>
  </si>
  <si>
    <t>Pepino de Mar-100205002</t>
  </si>
  <si>
    <t>Pepino de Mar-100205002 | Prod: Marino-100205 | Sector: Pesca-1002 | Industria: AGR - 10</t>
  </si>
  <si>
    <t>100205002pepino_de_mar</t>
  </si>
  <si>
    <t>INSERT INTO categoria VALUES (100205002,'Pepino de Mar','Pepino de Mar-100205002','Pepino de Mar-100205002 | Prod: Marino-100205 | Sector: Pesca-1002 | Industria: AGR - 10',100205);</t>
  </si>
  <si>
    <t>Delfín</t>
  </si>
  <si>
    <t>Delfín-100206002</t>
  </si>
  <si>
    <t>Delfín-100206002 | Prod: Marino-100206 | Sector: Pesca-1002 | Industria: AGR - 10</t>
  </si>
  <si>
    <t>100206002delfin</t>
  </si>
  <si>
    <t>INSERT INTO categoria VALUES (100206002,'Delfín','Delfín-100206002','Delfín-100206002 | Prod: Marino-100206 | Sector: Pesca-1002 | Industria: AGR - 10',100206);</t>
  </si>
  <si>
    <t>Medusa Luminiscente</t>
  </si>
  <si>
    <t>Medusa Luminiscente-100208002</t>
  </si>
  <si>
    <t>Medusa Luminiscente-100208002 | Prod: Marino-100208 | Sector: Pesca-1002 | Industria: AGR - 10</t>
  </si>
  <si>
    <t>100208002medusa_luminiscente</t>
  </si>
  <si>
    <t>INSERT INTO categoria VALUES (100208002,'Medusa Luminiscente','Medusa Luminiscente-100208002','Medusa Luminiscente-100208002 | Prod: Marino-100208 | Sector: Pesca-1002 | Industria: AGR - 10',100208);</t>
  </si>
  <si>
    <t>Pato-100209002</t>
  </si>
  <si>
    <t>Pato-100209002 | Prod: Marino-100209 | Sector: Pesca-1002 | Industria: AGR - 10</t>
  </si>
  <si>
    <t>100209002pato</t>
  </si>
  <si>
    <t>INSERT INTO categoria VALUES (100209002,'Pato','Pato-100209002','Pato-100209002 | Prod: Marino-100209 | Sector: Pesca-1002 | Industria: AGR - 10',100209);</t>
  </si>
  <si>
    <t>Leña</t>
  </si>
  <si>
    <t>Leña-100301002</t>
  </si>
  <si>
    <t>Leña-100301002 | Prod: Forestal-100301 | Sector: Silvo-1003 | Industria: AGR - 10</t>
  </si>
  <si>
    <t>100301002leña</t>
  </si>
  <si>
    <t>INSERT INTO categoria VALUES (100301002,'Leña','Leña-100301002','Leña-100301002 | Prod: Forestal-100301 | Sector: Silvo-1003 | Industria: AGR - 10',100301);</t>
  </si>
  <si>
    <t>Biodiversidad-100302002</t>
  </si>
  <si>
    <t>Biodiversidad-100302002 | Prod: Forestal-100302 | Sector: Silvo-1003 | Industria: AGR - 10</t>
  </si>
  <si>
    <t>100302002biodiversidad</t>
  </si>
  <si>
    <t>INSERT INTO categoria VALUES (100302002,'Biodiversidad','Biodiversidad-100302002','Biodiversidad-100302002 | Prod: Forestal-100302 | Sector: Silvo-1003 | Industria: AGR - 10',100302);</t>
  </si>
  <si>
    <t>Plantaciones Forestales</t>
  </si>
  <si>
    <t>Plantaciones Forestales-100303002</t>
  </si>
  <si>
    <t>Plantaciones Forestales-100303002 | Prod: Forestal-100303 | Sector: Silvo-1003 | Industria: AGR - 10</t>
  </si>
  <si>
    <t>100303002plantaciones_forestales</t>
  </si>
  <si>
    <t>INSERT INTO categoria VALUES (100303002,'Plantaciones Forestales','Plantaciones Forestales-100303002','Plantaciones Forestales-100303002 | Prod: Forestal-100303 | Sector: Silvo-1003 | Industria: AGR - 10',100303);</t>
  </si>
  <si>
    <t>Toro</t>
  </si>
  <si>
    <t>Toro-100401002</t>
  </si>
  <si>
    <t>Toro-100401002 | Prod: Vacunos-100401 | Sector: Gan-1004 | Industria: AGR - 10</t>
  </si>
  <si>
    <t>100401002toro</t>
  </si>
  <si>
    <t>INSERT INTO categoria VALUES (100401002,'Toro','Toro-100401002','Toro-100401002 | Prod: Vacunos-100401 | Sector: Gan-1004 | Industria: AGR - 10',100401);</t>
  </si>
  <si>
    <t>Lana</t>
  </si>
  <si>
    <t>Lana-100402002</t>
  </si>
  <si>
    <t>Lana-100402002 | Prod: Oveja-100402 | Sector: Gan-1004 | Industria: AGR - 10</t>
  </si>
  <si>
    <t>100402002lana</t>
  </si>
  <si>
    <t>INSERT INTO categoria VALUES (100402002,'Lana','Lana-100402002','Lana-100402002 | Prod: Oveja-100402 | Sector: Gan-1004 | Industria: AGR - 10',100402);</t>
  </si>
  <si>
    <t>Leche-100403002</t>
  </si>
  <si>
    <t>Leche-100403002 | Prod: Cabras-100403 | Sector: Gan-1004 | Industria: AGR - 10</t>
  </si>
  <si>
    <t>100403002leche</t>
  </si>
  <si>
    <t>INSERT INTO categoria VALUES (100403002,'Leche','Leche-100403002','Leche-100403002 | Prod: Cabras-100403 | Sector: Gan-1004 | Industria: AGR - 10',100403);</t>
  </si>
  <si>
    <t>Carne-100404002</t>
  </si>
  <si>
    <t>Carne-100404002 | Prod: Cerdos-100404 | Sector: Gan-1004 | Industria: AGR - 10</t>
  </si>
  <si>
    <t>100404002carne</t>
  </si>
  <si>
    <t>INSERT INTO categoria VALUES (100404002,'Carne','Carne-100404002','Carne-100404002 | Prod: Cerdos-100404 | Sector: Gan-1004 | Industria: AGR - 10',100404);</t>
  </si>
  <si>
    <t>Gallo</t>
  </si>
  <si>
    <t>Gallo-100405002</t>
  </si>
  <si>
    <t>Gallo-100405002 | Prod: Aves-100405 | Sector: Gan-1004 | Industria: AGR - 10</t>
  </si>
  <si>
    <t>100405002gallo</t>
  </si>
  <si>
    <t>INSERT INTO categoria VALUES (100405002,'Gallo','Gallo-100405002','Gallo-100405002 | Prod: Aves-100405 | Sector: Gan-1004 | Industria: AGR - 10',100405);</t>
  </si>
  <si>
    <t>Yegua</t>
  </si>
  <si>
    <t>Yegua-100406002</t>
  </si>
  <si>
    <t>Yegua-100406002 | Prod: Caballos-100406 | Sector: Gan-1004 | Industria: AGR - 10</t>
  </si>
  <si>
    <t>100406002yegua</t>
  </si>
  <si>
    <t>INSERT INTO categoria VALUES (100406002,'Yegua','Yegua-100406002','Yegua-100406002 | Prod: Caballos-100406 | Sector: Gan-1004 | Industria: AGR - 10',100406);</t>
  </si>
  <si>
    <t>Carne-100407002</t>
  </si>
  <si>
    <t>Carne-100407002 | Prod: Conejos-100407 | Sector: Gan-1004 | Industria: AGR - 10</t>
  </si>
  <si>
    <t>100407002carne</t>
  </si>
  <si>
    <t>INSERT INTO categoria VALUES (100407002,'Carne','Carne-100407002','Carne-100407002 | Prod: Conejos-100407 | Sector: Gan-1004 | Industria: AGR - 10',100407);</t>
  </si>
  <si>
    <t>Miel</t>
  </si>
  <si>
    <t>Miel-100409002</t>
  </si>
  <si>
    <t>Miel-100409002 | Prod: Abejas-100409 | Sector: Gan-1004 | Industria: AGR - 10</t>
  </si>
  <si>
    <t>100409002miel</t>
  </si>
  <si>
    <t>INSERT INTO categoria VALUES (100409002,'Miel','Miel-100409002','Miel-100409002 | Prod: Abejas-100409 | Sector: Gan-1004 | Industria: AGR - 10',100409);</t>
  </si>
  <si>
    <t>Ríos subterráneos</t>
  </si>
  <si>
    <t>Ríos subterráneos-150101002</t>
  </si>
  <si>
    <t>Ríos subterráneos-150101002 | Prod: Agua-150101 | Sector: Agua-1501 | Industria: EN&amp;MA - 15</t>
  </si>
  <si>
    <t>150101002rios_subterraneos</t>
  </si>
  <si>
    <t>INSERT INTO categoria VALUES (150101002,'Ríos subterráneos','Ríos subterráneos-150101002','Ríos subterráneos-150101002 | Prod: Agua-150101 | Sector: Agua-1501 | Industria: EN&amp;MA - 15',150101);</t>
  </si>
  <si>
    <t>Lagos-150102002</t>
  </si>
  <si>
    <t>Lagos-150102002 | Prod: Agua-150102 | Sector: Agua-1501 | Industria: EN&amp;MA - 15</t>
  </si>
  <si>
    <t>150102002lagos</t>
  </si>
  <si>
    <t>INSERT INTO categoria VALUES (150102002,'Lagos','Lagos-150102002','Lagos-150102002 | Prod: Agua-150102 | Sector: Agua-1501 | Industria: EN&amp;MA - 15',150102);</t>
  </si>
  <si>
    <t>Aguas Domésticas</t>
  </si>
  <si>
    <t>Aguas Grises</t>
  </si>
  <si>
    <t>Aguas Grises-150103002</t>
  </si>
  <si>
    <t>Aguas Grises-150103002 | Prod: Agua-150103 | Sector: Agua-1501 | Industria: EN&amp;MA - 15</t>
  </si>
  <si>
    <t>150103002aguas_grises</t>
  </si>
  <si>
    <t>INSERT INTO categoria VALUES (150103002,'Aguas Grises','Aguas Grises-150103002','Aguas Grises-150103002 | Prod: Agua-150103 | Sector: Agua-1501 | Industria: EN&amp;MA - 15',150103);</t>
  </si>
  <si>
    <t>Vapor de agua</t>
  </si>
  <si>
    <t>Vapor de agua-150104002</t>
  </si>
  <si>
    <t>Vapor de agua-150104002 | Prod: Agua-150104 | Sector: Agua-1501 | Industria: EN&amp;MA - 15</t>
  </si>
  <si>
    <t>150104002vapor_de_agua</t>
  </si>
  <si>
    <t>INSERT INTO categoria VALUES (150104002,'Vapor de agua','Vapor de agua-150104002','Vapor de agua-150104002 | Prod: Agua-150104 | Sector: Agua-1501 | Industria: EN&amp;MA - 15',150104);</t>
  </si>
  <si>
    <t>Precipitación</t>
  </si>
  <si>
    <t>Precipitación-150201002</t>
  </si>
  <si>
    <t>Precipitación-150201002 | Prod: Clima-150201 | Sector: Clima-1502 | Industria: EN&amp;MA - 15</t>
  </si>
  <si>
    <t>150201002precipitacion</t>
  </si>
  <si>
    <t>INSERT INTO categoria VALUES (150201002,'Precipitación','Precipitación-150201002','Precipitación-150201002 | Prod: Clima-150201 | Sector: Clima-1502 | Industria: EN&amp;MA - 15',150201);</t>
  </si>
  <si>
    <t>Efecto Invernadero</t>
  </si>
  <si>
    <t>Efecto Invernadero-150202002</t>
  </si>
  <si>
    <t>Efecto Invernadero-150202002 | Prod: Clima-150202 | Sector: Clima-1502 | Industria: EN&amp;MA - 15</t>
  </si>
  <si>
    <t>150202002efecto_invernadero</t>
  </si>
  <si>
    <t>INSERT INTO categoria VALUES (150202002,'Efecto Invernadero','Efecto Invernadero-150202002','Efecto Invernadero-150202002 | Prod: Clima-150202 | Sector: Clima-1502 | Industria: EN&amp;MA - 15',150202);</t>
  </si>
  <si>
    <t>Seco</t>
  </si>
  <si>
    <t>Seco-150203002</t>
  </si>
  <si>
    <t>Seco-150203002 | Prod: Clima-150203 | Sector: Clima-1502 | Industria: EN&amp;MA - 15</t>
  </si>
  <si>
    <t>150203002seco</t>
  </si>
  <si>
    <t>INSERT INTO categoria VALUES (150203002,'Seco','Seco-150203002','Seco-150203002 | Prod: Clima-150203 | Sector: Clima-1502 | Industria: EN&amp;MA - 15',150203);</t>
  </si>
  <si>
    <t>NOx-150301002</t>
  </si>
  <si>
    <t>NOx-150301002 | Prod: Móviles-150301 | Sector: Emision-1503 | Industria: EN&amp;MA - 15</t>
  </si>
  <si>
    <t>150301002nox</t>
  </si>
  <si>
    <t>INSERT INTO categoria VALUES (150301002,'NOx','NOx-150301002','NOx-150301002 | Prod: Móviles-150301 | Sector: Emision-1503 | Industria: EN&amp;MA - 15',150301);</t>
  </si>
  <si>
    <t>CH4</t>
  </si>
  <si>
    <t>CH4-150302002</t>
  </si>
  <si>
    <t>CH4-150302002 | Prod: Fijas-150302 | Sector: Emision-1503 | Industria: EN&amp;MA - 15</t>
  </si>
  <si>
    <t>150302002ch4</t>
  </si>
  <si>
    <t>INSERT INTO categoria VALUES (150302002,'CH4','CH4-150302002','CH4-150302002 | Prod: Fijas-150302 | Sector: Emision-1503 | Industria: EN&amp;MA - 15',150302);</t>
  </si>
  <si>
    <t>SO2-150303002</t>
  </si>
  <si>
    <t>SO2-150303002 | Prod: Generación-150303 | Sector: Emision-1503 | Industria: EN&amp;MA - 15</t>
  </si>
  <si>
    <t>150303002so2</t>
  </si>
  <si>
    <t>INSERT INTO categoria VALUES (150303002,'SO2','SO2-150303002','SO2-150303002 | Prod: Generación-150303 | Sector: Emision-1503 | Industria: EN&amp;MA - 15',150303);</t>
  </si>
  <si>
    <t>CH4 (metano)</t>
  </si>
  <si>
    <t>CH4 (metano)-150304002</t>
  </si>
  <si>
    <t>CH4 (metano)-150304002 | Prod: GEI-150304 | Sector: Emision-1503 | Industria: EN&amp;MA - 15</t>
  </si>
  <si>
    <t>150304002ch4_(metano)</t>
  </si>
  <si>
    <t>INSERT INTO categoria VALUES (150304002,'CH4 (metano)','CH4 (metano)-150304002','CH4 (metano)-150304002 | Prod: GEI-150304 | Sector: Emision-1503 | Industria: EN&amp;MA - 15',150304);</t>
  </si>
  <si>
    <t>Solar</t>
  </si>
  <si>
    <t>Solar-150401002</t>
  </si>
  <si>
    <t>Solar-150401002 | Prod: ERNC-150401 | Sector: Energia-1504 | Industria: EN&amp;MA - 15</t>
  </si>
  <si>
    <t>150401002solar</t>
  </si>
  <si>
    <t>INSERT INTO categoria VALUES (150401002,'Solar','Solar-150401002','Solar-150401002 | Prod: ERNC-150401 | Sector: Energia-1504 | Industria: EN&amp;MA - 15',150401);</t>
  </si>
  <si>
    <t>Nuclear</t>
  </si>
  <si>
    <t>Nuclear-150402002</t>
  </si>
  <si>
    <t>Nuclear-150402002 | Prod: ENR-150402 | Sector: Energia-1504 | Industria: EN&amp;MA - 15</t>
  </si>
  <si>
    <t>150402002nuclear</t>
  </si>
  <si>
    <t>INSERT INTO categoria VALUES (150402002,'Nuclear','Nuclear-150402002','Nuclear-150402002 | Prod: ENR-150402 | Sector: Energia-1504 | Industria: EN&amp;MA - 15',150402);</t>
  </si>
  <si>
    <t>Comerciales</t>
  </si>
  <si>
    <t>Comerciales-150501002</t>
  </si>
  <si>
    <t>Comerciales-150501002 | Prod: Residuos-150501 | Sector: Residuos-1505 | Industria: EN&amp;MA - 15</t>
  </si>
  <si>
    <t>150501002comerciales</t>
  </si>
  <si>
    <t>INSERT INTO categoria VALUES (150501002,'Comerciales','Comerciales-150501002','Comerciales-150501002 | Prod: Residuos-150501 | Sector: Residuos-1505 | Industria: EN&amp;MA - 15',150501);</t>
  </si>
  <si>
    <t>Incineración</t>
  </si>
  <si>
    <t>Incineración-150502002</t>
  </si>
  <si>
    <t>Incineración-150502002 | Prod: TECH Residuos-150502 | Sector: Residuos-1505 | Industria: EN&amp;MA - 15</t>
  </si>
  <si>
    <t>150502002incineracion</t>
  </si>
  <si>
    <t>INSERT INTO categoria VALUES (150502002,'Incineración','Incineración-150502002','Incineración-150502002 | Prod: TECH Residuos-150502 | Sector: Residuos-1505 | Industria: EN&amp;MA - 15',150502);</t>
  </si>
  <si>
    <t>Transporte Híbridos</t>
  </si>
  <si>
    <t>Transporte Híbridos-150601002</t>
  </si>
  <si>
    <t>Transporte Híbridos-150601002 | Prod: TECH MA-150601 | Sector: TechMA-1506 | Industria: EN&amp;MA - 15</t>
  </si>
  <si>
    <t>150601002transporte_hibridos</t>
  </si>
  <si>
    <t>INSERT INTO categoria VALUES (150601002,'Transporte Híbridos','Transporte Híbridos-150601002','Transporte Híbridos-150601002 | Prod: TECH MA-150601 | Sector: TechMA-1506 | Industria: EN&amp;MA - 15',150601);</t>
  </si>
  <si>
    <t>Paneles solares</t>
  </si>
  <si>
    <t>Paneles solares-150602002</t>
  </si>
  <si>
    <t>Paneles solares-150602002 | Prod: TECH MA-150602 | Sector: TechMA-1506 | Industria: EN&amp;MA - 15</t>
  </si>
  <si>
    <t>150602002paneles_solares</t>
  </si>
  <si>
    <t>INSERT INTO categoria VALUES (150602002,'Paneles solares','Paneles solares-150602002','Paneles solares-150602002 | Prod: TECH MA-150602 | Sector: TechMA-1506 | Industria: EN&amp;MA - 15',150602);</t>
  </si>
  <si>
    <t>Refrigerantes sin CFC</t>
  </si>
  <si>
    <t>Refrigerantes sin CFC-150603002</t>
  </si>
  <si>
    <t>Refrigerantes sin CFC-150603002 | Prod: TECH MA-150603 | Sector: TechMA-1506 | Industria: EN&amp;MA - 15</t>
  </si>
  <si>
    <t>150603002refrigerantes_sin_cfc</t>
  </si>
  <si>
    <t>INSERT INTO categoria VALUES (150603002,'Refrigerantes sin CFC','Refrigerantes sin CFC-150603002','Refrigerantes sin CFC-150603002 | Prod: TECH MA-150603 | Sector: TechMA-1506 | Industria: EN&amp;MA - 15',150603);</t>
  </si>
  <si>
    <t>Concreto ecológico</t>
  </si>
  <si>
    <t>Concreto ecológico-150604002</t>
  </si>
  <si>
    <t>Concreto ecológico-150604002 | Prod: TECH MA-150604 | Sector: TechMA-1506 | Industria: EN&amp;MA - 15</t>
  </si>
  <si>
    <t>150604002concreto_ecologico</t>
  </si>
  <si>
    <t>INSERT INTO categoria VALUES (150604002,'Concreto ecológico','Concreto ecológico-150604002','Concreto ecológico-150604002 | Prod: TECH MA-150604 | Sector: TechMA-1506 | Industria: EN&amp;MA - 15',150604);</t>
  </si>
  <si>
    <t>Centrales eólicas</t>
  </si>
  <si>
    <t>Centrales eólicas-150605002</t>
  </si>
  <si>
    <t>Centrales eólicas-150605002 | Prod: TECH MA-150605 | Sector: TechMA-1506 | Industria: EN&amp;MA - 15</t>
  </si>
  <si>
    <t>150605002centrales_eolicas</t>
  </si>
  <si>
    <t>INSERT INTO categoria VALUES (150605002,'Centrales eólicas','Centrales eólicas-150605002','Centrales eólicas-150605002 | Prod: TECH MA-150605 | Sector: TechMA-1506 | Industria: EN&amp;MA - 15',150605);</t>
  </si>
  <si>
    <t>Hinundación</t>
  </si>
  <si>
    <t>Hinundación-150701002</t>
  </si>
  <si>
    <t>Hinundación-150701002 | Prod: Impacto-150701 | Sector: Desastre-1507 | Industria: EN&amp;MA - 15</t>
  </si>
  <si>
    <t>150701002hinundacion</t>
  </si>
  <si>
    <t>INSERT INTO categoria VALUES (150701002,'Hinundación','Hinundación-150701002','Hinundación-150701002 | Prod: Impacto-150701 | Sector: Desastre-1507 | Industria: EN&amp;MA - 15',150701);</t>
  </si>
  <si>
    <t>Lluvias extremas</t>
  </si>
  <si>
    <t>Lluvias extremas-150702002</t>
  </si>
  <si>
    <t>Lluvias extremas-150702002 | Prod: Impacto-150702 | Sector: Desastre-1507 | Industria: EN&amp;MA - 15</t>
  </si>
  <si>
    <t>150702002lluvias_extremas</t>
  </si>
  <si>
    <t>INSERT INTO categoria VALUES (150702002,'Lluvias extremas','Lluvias extremas-150702002','Lluvias extremas-150702002 | Prod: Impacto-150702 | Sector: Desastre-1507 | Industria: EN&amp;MA - 15',150702);</t>
  </si>
  <si>
    <t>Derrumbe</t>
  </si>
  <si>
    <t>Derrumbe-150703002</t>
  </si>
  <si>
    <t>Derrumbe-150703002 | Prod: Impacto-150703 | Sector: Desastre-1507 | Industria: EN&amp;MA - 15</t>
  </si>
  <si>
    <t>150703002derrumbe</t>
  </si>
  <si>
    <t>INSERT INTO categoria VALUES (150703002,'Derrumbe','Derrumbe-150703002','Derrumbe-150703002 | Prod: Impacto-150703 | Sector: Desastre-1507 | Industria: EN&amp;MA - 15',150703);</t>
  </si>
  <si>
    <t>Epidemia</t>
  </si>
  <si>
    <t>Epidemia-150704002</t>
  </si>
  <si>
    <t>Epidemia-150704002 | Prod: Impacto-150704 | Sector: Desastre-1507 | Industria: EN&amp;MA - 15</t>
  </si>
  <si>
    <t>150704002epidemia</t>
  </si>
  <si>
    <t>INSERT INTO categoria VALUES (150704002,'Epidemia','Epidemia-150704002','Epidemia-150704002 | Prod: Impacto-150704 | Sector: Desastre-1507 | Industria: EN&amp;MA - 15',150704);</t>
  </si>
  <si>
    <t>Diagnosticados con Obesidad</t>
  </si>
  <si>
    <t>Diagnosticados con Obesidad-200101002</t>
  </si>
  <si>
    <t>Diagnosticados con Obesidad-200101002 | Prod: Enfermedad-200101 | Sector: EstadoSalud | Industria: SALUD - 20</t>
  </si>
  <si>
    <t>200101002diagnosticados_con_obesidad</t>
  </si>
  <si>
    <t>INSERT INTO categoria VALUES (200101002,'Diagnosticados con Obesidad','Diagnosticados con Obesidad-200101002','Diagnosticados con Obesidad-200101002 | Prod: Enfermedad-200101 | Sector: EstadoSalud | Industria: SALUD - 20',200101);</t>
  </si>
  <si>
    <t>Diagnosticados con Diabetes</t>
  </si>
  <si>
    <t>Diagnosticados con Diabetes-200102002</t>
  </si>
  <si>
    <t>Diagnosticados con Diabetes-200102002 | Prod: Enfermedad-200102 | Sector: EstadoSalud | Industria: SALUD - 20</t>
  </si>
  <si>
    <t>200102002diagnosticados_con_diabetes</t>
  </si>
  <si>
    <t>INSERT INTO categoria VALUES (200102002,'Diagnosticados con Diabetes','Diagnosticados con Diabetes-200102002','Diagnosticados con Diabetes-200102002 | Prod: Enfermedad-200102 | Sector: EstadoSalud | Industria: SALUD - 20',200102);</t>
  </si>
  <si>
    <t>Diagnosticados con Cancer</t>
  </si>
  <si>
    <t>Diagnosticados con Cancer-200103002</t>
  </si>
  <si>
    <t>Diagnosticados con Cancer-200103002 | Prod: Enfermedad-200103 | Sector: EstadoSalud | Industria: SALUD - 20</t>
  </si>
  <si>
    <t>200103002diagnosticados_con_cancer</t>
  </si>
  <si>
    <t>INSERT INTO categoria VALUES (200103002,'Diagnosticados con Cancer','Diagnosticados con Cancer-200103002','Diagnosticados con Cancer-200103002 | Prod: Enfermedad-200103 | Sector: EstadoSalud | Industria: SALUD - 20',200103);</t>
  </si>
  <si>
    <t>Diagnosticados con Asma</t>
  </si>
  <si>
    <t>Diagnosticados con Asma-200104002</t>
  </si>
  <si>
    <t>Diagnosticados con Asma-200104002 | Prod: Enfermedad-200104 | Sector: EstadoSalud | Industria: SALUD - 20</t>
  </si>
  <si>
    <t>200104002diagnosticados_con_asma</t>
  </si>
  <si>
    <t>INSERT INTO categoria VALUES (200104002,'Diagnosticados con Asma','Diagnosticados con Asma-200104002','Diagnosticados con Asma-200104002 | Prod: Enfermedad-200104 | Sector: EstadoSalud | Industria: SALUD - 20',200104);</t>
  </si>
  <si>
    <t>Diagnosticados con Gripe</t>
  </si>
  <si>
    <t>Diagnosticados con Gripe-200105002</t>
  </si>
  <si>
    <t>Diagnosticados con Gripe-200105002 | Prod: Enfermedad-200105 | Sector: EstadoSalud | Industria: SALUD - 20</t>
  </si>
  <si>
    <t>200105002diagnosticados_con_gripe</t>
  </si>
  <si>
    <t>INSERT INTO categoria VALUES (200105002,'Diagnosticados con Gripe','Diagnosticados con Gripe-200105002','Diagnosticados con Gripe-200105002 | Prod: Enfermedad-200105 | Sector: EstadoSalud | Industria: SALUD - 20',200105);</t>
  </si>
  <si>
    <t>Diagnosticados con Accidentes Cerebrovascular</t>
  </si>
  <si>
    <t>Diagnosticados con Accidentes Cerebrovascular-200106002</t>
  </si>
  <si>
    <t>Diagnosticados con Accidentes Cerebrovascular-200106002 | Prod: Enfermedad-200106 | Sector: EstadoSalud | Industria: SALUD - 20</t>
  </si>
  <si>
    <t>200106002diagnosticados_con_accidentes_cerebrovascular</t>
  </si>
  <si>
    <t>INSERT INTO categoria VALUES (200106002,'Diagnosticados con Accidentes Cerebrovascular','Diagnosticados con Accidentes Cerebrovascular-200106002','Diagnosticados con Accidentes Cerebrovascular-200106002 | Prod: Enfermedad-200106 | Sector: EstadoSalud | Industria: SALUD - 20',200106);</t>
  </si>
  <si>
    <t>Diagnosticados con VIH</t>
  </si>
  <si>
    <t>Diagnosticados con VIH-200107002</t>
  </si>
  <si>
    <t>Diagnosticados con VIH-200107002 | Prod: Enfermedad-200107 | Sector: EstadoSalud | Industria: SALUD - 20</t>
  </si>
  <si>
    <t>200107002diagnosticados_con_vih</t>
  </si>
  <si>
    <t>INSERT INTO categoria VALUES (200107002,'Diagnosticados con VIH','Diagnosticados con VIH-200107002','Diagnosticados con VIH-200107002 | Prod: Enfermedad-200107 | Sector: EstadoSalud | Industria: SALUD - 20',200107);</t>
  </si>
  <si>
    <t>Diagnosticados con ITS (Infecciones de Transmisión Sexual)</t>
  </si>
  <si>
    <t>Diagnosticados con ITS (Infecciones de Transmisión Sexual)-200108002</t>
  </si>
  <si>
    <t>Diagnosticados con ITS (Infecciones de Transmisión Sexual)-200108002 | Prod: Enfermedad-200108 | Sector: EstadoSalud | Industria: SALUD - 20</t>
  </si>
  <si>
    <t>200108002diagnosticados_con_its_(infecciones_de_transmision_sexual)</t>
  </si>
  <si>
    <t>INSERT INTO categoria VALUES (200108002,'Diagnosticados con ITS (Infecciones de Transmisión Sexual)','Diagnosticados con ITS (Infecciones de Transmisión Sexual)-200108002','Diagnosticados con ITS (Infecciones de Transmisión Sexual)-200108002 | Prod: Enfermedad-200108 | Sector: EstadoSalud | Industria: SALUD - 20',200108);</t>
  </si>
  <si>
    <t>Diagnosticados con Hipertensión</t>
  </si>
  <si>
    <t>Diagnosticados con Hipertensión-200109002</t>
  </si>
  <si>
    <t>Diagnosticados con Hipertensión-200109002 | Prod: Enfermedad-200109 | Sector: EstadoSalud | Industria: SALUD - 20</t>
  </si>
  <si>
    <t>200109002diagnosticados_con_hipertension</t>
  </si>
  <si>
    <t>INSERT INTO categoria VALUES (200109002,'Diagnosticados con Hipertensión','Diagnosticados con Hipertensión-200109002','Diagnosticados con Hipertensión-200109002 | Prod: Enfermedad-200109 | Sector: EstadoSalud | Industria: SALUD - 20',200109);</t>
  </si>
  <si>
    <t>Diagnosticados con Influenza</t>
  </si>
  <si>
    <t>Diagnosticados con Influenza-200110002</t>
  </si>
  <si>
    <t>Diagnosticados con Influenza-200110002 | Prod: Enfermedad-200110 | Sector: EstadoSalud | Industria: SALUD - 20</t>
  </si>
  <si>
    <t>200110002diagnosticados_con_influenza</t>
  </si>
  <si>
    <t>INSERT INTO categoria VALUES (200110002,'Diagnosticados con Influenza','Diagnosticados con Influenza-200110002','Diagnosticados con Influenza-200110002 | Prod: Enfermedad-200110 | Sector: EstadoSalud | Industria: SALUD - 20',200110);</t>
  </si>
  <si>
    <t>Diagnosticados con Paro Cardiorespiratorio</t>
  </si>
  <si>
    <t>Diagnosticados con Paro Cardiorespiratorio-200111002</t>
  </si>
  <si>
    <t>Diagnosticados con Paro Cardiorespiratorio-200111002 | Prod: Enfermedad-200111 | Sector: EstadoSalud | Industria: SALUD - 20</t>
  </si>
  <si>
    <t>200111002diagnosticados_con_paro_cardiorespiratorio</t>
  </si>
  <si>
    <t>INSERT INTO categoria VALUES (200111002,'Diagnosticados con Paro Cardiorespiratorio','Diagnosticados con Paro Cardiorespiratorio-200111002','Diagnosticados con Paro Cardiorespiratorio-200111002 | Prod: Enfermedad-200111 | Sector: EstadoSalud | Industria: SALUD - 20',200111);</t>
  </si>
  <si>
    <t>Diagnosticados con Infección Urinaria</t>
  </si>
  <si>
    <t>Diagnosticados con Infección Urinaria-200112002</t>
  </si>
  <si>
    <t>Diagnosticados con Infección Urinaria-200112002 | Prod: Enfermedad-200112 | Sector: EstadoSalud | Industria: SALUD - 20</t>
  </si>
  <si>
    <t>200112002diagnosticados_con_infeccion_urinaria</t>
  </si>
  <si>
    <t>INSERT INTO categoria VALUES (200112002,'Diagnosticados con Infección Urinaria','Diagnosticados con Infección Urinaria-200112002','Diagnosticados con Infección Urinaria-200112002 | Prod: Enfermedad-200112 | Sector: EstadoSalud | Industria: SALUD - 20',200112);</t>
  </si>
  <si>
    <t>Diagnosticados con Alzheimer</t>
  </si>
  <si>
    <t>Diagnosticados con Alzheimer-200113002</t>
  </si>
  <si>
    <t>Diagnosticados con Alzheimer-200113002 | Prod: Enfermedad-200113 | Sector: EstadoSalud | Industria: SALUD - 20</t>
  </si>
  <si>
    <t>200113002diagnosticados_con_alzheimer</t>
  </si>
  <si>
    <t>INSERT INTO categoria VALUES (200113002,'Diagnosticados con Alzheimer','Diagnosticados con Alzheimer-200113002','Diagnosticados con Alzheimer-200113002 | Prod: Enfermedad-200113 | Sector: EstadoSalud | Industria: SALUD - 20',200113);</t>
  </si>
  <si>
    <t>Diagnosticados con Parkinson</t>
  </si>
  <si>
    <t>Diagnosticados con Parkinson-200114002</t>
  </si>
  <si>
    <t>Diagnosticados con Parkinson-200114002 | Prod: Enfermedad-200114 | Sector: EstadoSalud | Industria: SALUD - 20</t>
  </si>
  <si>
    <t>200114002diagnosticados_con_parkinson</t>
  </si>
  <si>
    <t>INSERT INTO categoria VALUES (200114002,'Diagnosticados con Parkinson','Diagnosticados con Parkinson-200114002','Diagnosticados con Parkinson-200114002 | Prod: Enfermedad-200114 | Sector: EstadoSalud | Industria: SALUD - 20',200114);</t>
  </si>
  <si>
    <t>Diagnosticados con Bronquitis</t>
  </si>
  <si>
    <t>Diagnosticados con Bronquitis-200115002</t>
  </si>
  <si>
    <t>Diagnosticados con Bronquitis-200115002 | Prod: Enfermedad-200115 | Sector: EstadoSalud | Industria: SALUD - 20</t>
  </si>
  <si>
    <t>200115002diagnosticados_con_bronquitis</t>
  </si>
  <si>
    <t>INSERT INTO categoria VALUES (200115002,'Diagnosticados con Bronquitis','Diagnosticados con Bronquitis-200115002','Diagnosticados con Bronquitis-200115002 | Prod: Enfermedad-200115 | Sector: EstadoSalud | Industria: SALUD - 20',200115);</t>
  </si>
  <si>
    <t>Diagnosticados con Sinusitis</t>
  </si>
  <si>
    <t>Diagnosticados con Sinusitis-200116002</t>
  </si>
  <si>
    <t>Diagnosticados con Sinusitis-200116002 | Prod: Enfermedad-200116 | Sector: EstadoSalud | Industria: SALUD - 20</t>
  </si>
  <si>
    <t>200116002diagnosticados_con_sinusitis</t>
  </si>
  <si>
    <t>INSERT INTO categoria VALUES (200116002,'Diagnosticados con Sinusitis','Diagnosticados con Sinusitis-200116002','Diagnosticados con Sinusitis-200116002 | Prod: Enfermedad-200116 | Sector: EstadoSalud | Industria: SALUD - 20',200116);</t>
  </si>
  <si>
    <t>Diagnosticados con Hepatitis</t>
  </si>
  <si>
    <t>Diagnosticados con Hepatitis-200117002</t>
  </si>
  <si>
    <t>Diagnosticados con Hepatitis-200117002 | Prod: Enfermedad-200117 | Sector: EstadoSalud | Industria: SALUD - 20</t>
  </si>
  <si>
    <t>200117002diagnosticados_con_hepatitis</t>
  </si>
  <si>
    <t>INSERT INTO categoria VALUES (200117002,'Diagnosticados con Hepatitis','Diagnosticados con Hepatitis-200117002','Diagnosticados con Hepatitis-200117002 | Prod: Enfermedad-200117 | Sector: EstadoSalud | Industria: SALUD - 20',200117);</t>
  </si>
  <si>
    <t>Diagnosticados con Insuficiencia Renal</t>
  </si>
  <si>
    <t>Diagnosticados con Insuficiencia Renal-200118002</t>
  </si>
  <si>
    <t>Diagnosticados con Insuficiencia Renal-200118002 | Prod: Enfermedad-200118 | Sector: EstadoSalud | Industria: SALUD - 20</t>
  </si>
  <si>
    <t>200118002diagnosticados_con_insuficiencia_renal</t>
  </si>
  <si>
    <t>INSERT INTO categoria VALUES (200118002,'Diagnosticados con Insuficiencia Renal','Diagnosticados con Insuficiencia Renal-200118002','Diagnosticados con Insuficiencia Renal-200118002 | Prod: Enfermedad-200118 | Sector: EstadoSalud | Industria: SALUD - 20',200118);</t>
  </si>
  <si>
    <t>Diagnosticados con Depresión</t>
  </si>
  <si>
    <t>Diagnosticados con Depresión-200119002</t>
  </si>
  <si>
    <t>Diagnosticados con Depresión-200119002 | Prod: Enfermedad-200119 | Sector: EstadoSalud | Industria: SALUD - 20</t>
  </si>
  <si>
    <t>200119002diagnosticados_con_depresion</t>
  </si>
  <si>
    <t>INSERT INTO categoria VALUES (200119002,'Diagnosticados con Depresión','Diagnosticados con Depresión-200119002','Diagnosticados con Depresión-200119002 | Prod: Enfermedad-200119 | Sector: EstadoSalud | Industria: SALUD - 20',200119);</t>
  </si>
  <si>
    <t>Diagnosticados con Turberculosis</t>
  </si>
  <si>
    <t>Diagnosticados con Turberculosis-200120002</t>
  </si>
  <si>
    <t>Diagnosticados con Turberculosis-200120002 | Prod: Enfermedad-200120 | Sector: EstadoSalud | Industria: SALUD - 20</t>
  </si>
  <si>
    <t>200120002diagnosticados_con_turberculosis</t>
  </si>
  <si>
    <t>INSERT INTO categoria VALUES (200120002,'Diagnosticados con Turberculosis','Diagnosticados con Turberculosis-200120002','Diagnosticados con Turberculosis-200120002 | Prod: Enfermedad-200120 | Sector: EstadoSalud | Industria: SALUD - 20',200120);</t>
  </si>
  <si>
    <t>Diagnosticados con Osteoporosis</t>
  </si>
  <si>
    <t>Diagnosticados con Osteoporosis-200121002</t>
  </si>
  <si>
    <t>Diagnosticados con Osteoporosis-200121002 | Prod: Enfermedad-200121 | Sector: EstadoSalud | Industria: SALUD - 20</t>
  </si>
  <si>
    <t>200121002diagnosticados_con_osteoporosis</t>
  </si>
  <si>
    <t>INSERT INTO categoria VALUES (200121002,'Diagnosticados con Osteoporosis','Diagnosticados con Osteoporosis-200121002','Diagnosticados con Osteoporosis-200121002 | Prod: Enfermedad-200121 | Sector: EstadoSalud | Industria: SALUD - 20',200121);</t>
  </si>
  <si>
    <t>Diagnosticados con Artritis</t>
  </si>
  <si>
    <t>Diagnosticados con Artritis-200122002</t>
  </si>
  <si>
    <t>Diagnosticados con Artritis-200122002 | Prod: Enfermedad-200122 | Sector: EstadoSalud | Industria: SALUD - 20</t>
  </si>
  <si>
    <t>200122002diagnosticados_con_artritis</t>
  </si>
  <si>
    <t>INSERT INTO categoria VALUES (200122002,'Diagnosticados con Artritis','Diagnosticados con Artritis-200122002','Diagnosticados con Artritis-200122002 | Prod: Enfermedad-200122 | Sector: EstadoSalud | Industria: SALUD - 20',200122);</t>
  </si>
  <si>
    <t>Diagnosticados con Neumonía</t>
  </si>
  <si>
    <t>Diagnosticados con Neumonía-200123002</t>
  </si>
  <si>
    <t>Diagnosticados con Neumonía-200123002 | Prod: Enfermedad-200123 | Sector: EstadoSalud | Industria: SALUD - 20</t>
  </si>
  <si>
    <t>200123002diagnosticados_con_neumonia</t>
  </si>
  <si>
    <t>INSERT INTO categoria VALUES (200123002,'Diagnosticados con Neumonía','Diagnosticados con Neumonía-200123002','Diagnosticados con Neumonía-200123002 | Prod: Enfermedad-200123 | Sector: EstadoSalud | Industria: SALUD - 20',200123);</t>
  </si>
  <si>
    <t>Diagnosticados con Esquizofrenia</t>
  </si>
  <si>
    <t>Diagnosticados con Esquizofrenia-200124002</t>
  </si>
  <si>
    <t>Diagnosticados con Esquizofrenia-200124002 | Prod: Enfermedad-200124 | Sector: EstadoSalud | Industria: SALUD - 20</t>
  </si>
  <si>
    <t>200124002diagnosticados_con_esquizofrenia</t>
  </si>
  <si>
    <t>INSERT INTO categoria VALUES (200124002,'Diagnosticados con Esquizofrenia','Diagnosticados con Esquizofrenia-200124002','Diagnosticados con Esquizofrenia-200124002 | Prod: Enfermedad-200124 | Sector: EstadoSalud | Industria: SALUD - 20',200124);</t>
  </si>
  <si>
    <t>Diagnosticados con Sifilis</t>
  </si>
  <si>
    <t>Diagnosticados con Sifilis-200125002</t>
  </si>
  <si>
    <t>Diagnosticados con Sifilis-200125002 | Prod: Enfermedad-200125 | Sector: EstadoSalud | Industria: SALUD - 20</t>
  </si>
  <si>
    <t>200125002diagnosticados_con_sifilis</t>
  </si>
  <si>
    <t>INSERT INTO categoria VALUES (200125002,'Diagnosticados con Sifilis','Diagnosticados con Sifilis-200125002','Diagnosticados con Sifilis-200125002 | Prod: Enfermedad-200125 | Sector: EstadoSalud | Industria: SALUD - 20',200125);</t>
  </si>
  <si>
    <t>Hospitales de mediana complejidad</t>
  </si>
  <si>
    <t>Hospitales de mediana complejidad-200201002</t>
  </si>
  <si>
    <t>Hospitales de mediana complejidad-200201002 | Prod: SaludPública-200201 | Sector: FarmaciasCentroSalud | Industria: SALUD - 20</t>
  </si>
  <si>
    <t>200201002hospitales_de_mediana_complejidad</t>
  </si>
  <si>
    <t>INSERT INTO categoria VALUES (200201002,'Hospitales de mediana complejidad','Hospitales de mediana complejidad-200201002','Hospitales de mediana complejidad-200201002 | Prod: SaludPública-200201 | Sector: FarmaciasCentroSalud | Industria: SALUD - 20',200201);</t>
  </si>
  <si>
    <t>Clínicas dentales</t>
  </si>
  <si>
    <t>Clínicas dentales-200202002</t>
  </si>
  <si>
    <t>Clínicas dentales-200202002 | Prod: SaludPrivada-200202 | Sector: FarmaciasCentroSalud | Industria: SALUD - 20</t>
  </si>
  <si>
    <t>200202002clinicas_dentales</t>
  </si>
  <si>
    <t>INSERT INTO categoria VALUES (200202002,'Clínicas dentales','Clínicas dentales-200202002','Clínicas dentales-200202002 | Prod: SaludPrivada-200202 | Sector: FarmaciasCentroSalud | Industria: SALUD - 20',200202);</t>
  </si>
  <si>
    <t>Populares</t>
  </si>
  <si>
    <t>Populares-200203002</t>
  </si>
  <si>
    <t>Populares-200203002 | Prod: Farmacia-200203 | Sector: FarmaciasCentroSalud | Industria: SALUD - 20</t>
  </si>
  <si>
    <t>200203002populares</t>
  </si>
  <si>
    <t>INSERT INTO categoria VALUES (200203002,'Populares','Populares-200203002','Populares-200203002 | Prod: Farmacia-200203 | Sector: FarmaciasCentroSalud | Industria: SALUD - 20',200203);</t>
  </si>
  <si>
    <t>Desfibrilador</t>
  </si>
  <si>
    <t>Desfibrilador-200301002</t>
  </si>
  <si>
    <t>Desfibrilador-200301002 | Prod: MedicinaProductos-200301 | Sector: TechMédica | Industria: SALUD - 20</t>
  </si>
  <si>
    <t>200301002desfibrilador</t>
  </si>
  <si>
    <t>INSERT INTO categoria VALUES (200301002,'Desfibrilador','Desfibrilador-200301002','Desfibrilador-200301002 | Prod: MedicinaProductos-200301 | Sector: TechMédica | Industria: SALUD - 20',200301);</t>
  </si>
  <si>
    <t>Hematología</t>
  </si>
  <si>
    <t>Hematología-200302002</t>
  </si>
  <si>
    <t>Hematología-200302002 | Prod: MedicinaEspecialidades-200302 | Sector: TechMédica | Industria: SALUD - 20</t>
  </si>
  <si>
    <t>200302002hematologia</t>
  </si>
  <si>
    <t>INSERT INTO categoria VALUES (200302002,'Hematología','Hematología-200302002','Hematología-200302002 | Prod: MedicinaEspecialidades-200302 | Sector: TechMédica | Industria: SALUD - 20',200302);</t>
  </si>
  <si>
    <t>Johnson &amp; Johnson</t>
  </si>
  <si>
    <t>Johnson &amp; Johnson-200303002</t>
  </si>
  <si>
    <t>Johnson &amp; Johnson-200303002 | Prod: Medicina Empresas-200303 | Sector: TechMédica | Industria: SALUD - 20</t>
  </si>
  <si>
    <t>200303002johnson_&amp;_johnson</t>
  </si>
  <si>
    <t>INSERT INTO categoria VALUES (200303002,'Johnson &amp; Johnson','Johnson &amp; Johnson-200303002','Johnson &amp; Johnson-200303002 | Prod: Medicina Empresas-200303 | Sector: TechMédica | Industria: SALUD - 20',200303);</t>
  </si>
  <si>
    <t>Dirección de Previsión de Carabineros de Chile (DIPRECA)</t>
  </si>
  <si>
    <t>Dirección de Previsión de Carabineros de Chile (DIPRECA)-200401002</t>
  </si>
  <si>
    <t>Dirección de Previsión de Carabineros de Chile (DIPRECA)-200401002 | Prod: Medicina Pública-200401 | Sector: Cobertura Salud | Industria: SALUD - 20</t>
  </si>
  <si>
    <t>200401002direccion_de_prevision_de_carabineros_de_chile_(dipreca)</t>
  </si>
  <si>
    <t>INSERT INTO categoria VALUES (200401002,'Dirección de Previsión de Carabineros de Chile (DIPRECA)','Dirección de Previsión de Carabineros de Chile (DIPRECA)-200401002','Dirección de Previsión de Carabineros de Chile (DIPRECA)-200401002 | Prod: Medicina Pública-200401 | Sector: Cobertura Salud | Industria: SALUD - 20',200401);</t>
  </si>
  <si>
    <t>Banmédica</t>
  </si>
  <si>
    <t>Banmédica-200402002</t>
  </si>
  <si>
    <t>Banmédica-200402002 | Prod: Medicina Privada-200402 | Sector: Cobertura Salud | Industria: SALUD - 20</t>
  </si>
  <si>
    <t>200402002banmedica</t>
  </si>
  <si>
    <t>INSERT INTO categoria VALUES (200402002,'Banmédica','Banmédica-200402002','Banmédica-200402002 | Prod: Medicina Privada-200402 | Sector: Cobertura Salud | Industria: SALUD - 20',200402);</t>
  </si>
  <si>
    <t>Programa de Salud Mental (PRAIS)</t>
  </si>
  <si>
    <t>Programa de Salud Mental (PRAIS)-200501002</t>
  </si>
  <si>
    <t>Programa de Salud Mental (PRAIS)-200501002 | Prod: Programas Salud-200501 | Sector: Cobertura Salud | Industria: SALUD - 20</t>
  </si>
  <si>
    <t>200501002programa_de_salud_mental_(prais)</t>
  </si>
  <si>
    <t>INSERT INTO categoria VALUES (200501002,'Programa de Salud Mental (PRAIS)','Programa de Salud Mental (PRAIS)-200501002','Programa de Salud Mental (PRAIS)-200501002 | Prod: Programas Salud-200501 | Sector: Cobertura Salud | Industria: SALUD - 20',200501);</t>
  </si>
  <si>
    <t>Gripe A H1N1</t>
  </si>
  <si>
    <t>Gripe A H1N1-200601002</t>
  </si>
  <si>
    <t>Gripe A H1N1-200601002 | Prod: Virus-200601 | Sector: Pandemia | Industria: SALUD - 20</t>
  </si>
  <si>
    <t>200601002gripe_a_h1n1</t>
  </si>
  <si>
    <t>INSERT INTO categoria VALUES (200601002,'Gripe A H1N1','Gripe A H1N1-200601002','Gripe A H1N1-200601002 | Prod: Virus-200601 | Sector: Pandemia | Industria: SALUD - 20',200601);</t>
  </si>
  <si>
    <t>Anestesiología y Reanimación</t>
  </si>
  <si>
    <t>Anestesiología y Reanimación-200701002</t>
  </si>
  <si>
    <t>Anestesiología y Reanimación-200701002 | Prod: Medicina Clínica-200701 | Sector: Médicos | Industria: SALUD - 20</t>
  </si>
  <si>
    <t>200701002anestesiologia_y_reanimacion</t>
  </si>
  <si>
    <t>INSERT INTO categoria VALUES (200701002,'Anestesiología y Reanimación','Anestesiología y Reanimación-200701002','Anestesiología y Reanimación-200701002 | Prod: Medicina Clínica-200701 | Sector: Médicos | Industria: SALUD - 20',200701);</t>
  </si>
  <si>
    <t>Cirugía General y del Aparato Digestivo</t>
  </si>
  <si>
    <t>Cirugía General y del Aparato Digestivo-200702002</t>
  </si>
  <si>
    <t>Cirugía General y del Aparato Digestivo-200702002 | Prod: Medicina Quirúrgica-200702 | Sector: Médicos | Industria: SALUD - 20</t>
  </si>
  <si>
    <t>200702002cirugia_general_y_del_aparato_digestivo</t>
  </si>
  <si>
    <t>INSERT INTO categoria VALUES (200702002,'Cirugía General y del Aparato Digestivo','Cirugía General y del Aparato Digestivo-200702002','Cirugía General y del Aparato Digestivo-200702002 | Prod: Medicina Quirúrgica-200702 | Sector: Médicos | Industria: SALUD - 20',200702);</t>
  </si>
  <si>
    <t>Dermatología</t>
  </si>
  <si>
    <t>Dermatología-200703002</t>
  </si>
  <si>
    <t>Dermatología-200703002 | Prod: Médico-Quirúrgicas-200703 | Sector: Médicos | Industria: SALUD - 20</t>
  </si>
  <si>
    <t>200703002dermatologia</t>
  </si>
  <si>
    <t>INSERT INTO categoria VALUES (200703002,'Dermatología','Dermatología-200703002','Dermatología-200703002 | Prod: Médico-Quirúrgicas-200703 | Sector: Médicos | Industria: SALUD - 20',200703);</t>
  </si>
  <si>
    <t>Bioquímica Clínica</t>
  </si>
  <si>
    <t>Bioquímica Clínica-200704002</t>
  </si>
  <si>
    <t>Bioquímica Clínica-200704002 | Prod: Medicina Labortorios-200704 | Sector: Médicos | Industria: SALUD - 20</t>
  </si>
  <si>
    <t>200704002bioquimica_clinica</t>
  </si>
  <si>
    <t>INSERT INTO categoria VALUES (200704002,'Bioquímica Clínica','Bioquímica Clínica-200704002','Bioquímica Clínica-200704002 | Prod: Medicina Labortorios-200704 | Sector: Médicos | Industria: SALUD - 20',200704);</t>
  </si>
  <si>
    <t>Hostel</t>
  </si>
  <si>
    <t>Hostel-240101002</t>
  </si>
  <si>
    <t>Hostel-240101002 | Prod: Alojamiento-240101 | Sector: Médicos | Industria: TURISMO - 24</t>
  </si>
  <si>
    <t>240101002hostel</t>
  </si>
  <si>
    <t>INSERT INTO categoria VALUES (240101002,'Hostel','Hostel-240101002','Hostel-240101002 | Prod: Alojamiento-240101 | Sector: Médicos | Industria: TURISMO - 24',240101);</t>
  </si>
  <si>
    <t>Ventas a precios Constantes</t>
  </si>
  <si>
    <t>Ventas a precios Constantes-240102002</t>
  </si>
  <si>
    <t>Ventas a precios Constantes-240102002 | Prod: Ingreso Hoteles-240102 | Sector: Médicos | Industria: TURISMO - 24</t>
  </si>
  <si>
    <t>240102002ventas_a_precios_constantes</t>
  </si>
  <si>
    <t>INSERT INTO categoria VALUES (240102002,'Ventas a precios Constantes','Ventas a precios Constantes-240102002','Ventas a precios Constantes-240102002 | Prod: Ingreso Hoteles-240102 | Sector: Médicos | Industria: TURISMO - 24',240102);</t>
  </si>
  <si>
    <t>Llegadas</t>
  </si>
  <si>
    <t>Llegadas-240103002</t>
  </si>
  <si>
    <t>Llegadas-240103002 | Prod: Estadía Hoteles-240103 | Sector: Médicos | Industria: TURISMO - 24</t>
  </si>
  <si>
    <t>240103002llegadas</t>
  </si>
  <si>
    <t>INSERT INTO categoria VALUES (240103002,'Llegadas','Llegadas-240103002','Llegadas-240103002 | Prod: Estadía Hoteles-240103 | Sector: Médicos | Industria: TURISMO - 24',240103);</t>
  </si>
  <si>
    <t>Ingreso Promedio</t>
  </si>
  <si>
    <t>Ingreso Promedio-240201002</t>
  </si>
  <si>
    <t>Ingreso Promedio-240201002 | Prod: Finanzas Hoteles-240201 | Sector: Restaurantes | Industria: TURISMO - 24</t>
  </si>
  <si>
    <t>240201002ingreso_promedio</t>
  </si>
  <si>
    <t>INSERT INTO categoria VALUES (240201002,'Ingreso Promedio','Ingreso Promedio-240201002','Ingreso Promedio-240201002 | Prod: Finanzas Hoteles-240201 | Sector: Restaurantes | Industria: TURISMO - 24',240201);</t>
  </si>
  <si>
    <t>Hombres</t>
  </si>
  <si>
    <t>Hombres-240202002</t>
  </si>
  <si>
    <t>Hombres-240202002 | Prod: Empleados Hoteles-240202 | Sector: Restaurantes | Industria: TURISMO - 24</t>
  </si>
  <si>
    <t>240202002hombres</t>
  </si>
  <si>
    <t>INSERT INTO categoria VALUES (240202002,'Hombres','Hombres-240202002','Hombres-240202002 | Prod: Empleados Hoteles-240202 | Sector: Restaurantes | Industria: TURISMO - 24',240202);</t>
  </si>
  <si>
    <t>Restaurante Gourmet</t>
  </si>
  <si>
    <t>Restaurante Gourmet-240203002</t>
  </si>
  <si>
    <t>Restaurante Gourmet-240203002 | Prod: Restaurante-240203 | Sector: Restaurantes | Industria: TURISMO - 24</t>
  </si>
  <si>
    <t>240203002restaurante_gourmet</t>
  </si>
  <si>
    <t>INSERT INTO categoria VALUES (240203002,'Restaurante Gourmet','Restaurante Gourmet-240203002','Restaurante Gourmet-240203002 | Prod: Restaurante-240203 | Sector: Restaurantes | Industria: TURISMO - 24',240203);</t>
  </si>
  <si>
    <t>IPC Alimentación y Bebidas no Alcohólicas</t>
  </si>
  <si>
    <t>IPC Alimentación y Bebidas no Alcohólicas-240204002</t>
  </si>
  <si>
    <t>IPC Alimentación y Bebidas no Alcohólicas-240204002 | Prod: Indices Hoteles-240204 | Sector: Restaurantes | Industria: TURISMO - 24</t>
  </si>
  <si>
    <t>240204002ipc_alimentacion_y_bebidas_no_alcoholicas</t>
  </si>
  <si>
    <t>INSERT INTO categoria VALUES (240204002,'IPC Alimentación y Bebidas no Alcohólicas','IPC Alimentación y Bebidas no Alcohólicas-240204002','IPC Alimentación y Bebidas no Alcohólicas-240204002 | Prod: Indices Hoteles-240204 | Sector: Restaurantes | Industria: TURISMO - 24',240204);</t>
  </si>
  <si>
    <t>Dunkin Donuts</t>
  </si>
  <si>
    <t>Dunkin Donuts-240205002</t>
  </si>
  <si>
    <t>Dunkin Donuts-240205002 | Prod: Franquicias Hoteles-240205 | Sector: Restaurantes | Industria: TURISMO - 24</t>
  </si>
  <si>
    <t>240205002dunkin_donuts</t>
  </si>
  <si>
    <t>INSERT INTO categoria VALUES (240205002,'Dunkin Donuts','Dunkin Donuts-240205002','Dunkin Donuts-240205002 | Prod: Franquicias Hoteles-240205 | Sector: Restaurantes | Industria: TURISMO - 24',240205);</t>
  </si>
  <si>
    <t>Viaje de Negocio</t>
  </si>
  <si>
    <t>Viaje de Negocio-240301002</t>
  </si>
  <si>
    <t>Viaje de Negocio-240301002 | Prod: Viaje-240301 | Sector: Transporte | Industria: TURISMO - 24</t>
  </si>
  <si>
    <t>240301002viaje_de_negocio</t>
  </si>
  <si>
    <t>INSERT INTO categoria VALUES (240301002,'Viaje de Negocio','Viaje de Negocio-240301002','Viaje de Negocio-240301002 | Prod: Viaje-240301 | Sector: Transporte | Industria: TURISMO - 24',240301);</t>
  </si>
  <si>
    <t>Lesionados</t>
  </si>
  <si>
    <t>Lesionados-240302002</t>
  </si>
  <si>
    <t>Lesionados-240302002 | Prod: Accidentes Viaje-240302 | Sector: Transporte | Industria: TURISMO - 24</t>
  </si>
  <si>
    <t>240302002lesionados</t>
  </si>
  <si>
    <t>INSERT INTO categoria VALUES (240302002,'Lesionados','Lesionados-240302002','Lesionados-240302002 | Prod: Accidentes Viaje-240302 | Sector: Transporte | Industria: TURISMO - 24',240302);</t>
  </si>
  <si>
    <t>Seguros-240303002</t>
  </si>
  <si>
    <t>Seguros-240303002 | Prod: Seguros Viaje-240303 | Sector: Transporte | Industria: TURISMO - 24</t>
  </si>
  <si>
    <t>240303002seguros</t>
  </si>
  <si>
    <t>INSERT INTO categoria VALUES (240303002,'Seguros','Seguros-240303002','Seguros-240303002 | Prod: Seguros Viaje-240303 | Sector: Transporte | Industria: TURISMO - 24',240303);</t>
  </si>
  <si>
    <t>Medios de Transporte Terrestres</t>
  </si>
  <si>
    <t>Medios de Transporte Terrestres-240401002</t>
  </si>
  <si>
    <t>Medios de Transporte Terrestres-240401002 | Prod: Transporte-240401 | Sector: Transporte | Industria: TURISMO - 24</t>
  </si>
  <si>
    <t>240401002medios_de_transporte_terrestres</t>
  </si>
  <si>
    <t>INSERT INTO categoria VALUES (240401002,'Medios de Transporte Terrestres','Medios de Transporte Terrestres-240401002','Medios de Transporte Terrestres-240401002 | Prod: Transporte-240401 | Sector: Transporte | Industria: TURISMO - 24',240401);</t>
  </si>
  <si>
    <t>Visa de reunificación familiar</t>
  </si>
  <si>
    <t>Visa de reunificación familiar-240501002</t>
  </si>
  <si>
    <t>Visa de reunificación familiar-240501002 | Prod: Visa-240501 | Sector: Visas | Industria: TURISMO - 24</t>
  </si>
  <si>
    <t>240501002visa_de_reunificacion_familiar</t>
  </si>
  <si>
    <t>INSERT INTO categoria VALUES (240501002,'Visa de reunificación familiar','Visa de reunificación familiar-240501002','Visa de reunificación familiar-240501002 | Prod: Visa-240501 | Sector: Visas | Industria: TURISMO - 24',240501);</t>
  </si>
  <si>
    <t>Montañas</t>
  </si>
  <si>
    <t>Montañas-240601002</t>
  </si>
  <si>
    <t>Montañas-240601002 | Prod: Lugares-240601 | Sector: Turismo | Industria: TURISMO - 24</t>
  </si>
  <si>
    <t>240601002montañas</t>
  </si>
  <si>
    <t>INSERT INTO categoria VALUES (240601002,'Montañas','Montañas-240601002','Montañas-240601002 | Prod: Lugares-240601 | Sector: Turismo | Industria: TURISMO - 24',240601);</t>
  </si>
  <si>
    <t>Ecoturismo</t>
  </si>
  <si>
    <t>Ecoturismo-240602002</t>
  </si>
  <si>
    <t>Ecoturismo-240602002 | Prod: Turismo-240602 | Sector: Turismo | Industria: TURISMO - 24</t>
  </si>
  <si>
    <t>240602002ecoturismo</t>
  </si>
  <si>
    <t>INSERT INTO categoria VALUES (240602002,'Ecoturismo','Ecoturismo-240602002','Ecoturismo-240602002 | Prod: Turismo-240602 | Sector: Turismo | Industria: TURISMO - 24',240602);</t>
  </si>
  <si>
    <t>Salida de turistas extranjeros</t>
  </si>
  <si>
    <t>Salida de turistas extranjeros-240603002</t>
  </si>
  <si>
    <t>Salida de turistas extranjeros-240603002 | Prod: Turismo-240603 | Sector: Turismo | Industria: TURISMO - 24</t>
  </si>
  <si>
    <t>240603002salida_de_turistas_extranjeros</t>
  </si>
  <si>
    <t>INSERT INTO categoria VALUES (240603002,'Salida de turistas extranjeros','Salida de turistas extranjeros-240603002','Salida de turistas extranjeros-240603002 | Prod: Turismo-240603 | Sector: Turismo | Industria: TURISMO - 24',240603);</t>
  </si>
  <si>
    <t>Casa</t>
  </si>
  <si>
    <t>Casa-130101002</t>
  </si>
  <si>
    <t>Casa-130101002 | Prod: Seguros Viaje-130101 | Sector: Edificios | Industria: CONSTRUCCIÓN - 13</t>
  </si>
  <si>
    <t>130101002casa</t>
  </si>
  <si>
    <t>INSERT INTO categoria VALUES (130101002,'Casa','Casa-130101002','Casa-130101002 | Prod: Seguros Viaje-130101 | Sector: Edificios | Industria: CONSTRUCCIÓN - 13',130101);</t>
  </si>
  <si>
    <t>Cemento</t>
  </si>
  <si>
    <t>Cemento-130201002</t>
  </si>
  <si>
    <t>Cemento-130201002 | Prod: Seguros Viaje-130201 | Sector: Materiales Construcción | Industria: CONSTRUCCIÓN - 13</t>
  </si>
  <si>
    <t>130201002cemento</t>
  </si>
  <si>
    <t>INSERT INTO categoria VALUES (130201002,'Cemento','Cemento-130201002','Cemento-130201002 | Prod: Seguros Viaje-130201 | Sector: Materiales Construcción | Industria: CONSTRUCCIÓN - 13',130201);</t>
  </si>
  <si>
    <t>Madera</t>
  </si>
  <si>
    <t>Madera-130202002</t>
  </si>
  <si>
    <t>Madera-130202002 | Prod: Seguros Viaje-130202 | Sector: Materiales Construcción | Industria: CONSTRUCCIÓN - 13</t>
  </si>
  <si>
    <t>130202002madera</t>
  </si>
  <si>
    <t>INSERT INTO categoria VALUES (130202002,'Madera','Madera-130202002','Madera-130202002 | Prod: Seguros Viaje-130202 | Sector: Materiales Construcción | Industria: CONSTRUCCIÓN - 13',130202);</t>
  </si>
  <si>
    <t>Comercial</t>
  </si>
  <si>
    <t>Comercial-130301002</t>
  </si>
  <si>
    <t>Comercial-130301002 | Prod: Tipos Construcción-130301 | Sector: Obras | Industria: CONSTRUCCIÓN - 13</t>
  </si>
  <si>
    <t>130301002comercial</t>
  </si>
  <si>
    <t>INSERT INTO categoria VALUES (130301002,'Comercial','Comercial-130301002','Comercial-130301002 | Prod: Tipos Construcción-130301 | Sector: Obras | Industria: CONSTRUCCIÓN - 13',130301);</t>
  </si>
  <si>
    <t>Aeropuertos</t>
  </si>
  <si>
    <t>Aeropuertos-130401002</t>
  </si>
  <si>
    <t>Aeropuertos-130401002 | Prod: Obras Públicas-130401 | Sector: Obras Públicas | Industria: CONSTRUCCIÓN - 13</t>
  </si>
  <si>
    <t>130401002aeropuertos</t>
  </si>
  <si>
    <t>INSERT INTO categoria VALUES (130401002,'Aeropuertos','Aeropuertos-130401002','Aeropuertos-130401002 | Prod: Obras Públicas-130401 | Sector: Obras Públicas | Industria: CONSTRUCCIÓN - 13',130401);</t>
  </si>
  <si>
    <t>Superficie No Habitacional Autorizada</t>
  </si>
  <si>
    <t>Superficie No Habitacional Autorizada-130501002</t>
  </si>
  <si>
    <t>Superficie No Habitacional Autorizada-130501002 | Prod: Permisos Construcción-130501 | Sector: Permiso Edificación | Industria: CONSTRUCCIÓN - 13</t>
  </si>
  <si>
    <t>130501002superficie_no_habitacional_autorizada</t>
  </si>
  <si>
    <t>INSERT INTO categoria VALUES (130501002,'Superficie No Habitacional Autorizada','Superficie No Habitacional Autorizada-130501002','Superficie No Habitacional Autorizada-130501002 | Prod: Permisos Construcción-130501 | Sector: Permiso Edificación | Industria: CONSTRUCCIÓN - 13',130501);</t>
  </si>
  <si>
    <t>Retroexcavadora</t>
  </si>
  <si>
    <t>Retroexcavadora-130601002</t>
  </si>
  <si>
    <t>Retroexcavadora-130601002 | Prod: Maquinaria Construcción-130601 | Sector: Maquinaria Construcción | Industria: CONSTRUCCIÓN - 13</t>
  </si>
  <si>
    <t>130601002retroexcavadora</t>
  </si>
  <si>
    <t>INSERT INTO categoria VALUES (130601002,'Retroexcavadora','Retroexcavadora-130601002','Retroexcavadora-130601002 | Prod: Maquinaria Construcción-130601 | Sector: Maquinaria Construcción | Industria: CONSTRUCCIÓN - 13',130601);</t>
  </si>
  <si>
    <t>Excavadora Pequeña</t>
  </si>
  <si>
    <t>Excavadora Pequeña-130602002</t>
  </si>
  <si>
    <t>Excavadora Pequeña-130602002 | Prod: Maquinaria Construcción-130602 | Sector: Maquinaria Construcción | Industria: CONSTRUCCIÓN - 13</t>
  </si>
  <si>
    <t>130602002excavadora_pequeña</t>
  </si>
  <si>
    <t>INSERT INTO categoria VALUES (130602002,'Excavadora Pequeña','Excavadora Pequeña-130602002','Excavadora Pequeña-130602002 | Prod: Maquinaria Construcción-130602 | Sector: Maquinaria Construcción | Industria: CONSTRUCCIÓN - 13',130602);</t>
  </si>
  <si>
    <t>Compresora</t>
  </si>
  <si>
    <t>Compresora-130603002</t>
  </si>
  <si>
    <t>Compresora-130603002 | Prod: Equipo Construcción-130603 | Sector: Maquinaria Construcción | Industria: CONSTRUCCIÓN - 13</t>
  </si>
  <si>
    <t>130603002compresora</t>
  </si>
  <si>
    <t>INSERT INTO categoria VALUES (130603002,'Compresora','Compresora-130603002','Compresora-130603002 | Prod: Equipo Construcción-130603 | Sector: Maquinaria Construcción | Industria: CONSTRUCCIÓN - 13',130603);</t>
  </si>
  <si>
    <t>Camión Mezclador</t>
  </si>
  <si>
    <t>Camión Mezclador-130604002</t>
  </si>
  <si>
    <t>Camión Mezclador-130604002 | Prod: Vehículos Construcción-130604 | Sector: Maquinaria Construcción | Industria: CONSTRUCCIÓN - 13</t>
  </si>
  <si>
    <t>130604002camion_mezclador</t>
  </si>
  <si>
    <t>INSERT INTO categoria VALUES (130604002,'Camión Mezclador','Camión Mezclador-130604002','Camión Mezclador-130604002 | Prod: Vehículos Construcción-130604 | Sector: Maquinaria Construcción | Industria: CONSTRUCCIÓN - 13',130604);</t>
  </si>
  <si>
    <t>Paraolimpiadas</t>
  </si>
  <si>
    <t>Paraolimpiadas-140102002</t>
  </si>
  <si>
    <t>Paraolimpiadas-140102002 | Prod: Vehículos Construcción-140102 | Sector: Deporte | Industria: DEPORTE - 14</t>
  </si>
  <si>
    <t>140102002paraolimpiadas</t>
  </si>
  <si>
    <t>INSERT INTO categoria VALUES (140102002,'Paraolimpiadas','Paraolimpiadas-140102002','Paraolimpiadas-140102002 | Prod: Vehículos Construcción-140102 | Sector: Deporte | Industria: DEPORTE - 14',140102);</t>
  </si>
  <si>
    <t>Guantes</t>
  </si>
  <si>
    <t>Guantes-140103002</t>
  </si>
  <si>
    <t>Guantes-140103002 | Prod: Vehículos Construcción-140103 | Sector: Deporte | Industria: DEPORTE - 14</t>
  </si>
  <si>
    <t>140103002guantes</t>
  </si>
  <si>
    <t>INSERT INTO categoria VALUES (140103002,'Guantes','Guantes-140103002','Guantes-140103002 | Prod: Vehículos Construcción-140103 | Sector: Deporte | Industria: DEPORTE - 14',140103);</t>
  </si>
  <si>
    <t>Piscina Olímpica</t>
  </si>
  <si>
    <t>Piscina Olímpica-140104002</t>
  </si>
  <si>
    <t>Piscina Olímpica-140104002 | Prod: Vehículos Construcción-140104 | Sector: Deporte | Industria: DEPORTE - 14</t>
  </si>
  <si>
    <t>140104002piscina_olimpica</t>
  </si>
  <si>
    <t>INSERT INTO categoria VALUES (140104002,'Piscina Olímpica','Piscina Olímpica-140104002','Piscina Olímpica-140104002 | Prod: Vehículos Construcción-140104 | Sector: Deporte | Industria: DEPORTE - 14',140104);</t>
  </si>
  <si>
    <t>Tenista</t>
  </si>
  <si>
    <t>Tenista-140105002</t>
  </si>
  <si>
    <t>Tenista-140105002 | Prod: -140105 | Sector: Deporte | Industria: DEPORTE - 14</t>
  </si>
  <si>
    <t>140105002tenista</t>
  </si>
  <si>
    <t>INSERT INTO categoria VALUES (140105002,'Tenista','Tenista-140105002','Tenista-140105002 | Prod: -140105 | Sector: Deporte | Industria: DEPORTE - 14',140105);</t>
  </si>
  <si>
    <t>Nike</t>
  </si>
  <si>
    <t>Nike-140106002</t>
  </si>
  <si>
    <t>Nike-140106002 | Prod: -140106 | Sector: Deporte | Industria: DEPORTE - 14</t>
  </si>
  <si>
    <t>140106002nike</t>
  </si>
  <si>
    <t>INSERT INTO categoria VALUES (140106002,'Nike','Nike-140106002','Nike-140106002 | Prod: -140106 | Sector: Deporte | Industria: DEPORTE - 14',140106);</t>
  </si>
  <si>
    <t>Casinos</t>
  </si>
  <si>
    <t>Sitio Web de Apuestas</t>
  </si>
  <si>
    <t>Sitio Web de Apuestas-140201002</t>
  </si>
  <si>
    <t>Sitio Web de Apuestas-140201002 | Prod: Juego Azar-140201 | Sector: Azar | Industria: DEPORTE - 14</t>
  </si>
  <si>
    <t>140201002sitio_web_de_apuestas</t>
  </si>
  <si>
    <t>INSERT INTO categoria VALUES (140201002,'Sitio Web de Apuestas','Sitio Web de Apuestas-140201002','Sitio Web de Apuestas-140201002 | Prod: Juego Azar-140201 | Sector: Azar | Industria: DEPORTE - 14',140201);</t>
  </si>
  <si>
    <t>Ruleta Americana</t>
  </si>
  <si>
    <t>Ruleta Americana-140202002</t>
  </si>
  <si>
    <t>Ruleta Americana-140202002 | Prod: Juegos-140202 | Sector: Azar | Industria: DEPORTE - 14</t>
  </si>
  <si>
    <t>140202002ruleta_americana</t>
  </si>
  <si>
    <t>INSERT INTO categoria VALUES (140202002,'Ruleta Americana','Ruleta Americana-140202002','Ruleta Americana-140202002 | Prod: Juegos-140202 | Sector: Azar | Industria: DEPORTE - 14',140202);</t>
  </si>
  <si>
    <t>Ingresos por Impuestos</t>
  </si>
  <si>
    <t>Ingresos por Impuestos-140203002</t>
  </si>
  <si>
    <t>Ingresos por Impuestos-140203002 | Prod: Finanzas Juegos Azar-140203 | Sector: Azar | Industria: DEPORTE - 14</t>
  </si>
  <si>
    <t>140203002ingresos_por_impuestos</t>
  </si>
  <si>
    <t>INSERT INTO categoria VALUES (140203002,'Ingresos por Impuestos','Ingresos por Impuestos-140203002','Ingresos por Impuestos-140203002 | Prod: Finanzas Juegos Azar-140203 | Sector: Azar | Industria: DEPORTE - 14',140203);</t>
  </si>
  <si>
    <t>Chippi</t>
  </si>
  <si>
    <t>Chippi-140204002</t>
  </si>
  <si>
    <t>Chippi-140204002 | Prod: Recursos Humanos Juegos Azar-140204 | Sector: Azar | Industria: DEPORTE - 14</t>
  </si>
  <si>
    <t>140204002chippi</t>
  </si>
  <si>
    <t>INSERT INTO categoria VALUES (140204002,'Chippi','Chippi-140204002','Chippi-140204002 | Prod: Recursos Humanos Juegos Azar-140204 | Sector: Azar | Industria: DEPORTE - 14',140204);</t>
  </si>
  <si>
    <t>Exposiciones de Obras Artísticas</t>
  </si>
  <si>
    <t>Exposiciones de Obras Artísticas-140301002</t>
  </si>
  <si>
    <t>Exposiciones de Obras Artísticas-140301002 | Prod: Cultura-140301 | Sector: Cultura | Industria: DEPORTE - 14</t>
  </si>
  <si>
    <t>140301002exposiciones_de_obras_artisticas</t>
  </si>
  <si>
    <t>INSERT INTO categoria VALUES (140301002,'Exposiciones de Obras Artísticas','Exposiciones de Obras Artísticas-140301002','Exposiciones de Obras Artísticas-140301002 | Prod: Cultura-140301 | Sector: Cultura | Industria: DEPORTE - 14',140301);</t>
  </si>
  <si>
    <t>Congresos</t>
  </si>
  <si>
    <t>Congresos-140302002</t>
  </si>
  <si>
    <t>Congresos-140302002 | Prod: Educación-140302 | Sector: Cultura | Industria: DEPORTE - 14</t>
  </si>
  <si>
    <t>140302002congresos</t>
  </si>
  <si>
    <t>INSERT INTO categoria VALUES (140302002,'Congresos','Congresos-140302002','Congresos-140302002 | Prod: Educación-140302 | Sector: Cultura | Industria: DEPORTE - 14',140302);</t>
  </si>
  <si>
    <t>Escultura</t>
  </si>
  <si>
    <t>Escultura-140303002</t>
  </si>
  <si>
    <t>Escultura-140303002 | Prod: Arte-140303 | Sector: Cultura | Industria: DEPORTE - 14</t>
  </si>
  <si>
    <t>140303002escultura</t>
  </si>
  <si>
    <t>INSERT INTO categoria VALUES (140303002,'Escultura','Escultura-140303002','Escultura-140303002 | Prod: Arte-140303 | Sector: Cultura | Industria: DEPORTE - 14',140303);</t>
  </si>
  <si>
    <t>Exhibiciones Temporales</t>
  </si>
  <si>
    <t>Exhibiciones Temporales-140304002</t>
  </si>
  <si>
    <t>Exhibiciones Temporales-140304002 | Prod: Exhibiciones-140304 | Sector: Cultura | Industria: DEPORTE - 14</t>
  </si>
  <si>
    <t>140304002exhibiciones_temporales</t>
  </si>
  <si>
    <t>INSERT INTO categoria VALUES (140304002,'Exhibiciones Temporales','Exhibiciones Temporales-140304002','Exhibiciones Temporales-140304002 | Prod: Exhibiciones-140304 | Sector: Cultura | Industria: DEPORTE - 14',140304);</t>
  </si>
  <si>
    <t>Festivales Musicales</t>
  </si>
  <si>
    <t>Festivales Musicales-140305002</t>
  </si>
  <si>
    <t>Festivales Musicales-140305002 | Prod: Música-140305 | Sector: Cultura | Industria: DEPORTE - 14</t>
  </si>
  <si>
    <t>140305002festivales_musicales</t>
  </si>
  <si>
    <t>INSERT INTO categoria VALUES (140305002,'Festivales Musicales','Festivales Musicales-140305002','Festivales Musicales-140305002 | Prod: Música-140305 | Sector: Cultura | Industria: DEPORTE - 14',140305);</t>
  </si>
  <si>
    <t>Ganancias por Eventos Culturales</t>
  </si>
  <si>
    <t>Ganancias por Eventos Culturales-140306002</t>
  </si>
  <si>
    <t>Ganancias por Eventos Culturales-140306002 | Prod: Finanzas Arte Cultura-140306 | Sector: Cultura | Industria: DEPORTE - 14</t>
  </si>
  <si>
    <t>140306002ganancias_por_eventos_culturales</t>
  </si>
  <si>
    <t>INSERT INTO categoria VALUES (140306002,'Ganancias por Eventos Culturales','Ganancias por Eventos Culturales-140306002','Ganancias por Eventos Culturales-140306002 | Prod: Finanzas Arte Cultura-140306 | Sector: Cultura | Industria: DEPORTE - 14',140306);</t>
  </si>
  <si>
    <t>Empleos del Rubro del Arte y la Cultura</t>
  </si>
  <si>
    <t>Empleos del Rubro del Arte y la Cultura-140307002</t>
  </si>
  <si>
    <t>Empleos del Rubro del Arte y la Cultura-140307002 | Prod: Estadísticas Arte Cultura-140307 | Sector: Cultura | Industria: DEPORTE - 14</t>
  </si>
  <si>
    <t>140307002empleos_del_rubro_del_arte_y_la_cultura</t>
  </si>
  <si>
    <t>INSERT INTO categoria VALUES (140307002,'Empleos del Rubro del Arte y la Cultura','Empleos del Rubro del Arte y la Cultura-140307002','Empleos del Rubro del Arte y la Cultura-140307002 | Prod: Estadísticas Arte Cultura-140307 | Sector: Cultura | Industria: DEPORTE - 14',140307);</t>
  </si>
  <si>
    <t>Áreas Verdes en Parques</t>
  </si>
  <si>
    <t>Áreas Verdes en Parques-140401002</t>
  </si>
  <si>
    <t>Áreas Verdes en Parques-140401002 | Prod: Parques-140401 | Sector: Aire Libre | Industria: DEPORTE - 14</t>
  </si>
  <si>
    <t>140401002areas_verdes_en_parques</t>
  </si>
  <si>
    <t>INSERT INTO categoria VALUES (140401002,'Áreas Verdes en Parques','Áreas Verdes en Parques-140401002','Áreas Verdes en Parques-140401002 | Prod: Parques-140401 | Sector: Aire Libre | Industria: DEPORTE - 14',140401);</t>
  </si>
  <si>
    <t>Parques Nacionales</t>
  </si>
  <si>
    <t>Parques Nacionales-140402002</t>
  </si>
  <si>
    <t>Parques Nacionales-140402002 | Prod: Parques-140402 | Sector: Aire Libre | Industria: DEPORTE - 14</t>
  </si>
  <si>
    <t>140402002parques_nacionales</t>
  </si>
  <si>
    <t>INSERT INTO categoria VALUES (140402002,'Parques Nacionales','Parques Nacionales-140402002','Parques Nacionales-140402002 | Prod: Parques-140402 | Sector: Aire Libre | Industria: DEPORTE - 14',140402);</t>
  </si>
  <si>
    <t>Disney World</t>
  </si>
  <si>
    <t>Disney World-140403002</t>
  </si>
  <si>
    <t>Disney World-140403002 | Prod: Parques Populares-140403 | Sector: Aire Libre | Industria: DEPORTE - 14</t>
  </si>
  <si>
    <t>140403002disney_world</t>
  </si>
  <si>
    <t>INSERT INTO categoria VALUES (140403002,'Disney World','Disney World-140403002','Disney World-140403002 | Prod: Parques Populares-140403 | Sector: Aire Libre | Industria: DEPORTE - 14',140403);</t>
  </si>
  <si>
    <t>Benefactores de Parques</t>
  </si>
  <si>
    <t>Benefactores de Parques-140404002</t>
  </si>
  <si>
    <t>Benefactores de Parques-140404002 | Prod: Finanzas Parques-140404 | Sector: Aire Libre | Industria: DEPORTE - 14</t>
  </si>
  <si>
    <t>140404002benefactores_de_parques</t>
  </si>
  <si>
    <t>INSERT INTO categoria VALUES (140404002,'Benefactores de Parques','Benefactores de Parques-140404002','Benefactores de Parques-140404002 | Prod: Finanzas Parques-140404 | Sector: Aire Libre | Industria: DEPORTE - 14',140404);</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</si>
  <si>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</si>
  <si>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</si>
  <si>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</si>
  <si>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</si>
  <si>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</si>
  <si>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</si>
  <si>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</si>
  <si>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</si>
  <si>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</si>
  <si>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</si>
  <si>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</si>
  <si>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</si>
  <si>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</si>
  <si>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</si>
  <si>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</si>
  <si>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</si>
  <si>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</si>
  <si>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</si>
  <si>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</si>
  <si>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</si>
  <si>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</si>
  <si>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</si>
  <si>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</si>
  <si>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</si>
  <si>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</si>
  <si>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</si>
  <si>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</si>
  <si>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</si>
  <si>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</si>
  <si>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</si>
  <si>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</si>
  <si>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</si>
  <si>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</si>
  <si>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</si>
  <si>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</si>
  <si>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</si>
  <si>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</si>
  <si>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</si>
  <si>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</si>
  <si>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</si>
  <si>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</si>
  <si>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</si>
  <si>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</si>
  <si>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</si>
  <si>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</si>
  <si>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</si>
  <si>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</si>
  <si>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</si>
  <si>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</si>
  <si>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</si>
  <si>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</si>
  <si>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</si>
  <si>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</si>
  <si>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</si>
  <si>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</si>
  <si>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</si>
  <si>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</si>
  <si>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</si>
  <si>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</si>
  <si>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</si>
  <si>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</si>
  <si>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</si>
  <si>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</si>
  <si>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</si>
  <si>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</si>
  <si>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</si>
  <si>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</si>
  <si>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</si>
  <si>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</si>
  <si>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</si>
  <si>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</si>
  <si>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</si>
  <si>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</si>
  <si>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</si>
  <si>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</si>
  <si>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</si>
  <si>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</si>
  <si>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</si>
  <si>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</si>
  <si>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</si>
  <si>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</si>
  <si>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</si>
  <si>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</si>
  <si>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</si>
  <si>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</si>
  <si>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</si>
  <si>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</si>
  <si>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</si>
  <si>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</si>
  <si>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Arenque</t>
  </si>
  <si>
    <t>Arenque-100201001</t>
  </si>
  <si>
    <t>Arenque-100201001 | Prod: Marino-100201 | Sector: Pesca-1002 | Industria: AGR - 10</t>
  </si>
  <si>
    <t>100201001arenque</t>
  </si>
  <si>
    <t>INSERT INTO categoria VALUES (100201001,'Arenque','Arenque-100201001','Arenque-100201001 | Prod: Marino-100201 | Sector: Pesca-1002 | Industria: AGR - 10',100201);</t>
  </si>
  <si>
    <t>Abalón</t>
  </si>
  <si>
    <t>Abalón-100202001</t>
  </si>
  <si>
    <t>Abalón-100202001 | Prod: Marino-100202 | Sector: Pesca-1002 | Industria: AGR - 10</t>
  </si>
  <si>
    <t>100202001abalon</t>
  </si>
  <si>
    <t>INSERT INTO categoria VALUES (100202001,'Abalón','Abalón-100202001','Abalón-100202001 | Prod: Marino-100202 | Sector: Pesca-1002 | Industria: AGR - 10',100202);</t>
  </si>
  <si>
    <t>Nori</t>
  </si>
  <si>
    <t>Nori-100203001</t>
  </si>
  <si>
    <t>Nori-100203001 | Prod: Marino-100203 | Sector: Pesca-1002 | Industria: AGR - 10</t>
  </si>
  <si>
    <t>100203001nori</t>
  </si>
  <si>
    <t>INSERT INTO categoria VALUES (100203001,'Nori','Nori-100203001','Nori-100203001 | Prod: Marino-100203 | Sector: Pesca-1002 | Industria: AGR - 10',100203);</t>
  </si>
  <si>
    <t>Camarón</t>
  </si>
  <si>
    <t>Camarón-100204001</t>
  </si>
  <si>
    <t>Camarón-100204001 | Prod: Marino-100204 | Sector: Pesca-1002 | Industria: AGR - 10</t>
  </si>
  <si>
    <t>100204001camaron</t>
  </si>
  <si>
    <t>INSERT INTO categoria VALUES (100204001,'Camarón','Camarón-100204001','Camarón-100204001 | Prod: Marino-100204 | Sector: Pesca-1002 | Industria: AGR - 10',100204);</t>
  </si>
  <si>
    <t>Erizo</t>
  </si>
  <si>
    <t>Erizo-100205001</t>
  </si>
  <si>
    <t>Erizo-100205001 | Prod: Marino-100205 | Sector: Pesca-1002 | Industria: AGR - 10</t>
  </si>
  <si>
    <t>100205001erizo</t>
  </si>
  <si>
    <t>INSERT INTO categoria VALUES (100205001,'Erizo','Erizo-100205001','Erizo-100205001 | Prod: Marino-100205 | Sector: Pesca-1002 | Industria: AGR - 10',100205);</t>
  </si>
  <si>
    <t>Ballena</t>
  </si>
  <si>
    <t>Ballena-100206001</t>
  </si>
  <si>
    <t>Ballena-100206001 | Prod: Marino-100206 | Sector: Pesca-1002 | Industria: AGR - 10</t>
  </si>
  <si>
    <t>100206001ballena</t>
  </si>
  <si>
    <t>INSERT INTO categoria VALUES (100206001,'Ballena','Ballena-100206001','Ballena-100206001 | Prod: Marino-100206 | Sector: Pesca-1002 | Industria: AGR - 10',100206);</t>
  </si>
  <si>
    <t>Reptiles acuáticos</t>
  </si>
  <si>
    <t>Tortuga de Mar</t>
  </si>
  <si>
    <t>Tortuga de Mar-100207001</t>
  </si>
  <si>
    <t>Tortuga de Mar-100207001 | Prod: Marino-100207 | Sector: Pesca-1002 | Industria: AGR - 10</t>
  </si>
  <si>
    <t>100207001tortuga_de_mar</t>
  </si>
  <si>
    <t>INSERT INTO categoria VALUES (100207001,'Tortuga de Mar','Tortuga de Mar-100207001','Tortuga de Mar-100207001 | Prod: Marino-100207 | Sector: Pesca-1002 | Industria: AGR - 10',100207);</t>
  </si>
  <si>
    <t>Medusa Común</t>
  </si>
  <si>
    <t>Medusa Común-100208001</t>
  </si>
  <si>
    <t>Medusa Común-100208001 | Prod: Marino-100208 | Sector: Pesca-1002 | Industria: AGR - 10</t>
  </si>
  <si>
    <t>100208001medusa_comun</t>
  </si>
  <si>
    <t>INSERT INTO categoria VALUES (100208001,'Medusa Común','Medusa Común-100208001','Medusa Común-100208001 | Prod: Marino-100208 | Sector: Pesca-1002 | Industria: AGR - 10',100208);</t>
  </si>
  <si>
    <t>Gusano de Cuchara</t>
  </si>
  <si>
    <t>Gusano de Cuchara-100209001</t>
  </si>
  <si>
    <t>Gusano de Cuchara-100209001 | Prod: Marino-100209 | Sector: Pesca-1002 | Industria: AGR - 10</t>
  </si>
  <si>
    <t>100209001gusano_de_cuchara</t>
  </si>
  <si>
    <t>INSERT INTO categoria VALUES (100209001,'Gusano de Cuchara','Gusano de Cuchara-100209001','Gusano de Cuchara-100209001 | Prod: Marino-100209 | Sector: Pesca-1002 | Industria: AGR - 10',100209);</t>
  </si>
  <si>
    <t>Madera-100301001</t>
  </si>
  <si>
    <t>Madera-100301001 | Prod: Forestal-100301 | Sector: Silvo-1003 | Industria: AGR - 10</t>
  </si>
  <si>
    <t>100301001madera</t>
  </si>
  <si>
    <t>INSERT INTO categoria VALUES (100301001,'Madera','Madera-100301001','Madera-100301001 | Prod: Forestal-100301 | Sector: Silvo-1003 | Industria: AGR - 10',100301);</t>
  </si>
  <si>
    <t>Normalización del Ciclo Hidrológico</t>
  </si>
  <si>
    <t>Normalización del Ciclo Hidrológico-100302001</t>
  </si>
  <si>
    <t>Normalización del Ciclo Hidrológico-100302001 | Prod: Forestal-100302 | Sector: Silvo-1003 | Industria: AGR - 10</t>
  </si>
  <si>
    <t>100302001normalizacion_del_ciclo_hidrologico</t>
  </si>
  <si>
    <t>INSERT INTO categoria VALUES (100302001,'Normalización del Ciclo Hidrológico','Normalización del Ciclo Hidrológico-100302001','Normalización del Ciclo Hidrológico-100302001 | Prod: Forestal-100302 | Sector: Silvo-1003 | Industria: AGR - 10',100302);</t>
  </si>
  <si>
    <t>Bosque Nativo</t>
  </si>
  <si>
    <t>Bosque Nativo-100303001</t>
  </si>
  <si>
    <t>Bosque Nativo-100303001 | Prod: Forestal-100303 | Sector: Silvo-1003 | Industria: AGR - 10</t>
  </si>
  <si>
    <t>100303001bosque_nativo</t>
  </si>
  <si>
    <t>INSERT INTO categoria VALUES (100303001,'Bosque Nativo','Bosque Nativo-100303001','Bosque Nativo-100303001 | Prod: Forestal-100303 | Sector: Silvo-1003 | Industria: AGR - 10',100303);</t>
  </si>
  <si>
    <t>Buey</t>
  </si>
  <si>
    <t>Buey-100401001</t>
  </si>
  <si>
    <t>Buey-100401001 | Prod: Vacunos-100401 | Sector: Gan-1004 | Industria: AGR - 10</t>
  </si>
  <si>
    <t>100401001buey</t>
  </si>
  <si>
    <t>INSERT INTO categoria VALUES (100401001,'Buey','Buey-100401001','Buey-100401001 | Prod: Vacunos-100401 | Sector: Gan-1004 | Industria: AGR - 10',100401);</t>
  </si>
  <si>
    <t>Oveja</t>
  </si>
  <si>
    <t>Oveja-100402001</t>
  </si>
  <si>
    <t>Oveja-100402001 | Prod: Oveja-100402 | Sector: Gan-1004 | Industria: AGR - 10</t>
  </si>
  <si>
    <t>100402001oveja</t>
  </si>
  <si>
    <t>INSERT INTO categoria VALUES (100402001,'Oveja','Oveja-100402001','Oveja-100402001 | Prod: Oveja-100402 | Sector: Gan-1004 | Industria: AGR - 10',100402);</t>
  </si>
  <si>
    <t>Cabra</t>
  </si>
  <si>
    <t>Cabra-100403001</t>
  </si>
  <si>
    <t>Cabra-100403001 | Prod: Cabras-100403 | Sector: Gan-1004 | Industria: AGR - 10</t>
  </si>
  <si>
    <t>100403001cabra</t>
  </si>
  <si>
    <t>INSERT INTO categoria VALUES (100403001,'Cabra','Cabra-100403001','Cabra-100403001 | Prod: Cabras-100403 | Sector: Gan-1004 | Industria: AGR - 10',100403);</t>
  </si>
  <si>
    <t>Cerdo</t>
  </si>
  <si>
    <t>Cerdo-100404001</t>
  </si>
  <si>
    <t>Cerdo-100404001 | Prod: Cerdos-100404 | Sector: Gan-1004 | Industria: AGR - 10</t>
  </si>
  <si>
    <t>100404001cerdo</t>
  </si>
  <si>
    <t>INSERT INTO categoria VALUES (100404001,'Cerdo','Cerdo-100404001','Cerdo-100404001 | Prod: Cerdos-100404 | Sector: Gan-1004 | Industria: AGR - 10',100404);</t>
  </si>
  <si>
    <t>Gallina</t>
  </si>
  <si>
    <t>Gallina-100405001</t>
  </si>
  <si>
    <t>Gallina-100405001 | Prod: Aves-100405 | Sector: Gan-1004 | Industria: AGR - 10</t>
  </si>
  <si>
    <t>100405001gallina</t>
  </si>
  <si>
    <t>INSERT INTO categoria VALUES (100405001,'Gallina','Gallina-100405001','Gallina-100405001 | Prod: Aves-100405 | Sector: Gan-1004 | Industria: AGR - 10',100405);</t>
  </si>
  <si>
    <t>Caballo</t>
  </si>
  <si>
    <t>Caballo-100406001</t>
  </si>
  <si>
    <t>Caballo-100406001 | Prod: Caballos-100406 | Sector: Gan-1004 | Industria: AGR - 10</t>
  </si>
  <si>
    <t>100406001caballo</t>
  </si>
  <si>
    <t>INSERT INTO categoria VALUES (100406001,'Caballo','Caballo-100406001','Caballo-100406001 | Prod: Caballos-100406 | Sector: Gan-1004 | Industria: AGR - 10',100406);</t>
  </si>
  <si>
    <t>Conejo</t>
  </si>
  <si>
    <t>Conejo-100407001</t>
  </si>
  <si>
    <t>Conejo-100407001 | Prod: Conejos-100407 | Sector: Gan-1004 | Industria: AGR - 10</t>
  </si>
  <si>
    <t>100407001conejo</t>
  </si>
  <si>
    <t>INSERT INTO categoria VALUES (100407001,'Conejo','Conejo-100407001','Conejo-100407001 | Prod: Conejos-100407 | Sector: Gan-1004 | Industria: AGR - 10',100407);</t>
  </si>
  <si>
    <t>Otros animales</t>
  </si>
  <si>
    <t>Otros animales-100408001</t>
  </si>
  <si>
    <t>Otros animales-100408001 | Prod: Ganadera-100408 | Sector: Gan-1004 | Industria: AGR - 10</t>
  </si>
  <si>
    <t>100408001otros_animales</t>
  </si>
  <si>
    <t>INSERT INTO categoria VALUES (100408001,'Otros animales','Otros animales-100408001','Otros animales-100408001 | Prod: Ganadera-100408 | Sector: Gan-1004 | Industria: AGR - 10',100408);</t>
  </si>
  <si>
    <t>Apicultura-100409001</t>
  </si>
  <si>
    <t>Apicultura-100409001 | Prod: Abejas-100409 | Sector: Gan-1004 | Industria: AGR - 10</t>
  </si>
  <si>
    <t>100409001apicultura</t>
  </si>
  <si>
    <t>INSERT INTO categoria VALUES (100409001,'Apicultura','Apicultura-100409001','Apicultura-100409001 | Prod: Abejas-100409 | Sector: Gan-1004 | Industria: AGR - 10',100409);</t>
  </si>
  <si>
    <t>Napas</t>
  </si>
  <si>
    <t>Napas-150101001</t>
  </si>
  <si>
    <t>Napas-150101001 | Prod: Agua-150101 | Sector: Agua-1501 | Industria: EN&amp;MA - 15</t>
  </si>
  <si>
    <t>150101001napas</t>
  </si>
  <si>
    <t>INSERT INTO categoria VALUES (150101001,'Napas','Napas-150101001','Napas-150101001 | Prod: Agua-150101 | Sector: Agua-1501 | Industria: EN&amp;MA - 15',150101);</t>
  </si>
  <si>
    <t>Ríos  -150102001</t>
  </si>
  <si>
    <t>Ríos  -150102001 | Prod: Agua-150102 | Sector: Agua-1501 | Industria: EN&amp;MA - 15</t>
  </si>
  <si>
    <t>150102001rios__</t>
  </si>
  <si>
    <t>INSERT INTO categoria VALUES (150102001,'Ríos  ','Ríos  -150102001','Ríos  -150102001 | Prod: Agua-150102 | Sector: Agua-1501 | Industria: EN&amp;MA - 15',150102);</t>
  </si>
  <si>
    <t>Aguas Negras</t>
  </si>
  <si>
    <t>Aguas Negras-150103001</t>
  </si>
  <si>
    <t>Aguas Negras-150103001 | Prod: Agua-150103 | Sector: Agua-1501 | Industria: EN&amp;MA - 15</t>
  </si>
  <si>
    <t>150103001aguas_negras</t>
  </si>
  <si>
    <t>INSERT INTO categoria VALUES (150103001,'Aguas Negras','Aguas Negras-150103001','Aguas Negras-150103001 | Prod: Agua-150103 | Sector: Agua-1501 | Industria: EN&amp;MA - 15',150103);</t>
  </si>
  <si>
    <t>Riles</t>
  </si>
  <si>
    <t>Riles-150104001</t>
  </si>
  <si>
    <t>Riles-150104001 | Prod: Agua-150104 | Sector: Agua-1501 | Industria: EN&amp;MA - 15</t>
  </si>
  <si>
    <t>150104001riles</t>
  </si>
  <si>
    <t>INSERT INTO categoria VALUES (150104001,'Riles','Riles-150104001','Riles-150104001 | Prod: Agua-150104 | Sector: Agua-1501 | Industria: EN&amp;MA - 15',150104);</t>
  </si>
  <si>
    <t>Aguas Urbanas</t>
  </si>
  <si>
    <t>Aguas residuales de la limpieza urbana</t>
  </si>
  <si>
    <t>Aguas residuales de la limpieza urbana-150105001</t>
  </si>
  <si>
    <t>Aguas residuales de la limpieza urbana-150105001 | Prod: Agua-150105 | Sector: Agua-1501 | Industria: EN&amp;MA - 15</t>
  </si>
  <si>
    <t>150105001aguas_residuales_de_la_limpieza_urbana</t>
  </si>
  <si>
    <t>INSERT INTO categoria VALUES (150105001,'Aguas residuales de la limpieza urbana','Aguas residuales de la limpieza urbana-150105001','Aguas residuales de la limpieza urbana-150105001 | Prod: Agua-150105 | Sector: Agua-1501 | Industria: EN&amp;MA - 15',150105);</t>
  </si>
  <si>
    <t>Temperatura</t>
  </si>
  <si>
    <t>Temperatura-150201001</t>
  </si>
  <si>
    <t>Temperatura-150201001 | Prod: Clima-150201 | Sector: Clima-1502 | Industria: EN&amp;MA - 15</t>
  </si>
  <si>
    <t>150201001temperatura</t>
  </si>
  <si>
    <t>INSERT INTO categoria VALUES (150201001,'Temperatura','Temperatura-150201001','Temperatura-150201001 | Prod: Clima-150201 | Sector: Clima-1502 | Industria: EN&amp;MA - 15',150201);</t>
  </si>
  <si>
    <t>Acidificación del oceano</t>
  </si>
  <si>
    <t>Acidificación del oceano-150202001</t>
  </si>
  <si>
    <t>Acidificación del oceano-150202001 | Prod: Clima-150202 | Sector: Clima-1502 | Industria: EN&amp;MA - 15</t>
  </si>
  <si>
    <t>150202001acidificacion_del_oceano</t>
  </si>
  <si>
    <t>INSERT INTO categoria VALUES (150202001,'Acidificación del oceano','Acidificación del oceano-150202001','Acidificación del oceano-150202001 | Prod: Clima-150202 | Sector: Clima-1502 | Industria: EN&amp;MA - 15',150202);</t>
  </si>
  <si>
    <t>Tropical</t>
  </si>
  <si>
    <t>Tropical-150203001</t>
  </si>
  <si>
    <t>Tropical-150203001 | Prod: Clima-150203 | Sector: Clima-1502 | Industria: EN&amp;MA - 15</t>
  </si>
  <si>
    <t>150203001tropical</t>
  </si>
  <si>
    <t>INSERT INTO categoria VALUES (150203001,'Tropical','Tropical-150203001','Tropical-150203001 | Prod: Clima-150203 | Sector: Clima-1502 | Industria: EN&amp;MA - 15',150203);</t>
  </si>
  <si>
    <t>CO2-150301001</t>
  </si>
  <si>
    <t>CO2-150301001 | Prod: Móviles-150301 | Sector: Emision-1503 | Industria: EN&amp;MA - 15</t>
  </si>
  <si>
    <t>150301001co2</t>
  </si>
  <si>
    <t>INSERT INTO categoria VALUES (150301001,'CO2','CO2-150301001','CO2-150301001 | Prod: Móviles-150301 | Sector: Emision-1503 | Industria: EN&amp;MA - 15',150301);</t>
  </si>
  <si>
    <t>SF6</t>
  </si>
  <si>
    <t>SF6-150302001</t>
  </si>
  <si>
    <t>SF6-150302001 | Prod: Fijas-150302 | Sector: Emision-1503 | Industria: EN&amp;MA - 15</t>
  </si>
  <si>
    <t>150302001sf6</t>
  </si>
  <si>
    <t>INSERT INTO categoria VALUES (150302001,'SF6','SF6-150302001','SF6-150302001 | Prod: Fijas-150302 | Sector: Emision-1503 | Industria: EN&amp;MA - 15',150302);</t>
  </si>
  <si>
    <t>CO2-150303001</t>
  </si>
  <si>
    <t>CO2-150303001 | Prod: Generación-150303 | Sector: Emision-1503 | Industria: EN&amp;MA - 15</t>
  </si>
  <si>
    <t>150303001co2</t>
  </si>
  <si>
    <t>INSERT INTO categoria VALUES (150303001,'CO2','CO2-150303001','CO2-150303001 | Prod: Generación-150303 | Sector: Emision-1503 | Industria: EN&amp;MA - 15',150303);</t>
  </si>
  <si>
    <t>CO2 (dióxido de carbono)</t>
  </si>
  <si>
    <t>CO2 (dióxido de carbono)-150304001</t>
  </si>
  <si>
    <t>CO2 (dióxido de carbono)-150304001 | Prod: GEI-150304 | Sector: Emision-1503 | Industria: EN&amp;MA - 15</t>
  </si>
  <si>
    <t>150304001co2_(dioxido_de_carbono)</t>
  </si>
  <si>
    <t>INSERT INTO categoria VALUES (150304001,'CO2 (dióxido de carbono)','CO2 (dióxido de carbono)-150304001','CO2 (dióxido de carbono)-150304001 | Prod: GEI-150304 | Sector: Emision-1503 | Industria: EN&amp;MA - 15',150304);</t>
  </si>
  <si>
    <t>Eólica</t>
  </si>
  <si>
    <t>Eólica-150401001</t>
  </si>
  <si>
    <t>Eólica-150401001 | Prod: ERNC-150401 | Sector: Energia-1504 | Industria: EN&amp;MA - 15</t>
  </si>
  <si>
    <t>150401001eolica</t>
  </si>
  <si>
    <t>INSERT INTO categoria VALUES (150401001,'Eólica','Eólica-150401001','Eólica-150401001 | Prod: ERNC-150401 | Sector: Energia-1504 | Industria: EN&amp;MA - 15',150401);</t>
  </si>
  <si>
    <t>Petróleo</t>
  </si>
  <si>
    <t>Petróleo-150402001</t>
  </si>
  <si>
    <t>Petróleo-150402001 | Prod: ENR-150402 | Sector: Energia-1504 | Industria: EN&amp;MA - 15</t>
  </si>
  <si>
    <t>150402001petroleo</t>
  </si>
  <si>
    <t>INSERT INTO categoria VALUES (150402001,'Petróleo','Petróleo-150402001','Petróleo-150402001 | Prod: ENR-150402 | Sector: Energia-1504 | Industria: EN&amp;MA - 15',150402);</t>
  </si>
  <si>
    <t>Domésticos</t>
  </si>
  <si>
    <t>Domésticos-150501001</t>
  </si>
  <si>
    <t>Domésticos-150501001 | Prod: Residuos-150501 | Sector: Residuos-1505 | Industria: EN&amp;MA - 15</t>
  </si>
  <si>
    <t>150501001domesticos</t>
  </si>
  <si>
    <t>INSERT INTO categoria VALUES (150501001,'Domésticos','Domésticos-150501001','Domésticos-150501001 | Prod: Residuos-150501 | Sector: Residuos-1505 | Industria: EN&amp;MA - 15',150501);</t>
  </si>
  <si>
    <t>Vertederos</t>
  </si>
  <si>
    <t>Vertederos-150502001</t>
  </si>
  <si>
    <t>Vertederos-150502001 | Prod: TECH Residuos-150502 | Sector: Residuos-1505 | Industria: EN&amp;MA - 15</t>
  </si>
  <si>
    <t>150502001vertederos</t>
  </si>
  <si>
    <t>INSERT INTO categoria VALUES (150502001,'Vertederos','Vertederos-150502001','Vertederos-150502001 | Prod: TECH Residuos-150502 | Sector: Residuos-1505 | Industria: EN&amp;MA - 15',150502);</t>
  </si>
  <si>
    <t>Transporte Eléctricos</t>
  </si>
  <si>
    <t>Transporte Eléctricos-150601001</t>
  </si>
  <si>
    <t>Transporte Eléctricos-150601001 | Prod: TECH MA-150601 | Sector: TechMA-1506 | Industria: EN&amp;MA - 15</t>
  </si>
  <si>
    <t>150601001transporte_electricos</t>
  </si>
  <si>
    <t>INSERT INTO categoria VALUES (150601001,'Transporte Eléctricos','Transporte Eléctricos-150601001','Transporte Eléctricos-150601001 | Prod: TECH MA-150601 | Sector: TechMA-1506 | Industria: EN&amp;MA - 15',150601);</t>
  </si>
  <si>
    <t>Lámparas de bajo consumo</t>
  </si>
  <si>
    <t>Lámparas de bajo consumo-150602001</t>
  </si>
  <si>
    <t>Lámparas de bajo consumo-150602001 | Prod: TECH MA-150602 | Sector: TechMA-1506 | Industria: EN&amp;MA - 15</t>
  </si>
  <si>
    <t>150602001lamparas_de_bajo_consumo</t>
  </si>
  <si>
    <t>INSERT INTO categoria VALUES (150602001,'Lámparas de bajo consumo','Lámparas de bajo consumo-150602001','Lámparas de bajo consumo-150602001 | Prod: TECH MA-150602 | Sector: TechMA-1506 | Industria: EN&amp;MA - 15',150602);</t>
  </si>
  <si>
    <t>Procesadores de computadores sin estaño</t>
  </si>
  <si>
    <t>Procesadores de computadores sin estaño-150603001</t>
  </si>
  <si>
    <t>Procesadores de computadores sin estaño-150603001 | Prod: TECH MA-150603 | Sector: TechMA-1506 | Industria: EN&amp;MA - 15</t>
  </si>
  <si>
    <t>150603001procesadores_de_computadores_sin_estaño</t>
  </si>
  <si>
    <t>INSERT INTO categoria VALUES (150603001,'Procesadores de computadores sin estaño','Procesadores de computadores sin estaño-150603001','Procesadores de computadores sin estaño-150603001 | Prod: TECH MA-150603 | Sector: TechMA-1506 | Industria: EN&amp;MA - 15',150603);</t>
  </si>
  <si>
    <t>Torres sustentables</t>
  </si>
  <si>
    <t>Torres sustentables-150604001</t>
  </si>
  <si>
    <t>Torres sustentables-150604001 | Prod: TECH MA-150604 | Sector: TechMA-1506 | Industria: EN&amp;MA - 15</t>
  </si>
  <si>
    <t>150604001torres_sustentables</t>
  </si>
  <si>
    <t>INSERT INTO categoria VALUES (150604001,'Torres sustentables','Torres sustentables-150604001','Torres sustentables-150604001 | Prod: TECH MA-150604 | Sector: TechMA-1506 | Industria: EN&amp;MA - 15',150604);</t>
  </si>
  <si>
    <t>Centrales fotovoltaicas</t>
  </si>
  <si>
    <t>Centrales fotovoltaicas-150605001</t>
  </si>
  <si>
    <t>Centrales fotovoltaicas-150605001 | Prod: TECH MA-150605 | Sector: TechMA-1506 | Industria: EN&amp;MA - 15</t>
  </si>
  <si>
    <t>150605001centrales_fotovoltaicas</t>
  </si>
  <si>
    <t>INSERT INTO categoria VALUES (150605001,'Centrales fotovoltaicas','Centrales fotovoltaicas-150605001','Centrales fotovoltaicas-150605001 | Prod: TECH MA-150605 | Sector: TechMA-1506 | Industria: EN&amp;MA - 15',150605);</t>
  </si>
  <si>
    <t>Tsunami</t>
  </si>
  <si>
    <t>Tsunami-150701001</t>
  </si>
  <si>
    <t>Tsunami-150701001 | Prod: Impacto-150701 | Sector: Desastre-1507 | Industria: EN&amp;MA - 15</t>
  </si>
  <si>
    <t>150701001tsunami</t>
  </si>
  <si>
    <t>INSERT INTO categoria VALUES (150701001,'Tsunami','Tsunami-150701001','Tsunami-150701001 | Prod: Impacto-150701 | Sector: Desastre-1507 | Industria: EN&amp;MA - 15',150701);</t>
  </si>
  <si>
    <t>Ciclones</t>
  </si>
  <si>
    <t>Ciclones-150702001</t>
  </si>
  <si>
    <t>Ciclones-150702001 | Prod: Impacto-150702 | Sector: Desastre-1507 | Industria: EN&amp;MA - 15</t>
  </si>
  <si>
    <t>150702001ciclones</t>
  </si>
  <si>
    <t>INSERT INTO categoria VALUES (150702001,'Ciclones','Ciclones-150702001','Ciclones-150702001 | Prod: Impacto-150702 | Sector: Desastre-1507 | Industria: EN&amp;MA - 15',150702);</t>
  </si>
  <si>
    <t>Avalancha</t>
  </si>
  <si>
    <t>Avalancha-150703001</t>
  </si>
  <si>
    <t>Avalancha-150703001 | Prod: Impacto-150703 | Sector: Desastre-1507 | Industria: EN&amp;MA - 15</t>
  </si>
  <si>
    <t>150703001avalancha</t>
  </si>
  <si>
    <t>INSERT INTO categoria VALUES (150703001,'Avalancha','Avalancha-150703001','Avalancha-150703001 | Prod: Impacto-150703 | Sector: Desastre-1507 | Industria: EN&amp;MA - 15',150703);</t>
  </si>
  <si>
    <t>Pandemia</t>
  </si>
  <si>
    <t>Pandemia-150704001</t>
  </si>
  <si>
    <t>Pandemia-150704001 | Prod: Impacto-150704 | Sector: Desastre-1507 | Industria: EN&amp;MA - 15</t>
  </si>
  <si>
    <t>150704001pandemia</t>
  </si>
  <si>
    <t>INSERT INTO categoria VALUES (150704001,'Pandemia','Pandemia-150704001','Pandemia-150704001 | Prod: Impacto-150704 | Sector: Desastre-1507 | Industria: EN&amp;MA - 15',150704);</t>
  </si>
  <si>
    <t>Muertes por Obesidad</t>
  </si>
  <si>
    <t>Muertes por Obesidad-200101001</t>
  </si>
  <si>
    <t>Muertes por Obesidad-200101001 | Prod: Enfermedad-200101 | Sector: EstadoSalud | Industria: SALUD - 20</t>
  </si>
  <si>
    <t>200101001muertes_por_obesidad</t>
  </si>
  <si>
    <t>INSERT INTO categoria VALUES (200101001,'Muertes por Obesidad','Muertes por Obesidad-200101001','Muertes por Obesidad-200101001 | Prod: Enfermedad-200101 | Sector: EstadoSalud | Industria: SALUD - 20',200101);</t>
  </si>
  <si>
    <t>Muertes por Diabetes</t>
  </si>
  <si>
    <t>Muertes por Diabetes-200102001</t>
  </si>
  <si>
    <t>Muertes por Diabetes-200102001 | Prod: Enfermedad-200102 | Sector: EstadoSalud | Industria: SALUD - 20</t>
  </si>
  <si>
    <t>200102001muertes_por_diabetes</t>
  </si>
  <si>
    <t>INSERT INTO categoria VALUES (200102001,'Muertes por Diabetes','Muertes por Diabetes-200102001','Muertes por Diabetes-200102001 | Prod: Enfermedad-200102 | Sector: EstadoSalud | Industria: SALUD - 20',200102);</t>
  </si>
  <si>
    <t>Muertes por Cancer</t>
  </si>
  <si>
    <t>Muertes por Cancer-200103001</t>
  </si>
  <si>
    <t>Muertes por Cancer-200103001 | Prod: Enfermedad-200103 | Sector: EstadoSalud | Industria: SALUD - 20</t>
  </si>
  <si>
    <t>200103001muertes_por_cancer</t>
  </si>
  <si>
    <t>INSERT INTO categoria VALUES (200103001,'Muertes por Cancer','Muertes por Cancer-200103001','Muertes por Cancer-200103001 | Prod: Enfermedad-200103 | Sector: EstadoSalud | Industria: SALUD - 20',200103);</t>
  </si>
  <si>
    <t>Muertes por Asma</t>
  </si>
  <si>
    <t>Muertes por Asma-200104001</t>
  </si>
  <si>
    <t>Muertes por Asma-200104001 | Prod: Enfermedad-200104 | Sector: EstadoSalud | Industria: SALUD - 20</t>
  </si>
  <si>
    <t>200104001muertes_por_asma</t>
  </si>
  <si>
    <t>INSERT INTO categoria VALUES (200104001,'Muertes por Asma','Muertes por Asma-200104001','Muertes por Asma-200104001 | Prod: Enfermedad-200104 | Sector: EstadoSalud | Industria: SALUD - 20',200104);</t>
  </si>
  <si>
    <t>Muertes por Gripe</t>
  </si>
  <si>
    <t>Muertes por Gripe-200105001</t>
  </si>
  <si>
    <t>Muertes por Gripe-200105001 | Prod: Enfermedad-200105 | Sector: EstadoSalud | Industria: SALUD - 20</t>
  </si>
  <si>
    <t>200105001muertes_por_gripe</t>
  </si>
  <si>
    <t>INSERT INTO categoria VALUES (200105001,'Muertes por Gripe','Muertes por Gripe-200105001','Muertes por Gripe-200105001 | Prod: Enfermedad-200105 | Sector: EstadoSalud | Industria: SALUD - 20',200105);</t>
  </si>
  <si>
    <t>Muertes por Accidentes Cerebrovascular</t>
  </si>
  <si>
    <t>Muertes por Accidentes Cerebrovascular-200106001</t>
  </si>
  <si>
    <t>Muertes por Accidentes Cerebrovascular-200106001 | Prod: Enfermedad-200106 | Sector: EstadoSalud | Industria: SALUD - 20</t>
  </si>
  <si>
    <t>200106001muertes_por_accidentes_cerebrovascular</t>
  </si>
  <si>
    <t>INSERT INTO categoria VALUES (200106001,'Muertes por Accidentes Cerebrovascular','Muertes por Accidentes Cerebrovascular-200106001','Muertes por Accidentes Cerebrovascular-200106001 | Prod: Enfermedad-200106 | Sector: EstadoSalud | Industria: SALUD - 20',200106);</t>
  </si>
  <si>
    <t>Muertes por VIH</t>
  </si>
  <si>
    <t>Muertes por VIH-200107001</t>
  </si>
  <si>
    <t>Muertes por VIH-200107001 | Prod: Enfermedad-200107 | Sector: EstadoSalud | Industria: SALUD - 20</t>
  </si>
  <si>
    <t>200107001muertes_por_vih</t>
  </si>
  <si>
    <t>INSERT INTO categoria VALUES (200107001,'Muertes por VIH','Muertes por VIH-200107001','Muertes por VIH-200107001 | Prod: Enfermedad-200107 | Sector: EstadoSalud | Industria: SALUD - 20',200107);</t>
  </si>
  <si>
    <t>Muertes por ITS (Infecciones de Transmisión Sexual)</t>
  </si>
  <si>
    <t>Muertes por ITS (Infecciones de Transmisión Sexual)-200108001</t>
  </si>
  <si>
    <t>Muertes por ITS (Infecciones de Transmisión Sexual)-200108001 | Prod: Enfermedad-200108 | Sector: EstadoSalud | Industria: SALUD - 20</t>
  </si>
  <si>
    <t>200108001muertes_por_its_(infecciones_de_transmision_sexual)</t>
  </si>
  <si>
    <t>INSERT INTO categoria VALUES (200108001,'Muertes por ITS (Infecciones de Transmisión Sexual)','Muertes por ITS (Infecciones de Transmisión Sexual)-200108001','Muertes por ITS (Infecciones de Transmisión Sexual)-200108001 | Prod: Enfermedad-200108 | Sector: EstadoSalud | Industria: SALUD - 20',200108);</t>
  </si>
  <si>
    <t>Muertes por Hipertensión</t>
  </si>
  <si>
    <t>Muertes por Hipertensión-200109001</t>
  </si>
  <si>
    <t>Muertes por Hipertensión-200109001 | Prod: Enfermedad-200109 | Sector: EstadoSalud | Industria: SALUD - 20</t>
  </si>
  <si>
    <t>200109001muertes_por_hipertension</t>
  </si>
  <si>
    <t>INSERT INTO categoria VALUES (200109001,'Muertes por Hipertensión','Muertes por Hipertensión-200109001','Muertes por Hipertensión-200109001 | Prod: Enfermedad-200109 | Sector: EstadoSalud | Industria: SALUD - 20',200109);</t>
  </si>
  <si>
    <t>Muertes por Influenza</t>
  </si>
  <si>
    <t>Muertes por Influenza-200110001</t>
  </si>
  <si>
    <t>Muertes por Influenza-200110001 | Prod: Enfermedad-200110 | Sector: EstadoSalud | Industria: SALUD - 20</t>
  </si>
  <si>
    <t>200110001muertes_por_influenza</t>
  </si>
  <si>
    <t>INSERT INTO categoria VALUES (200110001,'Muertes por Influenza','Muertes por Influenza-200110001','Muertes por Influenza-200110001 | Prod: Enfermedad-200110 | Sector: EstadoSalud | Industria: SALUD - 20',200110);</t>
  </si>
  <si>
    <t>Muertes por Paro Cardiorespiratorio</t>
  </si>
  <si>
    <t>Muertes por Paro Cardiorespiratorio-200111001</t>
  </si>
  <si>
    <t>Muertes por Paro Cardiorespiratorio-200111001 | Prod: Enfermedad-200111 | Sector: EstadoSalud | Industria: SALUD - 20</t>
  </si>
  <si>
    <t>200111001muertes_por_paro_cardiorespiratorio</t>
  </si>
  <si>
    <t>INSERT INTO categoria VALUES (200111001,'Muertes por Paro Cardiorespiratorio','Muertes por Paro Cardiorespiratorio-200111001','Muertes por Paro Cardiorespiratorio-200111001 | Prod: Enfermedad-200111 | Sector: EstadoSalud | Industria: SALUD - 20',200111);</t>
  </si>
  <si>
    <t>Muertes por Infección Urinaria</t>
  </si>
  <si>
    <t>Muertes por Infección Urinaria-200112001</t>
  </si>
  <si>
    <t>Muertes por Infección Urinaria-200112001 | Prod: Enfermedad-200112 | Sector: EstadoSalud | Industria: SALUD - 20</t>
  </si>
  <si>
    <t>200112001muertes_por_infeccion_urinaria</t>
  </si>
  <si>
    <t>INSERT INTO categoria VALUES (200112001,'Muertes por Infección Urinaria','Muertes por Infección Urinaria-200112001','Muertes por Infección Urinaria-200112001 | Prod: Enfermedad-200112 | Sector: EstadoSalud | Industria: SALUD - 20',200112);</t>
  </si>
  <si>
    <t>Muertes por Alzheimer</t>
  </si>
  <si>
    <t>Muertes por Alzheimer-200113001</t>
  </si>
  <si>
    <t>Muertes por Alzheimer-200113001 | Prod: Enfermedad-200113 | Sector: EstadoSalud | Industria: SALUD - 20</t>
  </si>
  <si>
    <t>200113001muertes_por_alzheimer</t>
  </si>
  <si>
    <t>INSERT INTO categoria VALUES (200113001,'Muertes por Alzheimer','Muertes por Alzheimer-200113001','Muertes por Alzheimer-200113001 | Prod: Enfermedad-200113 | Sector: EstadoSalud | Industria: SALUD - 20',200113);</t>
  </si>
  <si>
    <t>Muertes por Parkinson</t>
  </si>
  <si>
    <t>Muertes por Parkinson-200114001</t>
  </si>
  <si>
    <t>Muertes por Parkinson-200114001 | Prod: Enfermedad-200114 | Sector: EstadoSalud | Industria: SALUD - 20</t>
  </si>
  <si>
    <t>200114001muertes_por_parkinson</t>
  </si>
  <si>
    <t>INSERT INTO categoria VALUES (200114001,'Muertes por Parkinson','Muertes por Parkinson-200114001','Muertes por Parkinson-200114001 | Prod: Enfermedad-200114 | Sector: EstadoSalud | Industria: SALUD - 20',200114);</t>
  </si>
  <si>
    <t>Muertes por Bronquitis</t>
  </si>
  <si>
    <t>Muertes por Bronquitis-200115001</t>
  </si>
  <si>
    <t>Muertes por Bronquitis-200115001 | Prod: Enfermedad-200115 | Sector: EstadoSalud | Industria: SALUD - 20</t>
  </si>
  <si>
    <t>200115001muertes_por_bronquitis</t>
  </si>
  <si>
    <t>INSERT INTO categoria VALUES (200115001,'Muertes por Bronquitis','Muertes por Bronquitis-200115001','Muertes por Bronquitis-200115001 | Prod: Enfermedad-200115 | Sector: EstadoSalud | Industria: SALUD - 20',200115);</t>
  </si>
  <si>
    <t>Muertes por Sinusitis</t>
  </si>
  <si>
    <t>Muertes por Sinusitis-200116001</t>
  </si>
  <si>
    <t>Muertes por Sinusitis-200116001 | Prod: Enfermedad-200116 | Sector: EstadoSalud | Industria: SALUD - 20</t>
  </si>
  <si>
    <t>200116001muertes_por_sinusitis</t>
  </si>
  <si>
    <t>INSERT INTO categoria VALUES (200116001,'Muertes por Sinusitis','Muertes por Sinusitis-200116001','Muertes por Sinusitis-200116001 | Prod: Enfermedad-200116 | Sector: EstadoSalud | Industria: SALUD - 20',200116);</t>
  </si>
  <si>
    <t>Muertes por Hepatitis</t>
  </si>
  <si>
    <t>Muertes por Hepatitis-200117001</t>
  </si>
  <si>
    <t>Muertes por Hepatitis-200117001 | Prod: Enfermedad-200117 | Sector: EstadoSalud | Industria: SALUD - 20</t>
  </si>
  <si>
    <t>200117001muertes_por_hepatitis</t>
  </si>
  <si>
    <t>INSERT INTO categoria VALUES (200117001,'Muertes por Hepatitis','Muertes por Hepatitis-200117001','Muertes por Hepatitis-200117001 | Prod: Enfermedad-200117 | Sector: EstadoSalud | Industria: SALUD - 20',200117);</t>
  </si>
  <si>
    <t>Muertes por Insuficiencia Renal</t>
  </si>
  <si>
    <t>Muertes por Insuficiencia Renal-200118001</t>
  </si>
  <si>
    <t>Muertes por Insuficiencia Renal-200118001 | Prod: Enfermedad-200118 | Sector: EstadoSalud | Industria: SALUD - 20</t>
  </si>
  <si>
    <t>200118001muertes_por_insuficiencia_renal</t>
  </si>
  <si>
    <t>INSERT INTO categoria VALUES (200118001,'Muertes por Insuficiencia Renal','Muertes por Insuficiencia Renal-200118001','Muertes por Insuficiencia Renal-200118001 | Prod: Enfermedad-200118 | Sector: EstadoSalud | Industria: SALUD - 20',200118);</t>
  </si>
  <si>
    <t>Muertes por Depresión</t>
  </si>
  <si>
    <t>Muertes por Depresión-200119001</t>
  </si>
  <si>
    <t>Muertes por Depresión-200119001 | Prod: Enfermedad-200119 | Sector: EstadoSalud | Industria: SALUD - 20</t>
  </si>
  <si>
    <t>200119001muertes_por_depresion</t>
  </si>
  <si>
    <t>INSERT INTO categoria VALUES (200119001,'Muertes por Depresión','Muertes por Depresión-200119001','Muertes por Depresión-200119001 | Prod: Enfermedad-200119 | Sector: EstadoSalud | Industria: SALUD - 20',200119);</t>
  </si>
  <si>
    <t>Muertes por Turberculosis</t>
  </si>
  <si>
    <t>Muertes por Turberculosis-200120001</t>
  </si>
  <si>
    <t>Muertes por Turberculosis-200120001 | Prod: Enfermedad-200120 | Sector: EstadoSalud | Industria: SALUD - 20</t>
  </si>
  <si>
    <t>200120001muertes_por_turberculosis</t>
  </si>
  <si>
    <t>INSERT INTO categoria VALUES (200120001,'Muertes por Turberculosis','Muertes por Turberculosis-200120001','Muertes por Turberculosis-200120001 | Prod: Enfermedad-200120 | Sector: EstadoSalud | Industria: SALUD - 20',200120);</t>
  </si>
  <si>
    <t>Muertes por Osteoporosis</t>
  </si>
  <si>
    <t>Muertes por Osteoporosis-200121001</t>
  </si>
  <si>
    <t>Muertes por Osteoporosis-200121001 | Prod: Enfermedad-200121 | Sector: EstadoSalud | Industria: SALUD - 20</t>
  </si>
  <si>
    <t>200121001muertes_por_osteoporosis</t>
  </si>
  <si>
    <t>INSERT INTO categoria VALUES (200121001,'Muertes por Osteoporosis','Muertes por Osteoporosis-200121001','Muertes por Osteoporosis-200121001 | Prod: Enfermedad-200121 | Sector: EstadoSalud | Industria: SALUD - 20',200121);</t>
  </si>
  <si>
    <t>Muertes por Artritis</t>
  </si>
  <si>
    <t>Muertes por Artritis-200122001</t>
  </si>
  <si>
    <t>Muertes por Artritis-200122001 | Prod: Enfermedad-200122 | Sector: EstadoSalud | Industria: SALUD - 20</t>
  </si>
  <si>
    <t>200122001muertes_por_artritis</t>
  </si>
  <si>
    <t>INSERT INTO categoria VALUES (200122001,'Muertes por Artritis','Muertes por Artritis-200122001','Muertes por Artritis-200122001 | Prod: Enfermedad-200122 | Sector: EstadoSalud | Industria: SALUD - 20',200122);</t>
  </si>
  <si>
    <t>Muertes por Neumonía</t>
  </si>
  <si>
    <t>Muertes por Neumonía-200123001</t>
  </si>
  <si>
    <t>Muertes por Neumonía-200123001 | Prod: Enfermedad-200123 | Sector: EstadoSalud | Industria: SALUD - 20</t>
  </si>
  <si>
    <t>200123001muertes_por_neumonia</t>
  </si>
  <si>
    <t>INSERT INTO categoria VALUES (200123001,'Muertes por Neumonía','Muertes por Neumonía-200123001','Muertes por Neumonía-200123001 | Prod: Enfermedad-200123 | Sector: EstadoSalud | Industria: SALUD - 20',200123);</t>
  </si>
  <si>
    <t>Muertes por Esquizofrenia</t>
  </si>
  <si>
    <t>Muertes por Esquizofrenia-200124001</t>
  </si>
  <si>
    <t>Muertes por Esquizofrenia-200124001 | Prod: Enfermedad-200124 | Sector: EstadoSalud | Industria: SALUD - 20</t>
  </si>
  <si>
    <t>200124001muertes_por_esquizofrenia</t>
  </si>
  <si>
    <t>INSERT INTO categoria VALUES (200124001,'Muertes por Esquizofrenia','Muertes por Esquizofrenia-200124001','Muertes por Esquizofrenia-200124001 | Prod: Enfermedad-200124 | Sector: EstadoSalud | Industria: SALUD - 20',200124);</t>
  </si>
  <si>
    <t>Muertes por Sifilis</t>
  </si>
  <si>
    <t>Muertes por Sifilis-200125001</t>
  </si>
  <si>
    <t>Muertes por Sifilis-200125001 | Prod: Enfermedad-200125 | Sector: EstadoSalud | Industria: SALUD - 20</t>
  </si>
  <si>
    <t>200125001muertes_por_sifilis</t>
  </si>
  <si>
    <t>INSERT INTO categoria VALUES (200125001,'Muertes por Sifilis','Muertes por Sifilis-200125001','Muertes por Sifilis-200125001 | Prod: Enfermedad-200125 | Sector: EstadoSalud | Industria: SALUD - 20',200125);</t>
  </si>
  <si>
    <t>Hospitales de baja complejidad</t>
  </si>
  <si>
    <t>Hospitales de baja complejidad-200201001</t>
  </si>
  <si>
    <t>Hospitales de baja complejidad-200201001 | Prod: SaludPública-200201 | Sector: FarmaciasCentroSalud | Industria: SALUD - 20</t>
  </si>
  <si>
    <t>200201001hospitales_de_baja_complejidad</t>
  </si>
  <si>
    <t>INSERT INTO categoria VALUES (200201001,'Hospitales de baja complejidad','Hospitales de baja complejidad-200201001','Hospitales de baja complejidad-200201001 | Prod: SaludPública-200201 | Sector: FarmaciasCentroSalud | Industria: SALUD - 20',200201);</t>
  </si>
  <si>
    <t>Clínicas</t>
  </si>
  <si>
    <t>Clínicas-200202001</t>
  </si>
  <si>
    <t>Clínicas-200202001 | Prod: SaludPrivada-200202 | Sector: FarmaciasCentroSalud | Industria: SALUD - 20</t>
  </si>
  <si>
    <t>200202001clinicas</t>
  </si>
  <si>
    <t>INSERT INTO categoria VALUES (200202001,'Clínicas','Clínicas-200202001','Clínicas-200202001 | Prod: SaludPrivada-200202 | Sector: FarmaciasCentroSalud | Industria: SALUD - 20',200202);</t>
  </si>
  <si>
    <t>De turno</t>
  </si>
  <si>
    <t>De turno-200203001</t>
  </si>
  <si>
    <t>De turno-200203001 | Prod: Farmacia-200203 | Sector: FarmaciasCentroSalud | Industria: SALUD - 20</t>
  </si>
  <si>
    <t>200203001de_turno</t>
  </si>
  <si>
    <t>INSERT INTO categoria VALUES (200203001,'De turno','De turno-200203001','De turno-200203001 | Prod: Farmacia-200203 | Sector: FarmaciasCentroSalud | Industria: SALUD - 20',200203);</t>
  </si>
  <si>
    <t>Electrobisturí</t>
  </si>
  <si>
    <t>Electrobisturí-200301001</t>
  </si>
  <si>
    <t>Electrobisturí-200301001 | Prod: MedicinaProductos-200301 | Sector: TechMédica | Industria: SALUD - 20</t>
  </si>
  <si>
    <t>200301001electrobisturi</t>
  </si>
  <si>
    <t>INSERT INTO categoria VALUES (200301001,'Electrobisturí','Electrobisturí-200301001','Electrobisturí-200301001 | Prod: MedicinaProductos-200301 | Sector: TechMédica | Industria: SALUD - 20',200301);</t>
  </si>
  <si>
    <t>Bioanálisis Clínico</t>
  </si>
  <si>
    <t>Bioanálisis Clínico-200302001</t>
  </si>
  <si>
    <t>Bioanálisis Clínico-200302001 | Prod: MedicinaEspecialidades-200302 | Sector: TechMédica | Industria: SALUD - 20</t>
  </si>
  <si>
    <t>200302001bioanalisis_clinico</t>
  </si>
  <si>
    <t>INSERT INTO categoria VALUES (200302001,'Bioanálisis Clínico','Bioanálisis Clínico-200302001','Bioanálisis Clínico-200302001 | Prod: MedicinaEspecialidades-200302 | Sector: TechMédica | Industria: SALUD - 20',200302);</t>
  </si>
  <si>
    <t>Phillips</t>
  </si>
  <si>
    <t>Phillips-200303001</t>
  </si>
  <si>
    <t>Phillips-200303001 | Prod: Medicina Empresas-200303 | Sector: TechMédica | Industria: SALUD - 20</t>
  </si>
  <si>
    <t>200303001phillips</t>
  </si>
  <si>
    <t>INSERT INTO categoria VALUES (200303001,'Phillips','Phillips-200303001','Phillips-200303001 | Prod: Medicina Empresas-200303 | Sector: TechMédica | Industria: SALUD - 20',200303);</t>
  </si>
  <si>
    <t>Fondo Nacional de Salud (FONASA)</t>
  </si>
  <si>
    <t>Fondo Nacional de Salud (FONASA)-200401001</t>
  </si>
  <si>
    <t>Fondo Nacional de Salud (FONASA)-200401001 | Prod: Medicina Pública-200401 | Sector: Cobertura Salud | Industria: SALUD - 20</t>
  </si>
  <si>
    <t>200401001fondo_nacional_de_salud_(fonasa)</t>
  </si>
  <si>
    <t>INSERT INTO categoria VALUES (200401001,'Fondo Nacional de Salud (FONASA)','Fondo Nacional de Salud (FONASA)-200401001','Fondo Nacional de Salud (FONASA)-200401001 | Prod: Medicina Pública-200401 | Sector: Cobertura Salud | Industria: SALUD - 20',200401);</t>
  </si>
  <si>
    <t>Isapres</t>
  </si>
  <si>
    <t>Isapres-200402001</t>
  </si>
  <si>
    <t>Isapres-200402001 | Prod: Medicina Privada-200402 | Sector: Cobertura Salud | Industria: SALUD - 20</t>
  </si>
  <si>
    <t>200402001isapres</t>
  </si>
  <si>
    <t>INSERT INTO categoria VALUES (200402001,'Isapres','Isapres-200402001','Isapres-200402001 | Prod: Medicina Privada-200402 | Sector: Cobertura Salud | Industria: SALUD - 20',200402);</t>
  </si>
  <si>
    <t>Programa Nacional de Inmunizaciones (PNI)</t>
  </si>
  <si>
    <t>Programa Nacional de Inmunizaciones (PNI)-200501001</t>
  </si>
  <si>
    <t>Programa Nacional de Inmunizaciones (PNI)-200501001 | Prod: Programas Salud-200501 | Sector: Cobertura Salud | Industria: SALUD - 20</t>
  </si>
  <si>
    <t>200501001programa_nacional_de_inmunizaciones_(pni)</t>
  </si>
  <si>
    <t>INSERT INTO categoria VALUES (200501001,'Programa Nacional de Inmunizaciones (PNI)','Programa Nacional de Inmunizaciones (PNI)-200501001','Programa Nacional de Inmunizaciones (PNI)-200501001 | Prod: Programas Salud-200501 | Sector: Cobertura Salud | Industria: SALUD - 20',200501);</t>
  </si>
  <si>
    <t>SARS</t>
  </si>
  <si>
    <t>SARS-200601001</t>
  </si>
  <si>
    <t>SARS-200601001 | Prod: Virus-200601 | Sector: Pandemia | Industria: SALUD - 20</t>
  </si>
  <si>
    <t>200601001sars</t>
  </si>
  <si>
    <t>INSERT INTO categoria VALUES (200601001,'SARS','SARS-200601001','SARS-200601001 | Prod: Virus-200601 | Sector: Pandemia | Industria: SALUD - 20',200601);</t>
  </si>
  <si>
    <t>Alergología</t>
  </si>
  <si>
    <t>Alergología-200701001</t>
  </si>
  <si>
    <t>Alergología-200701001 | Prod: Medicina Clínica-200701 | Sector: Médicos | Industria: SALUD - 20</t>
  </si>
  <si>
    <t>200701001alergologia</t>
  </si>
  <si>
    <t>INSERT INTO categoria VALUES (200701001,'Alergología','Alergología-200701001','Alergología-200701001 | Prod: Medicina Clínica-200701 | Sector: Médicos | Industria: SALUD - 20',200701);</t>
  </si>
  <si>
    <t>Cirugía Cardiovascular</t>
  </si>
  <si>
    <t>Cirugía Cardiovascular-200702001</t>
  </si>
  <si>
    <t>Cirugía Cardiovascular-200702001 | Prod: Medicina Quirúrgica-200702 | Sector: Médicos | Industria: SALUD - 20</t>
  </si>
  <si>
    <t>200702001cirugia_cardiovascular</t>
  </si>
  <si>
    <t>INSERT INTO categoria VALUES (200702001,'Cirugía Cardiovascular','Cirugía Cardiovascular-200702001','Cirugía Cardiovascular-200702001 | Prod: Medicina Quirúrgica-200702 | Sector: Médicos | Industria: SALUD - 20',200702);</t>
  </si>
  <si>
    <t>Angiología y Cirugía Vascular</t>
  </si>
  <si>
    <t>Angiología y Cirugía Vascular-200703001</t>
  </si>
  <si>
    <t>Angiología y Cirugía Vascular-200703001 | Prod: Médico-Quirúrgicas-200703 | Sector: Médicos | Industria: SALUD - 20</t>
  </si>
  <si>
    <t>200703001angiologia_y_cirugia_vascular</t>
  </si>
  <si>
    <t>INSERT INTO categoria VALUES (200703001,'Angiología y Cirugía Vascular','Angiología y Cirugía Vascular-200703001','Angiología y Cirugía Vascular-200703001 | Prod: Médico-Quirúrgicas-200703 | Sector: Médicos | Industria: SALUD - 20',200703);</t>
  </si>
  <si>
    <t>Análisis Clínicos</t>
  </si>
  <si>
    <t>Análisis Clínicos-200704001</t>
  </si>
  <si>
    <t>Análisis Clínicos-200704001 | Prod: Medicina Labortorios-200704 | Sector: Médicos | Industria: SALUD - 20</t>
  </si>
  <si>
    <t>200704001analisis_clinicos</t>
  </si>
  <si>
    <t>INSERT INTO categoria VALUES (200704001,'Análisis Clínicos','Análisis Clínicos-200704001','Análisis Clínicos-200704001 | Prod: Medicina Labortorios-200704 | Sector: Médicos | Industria: SALUD - 20',200704);</t>
  </si>
  <si>
    <t>Hotel-240101001</t>
  </si>
  <si>
    <t>Hotel-240101001 | Prod: Alojamiento-240101 | Sector: Médicos | Industria: TURISMO - 24</t>
  </si>
  <si>
    <t>240101001hotel</t>
  </si>
  <si>
    <t>INSERT INTO categoria VALUES (240101001,'Hotel','Hotel-240101001','Hotel-240101001 | Prod: Alojamiento-240101 | Sector: Médicos | Industria: TURISMO - 24',240101);</t>
  </si>
  <si>
    <t>Ventas a precios Corrientes</t>
  </si>
  <si>
    <t>Ventas a precios Corrientes-240102001</t>
  </si>
  <si>
    <t>Ventas a precios Corrientes-240102001 | Prod: Ingreso Hoteles-240102 | Sector: Médicos | Industria: TURISMO - 24</t>
  </si>
  <si>
    <t>240102001ventas_a_precios_corrientes</t>
  </si>
  <si>
    <t>INSERT INTO categoria VALUES (240102001,'Ventas a precios Corrientes','Ventas a precios Corrientes-240102001','Ventas a precios Corrientes-240102001 | Prod: Ingreso Hoteles-240102 | Sector: Médicos | Industria: TURISMO - 24',240102);</t>
  </si>
  <si>
    <t>Estancia Media</t>
  </si>
  <si>
    <t>Estancia Media-240103001</t>
  </si>
  <si>
    <t>Estancia Media-240103001 | Prod: Estadía Hoteles-240103 | Sector: Médicos | Industria: TURISMO - 24</t>
  </si>
  <si>
    <t>240103001estancia_media</t>
  </si>
  <si>
    <t>INSERT INTO categoria VALUES (240103001,'Estancia Media','Estancia Media-240103001','Estancia Media-240103001 | Prod: Estadía Hoteles-240103 | Sector: Médicos | Industria: TURISMO - 24',240103);</t>
  </si>
  <si>
    <t>Gasto Promedio</t>
  </si>
  <si>
    <t>Gasto Promedio-240201001</t>
  </si>
  <si>
    <t>Gasto Promedio-240201001 | Prod: Finanzas Hoteles-240201 | Sector: Restaurantes | Industria: TURISMO - 24</t>
  </si>
  <si>
    <t>240201001gasto_promedio</t>
  </si>
  <si>
    <t>INSERT INTO categoria VALUES (240201001,'Gasto Promedio','Gasto Promedio-240201001','Gasto Promedio-240201001 | Prod: Finanzas Hoteles-240201 | Sector: Restaurantes | Industria: TURISMO - 24',240201);</t>
  </si>
  <si>
    <t>Mujeres</t>
  </si>
  <si>
    <t>Mujeres-240202001</t>
  </si>
  <si>
    <t>Mujeres-240202001 | Prod: Empleados Hoteles-240202 | Sector: Restaurantes | Industria: TURISMO - 24</t>
  </si>
  <si>
    <t>240202001mujeres</t>
  </si>
  <si>
    <t>INSERT INTO categoria VALUES (240202001,'Mujeres','Mujeres-240202001','Mujeres-240202001 | Prod: Empleados Hoteles-240202 | Sector: Restaurantes | Industria: TURISMO - 24',240202);</t>
  </si>
  <si>
    <t>Restaurante de Lujo</t>
  </si>
  <si>
    <t>Restaurante de Lujo-240203001</t>
  </si>
  <si>
    <t>Restaurante de Lujo-240203001 | Prod: Restaurante-240203 | Sector: Restaurantes | Industria: TURISMO - 24</t>
  </si>
  <si>
    <t>240203001restaurante_de_lujo</t>
  </si>
  <si>
    <t>INSERT INTO categoria VALUES (240203001,'Restaurante de Lujo','Restaurante de Lujo-240203001','Restaurante de Lujo-240203001 | Prod: Restaurante-240203 | Sector: Restaurantes | Industria: TURISMO - 24',240203);</t>
  </si>
  <si>
    <t>IPC Hoteles, Cafés y Restaurantes</t>
  </si>
  <si>
    <t>IPC Hoteles, Cafés y Restaurantes -240204001</t>
  </si>
  <si>
    <t>IPC Hoteles, Cafés y Restaurantes -240204001 | Prod: Indices Hoteles-240204 | Sector: Restaurantes | Industria: TURISMO - 24</t>
  </si>
  <si>
    <t>240204001ipc_hoteles,_cafes_y_restaurantes_</t>
  </si>
  <si>
    <t>INSERT INTO categoria VALUES (240204001,'IPC Hoteles, Cafés y Restaurantes ','IPC Hoteles, Cafés y Restaurantes -240204001','IPC Hoteles, Cafés y Restaurantes -240204001 | Prod: Indices Hoteles-240204 | Sector: Restaurantes | Industria: TURISMO - 24',240204);</t>
  </si>
  <si>
    <t>Starbucks</t>
  </si>
  <si>
    <t>Starbucks-240205001</t>
  </si>
  <si>
    <t>Starbucks-240205001 | Prod: Franquicias Hoteles-240205 | Sector: Restaurantes | Industria: TURISMO - 24</t>
  </si>
  <si>
    <t>240205001starbucks</t>
  </si>
  <si>
    <t>INSERT INTO categoria VALUES (240205001,'Starbucks','Starbucks-240205001','Starbucks-240205001 | Prod: Franquicias Hoteles-240205 | Sector: Restaurantes | Industria: TURISMO - 24',240205);</t>
  </si>
  <si>
    <t>Viaje de Ocio</t>
  </si>
  <si>
    <t>Viaje de Ocio-240301001</t>
  </si>
  <si>
    <t>Viaje de Ocio-240301001 | Prod: Viaje-240301 | Sector: Transporte | Industria: TURISMO - 24</t>
  </si>
  <si>
    <t>240301001viaje_de_ocio</t>
  </si>
  <si>
    <t>INSERT INTO categoria VALUES (240301001,'Viaje de Ocio','Viaje de Ocio-240301001','Viaje de Ocio-240301001 | Prod: Viaje-240301 | Sector: Transporte | Industria: TURISMO - 24',240301);</t>
  </si>
  <si>
    <t>Fallecidos</t>
  </si>
  <si>
    <t>Fallecidos-240302001</t>
  </si>
  <si>
    <t>Fallecidos-240302001 | Prod: Accidentes Viaje-240302 | Sector: Transporte | Industria: TURISMO - 24</t>
  </si>
  <si>
    <t>240302001fallecidos</t>
  </si>
  <si>
    <t>INSERT INTO categoria VALUES (240302001,'Fallecidos','Fallecidos-240302001','Fallecidos-240302001 | Prod: Accidentes Viaje-240302 | Sector: Transporte | Industria: TURISMO - 24',240302);</t>
  </si>
  <si>
    <t>Costo</t>
  </si>
  <si>
    <t>Costo-240303001</t>
  </si>
  <si>
    <t>Costo-240303001 | Prod: Seguros Viaje-240303 | Sector: Transporte | Industria: TURISMO - 24</t>
  </si>
  <si>
    <t>240303001costo</t>
  </si>
  <si>
    <t>INSERT INTO categoria VALUES (240303001,'Costo','Costo-240303001','Costo-240303001 | Prod: Seguros Viaje-240303 | Sector: Transporte | Industria: TURISMO - 24',240303);</t>
  </si>
  <si>
    <t>Medios de Transporte Marítimos</t>
  </si>
  <si>
    <t>Medios de Transporte Marítimos-240401001</t>
  </si>
  <si>
    <t>Medios de Transporte Marítimos-240401001 | Prod: Transporte-240401 | Sector: Transporte | Industria: TURISMO - 24</t>
  </si>
  <si>
    <t>240401001medios_de_transporte_maritimos</t>
  </si>
  <si>
    <t>INSERT INTO categoria VALUES (240401001,'Medios de Transporte Marítimos','Medios de Transporte Marítimos-240401001','Medios de Transporte Marítimos-240401001 | Prod: Transporte-240401 | Sector: Transporte | Industria: TURISMO - 24',240401);</t>
  </si>
  <si>
    <t>Visa de turismo</t>
  </si>
  <si>
    <t>Visa de turismo-240501001</t>
  </si>
  <si>
    <t>Visa de turismo-240501001 | Prod: Visa-240501 | Sector: Visas | Industria: TURISMO - 24</t>
  </si>
  <si>
    <t>240501001visa_de_turismo</t>
  </si>
  <si>
    <t>INSERT INTO categoria VALUES (240501001,'Visa de turismo','Visa de turismo-240501001','Visa de turismo-240501001 | Prod: Visa-240501 | Sector: Visas | Industria: TURISMO - 24',240501);</t>
  </si>
  <si>
    <t>Museos</t>
  </si>
  <si>
    <t>Museos-240601001</t>
  </si>
  <si>
    <t>Museos-240601001 | Prod: Lugares-240601 | Sector: Turismo | Industria: TURISMO - 24</t>
  </si>
  <si>
    <t>240601001museos</t>
  </si>
  <si>
    <t>INSERT INTO categoria VALUES (240601001,'Museos','Museos-240601001','Museos-240601001 | Prod: Lugares-240601 | Sector: Turismo | Industria: TURISMO - 24',240601);</t>
  </si>
  <si>
    <t>Turismo cultural</t>
  </si>
  <si>
    <t>Turismo cultural-240602001</t>
  </si>
  <si>
    <t>Turismo cultural-240602001 | Prod: Turismo-240602 | Sector: Turismo | Industria: TURISMO - 24</t>
  </si>
  <si>
    <t>240602001turismo_cultural</t>
  </si>
  <si>
    <t>INSERT INTO categoria VALUES (240602001,'Turismo cultural','Turismo cultural-240602001','Turismo cultural-240602001 | Prod: Turismo-240602 | Sector: Turismo | Industria: TURISMO - 24',240602);</t>
  </si>
  <si>
    <t>Entrada de turistas extranjeros</t>
  </si>
  <si>
    <t>Entrada de turistas extranjeros-240603001</t>
  </si>
  <si>
    <t>Entrada de turistas extranjeros-240603001 | Prod: Turismo-240603 | Sector: Turismo | Industria: TURISMO - 24</t>
  </si>
  <si>
    <t>240603001entrada_de_turistas_extranjeros</t>
  </si>
  <si>
    <t>INSERT INTO categoria VALUES (240603001,'Entrada de turistas extranjeros','Entrada de turistas extranjeros-240603001','Entrada de turistas extranjeros-240603001 | Prod: Turismo-240603 | Sector: Turismo | Industria: TURISMO - 24',240603);</t>
  </si>
  <si>
    <t>Edificio</t>
  </si>
  <si>
    <t>Edificio-130101001</t>
  </si>
  <si>
    <t>Edificio-130101001 | Prod: Seguros Viaje-130101 | Sector: Edificios | Industria: CONSTRUCCIÓN - 13</t>
  </si>
  <si>
    <t>130101001edificio</t>
  </si>
  <si>
    <t>INSERT INTO categoria VALUES (130101001,'Edificio','Edificio-130101001','Edificio-130101001 | Prod: Seguros Viaje-130101 | Sector: Edificios | Industria: CONSTRUCCIÓN - 13',130101);</t>
  </si>
  <si>
    <t>Yeso</t>
  </si>
  <si>
    <t>Yeso-130201001</t>
  </si>
  <si>
    <t>Yeso-130201001 | Prod: Seguros Viaje-130201 | Sector: Materiales Construcción | Industria: CONSTRUCCIÓN - 13</t>
  </si>
  <si>
    <t>130201001yeso</t>
  </si>
  <si>
    <t>INSERT INTO categoria VALUES (130201001,'Yeso','Yeso-130201001','Yeso-130201001 | Prod: Seguros Viaje-130201 | Sector: Materiales Construcción | Industria: CONSTRUCCIÓN - 13',130201);</t>
  </si>
  <si>
    <t>Piedra</t>
  </si>
  <si>
    <t>Piedra-130202001</t>
  </si>
  <si>
    <t>Piedra-130202001 | Prod: Seguros Viaje-130202 | Sector: Materiales Construcción | Industria: CONSTRUCCIÓN - 13</t>
  </si>
  <si>
    <t>130202001piedra</t>
  </si>
  <si>
    <t>INSERT INTO categoria VALUES (130202001,'Piedra','Piedra-130202001','Piedra-130202001 | Prod: Seguros Viaje-130202 | Sector: Materiales Construcción | Industria: CONSTRUCCIÓN - 13',130202);</t>
  </si>
  <si>
    <t>Residencial</t>
  </si>
  <si>
    <t>Residencial-130301001</t>
  </si>
  <si>
    <t>Residencial-130301001 | Prod: Tipos Construcción-130301 | Sector: Obras | Industria: CONSTRUCCIÓN - 13</t>
  </si>
  <si>
    <t>130301001residencial</t>
  </si>
  <si>
    <t>INSERT INTO categoria VALUES (130301001,'Residencial','Residencial-130301001','Residencial-130301001 | Prod: Tipos Construcción-130301 | Sector: Obras | Industria: CONSTRUCCIÓN - 13',130301);</t>
  </si>
  <si>
    <t>Concesiones</t>
  </si>
  <si>
    <t>Concesiones-130401001</t>
  </si>
  <si>
    <t>Concesiones-130401001 | Prod: Obras Públicas-130401 | Sector: Obras Públicas | Industria: CONSTRUCCIÓN - 13</t>
  </si>
  <si>
    <t>130401001concesiones</t>
  </si>
  <si>
    <t>INSERT INTO categoria VALUES (130401001,'Concesiones','Concesiones-130401001','Concesiones-130401001 | Prod: Obras Públicas-130401 | Sector: Obras Públicas | Industria: CONSTRUCCIÓN - 13',130401);</t>
  </si>
  <si>
    <t>Viviendas Autorizadas</t>
  </si>
  <si>
    <t>Viviendas Autorizadas-130501001</t>
  </si>
  <si>
    <t>Viviendas Autorizadas-130501001 | Prod: Permisos Construcción-130501 | Sector: Permiso Edificación | Industria: CONSTRUCCIÓN - 13</t>
  </si>
  <si>
    <t>130501001viviendas_autorizadas</t>
  </si>
  <si>
    <t>INSERT INTO categoria VALUES (130501001,'Viviendas Autorizadas','Viviendas Autorizadas-130501001','Viviendas Autorizadas-130501001 | Prod: Permisos Construcción-130501 | Sector: Permiso Edificación | Industria: CONSTRUCCIÓN - 13',130501);</t>
  </si>
  <si>
    <t>Excavadora</t>
  </si>
  <si>
    <t>Excavadora-130601001</t>
  </si>
  <si>
    <t>Excavadora-130601001 | Prod: Maquinaria Construcción-130601 | Sector: Maquinaria Construcción | Industria: CONSTRUCCIÓN - 13</t>
  </si>
  <si>
    <t>130601001excavadora</t>
  </si>
  <si>
    <t>INSERT INTO categoria VALUES (130601001,'Excavadora','Excavadora-130601001','Excavadora-130601001 | Prod: Maquinaria Construcción-130601 | Sector: Maquinaria Construcción | Industria: CONSTRUCCIÓN - 13',130601);</t>
  </si>
  <si>
    <t>Motovolquete</t>
  </si>
  <si>
    <t>Motovolquete-130602001</t>
  </si>
  <si>
    <t>Motovolquete-130602001 | Prod: Maquinaria Construcción-130602 | Sector: Maquinaria Construcción | Industria: CONSTRUCCIÓN - 13</t>
  </si>
  <si>
    <t>130602001motovolquete</t>
  </si>
  <si>
    <t>INSERT INTO categoria VALUES (130602001,'Motovolquete','Motovolquete-130602001','Motovolquete-130602001 | Prod: Maquinaria Construcción-130602 | Sector: Maquinaria Construcción | Industria: CONSTRUCCIÓN - 13',130602);</t>
  </si>
  <si>
    <t>Bomba de Agua</t>
  </si>
  <si>
    <t>Bomba de Agua-130603001</t>
  </si>
  <si>
    <t>Bomba de Agua-130603001 | Prod: Equipo Construcción-130603 | Sector: Maquinaria Construcción | Industria: CONSTRUCCIÓN - 13</t>
  </si>
  <si>
    <t>130603001bomba_de_agua</t>
  </si>
  <si>
    <t>INSERT INTO categoria VALUES (130603001,'Bomba de Agua','Bomba de Agua-130603001','Bomba de Agua-130603001 | Prod: Equipo Construcción-130603 | Sector: Maquinaria Construcción | Industria: CONSTRUCCIÓN - 13',130603);</t>
  </si>
  <si>
    <t>Camión de Estacas</t>
  </si>
  <si>
    <t>Camión de Estacas-130604001</t>
  </si>
  <si>
    <t>Camión de Estacas-130604001 | Prod: Vehículos Construcción-130604 | Sector: Maquinaria Construcción | Industria: CONSTRUCCIÓN - 13</t>
  </si>
  <si>
    <t>130604001camion_de_estacas</t>
  </si>
  <si>
    <t>INSERT INTO categoria VALUES (130604001,'Camión de Estacas','Camión de Estacas-130604001','Camión de Estacas-130604001 | Prod: Vehículos Construcción-130604 | Sector: Maquinaria Construcción | Industria: CONSTRUCCIÓN - 13',130604);</t>
  </si>
  <si>
    <t>Olimpiadas</t>
  </si>
  <si>
    <t>Olimpiadas-140102001</t>
  </si>
  <si>
    <t>Olimpiadas-140102001 | Prod: Vehículos Construcción-140102 | Sector: Deporte | Industria: DEPORTE - 14</t>
  </si>
  <si>
    <t>140102001olimpiadas</t>
  </si>
  <si>
    <t>INSERT INTO categoria VALUES (140102001,'Olimpiadas','Olimpiadas-140102001','Olimpiadas-140102001 | Prod: Vehículos Construcción-140102 | Sector: Deporte | Industria: DEPORTE - 14',140102);</t>
  </si>
  <si>
    <t>Casco</t>
  </si>
  <si>
    <t>Casco-140103001</t>
  </si>
  <si>
    <t>Casco-140103001 | Prod: Vehículos Construcción-140103 | Sector: Deporte | Industria: DEPORTE - 14</t>
  </si>
  <si>
    <t>140103001casco</t>
  </si>
  <si>
    <t>INSERT INTO categoria VALUES (140103001,'Casco','Casco-140103001','Casco-140103001 | Prod: Vehículos Construcción-140103 | Sector: Deporte | Industria: DEPORTE - 14',140103);</t>
  </si>
  <si>
    <t>Gimnasios</t>
  </si>
  <si>
    <t>Gimnasios-140104001</t>
  </si>
  <si>
    <t>Gimnasios-140104001 | Prod: Vehículos Construcción-140104 | Sector: Deporte | Industria: DEPORTE - 14</t>
  </si>
  <si>
    <t>140104001gimnasios</t>
  </si>
  <si>
    <t>INSERT INTO categoria VALUES (140104001,'Gimnasios','Gimnasios-140104001','Gimnasios-140104001 | Prod: Vehículos Construcción-140104 | Sector: Deporte | Industria: DEPORTE - 14',140104);</t>
  </si>
  <si>
    <t>Futbolista</t>
  </si>
  <si>
    <t>Futbolista-140105001</t>
  </si>
  <si>
    <t>Futbolista-140105001 | Prod: -140105 | Sector: Deporte | Industria: DEPORTE - 14</t>
  </si>
  <si>
    <t>140105001futbolista</t>
  </si>
  <si>
    <t>INSERT INTO categoria VALUES (140105001,'Futbolista','Futbolista-140105001','Futbolista-140105001 | Prod: -140105 | Sector: Deporte | Industria: DEPORTE - 14',140105);</t>
  </si>
  <si>
    <t>Adidas</t>
  </si>
  <si>
    <t>Adidas-140106001</t>
  </si>
  <si>
    <t>Adidas-140106001 | Prod: -140106 | Sector: Deporte | Industria: DEPORTE - 14</t>
  </si>
  <si>
    <t>140106001adidas</t>
  </si>
  <si>
    <t>INSERT INTO categoria VALUES (140106001,'Adidas','Adidas-140106001','Adidas-140106001 | Prod: -140106 | Sector: Deporte | Industria: DEPORTE - 14',140106);</t>
  </si>
  <si>
    <t>Casinos-140201001</t>
  </si>
  <si>
    <t>Casinos-140201001 | Prod: Juego Azar-140201 | Sector: Azar | Industria: DEPORTE - 14</t>
  </si>
  <si>
    <t>140201001casinos</t>
  </si>
  <si>
    <t>INSERT INTO categoria VALUES (140201001,'Casinos','Casinos-140201001','Casinos-140201001 | Prod: Juego Azar-140201 | Sector: Azar | Industria: DEPORTE - 14',140201);</t>
  </si>
  <si>
    <t>Ruleta Europea</t>
  </si>
  <si>
    <t>Ruleta Europea-140202001</t>
  </si>
  <si>
    <t>Ruleta Europea-140202001 | Prod: Juegos-140202 | Sector: Azar | Industria: DEPORTE - 14</t>
  </si>
  <si>
    <t>140202001ruleta_europea</t>
  </si>
  <si>
    <t>INSERT INTO categoria VALUES (140202001,'Ruleta Europea','Ruleta Europea-140202001','Ruleta Europea-140202001 | Prod: Juegos-140202 | Sector: Azar | Industria: DEPORTE - 14',140202);</t>
  </si>
  <si>
    <t>Ganancias</t>
  </si>
  <si>
    <t>Ganancias-140203001</t>
  </si>
  <si>
    <t>Ganancias-140203001 | Prod: Finanzas Juegos Azar-140203 | Sector: Azar | Industria: DEPORTE - 14</t>
  </si>
  <si>
    <t>140203001ganancias</t>
  </si>
  <si>
    <t>INSERT INTO categoria VALUES (140203001,'Ganancias','Ganancias-140203001','Ganancias-140203001 | Prod: Finanzas Juegos Azar-140203 | Sector: Azar | Industria: DEPORTE - 14',140203);</t>
  </si>
  <si>
    <t>Empleo</t>
  </si>
  <si>
    <t>Empleo-140204001</t>
  </si>
  <si>
    <t>Empleo-140204001 | Prod: Recursos Humanos Juegos Azar-140204 | Sector: Azar | Industria: DEPORTE - 14</t>
  </si>
  <si>
    <t>140204001empleo</t>
  </si>
  <si>
    <t>INSERT INTO categoria VALUES (140204001,'Empleo','Empleo-140204001','Empleo-140204001 | Prod: Recursos Humanos Juegos Azar-140204 | Sector: Azar | Industria: DEPORTE - 14',140204);</t>
  </si>
  <si>
    <t>Inauguraciones de Centros Culturales</t>
  </si>
  <si>
    <t>Inauguraciones de Centros Culturales-140301001</t>
  </si>
  <si>
    <t>Inauguraciones de Centros Culturales-140301001 | Prod: Cultura-140301 | Sector: Cultura | Industria: DEPORTE - 14</t>
  </si>
  <si>
    <t>140301001inauguraciones_de_centros_culturales</t>
  </si>
  <si>
    <t>INSERT INTO categoria VALUES (140301001,'Inauguraciones de Centros Culturales','Inauguraciones de Centros Culturales-140301001','Inauguraciones de Centros Culturales-140301001 | Prod: Cultura-140301 | Sector: Cultura | Industria: DEPORTE - 14',140301);</t>
  </si>
  <si>
    <t>Simposios</t>
  </si>
  <si>
    <t>Simposios-140302001</t>
  </si>
  <si>
    <t>Simposios-140302001 | Prod: Educación-140302 | Sector: Cultura | Industria: DEPORTE - 14</t>
  </si>
  <si>
    <t>140302001simposios</t>
  </si>
  <si>
    <t>INSERT INTO categoria VALUES (140302001,'Simposios','Simposios-140302001','Simposios-140302001 | Prod: Educación-140302 | Sector: Cultura | Industria: DEPORTE - 14',140302);</t>
  </si>
  <si>
    <t>Pintura</t>
  </si>
  <si>
    <t>Pintura-140303001</t>
  </si>
  <si>
    <t>Pintura-140303001 | Prod: Arte-140303 | Sector: Cultura | Industria: DEPORTE - 14</t>
  </si>
  <si>
    <t>140303001pintura</t>
  </si>
  <si>
    <t>INSERT INTO categoria VALUES (140303001,'Pintura','Pintura-140303001','Pintura-140303001 | Prod: Arte-140303 | Sector: Cultura | Industria: DEPORTE - 14',140303);</t>
  </si>
  <si>
    <t>Exhibiciones Permanentes</t>
  </si>
  <si>
    <t>Exhibiciones Permanentes-140304001</t>
  </si>
  <si>
    <t>Exhibiciones Permanentes-140304001 | Prod: Exhibiciones-140304 | Sector: Cultura | Industria: DEPORTE - 14</t>
  </si>
  <si>
    <t>140304001exhibiciones_permanentes</t>
  </si>
  <si>
    <t>INSERT INTO categoria VALUES (140304001,'Exhibiciones Permanentes','Exhibiciones Permanentes-140304001','Exhibiciones Permanentes-140304001 | Prod: Exhibiciones-140304 | Sector: Cultura | Industria: DEPORTE - 14',140304);</t>
  </si>
  <si>
    <t>Conciertos</t>
  </si>
  <si>
    <t>Conciertos-140305001</t>
  </si>
  <si>
    <t>Conciertos-140305001 | Prod: Música-140305 | Sector: Cultura | Industria: DEPORTE - 14</t>
  </si>
  <si>
    <t>140305001conciertos</t>
  </si>
  <si>
    <t>INSERT INTO categoria VALUES (140305001,'Conciertos','Conciertos-140305001','Conciertos-140305001 | Prod: Música-140305 | Sector: Cultura | Industria: DEPORTE - 14',140305);</t>
  </si>
  <si>
    <t>Ganancias por Eventos Musicales</t>
  </si>
  <si>
    <t>Ganancias por Eventos Musicales-140306001</t>
  </si>
  <si>
    <t>Ganancias por Eventos Musicales-140306001 | Prod: Finanzas Arte Cultura-140306 | Sector: Cultura | Industria: DEPORTE - 14</t>
  </si>
  <si>
    <t>140306001ganancias_por_eventos_musicales</t>
  </si>
  <si>
    <t>INSERT INTO categoria VALUES (140306001,'Ganancias por Eventos Musicales','Ganancias por Eventos Musicales-140306001','Ganancias por Eventos Musicales-140306001 | Prod: Finanzas Arte Cultura-140306 | Sector: Cultura | Industria: DEPORTE - 14',140306);</t>
  </si>
  <si>
    <t>Empresas del Rubro del Arte y la Cultura</t>
  </si>
  <si>
    <t>Empresas del Rubro del Arte y la Cultura-140307001</t>
  </si>
  <si>
    <t>Empresas del Rubro del Arte y la Cultura-140307001 | Prod: Estadísticas Arte Cultura-140307 | Sector: Cultura | Industria: DEPORTE - 14</t>
  </si>
  <si>
    <t>140307001empresas_del_rubro_del_arte_y_la_cultura</t>
  </si>
  <si>
    <t>INSERT INTO categoria VALUES (140307001,'Empresas del Rubro del Arte y la Cultura','Empresas del Rubro del Arte y la Cultura-140307001','Empresas del Rubro del Arte y la Cultura-140307001 | Prod: Estadísticas Arte Cultura-140307 | Sector: Cultura | Industria: DEPORTE - 14',140307);</t>
  </si>
  <si>
    <t>Parques-140401001</t>
  </si>
  <si>
    <t>Parques-140401001 | Prod: Parques-140401 | Sector: Aire Libre | Industria: DEPORTE - 14</t>
  </si>
  <si>
    <t>140401001parques</t>
  </si>
  <si>
    <t>INSERT INTO categoria VALUES (140401001,'Parques','Parques-140401001','Parques-140401001 | Prod: Parques-140401 | Sector: Aire Libre | Industria: DEPORTE - 14',140401);</t>
  </si>
  <si>
    <t>Parques Urbanos</t>
  </si>
  <si>
    <t>Parques Urbanos-140402001</t>
  </si>
  <si>
    <t>Parques Urbanos-140402001 | Prod: Parques-140402 | Sector: Aire Libre | Industria: DEPORTE - 14</t>
  </si>
  <si>
    <t>140402001parques_urbanos</t>
  </si>
  <si>
    <t>INSERT INTO categoria VALUES (140402001,'Parques Urbanos','Parques Urbanos-140402001','Parques Urbanos-140402001 | Prod: Parques-140402 | Sector: Aire Libre | Industria: DEPORTE - 14',140402);</t>
  </si>
  <si>
    <t>Disneyland</t>
  </si>
  <si>
    <t>Disneyland-140403001</t>
  </si>
  <si>
    <t>Disneyland-140403001 | Prod: Parques Populares-140403 | Sector: Aire Libre | Industria: DEPORTE - 14</t>
  </si>
  <si>
    <t>140403001disneyland</t>
  </si>
  <si>
    <t>INSERT INTO categoria VALUES (140403001,'Disneyland','Disneyland-140403001','Disneyland-140403001 | Prod: Parques Populares-140403 | Sector: Aire Libre | Industria: DEPORTE - 14',140403);</t>
  </si>
  <si>
    <t>Ganancias por Visitas a Parques</t>
  </si>
  <si>
    <t>Ganancias por Visitas a Parques-140404001</t>
  </si>
  <si>
    <t>Ganancias por Visitas a Parques-140404001 | Prod: Finanzas Parques-140404 | Sector: Aire Libre | Industria: DEPORTE - 14</t>
  </si>
  <si>
    <t>140404001ganancias_por_visitas_a_parques</t>
  </si>
  <si>
    <t>INSERT INTO categoria VALUES (140404001,'Ganancias por Visitas a Parques','Ganancias por Visitas a Parques-140404001','Ganancias por Visitas a Parques-140404001 | Prod: Finanzas Parques-140404 | Sector: Aire Libre | Industria: DEPORTE - 14',140404);</t>
  </si>
  <si>
    <t>Natalidad</t>
  </si>
  <si>
    <t>Nacidos vivos Hombres</t>
  </si>
  <si>
    <t>Nacidos vivos Hombres-220201001</t>
  </si>
  <si>
    <t>Nacidos vivos Hombres-220201001 | Prod: Natalidad-220201 | Sector: Demografía | Industria: SOCIEDAD - 22</t>
  </si>
  <si>
    <t>220201001nacidos_vivos_hombres</t>
  </si>
  <si>
    <t>INSERT INTO categoria VALUES (220201001,'Nacidos vivos Hombres','Nacidos vivos Hombres-220201001','Nacidos vivos Hombres-220201001 | Prod: Natalidad-220201 | Sector: Demografía | Industria: SOCIEDAD - 22',220201);</t>
  </si>
  <si>
    <t>Nacidos vivos Mujeres</t>
  </si>
  <si>
    <t>Nacidos vivos Mujeres-220201002</t>
  </si>
  <si>
    <t>Nacidos vivos Mujeres-220201002 | Prod: Natalidad-220201 | Sector: Demografía | Industria: SOCIEDAD - 22</t>
  </si>
  <si>
    <t>220201002nacidos_vivos_mujeres</t>
  </si>
  <si>
    <t>INSERT INTO categoria VALUES (220201002,'Nacidos vivos Mujeres','Nacidos vivos Mujeres-220201002','Nacidos vivos Mujeres-220201002 | Prod: Natalidad-220201 | Sector: Demografía | Industria: SOCIEDAD - 22',220201);</t>
  </si>
  <si>
    <t>Natalidad Hombres</t>
  </si>
  <si>
    <t>Natalidad Hombres-220201003</t>
  </si>
  <si>
    <t>Natalidad Hombres-220201003 | Prod: Natalidad-220201 | Sector: Demografía | Industria: SOCIEDAD - 22</t>
  </si>
  <si>
    <t>220201003natalidad_hombres</t>
  </si>
  <si>
    <t>INSERT INTO categoria VALUES (220201003,'Natalidad Hombres','Natalidad Hombres-220201003','Natalidad Hombres-220201003 | Prod: Natalidad-220201 | Sector: Demografía | Industria: SOCIEDAD - 22',220201);</t>
  </si>
  <si>
    <t>Natalidad Mujeres</t>
  </si>
  <si>
    <t>Natalidad Mujeres-220201004</t>
  </si>
  <si>
    <t>Natalidad Mujeres-220201004 | Prod: Natalidad-220201 | Sector: Demografía | Industria: SOCIEDAD - 22</t>
  </si>
  <si>
    <t>220201004natalidad_mujeres</t>
  </si>
  <si>
    <t>INSERT INTO categoria VALUES (220201004,'Natalidad Mujeres','Natalidad Mujeres-220201004','Natalidad Mujeres-220201004 | Prod: Natalidad-220201 | Sector: Demografía | Industria: SOCIEDAD - 22',220201);</t>
  </si>
  <si>
    <t>Nacimientos Prematuros Hombres</t>
  </si>
  <si>
    <t>Nacimientos Prematuros Hombres-220201005</t>
  </si>
  <si>
    <t>Nacimientos Prematuros Hombres-220201005 | Prod: Natalidad-220201 | Sector: Demografía | Industria: SOCIEDAD - 22</t>
  </si>
  <si>
    <t>220201005nacimientos_prematuros_hombres</t>
  </si>
  <si>
    <t>INSERT INTO categoria VALUES (220201005,'Nacimientos Prematuros Hombres','Nacimientos Prematuros Hombres-220201005','Nacimientos Prematuros Hombres-220201005 | Prod: Natalidad-220201 | Sector: Demografía | Industria: SOCIEDAD - 22',220201);</t>
  </si>
  <si>
    <t>Nacimientos Prematuros Mujeres</t>
  </si>
  <si>
    <t>Nacimientos Prematuros Mujeres-220201006</t>
  </si>
  <si>
    <t>Nacimientos Prematuros Mujeres-220201006 | Prod: Natalidad-220201 | Sector: Demografía | Industria: SOCIEDAD - 22</t>
  </si>
  <si>
    <t>220201006nacimientos_prematuros_mujeres</t>
  </si>
  <si>
    <t>INSERT INTO categoria VALUES (220201006,'Nacimientos Prematuros Mujeres','Nacimientos Prematuros Mujeres-220201006','Nacimientos Prematuros Mujeres-220201006 | Prod: Natalidad-220201 | Sector: Demografía | Industria: SOCIEDAD - 22',220201);</t>
  </si>
  <si>
    <t>Nacimientos</t>
  </si>
  <si>
    <t>Nacimientos-220201007</t>
  </si>
  <si>
    <t>Nacimientos-220201007 | Prod: Natalidad-220201 | Sector: Demografía | Industria: SOCIEDAD - 22</t>
  </si>
  <si>
    <t>220201007nacimientos</t>
  </si>
  <si>
    <t>INSERT INTO categoria VALUES (220201007,'Nacimientos','Nacimientos-220201007','Nacimientos-220201007 | Prod: Natalidad-220201 | Sector: Demografía | Industria: SOCIEDAD - 22',220201);</t>
  </si>
  <si>
    <t>Mortalidad</t>
  </si>
  <si>
    <t>Defunciones Hombres</t>
  </si>
  <si>
    <t>Defunciones Hombres-220202001</t>
  </si>
  <si>
    <t>Defunciones Hombres-220202001 | Prod: Mortalidad-220202 | Sector: Demografía | Industria: SOCIEDAD - 22</t>
  </si>
  <si>
    <t>220202001defunciones_hombres</t>
  </si>
  <si>
    <t>INSERT INTO categoria VALUES (220202001,'Defunciones Hombres','Defunciones Hombres-220202001','Defunciones Hombres-220202001 | Prod: Mortalidad-220202 | Sector: Demografía | Industria: SOCIEDAD - 22',220202);</t>
  </si>
  <si>
    <t>Defunciones Mujeres</t>
  </si>
  <si>
    <t>Defunciones Mujeres-220202002</t>
  </si>
  <si>
    <t>Defunciones Mujeres-220202002 | Prod: Mortalidad-220202 | Sector: Demografía | Industria: SOCIEDAD - 22</t>
  </si>
  <si>
    <t>220202002defunciones_mujeres</t>
  </si>
  <si>
    <t>INSERT INTO categoria VALUES (220202002,'Defunciones Mujeres','Defunciones Mujeres-220202002','Defunciones Mujeres-220202002 | Prod: Mortalidad-220202 | Sector: Demografía | Industria: SOCIEDAD - 22',220202);</t>
  </si>
  <si>
    <t>Defunción Fetal Hombres</t>
  </si>
  <si>
    <t>Defunción Fetal Hombres-220202003</t>
  </si>
  <si>
    <t>Defunción Fetal Hombres-220202003 | Prod: Mortalidad-220202 | Sector: Demografía | Industria: SOCIEDAD - 22</t>
  </si>
  <si>
    <t>220202003defuncion_fetal_hombres</t>
  </si>
  <si>
    <t>INSERT INTO categoria VALUES (220202003,'Defunción Fetal Hombres','Defunción Fetal Hombres-220202003','Defunción Fetal Hombres-220202003 | Prod: Mortalidad-220202 | Sector: Demografía | Industria: SOCIEDAD - 22',220202);</t>
  </si>
  <si>
    <t>Defunción Fetal Mujeres</t>
  </si>
  <si>
    <t>Defunción Fetal Mujeres-220202004</t>
  </si>
  <si>
    <t>Defunción Fetal Mujeres-220202004 | Prod: Mortalidad-220202 | Sector: Demografía | Industria: SOCIEDAD - 22</t>
  </si>
  <si>
    <t>220202004defuncion_fetal_mujeres</t>
  </si>
  <si>
    <t>INSERT INTO categoria VALUES (220202004,'Defunción Fetal Mujeres','Defunción Fetal Mujeres-220202004','Defunción Fetal Mujeres-220202004 | Prod: Mortalidad-220202 | Sector: Demografía | Industria: SOCIEDAD - 22',220202);</t>
  </si>
  <si>
    <t>Mortalidad Hombres</t>
  </si>
  <si>
    <t>Mortalidad Hombres-220202005</t>
  </si>
  <si>
    <t>Mortalidad Hombres-220202005 | Prod: Mortalidad-220202 | Sector: Demografía | Industria: SOCIEDAD - 22</t>
  </si>
  <si>
    <t>220202005mortalidad_hombres</t>
  </si>
  <si>
    <t>INSERT INTO categoria VALUES (220202005,'Mortalidad Hombres','Mortalidad Hombres-220202005','Mortalidad Hombres-220202005 | Prod: Mortalidad-220202 | Sector: Demografía | Industria: SOCIEDAD - 22',220202);</t>
  </si>
  <si>
    <t>Mortalidad Mujeres</t>
  </si>
  <si>
    <t>Mortalidad Mujeres-220202006</t>
  </si>
  <si>
    <t>Mortalidad Mujeres-220202006 | Prod: Mortalidad-220202 | Sector: Demografía | Industria: SOCIEDAD - 22</t>
  </si>
  <si>
    <t>220202006mortalidad_mujeres</t>
  </si>
  <si>
    <t>INSERT INTO categoria VALUES (220202006,'Mortalidad Mujeres','Mortalidad Mujeres-220202006','Mortalidad Mujeres-220202006 | Prod: Mortalidad-220202 | Sector: Demografía | Industria: SOCIEDAD - 22',220202);</t>
  </si>
  <si>
    <t>Defunciones</t>
  </si>
  <si>
    <t>Defunciones-220202007</t>
  </si>
  <si>
    <t>Defunciones-220202007 | Prod: Mortalidad-220202 | Sector: Demografía | Industria: SOCIEDAD - 22</t>
  </si>
  <si>
    <t>220202007defunciones</t>
  </si>
  <si>
    <t>INSERT INTO categoria VALUES (220202007,'Defunciones','Defunciones-220202007','Defunciones-220202007 | Prod: Mortalidad-220202 | Sector: Demografía | Industria: SOCIEDAD - 22',220202);</t>
  </si>
  <si>
    <t>Migración</t>
  </si>
  <si>
    <t>Inmigrantes Hombres</t>
  </si>
  <si>
    <t>Inmigrantes Hombres-220203001</t>
  </si>
  <si>
    <t>Inmigrantes Hombres-220203001 | Prod: Migración-220203 | Sector: Demografía | Industria: SOCIEDAD - 22</t>
  </si>
  <si>
    <t>220203001inmigrantes_hombres</t>
  </si>
  <si>
    <t>INSERT INTO categoria VALUES (220203001,'Inmigrantes Hombres','Inmigrantes Hombres-220203001','Inmigrantes Hombres-220203001 | Prod: Migración-220203 | Sector: Demografía | Industria: SOCIEDAD - 22',220203);</t>
  </si>
  <si>
    <t>Inmigrantes Mujeres</t>
  </si>
  <si>
    <t>Inmigrantes Mujeres-220203002</t>
  </si>
  <si>
    <t>Inmigrantes Mujeres-220203002 | Prod: Migración-220203 | Sector: Demografía | Industria: SOCIEDAD - 22</t>
  </si>
  <si>
    <t>220203002inmigrantes_mujeres</t>
  </si>
  <si>
    <t>INSERT INTO categoria VALUES (220203002,'Inmigrantes Mujeres','Inmigrantes Mujeres-220203002','Inmigrantes Mujeres-220203002 | Prod: Migración-220203 | Sector: Demografía | Industria: SOCIEDAD - 22',220203);</t>
  </si>
  <si>
    <t>Emigrantes Hombres</t>
  </si>
  <si>
    <t>Emigrantes Hombres-220203003</t>
  </si>
  <si>
    <t>Emigrantes Hombres-220203003 | Prod: Migración-220203 | Sector: Demografía | Industria: SOCIEDAD - 22</t>
  </si>
  <si>
    <t>220203003emigrantes_hombres</t>
  </si>
  <si>
    <t>INSERT INTO categoria VALUES (220203003,'Emigrantes Hombres','Emigrantes Hombres-220203003','Emigrantes Hombres-220203003 | Prod: Migración-220203 | Sector: Demografía | Industria: SOCIEDAD - 22',220203);</t>
  </si>
  <si>
    <t>Emigrantes Mujeres</t>
  </si>
  <si>
    <t>Emigrantes Mujeres-220203004</t>
  </si>
  <si>
    <t>Emigrantes Mujeres-220203004 | Prod: Migración-220203 | Sector: Demografía | Industria: SOCIEDAD - 22</t>
  </si>
  <si>
    <t>220203004emigrantes_mujeres</t>
  </si>
  <si>
    <t>INSERT INTO categoria VALUES (220203004,'Emigrantes Mujeres','Emigrantes Mujeres-220203004','Emigrantes Mujeres-220203004 | Prod: Migración-220203 | Sector: Demografía | Industria: SOCIEDAD - 22',220203);</t>
  </si>
  <si>
    <t>Inmigración</t>
  </si>
  <si>
    <t>Inmigración-220203005</t>
  </si>
  <si>
    <t>Inmigración-220203005 | Prod: Migración-220203 | Sector: Demografía | Industria: SOCIEDAD - 22</t>
  </si>
  <si>
    <t>220203005inmigracion</t>
  </si>
  <si>
    <t>INSERT INTO categoria VALUES (220203005,'Inmigración','Inmigración-220203005','Inmigración-220203005 | Prod: Migración-220203 | Sector: Demografía | Industria: SOCIEDAD - 22',220203);</t>
  </si>
  <si>
    <t>Emigración</t>
  </si>
  <si>
    <t>Emigración-220203006</t>
  </si>
  <si>
    <t>Emigración-220203006 | Prod: Migración-220203 | Sector: Demografía | Industria: SOCIEDAD - 22</t>
  </si>
  <si>
    <t>220203006emigracion</t>
  </si>
  <si>
    <t>INSERT INTO categoria VALUES (220203006,'Emigración','Emigración-220203006','Emigración-220203006 | Prod: Migración-220203 | Sector: Demografía | Industria: SOCIEDAD - 22',220203);</t>
  </si>
  <si>
    <t>Tipos de Migración</t>
  </si>
  <si>
    <t>Temporal</t>
  </si>
  <si>
    <t>Temporal-220204001</t>
  </si>
  <si>
    <t>Temporal-220204001 | Prod: Migración-220204 | Sector: Demografía | Industria: SOCIEDAD - 22</t>
  </si>
  <si>
    <t>220204001temporal</t>
  </si>
  <si>
    <t>INSERT INTO categoria VALUES (220204001,'Temporal','Temporal-220204001','Temporal-220204001 | Prod: Migración-220204 | Sector: Demografía | Industria: SOCIEDAD - 22',220204);</t>
  </si>
  <si>
    <t>Permanente</t>
  </si>
  <si>
    <t>Permanente-220204002</t>
  </si>
  <si>
    <t>Permanente-220204002 | Prod: Migración-220204 | Sector: Demografía | Industria: SOCIEDAD - 22</t>
  </si>
  <si>
    <t>220204002permanente</t>
  </si>
  <si>
    <t>INSERT INTO categoria VALUES (220204002,'Permanente','Permanente-220204002','Permanente-220204002 | Prod: Migración-220204 | Sector: Demografía | Industria: SOCIEDAD - 22',220204);</t>
  </si>
  <si>
    <t>Forzada</t>
  </si>
  <si>
    <t>Forzada-220204003</t>
  </si>
  <si>
    <t>Forzada-220204003 | Prod: Migración-220204 | Sector: Demografía | Industria: SOCIEDAD - 22</t>
  </si>
  <si>
    <t>220204003forzada</t>
  </si>
  <si>
    <t>INSERT INTO categoria VALUES (220204003,'Forzada','Forzada-220204003','Forzada-220204003 | Prod: Migración-220204 | Sector: Demografía | Industria: SOCIEDAD - 22',220204);</t>
  </si>
  <si>
    <t>Voluntaria</t>
  </si>
  <si>
    <t>Voluntaria-220204004</t>
  </si>
  <si>
    <t>Voluntaria-220204004 | Prod: Migración-220204 | Sector: Demografía | Industria: SOCIEDAD - 22</t>
  </si>
  <si>
    <t>220204004voluntaria</t>
  </si>
  <si>
    <t>INSERT INTO categoria VALUES (220204004,'Voluntaria','Voluntaria-220204004','Voluntaria-220204004 | Prod: Migración-220204 | Sector: Demografía | Industria: SOCIEDAD - 22',220204);</t>
  </si>
  <si>
    <t>Interna</t>
  </si>
  <si>
    <t>Interna-220204005</t>
  </si>
  <si>
    <t>Interna-220204005 | Prod: Migración-220204 | Sector: Demografía | Industria: SOCIEDAD - 22</t>
  </si>
  <si>
    <t>220204005interna</t>
  </si>
  <si>
    <t>INSERT INTO categoria VALUES (220204005,'Interna','Interna-220204005','Interna-220204005 | Prod: Migración-220204 | Sector: Demografía | Industria: SOCIEDAD - 22',220204);</t>
  </si>
  <si>
    <t>Internacional</t>
  </si>
  <si>
    <t>Internacional-220204006</t>
  </si>
  <si>
    <t>Internacional-220204006 | Prod: Migración-220204 | Sector: Demografía | Industria: SOCIEDAD - 22</t>
  </si>
  <si>
    <t>220204006internacional</t>
  </si>
  <si>
    <t>INSERT INTO categoria VALUES (220204006,'Internacional','Internacional-220204006','Internacional-220204006 | Prod: Migración-220204 | Sector: Demografía | Industria: SOCIEDAD - 22',220204);</t>
  </si>
  <si>
    <t>Causas de Migración</t>
  </si>
  <si>
    <t>Políticas</t>
  </si>
  <si>
    <t>Políticas-220205001</t>
  </si>
  <si>
    <t>Políticas-220205001 | Prod: Migración-220205 | Sector: Demografía | Industria: SOCIEDAD - 22</t>
  </si>
  <si>
    <t>220205001politicas</t>
  </si>
  <si>
    <t>INSERT INTO categoria VALUES (220205001,'Políticas','Políticas-220205001','Políticas-220205001 | Prod: Migración-220205 | Sector: Demografía | Industria: SOCIEDAD - 22',220205);</t>
  </si>
  <si>
    <t>Culturales</t>
  </si>
  <si>
    <t>Culturales-220205002</t>
  </si>
  <si>
    <t>Culturales-220205002 | Prod: Migración-220205 | Sector: Demografía | Industria: SOCIEDAD - 22</t>
  </si>
  <si>
    <t>220205002culturales</t>
  </si>
  <si>
    <t>INSERT INTO categoria VALUES (220205002,'Culturales','Culturales-220205002','Culturales-220205002 | Prod: Migración-220205 | Sector: Demografía | Industria: SOCIEDAD - 22',220205);</t>
  </si>
  <si>
    <t>Socioeconómicas</t>
  </si>
  <si>
    <t>Socioeconómicas-220205003</t>
  </si>
  <si>
    <t>Socioeconómicas-220205003 | Prod: Migración-220205 | Sector: Demografía | Industria: SOCIEDAD - 22</t>
  </si>
  <si>
    <t>220205003socioeconomicas</t>
  </si>
  <si>
    <t>INSERT INTO categoria VALUES (220205003,'Socioeconómicas','Socioeconómicas-220205003','Socioeconómicas-220205003 | Prod: Migración-220205 | Sector: Demografía | Industria: SOCIEDAD - 22',220205);</t>
  </si>
  <si>
    <t>Familiares</t>
  </si>
  <si>
    <t>Familiares-220205004</t>
  </si>
  <si>
    <t>Familiares-220205004 | Prod: Migración-220205 | Sector: Demografía | Industria: SOCIEDAD - 22</t>
  </si>
  <si>
    <t>220205004familiares</t>
  </si>
  <si>
    <t>INSERT INTO categoria VALUES (220205004,'Familiares','Familiares-220205004','Familiares-220205004 | Prod: Migración-220205 | Sector: Demografía | Industria: SOCIEDAD - 22',220205);</t>
  </si>
  <si>
    <t>Bélicas y otros conflictos internacionales</t>
  </si>
  <si>
    <t>Bélicas y otros conflictos internacionales-220205005</t>
  </si>
  <si>
    <t>Bélicas y otros conflictos internacionales-220205005 | Prod: Migración-220205 | Sector: Demografía | Industria: SOCIEDAD - 22</t>
  </si>
  <si>
    <t>220205005belicas_y_otros_conflictos_internacionales</t>
  </si>
  <si>
    <t>INSERT INTO categoria VALUES (220205005,'Bélicas y otros conflictos internacionales','Bélicas y otros conflictos internacionales-220205005','Bélicas y otros conflictos internacionales-220205005 | Prod: Migración-220205 | Sector: Demografía | Industria: SOCIEDAD - 22',220205);</t>
  </si>
  <si>
    <t>Catástrofes Generalizadas</t>
  </si>
  <si>
    <t>Catástrofes Generalizadas-220205006</t>
  </si>
  <si>
    <t>Catástrofes Generalizadas-220205006 | Prod: Migración-220205 | Sector: Demografía | Industria: SOCIEDAD - 22</t>
  </si>
  <si>
    <t>220205006catastrofes_generalizadas</t>
  </si>
  <si>
    <t>INSERT INTO categoria VALUES (220205006,'Catástrofes Generalizadas','Catástrofes Generalizadas-220205006','Catástrofes Generalizadas-220205006 | Prod: Migración-220205 | Sector: Demografía | Industria: SOCIEDAD - 22',220205);</t>
  </si>
  <si>
    <t>Tipos de Demografía</t>
  </si>
  <si>
    <t>Dinámica</t>
  </si>
  <si>
    <t>Dinámica-220206001</t>
  </si>
  <si>
    <t>Dinámica-220206001 | Prod: Demografía-220206 | Sector: Demografía | Industria: SOCIEDAD - 22</t>
  </si>
  <si>
    <t>220206001dinamica</t>
  </si>
  <si>
    <t>INSERT INTO categoria VALUES (220206001,'Dinámica','Dinámica-220206001','Dinámica-220206001 | Prod: Demografía-220206 | Sector: Demografía | Industria: SOCIEDAD - 22',220206);</t>
  </si>
  <si>
    <t>Estática</t>
  </si>
  <si>
    <t>Estática-220206002</t>
  </si>
  <si>
    <t>Estática-220206002 | Prod: Demografía-220206 | Sector: Demografía | Industria: SOCIEDAD - 22</t>
  </si>
  <si>
    <t>220206002estatica</t>
  </si>
  <si>
    <t>INSERT INTO categoria VALUES (220206002,'Estática','Estática-220206002','Estática-220206002 | Prod: Demografía-220206 | Sector: Demografía | Industria: SOCIEDAD - 22',220206);</t>
  </si>
  <si>
    <t>Pueblos Indígenas</t>
  </si>
  <si>
    <t>Comunidad lingüística</t>
  </si>
  <si>
    <t>Comunidad lingüística-220207001</t>
  </si>
  <si>
    <t>Comunidad lingüística-220207001 | Prod: Indígenas-220207 | Sector: Demografía | Industria: SOCIEDAD - 22</t>
  </si>
  <si>
    <t>220207001comunidad_lingüistica</t>
  </si>
  <si>
    <t>INSERT INTO categoria VALUES (220207001,'Comunidad lingüística','Comunidad lingüística-220207001','Comunidad lingüística-220207001 | Prod: Indígenas-220207 | Sector: Demografía | Industria: SOCIEDAD - 22',220207);</t>
  </si>
  <si>
    <t>Religión</t>
  </si>
  <si>
    <t>Religión-220207002</t>
  </si>
  <si>
    <t>Religión-220207002 | Prod: Indígenas-220207 | Sector: Demografía | Industria: SOCIEDAD - 22</t>
  </si>
  <si>
    <t>220207002religion</t>
  </si>
  <si>
    <t>INSERT INTO categoria VALUES (220207002,'Religión','Religión-220207002','Religión-220207002 | Prod: Indígenas-220207 | Sector: Demografía | Industria: SOCIEDAD - 22',220207);</t>
  </si>
  <si>
    <t>Lengua</t>
  </si>
  <si>
    <t>Lengua-220207003</t>
  </si>
  <si>
    <t>Lengua-220207003 | Prod: Indígenas-220207 | Sector: Demografía | Industria: SOCIEDAD - 22</t>
  </si>
  <si>
    <t>220207003lengua</t>
  </si>
  <si>
    <t>INSERT INTO categoria VALUES (220207003,'Lengua','Lengua-220207003','Lengua-220207003 | Prod: Indígenas-220207 | Sector: Demografía | Industria: SOCIEDAD - 22',220207);</t>
  </si>
  <si>
    <t>Población-220207004</t>
  </si>
  <si>
    <t>Población-220207004 | Prod: Indígenas-220207 | Sector: Demografía | Industria: SOCIEDAD - 22</t>
  </si>
  <si>
    <t>220207004poblacion</t>
  </si>
  <si>
    <t>INSERT INTO categoria VALUES (220207004,'Población','Población-220207004','Población-220207004 | Prod: Indígenas-220207 | Sector: Demografía | Industria: SOCIEDAD - 22',220207);</t>
  </si>
  <si>
    <t>Natalidad-220207005</t>
  </si>
  <si>
    <t>Natalidad-220207005 | Prod: Indígenas-220207 | Sector: Demografía | Industria: SOCIEDAD - 22</t>
  </si>
  <si>
    <t>220207005natalidad</t>
  </si>
  <si>
    <t>INSERT INTO categoria VALUES (220207005,'Natalidad','Natalidad-220207005','Natalidad-220207005 | Prod: Indígenas-220207 | Sector: Demografía | Industria: SOCIEDAD - 22',220207);</t>
  </si>
  <si>
    <t>Mortalidad-220207006</t>
  </si>
  <si>
    <t>Mortalidad-220207006 | Prod: Indígenas-220207 | Sector: Demografía | Industria: SOCIEDAD - 22</t>
  </si>
  <si>
    <t>220207006mortalidad</t>
  </si>
  <si>
    <t>INSERT INTO categoria VALUES (220207006,'Mortalidad','Mortalidad-220207006','Mortalidad-220207006 | Prod: Indígenas-220207 | Sector: Demografía | Industria: SOCIEDAD - 22',220207);</t>
  </si>
  <si>
    <t>Pueblo Mapuche</t>
  </si>
  <si>
    <t>Pueblo Mapuche-220207007</t>
  </si>
  <si>
    <t>Pueblo Mapuche-220207007 | Prod: Indígenas-220207 | Sector: Demografía | Industria: SOCIEDAD - 22</t>
  </si>
  <si>
    <t>220207007pueblo_mapuche</t>
  </si>
  <si>
    <t>INSERT INTO categoria VALUES (220207007,'Pueblo Mapuche','Pueblo Mapuche-220207007','Pueblo Mapuche-220207007 | Prod: Indígenas-220207 | Sector: Demografía | Industria: SOCIEDAD - 22',220207);</t>
  </si>
  <si>
    <t>Pueblo Aymara</t>
  </si>
  <si>
    <t>Pueblo Aymara-220207008</t>
  </si>
  <si>
    <t>Pueblo Aymara-220207008 | Prod: Indígenas-220207 | Sector: Demografía | Industria: SOCIEDAD - 22</t>
  </si>
  <si>
    <t>220207008pueblo_aymara</t>
  </si>
  <si>
    <t>INSERT INTO categoria VALUES (220207008,'Pueblo Aymara','Pueblo Aymara-220207008','Pueblo Aymara-220207008 | Prod: Indígenas-220207 | Sector: Demografía | Industria: SOCIEDAD - 22',220207);</t>
  </si>
  <si>
    <t>Pueblo Diaguita</t>
  </si>
  <si>
    <t>Pueblo Diaguita-220207009</t>
  </si>
  <si>
    <t>Pueblo Diaguita-220207009 | Prod: Indígenas-220207 | Sector: Demografía | Industria: SOCIEDAD - 22</t>
  </si>
  <si>
    <t>220207009pueblo_diaguita</t>
  </si>
  <si>
    <t>INSERT INTO categoria VALUES (220207009,'Pueblo Diaguita','Pueblo Diaguita-220207009','Pueblo Diaguita-220207009 | Prod: Indígenas-220207 | Sector: Demografía | Industria: SOCIEDAD - 22',220207);</t>
  </si>
  <si>
    <t>Pueblo Quechua</t>
  </si>
  <si>
    <t>Pueblo Quechua-220207010</t>
  </si>
  <si>
    <t>Pueblo Quechua-220207010 | Prod: Indígenas-220207 | Sector: Demografía | Industria: SOCIEDAD - 22</t>
  </si>
  <si>
    <t>220207010pueblo_quechua</t>
  </si>
  <si>
    <t>INSERT INTO categoria VALUES (220207010,'Pueblo Quechua','Pueblo Quechua-220207010','Pueblo Quechua-220207010 | Prod: Indígenas-220207 | Sector: Demografía | Industria: SOCIEDAD - 22',220207);</t>
  </si>
  <si>
    <t>Pueblo Atacameños</t>
  </si>
  <si>
    <t>Pueblo Atacameños-220207011</t>
  </si>
  <si>
    <t>Pueblo Atacameños-220207011 | Prod: Indígenas-220207 | Sector: Demografía | Industria: SOCIEDAD - 22</t>
  </si>
  <si>
    <t>220207011pueblo_atacameños</t>
  </si>
  <si>
    <t>INSERT INTO categoria VALUES (220207011,'Pueblo Atacameños','Pueblo Atacameños-220207011','Pueblo Atacameños-220207011 | Prod: Indígenas-220207 | Sector: Demografía | Industria: SOCIEDAD - 22',220207);</t>
  </si>
  <si>
    <t>Pueblo kolla</t>
  </si>
  <si>
    <t>Pueblo kolla-220207012</t>
  </si>
  <si>
    <t>Pueblo kolla-220207012 | Prod: Indígenas-220207 | Sector: Demografía | Industria: SOCIEDAD - 22</t>
  </si>
  <si>
    <t>220207012pueblo_kolla</t>
  </si>
  <si>
    <t>INSERT INTO categoria VALUES (220207012,'Pueblo kolla','Pueblo kolla-220207012','Pueblo kolla-220207012 | Prod: Indígenas-220207 | Sector: Demografía | Industria: SOCIEDAD - 22',220207);</t>
  </si>
  <si>
    <t>Pueblo Rapa Nui</t>
  </si>
  <si>
    <t>Pueblo Rapa Nui-220207013</t>
  </si>
  <si>
    <t>Pueblo Rapa Nui-220207013 | Prod: Indígenas-220207 | Sector: Demografía | Industria: SOCIEDAD - 22</t>
  </si>
  <si>
    <t>220207013pueblo_rapa_nui</t>
  </si>
  <si>
    <t>INSERT INTO categoria VALUES (220207013,'Pueblo Rapa Nui','Pueblo Rapa Nui-220207013','Pueblo Rapa Nui-220207013 | Prod: Indígenas-220207 | Sector: Demografía | Industria: SOCIEDAD - 22',220207);</t>
  </si>
  <si>
    <t>Pueblo Kawésqar</t>
  </si>
  <si>
    <t>Pueblo Kawésqar-220207014</t>
  </si>
  <si>
    <t>Pueblo Kawésqar-220207014 | Prod: Indígenas-220207 | Sector: Demografía | Industria: SOCIEDAD - 22</t>
  </si>
  <si>
    <t>220207014pueblo_kawesqar</t>
  </si>
  <si>
    <t>INSERT INTO categoria VALUES (220207014,'Pueblo Kawésqar','Pueblo Kawésqar-220207014','Pueblo Kawésqar-220207014 | Prod: Indígenas-220207 | Sector: Demografía | Industria: SOCIEDAD - 22',220207);</t>
  </si>
  <si>
    <t>Pueblo Yagán</t>
  </si>
  <si>
    <t>Pueblo Yagán-220207015</t>
  </si>
  <si>
    <t>Pueblo Yagán-220207015 | Prod: Indígenas-220207 | Sector: Demografía | Industria: SOCIEDAD - 22</t>
  </si>
  <si>
    <t>220207015pueblo_yagan</t>
  </si>
  <si>
    <t>INSERT INTO categoria VALUES (220207015,'Pueblo Yagán','Pueblo Yagán-220207015','Pueblo Yagán-220207015 | Prod: Indígenas-220207 | Sector: Demografía | Industria: SOCIEDAD - 22',220207);</t>
  </si>
  <si>
    <t>Pueblos-220207016</t>
  </si>
  <si>
    <t>Pueblos-220207016 | Prod: Indígenas-220207 | Sector: Demografía | Industria: SOCIEDAD - 22</t>
  </si>
  <si>
    <t>220207016pueblos</t>
  </si>
  <si>
    <t>INSERT INTO categoria VALUES (220207016,'Pueblos','Pueblos-220207016','Pueblos-220207016 | Prod: Indígenas-220207 | Sector: Demografía | Industria: SOCIEDAD - 22',220207);</t>
  </si>
  <si>
    <t>No lee, no escribe</t>
  </si>
  <si>
    <t>No lee, no escribe-220207017</t>
  </si>
  <si>
    <t>No lee, no escribe-220207017 | Prod: Indígenas-220207 | Sector: Demografía | Industria: SOCIEDAD - 22</t>
  </si>
  <si>
    <t>220207017no_lee,_no_escribe</t>
  </si>
  <si>
    <t>INSERT INTO categoria VALUES (220207017,'No lee, no escribe','No lee, no escribe-220207017','No lee, no escribe-220207017 | Prod: Indígenas-220207 | Sector: Demografía | Industria: SOCIEDAD - 22',220207);</t>
  </si>
  <si>
    <t>Si lee, si escribe</t>
  </si>
  <si>
    <t>Si lee, si escribe-220207018</t>
  </si>
  <si>
    <t>Si lee, si escribe-220207018 | Prod: Indígenas-220207 | Sector: Demografía | Industria: SOCIEDAD - 22</t>
  </si>
  <si>
    <t>220207018si_lee,_si_escribe</t>
  </si>
  <si>
    <t>INSERT INTO categoria VALUES (220207018,'Si lee, si escribe','Si lee, si escribe-220207018','Si lee, si escribe-220207018 | Prod: Indígenas-220207 | Sector: Demografía | Industria: SOCIEDAD - 22',220207);</t>
  </si>
  <si>
    <t>No lee, si escribe</t>
  </si>
  <si>
    <t>No lee, si escribe-220207019</t>
  </si>
  <si>
    <t>No lee, si escribe-220207019 | Prod: Indígenas-220207 | Sector: Demografía | Industria: SOCIEDAD - 22</t>
  </si>
  <si>
    <t>220207019no_lee,_si_escribe</t>
  </si>
  <si>
    <t>INSERT INTO categoria VALUES (220207019,'No lee, si escribe','No lee, si escribe-220207019','No lee, si escribe-220207019 | Prod: Indígenas-220207 | Sector: Demografía | Industria: SOCIEDAD - 22',220207);</t>
  </si>
  <si>
    <t>Si lee, no escribe</t>
  </si>
  <si>
    <t>Si lee, no escribe-220207020</t>
  </si>
  <si>
    <t>Si lee, no escribe-220207020 | Prod: Indígenas-220207 | Sector: Demografía | Industria: SOCIEDAD - 22</t>
  </si>
  <si>
    <t>220207020si_lee,_no_escribe</t>
  </si>
  <si>
    <t>INSERT INTO categoria VALUES (220207020,'Si lee, no escribe','Si lee, no escribe-220207020','Si lee, no escribe-220207020 | Prod: Indígenas-220207 | Sector: Demografía | Industria: SOCIEDAD - 22',220207);</t>
  </si>
  <si>
    <t>Empleo-220207021</t>
  </si>
  <si>
    <t>Empleo-220207021 | Prod: Indígenas-220207 | Sector: Demografía | Industria: SOCIEDAD - 22</t>
  </si>
  <si>
    <t>220207021empleo</t>
  </si>
  <si>
    <t>INSERT INTO categoria VALUES (220207021,'Empleo','Empleo-220207021','Empleo-220207021 | Prod: Indígenas-220207 | Sector: Demografía | Industria: SOCIEDAD - 22',220207);</t>
  </si>
  <si>
    <t>Ingreso Promedio-220207022</t>
  </si>
  <si>
    <t>Ingreso Promedio-220207022 | Prod: Indígenas-220207 | Sector: Demografía | Industria: SOCIEDAD - 22</t>
  </si>
  <si>
    <t>220207022ingreso_promedio</t>
  </si>
  <si>
    <t>INSERT INTO categoria VALUES (220207022,'Ingreso Promedio','Ingreso Promedio-220207022','Ingreso Promedio-220207022 | Prod: Indígenas-220207 | Sector: Demografía | Industria: SOCIEDAD - 22',220207);</t>
  </si>
  <si>
    <t>Tipos de Población</t>
  </si>
  <si>
    <t>Progresiva</t>
  </si>
  <si>
    <t>Progresiva-220208001</t>
  </si>
  <si>
    <t>Progresiva-220208001 | Prod: Población-220208 | Sector: Demografía | Industria: SOCIEDAD - 22</t>
  </si>
  <si>
    <t>220208001progresiva</t>
  </si>
  <si>
    <t>INSERT INTO categoria VALUES (220208001,'Progresiva','Progresiva-220208001','Progresiva-220208001 | Prod: Población-220208 | Sector: Demografía | Industria: SOCIEDAD - 22',220208);</t>
  </si>
  <si>
    <t>Estacionaria</t>
  </si>
  <si>
    <t>Estacionaria-220208002</t>
  </si>
  <si>
    <t>Estacionaria-220208002 | Prod: Población-220208 | Sector: Demografía | Industria: SOCIEDAD - 22</t>
  </si>
  <si>
    <t>220208002estacionaria</t>
  </si>
  <si>
    <t>INSERT INTO categoria VALUES (220208002,'Estacionaria','Estacionaria-220208002','Estacionaria-220208002 | Prod: Población-220208 | Sector: Demografía | Industria: SOCIEDAD - 22',220208);</t>
  </si>
  <si>
    <t>Regresiva</t>
  </si>
  <si>
    <t>Regresiva-220208003</t>
  </si>
  <si>
    <t>Regresiva-220208003 | Prod: Población-220208 | Sector: Demografía | Industria: SOCIEDAD - 22</t>
  </si>
  <si>
    <t>220208003regresiva</t>
  </si>
  <si>
    <t>INSERT INTO categoria VALUES (220208003,'Regresiva','Regresiva-220208003','Regresiva-220208003 | Prod: Población-220208 | Sector: Demografía | Industria: SOCIEDAD - 22',220208);</t>
  </si>
  <si>
    <t>Estable</t>
  </si>
  <si>
    <t>Estable-220208004</t>
  </si>
  <si>
    <t>Estable-220208004 | Prod: Población-220208 | Sector: Demografía | Industria: SOCIEDAD - 22</t>
  </si>
  <si>
    <t>220208004estable</t>
  </si>
  <si>
    <t>INSERT INTO categoria VALUES (220208004,'Estable','Estable-220208004','Estable-220208004 | Prod: Población-220208 | Sector: Demografía | Industria: SOCIEDAD - 22',220208);</t>
  </si>
  <si>
    <t>Grupos etario</t>
  </si>
  <si>
    <t>Lactantes</t>
  </si>
  <si>
    <t>Lactantes-220209001</t>
  </si>
  <si>
    <t>Lactantes-220209001 | Prod: Edad-220209 | Sector: Demografía | Industria: SOCIEDAD - 22</t>
  </si>
  <si>
    <t>220209001lactantes</t>
  </si>
  <si>
    <t>INSERT INTO categoria VALUES (220209001,'Lactantes','Lactantes-220209001','Lactantes-220209001 | Prod: Edad-220209 | Sector: Demografía | Industria: SOCIEDAD - 22',220209);</t>
  </si>
  <si>
    <t>Infantes</t>
  </si>
  <si>
    <t>Infantes-220209002</t>
  </si>
  <si>
    <t>Infantes-220209002 | Prod: Edad-220209 | Sector: Demografía | Industria: SOCIEDAD - 22</t>
  </si>
  <si>
    <t>220209002infantes</t>
  </si>
  <si>
    <t>INSERT INTO categoria VALUES (220209002,'Infantes','Infantes-220209002','Infantes-220209002 | Prod: Edad-220209 | Sector: Demografía | Industria: SOCIEDAD - 22',220209);</t>
  </si>
  <si>
    <t>PreAdolescentes</t>
  </si>
  <si>
    <t>PreAdolescentes-220209003</t>
  </si>
  <si>
    <t>PreAdolescentes-220209003 | Prod: Edad-220209 | Sector: Demografía | Industria: SOCIEDAD - 22</t>
  </si>
  <si>
    <t>220209003preadolescentes</t>
  </si>
  <si>
    <t>INSERT INTO categoria VALUES (220209003,'PreAdolescentes','PreAdolescentes-220209003','PreAdolescentes-220209003 | Prod: Edad-220209 | Sector: Demografía | Industria: SOCIEDAD - 22',220209);</t>
  </si>
  <si>
    <t>Adolescentes</t>
  </si>
  <si>
    <t>Adolescentes-220209004</t>
  </si>
  <si>
    <t>Adolescentes-220209004 | Prod: Edad-220209 | Sector: Demografía | Industria: SOCIEDAD - 22</t>
  </si>
  <si>
    <t>220209004adolescentes</t>
  </si>
  <si>
    <t>INSERT INTO categoria VALUES (220209004,'Adolescentes','Adolescentes-220209004','Adolescentes-220209004 | Prod: Edad-220209 | Sector: Demografía | Industria: SOCIEDAD - 22',220209);</t>
  </si>
  <si>
    <t>Adultos Jóvenes</t>
  </si>
  <si>
    <t>Adultos Jóvenes-220209005</t>
  </si>
  <si>
    <t>Adultos Jóvenes-220209005 | Prod: Edad-220209 | Sector: Demografía | Industria: SOCIEDAD - 22</t>
  </si>
  <si>
    <t>220209005adultos_jovenes</t>
  </si>
  <si>
    <t>INSERT INTO categoria VALUES (220209005,'Adultos Jóvenes','Adultos Jóvenes-220209005','Adultos Jóvenes-220209005 | Prod: Edad-220209 | Sector: Demografía | Industria: SOCIEDAD - 22',220209);</t>
  </si>
  <si>
    <t>Adultos</t>
  </si>
  <si>
    <t>Adultos-220209006</t>
  </si>
  <si>
    <t>Adultos-220209006 | Prod: Edad-220209 | Sector: Demografía | Industria: SOCIEDAD - 22</t>
  </si>
  <si>
    <t>220209006adultos</t>
  </si>
  <si>
    <t>INSERT INTO categoria VALUES (220209006,'Adultos','Adultos-220209006','Adultos-220209006 | Prod: Edad-220209 | Sector: Demografía | Industria: SOCIEDAD - 22',220209);</t>
  </si>
  <si>
    <t>Adultos mayores</t>
  </si>
  <si>
    <t>Adultos mayores-220209007</t>
  </si>
  <si>
    <t>Adultos mayores-220209007 | Prod: Edad-220209 | Sector: Demografía | Industria: SOCIEDAD - 22</t>
  </si>
  <si>
    <t>220209007adultos_mayores</t>
  </si>
  <si>
    <t>INSERT INTO categoria VALUES (220209007,'Adultos mayores','Adultos mayores-220209007','Adultos mayores-220209007 | Prod: Edad-220209 | Sector: Demografía | Industria: SOCIEDAD - 22',220209);</t>
  </si>
  <si>
    <t>Alfabetización</t>
  </si>
  <si>
    <t>No lee, no escribe-220210001</t>
  </si>
  <si>
    <t>No lee, no escribe-220210001 | Prod: Alfabetismo-220210 | Sector: Demografía | Industria: SOCIEDAD - 22</t>
  </si>
  <si>
    <t>220210001no_lee,_no_escribe</t>
  </si>
  <si>
    <t>INSERT INTO categoria VALUES (220210001,'No lee, no escribe','No lee, no escribe-220210001','No lee, no escribe-220210001 | Prod: Alfabetismo-220210 | Sector: Demografía | Industria: SOCIEDAD - 22',220210);</t>
  </si>
  <si>
    <t>Si lee, si escribe-220210002</t>
  </si>
  <si>
    <t>Si lee, si escribe-220210002 | Prod: Alfabetismo-220210 | Sector: Demografía | Industria: SOCIEDAD - 22</t>
  </si>
  <si>
    <t>220210002si_lee,_si_escribe</t>
  </si>
  <si>
    <t>INSERT INTO categoria VALUES (220210002,'Si lee, si escribe','Si lee, si escribe-220210002','Si lee, si escribe-220210002 | Prod: Alfabetismo-220210 | Sector: Demografía | Industria: SOCIEDAD - 22',220210);</t>
  </si>
  <si>
    <t>No lee, si escribe-220210003</t>
  </si>
  <si>
    <t>No lee, si escribe-220210003 | Prod: Alfabetismo-220210 | Sector: Demografía | Industria: SOCIEDAD - 22</t>
  </si>
  <si>
    <t>220210003no_lee,_si_escribe</t>
  </si>
  <si>
    <t>INSERT INTO categoria VALUES (220210003,'No lee, si escribe','No lee, si escribe-220210003','No lee, si escribe-220210003 | Prod: Alfabetismo-220210 | Sector: Demografía | Industria: SOCIEDAD - 22',220210);</t>
  </si>
  <si>
    <t>Si lee, no escribe-220210004</t>
  </si>
  <si>
    <t>Si lee, no escribe-220210004 | Prod: Alfabetismo-220210 | Sector: Demografía | Industria: SOCIEDAD - 22</t>
  </si>
  <si>
    <t>220210004si_lee,_no_escribe</t>
  </si>
  <si>
    <t>INSERT INTO categoria VALUES (220210004,'Si lee, no escribe','Si lee, no escribe-220210004','Si lee, no escribe-220210004 | Prod: Alfabetismo-220210 | Sector: Demografía | Industria: SOCIEDAD - 22',220210);</t>
  </si>
  <si>
    <t>Empleado</t>
  </si>
  <si>
    <t>Empleado-220301001</t>
  </si>
  <si>
    <t>Empleado-220301001 | Prod: Empleo-220301 | Sector: Economía | Industria: SOCIEDAD - 22</t>
  </si>
  <si>
    <t>220301001empleado</t>
  </si>
  <si>
    <t>INSERT INTO categoria VALUES (220301001,'Empleado','Empleado-220301001','Empleado-220301001 | Prod: Empleo-220301 | Sector: Economía | Industria: SOCIEDAD - 22',220301);</t>
  </si>
  <si>
    <t>Desempleado</t>
  </si>
  <si>
    <t>Desempleado-220301002</t>
  </si>
  <si>
    <t>Desempleado-220301002 | Prod: Empleo-220301 | Sector: Economía | Industria: SOCIEDAD - 22</t>
  </si>
  <si>
    <t>220301002desempleado</t>
  </si>
  <si>
    <t>INSERT INTO categoria VALUES (220301002,'Desempleado','Desempleado-220301002','Desempleado-220301002 | Prod: Empleo-220301 | Sector: Economía | Industria: SOCIEDAD - 22',220301);</t>
  </si>
  <si>
    <t>Ocupado</t>
  </si>
  <si>
    <t>Ocupado -220301003</t>
  </si>
  <si>
    <t>Ocupado -220301003 | Prod: Empleo-220301 | Sector: Economía | Industria: SOCIEDAD - 22</t>
  </si>
  <si>
    <t>220301003ocupado_</t>
  </si>
  <si>
    <t>INSERT INTO categoria VALUES (220301003,'Ocupado ','Ocupado -220301003','Ocupado -220301003 | Prod: Empleo-220301 | Sector: Economía | Industria: SOCIEDAD - 22',220301);</t>
  </si>
  <si>
    <t>Desocupado</t>
  </si>
  <si>
    <t>Desocupado-220301004</t>
  </si>
  <si>
    <t>Desocupado-220301004 | Prod: Empleo-220301 | Sector: Economía | Industria: SOCIEDAD - 22</t>
  </si>
  <si>
    <t>220301004desocupado</t>
  </si>
  <si>
    <t>INSERT INTO categoria VALUES (220301004,'Desocupado','Desocupado-220301004','Desocupado-220301004 | Prod: Empleo-220301 | Sector: Economía | Industria: SOCIEDAD - 22',220301);</t>
  </si>
  <si>
    <t>Inactivo</t>
  </si>
  <si>
    <t>Inactivo-220301005</t>
  </si>
  <si>
    <t>Inactivo-220301005 | Prod: Empleo-220301 | Sector: Economía | Industria: SOCIEDAD - 22</t>
  </si>
  <si>
    <t>220301005inactivo</t>
  </si>
  <si>
    <t>INSERT INTO categoria VALUES (220301005,'Inactivo','Inactivo-220301005','Inactivo-220301005 | Prod: Empleo-220301 | Sector: Economía | Industria: SOCIEDAD - 22',220301);</t>
  </si>
  <si>
    <t>Empleadores</t>
  </si>
  <si>
    <t>Empleadores-220301006</t>
  </si>
  <si>
    <t>Empleadores-220301006 | Prod: Empleo-220301 | Sector: Economía | Industria: SOCIEDAD - 22</t>
  </si>
  <si>
    <t>220301006empleadores</t>
  </si>
  <si>
    <t>INSERT INTO categoria VALUES (220301006,'Empleadores','Empleadores-220301006','Empleadores-220301006 | Prod: Empleo-220301 | Sector: Economía | Industria: SOCIEDAD - 22',220301);</t>
  </si>
  <si>
    <t>Emprendimientos</t>
  </si>
  <si>
    <t>Emprendimientos-220301007</t>
  </si>
  <si>
    <t>Emprendimientos-220301007 | Prod: Empleo-220301 | Sector: Economía | Industria: SOCIEDAD - 22</t>
  </si>
  <si>
    <t>220301007emprendimientos</t>
  </si>
  <si>
    <t>INSERT INTO categoria VALUES (220301007,'Emprendimientos','Emprendimientos-220301007','Emprendimientos-220301007 | Prod: Empleo-220301 | Sector: Economía | Industria: SOCIEDAD - 22',220301);</t>
  </si>
  <si>
    <t>Microemprendimiento</t>
  </si>
  <si>
    <t>Microemprendimiento-220301008</t>
  </si>
  <si>
    <t>Microemprendimiento-220301008 | Prod: Empleo-220301 | Sector: Economía | Industria: SOCIEDAD - 22</t>
  </si>
  <si>
    <t>220301008microemprendimiento</t>
  </si>
  <si>
    <t>INSERT INTO categoria VALUES (220301008,'Microemprendimiento','Microemprendimiento-220301008','Microemprendimiento-220301008 | Prod: Empleo-220301 | Sector: Economía | Industria: SOCIEDAD - 22',220301);</t>
  </si>
  <si>
    <t>Población económicamente activa</t>
  </si>
  <si>
    <t>Población económicamente activa-220301009</t>
  </si>
  <si>
    <t>Población económicamente activa-220301009 | Prod: Empleo-220301 | Sector: Economía | Industria: SOCIEDAD - 22</t>
  </si>
  <si>
    <t>220301009poblacion_economicamente_activa</t>
  </si>
  <si>
    <t>INSERT INTO categoria VALUES (220301009,'Población económicamente activa','Población económicamente activa-220301009','Población económicamente activa-220301009 | Prod: Empleo-220301 | Sector: Economía | Industria: SOCIEDAD - 22',220301);</t>
  </si>
  <si>
    <t>Población en edad de trabajar</t>
  </si>
  <si>
    <t>Población en edad de trabajar-220301010</t>
  </si>
  <si>
    <t>Población en edad de trabajar-220301010 | Prod: Empleo-220301 | Sector: Economía | Industria: SOCIEDAD - 22</t>
  </si>
  <si>
    <t>220301010poblacion_en_edad_de_trabajar</t>
  </si>
  <si>
    <t>INSERT INTO categoria VALUES (220301010,'Población en edad de trabajar','Población en edad de trabajar-220301010','Población en edad de trabajar-220301010 | Prod: Empleo-220301 | Sector: Economía | Industria: SOCIEDAD - 22',220301);</t>
  </si>
  <si>
    <t>Ocupación Informal</t>
  </si>
  <si>
    <t>Ocupación Informal-220301011</t>
  </si>
  <si>
    <t>Ocupación Informal-220301011 | Prod: Empleo-220301 | Sector: Economía | Industria: SOCIEDAD - 22</t>
  </si>
  <si>
    <t>220301011ocupacion_informal</t>
  </si>
  <si>
    <t>INSERT INTO categoria VALUES (220301011,'Ocupación Informal','Ocupación Informal-220301011','Ocupación Informal-220301011 | Prod: Empleo-220301 | Sector: Economía | Industria: SOCIEDAD - 22',220301);</t>
  </si>
  <si>
    <t>Jubilados o pensionados</t>
  </si>
  <si>
    <t>Jubilados o pensionados-220301012</t>
  </si>
  <si>
    <t>Jubilados o pensionados-220301012 | Prod: Empleo-220301 | Sector: Economía | Industria: SOCIEDAD - 22</t>
  </si>
  <si>
    <t>220301012jubilados_o_pensionados</t>
  </si>
  <si>
    <t>INSERT INTO categoria VALUES (220301012,'Jubilados o pensionados','Jubilados o pensionados-220301012','Jubilados o pensionados-220301012 | Prod: Empleo-220301 | Sector: Economía | Industria: SOCIEDAD - 22',220301);</t>
  </si>
  <si>
    <t>Trabajo infantil</t>
  </si>
  <si>
    <t>Trabajo infantil-220301013</t>
  </si>
  <si>
    <t>Trabajo infantil-220301013 | Prod: Empleo-220301 | Sector: Economía | Industria: SOCIEDAD - 22</t>
  </si>
  <si>
    <t>220301013trabajo_infantil</t>
  </si>
  <si>
    <t>INSERT INTO categoria VALUES (220301013,'Trabajo infantil','Trabajo infantil-220301013','Trabajo infantil-220301013 | Prod: Empleo-220301 | Sector: Economía | Industria: SOCIEDAD - 22',220301);</t>
  </si>
  <si>
    <t>Precio Oferta</t>
  </si>
  <si>
    <t>Precio Oferta-220302001</t>
  </si>
  <si>
    <t>Precio Oferta-220302001 | Prod: Precios-220302 | Sector: Economía | Industria: SOCIEDAD - 22</t>
  </si>
  <si>
    <t>220302001precio_oferta</t>
  </si>
  <si>
    <t>INSERT INTO categoria VALUES (220302001,'Precio Oferta','Precio Oferta-220302001','Precio Oferta-220302001 | Prod: Precios-220302 | Sector: Economía | Industria: SOCIEDAD - 22',220302);</t>
  </si>
  <si>
    <t>Precio Demanda</t>
  </si>
  <si>
    <t>Precio Demanda-220302002</t>
  </si>
  <si>
    <t>Precio Demanda-220302002 | Prod: Precios-220302 | Sector: Economía | Industria: SOCIEDAD - 22</t>
  </si>
  <si>
    <t>220302002precio_demanda</t>
  </si>
  <si>
    <t>INSERT INTO categoria VALUES (220302002,'Precio Demanda','Precio Demanda-220302002','Precio Demanda-220302002 | Prod: Precios-220302 | Sector: Economía | Industria: SOCIEDAD - 22',220302);</t>
  </si>
  <si>
    <t>Precio de Mercado</t>
  </si>
  <si>
    <t>Precio de Mercado-220302003</t>
  </si>
  <si>
    <t>Precio de Mercado-220302003 | Prod: Precios-220302 | Sector: Economía | Industria: SOCIEDAD - 22</t>
  </si>
  <si>
    <t>220302003precio_de_mercado</t>
  </si>
  <si>
    <t>INSERT INTO categoria VALUES (220302003,'Precio de Mercado','Precio de Mercado-220302003','Precio de Mercado-220302003 | Prod: Precios-220302 | Sector: Economía | Industria: SOCIEDAD - 22',220302);</t>
  </si>
  <si>
    <t>Indicadores</t>
  </si>
  <si>
    <t>Índice de Precios al Consumidor</t>
  </si>
  <si>
    <t>Índice de Precios al Consumidor-220303001</t>
  </si>
  <si>
    <t>Índice de Precios al Consumidor-220303001 | Prod: Indicadores-220303 | Sector: Economía | Industria: SOCIEDAD - 22</t>
  </si>
  <si>
    <t>220303001indice_de_precios_al_consumidor</t>
  </si>
  <si>
    <t>INSERT INTO categoria VALUES (220303001,'Índice de Precios al Consumidor','Índice de Precios al Consumidor-220303001','Índice de Precios al Consumidor-220303001 | Prod: Indicadores-220303 | Sector: Economía | Industria: SOCIEDAD - 22',220303);</t>
  </si>
  <si>
    <t>Índice de Costos del Transporte</t>
  </si>
  <si>
    <t>Índice de Costos del Transporte-220303002</t>
  </si>
  <si>
    <t>Índice de Costos del Transporte-220303002 | Prod: Indicadores-220303 | Sector: Economía | Industria: SOCIEDAD - 22</t>
  </si>
  <si>
    <t>220303002indice_de_costos_del_transporte</t>
  </si>
  <si>
    <t>INSERT INTO categoria VALUES (220303002,'Índice de Costos del Transporte','Índice de Costos del Transporte-220303002','Índice de Costos del Transporte-220303002 | Prod: Indicadores-220303 | Sector: Economía | Industria: SOCIEDAD - 22',220303);</t>
  </si>
  <si>
    <t>Índice de Precios de Productor</t>
  </si>
  <si>
    <t>Índice de Precios de Productor-220303003</t>
  </si>
  <si>
    <t>Índice de Precios de Productor-220303003 | Prod: Indicadores-220303 | Sector: Economía | Industria: SOCIEDAD - 22</t>
  </si>
  <si>
    <t>220303003indice_de_precios_de_productor</t>
  </si>
  <si>
    <t>INSERT INTO categoria VALUES (220303003,'Índice de Precios de Productor','Índice de Precios de Productor-220303003','Índice de Precios de Productor-220303003 | Prod: Indicadores-220303 | Sector: Economía | Industria: SOCIEDAD - 22',220303);</t>
  </si>
  <si>
    <t>Índice de Precios al Por mayor</t>
  </si>
  <si>
    <t>Índice de Precios al Por mayor-220303004</t>
  </si>
  <si>
    <t>Índice de Precios al Por mayor-220303004 | Prod: Indicadores-220303 | Sector: Economía | Industria: SOCIEDAD - 22</t>
  </si>
  <si>
    <t>220303004indice_de_precios_al_por_mayor</t>
  </si>
  <si>
    <t>INSERT INTO categoria VALUES (220303004,'Índice de Precios al Por mayor','Índice de Precios al Por mayor-220303004','Índice de Precios al Por mayor-220303004 | Prod: Indicadores-220303 | Sector: Economía | Industria: SOCIEDAD - 22',220303);</t>
  </si>
  <si>
    <t>Índices referenciales de costos de las Isapres</t>
  </si>
  <si>
    <t>Índices referenciales de costos de las Isapres-220303005</t>
  </si>
  <si>
    <t>Índices referenciales de costos de las Isapres-220303005 | Prod: Indicadores-220303 | Sector: Economía | Industria: SOCIEDAD - 22</t>
  </si>
  <si>
    <t>220303005indices_referenciales_de_costos_de_las_isapres</t>
  </si>
  <si>
    <t>INSERT INTO categoria VALUES (220303005,'Índices referenciales de costos de las Isapres','Índices referenciales de costos de las Isapres-220303005','Índices referenciales de costos de las Isapres-220303005 | Prod: Indicadores-220303 | Sector: Economía | Industria: SOCIEDAD - 22',220303);</t>
  </si>
  <si>
    <t>Inflación</t>
  </si>
  <si>
    <t>Inflación-220303006</t>
  </si>
  <si>
    <t>Inflación-220303006 | Prod: Indicadores-220303 | Sector: Economía | Industria: SOCIEDAD - 22</t>
  </si>
  <si>
    <t>220303006inflacion</t>
  </si>
  <si>
    <t>INSERT INTO categoria VALUES (220303006,'Inflación','Inflación-220303006','Inflación-220303006 | Prod: Indicadores-220303 | Sector: Economía | Industria: SOCIEDAD - 22',220303);</t>
  </si>
  <si>
    <t>PIB</t>
  </si>
  <si>
    <t>PIB-220303007</t>
  </si>
  <si>
    <t>PIB-220303007 | Prod: Indicadores-220303 | Sector: Economía | Industria: SOCIEDAD - 22</t>
  </si>
  <si>
    <t>220303007pib</t>
  </si>
  <si>
    <t>INSERT INTO categoria VALUES (220303007,'PIB','PIB-220303007','PIB-220303007 | Prod: Indicadores-220303 | Sector: Economía | Industria: SOCIEDAD - 22',220303);</t>
  </si>
  <si>
    <t>IPSA</t>
  </si>
  <si>
    <t>IPSA-220303008</t>
  </si>
  <si>
    <t>IPSA-220303008 | Prod: Indicadores-220303 | Sector: Economía | Industria: SOCIEDAD - 22</t>
  </si>
  <si>
    <t>220303008ipsa</t>
  </si>
  <si>
    <t>INSERT INTO categoria VALUES (220303008,'IPSA','IPSA-220303008','IPSA-220303008 | Prod: Indicadores-220303 | Sector: Economía | Industria: SOCIEDAD - 22',220303);</t>
  </si>
  <si>
    <t>IGPA</t>
  </si>
  <si>
    <t>IGPA-220303009</t>
  </si>
  <si>
    <t>IGPA-220303009 | Prod: Indicadores-220303 | Sector: Economía | Industria: SOCIEDAD - 22</t>
  </si>
  <si>
    <t>220303009igpa</t>
  </si>
  <si>
    <t>INSERT INTO categoria VALUES (220303009,'IGPA','IGPA-220303009','IGPA-220303009 | Prod: Indicadores-220303 | Sector: Economía | Industria: SOCIEDAD - 22',220303);</t>
  </si>
  <si>
    <t>UF</t>
  </si>
  <si>
    <t>UF-220303010</t>
  </si>
  <si>
    <t>UF-220303010 | Prod: Indicadores-220303 | Sector: Economía | Industria: SOCIEDAD - 22</t>
  </si>
  <si>
    <t>220303010uf</t>
  </si>
  <si>
    <t>INSERT INTO categoria VALUES (220303010,'UF','UF-220303010','UF-220303010 | Prod: Indicadores-220303 | Sector: Economía | Industria: SOCIEDAD - 22',220303);</t>
  </si>
  <si>
    <t>UTM</t>
  </si>
  <si>
    <t>UTM-220303011</t>
  </si>
  <si>
    <t>UTM-220303011 | Prod: Indicadores-220303 | Sector: Economía | Industria: SOCIEDAD - 22</t>
  </si>
  <si>
    <t>220303011utm</t>
  </si>
  <si>
    <t>INSERT INTO categoria VALUES (220303011,'UTM','UTM-220303011','UTM-220303011 | Prod: Indicadores-220303 | Sector: Economía | Industria: SOCIEDAD - 22',220303);</t>
  </si>
  <si>
    <t>Deflación</t>
  </si>
  <si>
    <t>Deflación-220303012</t>
  </si>
  <si>
    <t>Deflación-220303012 | Prod: Indicadores-220303 | Sector: Economía | Industria: SOCIEDAD - 22</t>
  </si>
  <si>
    <t>220303012deflacion</t>
  </si>
  <si>
    <t>INSERT INTO categoria VALUES (220303012,'Deflación','Deflación-220303012','Deflación-220303012 | Prod: Indicadores-220303 | Sector: Economía | Industria: SOCIEDAD - 22',220303);</t>
  </si>
  <si>
    <t>Sueldo Mínimo</t>
  </si>
  <si>
    <t>Sueldo Mínimo-220303013</t>
  </si>
  <si>
    <t>Sueldo Mínimo-220303013 | Prod: Indicadores-220303 | Sector: Economía | Industria: SOCIEDAD - 22</t>
  </si>
  <si>
    <t>220303013sueldo_minimo</t>
  </si>
  <si>
    <t>INSERT INTO categoria VALUES (220303013,'Sueldo Mínimo','Sueldo Mínimo-220303013','Sueldo Mínimo-220303013 | Prod: Indicadores-220303 | Sector: Economía | Industria: SOCIEDAD - 22',220303);</t>
  </si>
  <si>
    <t>Gini</t>
  </si>
  <si>
    <t>Gini-220303014</t>
  </si>
  <si>
    <t>Gini-220303014 | Prod: Indicadores-220303 | Sector: Economía | Industria: SOCIEDAD - 22</t>
  </si>
  <si>
    <t>220303014gini</t>
  </si>
  <si>
    <t>INSERT INTO categoria VALUES (220303014,'Gini','Gini-220303014','Gini-220303014 | Prod: Indicadores-220303 | Sector: Economía | Industria: SOCIEDAD - 22',220303);</t>
  </si>
  <si>
    <t>Índice de Desarrollo Humano</t>
  </si>
  <si>
    <t>Índice de Desarrollo Humano-220303015</t>
  </si>
  <si>
    <t>Índice de Desarrollo Humano-220303015 | Prod: Indicadores-220303 | Sector: Economía | Industria: SOCIEDAD - 22</t>
  </si>
  <si>
    <t>220303015indice_de_desarrollo_humano</t>
  </si>
  <si>
    <t>INSERT INTO categoria VALUES (220303015,'Índice de Desarrollo Humano','Índice de Desarrollo Humano-220303015','Índice de Desarrollo Humano-220303015 | Prod: Indicadores-220303 | Sector: Economía | Industria: SOCIEDAD - 22',220303);</t>
  </si>
  <si>
    <t>PIB per cápita</t>
  </si>
  <si>
    <t>PIB per cápita-220303016</t>
  </si>
  <si>
    <t>PIB per cápita-220303016 | Prod: Indicadores-220303 | Sector: Economía | Industria: SOCIEDAD - 22</t>
  </si>
  <si>
    <t>220303016pib_per_capita</t>
  </si>
  <si>
    <t>INSERT INTO categoria VALUES (220303016,'PIB per cápita','PIB per cápita-220303016','PIB per cápita-220303016 | Prod: Indicadores-220303 | Sector: Economía | Industria: SOCIEDAD - 22',220303);</t>
  </si>
  <si>
    <t>Sin Ventas</t>
  </si>
  <si>
    <t>Sin Ventas-220304001</t>
  </si>
  <si>
    <t>Sin Ventas-220304001 | Prod: Empresas-220304 | Sector: Economía | Industria: SOCIEDAD - 22</t>
  </si>
  <si>
    <t>220304001sin_ventas</t>
  </si>
  <si>
    <t>INSERT INTO categoria VALUES (220304001,'Sin Ventas','Sin Ventas-220304001','Sin Ventas-220304001 | Prod: Empresas-220304 | Sector: Economía | Industria: SOCIEDAD - 22',220304);</t>
  </si>
  <si>
    <t>Micro 1</t>
  </si>
  <si>
    <t>Micro 1-220304002</t>
  </si>
  <si>
    <t>Micro 1-220304002 | Prod: Empresas-220304 | Sector: Economía | Industria: SOCIEDAD - 22</t>
  </si>
  <si>
    <t>220304002micro_1</t>
  </si>
  <si>
    <t>INSERT INTO categoria VALUES (220304002,'Micro 1','Micro 1-220304002','Micro 1-220304002 | Prod: Empresas-220304 | Sector: Economía | Industria: SOCIEDAD - 22',220304);</t>
  </si>
  <si>
    <t>Micro 2</t>
  </si>
  <si>
    <t>Micro 2-220304003</t>
  </si>
  <si>
    <t>Micro 2-220304003 | Prod: Empresas-220304 | Sector: Economía | Industria: SOCIEDAD - 22</t>
  </si>
  <si>
    <t>220304003micro_2</t>
  </si>
  <si>
    <t>INSERT INTO categoria VALUES (220304003,'Micro 2','Micro 2-220304003','Micro 2-220304003 | Prod: Empresas-220304 | Sector: Economía | Industria: SOCIEDAD - 22',220304);</t>
  </si>
  <si>
    <t>Micro 3</t>
  </si>
  <si>
    <t>Micro 3-220304004</t>
  </si>
  <si>
    <t>Micro 3-220304004 | Prod: Empresas-220304 | Sector: Economía | Industria: SOCIEDAD - 22</t>
  </si>
  <si>
    <t>220304004micro_3</t>
  </si>
  <si>
    <t>INSERT INTO categoria VALUES (220304004,'Micro 3','Micro 3-220304004','Micro 3-220304004 | Prod: Empresas-220304 | Sector: Economía | Industria: SOCIEDAD - 22',220304);</t>
  </si>
  <si>
    <t>Pequeña 1</t>
  </si>
  <si>
    <t>Pequeña 1-220304005</t>
  </si>
  <si>
    <t>Pequeña 1-220304005 | Prod: Empresas-220304 | Sector: Economía | Industria: SOCIEDAD - 22</t>
  </si>
  <si>
    <t>220304005pequeña_1</t>
  </si>
  <si>
    <t>INSERT INTO categoria VALUES (220304005,'Pequeña 1','Pequeña 1-220304005','Pequeña 1-220304005 | Prod: Empresas-220304 | Sector: Economía | Industria: SOCIEDAD - 22',220304);</t>
  </si>
  <si>
    <t>Pequeña 2</t>
  </si>
  <si>
    <t>Pequeña 2-220304006</t>
  </si>
  <si>
    <t>Pequeña 2-220304006 | Prod: Empresas-220304 | Sector: Economía | Industria: SOCIEDAD - 22</t>
  </si>
  <si>
    <t>220304006pequeña_2</t>
  </si>
  <si>
    <t>INSERT INTO categoria VALUES (220304006,'Pequeña 2','Pequeña 2-220304006','Pequeña 2-220304006 | Prod: Empresas-220304 | Sector: Economía | Industria: SOCIEDAD - 22',220304);</t>
  </si>
  <si>
    <t>Pequeña 3</t>
  </si>
  <si>
    <t>Pequeña 3-220304007</t>
  </si>
  <si>
    <t>Pequeña 3-220304007 | Prod: Empresas-220304 | Sector: Economía | Industria: SOCIEDAD - 22</t>
  </si>
  <si>
    <t>220304007pequeña_3</t>
  </si>
  <si>
    <t>INSERT INTO categoria VALUES (220304007,'Pequeña 3','Pequeña 3-220304007','Pequeña 3-220304007 | Prod: Empresas-220304 | Sector: Economía | Industria: SOCIEDAD - 22',220304);</t>
  </si>
  <si>
    <t>Mediana 1</t>
  </si>
  <si>
    <t>Mediana 1-220304008</t>
  </si>
  <si>
    <t>Mediana 1-220304008 | Prod: Empresas-220304 | Sector: Economía | Industria: SOCIEDAD - 22</t>
  </si>
  <si>
    <t>220304008mediana_1</t>
  </si>
  <si>
    <t>INSERT INTO categoria VALUES (220304008,'Mediana 1','Mediana 1-220304008','Mediana 1-220304008 | Prod: Empresas-220304 | Sector: Economía | Industria: SOCIEDAD - 22',220304);</t>
  </si>
  <si>
    <t>Mediana 2</t>
  </si>
  <si>
    <t>Mediana 2-220304009</t>
  </si>
  <si>
    <t>Mediana 2-220304009 | Prod: Empresas-220304 | Sector: Economía | Industria: SOCIEDAD - 22</t>
  </si>
  <si>
    <t>220304009mediana_2</t>
  </si>
  <si>
    <t>INSERT INTO categoria VALUES (220304009,'Mediana 2','Mediana 2-220304009','Mediana 2-220304009 | Prod: Empresas-220304 | Sector: Economía | Industria: SOCIEDAD - 22',220304);</t>
  </si>
  <si>
    <t>Grande 1</t>
  </si>
  <si>
    <t>Grande 1-220304010</t>
  </si>
  <si>
    <t>Grande 1-220304010 | Prod: Empresas-220304 | Sector: Economía | Industria: SOCIEDAD - 22</t>
  </si>
  <si>
    <t>220304010grande_1</t>
  </si>
  <si>
    <t>INSERT INTO categoria VALUES (220304010,'Grande 1','Grande 1-220304010','Grande 1-220304010 | Prod: Empresas-220304 | Sector: Economía | Industria: SOCIEDAD - 22',220304);</t>
  </si>
  <si>
    <t>Grande 2</t>
  </si>
  <si>
    <t>Grande 2-220304011</t>
  </si>
  <si>
    <t>Grande 2-220304011 | Prod: Empresas-220304 | Sector: Economía | Industria: SOCIEDAD - 22</t>
  </si>
  <si>
    <t>220304011grande_2</t>
  </si>
  <si>
    <t>INSERT INTO categoria VALUES (220304011,'Grande 2','Grande 2-220304011','Grande 2-220304011 | Prod: Empresas-220304 | Sector: Economía | Industria: SOCIEDAD - 22',220304);</t>
  </si>
  <si>
    <t>Grande 3</t>
  </si>
  <si>
    <t>Grande 3-220304012</t>
  </si>
  <si>
    <t>Grande 3-220304012 | Prod: Empresas-220304 | Sector: Economía | Industria: SOCIEDAD - 22</t>
  </si>
  <si>
    <t>220304012grande_3</t>
  </si>
  <si>
    <t>INSERT INTO categoria VALUES (220304012,'Grande 3','Grande 3-220304012','Grande 3-220304012 | Prod: Empresas-220304 | Sector: Economía | Industria: SOCIEDAD - 22',220304);</t>
  </si>
  <si>
    <t>Grande 4</t>
  </si>
  <si>
    <t>Grande 4-220304013</t>
  </si>
  <si>
    <t>Grande 4-220304013 | Prod: Empresas-220304 | Sector: Economía | Industria: SOCIEDAD - 22</t>
  </si>
  <si>
    <t>220304013grande_4</t>
  </si>
  <si>
    <t>INSERT INTO categoria VALUES (220304013,'Grande 4','Grande 4-220304013','Grande 4-220304013 | Prod: Empresas-220304 | Sector: Economía | Industria: SOCIEDAD - 22',220304);</t>
  </si>
  <si>
    <t>Trabajadores</t>
  </si>
  <si>
    <t>Contrato de Trabajo a Plazo Fijo</t>
  </si>
  <si>
    <t>Contrato de Trabajo a Plazo Fijo-220305001</t>
  </si>
  <si>
    <t>Contrato de Trabajo a Plazo Fijo-220305001 | Prod: Trabajadores-220305 | Sector: Economía | Industria: SOCIEDAD - 22</t>
  </si>
  <si>
    <t>220305001contrato_de_trabajo_a_plazo_fijo</t>
  </si>
  <si>
    <t>INSERT INTO categoria VALUES (220305001,'Contrato de Trabajo a Plazo Fijo','Contrato de Trabajo a Plazo Fijo-220305001','Contrato de Trabajo a Plazo Fijo-220305001 | Prod: Trabajadores-220305 | Sector: Economía | Industria: SOCIEDAD - 22',220305);</t>
  </si>
  <si>
    <t>Contrato de Trabajo a Plazo Indefinido</t>
  </si>
  <si>
    <t>Contrato de Trabajo a Plazo Indefinido-220305002</t>
  </si>
  <si>
    <t>Contrato de Trabajo a Plazo Indefinido-220305002 | Prod: Trabajadores-220305 | Sector: Economía | Industria: SOCIEDAD - 22</t>
  </si>
  <si>
    <t>220305002contrato_de_trabajo_a_plazo_indefinido</t>
  </si>
  <si>
    <t>INSERT INTO categoria VALUES (220305002,'Contrato de Trabajo a Plazo Indefinido','Contrato de Trabajo a Plazo Indefinido-220305002','Contrato de Trabajo a Plazo Indefinido-220305002 | Prod: Trabajadores-220305 | Sector: Economía | Industria: SOCIEDAD - 22',220305);</t>
  </si>
  <si>
    <t>Contrato de Trabajo por Faena</t>
  </si>
  <si>
    <t>Contrato de Trabajo por Faena-220305003</t>
  </si>
  <si>
    <t>Contrato de Trabajo por Faena-220305003 | Prod: Trabajadores-220305 | Sector: Economía | Industria: SOCIEDAD - 22</t>
  </si>
  <si>
    <t>220305003contrato_de_trabajo_por_faena</t>
  </si>
  <si>
    <t>INSERT INTO categoria VALUES (220305003,'Contrato de Trabajo por Faena','Contrato de Trabajo por Faena-220305003','Contrato de Trabajo por Faena-220305003 | Prod: Trabajadores-220305 | Sector: Economía | Industria: SOCIEDAD - 22',220305);</t>
  </si>
  <si>
    <t>Contrato de Trabajo Part Time</t>
  </si>
  <si>
    <t>Contrato de Trabajo Part Time-220305004</t>
  </si>
  <si>
    <t>Contrato de Trabajo Part Time-220305004 | Prod: Trabajadores-220305 | Sector: Economía | Industria: SOCIEDAD - 22</t>
  </si>
  <si>
    <t>220305004contrato_de_trabajo_part_time</t>
  </si>
  <si>
    <t>INSERT INTO categoria VALUES (220305004,'Contrato de Trabajo Part Time','Contrato de Trabajo Part Time-220305004','Contrato de Trabajo Part Time-220305004 | Prod: Trabajadores-220305 | Sector: Economía | Industria: SOCIEDAD - 22',220305);</t>
  </si>
  <si>
    <t>Contrato de Trabajo a Honorarios</t>
  </si>
  <si>
    <t>Contrato de Trabajo a Honorarios-220305005</t>
  </si>
  <si>
    <t>Contrato de Trabajo a Honorarios-220305005 | Prod: Trabajadores-220305 | Sector: Economía | Industria: SOCIEDAD - 22</t>
  </si>
  <si>
    <t>220305005contrato_de_trabajo_a_honorarios</t>
  </si>
  <si>
    <t>INSERT INTO categoria VALUES (220305005,'Contrato de Trabajo a Honorarios','Contrato de Trabajo a Honorarios-220305005','Contrato de Trabajo a Honorarios-220305005 | Prod: Trabajadores-220305 | Sector: Economía | Industria: SOCIEDAD - 22',220305);</t>
  </si>
  <si>
    <t>Contrato de Trabajo a Trato</t>
  </si>
  <si>
    <t>Contrato de Trabajo a Trato-220305006</t>
  </si>
  <si>
    <t>Contrato de Trabajo a Trato-220305006 | Prod: Trabajadores-220305 | Sector: Economía | Industria: SOCIEDAD - 22</t>
  </si>
  <si>
    <t>220305006contrato_de_trabajo_a_trato</t>
  </si>
  <si>
    <t>INSERT INTO categoria VALUES (220305006,'Contrato de Trabajo a Trato','Contrato de Trabajo a Trato-220305006','Contrato de Trabajo a Trato-220305006 | Prod: Trabajadores-220305 | Sector: Economía | Industria: SOCIEDAD - 22',220305);</t>
  </si>
  <si>
    <t>Contrato de Trabajo de Aprendizaje</t>
  </si>
  <si>
    <t>Contrato de Trabajo de Aprendizaje-220305007</t>
  </si>
  <si>
    <t>Contrato de Trabajo de Aprendizaje-220305007 | Prod: Trabajadores-220305 | Sector: Economía | Industria: SOCIEDAD - 22</t>
  </si>
  <si>
    <t>220305007contrato_de_trabajo_de_aprendizaje</t>
  </si>
  <si>
    <t>INSERT INTO categoria VALUES (220305007,'Contrato de Trabajo de Aprendizaje','Contrato de Trabajo de Aprendizaje-220305007','Contrato de Trabajo de Aprendizaje-220305007 | Prod: Trabajadores-220305 | Sector: Economía | Industria: SOCIEDAD - 22',220305);</t>
  </si>
  <si>
    <t>Contrato de Trabajo de Practica Profesional</t>
  </si>
  <si>
    <t>Contrato de Trabajo de Practica Profesional-220305008</t>
  </si>
  <si>
    <t>Contrato de Trabajo de Practica Profesional-220305008 | Prod: Trabajadores-220305 | Sector: Economía | Industria: SOCIEDAD - 22</t>
  </si>
  <si>
    <t>220305008contrato_de_trabajo_de_practica_profesional</t>
  </si>
  <si>
    <t>INSERT INTO categoria VALUES (220305008,'Contrato de Trabajo de Practica Profesional','Contrato de Trabajo de Practica Profesional-220305008','Contrato de Trabajo de Practica Profesional-220305008 | Prod: Trabajadores-220305 | Sector: Economía | Industria: SOCIEDAD - 22',220305);</t>
  </si>
  <si>
    <t>Contrato de Trabajo para la Construcción</t>
  </si>
  <si>
    <t>Contrato de Trabajo para la Construcción-220305009</t>
  </si>
  <si>
    <t>Contrato de Trabajo para la Construcción-220305009 | Prod: Trabajadores-220305 | Sector: Economía | Industria: SOCIEDAD - 22</t>
  </si>
  <si>
    <t>220305009contrato_de_trabajo_para_la_construccion</t>
  </si>
  <si>
    <t>INSERT INTO categoria VALUES (220305009,'Contrato de Trabajo para la Construcción','Contrato de Trabajo para la Construcción-220305009','Contrato de Trabajo para la Construcción-220305009 | Prod: Trabajadores-220305 | Sector: Economía | Industria: SOCIEDAD - 22',220305);</t>
  </si>
  <si>
    <t>Contrato de Trabajo para Trabajadoras de casa particular</t>
  </si>
  <si>
    <t>Contrato de Trabajo para Trabajadoras de casa particular-220305010</t>
  </si>
  <si>
    <t>Contrato de Trabajo para Trabajadoras de casa particular-220305010 | Prod: Trabajadores-220305 | Sector: Economía | Industria: SOCIEDAD - 22</t>
  </si>
  <si>
    <t>220305010contrato_de_trabajo_para_trabajadoras_de_casa_particular</t>
  </si>
  <si>
    <t>INSERT INTO categoria VALUES (220305010,'Contrato de Trabajo para Trabajadoras de casa particular','Contrato de Trabajo para Trabajadoras de casa particular-220305010','Contrato de Trabajo para Trabajadoras de casa particular-220305010 | Prod: Trabajadores-220305 | Sector: Economía | Industria: SOCIEDAD - 22',220305);</t>
  </si>
  <si>
    <t>Trabajador Independiente</t>
  </si>
  <si>
    <t>Trabajador Independiente-220305011</t>
  </si>
  <si>
    <t>Trabajador Independiente-220305011 | Prod: Trabajadores-220305 | Sector: Economía | Industria: SOCIEDAD - 22</t>
  </si>
  <si>
    <t>220305011trabajador_independiente</t>
  </si>
  <si>
    <t>INSERT INTO categoria VALUES (220305011,'Trabajador Independiente','Trabajador Independiente-220305011','Trabajador Independiente-220305011 | Prod: Trabajadores-220305 | Sector: Economía | Industria: SOCIEDAD - 22',220305);</t>
  </si>
  <si>
    <t>Fuera de la ley</t>
  </si>
  <si>
    <t>Fuera de la ley-220305012</t>
  </si>
  <si>
    <t>Fuera de la ley-220305012 | Prod: Trabajadores-220305 | Sector: Economía | Industria: SOCIEDAD - 22</t>
  </si>
  <si>
    <t>220305012fuera_de_la_ley</t>
  </si>
  <si>
    <t>INSERT INTO categoria VALUES (220305012,'Fuera de la ley','Fuera de la ley-220305012','Fuera de la ley-220305012 | Prod: Trabajadores-220305 | Sector: Economía | Industria: SOCIEDAD - 22',220305);</t>
  </si>
  <si>
    <t>Tipos de Industrias</t>
  </si>
  <si>
    <t>Agricultura, ganadería, silvicultura y pesca</t>
  </si>
  <si>
    <t>Agricultura, ganadería, silvicultura y pesca-220306001</t>
  </si>
  <si>
    <t>Agricultura, ganadería, silvicultura y pesca-220306001 | Prod: Industria-220306 | Sector: Economía | Industria: SOCIEDAD - 22</t>
  </si>
  <si>
    <t>220306001agricultura,_ganaderia,_silvicultura_y_pesca</t>
  </si>
  <si>
    <t>INSERT INTO categoria VALUES (220306001,'Agricultura, ganadería, silvicultura y pesca','Agricultura, ganadería, silvicultura y pesca-220306001','Agricultura, ganadería, silvicultura y pesca-220306001 | Prod: Industria-220306 | Sector: Economía | Industria: SOCIEDAD - 22',220306);</t>
  </si>
  <si>
    <t>Explotación de minas y canteras</t>
  </si>
  <si>
    <t>Explotación de minas y canteras-220306002</t>
  </si>
  <si>
    <t>Explotación de minas y canteras-220306002 | Prod: Industria-220306 | Sector: Economía | Industria: SOCIEDAD - 22</t>
  </si>
  <si>
    <t>220306002explotacion_de_minas_y_canteras</t>
  </si>
  <si>
    <t>INSERT INTO categoria VALUES (220306002,'Explotación de minas y canteras','Explotación de minas y canteras-220306002','Explotación de minas y canteras-220306002 | Prod: Industria-220306 | Sector: Economía | Industria: SOCIEDAD - 22',220306);</t>
  </si>
  <si>
    <t>Industria manufacturera</t>
  </si>
  <si>
    <t>Industria manufacturera-220306003</t>
  </si>
  <si>
    <t>Industria manufacturera-220306003 | Prod: Industria-220306 | Sector: Economía | Industria: SOCIEDAD - 22</t>
  </si>
  <si>
    <t>220306003industria_manufacturera</t>
  </si>
  <si>
    <t>INSERT INTO categoria VALUES (220306003,'Industria manufacturera','Industria manufacturera-220306003','Industria manufacturera-220306003 | Prod: Industria-220306 | Sector: Economía | Industria: SOCIEDAD - 22',220306);</t>
  </si>
  <si>
    <t>Suministro de electricidad, gas, vapor y aire acondicionado</t>
  </si>
  <si>
    <t>Suministro de electricidad, gas, vapor y aire acondicionado-220306004</t>
  </si>
  <si>
    <t>Suministro de electricidad, gas, vapor y aire acondicionado-220306004 | Prod: Industria-220306 | Sector: Economía | Industria: SOCIEDAD - 22</t>
  </si>
  <si>
    <t>220306004suministro_de_electricidad,_gas,_vapor_y_aire_acondicionado</t>
  </si>
  <si>
    <t>INSERT INTO categoria VALUES (220306004,'Suministro de electricidad, gas, vapor y aire acondicionado','Suministro de electricidad, gas, vapor y aire acondicionado-220306004','Suministro de electricidad, gas, vapor y aire acondicionado-220306004 | Prod: Industria-220306 | Sector: Economía | Industria: SOCIEDAD - 22',220306);</t>
  </si>
  <si>
    <t>Suministro de agua; evacuación de aguas residuales, gestión de desechos y descontaminación</t>
  </si>
  <si>
    <t>Suministro de agua; evacuación de aguas residuales, gestión de desechos y descontaminación-220306005</t>
  </si>
  <si>
    <t>Suministro de agua; evacuación de aguas residuales, gestión de desechos y descontaminación-220306005 | Prod: Industria-220306 | Sector: Economía | Industria: SOCIEDAD - 22</t>
  </si>
  <si>
    <t>220306005suministro_de_agua;_evacuacion_de_aguas_residuales,_gestion_de_desechos_y_descontaminacion</t>
  </si>
  <si>
    <t>INSERT INTO categoria VALUES (220306005,'Suministro de agua; evacuación de aguas residuales, gestión de desechos y descontaminación','Suministro de agua; evacuación de aguas residuales, gestión de desechos y descontaminación-220306005','Suministro de agua; evacuación de aguas residuales, gestión de desechos y descontaminación-220306005 | Prod: Industria-220306 | Sector: Economía | Industria: SOCIEDAD - 22',220306);</t>
  </si>
  <si>
    <t>Construcción-220306006</t>
  </si>
  <si>
    <t>Construcción-220306006 | Prod: Industria-220306 | Sector: Economía | Industria: SOCIEDAD - 22</t>
  </si>
  <si>
    <t>220306006construccion</t>
  </si>
  <si>
    <t>INSERT INTO categoria VALUES (220306006,'Construcción','Construcción-220306006','Construcción-220306006 | Prod: Industria-220306 | Sector: Economía | Industria: SOCIEDAD - 22',220306);</t>
  </si>
  <si>
    <t>Comercio al por mayor y al por menor; reparación de vehículos automotores y motocicletas</t>
  </si>
  <si>
    <t>Comercio al por mayor y al por menor; reparación de vehículos automotores y motocicletas-220306007</t>
  </si>
  <si>
    <t>Comercio al por mayor y al por menor; reparación de vehículos automotores y motocicletas-220306007 | Prod: Industria-220306 | Sector: Economía | Industria: SOCIEDAD - 22</t>
  </si>
  <si>
    <t>220306007comercio_al_por_mayor_y_al_por_menor;_reparacion_de_vehiculos_automotores_y_motocicletas</t>
  </si>
  <si>
    <t>INSERT INTO categoria VALUES (220306007,'Comercio al por mayor y al por menor; reparación de vehículos automotores y motocicletas','Comercio al por mayor y al por menor; reparación de vehículos automotores y motocicletas-220306007','Comercio al por mayor y al por menor; reparación de vehículos automotores y motocicletas-220306007 | Prod: Industria-220306 | Sector: Economía | Industria: SOCIEDAD - 22',220306);</t>
  </si>
  <si>
    <t>Transporte y almacenamiento</t>
  </si>
  <si>
    <t>Transporte y almacenamiento-220306008</t>
  </si>
  <si>
    <t>Transporte y almacenamiento-220306008 | Prod: Industria-220306 | Sector: Economía | Industria: SOCIEDAD - 22</t>
  </si>
  <si>
    <t>220306008transporte_y_almacenamiento</t>
  </si>
  <si>
    <t>INSERT INTO categoria VALUES (220306008,'Transporte y almacenamiento','Transporte y almacenamiento-220306008','Transporte y almacenamiento-220306008 | Prod: Industria-220306 | Sector: Economía | Industria: SOCIEDAD - 22',220306);</t>
  </si>
  <si>
    <t>Actividades de alojamiento y de servicio de comidas</t>
  </si>
  <si>
    <t>Actividades de alojamiento y de servicio de comidas-220306009</t>
  </si>
  <si>
    <t>Actividades de alojamiento y de servicio de comidas-220306009 | Prod: Industria-220306 | Sector: Economía | Industria: SOCIEDAD - 22</t>
  </si>
  <si>
    <t>220306009actividades_de_alojamiento_y_de_servicio_de_comidas</t>
  </si>
  <si>
    <t>INSERT INTO categoria VALUES (220306009,'Actividades de alojamiento y de servicio de comidas','Actividades de alojamiento y de servicio de comidas-220306009','Actividades de alojamiento y de servicio de comidas-220306009 | Prod: Industria-220306 | Sector: Economía | Industria: SOCIEDAD - 22',220306);</t>
  </si>
  <si>
    <t>Información y comunicaciones</t>
  </si>
  <si>
    <t>Información y comunicaciones-220306010</t>
  </si>
  <si>
    <t>Información y comunicaciones-220306010 | Prod: Industria-220306 | Sector: Economía | Industria: SOCIEDAD - 22</t>
  </si>
  <si>
    <t>220306010informacion_y_comunicaciones</t>
  </si>
  <si>
    <t>INSERT INTO categoria VALUES (220306010,'Información y comunicaciones','Información y comunicaciones-220306010','Información y comunicaciones-220306010 | Prod: Industria-220306 | Sector: Economía | Industria: SOCIEDAD - 22',220306);</t>
  </si>
  <si>
    <t>Actividades financieras y de seguros</t>
  </si>
  <si>
    <t>Actividades financieras y de seguros-220306011</t>
  </si>
  <si>
    <t>Actividades financieras y de seguros-220306011 | Prod: Industria-220306 | Sector: Economía | Industria: SOCIEDAD - 22</t>
  </si>
  <si>
    <t>220306011actividades_financieras_y_de_seguros</t>
  </si>
  <si>
    <t>INSERT INTO categoria VALUES (220306011,'Actividades financieras y de seguros','Actividades financieras y de seguros-220306011','Actividades financieras y de seguros-220306011 | Prod: Industria-220306 | Sector: Economía | Industria: SOCIEDAD - 22',220306);</t>
  </si>
  <si>
    <t>Actividades inmobiliarias</t>
  </si>
  <si>
    <t>Actividades inmobiliarias-220306012</t>
  </si>
  <si>
    <t>Actividades inmobiliarias-220306012 | Prod: Industria-220306 | Sector: Economía | Industria: SOCIEDAD - 22</t>
  </si>
  <si>
    <t>220306012actividades_inmobiliarias</t>
  </si>
  <si>
    <t>INSERT INTO categoria VALUES (220306012,'Actividades inmobiliarias','Actividades inmobiliarias-220306012','Actividades inmobiliarias-220306012 | Prod: Industria-220306 | Sector: Economía | Industria: SOCIEDAD - 22',220306);</t>
  </si>
  <si>
    <t>Actividades profesionales, científicas y técnicas</t>
  </si>
  <si>
    <t>Actividades profesionales, científicas y técnicas-220306013</t>
  </si>
  <si>
    <t>Actividades profesionales, científicas y técnicas-220306013 | Prod: Industria-220306 | Sector: Economía | Industria: SOCIEDAD - 22</t>
  </si>
  <si>
    <t>220306013actividades_profesionales,_cientificas_y_tecnicas</t>
  </si>
  <si>
    <t>INSERT INTO categoria VALUES (220306013,'Actividades profesionales, científicas y técnicas','Actividades profesionales, científicas y técnicas-220306013','Actividades profesionales, científicas y técnicas-220306013 | Prod: Industria-220306 | Sector: Economía | Industria: SOCIEDAD - 22',220306);</t>
  </si>
  <si>
    <t>Actividades de servicios administrativos y de apoyo</t>
  </si>
  <si>
    <t>Actividades de servicios administrativos y de apoyo-220306014</t>
  </si>
  <si>
    <t>Actividades de servicios administrativos y de apoyo-220306014 | Prod: Industria-220306 | Sector: Economía | Industria: SOCIEDAD - 22</t>
  </si>
  <si>
    <t>220306014actividades_de_servicios_administrativos_y_de_apoyo</t>
  </si>
  <si>
    <t>INSERT INTO categoria VALUES (220306014,'Actividades de servicios administrativos y de apoyo','Actividades de servicios administrativos y de apoyo-220306014','Actividades de servicios administrativos y de apoyo-220306014 | Prod: Industria-220306 | Sector: Economía | Industria: SOCIEDAD - 22',220306);</t>
  </si>
  <si>
    <t>Administración pública y defensa; planes de seguridad social de afiliación obligatoria</t>
  </si>
  <si>
    <t>Administración pública y defensa; planes de seguridad social de afiliación obligatoria-220306015</t>
  </si>
  <si>
    <t>Administración pública y defensa; planes de seguridad social de afiliación obligatoria-220306015 | Prod: Industria-220306 | Sector: Economía | Industria: SOCIEDAD - 22</t>
  </si>
  <si>
    <t>220306015administracion_publica_y_defensa;_planes_de_seguridad_social_de_afiliacion_obligatoria</t>
  </si>
  <si>
    <t>INSERT INTO categoria VALUES (220306015,'Administración pública y defensa; planes de seguridad social de afiliación obligatoria','Administración pública y defensa; planes de seguridad social de afiliación obligatoria-220306015','Administración pública y defensa; planes de seguridad social de afiliación obligatoria-220306015 | Prod: Industria-220306 | Sector: Economía | Industria: SOCIEDAD - 22',220306);</t>
  </si>
  <si>
    <t>Enseñanza</t>
  </si>
  <si>
    <t>Enseñanza-220306016</t>
  </si>
  <si>
    <t>Enseñanza-220306016 | Prod: Industria-220306 | Sector: Economía | Industria: SOCIEDAD - 22</t>
  </si>
  <si>
    <t>220306016enseñanza</t>
  </si>
  <si>
    <t>INSERT INTO categoria VALUES (220306016,'Enseñanza','Enseñanza-220306016','Enseñanza-220306016 | Prod: Industria-220306 | Sector: Economía | Industria: SOCIEDAD - 22',220306);</t>
  </si>
  <si>
    <t>Actividades de atención de la salud humana y de asistencia social</t>
  </si>
  <si>
    <t>Actividades de atención de la salud humana y de asistencia social-220306017</t>
  </si>
  <si>
    <t>Actividades de atención de la salud humana y de asistencia social-220306017 | Prod: Industria-220306 | Sector: Economía | Industria: SOCIEDAD - 22</t>
  </si>
  <si>
    <t>220306017actividades_de_atencion_de_la_salud_humana_y_de_asistencia_social</t>
  </si>
  <si>
    <t>INSERT INTO categoria VALUES (220306017,'Actividades de atención de la salud humana y de asistencia social','Actividades de atención de la salud humana y de asistencia social-220306017','Actividades de atención de la salud humana y de asistencia social-220306017 | Prod: Industria-220306 | Sector: Economía | Industria: SOCIEDAD - 22',220306);</t>
  </si>
  <si>
    <t>Actividades artísticas, de entretenimiento y recreativas</t>
  </si>
  <si>
    <t>Actividades artísticas, de entretenimiento y recreativas-220306018</t>
  </si>
  <si>
    <t>Actividades artísticas, de entretenimiento y recreativas-220306018 | Prod: Industria-220306 | Sector: Economía | Industria: SOCIEDAD - 22</t>
  </si>
  <si>
    <t>220306018actividades_artisticas,_de_entretenimiento_y_recreativas</t>
  </si>
  <si>
    <t>INSERT INTO categoria VALUES (220306018,'Actividades artísticas, de entretenimiento y recreativas','Actividades artísticas, de entretenimiento y recreativas-220306018','Actividades artísticas, de entretenimiento y recreativas-220306018 | Prod: Industria-220306 | Sector: Economía | Industria: SOCIEDAD - 22',220306);</t>
  </si>
  <si>
    <t>Otras actividades de servicios</t>
  </si>
  <si>
    <t>Otras actividades de servicios-220306019</t>
  </si>
  <si>
    <t>Otras actividades de servicios-220306019 | Prod: Industria-220306 | Sector: Economía | Industria: SOCIEDAD - 22</t>
  </si>
  <si>
    <t>220306019otras_actividades_de_servicios</t>
  </si>
  <si>
    <t>INSERT INTO categoria VALUES (220306019,'Otras actividades de servicios','Otras actividades de servicios-220306019','Otras actividades de servicios-220306019 | Prod: Industria-220306 | Sector: Economía | Industria: SOCIEDAD - 22',220306);</t>
  </si>
  <si>
    <t>Actividades de los hogares como empleadores; actividades no diferenciadas de los hogares</t>
  </si>
  <si>
    <t>Actividades de los hogares como empleadores; actividades no diferenciadas de los hogares-220306020</t>
  </si>
  <si>
    <t>Actividades de los hogares como empleadores; actividades no diferenciadas de los hogares-220306020 | Prod: Industria-220306 | Sector: Economía | Industria: SOCIEDAD - 22</t>
  </si>
  <si>
    <t>220306020actividades_de_los_hogares_como_empleadores;_actividades_no_diferenciadas_de_los_hogares</t>
  </si>
  <si>
    <t>INSERT INTO categoria VALUES (220306020,'Actividades de los hogares como empleadores; actividades no diferenciadas de los hogares','Actividades de los hogares como empleadores; actividades no diferenciadas de los hogares-220306020','Actividades de los hogares como empleadores; actividades no diferenciadas de los hogares-220306020 | Prod: Industria-220306 | Sector: Economía | Industria: SOCIEDAD - 22',220306);</t>
  </si>
  <si>
    <t>Actividades de organizaciones y órganos extraterritoriales</t>
  </si>
  <si>
    <t>Actividades de organizaciones y órganos extraterritoriales-220306021</t>
  </si>
  <si>
    <t>Actividades de organizaciones y órganos extraterritoriales-220306021 | Prod: Industria-220306 | Sector: Economía | Industria: SOCIEDAD - 22</t>
  </si>
  <si>
    <t>220306021actividades_de_organizaciones_y_organos_extraterritoriales</t>
  </si>
  <si>
    <t>INSERT INTO categoria VALUES (220306021,'Actividades de organizaciones y órganos extraterritoriales','Actividades de organizaciones y órganos extraterritoriales-220306021','Actividades de organizaciones y órganos extraterritoriales-220306021 | Prod: Industria-220306 | Sector: Economía | Industria: SOCIEDAD - 22',220306);</t>
  </si>
  <si>
    <t>Sectores económicos</t>
  </si>
  <si>
    <t>Primario</t>
  </si>
  <si>
    <t>Primario-220307001</t>
  </si>
  <si>
    <t>Primario-220307001 | Prod: Sec&amp;Económicos-220307 | Sector: Economía | Industria: SOCIEDAD - 22</t>
  </si>
  <si>
    <t>220307001primario</t>
  </si>
  <si>
    <t>INSERT INTO categoria VALUES (220307001,'Primario','Primario-220307001','Primario-220307001 | Prod: Sec&amp;Económicos-220307 | Sector: Economía | Industria: SOCIEDAD - 22',220307);</t>
  </si>
  <si>
    <t>Secundario</t>
  </si>
  <si>
    <t>Secundario-220307002</t>
  </si>
  <si>
    <t>Secundario-220307002 | Prod: Sec&amp;Económicos-220307 | Sector: Economía | Industria: SOCIEDAD - 22</t>
  </si>
  <si>
    <t>220307002secundario</t>
  </si>
  <si>
    <t>INSERT INTO categoria VALUES (220307002,'Secundario','Secundario-220307002','Secundario-220307002 | Prod: Sec&amp;Económicos-220307 | Sector: Economía | Industria: SOCIEDAD - 22',220307);</t>
  </si>
  <si>
    <t>Terciario-220307003</t>
  </si>
  <si>
    <t>Terciario-220307003 | Prod: Sec&amp;Económicos-220307 | Sector: Economía | Industria: SOCIEDAD - 22</t>
  </si>
  <si>
    <t>220307003terciario</t>
  </si>
  <si>
    <t>INSERT INTO categoria VALUES (220307003,'Terciario','Terciario-220307003','Terciario-220307003 | Prod: Sec&amp;Económicos-220307 | Sector: Economía | Industria: SOCIEDAD - 22',220307);</t>
  </si>
  <si>
    <t>Cuaternario</t>
  </si>
  <si>
    <t>Cuaternario-220307004</t>
  </si>
  <si>
    <t>Cuaternario-220307004 | Prod: Sec&amp;Económicos-220307 | Sector: Economía | Industria: SOCIEDAD - 22</t>
  </si>
  <si>
    <t>220307004cuaternario</t>
  </si>
  <si>
    <t>INSERT INTO categoria VALUES (220307004,'Cuaternario','Cuaternario-220307004','Cuaternario-220307004 | Prod: Sec&amp;Económicos-220307 | Sector: Economía | Industria: SOCIEDAD - 22',220307);</t>
  </si>
  <si>
    <t>Quinario</t>
  </si>
  <si>
    <t>Quinario-220307005</t>
  </si>
  <si>
    <t>Quinario-220307005 | Prod: Sec&amp;Económicos-220307 | Sector: Economía | Industria: SOCIEDAD - 22</t>
  </si>
  <si>
    <t>220307005quinario</t>
  </si>
  <si>
    <t>INSERT INTO categoria VALUES (220307005,'Quinario','Quinario-220307005','Quinario-220307005 | Prod: Sec&amp;Económicos-220307 | Sector: Economía | Industria: SOCIEDAD - 22',220307);</t>
  </si>
  <si>
    <t>Privado-220307006</t>
  </si>
  <si>
    <t>Privado-220307006 | Prod: Sec&amp;Económicos-220307 | Sector: Economía | Industria: SOCIEDAD - 22</t>
  </si>
  <si>
    <t>220307006privado</t>
  </si>
  <si>
    <t>INSERT INTO categoria VALUES (220307006,'Privado','Privado-220307006','Privado-220307006 | Prod: Sec&amp;Económicos-220307 | Sector: Economía | Industria: SOCIEDAD - 22',220307);</t>
  </si>
  <si>
    <t>Público-220307007</t>
  </si>
  <si>
    <t>Público-220307007 | Prod: Sec&amp;Económicos-220307 | Sector: Economía | Industria: SOCIEDAD - 22</t>
  </si>
  <si>
    <t>220307007publico</t>
  </si>
  <si>
    <t>INSERT INTO categoria VALUES (220307007,'Público','Público-220307007','Público-220307007 | Prod: Sec&amp;Económicos-220307 | Sector: Economía | Industria: SOCIEDAD - 22',220307);</t>
  </si>
  <si>
    <t>Comercio Internacional</t>
  </si>
  <si>
    <t>Importaciones-220308001</t>
  </si>
  <si>
    <t>Importaciones-220308001 | Prod: Com&amp;Internacional-220308 | Sector: Economía | Industria: SOCIEDAD - 22</t>
  </si>
  <si>
    <t>220308001importaciones</t>
  </si>
  <si>
    <t>INSERT INTO categoria VALUES (220308001,'Importaciones','Importaciones-220308001','Importaciones-220308001 | Prod: Com&amp;Internacional-220308 | Sector: Economía | Industria: SOCIEDAD - 22',220308);</t>
  </si>
  <si>
    <t>Exportaciones-220308002</t>
  </si>
  <si>
    <t>Exportaciones-220308002 | Prod: Com&amp;Internacional-220308 | Sector: Economía | Industria: SOCIEDAD - 22</t>
  </si>
  <si>
    <t>220308002exportaciones</t>
  </si>
  <si>
    <t>INSERT INTO categoria VALUES (220308002,'Exportaciones','Exportaciones-220308002','Exportaciones-220308002 | Prod: Com&amp;Internacional-220308 | Sector: Economía | Industria: SOCIEDAD - 22',220308);</t>
  </si>
  <si>
    <t>Educación y ciencia</t>
  </si>
  <si>
    <t>Tipo de Establecimientos Educacionales</t>
  </si>
  <si>
    <t>Escuelas Municipales</t>
  </si>
  <si>
    <t>Escuelas Municipales-220401001</t>
  </si>
  <si>
    <t>Escuelas Municipales-220401001 | Prod: EstabEduca-220401 | Sector: Educación | Industria: SOCIEDAD - 22</t>
  </si>
  <si>
    <t>220401001escuelas_municipales</t>
  </si>
  <si>
    <t>INSERT INTO categoria VALUES (220401001,'Escuelas Municipales','Escuelas Municipales-220401001','Escuelas Municipales-220401001 | Prod: EstabEduca-220401 | Sector: Educación | Industria: SOCIEDAD - 22',220401);</t>
  </si>
  <si>
    <t>Colegios Particular Subvencionados</t>
  </si>
  <si>
    <t>Colegios Particular Subvencionados-220401002</t>
  </si>
  <si>
    <t>Colegios Particular Subvencionados-220401002 | Prod: EstabEduca-220401 | Sector: Educación | Industria: SOCIEDAD - 22</t>
  </si>
  <si>
    <t>220401002colegios_particular_subvencionados</t>
  </si>
  <si>
    <t>INSERT INTO categoria VALUES (220401002,'Colegios Particular Subvencionados','Colegios Particular Subvencionados-220401002','Colegios Particular Subvencionados-220401002 | Prod: EstabEduca-220401 | Sector: Educación | Industria: SOCIEDAD - 22',220401);</t>
  </si>
  <si>
    <t>Colegios Particular Pagado</t>
  </si>
  <si>
    <t>Colegios Particular Pagado-220401003</t>
  </si>
  <si>
    <t>Colegios Particular Pagado-220401003 | Prod: EstabEduca-220401 | Sector: Educación | Industria: SOCIEDAD - 22</t>
  </si>
  <si>
    <t>220401003colegios_particular_pagado</t>
  </si>
  <si>
    <t>INSERT INTO categoria VALUES (220401003,'Colegios Particular Pagado','Colegios Particular Pagado-220401003','Colegios Particular Pagado-220401003 | Prod: EstabEduca-220401 | Sector: Educación | Industria: SOCIEDAD - 22',220401);</t>
  </si>
  <si>
    <t>Centros de Formación Técnica</t>
  </si>
  <si>
    <t>Centros de Formación Técnica-220401004</t>
  </si>
  <si>
    <t>Centros de Formación Técnica-220401004 | Prod: EstabEduca-220401 | Sector: Educación | Industria: SOCIEDAD - 22</t>
  </si>
  <si>
    <t>220401004centros_de_formacion_tecnica</t>
  </si>
  <si>
    <t>INSERT INTO categoria VALUES (220401004,'Centros de Formación Técnica','Centros de Formación Técnica-220401004','Centros de Formación Técnica-220401004 | Prod: EstabEduca-220401 | Sector: Educación | Industria: SOCIEDAD - 22',220401);</t>
  </si>
  <si>
    <t>Jardines Infantiles Privados</t>
  </si>
  <si>
    <t>Jardines Infantiles Privados-220401005</t>
  </si>
  <si>
    <t>Jardines Infantiles Privados-220401005 | Prod: EstabEduca-220401 | Sector: Educación | Industria: SOCIEDAD - 22</t>
  </si>
  <si>
    <t>220401005jardines_infantiles_privados</t>
  </si>
  <si>
    <t>INSERT INTO categoria VALUES (220401005,'Jardines Infantiles Privados','Jardines Infantiles Privados-220401005','Jardines Infantiles Privados-220401005 | Prod: EstabEduca-220401 | Sector: Educación | Industria: SOCIEDAD - 22',220401);</t>
  </si>
  <si>
    <t>Liceos</t>
  </si>
  <si>
    <t>Liceos-220401006</t>
  </si>
  <si>
    <t>Liceos-220401006 | Prod: EstabEduca-220401 | Sector: Educación | Industria: SOCIEDAD - 22</t>
  </si>
  <si>
    <t>220401006liceos</t>
  </si>
  <si>
    <t>INSERT INTO categoria VALUES (220401006,'Liceos','Liceos-220401006','Liceos-220401006 | Prod: EstabEduca-220401 | Sector: Educación | Industria: SOCIEDAD - 22',220401);</t>
  </si>
  <si>
    <t>Universidades</t>
  </si>
  <si>
    <t>Universidades-220401007</t>
  </si>
  <si>
    <t>Universidades-220401007 | Prod: EstabEduca-220401 | Sector: Educación | Industria: SOCIEDAD - 22</t>
  </si>
  <si>
    <t>220401007universidades</t>
  </si>
  <si>
    <t>INSERT INTO categoria VALUES (220401007,'Universidades','Universidades-220401007','Universidades-220401007 | Prod: EstabEduca-220401 | Sector: Educación | Industria: SOCIEDAD - 22',220401);</t>
  </si>
  <si>
    <t>Institutos Profesionales</t>
  </si>
  <si>
    <t>Institutos Profesionales-220401008</t>
  </si>
  <si>
    <t>Institutos Profesionales-220401008 | Prod: EstabEduca-220401 | Sector: Educación | Industria: SOCIEDAD - 22</t>
  </si>
  <si>
    <t>220401008institutos_profesionales</t>
  </si>
  <si>
    <t>INSERT INTO categoria VALUES (220401008,'Institutos Profesionales','Institutos Profesionales-220401008','Institutos Profesionales-220401008 | Prod: EstabEduca-220401 | Sector: Educación | Industria: SOCIEDAD - 22',220401);</t>
  </si>
  <si>
    <t>Escuelas Politécnicas</t>
  </si>
  <si>
    <t>Escuelas Politécnicas-220401009</t>
  </si>
  <si>
    <t>Escuelas Politécnicas-220401009 | Prod: EstabEduca-220401 | Sector: Educación | Industria: SOCIEDAD - 22</t>
  </si>
  <si>
    <t>220401009escuelas_politecnicas</t>
  </si>
  <si>
    <t>INSERT INTO categoria VALUES (220401009,'Escuelas Politécnicas','Escuelas Politécnicas-220401009','Escuelas Politécnicas-220401009 | Prod: EstabEduca-220401 | Sector: Educación | Industria: SOCIEDAD - 22',220401);</t>
  </si>
  <si>
    <t>Liceo Politécnico</t>
  </si>
  <si>
    <t>Liceo Politécnico-220401010</t>
  </si>
  <si>
    <t>Liceo Politécnico-220401010 | Prod: EstabEduca-220401 | Sector: Educación | Industria: SOCIEDAD - 22</t>
  </si>
  <si>
    <t>220401010liceo_politecnico</t>
  </si>
  <si>
    <t>INSERT INTO categoria VALUES (220401010,'Liceo Politécnico','Liceo Politécnico-220401010','Liceo Politécnico-220401010 | Prod: EstabEduca-220401 | Sector: Educación | Industria: SOCIEDAD - 22',220401);</t>
  </si>
  <si>
    <t>Preuniversitarios</t>
  </si>
  <si>
    <t>Preuniversitarios-220401011</t>
  </si>
  <si>
    <t>Preuniversitarios-220401011 | Prod: EstabEduca-220401 | Sector: Educación | Industria: SOCIEDAD - 22</t>
  </si>
  <si>
    <t>220401011preuniversitarios</t>
  </si>
  <si>
    <t>INSERT INTO categoria VALUES (220401011,'Preuniversitarios','Preuniversitarios-220401011','Preuniversitarios-220401011 | Prod: EstabEduca-220401 | Sector: Educación | Industria: SOCIEDAD - 22',220401);</t>
  </si>
  <si>
    <t>Escuelas con Educación Diferencial</t>
  </si>
  <si>
    <t>Escuelas con Educación Diferencial-220401012</t>
  </si>
  <si>
    <t>Escuelas con Educación Diferencial-220401012 | Prod: EstabEduca-220401 | Sector: Educación | Industria: SOCIEDAD - 22</t>
  </si>
  <si>
    <t>220401012escuelas_con_educacion_diferencial</t>
  </si>
  <si>
    <t>INSERT INTO categoria VALUES (220401012,'Escuelas con Educación Diferencial','Escuelas con Educación Diferencial-220401012','Escuelas con Educación Diferencial-220401012 | Prod: EstabEduca-220401 | Sector: Educación | Industria: SOCIEDAD - 22',220401);</t>
  </si>
  <si>
    <t>Establecimientos Educacionales Públicos</t>
  </si>
  <si>
    <t>Establecimientos Educacionales Públicos-220401013</t>
  </si>
  <si>
    <t>Establecimientos Educacionales Públicos-220401013 | Prod: EstabEduca-220401 | Sector: Educación | Industria: SOCIEDAD - 22</t>
  </si>
  <si>
    <t>220401013establecimientos_educacionales_publicos</t>
  </si>
  <si>
    <t>INSERT INTO categoria VALUES (220401013,'Establecimientos Educacionales Públicos','Establecimientos Educacionales Públicos-220401013','Establecimientos Educacionales Públicos-220401013 | Prod: EstabEduca-220401 | Sector: Educación | Industria: SOCIEDAD - 22',220401);</t>
  </si>
  <si>
    <t>Establecimientos Educacionales Privados</t>
  </si>
  <si>
    <t>Establecimientos Educacionales Privados-220401014</t>
  </si>
  <si>
    <t>Establecimientos Educacionales Privados-220401014 | Prod: EstabEduca-220401 | Sector: Educación | Industria: SOCIEDAD - 22</t>
  </si>
  <si>
    <t>220401014establecimientos_educacionales_privados</t>
  </si>
  <si>
    <t>INSERT INTO categoria VALUES (220401014,'Establecimientos Educacionales Privados','Establecimientos Educacionales Privados-220401014','Establecimientos Educacionales Privados-220401014 | Prod: EstabEduca-220401 | Sector: Educación | Industria: SOCIEDAD - 22',220401);</t>
  </si>
  <si>
    <t>Universidades Privadas</t>
  </si>
  <si>
    <t>Universidades Privadas-220401015</t>
  </si>
  <si>
    <t>Universidades Privadas-220401015 | Prod: EstabEduca-220401 | Sector: Educación | Industria: SOCIEDAD - 22</t>
  </si>
  <si>
    <t>220401015universidades_privadas</t>
  </si>
  <si>
    <t>INSERT INTO categoria VALUES (220401015,'Universidades Privadas','Universidades Privadas-220401015','Universidades Privadas-220401015 | Prod: EstabEduca-220401 | Sector: Educación | Industria: SOCIEDAD - 22',220401);</t>
  </si>
  <si>
    <t>Universidades Estatales</t>
  </si>
  <si>
    <t>Universidades Estatales-220401016</t>
  </si>
  <si>
    <t>Universidades Estatales-220401016 | Prod: EstabEduca-220401 | Sector: Educación | Industria: SOCIEDAD - 22</t>
  </si>
  <si>
    <t>220401016universidades_estatales</t>
  </si>
  <si>
    <t>INSERT INTO categoria VALUES (220401016,'Universidades Estatales','Universidades Estatales-220401016','Universidades Estatales-220401016 | Prod: EstabEduca-220401 | Sector: Educación | Industria: SOCIEDAD - 22',220401);</t>
  </si>
  <si>
    <t>Universidades Tradicionales</t>
  </si>
  <si>
    <t>Universidades Tradicionales-220401017</t>
  </si>
  <si>
    <t>Universidades Tradicionales-220401017 | Prod: EstabEduca-220401 | Sector: Educación | Industria: SOCIEDAD - 22</t>
  </si>
  <si>
    <t>220401017universidades_tradicionales</t>
  </si>
  <si>
    <t>INSERT INTO categoria VALUES (220401017,'Universidades Tradicionales','Universidades Tradicionales-220401017','Universidades Tradicionales-220401017 | Prod: EstabEduca-220401 | Sector: Educación | Industria: SOCIEDAD - 22',220401);</t>
  </si>
  <si>
    <t>Jardines Infantiles JUNJI</t>
  </si>
  <si>
    <t>Jardines Infantiles JUNJI-220401018</t>
  </si>
  <si>
    <t>Jardines Infantiles JUNJI-220401018 | Prod: EstabEduca-220401 | Sector: Educación | Industria: SOCIEDAD - 22</t>
  </si>
  <si>
    <t>220401018jardines_infantiles_junji</t>
  </si>
  <si>
    <t>INSERT INTO categoria VALUES (220401018,'Jardines Infantiles JUNJI','Jardines Infantiles JUNJI-220401018','Jardines Infantiles JUNJI-220401018 | Prod: EstabEduca-220401 | Sector: Educación | Industria: SOCIEDAD - 22',220401);</t>
  </si>
  <si>
    <t>Jardines Infantiles Integra</t>
  </si>
  <si>
    <t>Jardines Infantiles Integra-220401019</t>
  </si>
  <si>
    <t>Jardines Infantiles Integra-220401019 | Prod: EstabEduca-220401 | Sector: Educación | Industria: SOCIEDAD - 22</t>
  </si>
  <si>
    <t>220401019jardines_infantiles_integra</t>
  </si>
  <si>
    <t>INSERT INTO categoria VALUES (220401019,'Jardines Infantiles Integra','Jardines Infantiles Integra-220401019','Jardines Infantiles Integra-220401019 | Prod: EstabEduca-220401 | Sector: Educación | Industria: SOCIEDAD - 22',220401);</t>
  </si>
  <si>
    <t>Educación Carcelaria</t>
  </si>
  <si>
    <t>Educación Carcelaria-220401020</t>
  </si>
  <si>
    <t>Educación Carcelaria-220401020 | Prod: EstabEduca-220401 | Sector: Educación | Industria: SOCIEDAD - 22</t>
  </si>
  <si>
    <t>220401020educacion_carcelaria</t>
  </si>
  <si>
    <t>INSERT INTO categoria VALUES (220401020,'Educación Carcelaria','Educación Carcelaria-220401020','Educación Carcelaria-220401020 | Prod: EstabEduca-220401 | Sector: Educación | Industria: SOCIEDAD - 22',220401);</t>
  </si>
  <si>
    <t>Corporación de Administración Delegada</t>
  </si>
  <si>
    <t>Corporación de Administración Delegada-220401021</t>
  </si>
  <si>
    <t>Corporación de Administración Delegada-220401021 | Prod: EstabEduca-220401 | Sector: Educación | Industria: SOCIEDAD - 22</t>
  </si>
  <si>
    <t>220401021corporacion_de_administracion_delegada</t>
  </si>
  <si>
    <t>INSERT INTO categoria VALUES (220401021,'Corporación de Administración Delegada','Corporación de Administración Delegada-220401021','Corporación de Administración Delegada-220401021 | Prod: EstabEduca-220401 | Sector: Educación | Industria: SOCIEDAD - 22',220401);</t>
  </si>
  <si>
    <t>Servicio Local de Educación</t>
  </si>
  <si>
    <t>Servicio Local de Educación-220401022</t>
  </si>
  <si>
    <t>Servicio Local de Educación-220401022 | Prod: EstabEduca-220401 | Sector: Educación | Industria: SOCIEDAD - 22</t>
  </si>
  <si>
    <t>220401022servicio_local_de_educacion</t>
  </si>
  <si>
    <t>INSERT INTO categoria VALUES (220401022,'Servicio Local de Educación','Servicio Local de Educación-220401022','Servicio Local de Educación-220401022 | Prod: EstabEduca-220401 | Sector: Educación | Industria: SOCIEDAD - 22',220401);</t>
  </si>
  <si>
    <t>Matrículas por Establecimiento</t>
  </si>
  <si>
    <t>Matrículas en Escuelas Municipales</t>
  </si>
  <si>
    <t>Matrículas en Escuelas Municipales-220402001</t>
  </si>
  <si>
    <t>Matrículas en Escuelas Municipales-220402001 | Prod: Matrículas-220402 | Sector: Educación | Industria: SOCIEDAD - 22</t>
  </si>
  <si>
    <t>220402001matriculas_en_escuelas_municipales</t>
  </si>
  <si>
    <t>INSERT INTO categoria VALUES (220402001,'Matrículas en Escuelas Municipales','Matrículas en Escuelas Municipales-220402001','Matrículas en Escuelas Municipales-220402001 | Prod: Matrículas-220402 | Sector: Educación | Industria: SOCIEDAD - 22',220402);</t>
  </si>
  <si>
    <t>Matrículas en Colegios Subvencionados</t>
  </si>
  <si>
    <t>Matrículas en Colegios Subvencionados-220402002</t>
  </si>
  <si>
    <t>Matrículas en Colegios Subvencionados-220402002 | Prod: Matrículas-220402 | Sector: Educación | Industria: SOCIEDAD - 22</t>
  </si>
  <si>
    <t>220402002matriculas_en_colegios_subvencionados</t>
  </si>
  <si>
    <t>INSERT INTO categoria VALUES (220402002,'Matrículas en Colegios Subvencionados','Matrículas en Colegios Subvencionados-220402002','Matrículas en Colegios Subvencionados-220402002 | Prod: Matrículas-220402 | Sector: Educación | Industria: SOCIEDAD - 22',220402);</t>
  </si>
  <si>
    <t>Matrículas en Colegios Privados</t>
  </si>
  <si>
    <t>Matrículas en Colegios Privados-220402003</t>
  </si>
  <si>
    <t>Matrículas en Colegios Privados-220402003 | Prod: Matrículas-220402 | Sector: Educación | Industria: SOCIEDAD - 22</t>
  </si>
  <si>
    <t>220402003matriculas_en_colegios_privados</t>
  </si>
  <si>
    <t>INSERT INTO categoria VALUES (220402003,'Matrículas en Colegios Privados','Matrículas en Colegios Privados-220402003','Matrículas en Colegios Privados-220402003 | Prod: Matrículas-220402 | Sector: Educación | Industria: SOCIEDAD - 22',220402);</t>
  </si>
  <si>
    <t>Matrículas en Centros de Formación Técnica</t>
  </si>
  <si>
    <t>Matrículas en Centros de Formación Técnica-220402004</t>
  </si>
  <si>
    <t>Matrículas en Centros de Formación Técnica-220402004 | Prod: Matrículas-220402 | Sector: Educación | Industria: SOCIEDAD - 22</t>
  </si>
  <si>
    <t>220402004matriculas_en_centros_de_formacion_tecnica</t>
  </si>
  <si>
    <t>INSERT INTO categoria VALUES (220402004,'Matrículas en Centros de Formación Técnica','Matrículas en Centros de Formación Técnica-220402004','Matrículas en Centros de Formación Técnica-220402004 | Prod: Matrículas-220402 | Sector: Educación | Industria: SOCIEDAD - 22',220402);</t>
  </si>
  <si>
    <t>Matrículas en Jardines Infantiles Privados</t>
  </si>
  <si>
    <t>Matrículas en Jardines Infantiles Privados-220402005</t>
  </si>
  <si>
    <t>Matrículas en Jardines Infantiles Privados-220402005 | Prod: Matrículas-220402 | Sector: Educación | Industria: SOCIEDAD - 22</t>
  </si>
  <si>
    <t>220402005matriculas_en_jardines_infantiles_privados</t>
  </si>
  <si>
    <t>INSERT INTO categoria VALUES (220402005,'Matrículas en Jardines Infantiles Privados','Matrículas en Jardines Infantiles Privados-220402005','Matrículas en Jardines Infantiles Privados-220402005 | Prod: Matrículas-220402 | Sector: Educación | Industria: SOCIEDAD - 22',220402);</t>
  </si>
  <si>
    <t>Matrículas en Liceos</t>
  </si>
  <si>
    <t>Matrículas en Liceos-220402006</t>
  </si>
  <si>
    <t>Matrículas en Liceos-220402006 | Prod: Matrículas-220402 | Sector: Educación | Industria: SOCIEDAD - 22</t>
  </si>
  <si>
    <t>220402006matriculas_en_liceos</t>
  </si>
  <si>
    <t>INSERT INTO categoria VALUES (220402006,'Matrículas en Liceos','Matrículas en Liceos-220402006','Matrículas en Liceos-220402006 | Prod: Matrículas-220402 | Sector: Educación | Industria: SOCIEDAD - 22',220402);</t>
  </si>
  <si>
    <t>Matrículas en Universidades</t>
  </si>
  <si>
    <t>Matrículas en Universidades-220402007</t>
  </si>
  <si>
    <t>Matrículas en Universidades-220402007 | Prod: Matrículas-220402 | Sector: Educación | Industria: SOCIEDAD - 22</t>
  </si>
  <si>
    <t>220402007matriculas_en_universidades</t>
  </si>
  <si>
    <t>INSERT INTO categoria VALUES (220402007,'Matrículas en Universidades','Matrículas en Universidades-220402007','Matrículas en Universidades-220402007 | Prod: Matrículas-220402 | Sector: Educación | Industria: SOCIEDAD - 22',220402);</t>
  </si>
  <si>
    <t>Matrículas en Institutos Profesionales</t>
  </si>
  <si>
    <t>Matrículas en Institutos Profesionales-220402008</t>
  </si>
  <si>
    <t>Matrículas en Institutos Profesionales-220402008 | Prod: Matrículas-220402 | Sector: Educación | Industria: SOCIEDAD - 22</t>
  </si>
  <si>
    <t>220402008matriculas_en_institutos_profesionales</t>
  </si>
  <si>
    <t>INSERT INTO categoria VALUES (220402008,'Matrículas en Institutos Profesionales','Matrículas en Institutos Profesionales-220402008','Matrículas en Institutos Profesionales-220402008 | Prod: Matrículas-220402 | Sector: Educación | Industria: SOCIEDAD - 22',220402);</t>
  </si>
  <si>
    <t>Matrículas en Escuelas Politécnicas</t>
  </si>
  <si>
    <t>Matrículas en Escuelas Politécnicas-220402009</t>
  </si>
  <si>
    <t>Matrículas en Escuelas Politécnicas-220402009 | Prod: Matrículas-220402 | Sector: Educación | Industria: SOCIEDAD - 22</t>
  </si>
  <si>
    <t>220402009matriculas_en_escuelas_politecnicas</t>
  </si>
  <si>
    <t>INSERT INTO categoria VALUES (220402009,'Matrículas en Escuelas Politécnicas','Matrículas en Escuelas Politécnicas-220402009','Matrículas en Escuelas Politécnicas-220402009 | Prod: Matrículas-220402 | Sector: Educación | Industria: SOCIEDAD - 22',220402);</t>
  </si>
  <si>
    <t>Matrículas en Liceo Politécnico</t>
  </si>
  <si>
    <t>Matrículas en Liceo Politécnico-220402010</t>
  </si>
  <si>
    <t>Matrículas en Liceo Politécnico-220402010 | Prod: Matrículas-220402 | Sector: Educación | Industria: SOCIEDAD - 22</t>
  </si>
  <si>
    <t>220402010matriculas_en_liceo_politecnico</t>
  </si>
  <si>
    <t>INSERT INTO categoria VALUES (220402010,'Matrículas en Liceo Politécnico','Matrículas en Liceo Politécnico-220402010','Matrículas en Liceo Politécnico-220402010 | Prod: Matrículas-220402 | Sector: Educación | Industria: SOCIEDAD - 22',220402);</t>
  </si>
  <si>
    <t>Matrículas en Preuniversitarios</t>
  </si>
  <si>
    <t>Matrículas en Preuniversitarios-220402011</t>
  </si>
  <si>
    <t>Matrículas en Preuniversitarios-220402011 | Prod: Matrículas-220402 | Sector: Educación | Industria: SOCIEDAD - 22</t>
  </si>
  <si>
    <t>220402011matriculas_en_preuniversitarios</t>
  </si>
  <si>
    <t>INSERT INTO categoria VALUES (220402011,'Matrículas en Preuniversitarios','Matrículas en Preuniversitarios-220402011','Matrículas en Preuniversitarios-220402011 | Prod: Matrículas-220402 | Sector: Educación | Industria: SOCIEDAD - 22',220402);</t>
  </si>
  <si>
    <t>Matrículas en Escuelas con Educación Diferencial</t>
  </si>
  <si>
    <t>Matrículas en Escuelas con Educación Diferencial-220402012</t>
  </si>
  <si>
    <t>Matrículas en Escuelas con Educación Diferencial-220402012 | Prod: Matrículas-220402 | Sector: Educación | Industria: SOCIEDAD - 22</t>
  </si>
  <si>
    <t>220402012matriculas_en_escuelas_con_educacion_diferencial</t>
  </si>
  <si>
    <t>INSERT INTO categoria VALUES (220402012,'Matrículas en Escuelas con Educación Diferencial','Matrículas en Escuelas con Educación Diferencial-220402012','Matrículas en Escuelas con Educación Diferencial-220402012 | Prod: Matrículas-220402 | Sector: Educación | Industria: SOCIEDAD - 22',220402);</t>
  </si>
  <si>
    <t>Matrículas en Establecimientos Educacionales Públicos</t>
  </si>
  <si>
    <t>Matrículas en Establecimientos Educacionales Públicos-220402013</t>
  </si>
  <si>
    <t>Matrículas en Establecimientos Educacionales Públicos-220402013 | Prod: Matrículas-220402 | Sector: Educación | Industria: SOCIEDAD - 22</t>
  </si>
  <si>
    <t>220402013matriculas_en_establecimientos_educacionales_publicos</t>
  </si>
  <si>
    <t>INSERT INTO categoria VALUES (220402013,'Matrículas en Establecimientos Educacionales Públicos','Matrículas en Establecimientos Educacionales Públicos-220402013','Matrículas en Establecimientos Educacionales Públicos-220402013 | Prod: Matrículas-220402 | Sector: Educación | Industria: SOCIEDAD - 22',220402);</t>
  </si>
  <si>
    <t>Matrículas en Establecimientos Educacionales Privados</t>
  </si>
  <si>
    <t>Matrículas en Establecimientos Educacionales Privados-220402014</t>
  </si>
  <si>
    <t>Matrículas en Establecimientos Educacionales Privados-220402014 | Prod: Matrículas-220402 | Sector: Educación | Industria: SOCIEDAD - 22</t>
  </si>
  <si>
    <t>220402014matriculas_en_establecimientos_educacionales_privados</t>
  </si>
  <si>
    <t>INSERT INTO categoria VALUES (220402014,'Matrículas en Establecimientos Educacionales Privados','Matrículas en Establecimientos Educacionales Privados-220402014','Matrículas en Establecimientos Educacionales Privados-220402014 | Prod: Matrículas-220402 | Sector: Educación | Industria: SOCIEDAD - 22',220402);</t>
  </si>
  <si>
    <t>Matrículas en Universidades Privadas</t>
  </si>
  <si>
    <t>Matrículas en Universidades Privadas-220402015</t>
  </si>
  <si>
    <t>Matrículas en Universidades Privadas-220402015 | Prod: Matrículas-220402 | Sector: Educación | Industria: SOCIEDAD - 22</t>
  </si>
  <si>
    <t>220402015matriculas_en_universidades_privadas</t>
  </si>
  <si>
    <t>INSERT INTO categoria VALUES (220402015,'Matrículas en Universidades Privadas','Matrículas en Universidades Privadas-220402015','Matrículas en Universidades Privadas-220402015 | Prod: Matrículas-220402 | Sector: Educación | Industria: SOCIEDAD - 22',220402);</t>
  </si>
  <si>
    <t>Matrículas en Universidades Estatales</t>
  </si>
  <si>
    <t>Matrículas en Universidades Estatales-220402016</t>
  </si>
  <si>
    <t>Matrículas en Universidades Estatales-220402016 | Prod: Matrículas-220402 | Sector: Educación | Industria: SOCIEDAD - 22</t>
  </si>
  <si>
    <t>220402016matriculas_en_universidades_estatales</t>
  </si>
  <si>
    <t>INSERT INTO categoria VALUES (220402016,'Matrículas en Universidades Estatales','Matrículas en Universidades Estatales-220402016','Matrículas en Universidades Estatales-220402016 | Prod: Matrículas-220402 | Sector: Educación | Industria: SOCIEDAD - 22',220402);</t>
  </si>
  <si>
    <t>Matrículas en Universidades Tradicionales</t>
  </si>
  <si>
    <t>Matrículas en Universidades Tradicionales-220402017</t>
  </si>
  <si>
    <t>Matrículas en Universidades Tradicionales-220402017 | Prod: Matrículas-220402 | Sector: Educación | Industria: SOCIEDAD - 22</t>
  </si>
  <si>
    <t>220402017matriculas_en_universidades_tradicionales</t>
  </si>
  <si>
    <t>INSERT INTO categoria VALUES (220402017,'Matrículas en Universidades Tradicionales','Matrículas en Universidades Tradicionales-220402017','Matrículas en Universidades Tradicionales-220402017 | Prod: Matrículas-220402 | Sector: Educación | Industria: SOCIEDAD - 22',220402);</t>
  </si>
  <si>
    <t>Matrículas en Jardines Infantiles JUNJI</t>
  </si>
  <si>
    <t>Matrículas en Jardines Infantiles JUNJI-220402018</t>
  </si>
  <si>
    <t>Matrículas en Jardines Infantiles JUNJI-220402018 | Prod: Matrículas-220402 | Sector: Educación | Industria: SOCIEDAD - 22</t>
  </si>
  <si>
    <t>220402018matriculas_en_jardines_infantiles_junji</t>
  </si>
  <si>
    <t>INSERT INTO categoria VALUES (220402018,'Matrículas en Jardines Infantiles JUNJI','Matrículas en Jardines Infantiles JUNJI-220402018','Matrículas en Jardines Infantiles JUNJI-220402018 | Prod: Matrículas-220402 | Sector: Educación | Industria: SOCIEDAD - 22',220402);</t>
  </si>
  <si>
    <t>Matrículas en Jardines Infantiles Integra</t>
  </si>
  <si>
    <t>Matrículas en Jardines Infantiles Integra-220402019</t>
  </si>
  <si>
    <t>Matrículas en Jardines Infantiles Integra-220402019 | Prod: Matrículas-220402 | Sector: Educación | Industria: SOCIEDAD - 22</t>
  </si>
  <si>
    <t>220402019matriculas_en_jardines_infantiles_integra</t>
  </si>
  <si>
    <t>INSERT INTO categoria VALUES (220402019,'Matrículas en Jardines Infantiles Integra','Matrículas en Jardines Infantiles Integra-220402019','Matrículas en Jardines Infantiles Integra-220402019 | Prod: Matrículas-220402 | Sector: Educación | Industria: SOCIEDAD - 22',220402);</t>
  </si>
  <si>
    <t>Matrículas en Corporación de Administración Delegada</t>
  </si>
  <si>
    <t>Matrículas en Corporación de Administración Delegada-220402020</t>
  </si>
  <si>
    <t>Matrículas en Corporación de Administración Delegada-220402020 | Prod: Matrículas-220402 | Sector: Educación | Industria: SOCIEDAD - 22</t>
  </si>
  <si>
    <t>220402020matriculas_en_corporacion_de_administracion_delegada</t>
  </si>
  <si>
    <t>INSERT INTO categoria VALUES (220402020,'Matrículas en Corporación de Administración Delegada','Matrículas en Corporación de Administración Delegada-220402020','Matrículas en Corporación de Administración Delegada-220402020 | Prod: Matrículas-220402 | Sector: Educación | Industria: SOCIEDAD - 22',220402);</t>
  </si>
  <si>
    <t>Matrículas en Servicio Local de Educación</t>
  </si>
  <si>
    <t>Matrículas en Servicio Local de Educación-220402021</t>
  </si>
  <si>
    <t>Matrículas en Servicio Local de Educación-220402021 | Prod: Matrículas-220402 | Sector: Educación | Industria: SOCIEDAD - 22</t>
  </si>
  <si>
    <t>220402021matriculas_en_servicio_local_de_educacion</t>
  </si>
  <si>
    <t>INSERT INTO categoria VALUES (220402021,'Matrículas en Servicio Local de Educación','Matrículas en Servicio Local de Educación-220402021','Matrículas en Servicio Local de Educación-220402021 | Prod: Matrículas-220402 | Sector: Educación | Industria: SOCIEDAD - 22',220402);</t>
  </si>
  <si>
    <t>Profesionales de la Educación</t>
  </si>
  <si>
    <t>Docentes en aula</t>
  </si>
  <si>
    <t>Docentes en aula-220403001</t>
  </si>
  <si>
    <t>Docentes en aula-220403001 | Prod: ProfEduca-220403 | Sector: Educación | Industria: SOCIEDAD - 22</t>
  </si>
  <si>
    <t>220403001docentes_en_aula</t>
  </si>
  <si>
    <t>INSERT INTO categoria VALUES (220403001,'Docentes en aula','Docentes en aula-220403001','Docentes en aula-220403001 | Prod: ProfEduca-220403 | Sector: Educación | Industria: SOCIEDAD - 22',220403);</t>
  </si>
  <si>
    <t>Psicopedagogos/as</t>
  </si>
  <si>
    <t>Psicopedagogos/as-220403002</t>
  </si>
  <si>
    <t>Psicopedagogos/as-220403002 | Prod: ProfEduca-220403 | Sector: Educación | Industria: SOCIEDAD - 22</t>
  </si>
  <si>
    <t>220403002psicopedagogos/as</t>
  </si>
  <si>
    <t>INSERT INTO categoria VALUES (220403002,'Psicopedagogos/as','Psicopedagogos/as-220403002','Psicopedagogos/as-220403002 | Prod: ProfEduca-220403 | Sector: Educación | Industria: SOCIEDAD - 22',220403);</t>
  </si>
  <si>
    <t>Psicólogos/as</t>
  </si>
  <si>
    <t>Psicólogos/as-220403003</t>
  </si>
  <si>
    <t>Psicólogos/as-220403003 | Prod: ProfEduca-220403 | Sector: Educación | Industria: SOCIEDAD - 22</t>
  </si>
  <si>
    <t>220403003psicologos/as</t>
  </si>
  <si>
    <t>INSERT INTO categoria VALUES (220403003,'Psicólogos/as','Psicólogos/as-220403003','Psicólogos/as-220403003 | Prod: ProfEduca-220403 | Sector: Educación | Industria: SOCIEDAD - 22',220403);</t>
  </si>
  <si>
    <t>Educadores de Párvulo</t>
  </si>
  <si>
    <t>Educadores de Párvulo-220403004</t>
  </si>
  <si>
    <t>Educadores de Párvulo-220403004 | Prod: ProfEduca-220403 | Sector: Educación | Industria: SOCIEDAD - 22</t>
  </si>
  <si>
    <t>220403004educadores_de_parvulo</t>
  </si>
  <si>
    <t>INSERT INTO categoria VALUES (220403004,'Educadores de Párvulo','Educadores de Párvulo-220403004','Educadores de Párvulo-220403004 | Prod: ProfEduca-220403 | Sector: Educación | Industria: SOCIEDAD - 22',220403);</t>
  </si>
  <si>
    <t>Enfermeros/as</t>
  </si>
  <si>
    <t>Enfermeros/as-220403005</t>
  </si>
  <si>
    <t>Enfermeros/as-220403005 | Prod: ProfEduca-220403 | Sector: Educación | Industria: SOCIEDAD - 22</t>
  </si>
  <si>
    <t>220403005enfermeros/as</t>
  </si>
  <si>
    <t>INSERT INTO categoria VALUES (220403005,'Enfermeros/as','Enfermeros/as-220403005','Enfermeros/as-220403005 | Prod: ProfEduca-220403 | Sector: Educación | Industria: SOCIEDAD - 22',220403);</t>
  </si>
  <si>
    <t>Inspectores/as</t>
  </si>
  <si>
    <t>Inspectores/as-220403006</t>
  </si>
  <si>
    <t>Inspectores/as-220403006 | Prod: ProfEduca-220403 | Sector: Educación | Industria: SOCIEDAD - 22</t>
  </si>
  <si>
    <t>220403006inspectores/as</t>
  </si>
  <si>
    <t>INSERT INTO categoria VALUES (220403006,'Inspectores/as','Inspectores/as-220403006','Inspectores/as-220403006 | Prod: ProfEduca-220403 | Sector: Educación | Industria: SOCIEDAD - 22',220403);</t>
  </si>
  <si>
    <t>Asistentes de Párvulo</t>
  </si>
  <si>
    <t>Asistentes de Párvulo-220403007</t>
  </si>
  <si>
    <t>Asistentes de Párvulo-220403007 | Prod: ProfEduca-220403 | Sector: Educación | Industria: SOCIEDAD - 22</t>
  </si>
  <si>
    <t>220403007asistentes_de_parvulo</t>
  </si>
  <si>
    <t>INSERT INTO categoria VALUES (220403007,'Asistentes de Párvulo','Asistentes de Párvulo-220403007','Asistentes de Párvulo-220403007 | Prod: ProfEduca-220403 | Sector: Educación | Industria: SOCIEDAD - 22',220403);</t>
  </si>
  <si>
    <t>Asistentes de Básica</t>
  </si>
  <si>
    <t>Asistentes de Básica-220403008</t>
  </si>
  <si>
    <t>Asistentes de Básica-220403008 | Prod: ProfEduca-220403 | Sector: Educación | Industria: SOCIEDAD - 22</t>
  </si>
  <si>
    <t>220403008asistentes_de_basica</t>
  </si>
  <si>
    <t>INSERT INTO categoria VALUES (220403008,'Asistentes de Básica','Asistentes de Básica-220403008','Asistentes de Básica-220403008 | Prod: ProfEduca-220403 | Sector: Educación | Industria: SOCIEDAD - 22',220403);</t>
  </si>
  <si>
    <t>Bibliotecólogos/as</t>
  </si>
  <si>
    <t>Bibliotecólogos/as-220403009</t>
  </si>
  <si>
    <t>Bibliotecólogos/as-220403009 | Prod: ProfEduca-220403 | Sector: Educación | Industria: SOCIEDAD - 22</t>
  </si>
  <si>
    <t>220403009bibliotecologos/as</t>
  </si>
  <si>
    <t>INSERT INTO categoria VALUES (220403009,'Bibliotecólogos/as','Bibliotecólogos/as-220403009','Bibliotecólogos/as-220403009 | Prod: ProfEduca-220403 | Sector: Educación | Industria: SOCIEDAD - 22',220403);</t>
  </si>
  <si>
    <t>Directores/as</t>
  </si>
  <si>
    <t>Directores/as-220403010</t>
  </si>
  <si>
    <t>Directores/as-220403010 | Prod: ProfEduca-220403 | Sector: Educación | Industria: SOCIEDAD - 22</t>
  </si>
  <si>
    <t>220403010directores/as</t>
  </si>
  <si>
    <t>INSERT INTO categoria VALUES (220403010,'Directores/as','Directores/as-220403010','Directores/as-220403010 | Prod: ProfEduca-220403 | Sector: Educación | Industria: SOCIEDAD - 22',220403);</t>
  </si>
  <si>
    <t>Secretarias/os</t>
  </si>
  <si>
    <t>Secretarias/os-220403011</t>
  </si>
  <si>
    <t>Secretarias/os-220403011 | Prod: ProfEduca-220403 | Sector: Educación | Industria: SOCIEDAD - 22</t>
  </si>
  <si>
    <t>220403011secretarias/os</t>
  </si>
  <si>
    <t>INSERT INTO categoria VALUES (220403011,'Secretarias/os','Secretarias/os-220403011','Secretarias/os-220403011 | Prod: ProfEduca-220403 | Sector: Educación | Industria: SOCIEDAD - 22',220403);</t>
  </si>
  <si>
    <t>Asistentes de la Educación</t>
  </si>
  <si>
    <t>Auxiliares de Limpieza y Mantención</t>
  </si>
  <si>
    <t>Auxiliares de Limpieza y Mantención-220404001</t>
  </si>
  <si>
    <t>Auxiliares de Limpieza y Mantención-220404001 | Prod: AsistenteEduca-220404 | Sector: Educación | Industria: SOCIEDAD - 22</t>
  </si>
  <si>
    <t>220404001auxiliares_de_limpieza_y_mantencion</t>
  </si>
  <si>
    <t>INSERT INTO categoria VALUES (220404001,'Auxiliares de Limpieza y Mantención','Auxiliares de Limpieza y Mantención-220404001','Auxiliares de Limpieza y Mantención-220404001 | Prod: AsistenteEduca-220404 | Sector: Educación | Industria: SOCIEDAD - 22',220404);</t>
  </si>
  <si>
    <t>Porteros</t>
  </si>
  <si>
    <t>Porteros-220404002</t>
  </si>
  <si>
    <t>Porteros-220404002 | Prod: AsistenteEduca-220404 | Sector: Educación | Industria: SOCIEDAD - 22</t>
  </si>
  <si>
    <t>220404002porteros</t>
  </si>
  <si>
    <t>INSERT INTO categoria VALUES (220404002,'Porteros','Porteros-220404002','Porteros-220404002 | Prod: AsistenteEduca-220404 | Sector: Educación | Industria: SOCIEDAD - 22',220404);</t>
  </si>
  <si>
    <t>Transportistas</t>
  </si>
  <si>
    <t>Transportistas-220404003</t>
  </si>
  <si>
    <t>Transportistas-220404003 | Prod: AsistenteEduca-220404 | Sector: Educación | Industria: SOCIEDAD - 22</t>
  </si>
  <si>
    <t>220404003transportistas</t>
  </si>
  <si>
    <t>INSERT INTO categoria VALUES (220404003,'Transportistas','Transportistas-220404003','Transportistas-220404003 | Prod: AsistenteEduca-220404 | Sector: Educación | Industria: SOCIEDAD - 22',220404);</t>
  </si>
  <si>
    <t>Manipuladores de Alimentos</t>
  </si>
  <si>
    <t>Manipuladores de Alimentos-220404004</t>
  </si>
  <si>
    <t>Manipuladores de Alimentos-220404004 | Prod: AsistenteEduca-220404 | Sector: Educación | Industria: SOCIEDAD - 22</t>
  </si>
  <si>
    <t>220404004manipuladores_de_alimentos</t>
  </si>
  <si>
    <t>INSERT INTO categoria VALUES (220404004,'Manipuladores de Alimentos','Manipuladores de Alimentos-220404004','Manipuladores de Alimentos-220404004 | Prod: AsistenteEduca-220404 | Sector: Educación | Industria: SOCIEDAD - 22',220404);</t>
  </si>
  <si>
    <t>Guardias de Seguridad-220404005</t>
  </si>
  <si>
    <t>Guardias de Seguridad-220404005 | Prod: AsistenteEduca-220404 | Sector: Educación | Industria: SOCIEDAD - 22</t>
  </si>
  <si>
    <t>220404005guardias_de_seguridad</t>
  </si>
  <si>
    <t>INSERT INTO categoria VALUES (220404005,'Guardias de Seguridad','Guardias de Seguridad-220404005','Guardias de Seguridad-220404005 | Prod: AsistenteEduca-220404 | Sector: Educación | Industria: SOCIEDAD - 22',220404);</t>
  </si>
  <si>
    <t>Métricas de la Educación</t>
  </si>
  <si>
    <t>Puntaje SIMCE Lectura</t>
  </si>
  <si>
    <t>Puntaje SIMCE Lectura-220405001</t>
  </si>
  <si>
    <t>Puntaje SIMCE Lectura-220405001 | Prod: Educa-220405 | Sector: Educación | Industria: SOCIEDAD - 22</t>
  </si>
  <si>
    <t>220405001puntaje_simce_lectura</t>
  </si>
  <si>
    <t>INSERT INTO categoria VALUES (220405001,'Puntaje SIMCE Lectura','Puntaje SIMCE Lectura-220405001','Puntaje SIMCE Lectura-220405001 | Prod: Educa-220405 | Sector: Educación | Industria: SOCIEDAD - 22',220405);</t>
  </si>
  <si>
    <t>Puntaje SIMCE Matemática</t>
  </si>
  <si>
    <t>Puntaje SIMCE Matemática-220405002</t>
  </si>
  <si>
    <t>Puntaje SIMCE Matemática-220405002 | Prod: Educa-220405 | Sector: Educación | Industria: SOCIEDAD - 22</t>
  </si>
  <si>
    <t>220405002puntaje_simce_matematica</t>
  </si>
  <si>
    <t>INSERT INTO categoria VALUES (220405002,'Puntaje SIMCE Matemática','Puntaje SIMCE Matemática-220405002','Puntaje SIMCE Matemática-220405002 | Prod: Educa-220405 | Sector: Educación | Industria: SOCIEDAD - 22',220405);</t>
  </si>
  <si>
    <t>Puntaje SIMCE Historia</t>
  </si>
  <si>
    <t>Puntaje SIMCE Historia-220405003</t>
  </si>
  <si>
    <t>Puntaje SIMCE Historia-220405003 | Prod: Educa-220405 | Sector: Educación | Industria: SOCIEDAD - 22</t>
  </si>
  <si>
    <t>220405003puntaje_simce_historia</t>
  </si>
  <si>
    <t>INSERT INTO categoria VALUES (220405003,'Puntaje SIMCE Historia','Puntaje SIMCE Historia-220405003','Puntaje SIMCE Historia-220405003 | Prod: Educa-220405 | Sector: Educación | Industria: SOCIEDAD - 22',220405);</t>
  </si>
  <si>
    <t>Puntaje SIMCE Educación Física y Salud</t>
  </si>
  <si>
    <t>Puntaje SIMCE Educación Física y Salud-220405004</t>
  </si>
  <si>
    <t>Puntaje SIMCE Educación Física y Salud-220405004 | Prod: Educa-220405 | Sector: Educación | Industria: SOCIEDAD - 22</t>
  </si>
  <si>
    <t>220405004puntaje_simce_educacion_fisica_y_salud</t>
  </si>
  <si>
    <t>INSERT INTO categoria VALUES (220405004,'Puntaje SIMCE Educación Física y Salud','Puntaje SIMCE Educación Física y Salud-220405004','Puntaje SIMCE Educación Física y Salud-220405004 | Prod: Educa-220405 | Sector: Educación | Industria: SOCIEDAD - 22',220405);</t>
  </si>
  <si>
    <t>Puntaje SIMCE Inglés</t>
  </si>
  <si>
    <t>Puntaje SIMCE Inglés-220405005</t>
  </si>
  <si>
    <t>Puntaje SIMCE Inglés-220405005 | Prod: Educa-220405 | Sector: Educación | Industria: SOCIEDAD - 22</t>
  </si>
  <si>
    <t>220405005puntaje_simce_ingles</t>
  </si>
  <si>
    <t>INSERT INTO categoria VALUES (220405005,'Puntaje SIMCE Inglés','Puntaje SIMCE Inglés-220405005','Puntaje SIMCE Inglés-220405005 | Prod: Educa-220405 | Sector: Educación | Industria: SOCIEDAD - 22',220405);</t>
  </si>
  <si>
    <t>Puntaje SIMCE TICS</t>
  </si>
  <si>
    <t>Puntaje SIMCE TICS-220405006</t>
  </si>
  <si>
    <t>Puntaje SIMCE TICS-220405006 | Prod: Educa-220405 | Sector: Educación | Industria: SOCIEDAD - 22</t>
  </si>
  <si>
    <t>220405006puntaje_simce_tics</t>
  </si>
  <si>
    <t>INSERT INTO categoria VALUES (220405006,'Puntaje SIMCE TICS','Puntaje SIMCE TICS-220405006','Puntaje SIMCE TICS-220405006 | Prod: Educa-220405 | Sector: Educación | Industria: SOCIEDAD - 22',220405);</t>
  </si>
  <si>
    <t>Puntaje SIMCE Ciencias Naturales</t>
  </si>
  <si>
    <t>Puntaje SIMCE Ciencias Naturales-220405007</t>
  </si>
  <si>
    <t>Puntaje SIMCE Ciencias Naturales-220405007 | Prod: Educa-220405 | Sector: Educación | Industria: SOCIEDAD - 22</t>
  </si>
  <si>
    <t>220405007puntaje_simce_ciencias_naturales</t>
  </si>
  <si>
    <t>INSERT INTO categoria VALUES (220405007,'Puntaje SIMCE Ciencias Naturales','Puntaje SIMCE Ciencias Naturales-220405007','Puntaje SIMCE Ciencias Naturales-220405007 | Prod: Educa-220405 | Sector: Educación | Industria: SOCIEDAD - 22',220405);</t>
  </si>
  <si>
    <t>Puntaje SIMCE Formación Ciudadana</t>
  </si>
  <si>
    <t>Puntaje SIMCE Formación Ciudadana-220405008</t>
  </si>
  <si>
    <t>Puntaje SIMCE Formación Ciudadana-220405008 | Prod: Educa-220405 | Sector: Educación | Industria: SOCIEDAD - 22</t>
  </si>
  <si>
    <t>220405008puntaje_simce_formacion_ciudadana</t>
  </si>
  <si>
    <t>INSERT INTO categoria VALUES (220405008,'Puntaje SIMCE Formación Ciudadana','Puntaje SIMCE Formación Ciudadana-220405008','Puntaje SIMCE Formación Ciudadana-220405008 | Prod: Educa-220405 | Sector: Educación | Industria: SOCIEDAD - 22',220405);</t>
  </si>
  <si>
    <t>Puntaje SIMCE Escritura</t>
  </si>
  <si>
    <t>Puntaje SIMCE Escritura-220405009</t>
  </si>
  <si>
    <t>Puntaje SIMCE Escritura-220405009 | Prod: Educa-220405 | Sector: Educación | Industria: SOCIEDAD - 22</t>
  </si>
  <si>
    <t>220405009puntaje_simce_escritura</t>
  </si>
  <si>
    <t>INSERT INTO categoria VALUES (220405009,'Puntaje SIMCE Escritura','Puntaje SIMCE Escritura-220405009','Puntaje SIMCE Escritura-220405009 | Prod: Educa-220405 | Sector: Educación | Industria: SOCIEDAD - 22',220405);</t>
  </si>
  <si>
    <t>Puntaje PSU Comprensión Lectora</t>
  </si>
  <si>
    <t>Puntaje PSU Comprensión Lectora-220405010</t>
  </si>
  <si>
    <t>Puntaje PSU Comprensión Lectora-220405010 | Prod: Educa-220405 | Sector: Educación | Industria: SOCIEDAD - 22</t>
  </si>
  <si>
    <t>220405010puntaje_psu_comprension_lectora</t>
  </si>
  <si>
    <t>INSERT INTO categoria VALUES (220405010,'Puntaje PSU Comprensión Lectora','Puntaje PSU Comprensión Lectora-220405010','Puntaje PSU Comprensión Lectora-220405010 | Prod: Educa-220405 | Sector: Educación | Industria: SOCIEDAD - 22',220405);</t>
  </si>
  <si>
    <t>Puntaje PSU Matemáticas</t>
  </si>
  <si>
    <t>Puntaje PSU Matemáticas-220405011</t>
  </si>
  <si>
    <t>Puntaje PSU Matemáticas-220405011 | Prod: Educa-220405 | Sector: Educación | Industria: SOCIEDAD - 22</t>
  </si>
  <si>
    <t>220405011puntaje_psu_matematicas</t>
  </si>
  <si>
    <t>INSERT INTO categoria VALUES (220405011,'Puntaje PSU Matemáticas','Puntaje PSU Matemáticas-220405011','Puntaje PSU Matemáticas-220405011 | Prod: Educa-220405 | Sector: Educación | Industria: SOCIEDAD - 22',220405);</t>
  </si>
  <si>
    <t>Puntaje PSU Ciencias</t>
  </si>
  <si>
    <t>Puntaje PSU Ciencias-220405012</t>
  </si>
  <si>
    <t>Puntaje PSU Ciencias-220405012 | Prod: Educa-220405 | Sector: Educación | Industria: SOCIEDAD - 22</t>
  </si>
  <si>
    <t>220405012puntaje_psu_ciencias</t>
  </si>
  <si>
    <t>INSERT INTO categoria VALUES (220405012,'Puntaje PSU Ciencias','Puntaje PSU Ciencias-220405012','Puntaje PSU Ciencias-220405012 | Prod: Educa-220405 | Sector: Educación | Industria: SOCIEDAD - 22',220405);</t>
  </si>
  <si>
    <t>Puntaje PSU Historia y Ciencias Sociales</t>
  </si>
  <si>
    <t>Puntaje PSU Historia y Ciencias Sociales-220405013</t>
  </si>
  <si>
    <t>Puntaje PSU Historia y Ciencias Sociales-220405013 | Prod: Educa-220405 | Sector: Educación | Industria: SOCIEDAD - 22</t>
  </si>
  <si>
    <t>220405013puntaje_psu_historia_y_ciencias_sociales</t>
  </si>
  <si>
    <t>INSERT INTO categoria VALUES (220405013,'Puntaje PSU Historia y Ciencias Sociales','Puntaje PSU Historia y Ciencias Sociales-220405013','Puntaje PSU Historia y Ciencias Sociales-220405013 | Prod: Educa-220405 | Sector: Educación | Industria: SOCIEDAD - 22',220405);</t>
  </si>
  <si>
    <t>Puntaje PTU Comprensión Lectora</t>
  </si>
  <si>
    <t>Puntaje PTU Comprensión Lectora-220405014</t>
  </si>
  <si>
    <t>Puntaje PTU Comprensión Lectora-220405014 | Prod: Educa-220405 | Sector: Educación | Industria: SOCIEDAD - 22</t>
  </si>
  <si>
    <t>220405014puntaje_ptu_comprension_lectora</t>
  </si>
  <si>
    <t>INSERT INTO categoria VALUES (220405014,'Puntaje PTU Comprensión Lectora','Puntaje PTU Comprensión Lectora-220405014','Puntaje PTU Comprensión Lectora-220405014 | Prod: Educa-220405 | Sector: Educación | Industria: SOCIEDAD - 22',220405);</t>
  </si>
  <si>
    <t>Puntaje PTU Matemáticas</t>
  </si>
  <si>
    <t>Puntaje PTU Matemáticas-220405015</t>
  </si>
  <si>
    <t>Puntaje PTU Matemáticas-220405015 | Prod: Educa-220405 | Sector: Educación | Industria: SOCIEDAD - 22</t>
  </si>
  <si>
    <t>220405015puntaje_ptu_matematicas</t>
  </si>
  <si>
    <t>INSERT INTO categoria VALUES (220405015,'Puntaje PTU Matemáticas','Puntaje PTU Matemáticas-220405015','Puntaje PTU Matemáticas-220405015 | Prod: Educa-220405 | Sector: Educación | Industria: SOCIEDAD - 22',220405);</t>
  </si>
  <si>
    <t>Puntaje PTU Ciencias</t>
  </si>
  <si>
    <t>Puntaje PTU Ciencias-220405016</t>
  </si>
  <si>
    <t>Puntaje PTU Ciencias-220405016 | Prod: Educa-220405 | Sector: Educación | Industria: SOCIEDAD - 22</t>
  </si>
  <si>
    <t>220405016puntaje_ptu_ciencias</t>
  </si>
  <si>
    <t>INSERT INTO categoria VALUES (220405016,'Puntaje PTU Ciencias','Puntaje PTU Ciencias-220405016','Puntaje PTU Ciencias-220405016 | Prod: Educa-220405 | Sector: Educación | Industria: SOCIEDAD - 22',220405);</t>
  </si>
  <si>
    <t>Puntaje PTU Historia y Ciencias Sociales</t>
  </si>
  <si>
    <t>Puntaje PTU Historia y Ciencias Sociales-220405017</t>
  </si>
  <si>
    <t>Puntaje PTU Historia y Ciencias Sociales-220405017 | Prod: Educa-220405 | Sector: Educación | Industria: SOCIEDAD - 22</t>
  </si>
  <si>
    <t>220405017puntaje_ptu_historia_y_ciencias_sociales</t>
  </si>
  <si>
    <t>INSERT INTO categoria VALUES (220405017,'Puntaje PTU Historia y Ciencias Sociales','Puntaje PTU Historia y Ciencias Sociales-220405017','Puntaje PTU Historia y Ciencias Sociales-220405017 | Prod: Educa-220405 | Sector: Educación | Industria: SOCIEDAD - 22',220405);</t>
  </si>
  <si>
    <t>Niveles Educacionales</t>
  </si>
  <si>
    <t>Parvulario o Preescolar</t>
  </si>
  <si>
    <t>Parvulario o Preescolar-220406001</t>
  </si>
  <si>
    <t>Parvulario o Preescolar-220406001 | Prod: NivelEduca-220406 | Sector: Educación | Industria: SOCIEDAD - 22</t>
  </si>
  <si>
    <t>220406001parvulario_o_preescolar</t>
  </si>
  <si>
    <t>INSERT INTO categoria VALUES (220406001,'Parvulario o Preescolar','Parvulario o Preescolar-220406001','Parvulario o Preescolar-220406001 | Prod: NivelEduca-220406 | Sector: Educación | Industria: SOCIEDAD - 22',220406);</t>
  </si>
  <si>
    <t>Nivel Básico o Primario</t>
  </si>
  <si>
    <t>Nivel Básico o Primario-220406002</t>
  </si>
  <si>
    <t>Nivel Básico o Primario-220406002 | Prod: NivelEduca-220406 | Sector: Educación | Industria: SOCIEDAD - 22</t>
  </si>
  <si>
    <t>220406002nivel_basico_o_primario</t>
  </si>
  <si>
    <t>INSERT INTO categoria VALUES (220406002,'Nivel Básico o Primario','Nivel Básico o Primario-220406002','Nivel Básico o Primario-220406002 | Prod: NivelEduca-220406 | Sector: Educación | Industria: SOCIEDAD - 22',220406);</t>
  </si>
  <si>
    <t>Nivel Medio o Secundario</t>
  </si>
  <si>
    <t>Nivel Medio o Secundario-220406003</t>
  </si>
  <si>
    <t>Nivel Medio o Secundario-220406003 | Prod: NivelEduca-220406 | Sector: Educación | Industria: SOCIEDAD - 22</t>
  </si>
  <si>
    <t>220406003nivel_medio_o_secundario</t>
  </si>
  <si>
    <t>INSERT INTO categoria VALUES (220406003,'Nivel Medio o Secundario','Nivel Medio o Secundario-220406003','Nivel Medio o Secundario-220406003 | Prod: NivelEduca-220406 | Sector: Educación | Industria: SOCIEDAD - 22',220406);</t>
  </si>
  <si>
    <t>Nivel Superior</t>
  </si>
  <si>
    <t>Nivel Superior-220406004</t>
  </si>
  <si>
    <t>Nivel Superior-220406004 | Prod: NivelEduca-220406 | Sector: Educación | Industria: SOCIEDAD - 22</t>
  </si>
  <si>
    <t>220406004nivel_superior</t>
  </si>
  <si>
    <t>INSERT INTO categoria VALUES (220406004,'Nivel Superior','Nivel Superior-220406004','Nivel Superior-220406004 | Prod: NivelEduca-220406 | Sector: Educación | Industria: SOCIEDAD - 22',220406);</t>
  </si>
  <si>
    <t>Magísters</t>
  </si>
  <si>
    <t>Magísters-220406005</t>
  </si>
  <si>
    <t>Magísters-220406005 | Prod: NivelEduca-220406 | Sector: Educación | Industria: SOCIEDAD - 22</t>
  </si>
  <si>
    <t>220406005magisters</t>
  </si>
  <si>
    <t>INSERT INTO categoria VALUES (220406005,'Magísters','Magísters-220406005','Magísters-220406005 | Prod: NivelEduca-220406 | Sector: Educación | Industria: SOCIEDAD - 22',220406);</t>
  </si>
  <si>
    <t>Doctorados</t>
  </si>
  <si>
    <t>Doctorados-220406006</t>
  </si>
  <si>
    <t>Doctorados-220406006 | Prod: NivelEduca-220406 | Sector: Educación | Industria: SOCIEDAD - 22</t>
  </si>
  <si>
    <t>220406006doctorados</t>
  </si>
  <si>
    <t>INSERT INTO categoria VALUES (220406006,'Doctorados','Doctorados-220406006','Doctorados-220406006 | Prod: NivelEduca-220406 | Sector: Educación | Industria: SOCIEDAD - 22',220406);</t>
  </si>
  <si>
    <t>Posgrados</t>
  </si>
  <si>
    <t>Posgrados-220406007</t>
  </si>
  <si>
    <t>Posgrados-220406007 | Prod: NivelEduca-220406 | Sector: Educación | Industria: SOCIEDAD - 22</t>
  </si>
  <si>
    <t>220406007posgrados</t>
  </si>
  <si>
    <t>INSERT INTO categoria VALUES (220406007,'Posgrados','Posgrados-220406007','Posgrados-220406007 | Prod: NivelEduca-220406 | Sector: Educación | Industria: SOCIEDAD - 22',220406);</t>
  </si>
  <si>
    <t>MBAs</t>
  </si>
  <si>
    <t>MBAs-220406008</t>
  </si>
  <si>
    <t>MBAs-220406008 | Prod: NivelEduca-220406 | Sector: Educación | Industria: SOCIEDAD - 22</t>
  </si>
  <si>
    <t>220406008mbas</t>
  </si>
  <si>
    <t>INSERT INTO categoria VALUES (220406008,'MBAs','MBAs-220406008','MBAs-220406008 | Prod: NivelEduca-220406 | Sector: Educación | Industria: SOCIEDAD - 22',220406);</t>
  </si>
  <si>
    <t>Licenciaturas</t>
  </si>
  <si>
    <t>Licenciaturas-220406009</t>
  </si>
  <si>
    <t>Licenciaturas-220406009 | Prod: NivelEduca-220406 | Sector: Educación | Industria: SOCIEDAD - 22</t>
  </si>
  <si>
    <t>220406009licenciaturas</t>
  </si>
  <si>
    <t>INSERT INTO categoria VALUES (220406009,'Licenciaturas','Licenciaturas-220406009','Licenciaturas-220406009 | Prod: NivelEduca-220406 | Sector: Educación | Industria: SOCIEDAD - 22',220406);</t>
  </si>
  <si>
    <t>Diplomados</t>
  </si>
  <si>
    <t>Diplomados-220406010</t>
  </si>
  <si>
    <t>Diplomados-220406010 | Prod: NivelEduca-220406 | Sector: Educación | Industria: SOCIEDAD - 22</t>
  </si>
  <si>
    <t>220406010diplomados</t>
  </si>
  <si>
    <t>INSERT INTO categoria VALUES (220406010,'Diplomados','Diplomados-220406010','Diplomados-220406010 | Prod: NivelEduca-220406 | Sector: Educación | Industria: SOCIEDAD - 22',220406);</t>
  </si>
  <si>
    <t>Bachilleratos</t>
  </si>
  <si>
    <t>Bachilleratos-220406011</t>
  </si>
  <si>
    <t>Bachilleratos-220406011 | Prod: NivelEduca-220406 | Sector: Educación | Industria: SOCIEDAD - 22</t>
  </si>
  <si>
    <t>220406011bachilleratos</t>
  </si>
  <si>
    <t>INSERT INTO categoria VALUES (220406011,'Bachilleratos','Bachilleratos-220406011','Bachilleratos-220406011 | Prod: NivelEduca-220406 | Sector: Educación | Industria: SOCIEDAD - 22',220406);</t>
  </si>
  <si>
    <t>Ciencia y Transferencia Tecnológica</t>
  </si>
  <si>
    <t>Patentes</t>
  </si>
  <si>
    <t>Patentes-220407001</t>
  </si>
  <si>
    <t>Patentes-220407001 | Prod: CyT-220407 | Sector: Educación | Industria: SOCIEDAD - 22</t>
  </si>
  <si>
    <t>220407001patentes</t>
  </si>
  <si>
    <t>INSERT INTO categoria VALUES (220407001,'Patentes','Patentes-220407001','Patentes-220407001 | Prod: CyT-220407 | Sector: Educación | Industria: SOCIEDAD - 22',220407);</t>
  </si>
  <si>
    <t>Licencias</t>
  </si>
  <si>
    <t>Licencias-220407002</t>
  </si>
  <si>
    <t>Licencias-220407002 | Prod: CyT-220407 | Sector: Educación | Industria: SOCIEDAD - 22</t>
  </si>
  <si>
    <t>220407002licencias</t>
  </si>
  <si>
    <t>INSERT INTO categoria VALUES (220407002,'Licencias','Licencias-220407002','Licencias-220407002 | Prod: CyT-220407 | Sector: Educación | Industria: SOCIEDAD - 22',220407);</t>
  </si>
  <si>
    <t>Vacunas</t>
  </si>
  <si>
    <t>Vacunas-220407003</t>
  </si>
  <si>
    <t>Vacunas-220407003 | Prod: CyT-220407 | Sector: Educación | Industria: SOCIEDAD - 22</t>
  </si>
  <si>
    <t>220407003vacunas</t>
  </si>
  <si>
    <t>INSERT INTO categoria VALUES (220407003,'Vacunas','Vacunas-220407003','Vacunas-220407003 | Prod: CyT-220407 | Sector: Educación | Industria: SOCIEDAD - 22',220407);</t>
  </si>
  <si>
    <t>Proyectos de Innovación</t>
  </si>
  <si>
    <t>Proyectos de Innovación-220407004</t>
  </si>
  <si>
    <t>Proyectos de Innovación-220407004 | Prod: CyT-220407 | Sector: Educación | Industria: SOCIEDAD - 22</t>
  </si>
  <si>
    <t>220407004proyectos_de_innovacion</t>
  </si>
  <si>
    <t>INSERT INTO categoria VALUES (220407004,'Proyectos de Innovación','Proyectos de Innovación-220407004','Proyectos de Innovación-220407004 | Prod: CyT-220407 | Sector: Educación | Industria: SOCIEDAD - 22',220407);</t>
  </si>
  <si>
    <t>Marcas Registradas</t>
  </si>
  <si>
    <t>Marcas Registradas-220407005</t>
  </si>
  <si>
    <t>Marcas Registradas-220407005 | Prod: CyT-220407 | Sector: Educación | Industria: SOCIEDAD - 22</t>
  </si>
  <si>
    <t>220407005marcas_registradas</t>
  </si>
  <si>
    <t>INSERT INTO categoria VALUES (220407005,'Marcas Registradas','Marcas Registradas-220407005','Marcas Registradas-220407005 | Prod: CyT-220407 | Sector: Educación | Industria: SOCIEDAD - 22',220407);</t>
  </si>
  <si>
    <t>Modelos de Utilidad</t>
  </si>
  <si>
    <t>Modelos de Utilidad-220407006</t>
  </si>
  <si>
    <t>Modelos de Utilidad-220407006 | Prod: CyT-220407 | Sector: Educación | Industria: SOCIEDAD - 22</t>
  </si>
  <si>
    <t>220407006modelos_de_utilidad</t>
  </si>
  <si>
    <t>INSERT INTO categoria VALUES (220407006,'Modelos de Utilidad','Modelos de Utilidad-220407006','Modelos de Utilidad-220407006 | Prod: CyT-220407 | Sector: Educación | Industria: SOCIEDAD - 22',220407);</t>
  </si>
  <si>
    <t>Geografía y medio ambiente</t>
  </si>
  <si>
    <t>División Geográfica</t>
  </si>
  <si>
    <t>Continentes</t>
  </si>
  <si>
    <t>Continentes-220501001</t>
  </si>
  <si>
    <t>Continentes-220501001 | Prod: GeoDiv-220501 | Sector: Geografía&amp;MA | Industria: SOCIEDAD - 22</t>
  </si>
  <si>
    <t>220501001continentes</t>
  </si>
  <si>
    <t>INSERT INTO categoria VALUES (220501001,'Continentes','Continentes-220501001','Continentes-220501001 | Prod: GeoDiv-220501 | Sector: Geografía&amp;MA | Industria: SOCIEDAD - 22',220501);</t>
  </si>
  <si>
    <t>Subcontinentes</t>
  </si>
  <si>
    <t>Subcontinentes-220501002</t>
  </si>
  <si>
    <t>Subcontinentes-220501002 | Prod: GeoDiv-220501 | Sector: Geografía&amp;MA | Industria: SOCIEDAD - 22</t>
  </si>
  <si>
    <t>220501002subcontinentes</t>
  </si>
  <si>
    <t>INSERT INTO categoria VALUES (220501002,'Subcontinentes','Subcontinentes-220501002','Subcontinentes-220501002 | Prod: GeoDiv-220501 | Sector: Geografía&amp;MA | Industria: SOCIEDAD - 22',220501);</t>
  </si>
  <si>
    <t>Países</t>
  </si>
  <si>
    <t>Países-220501003</t>
  </si>
  <si>
    <t>Países-220501003 | Prod: GeoDiv-220501 | Sector: Geografía&amp;MA | Industria: SOCIEDAD - 22</t>
  </si>
  <si>
    <t>220501003paises</t>
  </si>
  <si>
    <t>INSERT INTO categoria VALUES (220501003,'Países','Países-220501003','Países-220501003 | Prod: GeoDiv-220501 | Sector: Geografía&amp;MA | Industria: SOCIEDAD - 22',220501);</t>
  </si>
  <si>
    <t>Accidentes Geográficos</t>
  </si>
  <si>
    <t>Llanuras</t>
  </si>
  <si>
    <t>Llanuras-220503001</t>
  </si>
  <si>
    <t>Llanuras-220503001 | Prod: GeoAccidente-220503 | Sector: Geografía&amp;MA | Industria: SOCIEDAD - 22</t>
  </si>
  <si>
    <t>220503001llanuras</t>
  </si>
  <si>
    <t>INSERT INTO categoria VALUES (220503001,'Llanuras','Llanuras-220503001','Llanuras-220503001 | Prod: GeoAccidente-220503 | Sector: Geografía&amp;MA | Industria: SOCIEDAD - 22',220503);</t>
  </si>
  <si>
    <t>Mesetas</t>
  </si>
  <si>
    <t>Mesetas-220503002</t>
  </si>
  <si>
    <t>Mesetas-220503002 | Prod: GeoAccidente-220503 | Sector: Geografía&amp;MA | Industria: SOCIEDAD - 22</t>
  </si>
  <si>
    <t>220503002mesetas</t>
  </si>
  <si>
    <t>INSERT INTO categoria VALUES (220503002,'Mesetas','Mesetas-220503002','Mesetas-220503002 | Prod: GeoAccidente-220503 | Sector: Geografía&amp;MA | Industria: SOCIEDAD - 22',220503);</t>
  </si>
  <si>
    <t>Montañas-220503003</t>
  </si>
  <si>
    <t>Montañas-220503003 | Prod: GeoAccidente-220503 | Sector: Geografía&amp;MA | Industria: SOCIEDAD - 22</t>
  </si>
  <si>
    <t>220503003montañas</t>
  </si>
  <si>
    <t>INSERT INTO categoria VALUES (220503003,'Montañas','Montañas-220503003','Montañas-220503003 | Prod: GeoAccidente-220503 | Sector: Geografía&amp;MA | Industria: SOCIEDAD - 22',220503);</t>
  </si>
  <si>
    <t>Formaciones Rocosas</t>
  </si>
  <si>
    <t>Formaciones Rocosas-220503004</t>
  </si>
  <si>
    <t>Formaciones Rocosas-220503004 | Prod: GeoAccidente-220503 | Sector: Geografía&amp;MA | Industria: SOCIEDAD - 22</t>
  </si>
  <si>
    <t>220503004formaciones_rocosas</t>
  </si>
  <si>
    <t>INSERT INTO categoria VALUES (220503004,'Formaciones Rocosas','Formaciones Rocosas-220503004','Formaciones Rocosas-220503004 | Prod: GeoAccidente-220503 | Sector: Geografía&amp;MA | Industria: SOCIEDAD - 22',220503);</t>
  </si>
  <si>
    <t>Acantilados</t>
  </si>
  <si>
    <t>Acantilados-220503005</t>
  </si>
  <si>
    <t>Acantilados-220503005 | Prod: GeoAccidente-220503 | Sector: Geografía&amp;MA | Industria: SOCIEDAD - 22</t>
  </si>
  <si>
    <t>220503005acantilados</t>
  </si>
  <si>
    <t>INSERT INTO categoria VALUES (220503005,'Acantilados','Acantilados-220503005','Acantilados-220503005 | Prod: GeoAccidente-220503 | Sector: Geografía&amp;MA | Industria: SOCIEDAD - 22',220503);</t>
  </si>
  <si>
    <t>Barrancos</t>
  </si>
  <si>
    <t>Barrancos-220503006</t>
  </si>
  <si>
    <t>Barrancos-220503006 | Prod: GeoAccidente-220503 | Sector: Geografía&amp;MA | Industria: SOCIEDAD - 22</t>
  </si>
  <si>
    <t>220503006barrancos</t>
  </si>
  <si>
    <t>INSERT INTO categoria VALUES (220503006,'Barrancos','Barrancos-220503006','Barrancos-220503006 | Prod: GeoAccidente-220503 | Sector: Geografía&amp;MA | Industria: SOCIEDAD - 22',220503);</t>
  </si>
  <si>
    <t>Cayos</t>
  </si>
  <si>
    <t>Cayos-220503007</t>
  </si>
  <si>
    <t>Cayos-220503007 | Prod: GeoAccidente-220503 | Sector: Geografía&amp;MA | Industria: SOCIEDAD - 22</t>
  </si>
  <si>
    <t>220503007cayos</t>
  </si>
  <si>
    <t>INSERT INTO categoria VALUES (220503007,'Cayos','Cayos-220503007','Cayos-220503007 | Prod: GeoAccidente-220503 | Sector: Geografía&amp;MA | Industria: SOCIEDAD - 22',220503);</t>
  </si>
  <si>
    <t>Colinas-220503008</t>
  </si>
  <si>
    <t>Colinas-220503008 | Prod: GeoAccidente-220503 | Sector: Geografía&amp;MA | Industria: SOCIEDAD - 22</t>
  </si>
  <si>
    <t>220503008colinas</t>
  </si>
  <si>
    <t>INSERT INTO categoria VALUES (220503008,'Colinas','Colinas-220503008','Colinas-220503008 | Prod: GeoAccidente-220503 | Sector: Geografía&amp;MA | Industria: SOCIEDAD - 22',220503);</t>
  </si>
  <si>
    <t>Cuencas</t>
  </si>
  <si>
    <t>Cuencas-220503009</t>
  </si>
  <si>
    <t>Cuencas-220503009 | Prod: GeoAccidente-220503 | Sector: Geografía&amp;MA | Industria: SOCIEDAD - 22</t>
  </si>
  <si>
    <t>220503009cuencas</t>
  </si>
  <si>
    <t>INSERT INTO categoria VALUES (220503009,'Cuencas','Cuencas-220503009','Cuencas-220503009 | Prod: GeoAccidente-220503 | Sector: Geografía&amp;MA | Industria: SOCIEDAD - 22',220503);</t>
  </si>
  <si>
    <t>Cuestas</t>
  </si>
  <si>
    <t>Cuestas-220503010</t>
  </si>
  <si>
    <t>Cuestas-220503010 | Prod: GeoAccidente-220503 | Sector: Geografía&amp;MA | Industria: SOCIEDAD - 22</t>
  </si>
  <si>
    <t>220503010cuestas</t>
  </si>
  <si>
    <t>INSERT INTO categoria VALUES (220503010,'Cuestas','Cuestas-220503010','Cuestas-220503010 | Prod: GeoAccidente-220503 | Sector: Geografía&amp;MA | Industria: SOCIEDAD - 22',220503);</t>
  </si>
  <si>
    <t>Cerros</t>
  </si>
  <si>
    <t>Cerros-220503011</t>
  </si>
  <si>
    <t>Cerros-220503011 | Prod: GeoAccidente-220503 | Sector: Geografía&amp;MA | Industria: SOCIEDAD - 22</t>
  </si>
  <si>
    <t>220503011cerros</t>
  </si>
  <si>
    <t>INSERT INTO categoria VALUES (220503011,'Cerros','Cerros-220503011','Cerros-220503011 | Prod: GeoAccidente-220503 | Sector: Geografía&amp;MA | Industria: SOCIEDAD - 22',220503);</t>
  </si>
  <si>
    <t>Valles Glaciares</t>
  </si>
  <si>
    <t>Valles Glaciares-220503012</t>
  </si>
  <si>
    <t>Valles Glaciares-220503012 | Prod: GeoAccidente-220503 | Sector: Geografía&amp;MA | Industria: SOCIEDAD - 22</t>
  </si>
  <si>
    <t>220503012valles_glaciares</t>
  </si>
  <si>
    <t>INSERT INTO categoria VALUES (220503012,'Valles Glaciares','Valles Glaciares-220503012','Valles Glaciares-220503012 | Prod: GeoAccidente-220503 | Sector: Geografía&amp;MA | Industria: SOCIEDAD - 22',220503);</t>
  </si>
  <si>
    <t>Archipiélagos</t>
  </si>
  <si>
    <t>Archipiélagos-220503013</t>
  </si>
  <si>
    <t>Archipiélagos-220503013 | Prod: GeoAccidente-220503 | Sector: Geografía&amp;MA | Industria: SOCIEDAD - 22</t>
  </si>
  <si>
    <t>220503013archipielagos</t>
  </si>
  <si>
    <t>INSERT INTO categoria VALUES (220503013,'Archipiélagos','Archipiélagos-220503013','Archipiélagos-220503013 | Prod: GeoAccidente-220503 | Sector: Geografía&amp;MA | Industria: SOCIEDAD - 22',220503);</t>
  </si>
  <si>
    <t>Arroyos-220503014</t>
  </si>
  <si>
    <t>Arroyos-220503014 | Prod: GeoAccidente-220503 | Sector: Geografía&amp;MA | Industria: SOCIEDAD - 22</t>
  </si>
  <si>
    <t>220503014arroyos</t>
  </si>
  <si>
    <t>INSERT INTO categoria VALUES (220503014,'Arroyos','Arroyos-220503014','Arroyos-220503014 | Prod: GeoAccidente-220503 | Sector: Geografía&amp;MA | Industria: SOCIEDAD - 22',220503);</t>
  </si>
  <si>
    <t>Bahías</t>
  </si>
  <si>
    <t>Bahías-220503015</t>
  </si>
  <si>
    <t>Bahías-220503015 | Prod: GeoAccidente-220503 | Sector: Geografía&amp;MA | Industria: SOCIEDAD - 22</t>
  </si>
  <si>
    <t>220503015bahias</t>
  </si>
  <si>
    <t>INSERT INTO categoria VALUES (220503015,'Bahías','Bahías-220503015','Bahías-220503015 | Prod: GeoAccidente-220503 | Sector: Geografía&amp;MA | Industria: SOCIEDAD - 22',220503);</t>
  </si>
  <si>
    <t>Cascadas</t>
  </si>
  <si>
    <t>Cascadas-220503016</t>
  </si>
  <si>
    <t>Cascadas-220503016 | Prod: GeoAccidente-220503 | Sector: Geografía&amp;MA | Industria: SOCIEDAD - 22</t>
  </si>
  <si>
    <t>220503016cascadas</t>
  </si>
  <si>
    <t>INSERT INTO categoria VALUES (220503016,'Cascadas','Cascadas-220503016','Cascadas-220503016 | Prod: GeoAccidente-220503 | Sector: Geografía&amp;MA | Industria: SOCIEDAD - 22',220503);</t>
  </si>
  <si>
    <t>Cuevas</t>
  </si>
  <si>
    <t>Cuevas-220503017</t>
  </si>
  <si>
    <t>Cuevas-220503017 | Prod: GeoAccidente-220503 | Sector: Geografía&amp;MA | Industria: SOCIEDAD - 22</t>
  </si>
  <si>
    <t>220503017cuevas</t>
  </si>
  <si>
    <t>INSERT INTO categoria VALUES (220503017,'Cuevas','Cuevas-220503017','Cuevas-220503017 | Prod: GeoAccidente-220503 | Sector: Geografía&amp;MA | Industria: SOCIEDAD - 22',220503);</t>
  </si>
  <si>
    <t>Diques</t>
  </si>
  <si>
    <t>Diques-220503018</t>
  </si>
  <si>
    <t>Diques-220503018 | Prod: GeoAccidente-220503 | Sector: Geografía&amp;MA | Industria: SOCIEDAD - 22</t>
  </si>
  <si>
    <t>220503018diques</t>
  </si>
  <si>
    <t>INSERT INTO categoria VALUES (220503018,'Diques','Diques-220503018','Diques-220503018 | Prod: GeoAccidente-220503 | Sector: Geografía&amp;MA | Industria: SOCIEDAD - 22',220503);</t>
  </si>
  <si>
    <t>Islas</t>
  </si>
  <si>
    <t>Islas-220503019</t>
  </si>
  <si>
    <t>Islas-220503019 | Prod: GeoAccidente-220503 | Sector: Geografía&amp;MA | Industria: SOCIEDAD - 22</t>
  </si>
  <si>
    <t>220503019islas</t>
  </si>
  <si>
    <t>INSERT INTO categoria VALUES (220503019,'Islas','Islas-220503019','Islas-220503019 | Prod: GeoAccidente-220503 | Sector: Geografía&amp;MA | Industria: SOCIEDAD - 22',220503);</t>
  </si>
  <si>
    <t>Lagos-220503020</t>
  </si>
  <si>
    <t>Lagos-220503020 | Prod: GeoAccidente-220503 | Sector: Geografía&amp;MA | Industria: SOCIEDAD - 22</t>
  </si>
  <si>
    <t>220503020lagos</t>
  </si>
  <si>
    <t>INSERT INTO categoria VALUES (220503020,'Lagos','Lagos-220503020','Lagos-220503020 | Prod: GeoAccidente-220503 | Sector: Geografía&amp;MA | Industria: SOCIEDAD - 22',220503);</t>
  </si>
  <si>
    <t>Lagunas-220503021</t>
  </si>
  <si>
    <t>Lagunas-220503021 | Prod: GeoAccidente-220503 | Sector: Geografía&amp;MA | Industria: SOCIEDAD - 22</t>
  </si>
  <si>
    <t>220503021lagunas</t>
  </si>
  <si>
    <t>INSERT INTO categoria VALUES (220503021,'Lagunas','Lagunas-220503021','Lagunas-220503021 | Prod: GeoAccidente-220503 | Sector: Geografía&amp;MA | Industria: SOCIEDAD - 22',220503);</t>
  </si>
  <si>
    <t>Manantiales-220503022</t>
  </si>
  <si>
    <t>Manantiales-220503022 | Prod: GeoAccidente-220503 | Sector: Geografía&amp;MA | Industria: SOCIEDAD - 22</t>
  </si>
  <si>
    <t>220503022manantiales</t>
  </si>
  <si>
    <t>INSERT INTO categoria VALUES (220503022,'Manantiales','Manantiales-220503022','Manantiales-220503022 | Prod: GeoAccidente-220503 | Sector: Geografía&amp;MA | Industria: SOCIEDAD - 22',220503);</t>
  </si>
  <si>
    <t>Mares</t>
  </si>
  <si>
    <t>Mares-220503023</t>
  </si>
  <si>
    <t>Mares-220503023 | Prod: GeoAccidente-220503 | Sector: Geografía&amp;MA | Industria: SOCIEDAD - 22</t>
  </si>
  <si>
    <t>220503023mares</t>
  </si>
  <si>
    <t>INSERT INTO categoria VALUES (220503023,'Mares','Mares-220503023','Mares-220503023 | Prod: GeoAccidente-220503 | Sector: Geografía&amp;MA | Industria: SOCIEDAD - 22',220503);</t>
  </si>
  <si>
    <t>Oasis</t>
  </si>
  <si>
    <t>Oasis-220503024</t>
  </si>
  <si>
    <t>Oasis-220503024 | Prod: GeoAccidente-220503 | Sector: Geografía&amp;MA | Industria: SOCIEDAD - 22</t>
  </si>
  <si>
    <t>220503024oasis</t>
  </si>
  <si>
    <t>INSERT INTO categoria VALUES (220503024,'Oasis','Oasis-220503024','Oasis-220503024 | Prod: GeoAccidente-220503 | Sector: Geografía&amp;MA | Industria: SOCIEDAD - 22',220503);</t>
  </si>
  <si>
    <t>Océanos</t>
  </si>
  <si>
    <t>Océanos-220503025</t>
  </si>
  <si>
    <t>Océanos-220503025 | Prod: GeoAccidente-220503 | Sector: Geografía&amp;MA | Industria: SOCIEDAD - 22</t>
  </si>
  <si>
    <t>220503025oceanos</t>
  </si>
  <si>
    <t>INSERT INTO categoria VALUES (220503025,'Océanos','Océanos-220503025','Océanos-220503025 | Prod: GeoAccidente-220503 | Sector: Geografía&amp;MA | Industria: SOCIEDAD - 22',220503);</t>
  </si>
  <si>
    <t>Pantanos-220503026</t>
  </si>
  <si>
    <t>Pantanos-220503026 | Prod: GeoAccidente-220503 | Sector: Geografía&amp;MA | Industria: SOCIEDAD - 22</t>
  </si>
  <si>
    <t>220503026pantanos</t>
  </si>
  <si>
    <t>INSERT INTO categoria VALUES (220503026,'Pantanos','Pantanos-220503026','Pantanos-220503026 | Prod: GeoAccidente-220503 | Sector: Geografía&amp;MA | Industria: SOCIEDAD - 22',220503);</t>
  </si>
  <si>
    <t>Playas</t>
  </si>
  <si>
    <t>Playas-220503027</t>
  </si>
  <si>
    <t>Playas-220503027 | Prod: GeoAccidente-220503 | Sector: Geografía&amp;MA | Industria: SOCIEDAD - 22</t>
  </si>
  <si>
    <t>220503027playas</t>
  </si>
  <si>
    <t>INSERT INTO categoria VALUES (220503027,'Playas','Playas-220503027','Playas-220503027 | Prod: GeoAccidente-220503 | Sector: Geografía&amp;MA | Industria: SOCIEDAD - 22',220503);</t>
  </si>
  <si>
    <t>Ríos-220503028</t>
  </si>
  <si>
    <t>Ríos-220503028 | Prod: GeoAccidente-220503 | Sector: Geografía&amp;MA | Industria: SOCIEDAD - 22</t>
  </si>
  <si>
    <t>220503028rios</t>
  </si>
  <si>
    <t>INSERT INTO categoria VALUES (220503028,'Ríos','Ríos-220503028','Ríos-220503028 | Prod: GeoAccidente-220503 | Sector: Geografía&amp;MA | Industria: SOCIEDAD - 22',220503);</t>
  </si>
  <si>
    <t>Valles-220503029</t>
  </si>
  <si>
    <t>Valles-220503029 | Prod: GeoAccidente-220503 | Sector: Geografía&amp;MA | Industria: SOCIEDAD - 22</t>
  </si>
  <si>
    <t>220503029valles</t>
  </si>
  <si>
    <t>INSERT INTO categoria VALUES (220503029,'Valles','Valles-220503029','Valles-220503029 | Prod: GeoAccidente-220503 | Sector: Geografía&amp;MA | Industria: SOCIEDAD - 22',220503);</t>
  </si>
  <si>
    <t>Cimas</t>
  </si>
  <si>
    <t>Cimas-220503030</t>
  </si>
  <si>
    <t>Cimas-220503030 | Prod: GeoAccidente-220503 | Sector: Geografía&amp;MA | Industria: SOCIEDAD - 22</t>
  </si>
  <si>
    <t>220503030cimas</t>
  </si>
  <si>
    <t>INSERT INTO categoria VALUES (220503030,'Cimas','Cimas-220503030','Cimas-220503030 | Prod: GeoAccidente-220503 | Sector: Geografía&amp;MA | Industria: SOCIEDAD - 22',220503);</t>
  </si>
  <si>
    <t>Glaciares</t>
  </si>
  <si>
    <t>Glaciares-220503031</t>
  </si>
  <si>
    <t>Glaciares-220503031 | Prod: GeoAccidente-220503 | Sector: Geografía&amp;MA | Industria: SOCIEDAD - 22</t>
  </si>
  <si>
    <t>220503031glaciares</t>
  </si>
  <si>
    <t>INSERT INTO categoria VALUES (220503031,'Glaciares','Glaciares-220503031','Glaciares-220503031 | Prod: GeoAccidente-220503 | Sector: Geografía&amp;MA | Industria: SOCIEDAD - 22',220503);</t>
  </si>
  <si>
    <t>Icebergs</t>
  </si>
  <si>
    <t>Icebergs-220503032</t>
  </si>
  <si>
    <t>Icebergs-220503032 | Prod: GeoAccidente-220503 | Sector: Geografía&amp;MA | Industria: SOCIEDAD - 22</t>
  </si>
  <si>
    <t>220503032icebergs</t>
  </si>
  <si>
    <t>INSERT INTO categoria VALUES (220503032,'Icebergs','Icebergs-220503032','Icebergs-220503032 | Prod: GeoAccidente-220503 | Sector: Geografía&amp;MA | Industria: SOCIEDAD - 22',220503);</t>
  </si>
  <si>
    <t>Volcanes</t>
  </si>
  <si>
    <t>Volcanes-220503033</t>
  </si>
  <si>
    <t>Volcanes-220503033 | Prod: GeoAccidente-220503 | Sector: Geografía&amp;MA | Industria: SOCIEDAD - 22</t>
  </si>
  <si>
    <t>220503033volcanes</t>
  </si>
  <si>
    <t>INSERT INTO categoria VALUES (220503033,'Volcanes','Volcanes-220503033','Volcanes-220503033 | Prod: GeoAccidente-220503 | Sector: Geografía&amp;MA | Industria: SOCIEDAD - 22',220503);</t>
  </si>
  <si>
    <t>Montes</t>
  </si>
  <si>
    <t>Montes-220503034</t>
  </si>
  <si>
    <t>Montes-220503034 | Prod: GeoAccidente-220503 | Sector: Geografía&amp;MA | Industria: SOCIEDAD - 22</t>
  </si>
  <si>
    <t>220503034montes</t>
  </si>
  <si>
    <t>INSERT INTO categoria VALUES (220503034,'Montes','Montes-220503034','Montes-220503034 | Prod: GeoAccidente-220503 | Sector: Geografía&amp;MA | Industria: SOCIEDAD - 22',220503);</t>
  </si>
  <si>
    <t>Penínsulas</t>
  </si>
  <si>
    <t>Penínsulas-220503035</t>
  </si>
  <si>
    <t>Penínsulas-220503035 | Prod: GeoAccidente-220503 | Sector: Geografía&amp;MA | Industria: SOCIEDAD - 22</t>
  </si>
  <si>
    <t>220503035peninsulas</t>
  </si>
  <si>
    <t>INSERT INTO categoria VALUES (220503035,'Penínsulas','Penínsulas-220503035','Penínsulas-220503035 | Prod: GeoAccidente-220503 | Sector: Geografía&amp;MA | Industria: SOCIEDAD - 22',220503);</t>
  </si>
  <si>
    <t>Islotes</t>
  </si>
  <si>
    <t>Islotes-220503036</t>
  </si>
  <si>
    <t>Islotes-220503036 | Prod: GeoAccidente-220503 | Sector: Geografía&amp;MA | Industria: SOCIEDAD - 22</t>
  </si>
  <si>
    <t>220503036islotes</t>
  </si>
  <si>
    <t>INSERT INTO categoria VALUES (220503036,'Islotes','Islotes-220503036','Islotes-220503036 | Prod: GeoAccidente-220503 | Sector: Geografía&amp;MA | Industria: SOCIEDAD - 22',220503);</t>
  </si>
  <si>
    <t>Morros</t>
  </si>
  <si>
    <t>Morros-220503037</t>
  </si>
  <si>
    <t>Morros-220503037 | Prod: GeoAccidente-220503 | Sector: Geografía&amp;MA | Industria: SOCIEDAD - 22</t>
  </si>
  <si>
    <t>220503037morros</t>
  </si>
  <si>
    <t>INSERT INTO categoria VALUES (220503037,'Morros','Morros-220503037','Morros-220503037 | Prod: GeoAccidente-220503 | Sector: Geografía&amp;MA | Industria: SOCIEDAD - 22',220503);</t>
  </si>
  <si>
    <t>Política y Gobierno</t>
  </si>
  <si>
    <t>Partidos Políticos</t>
  </si>
  <si>
    <t>Democracia Cristiana</t>
  </si>
  <si>
    <t>Democracia Cristiana-220601001</t>
  </si>
  <si>
    <t>Democracia Cristiana-220601001 | Prod: Partidos-220601 | Sector: Política&amp;Gob | Industria: SOCIEDAD - 22</t>
  </si>
  <si>
    <t>220601001democracia_cristiana</t>
  </si>
  <si>
    <t>INSERT INTO categoria VALUES (220601001,'Democracia Cristiana','Democracia Cristiana-220601001','Democracia Cristiana-220601001 | Prod: Partidos-220601 | Sector: Política&amp;Gob | Industria: SOCIEDAD - 22',220601);</t>
  </si>
  <si>
    <t>Partido Comunista de Chile</t>
  </si>
  <si>
    <t>Partido Comunista de Chile-220601002</t>
  </si>
  <si>
    <t>Partido Comunista de Chile-220601002 | Prod: Partidos-220601 | Sector: Política&amp;Gob | Industria: SOCIEDAD - 22</t>
  </si>
  <si>
    <t>220601002partido_comunista_de_chile</t>
  </si>
  <si>
    <t>INSERT INTO categoria VALUES (220601002,'Partido Comunista de Chile','Partido Comunista de Chile-220601002','Partido Comunista de Chile-220601002 | Prod: Partidos-220601 | Sector: Política&amp;Gob | Industria: SOCIEDAD - 22',220601);</t>
  </si>
  <si>
    <t>Partido Humanista</t>
  </si>
  <si>
    <t>Partido Humanista-220601003</t>
  </si>
  <si>
    <t>Partido Humanista-220601003 | Prod: Partidos-220601 | Sector: Política&amp;Gob | Industria: SOCIEDAD - 22</t>
  </si>
  <si>
    <t>220601003partido_humanista</t>
  </si>
  <si>
    <t>INSERT INTO categoria VALUES (220601003,'Partido Humanista','Partido Humanista-220601003','Partido Humanista-220601003 | Prod: Partidos-220601 | Sector: Política&amp;Gob | Industria: SOCIEDAD - 22',220601);</t>
  </si>
  <si>
    <t>Partido por la Democracia</t>
  </si>
  <si>
    <t>Partido por la Democracia-220601004</t>
  </si>
  <si>
    <t>Partido por la Democracia-220601004 | Prod: Partidos-220601 | Sector: Política&amp;Gob | Industria: SOCIEDAD - 22</t>
  </si>
  <si>
    <t>220601004partido_por_la_democracia</t>
  </si>
  <si>
    <t>INSERT INTO categoria VALUES (220601004,'Partido por la Democracia','Partido por la Democracia-220601004','Partido por la Democracia-220601004 | Prod: Partidos-220601 | Sector: Política&amp;Gob | Industria: SOCIEDAD - 22',220601);</t>
  </si>
  <si>
    <t>Regionalista Independiente Demócrata</t>
  </si>
  <si>
    <t>Regionalista Independiente Demócrata-220601005</t>
  </si>
  <si>
    <t>Regionalista Independiente Demócrata-220601005 | Prod: Partidos-220601 | Sector: Política&amp;Gob | Industria: SOCIEDAD - 22</t>
  </si>
  <si>
    <t>220601005regionalista_independiente_democrata</t>
  </si>
  <si>
    <t>INSERT INTO categoria VALUES (220601005,'Regionalista Independiente Demócrata','Regionalista Independiente Demócrata-220601005','Regionalista Independiente Demócrata-220601005 | Prod: Partidos-220601 | Sector: Política&amp;Gob | Industria: SOCIEDAD - 22',220601);</t>
  </si>
  <si>
    <t>Partido Radical Socialdemócrata</t>
  </si>
  <si>
    <t>Partido Radical Socialdemócrata-220601006</t>
  </si>
  <si>
    <t>Partido Radical Socialdemócrata-220601006 | Prod: Partidos-220601 | Sector: Política&amp;Gob | Industria: SOCIEDAD - 22</t>
  </si>
  <si>
    <t>220601006partido_radical_socialdemocrata</t>
  </si>
  <si>
    <t>INSERT INTO categoria VALUES (220601006,'Partido Radical Socialdemócrata','Partido Radical Socialdemócrata-220601006','Partido Radical Socialdemócrata-220601006 | Prod: Partidos-220601 | Sector: Política&amp;Gob | Industria: SOCIEDAD - 22',220601);</t>
  </si>
  <si>
    <t>Renovación Nacional</t>
  </si>
  <si>
    <t>Renovación Nacional-220601007</t>
  </si>
  <si>
    <t>Renovación Nacional-220601007 | Prod: Partidos-220601 | Sector: Política&amp;Gob | Industria: SOCIEDAD - 22</t>
  </si>
  <si>
    <t>220601007renovacion_nacional</t>
  </si>
  <si>
    <t>INSERT INTO categoria VALUES (220601007,'Renovación Nacional','Renovación Nacional-220601007','Renovación Nacional-220601007 | Prod: Partidos-220601 | Sector: Política&amp;Gob | Industria: SOCIEDAD - 22',220601);</t>
  </si>
  <si>
    <t>Partido Socialdemocracia Chilena</t>
  </si>
  <si>
    <t>Partido Socialdemocracia Chilena-220601008</t>
  </si>
  <si>
    <t>Partido Socialdemocracia Chilena-220601008 | Prod: Partidos-220601 | Sector: Política&amp;Gob | Industria: SOCIEDAD - 22</t>
  </si>
  <si>
    <t>220601008partido_socialdemocracia_chilena</t>
  </si>
  <si>
    <t>INSERT INTO categoria VALUES (220601008,'Partido Socialdemocracia Chilena','Partido Socialdemocracia Chilena-220601008','Partido Socialdemocracia Chilena-220601008 | Prod: Partidos-220601 | Sector: Política&amp;Gob | Industria: SOCIEDAD - 22',220601);</t>
  </si>
  <si>
    <t>Unión de Centro</t>
  </si>
  <si>
    <t>Unión de Centro-220601009</t>
  </si>
  <si>
    <t>Unión de Centro-220601009 | Prod: Partidos-220601 | Sector: Política&amp;Gob | Industria: SOCIEDAD - 22</t>
  </si>
  <si>
    <t>220601009union_de_centro</t>
  </si>
  <si>
    <t>INSERT INTO categoria VALUES (220601009,'Unión de Centro','Unión de Centro-220601009','Unión de Centro-220601009 | Prod: Partidos-220601 | Sector: Política&amp;Gob | Industria: SOCIEDAD - 22',220601);</t>
  </si>
  <si>
    <t>Unión Demócrata Independiente</t>
  </si>
  <si>
    <t>Unión Demócrata Independiente-220601010</t>
  </si>
  <si>
    <t>Unión Demócrata Independiente-220601010 | Prod: Partidos-220601 | Sector: Política&amp;Gob | Industria: SOCIEDAD - 22</t>
  </si>
  <si>
    <t>220601010union_democrata_independiente</t>
  </si>
  <si>
    <t>INSERT INTO categoria VALUES (220601010,'Unión Demócrata Independiente','Unión Demócrata Independiente-220601010','Unión Demócrata Independiente-220601010 | Prod: Partidos-220601 | Sector: Política&amp;Gob | Industria: SOCIEDAD - 22',220601);</t>
  </si>
  <si>
    <t>Alianza Humanista-Verde</t>
  </si>
  <si>
    <t>Alianza Humanista-Verde-220601011</t>
  </si>
  <si>
    <t>Alianza Humanista-Verde-220601011 | Prod: Partidos-220601 | Sector: Política&amp;Gob | Industria: SOCIEDAD - 22</t>
  </si>
  <si>
    <t>220601011alianza_humanista-verde</t>
  </si>
  <si>
    <t>INSERT INTO categoria VALUES (220601011,'Alianza Humanista-Verde','Alianza Humanista-Verde-220601011','Alianza Humanista-Verde-220601011 | Prod: Partidos-220601 | Sector: Política&amp;Gob | Industria: SOCIEDAD - 22',220601);</t>
  </si>
  <si>
    <t>Partido del Sur</t>
  </si>
  <si>
    <t>Partido del Sur-220601012</t>
  </si>
  <si>
    <t>Partido del Sur-220601012 | Prod: Partidos-220601 | Sector: Política&amp;Gob | Industria: SOCIEDAD - 22</t>
  </si>
  <si>
    <t>220601012partido_del_sur</t>
  </si>
  <si>
    <t>INSERT INTO categoria VALUES (220601012,'Partido del Sur','Partido del Sur-220601012','Partido del Sur-220601012 | Prod: Partidos-220601 | Sector: Política&amp;Gob | Industria: SOCIEDAD - 22',220601);</t>
  </si>
  <si>
    <t>Partido Avanzada Nacional</t>
  </si>
  <si>
    <t>Partido Avanzada Nacional-220601013</t>
  </si>
  <si>
    <t>Partido Avanzada Nacional-220601013 | Prod: Partidos-220601 | Sector: Política&amp;Gob | Industria: SOCIEDAD - 22</t>
  </si>
  <si>
    <t>220601013partido_avanzada_nacional</t>
  </si>
  <si>
    <t>INSERT INTO categoria VALUES (220601013,'Partido Avanzada Nacional','Partido Avanzada Nacional-220601013','Partido Avanzada Nacional-220601013 | Prod: Partidos-220601 | Sector: Política&amp;Gob | Industria: SOCIEDAD - 22',220601);</t>
  </si>
  <si>
    <t>Federación Regionalista Verde Social</t>
  </si>
  <si>
    <t>Federación Regionalista Verde Social-220601014</t>
  </si>
  <si>
    <t>Federación Regionalista Verde Social-220601014 | Prod: Partidos-220601 | Sector: Política&amp;Gob | Industria: SOCIEDAD - 22</t>
  </si>
  <si>
    <t>220601014federacion_regionalista_verde_social</t>
  </si>
  <si>
    <t>INSERT INTO categoria VALUES (220601014,'Federación Regionalista Verde Social','Federación Regionalista Verde Social-220601014','Federación Regionalista Verde Social-220601014 | Prod: Partidos-220601 | Sector: Política&amp;Gob | Industria: SOCIEDAD - 22',220601);</t>
  </si>
  <si>
    <t>Partido Liberal de Chile</t>
  </si>
  <si>
    <t>Partido Liberal de Chile-220601015</t>
  </si>
  <si>
    <t>Partido Liberal de Chile-220601015 | Prod: Partidos-220601 | Sector: Política&amp;Gob | Industria: SOCIEDAD - 22</t>
  </si>
  <si>
    <t>220601015partido_liberal_de_chile</t>
  </si>
  <si>
    <t>INSERT INTO categoria VALUES (220601015,'Partido Liberal de Chile','Partido Liberal de Chile-220601015','Partido Liberal de Chile-220601015 | Prod: Partidos-220601 | Sector: Política&amp;Gob | Industria: SOCIEDAD - 22',220601);</t>
  </si>
  <si>
    <t>Partido Nacional Ciudadano</t>
  </si>
  <si>
    <t>Partido Nacional Ciudadano-220601016</t>
  </si>
  <si>
    <t>Partido Nacional Ciudadano-220601016 | Prod: Partidos-220601 | Sector: Política&amp;Gob | Industria: SOCIEDAD - 22</t>
  </si>
  <si>
    <t>220601016partido_nacional_ciudadano</t>
  </si>
  <si>
    <t>INSERT INTO categoria VALUES (220601016,'Partido Nacional Ciudadano','Partido Nacional Ciudadano-220601016','Partido Nacional Ciudadano-220601016 | Prod: Partidos-220601 | Sector: Política&amp;Gob | Industria: SOCIEDAD - 22',220601);</t>
  </si>
  <si>
    <t>Poder Ciudadano</t>
  </si>
  <si>
    <t>Poder Ciudadano-220601017</t>
  </si>
  <si>
    <t>Poder Ciudadano-220601017 | Prod: Partidos-220601 | Sector: Política&amp;Gob | Industria: SOCIEDAD - 22</t>
  </si>
  <si>
    <t>220601017poder_ciudadano</t>
  </si>
  <si>
    <t>INSERT INTO categoria VALUES (220601017,'Poder Ciudadano','Poder Ciudadano-220601017','Poder Ciudadano-220601017 | Prod: Partidos-220601 | Sector: Política&amp;Gob | Industria: SOCIEDAD - 22',220601);</t>
  </si>
  <si>
    <t>Partido Progresista de Chile</t>
  </si>
  <si>
    <t>Partido Progresista de Chile-220601018</t>
  </si>
  <si>
    <t>Partido Progresista de Chile-220601018 | Prod: Partidos-220601 | Sector: Política&amp;Gob | Industria: SOCIEDAD - 22</t>
  </si>
  <si>
    <t>220601018partido_progresista_de_chile</t>
  </si>
  <si>
    <t>INSERT INTO categoria VALUES (220601018,'Partido Progresista de Chile','Partido Progresista de Chile-220601018','Partido Progresista de Chile-220601018 | Prod: Partidos-220601 | Sector: Política&amp;Gob | Industria: SOCIEDAD - 22',220601);</t>
  </si>
  <si>
    <t>Partido Socialista de Chile</t>
  </si>
  <si>
    <t>Partido Socialista de Chile-220601019</t>
  </si>
  <si>
    <t>Partido Socialista de Chile-220601019 | Prod: Partidos-220601 | Sector: Política&amp;Gob | Industria: SOCIEDAD - 22</t>
  </si>
  <si>
    <t>220601019partido_socialista_de_chile</t>
  </si>
  <si>
    <t>INSERT INTO categoria VALUES (220601019,'Partido Socialista de Chile','Partido Socialista de Chile-220601019','Partido Socialista de Chile-220601019 | Prod: Partidos-220601 | Sector: Política&amp;Gob | Industria: SOCIEDAD - 22',220601);</t>
  </si>
  <si>
    <t>Partido Radical de Chile</t>
  </si>
  <si>
    <t>Partido Radical de Chile-220601020</t>
  </si>
  <si>
    <t>Partido Radical de Chile-220601020 | Prod: Partidos-220601 | Sector: Política&amp;Gob | Industria: SOCIEDAD - 22</t>
  </si>
  <si>
    <t>220601020partido_radical_de_chile</t>
  </si>
  <si>
    <t>INSERT INTO categoria VALUES (220601020,'Partido Radical de Chile','Partido Radical de Chile-220601020','Partido Radical de Chile-220601020 | Prod: Partidos-220601 | Sector: Política&amp;Gob | Industria: SOCIEDAD - 22',220601);</t>
  </si>
  <si>
    <t>Amplitud</t>
  </si>
  <si>
    <t>Amplitud-220601021</t>
  </si>
  <si>
    <t>Amplitud-220601021 | Prod: Partidos-220601 | Sector: Política&amp;Gob | Industria: SOCIEDAD - 22</t>
  </si>
  <si>
    <t>220601021amplitud</t>
  </si>
  <si>
    <t>INSERT INTO categoria VALUES (220601021,'Amplitud','Amplitud-220601021','Amplitud-220601021 | Prod: Partidos-220601 | Sector: Política&amp;Gob | Industria: SOCIEDAD - 22',220601);</t>
  </si>
  <si>
    <t>Fuerza Regional Norte Verde</t>
  </si>
  <si>
    <t>Fuerza Regional Norte Verde-220601022</t>
  </si>
  <si>
    <t>Fuerza Regional Norte Verde-220601022 | Prod: Partidos-220601 | Sector: Política&amp;Gob | Industria: SOCIEDAD - 22</t>
  </si>
  <si>
    <t>220601022fuerza_regional_norte_verde</t>
  </si>
  <si>
    <t>INSERT INTO categoria VALUES (220601022,'Fuerza Regional Norte Verde','Fuerza Regional Norte Verde-220601022','Fuerza Regional Norte Verde-220601022 | Prod: Partidos-220601 | Sector: Política&amp;Gob | Industria: SOCIEDAD - 22',220601);</t>
  </si>
  <si>
    <t>Partido Igualdad</t>
  </si>
  <si>
    <t>Partido Igualdad-220601023</t>
  </si>
  <si>
    <t>Partido Igualdad-220601023 | Prod: Partidos-220601 | Sector: Política&amp;Gob | Industria: SOCIEDAD - 22</t>
  </si>
  <si>
    <t>220601023partido_igualdad</t>
  </si>
  <si>
    <t>INSERT INTO categoria VALUES (220601023,'Partido Igualdad','Partido Igualdad-220601023','Partido Igualdad-220601023 | Prod: Partidos-220601 | Sector: Política&amp;Gob | Industria: SOCIEDAD - 22',220601);</t>
  </si>
  <si>
    <t>Movimiento Independiente Regionalista Agrario y Social</t>
  </si>
  <si>
    <t>Movimiento Independiente Regionalista Agrario y Social-220601024</t>
  </si>
  <si>
    <t>Movimiento Independiente Regionalista Agrario y Social-220601024 | Prod: Partidos-220601 | Sector: Política&amp;Gob | Industria: SOCIEDAD - 22</t>
  </si>
  <si>
    <t>220601024movimiento_independiente_regionalista_agrario_y_social</t>
  </si>
  <si>
    <t>INSERT INTO categoria VALUES (220601024,'Movimiento Independiente Regionalista Agrario y Social','Movimiento Independiente Regionalista Agrario y Social-220601024','Movimiento Independiente Regionalista Agrario y Social-220601024 | Prod: Partidos-220601 | Sector: Política&amp;Gob | Industria: SOCIEDAD - 22',220601);</t>
  </si>
  <si>
    <t>Unidos Resulta en Democracia</t>
  </si>
  <si>
    <t>Unidos Resulta en Democracia-220601025</t>
  </si>
  <si>
    <t>Unidos Resulta en Democracia-220601025 | Prod: Partidos-220601 | Sector: Política&amp;Gob | Industria: SOCIEDAD - 22</t>
  </si>
  <si>
    <t>220601025unidos_resulta_en_democracia</t>
  </si>
  <si>
    <t>INSERT INTO categoria VALUES (220601025,'Unidos Resulta en Democracia','Unidos Resulta en Democracia-220601025','Unidos Resulta en Democracia-220601025 | Prod: Partidos-220601 | Sector: Política&amp;Gob | Industria: SOCIEDAD - 22',220601);</t>
  </si>
  <si>
    <t>Evolución Política</t>
  </si>
  <si>
    <t>Evolución Política-220601026</t>
  </si>
  <si>
    <t>Evolución Política-220601026 | Prod: Partidos-220601 | Sector: Política&amp;Gob | Industria: SOCIEDAD - 22</t>
  </si>
  <si>
    <t>220601026evolucion_politica</t>
  </si>
  <si>
    <t>INSERT INTO categoria VALUES (220601026,'Evolución Política','Evolución Política-220601026','Evolución Política-220601026 | Prod: Partidos-220601 | Sector: Política&amp;Gob | Industria: SOCIEDAD - 22',220601);</t>
  </si>
  <si>
    <t>Revolución Democrática</t>
  </si>
  <si>
    <t>Revolución Democrática-220601027</t>
  </si>
  <si>
    <t>Revolución Democrática-220601027 | Prod: Partidos-220601 | Sector: Política&amp;Gob | Industria: SOCIEDAD - 22</t>
  </si>
  <si>
    <t>220601027revolucion_democratica</t>
  </si>
  <si>
    <t>INSERT INTO categoria VALUES (220601027,'Revolución Democrática','Revolución Democrática-220601027','Revolución Democrática-220601027 | Prod: Partidos-220601 | Sector: Política&amp;Gob | Industria: SOCIEDAD - 22',220601);</t>
  </si>
  <si>
    <t>Wallmapuwen</t>
  </si>
  <si>
    <t>Wallmapuwen-220601028</t>
  </si>
  <si>
    <t>Wallmapuwen-220601028 | Prod: Partidos-220601 | Sector: Política&amp;Gob | Industria: SOCIEDAD - 22</t>
  </si>
  <si>
    <t>220601028wallmapuwen</t>
  </si>
  <si>
    <t>INSERT INTO categoria VALUES (220601028,'Wallmapuwen','Wallmapuwen-220601028','Wallmapuwen-220601028 | Prod: Partidos-220601 | Sector: Política&amp;Gob | Industria: SOCIEDAD - 22',220601);</t>
  </si>
  <si>
    <t>Democracia Regional Patagónica</t>
  </si>
  <si>
    <t>Democracia Regional Patagónica-220601029</t>
  </si>
  <si>
    <t>Democracia Regional Patagónica-220601029 | Prod: Partidos-220601 | Sector: Política&amp;Gob | Industria: SOCIEDAD - 22</t>
  </si>
  <si>
    <t>220601029democracia_regional_patagonica</t>
  </si>
  <si>
    <t>INSERT INTO categoria VALUES (220601029,'Democracia Regional Patagónica','Democracia Regional Patagónica-220601029','Democracia Regional Patagónica-220601029 | Prod: Partidos-220601 | Sector: Política&amp;Gob | Industria: SOCIEDAD - 22',220601);</t>
  </si>
  <si>
    <t>Frente Regional y Popular</t>
  </si>
  <si>
    <t>Frente Regional y Popular-220601030</t>
  </si>
  <si>
    <t>Frente Regional y Popular-220601030 | Prod: Partidos-220601 | Sector: Política&amp;Gob | Industria: SOCIEDAD - 22</t>
  </si>
  <si>
    <t>220601030frente_regional_y_popular</t>
  </si>
  <si>
    <t>INSERT INTO categoria VALUES (220601030,'Frente Regional y Popular','Frente Regional y Popular-220601030','Frente Regional y Popular-220601030 | Prod: Partidos-220601 | Sector: Política&amp;Gob | Industria: SOCIEDAD - 22',220601);</t>
  </si>
  <si>
    <t>Partido Ecologista Verde</t>
  </si>
  <si>
    <t>Partido Ecologista Verde-220601031</t>
  </si>
  <si>
    <t>Partido Ecologista Verde-220601031 | Prod: Partidos-220601 | Sector: Política&amp;Gob | Industria: SOCIEDAD - 22</t>
  </si>
  <si>
    <t>220601031partido_ecologista_verde</t>
  </si>
  <si>
    <t>INSERT INTO categoria VALUES (220601031,'Partido Ecologista Verde','Partido Ecologista Verde-220601031','Partido Ecologista Verde-220601031 | Prod: Partidos-220601 | Sector: Política&amp;Gob | Industria: SOCIEDAD - 22',220601);</t>
  </si>
  <si>
    <t>Partido Izquierda Ciudadana</t>
  </si>
  <si>
    <t>Partido Izquierda Ciudadana-220601032</t>
  </si>
  <si>
    <t>Partido Izquierda Ciudadana-220601032 | Prod: Partidos-220601 | Sector: Política&amp;Gob | Industria: SOCIEDAD - 22</t>
  </si>
  <si>
    <t>220601032partido_izquierda_ciudadana</t>
  </si>
  <si>
    <t>INSERT INTO categoria VALUES (220601032,'Partido Izquierda Ciudadana','Partido Izquierda Ciudadana-220601032','Partido Izquierda Ciudadana-220601032 | Prod: Partidos-220601 | Sector: Política&amp;Gob | Industria: SOCIEDAD - 22',220601);</t>
  </si>
  <si>
    <t>Movimiento Amplio Social</t>
  </si>
  <si>
    <t>Movimiento Amplio Social-220601033</t>
  </si>
  <si>
    <t>Movimiento Amplio Social-220601033 | Prod: Partidos-220601 | Sector: Política&amp;Gob | Industria: SOCIEDAD - 22</t>
  </si>
  <si>
    <t>220601033movimiento_amplio_social</t>
  </si>
  <si>
    <t>INSERT INTO categoria VALUES (220601033,'Movimiento Amplio Social','Movimiento Amplio Social-220601033','Movimiento Amplio Social-220601033 | Prod: Partidos-220601 | Sector: Política&amp;Gob | Industria: SOCIEDAD - 22',220601);</t>
  </si>
  <si>
    <t>Partido Unión Patriótica</t>
  </si>
  <si>
    <t>Partido Unión Patriótica-220601034</t>
  </si>
  <si>
    <t>Partido Unión Patriótica-220601034 | Prod: Partidos-220601 | Sector: Política&amp;Gob | Industria: SOCIEDAD - 22</t>
  </si>
  <si>
    <t>220601034partido_union_patriotica</t>
  </si>
  <si>
    <t>INSERT INTO categoria VALUES (220601034,'Partido Unión Patriótica','Partido Unión Patriótica-220601034','Partido Unión Patriótica-220601034 | Prod: Partidos-220601 | Sector: Política&amp;Gob | Industria: SOCIEDAD - 22',220601);</t>
  </si>
  <si>
    <t>PAIS</t>
  </si>
  <si>
    <t>PAIS-220601035</t>
  </si>
  <si>
    <t>PAIS-220601035 | Prod: Partidos-220601 | Sector: Política&amp;Gob | Industria: SOCIEDAD - 22</t>
  </si>
  <si>
    <t>220601035pais</t>
  </si>
  <si>
    <t>INSERT INTO categoria VALUES (220601035,'PAIS','PAIS-220601035','PAIS-220601035 | Prod: Partidos-220601 | Sector: Política&amp;Gob | Industria: SOCIEDAD - 22',220601);</t>
  </si>
  <si>
    <t>Partido De Trabajadores Revolucionarios</t>
  </si>
  <si>
    <t>Partido De Trabajadores Revolucionarios-220601036</t>
  </si>
  <si>
    <t>Partido De Trabajadores Revolucionarios-220601036 | Prod: Partidos-220601 | Sector: Política&amp;Gob | Industria: SOCIEDAD - 22</t>
  </si>
  <si>
    <t>220601036partido_de_trabajadores_revolucionarios</t>
  </si>
  <si>
    <t>INSERT INTO categoria VALUES (220601036,'Partido De Trabajadores Revolucionarios','Partido De Trabajadores Revolucionarios-220601036','Partido De Trabajadores Revolucionarios-220601036 | Prod: Partidos-220601 | Sector: Política&amp;Gob | Industria: SOCIEDAD - 22',220601);</t>
  </si>
  <si>
    <t>Por la Integración Regional</t>
  </si>
  <si>
    <t>Por la Integración Regional-220601037</t>
  </si>
  <si>
    <t>Por la Integración Regional-220601037 | Prod: Partidos-220601 | Sector: Política&amp;Gob | Industria: SOCIEDAD - 22</t>
  </si>
  <si>
    <t>220601037por_la_integracion_regional</t>
  </si>
  <si>
    <t>INSERT INTO categoria VALUES (220601037,'Por la Integración Regional','Por la Integración Regional-220601037','Por la Integración Regional-220601037 | Prod: Partidos-220601 | Sector: Política&amp;Gob | Industria: SOCIEDAD - 22',220601);</t>
  </si>
  <si>
    <t>Alianza Nacional de los Independientes</t>
  </si>
  <si>
    <t>Alianza Nacional de los Independientes-220601038</t>
  </si>
  <si>
    <t>Alianza Nacional de los Independientes-220601038 | Prod: Partidos-220601 | Sector: Política&amp;Gob | Industria: SOCIEDAD - 22</t>
  </si>
  <si>
    <t>220601038alianza_nacional_de_los_independientes</t>
  </si>
  <si>
    <t>INSERT INTO categoria VALUES (220601038,'Alianza Nacional de los Independientes','Alianza Nacional de los Independientes-220601038','Alianza Nacional de los Independientes-220601038 | Prod: Partidos-220601 | Sector: Política&amp;Gob | Industria: SOCIEDAD - 22',220601);</t>
  </si>
  <si>
    <t>Democracia Radical</t>
  </si>
  <si>
    <t>Democracia Radical-220601039</t>
  </si>
  <si>
    <t>Democracia Radical-220601039 | Prod: Partidos-220601 | Sector: Política&amp;Gob | Industria: SOCIEDAD - 22</t>
  </si>
  <si>
    <t>220601039democracia_radical</t>
  </si>
  <si>
    <t>INSERT INTO categoria VALUES (220601039,'Democracia Radical','Democracia Radical-220601039','Democracia Radical-220601039 | Prod: Partidos-220601 | Sector: Política&amp;Gob | Industria: SOCIEDAD - 22',220601);</t>
  </si>
  <si>
    <t>Ciudadanos</t>
  </si>
  <si>
    <t>Ciudadanos-220601040</t>
  </si>
  <si>
    <t>Ciudadanos-220601040 | Prod: Partidos-220601 | Sector: Política&amp;Gob | Industria: SOCIEDAD - 22</t>
  </si>
  <si>
    <t>220601040ciudadanos</t>
  </si>
  <si>
    <t>INSERT INTO categoria VALUES (220601040,'Ciudadanos','Ciudadanos-220601040','Ciudadanos-220601040 | Prod: Partidos-220601 | Sector: Política&amp;Gob | Industria: SOCIEDAD - 22',220601);</t>
  </si>
  <si>
    <t>Partido de Acción Regionalista de Chile</t>
  </si>
  <si>
    <t>Partido de Acción Regionalista de Chile-220601041</t>
  </si>
  <si>
    <t>Partido de Acción Regionalista de Chile-220601041 | Prod: Partidos-220601 | Sector: Política&amp;Gob | Industria: SOCIEDAD - 22</t>
  </si>
  <si>
    <t>220601041partido_de_accion_regionalista_de_chile</t>
  </si>
  <si>
    <t>INSERT INTO categoria VALUES (220601041,'Partido de Acción Regionalista de Chile','Partido de Acción Regionalista de Chile-220601041','Partido de Acción Regionalista de Chile-220601041 | Prod: Partidos-220601 | Sector: Política&amp;Gob | Industria: SOCIEDAD - 22',220601);</t>
  </si>
  <si>
    <t>Fuerza Pais</t>
  </si>
  <si>
    <t>Fuerza Pais-220601042</t>
  </si>
  <si>
    <t>Fuerza Pais-220601042 | Prod: Partidos-220601 | Sector: Política&amp;Gob | Industria: SOCIEDAD - 22</t>
  </si>
  <si>
    <t>220601042fuerza_pais</t>
  </si>
  <si>
    <t>INSERT INTO categoria VALUES (220601042,'Fuerza Pais','Fuerza Pais-220601042','Fuerza Pais-220601042 | Prod: Partidos-220601 | Sector: Política&amp;Gob | Industria: SOCIEDAD - 22',220601);</t>
  </si>
  <si>
    <t>Movimiento Ecologista</t>
  </si>
  <si>
    <t>Movimiento Ecologista-220601043</t>
  </si>
  <si>
    <t>Movimiento Ecologista-220601043 | Prod: Partidos-220601 | Sector: Política&amp;Gob | Industria: SOCIEDAD - 22</t>
  </si>
  <si>
    <t>220601043movimiento_ecologista</t>
  </si>
  <si>
    <t>INSERT INTO categoria VALUES (220601043,'Movimiento Ecologista','Movimiento Ecologista-220601043','Movimiento Ecologista-220601043 | Prod: Partidos-220601 | Sector: Política&amp;Gob | Industria: SOCIEDAD - 22',220601);</t>
  </si>
  <si>
    <t>Fuerza del Norte</t>
  </si>
  <si>
    <t>Fuerza del Norte-220601044</t>
  </si>
  <si>
    <t>Fuerza del Norte-220601044 | Prod: Partidos-220601 | Sector: Política&amp;Gob | Industria: SOCIEDAD - 22</t>
  </si>
  <si>
    <t>220601044fuerza_del_norte</t>
  </si>
  <si>
    <t>INSERT INTO categoria VALUES (220601044,'Fuerza del Norte','Fuerza del Norte-220601044','Fuerza del Norte-220601044 | Prod: Partidos-220601 | Sector: Política&amp;Gob | Industria: SOCIEDAD - 22',220601);</t>
  </si>
  <si>
    <t>Somos Aysén</t>
  </si>
  <si>
    <t>Somos Aysén-220601045</t>
  </si>
  <si>
    <t>Somos Aysén-220601045 | Prod: Partidos-220601 | Sector: Política&amp;Gob | Industria: SOCIEDAD - 22</t>
  </si>
  <si>
    <t>220601045somos_aysen</t>
  </si>
  <si>
    <t>INSERT INTO categoria VALUES (220601045,'Somos Aysén','Somos Aysén-220601045','Somos Aysén-220601045 | Prod: Partidos-220601 | Sector: Política&amp;Gob | Industria: SOCIEDAD - 22',220601);</t>
  </si>
  <si>
    <t>Los Verdes</t>
  </si>
  <si>
    <t>Los Verdes-220601046</t>
  </si>
  <si>
    <t>Los Verdes-220601046 | Prod: Partidos-220601 | Sector: Política&amp;Gob | Industria: SOCIEDAD - 22</t>
  </si>
  <si>
    <t>220601046los_verdes</t>
  </si>
  <si>
    <t>INSERT INTO categoria VALUES (220601046,'Los Verdes','Los Verdes-220601046','Los Verdes-220601046 | Prod: Partidos-220601 | Sector: Política&amp;Gob | Industria: SOCIEDAD - 22',220601);</t>
  </si>
  <si>
    <t>Chile Primero</t>
  </si>
  <si>
    <t>Chile Primero-220601047</t>
  </si>
  <si>
    <t>Chile Primero-220601047 | Prod: Partidos-220601 | Sector: Política&amp;Gob | Industria: SOCIEDAD - 22</t>
  </si>
  <si>
    <t>220601047chile_primero</t>
  </si>
  <si>
    <t>INSERT INTO categoria VALUES (220601047,'Chile Primero','Chile Primero-220601047','Chile Primero-220601047 | Prod: Partidos-220601 | Sector: Política&amp;Gob | Industria: SOCIEDAD - 22',220601);</t>
  </si>
  <si>
    <t>Nueva Alianza Popular</t>
  </si>
  <si>
    <t>Nueva Alianza Popular-220601048</t>
  </si>
  <si>
    <t>Nueva Alianza Popular-220601048 | Prod: Partidos-220601 | Sector: Política&amp;Gob | Industria: SOCIEDAD - 22</t>
  </si>
  <si>
    <t>220601048nueva_alianza_popular</t>
  </si>
  <si>
    <t>INSERT INTO categoria VALUES (220601048,'Nueva Alianza Popular','Nueva Alianza Popular-220601048','Nueva Alianza Popular-220601048 | Prod: Partidos-220601 | Sector: Política&amp;Gob | Industria: SOCIEDAD - 22',220601);</t>
  </si>
  <si>
    <t>Izquierda Cristiana de Chile</t>
  </si>
  <si>
    <t>Izquierda Cristiana de Chile-220601049</t>
  </si>
  <si>
    <t>Izquierda Cristiana de Chile-220601049 | Prod: Partidos-220601 | Sector: Política&amp;Gob | Industria: SOCIEDAD - 22</t>
  </si>
  <si>
    <t>220601049izquierda_cristiana_de_chile</t>
  </si>
  <si>
    <t>INSERT INTO categoria VALUES (220601049,'Izquierda Cristiana de Chile','Izquierda Cristiana de Chile-220601049','Izquierda Cristiana de Chile-220601049 | Prod: Partidos-220601 | Sector: Política&amp;Gob | Industria: SOCIEDAD - 22',220601);</t>
  </si>
  <si>
    <t>Movimiento de Acción Popular Unitaria</t>
  </si>
  <si>
    <t>Movimiento de Acción Popular Unitaria-220601050</t>
  </si>
  <si>
    <t>Movimiento de Acción Popular Unitaria-220601050 | Prod: Partidos-220601 | Sector: Política&amp;Gob | Industria: SOCIEDAD - 22</t>
  </si>
  <si>
    <t>220601050movimiento_de_accion_popular_unitaria</t>
  </si>
  <si>
    <t>INSERT INTO categoria VALUES (220601050,'Movimiento de Acción Popular Unitaria','Movimiento de Acción Popular Unitaria-220601050','Movimiento de Acción Popular Unitaria-220601050 | Prod: Partidos-220601 | Sector: Política&amp;Gob | Industria: SOCIEDAD - 22',220601);</t>
  </si>
  <si>
    <t>Partido Frente Popular</t>
  </si>
  <si>
    <t>Partido Frente Popular-220601051</t>
  </si>
  <si>
    <t>Partido Frente Popular-220601051 | Prod: Partidos-220601 | Sector: Política&amp;Gob | Industria: SOCIEDAD - 22</t>
  </si>
  <si>
    <t>220601051partido_frente_popular</t>
  </si>
  <si>
    <t>INSERT INTO categoria VALUES (220601051,'Partido Frente Popular','Partido Frente Popular-220601051','Partido Frente Popular-220601051 | Prod: Partidos-220601 | Sector: Política&amp;Gob | Industria: SOCIEDAD - 22',220601);</t>
  </si>
  <si>
    <t>Municipales</t>
  </si>
  <si>
    <t>Municipales-220602001</t>
  </si>
  <si>
    <t>Municipales-220602001 | Prod: Elecciones-220602 | Sector: Política&amp;Gob | Industria: SOCIEDAD - 22</t>
  </si>
  <si>
    <t>220602001municipales</t>
  </si>
  <si>
    <t>INSERT INTO categoria VALUES (220602001,'Municipales','Municipales-220602001','Municipales-220602001 | Prod: Elecciones-220602 | Sector: Política&amp;Gob | Industria: SOCIEDAD - 22',220602);</t>
  </si>
  <si>
    <t>Presidenciales</t>
  </si>
  <si>
    <t>Presidenciales-220602002</t>
  </si>
  <si>
    <t>Presidenciales-220602002 | Prod: Elecciones-220602 | Sector: Política&amp;Gob | Industria: SOCIEDAD - 22</t>
  </si>
  <si>
    <t>220602002presidenciales</t>
  </si>
  <si>
    <t>INSERT INTO categoria VALUES (220602002,'Presidenciales','Presidenciales-220602002','Presidenciales-220602002 | Prod: Elecciones-220602 | Sector: Política&amp;Gob | Industria: SOCIEDAD - 22',220602);</t>
  </si>
  <si>
    <t>Parlamentarias</t>
  </si>
  <si>
    <t>Parlamentarias-220602003</t>
  </si>
  <si>
    <t>Parlamentarias-220602003 | Prod: Elecciones-220602 | Sector: Política&amp;Gob | Industria: SOCIEDAD - 22</t>
  </si>
  <si>
    <t>220602003parlamentarias</t>
  </si>
  <si>
    <t>INSERT INTO categoria VALUES (220602003,'Parlamentarias','Parlamentarias-220602003','Parlamentarias-220602003 | Prod: Elecciones-220602 | Sector: Política&amp;Gob | Industria: SOCIEDAD - 22',220602);</t>
  </si>
  <si>
    <t>Gobernadores Regionales</t>
  </si>
  <si>
    <t>Gobernadores Regionales-220602004</t>
  </si>
  <si>
    <t>Gobernadores Regionales-220602004 | Prod: Elecciones-220602 | Sector: Política&amp;Gob | Industria: SOCIEDAD - 22</t>
  </si>
  <si>
    <t>220602004gobernadores_regionales</t>
  </si>
  <si>
    <t>INSERT INTO categoria VALUES (220602004,'Gobernadores Regionales','Gobernadores Regionales-220602004','Gobernadores Regionales-220602004 | Prod: Elecciones-220602 | Sector: Política&amp;Gob | Industria: SOCIEDAD - 22',220602);</t>
  </si>
  <si>
    <t>Consejeros Regionales</t>
  </si>
  <si>
    <t>Consejeros Regionales-220602005</t>
  </si>
  <si>
    <t>Consejeros Regionales-220602005 | Prod: Elecciones-220602 | Sector: Política&amp;Gob | Industria: SOCIEDAD - 22</t>
  </si>
  <si>
    <t>220602005consejeros_regionales</t>
  </si>
  <si>
    <t>INSERT INTO categoria VALUES (220602005,'Consejeros Regionales','Consejeros Regionales-220602005','Consejeros Regionales-220602005 | Prod: Elecciones-220602 | Sector: Política&amp;Gob | Industria: SOCIEDAD - 22',220602);</t>
  </si>
  <si>
    <t>Constituyentes</t>
  </si>
  <si>
    <t>Constituyentes-220602006</t>
  </si>
  <si>
    <t>Constituyentes-220602006 | Prod: Elecciones-220602 | Sector: Política&amp;Gob | Industria: SOCIEDAD - 22</t>
  </si>
  <si>
    <t>220602006constituyentes</t>
  </si>
  <si>
    <t>INSERT INTO categoria VALUES (220602006,'Constituyentes','Constituyentes-220602006','Constituyentes-220602006 | Prod: Elecciones-220602 | Sector: Política&amp;Gob | Industria: SOCIEDAD - 22',220602);</t>
  </si>
  <si>
    <t>Plebicito</t>
  </si>
  <si>
    <t>Plebicito-220602007</t>
  </si>
  <si>
    <t>Plebicito-220602007 | Prod: Elecciones-220602 | Sector: Política&amp;Gob | Industria: SOCIEDAD - 22</t>
  </si>
  <si>
    <t>220602007plebicito</t>
  </si>
  <si>
    <t>INSERT INTO categoria VALUES (220602007,'Plebicito','Plebicito-220602007','Plebicito-220602007 | Prod: Elecciones-220602 | Sector: Política&amp;Gob | Industria: SOCIEDAD - 22',220602);</t>
  </si>
  <si>
    <t>Primarias</t>
  </si>
  <si>
    <t>Primarias-220602008</t>
  </si>
  <si>
    <t>Primarias-220602008 | Prod: Elecciones-220602 | Sector: Política&amp;Gob | Industria: SOCIEDAD - 22</t>
  </si>
  <si>
    <t>220602008primarias</t>
  </si>
  <si>
    <t>INSERT INTO categoria VALUES (220602008,'Primarias','Primarias-220602008','Primarias-220602008 | Prod: Elecciones-220602 | Sector: Política&amp;Gob | Industria: SOCIEDAD - 22',220602);</t>
  </si>
  <si>
    <t>Segunda Vuelta Electoral</t>
  </si>
  <si>
    <t>Segunda Vuelta Electoral-220602009</t>
  </si>
  <si>
    <t>Segunda Vuelta Electoral-220602009 | Prod: Elecciones-220602 | Sector: Política&amp;Gob | Industria: SOCIEDAD - 22</t>
  </si>
  <si>
    <t>220602009segunda_vuelta_electoral</t>
  </si>
  <si>
    <t>INSERT INTO categoria VALUES (220602009,'Segunda Vuelta Electoral','Segunda Vuelta Electoral-220602009','Segunda Vuelta Electoral-220602009 | Prod: Elecciones-220602 | Sector: Política&amp;Gob | Industria: SOCIEDAD - 22',220602);</t>
  </si>
  <si>
    <t>Escrutinio Mayoritario Uninominal</t>
  </si>
  <si>
    <t>Escrutinio Mayoritario Uninominal-220602010</t>
  </si>
  <si>
    <t>Escrutinio Mayoritario Uninominal-220602010 | Prod: Elecciones-220602 | Sector: Política&amp;Gob | Industria: SOCIEDAD - 22</t>
  </si>
  <si>
    <t>220602010escrutinio_mayoritario_uninominal</t>
  </si>
  <si>
    <t>INSERT INTO categoria VALUES (220602010,'Escrutinio Mayoritario Uninominal','Escrutinio Mayoritario Uninominal-220602010','Escrutinio Mayoritario Uninominal-220602010 | Prod: Elecciones-220602 | Sector: Política&amp;Gob | Industria: SOCIEDAD - 22',220602);</t>
  </si>
  <si>
    <t>Escrutinio Proporcional Plurinominal</t>
  </si>
  <si>
    <t>Escrutinio Proporcional Plurinominal-220602011</t>
  </si>
  <si>
    <t>Escrutinio Proporcional Plurinominal-220602011 | Prod: Elecciones-220602 | Sector: Política&amp;Gob | Industria: SOCIEDAD - 22</t>
  </si>
  <si>
    <t>220602011escrutinio_proporcional_plurinominal</t>
  </si>
  <si>
    <t>INSERT INTO categoria VALUES (220602011,'Escrutinio Proporcional Plurinominal','Escrutinio Proporcional Plurinominal-220602011','Escrutinio Proporcional Plurinominal-220602011 | Prod: Elecciones-220602 | Sector: Política&amp;Gob | Industria: SOCIEDAD - 22',220602);</t>
  </si>
  <si>
    <t>Votación Preferencial</t>
  </si>
  <si>
    <t>Votación Preferencial-220602012</t>
  </si>
  <si>
    <t>Votación Preferencial-220602012 | Prod: Elecciones-220602 | Sector: Política&amp;Gob | Industria: SOCIEDAD - 22</t>
  </si>
  <si>
    <t>220602012votacion_preferencial</t>
  </si>
  <si>
    <t>INSERT INTO categoria VALUES (220602012,'Votación Preferencial','Votación Preferencial-220602012','Votación Preferencial-220602012 | Prod: Elecciones-220602 | Sector: Política&amp;Gob | Industria: SOCIEDAD - 22',220602);</t>
  </si>
  <si>
    <t>Padrón Electoral</t>
  </si>
  <si>
    <t>Mesas</t>
  </si>
  <si>
    <t>Mesas-220603001</t>
  </si>
  <si>
    <t>Mesas-220603001 | Prod: Elecciones&amp;Padrón-220603 | Sector: Política&amp;Gob | Industria: SOCIEDAD - 22</t>
  </si>
  <si>
    <t>220603001mesas</t>
  </si>
  <si>
    <t>INSERT INTO categoria VALUES (220603001,'Mesas','Mesas-220603001','Mesas-220603001 | Prod: Elecciones&amp;Padrón-220603 | Sector: Política&amp;Gob | Industria: SOCIEDAD - 22',220603);</t>
  </si>
  <si>
    <t>Votantes-220603002</t>
  </si>
  <si>
    <t>Votantes-220603002 | Prod: Elecciones&amp;Padrón-220603 | Sector: Política&amp;Gob | Industria: SOCIEDAD - 22</t>
  </si>
  <si>
    <t>220603002votantes</t>
  </si>
  <si>
    <t>INSERT INTO categoria VALUES (220603002,'Votantes','Votantes-220603002','Votantes-220603002 | Prod: Elecciones&amp;Padrón-220603 | Sector: Política&amp;Gob | Industria: SOCIEDAD - 22',220603);</t>
  </si>
  <si>
    <t>Inscritos Vigentes</t>
  </si>
  <si>
    <t>Inscritos Vigentes-220603003</t>
  </si>
  <si>
    <t>Inscritos Vigentes-220603003 | Prod: Elecciones&amp;Padrón-220603 | Sector: Política&amp;Gob | Industria: SOCIEDAD - 22</t>
  </si>
  <si>
    <t>220603003inscritos_vigentes</t>
  </si>
  <si>
    <t>INSERT INTO categoria VALUES (220603003,'Inscritos Vigentes','Inscritos Vigentes-220603003','Inscritos Vigentes-220603003 | Prod: Elecciones&amp;Padrón-220603 | Sector: Política&amp;Gob | Industria: SOCIEDAD - 22',220603);</t>
  </si>
  <si>
    <t>Votantes Mujeres</t>
  </si>
  <si>
    <t>Votantes Mujeres -220603004</t>
  </si>
  <si>
    <t>Votantes Mujeres -220603004 | Prod: Elecciones&amp;Padrón-220603 | Sector: Política&amp;Gob | Industria: SOCIEDAD - 22</t>
  </si>
  <si>
    <t>220603004votantes_mujeres_</t>
  </si>
  <si>
    <t>INSERT INTO categoria VALUES (220603004,'Votantes Mujeres ','Votantes Mujeres -220603004','Votantes Mujeres -220603004 | Prod: Elecciones&amp;Padrón-220603 | Sector: Política&amp;Gob | Industria: SOCIEDAD - 22',220603);</t>
  </si>
  <si>
    <t>Votantes Hombres</t>
  </si>
  <si>
    <t>Votantes Hombres-220603005</t>
  </si>
  <si>
    <t>Votantes Hombres-220603005 | Prod: Elecciones&amp;Padrón-220603 | Sector: Política&amp;Gob | Industria: SOCIEDAD - 22</t>
  </si>
  <si>
    <t>220603005votantes_hombres</t>
  </si>
  <si>
    <t>INSERT INTO categoria VALUES (220603005,'Votantes Hombres','Votantes Hombres-220603005','Votantes Hombres-220603005 | Prod: Elecciones&amp;Padrón-220603 | Sector: Política&amp;Gob | Industria: SOCIEDAD - 22',220603);</t>
  </si>
  <si>
    <t>Local de Votación</t>
  </si>
  <si>
    <t>Local de Votación-220603006</t>
  </si>
  <si>
    <t>Local de Votación-220603006 | Prod: Elecciones&amp;Padrón-220603 | Sector: Política&amp;Gob | Industria: SOCIEDAD - 22</t>
  </si>
  <si>
    <t>220603006local_de_votacion</t>
  </si>
  <si>
    <t>INSERT INTO categoria VALUES (220603006,'Local de Votación','Local de Votación-220603006','Local de Votación-220603006 | Prod: Elecciones&amp;Padrón-220603 | Sector: Política&amp;Gob | Industria: SOCIEDAD - 22',220603);</t>
  </si>
  <si>
    <t>Votantes en el Extranjero</t>
  </si>
  <si>
    <t>Votantes en el Extranjero-220603007</t>
  </si>
  <si>
    <t>Votantes en el Extranjero-220603007 | Prod: Elecciones&amp;Padrón-220603 | Sector: Política&amp;Gob | Industria: SOCIEDAD - 22</t>
  </si>
  <si>
    <t>220603007votantes_en_el_extranjero</t>
  </si>
  <si>
    <t>INSERT INTO categoria VALUES (220603007,'Votantes en el Extranjero','Votantes en el Extranjero-220603007','Votantes en el Extranjero-220603007 | Prod: Elecciones&amp;Padrón-220603 | Sector: Política&amp;Gob | Industria: SOCIEDAD - 22',220603);</t>
  </si>
  <si>
    <t>Votantes por Comuna</t>
  </si>
  <si>
    <t>Votantes por Comuna-220603008</t>
  </si>
  <si>
    <t>Votantes por Comuna-220603008 | Prod: Elecciones&amp;Padrón-220603 | Sector: Política&amp;Gob | Industria: SOCIEDAD - 22</t>
  </si>
  <si>
    <t>220603008votantes_por_comuna</t>
  </si>
  <si>
    <t>INSERT INTO categoria VALUES (220603008,'Votantes por Comuna','Votantes por Comuna-220603008','Votantes por Comuna-220603008 | Prod: Elecciones&amp;Padrón-220603 | Sector: Política&amp;Gob | Industria: SOCIEDAD - 22',220603);</t>
  </si>
  <si>
    <t>Votantes por Región</t>
  </si>
  <si>
    <t>Votantes por Región-220603009</t>
  </si>
  <si>
    <t>Votantes por Región-220603009 | Prod: Elecciones&amp;Padrón-220603 | Sector: Política&amp;Gob | Industria: SOCIEDAD - 22</t>
  </si>
  <si>
    <t>220603009votantes_por_region</t>
  </si>
  <si>
    <t>INSERT INTO categoria VALUES (220603009,'Votantes por Región','Votantes por Región-220603009','Votantes por Región-220603009 | Prod: Elecciones&amp;Padrón-220603 | Sector: Política&amp;Gob | Industria: SOCIEDAD - 22',220603);</t>
  </si>
  <si>
    <t>Votantes en situación de discapacidad</t>
  </si>
  <si>
    <t>Votantes en situación de discapacidad-220603010</t>
  </si>
  <si>
    <t>Votantes en situación de discapacidad-220603010 | Prod: Elecciones&amp;Padrón-220603 | Sector: Política&amp;Gob | Industria: SOCIEDAD - 22</t>
  </si>
  <si>
    <t>220603010votantes_en_situacion_de_discapacidad</t>
  </si>
  <si>
    <t>INSERT INTO categoria VALUES (220603010,'Votantes en situación de discapacidad','Votantes en situación de discapacidad-220603010','Votantes en situación de discapacidad-220603010 | Prod: Elecciones&amp;Padrón-220603 | Sector: Política&amp;Gob | Industria: SOCIEDAD - 22',220603);</t>
  </si>
  <si>
    <t>Circunscripción Electoral</t>
  </si>
  <si>
    <t>Distritos</t>
  </si>
  <si>
    <t>Distritos-220604001</t>
  </si>
  <si>
    <t>Distritos-220604001 | Prod: Elecciones&amp;Circunscripción-220604 | Sector: Política&amp;Gob | Industria: SOCIEDAD - 22</t>
  </si>
  <si>
    <t>220604001distritos</t>
  </si>
  <si>
    <t>INSERT INTO categoria VALUES (220604001,'Distritos','Distritos-220604001','Distritos-220604001 | Prod: Elecciones&amp;Circunscripción-220604 | Sector: Política&amp;Gob | Industria: SOCIEDAD - 22',220604);</t>
  </si>
  <si>
    <t>Circunscripción Senatorial</t>
  </si>
  <si>
    <t>Circunscripción Senatorial-220604002</t>
  </si>
  <si>
    <t>Circunscripción Senatorial-220604002 | Prod: Elecciones&amp;Circunscripción-220604 | Sector: Política&amp;Gob | Industria: SOCIEDAD - 22</t>
  </si>
  <si>
    <t>220604002circunscripcion_senatorial</t>
  </si>
  <si>
    <t>INSERT INTO categoria VALUES (220604002,'Circunscripción Senatorial','Circunscripción Senatorial-220604002','Circunscripción Senatorial-220604002 | Prod: Elecciones&amp;Circunscripción-220604 | Sector: Política&amp;Gob | Industria: SOCIEDAD - 22',220604);</t>
  </si>
  <si>
    <t>Circunscripción Comunal</t>
  </si>
  <si>
    <t>Circunscripción Comunal-220604003</t>
  </si>
  <si>
    <t>Circunscripción Comunal-220604003 | Prod: Elecciones&amp;Circunscripción-220604 | Sector: Política&amp;Gob | Industria: SOCIEDAD - 22</t>
  </si>
  <si>
    <t>220604003circunscripcion_comunal</t>
  </si>
  <si>
    <t>INSERT INTO categoria VALUES (220604003,'Circunscripción Comunal','Circunscripción Comunal-220604003','Circunscripción Comunal-220604003 | Prod: Elecciones&amp;Circunscripción-220604 | Sector: Política&amp;Gob | Industria: SOCIEDAD - 22',220604);</t>
  </si>
  <si>
    <t>Circunscripción Provincial</t>
  </si>
  <si>
    <t>Circunscripción Provincial-220604004</t>
  </si>
  <si>
    <t>Circunscripción Provincial-220604004 | Prod: Elecciones&amp;Circunscripción-220604 | Sector: Política&amp;Gob | Industria: SOCIEDAD - 22</t>
  </si>
  <si>
    <t>220604004circunscripcion_provincial</t>
  </si>
  <si>
    <t>INSERT INTO categoria VALUES (220604004,'Circunscripción Provincial','Circunscripción Provincial-220604004','Circunscripción Provincial-220604004 | Prod: Elecciones&amp;Circunscripción-220604 | Sector: Política&amp;Gob | Industria: SOCIEDAD - 22',220604);</t>
  </si>
  <si>
    <t>Cargos Políticos</t>
  </si>
  <si>
    <t>Alcalde</t>
  </si>
  <si>
    <t>Alcalde-220605001</t>
  </si>
  <si>
    <t>Alcalde-220605001 | Prod: Cargos-220605 | Sector: Política&amp;Gob | Industria: SOCIEDAD - 22</t>
  </si>
  <si>
    <t>220605001alcalde</t>
  </si>
  <si>
    <t>INSERT INTO categoria VALUES (220605001,'Alcalde','Alcalde-220605001','Alcalde-220605001 | Prod: Cargos-220605 | Sector: Política&amp;Gob | Industria: SOCIEDAD - 22',220605);</t>
  </si>
  <si>
    <t>Concejal</t>
  </si>
  <si>
    <t>Concejal-220605002</t>
  </si>
  <si>
    <t>Concejal-220605002 | Prod: Cargos-220605 | Sector: Política&amp;Gob | Industria: SOCIEDAD - 22</t>
  </si>
  <si>
    <t>220605002concejal</t>
  </si>
  <si>
    <t>INSERT INTO categoria VALUES (220605002,'Concejal','Concejal-220605002','Concejal-220605002 | Prod: Cargos-220605 | Sector: Política&amp;Gob | Industria: SOCIEDAD - 22',220605);</t>
  </si>
  <si>
    <t>Gobernador Regional</t>
  </si>
  <si>
    <t>Gobernador Regional-220605003</t>
  </si>
  <si>
    <t>Gobernador Regional-220605003 | Prod: Cargos-220605 | Sector: Política&amp;Gob | Industria: SOCIEDAD - 22</t>
  </si>
  <si>
    <t>220605003gobernador_regional</t>
  </si>
  <si>
    <t>INSERT INTO categoria VALUES (220605003,'Gobernador Regional','Gobernador Regional-220605003','Gobernador Regional-220605003 | Prod: Cargos-220605 | Sector: Política&amp;Gob | Industria: SOCIEDAD - 22',220605);</t>
  </si>
  <si>
    <t>Consejero Regional</t>
  </si>
  <si>
    <t>Consejero Regional-220605004</t>
  </si>
  <si>
    <t>Consejero Regional-220605004 | Prod: Cargos-220605 | Sector: Política&amp;Gob | Industria: SOCIEDAD - 22</t>
  </si>
  <si>
    <t>220605004consejero_regional</t>
  </si>
  <si>
    <t>INSERT INTO categoria VALUES (220605004,'Consejero Regional','Consejero Regional-220605004','Consejero Regional-220605004 | Prod: Cargos-220605 | Sector: Política&amp;Gob | Industria: SOCIEDAD - 22',220605);</t>
  </si>
  <si>
    <t>Constituyente</t>
  </si>
  <si>
    <t>Constituyente-220605005</t>
  </si>
  <si>
    <t>Constituyente-220605005 | Prod: Cargos-220605 | Sector: Política&amp;Gob | Industria: SOCIEDAD - 22</t>
  </si>
  <si>
    <t>220605005constituyente</t>
  </si>
  <si>
    <t>INSERT INTO categoria VALUES (220605005,'Constituyente','Constituyente-220605005','Constituyente-220605005 | Prod: Cargos-220605 | Sector: Política&amp;Gob | Industria: SOCIEDAD - 22',220605);</t>
  </si>
  <si>
    <t>Poder Ejecutivo</t>
  </si>
  <si>
    <t>Presidente</t>
  </si>
  <si>
    <t>Presidente-220606001</t>
  </si>
  <si>
    <t>Presidente-220606001 | Prod: Poder-220606 | Sector: Política&amp;Gob | Industria: SOCIEDAD - 22</t>
  </si>
  <si>
    <t>220606001presidente</t>
  </si>
  <si>
    <t>INSERT INTO categoria VALUES (220606001,'Presidente','Presidente-220606001','Presidente-220606001 | Prod: Poder-220606 | Sector: Política&amp;Gob | Industria: SOCIEDAD - 22',220606);</t>
  </si>
  <si>
    <t>Ministros</t>
  </si>
  <si>
    <t>Ministros-220606002</t>
  </si>
  <si>
    <t>Ministros-220606002 | Prod: Poder-220606 | Sector: Política&amp;Gob | Industria: SOCIEDAD - 22</t>
  </si>
  <si>
    <t>220606002ministros</t>
  </si>
  <si>
    <t>INSERT INTO categoria VALUES (220606002,'Ministros','Ministros-220606002','Ministros-220606002 | Prod: Poder-220606 | Sector: Política&amp;Gob | Industria: SOCIEDAD - 22',220606);</t>
  </si>
  <si>
    <t>Vice Presidente</t>
  </si>
  <si>
    <t>Vice Presidente-220606003</t>
  </si>
  <si>
    <t>Vice Presidente-220606003 | Prod: Poder-220606 | Sector: Política&amp;Gob | Industria: SOCIEDAD - 22</t>
  </si>
  <si>
    <t>220606003vice_presidente</t>
  </si>
  <si>
    <t>INSERT INTO categoria VALUES (220606003,'Vice Presidente','Vice Presidente-220606003','Vice Presidente-220606003 | Prod: Poder-220606 | Sector: Política&amp;Gob | Industria: SOCIEDAD - 22',220606);</t>
  </si>
  <si>
    <t>Vice Ministro</t>
  </si>
  <si>
    <t>Vice Ministro-220606004</t>
  </si>
  <si>
    <t>Vice Ministro-220606004 | Prod: Poder-220606 | Sector: Política&amp;Gob | Industria: SOCIEDAD - 22</t>
  </si>
  <si>
    <t>220606004vice_ministro</t>
  </si>
  <si>
    <t>INSERT INTO categoria VALUES (220606004,'Vice Ministro','Vice Ministro-220606004','Vice Ministro-220606004 | Prod: Poder-220606 | Sector: Política&amp;Gob | Industria: SOCIEDAD - 22',220606);</t>
  </si>
  <si>
    <t>Intendente</t>
  </si>
  <si>
    <t>Intendente-220606005</t>
  </si>
  <si>
    <t>Intendente-220606005 | Prod: Poder-220606 | Sector: Política&amp;Gob | Industria: SOCIEDAD - 22</t>
  </si>
  <si>
    <t>220606005intendente</t>
  </si>
  <si>
    <t>INSERT INTO categoria VALUES (220606005,'Intendente','Intendente-220606005','Intendente-220606005 | Prod: Poder-220606 | Sector: Política&amp;Gob | Industria: SOCIEDAD - 22',220606);</t>
  </si>
  <si>
    <t>Secretario Regional Ministerial</t>
  </si>
  <si>
    <t>Secretario Regional Ministerial-220606006</t>
  </si>
  <si>
    <t>Secretario Regional Ministerial-220606006 | Prod: Poder-220606 | Sector: Política&amp;Gob | Industria: SOCIEDAD - 22</t>
  </si>
  <si>
    <t>220606006secretario_regional_ministerial</t>
  </si>
  <si>
    <t>INSERT INTO categoria VALUES (220606006,'Secretario Regional Ministerial','Secretario Regional Ministerial-220606006','Secretario Regional Ministerial-220606006 | Prod: Poder-220606 | Sector: Política&amp;Gob | Industria: SOCIEDAD - 22',220606);</t>
  </si>
  <si>
    <t>Canciller</t>
  </si>
  <si>
    <t>Canciller-220606007</t>
  </si>
  <si>
    <t>Canciller-220606007 | Prod: Poder-220606 | Sector: Política&amp;Gob | Industria: SOCIEDAD - 22</t>
  </si>
  <si>
    <t>220606007canciller</t>
  </si>
  <si>
    <t>INSERT INTO categoria VALUES (220606007,'Canciller','Canciller-220606007','Canciller-220606007 | Prod: Poder-220606 | Sector: Política&amp;Gob | Industria: SOCIEDAD - 22',220606);</t>
  </si>
  <si>
    <t>Primer Ministro</t>
  </si>
  <si>
    <t>Primer Ministro-220606008</t>
  </si>
  <si>
    <t>Primer Ministro-220606008 | Prod: Poder-220606 | Sector: Política&amp;Gob | Industria: SOCIEDAD - 22</t>
  </si>
  <si>
    <t>220606008primer_ministro</t>
  </si>
  <si>
    <t>INSERT INTO categoria VALUES (220606008,'Primer Ministro','Primer Ministro-220606008','Primer Ministro-220606008 | Prod: Poder-220606 | Sector: Política&amp;Gob | Industria: SOCIEDAD - 22',220606);</t>
  </si>
  <si>
    <t>Poder Legislativo</t>
  </si>
  <si>
    <t>Diputados</t>
  </si>
  <si>
    <t>Diputados-220607001</t>
  </si>
  <si>
    <t>Diputados-220607001 | Prod: Poder-220607 | Sector: Política&amp;Gob | Industria: SOCIEDAD - 22</t>
  </si>
  <si>
    <t>220607001diputados</t>
  </si>
  <si>
    <t>INSERT INTO categoria VALUES (220607001,'Diputados','Diputados-220607001','Diputados-220607001 | Prod: Poder-220607 | Sector: Política&amp;Gob | Industria: SOCIEDAD - 22',220607);</t>
  </si>
  <si>
    <t>Senadores</t>
  </si>
  <si>
    <t>Senadores-220607002</t>
  </si>
  <si>
    <t>Senadores-220607002 | Prod: Poder-220607 | Sector: Política&amp;Gob | Industria: SOCIEDAD - 22</t>
  </si>
  <si>
    <t>220607002senadores</t>
  </si>
  <si>
    <t>INSERT INTO categoria VALUES (220607002,'Senadores','Senadores-220607002','Senadores-220607002 | Prod: Poder-220607 | Sector: Política&amp;Gob | Industria: SOCIEDAD - 22',220607);</t>
  </si>
  <si>
    <t>Parlamento</t>
  </si>
  <si>
    <t>Parlamento-220607003</t>
  </si>
  <si>
    <t>Parlamento-220607003 | Prod: Poder-220607 | Sector: Política&amp;Gob | Industria: SOCIEDAD - 22</t>
  </si>
  <si>
    <t>220607003parlamento</t>
  </si>
  <si>
    <t>INSERT INTO categoria VALUES (220607003,'Parlamento','Parlamento-220607003','Parlamento-220607003 | Prod: Poder-220607 | Sector: Política&amp;Gob | Industria: SOCIEDAD - 22',220607);</t>
  </si>
  <si>
    <t>Congreso</t>
  </si>
  <si>
    <t>Congreso-220607004</t>
  </si>
  <si>
    <t>Congreso-220607004 | Prod: Poder-220607 | Sector: Política&amp;Gob | Industria: SOCIEDAD - 22</t>
  </si>
  <si>
    <t>220607004congreso</t>
  </si>
  <si>
    <t>INSERT INTO categoria VALUES (220607004,'Congreso','Congreso-220607004','Congreso-220607004 | Prod: Poder-220607 | Sector: Política&amp;Gob | Industria: SOCIEDAD - 22',220607);</t>
  </si>
  <si>
    <t>Poder Judicial</t>
  </si>
  <si>
    <t>Corte Suprema</t>
  </si>
  <si>
    <t>Corte Suprema-220608001</t>
  </si>
  <si>
    <t>Corte Suprema-220608001 | Prod: Poder-220608 | Sector: Política&amp;Gob | Industria: SOCIEDAD - 22</t>
  </si>
  <si>
    <t>220608001corte_suprema</t>
  </si>
  <si>
    <t>INSERT INTO categoria VALUES (220608001,'Corte Suprema','Corte Suprema-220608001','Corte Suprema-220608001 | Prod: Poder-220608 | Sector: Política&amp;Gob | Industria: SOCIEDAD - 22',220608);</t>
  </si>
  <si>
    <t>Jueces</t>
  </si>
  <si>
    <t>Jueces-220608002</t>
  </si>
  <si>
    <t>Jueces-220608002 | Prod: Poder-220608 | Sector: Política&amp;Gob | Industria: SOCIEDAD - 22</t>
  </si>
  <si>
    <t>220608002jueces</t>
  </si>
  <si>
    <t>INSERT INTO categoria VALUES (220608002,'Jueces','Jueces-220608002','Jueces-220608002 | Prod: Poder-220608 | Sector: Política&amp;Gob | Industria: SOCIEDAD - 22',220608);</t>
  </si>
  <si>
    <t>Fiscales</t>
  </si>
  <si>
    <t>Fiscales-220608003</t>
  </si>
  <si>
    <t>Fiscales-220608003 | Prod: Poder-220608 | Sector: Política&amp;Gob | Industria: SOCIEDAD - 22</t>
  </si>
  <si>
    <t>220608003fiscales</t>
  </si>
  <si>
    <t>INSERT INTO categoria VALUES (220608003,'Fiscales','Fiscales-220608003','Fiscales-220608003 | Prod: Poder-220608 | Sector: Política&amp;Gob | Industria: SOCIEDAD - 22',220608);</t>
  </si>
  <si>
    <t>Fiscalía</t>
  </si>
  <si>
    <t>Fiscalía-220608004</t>
  </si>
  <si>
    <t>Fiscalía-220608004 | Prod: Poder-220608 | Sector: Política&amp;Gob | Industria: SOCIEDAD - 22</t>
  </si>
  <si>
    <t>220608004fiscalia</t>
  </si>
  <si>
    <t>INSERT INTO categoria VALUES (220608004,'Fiscalía','Fiscalía-220608004','Fiscalía-220608004 | Prod: Poder-220608 | Sector: Política&amp;Gob | Industria: SOCIEDAD - 22',220608);</t>
  </si>
  <si>
    <t>Juzgados</t>
  </si>
  <si>
    <t>Juzgados-220608005</t>
  </si>
  <si>
    <t>Juzgados-220608005 | Prod: Poder-220608 | Sector: Política&amp;Gob | Industria: SOCIEDAD - 22</t>
  </si>
  <si>
    <t>220608005juzgados</t>
  </si>
  <si>
    <t>INSERT INTO categoria VALUES (220608005,'Juzgados','Juzgados-220608005','Juzgados-220608005 | Prod: Poder-220608 | Sector: Política&amp;Gob | Industria: SOCIEDAD - 22',220608);</t>
  </si>
  <si>
    <t>Magistrados</t>
  </si>
  <si>
    <t>Magistrados-220608006</t>
  </si>
  <si>
    <t>Magistrados-220608006 | Prod: Poder-220608 | Sector: Política&amp;Gob | Industria: SOCIEDAD - 22</t>
  </si>
  <si>
    <t>220608006magistrados</t>
  </si>
  <si>
    <t>INSERT INTO categoria VALUES (220608006,'Magistrados','Magistrados-220608006','Magistrados-220608006 | Prod: Poder-220608 | Sector: Política&amp;Gob | Industria: SOCIEDAD - 22',220608);</t>
  </si>
  <si>
    <t>Tribunales</t>
  </si>
  <si>
    <t>Tribunales-220608007</t>
  </si>
  <si>
    <t>Tribunales-220608007 | Prod: Poder-220608 | Sector: Política&amp;Gob | Industria: SOCIEDAD - 22</t>
  </si>
  <si>
    <t>220608007tribunales</t>
  </si>
  <si>
    <t>INSERT INTO categoria VALUES (220608007,'Tribunales','Tribunales-220608007','Tribunales-220608007 | Prod: Poder-220608 | Sector: Política&amp;Gob | Industria: SOCIEDAD - 22',220608);</t>
  </si>
  <si>
    <t>Formas de Gobierno</t>
  </si>
  <si>
    <t>Monarquía Absoluta</t>
  </si>
  <si>
    <t>Monarquía Absoluta-220609001</t>
  </si>
  <si>
    <t>Monarquía Absoluta-220609001 | Prod: Gobernanza-220609 | Sector: Política&amp;Gob | Industria: SOCIEDAD - 22</t>
  </si>
  <si>
    <t>220609001monarquia_absoluta</t>
  </si>
  <si>
    <t>INSERT INTO categoria VALUES (220609001,'Monarquía Absoluta','Monarquía Absoluta-220609001','Monarquía Absoluta-220609001 | Prod: Gobernanza-220609 | Sector: Política&amp;Gob | Industria: SOCIEDAD - 22',220609);</t>
  </si>
  <si>
    <t>República</t>
  </si>
  <si>
    <t>República-220609002</t>
  </si>
  <si>
    <t>República-220609002 | Prod: Gobernanza-220609 | Sector: Política&amp;Gob | Industria: SOCIEDAD - 22</t>
  </si>
  <si>
    <t>220609002republica</t>
  </si>
  <si>
    <t>INSERT INTO categoria VALUES (220609002,'República','República-220609002','República-220609002 | Prod: Gobernanza-220609 | Sector: Política&amp;Gob | Industria: SOCIEDAD - 22',220609);</t>
  </si>
  <si>
    <t>Monarquía Parlamentaria</t>
  </si>
  <si>
    <t>Monarquía Parlamentaria-220609003</t>
  </si>
  <si>
    <t>Monarquía Parlamentaria-220609003 | Prod: Gobernanza-220609 | Sector: Política&amp;Gob | Industria: SOCIEDAD - 22</t>
  </si>
  <si>
    <t>220609003monarquia_parlamentaria</t>
  </si>
  <si>
    <t>INSERT INTO categoria VALUES (220609003,'Monarquía Parlamentaria','Monarquía Parlamentaria-220609003','Monarquía Parlamentaria-220609003 | Prod: Gobernanza-220609 | Sector: Política&amp;Gob | Industria: SOCIEDAD - 22',220609);</t>
  </si>
  <si>
    <t>Monarquía Constitucional</t>
  </si>
  <si>
    <t>Monarquía Constitucional-220609004</t>
  </si>
  <si>
    <t>Monarquía Constitucional-220609004 | Prod: Gobernanza-220609 | Sector: Política&amp;Gob | Industria: SOCIEDAD - 22</t>
  </si>
  <si>
    <t>220609004monarquia_constitucional</t>
  </si>
  <si>
    <t>INSERT INTO categoria VALUES (220609004,'Monarquía Constitucional','Monarquía Constitucional-220609004','Monarquía Constitucional-220609004 | Prod: Gobernanza-220609 | Sector: Política&amp;Gob | Industria: SOCIEDAD - 22',220609);</t>
  </si>
  <si>
    <t>Dictadura Militar</t>
  </si>
  <si>
    <t>Dictadura Militar-220609005</t>
  </si>
  <si>
    <t>Dictadura Militar-220609005 | Prod: Gobernanza-220609 | Sector: Política&amp;Gob | Industria: SOCIEDAD - 22</t>
  </si>
  <si>
    <t>220609005dictadura_militar</t>
  </si>
  <si>
    <t>INSERT INTO categoria VALUES (220609005,'Dictadura Militar','Dictadura Militar-220609005','Dictadura Militar-220609005 | Prod: Gobernanza-220609 | Sector: Política&amp;Gob | Industria: SOCIEDAD - 22',220609);</t>
  </si>
  <si>
    <t>Presidencialismo Pleno</t>
  </si>
  <si>
    <t>Presidencialismo Pleno-220609006</t>
  </si>
  <si>
    <t>Presidencialismo Pleno-220609006 | Prod: Gobernanza-220609 | Sector: Política&amp;Gob | Industria: SOCIEDAD - 22</t>
  </si>
  <si>
    <t>220609006presidencialismo_pleno</t>
  </si>
  <si>
    <t>INSERT INTO categoria VALUES (220609006,'Presidencialismo Pleno','Presidencialismo Pleno-220609006','Presidencialismo Pleno-220609006 | Prod: Gobernanza-220609 | Sector: Política&amp;Gob | Industria: SOCIEDAD - 22',220609);</t>
  </si>
  <si>
    <t>Presidencialismo con Gobierno vinculado al Parlamento</t>
  </si>
  <si>
    <t>Presidencialismo con Gobierno vinculado al Parlamento-220609007</t>
  </si>
  <si>
    <t>Presidencialismo con Gobierno vinculado al Parlamento-220609007 | Prod: Gobernanza-220609 | Sector: Política&amp;Gob | Industria: SOCIEDAD - 22</t>
  </si>
  <si>
    <t>220609007presidencialismo_con_gobierno_vinculado_al_parlamento</t>
  </si>
  <si>
    <t>INSERT INTO categoria VALUES (220609007,'Presidencialismo con Gobierno vinculado al Parlamento','Presidencialismo con Gobierno vinculado al Parlamento-220609007','Presidencialismo con Gobierno vinculado al Parlamento-220609007 | Prod: Gobernanza-220609 | Sector: Política&amp;Gob | Industria: SOCIEDAD - 22',220609);</t>
  </si>
  <si>
    <t>Semi Presidencialismo</t>
  </si>
  <si>
    <t>Semi Presidencialismo -220609008</t>
  </si>
  <si>
    <t>Semi Presidencialismo -220609008 | Prod: Gobernanza-220609 | Sector: Política&amp;Gob | Industria: SOCIEDAD - 22</t>
  </si>
  <si>
    <t>220609008semi_presidencialismo_</t>
  </si>
  <si>
    <t>INSERT INTO categoria VALUES (220609008,'Semi Presidencialismo ','Semi Presidencialismo -220609008','Semi Presidencialismo -220609008 | Prod: Gobernanza-220609 | Sector: Política&amp;Gob | Industria: SOCIEDAD - 22',220609);</t>
  </si>
  <si>
    <t>Parlamentarismo</t>
  </si>
  <si>
    <t>Parlamentarismo-220609009</t>
  </si>
  <si>
    <t>Parlamentarismo-220609009 | Prod: Gobernanza-220609 | Sector: Política&amp;Gob | Industria: SOCIEDAD - 22</t>
  </si>
  <si>
    <t>220609009parlamentarismo</t>
  </si>
  <si>
    <t>INSERT INTO categoria VALUES (220609009,'Parlamentarismo','Parlamentarismo-220609009','Parlamentarismo-220609009 | Prod: Gobernanza-220609 | Sector: Política&amp;Gob | Industria: SOCIEDAD - 22',220609);</t>
  </si>
  <si>
    <t>Unipartidismo</t>
  </si>
  <si>
    <t>Unipartidismo-220609010</t>
  </si>
  <si>
    <t>Unipartidismo-220609010 | Prod: Gobernanza-220609 | Sector: Política&amp;Gob | Industria: SOCIEDAD - 22</t>
  </si>
  <si>
    <t>220609010unipartidismo</t>
  </si>
  <si>
    <t>INSERT INTO categoria VALUES (220609010,'Unipartidismo','Unipartidismo-220609010','Unipartidismo-220609010 | Prod: Gobernanza-220609 | Sector: Política&amp;Gob | Industria: SOCIEDAD - 22',220609);</t>
  </si>
  <si>
    <t>Dictadura de Partido Único</t>
  </si>
  <si>
    <t>Dictadura de Partido Único-220609011</t>
  </si>
  <si>
    <t>Dictadura de Partido Único-220609011 | Prod: Gobernanza-220609 | Sector: Política&amp;Gob | Industria: SOCIEDAD - 22</t>
  </si>
  <si>
    <t>220609011dictadura_de_partido_unico</t>
  </si>
  <si>
    <t>INSERT INTO categoria VALUES (220609011,'Dictadura de Partido Único','Dictadura de Partido Único-220609011','Dictadura de Partido Único-220609011 | Prod: Gobernanza-220609 | Sector: Política&amp;Gob | Industria: SOCIEDAD - 22',220609);</t>
  </si>
  <si>
    <t>Dictadura Personalista</t>
  </si>
  <si>
    <t>Dictadura Personalista-220609012</t>
  </si>
  <si>
    <t>Dictadura Personalista-220609012 | Prod: Gobernanza-220609 | Sector: Política&amp;Gob | Industria: SOCIEDAD - 22</t>
  </si>
  <si>
    <t>220609012dictadura_personalista</t>
  </si>
  <si>
    <t>INSERT INTO categoria VALUES (220609012,'Dictadura Personalista','Dictadura Personalista-220609012','Dictadura Personalista-220609012 | Prod: Gobernanza-220609 | Sector: Política&amp;Gob | Industria: SOCIEDAD - 22',220609);</t>
  </si>
  <si>
    <t>Dictadura Monárquica</t>
  </si>
  <si>
    <t>Dictadura Monárquica-220609013</t>
  </si>
  <si>
    <t>Dictadura Monárquica-220609013 | Prod: Gobernanza-220609 | Sector: Política&amp;Gob | Industria: SOCIEDAD - 22</t>
  </si>
  <si>
    <t>220609013dictadura_monarquica</t>
  </si>
  <si>
    <t>INSERT INTO categoria VALUES (220609013,'Dictadura Monárquica','Dictadura Monárquica-220609013','Dictadura Monárquica-220609013 | Prod: Gobernanza-220609 | Sector: Política&amp;Gob | Industria: SOCIEDAD - 22',220609);</t>
  </si>
  <si>
    <t>Dictadura Híbrida</t>
  </si>
  <si>
    <t>Dictadura Híbrida-220609014</t>
  </si>
  <si>
    <t>Dictadura Híbrida-220609014 | Prod: Gobernanza-220609 | Sector: Política&amp;Gob | Industria: SOCIEDAD - 22</t>
  </si>
  <si>
    <t>220609014dictadura_hibrida</t>
  </si>
  <si>
    <t>INSERT INTO categoria VALUES (220609014,'Dictadura Híbrida','Dictadura Híbrida-220609014','Dictadura Híbrida-220609014 | Prod: Gobernanza-220609 | Sector: Política&amp;Gob | Industria: SOCIEDAD - 22',220609);</t>
  </si>
  <si>
    <t>Teocracia</t>
  </si>
  <si>
    <t>Teocracia-220609015</t>
  </si>
  <si>
    <t>Teocracia-220609015 | Prod: Gobernanza-220609 | Sector: Política&amp;Gob | Industria: SOCIEDAD - 22</t>
  </si>
  <si>
    <t>220609015teocracia</t>
  </si>
  <si>
    <t>INSERT INTO categoria VALUES (220609015,'Teocracia','Teocracia-220609015','Teocracia-220609015 | Prod: Gobernanza-220609 | Sector: Política&amp;Gob | Industria: SOCIEDAD - 22',220609);</t>
  </si>
  <si>
    <t>Lugares Religiosos</t>
  </si>
  <si>
    <t>Iglesia</t>
  </si>
  <si>
    <t>Iglesia-220701001</t>
  </si>
  <si>
    <t>Iglesia-220701001 | Prod: Religión-220701 | Sector: Religión | Industria: SOCIEDAD - 22</t>
  </si>
  <si>
    <t>220701001iglesia</t>
  </si>
  <si>
    <t>INSERT INTO categoria VALUES (220701001,'Iglesia','Iglesia-220701001','Iglesia-220701001 | Prod: Religión-220701 | Sector: Religión | Industria: SOCIEDAD - 22',220701);</t>
  </si>
  <si>
    <t>Mesquita</t>
  </si>
  <si>
    <t>Mesquita-220701002</t>
  </si>
  <si>
    <t>Mesquita-220701002 | Prod: Religión-220701 | Sector: Religión | Industria: SOCIEDAD - 22</t>
  </si>
  <si>
    <t>220701002mesquita</t>
  </si>
  <si>
    <t>INSERT INTO categoria VALUES (220701002,'Mesquita','Mesquita-220701002','Mesquita-220701002 | Prod: Religión-220701 | Sector: Religión | Industria: SOCIEDAD - 22',220701);</t>
  </si>
  <si>
    <t>Altar</t>
  </si>
  <si>
    <t>Altar-220701003</t>
  </si>
  <si>
    <t>Altar-220701003 | Prod: Religión-220701 | Sector: Religión | Industria: SOCIEDAD - 22</t>
  </si>
  <si>
    <t>220701003altar</t>
  </si>
  <si>
    <t>INSERT INTO categoria VALUES (220701003,'Altar','Altar-220701003','Altar-220701003 | Prod: Religión-220701 | Sector: Religión | Industria: SOCIEDAD - 22',220701);</t>
  </si>
  <si>
    <t>Templo</t>
  </si>
  <si>
    <t>Templo-220701004</t>
  </si>
  <si>
    <t>Templo-220701004 | Prod: Religión-220701 | Sector: Religión | Industria: SOCIEDAD - 22</t>
  </si>
  <si>
    <t>220701004templo</t>
  </si>
  <si>
    <t>INSERT INTO categoria VALUES (220701004,'Templo','Templo-220701004','Templo-220701004 | Prod: Religión-220701 | Sector: Religión | Industria: SOCIEDAD - 22',220701);</t>
  </si>
  <si>
    <t>Animita</t>
  </si>
  <si>
    <t>Animita-220701005</t>
  </si>
  <si>
    <t>Animita-220701005 | Prod: Religión-220701 | Sector: Religión | Industria: SOCIEDAD - 22</t>
  </si>
  <si>
    <t>220701005animita</t>
  </si>
  <si>
    <t>INSERT INTO categoria VALUES (220701005,'Animita','Animita-220701005','Animita-220701005 | Prod: Religión-220701 | Sector: Religión | Industria: SOCIEDAD - 22',220701);</t>
  </si>
  <si>
    <t>Monasterio</t>
  </si>
  <si>
    <t>Monasterio-220701006</t>
  </si>
  <si>
    <t>Monasterio-220701006 | Prod: Religión-220701 | Sector: Religión | Industria: SOCIEDAD - 22</t>
  </si>
  <si>
    <t>220701006monasterio</t>
  </si>
  <si>
    <t>INSERT INTO categoria VALUES (220701006,'Monasterio','Monasterio-220701006','Monasterio-220701006 | Prod: Religión-220701 | Sector: Religión | Industria: SOCIEDAD - 22',220701);</t>
  </si>
  <si>
    <t>MonumentosMegalítico</t>
  </si>
  <si>
    <t>MonumentosMegalítico-220701007</t>
  </si>
  <si>
    <t>MonumentosMegalítico-220701007 | Prod: Religión-220701 | Sector: Religión | Industria: SOCIEDAD - 22</t>
  </si>
  <si>
    <t>220701007monumentosmegalitico</t>
  </si>
  <si>
    <t>INSERT INTO categoria VALUES (220701007,'MonumentosMegalítico','MonumentosMegalítico-220701007','MonumentosMegalítico-220701007 | Prod: Religión-220701 | Sector: Religión | Industria: SOCIEDAD - 22',220701);</t>
  </si>
  <si>
    <t>Bosque Sagrado</t>
  </si>
  <si>
    <t>Bosque Sagrado-220701008</t>
  </si>
  <si>
    <t>Bosque Sagrado-220701008 | Prod: Religión-220701 | Sector: Religión | Industria: SOCIEDAD - 22</t>
  </si>
  <si>
    <t>220701008bosque_sagrado</t>
  </si>
  <si>
    <t>INSERT INTO categoria VALUES (220701008,'Bosque Sagrado','Bosque Sagrado-220701008','Bosque Sagrado-220701008 | Prod: Religión-220701 | Sector: Religión | Industria: SOCIEDAD - 22',220701);</t>
  </si>
  <si>
    <t>Sinagoga</t>
  </si>
  <si>
    <t>Sinagoga-220701009</t>
  </si>
  <si>
    <t>Sinagoga-220701009 | Prod: Religión-220701 | Sector: Religión | Industria: SOCIEDAD - 22</t>
  </si>
  <si>
    <t>220701009sinagoga</t>
  </si>
  <si>
    <t>INSERT INTO categoria VALUES (220701009,'Sinagoga','Sinagoga-220701009','Sinagoga-220701009 | Prod: Religión-220701 | Sector: Religión | Industria: SOCIEDAD - 22',220701);</t>
  </si>
  <si>
    <t>Santuario</t>
  </si>
  <si>
    <t>Santuario-220701010</t>
  </si>
  <si>
    <t>Santuario-220701010 | Prod: Religión-220701 | Sector: Religión | Industria: SOCIEDAD - 22</t>
  </si>
  <si>
    <t>220701010santuario</t>
  </si>
  <si>
    <t>INSERT INTO categoria VALUES (220701010,'Santuario','Santuario-220701010','Santuario-220701010 | Prod: Religión-220701 | Sector: Religión | Industria: SOCIEDAD - 22',220701);</t>
  </si>
  <si>
    <t>Convento</t>
  </si>
  <si>
    <t>Convento-220701011</t>
  </si>
  <si>
    <t>Convento-220701011 | Prod: Religión-220701 | Sector: Religión | Industria: SOCIEDAD - 22</t>
  </si>
  <si>
    <t>220701011convento</t>
  </si>
  <si>
    <t>INSERT INTO categoria VALUES (220701011,'Convento','Convento-220701011','Convento-220701011 | Prod: Religión-220701 | Sector: Religión | Industria: SOCIEDAD - 22',220701);</t>
  </si>
  <si>
    <t>Abadía</t>
  </si>
  <si>
    <t>Abadía-220701012</t>
  </si>
  <si>
    <t>Abadía-220701012 | Prod: Religión-220701 | Sector: Religión | Industria: SOCIEDAD - 22</t>
  </si>
  <si>
    <t>220701012abadia</t>
  </si>
  <si>
    <t>INSERT INTO categoria VALUES (220701012,'Abadía','Abadía-220701012','Abadía-220701012 | Prod: Religión-220701 | Sector: Religión | Industria: SOCIEDAD - 22',220701);</t>
  </si>
  <si>
    <t>Pintura Rupestre</t>
  </si>
  <si>
    <t>Pintura Rupestre-220701013</t>
  </si>
  <si>
    <t>Pintura Rupestre-220701013 | Prod: Religión-220701 | Sector: Religión | Industria: SOCIEDAD - 22</t>
  </si>
  <si>
    <t>220701013pintura_rupestre</t>
  </si>
  <si>
    <t>INSERT INTO categoria VALUES (220701013,'Pintura Rupestre','Pintura Rupestre-220701013','Pintura Rupestre-220701013 | Prod: Religión-220701 | Sector: Religión | Industria: SOCIEDAD - 22',220701);</t>
  </si>
  <si>
    <t>Árbol Sagrado</t>
  </si>
  <si>
    <t>Árbol Sagrado-220701014</t>
  </si>
  <si>
    <t>Árbol Sagrado-220701014 | Prod: Religión-220701 | Sector: Religión | Industria: SOCIEDAD - 22</t>
  </si>
  <si>
    <t>220701014arbol_sagrado</t>
  </si>
  <si>
    <t>INSERT INTO categoria VALUES (220701014,'Árbol Sagrado','Árbol Sagrado-220701014','Árbol Sagrado-220701014 | Prod: Religión-220701 | Sector: Religión | Industria: SOCIEDAD - 22',220701);</t>
  </si>
  <si>
    <t>Montaña Sagrada</t>
  </si>
  <si>
    <t>Montaña Sagrada-220701015</t>
  </si>
  <si>
    <t>Montaña Sagrada-220701015 | Prod: Religión-220701 | Sector: Religión | Industria: SOCIEDAD - 22</t>
  </si>
  <si>
    <t>220701015montaña_sagrada</t>
  </si>
  <si>
    <t>INSERT INTO categoria VALUES (220701015,'Montaña Sagrada','Montaña Sagrada-220701015','Montaña Sagrada-220701015 | Prod: Religión-220701 | Sector: Religión | Industria: SOCIEDAD - 22',220701);</t>
  </si>
  <si>
    <t>Eremitorio</t>
  </si>
  <si>
    <t>Eremitorio-220701016</t>
  </si>
  <si>
    <t>Eremitorio-220701016 | Prod: Religión-220701 | Sector: Religión | Industria: SOCIEDAD - 22</t>
  </si>
  <si>
    <t>220701016eremitorio</t>
  </si>
  <si>
    <t>INSERT INTO categoria VALUES (220701016,'Eremitorio','Eremitorio-220701016','Eremitorio-220701016 | Prod: Religión-220701 | Sector: Religión | Industria: SOCIEDAD - 22',220701);</t>
  </si>
  <si>
    <t>Cueva Sagrada</t>
  </si>
  <si>
    <t>Cueva Sagrada-220701017</t>
  </si>
  <si>
    <t>Cueva Sagrada-220701017 | Prod: Religión-220701 | Sector: Religión | Industria: SOCIEDAD - 22</t>
  </si>
  <si>
    <t>220701017cueva_sagrada</t>
  </si>
  <si>
    <t>INSERT INTO categoria VALUES (220701017,'Cueva Sagrada','Cueva Sagrada-220701017','Cueva Sagrada-220701017 | Prod: Religión-220701 | Sector: Religión | Industria: SOCIEDAD - 22',220701);</t>
  </si>
  <si>
    <t>Ciudad Sagrada</t>
  </si>
  <si>
    <t>Ciudad Sagrada-220701018</t>
  </si>
  <si>
    <t>Ciudad Sagrada-220701018 | Prod: Religión-220701 | Sector: Religión | Industria: SOCIEDAD - 22</t>
  </si>
  <si>
    <t>220701018ciudad_sagrada</t>
  </si>
  <si>
    <t>INSERT INTO categoria VALUES (220701018,'Ciudad Sagrada','Ciudad Sagrada-220701018','Ciudad Sagrada-220701018 | Prod: Religión-220701 | Sector: Religión | Industria: SOCIEDAD - 22',220701);</t>
  </si>
  <si>
    <t>Capilla</t>
  </si>
  <si>
    <t>Capilla-220701019</t>
  </si>
  <si>
    <t>Capilla-220701019 | Prod: Religión-220701 | Sector: Religión | Industria: SOCIEDAD - 22</t>
  </si>
  <si>
    <t>220701019capilla</t>
  </si>
  <si>
    <t>INSERT INTO categoria VALUES (220701019,'Capilla','Capilla-220701019','Capilla-220701019 | Prod: Religión-220701 | Sector: Religión | Industria: SOCIEDAD - 22',220701);</t>
  </si>
  <si>
    <t>Catedral-220701020</t>
  </si>
  <si>
    <t>Catedral-220701020 | Prod: Religión-220701 | Sector: Religión | Industria: SOCIEDAD - 22</t>
  </si>
  <si>
    <t>220701020catedral</t>
  </si>
  <si>
    <t>INSERT INTO categoria VALUES (220701020,'Catedral','Catedral-220701020','Catedral-220701020 | Prod: Religión-220701 | Sector: Religión | Industria: SOCIEDAD - 22',220701);</t>
  </si>
  <si>
    <t>Basílica</t>
  </si>
  <si>
    <t>Basílica-220701021</t>
  </si>
  <si>
    <t>Basílica-220701021 | Prod: Religión-220701 | Sector: Religión | Industria: SOCIEDAD - 22</t>
  </si>
  <si>
    <t>220701021basilica</t>
  </si>
  <si>
    <t>INSERT INTO categoria VALUES (220701021,'Basílica','Basílica-220701021','Basílica-220701021 | Prod: Religión-220701 | Sector: Religión | Industria: SOCIEDAD - 22',220701);</t>
  </si>
  <si>
    <t>Cementerios-220701022</t>
  </si>
  <si>
    <t>Cementerios-220701022 | Prod: Religión-220701 | Sector: Religión | Industria: SOCIEDAD - 22</t>
  </si>
  <si>
    <t>220701022cementerios</t>
  </si>
  <si>
    <t>INSERT INTO categoria VALUES (220701022,'Cementerios','Cementerios-220701022','Cementerios-220701022 | Prod: Religión-220701 | Sector: Religión | Industria: SOCIEDAD - 22',220701);</t>
  </si>
  <si>
    <t>Mausoleos</t>
  </si>
  <si>
    <t>Mausoleos-220701023</t>
  </si>
  <si>
    <t>Mausoleos-220701023 | Prod: Religión-220701 | Sector: Religión | Industria: SOCIEDAD - 22</t>
  </si>
  <si>
    <t>220701023mausoleos</t>
  </si>
  <si>
    <t>INSERT INTO categoria VALUES (220701023,'Mausoleos','Mausoleos-220701023','Mausoleos-220701023 | Prod: Religión-220701 | Sector: Religión | Industria: SOCIEDAD - 22',220701);</t>
  </si>
  <si>
    <t>Parroquias</t>
  </si>
  <si>
    <t>Parroquias-220701024</t>
  </si>
  <si>
    <t>Parroquias-220701024 | Prod: Religión-220701 | Sector: Religión | Industria: SOCIEDAD - 22</t>
  </si>
  <si>
    <t>220701024parroquias</t>
  </si>
  <si>
    <t>INSERT INTO categoria VALUES (220701024,'Parroquias','Parroquias-220701024','Parroquias-220701024 | Prod: Religión-220701 | Sector: Religión | Industria: SOCIEDAD - 22',220701);</t>
  </si>
  <si>
    <t>Complejos Religiosos</t>
  </si>
  <si>
    <t>Complejos Religiosos-220701025</t>
  </si>
  <si>
    <t>Complejos Religiosos-220701025 | Prod: Religión-220701 | Sector: Religión | Industria: SOCIEDAD - 22</t>
  </si>
  <si>
    <t>220701025complejos_religiosos</t>
  </si>
  <si>
    <t>INSERT INTO categoria VALUES (220701025,'Complejos Religiosos','Complejos Religiosos-220701025','Complejos Religiosos-220701025 | Prod: Religión-220701 | Sector: Religión | Industria: SOCIEDAD - 22',220701);</t>
  </si>
  <si>
    <t>Religiones predominantes</t>
  </si>
  <si>
    <t>Cristianismo</t>
  </si>
  <si>
    <t>Cristianismo-220702001</t>
  </si>
  <si>
    <t>Cristianismo-220702001 | Prod: Religión-220702 | Sector: Religión | Industria: SOCIEDAD - 22</t>
  </si>
  <si>
    <t>220702001cristianismo</t>
  </si>
  <si>
    <t>INSERT INTO categoria VALUES (220702001,'Cristianismo','Cristianismo-220702001','Cristianismo-220702001 | Prod: Religión-220702 | Sector: Religión | Industria: SOCIEDAD - 22',220702);</t>
  </si>
  <si>
    <t>Catolicismo</t>
  </si>
  <si>
    <t>Catolicismo-220702002</t>
  </si>
  <si>
    <t>Catolicismo-220702002 | Prod: Religión-220702 | Sector: Religión | Industria: SOCIEDAD - 22</t>
  </si>
  <si>
    <t>220702002catolicismo</t>
  </si>
  <si>
    <t>INSERT INTO categoria VALUES (220702002,'Catolicismo','Catolicismo-220702002','Catolicismo-220702002 | Prod: Religión-220702 | Sector: Religión | Industria: SOCIEDAD - 22',220702);</t>
  </si>
  <si>
    <t>Protestantismo</t>
  </si>
  <si>
    <t>Protestantismo-220702003</t>
  </si>
  <si>
    <t>Protestantismo-220702003 | Prod: Religión-220702 | Sector: Religión | Industria: SOCIEDAD - 22</t>
  </si>
  <si>
    <t>220702003protestantismo</t>
  </si>
  <si>
    <t>INSERT INTO categoria VALUES (220702003,'Protestantismo','Protestantismo-220702003','Protestantismo-220702003 | Prod: Religión-220702 | Sector: Religión | Industria: SOCIEDAD - 22',220702);</t>
  </si>
  <si>
    <t>Cristianismo Ortodoxo</t>
  </si>
  <si>
    <t>Cristianismo Ortodoxo-220702004</t>
  </si>
  <si>
    <t>Cristianismo Ortodoxo-220702004 | Prod: Religión-220702 | Sector: Religión | Industria: SOCIEDAD - 22</t>
  </si>
  <si>
    <t>220702004cristianismo_ortodoxo</t>
  </si>
  <si>
    <t>INSERT INTO categoria VALUES (220702004,'Cristianismo Ortodoxo','Cristianismo Ortodoxo-220702004','Cristianismo Ortodoxo-220702004 | Prod: Religión-220702 | Sector: Religión | Industria: SOCIEDAD - 22',220702);</t>
  </si>
  <si>
    <t>Islam</t>
  </si>
  <si>
    <t>Islam-220702005</t>
  </si>
  <si>
    <t>Islam-220702005 | Prod: Religión-220702 | Sector: Religión | Industria: SOCIEDAD - 22</t>
  </si>
  <si>
    <t>220702005islam</t>
  </si>
  <si>
    <t>INSERT INTO categoria VALUES (220702005,'Islam','Islam-220702005','Islam-220702005 | Prod: Religión-220702 | Sector: Religión | Industria: SOCIEDAD - 22',220702);</t>
  </si>
  <si>
    <t>Sunismo</t>
  </si>
  <si>
    <t>Sunismo-220702006</t>
  </si>
  <si>
    <t>Sunismo-220702006 | Prod: Religión-220702 | Sector: Religión | Industria: SOCIEDAD - 22</t>
  </si>
  <si>
    <t>220702006sunismo</t>
  </si>
  <si>
    <t>INSERT INTO categoria VALUES (220702006,'Sunismo','Sunismo-220702006','Sunismo-220702006 | Prod: Religión-220702 | Sector: Religión | Industria: SOCIEDAD - 22',220702);</t>
  </si>
  <si>
    <t>Chiismo</t>
  </si>
  <si>
    <t>Chiismo-220702007</t>
  </si>
  <si>
    <t>Chiismo-220702007 | Prod: Religión-220702 | Sector: Religión | Industria: SOCIEDAD - 22</t>
  </si>
  <si>
    <t>220702007chiismo</t>
  </si>
  <si>
    <t>INSERT INTO categoria VALUES (220702007,'Chiismo','Chiismo-220702007','Chiismo-220702007 | Prod: Religión-220702 | Sector: Religión | Industria: SOCIEDAD - 22',220702);</t>
  </si>
  <si>
    <t>Budismo</t>
  </si>
  <si>
    <t>Budismo-220702008</t>
  </si>
  <si>
    <t>Budismo-220702008 | Prod: Religión-220702 | Sector: Religión | Industria: SOCIEDAD - 22</t>
  </si>
  <si>
    <t>220702008budismo</t>
  </si>
  <si>
    <t>INSERT INTO categoria VALUES (220702008,'Budismo','Budismo-220702008','Budismo-220702008 | Prod: Religión-220702 | Sector: Religión | Industria: SOCIEDAD - 22',220702);</t>
  </si>
  <si>
    <t>Theravada</t>
  </si>
  <si>
    <t>Theravada-220702009</t>
  </si>
  <si>
    <t>Theravada-220702009 | Prod: Religión-220702 | Sector: Religión | Industria: SOCIEDAD - 22</t>
  </si>
  <si>
    <t>220702009theravada</t>
  </si>
  <si>
    <t>INSERT INTO categoria VALUES (220702009,'Theravada','Theravada-220702009','Theravada-220702009 | Prod: Religión-220702 | Sector: Religión | Industria: SOCIEDAD - 22',220702);</t>
  </si>
  <si>
    <t>Mahayana</t>
  </si>
  <si>
    <t>Mahayana-220702010</t>
  </si>
  <si>
    <t>Mahayana-220702010 | Prod: Religión-220702 | Sector: Religión | Industria: SOCIEDAD - 22</t>
  </si>
  <si>
    <t>220702010mahayana</t>
  </si>
  <si>
    <t>INSERT INTO categoria VALUES (220702010,'Mahayana','Mahayana-220702010','Mahayana-220702010 | Prod: Religión-220702 | Sector: Religión | Industria: SOCIEDAD - 22',220702);</t>
  </si>
  <si>
    <t>Vajrayana</t>
  </si>
  <si>
    <t>Vajrayana-220702011</t>
  </si>
  <si>
    <t>Vajrayana-220702011 | Prod: Religión-220702 | Sector: Religión | Industria: SOCIEDAD - 22</t>
  </si>
  <si>
    <t>220702011vajrayana</t>
  </si>
  <si>
    <t>INSERT INTO categoria VALUES (220702011,'Vajrayana','Vajrayana-220702011','Vajrayana-220702011 | Prod: Religión-220702 | Sector: Religión | Industria: SOCIEDAD - 22',220702);</t>
  </si>
  <si>
    <t>Étnicas</t>
  </si>
  <si>
    <t>Étnicas-220702012</t>
  </si>
  <si>
    <t>Étnicas-220702012 | Prod: Religión-220702 | Sector: Religión | Industria: SOCIEDAD - 22</t>
  </si>
  <si>
    <t>220702012etnicas</t>
  </si>
  <si>
    <t>INSERT INTO categoria VALUES (220702012,'Étnicas','Étnicas-220702012','Étnicas-220702012 | Prod: Religión-220702 | Sector: Religión | Industria: SOCIEDAD - 22',220702);</t>
  </si>
  <si>
    <t>Judaísmo</t>
  </si>
  <si>
    <t>Judaísmo-220702013</t>
  </si>
  <si>
    <t>Judaísmo-220702013 | Prod: Religión-220702 | Sector: Religión | Industria: SOCIEDAD - 22</t>
  </si>
  <si>
    <t>220702013judaismo</t>
  </si>
  <si>
    <t>INSERT INTO categoria VALUES (220702013,'Judaísmo','Judaísmo-220702013','Judaísmo-220702013 | Prod: Religión-220702 | Sector: Religión | Industria: SOCIEDAD - 22',220702);</t>
  </si>
  <si>
    <t>Hinduismo</t>
  </si>
  <si>
    <t>Hinduismo-220702014</t>
  </si>
  <si>
    <t>Hinduismo-220702014 | Prod: Religión-220702 | Sector: Religión | Industria: SOCIEDAD - 22</t>
  </si>
  <si>
    <t>220702014hinduismo</t>
  </si>
  <si>
    <t>INSERT INTO categoria VALUES (220702014,'Hinduismo','Hinduismo-220702014','Hinduismo-220702014 | Prod: Religión-220702 | Sector: Religión | Industria: SOCIEDAD - 22',220702);</t>
  </si>
  <si>
    <t>Religión Tradicional China</t>
  </si>
  <si>
    <t>Religión Tradicional China-220702015</t>
  </si>
  <si>
    <t>Religión Tradicional China-220702015 | Prod: Religión-220702 | Sector: Religión | Industria: SOCIEDAD - 22</t>
  </si>
  <si>
    <t>220702015religion_tradicional_china</t>
  </si>
  <si>
    <t>INSERT INTO categoria VALUES (220702015,'Religión Tradicional China','Religión Tradicional China-220702015','Religión Tradicional China-220702015 | Prod: Religión-220702 | Sector: Religión | Industria: SOCIEDAD - 22',220702);</t>
  </si>
  <si>
    <t>Tipos de Religión</t>
  </si>
  <si>
    <t>Monoteista</t>
  </si>
  <si>
    <t>Monoteista-220703001</t>
  </si>
  <si>
    <t>Monoteista-220703001 | Prod: Religión-220703 | Sector: Religión | Industria: SOCIEDAD - 22</t>
  </si>
  <si>
    <t>220703001monoteista</t>
  </si>
  <si>
    <t>INSERT INTO categoria VALUES (220703001,'Monoteista','Monoteista-220703001','Monoteista-220703001 | Prod: Religión-220703 | Sector: Religión | Industria: SOCIEDAD - 22',220703);</t>
  </si>
  <si>
    <t>Teismo</t>
  </si>
  <si>
    <t>Teismo-220703002</t>
  </si>
  <si>
    <t>Teismo-220703002 | Prod: Religión-220703 | Sector: Religión | Industria: SOCIEDAD - 22</t>
  </si>
  <si>
    <t>220703002teismo</t>
  </si>
  <si>
    <t>INSERT INTO categoria VALUES (220703002,'Teismo','Teismo-220703002','Teismo-220703002 | Prod: Religión-220703 | Sector: Religión | Industria: SOCIEDAD - 22',220703);</t>
  </si>
  <si>
    <t>No Teista</t>
  </si>
  <si>
    <t>No Teista-220703003</t>
  </si>
  <si>
    <t>No Teista-220703003 | Prod: Religión-220703 | Sector: Religión | Industria: SOCIEDAD - 22</t>
  </si>
  <si>
    <t>220703003no_teista</t>
  </si>
  <si>
    <t>INSERT INTO categoria VALUES (220703003,'No Teista','No Teista-220703003','No Teista-220703003 | Prod: Religión-220703 | Sector: Religión | Industria: SOCIEDAD - 22',220703);</t>
  </si>
  <si>
    <t>Panteismo</t>
  </si>
  <si>
    <t>Panteismo-220703004</t>
  </si>
  <si>
    <t>Panteismo-220703004 | Prod: Religión-220703 | Sector: Religión | Industria: SOCIEDAD - 22</t>
  </si>
  <si>
    <t>220703004panteismo</t>
  </si>
  <si>
    <t>INSERT INTO categoria VALUES (220703004,'Panteismo','Panteismo-220703004','Panteismo-220703004 | Prod: Religión-220703 | Sector: Religión | Industria: SOCIEDAD - 22',220703);</t>
  </si>
  <si>
    <t>Politeista</t>
  </si>
  <si>
    <t>Politeista-220703005</t>
  </si>
  <si>
    <t>Politeista-220703005 | Prod: Religión-220703 | Sector: Religión | Industria: SOCIEDAD - 22</t>
  </si>
  <si>
    <t>220703005politeista</t>
  </si>
  <si>
    <t>INSERT INTO categoria VALUES (220703005,'Politeista','Politeista-220703005','Politeista-220703005 | Prod: Religión-220703 | Sector: Religión | Industria: SOCIEDAD - 22',220703);</t>
  </si>
  <si>
    <t>Dualista</t>
  </si>
  <si>
    <t>Dualista-220703006</t>
  </si>
  <si>
    <t>Dualista-220703006 | Prod: Religión-220703 | Sector: Religión | Industria: SOCIEDAD - 22</t>
  </si>
  <si>
    <t>220703006dualista</t>
  </si>
  <si>
    <t>INSERT INTO categoria VALUES (220703006,'Dualista','Dualista-220703006','Dualista-220703006 | Prod: Religión-220703 | Sector: Religión | Industria: SOCIEDAD - 22',220703);</t>
  </si>
  <si>
    <t>Abrahamicas</t>
  </si>
  <si>
    <t>Abrahamicas-220703007</t>
  </si>
  <si>
    <t>Abrahamicas-220703007 | Prod: Religión-220703 | Sector: Religión | Industria: SOCIEDAD - 22</t>
  </si>
  <si>
    <t>220703007abrahamicas</t>
  </si>
  <si>
    <t>INSERT INTO categoria VALUES (220703007,'Abrahamicas','Abrahamicas-220703007','Abrahamicas-220703007 | Prod: Religión-220703 | Sector: Religión | Industria: SOCIEDAD - 22',220703);</t>
  </si>
  <si>
    <t>Dharmicas</t>
  </si>
  <si>
    <t>Dharmicas-220703008</t>
  </si>
  <si>
    <t>Dharmicas-220703008 | Prod: Religión-220703 | Sector: Religión | Industria: SOCIEDAD - 22</t>
  </si>
  <si>
    <t>220703008dharmicas</t>
  </si>
  <si>
    <t>INSERT INTO categoria VALUES (220703008,'Dharmicas','Dharmicas-220703008','Dharmicas-220703008 | Prod: Religión-220703 | Sector: Religión | Industria: SOCIEDAD - 22',220703);</t>
  </si>
  <si>
    <t>Indoeuropeas</t>
  </si>
  <si>
    <t>Indoeuropeas-220703009</t>
  </si>
  <si>
    <t>Indoeuropeas-220703009 | Prod: Religión-220703 | Sector: Religión | Industria: SOCIEDAD - 22</t>
  </si>
  <si>
    <t>220703009indoeuropeas</t>
  </si>
  <si>
    <t>INSERT INTO categoria VALUES (220703009,'Indoeuropeas','Indoeuropeas-220703009','Indoeuropeas-220703009 | Prod: Religión-220703 | Sector: Religión | Industria: SOCIEDAD - 22',220703);</t>
  </si>
  <si>
    <t>Iranias</t>
  </si>
  <si>
    <t>Iranias-220703010</t>
  </si>
  <si>
    <t>Iranias-220703010 | Prod: Religión-220703 | Sector: Religión | Industria: SOCIEDAD - 22</t>
  </si>
  <si>
    <t>220703010iranias</t>
  </si>
  <si>
    <t>INSERT INTO categoria VALUES (220703010,'Iranias','Iranias-220703010','Iranias-220703010 | Prod: Religión-220703 | Sector: Religión | Industria: SOCIEDAD - 22',220703);</t>
  </si>
  <si>
    <t>Neopaganas</t>
  </si>
  <si>
    <t>Neopaganas-220703011</t>
  </si>
  <si>
    <t>Neopaganas-220703011 | Prod: Religión-220703 | Sector: Religión | Industria: SOCIEDAD - 22</t>
  </si>
  <si>
    <t>220703011neopaganas</t>
  </si>
  <si>
    <t>INSERT INTO categoria VALUES (220703011,'Neopaganas','Neopaganas-220703011','Neopaganas-220703011 | Prod: Religión-220703 | Sector: Religión | Industria: SOCIEDAD - 22',220703);</t>
  </si>
  <si>
    <t>Tradicionales Africanas</t>
  </si>
  <si>
    <t>Tradicionales Africanas-220703012</t>
  </si>
  <si>
    <t>Tradicionales Africanas-220703012 | Prod: Religión-220703 | Sector: Religión | Industria: SOCIEDAD - 22</t>
  </si>
  <si>
    <t>220703012tradicionales_africanas</t>
  </si>
  <si>
    <t>INSERT INTO categoria VALUES (220703012,'Tradicionales Africanas','Tradicionales Africanas-220703012','Tradicionales Africanas-220703012 | Prod: Religión-220703 | Sector: Religión | Industria: SOCIEDAD - 22',220703);</t>
  </si>
  <si>
    <t>Tradicionales Nativo Americanas</t>
  </si>
  <si>
    <t>Tradicionales Nativo Americanas-220703013</t>
  </si>
  <si>
    <t>Tradicionales Nativo Americanas-220703013 | Prod: Religión-220703 | Sector: Religión | Industria: SOCIEDAD - 22</t>
  </si>
  <si>
    <t>220703013tradicionales_nativo_americanas</t>
  </si>
  <si>
    <t>INSERT INTO categoria VALUES (220703013,'Tradicionales Nativo Americanas','Tradicionales Nativo Americanas-220703013','Tradicionales Nativo Americanas-220703013 | Prod: Religión-220703 | Sector: Religión | Industria: SOCIEDAD - 22',220703);</t>
  </si>
  <si>
    <t>Escrituras Sagradas</t>
  </si>
  <si>
    <t>Biblia</t>
  </si>
  <si>
    <t>Biblia-220704001</t>
  </si>
  <si>
    <t>Biblia-220704001 | Prod: Religión-220704 | Sector: Religión | Industria: SOCIEDAD - 22</t>
  </si>
  <si>
    <t>220704001biblia</t>
  </si>
  <si>
    <t>INSERT INTO categoria VALUES (220704001,'Biblia','Biblia-220704001','Biblia-220704001 | Prod: Religión-220704 | Sector: Religión | Industria: SOCIEDAD - 22',220704);</t>
  </si>
  <si>
    <t>Corán</t>
  </si>
  <si>
    <t>Corán-220704002</t>
  </si>
  <si>
    <t>Corán-220704002 | Prod: Religión-220704 | Sector: Religión | Industria: SOCIEDAD - 22</t>
  </si>
  <si>
    <t>220704002coran</t>
  </si>
  <si>
    <t>INSERT INTO categoria VALUES (220704002,'Corán','Corán-220704002','Corán-220704002 | Prod: Religión-220704 | Sector: Religión | Industria: SOCIEDAD - 22',220704);</t>
  </si>
  <si>
    <t>Torá</t>
  </si>
  <si>
    <t>Torá-220704003</t>
  </si>
  <si>
    <t>Torá-220704003 | Prod: Religión-220704 | Sector: Religión | Industria: SOCIEDAD - 22</t>
  </si>
  <si>
    <t>220704003tora</t>
  </si>
  <si>
    <t>INSERT INTO categoria VALUES (220704003,'Torá','Torá-220704003','Torá-220704003 | Prod: Religión-220704 | Sector: Religión | Industria: SOCIEDAD - 22',220704);</t>
  </si>
  <si>
    <t>Tanak</t>
  </si>
  <si>
    <t>Tanak-220704004</t>
  </si>
  <si>
    <t>Tanak-220704004 | Prod: Religión-220704 | Sector: Religión | Industria: SOCIEDAD - 22</t>
  </si>
  <si>
    <t>220704004tanak</t>
  </si>
  <si>
    <t>INSERT INTO categoria VALUES (220704004,'Tanak','Tanak-220704004','Tanak-220704004 | Prod: Religión-220704 | Sector: Religión | Industria: SOCIEDAD - 22',220704);</t>
  </si>
  <si>
    <t>Vedas</t>
  </si>
  <si>
    <t>Vedas-220704005</t>
  </si>
  <si>
    <t>Vedas-220704005 | Prod: Religión-220704 | Sector: Religión | Industria: SOCIEDAD - 22</t>
  </si>
  <si>
    <t>220704005vedas</t>
  </si>
  <si>
    <t>INSERT INTO categoria VALUES (220704005,'Vedas','Vedas-220704005','Vedas-220704005 | Prod: Religión-220704 | Sector: Religión | Industria: SOCIEDAD - 22',220704);</t>
  </si>
  <si>
    <t>Upanishad</t>
  </si>
  <si>
    <t>Upanishad-220704006</t>
  </si>
  <si>
    <t>Upanishad-220704006 | Prod: Religión-220704 | Sector: Religión | Industria: SOCIEDAD - 22</t>
  </si>
  <si>
    <t>220704006upanishad</t>
  </si>
  <si>
    <t>INSERT INTO categoria VALUES (220704006,'Upanishad','Upanishad-220704006','Upanishad-220704006 | Prod: Religión-220704 | Sector: Religión | Industria: SOCIEDAD - 22',220704);</t>
  </si>
  <si>
    <t>Posturas en torno a la Religión</t>
  </si>
  <si>
    <t>Practicantes</t>
  </si>
  <si>
    <t>Practicantes -220705001</t>
  </si>
  <si>
    <t>Practicantes -220705001 | Prod: Religión-220705 | Sector: Religión | Industria: SOCIEDAD - 22</t>
  </si>
  <si>
    <t>220705001practicantes_</t>
  </si>
  <si>
    <t>INSERT INTO categoria VALUES (220705001,'Practicantes ','Practicantes -220705001','Practicantes -220705001 | Prod: Religión-220705 | Sector: Religión | Industria: SOCIEDAD - 22',220705);</t>
  </si>
  <si>
    <t>No Practicantes</t>
  </si>
  <si>
    <t>No Practicantes-220705002</t>
  </si>
  <si>
    <t>No Practicantes-220705002 | Prod: Religión-220705 | Sector: Religión | Industria: SOCIEDAD - 22</t>
  </si>
  <si>
    <t>220705002no_practicantes</t>
  </si>
  <si>
    <t>INSERT INTO categoria VALUES (220705002,'No Practicantes','No Practicantes-220705002','No Practicantes-220705002 | Prod: Religión-220705 | Sector: Religión | Industria: SOCIEDAD - 22',220705);</t>
  </si>
  <si>
    <t>Ateos</t>
  </si>
  <si>
    <t>Ateos-220705003</t>
  </si>
  <si>
    <t>Ateos-220705003 | Prod: Religión-220705 | Sector: Religión | Industria: SOCIEDAD - 22</t>
  </si>
  <si>
    <t>220705003ateos</t>
  </si>
  <si>
    <t>INSERT INTO categoria VALUES (220705003,'Ateos','Ateos-220705003','Ateos-220705003 | Prod: Religión-220705 | Sector: Religión | Industria: SOCIEDAD - 22',220705);</t>
  </si>
  <si>
    <t>Agnósticos</t>
  </si>
  <si>
    <t>Agnósticos-220705004</t>
  </si>
  <si>
    <t>Agnósticos-220705004 | Prod: Religión-220705 | Sector: Religión | Industria: SOCIEDAD - 22</t>
  </si>
  <si>
    <t>220705004agnosticos</t>
  </si>
  <si>
    <t>INSERT INTO categoria VALUES (220705004,'Agnósticos','Agnósticos-220705004','Agnósticos-220705004 | Prod: Religión-220705 | Sector: Religión | Industria: SOCIEDAD - 22',220705);</t>
  </si>
  <si>
    <t>Ignósticos</t>
  </si>
  <si>
    <t>Ignósticos-220705005</t>
  </si>
  <si>
    <t>Ignósticos-220705005 | Prod: Religión-220705 | Sector: Religión | Industria: SOCIEDAD - 22</t>
  </si>
  <si>
    <t>220705005ignosticos</t>
  </si>
  <si>
    <t>INSERT INTO categoria VALUES (220705005,'Ignósticos','Ignósticos-220705005','Ignósticos-220705005 | Prod: Religión-220705 | Sector: Religión | Industria: SOCIEDAD - 22',220705);</t>
  </si>
  <si>
    <t>Fundamentalistas</t>
  </si>
  <si>
    <t>Fundamentalistas-220705006</t>
  </si>
  <si>
    <t>Fundamentalistas-220705006 | Prod: Religión-220705 | Sector: Religión | Industria: SOCIEDAD - 22</t>
  </si>
  <si>
    <t>220705006fundamentalistas</t>
  </si>
  <si>
    <t>INSERT INTO categoria VALUES (220705006,'Fundamentalistas','Fundamentalistas-220705006','Fundamentalistas-220705006 | Prod: Religión-220705 | Sector: Religión | Industria: SOCIEDAD - 22',220705);</t>
  </si>
  <si>
    <t>Laicismo</t>
  </si>
  <si>
    <t>Laicismo-220705007</t>
  </si>
  <si>
    <t>Laicismo-220705007 | Prod: Religión-220705 | Sector: Religión | Industria: SOCIEDAD - 22</t>
  </si>
  <si>
    <t>220705007laicismo</t>
  </si>
  <si>
    <t>INSERT INTO categoria VALUES (220705007,'Laicismo','Laicismo-220705007','Laicismo-220705007 | Prod: Religión-220705 | Sector: Religión | Industria: SOCIEDAD - 22',220705);</t>
  </si>
  <si>
    <t>Diálogo Interreligioso</t>
  </si>
  <si>
    <t>Diálogo Interreligioso-220705008</t>
  </si>
  <si>
    <t>Diálogo Interreligioso-220705008 | Prod: Religión-220705 | Sector: Religión | Industria: SOCIEDAD - 22</t>
  </si>
  <si>
    <t>220705008dialogo_interreligioso</t>
  </si>
  <si>
    <t>INSERT INTO categoria VALUES (220705008,'Diálogo Interreligioso','Diálogo Interreligioso-220705008','Diálogo Interreligioso-220705008 | Prod: Religión-220705 | Sector: Religión | Industria: SOCIEDAD - 22',220705);</t>
  </si>
  <si>
    <t>Figuras Religiosas</t>
  </si>
  <si>
    <t>Buda</t>
  </si>
  <si>
    <t>Buda-220706001</t>
  </si>
  <si>
    <t>Buda-220706001 | Prod: Religión-220706 | Sector: Religión | Industria: SOCIEDAD - 22</t>
  </si>
  <si>
    <t>220706001buda</t>
  </si>
  <si>
    <t>INSERT INTO categoria VALUES (220706001,'Buda','Buda-220706001','Buda-220706001 | Prod: Religión-220706 | Sector: Religión | Industria: SOCIEDAD - 22',220706);</t>
  </si>
  <si>
    <t>Jesús</t>
  </si>
  <si>
    <t>Jesús-220706002</t>
  </si>
  <si>
    <t>Jesús-220706002 | Prod: Religión-220706 | Sector: Religión | Industria: SOCIEDAD - 22</t>
  </si>
  <si>
    <t>220706002jesus</t>
  </si>
  <si>
    <t>INSERT INTO categoria VALUES (220706002,'Jesús','Jesús-220706002','Jesús-220706002 | Prod: Religión-220706 | Sector: Religión | Industria: SOCIEDAD - 22',220706);</t>
  </si>
  <si>
    <t>Papa-220706003</t>
  </si>
  <si>
    <t>Papa-220706003 | Prod: Religión-220706 | Sector: Religión | Industria: SOCIEDAD - 22</t>
  </si>
  <si>
    <t>220706003papa</t>
  </si>
  <si>
    <t>INSERT INTO categoria VALUES (220706003,'Papa','Papa-220706003','Papa-220706003 | Prod: Religión-220706 | Sector: Religión | Industria: SOCIEDAD - 22',220706);</t>
  </si>
  <si>
    <t>Arzobispo</t>
  </si>
  <si>
    <t>Arzobispo-220706004</t>
  </si>
  <si>
    <t>Arzobispo-220706004 | Prod: Religión-220706 | Sector: Religión | Industria: SOCIEDAD - 22</t>
  </si>
  <si>
    <t>220706004arzobispo</t>
  </si>
  <si>
    <t>INSERT INTO categoria VALUES (220706004,'Arzobispo','Arzobispo-220706004','Arzobispo-220706004 | Prod: Religión-220706 | Sector: Religión | Industria: SOCIEDAD - 22',220706);</t>
  </si>
  <si>
    <t>Dalai Lama</t>
  </si>
  <si>
    <t>Dalai Lama-220706005</t>
  </si>
  <si>
    <t>Dalai Lama-220706005 | Prod: Religión-220706 | Sector: Religión | Industria: SOCIEDAD - 22</t>
  </si>
  <si>
    <t>220706005dalai_lama</t>
  </si>
  <si>
    <t>INSERT INTO categoria VALUES (220706005,'Dalai Lama','Dalai Lama-220706005','Dalai Lama-220706005 | Prod: Religión-220706 | Sector: Religión | Industria: SOCIEDAD - 22',220706);</t>
  </si>
  <si>
    <t>Monje Budista</t>
  </si>
  <si>
    <t>Monje Budista-220706006</t>
  </si>
  <si>
    <t>Monje Budista-220706006 | Prod: Religión-220706 | Sector: Religión | Industria: SOCIEDAD - 22</t>
  </si>
  <si>
    <t>220706006monje_budista</t>
  </si>
  <si>
    <t>INSERT INTO categoria VALUES (220706006,'Monje Budista','Monje Budista-220706006','Monje Budista-220706006 | Prod: Religión-220706 | Sector: Religión | Industria: SOCIEDAD - 22',220706);</t>
  </si>
  <si>
    <t>Pastor</t>
  </si>
  <si>
    <t>Pastor-220706007</t>
  </si>
  <si>
    <t>Pastor-220706007 | Prod: Religión-220706 | Sector: Religión | Industria: SOCIEDAD - 22</t>
  </si>
  <si>
    <t>220706007pastor</t>
  </si>
  <si>
    <t>INSERT INTO categoria VALUES (220706007,'Pastor','Pastor-220706007','Pastor-220706007 | Prod: Religión-220706 | Sector: Religión | Industria: SOCIEDAD - 22',220706);</t>
  </si>
  <si>
    <t>Rabino</t>
  </si>
  <si>
    <t>Rabino-220706008</t>
  </si>
  <si>
    <t>Rabino-220706008 | Prod: Religión-220706 | Sector: Religión | Industria: SOCIEDAD - 22</t>
  </si>
  <si>
    <t>220706008rabino</t>
  </si>
  <si>
    <t>INSERT INTO categoria VALUES (220706008,'Rabino','Rabino-220706008','Rabino-220706008 | Prod: Religión-220706 | Sector: Religión | Industria: SOCIEDAD - 22',220706);</t>
  </si>
  <si>
    <t>Clérigo Chií</t>
  </si>
  <si>
    <t>Clérigo Chií-220706009</t>
  </si>
  <si>
    <t>Clérigo Chií-220706009 | Prod: Religión-220706 | Sector: Religión | Industria: SOCIEDAD - 22</t>
  </si>
  <si>
    <t>220706009clerigo_chii</t>
  </si>
  <si>
    <t>INSERT INTO categoria VALUES (220706009,'Clérigo Chií','Clérigo Chií-220706009','Clérigo Chií-220706009 | Prod: Religión-220706 | Sector: Religión | Industria: SOCIEDAD - 22',220706);</t>
  </si>
  <si>
    <t>Monja</t>
  </si>
  <si>
    <t>Monja-220706010</t>
  </si>
  <si>
    <t>Monja-220706010 | Prod: Religión-220706 | Sector: Religión | Industria: SOCIEDAD - 22</t>
  </si>
  <si>
    <t>220706010monja</t>
  </si>
  <si>
    <t>INSERT INTO categoria VALUES (220706010,'Monja','Monja-220706010','Monja-220706010 | Prod: Religión-220706 | Sector: Religión | Industria: SOCIEDAD - 22',220706);</t>
  </si>
  <si>
    <t>Califa</t>
  </si>
  <si>
    <t>Califa-220706011</t>
  </si>
  <si>
    <t>Califa-220706011 | Prod: Religión-220706 | Sector: Religión | Industria: SOCIEDAD - 22</t>
  </si>
  <si>
    <t>220706011califa</t>
  </si>
  <si>
    <t>INSERT INTO categoria VALUES (220706011,'Califa','Califa-220706011','Califa-220706011 | Prod: Religión-220706 | Sector: Religión | Industria: SOCIEDAD - 22',220706);</t>
  </si>
  <si>
    <t>Sacerdote</t>
  </si>
  <si>
    <t>Sacerdote-220706012</t>
  </si>
  <si>
    <t>Sacerdote-220706012 | Prod: Religión-220706 | Sector: Religión | Industria: SOCIEDAD - 22</t>
  </si>
  <si>
    <t>220706012sacerdote</t>
  </si>
  <si>
    <t>INSERT INTO categoria VALUES (220706012,'Sacerdote','Sacerdote-220706012','Sacerdote-220706012 | Prod: Religión-220706 | Sector: Religión | Industria: SOCIEDAD - 22',220706);</t>
  </si>
  <si>
    <t>Sumo Sacerdote</t>
  </si>
  <si>
    <t>Sumo Sacerdote-220706013</t>
  </si>
  <si>
    <t>Sumo Sacerdote-220706013 | Prod: Religión-220706 | Sector: Religión | Industria: SOCIEDAD - 22</t>
  </si>
  <si>
    <t>220706013sumo_sacerdote</t>
  </si>
  <si>
    <t>INSERT INTO categoria VALUES (220706013,'Sumo Sacerdote','Sumo Sacerdote-220706013','Sumo Sacerdote-220706013 | Prod: Religión-220706 | Sector: Religión | Industria: SOCIEDAD - 22',220706);</t>
  </si>
  <si>
    <t>Sacristán</t>
  </si>
  <si>
    <t>Sacristán-220706014</t>
  </si>
  <si>
    <t>Sacristán-220706014 | Prod: Religión-220706 | Sector: Religión | Industria: SOCIEDAD - 22</t>
  </si>
  <si>
    <t>220706014sacristan</t>
  </si>
  <si>
    <t>INSERT INTO categoria VALUES (220706014,'Sacristán','Sacristán-220706014','Sacristán-220706014 | Prod: Religión-220706 | Sector: Religión | Industria: SOCIEDAD - 22',220706);</t>
  </si>
  <si>
    <t>Capellán</t>
  </si>
  <si>
    <t>Capellán-220706015</t>
  </si>
  <si>
    <t>Capellán-220706015 | Prod: Religión-220706 | Sector: Religión | Industria: SOCIEDAD - 22</t>
  </si>
  <si>
    <t>220706015capellan</t>
  </si>
  <si>
    <t>INSERT INTO categoria VALUES (220706015,'Capellán','Capellán-220706015','Capellán-220706015 | Prod: Religión-220706 | Sector: Religión | Industria: SOCIEDAD - 22',220706);</t>
  </si>
  <si>
    <t>Houngan</t>
  </si>
  <si>
    <t>Houngan-220706016</t>
  </si>
  <si>
    <t>Houngan-220706016 | Prod: Religión-220706 | Sector: Religión | Industria: SOCIEDAD - 22</t>
  </si>
  <si>
    <t>220706016houngan</t>
  </si>
  <si>
    <t>INSERT INTO categoria VALUES (220706016,'Houngan','Houngan-220706016','Houngan-220706016 | Prod: Religión-220706 | Sector: Religión | Industria: SOCIEDAD - 22',220706);</t>
  </si>
  <si>
    <t>Chamán</t>
  </si>
  <si>
    <t>Chamán-220706017</t>
  </si>
  <si>
    <t>Chamán-220706017 | Prod: Religión-220706 | Sector: Religión | Industria: SOCIEDAD - 22</t>
  </si>
  <si>
    <t>220706017chaman</t>
  </si>
  <si>
    <t>INSERT INTO categoria VALUES (220706017,'Chamán','Chamán-220706017','Chamán-220706017 | Prod: Religión-220706 | Sector: Religión | Industria: SOCIEDAD - 22',220706);</t>
  </si>
  <si>
    <t>Karmapa</t>
  </si>
  <si>
    <t>Karmapa-220706018</t>
  </si>
  <si>
    <t>Karmapa-220706018 | Prod: Religión-220706 | Sector: Religión | Industria: SOCIEDAD - 22</t>
  </si>
  <si>
    <t>220706018karmapa</t>
  </si>
  <si>
    <t>INSERT INTO categoria VALUES (220706018,'Karmapa','Karmapa-220706018','Karmapa-220706018 | Prod: Religión-220706 | Sector: Religión | Industria: SOCIEDAD - 22',220706);</t>
  </si>
  <si>
    <t>Ayatolá</t>
  </si>
  <si>
    <t>Ayatolá-220706019</t>
  </si>
  <si>
    <t>Ayatolá-220706019 | Prod: Religión-220706 | Sector: Religión | Industria: SOCIEDAD - 22</t>
  </si>
  <si>
    <t>220706019ayatola</t>
  </si>
  <si>
    <t>INSERT INTO categoria VALUES (220706019,'Ayatolá','Ayatolá-220706019','Ayatolá-220706019 | Prod: Religión-220706 | Sector: Religión | Industria: SOCIEDAD - 22',220706);</t>
  </si>
  <si>
    <t>Jajam Pashi</t>
  </si>
  <si>
    <t>Jajam Pashi-220706020</t>
  </si>
  <si>
    <t>Jajam Pashi-220706020 | Prod: Religión-220706 | Sector: Religión | Industria: SOCIEDAD - 22</t>
  </si>
  <si>
    <t>220706020jajam_pashi</t>
  </si>
  <si>
    <t>INSERT INTO categoria VALUES (220706020,'Jajam Pashi','Jajam Pashi-220706020','Jajam Pashi-220706020 | Prod: Religión-220706 | Sector: Religión | Industria: SOCIEDAD - 22',220706);</t>
  </si>
  <si>
    <t>Lama</t>
  </si>
  <si>
    <t>Lama-220706021</t>
  </si>
  <si>
    <t>Lama-220706021 | Prod: Religión-220706 | Sector: Religión | Industria: SOCIEDAD - 22</t>
  </si>
  <si>
    <t>220706021lama</t>
  </si>
  <si>
    <t>INSERT INTO categoria VALUES (220706021,'Lama','Lama-220706021','Lama-220706021 | Prod: Religión-220706 | Sector: Religión | Industria: SOCIEDAD - 22',220706);</t>
  </si>
  <si>
    <t>Jeque</t>
  </si>
  <si>
    <t>Jeque-220706022</t>
  </si>
  <si>
    <t>Jeque-220706022 | Prod: Religión-220706 | Sector: Religión | Industria: SOCIEDAD - 22</t>
  </si>
  <si>
    <t>220706022jeque</t>
  </si>
  <si>
    <t>INSERT INTO categoria VALUES (220706022,'Jeque','Jeque-220706022','Jeque-220706022 | Prod: Religión-220706 | Sector: Religión | Industria: SOCIEDAD - 22',220706);</t>
  </si>
  <si>
    <t>Gurú</t>
  </si>
  <si>
    <t>Gurú-220706023</t>
  </si>
  <si>
    <t>Gurú-220706023 | Prod: Religión-220706 | Sector: Religión | Industria: SOCIEDAD - 22</t>
  </si>
  <si>
    <t>220706023guru</t>
  </si>
  <si>
    <t>INSERT INTO categoria VALUES (220706023,'Gurú','Gurú-220706023','Gurú-220706023 | Prod: Religión-220706 | Sector: Religión | Industria: SOCIEDAD - 22',220706);</t>
  </si>
  <si>
    <t>Calidad de Vida</t>
  </si>
  <si>
    <t>Índice de Calidad de Vida</t>
  </si>
  <si>
    <t>Índice calidad vida urbana</t>
  </si>
  <si>
    <t>Índice calidad vida urbana-220801001</t>
  </si>
  <si>
    <t>Índice calidad vida urbana-220801001 | Prod: ICVU-220801 | Sector: CalVida | Industria: SOCIEDAD - 22</t>
  </si>
  <si>
    <t>220801001indice_calidad_vida_urbana</t>
  </si>
  <si>
    <t>INSERT INTO categoria VALUES (220801001,'Índice calidad vida urbana','Índice calidad vida urbana-220801001','Índice calidad vida urbana-220801001 | Prod: ICVU-220801 | Sector: CalVida | Industria: SOCIEDAD - 22',220801);</t>
  </si>
  <si>
    <t>Índice socio material territorial</t>
  </si>
  <si>
    <t>Índice socio material territorial-220801002</t>
  </si>
  <si>
    <t>Índice socio material territorial-220801002 | Prod: ICVU-220801 | Sector: CalVida | Industria: SOCIEDAD - 22</t>
  </si>
  <si>
    <t>220801002indice_socio_material_territorial</t>
  </si>
  <si>
    <t>INSERT INTO categoria VALUES (220801002,'Índice socio material territorial','Índice socio material territorial-220801002','Índice socio material territorial-220801002 | Prod: ICVU-220801 | Sector: CalVida | Industria: SOCIEDAD - 22',220801);</t>
  </si>
  <si>
    <t>Esperanza de Vida al nacer</t>
  </si>
  <si>
    <t>Esperanza de Vida al nacer-220801003</t>
  </si>
  <si>
    <t>Esperanza de Vida al nacer-220801003 | Prod: ICVU-220801 | Sector: CalVida | Industria: SOCIEDAD - 22</t>
  </si>
  <si>
    <t>220801003esperanza_de_vida_al_nacer</t>
  </si>
  <si>
    <t>INSERT INTO categoria VALUES (220801003,'Esperanza de Vida al nacer','Esperanza de Vida al nacer-220801003','Esperanza de Vida al nacer-220801003 | Prod: ICVU-220801 | Sector: CalVida | Industria: SOCIEDAD - 22',220801);</t>
  </si>
  <si>
    <t>Tasa de Divorcio</t>
  </si>
  <si>
    <t>Tasa de Divorcio-220801004</t>
  </si>
  <si>
    <t>Tasa de Divorcio-220801004 | Prod: ICVU-220801 | Sector: CalVida | Industria: SOCIEDAD - 22</t>
  </si>
  <si>
    <t>220801004tasa_de_divorcio</t>
  </si>
  <si>
    <t>INSERT INTO categoria VALUES (220801004,'Tasa de Divorcio','Tasa de Divorcio-220801004','Tasa de Divorcio-220801004 | Prod: ICVU-220801 | Sector: CalVida | Industria: SOCIEDAD - 22',220801);</t>
  </si>
  <si>
    <t>Asistencia a la Iglesia o Pertenencia a Sindicatos</t>
  </si>
  <si>
    <t>Asistencia a la Iglesia o Pertenencia a Sindicatos-220801005</t>
  </si>
  <si>
    <t>Asistencia a la Iglesia o Pertenencia a Sindicatos-220801005 | Prod: ICVU-220801 | Sector: CalVida | Industria: SOCIEDAD - 22</t>
  </si>
  <si>
    <t>220801005asistencia_a_la_iglesia_o_pertenencia_a_sindicatos</t>
  </si>
  <si>
    <t>INSERT INTO categoria VALUES (220801005,'Asistencia a la Iglesia o Pertenencia a Sindicatos','Asistencia a la Iglesia o Pertenencia a Sindicatos-220801005','Asistencia a la Iglesia o Pertenencia a Sindicatos-220801005 | Prod: ICVU-220801 | Sector: CalVida | Industria: SOCIEDAD - 22',220801);</t>
  </si>
  <si>
    <t>PIB por persona</t>
  </si>
  <si>
    <t>PIB por persona-220801006</t>
  </si>
  <si>
    <t>PIB por persona-220801006 | Prod: ICVU-220801 | Sector: CalVida | Industria: SOCIEDAD - 22</t>
  </si>
  <si>
    <t>220801006pib_por_persona</t>
  </si>
  <si>
    <t>INSERT INTO categoria VALUES (220801006,'PIB por persona','PIB por persona-220801006','PIB por persona-220801006 | Prod: ICVU-220801 | Sector: CalVida | Industria: SOCIEDAD - 22',220801);</t>
  </si>
  <si>
    <t>Estabilidad Política y Calsificaciones de Seguridad</t>
  </si>
  <si>
    <t>Estabilidad Política y Calsificaciones de Seguridad-220801007</t>
  </si>
  <si>
    <t>Estabilidad Política y Calsificaciones de Seguridad-220801007 | Prod: ICVU-220801 | Sector: CalVida | Industria: SOCIEDAD - 22</t>
  </si>
  <si>
    <t>220801007estabilidad_politica_y_calsificaciones_de_seguridad</t>
  </si>
  <si>
    <t>INSERT INTO categoria VALUES (220801007,'Estabilidad Política y Calsificaciones de Seguridad','Estabilidad Política y Calsificaciones de Seguridad-220801007','Estabilidad Política y Calsificaciones de Seguridad-220801007 | Prod: ICVU-220801 | Sector: CalVida | Industria: SOCIEDAD - 22',220801);</t>
  </si>
  <si>
    <t>Latitud</t>
  </si>
  <si>
    <t>Latitud-220801008</t>
  </si>
  <si>
    <t>Latitud-220801008 | Prod: ICVU-220801 | Sector: CalVida | Industria: SOCIEDAD - 22</t>
  </si>
  <si>
    <t>220801008latitud</t>
  </si>
  <si>
    <t>INSERT INTO categoria VALUES (220801008,'Latitud','Latitud-220801008','Latitud-220801008 | Prod: ICVU-220801 | Sector: CalVida | Industria: SOCIEDAD - 22',220801);</t>
  </si>
  <si>
    <t>Tasa de Desempleo</t>
  </si>
  <si>
    <t>Tasa de Desempleo-220801009</t>
  </si>
  <si>
    <t>Tasa de Desempleo-220801009 | Prod: ICVU-220801 | Sector: CalVida | Industria: SOCIEDAD - 22</t>
  </si>
  <si>
    <t>220801009tasa_de_desempleo</t>
  </si>
  <si>
    <t>INSERT INTO categoria VALUES (220801009,'Tasa de Desempleo','Tasa de Desempleo-220801009','Tasa de Desempleo-220801009 | Prod: ICVU-220801 | Sector: CalVida | Industria: SOCIEDAD - 22',220801);</t>
  </si>
  <si>
    <t>Índices de las Libertades Políticas y Civiles</t>
  </si>
  <si>
    <t>Índices de las Libertades Políticas y Civiles-220801010</t>
  </si>
  <si>
    <t>Índices de las Libertades Políticas y Civiles-220801010 | Prod: ICVU-220801 | Sector: CalVida | Industria: SOCIEDAD - 22</t>
  </si>
  <si>
    <t>220801010indices_de_las_libertades_politicas_y_civiles</t>
  </si>
  <si>
    <t>INSERT INTO categoria VALUES (220801010,'Índices de las Libertades Políticas y Civiles','Índices de las Libertades Políticas y Civiles-220801010','Índices de las Libertades Políticas y Civiles-220801010 | Prod: ICVU-220801 | Sector: CalVida | Industria: SOCIEDAD - 22',220801);</t>
  </si>
  <si>
    <t>Igualdad de Género</t>
  </si>
  <si>
    <t>Igualdad de Género-220801011</t>
  </si>
  <si>
    <t>Igualdad de Género-220801011 | Prod: ICVU-220801 | Sector: CalVida | Industria: SOCIEDAD - 22</t>
  </si>
  <si>
    <t>220801011igualdad_de_genero</t>
  </si>
  <si>
    <t>INSERT INTO categoria VALUES (220801011,'Igualdad de Género','Igualdad de Género-220801011','Igualdad de Género-220801011 | Prod: ICVU-220801 | Sector: CalVida | Industria: SOCIEDAD - 22',220801);</t>
  </si>
  <si>
    <t>Infraestructura Cultural</t>
  </si>
  <si>
    <t>Infraestructura Cultural Privada</t>
  </si>
  <si>
    <t>Infraestructura Cultural Privada-220802001</t>
  </si>
  <si>
    <t>Infraestructura Cultural Privada-220802001 | Prod: Cultura-220802 | Sector: CalVida | Industria: SOCIEDAD - 22</t>
  </si>
  <si>
    <t>220802001infraestructura_cultural_privada</t>
  </si>
  <si>
    <t>INSERT INTO categoria VALUES (220802001,'Infraestructura Cultural Privada','Infraestructura Cultural Privada-220802001','Infraestructura Cultural Privada-220802001 | Prod: Cultura-220802 | Sector: CalVida | Industria: SOCIEDAD - 22',220802);</t>
  </si>
  <si>
    <t>Infraestructura Cultural Pública</t>
  </si>
  <si>
    <t>Infraestructura Cultural Pública-220802002</t>
  </si>
  <si>
    <t>Infraestructura Cultural Pública-220802002 | Prod: Cultura-220802 | Sector: CalVida | Industria: SOCIEDAD - 22</t>
  </si>
  <si>
    <t>220802002infraestructura_cultural_publica</t>
  </si>
  <si>
    <t>INSERT INTO categoria VALUES (220802002,'Infraestructura Cultural Pública','Infraestructura Cultural Pública-220802002','Infraestructura Cultural Pública-220802002 | Prod: Cultura-220802 | Sector: CalVida | Industria: SOCIEDAD - 22',220802);</t>
  </si>
  <si>
    <t>Archivos</t>
  </si>
  <si>
    <t>Archivos-220802003</t>
  </si>
  <si>
    <t>Archivos-220802003 | Prod: Cultura-220802 | Sector: CalVida | Industria: SOCIEDAD - 22</t>
  </si>
  <si>
    <t>220802003archivos</t>
  </si>
  <si>
    <t>INSERT INTO categoria VALUES (220802003,'Archivos','Archivos-220802003','Archivos-220802003 | Prod: Cultura-220802 | Sector: CalVida | Industria: SOCIEDAD - 22',220802);</t>
  </si>
  <si>
    <t>Bibliotecas</t>
  </si>
  <si>
    <t>Bibliotecas-220802004</t>
  </si>
  <si>
    <t>Bibliotecas-220802004 | Prod: Cultura-220802 | Sector: CalVida | Industria: SOCIEDAD - 22</t>
  </si>
  <si>
    <t>220802004bibliotecas</t>
  </si>
  <si>
    <t>INSERT INTO categoria VALUES (220802004,'Bibliotecas','Bibliotecas-220802004','Bibliotecas-220802004 | Prod: Cultura-220802 | Sector: CalVida | Industria: SOCIEDAD - 22',220802);</t>
  </si>
  <si>
    <t>Centros Culturales</t>
  </si>
  <si>
    <t>Centros Culturales-220802005</t>
  </si>
  <si>
    <t>Centros Culturales-220802005 | Prod: Cultura-220802 | Sector: CalVida | Industria: SOCIEDAD - 22</t>
  </si>
  <si>
    <t>220802005centros_culturales</t>
  </si>
  <si>
    <t>INSERT INTO categoria VALUES (220802005,'Centros Culturales','Centros Culturales-220802005','Centros Culturales-220802005 | Prod: Cultura-220802 | Sector: CalVida | Industria: SOCIEDAD - 22',220802);</t>
  </si>
  <si>
    <t>Casas de la Cultura</t>
  </si>
  <si>
    <t>Casas de la Cultura-220802006</t>
  </si>
  <si>
    <t>Casas de la Cultura-220802006 | Prod: Cultura-220802 | Sector: CalVida | Industria: SOCIEDAD - 22</t>
  </si>
  <si>
    <t>220802006casas_de_la_cultura</t>
  </si>
  <si>
    <t>INSERT INTO categoria VALUES (220802006,'Casas de la Cultura','Casas de la Cultura-220802006','Casas de la Cultura-220802006 | Prod: Cultura-220802 | Sector: CalVida | Industria: SOCIEDAD - 22',220802);</t>
  </si>
  <si>
    <t>Centro de Documentación</t>
  </si>
  <si>
    <t>Centro de Documentación-220802007</t>
  </si>
  <si>
    <t>Centro de Documentación-220802007 | Prod: Cultura-220802 | Sector: CalVida | Industria: SOCIEDAD - 22</t>
  </si>
  <si>
    <t>220802007centro_de_documentacion</t>
  </si>
  <si>
    <t>INSERT INTO categoria VALUES (220802007,'Centro de Documentación','Centro de Documentación-220802007','Centro de Documentación-220802007 | Prod: Cultura-220802 | Sector: CalVida | Industria: SOCIEDAD - 22',220802);</t>
  </si>
  <si>
    <t>Circos</t>
  </si>
  <si>
    <t>Circos-220802008</t>
  </si>
  <si>
    <t>Circos-220802008 | Prod: Cultura-220802 | Sector: CalVida | Industria: SOCIEDAD - 22</t>
  </si>
  <si>
    <t>220802008circos</t>
  </si>
  <si>
    <t>INSERT INTO categoria VALUES (220802008,'Circos','Circos-220802008','Circos-220802008 | Prod: Cultura-220802 | Sector: CalVida | Industria: SOCIEDAD - 22',220802);</t>
  </si>
  <si>
    <t>Estudios de Grabación</t>
  </si>
  <si>
    <t>Estudios de Grabación-220802009</t>
  </si>
  <si>
    <t>Estudios de Grabación-220802009 | Prod: Cultura-220802 | Sector: CalVida | Industria: SOCIEDAD - 22</t>
  </si>
  <si>
    <t>220802009estudios_de_grabacion</t>
  </si>
  <si>
    <t>INSERT INTO categoria VALUES (220802009,'Estudios de Grabación','Estudios de Grabación-220802009','Estudios de Grabación-220802009 | Prod: Cultura-220802 | Sector: CalVida | Industria: SOCIEDAD - 22',220802);</t>
  </si>
  <si>
    <t>Galerías de Arte</t>
  </si>
  <si>
    <t>Galerías de Arte-220802010</t>
  </si>
  <si>
    <t>Galerías de Arte-220802010 | Prod: Cultura-220802 | Sector: CalVida | Industria: SOCIEDAD - 22</t>
  </si>
  <si>
    <t>220802010galerias_de_arte</t>
  </si>
  <si>
    <t>INSERT INTO categoria VALUES (220802010,'Galerías de Arte','Galerías de Arte-220802010','Galerías de Arte-220802010 | Prod: Cultura-220802 | Sector: CalVida | Industria: SOCIEDAD - 22',220802);</t>
  </si>
  <si>
    <t>Museos-220802011</t>
  </si>
  <si>
    <t>Museos-220802011 | Prod: Cultura-220802 | Sector: CalVida | Industria: SOCIEDAD - 22</t>
  </si>
  <si>
    <t>220802011museos</t>
  </si>
  <si>
    <t>INSERT INTO categoria VALUES (220802011,'Museos','Museos-220802011','Museos-220802011 | Prod: Cultura-220802 | Sector: CalVida | Industria: SOCIEDAD - 22',220802);</t>
  </si>
  <si>
    <t>Salas de Exposición</t>
  </si>
  <si>
    <t>Salas de Exposición-220802012</t>
  </si>
  <si>
    <t>Salas de Exposición-220802012 | Prod: Cultura-220802 | Sector: CalVida | Industria: SOCIEDAD - 22</t>
  </si>
  <si>
    <t>220802012salas_de_exposicion</t>
  </si>
  <si>
    <t>INSERT INTO categoria VALUES (220802012,'Salas de Exposición','Salas de Exposición-220802012','Salas de Exposición-220802012 | Prod: Cultura-220802 | Sector: CalVida | Industria: SOCIEDAD - 22',220802);</t>
  </si>
  <si>
    <t>Salas de Cine</t>
  </si>
  <si>
    <t>Salas de Cine-220802013</t>
  </si>
  <si>
    <t>Salas de Cine-220802013 | Prod: Cultura-220802 | Sector: CalVida | Industria: SOCIEDAD - 22</t>
  </si>
  <si>
    <t>220802013salas_de_cine</t>
  </si>
  <si>
    <t>INSERT INTO categoria VALUES (220802013,'Salas de Cine','Salas de Cine-220802013','Salas de Cine-220802013 | Prod: Cultura-220802 | Sector: CalVida | Industria: SOCIEDAD - 22',220802);</t>
  </si>
  <si>
    <t>Salas de Ensayo</t>
  </si>
  <si>
    <t>Salas de Ensayo-220802014</t>
  </si>
  <si>
    <t>Salas de Ensayo-220802014 | Prod: Cultura-220802 | Sector: CalVida | Industria: SOCIEDAD - 22</t>
  </si>
  <si>
    <t>220802014salas_de_ensayo</t>
  </si>
  <si>
    <t>INSERT INTO categoria VALUES (220802014,'Salas de Ensayo','Salas de Ensayo-220802014','Salas de Ensayo-220802014 | Prod: Cultura-220802 | Sector: CalVida | Industria: SOCIEDAD - 22',220802);</t>
  </si>
  <si>
    <t>Teatros</t>
  </si>
  <si>
    <t>Teatros-220802015</t>
  </si>
  <si>
    <t>Teatros-220802015 | Prod: Cultura-220802 | Sector: CalVida | Industria: SOCIEDAD - 22</t>
  </si>
  <si>
    <t>220802015teatros</t>
  </si>
  <si>
    <t>INSERT INTO categoria VALUES (220802015,'Teatros','Teatros-220802015','Teatros-220802015 | Prod: Cultura-220802 | Sector: CalVida | Industria: SOCIEDAD - 22',220802);</t>
  </si>
  <si>
    <t>Salas de Teatros</t>
  </si>
  <si>
    <t>Salas de Teatros-220802016</t>
  </si>
  <si>
    <t>Salas de Teatros-220802016 | Prod: Cultura-220802 | Sector: CalVida | Industria: SOCIEDAD - 22</t>
  </si>
  <si>
    <t>220802016salas_de_teatros</t>
  </si>
  <si>
    <t>INSERT INTO categoria VALUES (220802016,'Salas de Teatros','Salas de Teatros-220802016','Salas de Teatros-220802016 | Prod: Cultura-220802 | Sector: CalVida | Industria: SOCIEDAD - 22',220802);</t>
  </si>
  <si>
    <t>Espacios Públicos</t>
  </si>
  <si>
    <t>Espacios Públicos-220802017</t>
  </si>
  <si>
    <t>Espacios Públicos-220802017 | Prod: Cultura-220802 | Sector: CalVida | Industria: SOCIEDAD - 22</t>
  </si>
  <si>
    <t>220802017espacios_publicos</t>
  </si>
  <si>
    <t>INSERT INTO categoria VALUES (220802017,'Espacios Públicos','Espacios Públicos-220802017','Espacios Públicos-220802017 | Prod: Cultura-220802 | Sector: CalVida | Industria: SOCIEDAD - 22',220802);</t>
  </si>
  <si>
    <t>Espacios Deportivos</t>
  </si>
  <si>
    <t>Espacios Deportivos-220802018</t>
  </si>
  <si>
    <t>Espacios Deportivos-220802018 | Prod: Cultura-220802 | Sector: CalVida | Industria: SOCIEDAD - 22</t>
  </si>
  <si>
    <t>220802018espacios_deportivos</t>
  </si>
  <si>
    <t>INSERT INTO categoria VALUES (220802018,'Espacios Deportivos','Espacios Deportivos-220802018','Espacios Deportivos-220802018 | Prod: Cultura-220802 | Sector: CalVida | Industria: SOCIEDAD - 22',220802);</t>
  </si>
  <si>
    <t>Espacios Multiusos</t>
  </si>
  <si>
    <t>Espacios Multiusos-220802019</t>
  </si>
  <si>
    <t>Espacios Multiusos-220802019 | Prod: Cultura-220802 | Sector: CalVida | Industria: SOCIEDAD - 22</t>
  </si>
  <si>
    <t>220802019espacios_multiusos</t>
  </si>
  <si>
    <t>INSERT INTO categoria VALUES (220802019,'Espacios Multiusos','Espacios Multiusos-220802019','Espacios Multiusos-220802019 | Prod: Cultura-220802 | Sector: CalVida | Industria: SOCIEDAD - 22',220802);</t>
  </si>
  <si>
    <t>Muelles</t>
  </si>
  <si>
    <t>Muelles-220802020</t>
  </si>
  <si>
    <t>Muelles-220802020 | Prod: Cultura-220802 | Sector: CalVida | Industria: SOCIEDAD - 22</t>
  </si>
  <si>
    <t>220802020muelles</t>
  </si>
  <si>
    <t>INSERT INTO categoria VALUES (220802020,'Muelles','Muelles-220802020','Muelles-220802020 | Prod: Cultura-220802 | Sector: CalVida | Industria: SOCIEDAD - 22',220802);</t>
  </si>
  <si>
    <t>Costaneras</t>
  </si>
  <si>
    <t>Costaneras-220802021</t>
  </si>
  <si>
    <t>Costaneras-220802021 | Prod: Cultura-220802 | Sector: CalVida | Industria: SOCIEDAD - 22</t>
  </si>
  <si>
    <t>220802021costaneras</t>
  </si>
  <si>
    <t>INSERT INTO categoria VALUES (220802021,'Costaneras','Costaneras-220802021','Costaneras-220802021 | Prod: Cultura-220802 | Sector: CalVida | Industria: SOCIEDAD - 22',220802);</t>
  </si>
  <si>
    <t>Salones Municipales</t>
  </si>
  <si>
    <t>Salones Municipales-220802022</t>
  </si>
  <si>
    <t>Salones Municipales-220802022 | Prod: Cultura-220802 | Sector: CalVida | Industria: SOCIEDAD - 22</t>
  </si>
  <si>
    <t>220802022salones_municipales</t>
  </si>
  <si>
    <t>INSERT INTO categoria VALUES (220802022,'Salones Municipales','Salones Municipales-220802022','Salones Municipales-220802022 | Prod: Cultura-220802 | Sector: CalVida | Industria: SOCIEDAD - 22',220802);</t>
  </si>
  <si>
    <t>Anfiteatros</t>
  </si>
  <si>
    <t>Anfiteatros-220802023</t>
  </si>
  <si>
    <t>Anfiteatros-220802023 | Prod: Cultura-220802 | Sector: CalVida | Industria: SOCIEDAD - 22</t>
  </si>
  <si>
    <t>220802023anfiteatros</t>
  </si>
  <si>
    <t>INSERT INTO categoria VALUES (220802023,'Anfiteatros','Anfiteatros-220802023','Anfiteatros-220802023 | Prod: Cultura-220802 | Sector: CalVida | Industria: SOCIEDAD - 22',220802);</t>
  </si>
  <si>
    <t>Plazas</t>
  </si>
  <si>
    <t>Plazas-220802024</t>
  </si>
  <si>
    <t>Plazas-220802024 | Prod: Cultura-220802 | Sector: CalVida | Industria: SOCIEDAD - 22</t>
  </si>
  <si>
    <t>220802024plazas</t>
  </si>
  <si>
    <t>INSERT INTO categoria VALUES (220802024,'Plazas','Plazas-220802024','Plazas-220802024 | Prod: Cultura-220802 | Sector: CalVida | Industria: SOCIEDAD - 22',220802);</t>
  </si>
  <si>
    <t>Parques-220802025</t>
  </si>
  <si>
    <t>Parques-220802025 | Prod: Cultura-220802 | Sector: CalVida | Industria: SOCIEDAD - 22</t>
  </si>
  <si>
    <t>220802025parques</t>
  </si>
  <si>
    <t>INSERT INTO categoria VALUES (220802025,'Parques','Parques-220802025','Parques-220802025 | Prod: Cultura-220802 | Sector: CalVida | Industria: SOCIEDAD - 22',220802);</t>
  </si>
  <si>
    <t>Aulas Magnas</t>
  </si>
  <si>
    <t>Aulas Magnas-220802026</t>
  </si>
  <si>
    <t>Aulas Magnas-220802026 | Prod: Cultura-220802 | Sector: CalVida | Industria: SOCIEDAD - 22</t>
  </si>
  <si>
    <t>220802026aulas_magnas</t>
  </si>
  <si>
    <t>INSERT INTO categoria VALUES (220802026,'Aulas Magnas','Aulas Magnas-220802026','Aulas Magnas-220802026 | Prod: Cultura-220802 | Sector: CalVida | Industria: SOCIEDAD - 22',220802);</t>
  </si>
  <si>
    <t>Galpones</t>
  </si>
  <si>
    <t>Galpones-220802027</t>
  </si>
  <si>
    <t>Galpones-220802027 | Prod: Cultura-220802 | Sector: CalVida | Industria: SOCIEDAD - 22</t>
  </si>
  <si>
    <t>220802027galpones</t>
  </si>
  <si>
    <t>INSERT INTO categoria VALUES (220802027,'Galpones','Galpones-220802027','Galpones-220802027 | Prod: Cultura-220802 | Sector: CalVida | Industria: SOCIEDAD - 22',220802);</t>
  </si>
  <si>
    <t>Desarrollo Rural/Urbano</t>
  </si>
  <si>
    <t>Instrumentos de Planificación Territorial</t>
  </si>
  <si>
    <t>Plan Regional de Desarrollo Urbano</t>
  </si>
  <si>
    <t>Plan Regional de Desarrollo Urbano-220901001</t>
  </si>
  <si>
    <t>Plan Regional de Desarrollo Urbano-220901001 | Prod: IPT-220901 | Sector: Desarrollo | Industria: SOCIEDAD - 22</t>
  </si>
  <si>
    <t>220901001plan_regional_de_desarrollo_urbano</t>
  </si>
  <si>
    <t>INSERT INTO categoria VALUES (220901001,'Plan Regional de Desarrollo Urbano','Plan Regional de Desarrollo Urbano-220901001','Plan Regional de Desarrollo Urbano-220901001 | Prod: IPT-220901 | Sector: Desarrollo | Industria: SOCIEDAD - 22',220901);</t>
  </si>
  <si>
    <t>Plan Regulador Metropolitano</t>
  </si>
  <si>
    <t>Plan Regulador Metropolitano-220901002</t>
  </si>
  <si>
    <t>Plan Regulador Metropolitano-220901002 | Prod: IPT-220901 | Sector: Desarrollo | Industria: SOCIEDAD - 22</t>
  </si>
  <si>
    <t>220901002plan_regulador_metropolitano</t>
  </si>
  <si>
    <t>INSERT INTO categoria VALUES (220901002,'Plan Regulador Metropolitano','Plan Regulador Metropolitano-220901002','Plan Regulador Metropolitano-220901002 | Prod: IPT-220901 | Sector: Desarrollo | Industria: SOCIEDAD - 22',220901);</t>
  </si>
  <si>
    <t>Plan Regulador Intercomunal</t>
  </si>
  <si>
    <t>Plan Regulador Intercomunal-220901003</t>
  </si>
  <si>
    <t>Plan Regulador Intercomunal-220901003 | Prod: IPT-220901 | Sector: Desarrollo | Industria: SOCIEDAD - 22</t>
  </si>
  <si>
    <t>220901003plan_regulador_intercomunal</t>
  </si>
  <si>
    <t>INSERT INTO categoria VALUES (220901003,'Plan Regulador Intercomunal','Plan Regulador Intercomunal-220901003','Plan Regulador Intercomunal-220901003 | Prod: IPT-220901 | Sector: Desarrollo | Industria: SOCIEDAD - 22',220901);</t>
  </si>
  <si>
    <t>Plan Regulador Comunal</t>
  </si>
  <si>
    <t>Plan Regulador Comunal-220901004</t>
  </si>
  <si>
    <t>Plan Regulador Comunal-220901004 | Prod: IPT-220901 | Sector: Desarrollo | Industria: SOCIEDAD - 22</t>
  </si>
  <si>
    <t>220901004plan_regulador_comunal</t>
  </si>
  <si>
    <t>INSERT INTO categoria VALUES (220901004,'Plan Regulador Comunal','Plan Regulador Comunal-220901004','Plan Regulador Comunal-220901004 | Prod: IPT-220901 | Sector: Desarrollo | Industria: SOCIEDAD - 22',220901);</t>
  </si>
  <si>
    <t>Límite Urbano</t>
  </si>
  <si>
    <t>Límite Urbano-220901005</t>
  </si>
  <si>
    <t>Límite Urbano-220901005 | Prod: IPT-220901 | Sector: Desarrollo | Industria: SOCIEDAD - 22</t>
  </si>
  <si>
    <t>220901005limite_urbano</t>
  </si>
  <si>
    <t>INSERT INTO categoria VALUES (220901005,'Límite Urbano','Límite Urbano-220901005','Límite Urbano-220901005 | Prod: IPT-220901 | Sector: Desarrollo | Industria: SOCIEDAD - 22',220901);</t>
  </si>
  <si>
    <t>Plan Seccional</t>
  </si>
  <si>
    <t>Plan Seccional-220901006</t>
  </si>
  <si>
    <t>Plan Seccional-220901006 | Prod: IPT-220901 | Sector: Desarrollo | Industria: SOCIEDAD - 22</t>
  </si>
  <si>
    <t>220901006plan_seccional</t>
  </si>
  <si>
    <t>INSERT INTO categoria VALUES (220901006,'Plan Seccional','Plan Seccional-220901006','Plan Seccional-220901006 | Prod: IPT-220901 | Sector: Desarrollo | Industria: SOCIEDAD - 22',220901);</t>
  </si>
  <si>
    <t>División Administrativa</t>
  </si>
  <si>
    <t>Regiones</t>
  </si>
  <si>
    <t>Regiones-220502001</t>
  </si>
  <si>
    <t>Regiones-220502001 | Prod: AdminDiv-220502 | Sector: Geografía&amp;MA | Industria: SOCIEDAD - 22</t>
  </si>
  <si>
    <t>220502001regiones</t>
  </si>
  <si>
    <t>INSERT INTO categoria VALUES (220502001,'Regiones','Regiones-220502001','Regiones-220502001 | Prod: AdminDiv-220502 | Sector: Geografía&amp;MA | Industria: SOCIEDAD - 22',220502);</t>
  </si>
  <si>
    <t>Provincias</t>
  </si>
  <si>
    <t>Provincias-220502002</t>
  </si>
  <si>
    <t>Provincias-220502002 | Prod: AdminDiv-220502 | Sector: Geografía&amp;MA | Industria: SOCIEDAD - 22</t>
  </si>
  <si>
    <t>220502002provincias</t>
  </si>
  <si>
    <t>INSERT INTO categoria VALUES (220502002,'Provincias','Provincias-220502002','Provincias-220502002 | Prod: AdminDiv-220502 | Sector: Geografía&amp;MA | Industria: SOCIEDAD - 22',220502);</t>
  </si>
  <si>
    <t>Comunas</t>
  </si>
  <si>
    <t>Comunas-220502003</t>
  </si>
  <si>
    <t>Comunas-220502003 | Prod: AdminDiv-220502 | Sector: Geografía&amp;MA | Industria: SOCIEDAD - 22</t>
  </si>
  <si>
    <t>220502003comunas</t>
  </si>
  <si>
    <t>INSERT INTO categoria VALUES (220502003,'Comunas','Comunas-220502003','Comunas-220502003 | Prod: AdminDiv-220502 | Sector: Geografía&amp;MA | Industria: SOCIEDAD - 22',220502);</t>
  </si>
  <si>
    <t>Distritos-220502004</t>
  </si>
  <si>
    <t>Distritos-220502004 | Prod: AdminDiv-220502 | Sector: Geografía&amp;MA | Industria: SOCIEDAD - 22</t>
  </si>
  <si>
    <t>220502004distritos</t>
  </si>
  <si>
    <t>INSERT INTO categoria VALUES (220502004,'Distritos','Distritos-220502004','Distritos-220502004 | Prod: AdminDiv-220502 | Sector: Geografía&amp;MA | Industria: SOCIEDAD - 22',220502);</t>
  </si>
  <si>
    <t>Departamentos</t>
  </si>
  <si>
    <t>Departamentos-220502005</t>
  </si>
  <si>
    <t>Departamentos-220502005 | Prod: AdminDiv-220502 | Sector: Geografía&amp;MA | Industria: SOCIEDAD - 22</t>
  </si>
  <si>
    <t>220502005departamentos</t>
  </si>
  <si>
    <t>INSERT INTO categoria VALUES (220502005,'Departamentos','Departamentos-220502005','Departamentos-220502005 | Prod: AdminDiv-220502 | Sector: Geografía&amp;MA | Industria: SOCIEDAD - 22',220502);</t>
  </si>
  <si>
    <t>Ciudades-220502006</t>
  </si>
  <si>
    <t>Ciudades-220502006 | Prod: AdminDiv-220502 | Sector: Geografía&amp;MA | Industria: SOCIEDAD - 22</t>
  </si>
  <si>
    <t>220502006ciudades</t>
  </si>
  <si>
    <t>INSERT INTO categoria VALUES (220502006,'Ciudades','Ciudades-220502006','Ciudades-220502006 | Prod: AdminDiv-220502 | Sector: Geografía&amp;MA | Industria: SOCIEDAD - 22',220502);</t>
  </si>
  <si>
    <t>Municipios</t>
  </si>
  <si>
    <t>Municipios-220502007</t>
  </si>
  <si>
    <t>Municipios-220502007 | Prod: AdminDiv-220502 | Sector: Geografía&amp;MA | Industria: SOCIEDAD - 22</t>
  </si>
  <si>
    <t>220502007municipios</t>
  </si>
  <si>
    <t>INSERT INTO categoria VALUES (220502007,'Municipios','Municipios-220502007','Municipios-220502007 | Prod: AdminDiv-220502 | Sector: Geografía&amp;MA | Industria: SOCIEDAD - 22',220502);</t>
  </si>
  <si>
    <t>Aldeas</t>
  </si>
  <si>
    <t>Aldeas-220502008</t>
  </si>
  <si>
    <t>Aldeas-220502008 | Prod: AdminDiv-220502 | Sector: Geografía&amp;MA | Industria: SOCIEDAD - 22</t>
  </si>
  <si>
    <t>220502008aldeas</t>
  </si>
  <si>
    <t>INSERT INTO categoria VALUES (220502008,'Aldeas','Aldeas-220502008','Aldeas-220502008 | Prod: AdminDiv-220502 | Sector: Geografía&amp;MA | Industria: SOCIEDAD - 22',220502);</t>
  </si>
  <si>
    <t>Alcaldías</t>
  </si>
  <si>
    <t>Alcaldías-220502009</t>
  </si>
  <si>
    <t>Alcaldías-220502009 | Prod: AdminDiv-220502 | Sector: Geografía&amp;MA | Industria: SOCIEDAD - 22</t>
  </si>
  <si>
    <t>220502009alcaldias</t>
  </si>
  <si>
    <t>INSERT INTO categoria VALUES (220502009,'Alcaldías','Alcaldías-220502009','Alcaldías-220502009 | Prod: AdminDiv-220502 | Sector: Geografía&amp;MA | Industria: SOCIEDAD - 22',220502);</t>
  </si>
  <si>
    <t>Almiradíos</t>
  </si>
  <si>
    <t>Almiradíos-220502010</t>
  </si>
  <si>
    <t>Almiradíos-220502010 | Prod: AdminDiv-220502 | Sector: Geografía&amp;MA | Industria: SOCIEDAD - 22</t>
  </si>
  <si>
    <t>220502010almiradios</t>
  </si>
  <si>
    <t>INSERT INTO categoria VALUES (220502010,'Almiradíos','Almiradíos-220502010','Almiradíos-220502010 | Prod: AdminDiv-220502 | Sector: Geografía&amp;MA | Industria: SOCIEDAD - 22',220502);</t>
  </si>
  <si>
    <t>Asentamientos</t>
  </si>
  <si>
    <t>Asentamientos-220502011</t>
  </si>
  <si>
    <t>Asentamientos-220502011 | Prod: AdminDiv-220502 | Sector: Geografía&amp;MA | Industria: SOCIEDAD - 22</t>
  </si>
  <si>
    <t>220502011asentamientos</t>
  </si>
  <si>
    <t>INSERT INTO categoria VALUES (220502011,'Asentamientos','Asentamientos-220502011','Asentamientos-220502011 | Prod: AdminDiv-220502 | Sector: Geografía&amp;MA | Industria: SOCIEDAD - 22',220502);</t>
  </si>
  <si>
    <t>Barrios</t>
  </si>
  <si>
    <t>Barrios-220502012</t>
  </si>
  <si>
    <t>Barrios-220502012 | Prod: AdminDiv-220502 | Sector: Geografía&amp;MA | Industria: SOCIEDAD - 22</t>
  </si>
  <si>
    <t>220502012barrios</t>
  </si>
  <si>
    <t>INSERT INTO categoria VALUES (220502012,'Barrios','Barrios-220502012','Barrios-220502012 | Prod: AdminDiv-220502 | Sector: Geografía&amp;MA | Industria: SOCIEDAD - 22',220502);</t>
  </si>
  <si>
    <t>Burgos</t>
  </si>
  <si>
    <t>Burgos-220502013</t>
  </si>
  <si>
    <t>Burgos-220502013 | Prod: AdminDiv-220502 | Sector: Geografía&amp;MA | Industria: SOCIEDAD - 22</t>
  </si>
  <si>
    <t>220502013burgos</t>
  </si>
  <si>
    <t>INSERT INTO categoria VALUES (220502013,'Burgos','Burgos-220502013','Burgos-220502013 | Prod: AdminDiv-220502 | Sector: Geografía&amp;MA | Industria: SOCIEDAD - 22',220502);</t>
  </si>
  <si>
    <t>Cabeceras Cantonales</t>
  </si>
  <si>
    <t>Cabeceras Cantonales-220502014</t>
  </si>
  <si>
    <t>Cabeceras Cantonales-220502014 | Prod: AdminDiv-220502 | Sector: Geografía&amp;MA | Industria: SOCIEDAD - 22</t>
  </si>
  <si>
    <t>220502014cabeceras_cantonales</t>
  </si>
  <si>
    <t>INSERT INTO categoria VALUES (220502014,'Cabeceras Cantonales','Cabeceras Cantonales-220502014','Cabeceras Cantonales-220502014 | Prod: AdminDiv-220502 | Sector: Geografía&amp;MA | Industria: SOCIEDAD - 22',220502);</t>
  </si>
  <si>
    <t>Cabeceras Departamentales</t>
  </si>
  <si>
    <t>Cabeceras Departamentales-220502015</t>
  </si>
  <si>
    <t>Cabeceras Departamentales-220502015 | Prod: AdminDiv-220502 | Sector: Geografía&amp;MA | Industria: SOCIEDAD - 22</t>
  </si>
  <si>
    <t>220502015cabeceras_departamentales</t>
  </si>
  <si>
    <t>INSERT INTO categoria VALUES (220502015,'Cabeceras Departamentales','Cabeceras Departamentales-220502015','Cabeceras Departamentales-220502015 | Prod: AdminDiv-220502 | Sector: Geografía&amp;MA | Industria: SOCIEDAD - 22',220502);</t>
  </si>
  <si>
    <t>Cabeceras Municipales</t>
  </si>
  <si>
    <t>Cabeceras Municipales-220502016</t>
  </si>
  <si>
    <t>Cabeceras Municipales-220502016 | Prod: AdminDiv-220502 | Sector: Geografía&amp;MA | Industria: SOCIEDAD - 22</t>
  </si>
  <si>
    <t>220502016cabeceras_municipales</t>
  </si>
  <si>
    <t>INSERT INTO categoria VALUES (220502016,'Cabeceras Municipales','Cabeceras Municipales-220502016','Cabeceras Municipales-220502016 | Prod: AdminDiv-220502 | Sector: Geografía&amp;MA | Industria: SOCIEDAD - 22',220502);</t>
  </si>
  <si>
    <t>Cabildos Insulares</t>
  </si>
  <si>
    <t>Cabildos Insulares-220502017</t>
  </si>
  <si>
    <t>Cabildos Insulares-220502017 | Prod: AdminDiv-220502 | Sector: Geografía&amp;MA | Industria: SOCIEDAD - 22</t>
  </si>
  <si>
    <t>220502017cabildos_insulares</t>
  </si>
  <si>
    <t>INSERT INTO categoria VALUES (220502017,'Cabildos Insulares','Cabildos Insulares-220502017','Cabildos Insulares-220502017 | Prod: AdminDiv-220502 | Sector: Geografía&amp;MA | Industria: SOCIEDAD - 22',220502);</t>
  </si>
  <si>
    <t>Cantones</t>
  </si>
  <si>
    <t>Cantones-220502018</t>
  </si>
  <si>
    <t>Cantones-220502018 | Prod: AdminDiv-220502 | Sector: Geografía&amp;MA | Industria: SOCIEDAD - 22</t>
  </si>
  <si>
    <t>220502018cantones</t>
  </si>
  <si>
    <t>INSERT INTO categoria VALUES (220502018,'Cantones','Cantones-220502018','Cantones-220502018 | Prod: AdminDiv-220502 | Sector: Geografía&amp;MA | Industria: SOCIEDAD - 22',220502);</t>
  </si>
  <si>
    <t>Ciudades Autónomas</t>
  </si>
  <si>
    <t>Ciudades Autónomas-220502019</t>
  </si>
  <si>
    <t>Ciudades Autónomas-220502019 | Prod: AdminDiv-220502 | Sector: Geografía&amp;MA | Industria: SOCIEDAD - 22</t>
  </si>
  <si>
    <t>220502019ciudades_autonomas</t>
  </si>
  <si>
    <t>INSERT INTO categoria VALUES (220502019,'Ciudades Autónomas','Ciudades Autónomas-220502019','Ciudades Autónomas-220502019 | Prod: AdminDiv-220502 | Sector: Geografía&amp;MA | Industria: SOCIEDAD - 22',220502);</t>
  </si>
  <si>
    <t>Ciudades Charter</t>
  </si>
  <si>
    <t>Ciudades Charter-220502020</t>
  </si>
  <si>
    <t>Ciudades Charter-220502020 | Prod: AdminDiv-220502 | Sector: Geografía&amp;MA | Industria: SOCIEDAD - 22</t>
  </si>
  <si>
    <t>220502020ciudades_charter</t>
  </si>
  <si>
    <t>INSERT INTO categoria VALUES (220502020,'Ciudades Charter','Ciudades Charter-220502020','Ciudades Charter-220502020 | Prod: AdminDiv-220502 | Sector: Geografía&amp;MA | Industria: SOCIEDAD - 22',220502);</t>
  </si>
  <si>
    <t>Ciudades Independientes</t>
  </si>
  <si>
    <t>Ciudades Independientes-220502021</t>
  </si>
  <si>
    <t>Ciudades Independientes-220502021 | Prod: AdminDiv-220502 | Sector: Geografía&amp;MA | Industria: SOCIEDAD - 22</t>
  </si>
  <si>
    <t>220502021ciudades_independientes</t>
  </si>
  <si>
    <t>INSERT INTO categoria VALUES (220502021,'Ciudades Independientes','Ciudades Independientes-220502021','Ciudades Independientes-220502021 | Prod: AdminDiv-220502 | Sector: Geografía&amp;MA | Industria: SOCIEDAD - 22',220502);</t>
  </si>
  <si>
    <t>Comarcas</t>
  </si>
  <si>
    <t>Comarcas-220502022</t>
  </si>
  <si>
    <t>Comarcas-220502022 | Prod: AdminDiv-220502 | Sector: Geografía&amp;MA | Industria: SOCIEDAD - 22</t>
  </si>
  <si>
    <t>220502022comarcas</t>
  </si>
  <si>
    <t>INSERT INTO categoria VALUES (220502022,'Comarcas','Comarcas-220502022','Comarcas-220502022 | Prod: AdminDiv-220502 | Sector: Geografía&amp;MA | Industria: SOCIEDAD - 22',220502);</t>
  </si>
  <si>
    <t>Comunidades</t>
  </si>
  <si>
    <t>Comunidades-220502023</t>
  </si>
  <si>
    <t>Comunidades-220502023 | Prod: AdminDiv-220502 | Sector: Geografía&amp;MA | Industria: SOCIEDAD - 22</t>
  </si>
  <si>
    <t>220502023comunidades</t>
  </si>
  <si>
    <t>INSERT INTO categoria VALUES (220502023,'Comunidades','Comunidades-220502023','Comunidades-220502023 | Prod: AdminDiv-220502 | Sector: Geografía&amp;MA | Industria: SOCIEDAD - 22',220502);</t>
  </si>
  <si>
    <t>Comunidades Autónomas</t>
  </si>
  <si>
    <t>Comunidades Autónomas-220502024</t>
  </si>
  <si>
    <t>Comunidades Autónomas-220502024 | Prod: AdminDiv-220502 | Sector: Geografía&amp;MA | Industria: SOCIEDAD - 22</t>
  </si>
  <si>
    <t>220502024comunidades_autonomas</t>
  </si>
  <si>
    <t>INSERT INTO categoria VALUES (220502024,'Comunidades Autónomas','Comunidades Autónomas-220502024','Comunidades Autónomas-220502024 | Prod: AdminDiv-220502 | Sector: Geografía&amp;MA | Industria: SOCIEDAD - 22',220502);</t>
  </si>
  <si>
    <t>Comprensorios</t>
  </si>
  <si>
    <t>Comprensorios-220502025</t>
  </si>
  <si>
    <t>Comprensorios-220502025 | Prod: AdminDiv-220502 | Sector: Geografía&amp;MA | Industria: SOCIEDAD - 22</t>
  </si>
  <si>
    <t>220502025comprensorios</t>
  </si>
  <si>
    <t>INSERT INTO categoria VALUES (220502025,'Comprensorios','Comprensorios-220502025','Comprensorios-220502025 | Prod: AdminDiv-220502 | Sector: Geografía&amp;MA | Industria: SOCIEDAD - 22',220502);</t>
  </si>
  <si>
    <t>Condados</t>
  </si>
  <si>
    <t>Condados-220502026</t>
  </si>
  <si>
    <t>Condados-220502026 | Prod: AdminDiv-220502 | Sector: Geografía&amp;MA | Industria: SOCIEDAD - 22</t>
  </si>
  <si>
    <t>220502026condados</t>
  </si>
  <si>
    <t>INSERT INTO categoria VALUES (220502026,'Condados','Condados-220502026','Condados-220502026 | Prod: AdminDiv-220502 | Sector: Geografía&amp;MA | Industria: SOCIEDAD - 22',220502);</t>
  </si>
  <si>
    <t>Condados Metropolitanos</t>
  </si>
  <si>
    <t>Condados Metropolitanos-220502027</t>
  </si>
  <si>
    <t>Condados Metropolitanos-220502027 | Prod: AdminDiv-220502 | Sector: Geografía&amp;MA | Industria: SOCIEDAD - 22</t>
  </si>
  <si>
    <t>220502027condados_metropolitanos</t>
  </si>
  <si>
    <t>INSERT INTO categoria VALUES (220502027,'Condados Metropolitanos','Condados Metropolitanos-220502027','Condados Metropolitanos-220502027 | Prod: AdminDiv-220502 | Sector: Geografía&amp;MA | Industria: SOCIEDAD - 22',220502);</t>
  </si>
  <si>
    <t>Corregimientos</t>
  </si>
  <si>
    <t>Corregimientos-220502028</t>
  </si>
  <si>
    <t>Corregimientos-220502028 | Prod: AdminDiv-220502 | Sector: Geografía&amp;MA | Industria: SOCIEDAD - 22</t>
  </si>
  <si>
    <t>220502028corregimientos</t>
  </si>
  <si>
    <t>INSERT INTO categoria VALUES (220502028,'Corregimientos','Corregimientos-220502028','Corregimientos-220502028 | Prod: AdminDiv-220502 | Sector: Geografía&amp;MA | Industria: SOCIEDAD - 22',220502);</t>
  </si>
  <si>
    <t>Curazias</t>
  </si>
  <si>
    <t>Curazias-220502029</t>
  </si>
  <si>
    <t>Curazias-220502029 | Prod: AdminDiv-220502 | Sector: Geografía&amp;MA | Industria: SOCIEDAD - 22</t>
  </si>
  <si>
    <t>220502029curazias</t>
  </si>
  <si>
    <t>INSERT INTO categoria VALUES (220502029,'Curazias','Curazias-220502029','Curazias-220502029 | Prod: AdminDiv-220502 | Sector: Geografía&amp;MA | Industria: SOCIEDAD - 22',220502);</t>
  </si>
  <si>
    <t>Delegaciones</t>
  </si>
  <si>
    <t>Delegaciones-220502030</t>
  </si>
  <si>
    <t>Delegaciones-220502030 | Prod: AdminDiv-220502 | Sector: Geografía&amp;MA | Industria: SOCIEDAD - 22</t>
  </si>
  <si>
    <t>220502030delegaciones</t>
  </si>
  <si>
    <t>INSERT INTO categoria VALUES (220502030,'Delegaciones','Delegaciones-220502030','Delegaciones-220502030 | Prod: AdminDiv-220502 | Sector: Geografía&amp;MA | Industria: SOCIEDAD - 22',220502);</t>
  </si>
  <si>
    <t>Departamentos Autónomos</t>
  </si>
  <si>
    <t>Departamentos Autónomos-220502031</t>
  </si>
  <si>
    <t>Departamentos Autónomos-220502031 | Prod: AdminDiv-220502 | Sector: Geografía&amp;MA | Industria: SOCIEDAD - 22</t>
  </si>
  <si>
    <t>220502031departamentos_autonomos</t>
  </si>
  <si>
    <t>INSERT INTO categoria VALUES (220502031,'Departamentos Autónomos','Departamentos Autónomos-220502031','Departamentos Autónomos-220502031 | Prod: AdminDiv-220502 | Sector: Geografía&amp;MA | Industria: SOCIEDAD - 22',220502);</t>
  </si>
  <si>
    <t>Departamentos de Ultramar</t>
  </si>
  <si>
    <t>Departamentos de Ultramar-220502032</t>
  </si>
  <si>
    <t>Departamentos de Ultramar-220502032 | Prod: AdminDiv-220502 | Sector: Geografía&amp;MA | Industria: SOCIEDAD - 22</t>
  </si>
  <si>
    <t>220502032departamentos_de_ultramar</t>
  </si>
  <si>
    <t>INSERT INTO categoria VALUES (220502032,'Departamentos de Ultramar','Departamentos de Ultramar-220502032','Departamentos de Ultramar-220502032 | Prod: AdminDiv-220502 | Sector: Geografía&amp;MA | Industria: SOCIEDAD - 22',220502);</t>
  </si>
  <si>
    <t>Distritos Capitales</t>
  </si>
  <si>
    <t>Distritos Capitales-220502033</t>
  </si>
  <si>
    <t>Distritos Capitales-220502033 | Prod: AdminDiv-220502 | Sector: Geografía&amp;MA | Industria: SOCIEDAD - 22</t>
  </si>
  <si>
    <t>220502033distritos_capitales</t>
  </si>
  <si>
    <t>INSERT INTO categoria VALUES (220502033,'Distritos Capitales','Distritos Capitales-220502033','Distritos Capitales-220502033 | Prod: AdminDiv-220502 | Sector: Geografía&amp;MA | Industria: SOCIEDAD - 22',220502);</t>
  </si>
  <si>
    <t>Distritos Congresionales</t>
  </si>
  <si>
    <t>Distritos Congresionales-220502034</t>
  </si>
  <si>
    <t>Distritos Congresionales-220502034 | Prod: AdminDiv-220502 | Sector: Geografía&amp;MA | Industria: SOCIEDAD - 22</t>
  </si>
  <si>
    <t>220502034distritos_congresionales</t>
  </si>
  <si>
    <t>INSERT INTO categoria VALUES (220502034,'Distritos Congresionales','Distritos Congresionales-220502034','Distritos Congresionales-220502034 | Prod: AdminDiv-220502 | Sector: Geografía&amp;MA | Industria: SOCIEDAD - 22',220502);</t>
  </si>
  <si>
    <t>Distritos Federales</t>
  </si>
  <si>
    <t>Distritos Federales-220502035</t>
  </si>
  <si>
    <t>Distritos Federales-220502035 | Prod: AdminDiv-220502 | Sector: Geografía&amp;MA | Industria: SOCIEDAD - 22</t>
  </si>
  <si>
    <t>220502035distritos_federales</t>
  </si>
  <si>
    <t>INSERT INTO categoria VALUES (220502035,'Distritos Federales','Distritos Federales-220502035','Distritos Federales-220502035 | Prod: AdminDiv-220502 | Sector: Geografía&amp;MA | Industria: SOCIEDAD - 22',220502);</t>
  </si>
  <si>
    <t>Distritos No Metropolitanos</t>
  </si>
  <si>
    <t>Distritos No Metropolitanos-220502036</t>
  </si>
  <si>
    <t>Distritos No Metropolitanos-220502036 | Prod: AdminDiv-220502 | Sector: Geografía&amp;MA | Industria: SOCIEDAD - 22</t>
  </si>
  <si>
    <t>220502036distritos_no_metropolitanos</t>
  </si>
  <si>
    <t>INSERT INTO categoria VALUES (220502036,'Distritos No Metropolitanos','Distritos No Metropolitanos-220502036','Distritos No Metropolitanos-220502036 | Prod: AdminDiv-220502 | Sector: Geografía&amp;MA | Industria: SOCIEDAD - 22',220502);</t>
  </si>
  <si>
    <t>Distritos Parroquiales</t>
  </si>
  <si>
    <t>Distritos Parroquiales-220502037</t>
  </si>
  <si>
    <t>Distritos Parroquiales-220502037 | Prod: AdminDiv-220502 | Sector: Geografía&amp;MA | Industria: SOCIEDAD - 22</t>
  </si>
  <si>
    <t>220502037distritos_parroquiales</t>
  </si>
  <si>
    <t>INSERT INTO categoria VALUES (220502037,'Distritos Parroquiales','Distritos Parroquiales-220502037','Distritos Parroquiales-220502037 | Prod: AdminDiv-220502 | Sector: Geografía&amp;MA | Industria: SOCIEDAD - 22',220502);</t>
  </si>
  <si>
    <t>Emiratos</t>
  </si>
  <si>
    <t>Emiratos-220502038</t>
  </si>
  <si>
    <t>Emiratos-220502038 | Prod: AdminDiv-220502 | Sector: Geografía&amp;MA | Industria: SOCIEDAD - 22</t>
  </si>
  <si>
    <t>220502038emiratos</t>
  </si>
  <si>
    <t>INSERT INTO categoria VALUES (220502038,'Emiratos','Emiratos-220502038','Emiratos-220502038 | Prod: AdminDiv-220502 | Sector: Geografía&amp;MA | Industria: SOCIEDAD - 22',220502);</t>
  </si>
  <si>
    <t>Entidades</t>
  </si>
  <si>
    <t>Entidades-220502039</t>
  </si>
  <si>
    <t>Entidades-220502039 | Prod: AdminDiv-220502 | Sector: Geografía&amp;MA | Industria: SOCIEDAD - 22</t>
  </si>
  <si>
    <t>220502039entidades</t>
  </si>
  <si>
    <t>INSERT INTO categoria VALUES (220502039,'Entidades','Entidades-220502039','Entidades-220502039 | Prod: AdminDiv-220502 | Sector: Geografía&amp;MA | Industria: SOCIEDAD - 22',220502);</t>
  </si>
  <si>
    <t>Eyalatos</t>
  </si>
  <si>
    <t>Eyalatos-220502040</t>
  </si>
  <si>
    <t>Eyalatos-220502040 | Prod: AdminDiv-220502 | Sector: Geografía&amp;MA | Industria: SOCIEDAD - 22</t>
  </si>
  <si>
    <t>220502040eyalatos</t>
  </si>
  <si>
    <t>INSERT INTO categoria VALUES (220502040,'Eyalatos','Eyalatos-220502040','Eyalatos-220502040 | Prod: AdminDiv-220502 | Sector: Geografía&amp;MA | Industria: SOCIEDAD - 22',220502);</t>
  </si>
  <si>
    <t>Eparquías</t>
  </si>
  <si>
    <t>Eparquías-220502041</t>
  </si>
  <si>
    <t>Eparquías-220502041 | Prod: AdminDiv-220502 | Sector: Geografía&amp;MA | Industria: SOCIEDAD - 22</t>
  </si>
  <si>
    <t>220502041eparquias</t>
  </si>
  <si>
    <t>INSERT INTO categoria VALUES (220502041,'Eparquías','Eparquías-220502041','Eparquías-220502041 | Prod: AdminDiv-220502 | Sector: Geografía&amp;MA | Industria: SOCIEDAD - 22',220502);</t>
  </si>
  <si>
    <t>Estados Federados</t>
  </si>
  <si>
    <t>Estados Federados-220502042</t>
  </si>
  <si>
    <t>Estados Federados-220502042 | Prod: AdminDiv-220502 | Sector: Geografía&amp;MA | Industria: SOCIEDAD - 22</t>
  </si>
  <si>
    <t>220502042estados_federados</t>
  </si>
  <si>
    <t>INSERT INTO categoria VALUES (220502042,'Estados Federados','Estados Federados-220502042','Estados Federados-220502042 | Prod: AdminDiv-220502 | Sector: Geografía&amp;MA | Industria: SOCIEDAD - 22',220502);</t>
  </si>
  <si>
    <t>Estados Unitarios</t>
  </si>
  <si>
    <t>Estados Unitarios-220502043</t>
  </si>
  <si>
    <t>Estados Unitarios-220502043 | Prod: AdminDiv-220502 | Sector: Geografía&amp;MA | Industria: SOCIEDAD - 22</t>
  </si>
  <si>
    <t>220502043estados_unitarios</t>
  </si>
  <si>
    <t>INSERT INTO categoria VALUES (220502043,'Estados Unitarios','Estados Unitarios-220502043','Estados Unitarios-220502043 | Prod: AdminDiv-220502 | Sector: Geografía&amp;MA | Industria: SOCIEDAD - 22',220502);</t>
  </si>
  <si>
    <t>Feudos</t>
  </si>
  <si>
    <t>Feudos-220502044</t>
  </si>
  <si>
    <t>Feudos-220502044 | Prod: AdminDiv-220502 | Sector: Geografía&amp;MA | Industria: SOCIEDAD - 22</t>
  </si>
  <si>
    <t>220502044feudos</t>
  </si>
  <si>
    <t>INSERT INTO categoria VALUES (220502044,'Feudos','Feudos-220502044','Feudos-220502044 | Prod: AdminDiv-220502 | Sector: Geografía&amp;MA | Industria: SOCIEDAD - 22',220502);</t>
  </si>
  <si>
    <t>Fracciones Geográficas</t>
  </si>
  <si>
    <t>Fracciones Geográficas-220502045</t>
  </si>
  <si>
    <t>Fracciones Geográficas-220502045 | Prod: AdminDiv-220502 | Sector: Geografía&amp;MA | Industria: SOCIEDAD - 22</t>
  </si>
  <si>
    <t>220502045fracciones_geograficas</t>
  </si>
  <si>
    <t>INSERT INTO categoria VALUES (220502045,'Fracciones Geográficas','Fracciones Geográficas-220502045','Fracciones Geográficas-220502045 | Prod: AdminDiv-220502 | Sector: Geografía&amp;MA | Industria: SOCIEDAD - 22',220502);</t>
  </si>
  <si>
    <t>Freguesías</t>
  </si>
  <si>
    <t>Freguesías-220502046</t>
  </si>
  <si>
    <t>Freguesías-220502046 | Prod: AdminDiv-220502 | Sector: Geografía&amp;MA | Industria: SOCIEDAD - 22</t>
  </si>
  <si>
    <t>220502046freguesias</t>
  </si>
  <si>
    <t>INSERT INTO categoria VALUES (220502046,'Freguesías','Freguesías-220502046','Freguesías-220502046 | Prod: AdminDiv-220502 | Sector: Geografía&amp;MA | Industria: SOCIEDAD - 22',220502);</t>
  </si>
  <si>
    <t>Gemeindes</t>
  </si>
  <si>
    <t>Gemeindes-220502047</t>
  </si>
  <si>
    <t>Gemeindes-220502047 | Prod: AdminDiv-220502 | Sector: Geografía&amp;MA | Industria: SOCIEDAD - 22</t>
  </si>
  <si>
    <t>220502047gemeindes</t>
  </si>
  <si>
    <t>INSERT INTO categoria VALUES (220502047,'Gemeindes','Gemeindes-220502047','Gemeindes-220502047 | Prod: AdminDiv-220502 | Sector: Geografía&amp;MA | Industria: SOCIEDAD - 22',220502);</t>
  </si>
  <si>
    <t>Gobernaciones</t>
  </si>
  <si>
    <t>Gobernaciones-220502048</t>
  </si>
  <si>
    <t>Gobernaciones-220502048 | Prod: AdminDiv-220502 | Sector: Geografía&amp;MA | Industria: SOCIEDAD - 22</t>
  </si>
  <si>
    <t>220502048gobernaciones</t>
  </si>
  <si>
    <t>INSERT INTO categoria VALUES (220502048,'Gobernaciones','Gobernaciones-220502048','Gobernaciones-220502048 | Prod: AdminDiv-220502 | Sector: Geografía&amp;MA | Industria: SOCIEDAD - 22',220502);</t>
  </si>
  <si>
    <t>Intendencias</t>
  </si>
  <si>
    <t>Intendencias-220502049</t>
  </si>
  <si>
    <t>Intendencias-220502049 | Prod: AdminDiv-220502 | Sector: Geografía&amp;MA | Industria: SOCIEDAD - 22</t>
  </si>
  <si>
    <t>220502049intendencias</t>
  </si>
  <si>
    <t>INSERT INTO categoria VALUES (220502049,'Intendencias','Intendencias-220502049','Intendencias-220502049 | Prod: AdminDiv-220502 | Sector: Geografía&amp;MA | Industria: SOCIEDAD - 22',220502);</t>
  </si>
  <si>
    <t>Localidades</t>
  </si>
  <si>
    <t>Localidades-220502050</t>
  </si>
  <si>
    <t>Localidades-220502050 | Prod: AdminDiv-220502 | Sector: Geografía&amp;MA | Industria: SOCIEDAD - 22</t>
  </si>
  <si>
    <t>220502050localidades</t>
  </si>
  <si>
    <t>INSERT INTO categoria VALUES (220502050,'Localidades','Localidades-220502050','Localidades-220502050 | Prod: AdminDiv-220502 | Sector: Geografía&amp;MA | Industria: SOCIEDAD - 22',220502);</t>
  </si>
  <si>
    <t>Mandamentos</t>
  </si>
  <si>
    <t>Mandamentos-220502051</t>
  </si>
  <si>
    <t>Mandamentos-220502051 | Prod: AdminDiv-220502 | Sector: Geografía&amp;MA | Industria: SOCIEDAD - 22</t>
  </si>
  <si>
    <t>220502051mandamentos</t>
  </si>
  <si>
    <t>INSERT INTO categoria VALUES (220502051,'Mandamentos','Mandamentos-220502051','Mandamentos-220502051 | Prod: AdminDiv-220502 | Sector: Geografía&amp;MA | Industria: SOCIEDAD - 22',220502);</t>
  </si>
  <si>
    <t>Microrregiones</t>
  </si>
  <si>
    <t>Microrregiones-220502052</t>
  </si>
  <si>
    <t>Microrregiones-220502052 | Prod: AdminDiv-220502 | Sector: Geografía&amp;MA | Industria: SOCIEDAD - 22</t>
  </si>
  <si>
    <t>220502052microrregiones</t>
  </si>
  <si>
    <t>INSERT INTO categoria VALUES (220502052,'Microrregiones','Microrregiones-220502052','Microrregiones-220502052 | Prod: AdminDiv-220502 | Sector: Geografía&amp;MA | Industria: SOCIEDAD - 22',220502);</t>
  </si>
  <si>
    <t>Mesorregiones</t>
  </si>
  <si>
    <t>Mesorregiones-220502053</t>
  </si>
  <si>
    <t>Mesorregiones-220502053 | Prod: AdminDiv-220502 | Sector: Geografía&amp;MA | Industria: SOCIEDAD - 22</t>
  </si>
  <si>
    <t>220502053mesorregiones</t>
  </si>
  <si>
    <t>INSERT INTO categoria VALUES (220502053,'Mesorregiones','Mesorregiones-220502053','Mesorregiones-220502053 | Prod: AdminDiv-220502 | Sector: Geografía&amp;MA | Industria: SOCIEDAD - 22',220502);</t>
  </si>
  <si>
    <t>Municipalidades</t>
  </si>
  <si>
    <t>Municipalidades-220502054</t>
  </si>
  <si>
    <t>Municipalidades-220502054 | Prod: AdminDiv-220502 | Sector: Geografía&amp;MA | Industria: SOCIEDAD - 22</t>
  </si>
  <si>
    <t>220502054municipalidades</t>
  </si>
  <si>
    <t>INSERT INTO categoria VALUES (220502054,'Municipalidades','Municipalidades-220502054','Municipalidades-220502054 | Prod: AdminDiv-220502 | Sector: Geografía&amp;MA | Industria: SOCIEDAD - 22',220502);</t>
  </si>
  <si>
    <t>Municipios Metropolitanos</t>
  </si>
  <si>
    <t>Municipios Metropolitanos-220502055</t>
  </si>
  <si>
    <t>Municipios Metropolitanos-220502055 | Prod: AdminDiv-220502 | Sector: Geografía&amp;MA | Industria: SOCIEDAD - 22</t>
  </si>
  <si>
    <t>220502055municipios_metropolitanos</t>
  </si>
  <si>
    <t>INSERT INTO categoria VALUES (220502055,'Municipios Metropolitanos','Municipios Metropolitanos-220502055','Municipios Metropolitanos-220502055 | Prod: AdminDiv-220502 | Sector: Geografía&amp;MA | Industria: SOCIEDAD - 22',220502);</t>
  </si>
  <si>
    <t>Municipios Regionales de Condado</t>
  </si>
  <si>
    <t>Municipios Regionales de Condado-220502056</t>
  </si>
  <si>
    <t>Municipios Regionales de Condado-220502056 | Prod: AdminDiv-220502 | Sector: Geografía&amp;MA | Industria: SOCIEDAD - 22</t>
  </si>
  <si>
    <t>220502056municipios_regionales_de_condado</t>
  </si>
  <si>
    <t>INSERT INTO categoria VALUES (220502056,'Municipios Regionales de Condado','Municipios Regionales de Condado-220502056','Municipios Regionales de Condado-220502056 | Prod: AdminDiv-220502 | Sector: Geografía&amp;MA | Industria: SOCIEDAD - 22',220502);</t>
  </si>
  <si>
    <t>Naciones Constitutivas</t>
  </si>
  <si>
    <t>Naciones Constitutivas-220502057</t>
  </si>
  <si>
    <t>Naciones Constitutivas-220502057 | Prod: AdminDiv-220502 | Sector: Geografía&amp;MA | Industria: SOCIEDAD - 22</t>
  </si>
  <si>
    <t>220502057naciones_constitutivas</t>
  </si>
  <si>
    <t>INSERT INTO categoria VALUES (220502057,'Naciones Constitutivas','Naciones Constitutivas-220502057','Naciones Constitutivas-220502057 | Prod: AdminDiv-220502 | Sector: Geografía&amp;MA | Industria: SOCIEDAD - 22',220502);</t>
  </si>
  <si>
    <t>Prefecturas</t>
  </si>
  <si>
    <t>Prefecturas-220502058</t>
  </si>
  <si>
    <t>Prefecturas-220502058 | Prod: AdminDiv-220502 | Sector: Geografía&amp;MA | Industria: SOCIEDAD - 22</t>
  </si>
  <si>
    <t>220502058prefecturas</t>
  </si>
  <si>
    <t>INSERT INTO categoria VALUES (220502058,'Prefecturas','Prefecturas-220502058','Prefecturas-220502058 | Prod: AdminDiv-220502 | Sector: Geografía&amp;MA | Industria: SOCIEDAD - 22',220502);</t>
  </si>
  <si>
    <t>Pueblos-220502059</t>
  </si>
  <si>
    <t>Pueblos-220502059 | Prod: AdminDiv-220502 | Sector: Geografía&amp;MA | Industria: SOCIEDAD - 22</t>
  </si>
  <si>
    <t>220502059pueblos</t>
  </si>
  <si>
    <t>INSERT INTO categoria VALUES (220502059,'Pueblos','Pueblos-220502059','Pueblos-220502059 | Prod: AdminDiv-220502 | Sector: Geografía&amp;MA | Industria: SOCIEDAD - 22',220502);</t>
  </si>
  <si>
    <t>Regiones Autónomas</t>
  </si>
  <si>
    <t>Regiones Autónomas-220502060</t>
  </si>
  <si>
    <t>Regiones Autónomas-220502060 | Prod: AdminDiv-220502 | Sector: Geografía&amp;MA | Industria: SOCIEDAD - 22</t>
  </si>
  <si>
    <t>220502060regiones_autonomas</t>
  </si>
  <si>
    <t>INSERT INTO categoria VALUES (220502060,'Regiones Autónomas','Regiones Autónomas-220502060','Regiones Autónomas-220502060 | Prod: AdminDiv-220502 | Sector: Geografía&amp;MA | Industria: SOCIEDAD - 22',220502);</t>
  </si>
  <si>
    <t>Repúblicas Autónomas</t>
  </si>
  <si>
    <t>Repúblicas Autónomas-220502061</t>
  </si>
  <si>
    <t>Repúblicas Autónomas-220502061 | Prod: AdminDiv-220502 | Sector: Geografía&amp;MA | Industria: SOCIEDAD - 22</t>
  </si>
  <si>
    <t>220502061republicas_autonomas</t>
  </si>
  <si>
    <t>INSERT INTO categoria VALUES (220502061,'Repúblicas Autónomas','Repúblicas Autónomas-220502061','Repúblicas Autónomas-220502061 | Prod: AdminDiv-220502 | Sector: Geografía&amp;MA | Industria: SOCIEDAD - 22',220502);</t>
  </si>
  <si>
    <t>Shires</t>
  </si>
  <si>
    <t>Shires-220502062</t>
  </si>
  <si>
    <t>Shires-220502062 | Prod: AdminDiv-220502 | Sector: Geografía&amp;MA | Industria: SOCIEDAD - 22</t>
  </si>
  <si>
    <t>220502062shires</t>
  </si>
  <si>
    <t>INSERT INTO categoria VALUES (220502062,'Shires','Shires-220502062','Shires-220502062 | Prod: AdminDiv-220502 | Sector: Geografía&amp;MA | Industria: SOCIEDAD - 22',220502);</t>
  </si>
  <si>
    <t>Subprovincias</t>
  </si>
  <si>
    <t>Subprovincias-220502063</t>
  </si>
  <si>
    <t>Subprovincias-220502063 | Prod: AdminDiv-220502 | Sector: Geografía&amp;MA | Industria: SOCIEDAD - 22</t>
  </si>
  <si>
    <t>220502063subprovincias</t>
  </si>
  <si>
    <t>INSERT INTO categoria VALUES (220502063,'Subprovincias','Subprovincias-220502063','Subprovincias-220502063 | Prod: AdminDiv-220502 | Sector: Geografía&amp;MA | Industria: SOCIEDAD - 22',220502);</t>
  </si>
  <si>
    <t>Subprefecturas</t>
  </si>
  <si>
    <t>Subprefecturas-220502064</t>
  </si>
  <si>
    <t>Subprefecturas-220502064 | Prod: AdminDiv-220502 | Sector: Geografía&amp;MA | Industria: SOCIEDAD - 22</t>
  </si>
  <si>
    <t>220502064subprefecturas</t>
  </si>
  <si>
    <t>INSERT INTO categoria VALUES (220502064,'Subprefecturas','Subprefecturas-220502064','Subprefecturas-220502064 | Prod: AdminDiv-220502 | Sector: Geografía&amp;MA | Industria: SOCIEDAD - 22',220502);</t>
  </si>
  <si>
    <t>Subregiones</t>
  </si>
  <si>
    <t>Subregiones-220502065</t>
  </si>
  <si>
    <t>Subregiones-220502065 | Prod: AdminDiv-220502 | Sector: Geografía&amp;MA | Industria: SOCIEDAD - 22</t>
  </si>
  <si>
    <t>220502065subregiones</t>
  </si>
  <si>
    <t>INSERT INTO categoria VALUES (220502065,'Subregiones','Subregiones-220502065','Subregiones-220502065 | Prod: AdminDiv-220502 | Sector: Geografía&amp;MA | Industria: SOCIEDAD - 22',220502);</t>
  </si>
  <si>
    <t>Territorios</t>
  </si>
  <si>
    <t>Territorios-220502066</t>
  </si>
  <si>
    <t>Territorios-220502066 | Prod: AdminDiv-220502 | Sector: Geografía&amp;MA | Industria: SOCIEDAD - 22</t>
  </si>
  <si>
    <t>220502066territorios</t>
  </si>
  <si>
    <t>INSERT INTO categoria VALUES (220502066,'Territorios','Territorios-220502066','Territorios-220502066 | Prod: AdminDiv-220502 | Sector: Geografía&amp;MA | Industria: SOCIEDAD - 22',220502);</t>
  </si>
  <si>
    <t>Territorios Federales</t>
  </si>
  <si>
    <t>Territorios Federales-220502067</t>
  </si>
  <si>
    <t>Territorios Federales-220502067 | Prod: AdminDiv-220502 | Sector: Geografía&amp;MA | Industria: SOCIEDAD - 22</t>
  </si>
  <si>
    <t>220502067territorios_federales</t>
  </si>
  <si>
    <t>INSERT INTO categoria VALUES (220502067,'Territorios Federales','Territorios Federales-220502067','Territorios Federales-220502067 | Prod: AdminDiv-220502 | Sector: Geografía&amp;MA | Industria: SOCIEDAD - 22',220502);</t>
  </si>
  <si>
    <t>Territorios Nacionales</t>
  </si>
  <si>
    <t>Territorios Nacionales-220502068</t>
  </si>
  <si>
    <t>Territorios Nacionales-220502068 | Prod: AdminDiv-220502 | Sector: Geografía&amp;MA | Industria: SOCIEDAD - 22</t>
  </si>
  <si>
    <t>220502068territorios_nacionales</t>
  </si>
  <si>
    <t>INSERT INTO categoria VALUES (220502068,'Territorios Nacionales','Territorios Nacionales-220502068','Territorios Nacionales-220502068 | Prod: AdminDiv-220502 | Sector: Geografía&amp;MA | Industria: SOCIEDAD - 22',220502);</t>
  </si>
  <si>
    <t>Veredas</t>
  </si>
  <si>
    <t>Veredas-220502069</t>
  </si>
  <si>
    <t>Veredas-220502069 | Prod: AdminDiv-220502 | Sector: Geografía&amp;MA | Industria: SOCIEDAD - 22</t>
  </si>
  <si>
    <t>220502069veredas</t>
  </si>
  <si>
    <t>INSERT INTO categoria VALUES (220502069,'Veredas','Veredas-220502069','Veredas-220502069 | Prod: AdminDiv-220502 | Sector: Geografía&amp;MA | Industria: SOCIEDAD - 22',220502);</t>
  </si>
  <si>
    <t>Vilayatos</t>
  </si>
  <si>
    <t>Vilayatos-220502070</t>
  </si>
  <si>
    <t>Vilayatos-220502070 | Prod: AdminDiv-220502 | Sector: Geografía&amp;MA | Industria: SOCIEDAD - 22</t>
  </si>
  <si>
    <t>220502070vilayatos</t>
  </si>
  <si>
    <t>INSERT INTO categoria VALUES (220502070,'Vilayatos','Vilayatos-220502070','Vilayatos-220502070 | Prod: AdminDiv-220502 | Sector: Geografía&amp;MA | Industria: SOCIEDAD - 22',220502);</t>
  </si>
  <si>
    <t>Zonas</t>
  </si>
  <si>
    <t>Zonas-220502071</t>
  </si>
  <si>
    <t>Zonas-220502071 | Prod: AdminDiv-220502 | Sector: Geografía&amp;MA | Industria: SOCIEDAD - 22</t>
  </si>
  <si>
    <t>220502071zonas</t>
  </si>
  <si>
    <t>INSERT INTO categoria VALUES (220502071,'Zonas','Zonas-220502071','Zonas-220502071 | Prod: AdminDiv-220502 | Sector: Geografía&amp;MA | Industria: SOCIEDAD - 22',220502);</t>
  </si>
  <si>
    <t>Monumentos Nacionales</t>
  </si>
  <si>
    <t>Monumentos Históricos Muebles</t>
  </si>
  <si>
    <t>Monumentos Históricos Muebles-220803001</t>
  </si>
  <si>
    <t>Monumentos Históricos Muebles-220803001 | Prod: Monumentos-220803 | Sector: CalVida | Industria: SOCIEDAD - 22</t>
  </si>
  <si>
    <t>220803001monumentos_historicos_muebles</t>
  </si>
  <si>
    <t>INSERT INTO categoria VALUES (220803001,'Monumentos Históricos Muebles','Monumentos Históricos Muebles-220803001','Monumentos Históricos Muebles-220803001 | Prod: Monumentos-220803 | Sector: CalVida | Industria: SOCIEDAD - 22',220803);</t>
  </si>
  <si>
    <t>Monumentos Históricos Inmuebles</t>
  </si>
  <si>
    <t>Monumentos Históricos Inmuebles-220803002</t>
  </si>
  <si>
    <t>Monumentos Históricos Inmuebles-220803002 | Prod: Monumentos-220803 | Sector: CalVida | Industria: SOCIEDAD - 22</t>
  </si>
  <si>
    <t>220803002monumentos_historicos_inmuebles</t>
  </si>
  <si>
    <t>INSERT INTO categoria VALUES (220803002,'Monumentos Históricos Inmuebles','Monumentos Históricos Inmuebles-220803002','Monumentos Históricos Inmuebles-220803002 | Prod: Monumentos-220803 | Sector: CalVida | Industria: SOCIEDAD - 22',220803);</t>
  </si>
  <si>
    <t>Santuarios de la Naturaleza</t>
  </si>
  <si>
    <t>Santuarios de la Naturaleza-220803003</t>
  </si>
  <si>
    <t>Santuarios de la Naturaleza-220803003 | Prod: Monumentos-220803 | Sector: CalVida | Industria: SOCIEDAD - 22</t>
  </si>
  <si>
    <t>220803003santuarios_de_la_naturaleza</t>
  </si>
  <si>
    <t>INSERT INTO categoria VALUES (220803003,'Santuarios de la Naturaleza','Santuarios de la Naturaleza-220803003','Santuarios de la Naturaleza-220803003 | Prod: Monumentos-220803 | Sector: CalVida | Industria: SOCIEDAD - 22',220803);</t>
  </si>
  <si>
    <t>Zonas Típicas</t>
  </si>
  <si>
    <t>Zonas Típicas-220803004</t>
  </si>
  <si>
    <t>Zonas Típicas-220803004 | Prod: Monumentos-220803 | Sector: CalVida | Industria: SOCIEDAD - 22</t>
  </si>
  <si>
    <t>220803004zonas_tipicas</t>
  </si>
  <si>
    <t>INSERT INTO categoria VALUES (220803004,'Zonas Típicas','Zonas Típicas-220803004','Zonas Típicas-220803004 | Prod: Monumentos-220803 | Sector: CalVida | Industria: SOCIEDAD - 22',220803);</t>
  </si>
  <si>
    <t>Monumentos Públicos</t>
  </si>
  <si>
    <t>Monumentos Públicos-220803005</t>
  </si>
  <si>
    <t>Monumentos Públicos-220803005 | Prod: Monumentos-220803 | Sector: CalVida | Industria: SOCIEDAD - 22</t>
  </si>
  <si>
    <t>220803005monumentos_publicos</t>
  </si>
  <si>
    <t>INSERT INTO categoria VALUES (220803005,'Monumentos Públicos','Monumentos Públicos-220803005','Monumentos Públicos-220803005 | Prod: Monumentos-220803 | Sector: CalVida | Industria: SOCIEDAD - 22',220803);</t>
  </si>
  <si>
    <t>Monumentos Arqueológicos</t>
  </si>
  <si>
    <t>Monumentos Arqueológicos-220803006</t>
  </si>
  <si>
    <t>Monumentos Arqueológicos-220803006 | Prod: Monumentos-220803 | Sector: CalVida | Industria: SOCIEDAD - 22</t>
  </si>
  <si>
    <t>220803006monumentos_arqueologicos</t>
  </si>
  <si>
    <t>INSERT INTO categoria VALUES (220803006,'Monumentos Arqueológicos','Monumentos Arqueológicos-220803006','Monumentos Arqueológicos-220803006 | Prod: Monumentos-220803 | Sector: CalVida | Industria: SOCIEDAD - 22',220803);</t>
  </si>
  <si>
    <t>Monumentos Paleontológicos</t>
  </si>
  <si>
    <t>Monumentos Paleontológicos-220803007</t>
  </si>
  <si>
    <t>Monumentos Paleontológicos-220803007 | Prod: Monumentos-220803 | Sector: CalVida | Industria: SOCIEDAD - 22</t>
  </si>
  <si>
    <t>220803007monumentos_paleontologicos</t>
  </si>
  <si>
    <t>INSERT INTO categoria VALUES (220803007,'Monumentos Paleontológicos','Monumentos Paleontológicos-220803007','Monumentos Paleontológicos-220803007 | Prod: Monumentos-220803 | Sector: CalVida | Industria: SOCIEDAD - 22',220803);</t>
  </si>
  <si>
    <t>Libros</t>
  </si>
  <si>
    <t>Libros-220803008</t>
  </si>
  <si>
    <t>Libros-220803008 | Prod: Monumentos-220803 | Sector: CalVida | Industria: SOCIEDAD - 22</t>
  </si>
  <si>
    <t>220803008libros</t>
  </si>
  <si>
    <t>INSERT INTO categoria VALUES (220803008,'Libros','Libros-220803008','Libros-220803008 | Prod: Monumentos-220803 | Sector: CalVida | Industria: SOCIEDAD - 22',220803);</t>
  </si>
  <si>
    <t>Cuadros</t>
  </si>
  <si>
    <t>Cuadros-220803009</t>
  </si>
  <si>
    <t>Cuadros-220803009 | Prod: Monumentos-220803 | Sector: CalVida | Industria: SOCIEDAD - 22</t>
  </si>
  <si>
    <t>220803009cuadros</t>
  </si>
  <si>
    <t>INSERT INTO categoria VALUES (220803009,'Cuadros','Cuadros-220803009','Cuadros-220803009 | Prod: Monumentos-220803 | Sector: CalVida | Industria: SOCIEDAD - 22',220803);</t>
  </si>
  <si>
    <t>Torres</t>
  </si>
  <si>
    <t>Torres-220803010</t>
  </si>
  <si>
    <t>Torres-220803010 | Prod: Monumentos-220803 | Sector: CalVida | Industria: SOCIEDAD - 22</t>
  </si>
  <si>
    <t>220803010torres</t>
  </si>
  <si>
    <t>INSERT INTO categoria VALUES (220803010,'Torres','Torres-220803010','Torres-220803010 | Prod: Monumentos-220803 | Sector: CalVida | Industria: SOCIEDAD - 22',220803);</t>
  </si>
  <si>
    <t>Torreones</t>
  </si>
  <si>
    <t>Torreones-220803011</t>
  </si>
  <si>
    <t>Torreones-220803011 | Prod: Monumentos-220803 | Sector: CalVida | Industria: SOCIEDAD - 22</t>
  </si>
  <si>
    <t>220803011torreones</t>
  </si>
  <si>
    <t>INSERT INTO categoria VALUES (220803011,'Torreones','Torreones-220803011','Torreones-220803011 | Prod: Monumentos-220803 | Sector: CalVida | Industria: SOCIEDAD - 22',220803);</t>
  </si>
  <si>
    <t>Fuertes</t>
  </si>
  <si>
    <t>Fuertes-220803012</t>
  </si>
  <si>
    <t>Fuertes-220803012 | Prod: Monumentos-220803 | Sector: CalVida | Industria: SOCIEDAD - 22</t>
  </si>
  <si>
    <t>220803012fuertes</t>
  </si>
  <si>
    <t>INSERT INTO categoria VALUES (220803012,'Fuertes','Fuertes-220803012','Fuertes-220803012 | Prod: Monumentos-220803 | Sector: CalVida | Industria: SOCIEDAD - 22',220803);</t>
  </si>
  <si>
    <t>Fortines</t>
  </si>
  <si>
    <t>Fortines-220803013</t>
  </si>
  <si>
    <t>Fortines-220803013 | Prod: Monumentos-220803 | Sector: CalVida | Industria: SOCIEDAD - 22</t>
  </si>
  <si>
    <t>220803013fortines</t>
  </si>
  <si>
    <t>INSERT INTO categoria VALUES (220803013,'Fortines','Fortines-220803013','Fortines-220803013 | Prod: Monumentos-220803 | Sector: CalVida | Industria: SOCIEDAD - 22',220803);</t>
  </si>
  <si>
    <t>Campanarios</t>
  </si>
  <si>
    <t>Campanarios-220803014</t>
  </si>
  <si>
    <t>Campanarios-220803014 | Prod: Monumentos-220803 | Sector: CalVida | Industria: SOCIEDAD - 22</t>
  </si>
  <si>
    <t>220803014campanarios</t>
  </si>
  <si>
    <t>INSERT INTO categoria VALUES (220803014,'Campanarios','Campanarios-220803014','Campanarios-220803014 | Prod: Monumentos-220803 | Sector: CalVida | Industria: SOCIEDAD - 22',220803);</t>
  </si>
  <si>
    <t>Estaciones de Ferrocarril</t>
  </si>
  <si>
    <t>Estaciones de Ferrocarril-220803015</t>
  </si>
  <si>
    <t>Estaciones de Ferrocarril-220803015 | Prod: Monumentos-220803 | Sector: CalVida | Industria: SOCIEDAD - 22</t>
  </si>
  <si>
    <t>220803015estaciones_de_ferrocarril</t>
  </si>
  <si>
    <t>INSERT INTO categoria VALUES (220803015,'Estaciones de Ferrocarril','Estaciones de Ferrocarril-220803015','Estaciones de Ferrocarril-220803015 | Prod: Monumentos-220803 | Sector: CalVida | Industria: SOCIEDAD - 22',220803);</t>
  </si>
  <si>
    <t>Yacimientos Arqueológicos y/o Paleontológicos</t>
  </si>
  <si>
    <t>Yacimientos Arqueológicos y/o Paleontológicos-220803016</t>
  </si>
  <si>
    <t>Yacimientos Arqueológicos y/o Paleontológicos-220803016 | Prod: Monumentos-220803 | Sector: CalVida | Industria: SOCIEDAD - 22</t>
  </si>
  <si>
    <t>220803016yacimientos_arqueologicos_y/o_paleontologicos</t>
  </si>
  <si>
    <t>INSERT INTO categoria VALUES (220803016,'Yacimientos Arqueológicos y/o Paleontológicos','Yacimientos Arqueológicos y/o Paleontológicos-220803016','Yacimientos Arqueológicos y/o Paleontológicos-220803016 | Prod: Monumentos-220803 | Sector: CalVida | Industria: SOCIEDAD - 22',220803);</t>
  </si>
  <si>
    <t>Pictografías</t>
  </si>
  <si>
    <t>Pictografías-220803017</t>
  </si>
  <si>
    <t>Pictografías-220803017 | Prod: Monumentos-220803 | Sector: CalVida | Industria: SOCIEDAD - 22</t>
  </si>
  <si>
    <t>220803017pictografias</t>
  </si>
  <si>
    <t>INSERT INTO categoria VALUES (220803017,'Pictografías','Pictografías-220803017','Pictografías-220803017 | Prod: Monumentos-220803 | Sector: CalVida | Industria: SOCIEDAD - 22',220803);</t>
  </si>
  <si>
    <t>Geoglifos</t>
  </si>
  <si>
    <t>Geoglifos-220803018</t>
  </si>
  <si>
    <t>Geoglifos-220803018 | Prod: Monumentos-220803 | Sector: CalVida | Industria: SOCIEDAD - 22</t>
  </si>
  <si>
    <t>220803018geoglifos</t>
  </si>
  <si>
    <t>INSERT INTO categoria VALUES (220803018,'Geoglifos','Geoglifos-220803018','Geoglifos-220803018 | Prod: Monumentos-220803 | Sector: CalVida | Industria: SOCIEDAD - 22',220803);</t>
  </si>
  <si>
    <t>Oficinas Salitreras</t>
  </si>
  <si>
    <t>Oficinas Salitreras-220803019</t>
  </si>
  <si>
    <t>Oficinas Salitreras-220803019 | Prod: Monumentos-220803 | Sector: CalVida | Industria: SOCIEDAD - 22</t>
  </si>
  <si>
    <t>220803019oficinas_salitreras</t>
  </si>
  <si>
    <t>INSERT INTO categoria VALUES (220803019,'Oficinas Salitreras','Oficinas Salitreras-220803019','Oficinas Salitreras-220803019 | Prod: Monumentos-220803 | Sector: CalVida | Industria: SOCIEDAD - 22',220803);</t>
  </si>
  <si>
    <t>Oficinas</t>
  </si>
  <si>
    <t>Oficinas-220803020</t>
  </si>
  <si>
    <t>Oficinas-220803020 | Prod: Monumentos-220803 | Sector: CalVida | Industria: SOCIEDAD - 22</t>
  </si>
  <si>
    <t>220803020oficinas</t>
  </si>
  <si>
    <t>INSERT INTO categoria VALUES (220803020,'Oficinas','Oficinas-220803020','Oficinas-220803020 | Prod: Monumentos-220803 | Sector: CalVida | Industria: SOCIEDAD - 22',220803);</t>
  </si>
  <si>
    <t>Relojes</t>
  </si>
  <si>
    <t>Relojes-220803021</t>
  </si>
  <si>
    <t>Relojes-220803021 | Prod: Monumentos-220803 | Sector: CalVida | Industria: SOCIEDAD - 22</t>
  </si>
  <si>
    <t>220803021relojes</t>
  </si>
  <si>
    <t>INSERT INTO categoria VALUES (220803021,'Relojes','Relojes-220803021','Relojes-220803021 | Prod: Monumentos-220803 | Sector: CalVida | Industria: SOCIEDAD - 22',220803);</t>
  </si>
  <si>
    <t>Trolebuses</t>
  </si>
  <si>
    <t>Trolebuses-220803022</t>
  </si>
  <si>
    <t>Trolebuses-220803022 | Prod: Monumentos-220803 | Sector: CalVida | Industria: SOCIEDAD - 22</t>
  </si>
  <si>
    <t>220803022trolebuses</t>
  </si>
  <si>
    <t>INSERT INTO categoria VALUES (220803022,'Trolebuses','Trolebuses-220803022','Trolebuses-220803022 | Prod: Monumentos-220803 | Sector: CalVida | Industria: SOCIEDAD - 22',220803);</t>
  </si>
  <si>
    <t>Locomotoras</t>
  </si>
  <si>
    <t>Locomotoras-220803023</t>
  </si>
  <si>
    <t>Locomotoras-220803023 | Prod: Monumentos-220803 | Sector: CalVida | Industria: SOCIEDAD - 22</t>
  </si>
  <si>
    <t>220803023locomotoras</t>
  </si>
  <si>
    <t>INSERT INTO categoria VALUES (220803023,'Locomotoras','Locomotoras-220803023','Locomotoras-220803023 | Prod: Monumentos-220803 | Sector: CalVida | Industria: SOCIEDAD - 22',220803);</t>
  </si>
  <si>
    <t>Murales</t>
  </si>
  <si>
    <t>Murales-220803024</t>
  </si>
  <si>
    <t>Murales-220803024 | Prod: Monumentos-220803 | Sector: CalVida | Industria: SOCIEDAD - 22</t>
  </si>
  <si>
    <t>220803024murales</t>
  </si>
  <si>
    <t>INSERT INTO categoria VALUES (220803024,'Murales','Murales-220803024','Murales-220803024 | Prod: Monumentos-220803 | Sector: CalVida | Industria: SOCIEDAD - 22',220803);</t>
  </si>
  <si>
    <t>Muros</t>
  </si>
  <si>
    <t>Muros-220803025</t>
  </si>
  <si>
    <t>Muros-220803025 | Prod: Monumentos-220803 | Sector: CalVida | Industria: SOCIEDAD - 22</t>
  </si>
  <si>
    <t>220803025muros</t>
  </si>
  <si>
    <t>INSERT INTO categoria VALUES (220803025,'Muros','Muros-220803025','Muros-220803025 | Prod: Monumentos-220803 | Sector: CalVida | Industria: SOCIEDAD - 22',220803);</t>
  </si>
  <si>
    <t>Ascensores</t>
  </si>
  <si>
    <t>Ascensores-220803026</t>
  </si>
  <si>
    <t>Ascensores-220803026 | Prod: Monumentos-220803 | Sector: CalVida | Industria: SOCIEDAD - 22</t>
  </si>
  <si>
    <t>220803026ascensores</t>
  </si>
  <si>
    <t>INSERT INTO categoria VALUES (220803026,'Ascensores','Ascensores-220803026','Ascensores-220803026 | Prod: Monumentos-220803 | Sector: CalVida | Industria: SOCIEDAD - 22',220803);</t>
  </si>
  <si>
    <t>Documentos</t>
  </si>
  <si>
    <t>Documentos-220803027</t>
  </si>
  <si>
    <t>Documentos-220803027 | Prod: Monumentos-220803 | Sector: CalVida | Industria: SOCIEDAD - 22</t>
  </si>
  <si>
    <t>220803027documentos</t>
  </si>
  <si>
    <t>INSERT INTO categoria VALUES (220803027,'Documentos','Documentos-220803027','Documentos-220803027 | Prod: Monumentos-220803 | Sector: CalVida | Industria: SOCIEDAD - 22',220803);</t>
  </si>
  <si>
    <t>Archivos-220803028</t>
  </si>
  <si>
    <t>Archivos-220803028 | Prod: Monumentos-220803 | Sector: CalVida | Industria: SOCIEDAD - 22</t>
  </si>
  <si>
    <t>220803028archivos</t>
  </si>
  <si>
    <t>INSERT INTO categoria VALUES (220803028,'Archivos','Archivos-220803028','Archivos-220803028 | Prod: Monumentos-220803 | Sector: CalVida | Industria: SOCIEDAD - 22',220803);</t>
  </si>
  <si>
    <t>Centros Históricos</t>
  </si>
  <si>
    <t>Centros Históricos-220803029</t>
  </si>
  <si>
    <t>Centros Históricos-220803029 | Prod: Monumentos-220803 | Sector: CalVida | Industria: SOCIEDAD - 22</t>
  </si>
  <si>
    <t>220803029centros_historicos</t>
  </si>
  <si>
    <t>INSERT INTO categoria VALUES (220803029,'Centros Históricos','Centros Históricos-220803029','Centros Históricos-220803029 | Prod: Monumentos-220803 | Sector: CalVida | Industria: SOCIEDAD - 22',220803);</t>
  </si>
  <si>
    <t>Pilas o Piletas</t>
  </si>
  <si>
    <t>Pilas o Piletas-220803030</t>
  </si>
  <si>
    <t>Pilas o Piletas-220803030 | Prod: Monumentos-220803 | Sector: CalVida | Industria: SOCIEDAD - 22</t>
  </si>
  <si>
    <t>220803030pilas_o_piletas</t>
  </si>
  <si>
    <t>INSERT INTO categoria VALUES (220803030,'Pilas o Piletas','Pilas o Piletas-220803030','Pilas o Piletas-220803030 | Prod: Monumentos-220803 | Sector: CalVida | Industria: SOCIEDAD - 22',220803);</t>
  </si>
  <si>
    <t>Aeronaves</t>
  </si>
  <si>
    <t>Aeronaves-220803031</t>
  </si>
  <si>
    <t>Aeronaves-220803031 | Prod: Monumentos-220803 | Sector: CalVida | Industria: SOCIEDAD - 22</t>
  </si>
  <si>
    <t>220803031aeronaves</t>
  </si>
  <si>
    <t>INSERT INTO categoria VALUES (220803031,'Aeronaves','Aeronaves-220803031','Aeronaves-220803031 | Prod: Monumentos-220803 | Sector: CalVida | Industria: SOCIEDAD - 22',220803);</t>
  </si>
  <si>
    <t>Rocas</t>
  </si>
  <si>
    <t>Rocas-220803032</t>
  </si>
  <si>
    <t>Rocas-220803032 | Prod: Monumentos-220803 | Sector: CalVida | Industria: SOCIEDAD - 22</t>
  </si>
  <si>
    <t>220803032rocas</t>
  </si>
  <si>
    <t>INSERT INTO categoria VALUES (220803032,'Rocas','Rocas-220803032','Rocas-220803032 | Prod: Monumentos-220803 | Sector: CalVida | Industria: SOCIEDAD - 22',220803);</t>
  </si>
  <si>
    <t>Colecciones</t>
  </si>
  <si>
    <t>Colecciones-220803033</t>
  </si>
  <si>
    <t>Colecciones-220803033 | Prod: Monumentos-220803 | Sector: CalVida | Industria: SOCIEDAD - 22</t>
  </si>
  <si>
    <t>220803033colecciones</t>
  </si>
  <si>
    <t>INSERT INTO categoria VALUES (220803033,'Colecciones','Colecciones-220803033','Colecciones-220803033 | Prod: Monumentos-220803 | Sector: CalVida | Industria: SOCIEDAD - 22',220803);</t>
  </si>
  <si>
    <t>Chimeneas</t>
  </si>
  <si>
    <t>Chimeneas-220803034</t>
  </si>
  <si>
    <t>Chimeneas-220803034 | Prod: Monumentos-220803 | Sector: CalVida | Industria: SOCIEDAD - 22</t>
  </si>
  <si>
    <t>220803034chimeneas</t>
  </si>
  <si>
    <t>INSERT INTO categoria VALUES (220803034,'Chimeneas','Chimeneas-220803034','Chimeneas-220803034 | Prod: Monumentos-220803 | Sector: CalVida | Industria: SOCIEDAD - 22',220803);</t>
  </si>
  <si>
    <t>Asilos</t>
  </si>
  <si>
    <t>Asilos-220803035</t>
  </si>
  <si>
    <t>Asilos-220803035 | Prod: Monumentos-220803 | Sector: CalVida | Industria: SOCIEDAD - 22</t>
  </si>
  <si>
    <t>220803035asilos</t>
  </si>
  <si>
    <t>INSERT INTO categoria VALUES (220803035,'Asilos','Asilos-220803035','Asilos-220803035 | Prod: Monumentos-220803 | Sector: CalVida | Industria: SOCIEDAD - 22',220803);</t>
  </si>
  <si>
    <t>Bases Militares</t>
  </si>
  <si>
    <t>Bases Militares-220803036</t>
  </si>
  <si>
    <t>Bases Militares-220803036 | Prod: Monumentos-220803 | Sector: CalVida | Industria: SOCIEDAD - 22</t>
  </si>
  <si>
    <t>220803036bases_militares</t>
  </si>
  <si>
    <t>INSERT INTO categoria VALUES (220803036,'Bases Militares','Bases Militares-220803036','Bases Militares-220803036 | Prod: Monumentos-220803 | Sector: CalVida | Industria: SOCIEDAD - 22',220803);</t>
  </si>
  <si>
    <t>Bodegas</t>
  </si>
  <si>
    <t>Bodegas-220803037</t>
  </si>
  <si>
    <t>Bodegas-220803037 | Prod: Monumentos-220803 | Sector: CalVida | Industria: SOCIEDAD - 22</t>
  </si>
  <si>
    <t>220803037bodegas</t>
  </si>
  <si>
    <t>INSERT INTO categoria VALUES (220803037,'Bodegas','Bodegas-220803037','Bodegas-220803037 | Prod: Monumentos-220803 | Sector: CalVida | Industria: SOCIEDAD - 22',220803);</t>
  </si>
  <si>
    <t>Buscarriles</t>
  </si>
  <si>
    <t>Buscarriles-220803038</t>
  </si>
  <si>
    <t>Buscarriles-220803038 | Prod: Monumentos-220803 | Sector: CalVida | Industria: SOCIEDAD - 22</t>
  </si>
  <si>
    <t>220803038buscarriles</t>
  </si>
  <si>
    <t>INSERT INTO categoria VALUES (220803038,'Buscarriles','Buscarriles-220803038','Buscarriles-220803038 | Prod: Monumentos-220803 | Sector: CalVida | Industria: SOCIEDAD - 22',220803);</t>
  </si>
  <si>
    <t>Campamentos</t>
  </si>
  <si>
    <t>Campamentos-220803039</t>
  </si>
  <si>
    <t>Campamentos-220803039 | Prod: Monumentos-220803 | Sector: CalVida | Industria: SOCIEDAD - 22</t>
  </si>
  <si>
    <t>220803039campamentos</t>
  </si>
  <si>
    <t>INSERT INTO categoria VALUES (220803039,'Campamentos','Campamentos-220803039','Campamentos-220803039 | Prod: Monumentos-220803 | Sector: CalVida | Industria: SOCIEDAD - 22',220803);</t>
  </si>
  <si>
    <t>Campanas</t>
  </si>
  <si>
    <t>Campanas-220803040</t>
  </si>
  <si>
    <t>Campanas-220803040 | Prod: Monumentos-220803 | Sector: CalVida | Industria: SOCIEDAD - 22</t>
  </si>
  <si>
    <t>220803040campanas</t>
  </si>
  <si>
    <t>INSERT INTO categoria VALUES (220803040,'Campanas','Campanas-220803040','Campanas-220803040 | Prod: Monumentos-220803 | Sector: CalVida | Industria: SOCIEDAD - 22',220803);</t>
  </si>
  <si>
    <t>Campos</t>
  </si>
  <si>
    <t>Campos-220803041</t>
  </si>
  <si>
    <t>Campos-220803041 | Prod: Monumentos-220803 | Sector: CalVida | Industria: SOCIEDAD - 22</t>
  </si>
  <si>
    <t>220803041campos</t>
  </si>
  <si>
    <t>INSERT INTO categoria VALUES (220803041,'Campos','Campos-220803041','Campos-220803041 | Prod: Monumentos-220803 | Sector: CalVida | Industria: SOCIEDAD - 22',220803);</t>
  </si>
  <si>
    <t>Campus</t>
  </si>
  <si>
    <t>Campus-220803042</t>
  </si>
  <si>
    <t>Campus-220803042 | Prod: Monumentos-220803 | Sector: CalVida | Industria: SOCIEDAD - 22</t>
  </si>
  <si>
    <t>220803042campus</t>
  </si>
  <si>
    <t>INSERT INTO categoria VALUES (220803042,'Campus','Campus-220803042','Campus-220803042 | Prod: Monumentos-220803 | Sector: CalVida | Industria: SOCIEDAD - 22',220803);</t>
  </si>
  <si>
    <t>Cárceles</t>
  </si>
  <si>
    <t>Cárceles-220803043</t>
  </si>
  <si>
    <t>Cárceles-220803043 | Prod: Monumentos-220803 | Sector: CalVida | Industria: SOCIEDAD - 22</t>
  </si>
  <si>
    <t>220803043carceles</t>
  </si>
  <si>
    <t>INSERT INTO categoria VALUES (220803043,'Cárceles','Cárceles-220803043','Cárceles-220803043 | Prod: Monumentos-220803 | Sector: CalVida | Industria: SOCIEDAD - 22',220803);</t>
  </si>
  <si>
    <t>Casonas</t>
  </si>
  <si>
    <t>Casonas-220803044</t>
  </si>
  <si>
    <t>Casonas-220803044 | Prod: Monumentos-220803 | Sector: CalVida | Industria: SOCIEDAD - 22</t>
  </si>
  <si>
    <t>220803044casonas</t>
  </si>
  <si>
    <t>INSERT INTO categoria VALUES (220803044,'Casonas','Casonas-220803044','Casonas-220803044 | Prod: Monumentos-220803 | Sector: CalVida | Industria: SOCIEDAD - 22',220803);</t>
  </si>
  <si>
    <t>Corrales de Pesca</t>
  </si>
  <si>
    <t>Corrales de Pesca-220803045</t>
  </si>
  <si>
    <t>Corrales de Pesca-220803045 | Prod: Monumentos-220803 | Sector: CalVida | Industria: SOCIEDAD - 22</t>
  </si>
  <si>
    <t>220803045corrales_de_pesca</t>
  </si>
  <si>
    <t>INSERT INTO categoria VALUES (220803045,'Corrales de Pesca','Corrales de Pesca-220803045','Corrales de Pesca-220803045 | Prod: Monumentos-220803 | Sector: CalVida | Industria: SOCIEDAD - 22',220803);</t>
  </si>
  <si>
    <t>Pabellones</t>
  </si>
  <si>
    <t>Pabellones-220803046</t>
  </si>
  <si>
    <t>Pabellones-220803046 | Prod: Monumentos-220803 | Sector: CalVida | Industria: SOCIEDAD - 22</t>
  </si>
  <si>
    <t>220803046pabellones</t>
  </si>
  <si>
    <t>INSERT INTO categoria VALUES (220803046,'Pabellones','Pabellones-220803046','Pabellones-220803046 | Prod: Monumentos-220803 | Sector: CalVida | Industria: SOCIEDAD - 22',220803);</t>
  </si>
  <si>
    <t>Minas-220803047</t>
  </si>
  <si>
    <t>Minas-220803047 | Prod: Monumentos-220803 | Sector: CalVida | Industria: SOCIEDAD - 22</t>
  </si>
  <si>
    <t>220803047minas</t>
  </si>
  <si>
    <t>INSERT INTO categoria VALUES (220803047,'Minas','Minas-220803047','Minas-220803047 | Prod: Monumentos-220803 | Sector: CalVida | Industria: SOCIEDAD - 22',220803);</t>
  </si>
  <si>
    <t>Placas</t>
  </si>
  <si>
    <t>Placas-220803048</t>
  </si>
  <si>
    <t>Placas-220803048 | Prod: Monumentos-220803 | Sector: CalVida | Industria: SOCIEDAD - 22</t>
  </si>
  <si>
    <t>220803048placas</t>
  </si>
  <si>
    <t>INSERT INTO categoria VALUES (220803048,'Placas','Placas-220803048','Placas-220803048 | Prod: Monumentos-220803 | Sector: CalVida | Industria: SOCIEDAD - 22',220803);</t>
  </si>
  <si>
    <t>Letreros</t>
  </si>
  <si>
    <t>Letreros-220803049</t>
  </si>
  <si>
    <t>Letreros-220803049 | Prod: Monumentos-220803 | Sector: CalVida | Industria: SOCIEDAD - 22</t>
  </si>
  <si>
    <t>220803049letreros</t>
  </si>
  <si>
    <t>INSERT INTO categoria VALUES (220803049,'Letreros','Letreros-220803049','Letreros-220803049 | Prod: Monumentos-220803 | Sector: CalVida | Industria: SOCIEDAD - 22',220803);</t>
  </si>
  <si>
    <t>Túneles</t>
  </si>
  <si>
    <t>Túneles-220803050</t>
  </si>
  <si>
    <t>Túneles-220803050 | Prod: Monumentos-220803 | Sector: CalVida | Industria: SOCIEDAD - 22</t>
  </si>
  <si>
    <t>220803050tuneles</t>
  </si>
  <si>
    <t>INSERT INTO categoria VALUES (220803050,'Túneles','Túneles-220803050','Túneles-220803050 | Prod: Monumentos-220803 | Sector: CalVida | Industria: SOCIEDAD - 22',220803);</t>
  </si>
  <si>
    <t>Puentes</t>
  </si>
  <si>
    <t>Puentes-220803051</t>
  </si>
  <si>
    <t>Puentes-220803051 | Prod: Monumentos-220803 | Sector: CalVida | Industria: SOCIEDAD - 22</t>
  </si>
  <si>
    <t>220803051puentes</t>
  </si>
  <si>
    <t>INSERT INTO categoria VALUES (220803051,'Puentes','Puentes-220803051','Puentes-220803051 | Prod: Monumentos-220803 | Sector: CalVida | Industria: SOCIEDAD - 22',220803);</t>
  </si>
  <si>
    <t>Órganos Musicales</t>
  </si>
  <si>
    <t>Órganos Musicales-220803052</t>
  </si>
  <si>
    <t>Órganos Musicales-220803052 | Prod: Monumentos-220803 | Sector: CalVida | Industria: SOCIEDAD - 22</t>
  </si>
  <si>
    <t>220803052organos_musicales</t>
  </si>
  <si>
    <t>INSERT INTO categoria VALUES (220803052,'Órganos Musicales','Órganos Musicales-220803052','Órganos Musicales-220803052 | Prod: Monumentos-220803 | Sector: CalVida | Industria: SOCIEDAD - 22',220803);</t>
  </si>
  <si>
    <t>Pasos</t>
  </si>
  <si>
    <t>Pasos-220803053</t>
  </si>
  <si>
    <t>Pasos-220803053 | Prod: Monumentos-220803 | Sector: CalVida | Industria: SOCIEDAD - 22</t>
  </si>
  <si>
    <t>220803053pasos</t>
  </si>
  <si>
    <t>INSERT INTO categoria VALUES (220803053,'Pasos','Pasos-220803053','Pasos-220803053 | Prod: Monumentos-220803 | Sector: CalVida | Industria: SOCIEDAD - 22',220803);</t>
  </si>
  <si>
    <t>Internados</t>
  </si>
  <si>
    <t>Internados-220803054</t>
  </si>
  <si>
    <t>Internados-220803054 | Prod: Monumentos-220803 | Sector: CalVida | Industria: SOCIEDAD - 22</t>
  </si>
  <si>
    <t>220803054internados</t>
  </si>
  <si>
    <t>INSERT INTO categoria VALUES (220803054,'Internados','Internados-220803054','Internados-220803054 | Prod: Monumentos-220803 | Sector: CalVida | Industria: SOCIEDAD - 22',220803);</t>
  </si>
  <si>
    <t>Estancias</t>
  </si>
  <si>
    <t>Estancias-220803055</t>
  </si>
  <si>
    <t>Estancias-220803055 | Prod: Monumentos-220803 | Sector: CalVida | Industria: SOCIEDAD - 22</t>
  </si>
  <si>
    <t>220803055estancias</t>
  </si>
  <si>
    <t>INSERT INTO categoria VALUES (220803055,'Estancias','Estancias-220803055','Estancias-220803055 | Prod: Monumentos-220803 | Sector: CalVida | Industria: SOCIEDAD - 22',220803);</t>
  </si>
  <si>
    <t>Faros</t>
  </si>
  <si>
    <t>Faros-220803056</t>
  </si>
  <si>
    <t>Faros-220803056 | Prod: Monumentos-220803 | Sector: CalVida | Industria: SOCIEDAD - 22</t>
  </si>
  <si>
    <t>220803056faros</t>
  </si>
  <si>
    <t>INSERT INTO categoria VALUES (220803056,'Faros','Faros-220803056','Faros-220803056 | Prod: Monumentos-220803 | Sector: CalVida | Industria: SOCIEDAD - 22',220803);</t>
  </si>
  <si>
    <t>Fortalezas</t>
  </si>
  <si>
    <t>Fortalezas-220803057</t>
  </si>
  <si>
    <t>Fortalezas-220803057 | Prod: Monumentos-220803 | Sector: CalVida | Industria: SOCIEDAD - 22</t>
  </si>
  <si>
    <t>220803057fortalezas</t>
  </si>
  <si>
    <t>INSERT INTO categoria VALUES (220803057,'Fortalezas','Fortalezas-220803057','Fortalezas-220803057 | Prod: Monumentos-220803 | Sector: CalVida | Industria: SOCIEDAD - 22',220803);</t>
  </si>
  <si>
    <t>Fuentes</t>
  </si>
  <si>
    <t>Fuentes-220803058</t>
  </si>
  <si>
    <t>Fuentes-220803058 | Prod: Monumentos-220803 | Sector: CalVida | Industria: SOCIEDAD - 22</t>
  </si>
  <si>
    <t>220803058fuentes</t>
  </si>
  <si>
    <t>INSERT INTO categoria VALUES (220803058,'Fuentes','Fuentes-220803058','Fuentes-220803058 | Prod: Monumentos-220803 | Sector: CalVida | Industria: SOCIEDAD - 22',220803);</t>
  </si>
  <si>
    <t>Fundos</t>
  </si>
  <si>
    <t>Fundos-220803059</t>
  </si>
  <si>
    <t>Fundos-220803059 | Prod: Monumentos-220803 | Sector: CalVida | Industria: SOCIEDAD - 22</t>
  </si>
  <si>
    <t>220803059fundos</t>
  </si>
  <si>
    <t>INSERT INTO categoria VALUES (220803059,'Fundos','Fundos-220803059','Fundos-220803059 | Prod: Monumentos-220803 | Sector: CalVida | Industria: SOCIEDAD - 22',220803);</t>
  </si>
  <si>
    <t>Grúas</t>
  </si>
  <si>
    <t>Grúas-220803060</t>
  </si>
  <si>
    <t>Grúas-220803060 | Prod: Monumentos-220803 | Sector: CalVida | Industria: SOCIEDAD - 22</t>
  </si>
  <si>
    <t>220803060gruas</t>
  </si>
  <si>
    <t>INSERT INTO categoria VALUES (220803060,'Grúas','Grúas-220803060','Grúas-220803060 | Prod: Monumentos-220803 | Sector: CalVida | Industria: SOCIEDAD - 22',220803);</t>
  </si>
  <si>
    <t>Glorietas</t>
  </si>
  <si>
    <t>Glorietas-220803061</t>
  </si>
  <si>
    <t>Glorietas-220803061 | Prod: Monumentos-220803 | Sector: CalVida | Industria: SOCIEDAD - 22</t>
  </si>
  <si>
    <t>220803061glorietas</t>
  </si>
  <si>
    <t>INSERT INTO categoria VALUES (220803061,'Glorietas','Glorietas-220803061','Glorietas-220803061 | Prod: Monumentos-220803 | Sector: CalVida | Industria: SOCIEDAD - 22',220803);</t>
  </si>
  <si>
    <t>Haciendas</t>
  </si>
  <si>
    <t>Haciendas-220803062</t>
  </si>
  <si>
    <t>Haciendas-220803062 | Prod: Monumentos-220803 | Sector: CalVida | Industria: SOCIEDAD - 22</t>
  </si>
  <si>
    <t>220803062haciendas</t>
  </si>
  <si>
    <t>INSERT INTO categoria VALUES (220803062,'Haciendas','Haciendas-220803062','Haciendas-220803062 | Prod: Monumentos-220803 | Sector: CalVida | Industria: SOCIEDAD - 22',220803);</t>
  </si>
  <si>
    <t>Invernaderos</t>
  </si>
  <si>
    <t>Invernaderos-220803063</t>
  </si>
  <si>
    <t>Invernaderos-220803063 | Prod: Monumentos-220803 | Sector: CalVida | Industria: SOCIEDAD - 22</t>
  </si>
  <si>
    <t>220803063invernaderos</t>
  </si>
  <si>
    <t>INSERT INTO categoria VALUES (220803063,'Invernaderos','Invernaderos-220803063','Invernaderos-220803063 | Prod: Monumentos-220803 | Sector: CalVida | Industria: SOCIEDAD - 22',220803);</t>
  </si>
  <si>
    <t>Lagar</t>
  </si>
  <si>
    <t>Lagar-220803064</t>
  </si>
  <si>
    <t>Lagar-220803064 | Prod: Monumentos-220803 | Sector: CalVida | Industria: SOCIEDAD - 22</t>
  </si>
  <si>
    <t>220803064lagar</t>
  </si>
  <si>
    <t>INSERT INTO categoria VALUES (220803064,'Lagar','Lagar-220803064','Lagar-220803064 | Prod: Monumentos-220803 | Sector: CalVida | Industria: SOCIEDAD - 22',220803);</t>
  </si>
  <si>
    <t>Complejos Ferroviarios</t>
  </si>
  <si>
    <t>Complejos Ferroviarios-220803065</t>
  </si>
  <si>
    <t>Complejos Ferroviarios-220803065 | Prod: Monumentos-220803 | Sector: CalVida | Industria: SOCIEDAD - 22</t>
  </si>
  <si>
    <t>220803065complejos_ferroviarios</t>
  </si>
  <si>
    <t>INSERT INTO categoria VALUES (220803065,'Complejos Ferroviarios','Complejos Ferroviarios-220803065','Complejos Ferroviarios-220803065 | Prod: Monumentos-220803 | Sector: CalVida | Industria: SOCIEDAD - 22',220803);</t>
  </si>
  <si>
    <t>Galpones-220803066</t>
  </si>
  <si>
    <t>Galpones-220803066 | Prod: Monumentos-220803 | Sector: CalVida | Industria: SOCIEDAD - 22</t>
  </si>
  <si>
    <t>220803066galpones</t>
  </si>
  <si>
    <t>INSERT INTO categoria VALUES (220803066,'Galpones','Galpones-220803066','Galpones-220803066 | Prod: Monumentos-220803 | Sector: CalVida | Industria: SOCIEDAD - 22',220803);</t>
  </si>
  <si>
    <t>Kioskos</t>
  </si>
  <si>
    <t>Kioskos-220803067</t>
  </si>
  <si>
    <t>Kioskos-220803067 | Prod: Monumentos-220803 | Sector: CalVida | Industria: SOCIEDAD - 22</t>
  </si>
  <si>
    <t>220803067kioskos</t>
  </si>
  <si>
    <t>INSERT INTO categoria VALUES (220803067,'Kioskos','Kioskos-220803067','Kioskos-220803067 | Prod: Monumentos-220803 | Sector: CalVida | Industria: SOCIEDAD - 22',220803);</t>
  </si>
  <si>
    <t>Sitios de Memoria</t>
  </si>
  <si>
    <t>Sitios de Memoria-220803068</t>
  </si>
  <si>
    <t>Sitios de Memoria-220803068 | Prod: Monumentos-220803 | Sector: CalVida | Industria: SOCIEDAD - 22</t>
  </si>
  <si>
    <t>220803068sitios_de_memoria</t>
  </si>
  <si>
    <t>INSERT INTO categoria VALUES (220803068,'Sitios de Memoria','Sitios de Memoria-220803068','Sitios de Memoria-220803068 | Prod: Monumentos-220803 | Sector: CalVida | Industria: SOCIEDAD - 22',220803);</t>
  </si>
  <si>
    <t>Jardines</t>
  </si>
  <si>
    <t>Jardines-220803069</t>
  </si>
  <si>
    <t>Jardines-220803069 | Prod: Monumentos-220803 | Sector: CalVida | Industria: SOCIEDAD - 22</t>
  </si>
  <si>
    <t>220803069jardines</t>
  </si>
  <si>
    <t>INSERT INTO categoria VALUES (220803069,'Jardines','Jardines-220803069','Jardines-220803069 | Prod: Monumentos-220803 | Sector: CalVida | Industria: SOCIEDAD - 22',220803);</t>
  </si>
  <si>
    <t>Objetos Religiosos</t>
  </si>
  <si>
    <t>Objetos Religiosos-220803070</t>
  </si>
  <si>
    <t>Objetos Religiosos-220803070 | Prod: Monumentos-220803 | Sector: CalVida | Industria: SOCIEDAD - 22</t>
  </si>
  <si>
    <t>220803070objetos_religiosos</t>
  </si>
  <si>
    <t>INSERT INTO categoria VALUES (220803070,'Objetos Religiosos','Objetos Religiosos-220803070','Objetos Religiosos-220803070 | Prod: Monumentos-220803 | Sector: CalVida | Industria: SOCIEDAD - 22',220803);</t>
  </si>
  <si>
    <t>Inmuebles</t>
  </si>
  <si>
    <t>Inmuebles-220803071</t>
  </si>
  <si>
    <t>Inmuebles-220803071 | Prod: Monumentos-220803 | Sector: CalVida | Industria: SOCIEDAD - 22</t>
  </si>
  <si>
    <t>220803071inmuebles</t>
  </si>
  <si>
    <t>INSERT INTO categoria VALUES (220803071,'Inmuebles','Inmuebles-220803071','Inmuebles-220803071 | Prod: Monumentos-220803 | Sector: CalVida | Industria: SOCIEDAD - 22',220803);</t>
  </si>
  <si>
    <t>Carros de Ferrocarril</t>
  </si>
  <si>
    <t>Carros de Ferrocarril-220803072</t>
  </si>
  <si>
    <t>Carros de Ferrocarril-220803072 | Prod: Monumentos-220803 | Sector: CalVida | Industria: SOCIEDAD - 22</t>
  </si>
  <si>
    <t>220803072carros_de_ferrocarril</t>
  </si>
  <si>
    <t>INSERT INTO categoria VALUES (220803072,'Carros de Ferrocarril','Carros de Ferrocarril-220803072','Carros de Ferrocarril-220803072 | Prod: Monumentos-220803 | Sector: CalVida | Industria: SOCIEDAD - 22',220803);</t>
  </si>
  <si>
    <t>Carretas</t>
  </si>
  <si>
    <t>Carretas-220803073</t>
  </si>
  <si>
    <t>Carretas-220803073 | Prod: Monumentos-220803 | Sector: CalVida | Industria: SOCIEDAD - 22</t>
  </si>
  <si>
    <t>220803073carretas</t>
  </si>
  <si>
    <t>INSERT INTO categoria VALUES (220803073,'Carretas','Carretas-220803073','Carretas-220803073 | Prod: Monumentos-220803 | Sector: CalVida | Industria: SOCIEDAD - 22',220803);</t>
  </si>
  <si>
    <t>Observatorios</t>
  </si>
  <si>
    <t>Observatorios-220803074</t>
  </si>
  <si>
    <t>Observatorios-220803074 | Prod: Monumentos-220803 | Sector: CalVida | Industria: SOCIEDAD - 22</t>
  </si>
  <si>
    <t>220803074observatorios</t>
  </si>
  <si>
    <t>INSERT INTO categoria VALUES (220803074,'Observatorios','Observatorios-220803074','Observatorios-220803074 | Prod: Monumentos-220803 | Sector: CalVida | Industria: SOCIEDAD - 22',220803);</t>
  </si>
  <si>
    <t>Silos</t>
  </si>
  <si>
    <t>Silos-220803075</t>
  </si>
  <si>
    <t>Silos-220803075 | Prod: Monumentos-220803 | Sector: CalVida | Industria: SOCIEDAD - 22</t>
  </si>
  <si>
    <t>220803075silos</t>
  </si>
  <si>
    <t>INSERT INTO categoria VALUES (220803075,'Silos','Silos-220803075','Silos-220803075 | Prod: Monumentos-220803 | Sector: CalVida | Industria: SOCIEDAD - 22',220803);</t>
  </si>
  <si>
    <t>Tornamesas</t>
  </si>
  <si>
    <t>Tornamesas-220803076</t>
  </si>
  <si>
    <t>Tornamesas-220803076 | Prod: Monumentos-220803 | Sector: CalVida | Industria: SOCIEDAD - 22</t>
  </si>
  <si>
    <t>220803076tornamesas</t>
  </si>
  <si>
    <t>INSERT INTO categoria VALUES (220803076,'Tornamesas','Tornamesas-220803076','Tornamesas-220803076 | Prod: Monumentos-220803 | Sector: CalVida | Industria: SOCIEDAD - 22',220803);</t>
  </si>
  <si>
    <t>Pistas de Carreras</t>
  </si>
  <si>
    <t>Pistas de Carreras-220803077</t>
  </si>
  <si>
    <t>Pistas de Carreras-220803077 | Prod: Monumentos-220803 | Sector: CalVida | Industria: SOCIEDAD - 22</t>
  </si>
  <si>
    <t>220803077pistas_de_carreras</t>
  </si>
  <si>
    <t>INSERT INTO categoria VALUES (220803077,'Pistas de Carreras','Pistas de Carreras-220803077','Pistas de Carreras-220803077 | Prod: Monumentos-220803 | Sector: CalVida | Industria: SOCIEDAD - 22',220803);</t>
  </si>
  <si>
    <t>Caseríos</t>
  </si>
  <si>
    <t>Caseríos-220803078</t>
  </si>
  <si>
    <t>Caseríos-220803078 | Prod: Monumentos-220803 | Sector: CalVida | Industria: SOCIEDAD - 22</t>
  </si>
  <si>
    <t>220803078caserios</t>
  </si>
  <si>
    <t>INSERT INTO categoria VALUES (220803078,'Caseríos','Caseríos-220803078','Caseríos-220803078 | Prod: Monumentos-220803 | Sector: CalVida | Industria: SOCIEDAD - 22',220803);</t>
  </si>
  <si>
    <t>Delincuencia y aplicación de la ley</t>
  </si>
  <si>
    <t>Delitos Violentos</t>
  </si>
  <si>
    <t>Parricidio</t>
  </si>
  <si>
    <t>Parricidio-220106001</t>
  </si>
  <si>
    <t>Parricidio-220106001 | Prod: Violentos-220106 | Sector: Delincuencia | Industria: SOCIEDAD - 22</t>
  </si>
  <si>
    <t>220106001parricidio</t>
  </si>
  <si>
    <t>INSERT INTO categoria VALUES (220106001,'Parricidio','Parricidio-220106001','Parricidio-220106001 | Prod: Violentos-220106 | Sector: Delincuencia | Industria: SOCIEDAD - 22',220106);</t>
  </si>
  <si>
    <t>Homicidio Simple</t>
  </si>
  <si>
    <t>Homicidio Simple-220106002</t>
  </si>
  <si>
    <t>Homicidio Simple-220106002 | Prod: Violentos-220106 | Sector: Delincuencia | Industria: SOCIEDAD - 22</t>
  </si>
  <si>
    <t>220106002homicidio_simple</t>
  </si>
  <si>
    <t>INSERT INTO categoria VALUES (220106002,'Homicidio Simple','Homicidio Simple-220106002','Homicidio Simple-220106002 | Prod: Violentos-220106 | Sector: Delincuencia | Industria: SOCIEDAD - 22',220106);</t>
  </si>
  <si>
    <t>Homicidio Calificado</t>
  </si>
  <si>
    <t>Homicidio Calificado-220106003</t>
  </si>
  <si>
    <t>Homicidio Calificado-220106003 | Prod: Violentos-220106 | Sector: Delincuencia | Industria: SOCIEDAD - 22</t>
  </si>
  <si>
    <t>220106003homicidio_calificado</t>
  </si>
  <si>
    <t>INSERT INTO categoria VALUES (220106003,'Homicidio Calificado','Homicidio Calificado-220106003','Homicidio Calificado-220106003 | Prod: Violentos-220106 | Sector: Delincuencia | Industria: SOCIEDAD - 22',220106);</t>
  </si>
  <si>
    <t>Infanticidio</t>
  </si>
  <si>
    <t>Infanticidio-220106004</t>
  </si>
  <si>
    <t>Infanticidio-220106004 | Prod: Violentos-220106 | Sector: Delincuencia | Industria: SOCIEDAD - 22</t>
  </si>
  <si>
    <t>220106004infanticidio</t>
  </si>
  <si>
    <t>INSERT INTO categoria VALUES (220106004,'Infanticidio','Infanticidio-220106004','Infanticidio-220106004 | Prod: Violentos-220106 | Sector: Delincuencia | Industria: SOCIEDAD - 22',220106);</t>
  </si>
  <si>
    <t>Secuestro</t>
  </si>
  <si>
    <t>Secuestro-220106005</t>
  </si>
  <si>
    <t>Secuestro-220106005 | Prod: Violentos-220106 | Sector: Delincuencia | Industria: SOCIEDAD - 22</t>
  </si>
  <si>
    <t>220106005secuestro</t>
  </si>
  <si>
    <t>INSERT INTO categoria VALUES (220106005,'Secuestro','Secuestro-220106005','Secuestro-220106005 | Prod: Violentos-220106 | Sector: Delincuencia | Industria: SOCIEDAD - 22',220106);</t>
  </si>
  <si>
    <t>Sustracción de menores</t>
  </si>
  <si>
    <t>Sustracción de menores-220106006</t>
  </si>
  <si>
    <t>Sustracción de menores-220106006 | Prod: Violentos-220106 | Sector: Delincuencia | Industria: SOCIEDAD - 22</t>
  </si>
  <si>
    <t>220106006sustraccion_de_menores</t>
  </si>
  <si>
    <t>INSERT INTO categoria VALUES (220106006,'Sustracción de menores','Sustracción de menores-220106006','Sustracción de menores-220106006 | Prod: Violentos-220106 | Sector: Delincuencia | Industria: SOCIEDAD - 22',220106);</t>
  </si>
  <si>
    <t>Lesiones</t>
  </si>
  <si>
    <t>Lesiones-220106007</t>
  </si>
  <si>
    <t>Lesiones-220106007 | Prod: Violentos-220106 | Sector: Delincuencia | Industria: SOCIEDAD - 22</t>
  </si>
  <si>
    <t>220106007lesiones</t>
  </si>
  <si>
    <t>INSERT INTO categoria VALUES (220106007,'Lesiones','Lesiones-220106007','Lesiones-220106007 | Prod: Violentos-220106 | Sector: Delincuencia | Industria: SOCIEDAD - 22',220106);</t>
  </si>
  <si>
    <t>Aborto</t>
  </si>
  <si>
    <t>Aborto-220106008</t>
  </si>
  <si>
    <t>Aborto-220106008 | Prod: Violentos-220106 | Sector: Delincuencia | Industria: SOCIEDAD - 22</t>
  </si>
  <si>
    <t>220106008aborto</t>
  </si>
  <si>
    <t>INSERT INTO categoria VALUES (220106008,'Aborto','Aborto-220106008','Aborto-220106008 | Prod: Violentos-220106 | Sector: Delincuencia | Industria: SOCIEDAD - 22',220106);</t>
  </si>
  <si>
    <t>Robo Calificado</t>
  </si>
  <si>
    <t>Robo Calificado-220106009</t>
  </si>
  <si>
    <t>Robo Calificado-220106009 | Prod: Violentos-220106 | Sector: Delincuencia | Industria: SOCIEDAD - 22</t>
  </si>
  <si>
    <t>220106009robo_calificado</t>
  </si>
  <si>
    <t>INSERT INTO categoria VALUES (220106009,'Robo Calificado','Robo Calificado-220106009','Robo Calificado-220106009 | Prod: Violentos-220106 | Sector: Delincuencia | Industria: SOCIEDAD - 22',220106);</t>
  </si>
  <si>
    <t>Robo con Violencia o Intimidación</t>
  </si>
  <si>
    <t>Robo con Violencia o Intimidación-220106010</t>
  </si>
  <si>
    <t>Robo con Violencia o Intimidación-220106010 | Prod: Violentos-220106 | Sector: Delincuencia | Industria: SOCIEDAD - 22</t>
  </si>
  <si>
    <t>220106010robo_con_violencia_o_intimidacion</t>
  </si>
  <si>
    <t>INSERT INTO categoria VALUES (220106010,'Robo con Violencia o Intimidación','Robo con Violencia o Intimidación-220106010','Robo con Violencia o Intimidación-220106010 | Prod: Violentos-220106 | Sector: Delincuencia | Industria: SOCIEDAD - 22',220106);</t>
  </si>
  <si>
    <t>Robo en lugar Habitado</t>
  </si>
  <si>
    <t>Robo en lugar Habitado-220106011</t>
  </si>
  <si>
    <t>Robo en lugar Habitado-220106011 | Prod: Violentos-220106 | Sector: Delincuencia | Industria: SOCIEDAD - 22</t>
  </si>
  <si>
    <t>220106011robo_en_lugar_habitado</t>
  </si>
  <si>
    <t>INSERT INTO categoria VALUES (220106011,'Robo en lugar Habitado','Robo en lugar Habitado-220106011','Robo en lugar Habitado-220106011 | Prod: Violentos-220106 | Sector: Delincuencia | Industria: SOCIEDAD - 22',220106);</t>
  </si>
  <si>
    <t>Robo en lugar no Habitado</t>
  </si>
  <si>
    <t>Robo en lugar no Habitado-220106012</t>
  </si>
  <si>
    <t>Robo en lugar no Habitado-220106012 | Prod: Violentos-220106 | Sector: Delincuencia | Industria: SOCIEDAD - 22</t>
  </si>
  <si>
    <t>220106012robo_en_lugar_no_habitado</t>
  </si>
  <si>
    <t>INSERT INTO categoria VALUES (220106012,'Robo en lugar no Habitado','Robo en lugar no Habitado-220106012','Robo en lugar no Habitado-220106012 | Prod: Violentos-220106 | Sector: Delincuencia | Industria: SOCIEDAD - 22',220106);</t>
  </si>
  <si>
    <t>Cuasidelitos cometidos por profesionales de la salud</t>
  </si>
  <si>
    <t>Cuasidelitos cometidos por profesionales de la salud-220106013</t>
  </si>
  <si>
    <t>Cuasidelitos cometidos por profesionales de la salud-220106013 | Prod: Violentos-220106 | Sector: Delincuencia | Industria: SOCIEDAD - 22</t>
  </si>
  <si>
    <t>220106013cuasidelitos_cometidos_por_profesionales_de_la_salud</t>
  </si>
  <si>
    <t>INSERT INTO categoria VALUES (220106013,'Cuasidelitos cometidos por profesionales de la salud','Cuasidelitos cometidos por profesionales de la salud-220106013','Cuasidelitos cometidos por profesionales de la salud-220106013 | Prod: Violentos-220106 | Sector: Delincuencia | Industria: SOCIEDAD - 22',220106);</t>
  </si>
  <si>
    <t>Femicidio</t>
  </si>
  <si>
    <t>Femicidio-220106014</t>
  </si>
  <si>
    <t>Femicidio-220106014 | Prod: Violentos-220106 | Sector: Delincuencia | Industria: SOCIEDAD - 22</t>
  </si>
  <si>
    <t>220106014femicidio</t>
  </si>
  <si>
    <t>INSERT INTO categoria VALUES (220106014,'Femicidio','Femicidio-220106014','Femicidio-220106014 | Prod: Violentos-220106 | Sector: Delincuencia | Industria: SOCIEDAD - 22',220106);</t>
  </si>
  <si>
    <t>Multilaciones</t>
  </si>
  <si>
    <t>Multilaciones-220106015</t>
  </si>
  <si>
    <t>Multilaciones-220106015 | Prod: Violentos-220106 | Sector: Delincuencia | Industria: SOCIEDAD - 22</t>
  </si>
  <si>
    <t>220106015multilaciones</t>
  </si>
  <si>
    <t>INSERT INTO categoria VALUES (220106015,'Multilaciones','Multilaciones-220106015','Multilaciones-220106015 | Prod: Violentos-220106 | Sector: Delincuencia | Industria: SOCIEDAD - 22',220106);</t>
  </si>
  <si>
    <t>Violación de morada</t>
  </si>
  <si>
    <t>Violación de morada-220106016</t>
  </si>
  <si>
    <t>Violación de morada-220106016 | Prod: Violentos-220106 | Sector: Delincuencia | Industria: SOCIEDAD - 22</t>
  </si>
  <si>
    <t>220106016violacion_de_morada</t>
  </si>
  <si>
    <t>INSERT INTO categoria VALUES (220106016,'Violación de morada','Violación de morada-220106016','Violación de morada-220106016 | Prod: Violentos-220106 | Sector: Delincuencia | Industria: SOCIEDAD - 22',220106);</t>
  </si>
  <si>
    <t>Abandono de niños y personas desvalidas</t>
  </si>
  <si>
    <t>Abandono de niños y personas desvalidas-220106017</t>
  </si>
  <si>
    <t>Abandono de niños y personas desvalidas-220106017 | Prod: Violentos-220106 | Sector: Delincuencia | Industria: SOCIEDAD - 22</t>
  </si>
  <si>
    <t>220106017abandono_de_niños_y_personas_desvalidas</t>
  </si>
  <si>
    <t>INSERT INTO categoria VALUES (220106017,'Abandono de niños y personas desvalidas','Abandono de niños y personas desvalidas-220106017','Abandono de niños y personas desvalidas-220106017 | Prod: Violentos-220106 | Sector: Delincuencia | Industria: SOCIEDAD - 22',220106);</t>
  </si>
  <si>
    <t>Amenazas</t>
  </si>
  <si>
    <t>Amenazas-220106018</t>
  </si>
  <si>
    <t>Amenazas-220106018 | Prod: Violentos-220106 | Sector: Delincuencia | Industria: SOCIEDAD - 22</t>
  </si>
  <si>
    <t>220106018amenazas</t>
  </si>
  <si>
    <t>INSERT INTO categoria VALUES (220106018,'Amenazas','Amenazas-220106018','Amenazas-220106018 | Prod: Violentos-220106 | Sector: Delincuencia | Industria: SOCIEDAD - 22',220106);</t>
  </si>
  <si>
    <t>Violencia Económica</t>
  </si>
  <si>
    <t>Violencia Económica-220106019</t>
  </si>
  <si>
    <t>Violencia Económica-220106019 | Prod: Violentos-220106 | Sector: Delincuencia | Industria: SOCIEDAD - 22</t>
  </si>
  <si>
    <t>220106019violencia_economica</t>
  </si>
  <si>
    <t>INSERT INTO categoria VALUES (220106019,'Violencia Económica','Violencia Económica-220106019','Violencia Económica-220106019 | Prod: Violentos-220106 | Sector: Delincuencia | Industria: SOCIEDAD - 22',220106);</t>
  </si>
  <si>
    <t>Violencia Psicológica</t>
  </si>
  <si>
    <t>Violencia Psicológica-220106020</t>
  </si>
  <si>
    <t>Violencia Psicológica-220106020 | Prod: Violentos-220106 | Sector: Delincuencia | Industria: SOCIEDAD - 22</t>
  </si>
  <si>
    <t>220106020violencia_psicologica</t>
  </si>
  <si>
    <t>INSERT INTO categoria VALUES (220106020,'Violencia Psicológica','Violencia Psicológica-220106020','Violencia Psicológica-220106020 | Prod: Violentos-220106 | Sector: Delincuencia | Industria: SOCIEDAD - 22',220106);</t>
  </si>
  <si>
    <t>Homicidios</t>
  </si>
  <si>
    <t>Homicidios-220106021</t>
  </si>
  <si>
    <t>Homicidios-220106021 | Prod: Violentos-220106 | Sector: Delincuencia | Industria: SOCIEDAD - 22</t>
  </si>
  <si>
    <t>220106021homicidios</t>
  </si>
  <si>
    <t>INSERT INTO categoria VALUES (220106021,'Homicidios','Homicidios-220106021','Homicidios-220106021 | Prod: Violentos-220106 | Sector: Delincuencia | Industria: SOCIEDAD - 22',220106);</t>
  </si>
  <si>
    <t>Robo por sorpresa</t>
  </si>
  <si>
    <t>Robo por sorpresa-220106022</t>
  </si>
  <si>
    <t>Robo por sorpresa-220106022 | Prod: Violentos-220106 | Sector: Delincuencia | Industria: SOCIEDAD - 22</t>
  </si>
  <si>
    <t>220106022robo_por_sorpresa</t>
  </si>
  <si>
    <t>INSERT INTO categoria VALUES (220106022,'Robo por sorpresa','Robo por sorpresa-220106022','Robo por sorpresa-220106022 | Prod: Violentos-220106 | Sector: Delincuencia | Industria: SOCIEDAD - 22',220106);</t>
  </si>
  <si>
    <t>Robo Con Fuerza De Cajeros Automáticos</t>
  </si>
  <si>
    <t>Robo Con Fuerza De Cajeros Automáticos-220106023</t>
  </si>
  <si>
    <t>Robo Con Fuerza De Cajeros Automáticos-220106023 | Prod: Violentos-220106 | Sector: Delincuencia | Industria: SOCIEDAD - 22</t>
  </si>
  <si>
    <t>220106023robo_con_fuerza_de_cajeros_automaticos</t>
  </si>
  <si>
    <t>INSERT INTO categoria VALUES (220106023,'Robo Con Fuerza De Cajeros Automáticos','Robo Con Fuerza De Cajeros Automáticos-220106023','Robo Con Fuerza De Cajeros Automáticos-220106023 | Prod: Violentos-220106 | Sector: Delincuencia | Industria: SOCIEDAD - 22',220106);</t>
  </si>
  <si>
    <t>Robo Con Homicidio</t>
  </si>
  <si>
    <t>Robo Con Homicidio-220106024</t>
  </si>
  <si>
    <t>Robo Con Homicidio-220106024 | Prod: Violentos-220106 | Sector: Delincuencia | Industria: SOCIEDAD - 22</t>
  </si>
  <si>
    <t>220106024robo_con_homicidio</t>
  </si>
  <si>
    <t>INSERT INTO categoria VALUES (220106024,'Robo Con Homicidio','Robo Con Homicidio-220106024','Robo Con Homicidio-220106024 | Prod: Violentos-220106 | Sector: Delincuencia | Industria: SOCIEDAD - 22',220106);</t>
  </si>
  <si>
    <t>Robo Con Intimidación</t>
  </si>
  <si>
    <t>Robo Con Intimidación-220106025</t>
  </si>
  <si>
    <t>Robo Con Intimidación-220106025 | Prod: Violentos-220106 | Sector: Delincuencia | Industria: SOCIEDAD - 22</t>
  </si>
  <si>
    <t>220106025robo_con_intimidacion</t>
  </si>
  <si>
    <t>INSERT INTO categoria VALUES (220106025,'Robo Con Intimidación','Robo Con Intimidación-220106025','Robo Con Intimidación-220106025 | Prod: Violentos-220106 | Sector: Delincuencia | Industria: SOCIEDAD - 22',220106);</t>
  </si>
  <si>
    <t>Robo Con Retencion De Victimas O Lesiones Graves</t>
  </si>
  <si>
    <t>Robo Con Retencion De Victimas O Lesiones Graves-220106026</t>
  </si>
  <si>
    <t>Robo Con Retencion De Victimas O Lesiones Graves-220106026 | Prod: Violentos-220106 | Sector: Delincuencia | Industria: SOCIEDAD - 22</t>
  </si>
  <si>
    <t>220106026robo_con_retencion_de_victimas_o_lesiones_graves</t>
  </si>
  <si>
    <t>INSERT INTO categoria VALUES (220106026,'Robo Con Retencion De Victimas O Lesiones Graves','Robo Con Retencion De Victimas O Lesiones Graves-220106026','Robo Con Retencion De Victimas O Lesiones Graves-220106026 | Prod: Violentos-220106 | Sector: Delincuencia | Industria: SOCIEDAD - 22',220106);</t>
  </si>
  <si>
    <t>Robo Con Retención De Víctimas O Con Lesiones Graves</t>
  </si>
  <si>
    <t>Robo Con Retención De Víctimas O Con Lesiones Graves-220106027</t>
  </si>
  <si>
    <t>Robo Con Retención De Víctimas O Con Lesiones Graves-220106027 | Prod: Violentos-220106 | Sector: Delincuencia | Industria: SOCIEDAD - 22</t>
  </si>
  <si>
    <t>220106027robo_con_retencion_de_victimas_o_con_lesiones_graves</t>
  </si>
  <si>
    <t>INSERT INTO categoria VALUES (220106027,'Robo Con Retención De Víctimas O Con Lesiones Graves','Robo Con Retención De Víctimas O Con Lesiones Graves-220106027','Robo Con Retención De Víctimas O Con Lesiones Graves-220106027 | Prod: Violentos-220106 | Sector: Delincuencia | Industria: SOCIEDAD - 22',220106);</t>
  </si>
  <si>
    <t>Robo Con Violación</t>
  </si>
  <si>
    <t>Robo Con Violación-220106028</t>
  </si>
  <si>
    <t>Robo Con Violación-220106028 | Prod: Violentos-220106 | Sector: Delincuencia | Industria: SOCIEDAD - 22</t>
  </si>
  <si>
    <t>220106028robo_con_violacion</t>
  </si>
  <si>
    <t>INSERT INTO categoria VALUES (220106028,'Robo Con Violación','Robo Con Violación-220106028','Robo Con Violación-220106028 | Prod: Violentos-220106 | Sector: Delincuencia | Industria: SOCIEDAD - 22',220106);</t>
  </si>
  <si>
    <t>Robo Con Violencia</t>
  </si>
  <si>
    <t>Robo Con Violencia-220106029</t>
  </si>
  <si>
    <t>Robo Con Violencia-220106029 | Prod: Violentos-220106 | Sector: Delincuencia | Industria: SOCIEDAD - 22</t>
  </si>
  <si>
    <t>220106029robo_con_violencia</t>
  </si>
  <si>
    <t>INSERT INTO categoria VALUES (220106029,'Robo Con Violencia','Robo Con Violencia-220106029','Robo Con Violencia-220106029 | Prod: Violentos-220106 | Sector: Delincuencia | Industria: SOCIEDAD - 22',220106);</t>
  </si>
  <si>
    <t>Robo De Vehículo Motorizado</t>
  </si>
  <si>
    <t>Robo De Vehículo Motorizado-220106030</t>
  </si>
  <si>
    <t>Robo De Vehículo Motorizado-220106030 | Prod: Violentos-220106 | Sector: Delincuencia | Industria: SOCIEDAD - 22</t>
  </si>
  <si>
    <t>220106030robo_de_vehiculo_motorizado</t>
  </si>
  <si>
    <t>INSERT INTO categoria VALUES (220106030,'Robo De Vehículo Motorizado','Robo De Vehículo Motorizado-220106030','Robo De Vehículo Motorizado-220106030 | Prod: Violentos-220106 | Sector: Delincuencia | Industria: SOCIEDAD - 22',220106);</t>
  </si>
  <si>
    <t>Robo En Bienes Nacionales De Uso Público O Sitios no Destino A La Habitación</t>
  </si>
  <si>
    <t>Robo En Bienes Nacionales De Uso Público O Sitios no Destino A La Habitación-220106031</t>
  </si>
  <si>
    <t>Robo En Bienes Nacionales De Uso Público O Sitios no Destino A La Habitación-220106031 | Prod: Violentos-220106 | Sector: Delincuencia | Industria: SOCIEDAD - 22</t>
  </si>
  <si>
    <t>220106031robo_en_bienes_nacionales_de_uso_publico_o_sitios_no_destino_a_la_habitacion</t>
  </si>
  <si>
    <t>INSERT INTO categoria VALUES (220106031,'Robo En Bienes Nacionales De Uso Público O Sitios no Destino A La Habitación','Robo En Bienes Nacionales De Uso Público O Sitios no Destino A La Habitación-220106031','Robo En Bienes Nacionales De Uso Público O Sitios no Destino A La Habitación-220106031 | Prod: Violentos-220106 | Sector: Delincuencia | Industria: SOCIEDAD - 22',220106);</t>
  </si>
  <si>
    <t>Robo En Lugar Habitado O Destinado A La Habitación</t>
  </si>
  <si>
    <t>Robo En Lugar Habitado O Destinado A La Habitación-220106032</t>
  </si>
  <si>
    <t>Robo En Lugar Habitado O Destinado A La Habitación-220106032 | Prod: Violentos-220106 | Sector: Delincuencia | Industria: SOCIEDAD - 22</t>
  </si>
  <si>
    <t>220106032robo_en_lugar_habitado_o_destinado_a_la_habitacion</t>
  </si>
  <si>
    <t>INSERT INTO categoria VALUES (220106032,'Robo En Lugar Habitado O Destinado A La Habitación','Robo En Lugar Habitado O Destinado A La Habitación-220106032','Robo En Lugar Habitado O Destinado A La Habitación-220106032 | Prod: Violentos-220106 | Sector: Delincuencia | Industria: SOCIEDAD - 22',220106);</t>
  </si>
  <si>
    <t>Robo O Hurto De Material De Guerra</t>
  </si>
  <si>
    <t>Robo O Hurto De Material De Guerra-220106033</t>
  </si>
  <si>
    <t>Robo O Hurto De Material De Guerra-220106033 | Prod: Violentos-220106 | Sector: Delincuencia | Industria: SOCIEDAD - 22</t>
  </si>
  <si>
    <t>220106033robo_o_hurto_de_material_de_guerra</t>
  </si>
  <si>
    <t>INSERT INTO categoria VALUES (220106033,'Robo O Hurto De Material De Guerra','Robo O Hurto De Material De Guerra-220106033','Robo O Hurto De Material De Guerra-220106033 | Prod: Violentos-220106 | Sector: Delincuencia | Industria: SOCIEDAD - 22',220106);</t>
  </si>
  <si>
    <t>Robo Con Castración, Mutilación O Lesiones Graves Gravísimas</t>
  </si>
  <si>
    <t>Robo Con Castración, Mutilación O Lesiones Graves Gravísimas-220106034</t>
  </si>
  <si>
    <t>Robo Con Castración, Mutilación O Lesiones Graves Gravísimas-220106034 | Prod: Violentos-220106 | Sector: Delincuencia | Industria: SOCIEDAD - 22</t>
  </si>
  <si>
    <t>220106034robo_con_castracion,_mutilacion_o_lesiones_graves_gravisimas</t>
  </si>
  <si>
    <t>INSERT INTO categoria VALUES (220106034,'Robo Con Castración, Mutilación O Lesiones Graves Gravísimas','Robo Con Castración, Mutilación O Lesiones Graves Gravísimas-220106034','Robo Con Castración, Mutilación O Lesiones Graves Gravísimas-220106034 | Prod: Violentos-220106 | Sector: Delincuencia | Industria: SOCIEDAD - 22',220106);</t>
  </si>
  <si>
    <t>Robo Con Fuerza En Las Cosas</t>
  </si>
  <si>
    <t>Robo Con Fuerza En Las Cosas-220106035</t>
  </si>
  <si>
    <t>Robo Con Fuerza En Las Cosas-220106035 | Prod: Violentos-220106 | Sector: Delincuencia | Industria: SOCIEDAD - 22</t>
  </si>
  <si>
    <t>220106035robo_con_fuerza_en_las_cosas</t>
  </si>
  <si>
    <t>INSERT INTO categoria VALUES (220106035,'Robo Con Fuerza En Las Cosas','Robo Con Fuerza En Las Cosas-220106035','Robo Con Fuerza En Las Cosas-220106035 | Prod: Violentos-220106 | Sector: Delincuencia | Industria: SOCIEDAD - 22',220106);</t>
  </si>
  <si>
    <t>Robo Con Lesiones Graves Gravísimas</t>
  </si>
  <si>
    <t>Robo Con Lesiones Graves Gravísimas-220106036</t>
  </si>
  <si>
    <t>Robo Con Lesiones Graves Gravísimas-220106036 | Prod: Violentos-220106 | Sector: Delincuencia | Industria: SOCIEDAD - 22</t>
  </si>
  <si>
    <t>220106036robo_con_lesiones_graves_gravisimas</t>
  </si>
  <si>
    <t>INSERT INTO categoria VALUES (220106036,'Robo Con Lesiones Graves Gravísimas','Robo Con Lesiones Graves Gravísimas-220106036','Robo Con Lesiones Graves Gravísimas-220106036 | Prod: Violentos-220106 | Sector: Delincuencia | Industria: SOCIEDAD - 22',220106);</t>
  </si>
  <si>
    <t>Robo Con Violencia, Intimidación De Vehículo Motorizado</t>
  </si>
  <si>
    <t>Robo Con Violencia, Intimidación De Vehículo Motorizado-220106037</t>
  </si>
  <si>
    <t>Robo Con Violencia, Intimidación De Vehículo Motorizado-220106037 | Prod: Violentos-220106 | Sector: Delincuencia | Industria: SOCIEDAD - 22</t>
  </si>
  <si>
    <t>220106037robo_con_violencia,_intimidacion_de_vehiculo_motorizado</t>
  </si>
  <si>
    <t>INSERT INTO categoria VALUES (220106037,'Robo Con Violencia, Intimidación De Vehículo Motorizado','Robo Con Violencia, Intimidación De Vehículo Motorizado-220106037','Robo Con Violencia, Intimidación De Vehículo Motorizado-220106037 | Prod: Violentos-220106 | Sector: Delincuencia | Industria: SOCIEDAD - 22',220106);</t>
  </si>
  <si>
    <t>Robo (Sólo Crimen)</t>
  </si>
  <si>
    <t>Robo (Sólo Crimen)-220106038</t>
  </si>
  <si>
    <t>Robo (Sólo Crimen)-220106038 | Prod: Violentos-220106 | Sector: Delincuencia | Industria: SOCIEDAD - 22</t>
  </si>
  <si>
    <t>220106038robo_(solo_crimen)</t>
  </si>
  <si>
    <t>INSERT INTO categoria VALUES (220106038,'Robo (Sólo Crimen)','Robo (Sólo Crimen)-220106038','Robo (Sólo Crimen)-220106038 | Prod: Violentos-220106 | Sector: Delincuencia | Industria: SOCIEDAD - 22',220106);</t>
  </si>
  <si>
    <t>Accidente Con Resultado De Muerte O Lesiones Graves</t>
  </si>
  <si>
    <t>Accidente Con Resultado De Muerte O Lesiones Graves-220106039</t>
  </si>
  <si>
    <t>Accidente Con Resultado De Muerte O Lesiones Graves-220106039 | Prod: Violentos-220106 | Sector: Delincuencia | Industria: SOCIEDAD - 22</t>
  </si>
  <si>
    <t>220106039accidente_con_resultado_de_muerte_o_lesiones_graves</t>
  </si>
  <si>
    <t>INSERT INTO categoria VALUES (220106039,'Accidente Con Resultado De Muerte O Lesiones Graves','Accidente Con Resultado De Muerte O Lesiones Graves-220106039','Accidente Con Resultado De Muerte O Lesiones Graves-220106039 | Prod: Violentos-220106 | Sector: Delincuencia | Industria: SOCIEDAD - 22',220106);</t>
  </si>
  <si>
    <t>Amenaza Con Arma (Falta)</t>
  </si>
  <si>
    <t>Amenaza Con Arma (Falta)-220106040</t>
  </si>
  <si>
    <t>Amenaza Con Arma (Falta)-220106040 | Prod: Violentos-220106 | Sector: Delincuencia | Industria: SOCIEDAD - 22</t>
  </si>
  <si>
    <t>220106040amenaza_con_arma_(falta)</t>
  </si>
  <si>
    <t>INSERT INTO categoria VALUES (220106040,'Amenaza Con Arma (Falta)','Amenaza Con Arma (Falta)-220106040','Amenaza Con Arma (Falta)-220106040 | Prod: Violentos-220106 | Sector: Delincuencia | Industria: SOCIEDAD - 22',220106);</t>
  </si>
  <si>
    <t>Cuasidelito De Homicidio</t>
  </si>
  <si>
    <t>Cuasidelito De Homicidio-220106041</t>
  </si>
  <si>
    <t>Cuasidelito De Homicidio-220106041 | Prod: Violentos-220106 | Sector: Delincuencia | Industria: SOCIEDAD - 22</t>
  </si>
  <si>
    <t>220106041cuasidelito_de_homicidio</t>
  </si>
  <si>
    <t>INSERT INTO categoria VALUES (220106041,'Cuasidelito De Homicidio','Cuasidelito De Homicidio-220106041','Cuasidelito De Homicidio-220106041 | Prod: Violentos-220106 | Sector: Delincuencia | Industria: SOCIEDAD - 22',220106);</t>
  </si>
  <si>
    <t>Cuasidelito De Lesiones</t>
  </si>
  <si>
    <t>Cuasidelito De Lesiones-220106042</t>
  </si>
  <si>
    <t>Cuasidelito De Lesiones-220106042 | Prod: Violentos-220106 | Sector: Delincuencia | Industria: SOCIEDAD - 22</t>
  </si>
  <si>
    <t>220106042cuasidelito_de_lesiones</t>
  </si>
  <si>
    <t>INSERT INTO categoria VALUES (220106042,'Cuasidelito De Lesiones','Cuasidelito De Lesiones-220106042','Cuasidelito De Lesiones-220106042 | Prod: Violentos-220106 | Sector: Delincuencia | Industria: SOCIEDAD - 22',220106);</t>
  </si>
  <si>
    <t>Cuasidelito De Lesiones Cometidos Por Profesionales De La Salud</t>
  </si>
  <si>
    <t>Cuasidelito De Lesiones Cometidos Por Profesionales De La Salud-220106043</t>
  </si>
  <si>
    <t>Cuasidelito De Lesiones Cometidos Por Profesionales De La Salud-220106043 | Prod: Violentos-220106 | Sector: Delincuencia | Industria: SOCIEDAD - 22</t>
  </si>
  <si>
    <t>220106043cuasidelito_de_lesiones_cometidos_por_profesionales_de_la_salud</t>
  </si>
  <si>
    <t>INSERT INTO categoria VALUES (220106043,'Cuasidelito De Lesiones Cometidos Por Profesionales De La Salud','Cuasidelito De Lesiones Cometidos Por Profesionales De La Salud-220106043','Cuasidelito De Lesiones Cometidos Por Profesionales De La Salud-220106043 | Prod: Violentos-220106 | Sector: Delincuencia | Industria: SOCIEDAD - 22',220106);</t>
  </si>
  <si>
    <t>Femicidio Intimo</t>
  </si>
  <si>
    <t>Femicidio Intimo-220106044</t>
  </si>
  <si>
    <t>Femicidio Intimo-220106044 | Prod: Violentos-220106 | Sector: Delincuencia | Industria: SOCIEDAD - 22</t>
  </si>
  <si>
    <t>220106044femicidio_intimo</t>
  </si>
  <si>
    <t>INSERT INTO categoria VALUES (220106044,'Femicidio Intimo','Femicidio Intimo-220106044','Femicidio Intimo-220106044 | Prod: Violentos-220106 | Sector: Delincuencia | Industria: SOCIEDAD - 22',220106);</t>
  </si>
  <si>
    <t>Homicidio</t>
  </si>
  <si>
    <t>Homicidio-220106045</t>
  </si>
  <si>
    <t>Homicidio-220106045 | Prod: Violentos-220106 | Sector: Delincuencia | Industria: SOCIEDAD - 22</t>
  </si>
  <si>
    <t>220106045homicidio</t>
  </si>
  <si>
    <t>INSERT INTO categoria VALUES (220106045,'Homicidio','Homicidio-220106045','Homicidio-220106045 | Prod: Violentos-220106 | Sector: Delincuencia | Industria: SOCIEDAD - 22',220106);</t>
  </si>
  <si>
    <t>Lesiones Graves</t>
  </si>
  <si>
    <t>Lesiones Graves-220106046</t>
  </si>
  <si>
    <t>Lesiones Graves-220106046 | Prod: Violentos-220106 | Sector: Delincuencia | Industria: SOCIEDAD - 22</t>
  </si>
  <si>
    <t>220106046lesiones_graves</t>
  </si>
  <si>
    <t>INSERT INTO categoria VALUES (220106046,'Lesiones Graves','Lesiones Graves-220106046','Lesiones Graves-220106046 | Prod: Violentos-220106 | Sector: Delincuencia | Industria: SOCIEDAD - 22',220106);</t>
  </si>
  <si>
    <t>Lesiones Graves Gravísimas</t>
  </si>
  <si>
    <t>Lesiones Graves Gravísimas-220106047</t>
  </si>
  <si>
    <t>Lesiones Graves Gravísimas-220106047 | Prod: Violentos-220106 | Sector: Delincuencia | Industria: SOCIEDAD - 22</t>
  </si>
  <si>
    <t>220106047lesiones_graves_gravisimas</t>
  </si>
  <si>
    <t>INSERT INTO categoria VALUES (220106047,'Lesiones Graves Gravísimas','Lesiones Graves Gravísimas-220106047','Lesiones Graves Gravísimas-220106047 | Prod: Violentos-220106 | Sector: Delincuencia | Industria: SOCIEDAD - 22',220106);</t>
  </si>
  <si>
    <t>Lesiones Leves</t>
  </si>
  <si>
    <t>Lesiones Leves-220106048</t>
  </si>
  <si>
    <t>Lesiones Leves-220106048 | Prod: Violentos-220106 | Sector: Delincuencia | Industria: SOCIEDAD - 22</t>
  </si>
  <si>
    <t>220106048lesiones_leves</t>
  </si>
  <si>
    <t>INSERT INTO categoria VALUES (220106048,'Lesiones Leves','Lesiones Leves-220106048','Lesiones Leves-220106048 | Prod: Violentos-220106 | Sector: Delincuencia | Industria: SOCIEDAD - 22',220106);</t>
  </si>
  <si>
    <t>Lesiones Menos Graves</t>
  </si>
  <si>
    <t>Lesiones Menos Graves-220106049</t>
  </si>
  <si>
    <t>Lesiones Menos Graves-220106049 | Prod: Violentos-220106 | Sector: Delincuencia | Industria: SOCIEDAD - 22</t>
  </si>
  <si>
    <t>220106049lesiones_menos_graves</t>
  </si>
  <si>
    <t>INSERT INTO categoria VALUES (220106049,'Lesiones Menos Graves','Lesiones Menos Graves-220106049','Lesiones Menos Graves-220106049 | Prod: Violentos-220106 | Sector: Delincuencia | Industria: SOCIEDAD - 22',220106);</t>
  </si>
  <si>
    <t>Maltrato Cometido Por Persona Con Deber Especial de Cuidado</t>
  </si>
  <si>
    <t>Maltrato Cometido Por Persona Con Deber Especial de Cuidado-220106050</t>
  </si>
  <si>
    <t>Maltrato Cometido Por Persona Con Deber Especial de Cuidado-220106050 | Prod: Violentos-220106 | Sector: Delincuencia | Industria: SOCIEDAD - 22</t>
  </si>
  <si>
    <t>220106050maltrato_cometido_por_persona_con_deber_especial_de_cuidado</t>
  </si>
  <si>
    <t>INSERT INTO categoria VALUES (220106050,'Maltrato Cometido Por Persona Con Deber Especial de Cuidado','Maltrato Cometido Por Persona Con Deber Especial de Cuidado-220106050','Maltrato Cometido Por Persona Con Deber Especial de Cuidado-220106050 | Prod: Violentos-220106 | Sector: Delincuencia | Industria: SOCIEDAD - 22',220106);</t>
  </si>
  <si>
    <t>Maltrato Corporal a Menores O Personas Vulnerables</t>
  </si>
  <si>
    <t>Maltrato Corporal a Menores O Personas Vulnerables-220106051</t>
  </si>
  <si>
    <t>Maltrato Corporal a Menores O Personas Vulnerables-220106051 | Prod: Violentos-220106 | Sector: Delincuencia | Industria: SOCIEDAD - 22</t>
  </si>
  <si>
    <t>220106051maltrato_corporal_a_menores_o_personas_vulnerables</t>
  </si>
  <si>
    <t>INSERT INTO categoria VALUES (220106051,'Maltrato Corporal a Menores O Personas Vulnerables','Maltrato Corporal a Menores O Personas Vulnerables-220106051','Maltrato Corporal a Menores O Personas Vulnerables-220106051 | Prod: Violentos-220106 | Sector: Delincuencia | Industria: SOCIEDAD - 22',220106);</t>
  </si>
  <si>
    <t>Torturas Cometidas por Funcionarios Público</t>
  </si>
  <si>
    <t>Torturas Cometidas por Funcionarios Público-220106052</t>
  </si>
  <si>
    <t>Torturas Cometidas por Funcionarios Público-220106052 | Prod: Violentos-220106 | Sector: Delincuencia | Industria: SOCIEDAD - 22</t>
  </si>
  <si>
    <t>220106052torturas_cometidas_por_funcionarios_publico</t>
  </si>
  <si>
    <t>INSERT INTO categoria VALUES (220106052,'Torturas Cometidas por Funcionarios Público','Torturas Cometidas por Funcionarios Público-220106052','Torturas Cometidas por Funcionarios Público-220106052 | Prod: Violentos-220106 | Sector: Delincuencia | Industria: SOCIEDAD - 22',220106);</t>
  </si>
  <si>
    <t>Torturas Por Particulares en Ejercicio de Funciones Públicas o Consentimiento de un Agente del Estado</t>
  </si>
  <si>
    <t>Torturas Por Particulares en Ejercicio de Funciones Públicas o Consentimiento de un Agente del Estado-220106053</t>
  </si>
  <si>
    <t>Torturas Por Particulares en Ejercicio de Funciones Públicas o Consentimiento de un Agente del Estado-220106053 | Prod: Violentos-220106 | Sector: Delincuencia | Industria: SOCIEDAD - 22</t>
  </si>
  <si>
    <t>220106053torturas_por_particulares_en_ejercicio_de_funciones_publicas_o_consentimiento_de_un_agente_del_estado</t>
  </si>
  <si>
    <t>INSERT INTO categoria VALUES (220106053,'Torturas Por Particulares en Ejercicio de Funciones Públicas o Consentimiento de un Agente del Estado','Torturas Por Particulares en Ejercicio de Funciones Públicas o Consentimiento de un Agente del Estado-220106053','Torturas Por Particulares en Ejercicio de Funciones Públicas o Consentimiento de un Agente del Estado-220106053 | Prod: Violentos-220106 | Sector: Delincuencia | Industria: SOCIEDAD - 22',220106);</t>
  </si>
  <si>
    <t>Homicidio En Riña O Pelea</t>
  </si>
  <si>
    <t>Homicidio En Riña O Pelea-220106054</t>
  </si>
  <si>
    <t>Homicidio En Riña O Pelea-220106054 | Prod: Violentos-220106 | Sector: Delincuencia | Industria: SOCIEDAD - 22</t>
  </si>
  <si>
    <t>220106054homicidio_en_riña_o_pelea</t>
  </si>
  <si>
    <t>INSERT INTO categoria VALUES (220106054,'Homicidio En Riña O Pelea','Homicidio En Riña O Pelea-220106054','Homicidio En Riña O Pelea-220106054 | Prod: Violentos-220106 | Sector: Delincuencia | Industria: SOCIEDAD - 22',220106);</t>
  </si>
  <si>
    <t>Secuestro Con Lesiones</t>
  </si>
  <si>
    <t>Secuestro Con Lesiones-220106055</t>
  </si>
  <si>
    <t>Secuestro Con Lesiones-220106055 | Prod: Violentos-220106 | Sector: Delincuencia | Industria: SOCIEDAD - 22</t>
  </si>
  <si>
    <t>220106055secuestro_con_lesiones</t>
  </si>
  <si>
    <t>INSERT INTO categoria VALUES (220106055,'Secuestro Con Lesiones','Secuestro Con Lesiones-220106055','Secuestro Con Lesiones-220106055 | Prod: Violentos-220106 | Sector: Delincuencia | Industria: SOCIEDAD - 22',220106);</t>
  </si>
  <si>
    <t>Secuestro Con Violación</t>
  </si>
  <si>
    <t>Secuestro Con Violación-220106056</t>
  </si>
  <si>
    <t>Secuestro Con Violación-220106056 | Prod: Violentos-220106 | Sector: Delincuencia | Industria: SOCIEDAD - 22</t>
  </si>
  <si>
    <t>220106056secuestro_con_violacion</t>
  </si>
  <si>
    <t>INSERT INTO categoria VALUES (220106056,'Secuestro Con Violación','Secuestro Con Violación-220106056','Secuestro Con Violación-220106056 | Prod: Violentos-220106 | Sector: Delincuencia | Industria: SOCIEDAD - 22',220106);</t>
  </si>
  <si>
    <t>Secuestro Con Homicidio, Violación O Lesiones</t>
  </si>
  <si>
    <t>Secuestro Con Homicidio, Violación O Lesiones-220106057</t>
  </si>
  <si>
    <t>Secuestro Con Homicidio, Violación O Lesiones-220106057 | Prod: Violentos-220106 | Sector: Delincuencia | Industria: SOCIEDAD - 22</t>
  </si>
  <si>
    <t>220106057secuestro_con_homicidio,_violacion_o_lesiones</t>
  </si>
  <si>
    <t>INSERT INTO categoria VALUES (220106057,'Secuestro Con Homicidio, Violación O Lesiones','Secuestro Con Homicidio, Violación O Lesiones-220106057','Secuestro Con Homicidio, Violación O Lesiones-220106057 | Prod: Violentos-220106 | Sector: Delincuencia | Industria: SOCIEDAD - 22',220106);</t>
  </si>
  <si>
    <t>Tortura Para Anular Voluntad</t>
  </si>
  <si>
    <t>Tortura Para Anular Voluntad-220106058</t>
  </si>
  <si>
    <t>Tortura Para Anular Voluntad-220106058 | Prod: Violentos-220106 | Sector: Delincuencia | Industria: SOCIEDAD - 22</t>
  </si>
  <si>
    <t>220106058tortura_para_anular_voluntad</t>
  </si>
  <si>
    <t>INSERT INTO categoria VALUES (220106058,'Tortura Para Anular Voluntad','Tortura Para Anular Voluntad-220106058','Tortura Para Anular Voluntad-220106058 | Prod: Violentos-220106 | Sector: Delincuencia | Industria: SOCIEDAD - 22',220106);</t>
  </si>
  <si>
    <t>Secuestro Con Homicidio</t>
  </si>
  <si>
    <t>Secuestro Con Homicidio-220106059</t>
  </si>
  <si>
    <t>Secuestro Con Homicidio-220106059 | Prod: Violentos-220106 | Sector: Delincuencia | Industria: SOCIEDAD - 22</t>
  </si>
  <si>
    <t>220106059secuestro_con_homicidio</t>
  </si>
  <si>
    <t>INSERT INTO categoria VALUES (220106059,'Secuestro Con Homicidio','Secuestro Con Homicidio-220106059','Secuestro Con Homicidio-220106059 | Prod: Violentos-220106 | Sector: Delincuencia | Industria: SOCIEDAD - 22',220106);</t>
  </si>
  <si>
    <t>Tortura Con Homicidio</t>
  </si>
  <si>
    <t>Tortura Con Homicidio-220106060</t>
  </si>
  <si>
    <t>Tortura Con Homicidio-220106060 | Prod: Violentos-220106 | Sector: Delincuencia | Industria: SOCIEDAD - 22</t>
  </si>
  <si>
    <t>220106060tortura_con_homicidio</t>
  </si>
  <si>
    <t>INSERT INTO categoria VALUES (220106060,'Tortura Con Homicidio','Tortura Con Homicidio-220106060','Tortura Con Homicidio-220106060 | Prod: Violentos-220106 | Sector: Delincuencia | Industria: SOCIEDAD - 22',220106);</t>
  </si>
  <si>
    <t>Homicidio De Gendarme En El Desempeño De Sus Funciones</t>
  </si>
  <si>
    <t>Homicidio De Gendarme En El Desempeño De Sus Funciones-220106061</t>
  </si>
  <si>
    <t>Homicidio De Gendarme En El Desempeño De Sus Funciones-220106061 | Prod: Violentos-220106 | Sector: Delincuencia | Industria: SOCIEDAD - 22</t>
  </si>
  <si>
    <t>220106061homicidio_de_gendarme_en_el_desempeño_de_sus_funciones</t>
  </si>
  <si>
    <t>INSERT INTO categoria VALUES (220106061,'Homicidio De Gendarme En El Desempeño De Sus Funciones','Homicidio De Gendarme En El Desempeño De Sus Funciones-220106061','Homicidio De Gendarme En El Desempeño De Sus Funciones-220106061 | Prod: Violentos-220106 | Sector: Delincuencia | Industria: SOCIEDAD - 22',220106);</t>
  </si>
  <si>
    <t>Tortura Con Violación, Abuso Sexual Agravado/Otros</t>
  </si>
  <si>
    <t>Tortura Con Violación, Abuso Sexual Agravado/Otros-220106062</t>
  </si>
  <si>
    <t>Tortura Con Violación, Abuso Sexual Agravado/Otros-220106062 | Prod: Violentos-220106 | Sector: Delincuencia | Industria: SOCIEDAD - 22</t>
  </si>
  <si>
    <t>220106062tortura_con_violacion,_abuso_sexual_agravado/otros</t>
  </si>
  <si>
    <t>INSERT INTO categoria VALUES (220106062,'Tortura Con Violación, Abuso Sexual Agravado/Otros','Tortura Con Violación, Abuso Sexual Agravado/Otros-220106062','Tortura Con Violación, Abuso Sexual Agravado/Otros-220106062 | Prod: Violentos-220106 | Sector: Delincuencia | Industria: SOCIEDAD - 22',220106);</t>
  </si>
  <si>
    <t>Lesiones (Sólo Crimen)</t>
  </si>
  <si>
    <t>Lesiones (Sólo Crimen)-220106063</t>
  </si>
  <si>
    <t>Lesiones (Sólo Crimen)-220106063 | Prod: Violentos-220106 | Sector: Delincuencia | Industria: SOCIEDAD - 22</t>
  </si>
  <si>
    <t>220106063lesiones_(solo_crimen)</t>
  </si>
  <si>
    <t>INSERT INTO categoria VALUES (220106063,'Lesiones (Sólo Crimen)','Lesiones (Sólo Crimen)-220106063','Lesiones (Sólo Crimen)-220106063 | Prod: Violentos-220106 | Sector: Delincuencia | Industria: SOCIEDAD - 22',220106);</t>
  </si>
  <si>
    <t>Lesiones Corporales</t>
  </si>
  <si>
    <t>Lesiones Corporales-220106064</t>
  </si>
  <si>
    <t>Lesiones Corporales-220106064 | Prod: Violentos-220106 | Sector: Delincuencia | Industria: SOCIEDAD - 22</t>
  </si>
  <si>
    <t>220106064lesiones_corporales</t>
  </si>
  <si>
    <t>INSERT INTO categoria VALUES (220106064,'Lesiones Corporales','Lesiones Corporales-220106064','Lesiones Corporales-220106064 | Prod: Violentos-220106 | Sector: Delincuencia | Industria: SOCIEDAD - 22',220106);</t>
  </si>
  <si>
    <t>Lesiones Daño Con Motivo De Espectáculo De Fútbol Profesional</t>
  </si>
  <si>
    <t>Lesiones Daño Con Motivo De Espectáculo De Fútbol Profesional-220106065</t>
  </si>
  <si>
    <t>Lesiones Daño Con Motivo De Espectáculo De Fútbol Profesional-220106065 | Prod: Violentos-220106 | Sector: Delincuencia | Industria: SOCIEDAD - 22</t>
  </si>
  <si>
    <t>220106065lesiones_daño_con_motivo_de_espectaculo_de_futbol_profesional</t>
  </si>
  <si>
    <t>INSERT INTO categoria VALUES (220106065,'Lesiones Daño Con Motivo De Espectáculo De Fútbol Profesional','Lesiones Daño Con Motivo De Espectáculo De Fútbol Profesional-220106065','Lesiones Daño Con Motivo De Espectáculo De Fútbol Profesional-220106065 | Prod: Violentos-220106 | Sector: Delincuencia | Industria: SOCIEDAD - 22',220106);</t>
  </si>
  <si>
    <t>Tortura Con Cuasidelito</t>
  </si>
  <si>
    <t>Tortura Con Cuasidelito-220106066</t>
  </si>
  <si>
    <t>Tortura Con Cuasidelito-220106066 | Prod: Violentos-220106 | Sector: Delincuencia | Industria: SOCIEDAD - 22</t>
  </si>
  <si>
    <t>220106066tortura_con_cuasidelito</t>
  </si>
  <si>
    <t>INSERT INTO categoria VALUES (220106066,'Tortura Con Cuasidelito','Tortura Con Cuasidelito-220106066','Tortura Con Cuasidelito-220106066 | Prod: Violentos-220106 | Sector: Delincuencia | Industria: SOCIEDAD - 22',220106);</t>
  </si>
  <si>
    <t>Tormentos A Detenidos</t>
  </si>
  <si>
    <t>Tormentos A Detenidos-220106067</t>
  </si>
  <si>
    <t>Tormentos A Detenidos-220106067 | Prod: Violentos-220106 | Sector: Delincuencia | Industria: SOCIEDAD - 22</t>
  </si>
  <si>
    <t>220106067tormentos_a_detenidos</t>
  </si>
  <si>
    <t>INSERT INTO categoria VALUES (220106067,'Tormentos A Detenidos','Tormentos A Detenidos-220106067','Tormentos A Detenidos-220106067 | Prod: Violentos-220106 | Sector: Delincuencia | Industria: SOCIEDAD - 22',220106);</t>
  </si>
  <si>
    <t>Femicidio No Íntimo</t>
  </si>
  <si>
    <t>Femicidio No Íntimo-220106068</t>
  </si>
  <si>
    <t>Femicidio No Íntimo-220106068 | Prod: Violentos-220106 | Sector: Delincuencia | Industria: SOCIEDAD - 22</t>
  </si>
  <si>
    <t>220106068femicidio_no_intimo</t>
  </si>
  <si>
    <t>INSERT INTO categoria VALUES (220106068,'Femicidio No Íntimo','Femicidio No Íntimo-220106068','Femicidio No Íntimo-220106068 | Prod: Violentos-220106 | Sector: Delincuencia | Industria: SOCIEDAD - 22',220106);</t>
  </si>
  <si>
    <t>Homicidio De Fiscales O Defensores En Desempeño De Funciones</t>
  </si>
  <si>
    <t>Homicidio De Fiscales O Defensores En Desempeño De Funciones-220106069</t>
  </si>
  <si>
    <t>Homicidio De Fiscales O Defensores En Desempeño De Funciones-220106069 | Prod: Violentos-220106 | Sector: Delincuencia | Industria: SOCIEDAD - 22</t>
  </si>
  <si>
    <t>220106069homicidio_de_fiscales_o_defensores_en_desempeño_de_funciones</t>
  </si>
  <si>
    <t>INSERT INTO categoria VALUES (220106069,'Homicidio De Fiscales O Defensores En Desempeño De Funciones','Homicidio De Fiscales O Defensores En Desempeño De Funciones-220106069','Homicidio De Fiscales O Defensores En Desempeño De Funciones-220106069 | Prod: Violentos-220106 | Sector: Delincuencia | Industria: SOCIEDAD - 22',220106);</t>
  </si>
  <si>
    <t>Delitos Económicos</t>
  </si>
  <si>
    <t>Contrabando</t>
  </si>
  <si>
    <t>Contrabando-220103001</t>
  </si>
  <si>
    <t>Contrabando-220103001 | Prod: Económico-220103 | Sector: Delincuencia | Industria: SOCIEDAD - 22</t>
  </si>
  <si>
    <t>220103001contrabando</t>
  </si>
  <si>
    <t>INSERT INTO categoria VALUES (220103001,'Contrabando','Contrabando-220103001','Contrabando-220103001 | Prod: Económico-220103 | Sector: Delincuencia | Industria: SOCIEDAD - 22',220103);</t>
  </si>
  <si>
    <t>Pirateria</t>
  </si>
  <si>
    <t>Pirateria-220103002</t>
  </si>
  <si>
    <t>Pirateria-220103002 | Prod: Económico-220103 | Sector: Delincuencia | Industria: SOCIEDAD - 22</t>
  </si>
  <si>
    <t>220103002pirateria</t>
  </si>
  <si>
    <t>INSERT INTO categoria VALUES (220103002,'Pirateria','Pirateria-220103002','Pirateria-220103002 | Prod: Económico-220103 | Sector: Delincuencia | Industria: SOCIEDAD - 22',220103);</t>
  </si>
  <si>
    <t>Sabotaje (Informático)</t>
  </si>
  <si>
    <t>Sabotaje (Informático)-220103003</t>
  </si>
  <si>
    <t>Sabotaje (Informático)-220103003 | Prod: Económico-220103 | Sector: Delincuencia | Industria: SOCIEDAD - 22</t>
  </si>
  <si>
    <t>220103003sabotaje_(informatico)</t>
  </si>
  <si>
    <t>INSERT INTO categoria VALUES (220103003,'Sabotaje (Informático)','Sabotaje (Informático)-220103003','Sabotaje (Informático)-220103003 | Prod: Económico-220103 | Sector: Delincuencia | Industria: SOCIEDAD - 22',220103);</t>
  </si>
  <si>
    <t>Espionaje Industrial</t>
  </si>
  <si>
    <t>Espionaje Industrial-220103004</t>
  </si>
  <si>
    <t>Espionaje Industrial-220103004 | Prod: Económico-220103 | Sector: Delincuencia | Industria: SOCIEDAD - 22</t>
  </si>
  <si>
    <t>220103004espionaje_industrial</t>
  </si>
  <si>
    <t>INSERT INTO categoria VALUES (220103004,'Espionaje Industrial','Espionaje Industrial-220103004','Espionaje Industrial-220103004 | Prod: Económico-220103 | Sector: Delincuencia | Industria: SOCIEDAD - 22',220103);</t>
  </si>
  <si>
    <t>Comercio Clandestino</t>
  </si>
  <si>
    <t>Comercio Clandestino-220103005</t>
  </si>
  <si>
    <t>Comercio Clandestino-220103005 | Prod: Económico-220103 | Sector: Delincuencia | Industria: SOCIEDAD - 22</t>
  </si>
  <si>
    <t>220103005comercio_clandestino</t>
  </si>
  <si>
    <t>INSERT INTO categoria VALUES (220103005,'Comercio Clandestino','Comercio Clandestino-220103005','Comercio Clandestino-220103005 | Prod: Económico-220103 | Sector: Delincuencia | Industria: SOCIEDAD - 22',220103);</t>
  </si>
  <si>
    <t>Uso Indebido de Tarjeta de Crédito</t>
  </si>
  <si>
    <t>Uso Indebido de Tarjeta de Crédito-220103006</t>
  </si>
  <si>
    <t>Uso Indebido de Tarjeta de Crédito-220103006 | Prod: Económico-220103 | Sector: Delincuencia | Industria: SOCIEDAD - 22</t>
  </si>
  <si>
    <t>220103006uso_indebido_de_tarjeta_de_credito</t>
  </si>
  <si>
    <t>INSERT INTO categoria VALUES (220103006,'Uso Indebido de Tarjeta de Crédito','Uso Indebido de Tarjeta de Crédito-220103006','Uso Indebido de Tarjeta de Crédito-220103006 | Prod: Económico-220103 | Sector: Delincuencia | Industria: SOCIEDAD - 22',220103);</t>
  </si>
  <si>
    <t>Phishing</t>
  </si>
  <si>
    <t>Phishing-220103007</t>
  </si>
  <si>
    <t>Phishing-220103007 | Prod: Económico-220103 | Sector: Delincuencia | Industria: SOCIEDAD - 22</t>
  </si>
  <si>
    <t>220103007phishing</t>
  </si>
  <si>
    <t>INSERT INTO categoria VALUES (220103007,'Phishing','Phishing-220103007','Phishing-220103007 | Prod: Económico-220103 | Sector: Delincuencia | Industria: SOCIEDAD - 22',220103);</t>
  </si>
  <si>
    <t>Pharming</t>
  </si>
  <si>
    <t>Pharming-220103008</t>
  </si>
  <si>
    <t>Pharming-220103008 | Prod: Económico-220103 | Sector: Delincuencia | Industria: SOCIEDAD - 22</t>
  </si>
  <si>
    <t>220103008pharming</t>
  </si>
  <si>
    <t>INSERT INTO categoria VALUES (220103008,'Pharming','Pharming-220103008','Pharming-220103008 | Prod: Económico-220103 | Sector: Delincuencia | Industria: SOCIEDAD - 22',220103);</t>
  </si>
  <si>
    <t>Extorción</t>
  </si>
  <si>
    <t>Extorción-220103009</t>
  </si>
  <si>
    <t>Extorción-220103009 | Prod: Económico-220103 | Sector: Delincuencia | Industria: SOCIEDAD - 22</t>
  </si>
  <si>
    <t>220103009extorcion</t>
  </si>
  <si>
    <t>INSERT INTO categoria VALUES (220103009,'Extorción','Extorción-220103009','Extorción-220103009 | Prod: Económico-220103 | Sector: Delincuencia | Industria: SOCIEDAD - 22',220103);</t>
  </si>
  <si>
    <t>Abuso De Firma En Blanco</t>
  </si>
  <si>
    <t>Abuso De Firma En Blanco-220103010</t>
  </si>
  <si>
    <t>Abuso De Firma En Blanco-220103010 | Prod: Económico-220103 | Sector: Delincuencia | Industria: SOCIEDAD - 22</t>
  </si>
  <si>
    <t>220103010abuso_de_firma_en_blanco</t>
  </si>
  <si>
    <t>INSERT INTO categoria VALUES (220103010,'Abuso De Firma En Blanco','Abuso De Firma En Blanco-220103010','Abuso De Firma En Blanco-220103010 | Prod: Económico-220103 | Sector: Delincuencia | Industria: SOCIEDAD - 22',220103);</t>
  </si>
  <si>
    <t>Alteracion Fraudulenta De Precios</t>
  </si>
  <si>
    <t>Alteracion Fraudulenta De Precios-220103011</t>
  </si>
  <si>
    <t>Alteracion Fraudulenta De Precios-220103011 | Prod: Económico-220103 | Sector: Delincuencia | Industria: SOCIEDAD - 22</t>
  </si>
  <si>
    <t>220103011alteracion_fraudulenta_de_precios</t>
  </si>
  <si>
    <t>INSERT INTO categoria VALUES (220103011,'Alteracion Fraudulenta De Precios','Alteracion Fraudulenta De Precios-220103011','Alteracion Fraudulenta De Precios-220103011 | Prod: Económico-220103 | Sector: Delincuencia | Industria: SOCIEDAD - 22',220103);</t>
  </si>
  <si>
    <t>Cohecho O Soborno Cometido Por Particular</t>
  </si>
  <si>
    <t>Cohecho O Soborno Cometido Por Particular-220103012</t>
  </si>
  <si>
    <t>Cohecho O Soborno Cometido Por Particular-220103012 | Prod: Económico-220103 | Sector: Delincuencia | Industria: SOCIEDAD - 22</t>
  </si>
  <si>
    <t>220103012cohecho_o_soborno_cometido_por_particular</t>
  </si>
  <si>
    <t>INSERT INTO categoria VALUES (220103012,'Cohecho O Soborno Cometido Por Particular','Cohecho O Soborno Cometido Por Particular-220103012','Cohecho O Soborno Cometido Por Particular-220103012 | Prod: Económico-220103 | Sector: Delincuencia | Industria: SOCIEDAD - 22',220103);</t>
  </si>
  <si>
    <t>Delitos Contenidos En Leyes De Prenda Especiales Ley 20.190</t>
  </si>
  <si>
    <t>Delitos Contenidos En Leyes De Prenda Especiales Ley 20.190-220103013</t>
  </si>
  <si>
    <t>Delitos Contenidos En Leyes De Prenda Especiales Ley 20.190-220103013 | Prod: Económico-220103 | Sector: Delincuencia | Industria: SOCIEDAD - 22</t>
  </si>
  <si>
    <t>220103013delitos_contenidos_en_leyes_de_prenda_especiales_ley_20.190</t>
  </si>
  <si>
    <t>INSERT INTO categoria VALUES (220103013,'Delitos Contenidos En Leyes De Prenda Especiales Ley 20.190','Delitos Contenidos En Leyes De Prenda Especiales Ley 20.190-220103013','Delitos Contenidos En Leyes De Prenda Especiales Ley 20.190-220103013 | Prod: Económico-220103 | Sector: Delincuencia | Industria: SOCIEDAD - 22',220103);</t>
  </si>
  <si>
    <t>Depositario Alzado</t>
  </si>
  <si>
    <t>Depositario Alzado-220103014</t>
  </si>
  <si>
    <t>Depositario Alzado-220103014 | Prod: Económico-220103 | Sector: Delincuencia | Industria: SOCIEDAD - 22</t>
  </si>
  <si>
    <t>220103014depositario_alzado</t>
  </si>
  <si>
    <t>INSERT INTO categoria VALUES (220103014,'Depositario Alzado','Depositario Alzado-220103014','Depositario Alzado-220103014 | Prod: Económico-220103 | Sector: Delincuencia | Industria: SOCIEDAD - 22',220103);</t>
  </si>
  <si>
    <t>Deudor, Gerente, Director, Administrador o Representante Actúen en Perjuicio de Acreedor</t>
  </si>
  <si>
    <t>Deudor, Gerente, Director, Administrador o Representante Actúen en Perjuicio de Acreedor-220103015</t>
  </si>
  <si>
    <t>Deudor, Gerente, Director, Administrador o Representante Actúen en Perjuicio de Acreedor-220103015 | Prod: Económico-220103 | Sector: Delincuencia | Industria: SOCIEDAD - 22</t>
  </si>
  <si>
    <t>220103015deudor,_gerente,_director,_administrador_o_representante_actuen_en_perjuicio_de_acreedor</t>
  </si>
  <si>
    <t>INSERT INTO categoria VALUES (220103015,'Deudor, Gerente, Director, Administrador o Representante Actúen en Perjuicio de Acreedor','Deudor, Gerente, Director, Administrador o Representante Actúen en Perjuicio de Acreedor-220103015','Deudor, Gerente, Director, Administrador o Representante Actúen en Perjuicio de Acreedor-220103015 | Prod: Económico-220103 | Sector: Delincuencia | Industria: SOCIEDAD - 22',220103);</t>
  </si>
  <si>
    <t>Ejercicio Ilegal De La Profesión</t>
  </si>
  <si>
    <t>Ejercicio Ilegal De La Profesión-220103016</t>
  </si>
  <si>
    <t>Ejercicio Ilegal De La Profesión-220103016 | Prod: Económico-220103 | Sector: Delincuencia | Industria: SOCIEDAD - 22</t>
  </si>
  <si>
    <t>220103016ejercicio_ilegal_de_la_profesion</t>
  </si>
  <si>
    <t>INSERT INTO categoria VALUES (220103016,'Ejercicio Ilegal De La Profesión','Ejercicio Ilegal De La Profesión-220103016','Ejercicio Ilegal De La Profesión-220103016 | Prod: Económico-220103 | Sector: Delincuencia | Industria: SOCIEDAD - 22',220103);</t>
  </si>
  <si>
    <t>Enriquecimiento Ilícito</t>
  </si>
  <si>
    <t>Enriquecimiento Ilícito-220103017</t>
  </si>
  <si>
    <t>Enriquecimiento Ilícito-220103017 | Prod: Económico-220103 | Sector: Delincuencia | Industria: SOCIEDAD - 22</t>
  </si>
  <si>
    <t>220103017enriquecimiento_ilicito</t>
  </si>
  <si>
    <t>INSERT INTO categoria VALUES (220103017,'Enriquecimiento Ilícito','Enriquecimiento Ilícito-220103017','Enriquecimiento Ilícito-220103017 | Prod: Económico-220103 | Sector: Delincuencia | Industria: SOCIEDAD - 22',220103);</t>
  </si>
  <si>
    <t>Estafa (Sólo Crimen)</t>
  </si>
  <si>
    <t>Estafa (Sólo Crimen)-220103018</t>
  </si>
  <si>
    <t>Estafa (Sólo Crimen)-220103018 | Prod: Económico-220103 | Sector: Delincuencia | Industria: SOCIEDAD - 22</t>
  </si>
  <si>
    <t>220103018estafa_(solo_crimen)</t>
  </si>
  <si>
    <t>INSERT INTO categoria VALUES (220103018,'Estafa (Sólo Crimen)','Estafa (Sólo Crimen)-220103018','Estafa (Sólo Crimen)-220103018 | Prod: Económico-220103 | Sector: Delincuencia | Industria: SOCIEDAD - 22',220103);</t>
  </si>
  <si>
    <t>Estafas Y Otras Defraudaciones Contra Particulares</t>
  </si>
  <si>
    <t>Estafas Y Otras Defraudaciones Contra Particulares-220103019</t>
  </si>
  <si>
    <t>Estafas Y Otras Defraudaciones Contra Particulares-220103019 | Prod: Económico-220103 | Sector: Delincuencia | Industria: SOCIEDAD - 22</t>
  </si>
  <si>
    <t>220103019estafas_y_otras_defraudaciones_contra_particulares</t>
  </si>
  <si>
    <t>INSERT INTO categoria VALUES (220103019,'Estafas Y Otras Defraudaciones Contra Particulares','Estafas Y Otras Defraudaciones Contra Particulares-220103019','Estafas Y Otras Defraudaciones Contra Particulares-220103019 | Prod: Económico-220103 | Sector: Delincuencia | Industria: SOCIEDAD - 22',220103);</t>
  </si>
  <si>
    <t>Expendio De Bebidas Alcohólicas A Menores</t>
  </si>
  <si>
    <t>Expendio De Bebidas Alcohólicas A Menores-220103020</t>
  </si>
  <si>
    <t>Expendio De Bebidas Alcohólicas A Menores-220103020 | Prod: Económico-220103 | Sector: Delincuencia | Industria: SOCIEDAD - 22</t>
  </si>
  <si>
    <t>220103020expendio_de_bebidas_alcoholicas_a_menores</t>
  </si>
  <si>
    <t>INSERT INTO categoria VALUES (220103020,'Expendio De Bebidas Alcohólicas A Menores','Expendio De Bebidas Alcohólicas A Menores-220103020','Expendio De Bebidas Alcohólicas A Menores-220103020 | Prod: Económico-220103 | Sector: Delincuencia | Industria: SOCIEDAD - 22',220103);</t>
  </si>
  <si>
    <t>Fingimiento De Cargos O Profesiones</t>
  </si>
  <si>
    <t>Fingimiento De Cargos O Profesiones-220103021</t>
  </si>
  <si>
    <t>Fingimiento De Cargos O Profesiones-220103021 | Prod: Económico-220103 | Sector: Delincuencia | Industria: SOCIEDAD - 22</t>
  </si>
  <si>
    <t>220103021fingimiento_de_cargos_o_profesiones</t>
  </si>
  <si>
    <t>INSERT INTO categoria VALUES (220103021,'Fingimiento De Cargos O Profesiones','Fingimiento De Cargos O Profesiones-220103021','Fingimiento De Cargos O Profesiones-220103021 | Prod: Económico-220103 | Sector: Delincuencia | Industria: SOCIEDAD - 22',220103);</t>
  </si>
  <si>
    <t>Fraude De Subvenciones</t>
  </si>
  <si>
    <t>Fraude De Subvenciones-220103022</t>
  </si>
  <si>
    <t>Fraude De Subvenciones-220103022 | Prod: Económico-220103 | Sector: Delincuencia | Industria: SOCIEDAD - 22</t>
  </si>
  <si>
    <t>220103022fraude_de_subvenciones</t>
  </si>
  <si>
    <t>INSERT INTO categoria VALUES (220103022,'Fraude De Subvenciones','Fraude De Subvenciones-220103022','Fraude De Subvenciones-220103022 | Prod: Económico-220103 | Sector: Delincuencia | Industria: SOCIEDAD - 22',220103);</t>
  </si>
  <si>
    <t>Fraudes Al Fisco Y Organismos Del Estado</t>
  </si>
  <si>
    <t>Fraudes Al Fisco Y Organismos Del Estado-220103023</t>
  </si>
  <si>
    <t>Fraudes Al Fisco Y Organismos Del Estado-220103023 | Prod: Económico-220103 | Sector: Delincuencia | Industria: SOCIEDAD - 22</t>
  </si>
  <si>
    <t>220103023fraudes_al_fisco_y_organismos_del_estado</t>
  </si>
  <si>
    <t>INSERT INTO categoria VALUES (220103023,'Fraudes Al Fisco Y Organismos Del Estado','Fraudes Al Fisco Y Organismos Del Estado-220103023','Fraudes Al Fisco Y Organismos Del Estado-220103023 | Prod: Económico-220103 | Sector: Delincuencia | Industria: SOCIEDAD - 22',220103);</t>
  </si>
  <si>
    <t>Giro Doloso De Cheques</t>
  </si>
  <si>
    <t>Giro Doloso De Cheques-220103024</t>
  </si>
  <si>
    <t>Giro Doloso De Cheques-220103024 | Prod: Económico-220103 | Sector: Delincuencia | Industria: SOCIEDAD - 22</t>
  </si>
  <si>
    <t>220103024giro_doloso_de_cheques</t>
  </si>
  <si>
    <t>INSERT INTO categoria VALUES (220103024,'Giro Doloso De Cheques','Giro Doloso De Cheques-220103024','Giro Doloso De Cheques-220103024 | Prod: Económico-220103 | Sector: Delincuencia | Industria: SOCIEDAD - 22',220103);</t>
  </si>
  <si>
    <t>Giro Doloso De Cheques (Cuenta Cerrada)</t>
  </si>
  <si>
    <t>Giro Doloso De Cheques (Cuenta Cerrada)-220103025</t>
  </si>
  <si>
    <t>Giro Doloso De Cheques (Cuenta Cerrada)-220103025 | Prod: Económico-220103 | Sector: Delincuencia | Industria: SOCIEDAD - 22</t>
  </si>
  <si>
    <t>220103025giro_doloso_de_cheques_(cuenta_cerrada)</t>
  </si>
  <si>
    <t>INSERT INTO categoria VALUES (220103025,'Giro Doloso De Cheques (Cuenta Cerrada)','Giro Doloso De Cheques (Cuenta Cerrada)-220103025','Giro Doloso De Cheques (Cuenta Cerrada)-220103025 | Prod: Económico-220103 | Sector: Delincuencia | Industria: SOCIEDAD - 22',220103);</t>
  </si>
  <si>
    <t>Giro Doloso De Cheques (Falta de Fondos)</t>
  </si>
  <si>
    <t>Giro Doloso De Cheques (Falta de Fondos)-220103026</t>
  </si>
  <si>
    <t>Giro Doloso De Cheques (Falta de Fondos)-220103026 | Prod: Económico-220103 | Sector: Delincuencia | Industria: SOCIEDAD - 22</t>
  </si>
  <si>
    <t>220103026giro_doloso_de_cheques_(falta_de_fondos)</t>
  </si>
  <si>
    <t>INSERT INTO categoria VALUES (220103026,'Giro Doloso De Cheques (Falta de Fondos)','Giro Doloso De Cheques (Falta de Fondos)-220103026','Giro Doloso De Cheques (Falta de Fondos)-220103026 | Prod: Económico-220103 | Sector: Delincuencia | Industria: SOCIEDAD - 22',220103);</t>
  </si>
  <si>
    <t>Giro Doloso De Cheques (Sólo Crimen)</t>
  </si>
  <si>
    <t>Giro Doloso De Cheques (Sólo Crimen)-220103027</t>
  </si>
  <si>
    <t>Giro Doloso De Cheques (Sólo Crimen)-220103027 | Prod: Económico-220103 | Sector: Delincuencia | Industria: SOCIEDAD - 22</t>
  </si>
  <si>
    <t>220103027giro_doloso_de_cheques_(solo_crimen)</t>
  </si>
  <si>
    <t>INSERT INTO categoria VALUES (220103027,'Giro Doloso De Cheques (Sólo Crimen)','Giro Doloso De Cheques (Sólo Crimen)-220103027','Giro Doloso De Cheques (Sólo Crimen)-220103027 | Prod: Económico-220103 | Sector: Delincuencia | Industria: SOCIEDAD - 22',220103);</t>
  </si>
  <si>
    <t>Hallazgo De Vehículo</t>
  </si>
  <si>
    <t>Hallazgo De Vehículo-220103028</t>
  </si>
  <si>
    <t>Hallazgo De Vehículo-220103028 | Prod: Económico-220103 | Sector: Delincuencia | Industria: SOCIEDAD - 22</t>
  </si>
  <si>
    <t>220103028hallazgo_de_vehiculo</t>
  </si>
  <si>
    <t>INSERT INTO categoria VALUES (220103028,'Hallazgo De Vehículo','Hallazgo De Vehículo-220103028','Hallazgo De Vehículo-220103028 | Prod: Económico-220103 | Sector: Delincuencia | Industria: SOCIEDAD - 22',220103);</t>
  </si>
  <si>
    <t>Hurto Agravado</t>
  </si>
  <si>
    <t>Hurto Agravado-220103029</t>
  </si>
  <si>
    <t>Hurto Agravado-220103029 | Prod: Económico-220103 | Sector: Delincuencia | Industria: SOCIEDAD - 22</t>
  </si>
  <si>
    <t>220103029hurto_agravado</t>
  </si>
  <si>
    <t>INSERT INTO categoria VALUES (220103029,'Hurto Agravado','Hurto Agravado-220103029','Hurto Agravado-220103029 | Prod: Económico-220103 | Sector: Delincuencia | Industria: SOCIEDAD - 22',220103);</t>
  </si>
  <si>
    <t>Hurto De Bienes Pertenecientes A Redes De Suministro Público</t>
  </si>
  <si>
    <t>Hurto De Bienes Pertenecientes A Redes De Suministro Público-220103030</t>
  </si>
  <si>
    <t>Hurto De Bienes Pertenecientes A Redes De Suministro Público-220103030 | Prod: Económico-220103 | Sector: Delincuencia | Industria: SOCIEDAD - 22</t>
  </si>
  <si>
    <t>220103030hurto_de_bienes_pertenecientes_a_redes_de_suministro_publico</t>
  </si>
  <si>
    <t>INSERT INTO categoria VALUES (220103030,'Hurto De Bienes Pertenecientes A Redes De Suministro Público','Hurto De Bienes Pertenecientes A Redes De Suministro Público-220103030','Hurto De Bienes Pertenecientes A Redes De Suministro Público-220103030 | Prod: Económico-220103 | Sector: Delincuencia | Industria: SOCIEDAD - 22',220103);</t>
  </si>
  <si>
    <t>Hurto De Hallazgo</t>
  </si>
  <si>
    <t>Hurto De Hallazgo-220103031</t>
  </si>
  <si>
    <t>Hurto De Hallazgo-220103031 | Prod: Económico-220103 | Sector: Delincuencia | Industria: SOCIEDAD - 22</t>
  </si>
  <si>
    <t>220103031hurto_de_hallazgo</t>
  </si>
  <si>
    <t>INSERT INTO categoria VALUES (220103031,'Hurto De Hallazgo','Hurto De Hallazgo-220103031','Hurto De Hallazgo-220103031 | Prod: Económico-220103 | Sector: Delincuencia | Industria: SOCIEDAD - 22',220103);</t>
  </si>
  <si>
    <t>Hurto Falta</t>
  </si>
  <si>
    <t>Hurto Falta-220103032</t>
  </si>
  <si>
    <t>Hurto Falta-220103032 | Prod: Económico-220103 | Sector: Delincuencia | Industria: SOCIEDAD - 22</t>
  </si>
  <si>
    <t>220103032hurto_falta</t>
  </si>
  <si>
    <t>INSERT INTO categoria VALUES (220103032,'Hurto Falta','Hurto Falta-220103032','Hurto Falta-220103032 | Prod: Económico-220103 | Sector: Delincuencia | Industria: SOCIEDAD - 22',220103);</t>
  </si>
  <si>
    <t>Hurto Simple Por Un Valor De 4 a 40 Utm</t>
  </si>
  <si>
    <t>Hurto Simple Por Un Valor De 4 a 40 Utm-220103033</t>
  </si>
  <si>
    <t>Hurto Simple Por Un Valor De 4 a 40 Utm-220103033 | Prod: Económico-220103 | Sector: Delincuencia | Industria: SOCIEDAD - 22</t>
  </si>
  <si>
    <t>220103033hurto_simple_por_un_valor_de_4_a_40_utm</t>
  </si>
  <si>
    <t>INSERT INTO categoria VALUES (220103033,'Hurto Simple Por Un Valor De 4 a 40 Utm','Hurto Simple Por Un Valor De 4 a 40 Utm-220103033','Hurto Simple Por Un Valor De 4 a 40 Utm-220103033 | Prod: Económico-220103 | Sector: Delincuencia | Industria: SOCIEDAD - 22',220103);</t>
  </si>
  <si>
    <t>Hurto Simple Por Un Valor De Media a Menos de a 4 Utm</t>
  </si>
  <si>
    <t>Hurto Simple Por Un Valor De Media a Menos de a 4 Utm-220103034</t>
  </si>
  <si>
    <t>Hurto Simple Por Un Valor De Media a Menos de a 4 Utm-220103034 | Prod: Económico-220103 | Sector: Delincuencia | Industria: SOCIEDAD - 22</t>
  </si>
  <si>
    <t>220103034hurto_simple_por_un_valor_de_media_a_menos_de_a_4_utm</t>
  </si>
  <si>
    <t>INSERT INTO categoria VALUES (220103034,'Hurto Simple Por Un Valor De Media a Menos de a 4 Utm','Hurto Simple Por Un Valor De Media a Menos de a 4 Utm-220103034','Hurto Simple Por Un Valor De Media a Menos de a 4 Utm-220103034 | Prod: Económico-220103 | Sector: Delincuencia | Industria: SOCIEDAD - 22',220103);</t>
  </si>
  <si>
    <t>Hurto Simple Por Un Valor Sobre 40 Utm</t>
  </si>
  <si>
    <t>Hurto Simple Por Un Valor Sobre 40 Utm-220103035</t>
  </si>
  <si>
    <t>Hurto Simple Por Un Valor Sobre 40 Utm-220103035 | Prod: Económico-220103 | Sector: Delincuencia | Industria: SOCIEDAD - 22</t>
  </si>
  <si>
    <t>220103035hurto_simple_por_un_valor_sobre_40_utm</t>
  </si>
  <si>
    <t>INSERT INTO categoria VALUES (220103035,'Hurto Simple Por Un Valor Sobre 40 Utm','Hurto Simple Por Un Valor Sobre 40 Utm-220103035','Hurto Simple Por Un Valor Sobre 40 Utm-220103035 | Prod: Económico-220103 | Sector: Delincuencia | Industria: SOCIEDAD - 22',220103);</t>
  </si>
  <si>
    <t>Infracciones Tributarias Contempladas En Otras Leyes</t>
  </si>
  <si>
    <t>Infracciones Tributarias Contempladas En Otras Leyes-220103036</t>
  </si>
  <si>
    <t>Infracciones Tributarias Contempladas En Otras Leyes-220103036 | Prod: Económico-220103 | Sector: Delincuencia | Industria: SOCIEDAD - 22</t>
  </si>
  <si>
    <t>220103036infracciones_tributarias_contempladas_en_otras_leyes</t>
  </si>
  <si>
    <t>INSERT INTO categoria VALUES (220103036,'Infracciones Tributarias Contempladas En Otras Leyes','Infracciones Tributarias Contempladas En Otras Leyes-220103036','Infracciones Tributarias Contempladas En Otras Leyes-220103036 | Prod: Económico-220103 | Sector: Delincuencia | Industria: SOCIEDAD - 22',220103);</t>
  </si>
  <si>
    <t>Obtención Fraudulenta De Créditos</t>
  </si>
  <si>
    <t>Obtención Fraudulenta De Créditos-220103037</t>
  </si>
  <si>
    <t>Obtención Fraudulenta De Créditos-220103037 | Prod: Económico-220103 | Sector: Delincuencia | Industria: SOCIEDAD - 22</t>
  </si>
  <si>
    <t>220103037obtencion_fraudulenta_de_creditos</t>
  </si>
  <si>
    <t>INSERT INTO categoria VALUES (220103037,'Obtención Fraudulenta De Créditos','Obtención Fraudulenta De Créditos-220103037','Obtención Fraudulenta De Créditos-220103037 | Prod: Económico-220103 | Sector: Delincuencia | Industria: SOCIEDAD - 22',220103);</t>
  </si>
  <si>
    <t>Otras Infracciones A La Ley Del Banco Central</t>
  </si>
  <si>
    <t>Otras Infracciones A La Ley Del Banco Central-220103038</t>
  </si>
  <si>
    <t>Otras Infracciones A La Ley Del Banco Central-220103038 | Prod: Económico-220103 | Sector: Delincuencia | Industria: SOCIEDAD - 22</t>
  </si>
  <si>
    <t>220103038otras_infracciones_a_la_ley_del_banco_central</t>
  </si>
  <si>
    <t>INSERT INTO categoria VALUES (220103038,'Otras Infracciones A La Ley Del Banco Central','Otras Infracciones A La Ley Del Banco Central-220103038','Otras Infracciones A La Ley Del Banco Central-220103038 | Prod: Económico-220103 | Sector: Delincuencia | Industria: SOCIEDAD - 22',220103);</t>
  </si>
  <si>
    <t>Otros Delitos Ley De Cuentas Corrientes Bancarias Y Cheque</t>
  </si>
  <si>
    <t>Otros Delitos Ley De Cuentas Corrientes Bancarias Y Cheque-220103039</t>
  </si>
  <si>
    <t>Otros Delitos Ley De Cuentas Corrientes Bancarias Y Cheque-220103039 | Prod: Económico-220103 | Sector: Delincuencia | Industria: SOCIEDAD - 22</t>
  </si>
  <si>
    <t>220103039otros_delitos_ley_de_cuentas_corrientes_bancarias_y_cheque</t>
  </si>
  <si>
    <t>INSERT INTO categoria VALUES (220103039,'Otros Delitos Ley De Cuentas Corrientes Bancarias Y Cheque','Otros Delitos Ley De Cuentas Corrientes Bancarias Y Cheque-220103039','Otros Delitos Ley De Cuentas Corrientes Bancarias Y Cheque-220103039 | Prod: Económico-220103 | Sector: Delincuencia | Industria: SOCIEDAD - 22',220103);</t>
  </si>
  <si>
    <t>Otros Delitos Ley General De Bancos</t>
  </si>
  <si>
    <t>Otros Delitos Ley General De Bancos-220103040</t>
  </si>
  <si>
    <t>Otros Delitos Ley General De Bancos-220103040 | Prod: Económico-220103 | Sector: Delincuencia | Industria: SOCIEDAD - 22</t>
  </si>
  <si>
    <t>220103040otros_delitos_ley_general_de_bancos</t>
  </si>
  <si>
    <t>INSERT INTO categoria VALUES (220103040,'Otros Delitos Ley General De Bancos','Otros Delitos Ley General De Bancos-220103040','Otros Delitos Ley General De Bancos-220103040 | Prod: Económico-220103 | Sector: Delincuencia | Industria: SOCIEDAD - 22',220103);</t>
  </si>
  <si>
    <t>Portar Elemento Conocidamente Destinados a Cometer Delito de Robo</t>
  </si>
  <si>
    <t>Portar Elemento Conocidamente Destinados a Cometer Delito de Robo-220103041</t>
  </si>
  <si>
    <t>Portar Elemento Conocidamente Destinados a Cometer Delito de Robo-220103041 | Prod: Económico-220103 | Sector: Delincuencia | Industria: SOCIEDAD - 22</t>
  </si>
  <si>
    <t>220103041portar_elemento_conocidamente_destinados_a_cometer_delito_de_robo</t>
  </si>
  <si>
    <t>INSERT INTO categoria VALUES (220103041,'Portar Elemento Conocidamente Destinados a Cometer Delito de Robo','Portar Elemento Conocidamente Destinados a Cometer Delito de Robo-220103041','Portar Elemento Conocidamente Destinados a Cometer Delito de Robo-220103041 | Prod: Económico-220103 | Sector: Delincuencia | Industria: SOCIEDAD - 22',220103);</t>
  </si>
  <si>
    <t>Receptacion</t>
  </si>
  <si>
    <t>Receptacion-220103042</t>
  </si>
  <si>
    <t>Receptacion-220103042 | Prod: Económico-220103 | Sector: Delincuencia | Industria: SOCIEDAD - 22</t>
  </si>
  <si>
    <t>220103042receptacion</t>
  </si>
  <si>
    <t>INSERT INTO categoria VALUES (220103042,'Receptacion','Receptacion-220103042','Receptacion-220103042 | Prod: Económico-220103 | Sector: Delincuencia | Industria: SOCIEDAD - 22',220103);</t>
  </si>
  <si>
    <t>Receptación Cometida Por Persona Jurídica</t>
  </si>
  <si>
    <t>Receptación Cometida Por Persona Jurídica-220103043</t>
  </si>
  <si>
    <t>Receptación Cometida Por Persona Jurídica-220103043 | Prod: Económico-220103 | Sector: Delincuencia | Industria: SOCIEDAD - 22</t>
  </si>
  <si>
    <t>220103043receptacion_cometida_por_persona_juridica</t>
  </si>
  <si>
    <t>INSERT INTO categoria VALUES (220103043,'Receptación Cometida Por Persona Jurídica','Receptación Cometida Por Persona Jurídica-220103043','Receptación Cometida Por Persona Jurídica-220103043 | Prod: Económico-220103 | Sector: Delincuencia | Industria: SOCIEDAD - 22',220103);</t>
  </si>
  <si>
    <t>Receptación De Vehículos Motorizados</t>
  </si>
  <si>
    <t>Receptación De Vehículos Motorizados-220103044</t>
  </si>
  <si>
    <t>Receptación De Vehículos Motorizados-220103044 | Prod: Económico-220103 | Sector: Delincuencia | Industria: SOCIEDAD - 22</t>
  </si>
  <si>
    <t>220103044receptacion_de_vehiculos_motorizados</t>
  </si>
  <si>
    <t>INSERT INTO categoria VALUES (220103044,'Receptación De Vehículos Motorizados','Receptación De Vehículos Motorizados-220103044','Receptación De Vehículos Motorizados-220103044 | Prod: Económico-220103 | Sector: Delincuencia | Industria: SOCIEDAD - 22',220103);</t>
  </si>
  <si>
    <t>Soborno Funcionario Público Extranjero, Persona Natural</t>
  </si>
  <si>
    <t>Soborno Funcionario Público Extranjero, Persona Natural-220103045</t>
  </si>
  <si>
    <t>Soborno Funcionario Público Extranjero, Persona Natural-220103045 | Prod: Económico-220103 | Sector: Delincuencia | Industria: SOCIEDAD - 22</t>
  </si>
  <si>
    <t>220103045soborno_funcionario_publico_extranjero,_persona_natural</t>
  </si>
  <si>
    <t>INSERT INTO categoria VALUES (220103045,'Soborno Funcionario Público Extranjero, Persona Natural','Soborno Funcionario Público Extranjero, Persona Natural-220103045','Soborno Funcionario Público Extranjero, Persona Natural-220103045 | Prod: Económico-220103 | Sector: Delincuencia | Industria: SOCIEDAD - 22',220103);</t>
  </si>
  <si>
    <t>Soborno, Persona Juridica</t>
  </si>
  <si>
    <t>Soborno, Persona Juridica-220103046</t>
  </si>
  <si>
    <t>Soborno, Persona Juridica-220103046 | Prod: Económico-220103 | Sector: Delincuencia | Industria: SOCIEDAD - 22</t>
  </si>
  <si>
    <t>220103046soborno,_persona_juridica</t>
  </si>
  <si>
    <t>INSERT INTO categoria VALUES (220103046,'Soborno, Persona Juridica','Soborno, Persona Juridica-220103046','Soborno, Persona Juridica-220103046 | Prod: Económico-220103 | Sector: Delincuencia | Industria: SOCIEDAD - 22',220103);</t>
  </si>
  <si>
    <t>Sodomía</t>
  </si>
  <si>
    <t>Sodomía-220103047</t>
  </si>
  <si>
    <t>Sodomía-220103047 | Prod: Económico-220103 | Sector: Delincuencia | Industria: SOCIEDAD - 22</t>
  </si>
  <si>
    <t>220103047sodomia</t>
  </si>
  <si>
    <t>INSERT INTO categoria VALUES (220103047,'Sodomía','Sodomía-220103047','Sodomía-220103047 | Prod: Económico-220103 | Sector: Delincuencia | Industria: SOCIEDAD - 22',220103);</t>
  </si>
  <si>
    <t>Uso Fraudulento De Tarjetas O Medios De Pago</t>
  </si>
  <si>
    <t>Uso Fraudulento De Tarjetas O Medios De Pago-220103048</t>
  </si>
  <si>
    <t>Uso Fraudulento De Tarjetas O Medios De Pago-220103048 | Prod: Económico-220103 | Sector: Delincuencia | Industria: SOCIEDAD - 22</t>
  </si>
  <si>
    <t>220103048uso_fraudulento_de_tarjetas_o_medios_de_pago</t>
  </si>
  <si>
    <t>INSERT INTO categoria VALUES (220103048,'Uso Fraudulento De Tarjetas O Medios De Pago','Uso Fraudulento De Tarjetas O Medios De Pago-220103048','Uso Fraudulento De Tarjetas O Medios De Pago-220103048 | Prod: Económico-220103 | Sector: Delincuencia | Industria: SOCIEDAD - 22',220103);</t>
  </si>
  <si>
    <t>Usura</t>
  </si>
  <si>
    <t>Usura-220103049</t>
  </si>
  <si>
    <t>Usura-220103049 | Prod: Económico-220103 | Sector: Delincuencia | Industria: SOCIEDAD - 22</t>
  </si>
  <si>
    <t>220103049usura</t>
  </si>
  <si>
    <t>INSERT INTO categoria VALUES (220103049,'Usura','Usura-220103049','Usura-220103049 | Prod: Económico-220103 | Sector: Delincuencia | Industria: SOCIEDAD - 22',220103);</t>
  </si>
  <si>
    <t>Hurto Simple</t>
  </si>
  <si>
    <t>Hurto Simple-220103050</t>
  </si>
  <si>
    <t>Hurto Simple-220103050 | Prod: Económico-220103 | Sector: Delincuencia | Industria: SOCIEDAD - 22</t>
  </si>
  <si>
    <t>220103050hurto_simple</t>
  </si>
  <si>
    <t>INSERT INTO categoria VALUES (220103050,'Hurto Simple','Hurto Simple-220103050','Hurto Simple-220103050 | Prod: Económico-220103 | Sector: Delincuencia | Industria: SOCIEDAD - 22',220103);</t>
  </si>
  <si>
    <t>Insolvencia Punible (Alzamiento De Bienes)</t>
  </si>
  <si>
    <t>Insolvencia Punible (Alzamiento De Bienes)-220103051</t>
  </si>
  <si>
    <t>Insolvencia Punible (Alzamiento De Bienes)-220103051 | Prod: Económico-220103 | Sector: Delincuencia | Industria: SOCIEDAD - 22</t>
  </si>
  <si>
    <t>220103051insolvencia_punible_(alzamiento_de_bienes)</t>
  </si>
  <si>
    <t>INSERT INTO categoria VALUES (220103051,'Insolvencia Punible (Alzamiento De Bienes)','Insolvencia Punible (Alzamiento De Bienes)-220103051','Insolvencia Punible (Alzamiento De Bienes)-220103051 | Prod: Económico-220103 | Sector: Delincuencia | Industria: SOCIEDAD - 22',220103);</t>
  </si>
  <si>
    <t>Infracción Inversión Extranjera Directa En Chile</t>
  </si>
  <si>
    <t>Infracción Inversión Extranjera Directa En Chile-220103052</t>
  </si>
  <si>
    <t>Infracción Inversión Extranjera Directa En Chile-220103052 | Prod: Económico-220103 | Sector: Delincuencia | Industria: SOCIEDAD - 22</t>
  </si>
  <si>
    <t>220103052infraccion_inversion_extranjera_directa_en_chile</t>
  </si>
  <si>
    <t>INSERT INTO categoria VALUES (220103052,'Infracción Inversión Extranjera Directa En Chile','Infracción Inversión Extranjera Directa En Chile-220103052','Infracción Inversión Extranjera Directa En Chile-220103052 | Prod: Económico-220103 | Sector: Delincuencia | Industria: SOCIEDAD - 22',220103);</t>
  </si>
  <si>
    <t>Fabricación, Acopio O Comercialización De Hilo Curado</t>
  </si>
  <si>
    <t>Fabricación, Acopio O Comercialización De Hilo Curado-220103053</t>
  </si>
  <si>
    <t>Fabricación, Acopio O Comercialización De Hilo Curado-220103053 | Prod: Económico-220103 | Sector: Delincuencia | Industria: SOCIEDAD - 22</t>
  </si>
  <si>
    <t>220103053fabricacion,_acopio_o_comercializacion_de_hilo_curado</t>
  </si>
  <si>
    <t>INSERT INTO categoria VALUES (220103053,'Fabricación, Acopio O Comercialización De Hilo Curado','Fabricación, Acopio O Comercialización De Hilo Curado-220103053','Fabricación, Acopio O Comercialización De Hilo Curado-220103053 | Prod: Económico-220103 | Sector: Delincuencia | Industria: SOCIEDAD - 22',220103);</t>
  </si>
  <si>
    <t>Infracción Ley 18.175 De Quiebras</t>
  </si>
  <si>
    <t>Infracción Ley 18.175 De Quiebras-220103054</t>
  </si>
  <si>
    <t>Infracción Ley 18.175 De Quiebras-220103054 | Prod: Económico-220103 | Sector: Delincuencia | Industria: SOCIEDAD - 22</t>
  </si>
  <si>
    <t>220103054infraccion_ley_18.175_de_quiebras</t>
  </si>
  <si>
    <t>INSERT INTO categoria VALUES (220103054,'Infracción Ley 18.175 De Quiebras','Infracción Ley 18.175 De Quiebras-220103054','Infracción Ley 18.175 De Quiebras-220103054 | Prod: Económico-220103 | Sector: Delincuencia | Industria: SOCIEDAD - 22',220103);</t>
  </si>
  <si>
    <t>Ley Responsabilidad Penal Personas Jurídicas</t>
  </si>
  <si>
    <t>Ley Responsabilidad Penal Personas Jurídicas-220103055</t>
  </si>
  <si>
    <t>Ley Responsabilidad Penal Personas Jurídicas-220103055 | Prod: Económico-220103 | Sector: Delincuencia | Industria: SOCIEDAD - 22</t>
  </si>
  <si>
    <t>220103055ley_responsabilidad_penal_personas_juridicas</t>
  </si>
  <si>
    <t>INSERT INTO categoria VALUES (220103055,'Ley Responsabilidad Penal Personas Jurídicas','Ley Responsabilidad Penal Personas Jurídicas-220103055','Ley Responsabilidad Penal Personas Jurídicas-220103055 | Prod: Económico-220103 | Sector: Delincuencia | Industria: SOCIEDAD - 22',220103);</t>
  </si>
  <si>
    <t>Exacciones Ilegales Cometidas Por Particulares</t>
  </si>
  <si>
    <t>Exacciones Ilegales Cometidas Por Particulares-220103056</t>
  </si>
  <si>
    <t>Exacciones Ilegales Cometidas Por Particulares-220103056 | Prod: Económico-220103 | Sector: Delincuencia | Industria: SOCIEDAD - 22</t>
  </si>
  <si>
    <t>220103056exacciones_ilegales_cometidas_por_particulares</t>
  </si>
  <si>
    <t>INSERT INTO categoria VALUES (220103056,'Exacciones Ilegales Cometidas Por Particulares','Exacciones Ilegales Cometidas Por Particulares-220103056','Exacciones Ilegales Cometidas Por Particulares-220103056 | Prod: Económico-220103 | Sector: Delincuencia | Industria: SOCIEDAD - 22',220103);</t>
  </si>
  <si>
    <t>Alteración, Ocultación, Destrucción de Balance de Libros</t>
  </si>
  <si>
    <t>Alteración, Ocultación, Destrucción de Balance de Libros-220103057</t>
  </si>
  <si>
    <t>Alteración, Ocultación, Destrucción de Balance de Libros-220103057 | Prod: Económico-220103 | Sector: Delincuencia | Industria: SOCIEDAD - 22</t>
  </si>
  <si>
    <t>220103057alteracion,_ocultacion,_destruccion_de_balance_de_libros</t>
  </si>
  <si>
    <t>INSERT INTO categoria VALUES (220103057,'Alteración, Ocultación, Destrucción de Balance de Libros','Alteración, Ocultación, Destrucción de Balance de Libros-220103057','Alteración, Ocultación, Destrucción de Balance de Libros-220103057 | Prod: Económico-220103 | Sector: Delincuencia | Industria: SOCIEDAD - 22',220103);</t>
  </si>
  <si>
    <t>Infracción Al Deber De Información De La Ley 19.913</t>
  </si>
  <si>
    <t>Infracción Al Deber De Información De La Ley 19.913-220103058</t>
  </si>
  <si>
    <t>Infracción Al Deber De Información De La Ley 19.913-220103058 | Prod: Económico-220103 | Sector: Delincuencia | Industria: SOCIEDAD - 22</t>
  </si>
  <si>
    <t>220103058infraccion_al_deber_de_informacion_de_la_ley_19.913</t>
  </si>
  <si>
    <t>INSERT INTO categoria VALUES (220103058,'Infracción Al Deber De Información De La Ley 19.913','Infracción Al Deber De Información De La Ley 19.913-220103058','Infracción Al Deber De Información De La Ley 19.913-220103058 | Prod: Económico-220103 | Sector: Delincuencia | Industria: SOCIEDAD - 22',220103);</t>
  </si>
  <si>
    <t>Ejercicio Irregular De Martillero Público</t>
  </si>
  <si>
    <t>Ejercicio Irregular De Martillero Público-220103059</t>
  </si>
  <si>
    <t>Ejercicio Irregular De Martillero Público-220103059 | Prod: Económico-220103 | Sector: Delincuencia | Industria: SOCIEDAD - 22</t>
  </si>
  <si>
    <t>220103059ejercicio_irregular_de_martillero_publico</t>
  </si>
  <si>
    <t>INSERT INTO categoria VALUES (220103059,'Ejercicio Irregular De Martillero Público','Ejercicio Irregular De Martillero Público-220103059','Ejercicio Irregular De Martillero Público-220103059 | Prod: Económico-220103 | Sector: Delincuencia | Industria: SOCIEDAD - 22',220103);</t>
  </si>
  <si>
    <t>Hurto (Sólo Crimen)</t>
  </si>
  <si>
    <t>Hurto (Sólo Crimen)-220103060</t>
  </si>
  <si>
    <t>Hurto (Sólo Crimen)-220103060 | Prod: Económico-220103 | Sector: Delincuencia | Industria: SOCIEDAD - 22</t>
  </si>
  <si>
    <t>220103060hurto_(solo_crimen)</t>
  </si>
  <si>
    <t>INSERT INTO categoria VALUES (220103060,'Hurto (Sólo Crimen)','Hurto (Sólo Crimen)-220103060','Hurto (Sólo Crimen)-220103060 | Prod: Económico-220103 | Sector: Delincuencia | Industria: SOCIEDAD - 22',220103);</t>
  </si>
  <si>
    <t>Infracción A La Ley Mercado De Valores</t>
  </si>
  <si>
    <t>Infracción A La Ley Mercado De Valores-220103061</t>
  </si>
  <si>
    <t>Infracción A La Ley Mercado De Valores-220103061 | Prod: Económico-220103 | Sector: Delincuencia | Industria: SOCIEDAD - 22</t>
  </si>
  <si>
    <t>220103061infraccion_a_la_ley_mercado_de_valores</t>
  </si>
  <si>
    <t>INSERT INTO categoria VALUES (220103061,'Infracción A La Ley Mercado De Valores','Infracción A La Ley Mercado De Valores-220103061','Infracción A La Ley Mercado De Valores-220103061 | Prod: Económico-220103 | Sector: Delincuencia | Industria: SOCIEDAD - 22',220103);</t>
  </si>
  <si>
    <t>Soborno Funcionario Público Extranjero, Persona Jurídica</t>
  </si>
  <si>
    <t>Soborno Funcionario Público Extranjero, Persona Jurídica-220103062</t>
  </si>
  <si>
    <t>Soborno Funcionario Público Extranjero, Persona Jurídica-220103062 | Prod: Económico-220103 | Sector: Delincuencia | Industria: SOCIEDAD - 22</t>
  </si>
  <si>
    <t>220103062soborno_funcionario_publico_extranjero,_persona_juridica</t>
  </si>
  <si>
    <t>INSERT INTO categoria VALUES (220103062,'Soborno Funcionario Público Extranjero, Persona Jurídica','Soborno Funcionario Público Extranjero, Persona Jurídica-220103062','Soborno Funcionario Público Extranjero, Persona Jurídica-220103062 | Prod: Económico-220103 | Sector: Delincuencia | Industria: SOCIEDAD - 22',220103);</t>
  </si>
  <si>
    <t>Infracción a la Ley 19.496 de Protección al Consumidor</t>
  </si>
  <si>
    <t>Infracción a la Ley 19.496 de Protección al Consumidor-220103063</t>
  </si>
  <si>
    <t>Infracción a la Ley 19.496 de Protección al Consumidor-220103063 | Prod: Económico-220103 | Sector: Delincuencia | Industria: SOCIEDAD - 22</t>
  </si>
  <si>
    <t>220103063infraccion_a_la_ley_19.496_de_proteccion_al_consumidor</t>
  </si>
  <si>
    <t>INSERT INTO categoria VALUES (220103063,'Infracción a la Ley 19.496 de Protección al Consumidor','Infracción a la Ley 19.496 de Protección al Consumidor-220103063','Infracción a la Ley 19.496 de Protección al Consumidor-220103063 | Prod: Económico-220103 | Sector: Delincuencia | Industria: SOCIEDAD - 22',220103);</t>
  </si>
  <si>
    <t>Infracción L.O.C Del Banco Central</t>
  </si>
  <si>
    <t>Infracción L.O.C Del Banco Central-220103064</t>
  </si>
  <si>
    <t>Infracción L.O.C Del Banco Central-220103064 | Prod: Económico-220103 | Sector: Delincuencia | Industria: SOCIEDAD - 22</t>
  </si>
  <si>
    <t>220103064infraccion_l.o.c_del_banco_central</t>
  </si>
  <si>
    <t>INSERT INTO categoria VALUES (220103064,'Infracción L.O.C Del Banco Central','Infracción L.O.C Del Banco Central-220103064','Infracción L.O.C Del Banco Central-220103064 | Prod: Económico-220103 | Sector: Delincuencia | Industria: SOCIEDAD - 22',220103);</t>
  </si>
  <si>
    <t>Otorgamiento De Patentes De Alcoholes</t>
  </si>
  <si>
    <t>Otorgamiento De Patentes De Alcoholes-220103065</t>
  </si>
  <si>
    <t>Otorgamiento De Patentes De Alcoholes-220103065 | Prod: Económico-220103 | Sector: Delincuencia | Industria: SOCIEDAD - 22</t>
  </si>
  <si>
    <t>220103065otorgamiento_de_patentes_de_alcoholes</t>
  </si>
  <si>
    <t>INSERT INTO categoria VALUES (220103065,'Otorgamiento De Patentes De Alcoholes','Otorgamiento De Patentes De Alcoholes-220103065','Otorgamiento De Patentes De Alcoholes-220103065 | Prod: Económico-220103 | Sector: Delincuencia | Industria: SOCIEDAD - 22',220103);</t>
  </si>
  <si>
    <t>Corrupción</t>
  </si>
  <si>
    <t>Cohecho</t>
  </si>
  <si>
    <t>Cohecho-220101001</t>
  </si>
  <si>
    <t>Cohecho-220101001 | Prod: Corrupción-220101 | Sector: Delincuencia | Industria: SOCIEDAD - 22</t>
  </si>
  <si>
    <t>220101001cohecho</t>
  </si>
  <si>
    <t>INSERT INTO categoria VALUES (220101001,'Cohecho','Cohecho-220101001','Cohecho-220101001 | Prod: Corrupción-220101 | Sector: Delincuencia | Industria: SOCIEDAD - 22',220101);</t>
  </si>
  <si>
    <t>Fraude al Fisco</t>
  </si>
  <si>
    <t>Fraude al Fisco-220101002</t>
  </si>
  <si>
    <t>Fraude al Fisco-220101002 | Prod: Corrupción-220101 | Sector: Delincuencia | Industria: SOCIEDAD - 22</t>
  </si>
  <si>
    <t>220101002fraude_al_fisco</t>
  </si>
  <si>
    <t>INSERT INTO categoria VALUES (220101002,'Fraude al Fisco','Fraude al Fisco-220101002','Fraude al Fisco-220101002 | Prod: Corrupción-220101 | Sector: Delincuencia | Industria: SOCIEDAD - 22',220101);</t>
  </si>
  <si>
    <t>Malversación</t>
  </si>
  <si>
    <t>Malversación-220101003</t>
  </si>
  <si>
    <t>Malversación-220101003 | Prod: Corrupción-220101 | Sector: Delincuencia | Industria: SOCIEDAD - 22</t>
  </si>
  <si>
    <t>220101003malversacion</t>
  </si>
  <si>
    <t>INSERT INTO categoria VALUES (220101003,'Malversación','Malversación-220101003','Malversación-220101003 | Prod: Corrupción-220101 | Sector: Delincuencia | Industria: SOCIEDAD - 22',220101);</t>
  </si>
  <si>
    <t>Prevaricación</t>
  </si>
  <si>
    <t>Prevaricación-220101004</t>
  </si>
  <si>
    <t>Prevaricación-220101004 | Prod: Corrupción-220101 | Sector: Delincuencia | Industria: SOCIEDAD - 22</t>
  </si>
  <si>
    <t>220101004prevaricacion</t>
  </si>
  <si>
    <t>INSERT INTO categoria VALUES (220101004,'Prevaricación','Prevaricación-220101004','Prevaricación-220101004 | Prod: Corrupción-220101 | Sector: Delincuencia | Industria: SOCIEDAD - 22',220101);</t>
  </si>
  <si>
    <t>Soborno</t>
  </si>
  <si>
    <t>Soborno-220101005</t>
  </si>
  <si>
    <t>Soborno-220101005 | Prod: Corrupción-220101 | Sector: Delincuencia | Industria: SOCIEDAD - 22</t>
  </si>
  <si>
    <t>220101005soborno</t>
  </si>
  <si>
    <t>INSERT INTO categoria VALUES (220101005,'Soborno','Soborno-220101005','Soborno-220101005 | Prod: Corrupción-220101 | Sector: Delincuencia | Industria: SOCIEDAD - 22',220101);</t>
  </si>
  <si>
    <t>Violación de Secretos</t>
  </si>
  <si>
    <t>Violación de Secretos-220101006</t>
  </si>
  <si>
    <t>Violación de Secretos-220101006 | Prod: Corrupción-220101 | Sector: Delincuencia | Industria: SOCIEDAD - 22</t>
  </si>
  <si>
    <t>220101006violacion_de_secretos</t>
  </si>
  <si>
    <t>INSERT INTO categoria VALUES (220101006,'Violación de Secretos','Violación de Secretos-220101006','Violación de Secretos-220101006 | Prod: Corrupción-220101 | Sector: Delincuencia | Industria: SOCIEDAD - 22',220101);</t>
  </si>
  <si>
    <t>Peculado o Desvío de Dinero</t>
  </si>
  <si>
    <t>Peculado o Desvío de Dinero-220101007</t>
  </si>
  <si>
    <t>Peculado o Desvío de Dinero-220101007 | Prod: Corrupción-220101 | Sector: Delincuencia | Industria: SOCIEDAD - 22</t>
  </si>
  <si>
    <t>220101007peculado_o_desvio_de_dinero</t>
  </si>
  <si>
    <t>INSERT INTO categoria VALUES (220101007,'Peculado o Desvío de Dinero','Peculado o Desvío de Dinero-220101007','Peculado o Desvío de Dinero-220101007 | Prod: Corrupción-220101 | Sector: Delincuencia | Industria: SOCIEDAD - 22',220101);</t>
  </si>
  <si>
    <t>Tráfico de Influencias</t>
  </si>
  <si>
    <t>Tráfico de Influencias-220101008</t>
  </si>
  <si>
    <t>Tráfico de Influencias-220101008 | Prod: Corrupción-220101 | Sector: Delincuencia | Industria: SOCIEDAD - 22</t>
  </si>
  <si>
    <t>220101008trafico_de_influencias</t>
  </si>
  <si>
    <t>INSERT INTO categoria VALUES (220101008,'Tráfico de Influencias','Tráfico de Influencias-220101008','Tráfico de Influencias-220101008 | Prod: Corrupción-220101 | Sector: Delincuencia | Industria: SOCIEDAD - 22',220101);</t>
  </si>
  <si>
    <t>Abuso de Funciones</t>
  </si>
  <si>
    <t>Abuso de Funciones-220101009</t>
  </si>
  <si>
    <t>Abuso de Funciones-220101009 | Prod: Corrupción-220101 | Sector: Delincuencia | Industria: SOCIEDAD - 22</t>
  </si>
  <si>
    <t>220101009abuso_de_funciones</t>
  </si>
  <si>
    <t>INSERT INTO categoria VALUES (220101009,'Abuso de Funciones','Abuso de Funciones-220101009','Abuso de Funciones-220101009 | Prod: Corrupción-220101 | Sector: Delincuencia | Industria: SOCIEDAD - 22',220101);</t>
  </si>
  <si>
    <t>Enriquecimiento Oculto</t>
  </si>
  <si>
    <t>Enriquecimiento Oculto-220101010</t>
  </si>
  <si>
    <t>Enriquecimiento Oculto-220101010 | Prod: Corrupción-220101 | Sector: Delincuencia | Industria: SOCIEDAD - 22</t>
  </si>
  <si>
    <t>220101010enriquecimiento_oculto</t>
  </si>
  <si>
    <t>INSERT INTO categoria VALUES (220101010,'Enriquecimiento Oculto','Enriquecimiento Oculto-220101010','Enriquecimiento Oculto-220101010 | Prod: Corrupción-220101 | Sector: Delincuencia | Industria: SOCIEDAD - 22',220101);</t>
  </si>
  <si>
    <t>Obstrucción de Justicia</t>
  </si>
  <si>
    <t>Obstrucción de Justicia-220101011</t>
  </si>
  <si>
    <t>Obstrucción de Justicia-220101011 | Prod: Corrupción-220101 | Sector: Delincuencia | Industria: SOCIEDAD - 22</t>
  </si>
  <si>
    <t>220101011obstruccion_de_justicia</t>
  </si>
  <si>
    <t>INSERT INTO categoria VALUES (220101011,'Obstrucción de Justicia','Obstrucción de Justicia-220101011','Obstrucción de Justicia-220101011 | Prod: Corrupción-220101 | Sector: Delincuencia | Industria: SOCIEDAD - 22',220101);</t>
  </si>
  <si>
    <t>Colusión</t>
  </si>
  <si>
    <t>Colusión-220101012</t>
  </si>
  <si>
    <t>Colusión-220101012 | Prod: Corrupción-220101 | Sector: Delincuencia | Industria: SOCIEDAD - 22</t>
  </si>
  <si>
    <t>220101012colusion</t>
  </si>
  <si>
    <t>INSERT INTO categoria VALUES (220101012,'Colusión','Colusión-220101012','Colusión-220101012 | Prod: Corrupción-220101 | Sector: Delincuencia | Industria: SOCIEDAD - 22',220101);</t>
  </si>
  <si>
    <t>Uso Ilegal de Información</t>
  </si>
  <si>
    <t>Uso Ilegal de Información-220101013</t>
  </si>
  <si>
    <t>Uso Ilegal de Información-220101013 | Prod: Corrupción-220101 | Sector: Delincuencia | Industria: SOCIEDAD - 22</t>
  </si>
  <si>
    <t>220101013uso_ilegal_de_informacion</t>
  </si>
  <si>
    <t>INSERT INTO categoria VALUES (220101013,'Uso Ilegal de Información','Uso Ilegal de Información-220101013','Uso Ilegal de Información-220101013 | Prod: Corrupción-220101 | Sector: Delincuencia | Industria: SOCIEDAD - 22',220101);</t>
  </si>
  <si>
    <t>Nepotismo</t>
  </si>
  <si>
    <t>Nepotismo-220101014</t>
  </si>
  <si>
    <t>Nepotismo-220101014 | Prod: Corrupción-220101 | Sector: Delincuencia | Industria: SOCIEDAD - 22</t>
  </si>
  <si>
    <t>220101014nepotismo</t>
  </si>
  <si>
    <t>INSERT INTO categoria VALUES (220101014,'Nepotismo','Nepotismo-220101014','Nepotismo-220101014 | Prod: Corrupción-220101 | Sector: Delincuencia | Industria: SOCIEDAD - 22',220101);</t>
  </si>
  <si>
    <t>Conspiración</t>
  </si>
  <si>
    <t>Conspiración-220101015</t>
  </si>
  <si>
    <t>Conspiración-220101015 | Prod: Corrupción-220101 | Sector: Delincuencia | Industria: SOCIEDAD - 22</t>
  </si>
  <si>
    <t>220101015conspiracion</t>
  </si>
  <si>
    <t>INSERT INTO categoria VALUES (220101015,'Conspiración','Conspiración-220101015','Conspiración-220101015 | Prod: Corrupción-220101 | Sector: Delincuencia | Industria: SOCIEDAD - 22',220101);</t>
  </si>
  <si>
    <t>Negociación Incompatible</t>
  </si>
  <si>
    <t>Negociación Incompatible-220101016</t>
  </si>
  <si>
    <t>Negociación Incompatible-220101016 | Prod: Corrupción-220101 | Sector: Delincuencia | Industria: SOCIEDAD - 22</t>
  </si>
  <si>
    <t>220101016negociacion_incompatible</t>
  </si>
  <si>
    <t>INSERT INTO categoria VALUES (220101016,'Negociación Incompatible','Negociación Incompatible-220101016','Negociación Incompatible-220101016 | Prod: Corrupción-220101 | Sector: Delincuencia | Industria: SOCIEDAD - 22',220101);</t>
  </si>
  <si>
    <t>Administración Desleal De Persona Jurídica</t>
  </si>
  <si>
    <t>Administración Desleal De Persona Jurídica-220101017</t>
  </si>
  <si>
    <t>Administración Desleal De Persona Jurídica-220101017 | Prod: Corrupción-220101 | Sector: Delincuencia | Industria: SOCIEDAD - 22</t>
  </si>
  <si>
    <t>220101017administracion_desleal_de_persona_juridica</t>
  </si>
  <si>
    <t>INSERT INTO categoria VALUES (220101017,'Administración Desleal De Persona Jurídica','Administración Desleal De Persona Jurídica-220101017','Administración Desleal De Persona Jurídica-220101017 | Prod: Corrupción-220101 | Sector: Delincuencia | Industria: SOCIEDAD - 22',220101);</t>
  </si>
  <si>
    <t>Corrupción Entre Particulares Cometido Persona Jurídica</t>
  </si>
  <si>
    <t>Corrupción Entre Particulares Cometido Persona Jurídica-220101018</t>
  </si>
  <si>
    <t>Corrupción Entre Particulares Cometido Persona Jurídica-220101018 | Prod: Corrupción-220101 | Sector: Delincuencia | Industria: SOCIEDAD - 22</t>
  </si>
  <si>
    <t>220101018corrupcion_entre_particulares_cometido_persona_juridica</t>
  </si>
  <si>
    <t>INSERT INTO categoria VALUES (220101018,'Corrupción Entre Particulares Cometido Persona Jurídica','Corrupción Entre Particulares Cometido Persona Jurídica-220101018','Corrupción Entre Particulares Cometido Persona Jurídica-220101018 | Prod: Corrupción-220101 | Sector: Delincuencia | Industria: SOCIEDAD - 22',220101);</t>
  </si>
  <si>
    <t>Crimen Organizado y Lavado de Dinero</t>
  </si>
  <si>
    <t>Armas</t>
  </si>
  <si>
    <t>Armas-220102001</t>
  </si>
  <si>
    <t>Armas-220102001 | Prod: LavDinero-220102 | Sector: Delincuencia | Industria: SOCIEDAD - 22</t>
  </si>
  <si>
    <t>220102001armas</t>
  </si>
  <si>
    <t>INSERT INTO categoria VALUES (220102001,'Armas','Armas-220102001','Armas-220102001 | Prod: LavDinero-220102 | Sector: Delincuencia | Industria: SOCIEDAD - 22',220102);</t>
  </si>
  <si>
    <t>Asociación Ilícita</t>
  </si>
  <si>
    <t>Asociación Ilícita-220102002</t>
  </si>
  <si>
    <t>Asociación Ilícita-220102002 | Prod: LavDinero-220102 | Sector: Delincuencia | Industria: SOCIEDAD - 22</t>
  </si>
  <si>
    <t>220102002asociacion_ilicita</t>
  </si>
  <si>
    <t>INSERT INTO categoria VALUES (220102002,'Asociación Ilícita','Asociación Ilícita-220102002','Asociación Ilícita-220102002 | Prod: LavDinero-220102 | Sector: Delincuencia | Industria: SOCIEDAD - 22',220102);</t>
  </si>
  <si>
    <t>Lavado de Dinero</t>
  </si>
  <si>
    <t>Lavado de Dinero-220102003</t>
  </si>
  <si>
    <t>Lavado de Dinero-220102003 | Prod: LavDinero-220102 | Sector: Delincuencia | Industria: SOCIEDAD - 22</t>
  </si>
  <si>
    <t>220102003lavado_de_dinero</t>
  </si>
  <si>
    <t>INSERT INTO categoria VALUES (220102003,'Lavado de Dinero','Lavado de Dinero-220102003','Lavado de Dinero-220102003 | Prod: LavDinero-220102 | Sector: Delincuencia | Industria: SOCIEDAD - 22',220102);</t>
  </si>
  <si>
    <t>Terrorismo</t>
  </si>
  <si>
    <t>Terrorismo-220102004</t>
  </si>
  <si>
    <t>Terrorismo-220102004 | Prod: LavDinero-220102 | Sector: Delincuencia | Industria: SOCIEDAD - 22</t>
  </si>
  <si>
    <t>220102004terrorismo</t>
  </si>
  <si>
    <t>INSERT INTO categoria VALUES (220102004,'Terrorismo','Terrorismo-220102004','Terrorismo-220102004 | Prod: LavDinero-220102 | Sector: Delincuencia | Industria: SOCIEDAD - 22',220102);</t>
  </si>
  <si>
    <t>Trata y Tráfico</t>
  </si>
  <si>
    <t>Trata y Tráfico-220102005</t>
  </si>
  <si>
    <t>Trata y Tráfico-220102005 | Prod: LavDinero-220102 | Sector: Delincuencia | Industria: SOCIEDAD - 22</t>
  </si>
  <si>
    <t>220102005trata_y_trafico</t>
  </si>
  <si>
    <t>INSERT INTO categoria VALUES (220102005,'Trata y Tráfico','Trata y Tráfico-220102005','Trata y Tráfico-220102005 | Prod: LavDinero-220102 | Sector: Delincuencia | Industria: SOCIEDAD - 22',220102);</t>
  </si>
  <si>
    <t>Falsificación</t>
  </si>
  <si>
    <t>Falsificación-220102006</t>
  </si>
  <si>
    <t>Falsificación-220102006 | Prod: LavDinero-220102 | Sector: Delincuencia | Industria: SOCIEDAD - 22</t>
  </si>
  <si>
    <t>220102006falsificacion</t>
  </si>
  <si>
    <t>INSERT INTO categoria VALUES (220102006,'Falsificación','Falsificación-220102006','Falsificación-220102006 | Prod: LavDinero-220102 | Sector: Delincuencia | Industria: SOCIEDAD - 22',220102);</t>
  </si>
  <si>
    <t>Asociaciones Ilícitas</t>
  </si>
  <si>
    <t>Asociaciones Ilícitas-220102007</t>
  </si>
  <si>
    <t>Asociaciones Ilícitas-220102007 | Prod: LavDinero-220102 | Sector: Delincuencia | Industria: SOCIEDAD - 22</t>
  </si>
  <si>
    <t>220102007asociaciones_ilicitas</t>
  </si>
  <si>
    <t>INSERT INTO categoria VALUES (220102007,'Asociaciones Ilícitas','Asociaciones Ilícitas-220102007','Asociaciones Ilícitas-220102007 | Prod: LavDinero-220102 | Sector: Delincuencia | Industria: SOCIEDAD - 22',220102);</t>
  </si>
  <si>
    <t>Asociación Ilícita Para Tráfico De Personas</t>
  </si>
  <si>
    <t>Asociación Ilícita Para Tráfico De Personas-220102008</t>
  </si>
  <si>
    <t>Asociación Ilícita Para Tráfico De Personas-220102008 | Prod: LavDinero-220102 | Sector: Delincuencia | Industria: SOCIEDAD - 22</t>
  </si>
  <si>
    <t>220102008asociacion_ilicita_para_trafico_de_personas</t>
  </si>
  <si>
    <t>INSERT INTO categoria VALUES (220102008,'Asociación Ilícita Para Tráfico De Personas','Asociación Ilícita Para Tráfico De Personas-220102008','Asociación Ilícita Para Tráfico De Personas-220102008 | Prod: LavDinero-220102 | Sector: Delincuencia | Industria: SOCIEDAD - 22',220102);</t>
  </si>
  <si>
    <t>Lavado De Dinero Persona Jurídica</t>
  </si>
  <si>
    <t>Lavado De Dinero Persona Jurídica-220102009</t>
  </si>
  <si>
    <t>Lavado De Dinero Persona Jurídica-220102009 | Prod: LavDinero-220102 | Sector: Delincuencia | Industria: SOCIEDAD - 22</t>
  </si>
  <si>
    <t>220102009lavado_de_dinero_persona_juridica</t>
  </si>
  <si>
    <t>INSERT INTO categoria VALUES (220102009,'Lavado De Dinero Persona Jurídica','Lavado De Dinero Persona Jurídica-220102009','Lavado De Dinero Persona Jurídica-220102009 | Prod: LavDinero-220102 | Sector: Delincuencia | Industria: SOCIEDAD - 22',220102);</t>
  </si>
  <si>
    <t>Lavado De Dinero Persona Natural</t>
  </si>
  <si>
    <t>Lavado De Dinero Persona Natural-220102010</t>
  </si>
  <si>
    <t>Lavado De Dinero Persona Natural-220102010 | Prod: LavDinero-220102 | Sector: Delincuencia | Industria: SOCIEDAD - 22</t>
  </si>
  <si>
    <t>220102010lavado_de_dinero_persona_natural</t>
  </si>
  <si>
    <t>INSERT INTO categoria VALUES (220102010,'Lavado De Dinero Persona Natural','Lavado De Dinero Persona Natural-220102010','Lavado De Dinero Persona Natural-220102010 | Prod: LavDinero-220102 | Sector: Delincuencia | Industria: SOCIEDAD - 22',220102);</t>
  </si>
  <si>
    <t>Asociación Ilícita Terrorista</t>
  </si>
  <si>
    <t>Asociación Ilícita Terrorista-220102011</t>
  </si>
  <si>
    <t>Asociación Ilícita Terrorista-220102011 | Prod: LavDinero-220102 | Sector: Delincuencia | Industria: SOCIEDAD - 22</t>
  </si>
  <si>
    <t>220102011asociacion_ilicita_terrorista</t>
  </si>
  <si>
    <t>INSERT INTO categoria VALUES (220102011,'Asociación Ilícita Terrorista','Asociación Ilícita Terrorista-220102011','Asociación Ilícita Terrorista-220102011 | Prod: LavDinero-220102 | Sector: Delincuencia | Industria: SOCIEDAD - 22',220102);</t>
  </si>
  <si>
    <t>Delitos Sexuales</t>
  </si>
  <si>
    <t>Abuso Sexual</t>
  </si>
  <si>
    <t>Abuso Sexual-220104001</t>
  </si>
  <si>
    <t>Abuso Sexual-220104001 | Prod: Sexuales-220104 | Sector: Delincuencia | Industria: SOCIEDAD - 22</t>
  </si>
  <si>
    <t>220104001abuso_sexual</t>
  </si>
  <si>
    <t>INSERT INTO categoria VALUES (220104001,'Abuso Sexual','Abuso Sexual-220104001','Abuso Sexual-220104001 | Prod: Sexuales-220104 | Sector: Delincuencia | Industria: SOCIEDAD - 22',220104);</t>
  </si>
  <si>
    <t>Abuso Sexual Infantil</t>
  </si>
  <si>
    <t>Abuso Sexual Infantil-220104002</t>
  </si>
  <si>
    <t>Abuso Sexual Infantil-220104002 | Prod: Sexuales-220104 | Sector: Delincuencia | Industria: SOCIEDAD - 22</t>
  </si>
  <si>
    <t>220104002abuso_sexual_infantil</t>
  </si>
  <si>
    <t>INSERT INTO categoria VALUES (220104002,'Abuso Sexual Infantil','Abuso Sexual Infantil-220104002','Abuso Sexual Infantil-220104002 | Prod: Sexuales-220104 | Sector: Delincuencia | Industria: SOCIEDAD - 22',220104);</t>
  </si>
  <si>
    <t>Abuso Sexual Infantil Impropio</t>
  </si>
  <si>
    <t>Abuso Sexual Infantil Impropio-220104003</t>
  </si>
  <si>
    <t>Abuso Sexual Infantil Impropio-220104003 | Prod: Sexuales-220104 | Sector: Delincuencia | Industria: SOCIEDAD - 22</t>
  </si>
  <si>
    <t>220104003abuso_sexual_infantil_impropio</t>
  </si>
  <si>
    <t>INSERT INTO categoria VALUES (220104003,'Abuso Sexual Infantil Impropio','Abuso Sexual Infantil Impropio-220104003','Abuso Sexual Infantil Impropio-220104003 | Prod: Sexuales-220104 | Sector: Delincuencia | Industria: SOCIEDAD - 22',220104);</t>
  </si>
  <si>
    <t>Estupro</t>
  </si>
  <si>
    <t>Estupro-220104004</t>
  </si>
  <si>
    <t>Estupro-220104004 | Prod: Sexuales-220104 | Sector: Delincuencia | Industria: SOCIEDAD - 22</t>
  </si>
  <si>
    <t>220104004estupro</t>
  </si>
  <si>
    <t>INSERT INTO categoria VALUES (220104004,'Estupro','Estupro-220104004','Estupro-220104004 | Prod: Sexuales-220104 | Sector: Delincuencia | Industria: SOCIEDAD - 22',220104);</t>
  </si>
  <si>
    <t>Violación</t>
  </si>
  <si>
    <t>Violación-220104005</t>
  </si>
  <si>
    <t>Violación-220104005 | Prod: Sexuales-220104 | Sector: Delincuencia | Industria: SOCIEDAD - 22</t>
  </si>
  <si>
    <t>220104005violacion</t>
  </si>
  <si>
    <t>INSERT INTO categoria VALUES (220104005,'Violación','Violación-220104005','Violación-220104005 | Prod: Sexuales-220104 | Sector: Delincuencia | Industria: SOCIEDAD - 22',220104);</t>
  </si>
  <si>
    <t>Violación con Homicidio</t>
  </si>
  <si>
    <t>Violación con Homicidio-220104006</t>
  </si>
  <si>
    <t>Violación con Homicidio-220104006 | Prod: Sexuales-220104 | Sector: Delincuencia | Industria: SOCIEDAD - 22</t>
  </si>
  <si>
    <t>220104006violacion_con_homicidio</t>
  </si>
  <si>
    <t>INSERT INTO categoria VALUES (220104006,'Violación con Homicidio','Violación con Homicidio-220104006','Violación con Homicidio-220104006 | Prod: Sexuales-220104 | Sector: Delincuencia | Industria: SOCIEDAD - 22',220104);</t>
  </si>
  <si>
    <t>Violación Impropia</t>
  </si>
  <si>
    <t>Violación Impropia-220104007</t>
  </si>
  <si>
    <t>Violación Impropia-220104007 | Prod: Sexuales-220104 | Sector: Delincuencia | Industria: SOCIEDAD - 22</t>
  </si>
  <si>
    <t>220104007violacion_impropia</t>
  </si>
  <si>
    <t>INSERT INTO categoria VALUES (220104007,'Violación Impropia','Violación Impropia-220104007','Violación Impropia-220104007 | Prod: Sexuales-220104 | Sector: Delincuencia | Industria: SOCIEDAD - 22',220104);</t>
  </si>
  <si>
    <t>Abuso Sexual (Sólo Crimen)</t>
  </si>
  <si>
    <t>Abuso Sexual (Sólo Crimen)-220104008</t>
  </si>
  <si>
    <t>Abuso Sexual (Sólo Crimen)-220104008 | Prod: Sexuales-220104 | Sector: Delincuencia | Industria: SOCIEDAD - 22</t>
  </si>
  <si>
    <t>220104008abuso_sexual_(solo_crimen)</t>
  </si>
  <si>
    <t>INSERT INTO categoria VALUES (220104008,'Abuso Sexual (Sólo Crimen)','Abuso Sexual (Sólo Crimen)-220104008','Abuso Sexual (Sólo Crimen)-220104008 | Prod: Sexuales-220104 | Sector: Delincuencia | Industria: SOCIEDAD - 22',220104);</t>
  </si>
  <si>
    <t>Abuso Sexual Adulto</t>
  </si>
  <si>
    <t>Abuso Sexual Adulto-220104009</t>
  </si>
  <si>
    <t>Abuso Sexual Adulto-220104009 | Prod: Sexuales-220104 | Sector: Delincuencia | Industria: SOCIEDAD - 22</t>
  </si>
  <si>
    <t>220104009abuso_sexual_adulto</t>
  </si>
  <si>
    <t>INSERT INTO categoria VALUES (220104009,'Abuso Sexual Adulto','Abuso Sexual Adulto-220104009','Abuso Sexual Adulto-220104009 | Prod: Sexuales-220104 | Sector: Delincuencia | Industria: SOCIEDAD - 22',220104);</t>
  </si>
  <si>
    <t>Abuso Sexual Calificado c/Introduccion Objetos O Uso Animal</t>
  </si>
  <si>
    <t>Abuso Sexual Calificado c/Introduccion Objetos O Uso Animal-220104010</t>
  </si>
  <si>
    <t>Abuso Sexual Calificado c/Introduccion Objetos O Uso Animal-220104010 | Prod: Sexuales-220104 | Sector: Delincuencia | Industria: SOCIEDAD - 22</t>
  </si>
  <si>
    <t>220104010abuso_sexual_calificado_c/introduccion_objetos_o_uso_animal</t>
  </si>
  <si>
    <t>INSERT INTO categoria VALUES (220104010,'Abuso Sexual Calificado c/Introduccion Objetos O Uso Animal','Abuso Sexual Calificado c/Introduccion Objetos O Uso Animal-220104010','Abuso Sexual Calificado c/Introduccion Objetos O Uso Animal-220104010 | Prod: Sexuales-220104 | Sector: Delincuencia | Industria: SOCIEDAD - 22',220104);</t>
  </si>
  <si>
    <t>Abuso Sexual Con Contacto De Menor De 14 Años</t>
  </si>
  <si>
    <t>Abuso Sexual Con Contacto De Menor De 14 Años-220104011</t>
  </si>
  <si>
    <t>Abuso Sexual Con Contacto De Menor De 14 Años-220104011 | Prod: Sexuales-220104 | Sector: Delincuencia | Industria: SOCIEDAD - 22</t>
  </si>
  <si>
    <t>220104011abuso_sexual_con_contacto_de_menor_de_14_años</t>
  </si>
  <si>
    <t>INSERT INTO categoria VALUES (220104011,'Abuso Sexual Con Contacto De Menor De 14 Años','Abuso Sexual Con Contacto De Menor De 14 Años-220104011','Abuso Sexual Con Contacto De Menor De 14 Años-220104011 | Prod: Sexuales-220104 | Sector: Delincuencia | Industria: SOCIEDAD - 22',220104);</t>
  </si>
  <si>
    <t>Abuso Sexual De 14 Años A Menor De 18 Años Con Circunstancia Estupro</t>
  </si>
  <si>
    <t>Abuso Sexual De 14 Años A Menor De 18 Años Con Circunstancia Estupro-220104012</t>
  </si>
  <si>
    <t>Abuso Sexual De 14 Años A Menor De 18 Años Con Circunstancia Estupro-220104012 | Prod: Sexuales-220104 | Sector: Delincuencia | Industria: SOCIEDAD - 22</t>
  </si>
  <si>
    <t>220104012abuso_sexual_de_14_años_a_menor_de_18_años_con_circunstancia_estupro</t>
  </si>
  <si>
    <t>INSERT INTO categoria VALUES (220104012,'Abuso Sexual De 14 Años A Menor De 18 Años Con Circunstancia Estupro','Abuso Sexual De 14 Años A Menor De 18 Años Con Circunstancia Estupro-220104012','Abuso Sexual De 14 Años A Menor De 18 Años Con Circunstancia Estupro-220104012 | Prod: Sexuales-220104 | Sector: Delincuencia | Industria: SOCIEDAD - 22',220104);</t>
  </si>
  <si>
    <t>Abuso Sexual De Mayor De 14 (Con Circunstancias De Violación)</t>
  </si>
  <si>
    <t>Abuso Sexual De Mayor De 14 (Con Circunstancias De Violación)-220104013</t>
  </si>
  <si>
    <t>Abuso Sexual De Mayor De 14 (Con Circunstancias De Violación)-220104013 | Prod: Sexuales-220104 | Sector: Delincuencia | Industria: SOCIEDAD - 22</t>
  </si>
  <si>
    <t>220104013abuso_sexual_de_mayor_de_14_(con_circunstancias_de_violacion)</t>
  </si>
  <si>
    <t>INSERT INTO categoria VALUES (220104013,'Abuso Sexual De Mayor De 14 (Con Circunstancias De Violación)','Abuso Sexual De Mayor De 14 (Con Circunstancias De Violación)-220104013','Abuso Sexual De Mayor De 14 (Con Circunstancias De Violación)-220104013 | Prod: Sexuales-220104 | Sector: Delincuencia | Industria: SOCIEDAD - 22',220104);</t>
  </si>
  <si>
    <t>Abuso Sexual Mayor 14 /Sorpresa Sin Consentimiento</t>
  </si>
  <si>
    <t>Abuso Sexual Mayor 14 /Sorpresa Sin Consentimiento-220104014</t>
  </si>
  <si>
    <t>Abuso Sexual Mayor 14 /Sorpresa Sin Consentimiento-220104014 | Prod: Sexuales-220104 | Sector: Delincuencia | Industria: SOCIEDAD - 22</t>
  </si>
  <si>
    <t>220104014abuso_sexual_mayor_14_/sorpresa_sin_consentimiento</t>
  </si>
  <si>
    <t>INSERT INTO categoria VALUES (220104014,'Abuso Sexual Mayor 14 /Sorpresa Sin Consentimiento','Abuso Sexual Mayor 14 /Sorpresa Sin Consentimiento-220104014','Abuso Sexual Mayor 14 /Sorpresa Sin Consentimiento-220104014 | Prod: Sexuales-220104 | Sector: Delincuencia | Industria: SOCIEDAD - 22',220104);</t>
  </si>
  <si>
    <t>Abuso Sexual Sin Contacto</t>
  </si>
  <si>
    <t>Abuso Sexual Sin Contacto-220104015</t>
  </si>
  <si>
    <t>Abuso Sexual Sin Contacto-220104015 | Prod: Sexuales-220104 | Sector: Delincuencia | Industria: SOCIEDAD - 22</t>
  </si>
  <si>
    <t>220104015abuso_sexual_sin_contacto</t>
  </si>
  <si>
    <t>INSERT INTO categoria VALUES (220104015,'Abuso Sexual Sin Contacto','Abuso Sexual Sin Contacto-220104015','Abuso Sexual Sin Contacto-220104015 | Prod: Sexuales-220104 | Sector: Delincuencia | Industria: SOCIEDAD - 22',220104);</t>
  </si>
  <si>
    <t>Adquisición O Almacenamiento Material Pornográfico Infantil</t>
  </si>
  <si>
    <t>Adquisición O Almacenamiento Material Pornográfico Infantil-220104016</t>
  </si>
  <si>
    <t>Adquisición O Almacenamiento Material Pornográfico Infantil-220104016 | Prod: Sexuales-220104 | Sector: Delincuencia | Industria: SOCIEDAD - 22</t>
  </si>
  <si>
    <t>220104016adquisicion_o_almacenamiento_material_pornografico_infantil</t>
  </si>
  <si>
    <t>INSERT INTO categoria VALUES (220104016,'Adquisición O Almacenamiento Material Pornográfico Infantil','Adquisición O Almacenamiento Material Pornográfico Infantil-220104016','Adquisición O Almacenamiento Material Pornográfico Infantil-220104016 | Prod: Sexuales-220104 | Sector: Delincuencia | Industria: SOCIEDAD - 22',220104);</t>
  </si>
  <si>
    <t>Comercialización Material Pornógrafico Elaborado Utilizando Menores de 18 años</t>
  </si>
  <si>
    <t>Comercialización Material Pornógrafico Elaborado Utilizando Menores de 18 años-220104017</t>
  </si>
  <si>
    <t>Comercialización Material Pornógrafico Elaborado Utilizando Menores de 18 años-220104017 | Prod: Sexuales-220104 | Sector: Delincuencia | Industria: SOCIEDAD - 22</t>
  </si>
  <si>
    <t>220104017comercializacion_material_pornografico_elaborado_utilizando_menores_de_18_años</t>
  </si>
  <si>
    <t>INSERT INTO categoria VALUES (220104017,'Comercialización Material Pornógrafico Elaborado Utilizando Menores de 18 años','Comercialización Material Pornógrafico Elaborado Utilizando Menores de 18 años-220104017','Comercialización Material Pornógrafico Elaborado Utilizando Menores de 18 años-220104017 | Prod: Sexuales-220104 | Sector: Delincuencia | Industria: SOCIEDAD - 22',220104);</t>
  </si>
  <si>
    <t>Delitos De Signifación Sexual</t>
  </si>
  <si>
    <t>Delitos De Signifación Sexual-220104018</t>
  </si>
  <si>
    <t>Delitos De Signifación Sexual-220104018 | Prod: Sexuales-220104 | Sector: Delincuencia | Industria: SOCIEDAD - 22</t>
  </si>
  <si>
    <t>220104018delitos_de_signifacion_sexual</t>
  </si>
  <si>
    <t>INSERT INTO categoria VALUES (220104018,'Delitos De Signifación Sexual','Delitos De Signifación Sexual-220104018','Delitos De Signifación Sexual-220104018 | Prod: Sexuales-220104 | Sector: Delincuencia | Industria: SOCIEDAD - 22',220104);</t>
  </si>
  <si>
    <t>Incesto</t>
  </si>
  <si>
    <t>Incesto-220104019</t>
  </si>
  <si>
    <t>Incesto-220104019 | Prod: Sexuales-220104 | Sector: Delincuencia | Industria: SOCIEDAD - 22</t>
  </si>
  <si>
    <t>220104019incesto</t>
  </si>
  <si>
    <t>INSERT INTO categoria VALUES (220104019,'Incesto','Incesto-220104019','Incesto-220104019 | Prod: Sexuales-220104 | Sector: Delincuencia | Industria: SOCIEDAD - 22',220104);</t>
  </si>
  <si>
    <t>Obtención De Servicios Sexuales De Menores</t>
  </si>
  <si>
    <t>Obtención De Servicios Sexuales De Menores-220104020</t>
  </si>
  <si>
    <t>Obtención De Servicios Sexuales De Menores-220104020 | Prod: Sexuales-220104 | Sector: Delincuencia | Industria: SOCIEDAD - 22</t>
  </si>
  <si>
    <t>220104020obtencion_de_servicios_sexuales_de_menores</t>
  </si>
  <si>
    <t>INSERT INTO categoria VALUES (220104020,'Obtención De Servicios Sexuales De Menores','Obtención De Servicios Sexuales De Menores-220104020','Obtención De Servicios Sexuales De Menores-220104020 | Prod: Sexuales-220104 | Sector: Delincuencia | Industria: SOCIEDAD - 22',220104);</t>
  </si>
  <si>
    <t>Producción De Material Pornógrafico Utilizando Menores 18 Años</t>
  </si>
  <si>
    <t>Producción De Material Pornógrafico Utilizando Menores 18 Años-220104021</t>
  </si>
  <si>
    <t>Producción De Material Pornógrafico Utilizando Menores 18 Años-220104021 | Prod: Sexuales-220104 | Sector: Delincuencia | Industria: SOCIEDAD - 22</t>
  </si>
  <si>
    <t>220104021produccion_de_material_pornografico_utilizando_menores_18_años</t>
  </si>
  <si>
    <t>INSERT INTO categoria VALUES (220104021,'Producción De Material Pornógrafico Utilizando Menores 18 Años','Producción De Material Pornógrafico Utilizando Menores 18 Años-220104021','Producción De Material Pornógrafico Utilizando Menores 18 Años-220104021 | Prod: Sexuales-220104 | Sector: Delincuencia | Industria: SOCIEDAD - 22',220104);</t>
  </si>
  <si>
    <t>Promover O Facilitar La Entrada O Salida De Personas Del País Para Prostitución</t>
  </si>
  <si>
    <t>Promover O Facilitar La Entrada O Salida De Personas Del País Para Prostitución-220104022</t>
  </si>
  <si>
    <t>Promover O Facilitar La Entrada O Salida De Personas Del País Para Prostitución-220104022 | Prod: Sexuales-220104 | Sector: Delincuencia | Industria: SOCIEDAD - 22</t>
  </si>
  <si>
    <t>220104022promover_o_facilitar_la_entrada_o_salida_de_personas_del_pais_para_prostitucion</t>
  </si>
  <si>
    <t>INSERT INTO categoria VALUES (220104022,'Promover O Facilitar La Entrada O Salida De Personas Del País Para Prostitución','Promover O Facilitar La Entrada O Salida De Personas Del País Para Prostitución-220104022','Promover O Facilitar La Entrada O Salida De Personas Del País Para Prostitución-220104022 | Prod: Sexuales-220104 | Sector: Delincuencia | Industria: SOCIEDAD - 22',220104);</t>
  </si>
  <si>
    <t>Promover O Facilitar Prostitucion De Menores</t>
  </si>
  <si>
    <t>Promover O Facilitar Prostitucion De Menores-220104023</t>
  </si>
  <si>
    <t>Promover O Facilitar Prostitucion De Menores-220104023 | Prod: Sexuales-220104 | Sector: Delincuencia | Industria: SOCIEDAD - 22</t>
  </si>
  <si>
    <t>220104023promover_o_facilitar_prostitucion_de_menores</t>
  </si>
  <si>
    <t>INSERT INTO categoria VALUES (220104023,'Promover O Facilitar Prostitucion De Menores','Promover O Facilitar Prostitucion De Menores-220104023','Promover O Facilitar Prostitucion De Menores-220104023 | Prod: Sexuales-220104 | Sector: Delincuencia | Industria: SOCIEDAD - 22',220104);</t>
  </si>
  <si>
    <t>Violación De Mayor De 14 Años</t>
  </si>
  <si>
    <t>Violación De Mayor De 14 Años-220104024</t>
  </si>
  <si>
    <t>Violación De Mayor De 14 Años-220104024 | Prod: Sexuales-220104 | Sector: Delincuencia | Industria: SOCIEDAD - 22</t>
  </si>
  <si>
    <t>220104024violacion_de_mayor_de_14_años</t>
  </si>
  <si>
    <t>INSERT INTO categoria VALUES (220104024,'Violación De Mayor De 14 Años','Violación De Mayor De 14 Años-220104024','Violación De Mayor De 14 Años-220104024 | Prod: Sexuales-220104 | Sector: Delincuencia | Industria: SOCIEDAD - 22',220104);</t>
  </si>
  <si>
    <t>Violación De Menor De 14 Años</t>
  </si>
  <si>
    <t>Violación De Menor De 14 Años-220104025</t>
  </si>
  <si>
    <t>Violación De Menor De 14 Años-220104025 | Prod: Sexuales-220104 | Sector: Delincuencia | Industria: SOCIEDAD - 22</t>
  </si>
  <si>
    <t>220104025violacion_de_menor_de_14_años</t>
  </si>
  <si>
    <t>INSERT INTO categoria VALUES (220104025,'Violación De Menor De 14 Años','Violación De Menor De 14 Años-220104025','Violación De Menor De 14 Años-220104025 | Prod: Sexuales-220104 | Sector: Delincuencia | Industria: SOCIEDAD - 22',220104);</t>
  </si>
  <si>
    <t>Acoso Sexual Lugares Públicos /Libre Acceso Público</t>
  </si>
  <si>
    <t>Acoso Sexual Lugares Públicos /Libre Acceso Público-220104026</t>
  </si>
  <si>
    <t>Acoso Sexual Lugares Públicos /Libre Acceso Público-220104026 | Prod: Sexuales-220104 | Sector: Delincuencia | Industria: SOCIEDAD - 22</t>
  </si>
  <si>
    <t>220104026acoso_sexual_lugares_publicos_/libre_acceso_publico</t>
  </si>
  <si>
    <t>INSERT INTO categoria VALUES (220104026,'Acoso Sexual Lugares Públicos /Libre Acceso Público','Acoso Sexual Lugares Públicos /Libre Acceso Público-220104026','Acoso Sexual Lugares Públicos /Libre Acceso Público-220104026 | Prod: Sexuales-220104 | Sector: Delincuencia | Industria: SOCIEDAD - 22',220104);</t>
  </si>
  <si>
    <t>Violación Con Homicidio O Femicidio</t>
  </si>
  <si>
    <t>Violación Con Homicidio O Femicidio-220104027</t>
  </si>
  <si>
    <t>Violación Con Homicidio O Femicidio-220104027 | Prod: Sexuales-220104 | Sector: Delincuencia | Industria: SOCIEDAD - 22</t>
  </si>
  <si>
    <t>220104027violacion_con_homicidio_o_femicidio</t>
  </si>
  <si>
    <t>INSERT INTO categoria VALUES (220104027,'Violación Con Homicidio O Femicidio','Violación Con Homicidio O Femicidio-220104027','Violación Con Homicidio O Femicidio-220104027 | Prod: Sexuales-220104 | Sector: Delincuencia | Industria: SOCIEDAD - 22',220104);</t>
  </si>
  <si>
    <t>Suministro De Hidrocarburos Aromáticos A Menores</t>
  </si>
  <si>
    <t>Suministro De Hidrocarburos Aromáticos A Menores-220104028</t>
  </si>
  <si>
    <t>Suministro De Hidrocarburos Aromáticos A Menores-220104028 | Prod: Sexuales-220104 | Sector: Delincuencia | Industria: SOCIEDAD - 22</t>
  </si>
  <si>
    <t>220104028suministro_de_hidrocarburos_aromaticos_a_menores</t>
  </si>
  <si>
    <t>INSERT INTO categoria VALUES (220104028,'Suministro De Hidrocarburos Aromáticos A Menores','Suministro De Hidrocarburos Aromáticos A Menores-220104028','Suministro De Hidrocarburos Aromáticos A Menores-220104028 | Prod: Sexuales-220104 | Sector: Delincuencia | Industria: SOCIEDAD - 22',220104);</t>
  </si>
  <si>
    <t>Difusión De Material Pornográfico</t>
  </si>
  <si>
    <t>Difusión De Material Pornográfico-220104029</t>
  </si>
  <si>
    <t>Difusión De Material Pornográfico-220104029 | Prod: Sexuales-220104 | Sector: Delincuencia | Industria: SOCIEDAD - 22</t>
  </si>
  <si>
    <t>220104029difusion_de_material_pornografico</t>
  </si>
  <si>
    <t>INSERT INTO categoria VALUES (220104029,'Difusión De Material Pornográfico','Difusión De Material Pornográfico-220104029','Difusión De Material Pornográfico-220104029 | Prod: Sexuales-220104 | Sector: Delincuencia | Industria: SOCIEDAD - 22',220104);</t>
  </si>
  <si>
    <t>Abusos Deshonestos</t>
  </si>
  <si>
    <t>Abusos Deshonestos-220104030</t>
  </si>
  <si>
    <t>Abusos Deshonestos-220104030 | Prod: Sexuales-220104 | Sector: Delincuencia | Industria: SOCIEDAD - 22</t>
  </si>
  <si>
    <t>220104030abusos_deshonestos</t>
  </si>
  <si>
    <t>INSERT INTO categoria VALUES (220104030,'Abusos Deshonestos','Abusos Deshonestos-220104030','Abusos Deshonestos-220104030 | Prod: Sexuales-220104 | Sector: Delincuencia | Industria: SOCIEDAD - 22',220104);</t>
  </si>
  <si>
    <t>Drogas</t>
  </si>
  <si>
    <t>Consumo y Porte de Droga en lugares privados</t>
  </si>
  <si>
    <t>Consumo y Porte de Droga en lugares privados-220105001</t>
  </si>
  <si>
    <t>Consumo y Porte de Droga en lugares privados-220105001 | Prod: Drogas-220105 | Sector: Delincuencia | Industria: SOCIEDAD - 22</t>
  </si>
  <si>
    <t>220105001consumo_y_porte_de_droga_en_lugares_privados</t>
  </si>
  <si>
    <t>INSERT INTO categoria VALUES (220105001,'Consumo y Porte de Droga en lugares privados','Consumo y Porte de Droga en lugares privados-220105001','Consumo y Porte de Droga en lugares privados-220105001 | Prod: Drogas-220105 | Sector: Delincuencia | Industria: SOCIEDAD - 22',220105);</t>
  </si>
  <si>
    <t>Consumo y Porte de Droga en lugares públicos o abiertos al público</t>
  </si>
  <si>
    <t>Consumo y Porte de Droga en lugares públicos o abiertos al público-220105002</t>
  </si>
  <si>
    <t>Consumo y Porte de Droga en lugares públicos o abiertos al público-220105002 | Prod: Drogas-220105 | Sector: Delincuencia | Industria: SOCIEDAD - 22</t>
  </si>
  <si>
    <t>220105002consumo_y_porte_de_droga_en_lugares_publicos_o_abiertos_al_publico</t>
  </si>
  <si>
    <t>INSERT INTO categoria VALUES (220105002,'Consumo y Porte de Droga en lugares públicos o abiertos al público','Consumo y Porte de Droga en lugares públicos o abiertos al público-220105002','Consumo y Porte de Droga en lugares públicos o abiertos al público-220105002 | Prod: Drogas-220105 | Sector: Delincuencia | Industria: SOCIEDAD - 22',220105);</t>
  </si>
  <si>
    <t>Cultivo</t>
  </si>
  <si>
    <t>Cultivo-220105003</t>
  </si>
  <si>
    <t>Cultivo-220105003 | Prod: Drogas-220105 | Sector: Delincuencia | Industria: SOCIEDAD - 22</t>
  </si>
  <si>
    <t>220105003cultivo</t>
  </si>
  <si>
    <t>INSERT INTO categoria VALUES (220105003,'Cultivo','Cultivo-220105003','Cultivo-220105003 | Prod: Drogas-220105 | Sector: Delincuencia | Industria: SOCIEDAD - 22',220105);</t>
  </si>
  <si>
    <t>Desvío de Precursores Químicos</t>
  </si>
  <si>
    <t>Desvío de Precursores Químicos-220105004</t>
  </si>
  <si>
    <t>Desvío de Precursores Químicos-220105004 | Prod: Drogas-220105 | Sector: Delincuencia | Industria: SOCIEDAD - 22</t>
  </si>
  <si>
    <t>220105004desvio_de_precursores_quimicos</t>
  </si>
  <si>
    <t>INSERT INTO categoria VALUES (220105004,'Desvío de Precursores Químicos','Desvío de Precursores Químicos-220105004','Desvío de Precursores Químicos-220105004 | Prod: Drogas-220105 | Sector: Delincuencia | Industria: SOCIEDAD - 22',220105);</t>
  </si>
  <si>
    <t>Elaboración Ilícita</t>
  </si>
  <si>
    <t>Elaboración Ilícita-220105005</t>
  </si>
  <si>
    <t>Elaboración Ilícita-220105005 | Prod: Drogas-220105 | Sector: Delincuencia | Industria: SOCIEDAD - 22</t>
  </si>
  <si>
    <t>220105005elaboracion_ilicita</t>
  </si>
  <si>
    <t>INSERT INTO categoria VALUES (220105005,'Elaboración Ilícita','Elaboración Ilícita-220105005','Elaboración Ilícita-220105005 | Prod: Drogas-220105 | Sector: Delincuencia | Industria: SOCIEDAD - 22',220105);</t>
  </si>
  <si>
    <t>Facilitación de bienes muebles o inmuebles</t>
  </si>
  <si>
    <t>Facilitación de bienes muebles o inmuebles-220105006</t>
  </si>
  <si>
    <t>Facilitación de bienes muebles o inmuebles-220105006 | Prod: Drogas-220105 | Sector: Delincuencia | Industria: SOCIEDAD - 22</t>
  </si>
  <si>
    <t>220105006facilitacion_de_bienes_muebles_o_inmuebles</t>
  </si>
  <si>
    <t>INSERT INTO categoria VALUES (220105006,'Facilitación de bienes muebles o inmuebles','Facilitación de bienes muebles o inmuebles-220105006','Facilitación de bienes muebles o inmuebles-220105006 | Prod: Drogas-220105 | Sector: Delincuencia | Industria: SOCIEDAD - 22',220105);</t>
  </si>
  <si>
    <t>Omisión de Denuncia</t>
  </si>
  <si>
    <t>Omisión de Denuncia-220105007</t>
  </si>
  <si>
    <t>Omisión de Denuncia-220105007 | Prod: Drogas-220105 | Sector: Delincuencia | Industria: SOCIEDAD - 22</t>
  </si>
  <si>
    <t>220105007omision_de_denuncia</t>
  </si>
  <si>
    <t>INSERT INTO categoria VALUES (220105007,'Omisión de Denuncia','Omisión de Denuncia-220105007','Omisión de Denuncia-220105007 | Prod: Drogas-220105 | Sector: Delincuencia | Industria: SOCIEDAD - 22',220105);</t>
  </si>
  <si>
    <t>Tolerar o permitir el tráfico o consumo</t>
  </si>
  <si>
    <t>Tolerar o permitir el tráfico o consumo-220105008</t>
  </si>
  <si>
    <t>Tolerar o permitir el tráfico o consumo-220105008 | Prod: Drogas-220105 | Sector: Delincuencia | Industria: SOCIEDAD - 22</t>
  </si>
  <si>
    <t>220105008tolerar_o_permitir_el_trafico_o_consumo</t>
  </si>
  <si>
    <t>INSERT INTO categoria VALUES (220105008,'Tolerar o permitir el tráfico o consumo','Tolerar o permitir el tráfico o consumo-220105008','Tolerar o permitir el tráfico o consumo-220105008 | Prod: Drogas-220105 | Sector: Delincuencia | Industria: SOCIEDAD - 22',220105);</t>
  </si>
  <si>
    <t>Tráfico de Drogas</t>
  </si>
  <si>
    <t>Tráfico de Drogas-220105009</t>
  </si>
  <si>
    <t>Tráfico de Drogas-220105009 | Prod: Drogas-220105 | Sector: Delincuencia | Industria: SOCIEDAD - 22</t>
  </si>
  <si>
    <t>220105009trafico_de_drogas</t>
  </si>
  <si>
    <t>INSERT INTO categoria VALUES (220105009,'Tráfico de Drogas','Tráfico de Drogas-220105009','Tráfico de Drogas-220105009 | Prod: Drogas-220105 | Sector: Delincuencia | Industria: SOCIEDAD - 22',220105);</t>
  </si>
  <si>
    <t>Tráfico de pequeñas cantidades de drogas (microtráfico)</t>
  </si>
  <si>
    <t>Tráfico de pequeñas cantidades de drogas (microtráfico)-220105010</t>
  </si>
  <si>
    <t>Tráfico de pequeñas cantidades de drogas (microtráfico)-220105010 | Prod: Drogas-220105 | Sector: Delincuencia | Industria: SOCIEDAD - 22</t>
  </si>
  <si>
    <t>220105010trafico_de_pequeñas_cantidades_de_drogas_(microtrafico)</t>
  </si>
  <si>
    <t>INSERT INTO categoria VALUES (220105010,'Tráfico de pequeñas cantidades de drogas (microtráfico)','Tráfico de pequeñas cantidades de drogas (microtráfico)-220105010','Tráfico de pequeñas cantidades de drogas (microtráfico)-220105010 | Prod: Drogas-220105 | Sector: Delincuencia | Industria: SOCIEDAD - 22',220105);</t>
  </si>
  <si>
    <t>Conducción bajo los efectos del uso cualquier droga ilegal</t>
  </si>
  <si>
    <t>Conducción bajo los efectos del uso cualquier droga ilegal-220105011</t>
  </si>
  <si>
    <t>Conducción bajo los efectos del uso cualquier droga ilegal-220105011 | Prod: Drogas-220105 | Sector: Delincuencia | Industria: SOCIEDAD - 22</t>
  </si>
  <si>
    <t>220105011conduccion_bajo_los_efectos_del_uso_cualquier_droga_ilegal</t>
  </si>
  <si>
    <t>INSERT INTO categoria VALUES (220105011,'Conducción bajo los efectos del uso cualquier droga ilegal','Conducción bajo los efectos del uso cualquier droga ilegal-220105011','Conducción bajo los efectos del uso cualquier droga ilegal-220105011 | Prod: Drogas-220105 | Sector: Delincuencia | Industria: SOCIEDAD - 22',220105);</t>
  </si>
  <si>
    <t>Posesión de parafernalias de drogas</t>
  </si>
  <si>
    <t>Posesión de parafernalias de drogas-220105012</t>
  </si>
  <si>
    <t>Posesión de parafernalias de drogas-220105012 | Prod: Drogas-220105 | Sector: Delincuencia | Industria: SOCIEDAD - 22</t>
  </si>
  <si>
    <t>220105012posesion_de_parafernalias_de_drogas</t>
  </si>
  <si>
    <t>INSERT INTO categoria VALUES (220105012,'Posesión de parafernalias de drogas','Posesión de parafernalias de drogas-220105012','Posesión de parafernalias de drogas-220105012 | Prod: Drogas-220105 | Sector: Delincuencia | Industria: SOCIEDAD - 22',220105);</t>
  </si>
  <si>
    <t>Consumo/Porte De Drogas En Lugares Calificados</t>
  </si>
  <si>
    <t>Consumo/Porte De Drogas En Lugares Calificados-220105013</t>
  </si>
  <si>
    <t>Consumo/Porte De Drogas En Lugares Calificados-220105013 | Prod: Drogas-220105 | Sector: Delincuencia | Industria: SOCIEDAD - 22</t>
  </si>
  <si>
    <t>220105013consumo/porte_de_drogas_en_lugares_calificados</t>
  </si>
  <si>
    <t>INSERT INTO categoria VALUES (220105013,'Consumo/Porte De Drogas En Lugares Calificados','Consumo/Porte De Drogas En Lugares Calificados-220105013','Consumo/Porte De Drogas En Lugares Calificados-220105013 | Prod: Drogas-220105 | Sector: Delincuencia | Industria: SOCIEDAD - 22',220105);</t>
  </si>
  <si>
    <t>Consumo/Porte En Lugares Públicos O Privados c/Previo Concierto</t>
  </si>
  <si>
    <t>Consumo/Porte En Lugares Públicos O Privados c/Previo Concierto-220105014</t>
  </si>
  <si>
    <t>Consumo/Porte En Lugares Públicos O Privados c/Previo Concierto-220105014 | Prod: Drogas-220105 | Sector: Delincuencia | Industria: SOCIEDAD - 22</t>
  </si>
  <si>
    <t>220105014consumo/porte_en_lugares_publicos_o_privados_c/previo_concierto</t>
  </si>
  <si>
    <t>INSERT INTO categoria VALUES (220105014,'Consumo/Porte En Lugares Públicos O Privados c/Previo Concierto','Consumo/Porte En Lugares Públicos O Privados c/Previo Concierto-220105014','Consumo/Porte En Lugares Públicos O Privados c/Previo Concierto-220105014 | Prod: Drogas-220105 | Sector: Delincuencia | Industria: SOCIEDAD - 22',220105);</t>
  </si>
  <si>
    <t>Cultivo/Cosecha Especies Vegetales Productoras de Estupefacientes</t>
  </si>
  <si>
    <t>Cultivo/Cosecha Especies Vegetales Productoras de Estupefacientes-220105015</t>
  </si>
  <si>
    <t>Cultivo/Cosecha Especies Vegetales Productoras de Estupefacientes-220105015 | Prod: Drogas-220105 | Sector: Delincuencia | Industria: SOCIEDAD - 22</t>
  </si>
  <si>
    <t>220105015cultivo/cosecha_especies_vegetales_productoras_de_estupefacientes</t>
  </si>
  <si>
    <t>INSERT INTO categoria VALUES (220105015,'Cultivo/Cosecha Especies Vegetales Productoras de Estupefacientes','Cultivo/Cosecha Especies Vegetales Productoras de Estupefacientes-220105015','Cultivo/Cosecha Especies Vegetales Productoras de Estupefacientes-220105015 | Prod: Drogas-220105 | Sector: Delincuencia | Industria: SOCIEDAD - 22',220105);</t>
  </si>
  <si>
    <t>Elaboración Ilegal De Drogas O Sustancias Sicotrópicas</t>
  </si>
  <si>
    <t>Elaboración Ilegal De Drogas O Sustancias Sicotrópicas-220105016</t>
  </si>
  <si>
    <t>Elaboración Ilegal De Drogas O Sustancias Sicotrópicas-220105016 | Prod: Drogas-220105 | Sector: Delincuencia | Industria: SOCIEDAD - 22</t>
  </si>
  <si>
    <t>220105016elaboracion_ilegal_de_drogas_o_sustancias_sicotropicas</t>
  </si>
  <si>
    <t>INSERT INTO categoria VALUES (220105016,'Elaboración Ilegal De Drogas O Sustancias Sicotrópicas','Elaboración Ilegal De Drogas O Sustancias Sicotrópicas-220105016','Elaboración Ilegal De Drogas O Sustancias Sicotrópicas-220105016 | Prod: Drogas-220105 | Sector: Delincuencia | Industria: SOCIEDAD - 22',220105);</t>
  </si>
  <si>
    <t>Hallazgo De Drogas</t>
  </si>
  <si>
    <t>Hallazgo De Drogas-220105017</t>
  </si>
  <si>
    <t>Hallazgo De Drogas-220105017 | Prod: Drogas-220105 | Sector: Delincuencia | Industria: SOCIEDAD - 22</t>
  </si>
  <si>
    <t>220105017hallazgo_de_drogas</t>
  </si>
  <si>
    <t>INSERT INTO categoria VALUES (220105017,'Hallazgo De Drogas','Hallazgo De Drogas-220105017','Hallazgo De Drogas-220105017 | Prod: Drogas-220105 | Sector: Delincuencia | Industria: SOCIEDAD - 22',220105);</t>
  </si>
  <si>
    <t>Otros Delitos De La Ley 20.000</t>
  </si>
  <si>
    <t>Otros Delitos De La Ley 20.000-220105018</t>
  </si>
  <si>
    <t>Otros Delitos De La Ley 20.000-220105018 | Prod: Drogas-220105 | Sector: Delincuencia | Industria: SOCIEDAD - 22</t>
  </si>
  <si>
    <t>220105018otros_delitos_de_la_ley_20.000</t>
  </si>
  <si>
    <t>INSERT INTO categoria VALUES (220105018,'Otros Delitos De La Ley 20.000','Otros Delitos De La Ley 20.000-220105018','Otros Delitos De La Ley 20.000-220105018 | Prod: Drogas-220105 | Sector: Delincuencia | Industria: SOCIEDAD - 22',220105);</t>
  </si>
  <si>
    <t>Tráfico De Pequeñas Cantidades</t>
  </si>
  <si>
    <t>Tráfico De Pequeñas Cantidades-220105019</t>
  </si>
  <si>
    <t>Tráfico De Pequeñas Cantidades-220105019 | Prod: Drogas-220105 | Sector: Delincuencia | Industria: SOCIEDAD - 22</t>
  </si>
  <si>
    <t>220105019trafico_de_pequeñas_cantidades</t>
  </si>
  <si>
    <t>INSERT INTO categoria VALUES (220105019,'Tráfico De Pequeñas Cantidades','Tráfico De Pequeñas Cantidades-220105019','Tráfico De Pequeñas Cantidades-220105019 | Prod: Drogas-220105 | Sector: Delincuencia | Industria: SOCIEDAD - 22',220105);</t>
  </si>
  <si>
    <t>Tráfico Ilícito De Drogas</t>
  </si>
  <si>
    <t>Tráfico Ilícito De Drogas-220105020</t>
  </si>
  <si>
    <t>Tráfico Ilícito De Drogas-220105020 | Prod: Drogas-220105 | Sector: Delincuencia | Industria: SOCIEDAD - 22</t>
  </si>
  <si>
    <t>220105020trafico_ilicito_de_drogas</t>
  </si>
  <si>
    <t>INSERT INTO categoria VALUES (220105020,'Tráfico Ilícito De Drogas','Tráfico Ilícito De Drogas-220105020','Tráfico Ilícito De Drogas-220105020 | Prod: Drogas-220105 | Sector: Delincuencia | Industria: SOCIEDAD - 22',220105);</t>
  </si>
  <si>
    <t>Consumo De Drogas</t>
  </si>
  <si>
    <t>Consumo De Drogas-220105021</t>
  </si>
  <si>
    <t>Consumo De Drogas-220105021 | Prod: Drogas-220105 | Sector: Delincuencia | Industria: SOCIEDAD - 22</t>
  </si>
  <si>
    <t>220105021consumo_de_drogas</t>
  </si>
  <si>
    <t>INSERT INTO categoria VALUES (220105021,'Consumo De Drogas','Consumo De Drogas-220105021','Consumo De Drogas-220105021 | Prod: Drogas-220105 | Sector: Delincuencia | Industria: SOCIEDAD - 22',220105);</t>
  </si>
  <si>
    <t>Porte De Drogas</t>
  </si>
  <si>
    <t>Porte De Drogas-220105022</t>
  </si>
  <si>
    <t>Porte De Drogas-220105022 | Prod: Drogas-220105 | Sector: Delincuencia | Industria: SOCIEDAD - 22</t>
  </si>
  <si>
    <t>220105022porte_de_drogas</t>
  </si>
  <si>
    <t>INSERT INTO categoria VALUES (220105022,'Porte De Drogas','Porte De Drogas-220105022','Porte De Drogas-220105022 | Prod: Drogas-220105 | Sector: Delincuencia | Industria: SOCIEDAD - 22',220105);</t>
  </si>
  <si>
    <t>Producción Y Tráfico Por Desvío De Precursores</t>
  </si>
  <si>
    <t>Producción Y Tráfico Por Desvío De Precursores-220105023</t>
  </si>
  <si>
    <t>Producción Y Tráfico Por Desvío De Precursores-220105023 | Prod: Drogas-220105 | Sector: Delincuencia | Industria: SOCIEDAD - 22</t>
  </si>
  <si>
    <t>220105023produccion_y_trafico_por_desvio_de_precursores</t>
  </si>
  <si>
    <t>INSERT INTO categoria VALUES (220105023,'Producción Y Tráfico Por Desvío De Precursores','Producción Y Tráfico Por Desvío De Precursores-220105023','Producción Y Tráfico Por Desvío De Precursores-220105023 | Prod: Drogas-220105 | Sector: Delincuencia | Industria: SOCIEDAD - 22',220105);</t>
  </si>
  <si>
    <t>Conspiración De La Ley 20.000</t>
  </si>
  <si>
    <t>Conspiración De La Ley 20.000-220105024</t>
  </si>
  <si>
    <t>Conspiración De La Ley 20.000-220105024 | Prod: Drogas-220105 | Sector: Delincuencia | Industria: SOCIEDAD - 22</t>
  </si>
  <si>
    <t>220105024conspiracion_de_la_ley_20.000</t>
  </si>
  <si>
    <t>INSERT INTO categoria VALUES (220105024,'Conspiración De La Ley 20.000','Conspiración De La Ley 20.000-220105024','Conspiración De La Ley 20.000-220105024 | Prod: Drogas-220105 | Sector: Delincuencia | Industria: SOCIEDAD - 22',220105);</t>
  </si>
  <si>
    <t>Receta Innecesaria De Drogas</t>
  </si>
  <si>
    <t>Receta Innecesaria De Drogas-220105025</t>
  </si>
  <si>
    <t>Receta Innecesaria De Drogas-220105025 | Prod: Drogas-220105 | Sector: Delincuencia | Industria: SOCIEDAD - 22</t>
  </si>
  <si>
    <t>220105025receta_innecesaria_de_drogas</t>
  </si>
  <si>
    <t>INSERT INTO categoria VALUES (220105025,'Receta Innecesaria De Drogas','Receta Innecesaria De Drogas-220105025','Receta Innecesaria De Drogas-220105025 | Prod: Drogas-220105 | Sector: Delincuencia | Industria: SOCIEDAD - 22',220105);</t>
  </si>
  <si>
    <t>Consumo Y Otras Faltas Ley De Drogas</t>
  </si>
  <si>
    <t>Consumo Y Otras Faltas Ley De Drogas-220105026</t>
  </si>
  <si>
    <t>Consumo Y Otras Faltas Ley De Drogas-220105026 | Prod: Drogas-220105 | Sector: Delincuencia | Industria: SOCIEDAD - 22</t>
  </si>
  <si>
    <t>220105026consumo_y_otras_faltas_ley_de_drogas</t>
  </si>
  <si>
    <t>INSERT INTO categoria VALUES (220105026,'Consumo Y Otras Faltas Ley De Drogas','Consumo Y Otras Faltas Ley De Drogas-220105026','Consumo Y Otras Faltas Ley De Drogas-220105026 | Prod: Drogas-220105 | Sector: Delincuencia | Industria: SOCIEDAD - 22',220105);</t>
  </si>
  <si>
    <t>Tolerancia Al Tráfico O Consumo De Drogas</t>
  </si>
  <si>
    <t>Tolerancia Al Tráfico O Consumo De Drogas-220105027</t>
  </si>
  <si>
    <t>Tolerancia Al Tráfico O Consumo De Drogas-220105027 | Prod: Drogas-220105 | Sector: Delincuencia | Industria: SOCIEDAD - 22</t>
  </si>
  <si>
    <t>220105027tolerancia_al_trafico_o_consumo_de_drogas</t>
  </si>
  <si>
    <t>INSERT INTO categoria VALUES (220105027,'Tolerancia Al Tráfico O Consumo De Drogas','Tolerancia Al Tráfico O Consumo De Drogas-220105027','Tolerancia Al Tráfico O Consumo De Drogas-220105027 | Prod: Drogas-220105 | Sector: Delincuencia | Industria: SOCIEDAD - 22',220105);</t>
  </si>
  <si>
    <t>Facilitación De Bienes Al Tráfico De Drogas</t>
  </si>
  <si>
    <t>Facilitación De Bienes Al Tráfico De Drogas-220105028</t>
  </si>
  <si>
    <t>Facilitación De Bienes Al Tráfico De Drogas-220105028 | Prod: Drogas-220105 | Sector: Delincuencia | Industria: SOCIEDAD - 22</t>
  </si>
  <si>
    <t>220105028facilitacion_de_bienes_al_trafico_de_drogas</t>
  </si>
  <si>
    <t>INSERT INTO categoria VALUES (220105028,'Facilitación De Bienes Al Tráfico De Drogas','Facilitación De Bienes Al Tráfico De Drogas-220105028','Facilitación De Bienes Al Tráfico De Drogas-220105028 | Prod: Drogas-220105 | Sector: Delincuencia | Industria: SOCIEDAD - 22',220105);</t>
  </si>
  <si>
    <t>Suministro Indebido De Drogas</t>
  </si>
  <si>
    <t>Suministro Indebido De Drogas-220105029</t>
  </si>
  <si>
    <t>Suministro Indebido De Drogas-220105029 | Prod: Drogas-220105 | Sector: Delincuencia | Industria: SOCIEDAD - 22</t>
  </si>
  <si>
    <t>220105029suministro_indebido_de_drogas</t>
  </si>
  <si>
    <t>INSERT INTO categoria VALUES (220105029,'Suministro Indebido De Drogas','Suministro Indebido De Drogas-220105029','Suministro Indebido De Drogas-220105029 | Prod: Drogas-220105 | Sector: Delincuencia | Industria: SOCIEDAD - 22',220105);</t>
  </si>
  <si>
    <t>Delitos Contra el Medioambiente y Seres Vivos</t>
  </si>
  <si>
    <t>Daño y Apropiación de monumentos Nacionales</t>
  </si>
  <si>
    <t>Daño y Apropiación de monumentos Nacionales-220107001</t>
  </si>
  <si>
    <t>Daño y Apropiación de monumentos Nacionales-220107001 | Prod: MedioAmbiente-220107 | Sector: Delincuencia | Industria: SOCIEDAD - 22</t>
  </si>
  <si>
    <t>220107001daño_y_apropiacion_de_monumentos_nacionales</t>
  </si>
  <si>
    <t>INSERT INTO categoria VALUES (220107001,'Daño y Apropiación de monumentos Nacionales','Daño y Apropiación de monumentos Nacionales-220107001','Daño y Apropiación de monumentos Nacionales-220107001 | Prod: MedioAmbiente-220107 | Sector: Delincuencia | Industria: SOCIEDAD - 22',220107);</t>
  </si>
  <si>
    <t>Extracción Ilegal de recursos en veda</t>
  </si>
  <si>
    <t>Extracción Ilegal de recursos en veda-220107002</t>
  </si>
  <si>
    <t>Extracción Ilegal de recursos en veda-220107002 | Prod: MedioAmbiente-220107 | Sector: Delincuencia | Industria: SOCIEDAD - 22</t>
  </si>
  <si>
    <t>220107002extraccion_ilegal_de_recursos_en_veda</t>
  </si>
  <si>
    <t>INSERT INTO categoria VALUES (220107002,'Extracción Ilegal de recursos en veda','Extracción Ilegal de recursos en veda-220107002','Extracción Ilegal de recursos en veda-220107002 | Prod: MedioAmbiente-220107 | Sector: Delincuencia | Industria: SOCIEDAD - 22',220107);</t>
  </si>
  <si>
    <t>Tala ilegal</t>
  </si>
  <si>
    <t>Tala ilegal-220107003</t>
  </si>
  <si>
    <t>Tala ilegal-220107003 | Prod: MedioAmbiente-220107 | Sector: Delincuencia | Industria: SOCIEDAD - 22</t>
  </si>
  <si>
    <t>220107003tala_ilegal</t>
  </si>
  <si>
    <t>INSERT INTO categoria VALUES (220107003,'Tala ilegal','Tala ilegal-220107003','Tala ilegal-220107003 | Prod: MedioAmbiente-220107 | Sector: Delincuencia | Industria: SOCIEDAD - 22',220107);</t>
  </si>
  <si>
    <t>Quema Ilegal</t>
  </si>
  <si>
    <t>Quema Ilegal-220107004</t>
  </si>
  <si>
    <t>Quema Ilegal-220107004 | Prod: MedioAmbiente-220107 | Sector: Delincuencia | Industria: SOCIEDAD - 22</t>
  </si>
  <si>
    <t>220107004quema_ilegal</t>
  </si>
  <si>
    <t>INSERT INTO categoria VALUES (220107004,'Quema Ilegal','Quema Ilegal-220107004','Quema Ilegal-220107004 | Prod: MedioAmbiente-220107 | Sector: Delincuencia | Industria: SOCIEDAD - 22',220107);</t>
  </si>
  <si>
    <t>Usurpación de aguas</t>
  </si>
  <si>
    <t>Usurpación de aguas-220107005</t>
  </si>
  <si>
    <t>Usurpación de aguas-220107005 | Prod: MedioAmbiente-220107 | Sector: Delincuencia | Industria: SOCIEDAD - 22</t>
  </si>
  <si>
    <t>220107005usurpacion_de_aguas</t>
  </si>
  <si>
    <t>INSERT INTO categoria VALUES (220107005,'Usurpación de aguas','Usurpación de aguas-220107005','Usurpación de aguas-220107005 | Prod: MedioAmbiente-220107 | Sector: Delincuencia | Industria: SOCIEDAD - 22',220107);</t>
  </si>
  <si>
    <t>Explotación de Especies</t>
  </si>
  <si>
    <t>Explotación de Especies-220107006</t>
  </si>
  <si>
    <t>Explotación de Especies-220107006 | Prod: MedioAmbiente-220107 | Sector: Delincuencia | Industria: SOCIEDAD - 22</t>
  </si>
  <si>
    <t>220107006explotacion_de_especies</t>
  </si>
  <si>
    <t>INSERT INTO categoria VALUES (220107006,'Explotación de Especies','Explotación de Especies-220107006','Explotación de Especies-220107006 | Prod: MedioAmbiente-220107 | Sector: Delincuencia | Industria: SOCIEDAD - 22',220107);</t>
  </si>
  <si>
    <t>Pesca Ilegal</t>
  </si>
  <si>
    <t>Pesca Ilegal-220107007</t>
  </si>
  <si>
    <t>Pesca Ilegal-220107007 | Prod: MedioAmbiente-220107 | Sector: Delincuencia | Industria: SOCIEDAD - 22</t>
  </si>
  <si>
    <t>220107007pesca_ilegal</t>
  </si>
  <si>
    <t>INSERT INTO categoria VALUES (220107007,'Pesca Ilegal','Pesca Ilegal-220107007','Pesca Ilegal-220107007 | Prod: MedioAmbiente-220107 | Sector: Delincuencia | Industria: SOCIEDAD - 22',220107);</t>
  </si>
  <si>
    <t>Blanqueo de Madera Ilegal</t>
  </si>
  <si>
    <t>Blanqueo de Madera Ilegal-220107008</t>
  </si>
  <si>
    <t>Blanqueo de Madera Ilegal-220107008 | Prod: MedioAmbiente-220107 | Sector: Delincuencia | Industria: SOCIEDAD - 22</t>
  </si>
  <si>
    <t>220107008blanqueo_de_madera_ilegal</t>
  </si>
  <si>
    <t>INSERT INTO categoria VALUES (220107008,'Blanqueo de Madera Ilegal','Blanqueo de Madera Ilegal-220107008','Blanqueo de Madera Ilegal-220107008 | Prod: MedioAmbiente-220107 | Sector: Delincuencia | Industria: SOCIEDAD - 22',220107);</t>
  </si>
  <si>
    <t>Tráfico de marfil</t>
  </si>
  <si>
    <t>Tráfico de marfil-220107009</t>
  </si>
  <si>
    <t>Tráfico de marfil-220107009 | Prod: MedioAmbiente-220107 | Sector: Delincuencia | Industria: SOCIEDAD - 22</t>
  </si>
  <si>
    <t>220107009trafico_de_marfil</t>
  </si>
  <si>
    <t>INSERT INTO categoria VALUES (220107009,'Tráfico de marfil','Tráfico de marfil-220107009','Tráfico de marfil-220107009 | Prod: MedioAmbiente-220107 | Sector: Delincuencia | Industria: SOCIEDAD - 22',220107);</t>
  </si>
  <si>
    <t>Vertido de Residuos Peligrosos</t>
  </si>
  <si>
    <t>Vertido de Residuos Peligrosos-220107010</t>
  </si>
  <si>
    <t>Vertido de Residuos Peligrosos-220107010 | Prod: MedioAmbiente-220107 | Sector: Delincuencia | Industria: SOCIEDAD - 22</t>
  </si>
  <si>
    <t>220107010vertido_de_residuos_peligrosos</t>
  </si>
  <si>
    <t>INSERT INTO categoria VALUES (220107010,'Vertido de Residuos Peligrosos','Vertido de Residuos Peligrosos-220107010','Vertido de Residuos Peligrosos-220107010 | Prod: MedioAmbiente-220107 | Sector: Delincuencia | Industria: SOCIEDAD - 22',220107);</t>
  </si>
  <si>
    <t>Tráfico de Animales Salvajes</t>
  </si>
  <si>
    <t>Tráfico de Animales Salvajes-220107011</t>
  </si>
  <si>
    <t>Tráfico de Animales Salvajes-220107011 | Prod: MedioAmbiente-220107 | Sector: Delincuencia | Industria: SOCIEDAD - 22</t>
  </si>
  <si>
    <t>220107011trafico_de_animales_salvajes</t>
  </si>
  <si>
    <t>INSERT INTO categoria VALUES (220107011,'Tráfico de Animales Salvajes','Tráfico de Animales Salvajes-220107011','Tráfico de Animales Salvajes-220107011 | Prod: MedioAmbiente-220107 | Sector: Delincuencia | Industria: SOCIEDAD - 22',220107);</t>
  </si>
  <si>
    <t>Explotación Ilícita Minera</t>
  </si>
  <si>
    <t>Explotación Ilícita Minera-220107012</t>
  </si>
  <si>
    <t>Explotación Ilícita Minera-220107012 | Prod: MedioAmbiente-220107 | Sector: Delincuencia | Industria: SOCIEDAD - 22</t>
  </si>
  <si>
    <t>220107012explotacion_ilicita_minera</t>
  </si>
  <si>
    <t>INSERT INTO categoria VALUES (220107012,'Explotación Ilícita Minera','Explotación Ilícita Minera-220107012','Explotación Ilícita Minera-220107012 | Prod: MedioAmbiente-220107 | Sector: Delincuencia | Industria: SOCIEDAD - 22',220107);</t>
  </si>
  <si>
    <t>Apoderamiento de Hidrocarburos</t>
  </si>
  <si>
    <t>Apoderamiento de Hidrocarburos-220107013</t>
  </si>
  <si>
    <t>Apoderamiento de Hidrocarburos-220107013 | Prod: MedioAmbiente-220107 | Sector: Delincuencia | Industria: SOCIEDAD - 22</t>
  </si>
  <si>
    <t>220107013apoderamiento_de_hidrocarburos</t>
  </si>
  <si>
    <t>INSERT INTO categoria VALUES (220107013,'Apoderamiento de Hidrocarburos','Apoderamiento de Hidrocarburos-220107013','Apoderamiento de Hidrocarburos-220107013 | Prod: MedioAmbiente-220107 | Sector: Delincuencia | Industria: SOCIEDAD - 22',220107);</t>
  </si>
  <si>
    <t>Abandono O Maltrato Animal</t>
  </si>
  <si>
    <t>Abandono O Maltrato Animal-220107014</t>
  </si>
  <si>
    <t>Abandono O Maltrato Animal-220107014 | Prod: MedioAmbiente-220107 | Sector: Delincuencia | Industria: SOCIEDAD - 22</t>
  </si>
  <si>
    <t>220107014abandono_o_maltrato_animal</t>
  </si>
  <si>
    <t>INSERT INTO categoria VALUES (220107014,'Abandono O Maltrato Animal','Abandono O Maltrato Animal-220107014','Abandono O Maltrato Animal-220107014 | Prod: MedioAmbiente-220107 | Sector: Delincuencia | Industria: SOCIEDAD - 22',220107);</t>
  </si>
  <si>
    <t>Propagación De Enfermed Que Afecten La Salud Animal O Vegetal</t>
  </si>
  <si>
    <t>Propagación De Enfermed Que Afecten La Salud Animal O Vegetal-220107015</t>
  </si>
  <si>
    <t>Propagación De Enfermed Que Afecten La Salud Animal O Vegetal-220107015 | Prod: MedioAmbiente-220107 | Sector: Delincuencia | Industria: SOCIEDAD - 22</t>
  </si>
  <si>
    <t>220107015propagacion_de_enfermed_que_afecten_la_salud_animal_o_vegetal</t>
  </si>
  <si>
    <t>INSERT INTO categoria VALUES (220107015,'Propagación De Enfermed Que Afecten La Salud Animal O Vegetal','Propagación De Enfermed Que Afecten La Salud Animal O Vegetal-220107015','Propagación De Enfermed Que Afecten La Salud Animal O Vegetal-220107015 | Prod: MedioAmbiente-220107 | Sector: Delincuencia | Industria: SOCIEDAD - 22',220107);</t>
  </si>
  <si>
    <t>Transporte De Desechos A Vertederos Clandestinos</t>
  </si>
  <si>
    <t>Transporte De Desechos A Vertederos Clandestinos-220107016</t>
  </si>
  <si>
    <t>Transporte De Desechos A Vertederos Clandestinos-220107016 | Prod: MedioAmbiente-220107 | Sector: Delincuencia | Industria: SOCIEDAD - 22</t>
  </si>
  <si>
    <t>220107016transporte_de_desechos_a_vertederos_clandestinos</t>
  </si>
  <si>
    <t>INSERT INTO categoria VALUES (220107016,'Transporte De Desechos A Vertederos Clandestinos','Transporte De Desechos A Vertederos Clandestinos-220107016','Transporte De Desechos A Vertederos Clandestinos-220107016 | Prod: MedioAmbiente-220107 | Sector: Delincuencia | Industria: SOCIEDAD - 22',220107);</t>
  </si>
  <si>
    <t>Tráfico De Especies Vegetales</t>
  </si>
  <si>
    <t>Tráfico De Especies Vegetales-220107017</t>
  </si>
  <si>
    <t>Tráfico De Especies Vegetales-220107017 | Prod: MedioAmbiente-220107 | Sector: Delincuencia | Industria: SOCIEDAD - 22</t>
  </si>
  <si>
    <t>220107017trafico_de_especies_vegetales</t>
  </si>
  <si>
    <t>INSERT INTO categoria VALUES (220107017,'Tráfico De Especies Vegetales','Tráfico De Especies Vegetales-220107017','Tráfico De Especies Vegetales-220107017 | Prod: MedioAmbiente-220107 | Sector: Delincuencia | Industria: SOCIEDAD - 22',220107);</t>
  </si>
  <si>
    <t>Uso Ilícito Fuego</t>
  </si>
  <si>
    <t>Uso Ilícito Fuego-220107018</t>
  </si>
  <si>
    <t>Uso Ilícito Fuego-220107018 | Prod: MedioAmbiente-220107 | Sector: Delincuencia | Industria: SOCIEDAD - 22</t>
  </si>
  <si>
    <t>220107018uso_ilicito_fuego</t>
  </si>
  <si>
    <t>INSERT INTO categoria VALUES (220107018,'Uso Ilícito Fuego','Uso Ilícito Fuego-220107018','Uso Ilícito Fuego-220107018 | Prod: MedioAmbiente-220107 | Sector: Delincuencia | Industria: SOCIEDAD - 22',220107);</t>
  </si>
  <si>
    <t>Peleas De Animales Como Espectáculo</t>
  </si>
  <si>
    <t>Peleas De Animales Como Espectáculo-220107019</t>
  </si>
  <si>
    <t>Peleas De Animales Como Espectáculo-220107019 | Prod: MedioAmbiente-220107 | Sector: Delincuencia | Industria: SOCIEDAD - 22</t>
  </si>
  <si>
    <t>220107019peleas_de_animales_como_espectaculo</t>
  </si>
  <si>
    <t>INSERT INTO categoria VALUES (220107019,'Peleas De Animales Como Espectáculo','Peleas De Animales Como Espectáculo-220107019','Peleas De Animales Como Espectáculo-220107019 | Prod: MedioAmbiente-220107 | Sector: Delincuencia | Industria: SOCIEDAD - 22',220107);</t>
  </si>
  <si>
    <t>Caza Y Comercializacion De Especies Prohibidas</t>
  </si>
  <si>
    <t>Caza Y Comercializacion De Especies Prohibidas-220107020</t>
  </si>
  <si>
    <t>Caza Y Comercializacion De Especies Prohibidas-220107020 | Prod: MedioAmbiente-220107 | Sector: Delincuencia | Industria: SOCIEDAD - 22</t>
  </si>
  <si>
    <t>220107020caza_y_comercializacion_de_especies_prohibidas</t>
  </si>
  <si>
    <t>INSERT INTO categoria VALUES (220107020,'Caza Y Comercializacion De Especies Prohibidas','Caza Y Comercializacion De Especies Prohibidas-220107020','Caza Y Comercializacion De Especies Prohibidas-220107020 | Prod: MedioAmbiente-220107 | Sector: Delincuencia | Industria: SOCIEDAD - 22',220107);</t>
  </si>
  <si>
    <t>Contrabando De Especies Exóticas</t>
  </si>
  <si>
    <t>Contrabando De Especies Exóticas-220107021</t>
  </si>
  <si>
    <t>Contrabando De Especies Exóticas-220107021 | Prod: MedioAmbiente-220107 | Sector: Delincuencia | Industria: SOCIEDAD - 22</t>
  </si>
  <si>
    <t>220107021contrabando_de_especies_exoticas</t>
  </si>
  <si>
    <t>INSERT INTO categoria VALUES (220107021,'Contrabando De Especies Exóticas','Contrabando De Especies Exóticas-220107021','Contrabando De Especies Exóticas-220107021 | Prod: MedioAmbiente-220107 | Sector: Delincuencia | Industria: SOCIEDAD - 22',220107);</t>
  </si>
  <si>
    <t>Corte/Destrucción de Arbol/Arbusto Regulados por Art. 21 Ley de Bosques</t>
  </si>
  <si>
    <t>Corte/Destrucción de Arbol/Arbusto Regulados por Art. 21 Ley de Bosques-220107022</t>
  </si>
  <si>
    <t>Corte/Destrucción de Arbol/Arbusto Regulados por Art. 21 Ley de Bosques-220107022 | Prod: MedioAmbiente-220107 | Sector: Delincuencia | Industria: SOCIEDAD - 22</t>
  </si>
  <si>
    <t>220107022corte/destruccion_de_arbol/arbusto_regulados_por_art._21_ley_de_bosques</t>
  </si>
  <si>
    <t>INSERT INTO categoria VALUES (220107022,'Corte/Destrucción de Arbol/Arbusto Regulados por Art. 21 Ley de Bosques','Corte/Destrucción de Arbol/Arbusto Regulados por Art. 21 Ley de Bosques-220107022','Corte/Destrucción de Arbol/Arbusto Regulados por Art. 21 Ley de Bosques-220107022 | Prod: MedioAmbiente-220107 | Sector: Delincuencia | Industria: SOCIEDAD - 22',220107);</t>
  </si>
  <si>
    <t>Incendio Con Resultado De Muerte Y/O Lesiones</t>
  </si>
  <si>
    <t>Incendio Con Resultado De Muerte Y/O Lesiones-220107023</t>
  </si>
  <si>
    <t>Incendio Con Resultado De Muerte Y/O Lesiones-220107023 | Prod: MedioAmbiente-220107 | Sector: Delincuencia | Industria: SOCIEDAD - 22</t>
  </si>
  <si>
    <t>220107023incendio_con_resultado_de_muerte_y/o_lesiones</t>
  </si>
  <si>
    <t>INSERT INTO categoria VALUES (220107023,'Incendio Con Resultado De Muerte Y/O Lesiones','Incendio Con Resultado De Muerte Y/O Lesiones-220107023','Incendio Con Resultado De Muerte Y/O Lesiones-220107023 | Prod: MedioAmbiente-220107 | Sector: Delincuencia | Industria: SOCIEDAD - 22',220107);</t>
  </si>
  <si>
    <t>Incendio Solo c/Daños O Sin Peligro Propagación</t>
  </si>
  <si>
    <t>Incendio Solo c/Daños O Sin Peligro Propagación-220107024</t>
  </si>
  <si>
    <t>Incendio Solo c/Daños O Sin Peligro Propagación-220107024 | Prod: MedioAmbiente-220107 | Sector: Delincuencia | Industria: SOCIEDAD - 22</t>
  </si>
  <si>
    <t>220107024incendio_solo_c/daños_o_sin_peligro_propagacion</t>
  </si>
  <si>
    <t>INSERT INTO categoria VALUES (220107024,'Incendio Solo c/Daños O Sin Peligro Propagación','Incendio Solo c/Daños O Sin Peligro Propagación-220107024','Incendio Solo c/Daños O Sin Peligro Propagación-220107024 | Prod: MedioAmbiente-220107 | Sector: Delincuencia | Industria: SOCIEDAD - 22',220107);</t>
  </si>
  <si>
    <t>Incendio c/Peligro Para Las Personas</t>
  </si>
  <si>
    <t>Incendio c/Peligro Para Las Personas-220107025</t>
  </si>
  <si>
    <t>Incendio c/Peligro Para Las Personas-220107025 | Prod: MedioAmbiente-220107 | Sector: Delincuencia | Industria: SOCIEDAD - 22</t>
  </si>
  <si>
    <t>220107025incendio_c/peligro_para_las_personas</t>
  </si>
  <si>
    <t>INSERT INTO categoria VALUES (220107025,'Incendio c/Peligro Para Las Personas','Incendio c/Peligro Para Las Personas-220107025','Incendio c/Peligro Para Las Personas-220107025 | Prod: MedioAmbiente-220107 | Sector: Delincuencia | Industria: SOCIEDAD - 22',220107);</t>
  </si>
  <si>
    <t>Infracción Ley 18.892 De Pesca</t>
  </si>
  <si>
    <t>Infracción Ley 18.892 De Pesca-220107026</t>
  </si>
  <si>
    <t>Infracción Ley 18.892 De Pesca-220107026 | Prod: MedioAmbiente-220107 | Sector: Delincuencia | Industria: SOCIEDAD - 22</t>
  </si>
  <si>
    <t>220107026infraccion_ley_18.892_de_pesca</t>
  </si>
  <si>
    <t>INSERT INTO categoria VALUES (220107026,'Infracción Ley 18.892 De Pesca','Infracción Ley 18.892 De Pesca-220107026','Infracción Ley 18.892 De Pesca-220107026 | Prod: MedioAmbiente-220107 | Sector: Delincuencia | Industria: SOCIEDAD - 22',220107);</t>
  </si>
  <si>
    <t>Infracción Por Contaminación</t>
  </si>
  <si>
    <t>Infracción Por Contaminación-220107027</t>
  </si>
  <si>
    <t>Infracción Por Contaminación-220107027 | Prod: MedioAmbiente-220107 | Sector: Delincuencia | Industria: SOCIEDAD - 22</t>
  </si>
  <si>
    <t>220107027infraccion_por_contaminacion</t>
  </si>
  <si>
    <t>INSERT INTO categoria VALUES (220107027,'Infracción Por Contaminación','Infracción Por Contaminación-220107027','Infracción Por Contaminación-220107027 | Prod: MedioAmbiente-220107 | Sector: Delincuencia | Industria: SOCIEDAD - 22',220107);</t>
  </si>
  <si>
    <t>Malversación De Caudales Publicos</t>
  </si>
  <si>
    <t>Malversación De Caudales Publicos-220107028</t>
  </si>
  <si>
    <t>Malversación De Caudales Publicos-220107028 | Prod: MedioAmbiente-220107 | Sector: Delincuencia | Industria: SOCIEDAD - 22</t>
  </si>
  <si>
    <t>220107028malversacion_de_caudales_publicos</t>
  </si>
  <si>
    <t>INSERT INTO categoria VALUES (220107028,'Malversación De Caudales Publicos','Malversación De Caudales Publicos-220107028','Malversación De Caudales Publicos-220107028 | Prod: MedioAmbiente-220107 | Sector: Delincuencia | Industria: SOCIEDAD - 22',220107);</t>
  </si>
  <si>
    <t>Incendio De Bosques</t>
  </si>
  <si>
    <t>Incendio De Bosques-220107029</t>
  </si>
  <si>
    <t>Incendio De Bosques-220107029 | Prod: MedioAmbiente-220107 | Sector: Delincuencia | Industria: SOCIEDAD - 22</t>
  </si>
  <si>
    <t>220107029incendio_de_bosques</t>
  </si>
  <si>
    <t>INSERT INTO categoria VALUES (220107029,'Incendio De Bosques','Incendio De Bosques-220107029','Incendio De Bosques-220107029 | Prod: MedioAmbiente-220107 | Sector: Delincuencia | Industria: SOCIEDAD - 22',220107);</t>
  </si>
  <si>
    <t>Malversación, Defraudación E Incendio Por Menos De 1 Utm</t>
  </si>
  <si>
    <t>Malversación, Defraudación E Incendio Por Menos De 1 Utm-220107030</t>
  </si>
  <si>
    <t>Malversación, Defraudación E Incendio Por Menos De 1 Utm-220107030 | Prod: MedioAmbiente-220107 | Sector: Delincuencia | Industria: SOCIEDAD - 22</t>
  </si>
  <si>
    <t>220107030malversacion,_defraudacion_e_incendio_por_menos_de_1_utm</t>
  </si>
  <si>
    <t>INSERT INTO categoria VALUES (220107030,'Malversación, Defraudación E Incendio Por Menos De 1 Utm','Malversación, Defraudación E Incendio Por Menos De 1 Utm-220107030','Malversación, Defraudación E Incendio Por Menos De 1 Utm-220107030 | Prod: MedioAmbiente-220107 | Sector: Delincuencia | Industria: SOCIEDAD - 22',220107);</t>
  </si>
  <si>
    <t>Infracción A Ley 11.564 De Mataderos Clandestinos</t>
  </si>
  <si>
    <t>Infracción A Ley 11.564 De Mataderos Clandestinos-220107031</t>
  </si>
  <si>
    <t>Infracción A Ley 11.564 De Mataderos Clandestinos-220107031 | Prod: MedioAmbiente-220107 | Sector: Delincuencia | Industria: SOCIEDAD - 22</t>
  </si>
  <si>
    <t>220107031infraccion_a_ley_11.564_de_mataderos_clandestinos</t>
  </si>
  <si>
    <t>INSERT INTO categoria VALUES (220107031,'Infracción A Ley 11.564 De Mataderos Clandestinos','Infracción A Ley 11.564 De Mataderos Clandestinos-220107031','Infracción A Ley 11.564 De Mataderos Clandestinos-220107031 | Prod: MedioAmbiente-220107 | Sector: Delincuencia | Industria: SOCIEDAD - 22',220107);</t>
  </si>
  <si>
    <t>Otras Infracciones Ley 18.892 De Pesca</t>
  </si>
  <si>
    <t>Otras Infracciones Ley 18.892 De Pesca-220107032</t>
  </si>
  <si>
    <t>Otras Infracciones Ley 18.892 De Pesca-220107032 | Prod: MedioAmbiente-220107 | Sector: Delincuencia | Industria: SOCIEDAD - 22</t>
  </si>
  <si>
    <t>220107032otras_infracciones_ley_18.892_de_pesca</t>
  </si>
  <si>
    <t>INSERT INTO categoria VALUES (220107032,'Otras Infracciones Ley 18.892 De Pesca','Otras Infracciones Ley 18.892 De Pesca-220107032','Otras Infracciones Ley 18.892 De Pesca-220107032 | Prod: MedioAmbiente-220107 | Sector: Delincuencia | Industria: SOCIEDAD - 22',220107);</t>
  </si>
  <si>
    <t>Delitos Contra La Ley De Bosque Nativo Ley 20.283</t>
  </si>
  <si>
    <t>Delitos Contra La Ley De Bosque Nativo Ley 20.283-220107033</t>
  </si>
  <si>
    <t>Delitos Contra La Ley De Bosque Nativo Ley 20.283-220107033 | Prod: MedioAmbiente-220107 | Sector: Delincuencia | Industria: SOCIEDAD - 22</t>
  </si>
  <si>
    <t>220107033delitos_contra_la_ley_de_bosque_nativo_ley_20.283</t>
  </si>
  <si>
    <t>INSERT INTO categoria VALUES (220107033,'Delitos Contra La Ley De Bosque Nativo Ley 20.283','Delitos Contra La Ley De Bosque Nativo Ley 20.283-220107033','Delitos Contra La Ley De Bosque Nativo Ley 20.283-220107033 | Prod: MedioAmbiente-220107 | Sector: Delincuencia | Industria: SOCIEDAD - 22',220107);</t>
  </si>
  <si>
    <t>Incendio-220107034</t>
  </si>
  <si>
    <t>Incendio-220107034 | Prod: MedioAmbiente-220107 | Sector: Delincuencia | Industria: SOCIEDAD - 22</t>
  </si>
  <si>
    <t>220107034incendio</t>
  </si>
  <si>
    <t>INSERT INTO categoria VALUES (220107034,'Incendio','Incendio-220107034','Incendio-220107034 | Prod: MedioAmbiente-220107 | Sector: Delincuencia | Industria: SOCIEDAD - 22',220107);</t>
  </si>
  <si>
    <t>Caza Y Pesca Con Violencia</t>
  </si>
  <si>
    <t>Caza Y Pesca Con Violencia-220107035</t>
  </si>
  <si>
    <t>Caza Y Pesca Con Violencia-220107035 | Prod: MedioAmbiente-220107 | Sector: Delincuencia | Industria: SOCIEDAD - 22</t>
  </si>
  <si>
    <t>220107035caza_y_pesca_con_violencia</t>
  </si>
  <si>
    <t>INSERT INTO categoria VALUES (220107035,'Caza Y Pesca Con Violencia','Caza Y Pesca Con Violencia-220107035','Caza Y Pesca Con Violencia-220107035 | Prod: MedioAmbiente-220107 | Sector: Delincuencia | Industria: SOCIEDAD - 22',220107);</t>
  </si>
  <si>
    <t>Arrojar Basura/Desechos en Playas, Parques Nacionales U Otros</t>
  </si>
  <si>
    <t>Arrojar Basura/Desechos en Playas, Parques Nacionales U Otros-220107036</t>
  </si>
  <si>
    <t>Arrojar Basura/Desechos en Playas, Parques Nacionales U Otros-220107036 | Prod: MedioAmbiente-220107 | Sector: Delincuencia | Industria: SOCIEDAD - 22</t>
  </si>
  <si>
    <t>220107036arrojar_basura/desechos_en_playas,_parques_nacionales_u_otros</t>
  </si>
  <si>
    <t>INSERT INTO categoria VALUES (220107036,'Arrojar Basura/Desechos en Playas, Parques Nacionales U Otros','Arrojar Basura/Desechos en Playas, Parques Nacionales U Otros-220107036','Arrojar Basura/Desechos en Playas, Parques Nacionales U Otros-220107036 | Prod: MedioAmbiente-220107 | Sector: Delincuencia | Industria: SOCIEDAD - 22',220107);</t>
  </si>
  <si>
    <t>Juzgado Familia</t>
  </si>
  <si>
    <t>Juzgado Familia-220108001</t>
  </si>
  <si>
    <t>Juzgado Familia-220108001 | Prod: Tribunales-220108 | Sector: Delincuencia | Industria: SOCIEDAD - 22</t>
  </si>
  <si>
    <t>220108001juzgado_familia</t>
  </si>
  <si>
    <t>INSERT INTO categoria VALUES (220108001,'Juzgado Familia','Juzgado Familia-220108001','Juzgado Familia-220108001 | Prod: Tribunales-220108 | Sector: Delincuencia | Industria: SOCIEDAD - 22',220108);</t>
  </si>
  <si>
    <t>Juzgado de Garantía</t>
  </si>
  <si>
    <t>Juzgado de Garantía-220108002</t>
  </si>
  <si>
    <t>Juzgado de Garantía-220108002 | Prod: Tribunales-220108 | Sector: Delincuencia | Industria: SOCIEDAD - 22</t>
  </si>
  <si>
    <t>220108002juzgado_de_garantia</t>
  </si>
  <si>
    <t>INSERT INTO categoria VALUES (220108002,'Juzgado de Garantía','Juzgado de Garantía-220108002','Juzgado de Garantía-220108002 | Prod: Tribunales-220108 | Sector: Delincuencia | Industria: SOCIEDAD - 22',220108);</t>
  </si>
  <si>
    <t>Juzgado de Menores</t>
  </si>
  <si>
    <t>Juzgado de Menores-220108003</t>
  </si>
  <si>
    <t>Juzgado de Menores-220108003 | Prod: Tribunales-220108 | Sector: Delincuencia | Industria: SOCIEDAD - 22</t>
  </si>
  <si>
    <t>220108003juzgado_de_menores</t>
  </si>
  <si>
    <t>INSERT INTO categoria VALUES (220108003,'Juzgado de Menores','Juzgado de Menores-220108003','Juzgado de Menores-220108003 | Prod: Tribunales-220108 | Sector: Delincuencia | Industria: SOCIEDAD - 22',220108);</t>
  </si>
  <si>
    <t>Juzgado de Policia Local</t>
  </si>
  <si>
    <t>Juzgado de Policia Local-220108004</t>
  </si>
  <si>
    <t>Juzgado de Policia Local-220108004 | Prod: Tribunales-220108 | Sector: Delincuencia | Industria: SOCIEDAD - 22</t>
  </si>
  <si>
    <t>220108004juzgado_de_policia_local</t>
  </si>
  <si>
    <t>INSERT INTO categoria VALUES (220108004,'Juzgado de Policia Local','Juzgado de Policia Local-220108004','Juzgado de Policia Local-220108004 | Prod: Tribunales-220108 | Sector: Delincuencia | Industria: SOCIEDAD - 22',220108);</t>
  </si>
  <si>
    <t>Juzgado de Juicio Oral en lo Penal</t>
  </si>
  <si>
    <t>Juzgado de Juicio Oral en lo Penal-220108005</t>
  </si>
  <si>
    <t>Juzgado de Juicio Oral en lo Penal-220108005 | Prod: Tribunales-220108 | Sector: Delincuencia | Industria: SOCIEDAD - 22</t>
  </si>
  <si>
    <t>220108005juzgado_de_juicio_oral_en_lo_penal</t>
  </si>
  <si>
    <t>INSERT INTO categoria VALUES (220108005,'Juzgado de Juicio Oral en lo Penal','Juzgado de Juicio Oral en lo Penal-220108005','Juzgado de Juicio Oral en lo Penal-220108005 | Prod: Tribunales-220108 | Sector: Delincuencia | Industria: SOCIEDAD - 22',220108);</t>
  </si>
  <si>
    <t>Juzgados de Letras</t>
  </si>
  <si>
    <t>Juzgados de Letras-220108006</t>
  </si>
  <si>
    <t>Juzgados de Letras-220108006 | Prod: Tribunales-220108 | Sector: Delincuencia | Industria: SOCIEDAD - 22</t>
  </si>
  <si>
    <t>220108006juzgados_de_letras</t>
  </si>
  <si>
    <t>INSERT INTO categoria VALUES (220108006,'Juzgados de Letras','Juzgados de Letras-220108006','Juzgados de Letras-220108006 | Prod: Tribunales-220108 | Sector: Delincuencia | Industria: SOCIEDAD - 22',220108);</t>
  </si>
  <si>
    <t>Juzgado de Letras Del Trabajo</t>
  </si>
  <si>
    <t>Juzgado de Letras Del Trabajo-220108007</t>
  </si>
  <si>
    <t>Juzgado de Letras Del Trabajo-220108007 | Prod: Tribunales-220108 | Sector: Delincuencia | Industria: SOCIEDAD - 22</t>
  </si>
  <si>
    <t>220108007juzgado_de_letras_del_trabajo</t>
  </si>
  <si>
    <t>INSERT INTO categoria VALUES (220108007,'Juzgado de Letras Del Trabajo','Juzgado de Letras Del Trabajo-220108007','Juzgado de Letras Del Trabajo-220108007 | Prod: Tribunales-220108 | Sector: Delincuencia | Industria: SOCIEDAD - 22',220108);</t>
  </si>
  <si>
    <t>Juzgado de Cobranza Laboral y Previsional</t>
  </si>
  <si>
    <t>Juzgado de Cobranza Laboral y Previsional-220108008</t>
  </si>
  <si>
    <t>Juzgado de Cobranza Laboral y Previsional-220108008 | Prod: Tribunales-220108 | Sector: Delincuencia | Industria: SOCIEDAD - 22</t>
  </si>
  <si>
    <t>220108008juzgado_de_cobranza_laboral_y_previsional</t>
  </si>
  <si>
    <t>INSERT INTO categoria VALUES (220108008,'Juzgado de Cobranza Laboral y Previsional','Juzgado de Cobranza Laboral y Previsional-220108008','Juzgado de Cobranza Laboral y Previsional-220108008 | Prod: Tribunales-220108 | Sector: Delincuencia | Industria: SOCIEDAD - 22',220108);</t>
  </si>
  <si>
    <t>Juzgado Civil</t>
  </si>
  <si>
    <t>Juzgado Civil-220108009</t>
  </si>
  <si>
    <t>Juzgado Civil-220108009 | Prod: Tribunales-220108 | Sector: Delincuencia | Industria: SOCIEDAD - 22</t>
  </si>
  <si>
    <t>220108009juzgado_civil</t>
  </si>
  <si>
    <t>INSERT INTO categoria VALUES (220108009,'Juzgado Civil','Juzgado Civil-220108009','Juzgado Civil-220108009 | Prod: Tribunales-220108 | Sector: Delincuencia | Industria: SOCIEDAD - 22',220108);</t>
  </si>
  <si>
    <t>Corte Suprema-220108010</t>
  </si>
  <si>
    <t>Corte Suprema-220108010 | Prod: Tribunales-220108 | Sector: Delincuencia | Industria: SOCIEDAD - 22</t>
  </si>
  <si>
    <t>220108010corte_suprema</t>
  </si>
  <si>
    <t>INSERT INTO categoria VALUES (220108010,'Corte Suprema','Corte Suprema-220108010','Corte Suprema-220108010 | Prod: Tribunales-220108 | Sector: Delincuencia | Industria: SOCIEDAD - 22',220108);</t>
  </si>
  <si>
    <t>Corte de Apelaciones</t>
  </si>
  <si>
    <t>Corte de Apelaciones-220108011</t>
  </si>
  <si>
    <t>Corte de Apelaciones-220108011 | Prod: Tribunales-220108 | Sector: Delincuencia | Industria: SOCIEDAD - 22</t>
  </si>
  <si>
    <t>220108011corte_de_apelaciones</t>
  </si>
  <si>
    <t>INSERT INTO categoria VALUES (220108011,'Corte de Apelaciones','Corte de Apelaciones-220108011','Corte de Apelaciones-220108011 | Prod: Tribunales-220108 | Sector: Delincuencia | Industria: SOCIEDAD - 22',220108);</t>
  </si>
  <si>
    <t>Tribunal de Contratación Pública</t>
  </si>
  <si>
    <t>Tribunal de Contratación Pública-220108012</t>
  </si>
  <si>
    <t>Tribunal de Contratación Pública-220108012 | Prod: Tribunales-220108 | Sector: Delincuencia | Industria: SOCIEDAD - 22</t>
  </si>
  <si>
    <t>220108012tribunal_de_contratacion_publica</t>
  </si>
  <si>
    <t>INSERT INTO categoria VALUES (220108012,'Tribunal de Contratación Pública','Tribunal de Contratación Pública-220108012','Tribunal de Contratación Pública-220108012 | Prod: Tribunales-220108 | Sector: Delincuencia | Industria: SOCIEDAD - 22',220108);</t>
  </si>
  <si>
    <t>Tribunal de Defensa de la Libre Competencia</t>
  </si>
  <si>
    <t>Tribunal de Defensa de la Libre Competencia-220108013</t>
  </si>
  <si>
    <t>Tribunal de Defensa de la Libre Competencia-220108013 | Prod: Tribunales-220108 | Sector: Delincuencia | Industria: SOCIEDAD - 22</t>
  </si>
  <si>
    <t>220108013tribunal_de_defensa_de_la_libre_competencia</t>
  </si>
  <si>
    <t>INSERT INTO categoria VALUES (220108013,'Tribunal de Defensa de la Libre Competencia','Tribunal de Defensa de la Libre Competencia-220108013','Tribunal de Defensa de la Libre Competencia-220108013 | Prod: Tribunales-220108 | Sector: Delincuencia | Industria: SOCIEDAD - 22',220108);</t>
  </si>
  <si>
    <t>Tribunal de Propiedad Industrial</t>
  </si>
  <si>
    <t>Tribunal de Propiedad Industrial-220108014</t>
  </si>
  <si>
    <t>Tribunal de Propiedad Industrial-220108014 | Prod: Tribunales-220108 | Sector: Delincuencia | Industria: SOCIEDAD - 22</t>
  </si>
  <si>
    <t>220108014tribunal_de_propiedad_industrial</t>
  </si>
  <si>
    <t>INSERT INTO categoria VALUES (220108014,'Tribunal de Propiedad Industrial','Tribunal de Propiedad Industrial-220108014','Tribunal de Propiedad Industrial-220108014 | Prod: Tribunales-220108 | Sector: Delincuencia | Industria: SOCIEDAD - 22',220108);</t>
  </si>
  <si>
    <t>Tribunales Tributarios y Aduaneros</t>
  </si>
  <si>
    <t>Tribunales Tributarios y Aduaneros-220108015</t>
  </si>
  <si>
    <t>Tribunales Tributarios y Aduaneros-220108015 | Prod: Tribunales-220108 | Sector: Delincuencia | Industria: SOCIEDAD - 22</t>
  </si>
  <si>
    <t>220108015tribunales_tributarios_y_aduaneros</t>
  </si>
  <si>
    <t>INSERT INTO categoria VALUES (220108015,'Tribunales Tributarios y Aduaneros','Tribunales Tributarios y Aduaneros-220108015','Tribunales Tributarios y Aduaneros-220108015 | Prod: Tribunales-220108 | Sector: Delincuencia | Industria: SOCIEDAD - 22',220108);</t>
  </si>
  <si>
    <t>Tribunales Ambientales</t>
  </si>
  <si>
    <t>Tribunales Ambientales-220108016</t>
  </si>
  <si>
    <t>Tribunales Ambientales-220108016 | Prod: Tribunales-220108 | Sector: Delincuencia | Industria: SOCIEDAD - 22</t>
  </si>
  <si>
    <t>220108016tribunales_ambientales</t>
  </si>
  <si>
    <t>INSERT INTO categoria VALUES (220108016,'Tribunales Ambientales','Tribunales Ambientales-220108016','Tribunales Ambientales-220108016 | Prod: Tribunales-220108 | Sector: Delincuencia | Industria: SOCIEDAD - 22',220108);</t>
  </si>
  <si>
    <t>Sentencia</t>
  </si>
  <si>
    <t>Casos sin Sentencia</t>
  </si>
  <si>
    <t>Casos sin Sentencia-220109001</t>
  </si>
  <si>
    <t>Casos sin Sentencia-220109001 | Prod: Sentencia-220109 | Sector: Delincuencia | Industria: SOCIEDAD - 22</t>
  </si>
  <si>
    <t>220109001casos_sin_sentencia</t>
  </si>
  <si>
    <t>INSERT INTO categoria VALUES (220109001,'Casos sin Sentencia','Casos sin Sentencia-220109001','Casos sin Sentencia-220109001 | Prod: Sentencia-220109 | Sector: Delincuencia | Industria: SOCIEDAD - 22',220109);</t>
  </si>
  <si>
    <t>Constitutivas</t>
  </si>
  <si>
    <t>Constitutivas-220109002</t>
  </si>
  <si>
    <t>Constitutivas-220109002 | Prod: Sentencia-220109 | Sector: Delincuencia | Industria: SOCIEDAD - 22</t>
  </si>
  <si>
    <t>220109002constitutivas</t>
  </si>
  <si>
    <t>INSERT INTO categoria VALUES (220109002,'Constitutivas','Constitutivas-220109002','Constitutivas-220109002 | Prod: Sentencia-220109 | Sector: Delincuencia | Industria: SOCIEDAD - 22',220109);</t>
  </si>
  <si>
    <t>Condenatorias</t>
  </si>
  <si>
    <t>Condenatorias-220109003</t>
  </si>
  <si>
    <t>Condenatorias-220109003 | Prod: Sentencia-220109 | Sector: Delincuencia | Industria: SOCIEDAD - 22</t>
  </si>
  <si>
    <t>220109003condenatorias</t>
  </si>
  <si>
    <t>INSERT INTO categoria VALUES (220109003,'Condenatorias','Condenatorias-220109003','Condenatorias-220109003 | Prod: Sentencia-220109 | Sector: Delincuencia | Industria: SOCIEDAD - 22',220109);</t>
  </si>
  <si>
    <t>Declarativas</t>
  </si>
  <si>
    <t>Declarativas-220109004</t>
  </si>
  <si>
    <t>Declarativas-220109004 | Prod: Sentencia-220109 | Sector: Delincuencia | Industria: SOCIEDAD - 22</t>
  </si>
  <si>
    <t>220109004declarativas</t>
  </si>
  <si>
    <t>INSERT INTO categoria VALUES (220109004,'Declarativas','Declarativas-220109004','Declarativas-220109004 | Prod: Sentencia-220109 | Sector: Delincuencia | Industria: SOCIEDAD - 22',220109);</t>
  </si>
  <si>
    <t>Absolutorias</t>
  </si>
  <si>
    <t>Absolutorias-220109005</t>
  </si>
  <si>
    <t>Absolutorias-220109005 | Prod: Sentencia-220109 | Sector: Delincuencia | Industria: SOCIEDAD - 22</t>
  </si>
  <si>
    <t>220109005absolutorias</t>
  </si>
  <si>
    <t>INSERT INTO categoria VALUES (220109005,'Absolutorias','Absolutorias-220109005','Absolutorias-220109005 | Prod: Sentencia-220109 | Sector: Delincuencia | Industria: SOCIEDAD - 22',220109);</t>
  </si>
  <si>
    <t>Delitos de Tenecia y Porte de Armas</t>
  </si>
  <si>
    <t>Abandono De Armas O Elementos Sujetas A Control</t>
  </si>
  <si>
    <t>Abandono De Armas O Elementos Sujetas A Control-220110001</t>
  </si>
  <si>
    <t>Abandono De Armas O Elementos Sujetas A Control-220110001 | Prod: Delitos-220110 | Sector: Delincuencia | Industria: SOCIEDAD - 22</t>
  </si>
  <si>
    <t>220110001abandono_de_armas_o_elementos_sujetas_a_control</t>
  </si>
  <si>
    <t>INSERT INTO categoria VALUES (220110001,'Abandono De Armas O Elementos Sujetas A Control','Abandono De Armas O Elementos Sujetas A Control-220110001','Abandono De Armas O Elementos Sujetas A Control-220110001 | Prod: Delitos-220110 | Sector: Delincuencia | Industria: SOCIEDAD - 22',220110);</t>
  </si>
  <si>
    <t>Otros Delitos De La Ley De Control De Armas</t>
  </si>
  <si>
    <t>Otros Delitos De La Ley De Control De Armas-220110002</t>
  </si>
  <si>
    <t>Otros Delitos De La Ley De Control De Armas-220110002 | Prod: Delitos-220110 | Sector: Delincuencia | Industria: SOCIEDAD - 22</t>
  </si>
  <si>
    <t>220110002otros_delitos_de_la_ley_de_control_de_armas</t>
  </si>
  <si>
    <t>INSERT INTO categoria VALUES (220110002,'Otros Delitos De La Ley De Control De Armas','Otros Delitos De La Ley De Control De Armas-220110002','Otros Delitos De La Ley De Control De Armas-220110002 | Prod: Delitos-220110 | Sector: Delincuencia | Industria: SOCIEDAD - 22',220110);</t>
  </si>
  <si>
    <t>Porte De Arma Cortante O Punzante</t>
  </si>
  <si>
    <t>Porte De Arma Cortante O Punzante-220110003</t>
  </si>
  <si>
    <t>Porte De Arma Cortante O Punzante-220110003 | Prod: Delitos-220110 | Sector: Delincuencia | Industria: SOCIEDAD - 22</t>
  </si>
  <si>
    <t>220110003porte_de_arma_cortante_o_punzante</t>
  </si>
  <si>
    <t>INSERT INTO categoria VALUES (220110003,'Porte De Arma Cortante O Punzante','Porte De Arma Cortante O Punzante-220110003','Porte De Arma Cortante O Punzante-220110003 | Prod: Delitos-220110 | Sector: Delincuencia | Industria: SOCIEDAD - 22',220110);</t>
  </si>
  <si>
    <t>Posesión O Tenencia De Armas Prohibidas</t>
  </si>
  <si>
    <t>Posesión O Tenencia De Armas Prohibidas-220110004</t>
  </si>
  <si>
    <t>Posesión O Tenencia De Armas Prohibidas-220110004 | Prod: Delitos-220110 | Sector: Delincuencia | Industria: SOCIEDAD - 22</t>
  </si>
  <si>
    <t>220110004posesion_o_tenencia_de_armas_prohibidas</t>
  </si>
  <si>
    <t>INSERT INTO categoria VALUES (220110004,'Posesión O Tenencia De Armas Prohibidas','Posesión O Tenencia De Armas Prohibidas-220110004','Posesión O Tenencia De Armas Prohibidas-220110004 | Prod: Delitos-220110 | Sector: Delincuencia | Industria: SOCIEDAD - 22',220110);</t>
  </si>
  <si>
    <t>Porte Ilegal De Arma De Fuego, Municiones Y Otros Sujetas A Control</t>
  </si>
  <si>
    <t>Porte Ilegal De Arma De Fuego, Municiones Y Otros Sujetas A Control-220110005</t>
  </si>
  <si>
    <t>Porte Ilegal De Arma De Fuego, Municiones Y Otros Sujetas A Control-220110005 | Prod: Delitos-220110 | Sector: Delincuencia | Industria: SOCIEDAD - 22</t>
  </si>
  <si>
    <t>220110005porte_ilegal_de_arma_de_fuego,_municiones_y_otros_sujetas_a_control</t>
  </si>
  <si>
    <t>INSERT INTO categoria VALUES (220110005,'Porte Ilegal De Arma De Fuego, Municiones Y Otros Sujetas A Control','Porte Ilegal De Arma De Fuego, Municiones Y Otros Sujetas A Control-220110005','Porte Ilegal De Arma De Fuego, Municiones Y Otros Sujetas A Control-220110005 | Prod: Delitos-220110 | Sector: Delincuencia | Industria: SOCIEDAD - 22',220110);</t>
  </si>
  <si>
    <t>Posesión O Tenencia Armas de Guerra, Químicas, Biológicas O Nucleares</t>
  </si>
  <si>
    <t>Posesión O Tenencia Armas de Guerra, Químicas, Biológicas O Nucleares-220110006</t>
  </si>
  <si>
    <t>Posesión O Tenencia Armas de Guerra, Químicas, Biológicas O Nucleares-220110006 | Prod: Delitos-220110 | Sector: Delincuencia | Industria: SOCIEDAD - 22</t>
  </si>
  <si>
    <t>220110006posesion_o_tenencia_armas_de_guerra,_quimicas,_biologicas_o_nucleares</t>
  </si>
  <si>
    <t>INSERT INTO categoria VALUES (220110006,'Posesión O Tenencia Armas de Guerra, Químicas, Biológicas O Nucleares','Posesión O Tenencia Armas de Guerra, Químicas, Biológicas O Nucleares-220110006','Posesión O Tenencia Armas de Guerra, Químicas, Biológicas O Nucleares-220110006 | Prod: Delitos-220110 | Sector: Delincuencia | Industria: SOCIEDAD - 22',220110);</t>
  </si>
  <si>
    <t>Posesión O Tenencia O Porte De Munición Y Sustancias Químicas</t>
  </si>
  <si>
    <t>Posesión O Tenencia O Porte De Munición Y Sustancias Químicas-220110007</t>
  </si>
  <si>
    <t>Posesión O Tenencia O Porte De Munición Y Sustancias Químicas-220110007 | Prod: Delitos-220110 | Sector: Delincuencia | Industria: SOCIEDAD - 22</t>
  </si>
  <si>
    <t>220110007posesion_o_tenencia_o_porte_de_municion_y_sustancias_quimicas</t>
  </si>
  <si>
    <t>INSERT INTO categoria VALUES (220110007,'Posesión O Tenencia O Porte De Munición Y Sustancias Químicas','Posesión O Tenencia O Porte De Munición Y Sustancias Químicas-220110007','Posesión O Tenencia O Porte De Munición Y Sustancias Químicas-220110007 | Prod: Delitos-220110 | Sector: Delincuencia | Industria: SOCIEDAD - 22',220110);</t>
  </si>
  <si>
    <t>Posesión, Tenencia O Porte De Armas Sujetas A Control</t>
  </si>
  <si>
    <t>Posesión, Tenencia O Porte De Armas Sujetas A Control-220110008</t>
  </si>
  <si>
    <t>Posesión, Tenencia O Porte De Armas Sujetas A Control-220110008 | Prod: Delitos-220110 | Sector: Delincuencia | Industria: SOCIEDAD - 22</t>
  </si>
  <si>
    <t>220110008posesion,_tenencia_o_porte_de_armas_sujetas_a_control</t>
  </si>
  <si>
    <t>INSERT INTO categoria VALUES (220110008,'Posesión, Tenencia O Porte De Armas Sujetas A Control','Posesión, Tenencia O Porte De Armas Sujetas A Control-220110008','Posesión, Tenencia O Porte De Armas Sujetas A Control-220110008 | Prod: Delitos-220110 | Sector: Delincuencia | Industria: SOCIEDAD - 22',220110);</t>
  </si>
  <si>
    <t>Tráfico De Armas</t>
  </si>
  <si>
    <t>Tráfico De Armas-220110009</t>
  </si>
  <si>
    <t>Tráfico De Armas-220110009 | Prod: Delitos-220110 | Sector: Delincuencia | Industria: SOCIEDAD - 22</t>
  </si>
  <si>
    <t>220110009trafico_de_armas</t>
  </si>
  <si>
    <t>INSERT INTO categoria VALUES (220110009,'Tráfico De Armas','Tráfico De Armas-220110009','Tráfico De Armas-220110009 | Prod: Delitos-220110 | Sector: Delincuencia | Industria: SOCIEDAD - 22',220110);</t>
  </si>
  <si>
    <t>Adquisición Y Venta Indebida De Cartuchos Y Municiones</t>
  </si>
  <si>
    <t>Adquisición Y Venta Indebida De Cartuchos Y Municiones-220110010</t>
  </si>
  <si>
    <t>Adquisición Y Venta Indebida De Cartuchos Y Municiones-220110010 | Prod: Delitos-220110 | Sector: Delincuencia | Industria: SOCIEDAD - 22</t>
  </si>
  <si>
    <t>220110010adquisicion_y_venta_indebida_de_cartuchos_y_municiones</t>
  </si>
  <si>
    <t>INSERT INTO categoria VALUES (220110010,'Adquisición Y Venta Indebida De Cartuchos Y Municiones','Adquisición Y Venta Indebida De Cartuchos Y Municiones-220110010','Adquisición Y Venta Indebida De Cartuchos Y Municiones-220110010 | Prod: Delitos-220110 | Sector: Delincuencia | Industria: SOCIEDAD - 22',220110);</t>
  </si>
  <si>
    <t>Adquisición Material De Guerra Instituciones Armadas</t>
  </si>
  <si>
    <t>Adquisición Material De Guerra Instituciones Armadas-220110011</t>
  </si>
  <si>
    <t>Adquisición Material De Guerra Instituciones Armadas-220110011 | Prod: Delitos-220110 | Sector: Delincuencia | Industria: SOCIEDAD - 22</t>
  </si>
  <si>
    <t>220110011adquisicion_material_de_guerra_instituciones_armadas</t>
  </si>
  <si>
    <t>INSERT INTO categoria VALUES (220110011,'Adquisición Material De Guerra Instituciones Armadas','Adquisición Material De Guerra Instituciones Armadas-220110011','Adquisición Material De Guerra Instituciones Armadas-220110011 | Prod: Delitos-220110 | Sector: Delincuencia | Industria: SOCIEDAD - 22',220110);</t>
  </si>
  <si>
    <t>Entrega O Puesta A Disposición Armas A Menores</t>
  </si>
  <si>
    <t>Entrega O Puesta A Disposición Armas A Menores-220110012</t>
  </si>
  <si>
    <t>Entrega O Puesta A Disposición Armas A Menores-220110012 | Prod: Delitos-220110 | Sector: Delincuencia | Industria: SOCIEDAD - 22</t>
  </si>
  <si>
    <t>220110012entrega_o_puesta_a_disposicion_armas_a_menores</t>
  </si>
  <si>
    <t>INSERT INTO categoria VALUES (220110012,'Entrega O Puesta A Disposición Armas A Menores','Entrega O Puesta A Disposición Armas A Menores-220110012','Entrega O Puesta A Disposición Armas A Menores-220110012 | Prod: Delitos-220110 | Sector: Delincuencia | Industria: SOCIEDAD - 22',220110);</t>
  </si>
  <si>
    <t>Delitos Contra las Personas</t>
  </si>
  <si>
    <t>Abandono De Conyuge O Deparientes Enfermos</t>
  </si>
  <si>
    <t>Abandono De Conyuge O Deparientes Enfermos-220111001</t>
  </si>
  <si>
    <t>Abandono De Conyuge O Deparientes Enfermos-220111001 | Prod: Delitos-220111 | Sector: Delincuencia | Industria: SOCIEDAD - 22</t>
  </si>
  <si>
    <t>220111001abandono_de_conyuge_o_deparientes_enfermos</t>
  </si>
  <si>
    <t>INSERT INTO categoria VALUES (220111001,'Abandono De Conyuge O Deparientes Enfermos','Abandono De Conyuge O Deparientes Enfermos-220111001','Abandono De Conyuge O Deparientes Enfermos-220111001 | Prod: Delitos-220111 | Sector: Delincuencia | Industria: SOCIEDAD - 22',220111);</t>
  </si>
  <si>
    <t>Abandono De Niños</t>
  </si>
  <si>
    <t>Abandono De Niños-220111002</t>
  </si>
  <si>
    <t>Abandono De Niños-220111002 | Prod: Delitos-220111 | Sector: Delincuencia | Industria: SOCIEDAD - 22</t>
  </si>
  <si>
    <t>220111002abandono_de_niños</t>
  </si>
  <si>
    <t>INSERT INTO categoria VALUES (220111002,'Abandono De Niños','Abandono De Niños-220111002','Abandono De Niños-220111002 | Prod: Delitos-220111 | Sector: Delincuencia | Industria: SOCIEDAD - 22',220111);</t>
  </si>
  <si>
    <t>Otros Delitos Contra Las Personas</t>
  </si>
  <si>
    <t>Otros Delitos Contra Las Personas-220111003</t>
  </si>
  <si>
    <t>Otros Delitos Contra Las Personas-220111003 | Prod: Delitos-220111 | Sector: Delincuencia | Industria: SOCIEDAD - 22</t>
  </si>
  <si>
    <t>220111003otros_delitos_contra_las_personas</t>
  </si>
  <si>
    <t>INSERT INTO categoria VALUES (220111003,'Otros Delitos Contra Las Personas','Otros Delitos Contra Las Personas-220111003','Otros Delitos Contra Las Personas-220111003 | Prod: Delitos-220111 | Sector: Delincuencia | Industria: SOCIEDAD - 22',220111);</t>
  </si>
  <si>
    <t>Abandono De Destino</t>
  </si>
  <si>
    <t>Abandono De Destino-220111004</t>
  </si>
  <si>
    <t>Abandono De Destino-220111004 | Prod: Delitos-220111 | Sector: Delincuencia | Industria: SOCIEDAD - 22</t>
  </si>
  <si>
    <t>220111004abandono_de_destino</t>
  </si>
  <si>
    <t>INSERT INTO categoria VALUES (220111004,'Abandono De Destino','Abandono De Destino-220111004','Abandono De Destino-220111004 | Prod: Delitos-220111 | Sector: Delincuencia | Industria: SOCIEDAD - 22',220111);</t>
  </si>
  <si>
    <t>Delitos Contra la Propiedad y el Patrimonio</t>
  </si>
  <si>
    <t>Abigeato</t>
  </si>
  <si>
    <t>Abigeato-220112001</t>
  </si>
  <si>
    <t>Abigeato-220112001 | Prod: Delitos-220112 | Sector: Delincuencia | Industria: SOCIEDAD - 22</t>
  </si>
  <si>
    <t>220112001abigeato</t>
  </si>
  <si>
    <t>INSERT INTO categoria VALUES (220112001,'Abigeato','Abigeato-220112001','Abigeato-220112001 | Prod: Delitos-220112 | Sector: Delincuencia | Industria: SOCIEDAD - 22',220112);</t>
  </si>
  <si>
    <t>Apropiación De Cables Tendido Eléctrico O De Comunicaciones</t>
  </si>
  <si>
    <t>Apropiación De Cables Tendido Eléctrico O De Comunicaciones-220112002</t>
  </si>
  <si>
    <t>Apropiación De Cables Tendido Eléctrico O De Comunicaciones-220112002 | Prod: Delitos-220112 | Sector: Delincuencia | Industria: SOCIEDAD - 22</t>
  </si>
  <si>
    <t>220112002apropiacion_de_cables_tendido_electrico_o_de_comunicaciones</t>
  </si>
  <si>
    <t>INSERT INTO categoria VALUES (220112002,'Apropiación De Cables Tendido Eléctrico O De Comunicaciones','Apropiación De Cables Tendido Eléctrico O De Comunicaciones-220112002','Apropiación De Cables Tendido Eléctrico O De Comunicaciones-220112002 | Prod: Delitos-220112 | Sector: Delincuencia | Industria: SOCIEDAD - 22',220112);</t>
  </si>
  <si>
    <t>Apropiación De Cotizaciones Previsionales Y Declaraciones Inexactas</t>
  </si>
  <si>
    <t>Apropiación De Cotizaciones Previsionales Y Declaraciones Inexactas-220112003</t>
  </si>
  <si>
    <t>Apropiación De Cotizaciones Previsionales Y Declaraciones Inexactas-220112003 | Prod: Delitos-220112 | Sector: Delincuencia | Industria: SOCIEDAD - 22</t>
  </si>
  <si>
    <t>220112003apropiacion_de_cotizaciones_previsionales_y_declaraciones_inexactas</t>
  </si>
  <si>
    <t>INSERT INTO categoria VALUES (220112003,'Apropiación De Cotizaciones Previsionales Y Declaraciones Inexactas','Apropiación De Cotizaciones Previsionales Y Declaraciones Inexactas-220112003','Apropiación De Cotizaciones Previsionales Y Declaraciones Inexactas-220112003 | Prod: Delitos-220112 | Sector: Delincuencia | Industria: SOCIEDAD - 22',220112);</t>
  </si>
  <si>
    <t>Apropiación De Monumentos Nacionales</t>
  </si>
  <si>
    <t>Apropiación De Monumentos Nacionales-220112004</t>
  </si>
  <si>
    <t>Apropiación De Monumentos Nacionales-220112004 | Prod: Delitos-220112 | Sector: Delincuencia | Industria: SOCIEDAD - 22</t>
  </si>
  <si>
    <t>220112004apropiacion_de_monumentos_nacionales</t>
  </si>
  <si>
    <t>INSERT INTO categoria VALUES (220112004,'Apropiación De Monumentos Nacionales','Apropiación De Monumentos Nacionales-220112004','Apropiación De Monumentos Nacionales-220112004 | Prod: Delitos-220112 | Sector: Delincuencia | Industria: SOCIEDAD - 22',220112);</t>
  </si>
  <si>
    <t>Apropiación Indebida</t>
  </si>
  <si>
    <t>Apropiación Indebida-220112005</t>
  </si>
  <si>
    <t>Apropiación Indebida-220112005 | Prod: Delitos-220112 | Sector: Delincuencia | Industria: SOCIEDAD - 22</t>
  </si>
  <si>
    <t>220112005apropiacion_indebida</t>
  </si>
  <si>
    <t>INSERT INTO categoria VALUES (220112005,'Apropiación Indebida','Apropiación Indebida-220112005','Apropiación Indebida-220112005 | Prod: Delitos-220112 | Sector: Delincuencia | Industria: SOCIEDAD - 22',220112);</t>
  </si>
  <si>
    <t>Apropiación Indebida (Incluye Depositario Alzado)</t>
  </si>
  <si>
    <t>Apropiación Indebida (Incluye Depositario Alzado)-220112006</t>
  </si>
  <si>
    <t>Apropiación Indebida (Incluye Depositario Alzado)-220112006 | Prod: Delitos-220112 | Sector: Delincuencia | Industria: SOCIEDAD - 22</t>
  </si>
  <si>
    <t>220112006apropiacion_indebida_(incluye_depositario_alzado)</t>
  </si>
  <si>
    <t>INSERT INTO categoria VALUES (220112006,'Apropiación Indebida (Incluye Depositario Alzado)','Apropiación Indebida (Incluye Depositario Alzado)-220112006','Apropiación Indebida (Incluye Depositario Alzado)-220112006 | Prod: Delitos-220112 | Sector: Delincuencia | Industria: SOCIEDAD - 22',220112);</t>
  </si>
  <si>
    <t>Celebración De Contrato Simulado</t>
  </si>
  <si>
    <t>Celebración De Contrato Simulado-220112007</t>
  </si>
  <si>
    <t>Celebración De Contrato Simulado-220112007 | Prod: Delitos-220112 | Sector: Delincuencia | Industria: SOCIEDAD - 22</t>
  </si>
  <si>
    <t>220112007celebracion_de_contrato_simulado</t>
  </si>
  <si>
    <t>INSERT INTO categoria VALUES (220112007,'Celebración De Contrato Simulado','Celebración De Contrato Simulado-220112007','Celebración De Contrato Simulado-220112007 | Prod: Delitos-220112 | Sector: Delincuencia | Industria: SOCIEDAD - 22',220112);</t>
  </si>
  <si>
    <t>Daño Falta</t>
  </si>
  <si>
    <t>Daño Falta-220112008</t>
  </si>
  <si>
    <t>Daño Falta-220112008 | Prod: Delitos-220112 | Sector: Delincuencia | Industria: SOCIEDAD - 22</t>
  </si>
  <si>
    <t>220112008daño_falta</t>
  </si>
  <si>
    <t>INSERT INTO categoria VALUES (220112008,'Daño Falta','Daño Falta-220112008','Daño Falta-220112008 | Prod: Delitos-220112 | Sector: Delincuencia | Industria: SOCIEDAD - 22',220112);</t>
  </si>
  <si>
    <t>Daños A Monumentos Nacionales</t>
  </si>
  <si>
    <t>Daños A Monumentos Nacionales-220112009</t>
  </si>
  <si>
    <t>Daños A Monumentos Nacionales-220112009 | Prod: Delitos-220112 | Sector: Delincuencia | Industria: SOCIEDAD - 22</t>
  </si>
  <si>
    <t>220112009daños_a_monumentos_nacionales</t>
  </si>
  <si>
    <t>INSERT INTO categoria VALUES (220112009,'Daños A Monumentos Nacionales','Daños A Monumentos Nacionales-220112009','Daños A Monumentos Nacionales-220112009 | Prod: Delitos-220112 | Sector: Delincuencia | Industria: SOCIEDAD - 22',220112);</t>
  </si>
  <si>
    <t>Daños Calificados</t>
  </si>
  <si>
    <t>Daños Calificados-220112010</t>
  </si>
  <si>
    <t>Daños Calificados-220112010 | Prod: Delitos-220112 | Sector: Delincuencia | Industria: SOCIEDAD - 22</t>
  </si>
  <si>
    <t>220112010daños_calificados</t>
  </si>
  <si>
    <t>INSERT INTO categoria VALUES (220112010,'Daños Calificados','Daños Calificados-220112010','Daños Calificados-220112010 | Prod: Delitos-220112 | Sector: Delincuencia | Industria: SOCIEDAD - 22',220112);</t>
  </si>
  <si>
    <t>Daños O Apropiación Sobre Monumentos Nacionales</t>
  </si>
  <si>
    <t>Daños O Apropiación Sobre Monumentos Nacionales-220112011</t>
  </si>
  <si>
    <t>Daños O Apropiación Sobre Monumentos Nacionales-220112011 | Prod: Delitos-220112 | Sector: Delincuencia | Industria: SOCIEDAD - 22</t>
  </si>
  <si>
    <t>220112011daños_o_apropiacion_sobre_monumentos_nacionales</t>
  </si>
  <si>
    <t>INSERT INTO categoria VALUES (220112011,'Daños O Apropiación Sobre Monumentos Nacionales','Daños O Apropiación Sobre Monumentos Nacionales-220112011','Daños O Apropiación Sobre Monumentos Nacionales-220112011 | Prod: Delitos-220112 | Sector: Delincuencia | Industria: SOCIEDAD - 22',220112);</t>
  </si>
  <si>
    <t>Daños Simples</t>
  </si>
  <si>
    <t>Daños Simples-220112012</t>
  </si>
  <si>
    <t>Daños Simples-220112012 | Prod: Delitos-220112 | Sector: Delincuencia | Industria: SOCIEDAD - 22</t>
  </si>
  <si>
    <t>220112012daños_simples</t>
  </si>
  <si>
    <t>INSERT INTO categoria VALUES (220112012,'Daños Simples','Daños Simples-220112012','Daños Simples-220112012 | Prod: Delitos-220112 | Sector: Delincuencia | Industria: SOCIEDAD - 22',220112);</t>
  </si>
  <si>
    <t>Delitos Marcarios</t>
  </si>
  <si>
    <t>Delitos Marcarios-220112013</t>
  </si>
  <si>
    <t>Delitos Marcarios-220112013 | Prod: Delitos-220112 | Sector: Delincuencia | Industria: SOCIEDAD - 22</t>
  </si>
  <si>
    <t>220112013delitos_marcarios</t>
  </si>
  <si>
    <t>INSERT INTO categoria VALUES (220112013,'Delitos Marcarios','Delitos Marcarios-220112013','Delitos Marcarios-220112013 | Prod: Delitos-220112 | Sector: Delincuencia | Industria: SOCIEDAD - 22',220112);</t>
  </si>
  <si>
    <t>Destrucción O Alteración De Deslindes</t>
  </si>
  <si>
    <t>Destrucción O Alteración De Deslindes-220112014</t>
  </si>
  <si>
    <t>Destrucción O Alteración De Deslindes-220112014 | Prod: Delitos-220112 | Sector: Delincuencia | Industria: SOCIEDAD - 22</t>
  </si>
  <si>
    <t>220112014destruccion_o_alteracion_de_deslindes</t>
  </si>
  <si>
    <t>INSERT INTO categoria VALUES (220112014,'Destrucción O Alteración De Deslindes','Destrucción O Alteración De Deslindes-220112014','Destrucción O Alteración De Deslindes-220112014 | Prod: Delitos-220112 | Sector: Delincuencia | Industria: SOCIEDAD - 22',220112);</t>
  </si>
  <si>
    <t>Otros Delitos Contra La Ley De Propiedad Intelectual</t>
  </si>
  <si>
    <t>Otros Delitos Contra La Ley De Propiedad Intelectual-220112015</t>
  </si>
  <si>
    <t>Otros Delitos Contra La Ley De Propiedad Intelectual-220112015 | Prod: Delitos-220112 | Sector: Delincuencia | Industria: SOCIEDAD - 22</t>
  </si>
  <si>
    <t>220112015otros_delitos_contra_la_ley_de_propiedad_intelectual</t>
  </si>
  <si>
    <t>INSERT INTO categoria VALUES (220112015,'Otros Delitos Contra La Ley De Propiedad Intelectual','Otros Delitos Contra La Ley De Propiedad Intelectual-220112015','Otros Delitos Contra La Ley De Propiedad Intelectual-220112015 | Prod: Delitos-220112 | Sector: Delincuencia | Industria: SOCIEDAD - 22',220112);</t>
  </si>
  <si>
    <t>Otros Delitos Contra La Propiedad</t>
  </si>
  <si>
    <t>Otros Delitos Contra La Propiedad-220112016</t>
  </si>
  <si>
    <t>Otros Delitos Contra La Propiedad-220112016 | Prod: Delitos-220112 | Sector: Delincuencia | Industria: SOCIEDAD - 22</t>
  </si>
  <si>
    <t>220112016otros_delitos_contra_la_propiedad</t>
  </si>
  <si>
    <t>INSERT INTO categoria VALUES (220112016,'Otros Delitos Contra La Propiedad','Otros Delitos Contra La Propiedad-220112016','Otros Delitos Contra La Propiedad-220112016 | Prod: Delitos-220112 | Sector: Delincuencia | Industria: SOCIEDAD - 22',220112);</t>
  </si>
  <si>
    <t>Otros Delitos Contra Ley De Propiedad Industrial</t>
  </si>
  <si>
    <t>Otros Delitos Contra Ley De Propiedad Industrial-220112017</t>
  </si>
  <si>
    <t>Otros Delitos Contra Ley De Propiedad Industrial-220112017 | Prod: Delitos-220112 | Sector: Delincuencia | Industria: SOCIEDAD - 22</t>
  </si>
  <si>
    <t>220112017otros_delitos_contra_ley_de_propiedad_industrial</t>
  </si>
  <si>
    <t>INSERT INTO categoria VALUES (220112017,'Otros Delitos Contra Ley De Propiedad Industrial','Otros Delitos Contra Ley De Propiedad Industrial-220112017','Otros Delitos Contra Ley De Propiedad Industrial-220112017 | Prod: Delitos-220112 | Sector: Delincuencia | Industria: SOCIEDAD - 22',220112);</t>
  </si>
  <si>
    <t>Usurpación De Estado Civil</t>
  </si>
  <si>
    <t>Usurpación De Estado Civil-220112018</t>
  </si>
  <si>
    <t>Usurpación De Estado Civil-220112018 | Prod: Delitos-220112 | Sector: Delincuencia | Industria: SOCIEDAD - 22</t>
  </si>
  <si>
    <t>220112018usurpacion_de_estado_civil</t>
  </si>
  <si>
    <t>INSERT INTO categoria VALUES (220112018,'Usurpación De Estado Civil','Usurpación De Estado Civil-220112018','Usurpación De Estado Civil-220112018 | Prod: Delitos-220112 | Sector: Delincuencia | Industria: SOCIEDAD - 22',220112);</t>
  </si>
  <si>
    <t>Usurpación De Nombre</t>
  </si>
  <si>
    <t>Usurpación De Nombre-220112019</t>
  </si>
  <si>
    <t>Usurpación De Nombre-220112019 | Prod: Delitos-220112 | Sector: Delincuencia | Industria: SOCIEDAD - 22</t>
  </si>
  <si>
    <t>220112019usurpacion_de_nombre</t>
  </si>
  <si>
    <t>INSERT INTO categoria VALUES (220112019,'Usurpación De Nombre','Usurpación De Nombre-220112019','Usurpación De Nombre-220112019 | Prod: Delitos-220112 | Sector: Delincuencia | Industria: SOCIEDAD - 22',220112);</t>
  </si>
  <si>
    <t>Usurpación De Propiedad, Descubrimiento O Producción</t>
  </si>
  <si>
    <t>Usurpación De Propiedad, Descubrimiento O Producción-220112020</t>
  </si>
  <si>
    <t>Usurpación De Propiedad, Descubrimiento O Producción-220112020 | Prod: Delitos-220112 | Sector: Delincuencia | Industria: SOCIEDAD - 22</t>
  </si>
  <si>
    <t>220112020usurpacion_de_propiedad,_descubrimiento_o_produccion</t>
  </si>
  <si>
    <t>INSERT INTO categoria VALUES (220112020,'Usurpación De Propiedad, Descubrimiento O Producción','Usurpación De Propiedad, Descubrimiento O Producción-220112020','Usurpación De Propiedad, Descubrimiento O Producción-220112020 | Prod: Delitos-220112 | Sector: Delincuencia | Industria: SOCIEDAD - 22',220112);</t>
  </si>
  <si>
    <t>Usurpación No Violenta</t>
  </si>
  <si>
    <t>Usurpación No Violenta-220112021</t>
  </si>
  <si>
    <t>Usurpación No Violenta-220112021 | Prod: Delitos-220112 | Sector: Delincuencia | Industria: SOCIEDAD - 22</t>
  </si>
  <si>
    <t>220112021usurpacion_no_violenta</t>
  </si>
  <si>
    <t>INSERT INTO categoria VALUES (220112021,'Usurpación No Violenta','Usurpación No Violenta-220112021','Usurpación No Violenta-220112021 | Prod: Delitos-220112 | Sector: Delincuencia | Industria: SOCIEDAD - 22',220112);</t>
  </si>
  <si>
    <t>Usurpación Violenta</t>
  </si>
  <si>
    <t>Usurpación Violenta-220112022</t>
  </si>
  <si>
    <t>Usurpación Violenta-220112022 | Prod: Delitos-220112 | Sector: Delincuencia | Industria: SOCIEDAD - 22</t>
  </si>
  <si>
    <t>220112022usurpacion_violenta</t>
  </si>
  <si>
    <t>INSERT INTO categoria VALUES (220112022,'Usurpación Violenta','Usurpación Violenta-220112022','Usurpación Violenta-220112022 | Prod: Delitos-220112 | Sector: Delincuencia | Industria: SOCIEDAD - 22',220112);</t>
  </si>
  <si>
    <t>Utilización Sin Autorización De Obras De Dominio Ajeno Protegidas Por La Ley</t>
  </si>
  <si>
    <t>Utilización Sin Autorización De Obras De Dominio Ajeno Protegidas Por La Ley-220112023</t>
  </si>
  <si>
    <t>Utilización Sin Autorización De Obras De Dominio Ajeno Protegidas Por La Ley-220112023 | Prod: Delitos-220112 | Sector: Delincuencia | Industria: SOCIEDAD - 22</t>
  </si>
  <si>
    <t>220112023utilizacion_sin_autorizacion_de_obras_de_dominio_ajeno_protegidas_por_la_ley</t>
  </si>
  <si>
    <t>INSERT INTO categoria VALUES (220112023,'Utilización Sin Autorización De Obras De Dominio Ajeno Protegidas Por La Ley','Utilización Sin Autorización De Obras De Dominio Ajeno Protegidas Por La Ley-220112023','Utilización Sin Autorización De Obras De Dominio Ajeno Protegidas Por La Ley-220112023 | Prod: Delitos-220112 | Sector: Delincuencia | Industria: SOCIEDAD - 22',220112);</t>
  </si>
  <si>
    <t>Venta Ilícita De Obras Protegidas Por Ley De Propiedad Intelectual</t>
  </si>
  <si>
    <t>Venta Ilícita De Obras Protegidas Por Ley De Propiedad Intelectual-220112024</t>
  </si>
  <si>
    <t>Venta Ilícita De Obras Protegidas Por Ley De Propiedad Intelectual-220112024 | Prod: Delitos-220112 | Sector: Delincuencia | Industria: SOCIEDAD - 22</t>
  </si>
  <si>
    <t>220112024venta_ilicita_de_obras_protegidas_por_ley_de_propiedad_intelectual</t>
  </si>
  <si>
    <t>INSERT INTO categoria VALUES (220112024,'Venta Ilícita De Obras Protegidas Por Ley De Propiedad Intelectual','Venta Ilícita De Obras Protegidas Por Ley De Propiedad Intelectual-220112024','Venta Ilícita De Obras Protegidas Por Ley De Propiedad Intelectual-220112024 | Prod: Delitos-220112 | Sector: Delincuencia | Industria: SOCIEDAD - 22',220112);</t>
  </si>
  <si>
    <t>Apropiación Indebida Cometido Por Persona Jurídica</t>
  </si>
  <si>
    <t>Apropiación Indebida Cometido Por Persona Jurídica-220112025</t>
  </si>
  <si>
    <t>Apropiación Indebida Cometido Por Persona Jurídica-220112025 | Prod: Delitos-220112 | Sector: Delincuencia | Industria: SOCIEDAD - 22</t>
  </si>
  <si>
    <t>220112025apropiacion_indebida_cometido_por_persona_juridica</t>
  </si>
  <si>
    <t>INSERT INTO categoria VALUES (220112025,'Apropiación Indebida Cometido Por Persona Jurídica','Apropiación Indebida Cometido Por Persona Jurídica-220112025','Apropiación Indebida Cometido Por Persona Jurídica-220112025 | Prod: Delitos-220112 | Sector: Delincuencia | Industria: SOCIEDAD - 22',220112);</t>
  </si>
  <si>
    <t>Daños</t>
  </si>
  <si>
    <t>Daños-220112026</t>
  </si>
  <si>
    <t>Daños-220112026 | Prod: Delitos-220112 | Sector: Delincuencia | Industria: SOCIEDAD - 22</t>
  </si>
  <si>
    <t>220112026daños</t>
  </si>
  <si>
    <t>INSERT INTO categoria VALUES (220112026,'Daños','Daños-220112026','Daños-220112026 | Prod: Delitos-220112 | Sector: Delincuencia | Industria: SOCIEDAD - 22',220112);</t>
  </si>
  <si>
    <t>Delitos Contra Ley De Propiedad Intelectual</t>
  </si>
  <si>
    <t>Delitos Contra Ley De Propiedad Intelectual-220112027</t>
  </si>
  <si>
    <t>Delitos Contra Ley De Propiedad Intelectual-220112027 | Prod: Delitos-220112 | Sector: Delincuencia | Industria: SOCIEDAD - 22</t>
  </si>
  <si>
    <t>220112027delitos_contra_ley_de_propiedad_intelectual</t>
  </si>
  <si>
    <t>INSERT INTO categoria VALUES (220112027,'Delitos Contra Ley De Propiedad Intelectual','Delitos Contra Ley De Propiedad Intelectual-220112027','Delitos Contra Ley De Propiedad Intelectual-220112027 | Prod: Delitos-220112 | Sector: Delincuencia | Industria: SOCIEDAD - 22',220112);</t>
  </si>
  <si>
    <t>Violación De Secretos De Fábrica</t>
  </si>
  <si>
    <t>Violación De Secretos De Fábrica-220112028</t>
  </si>
  <si>
    <t>Violación De Secretos De Fábrica-220112028 | Prod: Delitos-220112 | Sector: Delincuencia | Industria: SOCIEDAD - 22</t>
  </si>
  <si>
    <t>220112028violacion_de_secretos_de_fabrica</t>
  </si>
  <si>
    <t>INSERT INTO categoria VALUES (220112028,'Violación De Secretos De Fábrica','Violación De Secretos De Fábrica-220112028','Violación De Secretos De Fábrica-220112028 | Prod: Delitos-220112 | Sector: Delincuencia | Industria: SOCIEDAD - 22',220112);</t>
  </si>
  <si>
    <t>Invasión De Derechos Ajenos</t>
  </si>
  <si>
    <t>Invasión De Derechos Ajenos-220112029</t>
  </si>
  <si>
    <t>Invasión De Derechos Ajenos-220112029 | Prod: Delitos-220112 | Sector: Delincuencia | Industria: SOCIEDAD - 22</t>
  </si>
  <si>
    <t>220112029invasion_de_derechos_ajenos</t>
  </si>
  <si>
    <t>INSERT INTO categoria VALUES (220112029,'Invasión De Derechos Ajenos','Invasión De Derechos Ajenos-220112029','Invasión De Derechos Ajenos-220112029 | Prod: Delitos-220112 | Sector: Delincuencia | Industria: SOCIEDAD - 22',220112);</t>
  </si>
  <si>
    <t>Veedor/Liquidador Realice Conducta Señalada</t>
  </si>
  <si>
    <t>Veedor/Liquidador Realice Conducta Señalada-220112030</t>
  </si>
  <si>
    <t>Veedor/Liquidador Realice Conducta Señalada-220112030 | Prod: Delitos-220112 | Sector: Delincuencia | Industria: SOCIEDAD - 22</t>
  </si>
  <si>
    <t>220112030veedor/liquidador_realice_conducta_señalada</t>
  </si>
  <si>
    <t>INSERT INTO categoria VALUES (220112030,'Veedor/Liquidador Realice Conducta Señalada','Veedor/Liquidador Realice Conducta Señalada-220112030','Veedor/Liquidador Realice Conducta Señalada-220112030 | Prod: Delitos-220112 | Sector: Delincuencia | Industria: SOCIEDAD - 22',220112);</t>
  </si>
  <si>
    <t>Comercialización O Distribución Señal Protegida de Televisión</t>
  </si>
  <si>
    <t>Comercialización O Distribución Señal Protegida de Televisión-220112031</t>
  </si>
  <si>
    <t>Comercialización O Distribución Señal Protegida de Televisión-220112031 | Prod: Delitos-220112 | Sector: Delincuencia | Industria: SOCIEDAD - 22</t>
  </si>
  <si>
    <t>220112031comercializacion_o_distribucion_señal_protegida_de_television</t>
  </si>
  <si>
    <t>INSERT INTO categoria VALUES (220112031,'Comercialización O Distribución Señal Protegida de Televisión','Comercialización O Distribución Señal Protegida de Televisión-220112031','Comercialización O Distribución Señal Protegida de Televisión-220112031 | Prod: Delitos-220112 | Sector: Delincuencia | Industria: SOCIEDAD - 22',220112);</t>
  </si>
  <si>
    <t>Usurpación</t>
  </si>
  <si>
    <t>Usurpación-220112032</t>
  </si>
  <si>
    <t>Usurpación-220112032 | Prod: Delitos-220112 | Sector: Delincuencia | Industria: SOCIEDAD - 22</t>
  </si>
  <si>
    <t>220112032usurpacion</t>
  </si>
  <si>
    <t>INSERT INTO categoria VALUES (220112032,'Usurpación','Usurpación-220112032','Usurpación-220112032 | Prod: Delitos-220112 | Sector: Delincuencia | Industria: SOCIEDAD - 22',220112);</t>
  </si>
  <si>
    <t>Delitos Contra Ley De Propiedad Industrial</t>
  </si>
  <si>
    <t>Delitos Contra Ley De Propiedad Industrial-220112033</t>
  </si>
  <si>
    <t>Delitos Contra Ley De Propiedad Industrial-220112033 | Prod: Delitos-220112 | Sector: Delincuencia | Industria: SOCIEDAD - 22</t>
  </si>
  <si>
    <t>220112033delitos_contra_ley_de_propiedad_industrial</t>
  </si>
  <si>
    <t>INSERT INTO categoria VALUES (220112033,'Delitos Contra Ley De Propiedad Industrial','Delitos Contra Ley De Propiedad Industrial-220112033','Delitos Contra Ley De Propiedad Industrial-220112033 | Prod: Delitos-220112 | Sector: Delincuencia | Industria: SOCIEDAD - 22',220112);</t>
  </si>
  <si>
    <t>Inducir, Permitir, Facilitar, Ocultar Infraccción Derechos Autor/Conexos</t>
  </si>
  <si>
    <t>Inducir, Permitir, Facilitar, Ocultar Infraccción Derechos Autor/Conexos-220112034</t>
  </si>
  <si>
    <t>Inducir, Permitir, Facilitar, Ocultar Infraccción Derechos Autor/Conexos-220112034 | Prod: Delitos-220112 | Sector: Delincuencia | Industria: SOCIEDAD - 22</t>
  </si>
  <si>
    <t>220112034inducir,_permitir,_facilitar,_ocultar_infracccion_derechos_autor/conexos</t>
  </si>
  <si>
    <t>INSERT INTO categoria VALUES (220112034,'Inducir, Permitir, Facilitar, Ocultar Infraccción Derechos Autor/Conexos','Inducir, Permitir, Facilitar, Ocultar Infraccción Derechos Autor/Conexos-220112034','Inducir, Permitir, Facilitar, Ocultar Infraccción Derechos Autor/Conexos-220112034 | Prod: Delitos-220112 | Sector: Delincuencia | Industria: SOCIEDAD - 22',220112);</t>
  </si>
  <si>
    <t>Delitos Contra la Vida, Integridad o Dignidad Personal</t>
  </si>
  <si>
    <t>Aborto Cometido Por Facultativo Por Causales No Reguladas</t>
  </si>
  <si>
    <t>Aborto Cometido Por Facultativo Por Causales No Reguladas-220113001</t>
  </si>
  <si>
    <t>Aborto Cometido Por Facultativo Por Causales No Reguladas-220113001 | Prod: Delitos-220113 | Sector: Delincuencia | Industria: SOCIEDAD - 22</t>
  </si>
  <si>
    <t>220113001aborto_cometido_por_facultativo_por_causales_no_reguladas</t>
  </si>
  <si>
    <t>INSERT INTO categoria VALUES (220113001,'Aborto Cometido Por Facultativo Por Causales No Reguladas','Aborto Cometido Por Facultativo Por Causales No Reguladas-220113001','Aborto Cometido Por Facultativo Por Causales No Reguladas-220113001 | Prod: Delitos-220113 | Sector: Delincuencia | Industria: SOCIEDAD - 22',220113);</t>
  </si>
  <si>
    <t>Aborto Consentido Causales No Reguladas</t>
  </si>
  <si>
    <t>Aborto Consentido Causales No Reguladas-220113002</t>
  </si>
  <si>
    <t>Aborto Consentido Causales No Reguladas-220113002 | Prod: Delitos-220113 | Sector: Delincuencia | Industria: SOCIEDAD - 22</t>
  </si>
  <si>
    <t>220113002aborto_consentido_causales_no_reguladas</t>
  </si>
  <si>
    <t>INSERT INTO categoria VALUES (220113002,'Aborto Consentido Causales No Reguladas','Aborto Consentido Causales No Reguladas-220113002','Aborto Consentido Causales No Reguladas-220113002 | Prod: Delitos-220113 | Sector: Delincuencia | Industria: SOCIEDAD - 22',220113);</t>
  </si>
  <si>
    <t>Aborto Sin Consentimiento</t>
  </si>
  <si>
    <t>Aborto Sin Consentimiento-220113003</t>
  </si>
  <si>
    <t>Aborto Sin Consentimiento-220113003 | Prod: Delitos-220113 | Sector: Delincuencia | Industria: SOCIEDAD - 22</t>
  </si>
  <si>
    <t>220113003aborto_sin_consentimiento</t>
  </si>
  <si>
    <t>INSERT INTO categoria VALUES (220113003,'Aborto Sin Consentimiento','Aborto Sin Consentimiento-220113003','Aborto Sin Consentimiento-220113003 | Prod: Delitos-220113 | Sector: Delincuencia | Industria: SOCIEDAD - 22',220113);</t>
  </si>
  <si>
    <t>Auxilio Al Suicidio</t>
  </si>
  <si>
    <t>Auxilio Al Suicidio-220113004</t>
  </si>
  <si>
    <t>Auxilio Al Suicidio-220113004 | Prod: Delitos-220113 | Sector: Delincuencia | Industria: SOCIEDAD - 22</t>
  </si>
  <si>
    <t>220113004auxilio_al_suicidio</t>
  </si>
  <si>
    <t>INSERT INTO categoria VALUES (220113004,'Auxilio Al Suicidio','Auxilio Al Suicidio-220113004','Auxilio Al Suicidio-220113004 | Prod: Delitos-220113 | Sector: Delincuencia | Industria: SOCIEDAD - 22',220113);</t>
  </si>
  <si>
    <t>Muertes Y Hallazgo De Cadaver</t>
  </si>
  <si>
    <t>Muertes Y Hallazgo De Cadaver-220113005</t>
  </si>
  <si>
    <t>Muertes Y Hallazgo De Cadaver-220113005 | Prod: Delitos-220113 | Sector: Delincuencia | Industria: SOCIEDAD - 22</t>
  </si>
  <si>
    <t>220113005muertes_y_hallazgo_de_cadaver</t>
  </si>
  <si>
    <t>INSERT INTO categoria VALUES (220113005,'Muertes Y Hallazgo De Cadaver','Muertes Y Hallazgo De Cadaver-220113005','Muertes Y Hallazgo De Cadaver-220113005 | Prod: Delitos-220113 | Sector: Delincuencia | Industria: SOCIEDAD - 22',220113);</t>
  </si>
  <si>
    <t>Trata De Personas Para La Explotación Sexual</t>
  </si>
  <si>
    <t>Trata De Personas Para La Explotación Sexual-220113006</t>
  </si>
  <si>
    <t>Trata De Personas Para La Explotación Sexual-220113006 | Prod: Delitos-220113 | Sector: Delincuencia | Industria: SOCIEDAD - 22</t>
  </si>
  <si>
    <t>220113006trata_de_personas_para_la_explotacion_sexual</t>
  </si>
  <si>
    <t>INSERT INTO categoria VALUES (220113006,'Trata De Personas Para La Explotación Sexual','Trata De Personas Para La Explotación Sexual-220113006','Trata De Personas Para La Explotación Sexual-220113006 | Prod: Delitos-220113 | Sector: Delincuencia | Industria: SOCIEDAD - 22',220113);</t>
  </si>
  <si>
    <t>Trata Personas Menores De 18 Años</t>
  </si>
  <si>
    <t>Trata Personas Menores De 18 Años-220113007</t>
  </si>
  <si>
    <t>Trata Personas Menores De 18 Años-220113007 | Prod: Delitos-220113 | Sector: Delincuencia | Industria: SOCIEDAD - 22</t>
  </si>
  <si>
    <t>220113007trata_personas_menores_de_18_años</t>
  </si>
  <si>
    <t>INSERT INTO categoria VALUES (220113007,'Trata Personas Menores De 18 Años','Trata Personas Menores De 18 Años-220113007','Trata Personas Menores De 18 Años-220113007 | Prod: Delitos-220113 | Sector: Delincuencia | Industria: SOCIEDAD - 22',220113);</t>
  </si>
  <si>
    <t>Trata Personas Para Trabajos Forzados Y Otros</t>
  </si>
  <si>
    <t>Trata Personas Para Trabajos Forzados Y Otros-220113008</t>
  </si>
  <si>
    <t>Trata Personas Para Trabajos Forzados Y Otros-220113008 | Prod: Delitos-220113 | Sector: Delincuencia | Industria: SOCIEDAD - 22</t>
  </si>
  <si>
    <t>220113008trata_personas_para_trabajos_forzados_y_otros</t>
  </si>
  <si>
    <t>INSERT INTO categoria VALUES (220113008,'Trata Personas Para Trabajos Forzados Y Otros','Trata Personas Para Trabajos Forzados Y Otros-220113008','Trata Personas Para Trabajos Forzados Y Otros-220113008 | Prod: Delitos-220113 | Sector: Delincuencia | Industria: SOCIEDAD - 22',220113);</t>
  </si>
  <si>
    <t>Tratos Degradantes A Personas Vulnerables</t>
  </si>
  <si>
    <t>Tratos Degradantes A Personas Vulnerables-220113009</t>
  </si>
  <si>
    <t>Tratos Degradantes A Personas Vulnerables-220113009 | Prod: Delitos-220113 | Sector: Delincuencia | Industria: SOCIEDAD - 22</t>
  </si>
  <si>
    <t>220113009tratos_degradantes_a_personas_vulnerables</t>
  </si>
  <si>
    <t>INSERT INTO categoria VALUES (220113009,'Tratos Degradantes A Personas Vulnerables','Tratos Degradantes A Personas Vulnerables-220113009','Tratos Degradantes A Personas Vulnerables-220113009 | Prod: Delitos-220113 | Sector: Delincuencia | Industria: SOCIEDAD - 22',220113);</t>
  </si>
  <si>
    <t>Tráfico De Órganos Incluyendo los Provenientes de Aborto</t>
  </si>
  <si>
    <t>Tráfico De Órganos Incluyendo los Provenientes de Aborto-220113010</t>
  </si>
  <si>
    <t>Tráfico De Órganos Incluyendo los Provenientes de Aborto-220113010 | Prod: Delitos-220113 | Sector: Delincuencia | Industria: SOCIEDAD - 22</t>
  </si>
  <si>
    <t>220113010trafico_de_organos_incluyendo_los_provenientes_de_aborto</t>
  </si>
  <si>
    <t>INSERT INTO categoria VALUES (220113010,'Tráfico De Órganos Incluyendo los Provenientes de Aborto','Tráfico De Órganos Incluyendo los Provenientes de Aborto-220113010','Tráfico De Órganos Incluyendo los Provenientes de Aborto-220113010 | Prod: Delitos-220113 | Sector: Delincuencia | Industria: SOCIEDAD - 22',220113);</t>
  </si>
  <si>
    <t>Castración Y Mutilación</t>
  </si>
  <si>
    <t>Castración Y Mutilación-220113011</t>
  </si>
  <si>
    <t>Castración Y Mutilación-220113011 | Prod: Delitos-220113 | Sector: Delincuencia | Industria: SOCIEDAD - 22</t>
  </si>
  <si>
    <t>220113011castracion_y_mutilacion</t>
  </si>
  <si>
    <t>INSERT INTO categoria VALUES (220113011,'Castración Y Mutilación','Castración Y Mutilación-220113011','Castración Y Mutilación-220113011 | Prod: Delitos-220113 | Sector: Delincuencia | Industria: SOCIEDAD - 22',220113);</t>
  </si>
  <si>
    <t>Crimenes Lesa Humanidad Y Genocidio</t>
  </si>
  <si>
    <t>Crimenes Lesa Humanidad Y Genocidio-220113012</t>
  </si>
  <si>
    <t>Crimenes Lesa Humanidad Y Genocidio-220113012 | Prod: Delitos-220113 | Sector: Delincuencia | Industria: SOCIEDAD - 22</t>
  </si>
  <si>
    <t>220113012crimenes_lesa_humanidad_y_genocidio</t>
  </si>
  <si>
    <t>INSERT INTO categoria VALUES (220113012,'Crimenes Lesa Humanidad Y Genocidio','Crimenes Lesa Humanidad Y Genocidio-220113012','Crimenes Lesa Humanidad Y Genocidio-220113012 | Prod: Delitos-220113 | Sector: Delincuencia | Industria: SOCIEDAD - 22',220113);</t>
  </si>
  <si>
    <t>Denegacion De Auxilio</t>
  </si>
  <si>
    <t>Denegacion De Auxilio-220113013</t>
  </si>
  <si>
    <t>Denegacion De Auxilio-220113013 | Prod: Delitos-220113 | Sector: Delincuencia | Industria: SOCIEDAD - 22</t>
  </si>
  <si>
    <t>220113013denegacion_de_auxilio</t>
  </si>
  <si>
    <t>INSERT INTO categoria VALUES (220113013,'Denegacion De Auxilio','Denegacion De Auxilio-220113013','Denegacion De Auxilio-220113013 | Prod: Delitos-220113 | Sector: Delincuencia | Industria: SOCIEDAD - 22',220113);</t>
  </si>
  <si>
    <t>Trata De Personas</t>
  </si>
  <si>
    <t>Trata De Personas-220113014</t>
  </si>
  <si>
    <t>Trata De Personas-220113014 | Prod: Delitos-220113 | Sector: Delincuencia | Industria: SOCIEDAD - 22</t>
  </si>
  <si>
    <t>220113014trata_de_personas</t>
  </si>
  <si>
    <t>INSERT INTO categoria VALUES (220113014,'Trata De Personas','Trata De Personas-220113014','Trata De Personas-220113014 | Prod: Delitos-220113 | Sector: Delincuencia | Industria: SOCIEDAD - 22',220113);</t>
  </si>
  <si>
    <t>Delitos Cometidos por Empleados y Funcionarios Públicos</t>
  </si>
  <si>
    <t>Abusos Contra Particulares</t>
  </si>
  <si>
    <t>Abusos Contra Particulares-220114001</t>
  </si>
  <si>
    <t>Abusos Contra Particulares-220114001 | Prod: Delitos-220114 | Sector: Delincuencia | Industria: SOCIEDAD - 22</t>
  </si>
  <si>
    <t>220114001abusos_contra_particulares</t>
  </si>
  <si>
    <t>INSERT INTO categoria VALUES (220114001,'Abusos Contra Particulares','Abusos Contra Particulares-220114001','Abusos Contra Particulares-220114001 | Prod: Delitos-220114 | Sector: Delincuencia | Industria: SOCIEDAD - 22',220114);</t>
  </si>
  <si>
    <t>Allanamientos Irregulares</t>
  </si>
  <si>
    <t>Allanamientos Irregulares-220114002</t>
  </si>
  <si>
    <t>Allanamientos Irregulares-220114002 | Prod: Delitos-220114 | Sector: Delincuencia | Industria: SOCIEDAD - 22</t>
  </si>
  <si>
    <t>220114002allanamientos_irregulares</t>
  </si>
  <si>
    <t>INSERT INTO categoria VALUES (220114002,'Allanamientos Irregulares','Allanamientos Irregulares-220114002','Allanamientos Irregulares-220114002 | Prod: Delitos-220114 | Sector: Delincuencia | Industria: SOCIEDAD - 22',220114);</t>
  </si>
  <si>
    <t>Apremios Ilegítimos Cometidos Por Empleados Públicos</t>
  </si>
  <si>
    <t>Apremios Ilegítimos Cometidos Por Empleados Públicos-220114003</t>
  </si>
  <si>
    <t>Apremios Ilegítimos Cometidos Por Empleados Públicos-220114003 | Prod: Delitos-220114 | Sector: Delincuencia | Industria: SOCIEDAD - 22</t>
  </si>
  <si>
    <t>220114003apremios_ilegitimos_cometidos_por_empleados_publicos</t>
  </si>
  <si>
    <t>INSERT INTO categoria VALUES (220114003,'Apremios Ilegítimos Cometidos Por Empleados Públicos','Apremios Ilegítimos Cometidos Por Empleados Públicos-220114003','Apremios Ilegítimos Cometidos Por Empleados Públicos-220114003 | Prod: Delitos-220114 | Sector: Delincuencia | Industria: SOCIEDAD - 22',220114);</t>
  </si>
  <si>
    <t>Apremios Ilegítimos Con Cuasidelito</t>
  </si>
  <si>
    <t>Apremios Ilegítimos Con Cuasidelito-220114004</t>
  </si>
  <si>
    <t>Apremios Ilegítimos Con Cuasidelito-220114004 | Prod: Delitos-220114 | Sector: Delincuencia | Industria: SOCIEDAD - 22</t>
  </si>
  <si>
    <t>220114004apremios_ilegitimos_con_cuasidelito</t>
  </si>
  <si>
    <t>INSERT INTO categoria VALUES (220114004,'Apremios Ilegítimos Con Cuasidelito','Apremios Ilegítimos Con Cuasidelito-220114004','Apremios Ilegítimos Con Cuasidelito-220114004 | Prod: Delitos-220114 | Sector: Delincuencia | Industria: SOCIEDAD - 22',220114);</t>
  </si>
  <si>
    <t>Cohecho Cometido Por Empleado Público</t>
  </si>
  <si>
    <t>Cohecho Cometido Por Empleado Público-220114005</t>
  </si>
  <si>
    <t>Cohecho Cometido Por Empleado Público-220114005 | Prod: Delitos-220114 | Sector: Delincuencia | Industria: SOCIEDAD - 22</t>
  </si>
  <si>
    <t>220114005cohecho_cometido_por_empleado_publico</t>
  </si>
  <si>
    <t>INSERT INTO categoria VALUES (220114005,'Cohecho Cometido Por Empleado Público','Cohecho Cometido Por Empleado Público-220114005','Cohecho Cometido Por Empleado Público-220114005 | Prod: Delitos-220114 | Sector: Delincuencia | Industria: SOCIEDAD - 22',220114);</t>
  </si>
  <si>
    <t>Connivencia En La Fuga Y Evasión Culpable De Detenidos</t>
  </si>
  <si>
    <t>Connivencia En La Fuga Y Evasión Culpable De Detenidos-220114006</t>
  </si>
  <si>
    <t>Connivencia En La Fuga Y Evasión Culpable De Detenidos-220114006 | Prod: Delitos-220114 | Sector: Delincuencia | Industria: SOCIEDAD - 22</t>
  </si>
  <si>
    <t>220114006connivencia_en_la_fuga_y_evasion_culpable_de_detenidos</t>
  </si>
  <si>
    <t>INSERT INTO categoria VALUES (220114006,'Connivencia En La Fuga Y Evasión Culpable De Detenidos','Connivencia En La Fuga Y Evasión Culpable De Detenidos-220114006','Connivencia En La Fuga Y Evasión Culpable De Detenidos-220114006 | Prod: Delitos-220114 | Sector: Delincuencia | Industria: SOCIEDAD - 22',220114);</t>
  </si>
  <si>
    <t>Detención, Destierro O Arresto Irregular</t>
  </si>
  <si>
    <t>Detención, Destierro O Arresto Irregular-220114007</t>
  </si>
  <si>
    <t>Detención, Destierro O Arresto Irregular-220114007 | Prod: Delitos-220114 | Sector: Delincuencia | Industria: SOCIEDAD - 22</t>
  </si>
  <si>
    <t>220114007detencion,_destierro_o_arresto_irregular</t>
  </si>
  <si>
    <t>INSERT INTO categoria VALUES (220114007,'Detención, Destierro O Arresto Irregular','Detención, Destierro O Arresto Irregular-220114007','Detención, Destierro O Arresto Irregular-220114007 | Prod: Delitos-220114 | Sector: Delincuencia | Industria: SOCIEDAD - 22',220114);</t>
  </si>
  <si>
    <t>Empleado Público Que Expropie Bienes O Pertenencias</t>
  </si>
  <si>
    <t>Empleado Público Que Expropie Bienes O Pertenencias-220114008</t>
  </si>
  <si>
    <t>Empleado Público Que Expropie Bienes O Pertenencias-220114008 | Prod: Delitos-220114 | Sector: Delincuencia | Industria: SOCIEDAD - 22</t>
  </si>
  <si>
    <t>220114008empleado_publico_que_expropie_bienes_o_pertenencias</t>
  </si>
  <si>
    <t>INSERT INTO categoria VALUES (220114008,'Empleado Público Que Expropie Bienes O Pertenencias','Empleado Público Que Expropie Bienes O Pertenencias-220114008','Empleado Público Que Expropie Bienes O Pertenencias-220114008 | Prod: Delitos-220114 | Sector: Delincuencia | Industria: SOCIEDAD - 22',220114);</t>
  </si>
  <si>
    <t>Exacciones Ilegales Cometidas Por Funcionario Público</t>
  </si>
  <si>
    <t>Exacciones Ilegales Cometidas Por Funcionario Público-220114009</t>
  </si>
  <si>
    <t>Exacciones Ilegales Cometidas Por Funcionario Público-220114009 | Prod: Delitos-220114 | Sector: Delincuencia | Industria: SOCIEDAD - 22</t>
  </si>
  <si>
    <t>220114009exacciones_ilegales_cometidas_por_funcionario_publico</t>
  </si>
  <si>
    <t>INSERT INTO categoria VALUES (220114009,'Exacciones Ilegales Cometidas Por Funcionario Público','Exacciones Ilegales Cometidas Por Funcionario Público-220114009','Exacciones Ilegales Cometidas Por Funcionario Público-220114009 | Prod: Delitos-220114 | Sector: Delincuencia | Industria: SOCIEDAD - 22',220114);</t>
  </si>
  <si>
    <t>Otros Delitos Cometidos Por Empleados Públicos En El Desempeño De Sus Cargos</t>
  </si>
  <si>
    <t>Otros Delitos Cometidos Por Empleados Públicos En El Desempeño De Sus Cargos-220114010</t>
  </si>
  <si>
    <t>Otros Delitos Cometidos Por Empleados Públicos En El Desempeño De Sus Cargos-220114010 | Prod: Delitos-220114 | Sector: Delincuencia | Industria: SOCIEDAD - 22</t>
  </si>
  <si>
    <t>220114010otros_delitos_cometidos_por_empleados_publicos_en_el_desempeño_de_sus_cargos</t>
  </si>
  <si>
    <t>INSERT INTO categoria VALUES (220114010,'Otros Delitos Cometidos Por Empleados Públicos En El Desempeño De Sus Cargos','Otros Delitos Cometidos Por Empleados Públicos En El Desempeño De Sus Cargos-220114010','Otros Delitos Cometidos Por Empleados Públicos En El Desempeño De Sus Cargos-220114010 | Prod: Delitos-220114 | Sector: Delincuencia | Industria: SOCIEDAD - 22',220114);</t>
  </si>
  <si>
    <t>Usurpación De Atribuciones De Empleados Públicos Y Judiciales</t>
  </si>
  <si>
    <t>Usurpación De Atribuciones De Empleados Públicos Y Judiciales-220114011</t>
  </si>
  <si>
    <t>Usurpación De Atribuciones De Empleados Públicos Y Judiciales-220114011 | Prod: Delitos-220114 | Sector: Delincuencia | Industria: SOCIEDAD - 22</t>
  </si>
  <si>
    <t>220114011usurpacion_de_atribuciones_de_empleados_publicos_y_judiciales</t>
  </si>
  <si>
    <t>INSERT INTO categoria VALUES (220114011,'Usurpación De Atribuciones De Empleados Públicos Y Judiciales','Usurpación De Atribuciones De Empleados Públicos Y Judiciales-220114011','Usurpación De Atribuciones De Empleados Públicos Y Judiciales-220114011 | Prod: Delitos-220114 | Sector: Delincuencia | Industria: SOCIEDAD - 22',220114);</t>
  </si>
  <si>
    <t>Apremios Ilegítimos Con Homicidio</t>
  </si>
  <si>
    <t>Apremios Ilegítimos Con Homicidio-220114012</t>
  </si>
  <si>
    <t>Apremios Ilegítimos Con Homicidio-220114012 | Prod: Delitos-220114 | Sector: Delincuencia | Industria: SOCIEDAD - 22</t>
  </si>
  <si>
    <t>220114012apremios_ilegitimos_con_homicidio</t>
  </si>
  <si>
    <t>INSERT INTO categoria VALUES (220114012,'Apremios Ilegítimos Con Homicidio','Apremios Ilegítimos Con Homicidio-220114012','Apremios Ilegítimos Con Homicidio-220114012 | Prod: Delitos-220114 | Sector: Delincuencia | Industria: SOCIEDAD - 22',220114);</t>
  </si>
  <si>
    <t>Infidelidad En La Custodia De Documentos</t>
  </si>
  <si>
    <t>Infidelidad En La Custodia De Documentos-220114013</t>
  </si>
  <si>
    <t>Infidelidad En La Custodia De Documentos-220114013 | Prod: Delitos-220114 | Sector: Delincuencia | Industria: SOCIEDAD - 22</t>
  </si>
  <si>
    <t>220114013infidelidad_en_la_custodia_de_documentos</t>
  </si>
  <si>
    <t>INSERT INTO categoria VALUES (220114013,'Infidelidad En La Custodia De Documentos','Infidelidad En La Custodia De Documentos-220114013','Infidelidad En La Custodia De Documentos-220114013 | Prod: Delitos-220114 | Sector: Delincuencia | Industria: SOCIEDAD - 22',220114);</t>
  </si>
  <si>
    <t>Omisión De Denunciar Por Funcionario Público</t>
  </si>
  <si>
    <t>Omisión De Denunciar Por Funcionario Público-220114014</t>
  </si>
  <si>
    <t>Omisión De Denunciar Por Funcionario Público-220114014 | Prod: Delitos-220114 | Sector: Delincuencia | Industria: SOCIEDAD - 22</t>
  </si>
  <si>
    <t>220114014omision_de_denunciar_por_funcionario_publico</t>
  </si>
  <si>
    <t>INSERT INTO categoria VALUES (220114014,'Omisión De Denunciar Por Funcionario Público','Omisión De Denunciar Por Funcionario Público-220114014','Omisión De Denunciar Por Funcionario Público-220114014 | Prod: Delitos-220114 | Sector: Delincuencia | Industria: SOCIEDAD - 22',220114);</t>
  </si>
  <si>
    <t>Apremios Ilegítimos Violación, Abuso Sexual Agravado, Otros</t>
  </si>
  <si>
    <t>Apremios Ilegítimos Violación, Abuso Sexual Agravado, Otros-220114015</t>
  </si>
  <si>
    <t>Apremios Ilegítimos Violación, Abuso Sexual Agravado, Otros-220114015 | Prod: Delitos-220114 | Sector: Delincuencia | Industria: SOCIEDAD - 22</t>
  </si>
  <si>
    <t>220114015apremios_ilegitimos_violacion,_abuso_sexual_agravado,_otros</t>
  </si>
  <si>
    <t>INSERT INTO categoria VALUES (220114015,'Apremios Ilegítimos Violación, Abuso Sexual Agravado, Otros','Apremios Ilegítimos Violación, Abuso Sexual Agravado, Otros-220114015','Apremios Ilegítimos Violación, Abuso Sexual Agravado, Otros-220114015 | Prod: Delitos-220114 | Sector: Delincuencia | Industria: SOCIEDAD - 22',220114);</t>
  </si>
  <si>
    <t>Nombramientos Ilegales</t>
  </si>
  <si>
    <t>Nombramientos Ilegales-220114016</t>
  </si>
  <si>
    <t>Nombramientos Ilegales-220114016 | Prod: Delitos-220114 | Sector: Delincuencia | Industria: SOCIEDAD - 22</t>
  </si>
  <si>
    <t>220114016nombramientos_ilegales</t>
  </si>
  <si>
    <t>INSERT INTO categoria VALUES (220114016,'Nombramientos Ilegales','Nombramientos Ilegales-220114016','Nombramientos Ilegales-220114016 | Prod: Delitos-220114 | Sector: Delincuencia | Industria: SOCIEDAD - 22',220114);</t>
  </si>
  <si>
    <t>Anticipación Y Prolongacion Indebida De Funciones Públicas</t>
  </si>
  <si>
    <t>Anticipación Y Prolongacion Indebida De Funciones Públicas-220114017</t>
  </si>
  <si>
    <t>Anticipación Y Prolongacion Indebida De Funciones Públicas-220114017 | Prod: Delitos-220114 | Sector: Delincuencia | Industria: SOCIEDAD - 22</t>
  </si>
  <si>
    <t>220114017anticipacion_y_prolongacion_indebida_de_funciones_publicas</t>
  </si>
  <si>
    <t>INSERT INTO categoria VALUES (220114017,'Anticipación Y Prolongacion Indebida De Funciones Públicas','Anticipación Y Prolongacion Indebida De Funciones Públicas-220114017','Anticipación Y Prolongacion Indebida De Funciones Públicas-220114017 | Prod: Delitos-220114 | Sector: Delincuencia | Industria: SOCIEDAD - 22',220114);</t>
  </si>
  <si>
    <t>Delitos Contra el Orden Público, Funcionarios o Agentes del Estado</t>
  </si>
  <si>
    <t>Alteración Orden Público</t>
  </si>
  <si>
    <t>Alteración Orden Público-220115001</t>
  </si>
  <si>
    <t>Alteración Orden Público-220115001 | Prod: Delitos-220115 | Sector: Delincuencia | Industria: SOCIEDAD - 22</t>
  </si>
  <si>
    <t>220115001alteracion_orden_publico</t>
  </si>
  <si>
    <t>INSERT INTO categoria VALUES (220115001,'Alteración Orden Público','Alteración Orden Público-220115001','Alteración Orden Público-220115001 | Prod: Delitos-220115 | Sector: Delincuencia | Industria: SOCIEDAD - 22',220115);</t>
  </si>
  <si>
    <t>Amenaza A Fiscales O Defensores En El Desempeño De Funciones</t>
  </si>
  <si>
    <t>Amenaza A Fiscales O Defensores En El Desempeño De Funciones-220115002</t>
  </si>
  <si>
    <t>Amenaza A Fiscales O Defensores En El Desempeño De Funciones-220115002 | Prod: Delitos-220115 | Sector: Delincuencia | Industria: SOCIEDAD - 22</t>
  </si>
  <si>
    <t>220115002amenaza_a_fiscales_o_defensores_en_el_desempeño_de_funciones</t>
  </si>
  <si>
    <t>INSERT INTO categoria VALUES (220115002,'Amenaza A Fiscales O Defensores En El Desempeño De Funciones','Amenaza A Fiscales O Defensores En El Desempeño De Funciones-220115002','Amenaza A Fiscales O Defensores En El Desempeño De Funciones-220115002 | Prod: Delitos-220115 | Sector: Delincuencia | Industria: SOCIEDAD - 22',220115);</t>
  </si>
  <si>
    <t>Amenaza A Gendarme En El Desempeño De Sus Funciones</t>
  </si>
  <si>
    <t>Amenaza A Gendarme En El Desempeño De Sus Funciones-220115003</t>
  </si>
  <si>
    <t>Amenaza A Gendarme En El Desempeño De Sus Funciones-220115003 | Prod: Delitos-220115 | Sector: Delincuencia | Industria: SOCIEDAD - 22</t>
  </si>
  <si>
    <t>220115003amenaza_a_gendarme_en_el_desempeño_de_sus_funciones</t>
  </si>
  <si>
    <t>INSERT INTO categoria VALUES (220115003,'Amenaza A Gendarme En El Desempeño De Sus Funciones','Amenaza A Gendarme En El Desempeño De Sus Funciones-220115003','Amenaza A Gendarme En El Desempeño De Sus Funciones-220115003 | Prod: Delitos-220115 | Sector: Delincuencia | Industria: SOCIEDAD - 22',220115);</t>
  </si>
  <si>
    <t>Amenazar Simple O Condicionalmente u Ofender Personal de Investigaciones</t>
  </si>
  <si>
    <t>Amenazar Simple O Condicionalmente u Ofender Personal de Investigaciones-220115004</t>
  </si>
  <si>
    <t>Amenazar Simple O Condicionalmente u Ofender Personal de Investigaciones-220115004 | Prod: Delitos-220115 | Sector: Delincuencia | Industria: SOCIEDAD - 22</t>
  </si>
  <si>
    <t>220115004amenazar_simple_o_condicionalmente_u_ofender_personal_de_investigaciones</t>
  </si>
  <si>
    <t>INSERT INTO categoria VALUES (220115004,'Amenazar Simple O Condicionalmente u Ofender Personal de Investigaciones','Amenazar Simple O Condicionalmente u Ofender Personal de Investigaciones-220115004','Amenazar Simple O Condicionalmente u Ofender Personal de Investigaciones-220115004 | Prod: Delitos-220115 | Sector: Delincuencia | Industria: SOCIEDAD - 22',220115);</t>
  </si>
  <si>
    <t>Amenazas a Carabineros</t>
  </si>
  <si>
    <t>Amenazas a Carabineros-220115005</t>
  </si>
  <si>
    <t>Amenazas a Carabineros-220115005 | Prod: Delitos-220115 | Sector: Delincuencia | Industria: SOCIEDAD - 22</t>
  </si>
  <si>
    <t>220115005amenazas_a_carabineros</t>
  </si>
  <si>
    <t>INSERT INTO categoria VALUES (220115005,'Amenazas a Carabineros','Amenazas a Carabineros-220115005','Amenazas a Carabineros-220115005 | Prod: Delitos-220115 | Sector: Delincuencia | Industria: SOCIEDAD - 22',220115);</t>
  </si>
  <si>
    <t>Arrojamiento De Piedras U Otros Objetos</t>
  </si>
  <si>
    <t>Arrojamiento De Piedras U Otros Objetos-220115006</t>
  </si>
  <si>
    <t>Arrojamiento De Piedras U Otros Objetos-220115006 | Prod: Delitos-220115 | Sector: Delincuencia | Industria: SOCIEDAD - 22</t>
  </si>
  <si>
    <t>220115006arrojamiento_de_piedras_u_otros_objetos</t>
  </si>
  <si>
    <t>INSERT INTO categoria VALUES (220115006,'Arrojamiento De Piedras U Otros Objetos','Arrojamiento De Piedras U Otros Objetos-220115006','Arrojamiento De Piedras U Otros Objetos-220115006 | Prod: Delitos-220115 | Sector: Delincuencia | Industria: SOCIEDAD - 22',220115);</t>
  </si>
  <si>
    <t>Atentado A Vehículo Motorizado En Circulación Con Objeto Contundente</t>
  </si>
  <si>
    <t>Atentado A Vehículo Motorizado En Circulación Con Objeto Contundente-220115007</t>
  </si>
  <si>
    <t>Atentado A Vehículo Motorizado En Circulación Con Objeto Contundente-220115007 | Prod: Delitos-220115 | Sector: Delincuencia | Industria: SOCIEDAD - 22</t>
  </si>
  <si>
    <t>220115007atentado_a_vehiculo_motorizado_en_circulacion_con_objeto_contundente</t>
  </si>
  <si>
    <t>INSERT INTO categoria VALUES (220115007,'Atentado A Vehículo Motorizado En Circulación Con Objeto Contundente','Atentado A Vehículo Motorizado En Circulación Con Objeto Contundente-220115007','Atentado A Vehículo Motorizado En Circulación Con Objeto Contundente-220115007 | Prod: Delitos-220115 | Sector: Delincuencia | Industria: SOCIEDAD - 22',220115);</t>
  </si>
  <si>
    <t>Atentado Contra Jefe De Estado O Autoridad Pública</t>
  </si>
  <si>
    <t>Atentado Contra Jefe De Estado O Autoridad Pública-220115008</t>
  </si>
  <si>
    <t>Atentado Contra Jefe De Estado O Autoridad Pública-220115008 | Prod: Delitos-220115 | Sector: Delincuencia | Industria: SOCIEDAD - 22</t>
  </si>
  <si>
    <t>220115008atentado_contra_jefe_de_estado_o_autoridad_publica</t>
  </si>
  <si>
    <t>INSERT INTO categoria VALUES (220115008,'Atentado Contra Jefe De Estado O Autoridad Pública','Atentado Contra Jefe De Estado O Autoridad Pública-220115008','Atentado Contra Jefe De Estado O Autoridad Pública-220115008 | Prod: Delitos-220115 | Sector: Delincuencia | Industria: SOCIEDAD - 22',220115);</t>
  </si>
  <si>
    <t>Atentados Y Amenazas Contra La Autoridad</t>
  </si>
  <si>
    <t>Atentados Y Amenazas Contra La Autoridad-220115009</t>
  </si>
  <si>
    <t>Atentados Y Amenazas Contra La Autoridad-220115009 | Prod: Delitos-220115 | Sector: Delincuencia | Industria: SOCIEDAD - 22</t>
  </si>
  <si>
    <t>220115009atentados_y_amenazas_contra_la_autoridad</t>
  </si>
  <si>
    <t>INSERT INTO categoria VALUES (220115009,'Atentados Y Amenazas Contra La Autoridad','Atentados Y Amenazas Contra La Autoridad-220115009','Atentados Y Amenazas Contra La Autoridad-220115009 | Prod: Delitos-220115 | Sector: Delincuencia | Industria: SOCIEDAD - 22',220115);</t>
  </si>
  <si>
    <t>Causar La Muerte A Personal De La Policia De Investigaciones</t>
  </si>
  <si>
    <t>Causar La Muerte A Personal De La Policia De Investigaciones-220115010</t>
  </si>
  <si>
    <t>Causar La Muerte A Personal De La Policia De Investigaciones-220115010 | Prod: Delitos-220115 | Sector: Delincuencia | Industria: SOCIEDAD - 22</t>
  </si>
  <si>
    <t>220115010causar_la_muerte_a_personal_de_la_policia_de_investigaciones</t>
  </si>
  <si>
    <t>INSERT INTO categoria VALUES (220115010,'Causar La Muerte A Personal De La Policia De Investigaciones','Causar La Muerte A Personal De La Policia De Investigaciones-220115010','Causar La Muerte A Personal De La Policia De Investigaciones-220115010 | Prod: Delitos-220115 | Sector: Delincuencia | Industria: SOCIEDAD - 22',220115);</t>
  </si>
  <si>
    <t>Crimenes Y Simples Delitos Seguridad Interior Del Estado</t>
  </si>
  <si>
    <t>Crimenes Y Simples Delitos Seguridad Interior Del Estado-220115011</t>
  </si>
  <si>
    <t>Crimenes Y Simples Delitos Seguridad Interior Del Estado-220115011 | Prod: Delitos-220115 | Sector: Delincuencia | Industria: SOCIEDAD - 22</t>
  </si>
  <si>
    <t>220115011crimenes_y_simples_delitos_seguridad_interior_del_estado</t>
  </si>
  <si>
    <t>INSERT INTO categoria VALUES (220115011,'Crimenes Y Simples Delitos Seguridad Interior Del Estado','Crimenes Y Simples Delitos Seguridad Interior Del Estado-220115011','Crimenes Y Simples Delitos Seguridad Interior Del Estado-220115011 | Prod: Delitos-220115 | Sector: Delincuencia | Industria: SOCIEDAD - 22',220115);</t>
  </si>
  <si>
    <t>Dejar Animales Sueltos</t>
  </si>
  <si>
    <t>Dejar Animales Sueltos-220115012</t>
  </si>
  <si>
    <t>Dejar Animales Sueltos-220115012 | Prod: Delitos-220115 | Sector: Delincuencia | Industria: SOCIEDAD - 22</t>
  </si>
  <si>
    <t>220115012dejar_animales_sueltos</t>
  </si>
  <si>
    <t>INSERT INTO categoria VALUES (220115012,'Dejar Animales Sueltos','Dejar Animales Sueltos-220115012','Dejar Animales Sueltos-220115012 | Prod: Delitos-220115 | Sector: Delincuencia | Industria: SOCIEDAD - 22',220115);</t>
  </si>
  <si>
    <t>Delito Desordenes Públicos</t>
  </si>
  <si>
    <t>Delito Desordenes Públicos-220115013</t>
  </si>
  <si>
    <t>Delito Desordenes Públicos-220115013 | Prod: Delitos-220115 | Sector: Delincuencia | Industria: SOCIEDAD - 22</t>
  </si>
  <si>
    <t>220115013delito_desordenes_publicos</t>
  </si>
  <si>
    <t>INSERT INTO categoria VALUES (220115013,'Delito Desordenes Públicos','Delito Desordenes Públicos-220115013','Delito Desordenes Públicos-220115013 | Prod: Delitos-220115 | Sector: Delincuencia | Industria: SOCIEDAD - 22',220115);</t>
  </si>
  <si>
    <t>Desacato</t>
  </si>
  <si>
    <t>Desacato-220115014</t>
  </si>
  <si>
    <t>Desacato-220115014 | Prod: Delitos-220115 | Sector: Delincuencia | Industria: SOCIEDAD - 22</t>
  </si>
  <si>
    <t>220115014desacato</t>
  </si>
  <si>
    <t>INSERT INTO categoria VALUES (220115014,'Desacato','Desacato-220115014','Desacato-220115014 | Prod: Delitos-220115 | Sector: Delincuencia | Industria: SOCIEDAD - 22',220115);</t>
  </si>
  <si>
    <t>Desatender El Llamado A Reclamo</t>
  </si>
  <si>
    <t>Desatender El Llamado A Reclamo-220115015</t>
  </si>
  <si>
    <t>Desatender El Llamado A Reclamo-220115015 | Prod: Delitos-220115 | Sector: Delincuencia | Industria: SOCIEDAD - 22</t>
  </si>
  <si>
    <t>220115015desatender_el_llamado_a_reclamo</t>
  </si>
  <si>
    <t>INSERT INTO categoria VALUES (220115015,'Desatender El Llamado A Reclamo','Desatender El Llamado A Reclamo-220115015','Desatender El Llamado A Reclamo-220115015 | Prod: Delitos-220115 | Sector: Delincuencia | Industria: SOCIEDAD - 22',220115);</t>
  </si>
  <si>
    <t>Desordenes En Espectáculos Públicos</t>
  </si>
  <si>
    <t>Desordenes En Espectáculos Públicos-220115016</t>
  </si>
  <si>
    <t>Desordenes En Espectáculos Públicos-220115016 | Prod: Delitos-220115 | Sector: Delincuencia | Industria: SOCIEDAD - 22</t>
  </si>
  <si>
    <t>220115016desordenes_en_espectaculos_publicos</t>
  </si>
  <si>
    <t>INSERT INTO categoria VALUES (220115016,'Desordenes En Espectáculos Públicos','Desordenes En Espectáculos Públicos-220115016','Desordenes En Espectáculos Públicos-220115016 | Prod: Delitos-220115 | Sector: Delincuencia | Industria: SOCIEDAD - 22',220115);</t>
  </si>
  <si>
    <t>Disensiones Domésticas</t>
  </si>
  <si>
    <t>Disensiones Domésticas-220115017</t>
  </si>
  <si>
    <t>Disensiones Domésticas-220115017 | Prod: Delitos-220115 | Sector: Delincuencia | Industria: SOCIEDAD - 22</t>
  </si>
  <si>
    <t>220115017disensiones_domesticas</t>
  </si>
  <si>
    <t>INSERT INTO categoria VALUES (220115017,'Disensiones Domésticas','Disensiones Domésticas-220115017','Disensiones Domésticas-220115017 | Prod: Delitos-220115 | Sector: Delincuencia | Industria: SOCIEDAD - 22',220115);</t>
  </si>
  <si>
    <t>Disparos Injustificados Vía Pública</t>
  </si>
  <si>
    <t>Disparos Injustificados Vía Pública-220115018</t>
  </si>
  <si>
    <t>Disparos Injustificados Vía Pública-220115018 | Prod: Delitos-220115 | Sector: Delincuencia | Industria: SOCIEDAD - 22</t>
  </si>
  <si>
    <t>220115018disparos_injustificados_via_publica</t>
  </si>
  <si>
    <t>INSERT INTO categoria VALUES (220115018,'Disparos Injustificados Vía Pública','Disparos Injustificados Vía Pública-220115018','Disparos Injustificados Vía Pública-220115018 | Prod: Delitos-220115 | Sector: Delincuencia | Industria: SOCIEDAD - 22',220115);</t>
  </si>
  <si>
    <t>Falsa Alarma De Incendio, Emergencia O Calamidad Pública</t>
  </si>
  <si>
    <t>Falsa Alarma De Incendio, Emergencia O Calamidad Pública-220115019</t>
  </si>
  <si>
    <t>Falsa Alarma De Incendio, Emergencia O Calamidad Pública-220115019 | Prod: Delitos-220115 | Sector: Delincuencia | Industria: SOCIEDAD - 22</t>
  </si>
  <si>
    <t>220115019falsa_alarma_de_incendio,_emergencia_o_calamidad_publica</t>
  </si>
  <si>
    <t>INSERT INTO categoria VALUES (220115019,'Falsa Alarma De Incendio, Emergencia O Calamidad Pública','Falsa Alarma De Incendio, Emergencia O Calamidad Pública-220115019','Falsa Alarma De Incendio, Emergencia O Calamidad Pública-220115019 | Prod: Delitos-220115 | Sector: Delincuencia | Industria: SOCIEDAD - 22',220115);</t>
  </si>
  <si>
    <t>Falta De Respeto A Autoridad Pública</t>
  </si>
  <si>
    <t>Falta De Respeto A Autoridad Pública-220115020</t>
  </si>
  <si>
    <t>Falta De Respeto A Autoridad Pública-220115020 | Prod: Delitos-220115 | Sector: Delincuencia | Industria: SOCIEDAD - 22</t>
  </si>
  <si>
    <t>220115020falta_de_respeto_a_autoridad_publica</t>
  </si>
  <si>
    <t>INSERT INTO categoria VALUES (220115020,'Falta De Respeto A Autoridad Pública','Falta De Respeto A Autoridad Pública-220115020','Falta De Respeto A Autoridad Pública-220115020 | Prod: Delitos-220115 | Sector: Delincuencia | Industria: SOCIEDAD - 22',220115);</t>
  </si>
  <si>
    <t>Faltas Al Régimen Penitenciario</t>
  </si>
  <si>
    <t>Faltas Al Régimen Penitenciario-220115021</t>
  </si>
  <si>
    <t>Faltas Al Régimen Penitenciario-220115021 | Prod: Delitos-220115 | Sector: Delincuencia | Industria: SOCIEDAD - 22</t>
  </si>
  <si>
    <t>220115021faltas_al_regimen_penitenciario</t>
  </si>
  <si>
    <t>INSERT INTO categoria VALUES (220115021,'Faltas Al Régimen Penitenciario','Faltas Al Régimen Penitenciario-220115021','Faltas Al Régimen Penitenciario-220115021 | Prod: Delitos-220115 | Sector: Delincuencia | Industria: SOCIEDAD - 22',220115);</t>
  </si>
  <si>
    <t>Interrupción De Servicio Eléctrico</t>
  </si>
  <si>
    <t>Interrupción De Servicio Eléctrico-220115022</t>
  </si>
  <si>
    <t>Interrupción De Servicio Eléctrico-220115022 | Prod: Delitos-220115 | Sector: Delincuencia | Industria: SOCIEDAD - 22</t>
  </si>
  <si>
    <t>220115022interrupcion_de_servicio_electrico</t>
  </si>
  <si>
    <t>INSERT INTO categoria VALUES (220115022,'Interrupción De Servicio Eléctrico','Interrupción De Servicio Eléctrico-220115022','Interrupción De Servicio Eléctrico-220115022 | Prod: Delitos-220115 | Sector: Delincuencia | Industria: SOCIEDAD - 22',220115);</t>
  </si>
  <si>
    <t>Maltrato De Obra A Gendarme En El Desempeño De Sus Funciones</t>
  </si>
  <si>
    <t>Maltrato De Obra A Gendarme En El Desempeño De Sus Funciones-220115023</t>
  </si>
  <si>
    <t>Maltrato De Obra A Gendarme En El Desempeño De Sus Funciones-220115023 | Prod: Delitos-220115 | Sector: Delincuencia | Industria: SOCIEDAD - 22</t>
  </si>
  <si>
    <t>220115023maltrato_de_obra_a_gendarme_en_el_desempeño_de_sus_funciones</t>
  </si>
  <si>
    <t>INSERT INTO categoria VALUES (220115023,'Maltrato De Obra A Gendarme En El Desempeño De Sus Funciones','Maltrato De Obra A Gendarme En El Desempeño De Sus Funciones-220115023','Maltrato De Obra A Gendarme En El Desempeño De Sus Funciones-220115023 | Prod: Delitos-220115 | Sector: Delincuencia | Industria: SOCIEDAD - 22',220115);</t>
  </si>
  <si>
    <t>Maltrato De Obra Personal Investigaciones Con O Sin Lesiones</t>
  </si>
  <si>
    <t>Maltrato De Obra Personal Investigaciones Con O Sin Lesiones-220115024</t>
  </si>
  <si>
    <t>Maltrato De Obra Personal Investigaciones Con O Sin Lesiones-220115024 | Prod: Delitos-220115 | Sector: Delincuencia | Industria: SOCIEDAD - 22</t>
  </si>
  <si>
    <t>220115024maltrato_de_obra_personal_investigaciones_con_o_sin_lesiones</t>
  </si>
  <si>
    <t>INSERT INTO categoria VALUES (220115024,'Maltrato De Obra Personal Investigaciones Con O Sin Lesiones','Maltrato De Obra Personal Investigaciones Con O Sin Lesiones-220115024','Maltrato De Obra Personal Investigaciones Con O Sin Lesiones-220115024 | Prod: Delitos-220115 | Sector: Delincuencia | Industria: SOCIEDAD - 22',220115);</t>
  </si>
  <si>
    <t>Maltrato Obra A Carabineros</t>
  </si>
  <si>
    <t>Maltrato Obra A Carabineros-220115025</t>
  </si>
  <si>
    <t>Maltrato Obra A Carabineros-220115025 | Prod: Delitos-220115 | Sector: Delincuencia | Industria: SOCIEDAD - 22</t>
  </si>
  <si>
    <t>220115025maltrato_obra_a_carabineros</t>
  </si>
  <si>
    <t>INSERT INTO categoria VALUES (220115025,'Maltrato Obra A Carabineros','Maltrato Obra A Carabineros-220115025','Maltrato Obra A Carabineros-220115025 | Prod: Delitos-220115 | Sector: Delincuencia | Industria: SOCIEDAD - 22',220115);</t>
  </si>
  <si>
    <t>Matar a Carabinero En Ejercicio De Funciones</t>
  </si>
  <si>
    <t>Matar a Carabinero En Ejercicio De Funciones-220115026</t>
  </si>
  <si>
    <t>Matar a Carabinero En Ejercicio De Funciones-220115026 | Prod: Delitos-220115 | Sector: Delincuencia | Industria: SOCIEDAD - 22</t>
  </si>
  <si>
    <t>220115026matar_a_carabinero_en_ejercicio_de_funciones</t>
  </si>
  <si>
    <t>INSERT INTO categoria VALUES (220115026,'Matar a Carabinero En Ejercicio De Funciones','Matar a Carabinero En Ejercicio De Funciones-220115026','Matar a Carabinero En Ejercicio De Funciones-220115026 | Prod: Delitos-220115 | Sector: Delincuencia | Industria: SOCIEDAD - 22',220115);</t>
  </si>
  <si>
    <t>Obstrucción O Infracción Ley De Violencia En Los Estadios</t>
  </si>
  <si>
    <t>Obstrucción O Infracción Ley De Violencia En Los Estadios-220115027</t>
  </si>
  <si>
    <t>Obstrucción O Infracción Ley De Violencia En Los Estadios-220115027 | Prod: Delitos-220115 | Sector: Delincuencia | Industria: SOCIEDAD - 22</t>
  </si>
  <si>
    <t>220115027obstruccion_o_infraccion_ley_de_violencia_en_los_estadios</t>
  </si>
  <si>
    <t>INSERT INTO categoria VALUES (220115027,'Obstrucción O Infracción Ley De Violencia En Los Estadios','Obstrucción O Infracción Ley De Violencia En Los Estadios-220115027','Obstrucción O Infracción Ley De Violencia En Los Estadios-220115027 | Prod: Delitos-220115 | Sector: Delincuencia | Industria: SOCIEDAD - 22',220115);</t>
  </si>
  <si>
    <t>Ofensas Al Pudor</t>
  </si>
  <si>
    <t>Ofensas Al Pudor-220115028</t>
  </si>
  <si>
    <t>Ofensas Al Pudor-220115028 | Prod: Delitos-220115 | Sector: Delincuencia | Industria: SOCIEDAD - 22</t>
  </si>
  <si>
    <t>220115028ofensas_al_pudor</t>
  </si>
  <si>
    <t>INSERT INTO categoria VALUES (220115028,'Ofensas Al Pudor','Ofensas Al Pudor-220115028','Ofensas Al Pudor-220115028 | Prod: Delitos-220115 | Sector: Delincuencia | Industria: SOCIEDAD - 22',220115);</t>
  </si>
  <si>
    <t>Oponerse A La Acción De La Autoridad Pública O Sus Agentes</t>
  </si>
  <si>
    <t>Oponerse A La Acción De La Autoridad Pública O Sus Agentes-220115029</t>
  </si>
  <si>
    <t>Oponerse A La Acción De La Autoridad Pública O Sus Agentes-220115029 | Prod: Delitos-220115 | Sector: Delincuencia | Industria: SOCIEDAD - 22</t>
  </si>
  <si>
    <t>220115029oponerse_a_la_accion_de_la_autoridad_publica_o_sus_agentes</t>
  </si>
  <si>
    <t>INSERT INTO categoria VALUES (220115029,'Oponerse A La Acción De La Autoridad Pública O Sus Agentes','Oponerse A La Acción De La Autoridad Pública O Sus Agentes-220115029','Oponerse A La Acción De La Autoridad Pública O Sus Agentes-220115029 | Prod: Delitos-220115 | Sector: Delincuencia | Industria: SOCIEDAD - 22',220115);</t>
  </si>
  <si>
    <t>Otros Delitos Contra Orden Y Seguridad Pública Cometidos Por Particulares</t>
  </si>
  <si>
    <t>Otros Delitos Contra Orden Y Seguridad Pública Cometidos Por Particulares-220115030</t>
  </si>
  <si>
    <t>Otros Delitos Contra Orden Y Seguridad Pública Cometidos Por Particulares-220115030 | Prod: Delitos-220115 | Sector: Delincuencia | Industria: SOCIEDAD - 22</t>
  </si>
  <si>
    <t>220115030otros_delitos_contra_orden_y_seguridad_publica_cometidos_por_particulares</t>
  </si>
  <si>
    <t>INSERT INTO categoria VALUES (220115030,'Otros Delitos Contra Orden Y Seguridad Pública Cometidos Por Particulares','Otros Delitos Contra Orden Y Seguridad Pública Cometidos Por Particulares-220115030','Otros Delitos Contra Orden Y Seguridad Pública Cometidos Por Particulares-220115030 | Prod: Delitos-220115 | Sector: Delincuencia | Industria: SOCIEDAD - 22',220115);</t>
  </si>
  <si>
    <t>Otros Delitos Ley 19.327 Sobre Violencia En Los Estadios</t>
  </si>
  <si>
    <t>Otros Delitos Ley 19.327 Sobre Violencia En Los Estadios-220115031</t>
  </si>
  <si>
    <t>Otros Delitos Ley 19.327 Sobre Violencia En Los Estadios-220115031 | Prod: Delitos-220115 | Sector: Delincuencia | Industria: SOCIEDAD - 22</t>
  </si>
  <si>
    <t>220115031otros_delitos_ley_19.327_sobre_violencia_en_los_estadios</t>
  </si>
  <si>
    <t>INSERT INTO categoria VALUES (220115031,'Otros Delitos Ley 19.327 Sobre Violencia En Los Estadios','Otros Delitos Ley 19.327 Sobre Violencia En Los Estadios-220115031','Otros Delitos Ley 19.327 Sobre Violencia En Los Estadios-220115031 | Prod: Delitos-220115 | Sector: Delincuencia | Industria: SOCIEDAD - 22',220115);</t>
  </si>
  <si>
    <t>Riña Pública</t>
  </si>
  <si>
    <t>Riña Pública-220115032</t>
  </si>
  <si>
    <t>Riña Pública-220115032 | Prod: Delitos-220115 | Sector: Delincuencia | Industria: SOCIEDAD - 22</t>
  </si>
  <si>
    <t>220115032riña_publica</t>
  </si>
  <si>
    <t>INSERT INTO categoria VALUES (220115032,'Riña Pública','Riña Pública-220115032','Riña Pública-220115032 | Prod: Delitos-220115 | Sector: Delincuencia | Industria: SOCIEDAD - 22',220115);</t>
  </si>
  <si>
    <t>Ultraje Público A Las Buenas Costumbres</t>
  </si>
  <si>
    <t>Ultraje Público A Las Buenas Costumbres-220115033</t>
  </si>
  <si>
    <t>Ultraje Público A Las Buenas Costumbres-220115033 | Prod: Delitos-220115 | Sector: Delincuencia | Industria: SOCIEDAD - 22</t>
  </si>
  <si>
    <t>220115033ultraje_publico_a_las_buenas_costumbres</t>
  </si>
  <si>
    <t>INSERT INTO categoria VALUES (220115033,'Ultraje Público A Las Buenas Costumbres','Ultraje Público A Las Buenas Costumbres-220115033','Ultraje Público A Las Buenas Costumbres-220115033 | Prod: Delitos-220115 | Sector: Delincuencia | Industria: SOCIEDAD - 22',220115);</t>
  </si>
  <si>
    <t>Uso De Uniforme O Insignias De FF.AA. O Carabineros De Chile</t>
  </si>
  <si>
    <t>Uso De Uniforme O Insignias De FF.AA. O Carabineros De Chile-220115034</t>
  </si>
  <si>
    <t>Uso De Uniforme O Insignias De FF.AA. O Carabineros De Chile-220115034 | Prod: Delitos-220115 | Sector: Delincuencia | Industria: SOCIEDAD - 22</t>
  </si>
  <si>
    <t>220115034uso_de_uniforme_o_insignias_de_ff.aa._o_carabineros_de_chile</t>
  </si>
  <si>
    <t>INSERT INTO categoria VALUES (220115034,'Uso De Uniforme O Insignias De FF.AA. O Carabineros De Chile','Uso De Uniforme O Insignias De FF.AA. O Carabineros De Chile-220115034','Uso De Uniforme O Insignias De FF.AA. O Carabineros De Chile-220115034 | Prod: Delitos-220115 | Sector: Delincuencia | Industria: SOCIEDAD - 22',220115);</t>
  </si>
  <si>
    <t>Violencia En Los Estadios</t>
  </si>
  <si>
    <t>Violencia En Los Estadios-220115035</t>
  </si>
  <si>
    <t>Violencia En Los Estadios-220115035 | Prod: Delitos-220115 | Sector: Delincuencia | Industria: SOCIEDAD - 22</t>
  </si>
  <si>
    <t>220115035violencia_en_los_estadios</t>
  </si>
  <si>
    <t>INSERT INTO categoria VALUES (220115035,'Violencia En Los Estadios','Violencia En Los Estadios-220115035','Violencia En Los Estadios-220115035 | Prod: Delitos-220115 | Sector: Delincuencia | Industria: SOCIEDAD - 22',220115);</t>
  </si>
  <si>
    <t>Colocación Bomba Artefacto</t>
  </si>
  <si>
    <t>Colocación Bomba Artefacto-220115036</t>
  </si>
  <si>
    <t>Colocación Bomba Artefacto-220115036 | Prod: Delitos-220115 | Sector: Delincuencia | Industria: SOCIEDAD - 22</t>
  </si>
  <si>
    <t>220115036colocacion_bomba_artefacto</t>
  </si>
  <si>
    <t>INSERT INTO categoria VALUES (220115036,'Colocación Bomba Artefacto','Colocación Bomba Artefacto-220115036','Colocación Bomba Artefacto-220115036 | Prod: Delitos-220115 | Sector: Delincuencia | Industria: SOCIEDAD - 22',220115);</t>
  </si>
  <si>
    <t>Impedir Ejercicio De Funciones A Inspectores Municipales</t>
  </si>
  <si>
    <t>Impedir Ejercicio De Funciones A Inspectores Municipales-220115037</t>
  </si>
  <si>
    <t>Impedir Ejercicio De Funciones A Inspectores Municipales-220115037 | Prod: Delitos-220115 | Sector: Delincuencia | Industria: SOCIEDAD - 22</t>
  </si>
  <si>
    <t>220115037impedir_ejercicio_de_funciones_a_inspectores_municipales</t>
  </si>
  <si>
    <t>INSERT INTO categoria VALUES (220115037,'Impedir Ejercicio De Funciones A Inspectores Municipales','Impedir Ejercicio De Funciones A Inspectores Municipales-220115037','Impedir Ejercicio De Funciones A Inspectores Municipales-220115037 | Prod: Delitos-220115 | Sector: Delincuencia | Industria: SOCIEDAD - 22',220115);</t>
  </si>
  <si>
    <t>Ultraje Público Buenas Costumbres Por Medio Comunicación Social</t>
  </si>
  <si>
    <t>Ultraje Público Buenas Costumbres Por Medio Comunicación Social-220115038</t>
  </si>
  <si>
    <t>Ultraje Público Buenas Costumbres Por Medio Comunicación Social-220115038 | Prod: Delitos-220115 | Sector: Delincuencia | Industria: SOCIEDAD - 22</t>
  </si>
  <si>
    <t>220115038ultraje_publico_buenas_costumbres_por_medio_comunicacion_social</t>
  </si>
  <si>
    <t>INSERT INTO categoria VALUES (220115038,'Ultraje Público Buenas Costumbres Por Medio Comunicación Social','Ultraje Público Buenas Costumbres Por Medio Comunicación Social-220115038','Ultraje Público Buenas Costumbres Por Medio Comunicación Social-220115038 | Prod: Delitos-220115 | Sector: Delincuencia | Industria: SOCIEDAD - 22',220115);</t>
  </si>
  <si>
    <t>Atentado Explosivo O Incendiario</t>
  </si>
  <si>
    <t>Atentado Explosivo O Incendiario-220115039</t>
  </si>
  <si>
    <t>Atentado Explosivo O Incendiario-220115039 | Prod: Delitos-220115 | Sector: Delincuencia | Industria: SOCIEDAD - 22</t>
  </si>
  <si>
    <t>220115039atentado_explosivo_o_incendiario</t>
  </si>
  <si>
    <t>INSERT INTO categoria VALUES (220115039,'Atentado Explosivo O Incendiario','Atentado Explosivo O Incendiario-220115039','Atentado Explosivo O Incendiario-220115039 | Prod: Delitos-220115 | Sector: Delincuencia | Industria: SOCIEDAD - 22',220115);</t>
  </si>
  <si>
    <t>Maltrato Obra A Fiscales O Defensores En Desempeño Funciones</t>
  </si>
  <si>
    <t>Maltrato Obra A Fiscales O Defensores En Desempeño Funciones-220115040</t>
  </si>
  <si>
    <t>Maltrato Obra A Fiscales O Defensores En Desempeño Funciones-220115040 | Prod: Delitos-220115 | Sector: Delincuencia | Industria: SOCIEDAD - 22</t>
  </si>
  <si>
    <t>220115040maltrato_obra_a_fiscales_o_defensores_en_desempeño_funciones</t>
  </si>
  <si>
    <t>INSERT INTO categoria VALUES (220115040,'Maltrato Obra A Fiscales O Defensores En Desempeño Funciones','Maltrato Obra A Fiscales O Defensores En Desempeño Funciones-220115040','Maltrato Obra A Fiscales O Defensores En Desempeño Funciones-220115040 | Prod: Delitos-220115 | Sector: Delincuencia | Industria: SOCIEDAD - 22',220115);</t>
  </si>
  <si>
    <t>Dirigir Reuniones Tumultuosas</t>
  </si>
  <si>
    <t>Dirigir Reuniones Tumultuosas-220115041</t>
  </si>
  <si>
    <t>Dirigir Reuniones Tumultuosas-220115041 | Prod: Delitos-220115 | Sector: Delincuencia | Industria: SOCIEDAD - 22</t>
  </si>
  <si>
    <t>220115041dirigir_reuniones_tumultuosas</t>
  </si>
  <si>
    <t>INSERT INTO categoria VALUES (220115041,'Dirigir Reuniones Tumultuosas','Dirigir Reuniones Tumultuosas-220115041','Dirigir Reuniones Tumultuosas-220115041 | Prod: Delitos-220115 | Sector: Delincuencia | Industria: SOCIEDAD - 22',220115);</t>
  </si>
  <si>
    <t>Ganado Que Entra A Predio Ajeno Causando Daños</t>
  </si>
  <si>
    <t>Ganado Que Entra A Predio Ajeno Causando Daños-220115042</t>
  </si>
  <si>
    <t>Ganado Que Entra A Predio Ajeno Causando Daños-220115042 | Prod: Delitos-220115 | Sector: Delincuencia | Industria: SOCIEDAD - 22</t>
  </si>
  <si>
    <t>220115042ganado_que_entra_a_predio_ajeno_causando_daños</t>
  </si>
  <si>
    <t>INSERT INTO categoria VALUES (220115042,'Ganado Que Entra A Predio Ajeno Causando Daños','Ganado Que Entra A Predio Ajeno Causando Daños-220115042','Ganado Que Entra A Predio Ajeno Causando Daños-220115042 | Prod: Delitos-220115 | Sector: Delincuencia | Industria: SOCIEDAD - 22',220115);</t>
  </si>
  <si>
    <t>Crímenes Y Simples Delitos c/Soberanía Nacional Y Seguridad Del Estado</t>
  </si>
  <si>
    <t>Crímenes Y Simples Delitos c/Soberanía Nacional Y Seguridad Del Estado-220115043</t>
  </si>
  <si>
    <t>Crímenes Y Simples Delitos c/Soberanía Nacional Y Seguridad Del Estado-220115043 | Prod: Delitos-220115 | Sector: Delincuencia | Industria: SOCIEDAD - 22</t>
  </si>
  <si>
    <t>220115043crimenes_y_simples_delitos_c/soberania_nacional_y_seguridad_del_estado</t>
  </si>
  <si>
    <t>INSERT INTO categoria VALUES (220115043,'Crímenes Y Simples Delitos c/Soberanía Nacional Y Seguridad Del Estado','Crímenes Y Simples Delitos c/Soberanía Nacional Y Seguridad Del Estado-220115043','Crímenes Y Simples Delitos c/Soberanía Nacional Y Seguridad Del Estado-220115043 | Prod: Delitos-220115 | Sector: Delincuencia | Industria: SOCIEDAD - 22',220115);</t>
  </si>
  <si>
    <t>Lesionar O Amenazar Fiscalizador Transporte</t>
  </si>
  <si>
    <t>Lesionar O Amenazar Fiscalizador Transporte-220115044</t>
  </si>
  <si>
    <t>Lesionar O Amenazar Fiscalizador Transporte-220115044 | Prod: Delitos-220115 | Sector: Delincuencia | Industria: SOCIEDAD - 22</t>
  </si>
  <si>
    <t>220115044lesionar_o_amenazar_fiscalizador_transporte</t>
  </si>
  <si>
    <t>INSERT INTO categoria VALUES (220115044,'Lesionar O Amenazar Fiscalizador Transporte','Lesionar O Amenazar Fiscalizador Transporte-220115044','Lesionar O Amenazar Fiscalizador Transporte-220115044 | Prod: Delitos-220115 | Sector: Delincuencia | Industria: SOCIEDAD - 22',220115);</t>
  </si>
  <si>
    <t>Apoderamiento O Atentado Al Transporte Público</t>
  </si>
  <si>
    <t>Apoderamiento O Atentado Al Transporte Público-220115045</t>
  </si>
  <si>
    <t>Apoderamiento O Atentado Al Transporte Público-220115045 | Prod: Delitos-220115 | Sector: Delincuencia | Industria: SOCIEDAD - 22</t>
  </si>
  <si>
    <t>220115045apoderamiento_o_atentado_al_transporte_publico</t>
  </si>
  <si>
    <t>INSERT INTO categoria VALUES (220115045,'Apoderamiento O Atentado Al Transporte Público','Apoderamiento O Atentado Al Transporte Público-220115045','Apoderamiento O Atentado Al Transporte Público-220115045 | Prod: Delitos-220115 | Sector: Delincuencia | Industria: SOCIEDAD - 22',220115);</t>
  </si>
  <si>
    <t>Inutilización De Dispositivos De Monitoreo Telemático</t>
  </si>
  <si>
    <t>Inutilización De Dispositivos De Monitoreo Telemático-220115046</t>
  </si>
  <si>
    <t>Inutilización De Dispositivos De Monitoreo Telemático-220115046 | Prod: Delitos-220115 | Sector: Delincuencia | Industria: SOCIEDAD - 22</t>
  </si>
  <si>
    <t>220115046inutilizacion_de_dispositivos_de_monitoreo_telematico</t>
  </si>
  <si>
    <t>INSERT INTO categoria VALUES (220115046,'Inutilización De Dispositivos De Monitoreo Telemático','Inutilización De Dispositivos De Monitoreo Telemático-220115046','Inutilización De Dispositivos De Monitoreo Telemático-220115046 | Prod: Delitos-220115 | Sector: Delincuencia | Industria: SOCIEDAD - 22',220115);</t>
  </si>
  <si>
    <t>Delitos Contra la Intimidad y la Libertad</t>
  </si>
  <si>
    <t>Amenazas Condicionales Contra Personas Y Propiedades</t>
  </si>
  <si>
    <t>Amenazas Condicionales Contra Personas Y Propiedades-220116001</t>
  </si>
  <si>
    <t>Amenazas Condicionales Contra Personas Y Propiedades-220116001 | Prod: Delitos-220116 | Sector: Delincuencia | Industria: SOCIEDAD - 22</t>
  </si>
  <si>
    <t>220116001amenazas_condicionales_contra_personas_y_propiedades</t>
  </si>
  <si>
    <t>INSERT INTO categoria VALUES (220116001,'Amenazas Condicionales Contra Personas Y Propiedades','Amenazas Condicionales Contra Personas Y Propiedades-220116001','Amenazas Condicionales Contra Personas Y Propiedades-220116001 | Prod: Delitos-220116 | Sector: Delincuencia | Industria: SOCIEDAD - 22',220116);</t>
  </si>
  <si>
    <t>Amenazas De Atentados Contra Personas Y Propiedades</t>
  </si>
  <si>
    <t>Amenazas De Atentados Contra Personas Y Propiedades-220116002</t>
  </si>
  <si>
    <t>Amenazas De Atentados Contra Personas Y Propiedades-220116002 | Prod: Delitos-220116 | Sector: Delincuencia | Industria: SOCIEDAD - 22</t>
  </si>
  <si>
    <t>220116002amenazas_de_atentados_contra_personas_y_propiedades</t>
  </si>
  <si>
    <t>INSERT INTO categoria VALUES (220116002,'Amenazas De Atentados Contra Personas Y Propiedades','Amenazas De Atentados Contra Personas Y Propiedades-220116002','Amenazas De Atentados Contra Personas Y Propiedades-220116002 | Prod: Delitos-220116 | Sector: Delincuencia | Industria: SOCIEDAD - 22',220116);</t>
  </si>
  <si>
    <t>Amenazas Simples Contra Personas Y Propiedades</t>
  </si>
  <si>
    <t>Amenazas Simples Contra Personas Y Propiedades-220116003</t>
  </si>
  <si>
    <t>Amenazas Simples Contra Personas Y Propiedades-220116003 | Prod: Delitos-220116 | Sector: Delincuencia | Industria: SOCIEDAD - 22</t>
  </si>
  <si>
    <t>220116003amenazas_simples_contra_personas_y_propiedades</t>
  </si>
  <si>
    <t>INSERT INTO categoria VALUES (220116003,'Amenazas Simples Contra Personas Y Propiedades','Amenazas Simples Contra Personas Y Propiedades-220116003','Amenazas Simples Contra Personas Y Propiedades-220116003 | Prod: Delitos-220116 | Sector: Delincuencia | Industria: SOCIEDAD - 22',220116);</t>
  </si>
  <si>
    <t>Apertura, Registro O Interceptación De Correspondencia</t>
  </si>
  <si>
    <t>Apertura, Registro O Interceptación De Correspondencia-220116004</t>
  </si>
  <si>
    <t>Apertura, Registro O Interceptación De Correspondencia-220116004 | Prod: Delitos-220116 | Sector: Delincuencia | Industria: SOCIEDAD - 22</t>
  </si>
  <si>
    <t>220116004apertura,_registro_o_interceptacion_de_correspondencia</t>
  </si>
  <si>
    <t>INSERT INTO categoria VALUES (220116004,'Apertura, Registro O Interceptación De Correspondencia','Apertura, Registro O Interceptación De Correspondencia-220116004','Apertura, Registro O Interceptación De Correspondencia-220116004 | Prod: Delitos-220116 | Sector: Delincuencia | Industria: SOCIEDAD - 22',220116);</t>
  </si>
  <si>
    <t>Delitos Contra La Vida Y La Privacidad De Las Conversaciones</t>
  </si>
  <si>
    <t>Delitos Contra La Vida Y La Privacidad De Las Conversaciones-220116005</t>
  </si>
  <si>
    <t>Delitos Contra La Vida Y La Privacidad De Las Conversaciones-220116005 | Prod: Delitos-220116 | Sector: Delincuencia | Industria: SOCIEDAD - 22</t>
  </si>
  <si>
    <t>220116005delitos_contra_la_vida_y_la_privacidad_de_las_conversaciones</t>
  </si>
  <si>
    <t>INSERT INTO categoria VALUES (220116005,'Delitos Contra La Vida Y La Privacidad De Las Conversaciones','Delitos Contra La Vida Y La Privacidad De Las Conversaciones-220116005','Delitos Contra La Vida Y La Privacidad De Las Conversaciones-220116005 | Prod: Delitos-220116 | Sector: Delincuencia | Industria: SOCIEDAD - 22',220116);</t>
  </si>
  <si>
    <t>Extorsión</t>
  </si>
  <si>
    <t>Extorsión-220116006</t>
  </si>
  <si>
    <t>Extorsión-220116006 | Prod: Delitos-220116 | Sector: Delincuencia | Industria: SOCIEDAD - 22</t>
  </si>
  <si>
    <t>220116006extorsion</t>
  </si>
  <si>
    <t>INSERT INTO categoria VALUES (220116006,'Extorsión','Extorsión-220116006','Extorsión-220116006 | Prod: Delitos-220116 | Sector: Delincuencia | Industria: SOCIEDAD - 22',220116);</t>
  </si>
  <si>
    <t>Vigilancia Privada No Autorizada</t>
  </si>
  <si>
    <t>Vigilancia Privada No Autorizada-220116007</t>
  </si>
  <si>
    <t>Vigilancia Privada No Autorizada-220116007 | Prod: Delitos-220116 | Sector: Delincuencia | Industria: SOCIEDAD - 22</t>
  </si>
  <si>
    <t>220116007vigilancia_privada_no_autorizada</t>
  </si>
  <si>
    <t>INSERT INTO categoria VALUES (220116007,'Vigilancia Privada No Autorizada','Vigilancia Privada No Autorizada-220116007','Vigilancia Privada No Autorizada-220116007 | Prod: Delitos-220116 | Sector: Delincuencia | Industria: SOCIEDAD - 22',220116);</t>
  </si>
  <si>
    <t>Acceso, Divulgacion Y Uso Indebido De Información Génetica.</t>
  </si>
  <si>
    <t>Acceso, Divulgacion Y Uso Indebido De Información Génetica.-220116008</t>
  </si>
  <si>
    <t>Acceso, Divulgacion Y Uso Indebido De Información Génetica.-220116008 | Prod: Delitos-220116 | Sector: Delincuencia | Industria: SOCIEDAD - 22</t>
  </si>
  <si>
    <t>220116008acceso,_divulgacion_y_uso_indebido_de_informacion_genetica.</t>
  </si>
  <si>
    <t>INSERT INTO categoria VALUES (220116008,'Acceso, Divulgacion Y Uso Indebido De Información Génetica.','Acceso, Divulgacion Y Uso Indebido De Información Génetica.-220116008','Acceso, Divulgacion Y Uso Indebido De Información Génetica.-220116008 | Prod: Delitos-220116 | Sector: Delincuencia | Industria: SOCIEDAD - 22',220116);</t>
  </si>
  <si>
    <t>Captura, Grabación, Difusión Registro Audiovisuales Partes Íntimas</t>
  </si>
  <si>
    <t>Captura, Grabación, Difusión Registro Audiovisuales Partes Íntimas-220116009</t>
  </si>
  <si>
    <t>Captura, Grabación, Difusión Registro Audiovisuales Partes Íntimas-220116009 | Prod: Delitos-220116 | Sector: Delincuencia | Industria: SOCIEDAD - 22</t>
  </si>
  <si>
    <t>220116009captura,_grabacion,_difusion_registro_audiovisuales_partes_intimas</t>
  </si>
  <si>
    <t>INSERT INTO categoria VALUES (220116009,'Captura, Grabación, Difusión Registro Audiovisuales Partes Íntimas','Captura, Grabación, Difusión Registro Audiovisuales Partes Íntimas-220116009','Captura, Grabación, Difusión Registro Audiovisuales Partes Íntimas-220116009 | Prod: Delitos-220116 | Sector: Delincuencia | Industria: SOCIEDAD - 22',220116);</t>
  </si>
  <si>
    <t>Delitos Contra La Libertad Ambulatoria Y El Derecho De Asociación</t>
  </si>
  <si>
    <t>Delitos Contra La Libertad Ambulatoria Y El Derecho De Asociación-220116010</t>
  </si>
  <si>
    <t>Delitos Contra La Libertad Ambulatoria Y El Derecho De Asociación-220116010 | Prod: Delitos-220116 | Sector: Delincuencia | Industria: SOCIEDAD - 22</t>
  </si>
  <si>
    <t>220116010delitos_contra_la_libertad_ambulatoria_y_el_derecho_de_asociacion</t>
  </si>
  <si>
    <t>INSERT INTO categoria VALUES (220116010,'Delitos Contra La Libertad Ambulatoria Y El Derecho De Asociación','Delitos Contra La Libertad Ambulatoria Y El Derecho De Asociación-220116010','Delitos Contra La Libertad Ambulatoria Y El Derecho De Asociación-220116010 | Prod: Delitos-220116 | Sector: Delincuencia | Industria: SOCIEDAD - 22',220116);</t>
  </si>
  <si>
    <t>Divulgación Identidad Menores Por Medio Comunicación Social</t>
  </si>
  <si>
    <t>Divulgación Identidad Menores Por Medio Comunicación Social-220116011</t>
  </si>
  <si>
    <t>Divulgación Identidad Menores Por Medio Comunicación Social-220116011 | Prod: Delitos-220116 | Sector: Delincuencia | Industria: SOCIEDAD - 22</t>
  </si>
  <si>
    <t>220116011divulgacion_identidad_menores_por_medio_comunicacion_social</t>
  </si>
  <si>
    <t>INSERT INTO categoria VALUES (220116011,'Divulgación Identidad Menores Por Medio Comunicación Social','Divulgación Identidad Menores Por Medio Comunicación Social-220116011','Divulgación Identidad Menores Por Medio Comunicación Social-220116011 | Prod: Delitos-220116 | Sector: Delincuencia | Industria: SOCIEDAD - 22',220116);</t>
  </si>
  <si>
    <t>Infracciones A La Ley De Identidad De Género</t>
  </si>
  <si>
    <t>Infracciones A La Ley De Identidad De Género-220116012</t>
  </si>
  <si>
    <t>Infracciones A La Ley De Identidad De Género-220116012 | Prod: Delitos-220116 | Sector: Delincuencia | Industria: SOCIEDAD - 22</t>
  </si>
  <si>
    <t>220116012infracciones_a_la_ley_de_identidad_de_genero</t>
  </si>
  <si>
    <t>INSERT INTO categoria VALUES (220116012,'Infracciones A La Ley De Identidad De Género','Infracciones A La Ley De Identidad De Género-220116012','Infracciones A La Ley De Identidad De Género-220116012 | Prod: Delitos-220116 | Sector: Delincuencia | Industria: SOCIEDAD - 22',220116);</t>
  </si>
  <si>
    <t>Divulgación Datos Militante De Partido Pólitico</t>
  </si>
  <si>
    <t>Divulgación Datos Militante De Partido Pólitico-220116013</t>
  </si>
  <si>
    <t>Divulgación Datos Militante De Partido Pólitico-220116013 | Prod: Delitos-220116 | Sector: Delincuencia | Industria: SOCIEDAD - 22</t>
  </si>
  <si>
    <t>220116013divulgacion_datos_militante_de_partido_politico</t>
  </si>
  <si>
    <t>INSERT INTO categoria VALUES (220116013,'Divulgación Datos Militante De Partido Pólitico','Divulgación Datos Militante De Partido Pólitico-220116013','Divulgación Datos Militante De Partido Pólitico-220116013 | Prod: Delitos-220116 | Sector: Delincuencia | Industria: SOCIEDAD - 22',220116);</t>
  </si>
  <si>
    <t>Difusión Indebida Entrevista Videograbada</t>
  </si>
  <si>
    <t>Difusión Indebida Entrevista Videograbada-220116014</t>
  </si>
  <si>
    <t>Difusión Indebida Entrevista Videograbada-220116014 | Prod: Delitos-220116 | Sector: Delincuencia | Industria: SOCIEDAD - 22</t>
  </si>
  <si>
    <t>220116014difusion_indebida_entrevista_videograbada</t>
  </si>
  <si>
    <t>INSERT INTO categoria VALUES (220116014,'Difusión Indebida Entrevista Videograbada','Difusión Indebida Entrevista Videograbada-220116014','Difusión Indebida Entrevista Videograbada-220116014 | Prod: Delitos-220116 | Sector: Delincuencia | Industria: SOCIEDAD - 22',220116);</t>
  </si>
  <si>
    <t>Delitos Contra el Estado Civil y la Familia</t>
  </si>
  <si>
    <t>Bigamia</t>
  </si>
  <si>
    <t>Bigamia-220117001</t>
  </si>
  <si>
    <t>Bigamia-220117001 | Prod: Delitos-220117 | Sector: Delincuencia | Industria: SOCIEDAD - 22</t>
  </si>
  <si>
    <t>220117001bigamia</t>
  </si>
  <si>
    <t>INSERT INTO categoria VALUES (220117001,'Bigamia','Bigamia-220117001','Bigamia-220117001 | Prod: Delitos-220117 | Sector: Delincuencia | Industria: SOCIEDAD - 22',220117);</t>
  </si>
  <si>
    <t>Inducir A Un Menor A Abandonar El Hogar</t>
  </si>
  <si>
    <t>Inducir A Un Menor A Abandonar El Hogar-220117002</t>
  </si>
  <si>
    <t>Inducir A Un Menor A Abandonar El Hogar-220117002 | Prod: Delitos-220117 | Sector: Delincuencia | Industria: SOCIEDAD - 22</t>
  </si>
  <si>
    <t>220117002inducir_a_un_menor_a_abandonar_el_hogar</t>
  </si>
  <si>
    <t>INSERT INTO categoria VALUES (220117002,'Inducir A Un Menor A Abandonar El Hogar','Inducir A Un Menor A Abandonar El Hogar-220117002','Inducir A Un Menor A Abandonar El Hogar-220117002 | Prod: Delitos-220117 | Sector: Delincuencia | Industria: SOCIEDAD - 22',220117);</t>
  </si>
  <si>
    <t>Maltrato Habitual (Violencia Intrafamiliar)</t>
  </si>
  <si>
    <t>Maltrato Habitual (Violencia Intrafamiliar)-220117003</t>
  </si>
  <si>
    <t>Maltrato Habitual (Violencia Intrafamiliar)-220117003 | Prod: Delitos-220117 | Sector: Delincuencia | Industria: SOCIEDAD - 22</t>
  </si>
  <si>
    <t>220117003maltrato_habitual_(violencia_intrafamiliar)</t>
  </si>
  <si>
    <t>INSERT INTO categoria VALUES (220117003,'Maltrato Habitual (Violencia Intrafamiliar)','Maltrato Habitual (Violencia Intrafamiliar)-220117003','Maltrato Habitual (Violencia Intrafamiliar)-220117003 | Prod: Delitos-220117 | Sector: Delincuencia | Industria: SOCIEDAD - 22',220117);</t>
  </si>
  <si>
    <t>Delitos Contenidos En La Ley 19.620 De Adopción De Menores</t>
  </si>
  <si>
    <t>Delitos Contenidos En La Ley 19.620 De Adopción De Menores-220117004</t>
  </si>
  <si>
    <t>Delitos Contenidos En La Ley 19.620 De Adopción De Menores-220117004 | Prod: Delitos-220117 | Sector: Delincuencia | Industria: SOCIEDAD - 22</t>
  </si>
  <si>
    <t>220117004delitos_contenidos_en_la_ley_19.620_de_adopcion_de_menores</t>
  </si>
  <si>
    <t>INSERT INTO categoria VALUES (220117004,'Delitos Contenidos En La Ley 19.620 De Adopción De Menores','Delitos Contenidos En La Ley 19.620 De Adopción De Menores-220117004','Delitos Contenidos En La Ley 19.620 De Adopción De Menores-220117004 | Prod: Delitos-220117 | Sector: Delincuencia | Industria: SOCIEDAD - 22',220117);</t>
  </si>
  <si>
    <t>Delitos Relativos Al Pago De Pensiones Alimenticias</t>
  </si>
  <si>
    <t>Delitos Relativos Al Pago De Pensiones Alimenticias-220117005</t>
  </si>
  <si>
    <t>Delitos Relativos Al Pago De Pensiones Alimenticias-220117005 | Prod: Delitos-220117 | Sector: Delincuencia | Industria: SOCIEDAD - 22</t>
  </si>
  <si>
    <t>220117005delitos_relativos_al_pago_de_pensiones_alimenticias</t>
  </si>
  <si>
    <t>INSERT INTO categoria VALUES (220117005,'Delitos Relativos Al Pago De Pensiones Alimenticias','Delitos Relativos Al Pago De Pensiones Alimenticias-220117005','Delitos Relativos Al Pago De Pensiones Alimenticias-220117005 | Prod: Delitos-220117 | Sector: Delincuencia | Industria: SOCIEDAD - 22',220117);</t>
  </si>
  <si>
    <t>Delitos Contra el Honor</t>
  </si>
  <si>
    <t>Calumnia (Acción Privada)</t>
  </si>
  <si>
    <t>Calumnia (Acción Privada)-220118001</t>
  </si>
  <si>
    <t>Calumnia (Acción Privada)-220118001 | Prod: Delitos-220118 | Sector: Delincuencia | Industria: SOCIEDAD - 22</t>
  </si>
  <si>
    <t>220118001calumnia_(accion_privada)</t>
  </si>
  <si>
    <t>INSERT INTO categoria VALUES (220118001,'Calumnia (Acción Privada)','Calumnia (Acción Privada)-220118001','Calumnia (Acción Privada)-220118001 | Prod: Delitos-220118 | Sector: Delincuencia | Industria: SOCIEDAD - 22',220118);</t>
  </si>
  <si>
    <t>Injuria (Accion Privada)</t>
  </si>
  <si>
    <t>Injuria (Accion Privada)-220118002</t>
  </si>
  <si>
    <t>Injuria (Accion Privada)-220118002 | Prod: Delitos-220118 | Sector: Delincuencia | Industria: SOCIEDAD - 22</t>
  </si>
  <si>
    <t>220118002injuria_(accion_privada)</t>
  </si>
  <si>
    <t>INSERT INTO categoria VALUES (220118002,'Injuria (Accion Privada)','Injuria (Accion Privada)-220118002','Injuria (Accion Privada)-220118002 | Prod: Delitos-220118 | Sector: Delincuencia | Industria: SOCIEDAD - 22',220118);</t>
  </si>
  <si>
    <t>Injurias Y Calumnias Por Medios De Comunicacion Social</t>
  </si>
  <si>
    <t>Injurias Y Calumnias Por Medios De Comunicacion Social-220118003</t>
  </si>
  <si>
    <t>Injurias Y Calumnias Por Medios De Comunicacion Social-220118003 | Prod: Delitos-220118 | Sector: Delincuencia | Industria: SOCIEDAD - 22</t>
  </si>
  <si>
    <t>220118003injurias_y_calumnias_por_medios_de_comunicacion_social</t>
  </si>
  <si>
    <t>INSERT INTO categoria VALUES (220118003,'Injurias Y Calumnias Por Medios De Comunicacion Social','Injurias Y Calumnias Por Medios De Comunicacion Social-220118003','Injurias Y Calumnias Por Medios De Comunicacion Social-220118003 | Prod: Delitos-220118 | Sector: Delincuencia | Industria: SOCIEDAD - 22',220118);</t>
  </si>
  <si>
    <t>Delitos Tributarios</t>
  </si>
  <si>
    <t>Comercializar, Distribuir, Instalar Máquinas Juegos Ilegales</t>
  </si>
  <si>
    <t>Comercializar, Distribuir, Instalar Máquinas Juegos Ilegales-220119001</t>
  </si>
  <si>
    <t>Comercializar, Distribuir, Instalar Máquinas Juegos Ilegales-220119001 | Prod: Delitos-220119 | Sector: Delincuencia | Industria: SOCIEDAD - 22</t>
  </si>
  <si>
    <t>220119001comercializar,_distribuir,_instalar_maquinas_juegos_ilegales</t>
  </si>
  <si>
    <t>INSERT INTO categoria VALUES (220119001,'Comercializar, Distribuir, Instalar Máquinas Juegos Ilegales','Comercializar, Distribuir, Instalar Máquinas Juegos Ilegales-220119001','Comercializar, Distribuir, Instalar Máquinas Juegos Ilegales-220119001 | Prod: Delitos-220119 | Sector: Delincuencia | Industria: SOCIEDAD - 22',220119);</t>
  </si>
  <si>
    <t>Contrabando Infracción A La Orden De Aduanas</t>
  </si>
  <si>
    <t>Contrabando Infracción A La Orden De Aduanas-220119002</t>
  </si>
  <si>
    <t>Contrabando Infracción A La Orden De Aduanas-220119002 | Prod: Delitos-220119 | Sector: Delincuencia | Industria: SOCIEDAD - 22</t>
  </si>
  <si>
    <t>220119002contrabando_infraccion_a_la_orden_de_aduanas</t>
  </si>
  <si>
    <t>INSERT INTO categoria VALUES (220119002,'Contrabando Infracción A La Orden De Aduanas','Contrabando Infracción A La Orden De Aduanas-220119002','Contrabando Infracción A La Orden De Aduanas-220119002 | Prod: Delitos-220119 | Sector: Delincuencia | Industria: SOCIEDAD - 22',220119);</t>
  </si>
  <si>
    <t>Declaración Maliciosa de Impuesto</t>
  </si>
  <si>
    <t>Declaración Maliciosa de Impuesto-220119003</t>
  </si>
  <si>
    <t>Declaración Maliciosa de Impuesto-220119003 | Prod: Delitos-220119 | Sector: Delincuencia | Industria: SOCIEDAD - 22</t>
  </si>
  <si>
    <t>220119003declaracion_maliciosa_de_impuesto</t>
  </si>
  <si>
    <t>INSERT INTO categoria VALUES (220119003,'Declaración Maliciosa de Impuesto','Declaración Maliciosa de Impuesto-220119003','Declaración Maliciosa de Impuesto-220119003 | Prod: Delitos-220119 | Sector: Delincuencia | Industria: SOCIEDAD - 22',220119);</t>
  </si>
  <si>
    <t>Delitos Que Contempla El Codigo Tributario</t>
  </si>
  <si>
    <t>Delitos Que Contempla El Codigo Tributario-220119004</t>
  </si>
  <si>
    <t>Delitos Que Contempla El Codigo Tributario-220119004 | Prod: Delitos-220119 | Sector: Delincuencia | Industria: SOCIEDAD - 22</t>
  </si>
  <si>
    <t>220119004delitos_que_contempla_el_codigo_tributario</t>
  </si>
  <si>
    <t>INSERT INTO categoria VALUES (220119004,'Delitos Que Contempla El Codigo Tributario','Delitos Que Contempla El Codigo Tributario-220119004','Delitos Que Contempla El Codigo Tributario-220119004 | Prod: Delitos-220119 | Sector: Delincuencia | Industria: SOCIEDAD - 22',220119);</t>
  </si>
  <si>
    <t>Facilitación Facturas Falsas</t>
  </si>
  <si>
    <t>Facilitación Facturas Falsas-220119005</t>
  </si>
  <si>
    <t>Facilitación Facturas Falsas-220119005 | Prod: Delitos-220119 | Sector: Delincuencia | Industria: SOCIEDAD - 22</t>
  </si>
  <si>
    <t>220119005facilitacion_facturas_falsas</t>
  </si>
  <si>
    <t>INSERT INTO categoria VALUES (220119005,'Facilitación Facturas Falsas','Facilitación Facturas Falsas-220119005','Facilitación Facturas Falsas-220119005 | Prod: Delitos-220119 | Sector: Delincuencia | Industria: SOCIEDAD - 22',220119);</t>
  </si>
  <si>
    <t>Infracción Ordenanza Aduanas (Fraude Y Contrabando)</t>
  </si>
  <si>
    <t>Infracción Ordenanza Aduanas (Fraude Y Contrabando)-220119006</t>
  </si>
  <si>
    <t>Infracción Ordenanza Aduanas (Fraude Y Contrabando)-220119006 | Prod: Delitos-220119 | Sector: Delincuencia | Industria: SOCIEDAD - 22</t>
  </si>
  <si>
    <t>220119006infraccion_ordenanza_aduanas_(fraude_y_contrabando)</t>
  </si>
  <si>
    <t>INSERT INTO categoria VALUES (220119006,'Infracción Ordenanza Aduanas (Fraude Y Contrabando)','Infracción Ordenanza Aduanas (Fraude Y Contrabando)-220119006','Infracción Ordenanza Aduanas (Fraude Y Contrabando)-220119006 | Prod: Delitos-220119 | Sector: Delincuencia | Industria: SOCIEDAD - 22',220119);</t>
  </si>
  <si>
    <t>Obtención Indebida de Devolución de Impuestos</t>
  </si>
  <si>
    <t>Obtención Indebida de Devolución de Impuestos-220119007</t>
  </si>
  <si>
    <t>Obtención Indebida de Devolución de Impuestos-220119007 | Prod: Delitos-220119 | Sector: Delincuencia | Industria: SOCIEDAD - 22</t>
  </si>
  <si>
    <t>220119007obtencion_indebida_de_devolucion_de_impuestos</t>
  </si>
  <si>
    <t>INSERT INTO categoria VALUES (220119007,'Obtención Indebida de Devolución de Impuestos','Obtención Indebida de Devolución de Impuestos-220119007','Obtención Indebida de Devolución de Impuestos-220119007 | Prod: Delitos-220119 | Sector: Delincuencia | Industria: SOCIEDAD - 22',220119);</t>
  </si>
  <si>
    <t>Otras Infraccciones A La Ordenanza Aduanas</t>
  </si>
  <si>
    <t>Otras Infraccciones A La Ordenanza Aduanas-220119008</t>
  </si>
  <si>
    <t>Otras Infraccciones A La Ordenanza Aduanas-220119008 | Prod: Delitos-220119 | Sector: Delincuencia | Industria: SOCIEDAD - 22</t>
  </si>
  <si>
    <t>220119008otras_infraccciones_a_la_ordenanza_aduanas</t>
  </si>
  <si>
    <t>INSERT INTO categoria VALUES (220119008,'Otras Infraccciones A La Ordenanza Aduanas','Otras Infraccciones A La Ordenanza Aduanas-220119008','Otras Infraccciones A La Ordenanza Aduanas-220119008 | Prod: Delitos-220119 | Sector: Delincuencia | Industria: SOCIEDAD - 22',220119);</t>
  </si>
  <si>
    <t>Recaudación Aduanas Infracción Ordenanza De Aduanas</t>
  </si>
  <si>
    <t>Recaudación Aduanas Infracción Ordenanza De Aduanas-220119009</t>
  </si>
  <si>
    <t>Recaudación Aduanas Infracción Ordenanza De Aduanas-220119009 | Prod: Delitos-220119 | Sector: Delincuencia | Industria: SOCIEDAD - 22</t>
  </si>
  <si>
    <t>220119009recaudacion_aduanas_infraccion_ordenanza_de_aduanas</t>
  </si>
  <si>
    <t>INSERT INTO categoria VALUES (220119009,'Recaudación Aduanas Infracción Ordenanza De Aduanas','Recaudación Aduanas Infracción Ordenanza De Aduanas-220119009','Recaudación Aduanas Infracción Ordenanza De Aduanas-220119009 | Prod: Delitos-220119 | Sector: Delincuencia | Industria: SOCIEDAD - 22',220119);</t>
  </si>
  <si>
    <t>Fraude Aduana Infraccción A La Ordenanza Aduanera</t>
  </si>
  <si>
    <t>Fraude Aduana Infraccción A La Ordenanza Aduanera-220119010</t>
  </si>
  <si>
    <t>Fraude Aduana Infraccción A La Ordenanza Aduanera-220119010 | Prod: Delitos-220119 | Sector: Delincuencia | Industria: SOCIEDAD - 22</t>
  </si>
  <si>
    <t>220119010fraude_aduana_infracccion_a_la_ordenanza_aduanera</t>
  </si>
  <si>
    <t>INSERT INTO categoria VALUES (220119010,'Fraude Aduana Infraccción A La Ordenanza Aduanera','Fraude Aduana Infraccción A La Ordenanza Aduanera-220119010','Fraude Aduana Infraccción A La Ordenanza Aduanera-220119010 | Prod: Delitos-220119 | Sector: Delincuencia | Industria: SOCIEDAD - 22',220119);</t>
  </si>
  <si>
    <t>Delitos De La Ley De Sociedades Anónimas</t>
  </si>
  <si>
    <t>Delitos De La Ley De Sociedades Anónimas-220119011</t>
  </si>
  <si>
    <t>Delitos De La Ley De Sociedades Anónimas-220119011 | Prod: Delitos-220119 | Sector: Delincuencia | Industria: SOCIEDAD - 22</t>
  </si>
  <si>
    <t>220119011delitos_de_la_ley_de_sociedades_anonimas</t>
  </si>
  <si>
    <t>INSERT INTO categoria VALUES (220119011,'Delitos De La Ley De Sociedades Anónimas','Delitos De La Ley De Sociedades Anónimas-220119011','Delitos De La Ley De Sociedades Anónimas-220119011 | Prod: Delitos-220119 | Sector: Delincuencia | Industria: SOCIEDAD - 22',220119);</t>
  </si>
  <si>
    <t>Delitos Del Decreto Ley 3,538 De 1979 Que Regula Mercado Financiero</t>
  </si>
  <si>
    <t>Delitos Del Decreto Ley 3,538 De 1979 Que Regula Mercado Financiero-220119012</t>
  </si>
  <si>
    <t>Delitos Del Decreto Ley 3,538 De 1979 Que Regula Mercado Financiero-220119012 | Prod: Delitos-220119 | Sector: Delincuencia | Industria: SOCIEDAD - 22</t>
  </si>
  <si>
    <t>220119012delitos_del_decreto_ley_3,538_de_1979_que_regula_mercado_financiero</t>
  </si>
  <si>
    <t>INSERT INTO categoria VALUES (220119012,'Delitos Del Decreto Ley 3,538 De 1979 Que Regula Mercado Financiero','Delitos Del Decreto Ley 3,538 De 1979 Que Regula Mercado Financiero-220119012','Delitos Del Decreto Ley 3,538 De 1979 Que Regula Mercado Financiero-220119012 | Prod: Delitos-220119 | Sector: Delincuencia | Industria: SOCIEDAD - 22',220119);</t>
  </si>
  <si>
    <t>Delitos e Infracciones de Tránsito</t>
  </si>
  <si>
    <t>Conducción Bajo La Influencia Del Alcohol</t>
  </si>
  <si>
    <t>Conducción Bajo La Influencia Del Alcohol-220120001</t>
  </si>
  <si>
    <t>Conducción Bajo La Influencia Del Alcohol-220120001 | Prod: Delitos-220120 | Sector: Delincuencia | Industria: SOCIEDAD - 22</t>
  </si>
  <si>
    <t>220120001conduccion_bajo_la_influencia_del_alcohol</t>
  </si>
  <si>
    <t>INSERT INTO categoria VALUES (220120001,'Conducción Bajo La Influencia Del Alcohol','Conducción Bajo La Influencia Del Alcohol-220120001','Conducción Bajo La Influencia Del Alcohol-220120001 | Prod: Delitos-220120 | Sector: Delincuencia | Industria: SOCIEDAD - 22',220120);</t>
  </si>
  <si>
    <t>Conducción Bajo La Influencia Del Alcohol Causando Lesiones</t>
  </si>
  <si>
    <t>Conducción Bajo La Influencia Del Alcohol Causando Lesiones-220120002</t>
  </si>
  <si>
    <t>Conducción Bajo La Influencia Del Alcohol Causando Lesiones-220120002 | Prod: Delitos-220120 | Sector: Delincuencia | Industria: SOCIEDAD - 22</t>
  </si>
  <si>
    <t>220120002conduccion_bajo_la_influencia_del_alcohol_causando_lesiones</t>
  </si>
  <si>
    <t>INSERT INTO categoria VALUES (220120002,'Conducción Bajo La Influencia Del Alcohol Causando Lesiones','Conducción Bajo La Influencia Del Alcohol Causando Lesiones-220120002','Conducción Bajo La Influencia Del Alcohol Causando Lesiones-220120002 | Prod: Delitos-220120 | Sector: Delincuencia | Industria: SOCIEDAD - 22',220120);</t>
  </si>
  <si>
    <t>Conducción Bajo La Influencia Del Alcohol Causando Lesiones Graves o Gravísimas</t>
  </si>
  <si>
    <t>Conducción Bajo La Influencia Del Alcohol Causando Lesiones Graves o Gravísimas-220120003</t>
  </si>
  <si>
    <t>Conducción Bajo La Influencia Del Alcohol Causando Lesiones Graves o Gravísimas-220120003 | Prod: Delitos-220120 | Sector: Delincuencia | Industria: SOCIEDAD - 22</t>
  </si>
  <si>
    <t>220120003conduccion_bajo_la_influencia_del_alcohol_causando_lesiones_graves_o_gravisimas</t>
  </si>
  <si>
    <t>INSERT INTO categoria VALUES (220120003,'Conducción Bajo La Influencia Del Alcohol Causando Lesiones Graves o Gravísimas','Conducción Bajo La Influencia Del Alcohol Causando Lesiones Graves o Gravísimas-220120003','Conducción Bajo La Influencia Del Alcohol Causando Lesiones Graves o Gravísimas-220120003 | Prod: Delitos-220120 | Sector: Delincuencia | Industria: SOCIEDAD - 22',220120);</t>
  </si>
  <si>
    <t>Conducción Bajo La Influencia Del Alcohol Causando Muerte</t>
  </si>
  <si>
    <t>Conducción Bajo La Influencia Del Alcohol Causando Muerte-220120004</t>
  </si>
  <si>
    <t>Conducción Bajo La Influencia Del Alcohol Causando Muerte-220120004 | Prod: Delitos-220120 | Sector: Delincuencia | Industria: SOCIEDAD - 22</t>
  </si>
  <si>
    <t>220120004conduccion_bajo_la_influencia_del_alcohol_causando_muerte</t>
  </si>
  <si>
    <t>INSERT INTO categoria VALUES (220120004,'Conducción Bajo La Influencia Del Alcohol Causando Muerte','Conducción Bajo La Influencia Del Alcohol Causando Muerte-220120004','Conducción Bajo La Influencia Del Alcohol Causando Muerte-220120004 | Prod: Delitos-220120 | Sector: Delincuencia | Industria: SOCIEDAD - 22',220120);</t>
  </si>
  <si>
    <t>Conducción Bajo La Influencia Del Alcohol Con O Sin Daños O Lesiones Leves</t>
  </si>
  <si>
    <t>Conducción Bajo La Influencia Del Alcohol Con O Sin Daños O Lesiones Leves-220120005</t>
  </si>
  <si>
    <t>Conducción Bajo La Influencia Del Alcohol Con O Sin Daños O Lesiones Leves-220120005 | Prod: Delitos-220120 | Sector: Delincuencia | Industria: SOCIEDAD - 22</t>
  </si>
  <si>
    <t>220120005conduccion_bajo_la_influencia_del_alcohol_con_o_sin_daños_o_lesiones_leves</t>
  </si>
  <si>
    <t>INSERT INTO categoria VALUES (220120005,'Conducción Bajo La Influencia Del Alcohol Con O Sin Daños O Lesiones Leves','Conducción Bajo La Influencia Del Alcohol Con O Sin Daños O Lesiones Leves-220120005','Conducción Bajo La Influencia Del Alcohol Con O Sin Daños O Lesiones Leves-220120005 | Prod: Delitos-220120 | Sector: Delincuencia | Industria: SOCIEDAD - 22',220120);</t>
  </si>
  <si>
    <t>Conducción Ebriedad Suspención Licencia</t>
  </si>
  <si>
    <t>Conducción Ebriedad Suspención Licencia-220120006</t>
  </si>
  <si>
    <t>Conducción Ebriedad Suspención Licencia-220120006 | Prod: Delitos-220120 | Sector: Delincuencia | Industria: SOCIEDAD - 22</t>
  </si>
  <si>
    <t>220120006conduccion_ebriedad_suspencion_licencia</t>
  </si>
  <si>
    <t>INSERT INTO categoria VALUES (220120006,'Conducción Ebriedad Suspención Licencia','Conducción Ebriedad Suspención Licencia-220120006','Conducción Ebriedad Suspención Licencia-220120006 | Prod: Delitos-220120 | Sector: Delincuencia | Industria: SOCIEDAD - 22',220120);</t>
  </si>
  <si>
    <t>Conducción Ebriedad con Resultado de Lesiones Grave</t>
  </si>
  <si>
    <t>Conducción Ebriedad con Resultado de Lesiones Grave-220120007</t>
  </si>
  <si>
    <t>Conducción Ebriedad con Resultado de Lesiones Grave-220120007 | Prod: Delitos-220120 | Sector: Delincuencia | Industria: SOCIEDAD - 22</t>
  </si>
  <si>
    <t>220120007conduccion_ebriedad_con_resultado_de_lesiones_grave</t>
  </si>
  <si>
    <t>INSERT INTO categoria VALUES (220120007,'Conducción Ebriedad con Resultado de Lesiones Grave','Conducción Ebriedad con Resultado de Lesiones Grave-220120007','Conducción Ebriedad con Resultado de Lesiones Grave-220120007 | Prod: Delitos-220120 | Sector: Delincuencia | Industria: SOCIEDAD - 22',220120);</t>
  </si>
  <si>
    <t>Conducción Ebriedad con Resultado de Lesiones Menos Graves</t>
  </si>
  <si>
    <t>Conducción Ebriedad con Resultado de Lesiones Menos Graves-220120008</t>
  </si>
  <si>
    <t>Conducción Ebriedad con Resultado de Lesiones Menos Graves-220120008 | Prod: Delitos-220120 | Sector: Delincuencia | Industria: SOCIEDAD - 22</t>
  </si>
  <si>
    <t>220120008conduccion_ebriedad_con_resultado_de_lesiones_menos_graves</t>
  </si>
  <si>
    <t>INSERT INTO categoria VALUES (220120008,'Conducción Ebriedad con Resultado de Lesiones Menos Graves','Conducción Ebriedad con Resultado de Lesiones Menos Graves-220120008','Conducción Ebriedad con Resultado de Lesiones Menos Graves-220120008 | Prod: Delitos-220120 | Sector: Delincuencia | Industria: SOCIEDAD - 22',220120);</t>
  </si>
  <si>
    <t>Conducción Ebriedad con Resultado de Muerte</t>
  </si>
  <si>
    <t>Conducción Ebriedad con Resultado de Muerte-220120009</t>
  </si>
  <si>
    <t>Conducción Ebriedad con Resultado de Muerte-220120009 | Prod: Delitos-220120 | Sector: Delincuencia | Industria: SOCIEDAD - 22</t>
  </si>
  <si>
    <t>220120009conduccion_ebriedad_con_resultado_de_muerte</t>
  </si>
  <si>
    <t>INSERT INTO categoria VALUES (220120009,'Conducción Ebriedad con Resultado de Muerte','Conducción Ebriedad con Resultado de Muerte-220120009','Conducción Ebriedad con Resultado de Muerte-220120009 | Prod: Delitos-220120 | Sector: Delincuencia | Industria: SOCIEDAD - 22',220120);</t>
  </si>
  <si>
    <t>Conducción Estado De Ebriedad Con O Sin Daños O Lesiones Leves</t>
  </si>
  <si>
    <t>Conducción Estado De Ebriedad Con O Sin Daños O Lesiones Leves-220120010</t>
  </si>
  <si>
    <t>Conducción Estado De Ebriedad Con O Sin Daños O Lesiones Leves-220120010 | Prod: Delitos-220120 | Sector: Delincuencia | Industria: SOCIEDAD - 22</t>
  </si>
  <si>
    <t>220120010conduccion_estado_de_ebriedad_con_o_sin_daños_o_lesiones_leves</t>
  </si>
  <si>
    <t>INSERT INTO categoria VALUES (220120010,'Conducción Estado De Ebriedad Con O Sin Daños O Lesiones Leves','Conducción Estado De Ebriedad Con O Sin Daños O Lesiones Leves-220120010','Conducción Estado De Ebriedad Con O Sin Daños O Lesiones Leves-220120010 | Prod: Delitos-220120 | Sector: Delincuencia | Industria: SOCIEDAD - 22',220120);</t>
  </si>
  <si>
    <t>Conducción Estado De Ebriedad Con Resultado De Daños</t>
  </si>
  <si>
    <t>Conducción Estado De Ebriedad Con Resultado De Daños-220120011</t>
  </si>
  <si>
    <t>Conducción Estado De Ebriedad Con Resultado De Daños-220120011 | Prod: Delitos-220120 | Sector: Delincuencia | Industria: SOCIEDAD - 22</t>
  </si>
  <si>
    <t>220120011conduccion_estado_de_ebriedad_con_resultado_de_daños</t>
  </si>
  <si>
    <t>INSERT INTO categoria VALUES (220120011,'Conducción Estado De Ebriedad Con Resultado De Daños','Conducción Estado De Ebriedad Con Resultado De Daños-220120011','Conducción Estado De Ebriedad Con Resultado De Daños-220120011 | Prod: Delitos-220120 | Sector: Delincuencia | Industria: SOCIEDAD - 22',220120);</t>
  </si>
  <si>
    <t>Conducción Estado Ebriedad con Resultado de Lesiones Graves O Menos Graves</t>
  </si>
  <si>
    <t>Conducción Estado Ebriedad con Resultado de Lesiones Graves O Menos Graves-220120012</t>
  </si>
  <si>
    <t>Conducción Estado Ebriedad con Resultado de Lesiones Graves O Menos Graves-220120012 | Prod: Delitos-220120 | Sector: Delincuencia | Industria: SOCIEDAD - 22</t>
  </si>
  <si>
    <t>220120012conduccion_estado_ebriedad_con_resultado_de_lesiones_graves_o_menos_graves</t>
  </si>
  <si>
    <t>INSERT INTO categoria VALUES (220120012,'Conducción Estado Ebriedad con Resultado de Lesiones Graves O Menos Graves','Conducción Estado Ebriedad con Resultado de Lesiones Graves O Menos Graves-220120012','Conducción Estado Ebriedad con Resultado de Lesiones Graves O Menos Graves-220120012 | Prod: Delitos-220120 | Sector: Delincuencia | Industria: SOCIEDAD - 22',220120);</t>
  </si>
  <si>
    <t>Conducción Estado Ebriedad con Resultado de Muerte O Lesion Graves Gravísimas</t>
  </si>
  <si>
    <t>Conducción Estado Ebriedad con Resultado de Muerte O Lesion Graves Gravísimas-220120013</t>
  </si>
  <si>
    <t>Conducción Estado Ebriedad con Resultado de Muerte O Lesion Graves Gravísimas-220120013 | Prod: Delitos-220120 | Sector: Delincuencia | Industria: SOCIEDAD - 22</t>
  </si>
  <si>
    <t>220120013conduccion_estado_ebriedad_con_resultado_de_muerte_o_lesion_graves_gravisimas</t>
  </si>
  <si>
    <t>INSERT INTO categoria VALUES (220120013,'Conducción Estado Ebriedad con Resultado de Muerte O Lesion Graves Gravísimas','Conducción Estado Ebriedad con Resultado de Muerte O Lesion Graves Gravísimas-220120013','Conducción Estado Ebriedad con Resultado de Muerte O Lesion Graves Gravísimas-220120013 | Prod: Delitos-220120 | Sector: Delincuencia | Industria: SOCIEDAD - 22',220120);</t>
  </si>
  <si>
    <t>Conducción Sin La Licencia Debida</t>
  </si>
  <si>
    <t>Conducción Sin La Licencia Debida-220120014</t>
  </si>
  <si>
    <t>Conducción Sin La Licencia Debida-220120014 | Prod: Delitos-220120 | Sector: Delincuencia | Industria: SOCIEDAD - 22</t>
  </si>
  <si>
    <t>220120014conduccion_sin_la_licencia_debida</t>
  </si>
  <si>
    <t>INSERT INTO categoria VALUES (220120014,'Conducción Sin La Licencia Debida','Conducción Sin La Licencia Debida-220120014','Conducción Sin La Licencia Debida-220120014 | Prod: Delitos-220120 | Sector: Delincuencia | Industria: SOCIEDAD - 22',220120);</t>
  </si>
  <si>
    <t>Conducción Vehículo Durante Vigencia Alguna Sanción Impuesta</t>
  </si>
  <si>
    <t>Conducción Vehículo Durante Vigencia Alguna Sanción Impuesta-220120015</t>
  </si>
  <si>
    <t>Conducción Vehículo Durante Vigencia Alguna Sanción Impuesta-220120015 | Prod: Delitos-220120 | Sector: Delincuencia | Industria: SOCIEDAD - 22</t>
  </si>
  <si>
    <t>220120015conduccion_vehiculo_durante_vigencia_alguna_sancion_impuesta</t>
  </si>
  <si>
    <t>INSERT INTO categoria VALUES (220120015,'Conducción Vehículo Durante Vigencia Alguna Sanción Impuesta','Conducción Vehículo Durante Vigencia Alguna Sanción Impuesta-220120015','Conducción Vehículo Durante Vigencia Alguna Sanción Impuesta-220120015 | Prod: Delitos-220120 | Sector: Delincuencia | Industria: SOCIEDAD - 22',220120);</t>
  </si>
  <si>
    <t>Cuasidelito Vehículo Motorizado</t>
  </si>
  <si>
    <t>Cuasidelito Vehículo Motorizado-220120016</t>
  </si>
  <si>
    <t>Cuasidelito Vehículo Motorizado-220120016 | Prod: Delitos-220120 | Sector: Delincuencia | Industria: SOCIEDAD - 22</t>
  </si>
  <si>
    <t>220120016cuasidelito_vehiculo_motorizado</t>
  </si>
  <si>
    <t>INSERT INTO categoria VALUES (220120016,'Cuasidelito Vehículo Motorizado','Cuasidelito Vehículo Motorizado-220120016','Cuasidelito Vehículo Motorizado-220120016 | Prod: Delitos-220120 | Sector: Delincuencia | Industria: SOCIEDAD - 22',220120);</t>
  </si>
  <si>
    <t>Manejo En Estado De Ebriedad (Sólo Crimen)</t>
  </si>
  <si>
    <t>Manejo En Estado De Ebriedad (Sólo Crimen)-220120017</t>
  </si>
  <si>
    <t>Manejo En Estado De Ebriedad (Sólo Crimen)-220120017 | Prod: Delitos-220120 | Sector: Delincuencia | Industria: SOCIEDAD - 22</t>
  </si>
  <si>
    <t>220120017manejo_en_estado_de_ebriedad_(solo_crimen)</t>
  </si>
  <si>
    <t>INSERT INTO categoria VALUES (220120017,'Manejo En Estado De Ebriedad (Sólo Crimen)','Manejo En Estado De Ebriedad (Sólo Crimen)-220120017','Manejo En Estado De Ebriedad (Sólo Crimen)-220120017 | Prod: Delitos-220120 | Sector: Delincuencia | Industria: SOCIEDAD - 22',220120);</t>
  </si>
  <si>
    <t>Marcha Del Sitio Del Suceso Sin Prestar Auxilio a La Víctima</t>
  </si>
  <si>
    <t>Marcha Del Sitio Del Suceso Sin Prestar Auxilio a La Víctima-220120018</t>
  </si>
  <si>
    <t>Marcha Del Sitio Del Suceso Sin Prestar Auxilio a La Víctima-220120018 | Prod: Delitos-220120 | Sector: Delincuencia | Industria: SOCIEDAD - 22</t>
  </si>
  <si>
    <t>220120018marcha_del_sitio_del_suceso_sin_prestar_auxilio_a_la_victima</t>
  </si>
  <si>
    <t>INSERT INTO categoria VALUES (220120018,'Marcha Del Sitio Del Suceso Sin Prestar Auxilio a La Víctima','Marcha Del Sitio Del Suceso Sin Prestar Auxilio a La Víctima-220120018','Marcha Del Sitio Del Suceso Sin Prestar Auxilio a La Víctima-220120018 | Prod: Delitos-220120 | Sector: Delincuencia | Industria: SOCIEDAD - 22',220120);</t>
  </si>
  <si>
    <t>Negativa A Efectuarse Examen</t>
  </si>
  <si>
    <t>Negativa A Efectuarse Examen-220120019</t>
  </si>
  <si>
    <t>Negativa A Efectuarse Examen-220120019 | Prod: Delitos-220120 | Sector: Delincuencia | Industria: SOCIEDAD - 22</t>
  </si>
  <si>
    <t>220120019negativa_a_efectuarse_examen</t>
  </si>
  <si>
    <t>INSERT INTO categoria VALUES (220120019,'Negativa A Efectuarse Examen','Negativa A Efectuarse Examen-220120019','Negativa A Efectuarse Examen-220120019 | Prod: Delitos-220120 | Sector: Delincuencia | Industria: SOCIEDAD - 22',220120);</t>
  </si>
  <si>
    <t>No Dar Cuenta De Accidente De Tránsito</t>
  </si>
  <si>
    <t>No Dar Cuenta De Accidente De Tránsito-220120020</t>
  </si>
  <si>
    <t>No Dar Cuenta De Accidente De Tránsito-220120020 | Prod: Delitos-220120 | Sector: Delincuencia | Industria: SOCIEDAD - 22</t>
  </si>
  <si>
    <t>220120020no_dar_cuenta_de_accidente_de_transito</t>
  </si>
  <si>
    <t>INSERT INTO categoria VALUES (220120020,'No Dar Cuenta De Accidente De Tránsito','No Dar Cuenta De Accidente De Tránsito-220120020','No Dar Cuenta De Accidente De Tránsito-220120020 | Prod: Delitos-220120 | Sector: Delincuencia | Industria: SOCIEDAD - 22',220120);</t>
  </si>
  <si>
    <t>Ocultamiento De Placa Patente</t>
  </si>
  <si>
    <t>Ocultamiento De Placa Patente-220120021</t>
  </si>
  <si>
    <t>Ocultamiento De Placa Patente-220120021 | Prod: Delitos-220120 | Sector: Delincuencia | Industria: SOCIEDAD - 22</t>
  </si>
  <si>
    <t>220120021ocultamiento_de_placa_patente</t>
  </si>
  <si>
    <t>INSERT INTO categoria VALUES (220120021,'Ocultamiento De Placa Patente','Ocultamiento De Placa Patente-220120021','Ocultamiento De Placa Patente-220120021 | Prod: Delitos-220120 | Sector: Delincuencia | Industria: SOCIEDAD - 22',220120);</t>
  </si>
  <si>
    <t>Otros Delitos Contra La Ley Del Tránsito</t>
  </si>
  <si>
    <t>Otros Delitos Contra La Ley Del Tránsito-220120022</t>
  </si>
  <si>
    <t>Otros Delitos Contra La Ley Del Tránsito-220120022 | Prod: Delitos-220120 | Sector: Delincuencia | Industria: SOCIEDAD - 22</t>
  </si>
  <si>
    <t>220120022otros_delitos_contra_la_ley_del_transito</t>
  </si>
  <si>
    <t>INSERT INTO categoria VALUES (220120022,'Otros Delitos Contra La Ley Del Tránsito','Otros Delitos Contra La Ley Del Tránsito-220120022','Otros Delitos Contra La Ley Del Tránsito-220120022 | Prod: Delitos-220120 | Sector: Delincuencia | Industria: SOCIEDAD - 22',220120);</t>
  </si>
  <si>
    <t>Instalación Indebida De Señales Del Tránsito O Barreras</t>
  </si>
  <si>
    <t>Instalación Indebida De Señales Del Tránsito O Barreras-220120023</t>
  </si>
  <si>
    <t>Instalación Indebida De Señales Del Tránsito O Barreras-220120023 | Prod: Delitos-220120 | Sector: Delincuencia | Industria: SOCIEDAD - 22</t>
  </si>
  <si>
    <t>220120023instalacion_indebida_de_señales_del_transito_o_barreras</t>
  </si>
  <si>
    <t>INSERT INTO categoria VALUES (220120023,'Instalación Indebida De Señales Del Tránsito O Barreras','Instalación Indebida De Señales Del Tránsito O Barreras-220120023','Instalación Indebida De Señales Del Tránsito O Barreras-220120023 | Prod: Delitos-220120 | Sector: Delincuencia | Industria: SOCIEDAD - 22',220120);</t>
  </si>
  <si>
    <t>Otorgamiento Irregular De Documentos</t>
  </si>
  <si>
    <t>Otorgamiento Irregular De Documentos-220120024</t>
  </si>
  <si>
    <t>Otorgamiento Irregular De Documentos-220120024 | Prod: Delitos-220120 | Sector: Delincuencia | Industria: SOCIEDAD - 22</t>
  </si>
  <si>
    <t>220120024otorgamiento_irregular_de_documentos</t>
  </si>
  <si>
    <t>INSERT INTO categoria VALUES (220120024,'Otorgamiento Irregular De Documentos','Otorgamiento Irregular De Documentos-220120024','Otorgamiento Irregular De Documentos-220120024 | Prod: Delitos-220120 | Sector: Delincuencia | Industria: SOCIEDAD - 22',220120);</t>
  </si>
  <si>
    <t>Falsificación Medios De Pago Transporte</t>
  </si>
  <si>
    <t>Falsificación Medios De Pago Transporte-220120025</t>
  </si>
  <si>
    <t>Falsificación Medios De Pago Transporte-220120025 | Prod: Delitos-220120 | Sector: Delincuencia | Industria: SOCIEDAD - 22</t>
  </si>
  <si>
    <t>220120025falsificacion_medios_de_pago_transporte</t>
  </si>
  <si>
    <t>INSERT INTO categoria VALUES (220120025,'Falsificación Medios De Pago Transporte','Falsificación Medios De Pago Transporte-220120025','Falsificación Medios De Pago Transporte-220120025 | Prod: Delitos-220120 | Sector: Delincuencia | Industria: SOCIEDAD - 22',220120);</t>
  </si>
  <si>
    <t>Mal Uso de Información de Medio Tecnológico de Acceso a Transporte Público</t>
  </si>
  <si>
    <t>Mal Uso de Información de Medio Tecnológico de Acceso a Transporte Público-220120026</t>
  </si>
  <si>
    <t>Mal Uso de Información de Medio Tecnológico de Acceso a Transporte Público-220120026 | Prod: Delitos-220120 | Sector: Delincuencia | Industria: SOCIEDAD - 22</t>
  </si>
  <si>
    <t>220120026mal_uso_de_informacion_de_medio_tecnologico_de_acceso_a_transporte_publico</t>
  </si>
  <si>
    <t>INSERT INTO categoria VALUES (220120026,'Mal Uso de Información de Medio Tecnológico de Acceso a Transporte Público','Mal Uso de Información de Medio Tecnológico de Acceso a Transporte Público-220120026','Mal Uso de Información de Medio Tecnológico de Acceso a Transporte Público-220120026 | Prod: Delitos-220120 | Sector: Delincuencia | Industria: SOCIEDAD - 22',220120);</t>
  </si>
  <si>
    <t>Lanzar Objeto A Vía Pública Con Muerte O Lesiones</t>
  </si>
  <si>
    <t>Lanzar Objeto A Vía Pública Con Muerte O Lesiones-220120027</t>
  </si>
  <si>
    <t>Lanzar Objeto A Vía Pública Con Muerte O Lesiones-220120027 | Prod: Delitos-220120 | Sector: Delincuencia | Industria: SOCIEDAD - 22</t>
  </si>
  <si>
    <t>220120027lanzar_objeto_a_via_publica_con_muerte_o_lesiones</t>
  </si>
  <si>
    <t>INSERT INTO categoria VALUES (220120027,'Lanzar Objeto A Vía Pública Con Muerte O Lesiones','Lanzar Objeto A Vía Pública Con Muerte O Lesiones-220120027','Lanzar Objeto A Vía Pública Con Muerte O Lesiones-220120027 | Prod: Delitos-220120 | Sector: Delincuencia | Industria: SOCIEDAD - 22',220120);</t>
  </si>
  <si>
    <t>Comercialización Dispositivos Falsificados</t>
  </si>
  <si>
    <t>Comercialización Dispositivos Falsificados-220120028</t>
  </si>
  <si>
    <t>Comercialización Dispositivos Falsificados-220120028 | Prod: Delitos-220120 | Sector: Delincuencia | Industria: SOCIEDAD - 22</t>
  </si>
  <si>
    <t>220120028comercializacion_dispositivos_falsificados</t>
  </si>
  <si>
    <t>INSERT INTO categoria VALUES (220120028,'Comercialización Dispositivos Falsificados','Comercialización Dispositivos Falsificados-220120028','Comercialización Dispositivos Falsificados-220120028 | Prod: Delitos-220120 | Sector: Delincuencia | Industria: SOCIEDAD - 22',220120);</t>
  </si>
  <si>
    <t>Delitos Contra la Salud Pública</t>
  </si>
  <si>
    <t>Contra Salud Pública</t>
  </si>
  <si>
    <t>Contra Salud Pública-220121001</t>
  </si>
  <si>
    <t>Contra Salud Pública-220121001 | Prod: Delitos-220121 | Sector: Delincuencia | Industria: SOCIEDAD - 22</t>
  </si>
  <si>
    <t>220121001contra_salud_publica</t>
  </si>
  <si>
    <t>INSERT INTO categoria VALUES (220121001,'Contra Salud Pública','Contra Salud Pública-220121001','Contra Salud Pública-220121001 | Prod: Delitos-220121 | Sector: Delincuencia | Industria: SOCIEDAD - 22',220121);</t>
  </si>
  <si>
    <t>Cuasidelito De Homicidio Cometido Por Profesionales De La Salud</t>
  </si>
  <si>
    <t>Cuasidelito De Homicidio Cometido Por Profesionales De La Salud-220121002</t>
  </si>
  <si>
    <t>Cuasidelito De Homicidio Cometido Por Profesionales De La Salud-220121002 | Prod: Delitos-220121 | Sector: Delincuencia | Industria: SOCIEDAD - 22</t>
  </si>
  <si>
    <t>220121002cuasidelito_de_homicidio_cometido_por_profesionales_de_la_salud</t>
  </si>
  <si>
    <t>INSERT INTO categoria VALUES (220121002,'Cuasidelito De Homicidio Cometido Por Profesionales De La Salud','Cuasidelito De Homicidio Cometido Por Profesionales De La Salud-220121002','Cuasidelito De Homicidio Cometido Por Profesionales De La Salud-220121002 | Prod: Delitos-220121 | Sector: Delincuencia | Industria: SOCIEDAD - 22',220121);</t>
  </si>
  <si>
    <t>Infringir Normas Higiénicas Y De Salubridad</t>
  </si>
  <si>
    <t>Infringir Normas Higiénicas Y De Salubridad-220121003</t>
  </si>
  <si>
    <t>Infringir Normas Higiénicas Y De Salubridad-220121003 | Prod: Delitos-220121 | Sector: Delincuencia | Industria: SOCIEDAD - 22</t>
  </si>
  <si>
    <t>220121003infringir_normas_higienicas_y_de_salubridad</t>
  </si>
  <si>
    <t>INSERT INTO categoria VALUES (220121003,'Infringir Normas Higiénicas Y De Salubridad','Infringir Normas Higiénicas Y De Salubridad-220121003','Infringir Normas Higiénicas Y De Salubridad-220121003 | Prod: Delitos-220121 | Sector: Delincuencia | Industria: SOCIEDAD - 22',220121);</t>
  </si>
  <si>
    <t>Negligencia Médica</t>
  </si>
  <si>
    <t>Negligencia Médica-220121004</t>
  </si>
  <si>
    <t>Negligencia Médica-220121004 | Prod: Delitos-220121 | Sector: Delincuencia | Industria: SOCIEDAD - 22</t>
  </si>
  <si>
    <t>220121004negligencia_medica</t>
  </si>
  <si>
    <t>INSERT INTO categoria VALUES (220121004,'Negligencia Médica','Negligencia Médica-220121004','Negligencia Médica-220121004 | Prod: Delitos-220121 | Sector: Delincuencia | Industria: SOCIEDAD - 22',220121);</t>
  </si>
  <si>
    <t>Prescripción Médica Abusiva de Drogas Estupefacientes O Sicotrópicos</t>
  </si>
  <si>
    <t>Prescripción Médica Abusiva de Drogas Estupefacientes O Sicotrópicos-220121005</t>
  </si>
  <si>
    <t>Prescripción Médica Abusiva de Drogas Estupefacientes O Sicotrópicos-220121005 | Prod: Delitos-220121 | Sector: Delincuencia | Industria: SOCIEDAD - 22</t>
  </si>
  <si>
    <t>220121005prescripcion_medica_abusiva_de_drogas_estupefacientes_o_sicotropicos</t>
  </si>
  <si>
    <t>INSERT INTO categoria VALUES (220121005,'Prescripción Médica Abusiva de Drogas Estupefacientes O Sicotrópicos','Prescripción Médica Abusiva de Drogas Estupefacientes O Sicotrópicos-220121005','Prescripción Médica Abusiva de Drogas Estupefacientes O Sicotrópicos-220121005 | Prod: Delitos-220121 | Sector: Delincuencia | Industria: SOCIEDAD - 22',220121);</t>
  </si>
  <si>
    <t>Delitos Contemplados En Otros Textos Legales</t>
  </si>
  <si>
    <t>Delitos Contemplados En Otros Textos Legales-220122001</t>
  </si>
  <si>
    <t>Delitos Contemplados En Otros Textos Legales-220122001 | Prod: Delitos-220122 | Sector: Delincuencia | Industria: SOCIEDAD - 22</t>
  </si>
  <si>
    <t>220122001delitos_contemplados_en_otros_textos_legales</t>
  </si>
  <si>
    <t>INSERT INTO categoria VALUES (220122001,'Delitos Contemplados En Otros Textos Legales','Delitos Contemplados En Otros Textos Legales-220122001','Delitos Contemplados En Otros Textos Legales-220122001 | Prod: Delitos-220122 | Sector: Delincuencia | Industria: SOCIEDAD - 22',220122);</t>
  </si>
  <si>
    <t>Infracciones Al Código Aeronáutico</t>
  </si>
  <si>
    <t>Infracciones Al Código Aeronáutico-220122002</t>
  </si>
  <si>
    <t>Infracciones Al Código Aeronáutico-220122002 | Prod: Delitos-220122 | Sector: Delincuencia | Industria: SOCIEDAD - 22</t>
  </si>
  <si>
    <t>220122002infracciones_al_codigo_aeronautico</t>
  </si>
  <si>
    <t>INSERT INTO categoria VALUES (220122002,'Infracciones Al Código Aeronáutico','Infracciones Al Código Aeronáutico-220122002','Infracciones Al Código Aeronáutico-220122002 | Prod: Delitos-220122 | Sector: Delincuencia | Industria: SOCIEDAD - 22',220122);</t>
  </si>
  <si>
    <t>Infracción Al Artículo 454 Del Código Penal</t>
  </si>
  <si>
    <t>Infracción Al Artículo 454 Del Código Penal-220122003</t>
  </si>
  <si>
    <t>Infracción Al Artículo 454 Del Código Penal-220122003 | Prod: Delitos-220122 | Sector: Delincuencia | Industria: SOCIEDAD - 22</t>
  </si>
  <si>
    <t>220122003infraccion_al_articulo_454_del_codigo_penal</t>
  </si>
  <si>
    <t>INSERT INTO categoria VALUES (220122003,'Infracción Al Artículo 454 Del Código Penal','Infracción Al Artículo 454 Del Código Penal-220122003','Infracción Al Artículo 454 Del Código Penal-220122003 | Prod: Delitos-220122 | Sector: Delincuencia | Industria: SOCIEDAD - 22',220122);</t>
  </si>
  <si>
    <t>Infracción Al Artículo 9 Del Decreto Ley 2.695</t>
  </si>
  <si>
    <t>Infracción Al Artículo 9 Del Decreto Ley 2.695-220122004</t>
  </si>
  <si>
    <t>Infracción Al Artículo 9 Del Decreto Ley 2.695-220122004 | Prod: Delitos-220122 | Sector: Delincuencia | Industria: SOCIEDAD - 22</t>
  </si>
  <si>
    <t>220122004infraccion_al_articulo_9_del_decreto_ley_2.695</t>
  </si>
  <si>
    <t>INSERT INTO categoria VALUES (220122004,'Infracción Al Artículo 9 Del Decreto Ley 2.695','Infracción Al Artículo 9 Del Decreto Ley 2.695-220122004','Infracción Al Artículo 9 Del Decreto Ley 2.695-220122004 | Prod: Delitos-220122 | Sector: Delincuencia | Industria: SOCIEDAD - 22',220122);</t>
  </si>
  <si>
    <t>Infracción Normas Inhumaciones Y Exhumaciones</t>
  </si>
  <si>
    <t>Infracción Normas Inhumaciones Y Exhumaciones-220122005</t>
  </si>
  <si>
    <t>Infracción Normas Inhumaciones Y Exhumaciones-220122005 | Prod: Delitos-220122 | Sector: Delincuencia | Industria: SOCIEDAD - 22</t>
  </si>
  <si>
    <t>220122005infraccion_normas_inhumaciones_y_exhumaciones</t>
  </si>
  <si>
    <t>INSERT INTO categoria VALUES (220122005,'Infracción Normas Inhumaciones Y Exhumaciones','Infracción Normas Inhumaciones Y Exhumaciones-220122005','Infracción Normas Inhumaciones Y Exhumaciones-220122005 | Prod: Delitos-220122 | Sector: Delincuencia | Industria: SOCIEDAD - 22',220122);</t>
  </si>
  <si>
    <t>Otras Faltas Código Penal</t>
  </si>
  <si>
    <t>Otras Faltas Código Penal-220122006</t>
  </si>
  <si>
    <t>Otras Faltas Código Penal-220122006 | Prod: Delitos-220122 | Sector: Delincuencia | Industria: SOCIEDAD - 22</t>
  </si>
  <si>
    <t>220122006otras_faltas_codigo_penal</t>
  </si>
  <si>
    <t>INSERT INTO categoria VALUES (220122006,'Otras Faltas Código Penal','Otras Faltas Código Penal-220122006','Otras Faltas Código Penal-220122006 | Prod: Delitos-220122 | Sector: Delincuencia | Industria: SOCIEDAD - 22',220122);</t>
  </si>
  <si>
    <t>Otras Faltas Y Delitos De La Ley 19.733</t>
  </si>
  <si>
    <t>Otras Faltas Y Delitos De La Ley 19.733-220122007</t>
  </si>
  <si>
    <t>Otras Faltas Y Delitos De La Ley 19.733-220122007 | Prod: Delitos-220122 | Sector: Delincuencia | Industria: SOCIEDAD - 22</t>
  </si>
  <si>
    <t>220122007otras_faltas_y_delitos_de_la_ley_19.733</t>
  </si>
  <si>
    <t>INSERT INTO categoria VALUES (220122007,'Otras Faltas Y Delitos De La Ley 19.733','Otras Faltas Y Delitos De La Ley 19.733-220122007','Otras Faltas Y Delitos De La Ley 19.733-220122007 | Prod: Delitos-220122 | Sector: Delincuencia | Industria: SOCIEDAD - 22',220122);</t>
  </si>
  <si>
    <t>Otras Infracciones A La Ley 19.913</t>
  </si>
  <si>
    <t>Otras Infracciones A La Ley 19.913-220122008</t>
  </si>
  <si>
    <t>Otras Infracciones A La Ley 19.913-220122008 | Prod: Delitos-220122 | Sector: Delincuencia | Industria: SOCIEDAD - 22</t>
  </si>
  <si>
    <t>220122008otras_infracciones_a_la_ley_19.913</t>
  </si>
  <si>
    <t>INSERT INTO categoria VALUES (220122008,'Otras Infracciones A La Ley 19.913','Otras Infracciones A La Ley 19.913-220122008','Otras Infracciones A La Ley 19.913-220122008 | Prod: Delitos-220122 | Sector: Delincuencia | Industria: SOCIEDAD - 22',220122);</t>
  </si>
  <si>
    <t>Otros De Los Cuasidelitos</t>
  </si>
  <si>
    <t>Otros De Los Cuasidelitos-220122009</t>
  </si>
  <si>
    <t>Otros De Los Cuasidelitos-220122009 | Prod: Delitos-220122 | Sector: Delincuencia | Industria: SOCIEDAD - 22</t>
  </si>
  <si>
    <t>220122009otros_de_los_cuasidelitos</t>
  </si>
  <si>
    <t>INSERT INTO categoria VALUES (220122009,'Otros De Los Cuasidelitos','Otros De Los Cuasidelitos-220122009','Otros De Los Cuasidelitos-220122009 | Prod: Delitos-220122 | Sector: Delincuencia | Industria: SOCIEDAD - 22',220122);</t>
  </si>
  <si>
    <t>Otros Delitos Contra Orden De Familias, Moralidad Pública e Integración Sexual</t>
  </si>
  <si>
    <t>Otros Delitos Contra Orden De Familias, Moralidad Pública e Integración Sexual-220122010</t>
  </si>
  <si>
    <t>Otros Delitos Contra Orden De Familias, Moralidad Pública e Integración Sexual-220122010 | Prod: Delitos-220122 | Sector: Delincuencia | Industria: SOCIEDAD - 22</t>
  </si>
  <si>
    <t>220122010otros_delitos_contra_orden_de_familias,_moralidad_publica_e_integracion_sexual</t>
  </si>
  <si>
    <t>INSERT INTO categoria VALUES (220122010,'Otros Delitos Contra Orden De Familias, Moralidad Pública e Integración Sexual','Otros Delitos Contra Orden De Familias, Moralidad Pública e Integración Sexual-220122010','Otros Delitos Contra Orden De Familias, Moralidad Pública e Integración Sexual-220122010 | Prod: Delitos-220122 | Sector: Delincuencia | Industria: SOCIEDAD - 22',220122);</t>
  </si>
  <si>
    <t>Otros Delitos L.O.C. De Investigaciones</t>
  </si>
  <si>
    <t>Otros Delitos L.O.C. De Investigaciones-220122011</t>
  </si>
  <si>
    <t>Otros Delitos L.O.C. De Investigaciones-220122011 | Prod: Delitos-220122 | Sector: Delincuencia | Industria: SOCIEDAD - 22</t>
  </si>
  <si>
    <t>220122011otros_delitos_l.o.c._de_investigaciones</t>
  </si>
  <si>
    <t>INSERT INTO categoria VALUES (220122011,'Otros Delitos L.O.C. De Investigaciones','Otros Delitos L.O.C. De Investigaciones-220122011','Otros Delitos L.O.C. De Investigaciones-220122011 | Prod: Delitos-220122 | Sector: Delincuencia | Industria: SOCIEDAD - 22',220122);</t>
  </si>
  <si>
    <t>Otros Delitos Que Afectan Los Derechos Garantizados Por La Constitución</t>
  </si>
  <si>
    <t>Otros Delitos Que Afectan Los Derechos Garantizados Por La Constitución-220122012</t>
  </si>
  <si>
    <t>Otros Delitos Que Afectan Los Derechos Garantizados Por La Constitución-220122012 | Prod: Delitos-220122 | Sector: Delincuencia | Industria: SOCIEDAD - 22</t>
  </si>
  <si>
    <t>220122012otros_delitos_que_afectan_los_derechos_garantizados_por_la_constitucion</t>
  </si>
  <si>
    <t>INSERT INTO categoria VALUES (220122012,'Otros Delitos Que Afectan Los Derechos Garantizados Por La Constitución','Otros Delitos Que Afectan Los Derechos Garantizados Por La Constitución-220122012','Otros Delitos Que Afectan Los Derechos Garantizados Por La Constitución-220122012 | Prod: Delitos-220122 | Sector: Delincuencia | Industria: SOCIEDAD - 22',220122);</t>
  </si>
  <si>
    <t>Otros Estragos</t>
  </si>
  <si>
    <t>Otros Estragos-220122013</t>
  </si>
  <si>
    <t>Otros Estragos-220122013 | Prod: Delitos-220122 | Sector: Delincuencia | Industria: SOCIEDAD - 22</t>
  </si>
  <si>
    <t>220122013otros_estragos</t>
  </si>
  <si>
    <t>INSERT INTO categoria VALUES (220122013,'Otros Estragos','Otros Estragos-220122013','Otros Estragos-220122013 | Prod: Delitos-220122 | Sector: Delincuencia | Industria: SOCIEDAD - 22',220122);</t>
  </si>
  <si>
    <t>Otros Hechos Que No Constituyan Delito: Agrup.1008, 1009, 1011</t>
  </si>
  <si>
    <t>Otros Hechos Que No Constituyan Delito: Agrup.1008, 1009, 1011-220122014</t>
  </si>
  <si>
    <t>Otros Hechos Que No Constituyan Delito: Agrup.1008, 1009, 1011-220122014 | Prod: Delitos-220122 | Sector: Delincuencia | Industria: SOCIEDAD - 22</t>
  </si>
  <si>
    <t>220122014otros_hechos_que_no_constituyan_delito:_agrup.1008,_1009,_1011</t>
  </si>
  <si>
    <t>INSERT INTO categoria VALUES (220122014,'Otros Hechos Que No Constituyan Delito: Agrup.1008, 1009, 1011','Otros Hechos Que No Constituyan Delito: Agrup.1008, 1009, 1011-220122014','Otros Hechos Que No Constituyan Delito: Agrup.1008, 1009, 1011-220122014 | Prod: Delitos-220122 | Sector: Delincuencia | Industria: SOCIEDAD - 22',220122);</t>
  </si>
  <si>
    <t>Presunta Desgracia</t>
  </si>
  <si>
    <t>Presunta Desgracia-220122015</t>
  </si>
  <si>
    <t>Presunta Desgracia-220122015 | Prod: Delitos-220122 | Sector: Delincuencia | Industria: SOCIEDAD - 22</t>
  </si>
  <si>
    <t>220122015presunta_desgracia</t>
  </si>
  <si>
    <t>INSERT INTO categoria VALUES (220122015,'Presunta Desgracia','Presunta Desgracia-220122015','Presunta Desgracia-220122015 | Prod: Delitos-220122 | Sector: Delincuencia | Industria: SOCIEDAD - 22',220122);</t>
  </si>
  <si>
    <t>Presunta Desgracia Infantil</t>
  </si>
  <si>
    <t>Presunta Desgracia Infantil-220122016</t>
  </si>
  <si>
    <t>Presunta Desgracia Infantil-220122016 | Prod: Delitos-220122 | Sector: Delincuencia | Industria: SOCIEDAD - 22</t>
  </si>
  <si>
    <t>220122016presunta_desgracia_infantil</t>
  </si>
  <si>
    <t>INSERT INTO categoria VALUES (220122016,'Presunta Desgracia Infantil','Presunta Desgracia Infantil-220122016','Presunta Desgracia Infantil-220122016 | Prod: Delitos-220122 | Sector: Delincuencia | Industria: SOCIEDAD - 22',220122);</t>
  </si>
  <si>
    <t>Otras Faltas Leyes Especiales</t>
  </si>
  <si>
    <t>Otras Faltas Leyes Especiales-220122017</t>
  </si>
  <si>
    <t>Otras Faltas Leyes Especiales-220122017 | Prod: Delitos-220122 | Sector: Delincuencia | Industria: SOCIEDAD - 22</t>
  </si>
  <si>
    <t>220122017otras_faltas_leyes_especiales</t>
  </si>
  <si>
    <t>INSERT INTO categoria VALUES (220122017,'Otras Faltas Leyes Especiales','Otras Faltas Leyes Especiales-220122017','Otras Faltas Leyes Especiales-220122017 | Prod: Delitos-220122 | Sector: Delincuencia | Industria: SOCIEDAD - 22',220122);</t>
  </si>
  <si>
    <t>No Existen Resultados Para La Consulta Seleccionada</t>
  </si>
  <si>
    <t>No Existen Resultados Para La Consulta Seleccionada-220122018</t>
  </si>
  <si>
    <t>No Existen Resultados Para La Consulta Seleccionada-220122018 | Prod: Delitos-220122 | Sector: Delincuencia | Industria: SOCIEDAD - 22</t>
  </si>
  <si>
    <t>220122018no_existen_resultados_para_la_consulta_seleccionada</t>
  </si>
  <si>
    <t>INSERT INTO categoria VALUES (220122018,'No Existen Resultados Para La Consulta Seleccionada','No Existen Resultados Para La Consulta Seleccionada-220122018','No Existen Resultados Para La Consulta Seleccionada-220122018 | Prod: Delitos-220122 | Sector: Delincuencia | Industria: SOCIEDAD - 22',220122);</t>
  </si>
  <si>
    <t>Infracción a la Ley De Administración Provicional De Sostenedores Educacionales</t>
  </si>
  <si>
    <t>Infracción a la Ley De Administración Provicional De Sostenedores Educacionales-220122019</t>
  </si>
  <si>
    <t>Infracción a la Ley De Administración Provicional De Sostenedores Educacionales-220122019 | Prod: Delitos-220122 | Sector: Delincuencia | Industria: SOCIEDAD - 22</t>
  </si>
  <si>
    <t>220122019infraccion_a_la_ley_de_administracion_provicional_de_sostenedores_educacionales</t>
  </si>
  <si>
    <t>INSERT INTO categoria VALUES (220122019,'Infracción a la Ley De Administración Provicional De Sostenedores Educacionales','Infracción a la Ley De Administración Provicional De Sostenedores Educacionales-220122019','Infracción a la Ley De Administración Provicional De Sostenedores Educacionales-220122019 | Prod: Delitos-220122 | Sector: Delincuencia | Industria: SOCIEDAD - 22',220122);</t>
  </si>
  <si>
    <t>Faltas Código Penal Conocidas Por Juzgados Del Crimen</t>
  </si>
  <si>
    <t>Faltas Código Penal Conocidas Por Juzgados Del Crimen-220122020</t>
  </si>
  <si>
    <t>Faltas Código Penal Conocidas Por Juzgados Del Crimen-220122020 | Prod: Delitos-220122 | Sector: Delincuencia | Industria: SOCIEDAD - 22</t>
  </si>
  <si>
    <t>220122020faltas_codigo_penal_conocidas_por_juzgados_del_crimen</t>
  </si>
  <si>
    <t>INSERT INTO categoria VALUES (220122020,'Faltas Código Penal Conocidas Por Juzgados Del Crimen','Faltas Código Penal Conocidas Por Juzgados Del Crimen-220122020','Faltas Código Penal Conocidas Por Juzgados Del Crimen-220122020 | Prod: Delitos-220122 | Sector: Delincuencia | Industria: SOCIEDAD - 22',220122);</t>
  </si>
  <si>
    <t>NA-220122021</t>
  </si>
  <si>
    <t>NA-220122021 | Prod: Delitos-220122 | Sector: Delincuencia | Industria: SOCIEDAD - 22</t>
  </si>
  <si>
    <t>220122021na</t>
  </si>
  <si>
    <t>INSERT INTO categoria VALUES (220122021,'NA','NA-220122021','NA-220122021 | Prod: Delitos-220122 | Sector: Delincuencia | Industria: SOCIEDAD - 22',220122);</t>
  </si>
  <si>
    <t>Delitos Contra la Seguridad</t>
  </si>
  <si>
    <t>Envío Explosivos, Homicidio, Lesiones Y Secuestro Terrorista</t>
  </si>
  <si>
    <t>Envío Explosivos, Homicidio, Lesiones Y Secuestro Terrorista-220123001</t>
  </si>
  <si>
    <t>Envío Explosivos, Homicidio, Lesiones Y Secuestro Terrorista-220123001 | Prod: Delitos-220123 | Sector: Delincuencia | Industria: SOCIEDAD - 22</t>
  </si>
  <si>
    <t>220123001envio_explosivos,_homicidio,_lesiones_y_secuestro_terrorista</t>
  </si>
  <si>
    <t>INSERT INTO categoria VALUES (220123001,'Envío Explosivos, Homicidio, Lesiones Y Secuestro Terrorista','Envío Explosivos, Homicidio, Lesiones Y Secuestro Terrorista-220123001','Envío Explosivos, Homicidio, Lesiones Y Secuestro Terrorista-220123001 | Prod: Delitos-220123 | Sector: Delincuencia | Industria: SOCIEDAD - 22',220123);</t>
  </si>
  <si>
    <t>Espionaje Informático</t>
  </si>
  <si>
    <t>Espionaje Informático-220123002</t>
  </si>
  <si>
    <t>Espionaje Informático-220123002 | Prod: Delitos-220123 | Sector: Delincuencia | Industria: SOCIEDAD - 22</t>
  </si>
  <si>
    <t>220123002espionaje_informatico</t>
  </si>
  <si>
    <t>INSERT INTO categoria VALUES (220123002,'Espionaje Informático','Espionaje Informático-220123002','Espionaje Informático-220123002 | Prod: Delitos-220123 | Sector: Delincuencia | Industria: SOCIEDAD - 22',220123);</t>
  </si>
  <si>
    <t>Tráfico De Residuos Peligrosos</t>
  </si>
  <si>
    <t>Tráfico De Residuos Peligrosos-220123003</t>
  </si>
  <si>
    <t>Tráfico De Residuos Peligrosos-220123003 | Prod: Delitos-220123 | Sector: Delincuencia | Industria: SOCIEDAD - 22</t>
  </si>
  <si>
    <t>220123003trafico_de_residuos_peligrosos</t>
  </si>
  <si>
    <t>INSERT INTO categoria VALUES (220123003,'Tráfico De Residuos Peligrosos','Tráfico De Residuos Peligrosos-220123003','Tráfico De Residuos Peligrosos-220123003 | Prod: Delitos-220123 | Sector: Delincuencia | Industria: SOCIEDAD - 22',220123);</t>
  </si>
  <si>
    <t>Perro Potencialmente Peligroso No Inscrito</t>
  </si>
  <si>
    <t>Perro Potencialmente Peligroso No Inscrito-220123004</t>
  </si>
  <si>
    <t>Perro Potencialmente Peligroso No Inscrito-220123004 | Prod: Delitos-220123 | Sector: Delincuencia | Industria: SOCIEDAD - 22</t>
  </si>
  <si>
    <t>220123004perro_potencialmente_peligroso_no_inscrito</t>
  </si>
  <si>
    <t>INSERT INTO categoria VALUES (220123004,'Perro Potencialmente Peligroso No Inscrito','Perro Potencialmente Peligroso No Inscrito-220123004','Perro Potencialmente Peligroso No Inscrito-220123004 | Prod: Delitos-220123 | Sector: Delincuencia | Industria: SOCIEDAD - 22',220123);</t>
  </si>
  <si>
    <t>Enseñanza No Autorizada De Artes Marciales</t>
  </si>
  <si>
    <t>Enseñanza No Autorizada De Artes Marciales-220123005</t>
  </si>
  <si>
    <t>Enseñanza No Autorizada De Artes Marciales-220123005 | Prod: Delitos-220123 | Sector: Delincuencia | Industria: SOCIEDAD - 22</t>
  </si>
  <si>
    <t>220123005enseñanza_no_autorizada_de_artes_marciales</t>
  </si>
  <si>
    <t>INSERT INTO categoria VALUES (220123005,'Enseñanza No Autorizada De Artes Marciales','Enseñanza No Autorizada De Artes Marciales-220123005','Enseñanza No Autorizada De Artes Marciales-220123005 | Prod: Delitos-220123 | Sector: Delincuencia | Industria: SOCIEDAD - 22',220123);</t>
  </si>
  <si>
    <t>Otros Delitos Ley 18.314</t>
  </si>
  <si>
    <t>Otros Delitos Ley 18.314-220123006</t>
  </si>
  <si>
    <t>Otros Delitos Ley 18.314-220123006 | Prod: Delitos-220123 | Sector: Delincuencia | Industria: SOCIEDAD - 22</t>
  </si>
  <si>
    <t>220123006otros_delitos_ley_18.314</t>
  </si>
  <si>
    <t>INSERT INTO categoria VALUES (220123006,'Otros Delitos Ley 18.314','Otros Delitos Ley 18.314-220123006','Otros Delitos Ley 18.314-220123006 | Prod: Delitos-220123 | Sector: Delincuencia | Industria: SOCIEDAD - 22',220123);</t>
  </si>
  <si>
    <t>Recaudar/Proveer Fondo Para Comisión de Delitos Terroristas Persona Natural</t>
  </si>
  <si>
    <t>Recaudar/Proveer Fondo Para Comisión de Delitos Terroristas Persona Natural-220123007</t>
  </si>
  <si>
    <t>Recaudar/Proveer Fondo Para Comisión de Delitos Terroristas Persona Natural-220123007 | Prod: Delitos-220123 | Sector: Delincuencia | Industria: SOCIEDAD - 22</t>
  </si>
  <si>
    <t>220123007recaudar/proveer_fondo_para_comision_de_delitos_terroristas_persona_natural</t>
  </si>
  <si>
    <t>INSERT INTO categoria VALUES (220123007,'Recaudar/Proveer Fondo Para Comisión de Delitos Terroristas Persona Natural','Recaudar/Proveer Fondo Para Comisión de Delitos Terroristas Persona Natural-220123007','Recaudar/Proveer Fondo Para Comisión de Delitos Terroristas Persona Natural-220123007 | Prod: Delitos-220123 | Sector: Delincuencia | Industria: SOCIEDAD - 22',220123);</t>
  </si>
  <si>
    <t>Uso, Facilitación O Transporte De Hilo Curado</t>
  </si>
  <si>
    <t>Uso, Facilitación O Transporte De Hilo Curado-220123008</t>
  </si>
  <si>
    <t>Uso, Facilitación O Transporte De Hilo Curado-220123008 | Prod: Delitos-220123 | Sector: Delincuencia | Industria: SOCIEDAD - 22</t>
  </si>
  <si>
    <t>220123008uso,_facilitacion_o_transporte_de_hilo_curado</t>
  </si>
  <si>
    <t>INSERT INTO categoria VALUES (220123008,'Uso, Facilitación O Transporte De Hilo Curado','Uso, Facilitación O Transporte De Hilo Curado-220123008','Uso, Facilitación O Transporte De Hilo Curado-220123008 | Prod: Delitos-220123 | Sector: Delincuencia | Industria: SOCIEDAD - 22',220123);</t>
  </si>
  <si>
    <t>Traición, Espionaje Y Demás Delitos Contra Soberanía Y Seguridad Estado</t>
  </si>
  <si>
    <t>Traición, Espionaje Y Demás Delitos Contra Soberanía Y Seguridad Estado-220123009</t>
  </si>
  <si>
    <t>Traición, Espionaje Y Demás Delitos Contra Soberanía Y Seguridad Estado-220123009 | Prod: Delitos-220123 | Sector: Delincuencia | Industria: SOCIEDAD - 22</t>
  </si>
  <si>
    <t>220123009traicion,_espionaje_y_demas_delitos_contra_soberania_y_seguridad_estado</t>
  </si>
  <si>
    <t>INSERT INTO categoria VALUES (220123009,'Traición, Espionaje Y Demás Delitos Contra Soberanía Y Seguridad Estado','Traición, Espionaje Y Demás Delitos Contra Soberanía Y Seguridad Estado-220123009','Traición, Espionaje Y Demás Delitos Contra Soberanía Y Seguridad Estado-220123009 | Prod: Delitos-220123 | Sector: Delincuencia | Industria: SOCIEDAD - 22',220123);</t>
  </si>
  <si>
    <t>Ley 8.314 De Conductas Terroristas</t>
  </si>
  <si>
    <t>Ley 8.314 De Conductas Terroristas-220123010</t>
  </si>
  <si>
    <t>Ley 8.314 De Conductas Terroristas-220123010 | Prod: Delitos-220123 | Sector: Delincuencia | Industria: SOCIEDAD - 22</t>
  </si>
  <si>
    <t>220123010ley_8.314_de_conductas_terroristas</t>
  </si>
  <si>
    <t>INSERT INTO categoria VALUES (220123010,'Ley 8.314 De Conductas Terroristas','Ley 8.314 De Conductas Terroristas-220123010','Ley 8.314 De Conductas Terroristas-220123010 | Prod: Delitos-220123 | Sector: Delincuencia | Industria: SOCIEDAD - 22',220123);</t>
  </si>
  <si>
    <t>Recaudar/Proveer Fondo Para Comisión de Delitos Terroristas Persona Jurídica</t>
  </si>
  <si>
    <t>Recaudar/Proveer Fondo Para Comisión de Delitos Terroristas Persona Jurídica-220123011</t>
  </si>
  <si>
    <t>Recaudar/Proveer Fondo Para Comisión de Delitos Terroristas Persona Jurídica-220123011 | Prod: Delitos-220123 | Sector: Delincuencia | Industria: SOCIEDAD - 22</t>
  </si>
  <si>
    <t>220123011recaudar/proveer_fondo_para_comision_de_delitos_terroristas_persona_juridica</t>
  </si>
  <si>
    <t>INSERT INTO categoria VALUES (220123011,'Recaudar/Proveer Fondo Para Comisión de Delitos Terroristas Persona Jurídica','Recaudar/Proveer Fondo Para Comisión de Delitos Terroristas Persona Jurídica-220123011','Recaudar/Proveer Fondo Para Comisión de Delitos Terroristas Persona Jurídica-220123011 | Prod: Delitos-220123 | Sector: Delincuencia | Industria: SOCIEDAD - 22',220123);</t>
  </si>
  <si>
    <t>Infracciones A La Ley De Seguridad Nuclear</t>
  </si>
  <si>
    <t>Infracciones A La Ley De Seguridad Nuclear-220123012</t>
  </si>
  <si>
    <t>Infracciones A La Ley De Seguridad Nuclear-220123012 | Prod: Delitos-220123 | Sector: Delincuencia | Industria: SOCIEDAD - 22</t>
  </si>
  <si>
    <t>220123012infracciones_a_la_ley_de_seguridad_nuclear</t>
  </si>
  <si>
    <t>INSERT INTO categoria VALUES (220123012,'Infracciones A La Ley De Seguridad Nuclear','Infracciones A La Ley De Seguridad Nuclear-220123012','Infracciones A La Ley De Seguridad Nuclear-220123012 | Prod: Delitos-220123 | Sector: Delincuencia | Industria: SOCIEDAD - 22',220123);</t>
  </si>
  <si>
    <t>Delitos Migratorios</t>
  </si>
  <si>
    <t>Extranjeros Que Ingresan O Intentan Egresar Clandestinamente</t>
  </si>
  <si>
    <t>Extranjeros Que Ingresan O Intentan Egresar Clandestinamente-220124001</t>
  </si>
  <si>
    <t>Extranjeros Que Ingresan O Intentan Egresar Clandestinamente-220124001 | Prod: Delitos-220124 | Sector: Delincuencia | Industria: SOCIEDAD - 22</t>
  </si>
  <si>
    <t>220124001extranjeros_que_ingresan_o_intentan_egresar_clandestinamente</t>
  </si>
  <si>
    <t>INSERT INTO categoria VALUES (220124001,'Extranjeros Que Ingresan O Intentan Egresar Clandestinamente','Extranjeros Que Ingresan O Intentan Egresar Clandestinamente-220124001','Extranjeros Que Ingresan O Intentan Egresar Clandestinamente-220124001 | Prod: Delitos-220124 | Sector: Delincuencia | Industria: SOCIEDAD - 22',220124);</t>
  </si>
  <si>
    <t>Extranjeros Que Ingresan O Intentan Egresar c/Documentos Falsificados</t>
  </si>
  <si>
    <t>Extranjeros Que Ingresan O Intentan Egresar c/Documentos Falsificados-220124002</t>
  </si>
  <si>
    <t>Extranjeros Que Ingresan O Intentan Egresar c/Documentos Falsificados-220124002 | Prod: Delitos-220124 | Sector: Delincuencia | Industria: SOCIEDAD - 22</t>
  </si>
  <si>
    <t>220124002extranjeros_que_ingresan_o_intentan_egresar_c/documentos_falsificados</t>
  </si>
  <si>
    <t>INSERT INTO categoria VALUES (220124002,'Extranjeros Que Ingresan O Intentan Egresar c/Documentos Falsificados','Extranjeros Que Ingresan O Intentan Egresar c/Documentos Falsificados-220124002','Extranjeros Que Ingresan O Intentan Egresar c/Documentos Falsificados-220124002 | Prod: Delitos-220124 | Sector: Delincuencia | Industria: SOCIEDAD - 22',220124);</t>
  </si>
  <si>
    <t>Trafico De Migrantes</t>
  </si>
  <si>
    <t>Trafico De Migrantes-220124003</t>
  </si>
  <si>
    <t>Trafico De Migrantes-220124003 | Prod: Delitos-220124 | Sector: Delincuencia | Industria: SOCIEDAD - 22</t>
  </si>
  <si>
    <t>220124003trafico_de_migrantes</t>
  </si>
  <si>
    <t>INSERT INTO categoria VALUES (220124003,'Trafico De Migrantes','Trafico De Migrantes-220124003','Trafico De Migrantes-220124003 | Prod: Delitos-220124 | Sector: Delincuencia | Industria: SOCIEDAD - 22',220124);</t>
  </si>
  <si>
    <t>Tráfico De Inmigrantes Cometidos Por Funcionarios Público</t>
  </si>
  <si>
    <t>Tráfico De Inmigrantes Cometidos Por Funcionarios Público-220124004</t>
  </si>
  <si>
    <t>Tráfico De Inmigrantes Cometidos Por Funcionarios Público-220124004 | Prod: Delitos-220124 | Sector: Delincuencia | Industria: SOCIEDAD - 22</t>
  </si>
  <si>
    <t>220124004trafico_de_inmigrantes_cometidos_por_funcionarios_publico</t>
  </si>
  <si>
    <t>INSERT INTO categoria VALUES (220124004,'Tráfico De Inmigrantes Cometidos Por Funcionarios Público','Tráfico De Inmigrantes Cometidos Por Funcionarios Público-220124004','Tráfico De Inmigrantes Cometidos Por Funcionarios Público-220124004 | Prod: Delitos-220124 | Sector: Delincuencia | Industria: SOCIEDAD - 22',220124);</t>
  </si>
  <si>
    <t>Delitos Contenidos En El Decreto Ley 1,094 De Extranjería</t>
  </si>
  <si>
    <t>Delitos Contenidos En El Decreto Ley 1,094 De Extranjería-220124005</t>
  </si>
  <si>
    <t>Delitos Contenidos En El Decreto Ley 1,094 De Extranjería-220124005 | Prod: Delitos-220124 | Sector: Delincuencia | Industria: SOCIEDAD - 22</t>
  </si>
  <si>
    <t>220124005delitos_contenidos_en_el_decreto_ley_1,094_de_extranjeria</t>
  </si>
  <si>
    <t>INSERT INTO categoria VALUES (220124005,'Delitos Contenidos En El Decreto Ley 1,094 De Extranjería','Delitos Contenidos En El Decreto Ley 1,094 De Extranjería-220124005','Delitos Contenidos En El Decreto Ley 1,094 De Extranjería-220124005 | Prod: Delitos-220124 | Sector: Delincuencia | Industria: SOCIEDAD - 22',220124);</t>
  </si>
  <si>
    <t>Delitos Contra la Fé Pública</t>
  </si>
  <si>
    <t>Falsificación De Billetes</t>
  </si>
  <si>
    <t>Falsificación De Billetes-220125001</t>
  </si>
  <si>
    <t>Falsificación De Billetes-220125001 | Prod: Delitos-220125 | Sector: Delincuencia | Industria: SOCIEDAD - 22</t>
  </si>
  <si>
    <t>220125001falsificacion_de_billetes</t>
  </si>
  <si>
    <t>INSERT INTO categoria VALUES (220125001,'Falsificación De Billetes','Falsificación De Billetes-220125001','Falsificación De Billetes-220125001 | Prod: Delitos-220125 | Sector: Delincuencia | Industria: SOCIEDAD - 22',220125);</t>
  </si>
  <si>
    <t>Falsificación De Licencias Medicas O Pensión</t>
  </si>
  <si>
    <t>Falsificación De Licencias Medicas O Pensión-220125002</t>
  </si>
  <si>
    <t>Falsificación De Licencias Medicas O Pensión-220125002 | Prod: Delitos-220125 | Sector: Delincuencia | Industria: SOCIEDAD - 22</t>
  </si>
  <si>
    <t>220125002falsificacion_de_licencias_medicas_o_pension</t>
  </si>
  <si>
    <t>INSERT INTO categoria VALUES (220125002,'Falsificación De Licencias Medicas O Pensión','Falsificación De Licencias Medicas O Pensión-220125002','Falsificación De Licencias Medicas O Pensión-220125002 | Prod: Delitos-220125 | Sector: Delincuencia | Industria: SOCIEDAD - 22',220125);</t>
  </si>
  <si>
    <t>Falsificación De Moneda Y Otros</t>
  </si>
  <si>
    <t>Falsificación De Moneda Y Otros-220125003</t>
  </si>
  <si>
    <t>Falsificación De Moneda Y Otros-220125003 | Prod: Delitos-220125 | Sector: Delincuencia | Industria: SOCIEDAD - 22</t>
  </si>
  <si>
    <t>220125003falsificacion_de_moneda_y_otros</t>
  </si>
  <si>
    <t>INSERT INTO categoria VALUES (220125003,'Falsificación De Moneda Y Otros','Falsificación De Moneda Y Otros-220125003','Falsificación De Moneda Y Otros-220125003 | Prod: Delitos-220125 | Sector: Delincuencia | Industria: SOCIEDAD - 22',220125);</t>
  </si>
  <si>
    <t>Falsificación De Obras Protegidas Por Ley De Propiedad Intelectual</t>
  </si>
  <si>
    <t>Falsificación De Obras Protegidas Por Ley De Propiedad Intelectual-220125004</t>
  </si>
  <si>
    <t>Falsificación De Obras Protegidas Por Ley De Propiedad Intelectual-220125004 | Prod: Delitos-220125 | Sector: Delincuencia | Industria: SOCIEDAD - 22</t>
  </si>
  <si>
    <t>220125004falsificacion_de_obras_protegidas_por_ley_de_propiedad_intelectual</t>
  </si>
  <si>
    <t>INSERT INTO categoria VALUES (220125004,'Falsificación De Obras Protegidas Por Ley De Propiedad Intelectual','Falsificación De Obras Protegidas Por Ley De Propiedad Intelectual-220125004','Falsificación De Obras Protegidas Por Ley De Propiedad Intelectual-220125004 | Prod: Delitos-220125 | Sector: Delincuencia | Industria: SOCIEDAD - 22',220125);</t>
  </si>
  <si>
    <t>Falsificación Licencia De Conducir Y Otras Falsificaciones</t>
  </si>
  <si>
    <t>Falsificación Licencia De Conducir Y Otras Falsificaciones-220125005</t>
  </si>
  <si>
    <t>Falsificación Licencia De Conducir Y Otras Falsificaciones-220125005 | Prod: Delitos-220125 | Sector: Delincuencia | Industria: SOCIEDAD - 22</t>
  </si>
  <si>
    <t>220125005falsificacion_licencia_de_conducir_y_otras_falsificaciones</t>
  </si>
  <si>
    <t>INSERT INTO categoria VALUES (220125005,'Falsificación Licencia De Conducir Y Otras Falsificaciones','Falsificación Licencia De Conducir Y Otras Falsificaciones-220125005','Falsificación Licencia De Conducir Y Otras Falsificaciones-220125005 | Prod: Delitos-220125 | Sector: Delincuencia | Industria: SOCIEDAD - 22',220125);</t>
  </si>
  <si>
    <t>Falsificación O Uso De Pasaportes O Permisos Para Porte De Armas</t>
  </si>
  <si>
    <t>Falsificación O Uso De Pasaportes O Permisos Para Porte De Armas-220125006</t>
  </si>
  <si>
    <t>Falsificación O Uso De Pasaportes O Permisos Para Porte De Armas-220125006 | Prod: Delitos-220125 | Sector: Delincuencia | Industria: SOCIEDAD - 22</t>
  </si>
  <si>
    <t>220125006falsificacion_o_uso_de_pasaportes_o_permisos_para_porte_de_armas</t>
  </si>
  <si>
    <t>INSERT INTO categoria VALUES (220125006,'Falsificación O Uso De Pasaportes O Permisos Para Porte De Armas','Falsificación O Uso De Pasaportes O Permisos Para Porte De Armas-220125006','Falsificación O Uso De Pasaportes O Permisos Para Porte De Armas-220125006 | Prod: Delitos-220125 | Sector: Delincuencia | Industria: SOCIEDAD - 22',220125);</t>
  </si>
  <si>
    <t>Falsificación O Uso Malicioso De Documentos Privados</t>
  </si>
  <si>
    <t>Falsificación O Uso Malicioso De Documentos Privados-220125007</t>
  </si>
  <si>
    <t>Falsificación O Uso Malicioso De Documentos Privados-220125007 | Prod: Delitos-220125 | Sector: Delincuencia | Industria: SOCIEDAD - 22</t>
  </si>
  <si>
    <t>220125007falsificacion_o_uso_malicioso_de_documentos_privados</t>
  </si>
  <si>
    <t>INSERT INTO categoria VALUES (220125007,'Falsificación O Uso Malicioso De Documentos Privados','Falsificación O Uso Malicioso De Documentos Privados-220125007','Falsificación O Uso Malicioso De Documentos Privados-220125007 | Prod: Delitos-220125 | Sector: Delincuencia | Industria: SOCIEDAD - 22',220125);</t>
  </si>
  <si>
    <t>Falsificación O Uso Malicioso De Documentos Públicos</t>
  </si>
  <si>
    <t>Falsificación O Uso Malicioso De Documentos Públicos-220125008</t>
  </si>
  <si>
    <t>Falsificación O Uso Malicioso De Documentos Públicos-220125008 | Prod: Delitos-220125 | Sector: Delincuencia | Industria: SOCIEDAD - 22</t>
  </si>
  <si>
    <t>220125008falsificacion_o_uso_malicioso_de_documentos_publicos</t>
  </si>
  <si>
    <t>INSERT INTO categoria VALUES (220125008,'Falsificación O Uso Malicioso De Documentos Públicos','Falsificación O Uso Malicioso De Documentos Públicos-220125008','Falsificación O Uso Malicioso De Documentos Públicos-220125008 | Prod: Delitos-220125 | Sector: Delincuencia | Industria: SOCIEDAD - 22',220125);</t>
  </si>
  <si>
    <t>Falsificación de Placas, Tarjetas, Timbres Y Sellos De Investigación</t>
  </si>
  <si>
    <t>Falsificación de Placas, Tarjetas, Timbres Y Sellos De Investigación-220125009</t>
  </si>
  <si>
    <t>Falsificación de Placas, Tarjetas, Timbres Y Sellos De Investigación-220125009 | Prod: Delitos-220125 | Sector: Delincuencia | Industria: SOCIEDAD - 22</t>
  </si>
  <si>
    <t>220125009falsificacion_de_placas,_tarjetas,_timbres_y_sellos_de_investigacion</t>
  </si>
  <si>
    <t>INSERT INTO categoria VALUES (220125009,'Falsificación de Placas, Tarjetas, Timbres Y Sellos De Investigación','Falsificación de Placas, Tarjetas, Timbres Y Sellos De Investigación-220125009','Falsificación de Placas, Tarjetas, Timbres Y Sellos De Investigación-220125009 | Prod: Delitos-220125 | Sector: Delincuencia | Industria: SOCIEDAD - 22',220125);</t>
  </si>
  <si>
    <t>Falso testimonio, Perjurio O Denuncia Calumniosa</t>
  </si>
  <si>
    <t>Falso testimonio, Perjurio O Denuncia Calumniosa-220125010</t>
  </si>
  <si>
    <t>Falso testimonio, Perjurio O Denuncia Calumniosa-220125010 | Prod: Delitos-220125 | Sector: Delincuencia | Industria: SOCIEDAD - 22</t>
  </si>
  <si>
    <t>220125010falso_testimonio,_perjurio_o_denuncia_calumniosa</t>
  </si>
  <si>
    <t>INSERT INTO categoria VALUES (220125010,'Falso testimonio, Perjurio O Denuncia Calumniosa','Falso testimonio, Perjurio O Denuncia Calumniosa-220125010','Falso testimonio, Perjurio O Denuncia Calumniosa-220125010 | Prod: Delitos-220125 | Sector: Delincuencia | Industria: SOCIEDAD - 22',220125);</t>
  </si>
  <si>
    <t>Otros Delitos Contra La Fe Pública, Falsificación, Falso Testimonio Y Perjuicio</t>
  </si>
  <si>
    <t>Otros Delitos Contra La Fe Pública, Falsificación, Falso Testimonio Y Perjuicio-220125011</t>
  </si>
  <si>
    <t>Otros Delitos Contra La Fe Pública, Falsificación, Falso Testimonio Y Perjuicio-220125011 | Prod: Delitos-220125 | Sector: Delincuencia | Industria: SOCIEDAD - 22</t>
  </si>
  <si>
    <t>220125011otros_delitos_contra_la_fe_publica,_falsificacion,_falso_testimonio_y_perjuicio</t>
  </si>
  <si>
    <t>INSERT INTO categoria VALUES (220125011,'Otros Delitos Contra La Fe Pública, Falsificación, Falso Testimonio Y Perjuicio','Otros Delitos Contra La Fe Pública, Falsificación, Falso Testimonio Y Perjuicio-220125011','Otros Delitos Contra La Fe Pública, Falsificación, Falso Testimonio Y Perjuicio-220125011 | Prod: Delitos-220125 | Sector: Delincuencia | Industria: SOCIEDAD - 22',220125);</t>
  </si>
  <si>
    <t>Tacha Falsa De Firma Auténtica Acción Penal Pública</t>
  </si>
  <si>
    <t>Tacha Falsa De Firma Auténtica Acción Penal Pública-220125012</t>
  </si>
  <si>
    <t>Tacha Falsa De Firma Auténtica Acción Penal Pública-220125012 | Prod: Delitos-220125 | Sector: Delincuencia | Industria: SOCIEDAD - 22</t>
  </si>
  <si>
    <t>220125012tacha_falsa_de_firma_autentica_accion_penal_publica</t>
  </si>
  <si>
    <t>INSERT INTO categoria VALUES (220125012,'Tacha Falsa De Firma Auténtica Acción Penal Pública','Tacha Falsa De Firma Auténtica Acción Penal Pública-220125012','Tacha Falsa De Firma Auténtica Acción Penal Pública-220125012 | Prod: Delitos-220125 | Sector: Delincuencia | Industria: SOCIEDAD - 22',220125);</t>
  </si>
  <si>
    <t>Falsificación De Rótulos O Certificados</t>
  </si>
  <si>
    <t>Falsificación De Rótulos O Certificados-220125013</t>
  </si>
  <si>
    <t>Falsificación De Rótulos O Certificados-220125013 | Prod: Delitos-220125 | Sector: Delincuencia | Industria: SOCIEDAD - 22</t>
  </si>
  <si>
    <t>220125013falsificacion_de_rotulos_o_certificados</t>
  </si>
  <si>
    <t>INSERT INTO categoria VALUES (220125013,'Falsificación De Rótulos O Certificados','Falsificación De Rótulos O Certificados-220125013','Falsificación De Rótulos O Certificados-220125013 | Prod: Delitos-220125 | Sector: Delincuencia | Industria: SOCIEDAD - 22',220125);</t>
  </si>
  <si>
    <t>Tacha Falsa De Firma Auténtica</t>
  </si>
  <si>
    <t>Tacha Falsa De Firma Auténtica-220125014</t>
  </si>
  <si>
    <t>Tacha Falsa De Firma Auténtica-220125014 | Prod: Delitos-220125 | Sector: Delincuencia | Industria: SOCIEDAD - 22</t>
  </si>
  <si>
    <t>220125014tacha_falsa_de_firma_autentica</t>
  </si>
  <si>
    <t>INSERT INTO categoria VALUES (220125014,'Tacha Falsa De Firma Auténtica','Tacha Falsa De Firma Auténtica-220125014','Tacha Falsa De Firma Auténtica-220125014 | Prod: Delitos-220125 | Sector: Delincuencia | Industria: SOCIEDAD - 22',220125);</t>
  </si>
  <si>
    <t>Fraudulenta Atribución Calidad De Indígena</t>
  </si>
  <si>
    <t>Fraudulenta Atribución Calidad De Indígena-220125015</t>
  </si>
  <si>
    <t>Fraudulenta Atribución Calidad De Indígena-220125015 | Prod: Delitos-220125 | Sector: Delincuencia | Industria: SOCIEDAD - 22</t>
  </si>
  <si>
    <t>220125015fraudulenta_atribucion_calidad_de_indigena</t>
  </si>
  <si>
    <t>INSERT INTO categoria VALUES (220125015,'Fraudulenta Atribución Calidad De Indígena','Fraudulenta Atribución Calidad De Indígena-220125015','Fraudulenta Atribución Calidad De Indígena-220125015 | Prod: Delitos-220125 | Sector: Delincuencia | Industria: SOCIEDAD - 22',220125);</t>
  </si>
  <si>
    <t>Delitos Electorales</t>
  </si>
  <si>
    <t>Infracciones A La Ley Orgánica Constitucional Sobre Votación</t>
  </si>
  <si>
    <t>Infracciones A La Ley Orgánica Constitucional Sobre Votación-220126001</t>
  </si>
  <si>
    <t>Infracciones A La Ley Orgánica Constitucional Sobre Votación-220126001 | Prod: Delitos-220126 | Sector: Delincuencia | Industria: SOCIEDAD - 22</t>
  </si>
  <si>
    <t>220126001infracciones_a_la_ley_organica_constitucional_sobre_votacion</t>
  </si>
  <si>
    <t>INSERT INTO categoria VALUES (220126001,'Infracciones A La Ley Orgánica Constitucional Sobre Votación','Infracciones A La Ley Orgánica Constitucional Sobre Votación-220126001','Infracciones A La Ley Orgánica Constitucional Sobre Votación-220126001 | Prod: Delitos-220126 | Sector: Delincuencia | Industria: SOCIEDAD - 22',220126);</t>
  </si>
  <si>
    <t>Infracción A La Ley Electoral</t>
  </si>
  <si>
    <t>Infracción A La Ley Electoral-220126002</t>
  </si>
  <si>
    <t>Infracción A La Ley Electoral-220126002 | Prod: Delitos-220126 | Sector: Delincuencia | Industria: SOCIEDAD - 22</t>
  </si>
  <si>
    <t>220126002infraccion_a_la_ley_electoral</t>
  </si>
  <si>
    <t>INSERT INTO categoria VALUES (220126002,'Infracción A La Ley Electoral','Infracción A La Ley Electoral-220126002','Infracción A La Ley Electoral-220126002 | Prod: Delitos-220126 | Sector: Delincuencia | Industria: SOCIEDAD - 22',220126);</t>
  </si>
  <si>
    <t>Delitos Informáticos</t>
  </si>
  <si>
    <t>Infracción Ley General Telecomunicaciones</t>
  </si>
  <si>
    <t>Infracción Ley General Telecomunicaciones-220127001</t>
  </si>
  <si>
    <t>Infracción Ley General Telecomunicaciones-220127001 | Prod: Delitos-220127 | Sector: Delincuencia | Industria: SOCIEDAD - 22</t>
  </si>
  <si>
    <t>220127001infraccion_ley_general_telecomunicaciones</t>
  </si>
  <si>
    <t>INSERT INTO categoria VALUES (220127001,'Infracción Ley General Telecomunicaciones','Infracción Ley General Telecomunicaciones-220127001','Infracción Ley General Telecomunicaciones-220127001 | Prod: Delitos-220127 | Sector: Delincuencia | Industria: SOCIEDAD - 22',220127);</t>
  </si>
  <si>
    <t>Sabotaje Informático</t>
  </si>
  <si>
    <t>Sabotaje Informático-220127002</t>
  </si>
  <si>
    <t>Sabotaje Informático-220127002 | Prod: Delitos-220127 | Sector: Delincuencia | Industria: SOCIEDAD - 22</t>
  </si>
  <si>
    <t>220127002sabotaje_informatico</t>
  </si>
  <si>
    <t>INSERT INTO categoria VALUES (220127002,'Sabotaje Informático','Sabotaje Informático-220127002','Sabotaje Informático-220127002 | Prod: Delitos-220127 | Sector: Delincuencia | Industria: SOCIEDAD - 22',220127);</t>
  </si>
  <si>
    <t>Revelar Información Obtenida en Aplicación de Monitoreo Telemático</t>
  </si>
  <si>
    <t>Revelar Información Obtenida en Aplicación de Monitoreo Telemático-220127003</t>
  </si>
  <si>
    <t>Revelar Información Obtenida en Aplicación de Monitoreo Telemático-220127003 | Prod: Delitos-220127 | Sector: Delincuencia | Industria: SOCIEDAD - 22</t>
  </si>
  <si>
    <t>220127003revelar_informacion_obtenida_en_aplicacion_de_monitoreo_telematico</t>
  </si>
  <si>
    <t>INSERT INTO categoria VALUES (220127003,'Revelar Información Obtenida en Aplicación de Monitoreo Telemático','Revelar Información Obtenida en Aplicación de Monitoreo Telemático-220127003','Revelar Información Obtenida en Aplicación de Monitoreo Telemático-220127003 | Prod: Delitos-220127 | Sector: Delincuencia | Industria: SOCIEDAD - 22',220127);</t>
  </si>
  <si>
    <t>Delitos Informaticos</t>
  </si>
  <si>
    <t>Delitos Informaticos-220127004</t>
  </si>
  <si>
    <t>Delitos Informaticos-220127004 | Prod: Delitos-220127 | Sector: Delincuencia | Industria: SOCIEDAD - 22</t>
  </si>
  <si>
    <t>220127004delitos_informaticos</t>
  </si>
  <si>
    <t>INSERT INTO categoria VALUES (220127004,'Delitos Informaticos','Delitos Informaticos-220127004','Delitos Informaticos-220127004 | Prod: Delitos-220127 | Sector: Delincuencia | Industria: SOCIEDAD - 22',220127);</t>
  </si>
  <si>
    <t>Delitos Urbanísticos y de Servicios Públicos</t>
  </si>
  <si>
    <t>Lotería Ilegal, Casas De Juego Y Prestamos Sobre Prenda</t>
  </si>
  <si>
    <t>Lotería Ilegal, Casas De Juego Y Prestamos Sobre Prenda-220128001</t>
  </si>
  <si>
    <t>Lotería Ilegal, Casas De Juego Y Prestamos Sobre Prenda-220128001 | Prod: Delitos-220128 | Sector: Delincuencia | Industria: SOCIEDAD - 22</t>
  </si>
  <si>
    <t>220128001loteria_ilegal,_casas_de_juego_y_prestamos_sobre_prenda</t>
  </si>
  <si>
    <t>INSERT INTO categoria VALUES (220128001,'Lotería Ilegal, Casas De Juego Y Prestamos Sobre Prenda','Lotería Ilegal, Casas De Juego Y Prestamos Sobre Prenda-220128001','Lotería Ilegal, Casas De Juego Y Prestamos Sobre Prenda-220128001 | Prod: Delitos-220128 | Sector: Delincuencia | Industria: SOCIEDAD - 22',220128);</t>
  </si>
  <si>
    <t>Loteos Irregulares</t>
  </si>
  <si>
    <t>Loteos Irregulares-220128002</t>
  </si>
  <si>
    <t>Loteos Irregulares-220128002 | Prod: Delitos-220128 | Sector: Delincuencia | Industria: SOCIEDAD - 22</t>
  </si>
  <si>
    <t>220128002loteos_irregulares</t>
  </si>
  <si>
    <t>INSERT INTO categoria VALUES (220128002,'Loteos Irregulares','Loteos Irregulares-220128002','Loteos Irregulares-220128002 | Prod: Delitos-220128 | Sector: Delincuencia | Industria: SOCIEDAD - 22',220128);</t>
  </si>
  <si>
    <t>Transporte O Distribucion De Gas E Instalaciones Clandestinas</t>
  </si>
  <si>
    <t>Transporte O Distribucion De Gas E Instalaciones Clandestinas-220128003</t>
  </si>
  <si>
    <t>Transporte O Distribucion De Gas E Instalaciones Clandestinas-220128003 | Prod: Delitos-220128 | Sector: Delincuencia | Industria: SOCIEDAD - 22</t>
  </si>
  <si>
    <t>220128003transporte_o_distribucion_de_gas_e_instalaciones_clandestinas</t>
  </si>
  <si>
    <t>INSERT INTO categoria VALUES (220128003,'Transporte O Distribucion De Gas E Instalaciones Clandestinas','Transporte O Distribucion De Gas E Instalaciones Clandestinas-220128003','Transporte O Distribucion De Gas E Instalaciones Clandestinas-220128003 | Prod: Delitos-220128 | Sector: Delincuencia | Industria: SOCIEDAD - 22',220128);</t>
  </si>
  <si>
    <t>Delitos Contra la Administración de la Justicia</t>
  </si>
  <si>
    <t>Obstrucción A La Investigación</t>
  </si>
  <si>
    <t>Obstrucción A La Investigación-220129001</t>
  </si>
  <si>
    <t>Obstrucción A La Investigación-220129001 | Prod: Delitos-220129 | Sector: Delincuencia | Industria: SOCIEDAD - 22</t>
  </si>
  <si>
    <t>220129001obstruccion_a_la_investigacion</t>
  </si>
  <si>
    <t>INSERT INTO categoria VALUES (220129001,'Obstrucción A La Investigación','Obstrucción A La Investigación-220129001','Obstrucción A La Investigación-220129001 | Prod: Delitos-220129 | Sector: Delincuencia | Industria: SOCIEDAD - 22',220129);</t>
  </si>
  <si>
    <t>Obstrucción A La Justicia Por Fiscal O Asistente de Fiscal del Ministerio Público</t>
  </si>
  <si>
    <t>Obstrucción A La Justicia Por Fiscal O Asistente de Fiscal del Ministerio Público-220129002</t>
  </si>
  <si>
    <t>Obstrucción A La Justicia Por Fiscal O Asistente de Fiscal del Ministerio Público-220129002 | Prod: Delitos-220129 | Sector: Delincuencia | Industria: SOCIEDAD - 22</t>
  </si>
  <si>
    <t>220129002obstruccion_a_la_justicia_por_fiscal_o_asistente_de_fiscal_del_ministerio_publico</t>
  </si>
  <si>
    <t>INSERT INTO categoria VALUES (220129002,'Obstrucción A La Justicia Por Fiscal O Asistente de Fiscal del Ministerio Público','Obstrucción A La Justicia Por Fiscal O Asistente de Fiscal del Ministerio Público-220129002','Obstrucción A La Justicia Por Fiscal O Asistente de Fiscal del Ministerio Público-220129002 | Prod: Delitos-220129 | Sector: Delincuencia | Industria: SOCIEDAD - 22',220129);</t>
  </si>
  <si>
    <t>Obtención de Declaraciones Forzadas</t>
  </si>
  <si>
    <t>Obtención de Declaraciones Forzadas-220129003</t>
  </si>
  <si>
    <t>Obtención de Declaraciones Forzadas-220129003 | Prod: Delitos-220129 | Sector: Delincuencia | Industria: SOCIEDAD - 22</t>
  </si>
  <si>
    <t>220129003obtencion_de_declaraciones_forzadas</t>
  </si>
  <si>
    <t>INSERT INTO categoria VALUES (220129003,'Obtención de Declaraciones Forzadas','Obtención de Declaraciones Forzadas-220129003','Obtención de Declaraciones Forzadas-220129003 | Prod: Delitos-220129 | Sector: Delincuencia | Industria: SOCIEDAD - 22',220129);</t>
  </si>
  <si>
    <t>Ocultación De Identidad</t>
  </si>
  <si>
    <t>Ocultación De Identidad-220129004</t>
  </si>
  <si>
    <t>Ocultación De Identidad-220129004 | Prod: Delitos-220129 | Sector: Delincuencia | Industria: SOCIEDAD - 22</t>
  </si>
  <si>
    <t>220129004ocultacion_de_identidad</t>
  </si>
  <si>
    <t>INSERT INTO categoria VALUES (220129004,'Ocultación De Identidad','Ocultación De Identidad-220129004','Ocultación De Identidad-220129004 | Prod: Delitos-220129 | Sector: Delincuencia | Industria: SOCIEDAD - 22',220129);</t>
  </si>
  <si>
    <t>Ocultación De Identidad En Control Investigación</t>
  </si>
  <si>
    <t>Ocultación De Identidad En Control Investigación-220129005</t>
  </si>
  <si>
    <t>Ocultación De Identidad En Control Investigación-220129005 | Prod: Delitos-220129 | Sector: Delincuencia | Industria: SOCIEDAD - 22</t>
  </si>
  <si>
    <t>220129005ocultacion_de_identidad_en_control_investigacion</t>
  </si>
  <si>
    <t>INSERT INTO categoria VALUES (220129005,'Ocultación De Identidad En Control Investigación','Ocultación De Identidad En Control Investigación-220129005','Ocultación De Identidad En Control Investigación-220129005 | Prod: Delitos-220129 | Sector: Delincuencia | Industria: SOCIEDAD - 22',220129);</t>
  </si>
  <si>
    <t>Ocultación De Identidad En Control Preventivo</t>
  </si>
  <si>
    <t>Ocultación De Identidad En Control Preventivo-220129006</t>
  </si>
  <si>
    <t>Ocultación De Identidad En Control Preventivo-220129006 | Prod: Delitos-220129 | Sector: Delincuencia | Industria: SOCIEDAD - 22</t>
  </si>
  <si>
    <t>220129006ocultacion_de_identidad_en_control_preventivo</t>
  </si>
  <si>
    <t>INSERT INTO categoria VALUES (220129006,'Ocultación De Identidad En Control Preventivo','Ocultación De Identidad En Control Preventivo-220129006','Ocultación De Identidad En Control Preventivo-220129006 | Prod: Delitos-220129 | Sector: Delincuencia | Industria: SOCIEDAD - 22',220129);</t>
  </si>
  <si>
    <t>Ocultación O Entrega De Información Falsa A Fiscal Nacional Económico</t>
  </si>
  <si>
    <t>Ocultación O Entrega De Información Falsa A Fiscal Nacional Económico-220129007</t>
  </si>
  <si>
    <t>Ocultación O Entrega De Información Falsa A Fiscal Nacional Económico-220129007 | Prod: Delitos-220129 | Sector: Delincuencia | Industria: SOCIEDAD - 22</t>
  </si>
  <si>
    <t>220129007ocultacion_o_entrega_de_informacion_falsa_a_fiscal_nacional_economico</t>
  </si>
  <si>
    <t>INSERT INTO categoria VALUES (220129007,'Ocultación O Entrega De Información Falsa A Fiscal Nacional Económico','Ocultación O Entrega De Información Falsa A Fiscal Nacional Económico-220129007','Ocultación O Entrega De Información Falsa A Fiscal Nacional Económico-220129007 | Prod: Delitos-220129 | Sector: Delincuencia | Industria: SOCIEDAD - 22',220129);</t>
  </si>
  <si>
    <t>Presentación De Peritos, Testigos O Interpretes Que Faltaren a la Verdad</t>
  </si>
  <si>
    <t>Presentación De Peritos, Testigos O Interpretes Que Faltaren a la Verdad-220129008</t>
  </si>
  <si>
    <t>Presentación De Peritos, Testigos O Interpretes Que Faltaren a la Verdad-220129008 | Prod: Delitos-220129 | Sector: Delincuencia | Industria: SOCIEDAD - 22</t>
  </si>
  <si>
    <t>220129008presentacion_de_peritos,_testigos_o_interpretes_que_faltaren_a_la_verdad</t>
  </si>
  <si>
    <t>INSERT INTO categoria VALUES (220129008,'Presentación De Peritos, Testigos O Interpretes Que Faltaren a la Verdad','Presentación De Peritos, Testigos O Interpretes Que Faltaren a la Verdad-220129008','Presentación De Peritos, Testigos O Interpretes Que Faltaren a la Verdad-220129008 | Prod: Delitos-220129 | Sector: Delincuencia | Industria: SOCIEDAD - 22',220129);</t>
  </si>
  <si>
    <t>Prevaricación Del Abogado Y Procurador</t>
  </si>
  <si>
    <t>Prevaricación Del Abogado Y Procurador-220129009</t>
  </si>
  <si>
    <t>Prevaricación Del Abogado Y Procurador-220129009 | Prod: Delitos-220129 | Sector: Delincuencia | Industria: SOCIEDAD - 22</t>
  </si>
  <si>
    <t>220129009prevaricacion_del_abogado_y_procurador</t>
  </si>
  <si>
    <t>INSERT INTO categoria VALUES (220129009,'Prevaricación Del Abogado Y Procurador','Prevaricación Del Abogado Y Procurador-220129009','Prevaricación Del Abogado Y Procurador-220129009 | Prod: Delitos-220129 | Sector: Delincuencia | Industria: SOCIEDAD - 22',220129);</t>
  </si>
  <si>
    <t>Prevaricación Judicial Y Administrativa</t>
  </si>
  <si>
    <t>Prevaricación Judicial Y Administrativa-220129010</t>
  </si>
  <si>
    <t>Prevaricación Judicial Y Administrativa-220129010 | Prod: Delitos-220129 | Sector: Delincuencia | Industria: SOCIEDAD - 22</t>
  </si>
  <si>
    <t>220129010prevaricacion_judicial_y_administrativa</t>
  </si>
  <si>
    <t>INSERT INTO categoria VALUES (220129010,'Prevaricación Judicial Y Administrativa','Prevaricación Judicial Y Administrativa-220129010','Prevaricación Judicial Y Administrativa-220129010 | Prod: Delitos-220129 | Sector: Delincuencia | Industria: SOCIEDAD - 22',220129);</t>
  </si>
  <si>
    <t>Quebrantamiento</t>
  </si>
  <si>
    <t>Quebrantamiento-220129011</t>
  </si>
  <si>
    <t>Quebrantamiento-220129011 | Prod: Delitos-220129 | Sector: Delincuencia | Industria: SOCIEDAD - 22</t>
  </si>
  <si>
    <t>220129011quebrantamiento</t>
  </si>
  <si>
    <t>INSERT INTO categoria VALUES (220129011,'Quebrantamiento','Quebrantamiento-220129011','Quebrantamiento-220129011 | Prod: Delitos-220129 | Sector: Delincuencia | Industria: SOCIEDAD - 22',220129);</t>
  </si>
  <si>
    <t>Rotura De Sellos</t>
  </si>
  <si>
    <t>Rotura De Sellos-220129012</t>
  </si>
  <si>
    <t>Rotura De Sellos-220129012 | Prod: Delitos-220129 | Sector: Delincuencia | Industria: SOCIEDAD - 22</t>
  </si>
  <si>
    <t>220129012rotura_de_sellos</t>
  </si>
  <si>
    <t>INSERT INTO categoria VALUES (220129012,'Rotura De Sellos','Rotura De Sellos-220129012','Rotura De Sellos-220129012 | Prod: Delitos-220129 | Sector: Delincuencia | Industria: SOCIEDAD - 22',220129);</t>
  </si>
  <si>
    <t>Obstrucción A La Justicia Con Ocasión De Tratamiento De ADN</t>
  </si>
  <si>
    <t>Obstrucción A La Justicia Con Ocasión De Tratamiento De ADN-220129013</t>
  </si>
  <si>
    <t>Obstrucción A La Justicia Con Ocasión De Tratamiento De ADN-220129013 | Prod: Delitos-220129 | Sector: Delincuencia | Industria: SOCIEDAD - 22</t>
  </si>
  <si>
    <t>220129013obstruccion_a_la_justicia_con_ocasion_de_tratamiento_de_adn</t>
  </si>
  <si>
    <t>INSERT INTO categoria VALUES (220129013,'Obstrucción A La Justicia Con Ocasión De Tratamiento De ADN','Obstrucción A La Justicia Con Ocasión De Tratamiento De ADN-220129013','Obstrucción A La Justicia Con Ocasión De Tratamiento De ADN-220129013 | Prod: Delitos-220129 | Sector: Delincuencia | Industria: SOCIEDAD - 22',220129);</t>
  </si>
  <si>
    <t>Delitos Militares</t>
  </si>
  <si>
    <t>Otras Infracciones Al Código De Justicia Militar</t>
  </si>
  <si>
    <t>Otras Infracciones Al Código De Justicia Militar-220130001</t>
  </si>
  <si>
    <t>Otras Infracciones Al Código De Justicia Militar-220130001 | Prod: Delitos-220130 | Sector: Delincuencia | Industria: SOCIEDAD - 22</t>
  </si>
  <si>
    <t>220130001otras_infracciones_al_codigo_de_justicia_militar</t>
  </si>
  <si>
    <t>INSERT INTO categoria VALUES (220130001,'Otras Infracciones Al Código De Justicia Militar','Otras Infracciones Al Código De Justicia Militar-220130001','Otras Infracciones Al Código De Justicia Militar-220130001 | Prod: Delitos-220130 | Sector: Delincuencia | Industria: SOCIEDAD - 22',220130);</t>
  </si>
  <si>
    <t>Falsedades</t>
  </si>
  <si>
    <t>Falsedades-220130002</t>
  </si>
  <si>
    <t>Falsedades-220130002 | Prod: Delitos-220130 | Sector: Delincuencia | Industria: SOCIEDAD - 22</t>
  </si>
  <si>
    <t>220130002falsedades</t>
  </si>
  <si>
    <t>INSERT INTO categoria VALUES (220130002,'Falsedades','Falsedades-220130002','Falsedades-220130002 | Prod: Delitos-220130 | Sector: Delincuencia | Industria: SOCIEDAD - 22',220130);</t>
  </si>
  <si>
    <t>Remisos (Reclutamiento)</t>
  </si>
  <si>
    <t>Remisos (Reclutamiento)-220130003</t>
  </si>
  <si>
    <t>Remisos (Reclutamiento)-220130003 | Prod: Delitos-220130 | Sector: Delincuencia | Industria: SOCIEDAD - 22</t>
  </si>
  <si>
    <t>220130003remisos_(reclutamiento)</t>
  </si>
  <si>
    <t>INSERT INTO categoria VALUES (220130003,'Remisos (Reclutamiento)','Remisos (Reclutamiento)-220130003','Remisos (Reclutamiento)-220130003 | Prod: Delitos-220130 | Sector: Delincuencia | Industria: SOCIEDAD - 22',220130);</t>
  </si>
  <si>
    <t>Delitos Laborales</t>
  </si>
  <si>
    <t>Infracciones A La Seguridad Social</t>
  </si>
  <si>
    <t>Infracciones A La Seguridad Social-220131001</t>
  </si>
  <si>
    <t>Infracciones A La Seguridad Social-220131001 | Prod: Delitos-220131 | Sector: Delincuencia | Industria: SOCIEDAD - 22</t>
  </si>
  <si>
    <t>220131001infracciones_a_la_seguridad_social</t>
  </si>
  <si>
    <t>INSERT INTO categoria VALUES (220131001,'Infracciones A La Seguridad Social','Infracciones A La Seguridad Social-220131001','Infracciones A La Seguridad Social-220131001 | Prod: Delitos-220131 | Sector: Delincuencia | Industria: SOCIEDAD - 22',220131);</t>
  </si>
  <si>
    <t>Infracción En El Otorgamiento Prestaciones De Isapre</t>
  </si>
  <si>
    <t>Infracción En El Otorgamiento Prestaciones De Isapre-220131002</t>
  </si>
  <si>
    <t>Infracción En El Otorgamiento Prestaciones De Isapre-220131002 | Prod: Delitos-220131 | Sector: Delincuencia | Industria: SOCIEDAD - 22</t>
  </si>
  <si>
    <t>220131002infraccion_en_el_otorgamiento_prestaciones_de_isapre</t>
  </si>
  <si>
    <t>INSERT INTO categoria VALUES (220131002,'Infracción En El Otorgamiento Prestaciones De Isapre','Infracción En El Otorgamiento Prestaciones De Isapre-220131002','Infracción En El Otorgamiento Prestaciones De Isapre-220131002 | Prod: Delitos-220131 | Sector: Delincuencia | Industria: SOCIEDAD - 22',220131);</t>
  </si>
  <si>
    <t>Infracción Al Estatuto De Capacitación Y Empleo</t>
  </si>
  <si>
    <t>Infracción Al Estatuto De Capacitación Y Empleo-220131003</t>
  </si>
  <si>
    <t>Infracción Al Estatuto De Capacitación Y Empleo-220131003 | Prod: Delitos-220131 | Sector: Delincuencia | Industria: SOCIEDAD - 22</t>
  </si>
  <si>
    <t>220131003infraccion_al_estatuto_de_capacitacion_y_empleo</t>
  </si>
  <si>
    <t>INSERT INTO categoria VALUES (220131003,'Infracción Al Estatuto De Capacitación Y Empleo','Infracción Al Estatuto De Capacitación Y Empleo-220131003','Infracción Al Estatuto De Capacitación Y Empleo-220131003 | Prod: Delitos-220131 | Sector: Delincuencia | Industria: SOCIEDAD - 22',220131);</t>
  </si>
  <si>
    <t>Id_Producto</t>
  </si>
  <si>
    <t>Id_Categoría</t>
  </si>
  <si>
    <t>Id_auxiliar</t>
  </si>
  <si>
    <t>Parámetro</t>
  </si>
  <si>
    <t>Territorio</t>
  </si>
  <si>
    <t>Temporalidad</t>
  </si>
  <si>
    <t>Gráfico 1</t>
  </si>
  <si>
    <t>Gráfico 2</t>
  </si>
  <si>
    <t>Gráfico 3</t>
  </si>
  <si>
    <t>Gráfico 4</t>
  </si>
  <si>
    <t>Gráfico 5</t>
  </si>
  <si>
    <t>Gráfico 6</t>
  </si>
  <si>
    <t>Gráfico 7</t>
  </si>
  <si>
    <t>Gráfico 8</t>
  </si>
  <si>
    <t>Filtro 10</t>
  </si>
  <si>
    <t xml:space="preserve"> [nombre]</t>
  </si>
  <si>
    <t xml:space="preserve"> [descripcion]</t>
  </si>
  <si>
    <t xml:space="preserve"> [titulo]</t>
  </si>
  <si>
    <t xml:space="preserve"> [subtitulo]</t>
  </si>
  <si>
    <t xml:space="preserve"> [tags]</t>
  </si>
  <si>
    <t xml:space="preserve"> [url]</t>
  </si>
  <si>
    <t xml:space="preserve"> [iso_pais]</t>
  </si>
  <si>
    <t>[nivel_administrativo]</t>
  </si>
  <si>
    <t>[descripcion_larga]</t>
  </si>
  <si>
    <t>[fecha_publicacion]</t>
  </si>
  <si>
    <t xml:space="preserve"> [idioma]</t>
  </si>
  <si>
    <t xml:space="preserve"> [responsable]</t>
  </si>
  <si>
    <t xml:space="preserve"> [shopify]</t>
  </si>
  <si>
    <t xml:space="preserve"> [auxiliar]</t>
  </si>
  <si>
    <t xml:space="preserve"> [rango_edad]</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</si>
  <si>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</si>
  <si>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</si>
  <si>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</si>
  <si>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</si>
  <si>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</si>
  <si>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</si>
  <si>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</si>
  <si>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</si>
  <si>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</si>
  <si>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</si>
  <si>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</si>
  <si>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</si>
  <si>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</si>
  <si>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</si>
  <si>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</si>
  <si>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</si>
  <si>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</si>
  <si>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</si>
  <si>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</si>
  <si>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</si>
  <si>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</si>
  <si>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</si>
  <si>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</si>
  <si>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</si>
  <si>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</si>
  <si>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</si>
  <si>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</si>
  <si>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</si>
  <si>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</si>
  <si>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</si>
  <si>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</si>
  <si>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</si>
  <si>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</si>
  <si>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</si>
  <si>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</si>
  <si>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</si>
  <si>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</si>
  <si>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</si>
  <si>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</si>
  <si>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</si>
  <si>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</si>
  <si>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</si>
  <si>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</si>
  <si>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</si>
  <si>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</si>
  <si>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</si>
  <si>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</si>
  <si>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</si>
  <si>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</si>
  <si>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</si>
  <si>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</si>
  <si>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</si>
  <si>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</si>
  <si>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</si>
  <si>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</si>
  <si>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</si>
  <si>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</si>
  <si>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Gráfico 9</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</si>
  <si>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</si>
  <si>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</si>
  <si>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</si>
  <si>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</si>
  <si>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</si>
  <si>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</si>
  <si>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</si>
  <si>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</si>
  <si>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</si>
  <si>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</si>
  <si>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</si>
  <si>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</si>
  <si>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</si>
  <si>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</si>
  <si>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</si>
  <si>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</si>
  <si>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</si>
  <si>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</si>
  <si>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</si>
  <si>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</si>
  <si>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</si>
  <si>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</si>
  <si>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</si>
  <si>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</si>
  <si>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</si>
  <si>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</si>
  <si>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</si>
  <si>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</si>
  <si>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</si>
  <si>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</si>
  <si>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</si>
  <si>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</si>
  <si>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</si>
  <si>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</si>
  <si>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</si>
  <si>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</si>
  <si>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</si>
  <si>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</si>
  <si>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</si>
  <si>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</si>
  <si>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</si>
  <si>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</si>
  <si>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</si>
  <si>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</si>
  <si>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</si>
  <si>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</si>
  <si>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</si>
  <si>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</si>
  <si>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</si>
  <si>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</si>
  <si>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</si>
  <si>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</si>
  <si>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</si>
  <si>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</si>
  <si>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</si>
  <si>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</si>
  <si>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</si>
  <si>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</si>
  <si>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</si>
  <si>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</si>
  <si>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</si>
  <si>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</si>
  <si>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</si>
  <si>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</si>
  <si>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</si>
  <si>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</si>
  <si>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</si>
  <si>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</si>
  <si>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</si>
  <si>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</si>
  <si>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</si>
  <si>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</si>
  <si>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</si>
  <si>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</si>
  <si>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</si>
  <si>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</si>
  <si>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</si>
  <si>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</si>
  <si>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</si>
  <si>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</si>
  <si>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</si>
  <si>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</si>
  <si>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</si>
  <si>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</si>
  <si>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</si>
  <si>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</si>
  <si>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</si>
  <si>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</si>
  <si>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</si>
  <si>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</si>
  <si>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</si>
  <si>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</si>
  <si>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</si>
  <si>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</si>
  <si>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</si>
  <si>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</si>
  <si>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</si>
  <si>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</si>
  <si>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</si>
  <si>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</si>
  <si>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</si>
  <si>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</si>
  <si>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</si>
  <si>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</si>
  <si>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</si>
  <si>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</si>
  <si>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</si>
  <si>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</si>
  <si>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</si>
  <si>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</si>
  <si>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</si>
  <si>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</si>
  <si>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</si>
  <si>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</si>
  <si>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</si>
  <si>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</si>
  <si>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</si>
  <si>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</si>
  <si>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</si>
  <si>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</si>
  <si>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</si>
  <si>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</si>
  <si>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</si>
  <si>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</si>
  <si>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</si>
  <si>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</si>
  <si>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</si>
  <si>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</si>
  <si>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</si>
  <si>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</si>
  <si>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</si>
  <si>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</si>
  <si>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</si>
  <si>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</si>
  <si>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</si>
  <si>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</si>
  <si>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</si>
  <si>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</si>
  <si>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</si>
  <si>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</si>
  <si>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</si>
  <si>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</si>
  <si>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</si>
  <si>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</si>
  <si>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</si>
  <si>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</si>
  <si>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</si>
  <si>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</si>
  <si>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</si>
  <si>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</si>
  <si>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</si>
  <si>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</si>
  <si>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</si>
  <si>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</si>
  <si>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</si>
  <si>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</si>
  <si>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</si>
  <si>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</si>
  <si>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</si>
  <si>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</si>
  <si>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</si>
  <si>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</si>
  <si>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</si>
  <si>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</si>
  <si>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</si>
  <si>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</si>
  <si>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Gráfico 10</t>
  </si>
  <si>
    <t>Gráfico 11</t>
  </si>
  <si>
    <t>Número de Empleados</t>
  </si>
  <si>
    <t>Gráfico 12</t>
  </si>
  <si>
    <t>Gráfico 13</t>
  </si>
  <si>
    <t>Gráfico 14</t>
  </si>
  <si>
    <t>Gráfico 15</t>
  </si>
  <si>
    <t>Gráfico 16</t>
  </si>
  <si>
    <t>Gráfico 17</t>
  </si>
  <si>
    <t>Gráfico 18</t>
  </si>
  <si>
    <t>Gráfico 19</t>
  </si>
  <si>
    <t>Gráfico 20</t>
  </si>
  <si>
    <t>Gráfico 21</t>
  </si>
  <si>
    <t>Gráfico 22</t>
  </si>
  <si>
    <t>Gráfico 23</t>
  </si>
  <si>
    <t>Gráfico 24</t>
  </si>
  <si>
    <t>Gráfico 25</t>
  </si>
  <si>
    <t>id3</t>
  </si>
  <si>
    <t>Grá</t>
  </si>
  <si>
    <t>Inf</t>
  </si>
  <si>
    <t>Rep</t>
  </si>
  <si>
    <t>MOVIL</t>
  </si>
  <si>
    <t>MUESTRA</t>
  </si>
  <si>
    <t>FILTRO1</t>
  </si>
  <si>
    <t>Lista Desplegable/variable específica</t>
  </si>
  <si>
    <t>Columna2</t>
  </si>
  <si>
    <t>Acha</t>
  </si>
  <si>
    <t>Acha-100201028</t>
  </si>
  <si>
    <t>Acha-100201028 | Prod: Marino-100201 | Sector: Pesca-1002 | Industria: AGR - 10</t>
  </si>
  <si>
    <t>100201028acha</t>
  </si>
  <si>
    <t>INSERT INTO categoria VALUES (100201028,'Acha','Acha-100201028','Acha-100201028 | Prod: Marino-100201 | Sector: Pesca-1002 | Industria: AGR - 10',100201);</t>
  </si>
  <si>
    <t>Agujilla</t>
  </si>
  <si>
    <t>Agujilla-100201029</t>
  </si>
  <si>
    <t>Agujilla-100201029 | Prod: Marino-100201 | Sector: Pesca-1002 | Industria: AGR - 10</t>
  </si>
  <si>
    <t>100201029agujilla</t>
  </si>
  <si>
    <t>INSERT INTO categoria VALUES (100201029,'Agujilla','Agujilla-100201029','Agujilla-100201029 | Prod: Marino-100201 | Sector: Pesca-1002 | Industria: AGR - 10',100201);</t>
  </si>
  <si>
    <t>Alfonsino</t>
  </si>
  <si>
    <t>Alfonsino-100201030</t>
  </si>
  <si>
    <t>Alfonsino-100201030 | Prod: Marino-100201 | Sector: Pesca-1002 | Industria: AGR - 10</t>
  </si>
  <si>
    <t>100201030alfonsino</t>
  </si>
  <si>
    <t>INSERT INTO categoria VALUES (100201030,'Alfonsino','Alfonsino-100201030','Alfonsino-100201030 | Prod: Marino-100201 | Sector: Pesca-1002 | Industria: AGR - 10',100201);</t>
  </si>
  <si>
    <t>Apañado</t>
  </si>
  <si>
    <t>Apañado-100201031</t>
  </si>
  <si>
    <t>Apañado-100201031 | Prod: Marino-100201 | Sector: Pesca-1002 | Industria: AGR - 10</t>
  </si>
  <si>
    <t>100201031apañado</t>
  </si>
  <si>
    <t>INSERT INTO categoria VALUES (100201031,'Apañado','Apañado-100201031','Apañado-100201031 | Prod: Marino-100201 | Sector: Pesca-1002 | Industria: AGR - 10',100201);</t>
  </si>
  <si>
    <t>Ayanque</t>
  </si>
  <si>
    <t>Ayanque-100201032</t>
  </si>
  <si>
    <t>Ayanque-100201032 | Prod: Marino-100201 | Sector: Pesca-1002 | Industria: AGR - 10</t>
  </si>
  <si>
    <t>100201032ayanque</t>
  </si>
  <si>
    <t>INSERT INTO categoria VALUES (100201032,'Ayanque','Ayanque-100201032','Ayanque-100201032 | Prod: Marino-100201 | Sector: Pesca-1002 | Industria: AGR - 10',100201);</t>
  </si>
  <si>
    <t>Azulejo</t>
  </si>
  <si>
    <t>Azulejo-100201033</t>
  </si>
  <si>
    <t>Azulejo-100201033 | Prod: Marino-100201 | Sector: Pesca-1002 | Industria: AGR - 10</t>
  </si>
  <si>
    <t>100201033azulejo</t>
  </si>
  <si>
    <t>INSERT INTO categoria VALUES (100201033,'Azulejo','Azulejo-100201033','Azulejo-100201033 | Prod: Marino-100201 | Sector: Pesca-1002 | Industria: AGR - 10',100201);</t>
  </si>
  <si>
    <t>Besugo</t>
  </si>
  <si>
    <t>Besugo-100201034</t>
  </si>
  <si>
    <t>Besugo-100201034 | Prod: Marino-100201 | Sector: Pesca-1002 | Industria: AGR - 10</t>
  </si>
  <si>
    <t>100201034besugo</t>
  </si>
  <si>
    <t>INSERT INTO categoria VALUES (100201034,'Besugo','Besugo-100201034','Besugo-100201034 | Prod: Marino-100201 | Sector: Pesca-1002 | Industria: AGR - 10',100201);</t>
  </si>
  <si>
    <t>Blanquillo</t>
  </si>
  <si>
    <t>Blanquillo-100201035</t>
  </si>
  <si>
    <t>Blanquillo-100201035 | Prod: Marino-100201 | Sector: Pesca-1002 | Industria: AGR - 10</t>
  </si>
  <si>
    <t>100201035blanquillo</t>
  </si>
  <si>
    <t>INSERT INTO categoria VALUES (100201035,'Blanquillo','Blanquillo-100201035','Blanquillo-100201035 | Prod: Marino-100201 | Sector: Pesca-1002 | Industria: AGR - 10',100201);</t>
  </si>
  <si>
    <t>Bonito</t>
  </si>
  <si>
    <t>Bonito-100201036</t>
  </si>
  <si>
    <t>Bonito-100201036 | Prod: Marino-100201 | Sector: Pesca-1002 | Industria: AGR - 10</t>
  </si>
  <si>
    <t>100201036bonito</t>
  </si>
  <si>
    <t>INSERT INTO categoria VALUES (100201036,'Bonito','Bonito-100201036','Bonito-100201036 | Prod: Marino-100201 | Sector: Pesca-1002 | Industria: AGR - 10',100201);</t>
  </si>
  <si>
    <t>Breca O Bilagay</t>
  </si>
  <si>
    <t>Breca O Bilagay-100201037</t>
  </si>
  <si>
    <t>Breca O Bilagay-100201037 | Prod: Marino-100201 | Sector: Pesca-1002 | Industria: AGR - 10</t>
  </si>
  <si>
    <t>100201037breca_o_bilagay</t>
  </si>
  <si>
    <t>INSERT INTO categoria VALUES (100201037,'Breca O Bilagay','Breca O Bilagay-100201037','Breca O Bilagay-100201037 | Prod: Marino-100201 | Sector: Pesca-1002 | Industria: AGR - 10',100201);</t>
  </si>
  <si>
    <t>Brotula</t>
  </si>
  <si>
    <t>Brotula-100201038</t>
  </si>
  <si>
    <t>Brotula-100201038 | Prod: Marino-100201 | Sector: Pesca-1002 | Industria: AGR - 10</t>
  </si>
  <si>
    <t>100201038brotula</t>
  </si>
  <si>
    <t>INSERT INTO categoria VALUES (100201038,'Brotula','Brotula-100201038','Brotula-100201038 | Prod: Marino-100201 | Sector: Pesca-1002 | Industria: AGR - 10',100201);</t>
  </si>
  <si>
    <t>Cabinza</t>
  </si>
  <si>
    <t>Cabinza-100201039</t>
  </si>
  <si>
    <t>Cabinza-100201039 | Prod: Marino-100201 | Sector: Pesca-1002 | Industria: AGR - 10</t>
  </si>
  <si>
    <t>100201039cabinza</t>
  </si>
  <si>
    <t>INSERT INTO categoria VALUES (100201039,'Cabinza','Cabinza-100201039','Cabinza-100201039 | Prod: Marino-100201 | Sector: Pesca-1002 | Industria: AGR - 10',100201);</t>
  </si>
  <si>
    <t>Cabrilla</t>
  </si>
  <si>
    <t>Cabrilla-100201040</t>
  </si>
  <si>
    <t>Cabrilla-100201040 | Prod: Marino-100201 | Sector: Pesca-1002 | Industria: AGR - 10</t>
  </si>
  <si>
    <t>100201040cabrilla</t>
  </si>
  <si>
    <t>INSERT INTO categoria VALUES (100201040,'Cabrilla','Cabrilla-100201040','Cabrilla-100201040 | Prod: Marino-100201 | Sector: Pesca-1002 | Industria: AGR - 10',100201);</t>
  </si>
  <si>
    <t>Cachurreta</t>
  </si>
  <si>
    <t>Cachurreta-100201041</t>
  </si>
  <si>
    <t>Cachurreta-100201041 | Prod: Marino-100201 | Sector: Pesca-1002 | Industria: AGR - 10</t>
  </si>
  <si>
    <t>100201041cachurreta</t>
  </si>
  <si>
    <t>INSERT INTO categoria VALUES (100201041,'Cachurreta','Cachurreta-100201041','Cachurreta-100201041 | Prod: Marino-100201 | Sector: Pesca-1002 | Industria: AGR - 10',100201);</t>
  </si>
  <si>
    <t>Cazon</t>
  </si>
  <si>
    <t>Cazon-100201042</t>
  </si>
  <si>
    <t>Cazon-100201042 | Prod: Marino-100201 | Sector: Pesca-1002 | Industria: AGR - 10</t>
  </si>
  <si>
    <t>100201042cazon</t>
  </si>
  <si>
    <t>INSERT INTO categoria VALUES (100201042,'Cazon','Cazon-100201042','Cazon-100201042 | Prod: Marino-100201 | Sector: Pesca-1002 | Industria: AGR - 10',100201);</t>
  </si>
  <si>
    <t>Chancharro</t>
  </si>
  <si>
    <t>Chancharro-100201043</t>
  </si>
  <si>
    <t>Chancharro-100201043 | Prod: Marino-100201 | Sector: Pesca-1002 | Industria: AGR - 10</t>
  </si>
  <si>
    <t>100201043chancharro</t>
  </si>
  <si>
    <t>INSERT INTO categoria VALUES (100201043,'Chancharro','Chancharro-100201043','Chancharro-100201043 | Prod: Marino-100201 | Sector: Pesca-1002 | Industria: AGR - 10',100201);</t>
  </si>
  <si>
    <t>Cochinilla</t>
  </si>
  <si>
    <t>Cochinilla-100201044</t>
  </si>
  <si>
    <t>Cochinilla-100201044 | Prod: Marino-100201 | Sector: Pesca-1002 | Industria: AGR - 10</t>
  </si>
  <si>
    <t>100201044cochinilla</t>
  </si>
  <si>
    <t>INSERT INTO categoria VALUES (100201044,'Cochinilla','Cochinilla-100201044','Cochinilla-100201044 | Prod: Marino-100201 | Sector: Pesca-1002 | Industria: AGR - 10',100201);</t>
  </si>
  <si>
    <t>Cojinoba</t>
  </si>
  <si>
    <t>Cojinoba-100201045</t>
  </si>
  <si>
    <t>Cojinoba-100201045 | Prod: Marino-100201 | Sector: Pesca-1002 | Industria: AGR - 10</t>
  </si>
  <si>
    <t>100201045cojinoba</t>
  </si>
  <si>
    <t>INSERT INTO categoria VALUES (100201045,'Cojinoba','Cojinoba-100201045','Cojinoba-100201045 | Prod: Marino-100201 | Sector: Pesca-1002 | Industria: AGR - 10',100201);</t>
  </si>
  <si>
    <t>Dorado De Altura</t>
  </si>
  <si>
    <t>Dorado De Altura-100201046</t>
  </si>
  <si>
    <t>Dorado De Altura-100201046 | Prod: Marino-100201 | Sector: Pesca-1002 | Industria: AGR - 10</t>
  </si>
  <si>
    <t>100201046dorado_de_altura</t>
  </si>
  <si>
    <t>INSERT INTO categoria VALUES (100201046,'Dorado De Altura','Dorado De Altura-100201046','Dorado De Altura-100201046 | Prod: Marino-100201 | Sector: Pesca-1002 | Industria: AGR - 10',100201);</t>
  </si>
  <si>
    <t>Draco Rayado</t>
  </si>
  <si>
    <t>Draco Rayado-100201047</t>
  </si>
  <si>
    <t>Draco Rayado-100201047 | Prod: Marino-100201 | Sector: Pesca-1002 | Industria: AGR - 10</t>
  </si>
  <si>
    <t>100201047draco_rayado</t>
  </si>
  <si>
    <t>INSERT INTO categoria VALUES (100201047,'Draco Rayado','Draco Rayado-100201047','Draco Rayado-100201047 | Prod: Marino-100201 | Sector: Pesca-1002 | Industria: AGR - 10',100201);</t>
  </si>
  <si>
    <t>Huaiquil O Corvinilla</t>
  </si>
  <si>
    <t>Huaiquil O Corvinilla-100201048</t>
  </si>
  <si>
    <t>Huaiquil O Corvinilla-100201048 | Prod: Marino-100201 | Sector: Pesca-1002 | Industria: AGR - 10</t>
  </si>
  <si>
    <t>100201048huaiquil_o_corvinilla</t>
  </si>
  <si>
    <t>INSERT INTO categoria VALUES (100201048,'Huaiquil O Corvinilla','Huaiquil O Corvinilla-100201048','Huaiquil O Corvinilla-100201048 | Prod: Marino-100201 | Sector: Pesca-1002 | Industria: AGR - 10',100201);</t>
  </si>
  <si>
    <t>Jerguilla</t>
  </si>
  <si>
    <t>Jerguilla-100201049</t>
  </si>
  <si>
    <t>Jerguilla-100201049 | Prod: Marino-100201 | Sector: Pesca-1002 | Industria: AGR - 10</t>
  </si>
  <si>
    <t>100201049jerguilla</t>
  </si>
  <si>
    <t>INSERT INTO categoria VALUES (100201049,'Jerguilla','Jerguilla-100201049','Jerguilla-100201049 | Prod: Marino-100201 | Sector: Pesca-1002 | Industria: AGR - 10',100201);</t>
  </si>
  <si>
    <t>Lenguado</t>
  </si>
  <si>
    <t>Lenguado-100201050</t>
  </si>
  <si>
    <t>Lenguado-100201050 | Prod: Marino-100201 | Sector: Pesca-1002 | Industria: AGR - 10</t>
  </si>
  <si>
    <t>100201050lenguado</t>
  </si>
  <si>
    <t>INSERT INTO categoria VALUES (100201050,'Lenguado','Lenguado-100201050','Lenguado-100201050 | Prod: Marino-100201 | Sector: Pesca-1002 | Industria: AGR - 10',100201);</t>
  </si>
  <si>
    <t>Machuelo Tritre</t>
  </si>
  <si>
    <t>Machuelo Tritre-100201051</t>
  </si>
  <si>
    <t>Machuelo Tritre-100201051 | Prod: Marino-100201 | Sector: Pesca-1002 | Industria: AGR - 10</t>
  </si>
  <si>
    <t>100201051machuelo_tritre</t>
  </si>
  <si>
    <t>INSERT INTO categoria VALUES (100201051,'Machuelo Tritre','Machuelo Tritre-100201051','Machuelo Tritre-100201051 | Prod: Marino-100201 | Sector: Pesca-1002 | Industria: AGR - 10',100201);</t>
  </si>
  <si>
    <t>Marlin</t>
  </si>
  <si>
    <t>Marlin-100201052</t>
  </si>
  <si>
    <t>Marlin-100201052 | Prod: Marino-100201 | Sector: Pesca-1002 | Industria: AGR - 10</t>
  </si>
  <si>
    <t>100201052marlin</t>
  </si>
  <si>
    <t>INSERT INTO categoria VALUES (100201052,'Marlin','Marlin-100201052','Marlin-100201052 | Prod: Marino-100201 | Sector: Pesca-1002 | Industria: AGR - 10',100201);</t>
  </si>
  <si>
    <t>Marrajo O Tiburon</t>
  </si>
  <si>
    <t>Marrajo O Tiburon-100201053</t>
  </si>
  <si>
    <t>Marrajo O Tiburon-100201053 | Prod: Marino-100201 | Sector: Pesca-1002 | Industria: AGR - 10</t>
  </si>
  <si>
    <t>100201053marrajo_o_tiburon</t>
  </si>
  <si>
    <t>INSERT INTO categoria VALUES (100201053,'Marrajo O Tiburon','Marrajo O Tiburon-100201053','Marrajo O Tiburon-100201053 | Prod: Marino-100201 | Sector: Pesca-1002 | Industria: AGR - 10',100201);</t>
  </si>
  <si>
    <t>Nanue</t>
  </si>
  <si>
    <t>Nanue-100201054</t>
  </si>
  <si>
    <t>Nanue-100201054 | Prod: Marino-100201 | Sector: Pesca-1002 | Industria: AGR - 10</t>
  </si>
  <si>
    <t>100201054nanue</t>
  </si>
  <si>
    <t>INSERT INTO categoria VALUES (100201054,'Nanue','Nanue-100201054','Nanue-100201054 | Prod: Marino-100201 | Sector: Pesca-1002 | Industria: AGR - 10',100201);</t>
  </si>
  <si>
    <t>Orange Roughy</t>
  </si>
  <si>
    <t>Orange Roughy-100201055</t>
  </si>
  <si>
    <t>Orange Roughy-100201055 | Prod: Marino-100201 | Sector: Pesca-1002 | Industria: AGR - 10</t>
  </si>
  <si>
    <t>100201055orange_roughy</t>
  </si>
  <si>
    <t>INSERT INTO categoria VALUES (100201055,'Orange Roughy','Orange Roughy-100201055','Orange Roughy-100201055 | Prod: Marino-100201 | Sector: Pesca-1002 | Industria: AGR - 10',100201);</t>
  </si>
  <si>
    <t>Pejegallo</t>
  </si>
  <si>
    <t>Pejegallo-100201056</t>
  </si>
  <si>
    <t>Pejegallo-100201056 | Prod: Marino-100201 | Sector: Pesca-1002 | Industria: AGR - 10</t>
  </si>
  <si>
    <t>100201056pejegallo</t>
  </si>
  <si>
    <t>INSERT INTO categoria VALUES (100201056,'Pejegallo','Pejegallo-100201056','Pejegallo-100201056 | Prod: Marino-100201 | Sector: Pesca-1002 | Industria: AGR - 10',100201);</t>
  </si>
  <si>
    <t>Pejeperro</t>
  </si>
  <si>
    <t>Pejeperro-100201057</t>
  </si>
  <si>
    <t>Pejeperro-100201057 | Prod: Marino-100201 | Sector: Pesca-1002 | Industria: AGR - 10</t>
  </si>
  <si>
    <t>100201057pejeperro</t>
  </si>
  <si>
    <t>INSERT INTO categoria VALUES (100201057,'Pejeperro','Pejeperro-100201057','Pejeperro-100201057 | Prod: Marino-100201 | Sector: Pesca-1002 | Industria: AGR - 10',100201);</t>
  </si>
  <si>
    <t>Pejerrata</t>
  </si>
  <si>
    <t>Pejerrata-100201058</t>
  </si>
  <si>
    <t>Pejerrata-100201058 | Prod: Marino-100201 | Sector: Pesca-1002 | Industria: AGR - 10</t>
  </si>
  <si>
    <t>100201058pejerrata</t>
  </si>
  <si>
    <t>INSERT INTO categoria VALUES (100201058,'Pejerrata','Pejerrata-100201058','Pejerrata-100201058 | Prod: Marino-100201 | Sector: Pesca-1002 | Industria: AGR - 10',100201);</t>
  </si>
  <si>
    <t>Pejesapo</t>
  </si>
  <si>
    <t>Pejesapo-100201059</t>
  </si>
  <si>
    <t>Pejesapo-100201059 | Prod: Marino-100201 | Sector: Pesca-1002 | Industria: AGR - 10</t>
  </si>
  <si>
    <t>100201059pejesapo</t>
  </si>
  <si>
    <t>INSERT INTO categoria VALUES (100201059,'Pejesapo','Pejesapo-100201059','Pejesapo-100201059 | Prod: Marino-100201 | Sector: Pesca-1002 | Industria: AGR - 10',100201);</t>
  </si>
  <si>
    <t>Puye</t>
  </si>
  <si>
    <t>Puye-100201060</t>
  </si>
  <si>
    <t>Puye-100201060 | Prod: Marino-100201 | Sector: Pesca-1002 | Industria: AGR - 10</t>
  </si>
  <si>
    <t>100201060puye</t>
  </si>
  <si>
    <t>INSERT INTO categoria VALUES (100201060,'Puye','Puye-100201060','Puye-100201060 | Prod: Marino-100201 | Sector: Pesca-1002 | Industria: AGR - 10',100201);</t>
  </si>
  <si>
    <t>Raya</t>
  </si>
  <si>
    <t>Raya-100201061</t>
  </si>
  <si>
    <t>Raya-100201061 | Prod: Marino-100201 | Sector: Pesca-1002 | Industria: AGR - 10</t>
  </si>
  <si>
    <t>100201061raya</t>
  </si>
  <si>
    <t>INSERT INTO categoria VALUES (100201061,'Raya','Raya-100201061','Raya-100201061 | Prod: Marino-100201 | Sector: Pesca-1002 | Industria: AGR - 10',100201);</t>
  </si>
  <si>
    <t>Remoremo</t>
  </si>
  <si>
    <t>Remoremo-100201062</t>
  </si>
  <si>
    <t>Remoremo-100201062 | Prod: Marino-100201 | Sector: Pesca-1002 | Industria: AGR - 10</t>
  </si>
  <si>
    <t>100201062remoremo</t>
  </si>
  <si>
    <t>INSERT INTO categoria VALUES (100201062,'Remoremo','Remoremo-100201062','Remoremo-100201062 | Prod: Marino-100201 | Sector: Pesca-1002 | Industria: AGR - 10',100201);</t>
  </si>
  <si>
    <t>Robalo</t>
  </si>
  <si>
    <t>Robalo-100201063</t>
  </si>
  <si>
    <t>Robalo-100201063 | Prod: Marino-100201 | Sector: Pesca-1002 | Industria: AGR - 10</t>
  </si>
  <si>
    <t>100201063robalo</t>
  </si>
  <si>
    <t>INSERT INTO categoria VALUES (100201063,'Robalo','Robalo-100201063','Robalo-100201063 | Prod: Marino-100201 | Sector: Pesca-1002 | Industria: AGR - 10',100201);</t>
  </si>
  <si>
    <t>Rococo</t>
  </si>
  <si>
    <t>Rococo-100201064</t>
  </si>
  <si>
    <t>Rococo-100201064 | Prod: Marino-100201 | Sector: Pesca-1002 | Industria: AGR - 10</t>
  </si>
  <si>
    <t>100201064rococo</t>
  </si>
  <si>
    <t>INSERT INTO categoria VALUES (100201064,'Rococo','Rococo-100201064','Rococo-100201064 | Prod: Marino-100201 | Sector: Pesca-1002 | Industria: AGR - 10',100201);</t>
  </si>
  <si>
    <t>Rollizo</t>
  </si>
  <si>
    <t>Rollizo-100201065</t>
  </si>
  <si>
    <t>Rollizo-100201065 | Prod: Marino-100201 | Sector: Pesca-1002 | Industria: AGR - 10</t>
  </si>
  <si>
    <t>100201065rollizo</t>
  </si>
  <si>
    <t>INSERT INTO categoria VALUES (100201065,'Rollizo','Rollizo-100201065','Rollizo-100201065 | Prod: Marino-100201 | Sector: Pesca-1002 | Industria: AGR - 10',100201);</t>
  </si>
  <si>
    <t>Roncacho</t>
  </si>
  <si>
    <t>Roncacho-100201066</t>
  </si>
  <si>
    <t>Roncacho-100201066 | Prod: Marino-100201 | Sector: Pesca-1002 | Industria: AGR - 10</t>
  </si>
  <si>
    <t>100201066roncacho</t>
  </si>
  <si>
    <t>INSERT INTO categoria VALUES (100201066,'Roncacho','Roncacho-100201066','Roncacho-100201066 | Prod: Marino-100201 | Sector: Pesca-1002 | Industria: AGR - 10',100201);</t>
  </si>
  <si>
    <t>Sargo</t>
  </si>
  <si>
    <t>Sargo-100201067</t>
  </si>
  <si>
    <t>Sargo-100201067 | Prod: Marino-100201 | Sector: Pesca-1002 | Industria: AGR - 10</t>
  </si>
  <si>
    <t>100201067sargo</t>
  </si>
  <si>
    <t>INSERT INTO categoria VALUES (100201067,'Sargo','Sargo-100201067','Sargo-100201067 | Prod: Marino-100201 | Sector: Pesca-1002 | Industria: AGR - 10',100201);</t>
  </si>
  <si>
    <t>Tollo</t>
  </si>
  <si>
    <t>Tollo-100201068</t>
  </si>
  <si>
    <t>Tollo-100201068 | Prod: Marino-100201 | Sector: Pesca-1002 | Industria: AGR - 10</t>
  </si>
  <si>
    <t>100201068tollo</t>
  </si>
  <si>
    <t>INSERT INTO categoria VALUES (100201068,'Tollo','Tollo-100201068','Tollo-100201068 | Prod: Marino-100201 | Sector: Pesca-1002 | Industria: AGR - 10',100201);</t>
  </si>
  <si>
    <t>Tomoyo</t>
  </si>
  <si>
    <t>Tomoyo-100201069</t>
  </si>
  <si>
    <t>Tomoyo-100201069 | Prod: Marino-100201 | Sector: Pesca-1002 | Industria: AGR - 10</t>
  </si>
  <si>
    <t>100201069tomoyo</t>
  </si>
  <si>
    <t>INSERT INTO categoria VALUES (100201069,'Tomoyo','Tomoyo-100201069','Tomoyo-100201069 | Prod: Marino-100201 | Sector: Pesca-1002 | Industria: AGR - 10',100201);</t>
  </si>
  <si>
    <t>Turbot</t>
  </si>
  <si>
    <t>Turbot-100201070</t>
  </si>
  <si>
    <t>Turbot-100201070 | Prod: Marino-100201 | Sector: Pesca-1002 | Industria: AGR - 10</t>
  </si>
  <si>
    <t>100201070turbot</t>
  </si>
  <si>
    <t>INSERT INTO categoria VALUES (100201070,'Turbot','Turbot-100201070','Turbot-100201070 | Prod: Marino-100201 | Sector: Pesca-1002 | Industria: AGR - 10',100201);</t>
  </si>
  <si>
    <t>Vidriola, Palometa, Dorado O Toremo</t>
  </si>
  <si>
    <t>Vidriola, Palometa, Dorado O Toremo-100201071</t>
  </si>
  <si>
    <t>Vidriola, Palometa, Dorado O Toremo-100201071 | Prod: Marino-100201 | Sector: Pesca-1002 | Industria: AGR - 10</t>
  </si>
  <si>
    <t>100201071vidriola,_palometa,_dorado_o_toremo</t>
  </si>
  <si>
    <t>INSERT INTO categoria VALUES (100201071,'Vidriola, Palometa, Dorado O Toremo','Vidriola, Palometa, Dorado O Toremo-100201071','Vidriola, Palometa, Dorado O Toremo-100201071 | Prod: Marino-100201 | Sector: Pesca-1002 | Industria: AGR - 10',100201);</t>
  </si>
  <si>
    <t>Vieja O Mulata</t>
  </si>
  <si>
    <t>Vieja O Mulata-100201072</t>
  </si>
  <si>
    <t>Vieja O Mulata-100201072 | Prod: Marino-100201 | Sector: Pesca-1002 | Industria: AGR - 10</t>
  </si>
  <si>
    <t>100201072vieja_o_mulata</t>
  </si>
  <si>
    <t>INSERT INTO categoria VALUES (100201072,'Vieja O Mulata','Vieja O Mulata-100201072','Vieja O Mulata-100201072 | Prod: Marino-100201 | Sector: Pesca-1002 | Industria: AGR - 10',100201);</t>
  </si>
  <si>
    <t>Tiburon</t>
  </si>
  <si>
    <t>Tiburon-100201073</t>
  </si>
  <si>
    <t>Tiburon-100201073 | Prod: Marino-100201 | Sector: Pesca-1002 | Industria: AGR - 10</t>
  </si>
  <si>
    <t>100201073tiburon</t>
  </si>
  <si>
    <t>INSERT INTO categoria VALUES (100201073,'Tiburon','Tiburon-100201073','Tiburon-100201073 | Prod: Marino-100201 | Sector: Pesca-1002 | Industria: AGR - 10',100201);</t>
  </si>
  <si>
    <t>Pejezorro</t>
  </si>
  <si>
    <t>Pejezorro-100201074</t>
  </si>
  <si>
    <t>Pejezorro-100201074 | Prod: Marino-100201 | Sector: Pesca-1002 | Industria: AGR - 10</t>
  </si>
  <si>
    <t>100201074pejezorro</t>
  </si>
  <si>
    <t>INSERT INTO categoria VALUES (100201074,'Pejezorro','Pejezorro-100201074','Pejezorro-100201074 | Prod: Marino-100201 | Sector: Pesca-1002 | Industria: AGR - 10',100201);</t>
  </si>
  <si>
    <t>Pelagic Armourhead</t>
  </si>
  <si>
    <t>Pelagic Armourhead-100201075</t>
  </si>
  <si>
    <t>Pelagic Armourhead-100201075 | Prod: Marino-100201 | Sector: Pesca-1002 | Industria: AGR - 10</t>
  </si>
  <si>
    <t>100201075pelagic_armourhead</t>
  </si>
  <si>
    <t>INSERT INTO categoria VALUES (100201075,'Pelagic Armourhead','Pelagic Armourhead-100201075','Pelagic Armourhead-100201075 | Prod: Marino-100201 | Sector: Pesca-1002 | Industria: AGR - 10',100201);</t>
  </si>
  <si>
    <t>Pez Sol</t>
  </si>
  <si>
    <t>Pez Sol-100201076</t>
  </si>
  <si>
    <t>Pez Sol-100201076 | Prod: Marino-100201 | Sector: Pesca-1002 | Industria: AGR - 10</t>
  </si>
  <si>
    <t>100201076pez_sol</t>
  </si>
  <si>
    <t>INSERT INTO categoria VALUES (100201076,'Pez Sol','Pez Sol-100201076','Pez Sol-100201076 | Prod: Marino-100201 | Sector: Pesca-1002 | Industria: AGR - 10',100201);</t>
  </si>
  <si>
    <t>Pichibueno</t>
  </si>
  <si>
    <t>Pichibueno-100201077</t>
  </si>
  <si>
    <t>Pichibueno-100201077 | Prod: Marino-100201 | Sector: Pesca-1002 | Industria: AGR - 10</t>
  </si>
  <si>
    <t>100201077pichibueno</t>
  </si>
  <si>
    <t>INSERT INTO categoria VALUES (100201077,'Pichibueno','Pichibueno-100201077','Pichibueno-100201077 | Prod: Marino-100201 | Sector: Pesca-1002 | Industria: AGR - 10',100201);</t>
  </si>
  <si>
    <t>Bagre</t>
  </si>
  <si>
    <t>Bagre-100201078</t>
  </si>
  <si>
    <t>Bagre-100201078 | Prod: Marino-100201 | Sector: Pesca-1002 | Industria: AGR - 10</t>
  </si>
  <si>
    <t>100201078bagre</t>
  </si>
  <si>
    <t>INSERT INTO categoria VALUES (100201078,'Bagre','Bagre-100201078','Bagre-100201078 | Prod: Marino-100201 | Sector: Pesca-1002 | Industria: AGR - 10',100201);</t>
  </si>
  <si>
    <t>Barracuda O Peto / Kana Kana</t>
  </si>
  <si>
    <t>Barracuda O Peto / Kana Kana-100201079</t>
  </si>
  <si>
    <t>Barracuda O Peto / Kana Kana-100201079 | Prod: Marino-100201 | Sector: Pesca-1002 | Industria: AGR - 10</t>
  </si>
  <si>
    <t>100201079barracuda_o_peto_/_kana_kana</t>
  </si>
  <si>
    <t>INSERT INTO categoria VALUES (100201079,'Barracuda O Peto / Kana Kana','Barracuda O Peto / Kana Kana-100201079','Barracuda O Peto / Kana Kana-100201079 | Prod: Marino-100201 | Sector: Pesca-1002 | Industria: AGR - 10',100201);</t>
  </si>
  <si>
    <t>Canque</t>
  </si>
  <si>
    <t>Canque-100201080</t>
  </si>
  <si>
    <t>Canque-100201080 | Prod: Marino-100201 | Sector: Pesca-1002 | Industria: AGR - 10</t>
  </si>
  <si>
    <t>100201080canque</t>
  </si>
  <si>
    <t>INSERT INTO categoria VALUES (100201080,'Canque','Canque-100201080','Canque-100201080 | Prod: Marino-100201 | Sector: Pesca-1002 | Industria: AGR - 10',100201);</t>
  </si>
  <si>
    <t>Chancharro-100201081</t>
  </si>
  <si>
    <t>Chancharro-100201081 | Prod: Marino-100201 | Sector: Pesca-1002 | Industria: AGR - 10</t>
  </si>
  <si>
    <t>100201081chancharro</t>
  </si>
  <si>
    <t>INSERT INTO categoria VALUES (100201081,'Chancharro','Chancharro-100201081','Chancharro-100201081 | Prod: Marino-100201 | Sector: Pesca-1002 | Industria: AGR - 10',100201);</t>
  </si>
  <si>
    <t>Cubiceps</t>
  </si>
  <si>
    <t>Cubiceps-100201082</t>
  </si>
  <si>
    <t>Cubiceps-100201082 | Prod: Marino-100201 | Sector: Pesca-1002 | Industria: AGR - 10</t>
  </si>
  <si>
    <t>100201082cubiceps</t>
  </si>
  <si>
    <t>INSERT INTO categoria VALUES (100201082,'Cubiceps','Cubiceps-100201082','Cubiceps-100201082 | Prod: Marino-100201 | Sector: Pesca-1002 | Industria: AGR - 10',100201);</t>
  </si>
  <si>
    <t>Emperador</t>
  </si>
  <si>
    <t>Emperador-100201083</t>
  </si>
  <si>
    <t>Emperador-100201083 | Prod: Marino-100201 | Sector: Pesca-1002 | Industria: AGR - 10</t>
  </si>
  <si>
    <t>100201083emperador</t>
  </si>
  <si>
    <t>INSERT INTO categoria VALUES (100201083,'Emperador','Emperador-100201083','Emperador-100201083 | Prod: Marino-100201 | Sector: Pesca-1002 | Industria: AGR - 10',100201);</t>
  </si>
  <si>
    <t>Esturion Osetra</t>
  </si>
  <si>
    <t>Esturion Osetra-100201084</t>
  </si>
  <si>
    <t>Esturion Osetra-100201084 | Prod: Marino-100201 | Sector: Pesca-1002 | Industria: AGR - 10</t>
  </si>
  <si>
    <t>100201084esturion_osetra</t>
  </si>
  <si>
    <t>INSERT INTO categoria VALUES (100201084,'Esturion Osetra','Esturion Osetra-100201084','Esturion Osetra-100201084 | Prod: Marino-100201 | Sector: Pesca-1002 | Industria: AGR - 10',100201);</t>
  </si>
  <si>
    <t>Granadero Grande</t>
  </si>
  <si>
    <t>Granadero Grande-100201085</t>
  </si>
  <si>
    <t>Granadero Grande-100201085 | Prod: Marino-100201 | Sector: Pesca-1002 | Industria: AGR - 10</t>
  </si>
  <si>
    <t>100201085granadero_grande</t>
  </si>
  <si>
    <t>INSERT INTO categoria VALUES (100201085,'Granadero Grande','Granadero Grande-100201085','Granadero Grande-100201085 | Prod: Marino-100201 | Sector: Pesca-1002 | Industria: AGR - 10',100201);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</si>
  <si>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</si>
  <si>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</si>
  <si>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</si>
  <si>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</si>
  <si>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</si>
  <si>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</si>
  <si>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</si>
  <si>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</si>
  <si>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</si>
  <si>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</si>
  <si>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Chocha</t>
  </si>
  <si>
    <t>Chocha-100202022</t>
  </si>
  <si>
    <t>Chocha-100202022 | Prod: Marino-100202 | Sector: Pesca-1002 | Industria: AGR - 10</t>
  </si>
  <si>
    <t>100202022chocha</t>
  </si>
  <si>
    <t>INSERT INTO categoria VALUES (100202022,'Chocha','Chocha-100202022','Chocha-100202022 | Prod: Marino-100202 | Sector: Pesca-1002 | Industria: AGR - 10',100202);</t>
  </si>
  <si>
    <t>Culengue</t>
  </si>
  <si>
    <t>Culengue-100202023</t>
  </si>
  <si>
    <t>Culengue-100202023 | Prod: Marino-100202 | Sector: Pesca-1002 | Industria: AGR - 10</t>
  </si>
  <si>
    <t>100202023culengue</t>
  </si>
  <si>
    <t>INSERT INTO categoria VALUES (100202023,'Culengue','Culengue-100202023','Culengue-100202023 | Prod: Marino-100202 | Sector: Pesca-1002 | Industria: AGR - 10',100202);</t>
  </si>
  <si>
    <t>Huepo O Navaja De Mar</t>
  </si>
  <si>
    <t>Huepo O Navaja De Mar-100202024</t>
  </si>
  <si>
    <t>Huepo O Navaja De Mar-100202024 | Prod: Marino-100202 | Sector: Pesca-1002 | Industria: AGR - 10</t>
  </si>
  <si>
    <t>100202024huepo_o_navaja_de_mar</t>
  </si>
  <si>
    <t>INSERT INTO categoria VALUES (100202024,'Huepo O Navaja De Mar','Huepo O Navaja De Mar-100202024','Huepo O Navaja De Mar-100202024 | Prod: Marino-100202 | Sector: Pesca-1002 | Industria: AGR - 10',100202);</t>
  </si>
  <si>
    <t>Taca</t>
  </si>
  <si>
    <t>Taca-100202025</t>
  </si>
  <si>
    <t>Taca-100202025 | Prod: Marino-100202 | Sector: Pesca-1002 | Industria: AGR - 10</t>
  </si>
  <si>
    <t>100202025taca</t>
  </si>
  <si>
    <t>INSERT INTO categoria VALUES (100202025,'Taca','Taca-100202025','Taca-100202025 | Prod: Marino-100202 | Sector: Pesca-1002 | Industria: AGR - 10',100202);</t>
  </si>
  <si>
    <t>Taquilla</t>
  </si>
  <si>
    <t>Taquilla-100202026</t>
  </si>
  <si>
    <t>Taquilla-100202026 | Prod: Marino-100202 | Sector: Pesca-1002 | Industria: AGR - 10</t>
  </si>
  <si>
    <t>100202026taquilla</t>
  </si>
  <si>
    <t>INSERT INTO categoria VALUES (100202026,'Taquilla','Taquilla-100202026','Taquilla-100202026 | Prod: Marino-100202 | Sector: Pesca-1002 | Industria: AGR - 10',100202);</t>
  </si>
  <si>
    <t>Tumbao</t>
  </si>
  <si>
    <t>Tumbao-100202027</t>
  </si>
  <si>
    <t>Tumbao-100202027 | Prod: Marino-100202 | Sector: Pesca-1002 | Industria: AGR - 10</t>
  </si>
  <si>
    <t>100202027tumbao</t>
  </si>
  <si>
    <t>INSERT INTO categoria VALUES (100202027,'Tumbao','Tumbao-100202027','Tumbao-100202027 | Prod: Marino-100202 | Sector: Pesca-1002 | Industria: AGR - 10',100202);</t>
  </si>
  <si>
    <t>Chasca</t>
  </si>
  <si>
    <t>Chasca-100203011</t>
  </si>
  <si>
    <t>Chasca-100203011 | Prod: Marino-100203 | Sector: Pesca-1002 | Industria: AGR - 10</t>
  </si>
  <si>
    <t>100203011chasca</t>
  </si>
  <si>
    <t>INSERT INTO categoria VALUES (100203011,'Chasca','Chasca-100203011','Chasca-100203011 | Prod: Marino-100203 | Sector: Pesca-1002 | Industria: AGR - 10',100203);</t>
  </si>
  <si>
    <t>Chicorea De Mar</t>
  </si>
  <si>
    <t>Chicorea De Mar-100203012</t>
  </si>
  <si>
    <t>Chicorea De Mar-100203012 | Prod: Marino-100203 | Sector: Pesca-1002 | Industria: AGR - 10</t>
  </si>
  <si>
    <t>100203012chicorea_de_mar</t>
  </si>
  <si>
    <t>INSERT INTO categoria VALUES (100203012,'Chicorea De Mar','Chicorea De Mar-100203012','Chicorea De Mar-100203012 | Prod: Marino-100203 | Sector: Pesca-1002 | Industria: AGR - 10',100203);</t>
  </si>
  <si>
    <t>Haematococcus</t>
  </si>
  <si>
    <t>Haematococcus-100203013</t>
  </si>
  <si>
    <t>Haematococcus-100203013 | Prod: Marino-100203 | Sector: Pesca-1002 | Industria: AGR - 10</t>
  </si>
  <si>
    <t>100203013haematococcus</t>
  </si>
  <si>
    <t>INSERT INTO categoria VALUES (100203013,'Haematococcus','Haematococcus-100203013','Haematococcus-100203013 | Prod: Marino-100203 | Sector: Pesca-1002 | Industria: AGR - 10',100203);</t>
  </si>
  <si>
    <t>Lechuguilla</t>
  </si>
  <si>
    <t>Lechuguilla-100203014</t>
  </si>
  <si>
    <t>Lechuguilla-100203014 | Prod: Marino-100203 | Sector: Pesca-1002 | Industria: AGR - 10</t>
  </si>
  <si>
    <t>100203014lechuguilla</t>
  </si>
  <si>
    <t>INSERT INTO categoria VALUES (100203014,'Lechuguilla','Lechuguilla-100203014','Lechuguilla-100203014 | Prod: Marino-100203 | Sector: Pesca-1002 | Industria: AGR - 10',100203);</t>
  </si>
  <si>
    <t>Liquen Gomoso</t>
  </si>
  <si>
    <t>Liquen Gomoso-100203015</t>
  </si>
  <si>
    <t>Liquen Gomoso-100203015 | Prod: Marino-100203 | Sector: Pesca-1002 | Industria: AGR - 10</t>
  </si>
  <si>
    <t>100203015liquen_gomoso</t>
  </si>
  <si>
    <t>INSERT INTO categoria VALUES (100203015,'Liquen Gomoso','Liquen Gomoso-100203015','Liquen Gomoso-100203015 | Prod: Marino-100203 | Sector: Pesca-1002 | Industria: AGR - 10',100203);</t>
  </si>
  <si>
    <t>Luche</t>
  </si>
  <si>
    <t>Luche-100203016</t>
  </si>
  <si>
    <t>Luche-100203016 | Prod: Marino-100203 | Sector: Pesca-1002 | Industria: AGR - 10</t>
  </si>
  <si>
    <t>100203016luche</t>
  </si>
  <si>
    <t>INSERT INTO categoria VALUES (100203016,'Luche','Luche-100203016','Luche-100203016 | Prod: Marino-100203 | Sector: Pesca-1002 | Industria: AGR - 10',100203);</t>
  </si>
  <si>
    <t>Langosta De J.Fernandez</t>
  </si>
  <si>
    <t>Langosta De J.Fernandez-100204011</t>
  </si>
  <si>
    <t>Langosta De J.Fernandez-100204011 | Prod: Marino-100204 | Sector: Pesca-1002 | Industria: AGR - 10</t>
  </si>
  <si>
    <t>100204011langosta_de_j.fernandez</t>
  </si>
  <si>
    <t>INSERT INTO categoria VALUES (100204011,'Langosta De J.Fernandez','Langosta De J.Fernandez-100204011','Langosta De J.Fernandez-100204011 | Prod: Marino-100204 | Sector: Pesca-1002 | Industria: AGR - 10',100204);</t>
  </si>
  <si>
    <t>Picoroco</t>
  </si>
  <si>
    <t>Picoroco-100204012</t>
  </si>
  <si>
    <t>Picoroco-100204012 | Prod: Marino-100204 | Sector: Pesca-1002 | Industria: AGR - 10</t>
  </si>
  <si>
    <t>100204012picoroco</t>
  </si>
  <si>
    <t>INSERT INTO categoria VALUES (100204012,'Picoroco','Picoroco-100204012','Picoroco-100204012 | Prod: Marino-100204 | Sector: Pesca-1002 | Industria: AGR - 10',100204);</t>
  </si>
  <si>
    <t>Pulga Saltarina O Gambita</t>
  </si>
  <si>
    <t>Pulga Saltarina O Gambita-100204013</t>
  </si>
  <si>
    <t>Pulga Saltarina O Gambita-100204013 | Prod: Marino-100204 | Sector: Pesca-1002 | Industria: AGR - 10</t>
  </si>
  <si>
    <t>100204013pulga_saltarina_o_gambita</t>
  </si>
  <si>
    <t>INSERT INTO categoria VALUES (100204013,'Pulga Saltarina O Gambita','Pulga Saltarina O Gambita-100204013','Pulga Saltarina O Gambita-100204013 | Prod: Marino-100204 | Sector: Pesca-1002 | Industria: AGR - 10',100204);</t>
  </si>
  <si>
    <t>Vaquilla</t>
  </si>
  <si>
    <t>Vaquilla-100401012</t>
  </si>
  <si>
    <t>Vaquilla-100401012 | Prod: Vacunos-100401 | Sector: Gan-1004 | Industria: AGR - 10</t>
  </si>
  <si>
    <t>100401012vaquilla</t>
  </si>
  <si>
    <t>INSERT INTO categoria VALUES (100401012,'Vaquilla','Vaquilla-100401012','Vaquilla-100401012 | Prod: Vacunos-100401 | Sector: Gan-1004 | Industria: AGR - 10',100401);</t>
  </si>
  <si>
    <t>Propóleo</t>
  </si>
  <si>
    <t>Propóleo-100409005</t>
  </si>
  <si>
    <t>Propóleo-100409005 | Prod: Abejas-100409 | Sector: Gan-1004 | Industria: AGR - 10</t>
  </si>
  <si>
    <t>100409005propoleo</t>
  </si>
  <si>
    <t>INSERT INTO categoria VALUES (100409005,'Propóleo','Propóleo-100409005','Propóleo-100409005 | Prod: Abejas-100409 | Sector: Gan-1004 | Industria: AGR - 10',100409);</t>
  </si>
  <si>
    <t>Miel y Propóleo</t>
  </si>
  <si>
    <t>Miel y Propóleo-100409006</t>
  </si>
  <si>
    <t>Miel y Propóleo-100409006 | Prod: Abejas-100409 | Sector: Gan-1004 | Industria: AGR - 10</t>
  </si>
  <si>
    <t>100409006miel_y_propoleo</t>
  </si>
  <si>
    <t>INSERT INTO categoria VALUES (100409006,'Miel y Propóleo','Miel y Propóleo-100409006','Miel y Propóleo-100409006 | Prod: Abejas-100409 | Sector: Gan-1004 | Industria: AGR - 10',100409);</t>
  </si>
  <si>
    <t>Municipal DAEM</t>
  </si>
  <si>
    <t>Municipal DAEM-220401023</t>
  </si>
  <si>
    <t>Municipal DAEM-220401023 | Prod: EstabEduca-220401 | Sector: Educación | Industria: SOCIEDAD - 22</t>
  </si>
  <si>
    <t>220401023municipal_daem</t>
  </si>
  <si>
    <t>INSERT INTO categoria VALUES (220401023,'Municipal DAEM','Municipal DAEM-220401023','Municipal DAEM-220401023 | Prod: EstabEduca-220401 | Sector: Educación | Industria: SOCIEDAD - 22',220401);</t>
  </si>
  <si>
    <t>Corporación Municipal</t>
  </si>
  <si>
    <t>Corporación Municipal-220401024</t>
  </si>
  <si>
    <t>Corporación Municipal-220401024 | Prod: EstabEduca-220401 | Sector: Educación | Industria: SOCIEDAD - 22</t>
  </si>
  <si>
    <t>220401024corporacion_municipal</t>
  </si>
  <si>
    <t>INSERT INTO categoria VALUES (220401024,'Corporación Municipal','Corporación Municipal-220401024','Corporación Municipal-220401024 | Prod: EstabEduca-220401 | Sector: Educación | Industria: SOCIEDAD - 22',220401);</t>
  </si>
  <si>
    <t>Código_Región</t>
  </si>
  <si>
    <t>Código_Comuna</t>
  </si>
  <si>
    <t>Id_Tipo_de_Empresa</t>
  </si>
  <si>
    <t>Tipo de Empresa</t>
  </si>
  <si>
    <t>Id_Procesamiento</t>
  </si>
  <si>
    <t>Procesamiento</t>
  </si>
  <si>
    <t>Id_Tipo_de_Envase</t>
  </si>
  <si>
    <t>Tipo de Envase</t>
  </si>
  <si>
    <t>Id_Propietario</t>
  </si>
  <si>
    <t>Propietario</t>
  </si>
  <si>
    <t>Id_Destino</t>
  </si>
  <si>
    <t>Destino</t>
  </si>
  <si>
    <t>Total de Fruta</t>
  </si>
  <si>
    <t>Año de Catastro del Proceso Agroindustrial</t>
  </si>
  <si>
    <t>Artesanal</t>
  </si>
  <si>
    <t>Adobo (procesamiento de aceitunas)</t>
  </si>
  <si>
    <t>Metálico</t>
  </si>
  <si>
    <t>Sin destino externo</t>
  </si>
  <si>
    <t>Plástico</t>
  </si>
  <si>
    <t>Empresa</t>
  </si>
  <si>
    <t>Elaboración de aceite de oliva</t>
  </si>
  <si>
    <t>Fibra de Vidrio</t>
  </si>
  <si>
    <t>Pulpas</t>
  </si>
  <si>
    <t>Calibradora de aceitunas</t>
  </si>
  <si>
    <t>Procesadora de rosa mosqueta</t>
  </si>
  <si>
    <t>Calibradora de frutas</t>
  </si>
  <si>
    <t>Papel-cartón</t>
  </si>
  <si>
    <t>Limonero</t>
  </si>
  <si>
    <t>Mandarino</t>
  </si>
  <si>
    <t>Maracuya</t>
  </si>
  <si>
    <t>Palto</t>
  </si>
  <si>
    <t>Papayo</t>
  </si>
  <si>
    <t>Granado</t>
  </si>
  <si>
    <t>Ciruelo europeo</t>
  </si>
  <si>
    <t>Otro tipo de proceso</t>
  </si>
  <si>
    <t>Deshidratados</t>
  </si>
  <si>
    <t>Datilera</t>
  </si>
  <si>
    <t>Mermeladas</t>
  </si>
  <si>
    <t>Sirope</t>
  </si>
  <si>
    <t>Jugos</t>
  </si>
  <si>
    <t>Vid de mesa</t>
  </si>
  <si>
    <t>Sudamérica</t>
  </si>
  <si>
    <t>Nectarino</t>
  </si>
  <si>
    <t>Procesadora de pasas</t>
  </si>
  <si>
    <t>Elaboración de aceite de jojoba</t>
  </si>
  <si>
    <t>Congelado-IQF</t>
  </si>
  <si>
    <t>Conservería</t>
  </si>
  <si>
    <t>Centro y norte américa</t>
  </si>
  <si>
    <t>Confitados</t>
  </si>
  <si>
    <t>Duraznero tipo conservero</t>
  </si>
  <si>
    <t>Nogal</t>
  </si>
  <si>
    <t>Procesadora de fruta seca</t>
  </si>
  <si>
    <t>Almendro</t>
  </si>
  <si>
    <t>Chirimoyo</t>
  </si>
  <si>
    <t>Lúcumo</t>
  </si>
  <si>
    <t>Calibradora de frutas persistentes</t>
  </si>
  <si>
    <t>Pelado de fruta seca</t>
  </si>
  <si>
    <t>Cerezo</t>
  </si>
  <si>
    <t>Arándano americano</t>
  </si>
  <si>
    <t>Duraznero consumo fresco</t>
  </si>
  <si>
    <t>Moras cultivadas e híbridos</t>
  </si>
  <si>
    <t>Procesamiento de fruta fresca</t>
  </si>
  <si>
    <t>Ciruelo japonés</t>
  </si>
  <si>
    <t>Higuera</t>
  </si>
  <si>
    <t>Mora silvestre</t>
  </si>
  <si>
    <t>Peral</t>
  </si>
  <si>
    <t>Manzano rojo</t>
  </si>
  <si>
    <t>Manzano verde</t>
  </si>
  <si>
    <t>Aceite de palta</t>
  </si>
  <si>
    <t>Hidratación</t>
  </si>
  <si>
    <t>Congelado-bloque</t>
  </si>
  <si>
    <t>Liofilizado</t>
  </si>
  <si>
    <t>Tetra-brix</t>
  </si>
  <si>
    <t>Descarozado</t>
  </si>
  <si>
    <t>Rosa mosqueta</t>
  </si>
  <si>
    <t>Desgrane</t>
  </si>
  <si>
    <t>Avellano</t>
  </si>
  <si>
    <t>Sulfitado de cerezas</t>
  </si>
  <si>
    <t>Guindo agrio</t>
  </si>
  <si>
    <t>Cidra</t>
  </si>
  <si>
    <t>Pelado de fruta fresca</t>
  </si>
  <si>
    <t>Castaño</t>
  </si>
  <si>
    <t>Zarzaparrilla negra</t>
  </si>
  <si>
    <t>Zarzaparrilla roja</t>
  </si>
  <si>
    <t>La Araucanía</t>
  </si>
  <si>
    <t>Chicha de manzana</t>
  </si>
  <si>
    <t>Aysén</t>
  </si>
  <si>
    <t>Metropolitana</t>
  </si>
  <si>
    <t>Pera asiática</t>
  </si>
  <si>
    <t>No Especificada</t>
  </si>
  <si>
    <t>No Especificado</t>
  </si>
  <si>
    <t>Postres frescos</t>
  </si>
  <si>
    <t>Descripción Año</t>
  </si>
  <si>
    <t>Ultimo Año</t>
  </si>
  <si>
    <t>Pelado De Fruta Seca</t>
  </si>
  <si>
    <t>Procesadora De Fruta Seca</t>
  </si>
  <si>
    <t>Pelado De Fruta Fresca</t>
  </si>
  <si>
    <t>Aceite De Palta</t>
  </si>
  <si>
    <t>Manzano Verde</t>
  </si>
  <si>
    <t>Procesadora De Pasas</t>
  </si>
  <si>
    <t>Calera De Tango</t>
  </si>
  <si>
    <t>Congelado-Iqf</t>
  </si>
  <si>
    <t>Congelado-Bloque</t>
  </si>
  <si>
    <t>Cantidad de fruta (kg)</t>
  </si>
  <si>
    <t>Gráfico 26</t>
  </si>
  <si>
    <t>Gráfico 27</t>
  </si>
  <si>
    <t>Gráfico 28</t>
  </si>
  <si>
    <t>Gráfico 29</t>
  </si>
  <si>
    <t>Gráfico 30</t>
  </si>
  <si>
    <t>Gráfico 31</t>
  </si>
  <si>
    <t>Gráfico 32</t>
  </si>
  <si>
    <t>Gráfico 33</t>
  </si>
  <si>
    <t>Gráfico 34</t>
  </si>
  <si>
    <t>Gráfico 35</t>
  </si>
  <si>
    <t>Gráfico 36</t>
  </si>
  <si>
    <t>Gráfico 37</t>
  </si>
  <si>
    <t>Gráfico 38</t>
  </si>
  <si>
    <t>Gráfico 39</t>
  </si>
  <si>
    <t>Gráfico 40</t>
  </si>
  <si>
    <t>Gráfico 41</t>
  </si>
  <si>
    <t>Gráfico 42</t>
  </si>
  <si>
    <t>Gráfico 43</t>
  </si>
  <si>
    <t>Gráfico 44</t>
  </si>
  <si>
    <t>Gráfico 45</t>
  </si>
  <si>
    <t>Gráfico 46</t>
  </si>
  <si>
    <t>Nacional</t>
  </si>
  <si>
    <t>Gráfico 47</t>
  </si>
  <si>
    <t>Gráfico 48</t>
  </si>
  <si>
    <t>Gráfico 49</t>
  </si>
  <si>
    <t>Gráfico 50</t>
  </si>
  <si>
    <t>Gráfico 51</t>
  </si>
  <si>
    <t>Gráfico 52</t>
  </si>
  <si>
    <t>Gráfico 53</t>
  </si>
  <si>
    <t>Gráfico 54</t>
  </si>
  <si>
    <t>Gráfico 55</t>
  </si>
  <si>
    <t>Gráfico 56</t>
  </si>
  <si>
    <t>Gráfico 57</t>
  </si>
  <si>
    <t>Gráfico 58</t>
  </si>
  <si>
    <t>Gráfico 59</t>
  </si>
  <si>
    <t>Gráfico 60</t>
  </si>
  <si>
    <t>Gráfico 61</t>
  </si>
  <si>
    <t>Gráfico 62</t>
  </si>
  <si>
    <t>Gráfico 63</t>
  </si>
  <si>
    <t>Gráfico 64</t>
  </si>
  <si>
    <t>Gráfico 65</t>
  </si>
  <si>
    <t>Gráfico 66</t>
  </si>
  <si>
    <t>Region/Comuna</t>
  </si>
  <si>
    <t>Region/Comuna, Producto/Categoria</t>
  </si>
  <si>
    <t>Muestra 2</t>
  </si>
  <si>
    <t>Muestra 3</t>
  </si>
  <si>
    <t>agricultura, frutas, distribución, internacional, comercio internacional, exportación, producción, kilogramos, empleados, empresas</t>
  </si>
  <si>
    <t>Cantidad de fruta (kg) producida nacionalmente</t>
  </si>
  <si>
    <t>Número de Empleados en Empresas dedicadas a la producción de fruta a nivel nacional</t>
  </si>
  <si>
    <t>Tipo empresa</t>
  </si>
  <si>
    <t>Género</t>
  </si>
  <si>
    <t>Procesamiento/Tipo Envase/Destino</t>
  </si>
  <si>
    <t>Tipo empresa/Género</t>
  </si>
  <si>
    <t>Total</t>
  </si>
  <si>
    <t>Informe Interactivo 1</t>
  </si>
  <si>
    <t>Informe Interactivo 2</t>
  </si>
  <si>
    <t>Informe Interactivo 3</t>
  </si>
  <si>
    <t>Informe Interactivo 4</t>
  </si>
  <si>
    <t>Informe Interactivo 5</t>
  </si>
  <si>
    <t>Informe Interactivo 6</t>
  </si>
  <si>
    <t>Cantidad de fruta (kg) producida desde cada región</t>
  </si>
  <si>
    <t>Número de Empleados en Empresas de frutas en cada región</t>
  </si>
  <si>
    <t>INSERT INTO temporalidad VALUES (3,'Año 1992','Año','Anual','33604','33969');</t>
  </si>
  <si>
    <t>INSERT INTO temporalidad VALUES (4,'Año 1993','Año','Anual','33970','34334');</t>
  </si>
  <si>
    <t>INSERT INTO temporalidad VALUES (5,'Año 1994','Año','Anual','34335','34699');</t>
  </si>
  <si>
    <t>INSERT INTO temporalidad VALUES (6,'Año 1995','Año','Anual','34700','35064');</t>
  </si>
  <si>
    <t>INSERT INTO temporalidad VALUES (7,'Año 1996','Año','Anual','35065','35430');</t>
  </si>
  <si>
    <t>INSERT INTO temporalidad VALUES (8,'Año 1997','Año','Anual','35431','35795');</t>
  </si>
  <si>
    <t>INSERT INTO temporalidad VALUES (9,'Año 1998','Año','Anual','35796','36160');</t>
  </si>
  <si>
    <t>INSERT INTO temporalidad VALUES (10,'Año 1999','Año','Anual','36161','36525');</t>
  </si>
  <si>
    <t>INSERT INTO temporalidad VALUES (11,'Año 2000','Año','Anual','36526','36891');</t>
  </si>
  <si>
    <t>INSERT INTO temporalidad VALUES (12,'Año 2001','Año','Anual','36892','37256');</t>
  </si>
  <si>
    <t>INSERT INTO temporalidad VALUES (13,'Año 2002','Año','Anual','37257','37621');</t>
  </si>
  <si>
    <t>INSERT INTO temporalidad VALUES (14,'Año 2003','Año','Anual','37622','37986');</t>
  </si>
  <si>
    <t>INSERT INTO temporalidad VALUES (15,'Año 2004','Año','Anual','37987','38352');</t>
  </si>
  <si>
    <t>INSERT INTO temporalidad VALUES (16,'Año 2005','Año','Anual','38353','38717');</t>
  </si>
  <si>
    <t>INSERT INTO temporalidad VALUES (17,'Año 2006','Año','Anual','38718','39082');</t>
  </si>
  <si>
    <t>INSERT INTO temporalidad VALUES (18,'Año 2007','Año','Anual','39083','39447');</t>
  </si>
  <si>
    <t>INSERT INTO temporalidad VALUES (19,'Año 2008','Año','Anual','39448','39813');</t>
  </si>
  <si>
    <t>INSERT INTO temporalidad VALUES (20,'Año 2009','Año','Anual','39814','40178');</t>
  </si>
  <si>
    <t>INSERT INTO temporalidad VALUES (21,'Año 2010','Año','Anual','40179','40543');</t>
  </si>
  <si>
    <t>INSERT INTO temporalidad VALUES (22,'Año 2011','Año','Anual','40544','40908');</t>
  </si>
  <si>
    <t>INSERT INTO temporalidad VALUES (23,'Año 2012','Año','Anual','40909','41274');</t>
  </si>
  <si>
    <t>INSERT INTO temporalidad VALUES (24,'Año 2013','Año','Anual','41275','41639');</t>
  </si>
  <si>
    <t>INSERT INTO temporalidad VALUES (25,'Año 2014','Año','Anual','41640','42004');</t>
  </si>
  <si>
    <t>INSERT INTO temporalidad VALUES (26,'Año 2015','Año','Anual','42005','42369');</t>
  </si>
  <si>
    <t>INSERT INTO temporalidad VALUES (27,'Año 2016','Año','Anual','42370','42735');</t>
  </si>
  <si>
    <t>INSERT INTO temporalidad VALUES (28,'Año 2017','Año','Anual','42736','43100');</t>
  </si>
  <si>
    <t>INSERT INTO temporalidad VALUES (29,'Año 2018','Año','Anual','43101','43465');</t>
  </si>
  <si>
    <t>INSERT INTO temporalidad VALUES (30,'Año 2019','Año','Anual','43466','43830');</t>
  </si>
  <si>
    <t>INSERT INTO temporalidad VALUES (31,'Año 2020','Año','Anual','43831','44196');</t>
  </si>
  <si>
    <t>INSERT INTO temporalidad VALUES (32,'Año 2021','Año','Anual','44197','44561');</t>
  </si>
  <si>
    <t>INSERT INTO temporalidad VALUES (33,'Año 2022','Año','Anual','44562','44926');</t>
  </si>
  <si>
    <t>INSERT INTO temporalidad VALUES (34,'Año 2023','Año','Anual','44927','45291');</t>
  </si>
  <si>
    <t>INSERT INTO temporalidad VALUES (35,'Año 2024','Año','Anual','45292','45657');</t>
  </si>
  <si>
    <t>INSERT INTO temporalidad VALUES (36,'Año 2025','Año','Anual','45658','46022');</t>
  </si>
  <si>
    <t>INSERT INTO temporalidad VALUES (37,'Año 2026','Año','Anual','46023','46387');</t>
  </si>
  <si>
    <t>INSERT INTO temporalidad VALUES (38,'Año 2027','Año','Anual','46388','46752');</t>
  </si>
  <si>
    <t>INSERT INTO temporalidad VALUES (39,'Año 2028','Año','Anual','46753','47118');</t>
  </si>
  <si>
    <t>INSERT INTO temporalidad VALUES (40,'Año 2029','Año','Anual','47119','47483');</t>
  </si>
  <si>
    <t>INSERT INTO temporalidad VALUES (41,'Año 2030','Año','Anual','47484','47848');</t>
  </si>
  <si>
    <t>INSERT INTO temporalidad VALUES (42,'Año 2031','Año','Anual','47849','48213');</t>
  </si>
  <si>
    <t>INSERT INTO temporalidad VALUES (43,'Año 2032','Año','Anual','48214','48579');</t>
  </si>
  <si>
    <t>INSERT INTO temporalidad VALUES (44,'Año 2033','Año','Anual','48580','48944');</t>
  </si>
  <si>
    <t>INSERT INTO temporalidad VALUES (45,'Año 2034','Año','Anual','48945','49309');</t>
  </si>
  <si>
    <t>INSERT INTO temporalidad VALUES (46,'Año 2035','Año','Anual','49310','49674');</t>
  </si>
  <si>
    <t>INSERT INTO temporalidad VALUES (47,'Año 2036','Año','Anual','49675','50040');</t>
  </si>
  <si>
    <t>INSERT INTO temporalidad VALUES (48,'Año 2037','Año','Anual','50041','50405');</t>
  </si>
  <si>
    <t>INSERT INTO temporalidad VALUES (49,'Año 2038','Año','Anual','50406','50770');</t>
  </si>
  <si>
    <t>INSERT INTO temporalidad VALUES (50,'Año 2039','Año','Anual','50771','51135');</t>
  </si>
  <si>
    <t>INSERT INTO temporalidad VALUES (51,'Año 2040','Año','Anual','51136','51501');</t>
  </si>
  <si>
    <t>INSERT INTO temporalidad VALUES (52,'Año 2041','Año','Anual','51502','51866');</t>
  </si>
  <si>
    <t>INSERT INTO temporalidad VALUES (53,'Año 2042','Año','Anual','51867','52231');</t>
  </si>
  <si>
    <t>INSERT INTO temporalidad VALUES (54,'Año 2043','Año','Anual','52232','52596');</t>
  </si>
  <si>
    <t>INSERT INTO temporalidad VALUES (55,'Año 2044','Año','Anual','52597','52962');</t>
  </si>
  <si>
    <t>INSERT INTO temporalidad VALUES (56,'Año 2045','Año','Anual','52963','53327');</t>
  </si>
  <si>
    <t>INSERT INTO temporalidad VALUES (57,'Año 2046','Año','Anual','53328','53692');</t>
  </si>
  <si>
    <t>INSERT INTO temporalidad VALUES (58,'Año 2047','Año','Anual','53693','54057');</t>
  </si>
  <si>
    <t>INSERT INTO temporalidad VALUES (59,'Año 2048','Año','Anual','54058','54423');</t>
  </si>
  <si>
    <t>INSERT INTO temporalidad VALUES (60,'Año 2049','Año','Anual','54424','54788');</t>
  </si>
  <si>
    <t>INSERT INTO temporalidad VALUES (61,'Año 2050','Año','Anual','54789','55153');</t>
  </si>
  <si>
    <t>INSERT INTO temporalidad VALUES (62,'32874','Mes','Mensual','32874','32904');</t>
  </si>
  <si>
    <t>INSERT INTO temporalidad VALUES (63,'32905','Mes','Mensual','32905','32932');</t>
  </si>
  <si>
    <t>INSERT INTO temporalidad VALUES (64,'32933','Mes','Mensual','32933','32963');</t>
  </si>
  <si>
    <t>INSERT INTO temporalidad VALUES (65,'32964','Mes','Mensual','32964','32993');</t>
  </si>
  <si>
    <t>INSERT INTO temporalidad VALUES (66,'32994','Mes','Mensual','32994','33024');</t>
  </si>
  <si>
    <t>INSERT INTO temporalidad VALUES (67,'33025','Mes','Mensual','33025','33054');</t>
  </si>
  <si>
    <t>INSERT INTO temporalidad VALUES (68,'33055','Mes','Mensual','33055','33085');</t>
  </si>
  <si>
    <t>INSERT INTO temporalidad VALUES (69,'33086','Mes','Mensual','33086','33116');</t>
  </si>
  <si>
    <t>INSERT INTO temporalidad VALUES (70,'33117','Mes','Mensual','33117','33146');</t>
  </si>
  <si>
    <t>INSERT INTO temporalidad VALUES (71,'33147','Mes','Mensual','33147','33177');</t>
  </si>
  <si>
    <t>INSERT INTO temporalidad VALUES (72,'33178','Mes','Mensual','33178','33207');</t>
  </si>
  <si>
    <t>INSERT INTO temporalidad VALUES (73,'33208','Mes','Mensual','33208','33238');</t>
  </si>
  <si>
    <t>INSERT INTO temporalidad VALUES (74,'33239','Mes','Mensual','33239','33269');</t>
  </si>
  <si>
    <t>INSERT INTO temporalidad VALUES (75,'33270','Mes','Mensual','33270','33297');</t>
  </si>
  <si>
    <t>INSERT INTO temporalidad VALUES (76,'33298','Mes','Mensual','33298','33328');</t>
  </si>
  <si>
    <t>INSERT INTO temporalidad VALUES (77,'33329','Mes','Mensual','33329','33358');</t>
  </si>
  <si>
    <t>INSERT INTO temporalidad VALUES (78,'33359','Mes','Mensual','33359','33389');</t>
  </si>
  <si>
    <t>INSERT INTO temporalidad VALUES (79,'33390','Mes','Mensual','33390','33419');</t>
  </si>
  <si>
    <t>INSERT INTO temporalidad VALUES (80,'33420','Mes','Mensual','33420','33450');</t>
  </si>
  <si>
    <t>INSERT INTO temporalidad VALUES (81,'33451','Mes','Mensual','33451','33481');</t>
  </si>
  <si>
    <t>INSERT INTO temporalidad VALUES (82,'33482','Mes','Mensual','33482','33511');</t>
  </si>
  <si>
    <t>INSERT INTO temporalidad VALUES (83,'33512','Mes','Mensual','33512','33542');</t>
  </si>
  <si>
    <t>INSERT INTO temporalidad VALUES (84,'33543','Mes','Mensual','33543','33572');</t>
  </si>
  <si>
    <t>INSERT INTO temporalidad VALUES (85,'33573','Mes','Mensual','33573','33603');</t>
  </si>
  <si>
    <t>INSERT INTO temporalidad VALUES (86,'33604','Mes','Mensual','33604','33634');</t>
  </si>
  <si>
    <t>INSERT INTO temporalidad VALUES (87,'33635','Mes','Mensual','33635','33662');</t>
  </si>
  <si>
    <t>INSERT INTO temporalidad VALUES (88,'33664','Mes','Mensual','33664','33694');</t>
  </si>
  <si>
    <t>INSERT INTO temporalidad VALUES (89,'33695','Mes','Mensual','33695','33724');</t>
  </si>
  <si>
    <t>INSERT INTO temporalidad VALUES (90,'33725','Mes','Mensual','33725','33755');</t>
  </si>
  <si>
    <t>INSERT INTO temporalidad VALUES (91,'33756','Mes','Mensual','33756','33785');</t>
  </si>
  <si>
    <t>INSERT INTO temporalidad VALUES (92,'33786','Mes','Mensual','33786','33816');</t>
  </si>
  <si>
    <t>INSERT INTO temporalidad VALUES (93,'33817','Mes','Mensual','33817','33847');</t>
  </si>
  <si>
    <t>INSERT INTO temporalidad VALUES (94,'33848','Mes','Mensual','33848','33877');</t>
  </si>
  <si>
    <t>INSERT INTO temporalidad VALUES (95,'33878','Mes','Mensual','33878','33908');</t>
  </si>
  <si>
    <t>INSERT INTO temporalidad VALUES (96,'33909','Mes','Mensual','33909','33938');</t>
  </si>
  <si>
    <t>INSERT INTO temporalidad VALUES (97,'33939','Mes','Mensual','33939','33969');</t>
  </si>
  <si>
    <t>INSERT INTO temporalidad VALUES (98,'33970','Mes','Mensual','33970','34000');</t>
  </si>
  <si>
    <t>INSERT INTO temporalidad VALUES (99,'34001','Mes','Mensual','34001','34028');</t>
  </si>
  <si>
    <t>INSERT INTO temporalidad VALUES (100,'34029','Mes','Mensual','34029','34059');</t>
  </si>
  <si>
    <t>INSERT INTO temporalidad VALUES (101,'34060','Mes','Mensual','34060','34089');</t>
  </si>
  <si>
    <t>INSERT INTO temporalidad VALUES (102,'34090','Mes','Mensual','34090','34120');</t>
  </si>
  <si>
    <t>INSERT INTO temporalidad VALUES (103,'34121','Mes','Mensual','34121','34150');</t>
  </si>
  <si>
    <t>INSERT INTO temporalidad VALUES (104,'34151','Mes','Mensual','34151','34181');</t>
  </si>
  <si>
    <t>INSERT INTO temporalidad VALUES (105,'34182','Mes','Mensual','34182','34212');</t>
  </si>
  <si>
    <t>INSERT INTO temporalidad VALUES (106,'34213','Mes','Mensual','34213','34242');</t>
  </si>
  <si>
    <t>INSERT INTO temporalidad VALUES (107,'34243','Mes','Mensual','34243','34273');</t>
  </si>
  <si>
    <t>INSERT INTO temporalidad VALUES (108,'34274','Mes','Mensual','34274','34303');</t>
  </si>
  <si>
    <t>INSERT INTO temporalidad VALUES (109,'34304','Mes','Mensual','34304','34334');</t>
  </si>
  <si>
    <t>INSERT INTO temporalidad VALUES (110,'34335','Mes','Mensual','34335','34365');</t>
  </si>
  <si>
    <t>INSERT INTO temporalidad VALUES (111,'34366','Mes','Mensual','34366','34393');</t>
  </si>
  <si>
    <t>INSERT INTO temporalidad VALUES (112,'34394','Mes','Mensual','34394','34424');</t>
  </si>
  <si>
    <t>INSERT INTO temporalidad VALUES (113,'34425','Mes','Mensual','34425','34454');</t>
  </si>
  <si>
    <t>INSERT INTO temporalidad VALUES (114,'34455','Mes','Mensual','34455','34485');</t>
  </si>
  <si>
    <t>INSERT INTO temporalidad VALUES (115,'34486','Mes','Mensual','34486','34515');</t>
  </si>
  <si>
    <t>INSERT INTO temporalidad VALUES (116,'34516','Mes','Mensual','34516','34546');</t>
  </si>
  <si>
    <t>INSERT INTO temporalidad VALUES (117,'34547','Mes','Mensual','34547','34577');</t>
  </si>
  <si>
    <t>INSERT INTO temporalidad VALUES (118,'34578','Mes','Mensual','34578','34607');</t>
  </si>
  <si>
    <t>INSERT INTO temporalidad VALUES (119,'34608','Mes','Mensual','34608','34638');</t>
  </si>
  <si>
    <t>INSERT INTO temporalidad VALUES (120,'34639','Mes','Mensual','34639','34668');</t>
  </si>
  <si>
    <t>INSERT INTO temporalidad VALUES (121,'34669','Mes','Mensual','34669','34699');</t>
  </si>
  <si>
    <t>INSERT INTO temporalidad VALUES (122,'34700','Mes','Mensual','34700','34730');</t>
  </si>
  <si>
    <t>INSERT INTO temporalidad VALUES (123,'34731','Mes','Mensual','34731','34758');</t>
  </si>
  <si>
    <t>INSERT INTO temporalidad VALUES (124,'34759','Mes','Mensual','34759','34789');</t>
  </si>
  <si>
    <t>INSERT INTO temporalidad VALUES (125,'34790','Mes','Mensual','34790','34819');</t>
  </si>
  <si>
    <t>INSERT INTO temporalidad VALUES (126,'34820','Mes','Mensual','34820','34850');</t>
  </si>
  <si>
    <t>INSERT INTO temporalidad VALUES (127,'34851','Mes','Mensual','34851','34880');</t>
  </si>
  <si>
    <t>INSERT INTO temporalidad VALUES (128,'34881','Mes','Mensual','34881','34911');</t>
  </si>
  <si>
    <t>INSERT INTO temporalidad VALUES (129,'34912','Mes','Mensual','34912','34942');</t>
  </si>
  <si>
    <t>INSERT INTO temporalidad VALUES (130,'34943','Mes','Mensual','34943','34972');</t>
  </si>
  <si>
    <t>INSERT INTO temporalidad VALUES (131,'34973','Mes','Mensual','34973','35003');</t>
  </si>
  <si>
    <t>INSERT INTO temporalidad VALUES (132,'35004','Mes','Mensual','35004','35033');</t>
  </si>
  <si>
    <t>INSERT INTO temporalidad VALUES (133,'35034','Mes','Mensual','35034','35064');</t>
  </si>
  <si>
    <t>INSERT INTO temporalidad VALUES (134,'35065','Mes','Mensual','35065','35095');</t>
  </si>
  <si>
    <t>INSERT INTO temporalidad VALUES (135,'35096','Mes','Mensual','35096','35123');</t>
  </si>
  <si>
    <t>INSERT INTO temporalidad VALUES (136,'35125','Mes','Mensual','35125','35155');</t>
  </si>
  <si>
    <t>INSERT INTO temporalidad VALUES (137,'35156','Mes','Mensual','35156','35185');</t>
  </si>
  <si>
    <t>INSERT INTO temporalidad VALUES (138,'35186','Mes','Mensual','35186','35216');</t>
  </si>
  <si>
    <t>INSERT INTO temporalidad VALUES (139,'35217','Mes','Mensual','35217','35246');</t>
  </si>
  <si>
    <t>INSERT INTO temporalidad VALUES (140,'35247','Mes','Mensual','35247','35277');</t>
  </si>
  <si>
    <t>INSERT INTO temporalidad VALUES (141,'35278','Mes','Mensual','35278','35308');</t>
  </si>
  <si>
    <t>INSERT INTO temporalidad VALUES (142,'35309','Mes','Mensual','35309','35338');</t>
  </si>
  <si>
    <t>INSERT INTO temporalidad VALUES (143,'35339','Mes','Mensual','35339','35369');</t>
  </si>
  <si>
    <t>INSERT INTO temporalidad VALUES (144,'35370','Mes','Mensual','35370','35399');</t>
  </si>
  <si>
    <t>INSERT INTO temporalidad VALUES (145,'35400','Mes','Mensual','35400','35430');</t>
  </si>
  <si>
    <t>INSERT INTO temporalidad VALUES (146,'35431','Mes','Mensual','35431','35461');</t>
  </si>
  <si>
    <t>INSERT INTO temporalidad VALUES (147,'35462','Mes','Mensual','35462','35489');</t>
  </si>
  <si>
    <t>INSERT INTO temporalidad VALUES (148,'35490','Mes','Mensual','35490','35520');</t>
  </si>
  <si>
    <t>INSERT INTO temporalidad VALUES (149,'35521','Mes','Mensual','35521','35550');</t>
  </si>
  <si>
    <t>INSERT INTO temporalidad VALUES (150,'35551','Mes','Mensual','35551','35581');</t>
  </si>
  <si>
    <t>INSERT INTO temporalidad VALUES (151,'35582','Mes','Mensual','35582','35611');</t>
  </si>
  <si>
    <t>INSERT INTO temporalidad VALUES (152,'35612','Mes','Mensual','35612','35642');</t>
  </si>
  <si>
    <t>INSERT INTO temporalidad VALUES (153,'35643','Mes','Mensual','35643','35673');</t>
  </si>
  <si>
    <t>INSERT INTO temporalidad VALUES (154,'35674','Mes','Mensual','35674','35703');</t>
  </si>
  <si>
    <t>INSERT INTO temporalidad VALUES (155,'35704','Mes','Mensual','35704','35734');</t>
  </si>
  <si>
    <t>INSERT INTO temporalidad VALUES (156,'35735','Mes','Mensual','35735','35764');</t>
  </si>
  <si>
    <t>INSERT INTO temporalidad VALUES (157,'35765','Mes','Mensual','35765','35795');</t>
  </si>
  <si>
    <t>INSERT INTO temporalidad VALUES (158,'35796','Mes','Mensual','35796','35826');</t>
  </si>
  <si>
    <t>INSERT INTO temporalidad VALUES (159,'35827','Mes','Mensual','35827','35854');</t>
  </si>
  <si>
    <t>INSERT INTO temporalidad VALUES (160,'35855','Mes','Mensual','35855','35885');</t>
  </si>
  <si>
    <t>INSERT INTO temporalidad VALUES (161,'35886','Mes','Mensual','35886','35915');</t>
  </si>
  <si>
    <t>INSERT INTO temporalidad VALUES (162,'35916','Mes','Mensual','35916','35946');</t>
  </si>
  <si>
    <t>INSERT INTO temporalidad VALUES (163,'35947','Mes','Mensual','35947','35976');</t>
  </si>
  <si>
    <t>INSERT INTO temporalidad VALUES (164,'35977','Mes','Mensual','35977','36007');</t>
  </si>
  <si>
    <t>INSERT INTO temporalidad VALUES (165,'36008','Mes','Mensual','36008','36038');</t>
  </si>
  <si>
    <t>INSERT INTO temporalidad VALUES (166,'36039','Mes','Mensual','36039','36068');</t>
  </si>
  <si>
    <t>INSERT INTO temporalidad VALUES (167,'36069','Mes','Mensual','36069','36099');</t>
  </si>
  <si>
    <t>INSERT INTO temporalidad VALUES (168,'36100','Mes','Mensual','36100','36129');</t>
  </si>
  <si>
    <t>INSERT INTO temporalidad VALUES (169,'36130','Mes','Mensual','36130','36160');</t>
  </si>
  <si>
    <t>INSERT INTO temporalidad VALUES (170,'36161','Mes','Mensual','36161','36191');</t>
  </si>
  <si>
    <t>INSERT INTO temporalidad VALUES (171,'36192','Mes','Mensual','36192','36219');</t>
  </si>
  <si>
    <t>INSERT INTO temporalidad VALUES (172,'36220','Mes','Mensual','36220','36250');</t>
  </si>
  <si>
    <t>INSERT INTO temporalidad VALUES (173,'36251','Mes','Mensual','36251','36280');</t>
  </si>
  <si>
    <t>INSERT INTO temporalidad VALUES (174,'36281','Mes','Mensual','36281','36311');</t>
  </si>
  <si>
    <t>INSERT INTO temporalidad VALUES (175,'36312','Mes','Mensual','36312','36341');</t>
  </si>
  <si>
    <t>INSERT INTO temporalidad VALUES (176,'36342','Mes','Mensual','36342','36372');</t>
  </si>
  <si>
    <t>INSERT INTO temporalidad VALUES (177,'36373','Mes','Mensual','36373','36403');</t>
  </si>
  <si>
    <t>INSERT INTO temporalidad VALUES (178,'36404','Mes','Mensual','36404','36433');</t>
  </si>
  <si>
    <t>INSERT INTO temporalidad VALUES (179,'36434','Mes','Mensual','36434','36464');</t>
  </si>
  <si>
    <t>INSERT INTO temporalidad VALUES (180,'36465','Mes','Mensual','36465','36494');</t>
  </si>
  <si>
    <t>INSERT INTO temporalidad VALUES (181,'36495','Mes','Mensual','36495','36525');</t>
  </si>
  <si>
    <t>INSERT INTO temporalidad VALUES (182,'36526','Mes','Mensual','36526','36556');</t>
  </si>
  <si>
    <t>INSERT INTO temporalidad VALUES (183,'36557','Mes','Mensual','36557','36584');</t>
  </si>
  <si>
    <t>INSERT INTO temporalidad VALUES (184,'36586','Mes','Mensual','36586','36616');</t>
  </si>
  <si>
    <t>INSERT INTO temporalidad VALUES (185,'36617','Mes','Mensual','36617','36646');</t>
  </si>
  <si>
    <t>INSERT INTO temporalidad VALUES (186,'36647','Mes','Mensual','36647','36677');</t>
  </si>
  <si>
    <t>INSERT INTO temporalidad VALUES (187,'36678','Mes','Mensual','36678','36707');</t>
  </si>
  <si>
    <t>INSERT INTO temporalidad VALUES (188,'36708','Mes','Mensual','36708','36738');</t>
  </si>
  <si>
    <t>INSERT INTO temporalidad VALUES (189,'36739','Mes','Mensual','36739','36769');</t>
  </si>
  <si>
    <t>INSERT INTO temporalidad VALUES (190,'36770','Mes','Mensual','36770','36799');</t>
  </si>
  <si>
    <t>INSERT INTO temporalidad VALUES (191,'36800','Mes','Mensual','36800','36830');</t>
  </si>
  <si>
    <t>INSERT INTO temporalidad VALUES (192,'36831','Mes','Mensual','36831','36860');</t>
  </si>
  <si>
    <t>INSERT INTO temporalidad VALUES (193,'36861','Mes','Mensual','36861','36891');</t>
  </si>
  <si>
    <t>INSERT INTO temporalidad VALUES (194,'36892','Mes','Mensual','36892','36922');</t>
  </si>
  <si>
    <t>INSERT INTO temporalidad VALUES (195,'36923','Mes','Mensual','36923','36950');</t>
  </si>
  <si>
    <t>INSERT INTO temporalidad VALUES (196,'36951','Mes','Mensual','36951','36981');</t>
  </si>
  <si>
    <t>INSERT INTO temporalidad VALUES (197,'36982','Mes','Mensual','36982','37011');</t>
  </si>
  <si>
    <t>INSERT INTO temporalidad VALUES (198,'37012','Mes','Mensual','37012','37042');</t>
  </si>
  <si>
    <t>INSERT INTO temporalidad VALUES (199,'37043','Mes','Mensual','37043','37072');</t>
  </si>
  <si>
    <t>INSERT INTO temporalidad VALUES (200,'37073','Mes','Mensual','37073','37103');</t>
  </si>
  <si>
    <t>INSERT INTO temporalidad VALUES (201,'37104','Mes','Mensual','37104','37134');</t>
  </si>
  <si>
    <t>INSERT INTO temporalidad VALUES (202,'37135','Mes','Mensual','37135','37164');</t>
  </si>
  <si>
    <t>INSERT INTO temporalidad VALUES (203,'37165','Mes','Mensual','37165','37195');</t>
  </si>
  <si>
    <t>INSERT INTO temporalidad VALUES (204,'37196','Mes','Mensual','37196','37225');</t>
  </si>
  <si>
    <t>INSERT INTO temporalidad VALUES (205,'37226','Mes','Mensual','37226','37256');</t>
  </si>
  <si>
    <t>INSERT INTO temporalidad VALUES (206,'37257','Mes','Mensual','37257','37287');</t>
  </si>
  <si>
    <t>INSERT INTO temporalidad VALUES (207,'37288','Mes','Mensual','37288','37315');</t>
  </si>
  <si>
    <t>INSERT INTO temporalidad VALUES (208,'37316','Mes','Mensual','37316','37346');</t>
  </si>
  <si>
    <t>INSERT INTO temporalidad VALUES (209,'37347','Mes','Mensual','37347','37376');</t>
  </si>
  <si>
    <t>INSERT INTO temporalidad VALUES (210,'37377','Mes','Mensual','37377','37407');</t>
  </si>
  <si>
    <t>INSERT INTO temporalidad VALUES (211,'37408','Mes','Mensual','37408','37437');</t>
  </si>
  <si>
    <t>INSERT INTO temporalidad VALUES (212,'37438','Mes','Mensual','37438','37468');</t>
  </si>
  <si>
    <t>INSERT INTO temporalidad VALUES (213,'37469','Mes','Mensual','37469','37499');</t>
  </si>
  <si>
    <t>INSERT INTO temporalidad VALUES (214,'37500','Mes','Mensual','37500','37529');</t>
  </si>
  <si>
    <t>INSERT INTO temporalidad VALUES (215,'37530','Mes','Mensual','37530','37560');</t>
  </si>
  <si>
    <t>INSERT INTO temporalidad VALUES (216,'37561','Mes','Mensual','37561','37590');</t>
  </si>
  <si>
    <t>INSERT INTO temporalidad VALUES (217,'37591','Mes','Mensual','37591','37621');</t>
  </si>
  <si>
    <t>INSERT INTO temporalidad VALUES (218,'37622','Mes','Mensual','37622','37652');</t>
  </si>
  <si>
    <t>INSERT INTO temporalidad VALUES (219,'37653','Mes','Mensual','37653','37680');</t>
  </si>
  <si>
    <t>INSERT INTO temporalidad VALUES (220,'37681','Mes','Mensual','37681','37711');</t>
  </si>
  <si>
    <t>INSERT INTO temporalidad VALUES (221,'37712','Mes','Mensual','37712','37741');</t>
  </si>
  <si>
    <t>INSERT INTO temporalidad VALUES (222,'37742','Mes','Mensual','37742','37772');</t>
  </si>
  <si>
    <t>INSERT INTO temporalidad VALUES (223,'37773','Mes','Mensual','37773','37802');</t>
  </si>
  <si>
    <t>INSERT INTO temporalidad VALUES (224,'37803','Mes','Mensual','37803','37833');</t>
  </si>
  <si>
    <t>INSERT INTO temporalidad VALUES (225,'37834','Mes','Mensual','37834','37864');</t>
  </si>
  <si>
    <t>INSERT INTO temporalidad VALUES (226,'37865','Mes','Mensual','37865','37894');</t>
  </si>
  <si>
    <t>INSERT INTO temporalidad VALUES (227,'37895','Mes','Mensual','37895','37925');</t>
  </si>
  <si>
    <t>INSERT INTO temporalidad VALUES (228,'37926','Mes','Mensual','37926','37955');</t>
  </si>
  <si>
    <t>INSERT INTO temporalidad VALUES (229,'37956','Mes','Mensual','37956','37986');</t>
  </si>
  <si>
    <t>INSERT INTO temporalidad VALUES (230,'37987','Mes','Mensual','37987','38017');</t>
  </si>
  <si>
    <t>INSERT INTO temporalidad VALUES (231,'38018','Mes','Mensual','38018','38045');</t>
  </si>
  <si>
    <t>INSERT INTO temporalidad VALUES (232,'38047','Mes','Mensual','38047','38077');</t>
  </si>
  <si>
    <t>INSERT INTO temporalidad VALUES (233,'38078','Mes','Mensual','38078','38107');</t>
  </si>
  <si>
    <t>INSERT INTO temporalidad VALUES (234,'38108','Mes','Mensual','38108','38138');</t>
  </si>
  <si>
    <t>INSERT INTO temporalidad VALUES (235,'38139','Mes','Mensual','38139','38168');</t>
  </si>
  <si>
    <t>INSERT INTO temporalidad VALUES (236,'38169','Mes','Mensual','38169','38199');</t>
  </si>
  <si>
    <t>INSERT INTO temporalidad VALUES (237,'38200','Mes','Mensual','38200','38230');</t>
  </si>
  <si>
    <t>INSERT INTO temporalidad VALUES (238,'38231','Mes','Mensual','38231','38260');</t>
  </si>
  <si>
    <t>INSERT INTO temporalidad VALUES (239,'38261','Mes','Mensual','38261','38291');</t>
  </si>
  <si>
    <t>INSERT INTO temporalidad VALUES (240,'38292','Mes','Mensual','38292','38321');</t>
  </si>
  <si>
    <t>INSERT INTO temporalidad VALUES (241,'38322','Mes','Mensual','38322','38352');</t>
  </si>
  <si>
    <t>INSERT INTO temporalidad VALUES (242,'38353','Mes','Mensual','38353','38383');</t>
  </si>
  <si>
    <t>INSERT INTO temporalidad VALUES (243,'38384','Mes','Mensual','38384','38411');</t>
  </si>
  <si>
    <t>INSERT INTO temporalidad VALUES (244,'38412','Mes','Mensual','38412','38442');</t>
  </si>
  <si>
    <t>INSERT INTO temporalidad VALUES (245,'38443','Mes','Mensual','38443','38472');</t>
  </si>
  <si>
    <t>INSERT INTO temporalidad VALUES (246,'38473','Mes','Mensual','38473','38503');</t>
  </si>
  <si>
    <t>INSERT INTO temporalidad VALUES (247,'38504','Mes','Mensual','38504','38533');</t>
  </si>
  <si>
    <t>INSERT INTO temporalidad VALUES (248,'38534','Mes','Mensual','38534','38564');</t>
  </si>
  <si>
    <t>INSERT INTO temporalidad VALUES (249,'38565','Mes','Mensual','38565','38595');</t>
  </si>
  <si>
    <t>INSERT INTO temporalidad VALUES (250,'38596','Mes','Mensual','38596','38625');</t>
  </si>
  <si>
    <t>INSERT INTO temporalidad VALUES (251,'38626','Mes','Mensual','38626','38656');</t>
  </si>
  <si>
    <t>INSERT INTO temporalidad VALUES (252,'38657','Mes','Mensual','38657','38686');</t>
  </si>
  <si>
    <t>INSERT INTO temporalidad VALUES (253,'38687','Mes','Mensual','38687','38717');</t>
  </si>
  <si>
    <t>INSERT INTO temporalidad VALUES (254,'38718','Mes','Mensual','38718','38748');</t>
  </si>
  <si>
    <t>INSERT INTO temporalidad VALUES (255,'38749','Mes','Mensual','38749','38776');</t>
  </si>
  <si>
    <t>INSERT INTO temporalidad VALUES (256,'38777','Mes','Mensual','38777','38807');</t>
  </si>
  <si>
    <t>INSERT INTO temporalidad VALUES (257,'38808','Mes','Mensual','38808','38837');</t>
  </si>
  <si>
    <t>INSERT INTO temporalidad VALUES (258,'38838','Mes','Mensual','38838','38868');</t>
  </si>
  <si>
    <t>INSERT INTO temporalidad VALUES (259,'38869','Mes','Mensual','38869','38898');</t>
  </si>
  <si>
    <t>INSERT INTO temporalidad VALUES (260,'38899','Mes','Mensual','38899','38929');</t>
  </si>
  <si>
    <t>INSERT INTO temporalidad VALUES (261,'38930','Mes','Mensual','38930','38960');</t>
  </si>
  <si>
    <t>INSERT INTO temporalidad VALUES (262,'38961','Mes','Mensual','38961','38990');</t>
  </si>
  <si>
    <t>INSERT INTO temporalidad VALUES (263,'38991','Mes','Mensual','38991','39021');</t>
  </si>
  <si>
    <t>INSERT INTO temporalidad VALUES (264,'39022','Mes','Mensual','39022','39051');</t>
  </si>
  <si>
    <t>INSERT INTO temporalidad VALUES (265,'39052','Mes','Mensual','39052','39082');</t>
  </si>
  <si>
    <t>INSERT INTO temporalidad VALUES (266,'39083','Mes','Mensual','39083','39113');</t>
  </si>
  <si>
    <t>INSERT INTO temporalidad VALUES (267,'39114','Mes','Mensual','39114','39141');</t>
  </si>
  <si>
    <t>INSERT INTO temporalidad VALUES (268,'39142','Mes','Mensual','39142','39172');</t>
  </si>
  <si>
    <t>INSERT INTO temporalidad VALUES (269,'39173','Mes','Mensual','39173','39202');</t>
  </si>
  <si>
    <t>INSERT INTO temporalidad VALUES (270,'39203','Mes','Mensual','39203','39233');</t>
  </si>
  <si>
    <t>INSERT INTO temporalidad VALUES (271,'39234','Mes','Mensual','39234','39263');</t>
  </si>
  <si>
    <t>INSERT INTO temporalidad VALUES (272,'39264','Mes','Mensual','39264','39294');</t>
  </si>
  <si>
    <t>INSERT INTO temporalidad VALUES (273,'39295','Mes','Mensual','39295','39325');</t>
  </si>
  <si>
    <t>INSERT INTO temporalidad VALUES (274,'39326','Mes','Mensual','39326','39355');</t>
  </si>
  <si>
    <t>INSERT INTO temporalidad VALUES (275,'39356','Mes','Mensual','39356','39386');</t>
  </si>
  <si>
    <t>INSERT INTO temporalidad VALUES (276,'39387','Mes','Mensual','39387','39416');</t>
  </si>
  <si>
    <t>INSERT INTO temporalidad VALUES (277,'39417','Mes','Mensual','39417','39447');</t>
  </si>
  <si>
    <t>INSERT INTO temporalidad VALUES (278,'39448','Mes','Mensual','39448','39478');</t>
  </si>
  <si>
    <t>INSERT INTO temporalidad VALUES (279,'39479','Mes','Mensual','39479','39506');</t>
  </si>
  <si>
    <t>INSERT INTO temporalidad VALUES (280,'39508','Mes','Mensual','39508','39538');</t>
  </si>
  <si>
    <t>INSERT INTO temporalidad VALUES (281,'39539','Mes','Mensual','39539','39568');</t>
  </si>
  <si>
    <t>INSERT INTO temporalidad VALUES (282,'39569','Mes','Mensual','39569','39599');</t>
  </si>
  <si>
    <t>INSERT INTO temporalidad VALUES (283,'39600','Mes','Mensual','39600','39629');</t>
  </si>
  <si>
    <t>INSERT INTO temporalidad VALUES (284,'39630','Mes','Mensual','39630','39660');</t>
  </si>
  <si>
    <t>INSERT INTO temporalidad VALUES (285,'39661','Mes','Mensual','39661','39691');</t>
  </si>
  <si>
    <t>INSERT INTO temporalidad VALUES (286,'39692','Mes','Mensual','39692','39721');</t>
  </si>
  <si>
    <t>INSERT INTO temporalidad VALUES (287,'39722','Mes','Mensual','39722','39752');</t>
  </si>
  <si>
    <t>INSERT INTO temporalidad VALUES (288,'39753','Mes','Mensual','39753','39782');</t>
  </si>
  <si>
    <t>INSERT INTO temporalidad VALUES (289,'39783','Mes','Mensual','39783','39813');</t>
  </si>
  <si>
    <t>INSERT INTO temporalidad VALUES (290,'39814','Mes','Mensual','39814','39844');</t>
  </si>
  <si>
    <t>INSERT INTO temporalidad VALUES (291,'39845','Mes','Mensual','39845','39872');</t>
  </si>
  <si>
    <t>INSERT INTO temporalidad VALUES (292,'39873','Mes','Mensual','39873','39903');</t>
  </si>
  <si>
    <t>INSERT INTO temporalidad VALUES (293,'39904','Mes','Mensual','39904','39933');</t>
  </si>
  <si>
    <t>INSERT INTO temporalidad VALUES (294,'39934','Mes','Mensual','39934','39964');</t>
  </si>
  <si>
    <t>INSERT INTO temporalidad VALUES (295,'39965','Mes','Mensual','39965','39994');</t>
  </si>
  <si>
    <t>INSERT INTO temporalidad VALUES (296,'39995','Mes','Mensual','39995','40025');</t>
  </si>
  <si>
    <t>INSERT INTO temporalidad VALUES (297,'40026','Mes','Mensual','40026','40056');</t>
  </si>
  <si>
    <t>INSERT INTO temporalidad VALUES (298,'40057','Mes','Mensual','40057','40086');</t>
  </si>
  <si>
    <t>INSERT INTO temporalidad VALUES (299,'40087','Mes','Mensual','40087','40117');</t>
  </si>
  <si>
    <t>INSERT INTO temporalidad VALUES (300,'40118','Mes','Mensual','40118','40147');</t>
  </si>
  <si>
    <t>INSERT INTO temporalidad VALUES (301,'40148','Mes','Mensual','40148','40178');</t>
  </si>
  <si>
    <t>INSERT INTO temporalidad VALUES (302,'40179','Mes','Mensual','40179','40209');</t>
  </si>
  <si>
    <t>INSERT INTO temporalidad VALUES (303,'40210','Mes','Mensual','40210','40237');</t>
  </si>
  <si>
    <t>INSERT INTO temporalidad VALUES (304,'40238','Mes','Mensual','40238','40268');</t>
  </si>
  <si>
    <t>INSERT INTO temporalidad VALUES (305,'40269','Mes','Mensual','40269','40298');</t>
  </si>
  <si>
    <t>INSERT INTO temporalidad VALUES (306,'40299','Mes','Mensual','40299','40329');</t>
  </si>
  <si>
    <t>INSERT INTO temporalidad VALUES (307,'40330','Mes','Mensual','40330','40359');</t>
  </si>
  <si>
    <t>INSERT INTO temporalidad VALUES (308,'40360','Mes','Mensual','40360','40390');</t>
  </si>
  <si>
    <t>INSERT INTO temporalidad VALUES (309,'40391','Mes','Mensual','40391','40421');</t>
  </si>
  <si>
    <t>INSERT INTO temporalidad VALUES (310,'40422','Mes','Mensual','40422','40451');</t>
  </si>
  <si>
    <t>INSERT INTO temporalidad VALUES (311,'40452','Mes','Mensual','40452','40482');</t>
  </si>
  <si>
    <t>INSERT INTO temporalidad VALUES (312,'40483','Mes','Mensual','40483','40512');</t>
  </si>
  <si>
    <t>INSERT INTO temporalidad VALUES (313,'40513','Mes','Mensual','40513','40543');</t>
  </si>
  <si>
    <t>INSERT INTO temporalidad VALUES (314,'40544','Mes','Mensual','40544','40574');</t>
  </si>
  <si>
    <t>INSERT INTO temporalidad VALUES (315,'40575','Mes','Mensual','40575','40602');</t>
  </si>
  <si>
    <t>INSERT INTO temporalidad VALUES (316,'40603','Mes','Mensual','40603','40633');</t>
  </si>
  <si>
    <t>INSERT INTO temporalidad VALUES (317,'40634','Mes','Mensual','40634','40663');</t>
  </si>
  <si>
    <t>INSERT INTO temporalidad VALUES (318,'40664','Mes','Mensual','40664','40694');</t>
  </si>
  <si>
    <t>INSERT INTO temporalidad VALUES (319,'40695','Mes','Mensual','40695','40724');</t>
  </si>
  <si>
    <t>INSERT INTO temporalidad VALUES (320,'40725','Mes','Mensual','40725','40755');</t>
  </si>
  <si>
    <t>INSERT INTO temporalidad VALUES (321,'40756','Mes','Mensual','40756','40786');</t>
  </si>
  <si>
    <t>INSERT INTO temporalidad VALUES (322,'40787','Mes','Mensual','40787','40816');</t>
  </si>
  <si>
    <t>INSERT INTO temporalidad VALUES (323,'40817','Mes','Mensual','40817','40847');</t>
  </si>
  <si>
    <t>INSERT INTO temporalidad VALUES (324,'40848','Mes','Mensual','40848','40877');</t>
  </si>
  <si>
    <t>INSERT INTO temporalidad VALUES (325,'40878','Mes','Mensual','40878','40908');</t>
  </si>
  <si>
    <t>INSERT INTO temporalidad VALUES (326,'40909','Mes','Mensual','40909','40939');</t>
  </si>
  <si>
    <t>INSERT INTO temporalidad VALUES (327,'40940','Mes','Mensual','40940','40967');</t>
  </si>
  <si>
    <t>INSERT INTO temporalidad VALUES (328,'40969','Mes','Mensual','40969','40999');</t>
  </si>
  <si>
    <t>INSERT INTO temporalidad VALUES (329,'41000','Mes','Mensual','41000','41029');</t>
  </si>
  <si>
    <t>INSERT INTO temporalidad VALUES (330,'41030','Mes','Mensual','41030','41060');</t>
  </si>
  <si>
    <t>INSERT INTO temporalidad VALUES (331,'41061','Mes','Mensual','41061','41090');</t>
  </si>
  <si>
    <t>INSERT INTO temporalidad VALUES (332,'41091','Mes','Mensual','41091','41121');</t>
  </si>
  <si>
    <t>INSERT INTO temporalidad VALUES (333,'41122','Mes','Mensual','41122','41152');</t>
  </si>
  <si>
    <t>INSERT INTO temporalidad VALUES (334,'41153','Mes','Mensual','41153','41182');</t>
  </si>
  <si>
    <t>INSERT INTO temporalidad VALUES (335,'41183','Mes','Mensual','41183','41213');</t>
  </si>
  <si>
    <t>INSERT INTO temporalidad VALUES (336,'41214','Mes','Mensual','41214','41243');</t>
  </si>
  <si>
    <t>INSERT INTO temporalidad VALUES (337,'41244','Mes','Mensual','41244','41274');</t>
  </si>
  <si>
    <t>INSERT INTO temporalidad VALUES (338,'41275','Mes','Mensual','41275','41305');</t>
  </si>
  <si>
    <t>INSERT INTO temporalidad VALUES (339,'41306','Mes','Mensual','41306','41333');</t>
  </si>
  <si>
    <t>INSERT INTO temporalidad VALUES (340,'41334','Mes','Mensual','41334','41364');</t>
  </si>
  <si>
    <t>INSERT INTO temporalidad VALUES (341,'41365','Mes','Mensual','41365','41394');</t>
  </si>
  <si>
    <t>INSERT INTO temporalidad VALUES (342,'41395','Mes','Mensual','41395','41425');</t>
  </si>
  <si>
    <t>INSERT INTO temporalidad VALUES (343,'41426','Mes','Mensual','41426','41455');</t>
  </si>
  <si>
    <t>INSERT INTO temporalidad VALUES (344,'41456','Mes','Mensual','41456','41486');</t>
  </si>
  <si>
    <t>INSERT INTO temporalidad VALUES (345,'41487','Mes','Mensual','41487','41517');</t>
  </si>
  <si>
    <t>INSERT INTO temporalidad VALUES (346,'41518','Mes','Mensual','41518','41547');</t>
  </si>
  <si>
    <t>INSERT INTO temporalidad VALUES (347,'41548','Mes','Mensual','41548','41578');</t>
  </si>
  <si>
    <t>INSERT INTO temporalidad VALUES (348,'41579','Mes','Mensual','41579','41608');</t>
  </si>
  <si>
    <t>INSERT INTO temporalidad VALUES (349,'41609','Mes','Mensual','41609','41639');</t>
  </si>
  <si>
    <t>INSERT INTO temporalidad VALUES (350,'41640','Mes','Mensual','41640','41670');</t>
  </si>
  <si>
    <t>INSERT INTO temporalidad VALUES (351,'41671','Mes','Mensual','41671','41698');</t>
  </si>
  <si>
    <t>INSERT INTO temporalidad VALUES (352,'41699','Mes','Mensual','41699','41729');</t>
  </si>
  <si>
    <t>INSERT INTO temporalidad VALUES (353,'41730','Mes','Mensual','41730','41759');</t>
  </si>
  <si>
    <t>INSERT INTO temporalidad VALUES (354,'41760','Mes','Mensual','41760','41790');</t>
  </si>
  <si>
    <t>INSERT INTO temporalidad VALUES (355,'41791','Mes','Mensual','41791','41820');</t>
  </si>
  <si>
    <t>INSERT INTO temporalidad VALUES (356,'41821','Mes','Mensual','41821','41851');</t>
  </si>
  <si>
    <t>INSERT INTO temporalidad VALUES (357,'41852','Mes','Mensual','41852','41882');</t>
  </si>
  <si>
    <t>INSERT INTO temporalidad VALUES (358,'41883','Mes','Mensual','41883','41912');</t>
  </si>
  <si>
    <t>INSERT INTO temporalidad VALUES (359,'41913','Mes','Mensual','41913','41943');</t>
  </si>
  <si>
    <t>INSERT INTO temporalidad VALUES (360,'41944','Mes','Mensual','41944','41973');</t>
  </si>
  <si>
    <t>INSERT INTO temporalidad VALUES (361,'41974','Mes','Mensual','41974','42004');</t>
  </si>
  <si>
    <t>INSERT INTO temporalidad VALUES (362,'42005','Mes','Mensual','42005','42035');</t>
  </si>
  <si>
    <t>INSERT INTO temporalidad VALUES (363,'42036','Mes','Mensual','42036','42063');</t>
  </si>
  <si>
    <t>INSERT INTO temporalidad VALUES (364,'42064','Mes','Mensual','42064','42094');</t>
  </si>
  <si>
    <t>INSERT INTO temporalidad VALUES (365,'42095','Mes','Mensual','42095','42124');</t>
  </si>
  <si>
    <t>INSERT INTO temporalidad VALUES (366,'42125','Mes','Mensual','42125','42155');</t>
  </si>
  <si>
    <t>INSERT INTO temporalidad VALUES (367,'42156','Mes','Mensual','42156','42185');</t>
  </si>
  <si>
    <t>INSERT INTO temporalidad VALUES (368,'42186','Mes','Mensual','42186','42216');</t>
  </si>
  <si>
    <t>INSERT INTO temporalidad VALUES (369,'42217','Mes','Mensual','42217','42247');</t>
  </si>
  <si>
    <t>INSERT INTO temporalidad VALUES (370,'42248','Mes','Mensual','42248','42277');</t>
  </si>
  <si>
    <t>INSERT INTO temporalidad VALUES (371,'42278','Mes','Mensual','42278','42308');</t>
  </si>
  <si>
    <t>INSERT INTO temporalidad VALUES (372,'42309','Mes','Mensual','42309','42338');</t>
  </si>
  <si>
    <t>INSERT INTO temporalidad VALUES (373,'42339','Mes','Mensual','42339','42369');</t>
  </si>
  <si>
    <t>INSERT INTO temporalidad VALUES (374,'42370','Mes','Mensual','42370','42400');</t>
  </si>
  <si>
    <t>INSERT INTO temporalidad VALUES (375,'42401','Mes','Mensual','42401','42428');</t>
  </si>
  <si>
    <t>INSERT INTO temporalidad VALUES (376,'42430','Mes','Mensual','42430','42460');</t>
  </si>
  <si>
    <t>INSERT INTO temporalidad VALUES (377,'42461','Mes','Mensual','42461','42490');</t>
  </si>
  <si>
    <t>INSERT INTO temporalidad VALUES (378,'42491','Mes','Mensual','42491','42521');</t>
  </si>
  <si>
    <t>INSERT INTO temporalidad VALUES (379,'42522','Mes','Mensual','42522','42551');</t>
  </si>
  <si>
    <t>INSERT INTO temporalidad VALUES (380,'42552','Mes','Mensual','42552','42582');</t>
  </si>
  <si>
    <t>INSERT INTO temporalidad VALUES (381,'42583','Mes','Mensual','42583','42613');</t>
  </si>
  <si>
    <t>INSERT INTO temporalidad VALUES (382,'42614','Mes','Mensual','42614','42643');</t>
  </si>
  <si>
    <t>INSERT INTO temporalidad VALUES (383,'42644','Mes','Mensual','42644','42674');</t>
  </si>
  <si>
    <t>INSERT INTO temporalidad VALUES (384,'42675','Mes','Mensual','42675','42704');</t>
  </si>
  <si>
    <t>INSERT INTO temporalidad VALUES (385,'42705','Mes','Mensual','42705','42735');</t>
  </si>
  <si>
    <t>INSERT INTO temporalidad VALUES (386,'42736','Mes','Mensual','42736','42766');</t>
  </si>
  <si>
    <t>INSERT INTO temporalidad VALUES (387,'42767','Mes','Mensual','42767','42794');</t>
  </si>
  <si>
    <t>INSERT INTO temporalidad VALUES (388,'42795','Mes','Mensual','42795','42825');</t>
  </si>
  <si>
    <t>INSERT INTO temporalidad VALUES (389,'42826','Mes','Mensual','42826','42855');</t>
  </si>
  <si>
    <t>INSERT INTO temporalidad VALUES (390,'42856','Mes','Mensual','42856','42886');</t>
  </si>
  <si>
    <t>INSERT INTO temporalidad VALUES (391,'42887','Mes','Mensual','42887','42916');</t>
  </si>
  <si>
    <t>INSERT INTO temporalidad VALUES (392,'42917','Mes','Mensual','42917','42947');</t>
  </si>
  <si>
    <t>INSERT INTO temporalidad VALUES (393,'42948','Mes','Mensual','42948','42978');</t>
  </si>
  <si>
    <t>INSERT INTO temporalidad VALUES (394,'42979','Mes','Mensual','42979','43008');</t>
  </si>
  <si>
    <t>INSERT INTO temporalidad VALUES (395,'43009','Mes','Mensual','43009','43039');</t>
  </si>
  <si>
    <t>INSERT INTO temporalidad VALUES (396,'43040','Mes','Mensual','43040','43069');</t>
  </si>
  <si>
    <t>INSERT INTO temporalidad VALUES (397,'43070','Mes','Mensual','43070','43100');</t>
  </si>
  <si>
    <t>INSERT INTO temporalidad VALUES (398,'43101','Mes','Mensual','43101','43131');</t>
  </si>
  <si>
    <t>INSERT INTO temporalidad VALUES (399,'43132','Mes','Mensual','43132','43159');</t>
  </si>
  <si>
    <t>INSERT INTO temporalidad VALUES (400,'43160','Mes','Mensual','43160','43190');</t>
  </si>
  <si>
    <t>INSERT INTO temporalidad VALUES (401,'43191','Mes','Mensual','43191','43220');</t>
  </si>
  <si>
    <t>INSERT INTO temporalidad VALUES (402,'43221','Mes','Mensual','43221','43251');</t>
  </si>
  <si>
    <t>INSERT INTO temporalidad VALUES (403,'43252','Mes','Mensual','43252','43281');</t>
  </si>
  <si>
    <t>INSERT INTO temporalidad VALUES (404,'43282','Mes','Mensual','43282','43312');</t>
  </si>
  <si>
    <t>INSERT INTO temporalidad VALUES (405,'43313','Mes','Mensual','43313','43343');</t>
  </si>
  <si>
    <t>INSERT INTO temporalidad VALUES (406,'43344','Mes','Mensual','43344','43373');</t>
  </si>
  <si>
    <t>INSERT INTO temporalidad VALUES (407,'43374','Mes','Mensual','43374','43404');</t>
  </si>
  <si>
    <t>INSERT INTO temporalidad VALUES (408,'43405','Mes','Mensual','43405','43434');</t>
  </si>
  <si>
    <t>INSERT INTO temporalidad VALUES (409,'43435','Mes','Mensual','43435','43465');</t>
  </si>
  <si>
    <t>INSERT INTO temporalidad VALUES (410,'43466','Mes','Mensual','43466','43496');</t>
  </si>
  <si>
    <t>INSERT INTO temporalidad VALUES (411,'43497','Mes','Mensual','43497','43524');</t>
  </si>
  <si>
    <t>INSERT INTO temporalidad VALUES (412,'43525','Mes','Mensual','43525','43555');</t>
  </si>
  <si>
    <t>INSERT INTO temporalidad VALUES (413,'43556','Mes','Mensual','43556','43585');</t>
  </si>
  <si>
    <t>INSERT INTO temporalidad VALUES (414,'43586','Mes','Mensual','43586','43616');</t>
  </si>
  <si>
    <t>INSERT INTO temporalidad VALUES (415,'43617','Mes','Mensual','43617','43646');</t>
  </si>
  <si>
    <t>INSERT INTO temporalidad VALUES (416,'43647','Mes','Mensual','43647','43677');</t>
  </si>
  <si>
    <t>INSERT INTO temporalidad VALUES (417,'43678','Mes','Mensual','43678','43708');</t>
  </si>
  <si>
    <t>INSERT INTO temporalidad VALUES (418,'43709','Mes','Mensual','43709','43738');</t>
  </si>
  <si>
    <t>INSERT INTO temporalidad VALUES (419,'43739','Mes','Mensual','43739','43769');</t>
  </si>
  <si>
    <t>INSERT INTO temporalidad VALUES (420,'43770','Mes','Mensual','43770','43799');</t>
  </si>
  <si>
    <t>INSERT INTO temporalidad VALUES (421,'43800','Mes','Mensual','43800','43830');</t>
  </si>
  <si>
    <t>INSERT INTO temporalidad VALUES (422,'43831','Mes','Mensual','43831','43861');</t>
  </si>
  <si>
    <t>INSERT INTO temporalidad VALUES (423,'43862','Mes','Mensual','43862','43889');</t>
  </si>
  <si>
    <t>INSERT INTO temporalidad VALUES (424,'43891','Mes','Mensual','43891','43921');</t>
  </si>
  <si>
    <t>INSERT INTO temporalidad VALUES (425,'43922','Mes','Mensual','43922','43951');</t>
  </si>
  <si>
    <t>INSERT INTO temporalidad VALUES (426,'43952','Mes','Mensual','43952','43982');</t>
  </si>
  <si>
    <t>INSERT INTO temporalidad VALUES (427,'43983','Mes','Mensual','43983','44012');</t>
  </si>
  <si>
    <t>INSERT INTO temporalidad VALUES (428,'44013','Mes','Mensual','44013','44043');</t>
  </si>
  <si>
    <t>INSERT INTO temporalidad VALUES (429,'44044','Mes','Mensual','44044','44074');</t>
  </si>
  <si>
    <t>INSERT INTO temporalidad VALUES (430,'44075','Mes','Mensual','44075','44104');</t>
  </si>
  <si>
    <t>INSERT INTO temporalidad VALUES (431,'44105','Mes','Mensual','44105','44135');</t>
  </si>
  <si>
    <t>INSERT INTO temporalidad VALUES (432,'44136','Mes','Mensual','44136','44165');</t>
  </si>
  <si>
    <t>INSERT INTO temporalidad VALUES (433,'44166','Mes','Mensual','44166','44196');</t>
  </si>
  <si>
    <t>INSERT INTO temporalidad VALUES (434,'44197','Mes','Mensual','44197','44227');</t>
  </si>
  <si>
    <t>INSERT INTO temporalidad VALUES (435,'44228','Mes','Mensual','44228','44255');</t>
  </si>
  <si>
    <t>INSERT INTO temporalidad VALUES (436,'44256','Mes','Mensual','44256','44286');</t>
  </si>
  <si>
    <t>INSERT INTO temporalidad VALUES (437,'44287','Mes','Mensual','44287','44316');</t>
  </si>
  <si>
    <t>INSERT INTO temporalidad VALUES (438,'44317','Mes','Mensual','44317','44347');</t>
  </si>
  <si>
    <t>INSERT INTO temporalidad VALUES (439,'44348','Mes','Mensual','44348','44377');</t>
  </si>
  <si>
    <t>INSERT INTO temporalidad VALUES (440,'44378','Mes','Mensual','44378','44408');</t>
  </si>
  <si>
    <t>INSERT INTO temporalidad VALUES (441,'44409','Mes','Mensual','44409','44439');</t>
  </si>
  <si>
    <t>INSERT INTO temporalidad VALUES (442,'44440','Mes','Mensual','44440','44469');</t>
  </si>
  <si>
    <t>INSERT INTO temporalidad VALUES (443,'44470','Mes','Mensual','44470','44500');</t>
  </si>
  <si>
    <t>INSERT INTO temporalidad VALUES (444,'44501','Mes','Mensual','44501','44530');</t>
  </si>
  <si>
    <t>INSERT INTO temporalidad VALUES (445,'44531','Mes','Mensual','44531','44561');</t>
  </si>
  <si>
    <t>INSERT INTO temporalidad VALUES (446,'44562','Mes','Mensual','44562','44592');</t>
  </si>
  <si>
    <t>INSERT INTO temporalidad VALUES (447,'44593','Mes','Mensual','44593','44620');</t>
  </si>
  <si>
    <t>INSERT INTO temporalidad VALUES (448,'44621','Mes','Mensual','44621','44651');</t>
  </si>
  <si>
    <t>INSERT INTO temporalidad VALUES (449,'44652','Mes','Mensual','44652','44681');</t>
  </si>
  <si>
    <t>INSERT INTO temporalidad VALUES (450,'44682','Mes','Mensual','44682','44712');</t>
  </si>
  <si>
    <t>INSERT INTO temporalidad VALUES (451,'44713','Mes','Mensual','44713','44742');</t>
  </si>
  <si>
    <t>INSERT INTO temporalidad VALUES (452,'44743','Mes','Mensual','44743','44773');</t>
  </si>
  <si>
    <t>INSERT INTO temporalidad VALUES (453,'44774','Mes','Mensual','44774','44804');</t>
  </si>
  <si>
    <t>INSERT INTO temporalidad VALUES (454,'44805','Mes','Mensual','44805','44834');</t>
  </si>
  <si>
    <t>INSERT INTO temporalidad VALUES (455,'44835','Mes','Mensual','44835','44865');</t>
  </si>
  <si>
    <t>INSERT INTO temporalidad VALUES (456,'44866','Mes','Mensual','44866','44895');</t>
  </si>
  <si>
    <t>INSERT INTO temporalidad VALUES (457,'44896','Mes','Mensual','44896','44926');</t>
  </si>
  <si>
    <t>INSERT INTO temporalidad VALUES (458,'44927','Mes','Mensual','44927','44957');</t>
  </si>
  <si>
    <t>INSERT INTO temporalidad VALUES (459,'44958','Mes','Mensual','44958','44985');</t>
  </si>
  <si>
    <t>INSERT INTO temporalidad VALUES (460,'44986','Mes','Mensual','44986','45016');</t>
  </si>
  <si>
    <t>INSERT INTO temporalidad VALUES (461,'45017','Mes','Mensual','45017','45046');</t>
  </si>
  <si>
    <t>INSERT INTO temporalidad VALUES (462,'45047','Mes','Mensual','45047','45077');</t>
  </si>
  <si>
    <t>INSERT INTO temporalidad VALUES (463,'45078','Mes','Mensual','45078','45107');</t>
  </si>
  <si>
    <t>INSERT INTO temporalidad VALUES (464,'45108','Mes','Mensual','45108','45138');</t>
  </si>
  <si>
    <t>INSERT INTO temporalidad VALUES (465,'45139','Mes','Mensual','45139','45169');</t>
  </si>
  <si>
    <t>INSERT INTO temporalidad VALUES (466,'45170','Mes','Mensual','45170','45199');</t>
  </si>
  <si>
    <t>INSERT INTO temporalidad VALUES (467,'45200','Mes','Mensual','45200','45230');</t>
  </si>
  <si>
    <t>INSERT INTO temporalidad VALUES (468,'45231','Mes','Mensual','45231','45260');</t>
  </si>
  <si>
    <t>INSERT INTO temporalidad VALUES (469,'45261','Mes','Mensual','45261','45291');</t>
  </si>
  <si>
    <t>INSERT INTO temporalidad VALUES (470,'45292','Mes','Mensual','45292','45322');</t>
  </si>
  <si>
    <t>INSERT INTO temporalidad VALUES (471,'45323','Mes','Mensual','45323','45350');</t>
  </si>
  <si>
    <t>INSERT INTO temporalidad VALUES (472,'45352','Mes','Mensual','45352','45382');</t>
  </si>
  <si>
    <t>INSERT INTO temporalidad VALUES (473,'45383','Mes','Mensual','45383','45412');</t>
  </si>
  <si>
    <t>INSERT INTO temporalidad VALUES (474,'45413','Mes','Mensual','45413','45443');</t>
  </si>
  <si>
    <t>INSERT INTO temporalidad VALUES (475,'45444','Mes','Mensual','45444','45473');</t>
  </si>
  <si>
    <t>INSERT INTO temporalidad VALUES (476,'45474','Mes','Mensual','45474','45504');</t>
  </si>
  <si>
    <t>INSERT INTO temporalidad VALUES (477,'45505','Mes','Mensual','45505','45535');</t>
  </si>
  <si>
    <t>INSERT INTO temporalidad VALUES (478,'45536','Mes','Mensual','45536','45565');</t>
  </si>
  <si>
    <t>INSERT INTO temporalidad VALUES (479,'45566','Mes','Mensual','45566','45596');</t>
  </si>
  <si>
    <t>INSERT INTO temporalidad VALUES (480,'45597','Mes','Mensual','45597','45626');</t>
  </si>
  <si>
    <t>INSERT INTO temporalidad VALUES (481,'45627','Mes','Mensual','45627','45657');</t>
  </si>
  <si>
    <t>INSERT INTO temporalidad VALUES (482,'45658','Mes','Mensual','45658','45688');</t>
  </si>
  <si>
    <t>INSERT INTO temporalidad VALUES (483,'45689','Mes','Mensual','45689','45716');</t>
  </si>
  <si>
    <t>INSERT INTO temporalidad VALUES (484,'45717','Mes','Mensual','45717','45747');</t>
  </si>
  <si>
    <t>INSERT INTO temporalidad VALUES (485,'45748','Mes','Mensual','45748','45777');</t>
  </si>
  <si>
    <t>INSERT INTO temporalidad VALUES (486,'45778','Mes','Mensual','45778','45808');</t>
  </si>
  <si>
    <t>INSERT INTO temporalidad VALUES (487,'45809','Mes','Mensual','45809','45838');</t>
  </si>
  <si>
    <t>INSERT INTO temporalidad VALUES (488,'45839','Mes','Mensual','45839','45869');</t>
  </si>
  <si>
    <t>INSERT INTO temporalidad VALUES (489,'45870','Mes','Mensual','45870','45900');</t>
  </si>
  <si>
    <t>INSERT INTO temporalidad VALUES (490,'45901','Mes','Mensual','45901','45930');</t>
  </si>
  <si>
    <t>INSERT INTO temporalidad VALUES (491,'45931','Mes','Mensual','45931','45961');</t>
  </si>
  <si>
    <t>INSERT INTO temporalidad VALUES (492,'45962','Mes','Mensual','45962','45991');</t>
  </si>
  <si>
    <t>INSERT INTO temporalidad VALUES (493,'45992','Mes','Mensual','45992','46022');</t>
  </si>
  <si>
    <t>INSERT INTO temporalidad VALUES (494,'46023','Mes','Mensual','46023','46053');</t>
  </si>
  <si>
    <t>INSERT INTO temporalidad VALUES (495,'46054','Mes','Mensual','46054','46081');</t>
  </si>
  <si>
    <t>INSERT INTO temporalidad VALUES (496,'46082','Mes','Mensual','46082','46112');</t>
  </si>
  <si>
    <t>INSERT INTO temporalidad VALUES (497,'46113','Mes','Mensual','46113','46142');</t>
  </si>
  <si>
    <t>INSERT INTO temporalidad VALUES (498,'46143','Mes','Mensual','46143','46173');</t>
  </si>
  <si>
    <t>INSERT INTO temporalidad VALUES (499,'46174','Mes','Mensual','46174','46203');</t>
  </si>
  <si>
    <t>INSERT INTO temporalidad VALUES (500,'46204','Mes','Mensual','46204','46234');</t>
  </si>
  <si>
    <t>INSERT INTO temporalidad VALUES (501,'46235','Mes','Mensual','46235','46265');</t>
  </si>
  <si>
    <t>INSERT INTO temporalidad VALUES (502,'46266','Mes','Mensual','46266','46295');</t>
  </si>
  <si>
    <t>INSERT INTO temporalidad VALUES (503,'46296','Mes','Mensual','46296','46326');</t>
  </si>
  <si>
    <t>INSERT INTO temporalidad VALUES (504,'46327','Mes','Mensual','46327','46356');</t>
  </si>
  <si>
    <t>INSERT INTO temporalidad VALUES (505,'46357','Mes','Mensual','46357','46387');</t>
  </si>
  <si>
    <t>INSERT INTO temporalidad VALUES (506,'46388','Mes','Mensual','46388','46418');</t>
  </si>
  <si>
    <t>INSERT INTO temporalidad VALUES (507,'46419','Mes','Mensual','46419','46446');</t>
  </si>
  <si>
    <t>INSERT INTO temporalidad VALUES (508,'46447','Mes','Mensual','46447','46477');</t>
  </si>
  <si>
    <t>INSERT INTO temporalidad VALUES (509,'46478','Mes','Mensual','46478','46507');</t>
  </si>
  <si>
    <t>INSERT INTO temporalidad VALUES (510,'46508','Mes','Mensual','46508','46538');</t>
  </si>
  <si>
    <t>INSERT INTO temporalidad VALUES (511,'46539','Mes','Mensual','46539','46568');</t>
  </si>
  <si>
    <t>INSERT INTO temporalidad VALUES (512,'46569','Mes','Mensual','46569','46599');</t>
  </si>
  <si>
    <t>INSERT INTO temporalidad VALUES (513,'46600','Mes','Mensual','46600','46630');</t>
  </si>
  <si>
    <t>INSERT INTO temporalidad VALUES (514,'46631','Mes','Mensual','46631','46660');</t>
  </si>
  <si>
    <t>INSERT INTO temporalidad VALUES (515,'46661','Mes','Mensual','46661','46691');</t>
  </si>
  <si>
    <t>INSERT INTO temporalidad VALUES (516,'46692','Mes','Mensual','46692','46721');</t>
  </si>
  <si>
    <t>INSERT INTO temporalidad VALUES (517,'46722','Mes','Mensual','46722','46752');</t>
  </si>
  <si>
    <t>INSERT INTO temporalidad VALUES (518,'46753','Mes','Mensual','46753','46783');</t>
  </si>
  <si>
    <t>INSERT INTO temporalidad VALUES (519,'46784','Mes','Mensual','46784','46811');</t>
  </si>
  <si>
    <t>INSERT INTO temporalidad VALUES (520,'46813','Mes','Mensual','46813','46843');</t>
  </si>
  <si>
    <t>INSERT INTO temporalidad VALUES (521,'46844','Mes','Mensual','46844','46873');</t>
  </si>
  <si>
    <t>INSERT INTO temporalidad VALUES (522,'46874','Mes','Mensual','46874','46904');</t>
  </si>
  <si>
    <t>INSERT INTO temporalidad VALUES (523,'46905','Mes','Mensual','46905','46934');</t>
  </si>
  <si>
    <t>INSERT INTO temporalidad VALUES (524,'46935','Mes','Mensual','46935','46965');</t>
  </si>
  <si>
    <t>INSERT INTO temporalidad VALUES (525,'46966','Mes','Mensual','46966','46996');</t>
  </si>
  <si>
    <t>INSERT INTO temporalidad VALUES (526,'46997','Mes','Mensual','46997','47026');</t>
  </si>
  <si>
    <t>INSERT INTO temporalidad VALUES (527,'47027','Mes','Mensual','47027','47057');</t>
  </si>
  <si>
    <t>INSERT INTO temporalidad VALUES (528,'47058','Mes','Mensual','47058','47087');</t>
  </si>
  <si>
    <t>INSERT INTO temporalidad VALUES (529,'47088','Mes','Mensual','47088','47118');</t>
  </si>
  <si>
    <t>INSERT INTO temporalidad VALUES (530,'47119','Mes','Mensual','47119','47149');</t>
  </si>
  <si>
    <t>INSERT INTO temporalidad VALUES (531,'47150','Mes','Mensual','47150','47177');</t>
  </si>
  <si>
    <t>INSERT INTO temporalidad VALUES (532,'47178','Mes','Mensual','47178','47208');</t>
  </si>
  <si>
    <t>INSERT INTO temporalidad VALUES (533,'47209','Mes','Mensual','47209','47238');</t>
  </si>
  <si>
    <t>INSERT INTO temporalidad VALUES (534,'47239','Mes','Mensual','47239','47269');</t>
  </si>
  <si>
    <t>INSERT INTO temporalidad VALUES (535,'47270','Mes','Mensual','47270','47299');</t>
  </si>
  <si>
    <t>INSERT INTO temporalidad VALUES (536,'47300','Mes','Mensual','47300','47330');</t>
  </si>
  <si>
    <t>INSERT INTO temporalidad VALUES (537,'47331','Mes','Mensual','47331','47361');</t>
  </si>
  <si>
    <t>INSERT INTO temporalidad VALUES (538,'47362','Mes','Mensual','47362','47391');</t>
  </si>
  <si>
    <t>INSERT INTO temporalidad VALUES (539,'47392','Mes','Mensual','47392','47422');</t>
  </si>
  <si>
    <t>INSERT INTO temporalidad VALUES (540,'47423','Mes','Mensual','47423','47452');</t>
  </si>
  <si>
    <t>INSERT INTO temporalidad VALUES (541,'47453','Mes','Mensual','47453','47483');</t>
  </si>
  <si>
    <t>INSERT INTO temporalidad VALUES (542,'47484','Mes','Mensual','47484','47514');</t>
  </si>
  <si>
    <t>INSERT INTO temporalidad VALUES (543,'47515','Mes','Mensual','47515','47542');</t>
  </si>
  <si>
    <t>INSERT INTO temporalidad VALUES (544,'47543','Mes','Mensual','47543','47573');</t>
  </si>
  <si>
    <t>INSERT INTO temporalidad VALUES (545,'47574','Mes','Mensual','47574','47603');</t>
  </si>
  <si>
    <t>INSERT INTO temporalidad VALUES (546,'47604','Mes','Mensual','47604','47634');</t>
  </si>
  <si>
    <t>INSERT INTO temporalidad VALUES (547,'47635','Mes','Mensual','47635','47664');</t>
  </si>
  <si>
    <t>INSERT INTO temporalidad VALUES (548,'47665','Mes','Mensual','47665','47695');</t>
  </si>
  <si>
    <t>INSERT INTO temporalidad VALUES (549,'47696','Mes','Mensual','47696','47726');</t>
  </si>
  <si>
    <t>INSERT INTO temporalidad VALUES (550,'47727','Mes','Mensual','47727','47756');</t>
  </si>
  <si>
    <t>INSERT INTO temporalidad VALUES (551,'47757','Mes','Mensual','47757','47787');</t>
  </si>
  <si>
    <t>INSERT INTO temporalidad VALUES (552,'47788','Mes','Mensual','47788','47817');</t>
  </si>
  <si>
    <t>INSERT INTO temporalidad VALUES (553,'47818','Mes','Mensual','47818','47848');</t>
  </si>
  <si>
    <t>INSERT INTO temporalidad VALUES (554,'47849','Mes','Mensual','47849','47879');</t>
  </si>
  <si>
    <t>INSERT INTO temporalidad VALUES (555,'47880','Mes','Mensual','47880','47907');</t>
  </si>
  <si>
    <t>INSERT INTO temporalidad VALUES (556,'47908','Mes','Mensual','47908','47938');</t>
  </si>
  <si>
    <t>INSERT INTO temporalidad VALUES (557,'47939','Mes','Mensual','47939','47968');</t>
  </si>
  <si>
    <t>INSERT INTO temporalidad VALUES (558,'47969','Mes','Mensual','47969','47999');</t>
  </si>
  <si>
    <t>INSERT INTO temporalidad VALUES (559,'48000','Mes','Mensual','48000','48029');</t>
  </si>
  <si>
    <t>INSERT INTO temporalidad VALUES (560,'48030','Mes','Mensual','48030','48060');</t>
  </si>
  <si>
    <t>INSERT INTO temporalidad VALUES (561,'48061','Mes','Mensual','48061','48091');</t>
  </si>
  <si>
    <t>INSERT INTO temporalidad VALUES (562,'48092','Mes','Mensual','48092','48121');</t>
  </si>
  <si>
    <t>INSERT INTO temporalidad VALUES (563,'48122','Mes','Mensual','48122','48152');</t>
  </si>
  <si>
    <t>INSERT INTO temporalidad VALUES (564,'48153','Mes','Mensual','48153','48182');</t>
  </si>
  <si>
    <t>INSERT INTO temporalidad VALUES (565,'48183','Mes','Mensual','48183','48213');</t>
  </si>
  <si>
    <t>INSERT INTO temporalidad VALUES (566,'48214','Mes','Mensual','48214','48244');</t>
  </si>
  <si>
    <t>INSERT INTO temporalidad VALUES (567,'48245','Mes','Mensual','48245','48272');</t>
  </si>
  <si>
    <t>INSERT INTO temporalidad VALUES (568,'48274','Mes','Mensual','48274','48304');</t>
  </si>
  <si>
    <t>INSERT INTO temporalidad VALUES (569,'48305','Mes','Mensual','48305','48334');</t>
  </si>
  <si>
    <t>INSERT INTO temporalidad VALUES (570,'48335','Mes','Mensual','48335','48365');</t>
  </si>
  <si>
    <t>INSERT INTO temporalidad VALUES (571,'48366','Mes','Mensual','48366','48395');</t>
  </si>
  <si>
    <t>INSERT INTO temporalidad VALUES (572,'48396','Mes','Mensual','48396','48426');</t>
  </si>
  <si>
    <t>INSERT INTO temporalidad VALUES (573,'48427','Mes','Mensual','48427','48457');</t>
  </si>
  <si>
    <t>INSERT INTO temporalidad VALUES (574,'48458','Mes','Mensual','48458','48487');</t>
  </si>
  <si>
    <t>INSERT INTO temporalidad VALUES (575,'48488','Mes','Mensual','48488','48518');</t>
  </si>
  <si>
    <t>INSERT INTO temporalidad VALUES (576,'48519','Mes','Mensual','48519','48548');</t>
  </si>
  <si>
    <t>INSERT INTO temporalidad VALUES (577,'48549','Mes','Mensual','48549','48579');</t>
  </si>
  <si>
    <t>INSERT INTO temporalidad VALUES (578,'48580','Mes','Mensual','48580','48610');</t>
  </si>
  <si>
    <t>INSERT INTO temporalidad VALUES (579,'48611','Mes','Mensual','48611','48638');</t>
  </si>
  <si>
    <t>INSERT INTO temporalidad VALUES (580,'48639','Mes','Mensual','48639','48669');</t>
  </si>
  <si>
    <t>INSERT INTO temporalidad VALUES (581,'48670','Mes','Mensual','48670','48699');</t>
  </si>
  <si>
    <t>INSERT INTO temporalidad VALUES (582,'48700','Mes','Mensual','48700','48730');</t>
  </si>
  <si>
    <t>INSERT INTO temporalidad VALUES (583,'48731','Mes','Mensual','48731','48760');</t>
  </si>
  <si>
    <t>INSERT INTO temporalidad VALUES (584,'48761','Mes','Mensual','48761','48791');</t>
  </si>
  <si>
    <t>INSERT INTO temporalidad VALUES (585,'48792','Mes','Mensual','48792','48822');</t>
  </si>
  <si>
    <t>INSERT INTO temporalidad VALUES (586,'48823','Mes','Mensual','48823','48852');</t>
  </si>
  <si>
    <t>INSERT INTO temporalidad VALUES (587,'48853','Mes','Mensual','48853','48883');</t>
  </si>
  <si>
    <t>INSERT INTO temporalidad VALUES (588,'48884','Mes','Mensual','48884','48913');</t>
  </si>
  <si>
    <t>INSERT INTO temporalidad VALUES (589,'48914','Mes','Mensual','48914','48944');</t>
  </si>
  <si>
    <t>INSERT INTO temporalidad VALUES (590,'48945','Mes','Mensual','48945','48975');</t>
  </si>
  <si>
    <t>INSERT INTO temporalidad VALUES (591,'48976','Mes','Mensual','48976','49003');</t>
  </si>
  <si>
    <t>INSERT INTO temporalidad VALUES (592,'49004','Mes','Mensual','49004','49034');</t>
  </si>
  <si>
    <t>INSERT INTO temporalidad VALUES (593,'49035','Mes','Mensual','49035','49064');</t>
  </si>
  <si>
    <t>INSERT INTO temporalidad VALUES (594,'49065','Mes','Mensual','49065','49095');</t>
  </si>
  <si>
    <t>INSERT INTO temporalidad VALUES (595,'49096','Mes','Mensual','49096','49125');</t>
  </si>
  <si>
    <t>INSERT INTO temporalidad VALUES (596,'49126','Mes','Mensual','49126','49156');</t>
  </si>
  <si>
    <t>INSERT INTO temporalidad VALUES (597,'49157','Mes','Mensual','49157','49187');</t>
  </si>
  <si>
    <t>INSERT INTO temporalidad VALUES (598,'49188','Mes','Mensual','49188','49217');</t>
  </si>
  <si>
    <t>INSERT INTO temporalidad VALUES (599,'49218','Mes','Mensual','49218','49248');</t>
  </si>
  <si>
    <t>INSERT INTO temporalidad VALUES (600,'49249','Mes','Mensual','49249','49278');</t>
  </si>
  <si>
    <t>INSERT INTO temporalidad VALUES (601,'49279','Mes','Mensual','49279','49309');</t>
  </si>
  <si>
    <t>INSERT INTO temporalidad VALUES (602,'49310','Mes','Mensual','49310','49340');</t>
  </si>
  <si>
    <t>INSERT INTO temporalidad VALUES (603,'49341','Mes','Mensual','49341','49368');</t>
  </si>
  <si>
    <t>INSERT INTO temporalidad VALUES (604,'49369','Mes','Mensual','49369','49399');</t>
  </si>
  <si>
    <t>INSERT INTO temporalidad VALUES (605,'49400','Mes','Mensual','49400','49429');</t>
  </si>
  <si>
    <t>INSERT INTO temporalidad VALUES (606,'49430','Mes','Mensual','49430','49460');</t>
  </si>
  <si>
    <t>INSERT INTO temporalidad VALUES (607,'49461','Mes','Mensual','49461','49490');</t>
  </si>
  <si>
    <t>INSERT INTO temporalidad VALUES (608,'49491','Mes','Mensual','49491','49521');</t>
  </si>
  <si>
    <t>INSERT INTO temporalidad VALUES (609,'49522','Mes','Mensual','49522','49552');</t>
  </si>
  <si>
    <t>INSERT INTO temporalidad VALUES (610,'49553','Mes','Mensual','49553','49582');</t>
  </si>
  <si>
    <t>INSERT INTO temporalidad VALUES (611,'49583','Mes','Mensual','49583','49613');</t>
  </si>
  <si>
    <t>INSERT INTO temporalidad VALUES (612,'49614','Mes','Mensual','49614','49643');</t>
  </si>
  <si>
    <t>INSERT INTO temporalidad VALUES (613,'49644','Mes','Mensual','49644','49674');</t>
  </si>
  <si>
    <t>INSERT INTO temporalidad VALUES (614,'49675','Mes','Mensual','49675','49705');</t>
  </si>
  <si>
    <t>INSERT INTO temporalidad VALUES (615,'49706','Mes','Mensual','49706','49733');</t>
  </si>
  <si>
    <t>INSERT INTO temporalidad VALUES (616,'49735','Mes','Mensual','49735','49765');</t>
  </si>
  <si>
    <t>INSERT INTO temporalidad VALUES (617,'49766','Mes','Mensual','49766','49795');</t>
  </si>
  <si>
    <t>INSERT INTO temporalidad VALUES (618,'49796','Mes','Mensual','49796','49826');</t>
  </si>
  <si>
    <t>INSERT INTO temporalidad VALUES (619,'49827','Mes','Mensual','49827','49856');</t>
  </si>
  <si>
    <t>INSERT INTO temporalidad VALUES (620,'49857','Mes','Mensual','49857','49887');</t>
  </si>
  <si>
    <t>INSERT INTO temporalidad VALUES (621,'49888','Mes','Mensual','49888','49918');</t>
  </si>
  <si>
    <t>INSERT INTO temporalidad VALUES (622,'49919','Mes','Mensual','49919','49948');</t>
  </si>
  <si>
    <t>INSERT INTO temporalidad VALUES (623,'49949','Mes','Mensual','49949','49979');</t>
  </si>
  <si>
    <t>INSERT INTO temporalidad VALUES (624,'49980','Mes','Mensual','49980','50009');</t>
  </si>
  <si>
    <t>INSERT INTO temporalidad VALUES (625,'50010','Mes','Mensual','50010','50040');</t>
  </si>
  <si>
    <t>INSERT INTO temporalidad VALUES (626,'50041','Mes','Mensual','50041','50071');</t>
  </si>
  <si>
    <t>INSERT INTO temporalidad VALUES (627,'50072','Mes','Mensual','50072','50099');</t>
  </si>
  <si>
    <t>INSERT INTO temporalidad VALUES (628,'50100','Mes','Mensual','50100','50130');</t>
  </si>
  <si>
    <t>INSERT INTO temporalidad VALUES (629,'50131','Mes','Mensual','50131','50160');</t>
  </si>
  <si>
    <t>INSERT INTO temporalidad VALUES (630,'50161','Mes','Mensual','50161','50191');</t>
  </si>
  <si>
    <t>INSERT INTO temporalidad VALUES (631,'50192','Mes','Mensual','50192','50221');</t>
  </si>
  <si>
    <t>INSERT INTO temporalidad VALUES (632,'50222','Mes','Mensual','50222','50252');</t>
  </si>
  <si>
    <t>INSERT INTO temporalidad VALUES (633,'50253','Mes','Mensual','50253','50283');</t>
  </si>
  <si>
    <t>INSERT INTO temporalidad VALUES (634,'50284','Mes','Mensual','50284','50313');</t>
  </si>
  <si>
    <t>INSERT INTO temporalidad VALUES (635,'50314','Mes','Mensual','50314','50344');</t>
  </si>
  <si>
    <t>INSERT INTO temporalidad VALUES (636,'50345','Mes','Mensual','50345','50374');</t>
  </si>
  <si>
    <t>INSERT INTO temporalidad VALUES (637,'50375','Mes','Mensual','50375','50405');</t>
  </si>
  <si>
    <t>INSERT INTO temporalidad VALUES (638,'50406','Mes','Mensual','50406','50436');</t>
  </si>
  <si>
    <t>INSERT INTO temporalidad VALUES (639,'50437','Mes','Mensual','50437','50464');</t>
  </si>
  <si>
    <t>INSERT INTO temporalidad VALUES (640,'50465','Mes','Mensual','50465','50495');</t>
  </si>
  <si>
    <t>INSERT INTO temporalidad VALUES (641,'50496','Mes','Mensual','50496','50525');</t>
  </si>
  <si>
    <t>INSERT INTO temporalidad VALUES (642,'50526','Mes','Mensual','50526','50556');</t>
  </si>
  <si>
    <t>INSERT INTO temporalidad VALUES (643,'50557','Mes','Mensual','50557','50586');</t>
  </si>
  <si>
    <t>INSERT INTO temporalidad VALUES (644,'50587','Mes','Mensual','50587','50617');</t>
  </si>
  <si>
    <t>INSERT INTO temporalidad VALUES (645,'50618','Mes','Mensual','50618','50648');</t>
  </si>
  <si>
    <t>INSERT INTO temporalidad VALUES (646,'50649','Mes','Mensual','50649','50678');</t>
  </si>
  <si>
    <t>INSERT INTO temporalidad VALUES (647,'50679','Mes','Mensual','50679','50709');</t>
  </si>
  <si>
    <t>INSERT INTO temporalidad VALUES (648,'50710','Mes','Mensual','50710','50739');</t>
  </si>
  <si>
    <t>INSERT INTO temporalidad VALUES (649,'50740','Mes','Mensual','50740','50770');</t>
  </si>
  <si>
    <t>INSERT INTO temporalidad VALUES (650,'50771','Mes','Mensual','50771','50801');</t>
  </si>
  <si>
    <t>INSERT INTO temporalidad VALUES (651,'50802','Mes','Mensual','50802','50829');</t>
  </si>
  <si>
    <t>INSERT INTO temporalidad VALUES (652,'50830','Mes','Mensual','50830','50860');</t>
  </si>
  <si>
    <t>INSERT INTO temporalidad VALUES (653,'50861','Mes','Mensual','50861','50890');</t>
  </si>
  <si>
    <t>INSERT INTO temporalidad VALUES (654,'50891','Mes','Mensual','50891','50921');</t>
  </si>
  <si>
    <t>INSERT INTO temporalidad VALUES (655,'50922','Mes','Mensual','50922','50951');</t>
  </si>
  <si>
    <t>INSERT INTO temporalidad VALUES (656,'50952','Mes','Mensual','50952','50982');</t>
  </si>
  <si>
    <t>INSERT INTO temporalidad VALUES (657,'50983','Mes','Mensual','50983','51013');</t>
  </si>
  <si>
    <t>INSERT INTO temporalidad VALUES (658,'51014','Mes','Mensual','51014','51043');</t>
  </si>
  <si>
    <t>INSERT INTO temporalidad VALUES (659,'51044','Mes','Mensual','51044','51074');</t>
  </si>
  <si>
    <t>INSERT INTO temporalidad VALUES (660,'51075','Mes','Mensual','51075','51104');</t>
  </si>
  <si>
    <t>INSERT INTO temporalidad VALUES (661,'51105','Mes','Mensual','51105','51135');</t>
  </si>
  <si>
    <t>INSERT INTO temporalidad VALUES (662,'51136','Mes','Mensual','51136','51166');</t>
  </si>
  <si>
    <t>INSERT INTO temporalidad VALUES (663,'51167','Mes','Mensual','51167','51194');</t>
  </si>
  <si>
    <t>INSERT INTO temporalidad VALUES (664,'51196','Mes','Mensual','51196','51226');</t>
  </si>
  <si>
    <t>INSERT INTO temporalidad VALUES (665,'51227','Mes','Mensual','51227','51256');</t>
  </si>
  <si>
    <t>INSERT INTO temporalidad VALUES (666,'51257','Mes','Mensual','51257','51287');</t>
  </si>
  <si>
    <t>INSERT INTO temporalidad VALUES (667,'51288','Mes','Mensual','51288','51317');</t>
  </si>
  <si>
    <t>INSERT INTO temporalidad VALUES (668,'51318','Mes','Mensual','51318','51348');</t>
  </si>
  <si>
    <t>INSERT INTO temporalidad VALUES (669,'51349','Mes','Mensual','51349','51379');</t>
  </si>
  <si>
    <t>INSERT INTO temporalidad VALUES (670,'51380','Mes','Mensual','51380','51409');</t>
  </si>
  <si>
    <t>INSERT INTO temporalidad VALUES (671,'51410','Mes','Mensual','51410','51440');</t>
  </si>
  <si>
    <t>INSERT INTO temporalidad VALUES (672,'51441','Mes','Mensual','51441','51470');</t>
  </si>
  <si>
    <t>INSERT INTO temporalidad VALUES (673,'51471','Mes','Mensual','51471','51501');</t>
  </si>
  <si>
    <t>INSERT INTO temporalidad VALUES (674,'51502','Mes','Mensual','51502','51532');</t>
  </si>
  <si>
    <t>INSERT INTO temporalidad VALUES (675,'51533','Mes','Mensual','51533','51560');</t>
  </si>
  <si>
    <t>INSERT INTO temporalidad VALUES (676,'51561','Mes','Mensual','51561','51591');</t>
  </si>
  <si>
    <t>INSERT INTO temporalidad VALUES (677,'51592','Mes','Mensual','51592','51621');</t>
  </si>
  <si>
    <t>INSERT INTO temporalidad VALUES (678,'51622','Mes','Mensual','51622','51652');</t>
  </si>
  <si>
    <t>INSERT INTO temporalidad VALUES (679,'51653','Mes','Mensual','51653','51682');</t>
  </si>
  <si>
    <t>INSERT INTO temporalidad VALUES (680,'51683','Mes','Mensual','51683','51713');</t>
  </si>
  <si>
    <t>INSERT INTO temporalidad VALUES (681,'51714','Mes','Mensual','51714','51744');</t>
  </si>
  <si>
    <t>INSERT INTO temporalidad VALUES (682,'51745','Mes','Mensual','51745','51774');</t>
  </si>
  <si>
    <t>INSERT INTO temporalidad VALUES (683,'51775','Mes','Mensual','51775','51805');</t>
  </si>
  <si>
    <t>INSERT INTO temporalidad VALUES (684,'51806','Mes','Mensual','51806','51835');</t>
  </si>
  <si>
    <t>INSERT INTO temporalidad VALUES (685,'51836','Mes','Mensual','51836','51866');</t>
  </si>
  <si>
    <t>INSERT INTO temporalidad VALUES (686,'51867','Mes','Mensual','51867','51897');</t>
  </si>
  <si>
    <t>INSERT INTO temporalidad VALUES (687,'51898','Mes','Mensual','51898','51925');</t>
  </si>
  <si>
    <t>INSERT INTO temporalidad VALUES (688,'51926','Mes','Mensual','51926','51956');</t>
  </si>
  <si>
    <t>INSERT INTO temporalidad VALUES (689,'51957','Mes','Mensual','51957','51986');</t>
  </si>
  <si>
    <t>INSERT INTO temporalidad VALUES (690,'51987','Mes','Mensual','51987','52017');</t>
  </si>
  <si>
    <t>INSERT INTO temporalidad VALUES (691,'52018','Mes','Mensual','52018','52047');</t>
  </si>
  <si>
    <t>INSERT INTO temporalidad VALUES (692,'52048','Mes','Mensual','52048','52078');</t>
  </si>
  <si>
    <t>INSERT INTO temporalidad VALUES (693,'52079','Mes','Mensual','52079','52109');</t>
  </si>
  <si>
    <t>INSERT INTO temporalidad VALUES (694,'52110','Mes','Mensual','52110','52139');</t>
  </si>
  <si>
    <t>INSERT INTO temporalidad VALUES (695,'52140','Mes','Mensual','52140','52170');</t>
  </si>
  <si>
    <t>INSERT INTO temporalidad VALUES (696,'52171','Mes','Mensual','52171','52200');</t>
  </si>
  <si>
    <t>INSERT INTO temporalidad VALUES (697,'52201','Mes','Mensual','52201','52231');</t>
  </si>
  <si>
    <t>INSERT INTO temporalidad VALUES (698,'52232','Mes','Mensual','52232','52262');</t>
  </si>
  <si>
    <t>INSERT INTO temporalidad VALUES (699,'52263','Mes','Mensual','52263','52290');</t>
  </si>
  <si>
    <t>INSERT INTO temporalidad VALUES (700,'52291','Mes','Mensual','52291','52321');</t>
  </si>
  <si>
    <t>INSERT INTO temporalidad VALUES (701,'52322','Mes','Mensual','52322','52351');</t>
  </si>
  <si>
    <t>INSERT INTO temporalidad VALUES (702,'52352','Mes','Mensual','52352','52382');</t>
  </si>
  <si>
    <t>INSERT INTO temporalidad VALUES (703,'52383','Mes','Mensual','52383','52412');</t>
  </si>
  <si>
    <t>INSERT INTO temporalidad VALUES (704,'52413','Mes','Mensual','52413','52443');</t>
  </si>
  <si>
    <t>INSERT INTO temporalidad VALUES (705,'52444','Mes','Mensual','52444','52474');</t>
  </si>
  <si>
    <t>INSERT INTO temporalidad VALUES (706,'52475','Mes','Mensual','52475','52504');</t>
  </si>
  <si>
    <t>INSERT INTO temporalidad VALUES (707,'52505','Mes','Mensual','52505','52535');</t>
  </si>
  <si>
    <t>INSERT INTO temporalidad VALUES (708,'52536','Mes','Mensual','52536','52565');</t>
  </si>
  <si>
    <t>INSERT INTO temporalidad VALUES (709,'52566','Mes','Mensual','52566','52596');</t>
  </si>
  <si>
    <t>INSERT INTO temporalidad VALUES (710,'52597','Mes','Mensual','52597','52627');</t>
  </si>
  <si>
    <t>INSERT INTO temporalidad VALUES (711,'52628','Mes','Mensual','52628','52655');</t>
  </si>
  <si>
    <t>INSERT INTO temporalidad VALUES (712,'52657','Mes','Mensual','52657','52687');</t>
  </si>
  <si>
    <t>INSERT INTO temporalidad VALUES (713,'52688','Mes','Mensual','52688','52717');</t>
  </si>
  <si>
    <t>INSERT INTO temporalidad VALUES (714,'52718','Mes','Mensual','52718','52748');</t>
  </si>
  <si>
    <t>INSERT INTO temporalidad VALUES (715,'52749','Mes','Mensual','52749','52778');</t>
  </si>
  <si>
    <t>INSERT INTO temporalidad VALUES (716,'52779','Mes','Mensual','52779','52809');</t>
  </si>
  <si>
    <t>INSERT INTO temporalidad VALUES (717,'52810','Mes','Mensual','52810','52840');</t>
  </si>
  <si>
    <t>INSERT INTO temporalidad VALUES (718,'52841','Mes','Mensual','52841','52870');</t>
  </si>
  <si>
    <t>INSERT INTO temporalidad VALUES (719,'52871','Mes','Mensual','52871','52901');</t>
  </si>
  <si>
    <t>INSERT INTO temporalidad VALUES (720,'52902','Mes','Mensual','52902','52931');</t>
  </si>
  <si>
    <t>INSERT INTO temporalidad VALUES (721,'52932','Mes','Mensual','52932','52962');</t>
  </si>
  <si>
    <t>INSERT INTO temporalidad VALUES (722,'52963','Mes','Mensual','52963','52993');</t>
  </si>
  <si>
    <t>INSERT INTO temporalidad VALUES (723,'52994','Mes','Mensual','52994','53021');</t>
  </si>
  <si>
    <t>INSERT INTO temporalidad VALUES (724,'53022','Mes','Mensual','53022','53052');</t>
  </si>
  <si>
    <t>INSERT INTO temporalidad VALUES (725,'53053','Mes','Mensual','53053','53082');</t>
  </si>
  <si>
    <t>INSERT INTO temporalidad VALUES (726,'53083','Mes','Mensual','53083','53113');</t>
  </si>
  <si>
    <t>INSERT INTO temporalidad VALUES (727,'53114','Mes','Mensual','53114','53143');</t>
  </si>
  <si>
    <t>INSERT INTO temporalidad VALUES (728,'53144','Mes','Mensual','53144','53174');</t>
  </si>
  <si>
    <t>INSERT INTO temporalidad VALUES (729,'53175','Mes','Mensual','53175','53205');</t>
  </si>
  <si>
    <t>INSERT INTO temporalidad VALUES (730,'53206','Mes','Mensual','53206','53235');</t>
  </si>
  <si>
    <t>INSERT INTO temporalidad VALUES (731,'53236','Mes','Mensual','53236','53266');</t>
  </si>
  <si>
    <t>INSERT INTO temporalidad VALUES (732,'53267','Mes','Mensual','53267','53296');</t>
  </si>
  <si>
    <t>INSERT INTO temporalidad VALUES (733,'53297','Mes','Mensual','53297','53327');</t>
  </si>
  <si>
    <t>INSERT INTO temporalidad VALUES (734,'53328','Mes','Mensual','53328','53358');</t>
  </si>
  <si>
    <t>INSERT INTO temporalidad VALUES (735,'53359','Mes','Mensual','53359','53386');</t>
  </si>
  <si>
    <t>INSERT INTO temporalidad VALUES (736,'53387','Mes','Mensual','53387','53417');</t>
  </si>
  <si>
    <t>INSERT INTO temporalidad VALUES (737,'53418','Mes','Mensual','53418','53447');</t>
  </si>
  <si>
    <t>INSERT INTO temporalidad VALUES (738,'53448','Mes','Mensual','53448','53478');</t>
  </si>
  <si>
    <t>INSERT INTO temporalidad VALUES (739,'53479','Mes','Mensual','53479','53508');</t>
  </si>
  <si>
    <t>INSERT INTO temporalidad VALUES (740,'53509','Mes','Mensual','53509','53539');</t>
  </si>
  <si>
    <t>INSERT INTO temporalidad VALUES (741,'53540','Mes','Mensual','53540','53570');</t>
  </si>
  <si>
    <t>INSERT INTO temporalidad VALUES (742,'53571','Mes','Mensual','53571','53600');</t>
  </si>
  <si>
    <t>INSERT INTO temporalidad VALUES (743,'53601','Mes','Mensual','53601','53631');</t>
  </si>
  <si>
    <t>INSERT INTO temporalidad VALUES (744,'53632','Mes','Mensual','53632','53661');</t>
  </si>
  <si>
    <t>INSERT INTO temporalidad VALUES (745,'53662','Mes','Mensual','53662','53692');</t>
  </si>
  <si>
    <t>INSERT INTO temporalidad VALUES (746,'53693','Mes','Mensual','53693','53723');</t>
  </si>
  <si>
    <t>INSERT INTO temporalidad VALUES (747,'53724','Mes','Mensual','53724','53751');</t>
  </si>
  <si>
    <t>INSERT INTO temporalidad VALUES (748,'53752','Mes','Mensual','53752','53782');</t>
  </si>
  <si>
    <t>INSERT INTO temporalidad VALUES (749,'53783','Mes','Mensual','53783','53812');</t>
  </si>
  <si>
    <t>INSERT INTO temporalidad VALUES (750,'53813','Mes','Mensual','53813','53843');</t>
  </si>
  <si>
    <t>INSERT INTO temporalidad VALUES (751,'53844','Mes','Mensual','53844','53873');</t>
  </si>
  <si>
    <t>INSERT INTO temporalidad VALUES (752,'53874','Mes','Mensual','53874','53904');</t>
  </si>
  <si>
    <t>INSERT INTO temporalidad VALUES (753,'53905','Mes','Mensual','53905','53935');</t>
  </si>
  <si>
    <t>INSERT INTO temporalidad VALUES (754,'53936','Mes','Mensual','53936','53965');</t>
  </si>
  <si>
    <t>INSERT INTO temporalidad VALUES (755,'53966','Mes','Mensual','53966','53996');</t>
  </si>
  <si>
    <t>INSERT INTO temporalidad VALUES (756,'53997','Mes','Mensual','53997','54026');</t>
  </si>
  <si>
    <t>INSERT INTO temporalidad VALUES (757,'54027','Mes','Mensual','54027','54057');</t>
  </si>
  <si>
    <t>INSERT INTO temporalidad VALUES (758,'54058','Mes','Mensual','54058','54088');</t>
  </si>
  <si>
    <t>INSERT INTO temporalidad VALUES (759,'54089','Mes','Mensual','54089','54116');</t>
  </si>
  <si>
    <t>INSERT INTO temporalidad VALUES (760,'54118','Mes','Mensual','54118','54148');</t>
  </si>
  <si>
    <t>INSERT INTO temporalidad VALUES (761,'54149','Mes','Mensual','54149','54178');</t>
  </si>
  <si>
    <t>INSERT INTO temporalidad VALUES (762,'54179','Mes','Mensual','54179','54209');</t>
  </si>
  <si>
    <t>INSERT INTO temporalidad VALUES (763,'54210','Mes','Mensual','54210','54239');</t>
  </si>
  <si>
    <t>INSERT INTO temporalidad VALUES (764,'54240','Mes','Mensual','54240','54270');</t>
  </si>
  <si>
    <t>INSERT INTO temporalidad VALUES (765,'54271','Mes','Mensual','54271','54301');</t>
  </si>
  <si>
    <t>INSERT INTO temporalidad VALUES (766,'54302','Mes','Mensual','54302','54331');</t>
  </si>
  <si>
    <t>INSERT INTO temporalidad VALUES (767,'54332','Mes','Mensual','54332','54362');</t>
  </si>
  <si>
    <t>INSERT INTO temporalidad VALUES (768,'54363','Mes','Mensual','54363','54392');</t>
  </si>
  <si>
    <t>INSERT INTO temporalidad VALUES (769,'54393','Mes','Mensual','54393','54423');</t>
  </si>
  <si>
    <t>INSERT INTO temporalidad VALUES (770,'54424','Mes','Mensual','54424','54454');</t>
  </si>
  <si>
    <t>INSERT INTO temporalidad VALUES (771,'54455','Mes','Mensual','54455','54482');</t>
  </si>
  <si>
    <t>INSERT INTO temporalidad VALUES (772,'54483','Mes','Mensual','54483','54513');</t>
  </si>
  <si>
    <t>INSERT INTO temporalidad VALUES (773,'54514','Mes','Mensual','54514','54543');</t>
  </si>
  <si>
    <t>INSERT INTO temporalidad VALUES (774,'54544','Mes','Mensual','54544','54574');</t>
  </si>
  <si>
    <t>INSERT INTO temporalidad VALUES (775,'54575','Mes','Mensual','54575','54604');</t>
  </si>
  <si>
    <t>INSERT INTO temporalidad VALUES (776,'54605','Mes','Mensual','54605','54635');</t>
  </si>
  <si>
    <t>INSERT INTO temporalidad VALUES (777,'54636','Mes','Mensual','54636','54666');</t>
  </si>
  <si>
    <t>INSERT INTO temporalidad VALUES (778,'54667','Mes','Mensual','54667','54696');</t>
  </si>
  <si>
    <t>INSERT INTO temporalidad VALUES (779,'54697','Mes','Mensual','54697','54727');</t>
  </si>
  <si>
    <t>INSERT INTO temporalidad VALUES (780,'54728','Mes','Mensual','54728','54757');</t>
  </si>
  <si>
    <t>INSERT INTO temporalidad VALUES (781,'54758','Mes','Mensual','54758','54788');</t>
  </si>
  <si>
    <t>INSERT INTO temporalidad VALUES (782,'54789','Mes','Mensual','54789','54819');</t>
  </si>
  <si>
    <t>INSERT INTO temporalidad VALUES (783,'54820','Mes','Mensual','54820','54847');</t>
  </si>
  <si>
    <t>INSERT INTO temporalidad VALUES (784,'54848','Mes','Mensual','54848','54878');</t>
  </si>
  <si>
    <t>INSERT INTO temporalidad VALUES (785,'54879','Mes','Mensual','54879','54908');</t>
  </si>
  <si>
    <t>INSERT INTO temporalidad VALUES (786,'54909','Mes','Mensual','54909','54939');</t>
  </si>
  <si>
    <t>INSERT INTO temporalidad VALUES (787,'54940','Mes','Mensual','54940','54969');</t>
  </si>
  <si>
    <t>INSERT INTO temporalidad VALUES (788,'54970','Mes','Mensual','54970','55000');</t>
  </si>
  <si>
    <t>INSERT INTO temporalidad VALUES (789,'55001','Mes','Mensual','55001','55031');</t>
  </si>
  <si>
    <t>INSERT INTO temporalidad VALUES (790,'55032','Mes','Mensual','55032','55061');</t>
  </si>
  <si>
    <t>INSERT INTO temporalidad VALUES (791,'55062','Mes','Mensual','55062','55092');</t>
  </si>
  <si>
    <t>INSERT INTO temporalidad VALUES (792,'55093','Mes','Mensual','55093','55122');</t>
  </si>
  <si>
    <t>INSERT INTO temporalidad VALUES (793,'55123','Mes','Mensual','55123','55153');</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</si>
  <si>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</si>
  <si>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</si>
  <si>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</si>
  <si>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</si>
  <si>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</si>
  <si>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</si>
  <si>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</si>
  <si>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</si>
  <si>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</si>
  <si>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</si>
  <si>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</si>
  <si>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</si>
  <si>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</si>
  <si>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</si>
  <si>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</si>
  <si>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</si>
  <si>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</si>
  <si>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</si>
  <si>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</si>
  <si>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</si>
  <si>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</si>
  <si>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</si>
  <si>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</si>
  <si>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</si>
  <si>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</si>
  <si>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</si>
  <si>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</si>
  <si>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</si>
  <si>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</si>
  <si>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</si>
  <si>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</si>
  <si>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</si>
  <si>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</si>
  <si>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</si>
  <si>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</si>
  <si>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</si>
  <si>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</si>
  <si>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</si>
  <si>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</si>
  <si>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</si>
  <si>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</si>
  <si>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</si>
  <si>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</si>
  <si>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</si>
  <si>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</si>
  <si>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</si>
  <si>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</si>
  <si>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</si>
  <si>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</si>
  <si>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</si>
  <si>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</si>
  <si>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</si>
  <si>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</si>
  <si>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</si>
  <si>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</si>
  <si>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</si>
  <si>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</si>
  <si>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</si>
  <si>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</si>
  <si>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</si>
  <si>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</si>
  <si>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</si>
  <si>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</si>
  <si>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</si>
  <si>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</si>
  <si>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</si>
  <si>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</si>
  <si>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</si>
  <si>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</si>
  <si>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</si>
  <si>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</si>
  <si>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</si>
  <si>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</si>
  <si>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</si>
  <si>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</si>
  <si>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</si>
  <si>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</si>
  <si>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</si>
  <si>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</si>
  <si>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</si>
  <si>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</si>
  <si>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</si>
  <si>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</si>
  <si>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</si>
  <si>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</si>
  <si>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</si>
  <si>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</si>
  <si>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</si>
  <si>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</si>
  <si>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</si>
  <si>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</si>
  <si>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</si>
  <si>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</si>
  <si>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</si>
  <si>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</si>
  <si>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</si>
  <si>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</si>
  <si>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</si>
  <si>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</si>
  <si>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</si>
  <si>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</si>
  <si>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</si>
  <si>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</si>
  <si>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</si>
  <si>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</si>
  <si>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</si>
  <si>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</si>
  <si>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</si>
  <si>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</si>
  <si>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</si>
  <si>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</si>
  <si>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</si>
  <si>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</si>
  <si>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</si>
  <si>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</si>
  <si>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</si>
  <si>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</si>
  <si>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</si>
  <si>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</si>
  <si>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</si>
  <si>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</si>
  <si>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</si>
  <si>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</si>
  <si>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</si>
  <si>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</si>
  <si>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</si>
  <si>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</si>
  <si>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</si>
  <si>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</si>
  <si>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</si>
  <si>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</si>
  <si>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</si>
  <si>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</si>
  <si>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</si>
  <si>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</si>
  <si>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</si>
  <si>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</si>
  <si>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</si>
  <si>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</si>
  <si>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</si>
  <si>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</si>
  <si>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</si>
  <si>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</si>
  <si>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</si>
  <si>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</si>
  <si>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</si>
  <si>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</si>
  <si>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</si>
  <si>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</si>
  <si>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</si>
  <si>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</si>
  <si>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</si>
  <si>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</si>
  <si>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</si>
  <si>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</si>
  <si>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</si>
  <si>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</si>
  <si>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</si>
  <si>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</si>
  <si>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</si>
  <si>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</si>
  <si>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</si>
  <si>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</si>
  <si>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</si>
  <si>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</si>
  <si>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</si>
  <si>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</si>
  <si>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</si>
  <si>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</si>
  <si>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</si>
  <si>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</si>
  <si>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</si>
  <si>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</si>
  <si>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</si>
  <si>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</si>
  <si>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</si>
  <si>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</si>
  <si>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</si>
  <si>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</si>
  <si>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</si>
  <si>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</si>
  <si>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</si>
  <si>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</si>
  <si>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</si>
  <si>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</si>
  <si>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</si>
  <si>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</si>
  <si>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</si>
  <si>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</si>
  <si>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</si>
  <si>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</si>
  <si>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</si>
  <si>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</si>
  <si>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</si>
  <si>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</si>
  <si>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</si>
  <si>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</si>
  <si>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</si>
  <si>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</si>
  <si>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</si>
  <si>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</si>
  <si>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</si>
  <si>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</si>
  <si>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</si>
  <si>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</si>
  <si>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</si>
  <si>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</si>
  <si>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</si>
  <si>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</si>
  <si>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</si>
  <si>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</si>
  <si>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</si>
  <si>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</si>
  <si>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</si>
  <si>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</si>
  <si>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</si>
  <si>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</si>
  <si>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</si>
  <si>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</si>
  <si>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</si>
  <si>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</si>
  <si>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</si>
  <si>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</si>
  <si>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</si>
  <si>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</si>
  <si>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</si>
  <si>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</si>
  <si>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</si>
  <si>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</si>
  <si>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</si>
  <si>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</si>
  <si>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</si>
  <si>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</si>
  <si>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</si>
  <si>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</si>
  <si>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</si>
  <si>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</si>
  <si>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</si>
  <si>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</si>
  <si>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</si>
  <si>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</si>
  <si>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</si>
  <si>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</si>
  <si>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</si>
  <si>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</si>
  <si>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1991','Trimestral','Trimestre','1/4/1991','30/9/1991');</t>
  </si>
  <si>
    <t>INSERT INTO temporalidad VALUES (1040,'3er trimestre 1992','Trimestral','Trimestre','1/4/1992','30/9/1992');</t>
  </si>
  <si>
    <t>INSERT INTO temporalidad VALUES (1041,'3er trimestre 1993','Trimestral','Trimestre','1/4/1993','30/9/1993');</t>
  </si>
  <si>
    <t>INSERT INTO temporalidad VALUES (1042,'3er trimestre 1994','Trimestral','Trimestre','1/4/1994','30/9/1994');</t>
  </si>
  <si>
    <t>INSERT INTO temporalidad VALUES (1043,'3er trimestre 1995','Trimestral','Trimestre','1/4/1995','30/9/1995');</t>
  </si>
  <si>
    <t>INSERT INTO temporalidad VALUES (1044,'3er trimestre 1996','Trimestral','Trimestre','1/4/1996','30/9/1996');</t>
  </si>
  <si>
    <t>INSERT INTO temporalidad VALUES (1045,'3er trimestre 1997','Trimestral','Trimestre','1/4/1997','30/9/1997');</t>
  </si>
  <si>
    <t>INSERT INTO temporalidad VALUES (1046,'3er trimestre 1998','Trimestral','Trimestre','1/4/1998','30/9/1998');</t>
  </si>
  <si>
    <t>INSERT INTO temporalidad VALUES (1047,'3er trimestre 1999','Trimestral','Trimestre','1/4/1999','30/9/1999');</t>
  </si>
  <si>
    <t>INSERT INTO temporalidad VALUES (1048,'3er trimestre 2000','Trimestral','Trimestre','1/4/2000','30/9/2000');</t>
  </si>
  <si>
    <t>INSERT INTO temporalidad VALUES (1049,'3er trimestre 2001','Trimestral','Trimestre','1/4/2001','30/9/2001');</t>
  </si>
  <si>
    <t>INSERT INTO temporalidad VALUES (1050,'3er trimestre 2002','Trimestral','Trimestre','1/4/2002','30/9/2002');</t>
  </si>
  <si>
    <t>INSERT INTO temporalidad VALUES (1051,'3er trimestre 2003','Trimestral','Trimestre','1/4/2003','30/9/2003');</t>
  </si>
  <si>
    <t>INSERT INTO temporalidad VALUES (1052,'3er trimestre 2004','Trimestral','Trimestre','1/4/2004','30/9/2004');</t>
  </si>
  <si>
    <t>INSERT INTO temporalidad VALUES (1053,'3er trimestre 2005','Trimestral','Trimestre','1/4/2005','30/9/2005');</t>
  </si>
  <si>
    <t>INSERT INTO temporalidad VALUES (1054,'3er trimestre 2006','Trimestral','Trimestre','1/4/2006','30/9/2006');</t>
  </si>
  <si>
    <t>INSERT INTO temporalidad VALUES (1055,'3er trimestre 2007','Trimestral','Trimestre','1/4/2007','30/9/2007');</t>
  </si>
  <si>
    <t>INSERT INTO temporalidad VALUES (1056,'3er trimestre 2008','Trimestral','Trimestre','1/4/2008','30/9/2008');</t>
  </si>
  <si>
    <t>INSERT INTO temporalidad VALUES (1057,'3er trimestre 2009','Trimestral','Trimestre','1/4/2009','30/9/2009');</t>
  </si>
  <si>
    <t>INSERT INTO temporalidad VALUES (1058,'3er trimestre 2010','Trimestral','Trimestre','1/4/2010','30/9/2010');</t>
  </si>
  <si>
    <t>INSERT INTO temporalidad VALUES (1059,'3er trimestre 2011','Trimestral','Trimestre','1/4/2011','30/9/2011');</t>
  </si>
  <si>
    <t>INSERT INTO temporalidad VALUES (1060,'3er trimestre 2012','Trimestral','Trimestre','1/4/2012','30/9/2012');</t>
  </si>
  <si>
    <t>INSERT INTO temporalidad VALUES (1061,'3er trimestre 2013','Trimestral','Trimestre','1/4/2013','30/9/2013');</t>
  </si>
  <si>
    <t>INSERT INTO temporalidad VALUES (1062,'3er trimestre 2014','Trimestral','Trimestre','1/4/2014','30/9/2014');</t>
  </si>
  <si>
    <t>INSERT INTO temporalidad VALUES (1063,'3er trimestre 2015','Trimestral','Trimestre','1/4/2015','30/9/2015');</t>
  </si>
  <si>
    <t>INSERT INTO temporalidad VALUES (1064,'3er trimestre 2016','Trimestral','Trimestre','1/4/2016','30/9/2016');</t>
  </si>
  <si>
    <t>INSERT INTO temporalidad VALUES (1065,'3er trimestre 2017','Trimestral','Trimestre','1/4/2017','30/9/2017');</t>
  </si>
  <si>
    <t>INSERT INTO temporalidad VALUES (1066,'3er trimestre 2018','Trimestral','Trimestre','1/4/2018','30/9/2018');</t>
  </si>
  <si>
    <t>INSERT INTO temporalidad VALUES (1067,'3er trimestre 2019','Trimestral','Trimestre','1/4/2019','30/9/2019');</t>
  </si>
  <si>
    <t>INSERT INTO temporalidad VALUES (1068,'3er trimestre 2020','Trimestral','Trimestre','1/4/2020','30/9/2020');</t>
  </si>
  <si>
    <t>INSERT INTO temporalidad VALUES (1069,'3er trimestre 2021','Trimestral','Trimestre','1/4/2021','30/9/2021');</t>
  </si>
  <si>
    <t>INSERT INTO temporalidad VALUES (1070,'3er trimestre 2022','Trimestral','Trimestre','1/4/2022','30/9/2022');</t>
  </si>
  <si>
    <t>INSERT INTO temporalidad VALUES (1071,'3er trimestre 2023','Trimestral','Trimestre','1/4/2023','30/9/2023');</t>
  </si>
  <si>
    <t>INSERT INTO temporalidad VALUES (1072,'3er trimestre 2024','Trimestral','Trimestre','1/4/2024','30/9/2024');</t>
  </si>
  <si>
    <t>INSERT INTO temporalidad VALUES (1073,'3er trimestre 2025','Trimestral','Trimestre','1/4/2025','30/9/2025');</t>
  </si>
  <si>
    <t>INSERT INTO temporalidad VALUES (1074,'3er trimestre 2026','Trimestral','Trimestre','1/4/2026','30/9/2026');</t>
  </si>
  <si>
    <t>INSERT INTO temporalidad VALUES (1075,'3er trimestre 2027','Trimestral','Trimestre','1/4/2027','30/9/2027');</t>
  </si>
  <si>
    <t>INSERT INTO temporalidad VALUES (1076,'3er trimestre 2028','Trimestral','Trimestre','1/4/2028','30/9/2028');</t>
  </si>
  <si>
    <t>INSERT INTO temporalidad VALUES (1077,'3er trimestre 2029','Trimestral','Trimestre','1/4/2029','30/9/2029');</t>
  </si>
  <si>
    <t>INSERT INTO temporalidad VALUES (1078,'3er trimestre 2030','Trimestral','Trimestre','1/4/2030','30/9/2030');</t>
  </si>
  <si>
    <t>INSERT INTO temporalidad VALUES (1079,'3er trimestre 2031','Trimestral','Trimestre','1/4/2031','30/9/2031');</t>
  </si>
  <si>
    <t>INSERT INTO temporalidad VALUES (1080,'3er trimestre 2032','Trimestral','Trimestre','1/4/2032','30/9/2032');</t>
  </si>
  <si>
    <t>INSERT INTO temporalidad VALUES (1081,'3er trimestre 2033','Trimestral','Trimestre','1/4/2033','30/9/2033');</t>
  </si>
  <si>
    <t>INSERT INTO temporalidad VALUES (1082,'3er trimestre 2034','Trimestral','Trimestre','1/4/2034','30/9/2034');</t>
  </si>
  <si>
    <t>INSERT INTO temporalidad VALUES (1083,'3er trimestre 2035','Trimestral','Trimestre','1/4/2035','30/9/2035');</t>
  </si>
  <si>
    <t>INSERT INTO temporalidad VALUES (1084,'3er trimestre 2036','Trimestral','Trimestre','1/4/2036','30/9/2036');</t>
  </si>
  <si>
    <t>INSERT INTO temporalidad VALUES (1085,'3er trimestre 2037','Trimestral','Trimestre','1/4/2037','30/9/2037');</t>
  </si>
  <si>
    <t>INSERT INTO temporalidad VALUES (1086,'3er trimestre 2038','Trimestral','Trimestre','1/4/2038','30/9/2038');</t>
  </si>
  <si>
    <t>INSERT INTO temporalidad VALUES (1087,'3er trimestre 2039','Trimestral','Trimestre','1/4/2039','30/9/2039');</t>
  </si>
  <si>
    <t>INSERT INTO temporalidad VALUES (1088,'3er trimestre 2040','Trimestral','Trimestre','1/4/2040','30/9/2040');</t>
  </si>
  <si>
    <t>INSERT INTO temporalidad VALUES (1089,'3er trimestre 2041','Trimestral','Trimestre','1/4/2041','30/9/2041');</t>
  </si>
  <si>
    <t>INSERT INTO temporalidad VALUES (1090,'3er trimestre 2042','Trimestral','Trimestre','1/4/2042','30/9/2042');</t>
  </si>
  <si>
    <t>INSERT INTO temporalidad VALUES (1091,'3er trimestre 2043','Trimestral','Trimestre','1/4/2043','30/9/2043');</t>
  </si>
  <si>
    <t>INSERT INTO temporalidad VALUES (1092,'3er trimestre 2044','Trimestral','Trimestre','1/4/2044','30/9/2044');</t>
  </si>
  <si>
    <t>INSERT INTO temporalidad VALUES (1093,'3er trimestre 2045','Trimestral','Trimestre','1/4/2045','30/9/2045');</t>
  </si>
  <si>
    <t>INSERT INTO temporalidad VALUES (1094,'3er trimestre 2046','Trimestral','Trimestre','1/4/2046','30/9/2046');</t>
  </si>
  <si>
    <t>INSERT INTO temporalidad VALUES (1095,'3er trimestre 2047','Trimestral','Trimestre','1/4/2047','30/9/2047');</t>
  </si>
  <si>
    <t>INSERT INTO temporalidad VALUES (1096,'3er trimestre 2048','Trimestral','Trimestre','1/4/2048','30/9/2048');</t>
  </si>
  <si>
    <t>INSERT INTO temporalidad VALUES (1097,'3er trimestre 2049','Trimestral','Trimestre','1/4/2049','30/9/2049');</t>
  </si>
  <si>
    <t>INSERT INTO temporalidad VALUES (1098,'3er trimestre 2050','Trimestral','Trimestre','1/4/2050','30/9/2050');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</si>
  <si>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</si>
  <si>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</si>
  <si>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</si>
  <si>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</si>
  <si>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</si>
  <si>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</si>
  <si>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</si>
  <si>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</si>
  <si>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</si>
  <si>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</si>
  <si>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</si>
  <si>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</si>
  <si>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</si>
  <si>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</si>
  <si>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</si>
  <si>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</si>
  <si>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</si>
  <si>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</si>
  <si>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</si>
  <si>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</si>
  <si>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</si>
  <si>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</si>
  <si>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</si>
  <si>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</si>
  <si>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</si>
  <si>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</si>
  <si>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</si>
  <si>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</si>
  <si>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</si>
  <si>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</si>
  <si>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</si>
  <si>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</si>
  <si>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</si>
  <si>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</si>
  <si>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</si>
  <si>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</si>
  <si>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</si>
  <si>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</si>
  <si>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</si>
  <si>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</si>
  <si>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</si>
  <si>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</si>
  <si>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</si>
  <si>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</si>
  <si>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</si>
  <si>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</si>
  <si>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</si>
  <si>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</si>
  <si>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</si>
  <si>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</si>
  <si>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</si>
  <si>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</si>
  <si>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</si>
  <si>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</si>
  <si>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</si>
  <si>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</si>
  <si>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</si>
  <si>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</si>
  <si>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</si>
  <si>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</si>
  <si>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</si>
  <si>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</si>
  <si>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</si>
  <si>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</si>
  <si>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</si>
  <si>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</si>
  <si>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</si>
  <si>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</si>
  <si>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</si>
  <si>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</si>
  <si>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</si>
  <si>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</si>
  <si>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</si>
  <si>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</si>
  <si>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</si>
  <si>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</si>
  <si>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</si>
  <si>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</si>
  <si>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</si>
  <si>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</si>
  <si>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</si>
  <si>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</si>
  <si>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</si>
  <si>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</si>
  <si>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</si>
  <si>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</si>
  <si>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</si>
  <si>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</si>
  <si>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</si>
  <si>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</si>
  <si>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</si>
  <si>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</si>
  <si>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</si>
  <si>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</si>
  <si>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</si>
  <si>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</si>
  <si>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</si>
  <si>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</si>
  <si>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</si>
  <si>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</si>
  <si>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</si>
  <si>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</si>
  <si>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</si>
  <si>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</si>
  <si>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</si>
  <si>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</si>
  <si>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</si>
  <si>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</si>
  <si>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</si>
  <si>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</si>
  <si>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</si>
  <si>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</si>
  <si>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</si>
  <si>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</si>
  <si>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</si>
  <si>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</si>
  <si>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</si>
  <si>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</si>
  <si>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</si>
  <si>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</si>
  <si>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</si>
  <si>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</si>
  <si>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</si>
  <si>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</si>
  <si>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</si>
  <si>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</si>
  <si>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</si>
  <si>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</si>
  <si>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</si>
  <si>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</si>
  <si>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</si>
  <si>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</si>
  <si>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</si>
  <si>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</si>
  <si>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</si>
  <si>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</si>
  <si>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</si>
  <si>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</si>
  <si>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</si>
  <si>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</si>
  <si>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</si>
  <si>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</si>
  <si>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</si>
  <si>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</si>
  <si>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</si>
  <si>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</si>
  <si>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</si>
  <si>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</si>
  <si>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</si>
  <si>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</si>
  <si>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</si>
  <si>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</si>
  <si>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</si>
  <si>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</si>
  <si>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</si>
  <si>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</si>
  <si>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</si>
  <si>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</si>
  <si>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</si>
  <si>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</si>
  <si>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</si>
  <si>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</si>
  <si>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</si>
  <si>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</si>
  <si>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</si>
  <si>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</si>
  <si>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</si>
  <si>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</si>
  <si>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</si>
  <si>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</si>
  <si>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</si>
  <si>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</si>
  <si>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</si>
  <si>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</si>
  <si>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</si>
  <si>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</si>
  <si>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</si>
  <si>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</si>
  <si>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</si>
  <si>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</si>
  <si>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</si>
  <si>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</si>
  <si>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</si>
  <si>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</si>
  <si>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</si>
  <si>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</si>
  <si>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</si>
  <si>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</si>
  <si>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</si>
  <si>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</si>
  <si>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</si>
  <si>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</si>
  <si>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</si>
  <si>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</si>
  <si>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</si>
  <si>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</si>
  <si>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</si>
  <si>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</si>
  <si>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</si>
  <si>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</si>
  <si>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</si>
  <si>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</si>
  <si>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</si>
  <si>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</si>
  <si>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</si>
  <si>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</si>
  <si>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</si>
  <si>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</si>
  <si>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</si>
  <si>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</si>
  <si>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</si>
  <si>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</si>
  <si>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</si>
  <si>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</si>
  <si>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</si>
  <si>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</si>
  <si>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</si>
  <si>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</si>
  <si>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</si>
  <si>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</si>
  <si>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</si>
  <si>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</si>
  <si>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</si>
  <si>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</si>
  <si>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</si>
  <si>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</si>
  <si>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</si>
  <si>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</si>
  <si>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</si>
  <si>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</si>
  <si>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</si>
  <si>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</si>
  <si>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</si>
  <si>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</si>
  <si>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</si>
  <si>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</si>
  <si>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</si>
  <si>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</si>
  <si>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</si>
  <si>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</si>
  <si>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</si>
  <si>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</si>
  <si>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</si>
  <si>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</si>
  <si>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</si>
  <si>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</si>
  <si>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</si>
  <si>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</si>
  <si>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</si>
  <si>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</si>
  <si>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</si>
  <si>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</si>
  <si>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</si>
  <si>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</si>
  <si>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</si>
  <si>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</si>
  <si>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</si>
  <si>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</si>
  <si>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</si>
  <si>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</si>
  <si>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</si>
  <si>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</si>
  <si>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</si>
  <si>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</si>
  <si>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</si>
  <si>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</si>
  <si>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</si>
  <si>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</si>
  <si>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</si>
  <si>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</si>
  <si>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</si>
  <si>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</si>
  <si>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</si>
  <si>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</si>
  <si>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</si>
  <si>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</si>
  <si>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</si>
  <si>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</si>
  <si>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</si>
  <si>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</si>
  <si>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</si>
  <si>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</si>
  <si>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</si>
  <si>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</si>
  <si>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</si>
  <si>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</si>
  <si>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</si>
  <si>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</si>
  <si>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</si>
  <si>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</si>
  <si>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</si>
  <si>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</si>
  <si>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</si>
  <si>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</si>
  <si>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</si>
  <si>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</si>
  <si>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</si>
  <si>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</si>
  <si>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</si>
  <si>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</si>
  <si>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</si>
  <si>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</si>
  <si>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</si>
  <si>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</si>
  <si>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</si>
  <si>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</si>
  <si>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</si>
  <si>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</si>
  <si>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</si>
  <si>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</si>
  <si>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</si>
  <si>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</si>
  <si>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</si>
  <si>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</si>
  <si>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</si>
  <si>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</si>
  <si>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</si>
  <si>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</si>
  <si>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</si>
  <si>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</si>
  <si>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</si>
  <si>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</si>
  <si>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</si>
  <si>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</si>
  <si>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</si>
  <si>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</si>
  <si>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</si>
  <si>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</si>
  <si>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</si>
  <si>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</si>
  <si>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</si>
  <si>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</si>
  <si>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</si>
  <si>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</si>
  <si>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</si>
  <si>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</si>
  <si>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</si>
  <si>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</si>
  <si>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</si>
  <si>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</si>
  <si>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</si>
  <si>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</si>
  <si>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</si>
  <si>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</si>
  <si>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</si>
  <si>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</si>
  <si>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</si>
  <si>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</si>
  <si>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</si>
  <si>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</si>
  <si>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</si>
  <si>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</si>
  <si>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</si>
  <si>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</si>
  <si>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</si>
  <si>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</si>
  <si>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</si>
  <si>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</si>
  <si>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</si>
  <si>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</si>
  <si>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</si>
  <si>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</si>
  <si>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</si>
  <si>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</si>
  <si>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</si>
  <si>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</si>
  <si>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</si>
  <si>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</si>
  <si>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</si>
  <si>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</si>
  <si>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</si>
  <si>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</si>
  <si>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</si>
  <si>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</si>
  <si>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</si>
  <si>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</si>
  <si>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</si>
  <si>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</si>
  <si>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</si>
  <si>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</si>
  <si>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</si>
  <si>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</si>
  <si>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</si>
  <si>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</si>
  <si>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</si>
  <si>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</si>
  <si>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</si>
  <si>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</si>
  <si>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</si>
  <si>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</si>
  <si>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</si>
  <si>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</si>
  <si>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</si>
  <si>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</si>
  <si>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</si>
  <si>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</si>
  <si>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</si>
  <si>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</si>
  <si>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</si>
  <si>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</si>
  <si>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</si>
  <si>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</si>
  <si>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</si>
  <si>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</si>
  <si>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</si>
  <si>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</si>
  <si>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</si>
  <si>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</si>
  <si>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</si>
  <si>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</si>
  <si>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</si>
  <si>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</si>
  <si>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</si>
  <si>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</si>
  <si>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</si>
  <si>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</si>
  <si>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</si>
  <si>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</si>
  <si>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</si>
  <si>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</si>
  <si>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</si>
  <si>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</si>
  <si>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</si>
  <si>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</si>
  <si>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</si>
  <si>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</si>
  <si>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</si>
  <si>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</si>
  <si>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</si>
  <si>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</si>
  <si>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</si>
  <si>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</si>
  <si>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</si>
  <si>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</si>
  <si>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</si>
  <si>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</si>
  <si>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</si>
  <si>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</si>
  <si>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</si>
  <si>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</si>
  <si>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</si>
  <si>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</si>
  <si>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</si>
  <si>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</si>
  <si>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</si>
  <si>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</si>
  <si>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</si>
  <si>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</si>
  <si>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</si>
  <si>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</si>
  <si>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</si>
  <si>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</si>
  <si>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</si>
  <si>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</si>
  <si>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</si>
  <si>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</si>
  <si>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</si>
  <si>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</si>
  <si>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</si>
  <si>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</si>
  <si>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</si>
  <si>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</si>
  <si>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</si>
  <si>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</si>
  <si>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</si>
  <si>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</si>
  <si>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</si>
  <si>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</si>
  <si>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</si>
  <si>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</si>
  <si>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</si>
  <si>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</si>
  <si>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</si>
  <si>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</si>
  <si>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</si>
  <si>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</si>
  <si>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</si>
  <si>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</si>
  <si>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</si>
  <si>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</si>
  <si>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</si>
  <si>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</si>
  <si>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</si>
  <si>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</si>
  <si>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</si>
  <si>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</si>
  <si>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</si>
  <si>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</si>
  <si>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</si>
  <si>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</si>
  <si>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</si>
  <si>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</si>
  <si>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</si>
  <si>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</si>
  <si>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</si>
  <si>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</si>
  <si>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</si>
  <si>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</si>
  <si>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</si>
  <si>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</si>
  <si>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</si>
  <si>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</si>
  <si>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</si>
  <si>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</si>
  <si>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</si>
  <si>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</si>
  <si>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</si>
  <si>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</si>
  <si>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</si>
  <si>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</si>
  <si>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</si>
  <si>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</si>
  <si>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</si>
  <si>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</si>
  <si>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</si>
  <si>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</si>
  <si>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</si>
  <si>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</si>
  <si>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</si>
  <si>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</si>
  <si>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</si>
  <si>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</si>
  <si>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</si>
  <si>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</si>
  <si>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</si>
  <si>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</si>
  <si>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</si>
  <si>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</si>
  <si>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</si>
  <si>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</si>
  <si>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</si>
  <si>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</si>
  <si>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</si>
  <si>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</si>
  <si>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</si>
  <si>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</si>
  <si>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</si>
  <si>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</si>
  <si>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</si>
  <si>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</si>
  <si>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</si>
  <si>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</si>
  <si>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</si>
  <si>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</si>
  <si>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</si>
  <si>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</si>
  <si>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</si>
  <si>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</si>
  <si>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</si>
  <si>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</si>
  <si>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</si>
  <si>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</si>
  <si>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</si>
  <si>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</si>
  <si>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</si>
  <si>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</si>
  <si>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</si>
  <si>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</si>
  <si>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</si>
  <si>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</si>
  <si>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</si>
  <si>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</si>
  <si>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</si>
  <si>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</si>
  <si>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</si>
  <si>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</si>
  <si>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</si>
  <si>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</si>
  <si>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</si>
  <si>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</si>
  <si>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</si>
  <si>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</si>
  <si>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</si>
  <si>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</si>
  <si>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</si>
  <si>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</si>
  <si>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</si>
  <si>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</si>
  <si>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</si>
  <si>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</si>
  <si>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</si>
  <si>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</si>
  <si>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</si>
  <si>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</si>
  <si>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</si>
  <si>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</si>
  <si>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</si>
  <si>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</si>
  <si>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</si>
  <si>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</si>
  <si>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</si>
  <si>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</si>
  <si>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</si>
  <si>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</si>
  <si>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</si>
  <si>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</si>
  <si>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</si>
  <si>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</si>
  <si>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</si>
  <si>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</si>
  <si>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</si>
  <si>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</si>
  <si>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</si>
  <si>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</si>
  <si>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</si>
  <si>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</si>
  <si>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</si>
  <si>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</si>
  <si>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</si>
  <si>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</si>
  <si>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</si>
  <si>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</si>
  <si>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</si>
  <si>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</si>
  <si>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</si>
  <si>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</si>
  <si>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</si>
  <si>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</si>
  <si>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</si>
  <si>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</si>
  <si>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</si>
  <si>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</si>
  <si>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</si>
  <si>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</si>
  <si>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</si>
  <si>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</si>
  <si>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</si>
  <si>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</si>
  <si>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</si>
  <si>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</si>
  <si>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</si>
  <si>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</si>
  <si>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</si>
  <si>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</si>
  <si>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</si>
  <si>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</si>
  <si>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</si>
  <si>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</si>
  <si>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</si>
  <si>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</si>
  <si>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</si>
  <si>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</si>
  <si>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</si>
  <si>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</si>
  <si>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</si>
  <si>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</si>
  <si>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</si>
  <si>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</si>
  <si>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</si>
  <si>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</si>
  <si>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</si>
  <si>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</si>
  <si>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</si>
  <si>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</si>
  <si>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</si>
  <si>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</si>
  <si>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</si>
  <si>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</si>
  <si>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2012-2020','Periodo','Periodo','1/11/2012','31/12/2020');</t>
  </si>
  <si>
    <t>múltiples</t>
  </si>
  <si>
    <t>multiples</t>
  </si>
  <si>
    <t>INSERT INTO  VALUES (68,'múltiples','multiples','Unidad');</t>
  </si>
  <si>
    <t>Cantidad de Gráficos</t>
  </si>
  <si>
    <t>Ayuda creación</t>
  </si>
  <si>
    <t>Producto/Categoria</t>
  </si>
  <si>
    <t>Links</t>
  </si>
  <si>
    <t>https://analytics.zoho.com/open-view/2395394000001449834</t>
  </si>
  <si>
    <t>https://analytics.zoho.com/open-view/2395394000001762369</t>
  </si>
  <si>
    <t>https://analytics.zoho.com/open-view/2395394000001900087</t>
  </si>
  <si>
    <t>https://analytics.zoho.com/open-view/2395394000001900317</t>
  </si>
  <si>
    <t>https://analytics.zoho.com/open-view/2395394000001900575</t>
  </si>
  <si>
    <t>https://analytics.zoho.com/open-view/2395394000001771079</t>
  </si>
  <si>
    <t>https://analytics.zoho.com/open-view/2395394000001905101</t>
  </si>
  <si>
    <t>https://analytics.zoho.com/open-view/2395394000001900184</t>
  </si>
  <si>
    <t>https://analytics.zoho.com/open-view/2395394000001900466</t>
  </si>
  <si>
    <t>https://analytics.zoho.com/open-view/2395394000001900727</t>
  </si>
  <si>
    <t>https://analytics.zoho.com/open-view/2395394000001498669</t>
  </si>
  <si>
    <t>https://analytics.zoho.com/open-view/2395394000001905219</t>
  </si>
  <si>
    <t>Periodo 2017-2020</t>
  </si>
  <si>
    <t>INSERT INTO temporalidad VALUES (1758,'Periodo 2017-2020','Periodo','Periodo','1/11/2017','31/12/2020');</t>
  </si>
  <si>
    <t>Periodo 2018-2020</t>
  </si>
  <si>
    <t>INSERT INTO temporalidad VALUES (1759,'Periodo 2018-2020','Periodo','Periodo','43405','31/12/2020');</t>
  </si>
  <si>
    <t>Tipo Empresa/Género</t>
  </si>
  <si>
    <t>ODEPA</t>
  </si>
  <si>
    <t xml:space="preserve">Número de trabajadores dentro de empresas dedicadas al rubro de la agricultura en Chile según cada Región durante el período 2018-2020 </t>
  </si>
  <si>
    <t xml:space="preserve">Cantidad de fruta en kilogramos producida nacionalmente según destino al que se dirigen las frutas durante el período 2018-2020 </t>
  </si>
  <si>
    <t>Número de trabajadores dentro de empresas dedicadas al rubro de la agricultura en Chile según tipo de cultivo durante el período 2018-2020 "</t>
  </si>
  <si>
    <t>Número de trabajadores dentro de empresas dedicadas al rubro de la agricultura en Chile según tipo de procesamiento durante el período 2018-2020 "</t>
  </si>
  <si>
    <t>Número de trabajadores dentro de empresas dedicadas al rubro de la agricultura en Chile según tipo de envase durante el período 2018-2020 "</t>
  </si>
  <si>
    <t>Número de trabajadores dentro de empresas dedicadas al rubro de la agricultura en Chile según tdestino al que se dirigen las frutas durante el período 2018-2020 "</t>
  </si>
  <si>
    <t>Cantidad de fruta en kilogramos pruducida por cada región y comuna de chile, según el tipo de cultivo general y específico, tipo procesamiento y envasado, destino final, tipo de empresa y género de esta durante el período 2018-2020 "</t>
  </si>
  <si>
    <t>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t>
  </si>
  <si>
    <t>*rellenar sólo para infromes y reportes</t>
  </si>
  <si>
    <t>Genérico - Shopify</t>
  </si>
  <si>
    <t>Título Específico</t>
  </si>
  <si>
    <t>Reporte 360 (1)</t>
  </si>
  <si>
    <t>Reporte 360 (2)</t>
  </si>
  <si>
    <t>Cod_Comuna</t>
  </si>
  <si>
    <t>cod</t>
  </si>
  <si>
    <t>Cod_provincia</t>
  </si>
  <si>
    <t>El Tamarugal</t>
  </si>
  <si>
    <t>El Loa</t>
  </si>
  <si>
    <t>O Higgins</t>
  </si>
  <si>
    <t>Elqui</t>
  </si>
  <si>
    <t>Choapa</t>
  </si>
  <si>
    <t>Magallanes</t>
  </si>
  <si>
    <t>Limarí</t>
  </si>
  <si>
    <t>San Felipe de Aconcagua</t>
  </si>
  <si>
    <t>Marga Marga</t>
  </si>
  <si>
    <t>Cachapoal</t>
  </si>
  <si>
    <t>Cardenal Caro</t>
  </si>
  <si>
    <t>Colchagua</t>
  </si>
  <si>
    <t>Bío-Bío</t>
  </si>
  <si>
    <t>Cautín</t>
  </si>
  <si>
    <t>Malleco</t>
  </si>
  <si>
    <t>Chiloé</t>
  </si>
  <si>
    <t>Coyhaique</t>
  </si>
  <si>
    <t>Capitán Prat</t>
  </si>
  <si>
    <t>General Carrera</t>
  </si>
  <si>
    <t>Antártica Chilena</t>
  </si>
  <si>
    <t>Tierra del Fuego</t>
  </si>
  <si>
    <t>Última Esperanza</t>
  </si>
  <si>
    <t>Chacabuco</t>
  </si>
  <si>
    <t>Maipo</t>
  </si>
  <si>
    <t>Ranco</t>
  </si>
  <si>
    <t>Parinacota</t>
  </si>
  <si>
    <t>Diguillín</t>
  </si>
  <si>
    <t>Itata</t>
  </si>
  <si>
    <t>Punilla</t>
  </si>
  <si>
    <t>Cod</t>
  </si>
  <si>
    <t>Trabajadores de la agroindustria frutícola  || Chile || 2018-2020</t>
  </si>
  <si>
    <t>Trabajadores de la agroindustria frutícola a escala regional  || Chile || 2018-2020</t>
  </si>
  <si>
    <t>Trabajadores de la agroindustria frutícola a escala comunal  || Chile || 2018-2020</t>
  </si>
  <si>
    <t>Trabajadores de la agroindustria frutícola por producto  || Chile || 2018-2020</t>
  </si>
  <si>
    <t>Trabajadores de la agroindustria frutícola || Chile || 2018-2020</t>
  </si>
  <si>
    <t>Número de trabajadores dentro de empresas dedicadas al rubro de la agricultura en Chile según cultivo durante el período 2018-2020 "</t>
  </si>
  <si>
    <t>https://analytics.zoho.com/open-view/2395394000005750031?ZOHO_CRITERIA=%224.6%22.%22Descripci%C3%B3n%20A%C3%B1o%22%3C%3E'No%20Aplica'</t>
  </si>
  <si>
    <t>Nuez de macadamia</t>
  </si>
  <si>
    <t>Hombre</t>
  </si>
  <si>
    <t>Mujer</t>
  </si>
  <si>
    <t>https://analytics.zoho.com/open-view/2395394000005742816?ZOHO_CRITERIA=%224.6%22.%22Descripci%C3%B3n%20A%C3%B1o%22%3C%3E'No%20Aplica'%20and%20%224.6%22.%22Total%20de%20Fruta%22%3E0.99</t>
  </si>
  <si>
    <t>Volumen de producción frutícola || Chile || 2018-2020 || Por región</t>
  </si>
  <si>
    <t>Volumen de producción frutícola || Chile || 2018-2020 || Por comuna</t>
  </si>
  <si>
    <t>Volumen de producción frutícola || Chile || 2018-2020 || Por fruta</t>
  </si>
  <si>
    <t>Volumen de producción frutícola || Chile || 2018-2020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</si>
</sst>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3"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trike/>
      <sz val="11"/>
      <color theme="1"/>
      <name val="Calibri"/>
      <family val="2"/>
      <scheme val="minor"/>
    </font>
  </fonts>
  <fills count="16">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theme="9" tint="0.39997558519241921"/>
        <bgColor indexed="64"/>
      </patternFill>
    </fill>
  </fills>
  <borders count="9">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bottom/>
      <diagonal/>
    </border>
    <border>
      <left/>
      <right style="thin">
        <color theme="1"/>
      </right>
      <top/>
      <bottom/>
      <diagonal/>
    </border>
  </borders>
  <cellStyleXfs count="2">
    <xf numFmtId="0" fontId="0" fillId="0" borderId="0"/>
    <xf numFmtId="0" fontId="7" fillId="0" borderId="0" applyNumberFormat="0" applyFill="0" applyBorder="0" applyAlignment="0" applyProtection="0"/>
  </cellStyleXfs>
  <cellXfs count="76">
    <xf numFmtId="0" fontId="0" fillId="0" borderId="0" xfId="0"/>
    <xf numFmtId="0" fontId="0" fillId="0" borderId="0" xfId="0" applyNumberFormat="1"/>
    <xf numFmtId="14" fontId="0" fillId="0" borderId="0" xfId="0" applyNumberFormat="1"/>
    <xf numFmtId="1" fontId="0" fillId="0" borderId="0" xfId="0" applyNumberFormat="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left" vertical="top"/>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top"/>
    </xf>
    <xf numFmtId="0" fontId="6" fillId="0" borderId="0" xfId="0" applyFont="1" applyAlignment="1">
      <alignment horizontal="center" vertical="top"/>
    </xf>
    <xf numFmtId="0" fontId="1" fillId="0" borderId="0" xfId="0" applyFont="1" applyAlignment="1">
      <alignment horizontal="center" vertical="top"/>
    </xf>
    <xf numFmtId="14" fontId="6" fillId="0" borderId="0" xfId="0" applyNumberFormat="1" applyFont="1" applyAlignment="1">
      <alignment horizontal="center"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0" fillId="13" borderId="0" xfId="0" applyFill="1" applyAlignment="1">
      <alignment horizontal="center" vertical="center"/>
    </xf>
    <xf numFmtId="0" fontId="5" fillId="4" borderId="0" xfId="0" applyFont="1" applyFill="1" applyAlignment="1">
      <alignment horizontal="center" vertical="top"/>
    </xf>
    <xf numFmtId="0" fontId="5" fillId="5" borderId="0" xfId="0" applyFont="1" applyFill="1" applyAlignment="1">
      <alignment horizontal="center" vertical="center"/>
    </xf>
    <xf numFmtId="0" fontId="5" fillId="5" borderId="0" xfId="0" applyFont="1" applyFill="1" applyAlignment="1">
      <alignment horizontal="center" vertical="top"/>
    </xf>
    <xf numFmtId="0" fontId="10" fillId="0" borderId="2" xfId="0" applyFont="1" applyBorder="1" applyAlignment="1">
      <alignment horizontal="center" vertical="top"/>
    </xf>
    <xf numFmtId="0" fontId="6" fillId="13" borderId="2" xfId="0" applyFont="1" applyFill="1" applyBorder="1" applyAlignment="1">
      <alignment horizontal="left" vertical="top"/>
    </xf>
    <xf numFmtId="0" fontId="6" fillId="0" borderId="0" xfId="0" applyFont="1" applyFill="1" applyBorder="1" applyAlignment="1">
      <alignment horizontal="center" vertical="top"/>
    </xf>
    <xf numFmtId="0" fontId="7" fillId="0" borderId="0" xfId="1"/>
    <xf numFmtId="0" fontId="0" fillId="0" borderId="0" xfId="0" applyFill="1" applyAlignment="1"/>
    <xf numFmtId="0" fontId="0" fillId="0" borderId="0" xfId="0" applyFill="1" applyAlignment="1">
      <alignment horizontal="center" vertical="center"/>
    </xf>
    <xf numFmtId="0" fontId="6" fillId="0" borderId="2" xfId="0" applyFont="1" applyFill="1" applyBorder="1" applyAlignment="1">
      <alignment horizontal="left" vertical="top"/>
    </xf>
    <xf numFmtId="0" fontId="6" fillId="0" borderId="2" xfId="0" applyFont="1" applyFill="1" applyBorder="1" applyAlignment="1">
      <alignment horizontal="center" vertical="top"/>
    </xf>
    <xf numFmtId="0" fontId="10" fillId="0" borderId="2" xfId="0" applyFont="1" applyFill="1" applyBorder="1" applyAlignment="1">
      <alignment horizontal="center" vertical="top"/>
    </xf>
    <xf numFmtId="0" fontId="7" fillId="0" borderId="2" xfId="1" applyFill="1" applyBorder="1" applyAlignment="1">
      <alignment horizontal="left" vertical="top"/>
    </xf>
    <xf numFmtId="0" fontId="1" fillId="0" borderId="0" xfId="0" applyFont="1" applyFill="1" applyAlignment="1">
      <alignment horizontal="center" vertical="top"/>
    </xf>
    <xf numFmtId="0" fontId="11" fillId="14" borderId="0" xfId="0" applyFont="1" applyFill="1" applyAlignment="1">
      <alignment horizontal="center" vertical="center"/>
    </xf>
    <xf numFmtId="0" fontId="0" fillId="0" borderId="3" xfId="0" applyFont="1" applyBorder="1"/>
    <xf numFmtId="0" fontId="0" fillId="0" borderId="4" xfId="0" applyFont="1" applyBorder="1"/>
    <xf numFmtId="0" fontId="0" fillId="0" borderId="6" xfId="0" applyFont="1" applyBorder="1"/>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0" fillId="0" borderId="1" xfId="0" applyFont="1" applyBorder="1" applyAlignment="1">
      <alignment horizontal="center"/>
    </xf>
    <xf numFmtId="0" fontId="2" fillId="4" borderId="1"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0" fillId="0" borderId="4" xfId="0" applyNumberFormat="1" applyFont="1" applyBorder="1"/>
    <xf numFmtId="0" fontId="2" fillId="9" borderId="1" xfId="0" applyFont="1" applyFill="1" applyBorder="1" applyAlignment="1">
      <alignment horizontal="center" vertical="center" wrapText="1"/>
    </xf>
    <xf numFmtId="0" fontId="2" fillId="9" borderId="3" xfId="0" applyFont="1" applyFill="1" applyBorder="1" applyAlignment="1">
      <alignment horizontal="center" vertical="center" wrapText="1"/>
    </xf>
    <xf numFmtId="0" fontId="0" fillId="0" borderId="5" xfId="0" applyFont="1" applyBorder="1" applyAlignment="1">
      <alignment horizontal="center"/>
    </xf>
    <xf numFmtId="0" fontId="7" fillId="0" borderId="0" xfId="1" applyFill="1" applyAlignment="1"/>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0" fillId="0" borderId="4" xfId="0" applyFont="1" applyBorder="1" applyAlignment="1">
      <alignment horizontal="center"/>
    </xf>
    <xf numFmtId="0" fontId="0" fillId="13" borderId="0" xfId="0" applyFill="1"/>
    <xf numFmtId="0" fontId="0" fillId="13" borderId="0" xfId="0" applyFill="1" applyAlignment="1"/>
    <xf numFmtId="0" fontId="7" fillId="13" borderId="0" xfId="1" applyFill="1" applyAlignment="1"/>
    <xf numFmtId="0" fontId="7" fillId="15" borderId="0" xfId="1" applyFill="1" applyAlignment="1"/>
    <xf numFmtId="0" fontId="7" fillId="15" borderId="0" xfId="1" applyFill="1"/>
    <xf numFmtId="0" fontId="12" fillId="13" borderId="0" xfId="0" applyFont="1" applyFill="1"/>
    <xf numFmtId="0" fontId="0" fillId="0" borderId="0" xfId="0" pivotButton="1"/>
  </cellXfs>
  <cellStyles count="2">
    <cellStyle name="Hipervínculo" xfId="1" builtinId="8"/>
    <cellStyle name="Normal" xfId="0" builtinId="0"/>
  </cellStyles>
  <dxfs count="509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336699"/>
      <color rgb="FF008000"/>
      <color rgb="FF6666FF"/>
      <color rgb="FFCC6600"/>
      <color rgb="FFCC00CC"/>
      <color rgb="FFCCFFCC"/>
      <color rgb="FFA984CA"/>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752475</xdr:colOff>
      <xdr:row>0</xdr:row>
      <xdr:rowOff>53341</xdr:rowOff>
    </xdr:from>
    <xdr:to>
      <xdr:col>4</xdr:col>
      <xdr:colOff>3964305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653415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180975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485775</xdr:colOff>
      <xdr:row>0</xdr:row>
      <xdr:rowOff>1</xdr:rowOff>
    </xdr:from>
    <xdr:to>
      <xdr:col>5</xdr:col>
      <xdr:colOff>965835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592455</xdr:colOff>
      <xdr:row>0</xdr:row>
      <xdr:rowOff>15240</xdr:rowOff>
    </xdr:from>
    <xdr:to>
      <xdr:col>4</xdr:col>
      <xdr:colOff>3945255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241935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15240</xdr:colOff>
      <xdr:row>0</xdr:row>
      <xdr:rowOff>0</xdr:rowOff>
    </xdr:from>
    <xdr:to>
      <xdr:col>1</xdr:col>
      <xdr:colOff>1463040</xdr:colOff>
      <xdr:row>8</xdr:row>
      <xdr:rowOff>137160</xdr:rowOff>
    </xdr:to>
    <mc:AlternateContent xmlns:mc="http://schemas.openxmlformats.org/markup-compatibility/2006" xmlns:sle15="http://schemas.microsoft.com/office/drawing/2012/slicer">
      <mc:Choice Requires="sle15">
        <xdr:graphicFrame macro="">
          <xdr:nvGraphicFramePr>
            <xdr:cNvPr id="2" name="Industria">
              <a:extLst>
                <a:ext uri="{FF2B5EF4-FFF2-40B4-BE49-F238E27FC236}">
                  <a16:creationId xmlns:a16="http://schemas.microsoft.com/office/drawing/2014/main" id="{FB6F9278-33B3-4863-9A06-C144C9A4D08A}"/>
                </a:ext>
              </a:extLst>
            </xdr:cNvPr>
            <xdr:cNvGraphicFramePr/>
          </xdr:nvGraphicFramePr>
          <xdr:xfrm>
            <a:off x="0" y="0"/>
            <a:ext cx="0" cy="0"/>
          </xdr:xfrm>
          <a:graphic>
            <a:graphicData uri="http://schemas.microsoft.com/office/drawing/2010/slicer">
              <sle:slicer xmlns:sle="http://schemas.microsoft.com/office/drawing/2010/slicer" name="Industria"/>
            </a:graphicData>
          </a:graphic>
        </xdr:graphicFrame>
      </mc:Choice>
      <mc:Fallback xmlns="">
        <xdr:sp macro="" textlink="">
          <xdr:nvSpPr>
            <xdr:cNvPr id="0" name=""/>
            <xdr:cNvSpPr>
              <a:spLocks noTextEdit="1"/>
            </xdr:cNvSpPr>
          </xdr:nvSpPr>
          <xdr:spPr>
            <a:xfrm>
              <a:off x="15240" y="0"/>
              <a:ext cx="23926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1691640</xdr:colOff>
      <xdr:row>0</xdr:row>
      <xdr:rowOff>0</xdr:rowOff>
    </xdr:from>
    <xdr:to>
      <xdr:col>3</xdr:col>
      <xdr:colOff>2651760</xdr:colOff>
      <xdr:row>8</xdr:row>
      <xdr:rowOff>137160</xdr:rowOff>
    </xdr:to>
    <mc:AlternateContent xmlns:mc="http://schemas.openxmlformats.org/markup-compatibility/2006" xmlns:sle15="http://schemas.microsoft.com/office/drawing/2012/slicer">
      <mc:Choice Requires="sle15">
        <xdr:graphicFrame macro="">
          <xdr:nvGraphicFramePr>
            <xdr:cNvPr id="3" name="Sector">
              <a:extLst>
                <a:ext uri="{FF2B5EF4-FFF2-40B4-BE49-F238E27FC236}">
                  <a16:creationId xmlns:a16="http://schemas.microsoft.com/office/drawing/2014/main" id="{E529B4C3-9FE5-43CB-8C25-2478B4FBDE26}"/>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636520" y="0"/>
              <a:ext cx="37642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3009900</xdr:colOff>
      <xdr:row>0</xdr:row>
      <xdr:rowOff>0</xdr:rowOff>
    </xdr:from>
    <xdr:to>
      <xdr:col>5</xdr:col>
      <xdr:colOff>2771775</xdr:colOff>
      <xdr:row>8</xdr:row>
      <xdr:rowOff>137160</xdr:rowOff>
    </xdr:to>
    <mc:AlternateContent xmlns:mc="http://schemas.openxmlformats.org/markup-compatibility/2006" xmlns:sle15="http://schemas.microsoft.com/office/drawing/2012/slicer">
      <mc:Choice Requires="sle15">
        <xdr:graphicFrame macro="">
          <xdr:nvGraphicFramePr>
            <xdr:cNvPr id="4" name="Producto">
              <a:extLst>
                <a:ext uri="{FF2B5EF4-FFF2-40B4-BE49-F238E27FC236}">
                  <a16:creationId xmlns:a16="http://schemas.microsoft.com/office/drawing/2014/main" id="{95A344F0-6943-43AA-826F-7D3CBF74526B}"/>
                </a:ext>
              </a:extLst>
            </xdr:cNvPr>
            <xdr:cNvGraphicFramePr/>
          </xdr:nvGraphicFramePr>
          <xdr:xfrm>
            <a:off x="0" y="0"/>
            <a:ext cx="0" cy="0"/>
          </xdr:xfrm>
          <a:graphic>
            <a:graphicData uri="http://schemas.microsoft.com/office/drawing/2010/slicer">
              <sle:slicer xmlns:sle="http://schemas.microsoft.com/office/drawing/2010/slicer" name="Producto"/>
            </a:graphicData>
          </a:graphic>
        </xdr:graphicFrame>
      </mc:Choice>
      <mc:Fallback xmlns="">
        <xdr:sp macro="" textlink="">
          <xdr:nvSpPr>
            <xdr:cNvPr id="0" name=""/>
            <xdr:cNvSpPr>
              <a:spLocks noTextEdit="1"/>
            </xdr:cNvSpPr>
          </xdr:nvSpPr>
          <xdr:spPr>
            <a:xfrm>
              <a:off x="6758940" y="0"/>
              <a:ext cx="379476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3206115</xdr:colOff>
      <xdr:row>0</xdr:row>
      <xdr:rowOff>0</xdr:rowOff>
    </xdr:from>
    <xdr:to>
      <xdr:col>8</xdr:col>
      <xdr:colOff>91440</xdr:colOff>
      <xdr:row>8</xdr:row>
      <xdr:rowOff>129540</xdr:rowOff>
    </xdr:to>
    <mc:AlternateContent xmlns:mc="http://schemas.openxmlformats.org/markup-compatibility/2006" xmlns:sle15="http://schemas.microsoft.com/office/drawing/2012/slicer">
      <mc:Choice Requires="sle15">
        <xdr:graphicFrame macro="">
          <xdr:nvGraphicFramePr>
            <xdr:cNvPr id="5" name="Categoría">
              <a:extLst>
                <a:ext uri="{FF2B5EF4-FFF2-40B4-BE49-F238E27FC236}">
                  <a16:creationId xmlns:a16="http://schemas.microsoft.com/office/drawing/2014/main" id="{54DD43EF-2462-46E7-A590-F37D5D2C6E07}"/>
                </a:ext>
              </a:extLst>
            </xdr:cNvPr>
            <xdr:cNvGraphicFramePr/>
          </xdr:nvGraphicFramePr>
          <xdr:xfrm>
            <a:off x="0" y="0"/>
            <a:ext cx="0" cy="0"/>
          </xdr:xfrm>
          <a:graphic>
            <a:graphicData uri="http://schemas.microsoft.com/office/drawing/2010/slicer">
              <sle:slicer xmlns:sle="http://schemas.microsoft.com/office/drawing/2010/slicer" name="Categoría"/>
            </a:graphicData>
          </a:graphic>
        </xdr:graphicFrame>
      </mc:Choice>
      <mc:Fallback xmlns="">
        <xdr:sp macro="" textlink="">
          <xdr:nvSpPr>
            <xdr:cNvPr id="0" name=""/>
            <xdr:cNvSpPr>
              <a:spLocks noTextEdit="1"/>
            </xdr:cNvSpPr>
          </xdr:nvSpPr>
          <xdr:spPr>
            <a:xfrm>
              <a:off x="10988040" y="0"/>
              <a:ext cx="2522220" cy="15925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440.39043472222" createdVersion="7" refreshedVersion="7" minRefreshableVersion="3" recordCount="4842" xr:uid="{6BBD59E3-1C60-4035-B65A-A12D5019760E}">
  <cacheSource type="worksheet">
    <worksheetSource ref="A1:M4843" sheet="BD"/>
  </cacheSource>
  <cacheFields count="13">
    <cacheField name="Código_Región" numFmtId="1">
      <sharedItems containsSemiMixedTypes="0" containsString="0" containsNumber="1" containsInteger="1" minValue="1" maxValue="16"/>
    </cacheField>
    <cacheField name="Región" numFmtId="0">
      <sharedItems/>
    </cacheField>
    <cacheField name="Código_Comuna" numFmtId="1">
      <sharedItems containsSemiMixedTypes="0" containsString="0" containsNumber="1" containsInteger="1" minValue="1405" maxValue="16303"/>
    </cacheField>
    <cacheField name="Comuna" numFmtId="0">
      <sharedItems/>
    </cacheField>
    <cacheField name="Id_Producto" numFmtId="1">
      <sharedItems containsSemiMixedTypes="0" containsString="0" containsNumber="1" containsInteger="1" minValue="100101" maxValue="100112"/>
    </cacheField>
    <cacheField name="Producto" numFmtId="0">
      <sharedItems/>
    </cacheField>
    <cacheField name="Id_Categoría" numFmtId="1">
      <sharedItems containsSemiMixedTypes="0" containsString="0" containsNumber="1" containsInteger="1" minValue="100101001" maxValue="1001040050" count="58">
        <n v="100108002"/>
        <n v="100106001"/>
        <n v="100108004"/>
        <n v="1001030040"/>
        <n v="100104003"/>
        <n v="100103001"/>
        <n v="100103003"/>
        <n v="1001040050"/>
        <n v="100108005"/>
        <n v="100109001"/>
        <n v="100104004"/>
        <n v="100101001"/>
        <n v="100112025"/>
        <n v="1001040020"/>
        <n v="1001030020"/>
        <n v="100101004"/>
        <n v="100103006"/>
        <n v="100101006"/>
        <n v="100103005"/>
        <n v="1001010080"/>
        <n v="100105003"/>
        <n v="100103002"/>
        <n v="100103004"/>
        <n v="100101009"/>
        <n v="100107012"/>
        <n v="100105004"/>
        <n v="100101007"/>
        <n v="100104006"/>
        <n v="100104002"/>
        <n v="100107008"/>
        <n v="100101002"/>
        <n v="100107009"/>
        <n v="100101003"/>
        <n v="100108001"/>
        <n v="100102002"/>
        <n v="100108003"/>
        <n v="100102005"/>
        <n v="100106002"/>
        <n v="100102006"/>
        <n v="100107002"/>
        <n v="100101012"/>
        <n v="100104005"/>
        <n v="100105001"/>
        <n v="100107007"/>
        <n v="100101008"/>
        <n v="100104001"/>
        <n v="100102003"/>
        <n v="100102004"/>
        <n v="100102007"/>
        <n v="100107011"/>
        <n v="100107003"/>
        <n v="100101010"/>
        <n v="1001010100"/>
        <n v="100107014"/>
        <n v="100107006"/>
        <n v="100105002"/>
        <n v="100105005"/>
        <n v="100108006"/>
      </sharedItems>
    </cacheField>
    <cacheField name="Categoría" numFmtId="0">
      <sharedItems count="58">
        <s v="Mango"/>
        <s v="Olivo"/>
        <s v="Papayo"/>
        <s v="Duraznero tipo conservero"/>
        <s v="Membrillo"/>
        <s v="Cerezo"/>
        <s v="Damasco"/>
        <s v="Peral"/>
        <s v="Piña"/>
        <s v="Vid de mesa"/>
        <s v="Níspero"/>
        <s v="Arándano americano"/>
        <s v="Frutilla"/>
        <s v="Manzano verde"/>
        <s v="Ciruelo japonés"/>
        <s v="Frambuesa"/>
        <s v="Nectarino"/>
        <s v="Higuera"/>
        <s v="Guindo agrio"/>
        <s v="Moras cultivadas e híbridos"/>
        <s v="Castaño"/>
        <s v="Ciruelo europeo"/>
        <s v="Duraznero consumo fresco"/>
        <s v="Murtilla"/>
        <s v="No Especificada"/>
        <s v="Nogal"/>
        <s v="Kiwi"/>
        <s v="Rosa mosqueta"/>
        <s v="Manzano rojo"/>
        <s v="Maqui"/>
        <s v="Calafate"/>
        <s v="Michay"/>
        <s v="Cranberry"/>
        <s v="Guayabo"/>
        <s v="Lima"/>
        <s v="Maracuya"/>
        <s v="Naranjo"/>
        <s v="Palto"/>
        <s v="Pomelo"/>
        <s v="Chirimoyo"/>
        <s v="Elderberry"/>
        <s v="Pera asiática"/>
        <s v="Almendro"/>
        <s v="Lúcumo"/>
        <s v="Mora silvestre"/>
        <s v="Granado"/>
        <s v="Limonero"/>
        <s v="Mandarino"/>
        <s v="Tangelo"/>
        <s v="Tuna"/>
        <s v="Datilera"/>
        <s v="Zarzaparrilla negra"/>
        <s v="Zarzaparrilla roja"/>
        <s v="Ruibarbo"/>
        <s v="Jojoba"/>
        <s v="Avellano"/>
        <s v="Pistacho"/>
        <s v="Plátano"/>
      </sharedItems>
    </cacheField>
    <cacheField name="Id_Tipo_de_Empresa" numFmtId="1">
      <sharedItems containsSemiMixedTypes="0" containsString="0" containsNumber="1" containsInteger="1" minValue="1" maxValue="2"/>
    </cacheField>
    <cacheField name="Tipo de Empresa" numFmtId="0">
      <sharedItems/>
    </cacheField>
    <cacheField name="Id_Procesamiento" numFmtId="1">
      <sharedItems containsSemiMixedTypes="0" containsString="0" containsNumber="1" containsInteger="1" minValue="3" maxValue="32"/>
    </cacheField>
    <cacheField name="Procesamiento" numFmtId="0">
      <sharedItems/>
    </cacheField>
    <cacheField name="Id_Tipo_de_Envase" numFmtId="1">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2">
  <r>
    <n v="3"/>
    <s v="Atacama"/>
    <n v="3302"/>
    <s v="Alto del Carmen"/>
    <n v="100108"/>
    <s v="Tropicales y subtropicales"/>
    <x v="0"/>
    <x v="0"/>
    <n v="1"/>
    <s v="Artesanal"/>
    <n v="3"/>
    <s v="Conservería"/>
    <n v="3"/>
  </r>
  <r>
    <n v="3"/>
    <s v="Atacama"/>
    <n v="3304"/>
    <s v="Huasco"/>
    <n v="100106"/>
    <s v="Frutos oleaginosos"/>
    <x v="1"/>
    <x v="1"/>
    <n v="1"/>
    <s v="Artesanal"/>
    <n v="3"/>
    <s v="Conservería"/>
    <n v="3"/>
  </r>
  <r>
    <n v="3"/>
    <s v="Atacama"/>
    <n v="3303"/>
    <s v="Freirina"/>
    <n v="100106"/>
    <s v="Frutos oleaginosos"/>
    <x v="1"/>
    <x v="1"/>
    <n v="2"/>
    <s v="Industrial"/>
    <n v="3"/>
    <s v="Conservería"/>
    <n v="3"/>
  </r>
  <r>
    <n v="4"/>
    <s v="Coquimbo"/>
    <n v="4102"/>
    <s v="Coquimbo"/>
    <n v="100108"/>
    <s v="Tropicales y subtropicales"/>
    <x v="2"/>
    <x v="2"/>
    <n v="2"/>
    <s v="Industrial"/>
    <n v="3"/>
    <s v="Conservería"/>
    <n v="3"/>
  </r>
  <r>
    <n v="4"/>
    <s v="Coquimbo"/>
    <n v="4101"/>
    <s v="La Serena"/>
    <n v="100108"/>
    <s v="Tropicales y subtropicales"/>
    <x v="2"/>
    <x v="2"/>
    <n v="2"/>
    <s v="Industrial"/>
    <n v="3"/>
    <s v="Conservería"/>
    <n v="3"/>
  </r>
  <r>
    <n v="4"/>
    <s v="Coquimbo"/>
    <n v="4101"/>
    <s v="La Serena"/>
    <n v="100108"/>
    <s v="Tropicales y subtropicales"/>
    <x v="2"/>
    <x v="2"/>
    <n v="2"/>
    <s v="Industrial"/>
    <n v="3"/>
    <s v="Conservería"/>
    <n v="3"/>
  </r>
  <r>
    <n v="4"/>
    <s v="Coquimbo"/>
    <n v="4101"/>
    <s v="La Serena"/>
    <n v="100108"/>
    <s v="Tropicales y subtropicales"/>
    <x v="2"/>
    <x v="2"/>
    <n v="2"/>
    <s v="Industrial"/>
    <n v="3"/>
    <s v="Conservería"/>
    <n v="3"/>
  </r>
  <r>
    <n v="4"/>
    <s v="Coquimbo"/>
    <n v="4101"/>
    <s v="La Serena"/>
    <n v="100108"/>
    <s v="Tropicales y subtropicales"/>
    <x v="2"/>
    <x v="2"/>
    <n v="2"/>
    <s v="Industrial"/>
    <n v="3"/>
    <s v="Conservería"/>
    <n v="3"/>
  </r>
  <r>
    <n v="4"/>
    <s v="Coquimbo"/>
    <n v="4202"/>
    <s v="Canela"/>
    <n v="100108"/>
    <s v="Tropicales y subtropicales"/>
    <x v="2"/>
    <x v="2"/>
    <n v="1"/>
    <s v="Artesanal"/>
    <n v="3"/>
    <s v="Conservería"/>
    <n v="2"/>
  </r>
  <r>
    <n v="4"/>
    <s v="Coquimbo"/>
    <n v="4106"/>
    <s v="Vicuña"/>
    <n v="100108"/>
    <s v="Tropicales y subtropicales"/>
    <x v="2"/>
    <x v="2"/>
    <n v="2"/>
    <s v="Industrial"/>
    <n v="3"/>
    <s v="Conservería"/>
    <n v="3"/>
  </r>
  <r>
    <n v="4"/>
    <s v="Coquimbo"/>
    <n v="4202"/>
    <s v="Canela"/>
    <n v="100108"/>
    <s v="Tropicales y subtropicales"/>
    <x v="2"/>
    <x v="2"/>
    <n v="2"/>
    <s v="Industrial"/>
    <n v="3"/>
    <s v="Conservería"/>
    <n v="3"/>
  </r>
  <r>
    <n v="4"/>
    <s v="Coquimbo"/>
    <n v="4102"/>
    <s v="Coquimbo"/>
    <n v="100108"/>
    <s v="Tropicales y subtropicales"/>
    <x v="2"/>
    <x v="2"/>
    <n v="2"/>
    <s v="Industrial"/>
    <n v="3"/>
    <s v="Conservería"/>
    <n v="3"/>
  </r>
  <r>
    <n v="4"/>
    <s v="Coquimbo"/>
    <n v="4101"/>
    <s v="La Serena"/>
    <n v="100103"/>
    <s v="Frutos de hueso (carozo)"/>
    <x v="3"/>
    <x v="3"/>
    <n v="1"/>
    <s v="Artesanal"/>
    <n v="3"/>
    <s v="Conservería"/>
    <n v="3"/>
  </r>
  <r>
    <n v="4"/>
    <s v="Coquimbo"/>
    <n v="4101"/>
    <s v="La Serena"/>
    <n v="100104"/>
    <s v="Frutos de pepita"/>
    <x v="4"/>
    <x v="4"/>
    <n v="1"/>
    <s v="Artesanal"/>
    <n v="3"/>
    <s v="Conservería"/>
    <n v="3"/>
  </r>
  <r>
    <n v="4"/>
    <s v="Coquimbo"/>
    <n v="4101"/>
    <s v="La Serena"/>
    <n v="100108"/>
    <s v="Tropicales y subtropicales"/>
    <x v="2"/>
    <x v="2"/>
    <n v="1"/>
    <s v="Artesanal"/>
    <n v="3"/>
    <s v="Conservería"/>
    <n v="3"/>
  </r>
  <r>
    <n v="4"/>
    <s v="Coquimbo"/>
    <n v="4101"/>
    <s v="La Serena"/>
    <n v="100108"/>
    <s v="Tropicales y subtropicales"/>
    <x v="2"/>
    <x v="2"/>
    <n v="2"/>
    <s v="Industrial"/>
    <n v="3"/>
    <s v="Conservería"/>
    <n v="3"/>
  </r>
  <r>
    <n v="4"/>
    <s v="Coquimbo"/>
    <n v="4106"/>
    <s v="Vicuña"/>
    <n v="100108"/>
    <s v="Tropicales y subtropicales"/>
    <x v="2"/>
    <x v="2"/>
    <n v="2"/>
    <s v="Industrial"/>
    <n v="3"/>
    <s v="Conservería"/>
    <n v="3"/>
  </r>
  <r>
    <n v="4"/>
    <s v="Coquimbo"/>
    <n v="4202"/>
    <s v="Canela"/>
    <n v="100108"/>
    <s v="Tropicales y subtropicales"/>
    <x v="2"/>
    <x v="2"/>
    <n v="2"/>
    <s v="Industrial"/>
    <n v="3"/>
    <s v="Conservería"/>
    <n v="3"/>
  </r>
  <r>
    <n v="4"/>
    <s v="Coquimbo"/>
    <n v="4102"/>
    <s v="Coquimbo"/>
    <n v="100108"/>
    <s v="Tropicales y subtropicales"/>
    <x v="2"/>
    <x v="2"/>
    <n v="2"/>
    <s v="Industrial"/>
    <n v="3"/>
    <s v="Conservería"/>
    <n v="3"/>
  </r>
  <r>
    <n v="4"/>
    <s v="Coquimbo"/>
    <n v="4102"/>
    <s v="Coquimbo"/>
    <n v="100108"/>
    <s v="Tropicales y subtropicales"/>
    <x v="2"/>
    <x v="2"/>
    <n v="2"/>
    <s v="Industrial"/>
    <n v="3"/>
    <s v="Conservería"/>
    <n v="3"/>
  </r>
  <r>
    <n v="4"/>
    <s v="Coquimbo"/>
    <n v="4101"/>
    <s v="La Serena"/>
    <n v="100108"/>
    <s v="Tropicales y subtropicales"/>
    <x v="2"/>
    <x v="2"/>
    <n v="2"/>
    <s v="Industrial"/>
    <n v="3"/>
    <s v="Conservería"/>
    <n v="3"/>
  </r>
  <r>
    <n v="4"/>
    <s v="Coquimbo"/>
    <n v="4101"/>
    <s v="La Serena"/>
    <n v="100108"/>
    <s v="Tropicales y subtropicales"/>
    <x v="2"/>
    <x v="2"/>
    <n v="1"/>
    <s v="Artesanal"/>
    <n v="3"/>
    <s v="Conservería"/>
    <n v="3"/>
  </r>
  <r>
    <n v="4"/>
    <s v="Coquimbo"/>
    <n v="4101"/>
    <s v="La Serena"/>
    <n v="100108"/>
    <s v="Tropicales y subtropicales"/>
    <x v="2"/>
    <x v="2"/>
    <n v="2"/>
    <s v="Industrial"/>
    <n v="3"/>
    <s v="Conservería"/>
    <n v="2"/>
  </r>
  <r>
    <n v="4"/>
    <s v="Coquimbo"/>
    <n v="4106"/>
    <s v="Vicuña"/>
    <n v="100108"/>
    <s v="Tropicales y subtropicales"/>
    <x v="2"/>
    <x v="2"/>
    <n v="2"/>
    <s v="Industrial"/>
    <n v="3"/>
    <s v="Conservería"/>
    <n v="3"/>
  </r>
  <r>
    <n v="4"/>
    <s v="Coquimbo"/>
    <n v="4202"/>
    <s v="Canela"/>
    <n v="100108"/>
    <s v="Tropicales y subtropicales"/>
    <x v="2"/>
    <x v="2"/>
    <n v="2"/>
    <s v="Industrial"/>
    <n v="3"/>
    <s v="Conservería"/>
    <n v="3"/>
  </r>
  <r>
    <n v="4"/>
    <s v="Coquimbo"/>
    <n v="4101"/>
    <s v="La Serena"/>
    <n v="100108"/>
    <s v="Tropicales y subtropicales"/>
    <x v="2"/>
    <x v="2"/>
    <n v="2"/>
    <s v="Industrial"/>
    <n v="3"/>
    <s v="Conservería"/>
    <n v="3"/>
  </r>
  <r>
    <n v="4"/>
    <s v="Coquimbo"/>
    <n v="4101"/>
    <s v="La Serena"/>
    <n v="100103"/>
    <s v="Frutos de hueso (carozo)"/>
    <x v="3"/>
    <x v="3"/>
    <n v="2"/>
    <s v="Industrial"/>
    <n v="3"/>
    <s v="Conservería"/>
    <n v="3"/>
  </r>
  <r>
    <n v="4"/>
    <s v="Coquimbo"/>
    <n v="4202"/>
    <s v="Canela"/>
    <n v="100108"/>
    <s v="Tropicales y subtropicales"/>
    <x v="2"/>
    <x v="2"/>
    <n v="2"/>
    <s v="Industrial"/>
    <n v="3"/>
    <s v="Conservería"/>
    <n v="3"/>
  </r>
  <r>
    <n v="4"/>
    <s v="Coquimbo"/>
    <n v="4101"/>
    <s v="La Serena"/>
    <n v="100108"/>
    <s v="Tropicales y subtropicales"/>
    <x v="2"/>
    <x v="2"/>
    <n v="2"/>
    <s v="Industrial"/>
    <n v="3"/>
    <s v="Conservería"/>
    <n v="3"/>
  </r>
  <r>
    <n v="4"/>
    <s v="Coquimbo"/>
    <n v="4101"/>
    <s v="La Serena"/>
    <n v="100108"/>
    <s v="Tropicales y subtropicales"/>
    <x v="2"/>
    <x v="2"/>
    <n v="2"/>
    <s v="Industrial"/>
    <n v="3"/>
    <s v="Conservería"/>
    <n v="3"/>
  </r>
  <r>
    <n v="4"/>
    <s v="Coquimbo"/>
    <n v="4101"/>
    <s v="La Serena"/>
    <n v="100108"/>
    <s v="Tropicales y subtropicales"/>
    <x v="2"/>
    <x v="2"/>
    <n v="2"/>
    <s v="Industrial"/>
    <n v="3"/>
    <s v="Conservería"/>
    <n v="3"/>
  </r>
  <r>
    <n v="4"/>
    <s v="Coquimbo"/>
    <n v="4106"/>
    <s v="Vicuña"/>
    <n v="100108"/>
    <s v="Tropicales y subtropicales"/>
    <x v="2"/>
    <x v="2"/>
    <n v="2"/>
    <s v="Industrial"/>
    <n v="3"/>
    <s v="Conservería"/>
    <n v="3"/>
  </r>
  <r>
    <n v="5"/>
    <s v="Valparaíso"/>
    <n v="5401"/>
    <s v="La Ligua"/>
    <n v="100108"/>
    <s v="Tropicales y subtropicales"/>
    <x v="2"/>
    <x v="2"/>
    <n v="2"/>
    <s v="Industrial"/>
    <n v="3"/>
    <s v="Conservería"/>
    <n v="3"/>
  </r>
  <r>
    <n v="5"/>
    <s v="Valparaíso"/>
    <n v="5301"/>
    <s v="Los Andes"/>
    <n v="100103"/>
    <s v="Frutos de hueso (carozo)"/>
    <x v="3"/>
    <x v="3"/>
    <n v="2"/>
    <s v="Industrial"/>
    <n v="3"/>
    <s v="Conservería"/>
    <n v="1"/>
  </r>
  <r>
    <n v="5"/>
    <s v="Valparaíso"/>
    <n v="5701"/>
    <s v="San Felipe"/>
    <n v="100103"/>
    <s v="Frutos de hueso (carozo)"/>
    <x v="5"/>
    <x v="5"/>
    <n v="2"/>
    <s v="Industrial"/>
    <n v="3"/>
    <s v="Conservería"/>
    <n v="1"/>
  </r>
  <r>
    <n v="5"/>
    <s v="Valparaíso"/>
    <n v="5701"/>
    <s v="San Felipe"/>
    <n v="100103"/>
    <s v="Frutos de hueso (carozo)"/>
    <x v="5"/>
    <x v="5"/>
    <n v="2"/>
    <s v="Industrial"/>
    <n v="3"/>
    <s v="Conservería"/>
    <n v="3"/>
  </r>
  <r>
    <n v="5"/>
    <s v="Valparaíso"/>
    <n v="5701"/>
    <s v="San Felipe"/>
    <n v="100103"/>
    <s v="Frutos de hueso (carozo)"/>
    <x v="6"/>
    <x v="6"/>
    <n v="2"/>
    <s v="Industrial"/>
    <n v="3"/>
    <s v="Conservería"/>
    <n v="1"/>
  </r>
  <r>
    <n v="5"/>
    <s v="Valparaíso"/>
    <n v="5701"/>
    <s v="San Felipe"/>
    <n v="100103"/>
    <s v="Frutos de hueso (carozo)"/>
    <x v="3"/>
    <x v="3"/>
    <n v="2"/>
    <s v="Industrial"/>
    <n v="3"/>
    <s v="Conservería"/>
    <n v="1"/>
  </r>
  <r>
    <n v="5"/>
    <s v="Valparaíso"/>
    <n v="5701"/>
    <s v="San Felipe"/>
    <n v="100103"/>
    <s v="Frutos de hueso (carozo)"/>
    <x v="3"/>
    <x v="3"/>
    <n v="2"/>
    <s v="Industrial"/>
    <n v="3"/>
    <s v="Conservería"/>
    <n v="1"/>
  </r>
  <r>
    <n v="5"/>
    <s v="Valparaíso"/>
    <n v="5701"/>
    <s v="San Felipe"/>
    <n v="100104"/>
    <s v="Frutos de pepita"/>
    <x v="7"/>
    <x v="7"/>
    <n v="2"/>
    <s v="Industrial"/>
    <n v="3"/>
    <s v="Conservería"/>
    <n v="1"/>
  </r>
  <r>
    <n v="5"/>
    <s v="Valparaíso"/>
    <n v="5701"/>
    <s v="San Felipe"/>
    <n v="100108"/>
    <s v="Tropicales y subtropicales"/>
    <x v="8"/>
    <x v="8"/>
    <n v="2"/>
    <s v="Industrial"/>
    <n v="3"/>
    <s v="Conservería"/>
    <n v="1"/>
  </r>
  <r>
    <n v="5"/>
    <s v="Valparaíso"/>
    <n v="5701"/>
    <s v="San Felipe"/>
    <n v="100109"/>
    <s v="Uva"/>
    <x v="9"/>
    <x v="9"/>
    <n v="2"/>
    <s v="Industrial"/>
    <n v="3"/>
    <s v="Conservería"/>
    <n v="1"/>
  </r>
  <r>
    <n v="5"/>
    <s v="Valparaíso"/>
    <n v="5701"/>
    <s v="San Felipe"/>
    <n v="100109"/>
    <s v="Uva"/>
    <x v="9"/>
    <x v="9"/>
    <n v="2"/>
    <s v="Industrial"/>
    <n v="3"/>
    <s v="Conservería"/>
    <n v="1"/>
  </r>
  <r>
    <n v="5"/>
    <s v="Valparaíso"/>
    <n v="5301"/>
    <s v="Los Andes"/>
    <n v="100109"/>
    <s v="Uva"/>
    <x v="9"/>
    <x v="9"/>
    <n v="2"/>
    <s v="Industrial"/>
    <n v="3"/>
    <s v="Conservería"/>
    <n v="1"/>
  </r>
  <r>
    <n v="5"/>
    <s v="Valparaíso"/>
    <n v="5301"/>
    <s v="Los Andes"/>
    <n v="100104"/>
    <s v="Frutos de pepita"/>
    <x v="7"/>
    <x v="7"/>
    <n v="2"/>
    <s v="Industrial"/>
    <n v="3"/>
    <s v="Conservería"/>
    <n v="1"/>
  </r>
  <r>
    <n v="5"/>
    <s v="Valparaíso"/>
    <n v="5301"/>
    <s v="Los Andes"/>
    <n v="100103"/>
    <s v="Frutos de hueso (carozo)"/>
    <x v="3"/>
    <x v="3"/>
    <n v="2"/>
    <s v="Industrial"/>
    <n v="3"/>
    <s v="Conservería"/>
    <n v="1"/>
  </r>
  <r>
    <n v="5"/>
    <s v="Valparaíso"/>
    <n v="5501"/>
    <s v="Quillota"/>
    <n v="100103"/>
    <s v="Frutos de hueso (carozo)"/>
    <x v="3"/>
    <x v="3"/>
    <n v="2"/>
    <s v="Industrial"/>
    <n v="3"/>
    <s v="Conservería"/>
    <n v="1"/>
  </r>
  <r>
    <n v="5"/>
    <s v="Valparaíso"/>
    <n v="5701"/>
    <s v="San Felipe"/>
    <n v="100104"/>
    <s v="Frutos de pepita"/>
    <x v="7"/>
    <x v="7"/>
    <n v="2"/>
    <s v="Industrial"/>
    <n v="3"/>
    <s v="Conservería"/>
    <n v="1"/>
  </r>
  <r>
    <n v="5"/>
    <s v="Valparaíso"/>
    <n v="5701"/>
    <s v="San Felipe"/>
    <n v="100103"/>
    <s v="Frutos de hueso (carozo)"/>
    <x v="3"/>
    <x v="3"/>
    <n v="2"/>
    <s v="Industrial"/>
    <n v="3"/>
    <s v="Conservería"/>
    <n v="1"/>
  </r>
  <r>
    <n v="5"/>
    <s v="Valparaíso"/>
    <n v="5701"/>
    <s v="San Felipe"/>
    <n v="100109"/>
    <s v="Uva"/>
    <x v="9"/>
    <x v="9"/>
    <n v="2"/>
    <s v="Industrial"/>
    <n v="3"/>
    <s v="Conservería"/>
    <n v="1"/>
  </r>
  <r>
    <n v="5"/>
    <s v="Valparaíso"/>
    <n v="5503"/>
    <s v="Hijuelas"/>
    <n v="100103"/>
    <s v="Frutos de hueso (carozo)"/>
    <x v="3"/>
    <x v="3"/>
    <n v="2"/>
    <s v="Industrial"/>
    <n v="3"/>
    <s v="Conservería"/>
    <n v="2"/>
  </r>
  <r>
    <n v="5"/>
    <s v="Valparaíso"/>
    <n v="5401"/>
    <s v="La Ligua"/>
    <n v="100104"/>
    <s v="Frutos de pepita"/>
    <x v="10"/>
    <x v="10"/>
    <n v="2"/>
    <s v="Industrial"/>
    <n v="3"/>
    <s v="Conservería"/>
    <n v="3"/>
  </r>
  <r>
    <n v="5"/>
    <s v="Valparaíso"/>
    <n v="5401"/>
    <s v="La Ligua"/>
    <n v="100103"/>
    <s v="Frutos de hueso (carozo)"/>
    <x v="3"/>
    <x v="3"/>
    <n v="2"/>
    <s v="Industrial"/>
    <n v="3"/>
    <s v="Conservería"/>
    <n v="3"/>
  </r>
  <r>
    <n v="5"/>
    <s v="Valparaíso"/>
    <n v="5401"/>
    <s v="La Ligua"/>
    <n v="100108"/>
    <s v="Tropicales y subtropicales"/>
    <x v="2"/>
    <x v="2"/>
    <n v="2"/>
    <s v="Industrial"/>
    <n v="3"/>
    <s v="Conservería"/>
    <n v="3"/>
  </r>
  <r>
    <n v="5"/>
    <s v="Valparaíso"/>
    <n v="5401"/>
    <s v="La Ligua"/>
    <n v="100104"/>
    <s v="Frutos de pepita"/>
    <x v="7"/>
    <x v="7"/>
    <n v="2"/>
    <s v="Industrial"/>
    <n v="3"/>
    <s v="Conservería"/>
    <n v="3"/>
  </r>
  <r>
    <n v="5"/>
    <s v="Valparaíso"/>
    <n v="5401"/>
    <s v="La Ligua"/>
    <n v="100103"/>
    <s v="Frutos de hueso (carozo)"/>
    <x v="3"/>
    <x v="3"/>
    <n v="2"/>
    <s v="Industrial"/>
    <n v="3"/>
    <s v="Conservería"/>
    <n v="3"/>
  </r>
  <r>
    <n v="5"/>
    <s v="Valparaíso"/>
    <n v="5501"/>
    <s v="Quillota"/>
    <n v="100103"/>
    <s v="Frutos de hueso (carozo)"/>
    <x v="3"/>
    <x v="3"/>
    <n v="2"/>
    <s v="Industrial"/>
    <n v="3"/>
    <s v="Conservería"/>
    <n v="1"/>
  </r>
  <r>
    <n v="5"/>
    <s v="Valparaíso"/>
    <n v="5501"/>
    <s v="Quillota"/>
    <n v="100108"/>
    <s v="Tropicales y subtropicales"/>
    <x v="2"/>
    <x v="2"/>
    <n v="2"/>
    <s v="Industrial"/>
    <n v="3"/>
    <s v="Conservería"/>
    <n v="1"/>
  </r>
  <r>
    <n v="5"/>
    <s v="Valparaíso"/>
    <n v="5501"/>
    <s v="Quillota"/>
    <n v="100103"/>
    <s v="Frutos de hueso (carozo)"/>
    <x v="5"/>
    <x v="5"/>
    <n v="2"/>
    <s v="Industrial"/>
    <n v="3"/>
    <s v="Conservería"/>
    <n v="1"/>
  </r>
  <r>
    <n v="5"/>
    <s v="Valparaíso"/>
    <n v="5701"/>
    <s v="San Felipe"/>
    <n v="100108"/>
    <s v="Tropicales y subtropicales"/>
    <x v="2"/>
    <x v="2"/>
    <n v="2"/>
    <s v="Industrial"/>
    <n v="3"/>
    <s v="Conservería"/>
    <n v="1"/>
  </r>
  <r>
    <n v="5"/>
    <s v="Valparaíso"/>
    <n v="5701"/>
    <s v="San Felipe"/>
    <n v="100103"/>
    <s v="Frutos de hueso (carozo)"/>
    <x v="5"/>
    <x v="5"/>
    <n v="2"/>
    <s v="Industrial"/>
    <n v="3"/>
    <s v="Conservería"/>
    <n v="1"/>
  </r>
  <r>
    <n v="5"/>
    <s v="Valparaíso"/>
    <n v="5701"/>
    <s v="San Felipe"/>
    <n v="100103"/>
    <s v="Frutos de hueso (carozo)"/>
    <x v="3"/>
    <x v="3"/>
    <n v="2"/>
    <s v="Industrial"/>
    <n v="3"/>
    <s v="Conservería"/>
    <n v="1"/>
  </r>
  <r>
    <n v="5"/>
    <s v="Valparaíso"/>
    <n v="5701"/>
    <s v="San Felipe"/>
    <n v="100104"/>
    <s v="Frutos de pepita"/>
    <x v="7"/>
    <x v="7"/>
    <n v="2"/>
    <s v="Industrial"/>
    <n v="3"/>
    <s v="Conservería"/>
    <n v="1"/>
  </r>
  <r>
    <n v="5"/>
    <s v="Valparaíso"/>
    <n v="5803"/>
    <s v="Olmué"/>
    <n v="100103"/>
    <s v="Frutos de hueso (carozo)"/>
    <x v="3"/>
    <x v="3"/>
    <n v="1"/>
    <s v="Artesanal"/>
    <n v="3"/>
    <s v="Conservería"/>
    <n v="2"/>
  </r>
  <r>
    <n v="5"/>
    <s v="Valparaíso"/>
    <n v="5803"/>
    <s v="Olmué"/>
    <n v="100108"/>
    <s v="Tropicales y subtropicales"/>
    <x v="2"/>
    <x v="2"/>
    <n v="1"/>
    <s v="Artesanal"/>
    <n v="3"/>
    <s v="Conservería"/>
    <n v="3"/>
  </r>
  <r>
    <n v="5"/>
    <s v="Valparaíso"/>
    <n v="5501"/>
    <s v="Quillota"/>
    <n v="100103"/>
    <s v="Frutos de hueso (carozo)"/>
    <x v="3"/>
    <x v="3"/>
    <n v="2"/>
    <s v="Industrial"/>
    <n v="3"/>
    <s v="Conservería"/>
    <n v="1"/>
  </r>
  <r>
    <n v="5"/>
    <s v="Valparaíso"/>
    <n v="5701"/>
    <s v="San Felipe"/>
    <n v="100101"/>
    <s v="Berries"/>
    <x v="11"/>
    <x v="11"/>
    <n v="2"/>
    <s v="Industrial"/>
    <n v="3"/>
    <s v="Conservería"/>
    <n v="1"/>
  </r>
  <r>
    <n v="5"/>
    <s v="Valparaíso"/>
    <n v="5701"/>
    <s v="San Felipe"/>
    <n v="100103"/>
    <s v="Frutos de hueso (carozo)"/>
    <x v="3"/>
    <x v="3"/>
    <n v="2"/>
    <s v="Industrial"/>
    <n v="3"/>
    <s v="Conservería"/>
    <n v="1"/>
  </r>
  <r>
    <n v="5"/>
    <s v="Valparaíso"/>
    <n v="5701"/>
    <s v="San Felipe"/>
    <n v="100108"/>
    <s v="Tropicales y subtropicales"/>
    <x v="8"/>
    <x v="8"/>
    <n v="2"/>
    <s v="Industrial"/>
    <n v="3"/>
    <s v="Conservería"/>
    <n v="1"/>
  </r>
  <r>
    <n v="5"/>
    <s v="Valparaíso"/>
    <n v="5701"/>
    <s v="San Felipe"/>
    <n v="100103"/>
    <s v="Frutos de hueso (carozo)"/>
    <x v="5"/>
    <x v="5"/>
    <n v="2"/>
    <s v="Industrial"/>
    <n v="3"/>
    <s v="Conservería"/>
    <n v="1"/>
  </r>
  <r>
    <n v="5"/>
    <s v="Valparaíso"/>
    <n v="5701"/>
    <s v="San Felipe"/>
    <n v="100109"/>
    <s v="Uva"/>
    <x v="9"/>
    <x v="9"/>
    <n v="2"/>
    <s v="Industrial"/>
    <n v="3"/>
    <s v="Conservería"/>
    <n v="1"/>
  </r>
  <r>
    <n v="5"/>
    <s v="Valparaíso"/>
    <n v="5701"/>
    <s v="San Felipe"/>
    <n v="100104"/>
    <s v="Frutos de pepita"/>
    <x v="7"/>
    <x v="7"/>
    <n v="2"/>
    <s v="Industrial"/>
    <n v="3"/>
    <s v="Conservería"/>
    <n v="1"/>
  </r>
  <r>
    <n v="6"/>
    <s v="O'Higgins"/>
    <n v="6109"/>
    <s v="Malloa"/>
    <n v="100103"/>
    <s v="Frutos de hueso (carozo)"/>
    <x v="5"/>
    <x v="5"/>
    <n v="2"/>
    <s v="Industrial"/>
    <n v="3"/>
    <s v="Conservería"/>
    <n v="1"/>
  </r>
  <r>
    <n v="6"/>
    <s v="O'Higgins"/>
    <n v="6109"/>
    <s v="Malloa"/>
    <n v="100103"/>
    <s v="Frutos de hueso (carozo)"/>
    <x v="3"/>
    <x v="3"/>
    <n v="2"/>
    <s v="Industrial"/>
    <n v="3"/>
    <s v="Conservería"/>
    <n v="1"/>
  </r>
  <r>
    <n v="6"/>
    <s v="O'Higgins"/>
    <n v="6109"/>
    <s v="Malloa"/>
    <n v="100112"/>
    <s v="Hortalizas"/>
    <x v="12"/>
    <x v="12"/>
    <n v="2"/>
    <s v="Industrial"/>
    <n v="3"/>
    <s v="Conservería"/>
    <n v="1"/>
  </r>
  <r>
    <n v="6"/>
    <s v="O'Higgins"/>
    <n v="6109"/>
    <s v="Malloa"/>
    <n v="100109"/>
    <s v="Uva"/>
    <x v="9"/>
    <x v="9"/>
    <n v="2"/>
    <s v="Industrial"/>
    <n v="3"/>
    <s v="Conservería"/>
    <n v="2"/>
  </r>
  <r>
    <n v="6"/>
    <s v="O'Higgins"/>
    <n v="6109"/>
    <s v="Malloa"/>
    <n v="100103"/>
    <s v="Frutos de hueso (carozo)"/>
    <x v="3"/>
    <x v="3"/>
    <n v="2"/>
    <s v="Industrial"/>
    <n v="3"/>
    <s v="Conservería"/>
    <n v="1"/>
  </r>
  <r>
    <n v="6"/>
    <s v="O'Higgins"/>
    <n v="6109"/>
    <s v="Malloa"/>
    <n v="100104"/>
    <s v="Frutos de pepita"/>
    <x v="7"/>
    <x v="7"/>
    <n v="2"/>
    <s v="Industrial"/>
    <n v="3"/>
    <s v="Conservería"/>
    <n v="1"/>
  </r>
  <r>
    <n v="6"/>
    <s v="O'Higgins"/>
    <n v="6109"/>
    <s v="Malloa"/>
    <n v="100103"/>
    <s v="Frutos de hueso (carozo)"/>
    <x v="5"/>
    <x v="5"/>
    <n v="2"/>
    <s v="Industrial"/>
    <n v="3"/>
    <s v="Conservería"/>
    <n v="2"/>
  </r>
  <r>
    <n v="6"/>
    <s v="O'Higgins"/>
    <n v="6109"/>
    <s v="Malloa"/>
    <n v="100104"/>
    <s v="Frutos de pepita"/>
    <x v="13"/>
    <x v="13"/>
    <n v="2"/>
    <s v="Industrial"/>
    <n v="3"/>
    <s v="Conservería"/>
    <n v="2"/>
  </r>
  <r>
    <n v="6"/>
    <s v="O'Higgins"/>
    <n v="6109"/>
    <s v="Malloa"/>
    <n v="100109"/>
    <s v="Uva"/>
    <x v="9"/>
    <x v="9"/>
    <n v="1"/>
    <s v="Artesanal"/>
    <n v="3"/>
    <s v="Conservería"/>
    <n v="2"/>
  </r>
  <r>
    <n v="6"/>
    <s v="O'Higgins"/>
    <n v="6109"/>
    <s v="Malloa"/>
    <n v="100103"/>
    <s v="Frutos de hueso (carozo)"/>
    <x v="3"/>
    <x v="3"/>
    <n v="2"/>
    <s v="Industrial"/>
    <n v="3"/>
    <s v="Conservería"/>
    <n v="1"/>
  </r>
  <r>
    <n v="6"/>
    <s v="O'Higgins"/>
    <n v="6109"/>
    <s v="Malloa"/>
    <n v="100104"/>
    <s v="Frutos de pepita"/>
    <x v="7"/>
    <x v="7"/>
    <n v="2"/>
    <s v="Industrial"/>
    <n v="3"/>
    <s v="Conservería"/>
    <n v="1"/>
  </r>
  <r>
    <n v="6"/>
    <s v="O'Higgins"/>
    <n v="6109"/>
    <s v="Malloa"/>
    <n v="100103"/>
    <s v="Frutos de hueso (carozo)"/>
    <x v="3"/>
    <x v="3"/>
    <n v="2"/>
    <s v="Industrial"/>
    <n v="3"/>
    <s v="Conservería"/>
    <n v="1"/>
  </r>
  <r>
    <n v="7"/>
    <s v="Maule"/>
    <n v="7301"/>
    <s v="Curicó"/>
    <n v="100103"/>
    <s v="Frutos de hueso (carozo)"/>
    <x v="5"/>
    <x v="5"/>
    <n v="2"/>
    <s v="Industrial"/>
    <n v="3"/>
    <s v="Conservería"/>
    <n v="2"/>
  </r>
  <r>
    <n v="7"/>
    <s v="Maule"/>
    <n v="7301"/>
    <s v="Curicó"/>
    <n v="100103"/>
    <s v="Frutos de hueso (carozo)"/>
    <x v="5"/>
    <x v="5"/>
    <n v="2"/>
    <s v="Industrial"/>
    <n v="3"/>
    <s v="Conservería"/>
    <n v="3"/>
  </r>
  <r>
    <n v="7"/>
    <s v="Maule"/>
    <n v="7301"/>
    <s v="Curicó"/>
    <n v="100103"/>
    <s v="Frutos de hueso (carozo)"/>
    <x v="14"/>
    <x v="14"/>
    <n v="2"/>
    <s v="Industrial"/>
    <n v="3"/>
    <s v="Conservería"/>
    <n v="5"/>
  </r>
  <r>
    <n v="7"/>
    <s v="Maule"/>
    <n v="7301"/>
    <s v="Curicó"/>
    <n v="100103"/>
    <s v="Frutos de hueso (carozo)"/>
    <x v="3"/>
    <x v="3"/>
    <n v="2"/>
    <s v="Industrial"/>
    <n v="3"/>
    <s v="Conservería"/>
    <n v="1"/>
  </r>
  <r>
    <n v="7"/>
    <s v="Maule"/>
    <n v="7203"/>
    <s v="Pelluhue"/>
    <n v="100108"/>
    <s v="Tropicales y subtropicales"/>
    <x v="2"/>
    <x v="2"/>
    <n v="1"/>
    <s v="Artesanal"/>
    <n v="3"/>
    <s v="Conservería"/>
    <n v="3"/>
  </r>
  <r>
    <n v="7"/>
    <s v="Maule"/>
    <n v="7306"/>
    <s v="Romeral"/>
    <n v="100103"/>
    <s v="Frutos de hueso (carozo)"/>
    <x v="6"/>
    <x v="6"/>
    <n v="1"/>
    <s v="Artesanal"/>
    <n v="3"/>
    <s v="Conservería"/>
    <n v="3"/>
  </r>
  <r>
    <n v="7"/>
    <s v="Maule"/>
    <n v="7306"/>
    <s v="Romeral"/>
    <n v="100103"/>
    <s v="Frutos de hueso (carozo)"/>
    <x v="3"/>
    <x v="3"/>
    <n v="1"/>
    <s v="Artesanal"/>
    <n v="3"/>
    <s v="Conservería"/>
    <n v="3"/>
  </r>
  <r>
    <n v="7"/>
    <s v="Maule"/>
    <n v="7306"/>
    <s v="Romeral"/>
    <n v="100101"/>
    <s v="Berries"/>
    <x v="15"/>
    <x v="15"/>
    <n v="1"/>
    <s v="Artesanal"/>
    <n v="3"/>
    <s v="Conservería"/>
    <n v="3"/>
  </r>
  <r>
    <n v="7"/>
    <s v="Maule"/>
    <n v="7306"/>
    <s v="Romeral"/>
    <n v="100112"/>
    <s v="Hortalizas"/>
    <x v="12"/>
    <x v="12"/>
    <n v="1"/>
    <s v="Artesanal"/>
    <n v="3"/>
    <s v="Conservería"/>
    <n v="3"/>
  </r>
  <r>
    <n v="7"/>
    <s v="Maule"/>
    <n v="7306"/>
    <s v="Romeral"/>
    <n v="100103"/>
    <s v="Frutos de hueso (carozo)"/>
    <x v="5"/>
    <x v="5"/>
    <n v="2"/>
    <s v="Industrial"/>
    <n v="3"/>
    <s v="Conservería"/>
    <n v="1"/>
  </r>
  <r>
    <n v="7"/>
    <s v="Maule"/>
    <n v="7306"/>
    <s v="Romeral"/>
    <n v="100103"/>
    <s v="Frutos de hueso (carozo)"/>
    <x v="5"/>
    <x v="5"/>
    <n v="2"/>
    <s v="Industrial"/>
    <n v="3"/>
    <s v="Conservería"/>
    <n v="1"/>
  </r>
  <r>
    <n v="7"/>
    <s v="Maule"/>
    <n v="7306"/>
    <s v="Romeral"/>
    <n v="100103"/>
    <s v="Frutos de hueso (carozo)"/>
    <x v="5"/>
    <x v="5"/>
    <n v="2"/>
    <s v="Industrial"/>
    <n v="3"/>
    <s v="Conservería"/>
    <n v="1"/>
  </r>
  <r>
    <n v="7"/>
    <s v="Maule"/>
    <n v="7306"/>
    <s v="Romeral"/>
    <n v="100104"/>
    <s v="Frutos de pepita"/>
    <x v="4"/>
    <x v="4"/>
    <n v="2"/>
    <s v="Industrial"/>
    <n v="3"/>
    <s v="Conservería"/>
    <n v="3"/>
  </r>
  <r>
    <n v="7"/>
    <s v="Maule"/>
    <n v="7306"/>
    <s v="Romeral"/>
    <n v="100108"/>
    <s v="Tropicales y subtropicales"/>
    <x v="2"/>
    <x v="2"/>
    <n v="2"/>
    <s v="Industrial"/>
    <n v="3"/>
    <s v="Conservería"/>
    <n v="3"/>
  </r>
  <r>
    <n v="7"/>
    <s v="Maule"/>
    <n v="7309"/>
    <s v="Vichuquén"/>
    <n v="100108"/>
    <s v="Tropicales y subtropicales"/>
    <x v="2"/>
    <x v="2"/>
    <n v="2"/>
    <s v="Industrial"/>
    <n v="3"/>
    <s v="Conservería"/>
    <n v="3"/>
  </r>
  <r>
    <n v="7"/>
    <s v="Maule"/>
    <n v="7309"/>
    <s v="Vichuquén"/>
    <n v="100108"/>
    <s v="Tropicales y subtropicales"/>
    <x v="2"/>
    <x v="2"/>
    <n v="2"/>
    <s v="Industrial"/>
    <n v="3"/>
    <s v="Conservería"/>
    <n v="3"/>
  </r>
  <r>
    <n v="7"/>
    <s v="Maule"/>
    <n v="7309"/>
    <s v="Vichuquén"/>
    <n v="100108"/>
    <s v="Tropicales y subtropicales"/>
    <x v="2"/>
    <x v="2"/>
    <n v="2"/>
    <s v="Industrial"/>
    <n v="3"/>
    <s v="Conservería"/>
    <n v="3"/>
  </r>
  <r>
    <n v="7"/>
    <s v="Maule"/>
    <n v="7303"/>
    <s v="Licantén"/>
    <n v="100103"/>
    <s v="Frutos de hueso (carozo)"/>
    <x v="3"/>
    <x v="3"/>
    <n v="1"/>
    <s v="Artesanal"/>
    <n v="3"/>
    <s v="Conservería"/>
    <n v="3"/>
  </r>
  <r>
    <n v="7"/>
    <s v="Maule"/>
    <n v="7303"/>
    <s v="Licantén"/>
    <n v="100104"/>
    <s v="Frutos de pepita"/>
    <x v="4"/>
    <x v="4"/>
    <n v="1"/>
    <s v="Artesanal"/>
    <n v="3"/>
    <s v="Conservería"/>
    <n v="3"/>
  </r>
  <r>
    <n v="7"/>
    <s v="Maule"/>
    <n v="7303"/>
    <s v="Licantén"/>
    <n v="100103"/>
    <s v="Frutos de hueso (carozo)"/>
    <x v="16"/>
    <x v="16"/>
    <n v="1"/>
    <s v="Artesanal"/>
    <n v="3"/>
    <s v="Conservería"/>
    <n v="3"/>
  </r>
  <r>
    <n v="7"/>
    <s v="Maule"/>
    <n v="7303"/>
    <s v="Licantén"/>
    <n v="100108"/>
    <s v="Tropicales y subtropicales"/>
    <x v="2"/>
    <x v="2"/>
    <n v="1"/>
    <s v="Artesanal"/>
    <n v="3"/>
    <s v="Conservería"/>
    <n v="3"/>
  </r>
  <r>
    <n v="7"/>
    <s v="Maule"/>
    <n v="7309"/>
    <s v="Vichuquén"/>
    <n v="100104"/>
    <s v="Frutos de pepita"/>
    <x v="4"/>
    <x v="4"/>
    <n v="1"/>
    <s v="Artesanal"/>
    <n v="3"/>
    <s v="Conservería"/>
    <n v="3"/>
  </r>
  <r>
    <n v="7"/>
    <s v="Maule"/>
    <n v="7309"/>
    <s v="Vichuquén"/>
    <n v="100104"/>
    <s v="Frutos de pepita"/>
    <x v="4"/>
    <x v="4"/>
    <n v="1"/>
    <s v="Artesanal"/>
    <n v="3"/>
    <s v="Conservería"/>
    <n v="3"/>
  </r>
  <r>
    <n v="7"/>
    <s v="Maule"/>
    <n v="7309"/>
    <s v="Vichuquén"/>
    <n v="100104"/>
    <s v="Frutos de pepita"/>
    <x v="4"/>
    <x v="4"/>
    <n v="1"/>
    <s v="Artesanal"/>
    <n v="3"/>
    <s v="Conservería"/>
    <n v="3"/>
  </r>
  <r>
    <n v="7"/>
    <s v="Maule"/>
    <n v="7309"/>
    <s v="Vichuquén"/>
    <n v="100108"/>
    <s v="Tropicales y subtropicales"/>
    <x v="2"/>
    <x v="2"/>
    <n v="1"/>
    <s v="Artesanal"/>
    <n v="3"/>
    <s v="Conservería"/>
    <n v="3"/>
  </r>
  <r>
    <n v="7"/>
    <s v="Maule"/>
    <n v="7309"/>
    <s v="Vichuquén"/>
    <n v="100108"/>
    <s v="Tropicales y subtropicales"/>
    <x v="2"/>
    <x v="2"/>
    <n v="1"/>
    <s v="Artesanal"/>
    <n v="3"/>
    <s v="Conservería"/>
    <n v="3"/>
  </r>
  <r>
    <n v="7"/>
    <s v="Maule"/>
    <n v="7309"/>
    <s v="Vichuquén"/>
    <n v="100108"/>
    <s v="Tropicales y subtropicales"/>
    <x v="2"/>
    <x v="2"/>
    <n v="1"/>
    <s v="Artesanal"/>
    <n v="3"/>
    <s v="Conservería"/>
    <n v="3"/>
  </r>
  <r>
    <n v="7"/>
    <s v="Maule"/>
    <n v="7309"/>
    <s v="Vichuquén"/>
    <n v="100104"/>
    <s v="Frutos de pepita"/>
    <x v="4"/>
    <x v="4"/>
    <n v="2"/>
    <s v="Industrial"/>
    <n v="3"/>
    <s v="Conservería"/>
    <n v="3"/>
  </r>
  <r>
    <n v="7"/>
    <s v="Maule"/>
    <n v="7309"/>
    <s v="Vichuquén"/>
    <n v="100108"/>
    <s v="Tropicales y subtropicales"/>
    <x v="2"/>
    <x v="2"/>
    <n v="2"/>
    <s v="Industrial"/>
    <n v="3"/>
    <s v="Conservería"/>
    <n v="3"/>
  </r>
  <r>
    <n v="7"/>
    <s v="Maule"/>
    <n v="7303"/>
    <s v="Licantén"/>
    <n v="100103"/>
    <s v="Frutos de hueso (carozo)"/>
    <x v="5"/>
    <x v="5"/>
    <n v="1"/>
    <s v="Artesanal"/>
    <n v="3"/>
    <s v="Conservería"/>
    <n v="3"/>
  </r>
  <r>
    <n v="7"/>
    <s v="Maule"/>
    <n v="7303"/>
    <s v="Licantén"/>
    <n v="100103"/>
    <s v="Frutos de hueso (carozo)"/>
    <x v="3"/>
    <x v="3"/>
    <n v="1"/>
    <s v="Artesanal"/>
    <n v="3"/>
    <s v="Conservería"/>
    <n v="3"/>
  </r>
  <r>
    <n v="7"/>
    <s v="Maule"/>
    <n v="7303"/>
    <s v="Licantén"/>
    <n v="100108"/>
    <s v="Tropicales y subtropicales"/>
    <x v="2"/>
    <x v="2"/>
    <n v="1"/>
    <s v="Artesanal"/>
    <n v="3"/>
    <s v="Conservería"/>
    <n v="3"/>
  </r>
  <r>
    <n v="7"/>
    <s v="Maule"/>
    <n v="7304"/>
    <s v="Molina"/>
    <n v="100103"/>
    <s v="Frutos de hueso (carozo)"/>
    <x v="5"/>
    <x v="5"/>
    <n v="2"/>
    <s v="Industrial"/>
    <n v="3"/>
    <s v="Conservería"/>
    <n v="3"/>
  </r>
  <r>
    <n v="7"/>
    <s v="Maule"/>
    <n v="7304"/>
    <s v="Molina"/>
    <n v="100101"/>
    <s v="Berries"/>
    <x v="17"/>
    <x v="17"/>
    <n v="2"/>
    <s v="Industrial"/>
    <n v="3"/>
    <s v="Conservería"/>
    <n v="3"/>
  </r>
  <r>
    <n v="7"/>
    <s v="Maule"/>
    <n v="7309"/>
    <s v="Vichuquén"/>
    <n v="100108"/>
    <s v="Tropicales y subtropicales"/>
    <x v="2"/>
    <x v="2"/>
    <n v="1"/>
    <s v="Artesanal"/>
    <n v="3"/>
    <s v="Conservería"/>
    <n v="3"/>
  </r>
  <r>
    <n v="7"/>
    <s v="Maule"/>
    <n v="7309"/>
    <s v="Vichuquén"/>
    <n v="100108"/>
    <s v="Tropicales y subtropicales"/>
    <x v="2"/>
    <x v="2"/>
    <n v="1"/>
    <s v="Artesanal"/>
    <n v="3"/>
    <s v="Conservería"/>
    <n v="3"/>
  </r>
  <r>
    <n v="7"/>
    <s v="Maule"/>
    <n v="7309"/>
    <s v="Vichuquén"/>
    <n v="100108"/>
    <s v="Tropicales y subtropicales"/>
    <x v="2"/>
    <x v="2"/>
    <n v="1"/>
    <s v="Artesanal"/>
    <n v="3"/>
    <s v="Conservería"/>
    <n v="3"/>
  </r>
  <r>
    <n v="7"/>
    <s v="Maule"/>
    <n v="7309"/>
    <s v="Vichuquén"/>
    <n v="100108"/>
    <s v="Tropicales y subtropicales"/>
    <x v="2"/>
    <x v="2"/>
    <n v="1"/>
    <s v="Artesanal"/>
    <n v="3"/>
    <s v="Conservería"/>
    <n v="3"/>
  </r>
  <r>
    <n v="7"/>
    <s v="Maule"/>
    <n v="7303"/>
    <s v="Licantén"/>
    <n v="100104"/>
    <s v="Frutos de pepita"/>
    <x v="4"/>
    <x v="4"/>
    <n v="1"/>
    <s v="Artesanal"/>
    <n v="3"/>
    <s v="Conservería"/>
    <n v="3"/>
  </r>
  <r>
    <n v="7"/>
    <s v="Maule"/>
    <n v="7303"/>
    <s v="Licantén"/>
    <n v="100103"/>
    <s v="Frutos de hueso (carozo)"/>
    <x v="3"/>
    <x v="3"/>
    <n v="1"/>
    <s v="Artesanal"/>
    <n v="3"/>
    <s v="Conservería"/>
    <n v="3"/>
  </r>
  <r>
    <n v="7"/>
    <s v="Maule"/>
    <n v="7303"/>
    <s v="Licantén"/>
    <n v="100108"/>
    <s v="Tropicales y subtropicales"/>
    <x v="2"/>
    <x v="2"/>
    <n v="1"/>
    <s v="Artesanal"/>
    <n v="3"/>
    <s v="Conservería"/>
    <n v="3"/>
  </r>
  <r>
    <n v="7"/>
    <s v="Maule"/>
    <n v="7303"/>
    <s v="Licantén"/>
    <n v="100103"/>
    <s v="Frutos de hueso (carozo)"/>
    <x v="5"/>
    <x v="5"/>
    <n v="1"/>
    <s v="Artesanal"/>
    <n v="3"/>
    <s v="Conservería"/>
    <n v="3"/>
  </r>
  <r>
    <n v="7"/>
    <s v="Maule"/>
    <n v="7304"/>
    <s v="Molina"/>
    <n v="100101"/>
    <s v="Berries"/>
    <x v="17"/>
    <x v="17"/>
    <n v="2"/>
    <s v="Industrial"/>
    <n v="3"/>
    <s v="Conservería"/>
    <n v="3"/>
  </r>
  <r>
    <n v="7"/>
    <s v="Maule"/>
    <n v="7309"/>
    <s v="Vichuquén"/>
    <n v="100108"/>
    <s v="Tropicales y subtropicales"/>
    <x v="2"/>
    <x v="2"/>
    <n v="1"/>
    <s v="Artesanal"/>
    <n v="3"/>
    <s v="Conservería"/>
    <n v="3"/>
  </r>
  <r>
    <n v="7"/>
    <s v="Maule"/>
    <n v="7309"/>
    <s v="Vichuquén"/>
    <n v="100103"/>
    <s v="Frutos de hueso (carozo)"/>
    <x v="5"/>
    <x v="5"/>
    <n v="1"/>
    <s v="Artesanal"/>
    <n v="3"/>
    <s v="Conservería"/>
    <n v="3"/>
  </r>
  <r>
    <n v="7"/>
    <s v="Maule"/>
    <n v="7309"/>
    <s v="Vichuquén"/>
    <n v="100108"/>
    <s v="Tropicales y subtropicales"/>
    <x v="2"/>
    <x v="2"/>
    <n v="1"/>
    <s v="Artesanal"/>
    <n v="3"/>
    <s v="Conservería"/>
    <n v="3"/>
  </r>
  <r>
    <n v="7"/>
    <s v="Maule"/>
    <n v="7309"/>
    <s v="Vichuquén"/>
    <n v="100104"/>
    <s v="Frutos de pepita"/>
    <x v="4"/>
    <x v="4"/>
    <n v="1"/>
    <s v="Artesanal"/>
    <n v="3"/>
    <s v="Conservería"/>
    <n v="3"/>
  </r>
  <r>
    <n v="7"/>
    <s v="Maule"/>
    <n v="7309"/>
    <s v="Vichuquén"/>
    <n v="100108"/>
    <s v="Tropicales y subtropicales"/>
    <x v="2"/>
    <x v="2"/>
    <n v="1"/>
    <s v="Artesanal"/>
    <n v="3"/>
    <s v="Conservería"/>
    <n v="3"/>
  </r>
  <r>
    <n v="7"/>
    <s v="Maule"/>
    <n v="7309"/>
    <s v="Vichuquén"/>
    <n v="100108"/>
    <s v="Tropicales y subtropicales"/>
    <x v="2"/>
    <x v="2"/>
    <n v="1"/>
    <s v="Artesanal"/>
    <n v="3"/>
    <s v="Conservería"/>
    <n v="3"/>
  </r>
  <r>
    <n v="16"/>
    <s v="Ñuble"/>
    <n v="16101"/>
    <s v="Chillán"/>
    <n v="100103"/>
    <s v="Frutos de hueso (carozo)"/>
    <x v="18"/>
    <x v="18"/>
    <n v="2"/>
    <s v="Industrial"/>
    <n v="3"/>
    <s v="Conservería"/>
    <n v="3"/>
  </r>
  <r>
    <n v="16"/>
    <s v="Ñuble"/>
    <n v="16101"/>
    <s v="Chillán"/>
    <n v="100108"/>
    <s v="Tropicales y subtropicales"/>
    <x v="2"/>
    <x v="2"/>
    <n v="2"/>
    <s v="Industrial"/>
    <n v="3"/>
    <s v="Conservería"/>
    <n v="3"/>
  </r>
  <r>
    <n v="16"/>
    <s v="Ñuble"/>
    <n v="16101"/>
    <s v="Chillán"/>
    <n v="100103"/>
    <s v="Frutos de hueso (carozo)"/>
    <x v="5"/>
    <x v="5"/>
    <n v="2"/>
    <s v="Industrial"/>
    <n v="3"/>
    <s v="Conservería"/>
    <n v="3"/>
  </r>
  <r>
    <n v="16"/>
    <s v="Ñuble"/>
    <n v="16202"/>
    <s v="Cobquecura"/>
    <n v="100108"/>
    <s v="Tropicales y subtropicales"/>
    <x v="2"/>
    <x v="2"/>
    <n v="1"/>
    <s v="Artesanal"/>
    <n v="3"/>
    <s v="Conservería"/>
    <n v="3"/>
  </r>
  <r>
    <n v="16"/>
    <s v="Ñuble"/>
    <n v="16202"/>
    <s v="Cobquecura"/>
    <n v="100108"/>
    <s v="Tropicales y subtropicales"/>
    <x v="2"/>
    <x v="2"/>
    <n v="1"/>
    <s v="Artesanal"/>
    <n v="3"/>
    <s v="Conservería"/>
    <n v="3"/>
  </r>
  <r>
    <n v="16"/>
    <s v="Ñuble"/>
    <n v="16202"/>
    <s v="Cobquecura"/>
    <n v="100108"/>
    <s v="Tropicales y subtropicales"/>
    <x v="2"/>
    <x v="2"/>
    <n v="1"/>
    <s v="Artesanal"/>
    <n v="3"/>
    <s v="Conservería"/>
    <n v="3"/>
  </r>
  <r>
    <n v="8"/>
    <s v="Biobío"/>
    <n v="8301"/>
    <s v="Los Angeles"/>
    <n v="100104"/>
    <s v="Frutos de pepita"/>
    <x v="7"/>
    <x v="7"/>
    <n v="2"/>
    <s v="Industrial"/>
    <n v="3"/>
    <s v="Conservería"/>
    <n v="1"/>
  </r>
  <r>
    <n v="8"/>
    <s v="Biobío"/>
    <n v="8301"/>
    <s v="Los Angeles"/>
    <n v="100103"/>
    <s v="Frutos de hueso (carozo)"/>
    <x v="5"/>
    <x v="5"/>
    <n v="2"/>
    <s v="Industrial"/>
    <n v="3"/>
    <s v="Conservería"/>
    <n v="3"/>
  </r>
  <r>
    <n v="8"/>
    <s v="Biobío"/>
    <n v="8301"/>
    <s v="Los Angeles"/>
    <n v="100103"/>
    <s v="Frutos de hueso (carozo)"/>
    <x v="5"/>
    <x v="5"/>
    <n v="2"/>
    <s v="Industrial"/>
    <n v="3"/>
    <s v="Conservería"/>
    <n v="1"/>
  </r>
  <r>
    <n v="8"/>
    <s v="Biobío"/>
    <n v="8301"/>
    <s v="Los Angeles"/>
    <n v="100104"/>
    <s v="Frutos de pepita"/>
    <x v="13"/>
    <x v="13"/>
    <n v="2"/>
    <s v="Industrial"/>
    <n v="3"/>
    <s v="Conservería"/>
    <n v="1"/>
  </r>
  <r>
    <n v="8"/>
    <s v="Biobío"/>
    <n v="8301"/>
    <s v="Los Angeles"/>
    <n v="100104"/>
    <s v="Frutos de pepita"/>
    <x v="4"/>
    <x v="4"/>
    <n v="2"/>
    <s v="Industrial"/>
    <n v="3"/>
    <s v="Conservería"/>
    <n v="1"/>
  </r>
  <r>
    <n v="8"/>
    <s v="Biobío"/>
    <n v="8301"/>
    <s v="Los Angeles"/>
    <n v="100101"/>
    <s v="Berries"/>
    <x v="19"/>
    <x v="19"/>
    <n v="2"/>
    <s v="Industrial"/>
    <n v="3"/>
    <s v="Conservería"/>
    <n v="1"/>
  </r>
  <r>
    <n v="8"/>
    <s v="Biobío"/>
    <n v="8301"/>
    <s v="Los Angeles"/>
    <n v="100103"/>
    <s v="Frutos de hueso (carozo)"/>
    <x v="6"/>
    <x v="6"/>
    <n v="2"/>
    <s v="Industrial"/>
    <n v="3"/>
    <s v="Conservería"/>
    <n v="1"/>
  </r>
  <r>
    <n v="8"/>
    <s v="Biobío"/>
    <n v="8301"/>
    <s v="Los Angeles"/>
    <n v="100112"/>
    <s v="Hortalizas"/>
    <x v="12"/>
    <x v="12"/>
    <n v="2"/>
    <s v="Industrial"/>
    <n v="3"/>
    <s v="Conservería"/>
    <n v="1"/>
  </r>
  <r>
    <n v="8"/>
    <s v="Biobío"/>
    <n v="8301"/>
    <s v="Los Angeles"/>
    <n v="100103"/>
    <s v="Frutos de hueso (carozo)"/>
    <x v="3"/>
    <x v="3"/>
    <n v="2"/>
    <s v="Industrial"/>
    <n v="3"/>
    <s v="Conservería"/>
    <n v="1"/>
  </r>
  <r>
    <n v="8"/>
    <s v="Biobío"/>
    <n v="8301"/>
    <s v="Los Angeles"/>
    <n v="100103"/>
    <s v="Frutos de hueso (carozo)"/>
    <x v="5"/>
    <x v="5"/>
    <n v="2"/>
    <s v="Industrial"/>
    <n v="3"/>
    <s v="Conservería"/>
    <n v="1"/>
  </r>
  <r>
    <n v="8"/>
    <s v="Biobío"/>
    <n v="8301"/>
    <s v="Los Angeles"/>
    <n v="100104"/>
    <s v="Frutos de pepita"/>
    <x v="7"/>
    <x v="7"/>
    <n v="2"/>
    <s v="Industrial"/>
    <n v="3"/>
    <s v="Conservería"/>
    <n v="1"/>
  </r>
  <r>
    <n v="8"/>
    <s v="Biobío"/>
    <n v="8301"/>
    <s v="Los Angeles"/>
    <n v="100112"/>
    <s v="Hortalizas"/>
    <x v="12"/>
    <x v="12"/>
    <n v="2"/>
    <s v="Industrial"/>
    <n v="3"/>
    <s v="Conservería"/>
    <n v="1"/>
  </r>
  <r>
    <n v="16"/>
    <s v="Ñuble"/>
    <n v="16107"/>
    <s v="Quillón"/>
    <n v="100103"/>
    <s v="Frutos de hueso (carozo)"/>
    <x v="5"/>
    <x v="5"/>
    <n v="2"/>
    <s v="Industrial"/>
    <n v="3"/>
    <s v="Conservería"/>
    <n v="1"/>
  </r>
  <r>
    <n v="16"/>
    <s v="Ñuble"/>
    <n v="16107"/>
    <s v="Quillón"/>
    <n v="100112"/>
    <s v="Hortalizas"/>
    <x v="12"/>
    <x v="12"/>
    <n v="2"/>
    <s v="Industrial"/>
    <n v="3"/>
    <s v="Conservería"/>
    <n v="1"/>
  </r>
  <r>
    <n v="16"/>
    <s v="Ñuble"/>
    <n v="16101"/>
    <s v="Chillán"/>
    <n v="100105"/>
    <s v="Frutos secos"/>
    <x v="20"/>
    <x v="20"/>
    <n v="2"/>
    <s v="Industrial"/>
    <n v="3"/>
    <s v="Conservería"/>
    <n v="2"/>
  </r>
  <r>
    <n v="16"/>
    <s v="Ñuble"/>
    <n v="16101"/>
    <s v="Chillán"/>
    <n v="100103"/>
    <s v="Frutos de hueso (carozo)"/>
    <x v="3"/>
    <x v="3"/>
    <n v="2"/>
    <s v="Industrial"/>
    <n v="3"/>
    <s v="Conservería"/>
    <n v="2"/>
  </r>
  <r>
    <n v="16"/>
    <s v="Ñuble"/>
    <n v="16101"/>
    <s v="Chillán"/>
    <n v="100104"/>
    <s v="Frutos de pepita"/>
    <x v="4"/>
    <x v="4"/>
    <n v="2"/>
    <s v="Industrial"/>
    <n v="3"/>
    <s v="Conservería"/>
    <n v="2"/>
  </r>
  <r>
    <n v="16"/>
    <s v="Ñuble"/>
    <n v="16101"/>
    <s v="Chillán"/>
    <n v="100108"/>
    <s v="Tropicales y subtropicales"/>
    <x v="2"/>
    <x v="2"/>
    <n v="2"/>
    <s v="Industrial"/>
    <n v="3"/>
    <s v="Conservería"/>
    <n v="2"/>
  </r>
  <r>
    <n v="16"/>
    <s v="Ñuble"/>
    <n v="16101"/>
    <s v="Chillán"/>
    <n v="100103"/>
    <s v="Frutos de hueso (carozo)"/>
    <x v="5"/>
    <x v="5"/>
    <n v="2"/>
    <s v="Industrial"/>
    <n v="3"/>
    <s v="Conservería"/>
    <n v="2"/>
  </r>
  <r>
    <n v="16"/>
    <s v="Ñuble"/>
    <n v="16107"/>
    <s v="Quillón"/>
    <n v="100103"/>
    <s v="Frutos de hueso (carozo)"/>
    <x v="5"/>
    <x v="5"/>
    <n v="1"/>
    <s v="Artesanal"/>
    <n v="3"/>
    <s v="Conservería"/>
    <n v="3"/>
  </r>
  <r>
    <n v="16"/>
    <s v="Ñuble"/>
    <n v="16101"/>
    <s v="Chillán"/>
    <n v="100103"/>
    <s v="Frutos de hueso (carozo)"/>
    <x v="21"/>
    <x v="21"/>
    <n v="1"/>
    <s v="Artesanal"/>
    <n v="3"/>
    <s v="Conservería"/>
    <n v="3"/>
  </r>
  <r>
    <n v="16"/>
    <s v="Ñuble"/>
    <n v="16101"/>
    <s v="Chillán"/>
    <n v="100101"/>
    <s v="Berries"/>
    <x v="17"/>
    <x v="17"/>
    <n v="1"/>
    <s v="Artesanal"/>
    <n v="3"/>
    <s v="Conservería"/>
    <n v="3"/>
  </r>
  <r>
    <n v="16"/>
    <s v="Ñuble"/>
    <n v="16101"/>
    <s v="Chillán"/>
    <n v="100103"/>
    <s v="Frutos de hueso (carozo)"/>
    <x v="6"/>
    <x v="6"/>
    <n v="1"/>
    <s v="Artesanal"/>
    <n v="3"/>
    <s v="Conservería"/>
    <n v="3"/>
  </r>
  <r>
    <n v="16"/>
    <s v="Ñuble"/>
    <n v="16101"/>
    <s v="Chillán"/>
    <n v="100105"/>
    <s v="Frutos secos"/>
    <x v="20"/>
    <x v="20"/>
    <n v="1"/>
    <s v="Artesanal"/>
    <n v="3"/>
    <s v="Conservería"/>
    <n v="3"/>
  </r>
  <r>
    <n v="16"/>
    <s v="Ñuble"/>
    <n v="16101"/>
    <s v="Chillán"/>
    <n v="100103"/>
    <s v="Frutos de hueso (carozo)"/>
    <x v="22"/>
    <x v="22"/>
    <n v="1"/>
    <s v="Artesanal"/>
    <n v="3"/>
    <s v="Conservería"/>
    <n v="3"/>
  </r>
  <r>
    <n v="16"/>
    <s v="Ñuble"/>
    <n v="16101"/>
    <s v="Chillán"/>
    <n v="100104"/>
    <s v="Frutos de pepita"/>
    <x v="4"/>
    <x v="4"/>
    <n v="1"/>
    <s v="Artesanal"/>
    <n v="3"/>
    <s v="Conservería"/>
    <n v="3"/>
  </r>
  <r>
    <n v="16"/>
    <s v="Ñuble"/>
    <n v="16101"/>
    <s v="Chillán"/>
    <n v="100103"/>
    <s v="Frutos de hueso (carozo)"/>
    <x v="5"/>
    <x v="5"/>
    <n v="1"/>
    <s v="Artesanal"/>
    <n v="3"/>
    <s v="Conservería"/>
    <n v="3"/>
  </r>
  <r>
    <n v="16"/>
    <s v="Ñuble"/>
    <n v="16202"/>
    <s v="Cobquecura"/>
    <n v="100108"/>
    <s v="Tropicales y subtropicales"/>
    <x v="2"/>
    <x v="2"/>
    <n v="1"/>
    <s v="Artesanal"/>
    <n v="3"/>
    <s v="Conservería"/>
    <n v="3"/>
  </r>
  <r>
    <n v="16"/>
    <s v="Ñuble"/>
    <n v="16106"/>
    <s v="Pinto"/>
    <n v="100105"/>
    <s v="Frutos secos"/>
    <x v="20"/>
    <x v="20"/>
    <n v="1"/>
    <s v="Artesanal"/>
    <n v="3"/>
    <s v="Conservería"/>
    <n v="3"/>
  </r>
  <r>
    <n v="16"/>
    <s v="Ñuble"/>
    <n v="16101"/>
    <s v="Chillán"/>
    <n v="100105"/>
    <s v="Frutos secos"/>
    <x v="20"/>
    <x v="20"/>
    <n v="2"/>
    <s v="Industrial"/>
    <n v="3"/>
    <s v="Conservería"/>
    <n v="3"/>
  </r>
  <r>
    <n v="16"/>
    <s v="Ñuble"/>
    <n v="16101"/>
    <s v="Chillán"/>
    <n v="100103"/>
    <s v="Frutos de hueso (carozo)"/>
    <x v="5"/>
    <x v="5"/>
    <n v="2"/>
    <s v="Industrial"/>
    <n v="3"/>
    <s v="Conservería"/>
    <n v="3"/>
  </r>
  <r>
    <n v="16"/>
    <s v="Ñuble"/>
    <n v="16101"/>
    <s v="Chillán"/>
    <n v="100103"/>
    <s v="Frutos de hueso (carozo)"/>
    <x v="5"/>
    <x v="5"/>
    <n v="1"/>
    <s v="Artesanal"/>
    <n v="3"/>
    <s v="Conservería"/>
    <n v="3"/>
  </r>
  <r>
    <n v="16"/>
    <s v="Ñuble"/>
    <n v="16101"/>
    <s v="Chillán"/>
    <n v="100104"/>
    <s v="Frutos de pepita"/>
    <x v="4"/>
    <x v="4"/>
    <n v="1"/>
    <s v="Artesanal"/>
    <n v="3"/>
    <s v="Conservería"/>
    <n v="3"/>
  </r>
  <r>
    <n v="16"/>
    <s v="Ñuble"/>
    <n v="16101"/>
    <s v="Chillán"/>
    <n v="100101"/>
    <s v="Berries"/>
    <x v="23"/>
    <x v="23"/>
    <n v="1"/>
    <s v="Artesanal"/>
    <n v="3"/>
    <s v="Conservería"/>
    <n v="3"/>
  </r>
  <r>
    <n v="16"/>
    <s v="Ñuble"/>
    <n v="16101"/>
    <s v="Chillán"/>
    <n v="100104"/>
    <s v="Frutos de pepita"/>
    <x v="10"/>
    <x v="10"/>
    <n v="1"/>
    <s v="Artesanal"/>
    <n v="3"/>
    <s v="Conservería"/>
    <n v="3"/>
  </r>
  <r>
    <n v="16"/>
    <s v="Ñuble"/>
    <n v="16202"/>
    <s v="Cobquecura"/>
    <n v="100108"/>
    <s v="Tropicales y subtropicales"/>
    <x v="2"/>
    <x v="2"/>
    <n v="1"/>
    <s v="Artesanal"/>
    <n v="3"/>
    <s v="Conservería"/>
    <n v="3"/>
  </r>
  <r>
    <n v="16"/>
    <s v="Ñuble"/>
    <n v="16106"/>
    <s v="Pinto"/>
    <n v="100105"/>
    <s v="Frutos secos"/>
    <x v="20"/>
    <x v="20"/>
    <n v="1"/>
    <s v="Artesanal"/>
    <n v="3"/>
    <s v="Conservería"/>
    <n v="3"/>
  </r>
  <r>
    <n v="9"/>
    <s v="La Araucanía"/>
    <n v="9101"/>
    <s v="Temuco"/>
    <n v="100101"/>
    <s v="Berries"/>
    <x v="17"/>
    <x v="17"/>
    <n v="2"/>
    <s v="Industrial"/>
    <n v="3"/>
    <s v="Conservería"/>
    <n v="3"/>
  </r>
  <r>
    <n v="9"/>
    <s v="La Araucanía"/>
    <n v="9101"/>
    <s v="Temuco"/>
    <n v="100112"/>
    <s v="Hortalizas"/>
    <x v="12"/>
    <x v="12"/>
    <n v="2"/>
    <s v="Industrial"/>
    <n v="3"/>
    <s v="Conservería"/>
    <n v="3"/>
  </r>
  <r>
    <n v="9"/>
    <s v="La Araucanía"/>
    <n v="9101"/>
    <s v="Temuco"/>
    <n v="100103"/>
    <s v="Frutos de hueso (carozo)"/>
    <x v="3"/>
    <x v="3"/>
    <n v="2"/>
    <s v="Industrial"/>
    <n v="3"/>
    <s v="Conservería"/>
    <n v="3"/>
  </r>
  <r>
    <n v="9"/>
    <s v="La Araucanía"/>
    <n v="9101"/>
    <s v="Temuco"/>
    <n v="100103"/>
    <s v="Frutos de hueso (carozo)"/>
    <x v="5"/>
    <x v="5"/>
    <n v="2"/>
    <s v="Industrial"/>
    <n v="3"/>
    <s v="Conservería"/>
    <n v="3"/>
  </r>
  <r>
    <n v="9"/>
    <s v="La Araucanía"/>
    <n v="9101"/>
    <s v="Temuco"/>
    <n v="100104"/>
    <s v="Frutos de pepita"/>
    <x v="4"/>
    <x v="4"/>
    <n v="2"/>
    <s v="Industrial"/>
    <n v="3"/>
    <s v="Conservería"/>
    <n v="3"/>
  </r>
  <r>
    <n v="9"/>
    <s v="La Araucanía"/>
    <n v="9101"/>
    <s v="Temuco"/>
    <n v="100103"/>
    <s v="Frutos de hueso (carozo)"/>
    <x v="5"/>
    <x v="5"/>
    <n v="2"/>
    <s v="Industrial"/>
    <n v="3"/>
    <s v="Conservería"/>
    <n v="3"/>
  </r>
  <r>
    <n v="9"/>
    <s v="La Araucanía"/>
    <n v="9120"/>
    <s v="Villarrica"/>
    <n v="100105"/>
    <s v="Frutos secos"/>
    <x v="20"/>
    <x v="20"/>
    <n v="1"/>
    <s v="Artesanal"/>
    <n v="3"/>
    <s v="Conservería"/>
    <n v="3"/>
  </r>
  <r>
    <n v="9"/>
    <s v="La Araucanía"/>
    <n v="9120"/>
    <s v="Villarrica"/>
    <n v="100101"/>
    <s v="Berries"/>
    <x v="15"/>
    <x v="15"/>
    <n v="1"/>
    <s v="Artesanal"/>
    <n v="3"/>
    <s v="Conservería"/>
    <n v="3"/>
  </r>
  <r>
    <n v="9"/>
    <s v="La Araucanía"/>
    <n v="9120"/>
    <s v="Villarrica"/>
    <n v="100103"/>
    <s v="Frutos de hueso (carozo)"/>
    <x v="3"/>
    <x v="3"/>
    <n v="1"/>
    <s v="Artesanal"/>
    <n v="3"/>
    <s v="Conservería"/>
    <n v="3"/>
  </r>
  <r>
    <n v="9"/>
    <s v="La Araucanía"/>
    <n v="9101"/>
    <s v="Temuco"/>
    <n v="100104"/>
    <s v="Frutos de pepita"/>
    <x v="4"/>
    <x v="4"/>
    <n v="1"/>
    <s v="Artesanal"/>
    <n v="3"/>
    <s v="Conservería"/>
    <n v="2"/>
  </r>
  <r>
    <n v="9"/>
    <s v="La Araucanía"/>
    <n v="9120"/>
    <s v="Villarrica"/>
    <n v="100105"/>
    <s v="Frutos secos"/>
    <x v="20"/>
    <x v="20"/>
    <n v="1"/>
    <s v="Artesanal"/>
    <n v="3"/>
    <s v="Conservería"/>
    <n v="3"/>
  </r>
  <r>
    <n v="9"/>
    <s v="La Araucanía"/>
    <n v="9120"/>
    <s v="Villarrica"/>
    <n v="100101"/>
    <s v="Berries"/>
    <x v="23"/>
    <x v="23"/>
    <n v="1"/>
    <s v="Artesanal"/>
    <n v="3"/>
    <s v="Conservería"/>
    <n v="3"/>
  </r>
  <r>
    <n v="9"/>
    <s v="La Araucanía"/>
    <n v="9120"/>
    <s v="Villarrica"/>
    <n v="100105"/>
    <s v="Frutos secos"/>
    <x v="20"/>
    <x v="20"/>
    <n v="1"/>
    <s v="Artesanal"/>
    <n v="3"/>
    <s v="Conservería"/>
    <n v="3"/>
  </r>
  <r>
    <n v="9"/>
    <s v="La Araucanía"/>
    <n v="9120"/>
    <s v="Villarrica"/>
    <n v="100103"/>
    <s v="Frutos de hueso (carozo)"/>
    <x v="5"/>
    <x v="5"/>
    <n v="1"/>
    <s v="Artesanal"/>
    <n v="3"/>
    <s v="Conservería"/>
    <n v="3"/>
  </r>
  <r>
    <n v="9"/>
    <s v="La Araucanía"/>
    <n v="9120"/>
    <s v="Villarrica"/>
    <n v="100103"/>
    <s v="Frutos de hueso (carozo)"/>
    <x v="3"/>
    <x v="3"/>
    <n v="1"/>
    <s v="Artesanal"/>
    <n v="3"/>
    <s v="Conservería"/>
    <n v="3"/>
  </r>
  <r>
    <n v="9"/>
    <s v="La Araucanía"/>
    <n v="9120"/>
    <s v="Villarrica"/>
    <n v="100101"/>
    <s v="Berries"/>
    <x v="23"/>
    <x v="23"/>
    <n v="1"/>
    <s v="Artesanal"/>
    <n v="3"/>
    <s v="Conservería"/>
    <n v="3"/>
  </r>
  <r>
    <n v="9"/>
    <s v="La Araucanía"/>
    <n v="9120"/>
    <s v="Villarrica"/>
    <n v="100104"/>
    <s v="Frutos de pepita"/>
    <x v="7"/>
    <x v="7"/>
    <n v="1"/>
    <s v="Artesanal"/>
    <n v="3"/>
    <s v="Conservería"/>
    <n v="3"/>
  </r>
  <r>
    <n v="11"/>
    <s v="Aysén"/>
    <n v="11401"/>
    <s v="Chile Chico"/>
    <n v="100103"/>
    <s v="Frutos de hueso (carozo)"/>
    <x v="5"/>
    <x v="5"/>
    <n v="1"/>
    <s v="Artesanal"/>
    <n v="3"/>
    <s v="Conservería"/>
    <n v="3"/>
  </r>
  <r>
    <n v="13"/>
    <s v="Metropolitana"/>
    <n v="13402"/>
    <s v="Buin"/>
    <n v="100103"/>
    <s v="Frutos de hueso (carozo)"/>
    <x v="6"/>
    <x v="6"/>
    <n v="2"/>
    <s v="Industrial"/>
    <n v="3"/>
    <s v="Conservería"/>
    <n v="1"/>
  </r>
  <r>
    <n v="13"/>
    <s v="Metropolitana"/>
    <n v="13402"/>
    <s v="Buin"/>
    <n v="100103"/>
    <s v="Frutos de hueso (carozo)"/>
    <x v="3"/>
    <x v="3"/>
    <n v="2"/>
    <s v="Industrial"/>
    <n v="3"/>
    <s v="Conservería"/>
    <n v="1"/>
  </r>
  <r>
    <n v="13"/>
    <s v="Metropolitana"/>
    <n v="13402"/>
    <s v="Buin"/>
    <n v="100104"/>
    <s v="Frutos de pepita"/>
    <x v="7"/>
    <x v="7"/>
    <n v="2"/>
    <s v="Industrial"/>
    <n v="3"/>
    <s v="Conservería"/>
    <n v="1"/>
  </r>
  <r>
    <n v="13"/>
    <s v="Metropolitana"/>
    <n v="13503"/>
    <s v="Curacaví"/>
    <n v="100103"/>
    <s v="Frutos de hueso (carozo)"/>
    <x v="3"/>
    <x v="3"/>
    <n v="2"/>
    <s v="Industrial"/>
    <n v="3"/>
    <s v="Conservería"/>
    <n v="3"/>
  </r>
  <r>
    <n v="13"/>
    <s v="Metropolitana"/>
    <n v="13503"/>
    <s v="Curacaví"/>
    <n v="100104"/>
    <s v="Frutos de pepita"/>
    <x v="4"/>
    <x v="4"/>
    <n v="2"/>
    <s v="Industrial"/>
    <n v="3"/>
    <s v="Conservería"/>
    <n v="3"/>
  </r>
  <r>
    <n v="13"/>
    <s v="Metropolitana"/>
    <n v="13503"/>
    <s v="Curacaví"/>
    <n v="100104"/>
    <s v="Frutos de pepita"/>
    <x v="7"/>
    <x v="7"/>
    <n v="2"/>
    <s v="Industrial"/>
    <n v="3"/>
    <s v="Conservería"/>
    <n v="3"/>
  </r>
  <r>
    <n v="13"/>
    <s v="Metropolitana"/>
    <n v="13603"/>
    <s v="Isla de Maipo"/>
    <n v="100103"/>
    <s v="Frutos de hueso (carozo)"/>
    <x v="6"/>
    <x v="6"/>
    <n v="1"/>
    <s v="Artesanal"/>
    <n v="3"/>
    <s v="Conservería"/>
    <n v="3"/>
  </r>
  <r>
    <n v="13"/>
    <s v="Metropolitana"/>
    <n v="13603"/>
    <s v="Isla de Maipo"/>
    <n v="100103"/>
    <s v="Frutos de hueso (carozo)"/>
    <x v="3"/>
    <x v="3"/>
    <n v="1"/>
    <s v="Artesanal"/>
    <n v="3"/>
    <s v="Conservería"/>
    <n v="3"/>
  </r>
  <r>
    <n v="13"/>
    <s v="Metropolitana"/>
    <n v="13604"/>
    <s v="Padre Hurtado"/>
    <n v="100103"/>
    <s v="Frutos de hueso (carozo)"/>
    <x v="5"/>
    <x v="5"/>
    <n v="2"/>
    <s v="Industrial"/>
    <n v="3"/>
    <s v="Conservería"/>
    <n v="3"/>
  </r>
  <r>
    <n v="13"/>
    <s v="Metropolitana"/>
    <n v="13125"/>
    <s v="Quilicura"/>
    <n v="100103"/>
    <s v="Frutos de hueso (carozo)"/>
    <x v="5"/>
    <x v="5"/>
    <n v="2"/>
    <s v="Industrial"/>
    <n v="3"/>
    <s v="Conservería"/>
    <n v="1"/>
  </r>
  <r>
    <n v="13"/>
    <s v="Metropolitana"/>
    <n v="13125"/>
    <s v="Quilicura"/>
    <n v="100103"/>
    <s v="Frutos de hueso (carozo)"/>
    <x v="6"/>
    <x v="6"/>
    <n v="2"/>
    <s v="Industrial"/>
    <n v="3"/>
    <s v="Conservería"/>
    <n v="1"/>
  </r>
  <r>
    <n v="13"/>
    <s v="Metropolitana"/>
    <n v="13125"/>
    <s v="Quilicura"/>
    <n v="100103"/>
    <s v="Frutos de hueso (carozo)"/>
    <x v="3"/>
    <x v="3"/>
    <n v="2"/>
    <s v="Industrial"/>
    <n v="3"/>
    <s v="Conservería"/>
    <n v="1"/>
  </r>
  <r>
    <n v="13"/>
    <s v="Metropolitana"/>
    <n v="13125"/>
    <s v="Quilicura"/>
    <n v="100101"/>
    <s v="Berries"/>
    <x v="15"/>
    <x v="15"/>
    <n v="2"/>
    <s v="Industrial"/>
    <n v="3"/>
    <s v="Conservería"/>
    <n v="1"/>
  </r>
  <r>
    <n v="13"/>
    <s v="Metropolitana"/>
    <n v="13125"/>
    <s v="Quilicura"/>
    <n v="100104"/>
    <s v="Frutos de pepita"/>
    <x v="7"/>
    <x v="7"/>
    <n v="2"/>
    <s v="Industrial"/>
    <n v="3"/>
    <s v="Conservería"/>
    <n v="1"/>
  </r>
  <r>
    <n v="13"/>
    <s v="Metropolitana"/>
    <n v="13125"/>
    <s v="Quilicura"/>
    <n v="100109"/>
    <s v="Uva"/>
    <x v="9"/>
    <x v="9"/>
    <n v="2"/>
    <s v="Industrial"/>
    <n v="3"/>
    <s v="Conservería"/>
    <n v="1"/>
  </r>
  <r>
    <n v="13"/>
    <s v="Metropolitana"/>
    <n v="13402"/>
    <s v="Buin"/>
    <n v="100107"/>
    <s v="Otros"/>
    <x v="24"/>
    <x v="24"/>
    <n v="2"/>
    <s v="Industrial"/>
    <n v="3"/>
    <s v="Conservería"/>
    <n v="1"/>
  </r>
  <r>
    <n v="13"/>
    <s v="Metropolitana"/>
    <n v="13402"/>
    <s v="Buin"/>
    <n v="100107"/>
    <s v="Otros"/>
    <x v="24"/>
    <x v="24"/>
    <n v="2"/>
    <s v="Industrial"/>
    <n v="3"/>
    <s v="Conservería"/>
    <n v="2"/>
  </r>
  <r>
    <n v="13"/>
    <s v="Metropolitana"/>
    <n v="13402"/>
    <s v="Buin"/>
    <n v="100107"/>
    <s v="Otros"/>
    <x v="24"/>
    <x v="24"/>
    <n v="2"/>
    <s v="Industrial"/>
    <n v="3"/>
    <s v="Conservería"/>
    <n v="3"/>
  </r>
  <r>
    <n v="13"/>
    <s v="Metropolitana"/>
    <n v="13604"/>
    <s v="Padre Hurtado"/>
    <n v="100107"/>
    <s v="Otros"/>
    <x v="24"/>
    <x v="24"/>
    <n v="2"/>
    <s v="Industrial"/>
    <n v="3"/>
    <s v="Conservería"/>
    <n v="1"/>
  </r>
  <r>
    <n v="13"/>
    <s v="Metropolitana"/>
    <n v="13125"/>
    <s v="Quilicura"/>
    <n v="100107"/>
    <s v="Otros"/>
    <x v="24"/>
    <x v="24"/>
    <n v="2"/>
    <s v="Industrial"/>
    <n v="3"/>
    <s v="Conservería"/>
    <n v="1"/>
  </r>
  <r>
    <n v="13"/>
    <s v="Metropolitana"/>
    <n v="13125"/>
    <s v="Quilicura"/>
    <n v="100107"/>
    <s v="Otros"/>
    <x v="24"/>
    <x v="24"/>
    <n v="2"/>
    <s v="Industrial"/>
    <n v="3"/>
    <s v="Conservería"/>
    <n v="2"/>
  </r>
  <r>
    <n v="13"/>
    <s v="Metropolitana"/>
    <n v="13402"/>
    <s v="Buin"/>
    <n v="100107"/>
    <s v="Otros"/>
    <x v="24"/>
    <x v="24"/>
    <n v="1"/>
    <s v="Artesanal"/>
    <n v="3"/>
    <s v="Conservería"/>
    <n v="3"/>
  </r>
  <r>
    <n v="13"/>
    <s v="Metropolitana"/>
    <n v="13402"/>
    <s v="Buin"/>
    <n v="100107"/>
    <s v="Otros"/>
    <x v="24"/>
    <x v="24"/>
    <n v="2"/>
    <s v="Industrial"/>
    <n v="3"/>
    <s v="Conservería"/>
    <n v="1"/>
  </r>
  <r>
    <n v="13"/>
    <s v="Metropolitana"/>
    <n v="13402"/>
    <s v="Buin"/>
    <n v="100107"/>
    <s v="Otros"/>
    <x v="24"/>
    <x v="24"/>
    <n v="2"/>
    <s v="Industrial"/>
    <n v="3"/>
    <s v="Conservería"/>
    <n v="1"/>
  </r>
  <r>
    <n v="13"/>
    <s v="Metropolitana"/>
    <n v="13604"/>
    <s v="Padre Hurtado"/>
    <n v="100107"/>
    <s v="Otros"/>
    <x v="24"/>
    <x v="24"/>
    <n v="2"/>
    <s v="Industrial"/>
    <n v="3"/>
    <s v="Conservería"/>
    <n v="1"/>
  </r>
  <r>
    <n v="13"/>
    <s v="Metropolitana"/>
    <n v="13604"/>
    <s v="Padre Hurtado"/>
    <n v="100107"/>
    <s v="Otros"/>
    <x v="24"/>
    <x v="24"/>
    <n v="2"/>
    <s v="Industrial"/>
    <n v="3"/>
    <s v="Conservería"/>
    <n v="1"/>
  </r>
  <r>
    <n v="13"/>
    <s v="Metropolitana"/>
    <n v="13402"/>
    <s v="Buin"/>
    <n v="100103"/>
    <s v="Frutos de hueso (carozo)"/>
    <x v="5"/>
    <x v="5"/>
    <n v="2"/>
    <s v="Industrial"/>
    <n v="3"/>
    <s v="Conservería"/>
    <n v="1"/>
  </r>
  <r>
    <n v="13"/>
    <s v="Metropolitana"/>
    <n v="13402"/>
    <s v="Buin"/>
    <n v="100109"/>
    <s v="Uva"/>
    <x v="9"/>
    <x v="9"/>
    <n v="2"/>
    <s v="Industrial"/>
    <n v="3"/>
    <s v="Conservería"/>
    <n v="1"/>
  </r>
  <r>
    <n v="13"/>
    <s v="Metropolitana"/>
    <n v="13402"/>
    <s v="Buin"/>
    <n v="100104"/>
    <s v="Frutos de pepita"/>
    <x v="13"/>
    <x v="13"/>
    <n v="2"/>
    <s v="Industrial"/>
    <n v="3"/>
    <s v="Conservería"/>
    <n v="1"/>
  </r>
  <r>
    <n v="13"/>
    <s v="Metropolitana"/>
    <n v="13402"/>
    <s v="Buin"/>
    <n v="100103"/>
    <s v="Frutos de hueso (carozo)"/>
    <x v="3"/>
    <x v="3"/>
    <n v="2"/>
    <s v="Industrial"/>
    <n v="3"/>
    <s v="Conservería"/>
    <n v="1"/>
  </r>
  <r>
    <n v="13"/>
    <s v="Metropolitana"/>
    <n v="13402"/>
    <s v="Buin"/>
    <n v="100104"/>
    <s v="Frutos de pepita"/>
    <x v="7"/>
    <x v="7"/>
    <n v="2"/>
    <s v="Industrial"/>
    <n v="3"/>
    <s v="Conservería"/>
    <n v="1"/>
  </r>
  <r>
    <n v="13"/>
    <s v="Metropolitana"/>
    <n v="13402"/>
    <s v="Buin"/>
    <n v="100103"/>
    <s v="Frutos de hueso (carozo)"/>
    <x v="6"/>
    <x v="6"/>
    <n v="2"/>
    <s v="Industrial"/>
    <n v="3"/>
    <s v="Conservería"/>
    <n v="1"/>
  </r>
  <r>
    <n v="13"/>
    <s v="Metropolitana"/>
    <n v="13402"/>
    <s v="Buin"/>
    <n v="100103"/>
    <s v="Frutos de hueso (carozo)"/>
    <x v="3"/>
    <x v="3"/>
    <n v="2"/>
    <s v="Industrial"/>
    <n v="3"/>
    <s v="Conservería"/>
    <n v="3"/>
  </r>
  <r>
    <n v="13"/>
    <s v="Metropolitana"/>
    <n v="13402"/>
    <s v="Buin"/>
    <n v="100103"/>
    <s v="Frutos de hueso (carozo)"/>
    <x v="14"/>
    <x v="14"/>
    <n v="2"/>
    <s v="Industrial"/>
    <n v="3"/>
    <s v="Conservería"/>
    <n v="3"/>
  </r>
  <r>
    <n v="13"/>
    <s v="Metropolitana"/>
    <n v="13503"/>
    <s v="Curacaví"/>
    <n v="100103"/>
    <s v="Frutos de hueso (carozo)"/>
    <x v="3"/>
    <x v="3"/>
    <n v="2"/>
    <s v="Industrial"/>
    <n v="3"/>
    <s v="Conservería"/>
    <n v="3"/>
  </r>
  <r>
    <n v="13"/>
    <s v="Metropolitana"/>
    <n v="13604"/>
    <s v="Padre Hurtado"/>
    <n v="100103"/>
    <s v="Frutos de hueso (carozo)"/>
    <x v="5"/>
    <x v="5"/>
    <n v="2"/>
    <s v="Industrial"/>
    <n v="3"/>
    <s v="Conservería"/>
    <n v="3"/>
  </r>
  <r>
    <n v="16"/>
    <s v="Ñuble"/>
    <n v="16101"/>
    <s v="Chillán"/>
    <n v="100103"/>
    <s v="Frutos de hueso (carozo)"/>
    <x v="5"/>
    <x v="5"/>
    <n v="1"/>
    <s v="Artesanal"/>
    <n v="3"/>
    <s v="Conservería"/>
    <n v="3"/>
  </r>
  <r>
    <n v="16"/>
    <s v="Ñuble"/>
    <n v="16101"/>
    <s v="Chillán"/>
    <n v="100104"/>
    <s v="Frutos de pepita"/>
    <x v="4"/>
    <x v="4"/>
    <n v="2"/>
    <s v="Industrial"/>
    <n v="3"/>
    <s v="Conservería"/>
    <n v="3"/>
  </r>
  <r>
    <n v="16"/>
    <s v="Ñuble"/>
    <n v="16101"/>
    <s v="Chillán"/>
    <n v="100103"/>
    <s v="Frutos de hueso (carozo)"/>
    <x v="3"/>
    <x v="3"/>
    <n v="2"/>
    <s v="Industrial"/>
    <n v="3"/>
    <s v="Conservería"/>
    <n v="3"/>
  </r>
  <r>
    <n v="16"/>
    <s v="Ñuble"/>
    <n v="16202"/>
    <s v="Cobquecura"/>
    <n v="100108"/>
    <s v="Tropicales y subtropicales"/>
    <x v="2"/>
    <x v="2"/>
    <n v="1"/>
    <s v="Artesanal"/>
    <n v="3"/>
    <s v="Conservería"/>
    <n v="3"/>
  </r>
  <r>
    <n v="5"/>
    <s v="Valparaíso"/>
    <n v="5503"/>
    <s v="Hijuelas"/>
    <n v="100103"/>
    <s v="Frutos de hueso (carozo)"/>
    <x v="5"/>
    <x v="5"/>
    <n v="2"/>
    <s v="Industrial"/>
    <n v="3"/>
    <s v="Conservería"/>
    <n v="3"/>
  </r>
  <r>
    <n v="5"/>
    <s v="Valparaíso"/>
    <n v="5503"/>
    <s v="Hijuelas"/>
    <n v="100103"/>
    <s v="Frutos de hueso (carozo)"/>
    <x v="3"/>
    <x v="3"/>
    <n v="2"/>
    <s v="Industrial"/>
    <n v="3"/>
    <s v="Conservería"/>
    <n v="3"/>
  </r>
  <r>
    <n v="5"/>
    <s v="Valparaíso"/>
    <n v="5504"/>
    <s v="La Cruz"/>
    <n v="100108"/>
    <s v="Tropicales y subtropicales"/>
    <x v="2"/>
    <x v="2"/>
    <n v="1"/>
    <s v="Artesanal"/>
    <n v="3"/>
    <s v="Conservería"/>
    <n v="3"/>
  </r>
  <r>
    <n v="5"/>
    <s v="Valparaíso"/>
    <n v="5803"/>
    <s v="Olmué"/>
    <n v="100103"/>
    <s v="Frutos de hueso (carozo)"/>
    <x v="3"/>
    <x v="3"/>
    <n v="1"/>
    <s v="Artesanal"/>
    <n v="3"/>
    <s v="Conservería"/>
    <n v="2"/>
  </r>
  <r>
    <n v="5"/>
    <s v="Valparaíso"/>
    <n v="5803"/>
    <s v="Olmué"/>
    <n v="100108"/>
    <s v="Tropicales y subtropicales"/>
    <x v="2"/>
    <x v="2"/>
    <n v="1"/>
    <s v="Artesanal"/>
    <n v="3"/>
    <s v="Conservería"/>
    <n v="3"/>
  </r>
  <r>
    <n v="6"/>
    <s v="O'Higgins"/>
    <n v="6302"/>
    <s v="Chépica"/>
    <n v="100103"/>
    <s v="Frutos de hueso (carozo)"/>
    <x v="21"/>
    <x v="21"/>
    <n v="1"/>
    <s v="Artesanal"/>
    <n v="4"/>
    <s v="Deshidratados"/>
    <n v="2"/>
  </r>
  <r>
    <n v="6"/>
    <s v="O'Higgins"/>
    <n v="6302"/>
    <s v="Chépica"/>
    <n v="100103"/>
    <s v="Frutos de hueso (carozo)"/>
    <x v="21"/>
    <x v="21"/>
    <n v="1"/>
    <s v="Artesanal"/>
    <n v="4"/>
    <s v="Deshidratados"/>
    <n v="2"/>
  </r>
  <r>
    <n v="6"/>
    <s v="O'Higgins"/>
    <n v="6302"/>
    <s v="Chépica"/>
    <n v="100103"/>
    <s v="Frutos de hueso (carozo)"/>
    <x v="21"/>
    <x v="21"/>
    <n v="1"/>
    <s v="Artesanal"/>
    <n v="4"/>
    <s v="Deshidratados"/>
    <n v="2"/>
  </r>
  <r>
    <n v="6"/>
    <s v="O'Higgins"/>
    <n v="6302"/>
    <s v="Chépica"/>
    <n v="100103"/>
    <s v="Frutos de hueso (carozo)"/>
    <x v="21"/>
    <x v="21"/>
    <n v="2"/>
    <s v="Industrial"/>
    <n v="4"/>
    <s v="Deshidratados"/>
    <n v="2"/>
  </r>
  <r>
    <n v="6"/>
    <s v="O'Higgins"/>
    <n v="6302"/>
    <s v="Chépica"/>
    <n v="100103"/>
    <s v="Frutos de hueso (carozo)"/>
    <x v="21"/>
    <x v="21"/>
    <n v="2"/>
    <s v="Industrial"/>
    <n v="4"/>
    <s v="Deshidratados"/>
    <n v="2"/>
  </r>
  <r>
    <n v="6"/>
    <s v="O'Higgins"/>
    <n v="6302"/>
    <s v="Chépica"/>
    <n v="100103"/>
    <s v="Frutos de hueso (carozo)"/>
    <x v="21"/>
    <x v="21"/>
    <n v="2"/>
    <s v="Industrial"/>
    <n v="4"/>
    <s v="Deshidratados"/>
    <n v="2"/>
  </r>
  <r>
    <n v="6"/>
    <s v="O'Higgins"/>
    <n v="6302"/>
    <s v="Chépica"/>
    <n v="100103"/>
    <s v="Frutos de hueso (carozo)"/>
    <x v="21"/>
    <x v="21"/>
    <n v="1"/>
    <s v="Artesanal"/>
    <n v="4"/>
    <s v="Deshidratados"/>
    <n v="6"/>
  </r>
  <r>
    <n v="6"/>
    <s v="O'Higgins"/>
    <n v="6302"/>
    <s v="Chépica"/>
    <n v="100103"/>
    <s v="Frutos de hueso (carozo)"/>
    <x v="21"/>
    <x v="21"/>
    <n v="1"/>
    <s v="Artesanal"/>
    <n v="4"/>
    <s v="Deshidratados"/>
    <n v="6"/>
  </r>
  <r>
    <n v="6"/>
    <s v="O'Higgins"/>
    <n v="6302"/>
    <s v="Chépica"/>
    <n v="100103"/>
    <s v="Frutos de hueso (carozo)"/>
    <x v="21"/>
    <x v="21"/>
    <n v="1"/>
    <s v="Artesanal"/>
    <n v="4"/>
    <s v="Deshidratados"/>
    <n v="2"/>
  </r>
  <r>
    <n v="6"/>
    <s v="O'Higgins"/>
    <n v="6302"/>
    <s v="Chépica"/>
    <n v="100103"/>
    <s v="Frutos de hueso (carozo)"/>
    <x v="21"/>
    <x v="21"/>
    <n v="1"/>
    <s v="Artesanal"/>
    <n v="4"/>
    <s v="Deshidratados"/>
    <n v="2"/>
  </r>
  <r>
    <n v="6"/>
    <s v="O'Higgins"/>
    <n v="6302"/>
    <s v="Chépica"/>
    <n v="100103"/>
    <s v="Frutos de hueso (carozo)"/>
    <x v="21"/>
    <x v="21"/>
    <n v="1"/>
    <s v="Artesanal"/>
    <n v="4"/>
    <s v="Deshidratados"/>
    <n v="6"/>
  </r>
  <r>
    <n v="6"/>
    <s v="O'Higgins"/>
    <n v="6302"/>
    <s v="Chépica"/>
    <n v="100103"/>
    <s v="Frutos de hueso (carozo)"/>
    <x v="21"/>
    <x v="21"/>
    <n v="1"/>
    <s v="Artesanal"/>
    <n v="4"/>
    <s v="Deshidratados"/>
    <n v="6"/>
  </r>
  <r>
    <n v="6"/>
    <s v="O'Higgins"/>
    <n v="6302"/>
    <s v="Chépica"/>
    <n v="100103"/>
    <s v="Frutos de hueso (carozo)"/>
    <x v="21"/>
    <x v="21"/>
    <n v="2"/>
    <s v="Industrial"/>
    <n v="4"/>
    <s v="Deshidratados"/>
    <n v="6"/>
  </r>
  <r>
    <n v="6"/>
    <s v="O'Higgins"/>
    <n v="6302"/>
    <s v="Chépica"/>
    <n v="100103"/>
    <s v="Frutos de hueso (carozo)"/>
    <x v="21"/>
    <x v="21"/>
    <n v="2"/>
    <s v="Industrial"/>
    <n v="4"/>
    <s v="Deshidratados"/>
    <n v="6"/>
  </r>
  <r>
    <n v="6"/>
    <s v="O'Higgins"/>
    <n v="6302"/>
    <s v="Chépica"/>
    <n v="100103"/>
    <s v="Frutos de hueso (carozo)"/>
    <x v="21"/>
    <x v="21"/>
    <n v="2"/>
    <s v="Industrial"/>
    <n v="4"/>
    <s v="Deshidratados"/>
    <n v="2"/>
  </r>
  <r>
    <n v="6"/>
    <s v="O'Higgins"/>
    <n v="6302"/>
    <s v="Chépica"/>
    <n v="100103"/>
    <s v="Frutos de hueso (carozo)"/>
    <x v="21"/>
    <x v="21"/>
    <n v="2"/>
    <s v="Industrial"/>
    <n v="4"/>
    <s v="Deshidratados"/>
    <n v="2"/>
  </r>
  <r>
    <n v="6"/>
    <s v="O'Higgins"/>
    <n v="6302"/>
    <s v="Chépica"/>
    <n v="100103"/>
    <s v="Frutos de hueso (carozo)"/>
    <x v="21"/>
    <x v="21"/>
    <n v="2"/>
    <s v="Industrial"/>
    <n v="4"/>
    <s v="Deshidratados"/>
    <n v="2"/>
  </r>
  <r>
    <n v="3"/>
    <s v="Atacama"/>
    <n v="3302"/>
    <s v="Alto del Carmen"/>
    <n v="100109"/>
    <s v="Uva"/>
    <x v="9"/>
    <x v="9"/>
    <n v="1"/>
    <s v="Artesanal"/>
    <n v="4"/>
    <s v="Deshidratados"/>
    <n v="2"/>
  </r>
  <r>
    <n v="3"/>
    <s v="Atacama"/>
    <n v="3302"/>
    <s v="Alto del Carmen"/>
    <n v="100109"/>
    <s v="Uva"/>
    <x v="9"/>
    <x v="9"/>
    <n v="1"/>
    <s v="Artesanal"/>
    <n v="4"/>
    <s v="Deshidratados"/>
    <n v="6"/>
  </r>
  <r>
    <n v="3"/>
    <s v="Atacama"/>
    <n v="3103"/>
    <s v="Tierra Amarilla"/>
    <n v="100109"/>
    <s v="Uva"/>
    <x v="9"/>
    <x v="9"/>
    <n v="1"/>
    <s v="Artesanal"/>
    <n v="4"/>
    <s v="Deshidratados"/>
    <n v="6"/>
  </r>
  <r>
    <n v="3"/>
    <s v="Atacama"/>
    <n v="3103"/>
    <s v="Tierra Amarilla"/>
    <n v="100109"/>
    <s v="Uva"/>
    <x v="9"/>
    <x v="9"/>
    <n v="1"/>
    <s v="Artesanal"/>
    <n v="4"/>
    <s v="Deshidratados"/>
    <n v="6"/>
  </r>
  <r>
    <n v="3"/>
    <s v="Atacama"/>
    <n v="3103"/>
    <s v="Tierra Amarilla"/>
    <n v="100109"/>
    <s v="Uva"/>
    <x v="9"/>
    <x v="9"/>
    <n v="1"/>
    <s v="Artesanal"/>
    <n v="4"/>
    <s v="Deshidratados"/>
    <n v="6"/>
  </r>
  <r>
    <n v="3"/>
    <s v="Atacama"/>
    <n v="3103"/>
    <s v="Tierra Amarilla"/>
    <n v="100109"/>
    <s v="Uva"/>
    <x v="9"/>
    <x v="9"/>
    <n v="1"/>
    <s v="Artesanal"/>
    <n v="4"/>
    <s v="Deshidratados"/>
    <n v="6"/>
  </r>
  <r>
    <n v="3"/>
    <s v="Atacama"/>
    <n v="3103"/>
    <s v="Tierra Amarilla"/>
    <n v="100109"/>
    <s v="Uva"/>
    <x v="9"/>
    <x v="9"/>
    <n v="2"/>
    <s v="Industrial"/>
    <n v="4"/>
    <s v="Deshidratados"/>
    <n v="6"/>
  </r>
  <r>
    <n v="3"/>
    <s v="Atacama"/>
    <n v="3103"/>
    <s v="Tierra Amarilla"/>
    <n v="100109"/>
    <s v="Uva"/>
    <x v="9"/>
    <x v="9"/>
    <n v="1"/>
    <s v="Artesanal"/>
    <n v="4"/>
    <s v="Deshidratados"/>
    <n v="6"/>
  </r>
  <r>
    <n v="3"/>
    <s v="Atacama"/>
    <n v="3301"/>
    <s v="Vallenar"/>
    <n v="100103"/>
    <s v="Frutos de hueso (carozo)"/>
    <x v="6"/>
    <x v="6"/>
    <n v="1"/>
    <s v="Artesanal"/>
    <n v="4"/>
    <s v="Deshidratados"/>
    <n v="5"/>
  </r>
  <r>
    <n v="3"/>
    <s v="Atacama"/>
    <n v="3301"/>
    <s v="Vallenar"/>
    <n v="100103"/>
    <s v="Frutos de hueso (carozo)"/>
    <x v="6"/>
    <x v="6"/>
    <n v="1"/>
    <s v="Artesanal"/>
    <n v="4"/>
    <s v="Deshidratados"/>
    <n v="5"/>
  </r>
  <r>
    <n v="3"/>
    <s v="Atacama"/>
    <n v="3103"/>
    <s v="Tierra Amarilla"/>
    <n v="100109"/>
    <s v="Uva"/>
    <x v="9"/>
    <x v="9"/>
    <n v="1"/>
    <s v="Artesanal"/>
    <n v="4"/>
    <s v="Deshidratados"/>
    <n v="2"/>
  </r>
  <r>
    <n v="3"/>
    <s v="Atacama"/>
    <n v="3103"/>
    <s v="Tierra Amarilla"/>
    <n v="100109"/>
    <s v="Uva"/>
    <x v="9"/>
    <x v="9"/>
    <n v="1"/>
    <s v="Artesanal"/>
    <n v="4"/>
    <s v="Deshidratados"/>
    <n v="2"/>
  </r>
  <r>
    <n v="3"/>
    <s v="Atacama"/>
    <n v="3103"/>
    <s v="Tierra Amarilla"/>
    <n v="100109"/>
    <s v="Uva"/>
    <x v="9"/>
    <x v="9"/>
    <n v="1"/>
    <s v="Artesanal"/>
    <n v="4"/>
    <s v="Deshidratados"/>
    <n v="6"/>
  </r>
  <r>
    <n v="3"/>
    <s v="Atacama"/>
    <n v="3302"/>
    <s v="Alto del Carmen"/>
    <n v="100108"/>
    <s v="Tropicales y subtropicales"/>
    <x v="0"/>
    <x v="0"/>
    <n v="1"/>
    <s v="Artesanal"/>
    <n v="4"/>
    <s v="Deshidratados"/>
    <n v="3"/>
  </r>
  <r>
    <n v="3"/>
    <s v="Atacama"/>
    <n v="3103"/>
    <s v="Tierra Amarilla"/>
    <n v="100109"/>
    <s v="Uva"/>
    <x v="9"/>
    <x v="9"/>
    <n v="2"/>
    <s v="Industrial"/>
    <n v="4"/>
    <s v="Deshidratados"/>
    <n v="7"/>
  </r>
  <r>
    <n v="3"/>
    <s v="Atacama"/>
    <n v="3103"/>
    <s v="Tierra Amarilla"/>
    <n v="100109"/>
    <s v="Uva"/>
    <x v="9"/>
    <x v="9"/>
    <n v="2"/>
    <s v="Industrial"/>
    <n v="4"/>
    <s v="Deshidratados"/>
    <n v="6"/>
  </r>
  <r>
    <n v="4"/>
    <s v="Coquimbo"/>
    <n v="4103"/>
    <s v="Andacollo"/>
    <n v="100109"/>
    <s v="Uva"/>
    <x v="9"/>
    <x v="9"/>
    <n v="1"/>
    <s v="Artesanal"/>
    <n v="4"/>
    <s v="Deshidratados"/>
    <n v="6"/>
  </r>
  <r>
    <n v="4"/>
    <s v="Coquimbo"/>
    <n v="4302"/>
    <s v="Combarbalá"/>
    <n v="100109"/>
    <s v="Uva"/>
    <x v="9"/>
    <x v="9"/>
    <n v="1"/>
    <s v="Artesanal"/>
    <n v="4"/>
    <s v="Deshidratados"/>
    <n v="2"/>
  </r>
  <r>
    <n v="4"/>
    <s v="Coquimbo"/>
    <n v="4303"/>
    <s v="Monte Patria"/>
    <n v="100109"/>
    <s v="Uva"/>
    <x v="9"/>
    <x v="9"/>
    <n v="1"/>
    <s v="Artesanal"/>
    <n v="4"/>
    <s v="Deshidratados"/>
    <n v="2"/>
  </r>
  <r>
    <n v="4"/>
    <s v="Coquimbo"/>
    <n v="4303"/>
    <s v="Monte Patria"/>
    <n v="100109"/>
    <s v="Uva"/>
    <x v="9"/>
    <x v="9"/>
    <n v="1"/>
    <s v="Artesanal"/>
    <n v="4"/>
    <s v="Deshidratados"/>
    <n v="2"/>
  </r>
  <r>
    <n v="4"/>
    <s v="Coquimbo"/>
    <n v="4303"/>
    <s v="Monte Patria"/>
    <n v="100109"/>
    <s v="Uva"/>
    <x v="9"/>
    <x v="9"/>
    <n v="1"/>
    <s v="Artesanal"/>
    <n v="4"/>
    <s v="Deshidratados"/>
    <n v="2"/>
  </r>
  <r>
    <n v="4"/>
    <s v="Coquimbo"/>
    <n v="4303"/>
    <s v="Monte Patria"/>
    <n v="100109"/>
    <s v="Uva"/>
    <x v="9"/>
    <x v="9"/>
    <n v="1"/>
    <s v="Artesanal"/>
    <n v="4"/>
    <s v="Deshidratados"/>
    <n v="2"/>
  </r>
  <r>
    <n v="4"/>
    <s v="Coquimbo"/>
    <n v="4303"/>
    <s v="Monte Patria"/>
    <n v="100109"/>
    <s v="Uva"/>
    <x v="9"/>
    <x v="9"/>
    <n v="1"/>
    <s v="Artesanal"/>
    <n v="4"/>
    <s v="Deshidratados"/>
    <n v="2"/>
  </r>
  <r>
    <n v="4"/>
    <s v="Coquimbo"/>
    <n v="4303"/>
    <s v="Monte Patria"/>
    <n v="100109"/>
    <s v="Uva"/>
    <x v="9"/>
    <x v="9"/>
    <n v="1"/>
    <s v="Artesanal"/>
    <n v="4"/>
    <s v="Deshidratados"/>
    <n v="2"/>
  </r>
  <r>
    <n v="4"/>
    <s v="Coquimbo"/>
    <n v="4303"/>
    <s v="Monte Patria"/>
    <n v="100109"/>
    <s v="Uva"/>
    <x v="9"/>
    <x v="9"/>
    <n v="1"/>
    <s v="Artesanal"/>
    <n v="4"/>
    <s v="Deshidratados"/>
    <n v="5"/>
  </r>
  <r>
    <n v="4"/>
    <s v="Coquimbo"/>
    <n v="4303"/>
    <s v="Monte Patria"/>
    <n v="100109"/>
    <s v="Uva"/>
    <x v="9"/>
    <x v="9"/>
    <n v="1"/>
    <s v="Artesanal"/>
    <n v="4"/>
    <s v="Deshidratados"/>
    <n v="2"/>
  </r>
  <r>
    <n v="4"/>
    <s v="Coquimbo"/>
    <n v="4106"/>
    <s v="Vicuña"/>
    <n v="100109"/>
    <s v="Uva"/>
    <x v="9"/>
    <x v="9"/>
    <n v="1"/>
    <s v="Artesanal"/>
    <n v="4"/>
    <s v="Deshidratados"/>
    <n v="7"/>
  </r>
  <r>
    <n v="4"/>
    <s v="Coquimbo"/>
    <n v="4106"/>
    <s v="Vicuña"/>
    <n v="100109"/>
    <s v="Uva"/>
    <x v="9"/>
    <x v="9"/>
    <n v="1"/>
    <s v="Artesanal"/>
    <n v="4"/>
    <s v="Deshidratados"/>
    <n v="7"/>
  </r>
  <r>
    <n v="4"/>
    <s v="Coquimbo"/>
    <n v="4106"/>
    <s v="Vicuña"/>
    <n v="100109"/>
    <s v="Uva"/>
    <x v="9"/>
    <x v="9"/>
    <n v="1"/>
    <s v="Artesanal"/>
    <n v="4"/>
    <s v="Deshidratados"/>
    <n v="7"/>
  </r>
  <r>
    <n v="4"/>
    <s v="Coquimbo"/>
    <n v="4106"/>
    <s v="Vicuña"/>
    <n v="100109"/>
    <s v="Uva"/>
    <x v="9"/>
    <x v="9"/>
    <n v="1"/>
    <s v="Artesanal"/>
    <n v="4"/>
    <s v="Deshidratados"/>
    <n v="7"/>
  </r>
  <r>
    <n v="4"/>
    <s v="Coquimbo"/>
    <n v="4106"/>
    <s v="Vicuña"/>
    <n v="100109"/>
    <s v="Uva"/>
    <x v="9"/>
    <x v="9"/>
    <n v="1"/>
    <s v="Artesanal"/>
    <n v="4"/>
    <s v="Deshidratados"/>
    <n v="7"/>
  </r>
  <r>
    <n v="4"/>
    <s v="Coquimbo"/>
    <n v="4106"/>
    <s v="Vicuña"/>
    <n v="100109"/>
    <s v="Uva"/>
    <x v="9"/>
    <x v="9"/>
    <n v="1"/>
    <s v="Artesanal"/>
    <n v="4"/>
    <s v="Deshidratados"/>
    <n v="7"/>
  </r>
  <r>
    <n v="4"/>
    <s v="Coquimbo"/>
    <n v="4106"/>
    <s v="Vicuña"/>
    <n v="100109"/>
    <s v="Uva"/>
    <x v="9"/>
    <x v="9"/>
    <n v="1"/>
    <s v="Artesanal"/>
    <n v="4"/>
    <s v="Deshidratados"/>
    <n v="7"/>
  </r>
  <r>
    <n v="4"/>
    <s v="Coquimbo"/>
    <n v="4106"/>
    <s v="Vicuña"/>
    <n v="100109"/>
    <s v="Uva"/>
    <x v="9"/>
    <x v="9"/>
    <n v="1"/>
    <s v="Artesanal"/>
    <n v="4"/>
    <s v="Deshidratados"/>
    <n v="7"/>
  </r>
  <r>
    <n v="4"/>
    <s v="Coquimbo"/>
    <n v="4303"/>
    <s v="Monte Patria"/>
    <n v="100109"/>
    <s v="Uva"/>
    <x v="9"/>
    <x v="9"/>
    <n v="2"/>
    <s v="Industrial"/>
    <n v="4"/>
    <s v="Deshidratados"/>
    <n v="5"/>
  </r>
  <r>
    <n v="4"/>
    <s v="Coquimbo"/>
    <n v="4303"/>
    <s v="Monte Patria"/>
    <n v="100109"/>
    <s v="Uva"/>
    <x v="9"/>
    <x v="9"/>
    <n v="1"/>
    <s v="Artesanal"/>
    <n v="4"/>
    <s v="Deshidratados"/>
    <n v="7"/>
  </r>
  <r>
    <n v="4"/>
    <s v="Coquimbo"/>
    <n v="4303"/>
    <s v="Monte Patria"/>
    <n v="100109"/>
    <s v="Uva"/>
    <x v="9"/>
    <x v="9"/>
    <n v="1"/>
    <s v="Artesanal"/>
    <n v="4"/>
    <s v="Deshidratados"/>
    <n v="7"/>
  </r>
  <r>
    <n v="4"/>
    <s v="Coquimbo"/>
    <n v="4303"/>
    <s v="Monte Patria"/>
    <n v="100109"/>
    <s v="Uva"/>
    <x v="9"/>
    <x v="9"/>
    <n v="1"/>
    <s v="Artesanal"/>
    <n v="4"/>
    <s v="Deshidratados"/>
    <n v="7"/>
  </r>
  <r>
    <n v="4"/>
    <s v="Coquimbo"/>
    <n v="4303"/>
    <s v="Monte Patria"/>
    <n v="100109"/>
    <s v="Uva"/>
    <x v="9"/>
    <x v="9"/>
    <n v="1"/>
    <s v="Artesanal"/>
    <n v="4"/>
    <s v="Deshidratados"/>
    <n v="7"/>
  </r>
  <r>
    <n v="4"/>
    <s v="Coquimbo"/>
    <n v="4106"/>
    <s v="Vicuña"/>
    <n v="100109"/>
    <s v="Uva"/>
    <x v="9"/>
    <x v="9"/>
    <n v="2"/>
    <s v="Industrial"/>
    <n v="4"/>
    <s v="Deshidratados"/>
    <n v="7"/>
  </r>
  <r>
    <n v="4"/>
    <s v="Coquimbo"/>
    <n v="4106"/>
    <s v="Vicuña"/>
    <n v="100109"/>
    <s v="Uva"/>
    <x v="9"/>
    <x v="9"/>
    <n v="2"/>
    <s v="Industrial"/>
    <n v="4"/>
    <s v="Deshidratados"/>
    <n v="7"/>
  </r>
  <r>
    <n v="4"/>
    <s v="Coquimbo"/>
    <n v="4303"/>
    <s v="Monte Patria"/>
    <n v="100109"/>
    <s v="Uva"/>
    <x v="9"/>
    <x v="9"/>
    <n v="1"/>
    <s v="Artesanal"/>
    <n v="4"/>
    <s v="Deshidratados"/>
    <n v="7"/>
  </r>
  <r>
    <n v="4"/>
    <s v="Coquimbo"/>
    <n v="4204"/>
    <s v="Salamanca"/>
    <n v="100103"/>
    <s v="Frutos de hueso (carozo)"/>
    <x v="6"/>
    <x v="6"/>
    <n v="2"/>
    <s v="Industrial"/>
    <n v="4"/>
    <s v="Deshidratados"/>
    <n v="7"/>
  </r>
  <r>
    <n v="4"/>
    <s v="Coquimbo"/>
    <n v="4204"/>
    <s v="Salamanca"/>
    <n v="100103"/>
    <s v="Frutos de hueso (carozo)"/>
    <x v="6"/>
    <x v="6"/>
    <n v="2"/>
    <s v="Industrial"/>
    <n v="4"/>
    <s v="Deshidratados"/>
    <n v="2"/>
  </r>
  <r>
    <n v="5"/>
    <s v="Valparaíso"/>
    <n v="5402"/>
    <s v="Cabildo"/>
    <n v="100103"/>
    <s v="Frutos de hueso (carozo)"/>
    <x v="3"/>
    <x v="3"/>
    <n v="2"/>
    <s v="Industrial"/>
    <n v="4"/>
    <s v="Deshidratados"/>
    <n v="5"/>
  </r>
  <r>
    <n v="5"/>
    <s v="Valparaíso"/>
    <n v="5301"/>
    <s v="Los Andes"/>
    <n v="100103"/>
    <s v="Frutos de hueso (carozo)"/>
    <x v="3"/>
    <x v="3"/>
    <n v="1"/>
    <s v="Artesanal"/>
    <n v="4"/>
    <s v="Deshidratados"/>
    <n v="5"/>
  </r>
  <r>
    <n v="5"/>
    <s v="Valparaíso"/>
    <n v="5301"/>
    <s v="Los Andes"/>
    <n v="100109"/>
    <s v="Uva"/>
    <x v="9"/>
    <x v="9"/>
    <n v="1"/>
    <s v="Artesanal"/>
    <n v="4"/>
    <s v="Deshidratados"/>
    <n v="5"/>
  </r>
  <r>
    <n v="5"/>
    <s v="Valparaíso"/>
    <n v="5301"/>
    <s v="Los Andes"/>
    <n v="100105"/>
    <s v="Frutos secos"/>
    <x v="25"/>
    <x v="25"/>
    <n v="2"/>
    <s v="Industrial"/>
    <n v="4"/>
    <s v="Deshidratados"/>
    <n v="6"/>
  </r>
  <r>
    <n v="5"/>
    <s v="Valparaíso"/>
    <n v="5301"/>
    <s v="Los Andes"/>
    <n v="100105"/>
    <s v="Frutos secos"/>
    <x v="25"/>
    <x v="25"/>
    <n v="2"/>
    <s v="Industrial"/>
    <n v="4"/>
    <s v="Deshidratados"/>
    <n v="2"/>
  </r>
  <r>
    <n v="5"/>
    <s v="Valparaíso"/>
    <n v="5506"/>
    <s v="Nogales"/>
    <n v="100109"/>
    <s v="Uva"/>
    <x v="9"/>
    <x v="9"/>
    <n v="2"/>
    <s v="Industrial"/>
    <n v="4"/>
    <s v="Deshidratados"/>
    <n v="6"/>
  </r>
  <r>
    <n v="5"/>
    <s v="Valparaíso"/>
    <n v="5704"/>
    <s v="Panquehue"/>
    <n v="100109"/>
    <s v="Uva"/>
    <x v="9"/>
    <x v="9"/>
    <n v="2"/>
    <s v="Industrial"/>
    <n v="4"/>
    <s v="Deshidratados"/>
    <n v="5"/>
  </r>
  <r>
    <n v="5"/>
    <s v="Valparaíso"/>
    <n v="5705"/>
    <s v="Putaendo"/>
    <n v="100103"/>
    <s v="Frutos de hueso (carozo)"/>
    <x v="14"/>
    <x v="14"/>
    <n v="1"/>
    <s v="Artesanal"/>
    <n v="4"/>
    <s v="Deshidratados"/>
    <n v="5"/>
  </r>
  <r>
    <n v="5"/>
    <s v="Valparaíso"/>
    <n v="5705"/>
    <s v="Putaendo"/>
    <n v="100103"/>
    <s v="Frutos de hueso (carozo)"/>
    <x v="6"/>
    <x v="6"/>
    <n v="1"/>
    <s v="Artesanal"/>
    <n v="4"/>
    <s v="Deshidratados"/>
    <n v="2"/>
  </r>
  <r>
    <n v="5"/>
    <s v="Valparaíso"/>
    <n v="5705"/>
    <s v="Putaendo"/>
    <n v="100103"/>
    <s v="Frutos de hueso (carozo)"/>
    <x v="6"/>
    <x v="6"/>
    <n v="1"/>
    <s v="Artesanal"/>
    <n v="4"/>
    <s v="Deshidratados"/>
    <n v="2"/>
  </r>
  <r>
    <n v="5"/>
    <s v="Valparaíso"/>
    <n v="5705"/>
    <s v="Putaendo"/>
    <n v="100103"/>
    <s v="Frutos de hueso (carozo)"/>
    <x v="3"/>
    <x v="3"/>
    <n v="1"/>
    <s v="Artesanal"/>
    <n v="4"/>
    <s v="Deshidratados"/>
    <n v="5"/>
  </r>
  <r>
    <n v="5"/>
    <s v="Valparaíso"/>
    <n v="5705"/>
    <s v="Putaendo"/>
    <n v="100103"/>
    <s v="Frutos de hueso (carozo)"/>
    <x v="3"/>
    <x v="3"/>
    <n v="1"/>
    <s v="Artesanal"/>
    <n v="4"/>
    <s v="Deshidratados"/>
    <n v="5"/>
  </r>
  <r>
    <n v="5"/>
    <s v="Valparaíso"/>
    <n v="5705"/>
    <s v="Putaendo"/>
    <n v="100103"/>
    <s v="Frutos de hueso (carozo)"/>
    <x v="3"/>
    <x v="3"/>
    <n v="1"/>
    <s v="Artesanal"/>
    <n v="4"/>
    <s v="Deshidratados"/>
    <n v="5"/>
  </r>
  <r>
    <n v="5"/>
    <s v="Valparaíso"/>
    <n v="5705"/>
    <s v="Putaendo"/>
    <n v="100103"/>
    <s v="Frutos de hueso (carozo)"/>
    <x v="3"/>
    <x v="3"/>
    <n v="1"/>
    <s v="Artesanal"/>
    <n v="4"/>
    <s v="Deshidratados"/>
    <n v="5"/>
  </r>
  <r>
    <n v="5"/>
    <s v="Valparaíso"/>
    <n v="5705"/>
    <s v="Putaendo"/>
    <n v="100103"/>
    <s v="Frutos de hueso (carozo)"/>
    <x v="3"/>
    <x v="3"/>
    <n v="1"/>
    <s v="Artesanal"/>
    <n v="4"/>
    <s v="Deshidratados"/>
    <n v="5"/>
  </r>
  <r>
    <n v="5"/>
    <s v="Valparaíso"/>
    <n v="5705"/>
    <s v="Putaendo"/>
    <n v="100103"/>
    <s v="Frutos de hueso (carozo)"/>
    <x v="3"/>
    <x v="3"/>
    <n v="1"/>
    <s v="Artesanal"/>
    <n v="4"/>
    <s v="Deshidratados"/>
    <n v="5"/>
  </r>
  <r>
    <n v="5"/>
    <s v="Valparaíso"/>
    <n v="5705"/>
    <s v="Putaendo"/>
    <n v="100103"/>
    <s v="Frutos de hueso (carozo)"/>
    <x v="3"/>
    <x v="3"/>
    <n v="1"/>
    <s v="Artesanal"/>
    <n v="4"/>
    <s v="Deshidratados"/>
    <n v="5"/>
  </r>
  <r>
    <n v="5"/>
    <s v="Valparaíso"/>
    <n v="5705"/>
    <s v="Putaendo"/>
    <n v="100103"/>
    <s v="Frutos de hueso (carozo)"/>
    <x v="3"/>
    <x v="3"/>
    <n v="1"/>
    <s v="Artesanal"/>
    <n v="4"/>
    <s v="Deshidratados"/>
    <n v="2"/>
  </r>
  <r>
    <n v="5"/>
    <s v="Valparaíso"/>
    <n v="5705"/>
    <s v="Putaendo"/>
    <n v="100103"/>
    <s v="Frutos de hueso (carozo)"/>
    <x v="3"/>
    <x v="3"/>
    <n v="1"/>
    <s v="Artesanal"/>
    <n v="4"/>
    <s v="Deshidratados"/>
    <n v="2"/>
  </r>
  <r>
    <n v="5"/>
    <s v="Valparaíso"/>
    <n v="5705"/>
    <s v="Putaendo"/>
    <n v="100103"/>
    <s v="Frutos de hueso (carozo)"/>
    <x v="3"/>
    <x v="3"/>
    <n v="1"/>
    <s v="Artesanal"/>
    <n v="4"/>
    <s v="Deshidratados"/>
    <n v="2"/>
  </r>
  <r>
    <n v="5"/>
    <s v="Valparaíso"/>
    <n v="5705"/>
    <s v="Putaendo"/>
    <n v="100109"/>
    <s v="Uva"/>
    <x v="9"/>
    <x v="9"/>
    <n v="1"/>
    <s v="Artesanal"/>
    <n v="4"/>
    <s v="Deshidratados"/>
    <n v="5"/>
  </r>
  <r>
    <n v="5"/>
    <s v="Valparaíso"/>
    <n v="5705"/>
    <s v="Putaendo"/>
    <n v="100109"/>
    <s v="Uva"/>
    <x v="9"/>
    <x v="9"/>
    <n v="1"/>
    <s v="Artesanal"/>
    <n v="4"/>
    <s v="Deshidratados"/>
    <n v="5"/>
  </r>
  <r>
    <n v="5"/>
    <s v="Valparaíso"/>
    <n v="5705"/>
    <s v="Putaendo"/>
    <n v="100103"/>
    <s v="Frutos de hueso (carozo)"/>
    <x v="3"/>
    <x v="3"/>
    <n v="2"/>
    <s v="Industrial"/>
    <n v="4"/>
    <s v="Deshidratados"/>
    <n v="2"/>
  </r>
  <r>
    <n v="5"/>
    <s v="Valparaíso"/>
    <n v="5705"/>
    <s v="Putaendo"/>
    <n v="100109"/>
    <s v="Uva"/>
    <x v="9"/>
    <x v="9"/>
    <n v="2"/>
    <s v="Industrial"/>
    <n v="4"/>
    <s v="Deshidratados"/>
    <n v="2"/>
  </r>
  <r>
    <n v="5"/>
    <s v="Valparaíso"/>
    <n v="5701"/>
    <s v="San Felipe"/>
    <n v="100103"/>
    <s v="Frutos de hueso (carozo)"/>
    <x v="3"/>
    <x v="3"/>
    <n v="1"/>
    <s v="Artesanal"/>
    <n v="4"/>
    <s v="Deshidratados"/>
    <n v="2"/>
  </r>
  <r>
    <n v="5"/>
    <s v="Valparaíso"/>
    <n v="5701"/>
    <s v="San Felipe"/>
    <n v="100109"/>
    <s v="Uva"/>
    <x v="9"/>
    <x v="9"/>
    <n v="1"/>
    <s v="Artesanal"/>
    <n v="4"/>
    <s v="Deshidratados"/>
    <n v="6"/>
  </r>
  <r>
    <n v="5"/>
    <s v="Valparaíso"/>
    <n v="5701"/>
    <s v="San Felipe"/>
    <n v="100105"/>
    <s v="Frutos secos"/>
    <x v="25"/>
    <x v="25"/>
    <n v="2"/>
    <s v="Industrial"/>
    <n v="4"/>
    <s v="Deshidratados"/>
    <n v="5"/>
  </r>
  <r>
    <n v="5"/>
    <s v="Valparaíso"/>
    <n v="5701"/>
    <s v="San Felipe"/>
    <n v="100109"/>
    <s v="Uva"/>
    <x v="9"/>
    <x v="9"/>
    <n v="2"/>
    <s v="Industrial"/>
    <n v="4"/>
    <s v="Deshidratados"/>
    <n v="6"/>
  </r>
  <r>
    <n v="5"/>
    <s v="Valparaíso"/>
    <n v="5703"/>
    <s v="Llaillay"/>
    <n v="100103"/>
    <s v="Frutos de hueso (carozo)"/>
    <x v="21"/>
    <x v="21"/>
    <n v="2"/>
    <s v="Industrial"/>
    <n v="4"/>
    <s v="Deshidratados"/>
    <n v="5"/>
  </r>
  <r>
    <n v="5"/>
    <s v="Valparaíso"/>
    <n v="5703"/>
    <s v="Llaillay"/>
    <n v="100103"/>
    <s v="Frutos de hueso (carozo)"/>
    <x v="21"/>
    <x v="21"/>
    <n v="1"/>
    <s v="Artesanal"/>
    <n v="4"/>
    <s v="Deshidratados"/>
    <n v="5"/>
  </r>
  <r>
    <n v="5"/>
    <s v="Valparaíso"/>
    <n v="5703"/>
    <s v="Llaillay"/>
    <n v="100103"/>
    <s v="Frutos de hueso (carozo)"/>
    <x v="6"/>
    <x v="6"/>
    <n v="1"/>
    <s v="Artesanal"/>
    <n v="4"/>
    <s v="Deshidratados"/>
    <n v="5"/>
  </r>
  <r>
    <n v="5"/>
    <s v="Valparaíso"/>
    <n v="5703"/>
    <s v="Llaillay"/>
    <n v="100103"/>
    <s v="Frutos de hueso (carozo)"/>
    <x v="6"/>
    <x v="6"/>
    <n v="2"/>
    <s v="Industrial"/>
    <n v="4"/>
    <s v="Deshidratados"/>
    <n v="2"/>
  </r>
  <r>
    <n v="5"/>
    <s v="Valparaíso"/>
    <n v="5301"/>
    <s v="Los Andes"/>
    <n v="100109"/>
    <s v="Uva"/>
    <x v="9"/>
    <x v="9"/>
    <n v="2"/>
    <s v="Industrial"/>
    <n v="4"/>
    <s v="Deshidratados"/>
    <n v="6"/>
  </r>
  <r>
    <n v="5"/>
    <s v="Valparaíso"/>
    <n v="5301"/>
    <s v="Los Andes"/>
    <n v="100103"/>
    <s v="Frutos de hueso (carozo)"/>
    <x v="3"/>
    <x v="3"/>
    <n v="2"/>
    <s v="Industrial"/>
    <n v="4"/>
    <s v="Deshidratados"/>
    <n v="6"/>
  </r>
  <r>
    <n v="5"/>
    <s v="Valparaíso"/>
    <n v="5506"/>
    <s v="Nogales"/>
    <n v="100103"/>
    <s v="Frutos de hueso (carozo)"/>
    <x v="21"/>
    <x v="21"/>
    <n v="1"/>
    <s v="Artesanal"/>
    <n v="4"/>
    <s v="Deshidratados"/>
    <n v="5"/>
  </r>
  <r>
    <n v="5"/>
    <s v="Valparaíso"/>
    <n v="5705"/>
    <s v="Putaendo"/>
    <n v="100103"/>
    <s v="Frutos de hueso (carozo)"/>
    <x v="3"/>
    <x v="3"/>
    <n v="2"/>
    <s v="Industrial"/>
    <n v="4"/>
    <s v="Deshidratados"/>
    <n v="2"/>
  </r>
  <r>
    <n v="5"/>
    <s v="Valparaíso"/>
    <n v="5705"/>
    <s v="Putaendo"/>
    <n v="100103"/>
    <s v="Frutos de hueso (carozo)"/>
    <x v="3"/>
    <x v="3"/>
    <n v="1"/>
    <s v="Artesanal"/>
    <n v="4"/>
    <s v="Deshidratados"/>
    <n v="2"/>
  </r>
  <r>
    <n v="5"/>
    <s v="Valparaíso"/>
    <n v="5705"/>
    <s v="Putaendo"/>
    <n v="100103"/>
    <s v="Frutos de hueso (carozo)"/>
    <x v="3"/>
    <x v="3"/>
    <n v="1"/>
    <s v="Artesanal"/>
    <n v="4"/>
    <s v="Deshidratados"/>
    <n v="5"/>
  </r>
  <r>
    <n v="5"/>
    <s v="Valparaíso"/>
    <n v="5705"/>
    <s v="Putaendo"/>
    <n v="100103"/>
    <s v="Frutos de hueso (carozo)"/>
    <x v="3"/>
    <x v="3"/>
    <n v="1"/>
    <s v="Artesanal"/>
    <n v="4"/>
    <s v="Deshidratados"/>
    <n v="2"/>
  </r>
  <r>
    <n v="5"/>
    <s v="Valparaíso"/>
    <n v="5705"/>
    <s v="Putaendo"/>
    <n v="100103"/>
    <s v="Frutos de hueso (carozo)"/>
    <x v="3"/>
    <x v="3"/>
    <n v="1"/>
    <s v="Artesanal"/>
    <n v="4"/>
    <s v="Deshidratados"/>
    <n v="2"/>
  </r>
  <r>
    <n v="5"/>
    <s v="Valparaíso"/>
    <n v="5705"/>
    <s v="Putaendo"/>
    <n v="100103"/>
    <s v="Frutos de hueso (carozo)"/>
    <x v="3"/>
    <x v="3"/>
    <n v="2"/>
    <s v="Industrial"/>
    <n v="4"/>
    <s v="Deshidratados"/>
    <n v="2"/>
  </r>
  <r>
    <n v="5"/>
    <s v="Valparaíso"/>
    <n v="5705"/>
    <s v="Putaendo"/>
    <n v="100103"/>
    <s v="Frutos de hueso (carozo)"/>
    <x v="3"/>
    <x v="3"/>
    <n v="2"/>
    <s v="Industrial"/>
    <n v="4"/>
    <s v="Deshidratados"/>
    <n v="5"/>
  </r>
  <r>
    <n v="5"/>
    <s v="Valparaíso"/>
    <n v="5705"/>
    <s v="Putaendo"/>
    <n v="100103"/>
    <s v="Frutos de hueso (carozo)"/>
    <x v="3"/>
    <x v="3"/>
    <n v="1"/>
    <s v="Artesanal"/>
    <n v="4"/>
    <s v="Deshidratados"/>
    <n v="7"/>
  </r>
  <r>
    <n v="5"/>
    <s v="Valparaíso"/>
    <n v="5705"/>
    <s v="Putaendo"/>
    <n v="100103"/>
    <s v="Frutos de hueso (carozo)"/>
    <x v="3"/>
    <x v="3"/>
    <n v="1"/>
    <s v="Artesanal"/>
    <n v="4"/>
    <s v="Deshidratados"/>
    <n v="2"/>
  </r>
  <r>
    <n v="5"/>
    <s v="Valparaíso"/>
    <n v="5705"/>
    <s v="Putaendo"/>
    <n v="100109"/>
    <s v="Uva"/>
    <x v="9"/>
    <x v="9"/>
    <n v="2"/>
    <s v="Industrial"/>
    <n v="4"/>
    <s v="Deshidratados"/>
    <n v="2"/>
  </r>
  <r>
    <n v="5"/>
    <s v="Valparaíso"/>
    <n v="5705"/>
    <s v="Putaendo"/>
    <n v="100103"/>
    <s v="Frutos de hueso (carozo)"/>
    <x v="3"/>
    <x v="3"/>
    <n v="2"/>
    <s v="Industrial"/>
    <n v="4"/>
    <s v="Deshidratados"/>
    <n v="2"/>
  </r>
  <r>
    <n v="5"/>
    <s v="Valparaíso"/>
    <n v="5705"/>
    <s v="Putaendo"/>
    <n v="100109"/>
    <s v="Uva"/>
    <x v="9"/>
    <x v="9"/>
    <n v="2"/>
    <s v="Industrial"/>
    <n v="4"/>
    <s v="Deshidratados"/>
    <n v="5"/>
  </r>
  <r>
    <n v="5"/>
    <s v="Valparaíso"/>
    <n v="5705"/>
    <s v="Putaendo"/>
    <n v="100109"/>
    <s v="Uva"/>
    <x v="9"/>
    <x v="9"/>
    <n v="2"/>
    <s v="Industrial"/>
    <n v="4"/>
    <s v="Deshidratados"/>
    <n v="2"/>
  </r>
  <r>
    <n v="5"/>
    <s v="Valparaíso"/>
    <n v="5705"/>
    <s v="Putaendo"/>
    <n v="100103"/>
    <s v="Frutos de hueso (carozo)"/>
    <x v="3"/>
    <x v="3"/>
    <n v="1"/>
    <s v="Artesanal"/>
    <n v="4"/>
    <s v="Deshidratados"/>
    <n v="2"/>
  </r>
  <r>
    <n v="5"/>
    <s v="Valparaíso"/>
    <n v="5705"/>
    <s v="Putaendo"/>
    <n v="100103"/>
    <s v="Frutos de hueso (carozo)"/>
    <x v="3"/>
    <x v="3"/>
    <n v="1"/>
    <s v="Artesanal"/>
    <n v="4"/>
    <s v="Deshidratados"/>
    <n v="2"/>
  </r>
  <r>
    <n v="5"/>
    <s v="Valparaíso"/>
    <n v="5701"/>
    <s v="San Felipe"/>
    <n v="100109"/>
    <s v="Uva"/>
    <x v="9"/>
    <x v="9"/>
    <n v="2"/>
    <s v="Industrial"/>
    <n v="4"/>
    <s v="Deshidratados"/>
    <n v="6"/>
  </r>
  <r>
    <n v="5"/>
    <s v="Valparaíso"/>
    <n v="5701"/>
    <s v="San Felipe"/>
    <n v="100109"/>
    <s v="Uva"/>
    <x v="9"/>
    <x v="9"/>
    <n v="2"/>
    <s v="Industrial"/>
    <n v="4"/>
    <s v="Deshidratados"/>
    <n v="6"/>
  </r>
  <r>
    <n v="5"/>
    <s v="Valparaíso"/>
    <n v="5701"/>
    <s v="San Felipe"/>
    <n v="100109"/>
    <s v="Uva"/>
    <x v="9"/>
    <x v="9"/>
    <n v="1"/>
    <s v="Artesanal"/>
    <n v="4"/>
    <s v="Deshidratados"/>
    <n v="2"/>
  </r>
  <r>
    <n v="5"/>
    <s v="Valparaíso"/>
    <n v="5701"/>
    <s v="San Felipe"/>
    <n v="100103"/>
    <s v="Frutos de hueso (carozo)"/>
    <x v="3"/>
    <x v="3"/>
    <n v="1"/>
    <s v="Artesanal"/>
    <n v="4"/>
    <s v="Deshidratados"/>
    <n v="7"/>
  </r>
  <r>
    <n v="5"/>
    <s v="Valparaíso"/>
    <n v="5701"/>
    <s v="San Felipe"/>
    <n v="100109"/>
    <s v="Uva"/>
    <x v="9"/>
    <x v="9"/>
    <n v="2"/>
    <s v="Industrial"/>
    <n v="4"/>
    <s v="Deshidratados"/>
    <n v="6"/>
  </r>
  <r>
    <n v="5"/>
    <s v="Valparaíso"/>
    <n v="5706"/>
    <s v="Santa María"/>
    <n v="100109"/>
    <s v="Uva"/>
    <x v="9"/>
    <x v="9"/>
    <n v="2"/>
    <s v="Industrial"/>
    <n v="4"/>
    <s v="Deshidratados"/>
    <n v="6"/>
  </r>
  <r>
    <n v="5"/>
    <s v="Valparaíso"/>
    <n v="5706"/>
    <s v="Santa María"/>
    <n v="100105"/>
    <s v="Frutos secos"/>
    <x v="25"/>
    <x v="25"/>
    <n v="1"/>
    <s v="Artesanal"/>
    <n v="4"/>
    <s v="Deshidratados"/>
    <n v="5"/>
  </r>
  <r>
    <n v="5"/>
    <s v="Valparaíso"/>
    <n v="5706"/>
    <s v="Santa María"/>
    <n v="100101"/>
    <s v="Berries"/>
    <x v="17"/>
    <x v="17"/>
    <n v="1"/>
    <s v="Artesanal"/>
    <n v="4"/>
    <s v="Deshidratados"/>
    <n v="5"/>
  </r>
  <r>
    <n v="5"/>
    <s v="Valparaíso"/>
    <n v="5706"/>
    <s v="Santa María"/>
    <n v="100103"/>
    <s v="Frutos de hueso (carozo)"/>
    <x v="21"/>
    <x v="21"/>
    <n v="1"/>
    <s v="Artesanal"/>
    <n v="4"/>
    <s v="Deshidratados"/>
    <n v="5"/>
  </r>
  <r>
    <n v="5"/>
    <s v="Valparaíso"/>
    <n v="5706"/>
    <s v="Santa María"/>
    <n v="100103"/>
    <s v="Frutos de hueso (carozo)"/>
    <x v="3"/>
    <x v="3"/>
    <n v="1"/>
    <s v="Artesanal"/>
    <n v="4"/>
    <s v="Deshidratados"/>
    <n v="5"/>
  </r>
  <r>
    <n v="5"/>
    <s v="Valparaíso"/>
    <n v="5706"/>
    <s v="Santa María"/>
    <n v="100103"/>
    <s v="Frutos de hueso (carozo)"/>
    <x v="3"/>
    <x v="3"/>
    <n v="1"/>
    <s v="Artesanal"/>
    <n v="4"/>
    <s v="Deshidratados"/>
    <n v="2"/>
  </r>
  <r>
    <n v="5"/>
    <s v="Valparaíso"/>
    <n v="5706"/>
    <s v="Santa María"/>
    <n v="100103"/>
    <s v="Frutos de hueso (carozo)"/>
    <x v="3"/>
    <x v="3"/>
    <n v="1"/>
    <s v="Artesanal"/>
    <n v="4"/>
    <s v="Deshidratados"/>
    <n v="6"/>
  </r>
  <r>
    <n v="5"/>
    <s v="Valparaíso"/>
    <n v="5706"/>
    <s v="Santa María"/>
    <n v="100109"/>
    <s v="Uva"/>
    <x v="9"/>
    <x v="9"/>
    <n v="1"/>
    <s v="Artesanal"/>
    <n v="4"/>
    <s v="Deshidratados"/>
    <n v="6"/>
  </r>
  <r>
    <n v="5"/>
    <s v="Valparaíso"/>
    <n v="5402"/>
    <s v="Cabildo"/>
    <n v="100103"/>
    <s v="Frutos de hueso (carozo)"/>
    <x v="21"/>
    <x v="21"/>
    <n v="1"/>
    <s v="Artesanal"/>
    <n v="4"/>
    <s v="Deshidratados"/>
    <n v="5"/>
  </r>
  <r>
    <n v="5"/>
    <s v="Valparaíso"/>
    <n v="5402"/>
    <s v="Cabildo"/>
    <n v="100103"/>
    <s v="Frutos de hueso (carozo)"/>
    <x v="3"/>
    <x v="3"/>
    <n v="1"/>
    <s v="Artesanal"/>
    <n v="4"/>
    <s v="Deshidratados"/>
    <n v="5"/>
  </r>
  <r>
    <n v="5"/>
    <s v="Valparaíso"/>
    <n v="5506"/>
    <s v="Nogales"/>
    <n v="100109"/>
    <s v="Uva"/>
    <x v="9"/>
    <x v="9"/>
    <n v="2"/>
    <s v="Industrial"/>
    <n v="4"/>
    <s v="Deshidratados"/>
    <n v="2"/>
  </r>
  <r>
    <n v="5"/>
    <s v="Valparaíso"/>
    <n v="5704"/>
    <s v="Panquehue"/>
    <n v="100109"/>
    <s v="Uva"/>
    <x v="9"/>
    <x v="9"/>
    <n v="2"/>
    <s v="Industrial"/>
    <n v="4"/>
    <s v="Deshidratados"/>
    <n v="6"/>
  </r>
  <r>
    <n v="5"/>
    <s v="Valparaíso"/>
    <n v="5705"/>
    <s v="Putaendo"/>
    <n v="100103"/>
    <s v="Frutos de hueso (carozo)"/>
    <x v="21"/>
    <x v="21"/>
    <n v="2"/>
    <s v="Industrial"/>
    <n v="4"/>
    <s v="Deshidratados"/>
    <n v="2"/>
  </r>
  <r>
    <n v="5"/>
    <s v="Valparaíso"/>
    <n v="5705"/>
    <s v="Putaendo"/>
    <n v="100101"/>
    <s v="Berries"/>
    <x v="17"/>
    <x v="17"/>
    <n v="2"/>
    <s v="Industrial"/>
    <n v="4"/>
    <s v="Deshidratados"/>
    <n v="2"/>
  </r>
  <r>
    <n v="5"/>
    <s v="Valparaíso"/>
    <n v="5705"/>
    <s v="Putaendo"/>
    <n v="100103"/>
    <s v="Frutos de hueso (carozo)"/>
    <x v="3"/>
    <x v="3"/>
    <n v="1"/>
    <s v="Artesanal"/>
    <n v="4"/>
    <s v="Deshidratados"/>
    <n v="2"/>
  </r>
  <r>
    <n v="5"/>
    <s v="Valparaíso"/>
    <n v="5705"/>
    <s v="Putaendo"/>
    <n v="100103"/>
    <s v="Frutos de hueso (carozo)"/>
    <x v="3"/>
    <x v="3"/>
    <n v="1"/>
    <s v="Artesanal"/>
    <n v="4"/>
    <s v="Deshidratados"/>
    <n v="2"/>
  </r>
  <r>
    <n v="5"/>
    <s v="Valparaíso"/>
    <n v="5705"/>
    <s v="Putaendo"/>
    <n v="100103"/>
    <s v="Frutos de hueso (carozo)"/>
    <x v="3"/>
    <x v="3"/>
    <n v="2"/>
    <s v="Industrial"/>
    <n v="4"/>
    <s v="Deshidratados"/>
    <n v="2"/>
  </r>
  <r>
    <n v="5"/>
    <s v="Valparaíso"/>
    <n v="5705"/>
    <s v="Putaendo"/>
    <n v="100103"/>
    <s v="Frutos de hueso (carozo)"/>
    <x v="21"/>
    <x v="21"/>
    <n v="2"/>
    <s v="Industrial"/>
    <n v="4"/>
    <s v="Deshidratados"/>
    <n v="2"/>
  </r>
  <r>
    <n v="5"/>
    <s v="Valparaíso"/>
    <n v="5705"/>
    <s v="Putaendo"/>
    <n v="100103"/>
    <s v="Frutos de hueso (carozo)"/>
    <x v="3"/>
    <x v="3"/>
    <n v="1"/>
    <s v="Artesanal"/>
    <n v="4"/>
    <s v="Deshidratados"/>
    <n v="5"/>
  </r>
  <r>
    <n v="5"/>
    <s v="Valparaíso"/>
    <n v="5705"/>
    <s v="Putaendo"/>
    <n v="100103"/>
    <s v="Frutos de hueso (carozo)"/>
    <x v="3"/>
    <x v="3"/>
    <n v="1"/>
    <s v="Artesanal"/>
    <n v="4"/>
    <s v="Deshidratados"/>
    <n v="2"/>
  </r>
  <r>
    <n v="5"/>
    <s v="Valparaíso"/>
    <n v="5705"/>
    <s v="Putaendo"/>
    <n v="100103"/>
    <s v="Frutos de hueso (carozo)"/>
    <x v="3"/>
    <x v="3"/>
    <n v="1"/>
    <s v="Artesanal"/>
    <n v="4"/>
    <s v="Deshidratados"/>
    <n v="2"/>
  </r>
  <r>
    <n v="5"/>
    <s v="Valparaíso"/>
    <n v="5705"/>
    <s v="Putaendo"/>
    <n v="100103"/>
    <s v="Frutos de hueso (carozo)"/>
    <x v="3"/>
    <x v="3"/>
    <n v="2"/>
    <s v="Industrial"/>
    <n v="4"/>
    <s v="Deshidratados"/>
    <n v="2"/>
  </r>
  <r>
    <n v="5"/>
    <s v="Valparaíso"/>
    <n v="5705"/>
    <s v="Putaendo"/>
    <n v="100103"/>
    <s v="Frutos de hueso (carozo)"/>
    <x v="3"/>
    <x v="3"/>
    <n v="2"/>
    <s v="Industrial"/>
    <n v="4"/>
    <s v="Deshidratados"/>
    <n v="2"/>
  </r>
  <r>
    <n v="5"/>
    <s v="Valparaíso"/>
    <n v="5705"/>
    <s v="Putaendo"/>
    <n v="100103"/>
    <s v="Frutos de hueso (carozo)"/>
    <x v="3"/>
    <x v="3"/>
    <n v="2"/>
    <s v="Industrial"/>
    <n v="4"/>
    <s v="Deshidratados"/>
    <n v="2"/>
  </r>
  <r>
    <n v="5"/>
    <s v="Valparaíso"/>
    <n v="5705"/>
    <s v="Putaendo"/>
    <n v="100103"/>
    <s v="Frutos de hueso (carozo)"/>
    <x v="3"/>
    <x v="3"/>
    <n v="1"/>
    <s v="Artesanal"/>
    <n v="4"/>
    <s v="Deshidratados"/>
    <n v="2"/>
  </r>
  <r>
    <n v="5"/>
    <s v="Valparaíso"/>
    <n v="5705"/>
    <s v="Putaendo"/>
    <n v="100104"/>
    <s v="Frutos de pepita"/>
    <x v="13"/>
    <x v="13"/>
    <n v="1"/>
    <s v="Artesanal"/>
    <n v="4"/>
    <s v="Deshidratados"/>
    <n v="2"/>
  </r>
  <r>
    <n v="5"/>
    <s v="Valparaíso"/>
    <n v="5705"/>
    <s v="Putaendo"/>
    <n v="100101"/>
    <s v="Berries"/>
    <x v="26"/>
    <x v="26"/>
    <n v="1"/>
    <s v="Artesanal"/>
    <n v="4"/>
    <s v="Deshidratados"/>
    <n v="2"/>
  </r>
  <r>
    <n v="5"/>
    <s v="Valparaíso"/>
    <n v="5705"/>
    <s v="Putaendo"/>
    <n v="100103"/>
    <s v="Frutos de hueso (carozo)"/>
    <x v="3"/>
    <x v="3"/>
    <n v="2"/>
    <s v="Industrial"/>
    <n v="4"/>
    <s v="Deshidratados"/>
    <n v="2"/>
  </r>
  <r>
    <n v="5"/>
    <s v="Valparaíso"/>
    <n v="5705"/>
    <s v="Putaendo"/>
    <n v="100103"/>
    <s v="Frutos de hueso (carozo)"/>
    <x v="3"/>
    <x v="3"/>
    <n v="1"/>
    <s v="Artesanal"/>
    <n v="4"/>
    <s v="Deshidratados"/>
    <n v="5"/>
  </r>
  <r>
    <n v="5"/>
    <s v="Valparaíso"/>
    <n v="5705"/>
    <s v="Putaendo"/>
    <n v="100103"/>
    <s v="Frutos de hueso (carozo)"/>
    <x v="3"/>
    <x v="3"/>
    <n v="2"/>
    <s v="Industrial"/>
    <n v="4"/>
    <s v="Deshidratados"/>
    <n v="2"/>
  </r>
  <r>
    <n v="5"/>
    <s v="Valparaíso"/>
    <n v="5705"/>
    <s v="Putaendo"/>
    <n v="100103"/>
    <s v="Frutos de hueso (carozo)"/>
    <x v="3"/>
    <x v="3"/>
    <n v="1"/>
    <s v="Artesanal"/>
    <n v="4"/>
    <s v="Deshidratados"/>
    <n v="2"/>
  </r>
  <r>
    <n v="5"/>
    <s v="Valparaíso"/>
    <n v="5304"/>
    <s v="San Esteban"/>
    <n v="100109"/>
    <s v="Uva"/>
    <x v="9"/>
    <x v="9"/>
    <n v="2"/>
    <s v="Industrial"/>
    <n v="4"/>
    <s v="Deshidratados"/>
    <n v="5"/>
  </r>
  <r>
    <n v="5"/>
    <s v="Valparaíso"/>
    <n v="5701"/>
    <s v="San Felipe"/>
    <n v="100109"/>
    <s v="Uva"/>
    <x v="9"/>
    <x v="9"/>
    <n v="2"/>
    <s v="Industrial"/>
    <n v="4"/>
    <s v="Deshidratados"/>
    <n v="2"/>
  </r>
  <r>
    <n v="5"/>
    <s v="Valparaíso"/>
    <n v="5701"/>
    <s v="San Felipe"/>
    <n v="100109"/>
    <s v="Uva"/>
    <x v="9"/>
    <x v="9"/>
    <n v="2"/>
    <s v="Industrial"/>
    <n v="4"/>
    <s v="Deshidratados"/>
    <n v="5"/>
  </r>
  <r>
    <n v="5"/>
    <s v="Valparaíso"/>
    <n v="5701"/>
    <s v="San Felipe"/>
    <n v="100109"/>
    <s v="Uva"/>
    <x v="9"/>
    <x v="9"/>
    <n v="2"/>
    <s v="Industrial"/>
    <n v="4"/>
    <s v="Deshidratados"/>
    <n v="5"/>
  </r>
  <r>
    <n v="5"/>
    <s v="Valparaíso"/>
    <n v="5701"/>
    <s v="San Felipe"/>
    <n v="100109"/>
    <s v="Uva"/>
    <x v="9"/>
    <x v="9"/>
    <n v="2"/>
    <s v="Industrial"/>
    <n v="4"/>
    <s v="Deshidratados"/>
    <n v="2"/>
  </r>
  <r>
    <n v="5"/>
    <s v="Valparaíso"/>
    <n v="5701"/>
    <s v="San Felipe"/>
    <n v="100109"/>
    <s v="Uva"/>
    <x v="9"/>
    <x v="9"/>
    <n v="2"/>
    <s v="Industrial"/>
    <n v="4"/>
    <s v="Deshidratados"/>
    <n v="5"/>
  </r>
  <r>
    <n v="5"/>
    <s v="Valparaíso"/>
    <n v="5701"/>
    <s v="San Felipe"/>
    <n v="100109"/>
    <s v="Uva"/>
    <x v="9"/>
    <x v="9"/>
    <n v="2"/>
    <s v="Industrial"/>
    <n v="4"/>
    <s v="Deshidratados"/>
    <n v="5"/>
  </r>
  <r>
    <n v="5"/>
    <s v="Valparaíso"/>
    <n v="5701"/>
    <s v="San Felipe"/>
    <n v="100109"/>
    <s v="Uva"/>
    <x v="9"/>
    <x v="9"/>
    <n v="2"/>
    <s v="Industrial"/>
    <n v="4"/>
    <s v="Deshidratados"/>
    <n v="5"/>
  </r>
  <r>
    <n v="5"/>
    <s v="Valparaíso"/>
    <n v="5701"/>
    <s v="San Felipe"/>
    <n v="100103"/>
    <s v="Frutos de hueso (carozo)"/>
    <x v="3"/>
    <x v="3"/>
    <n v="2"/>
    <s v="Industrial"/>
    <n v="4"/>
    <s v="Deshidratados"/>
    <n v="5"/>
  </r>
  <r>
    <n v="5"/>
    <s v="Valparaíso"/>
    <n v="5706"/>
    <s v="Santa María"/>
    <n v="100109"/>
    <s v="Uva"/>
    <x v="9"/>
    <x v="9"/>
    <n v="2"/>
    <s v="Industrial"/>
    <n v="4"/>
    <s v="Deshidratados"/>
    <n v="2"/>
  </r>
  <r>
    <n v="5"/>
    <s v="Valparaíso"/>
    <n v="5706"/>
    <s v="Santa María"/>
    <n v="100109"/>
    <s v="Uva"/>
    <x v="9"/>
    <x v="9"/>
    <n v="1"/>
    <s v="Artesanal"/>
    <n v="4"/>
    <s v="Deshidratados"/>
    <n v="6"/>
  </r>
  <r>
    <n v="5"/>
    <s v="Valparaíso"/>
    <n v="5706"/>
    <s v="Santa María"/>
    <n v="100103"/>
    <s v="Frutos de hueso (carozo)"/>
    <x v="3"/>
    <x v="3"/>
    <n v="1"/>
    <s v="Artesanal"/>
    <n v="4"/>
    <s v="Deshidratados"/>
    <n v="5"/>
  </r>
  <r>
    <n v="5"/>
    <s v="Valparaíso"/>
    <n v="5706"/>
    <s v="Santa María"/>
    <n v="100109"/>
    <s v="Uva"/>
    <x v="9"/>
    <x v="9"/>
    <n v="2"/>
    <s v="Industrial"/>
    <n v="4"/>
    <s v="Deshidratados"/>
    <n v="7"/>
  </r>
  <r>
    <n v="5"/>
    <s v="Valparaíso"/>
    <n v="5706"/>
    <s v="Santa María"/>
    <n v="100103"/>
    <s v="Frutos de hueso (carozo)"/>
    <x v="3"/>
    <x v="3"/>
    <n v="1"/>
    <s v="Artesanal"/>
    <n v="4"/>
    <s v="Deshidratados"/>
    <n v="2"/>
  </r>
  <r>
    <n v="5"/>
    <s v="Valparaíso"/>
    <n v="5706"/>
    <s v="Santa María"/>
    <n v="100103"/>
    <s v="Frutos de hueso (carozo)"/>
    <x v="21"/>
    <x v="21"/>
    <n v="1"/>
    <s v="Artesanal"/>
    <n v="4"/>
    <s v="Deshidratados"/>
    <n v="5"/>
  </r>
  <r>
    <n v="5"/>
    <s v="Valparaíso"/>
    <n v="5302"/>
    <s v="Calle Larga"/>
    <n v="100103"/>
    <s v="Frutos de hueso (carozo)"/>
    <x v="3"/>
    <x v="3"/>
    <n v="1"/>
    <s v="Artesanal"/>
    <n v="4"/>
    <s v="Deshidratados"/>
    <n v="5"/>
  </r>
  <r>
    <n v="5"/>
    <s v="Valparaíso"/>
    <n v="5302"/>
    <s v="Calle Larga"/>
    <n v="100109"/>
    <s v="Uva"/>
    <x v="9"/>
    <x v="9"/>
    <n v="2"/>
    <s v="Industrial"/>
    <n v="4"/>
    <s v="Deshidratados"/>
    <n v="5"/>
  </r>
  <r>
    <n v="5"/>
    <s v="Valparaíso"/>
    <n v="5301"/>
    <s v="Los Andes"/>
    <n v="100103"/>
    <s v="Frutos de hueso (carozo)"/>
    <x v="3"/>
    <x v="3"/>
    <n v="2"/>
    <s v="Industrial"/>
    <n v="4"/>
    <s v="Deshidratados"/>
    <n v="2"/>
  </r>
  <r>
    <n v="5"/>
    <s v="Valparaíso"/>
    <n v="5301"/>
    <s v="Los Andes"/>
    <n v="100109"/>
    <s v="Uva"/>
    <x v="9"/>
    <x v="9"/>
    <n v="2"/>
    <s v="Industrial"/>
    <n v="4"/>
    <s v="Deshidratados"/>
    <n v="2"/>
  </r>
  <r>
    <n v="5"/>
    <s v="Valparaíso"/>
    <n v="5301"/>
    <s v="Los Andes"/>
    <n v="100103"/>
    <s v="Frutos de hueso (carozo)"/>
    <x v="3"/>
    <x v="3"/>
    <n v="2"/>
    <s v="Industrial"/>
    <n v="4"/>
    <s v="Deshidratados"/>
    <n v="2"/>
  </r>
  <r>
    <n v="5"/>
    <s v="Valparaíso"/>
    <n v="5301"/>
    <s v="Los Andes"/>
    <n v="100109"/>
    <s v="Uva"/>
    <x v="9"/>
    <x v="9"/>
    <n v="2"/>
    <s v="Industrial"/>
    <n v="4"/>
    <s v="Deshidratados"/>
    <n v="2"/>
  </r>
  <r>
    <n v="5"/>
    <s v="Valparaíso"/>
    <n v="5704"/>
    <s v="Panquehue"/>
    <n v="100103"/>
    <s v="Frutos de hueso (carozo)"/>
    <x v="3"/>
    <x v="3"/>
    <n v="2"/>
    <s v="Industrial"/>
    <n v="4"/>
    <s v="Deshidratados"/>
    <n v="2"/>
  </r>
  <r>
    <n v="5"/>
    <s v="Valparaíso"/>
    <n v="5704"/>
    <s v="Panquehue"/>
    <n v="100109"/>
    <s v="Uva"/>
    <x v="9"/>
    <x v="9"/>
    <n v="2"/>
    <s v="Industrial"/>
    <n v="4"/>
    <s v="Deshidratados"/>
    <n v="2"/>
  </r>
  <r>
    <n v="5"/>
    <s v="Valparaíso"/>
    <n v="5705"/>
    <s v="Putaendo"/>
    <n v="100103"/>
    <s v="Frutos de hueso (carozo)"/>
    <x v="3"/>
    <x v="3"/>
    <n v="1"/>
    <s v="Artesanal"/>
    <n v="4"/>
    <s v="Deshidratados"/>
    <n v="5"/>
  </r>
  <r>
    <n v="5"/>
    <s v="Valparaíso"/>
    <n v="5705"/>
    <s v="Putaendo"/>
    <n v="100103"/>
    <s v="Frutos de hueso (carozo)"/>
    <x v="3"/>
    <x v="3"/>
    <n v="1"/>
    <s v="Artesanal"/>
    <n v="4"/>
    <s v="Deshidratados"/>
    <n v="5"/>
  </r>
  <r>
    <n v="5"/>
    <s v="Valparaíso"/>
    <n v="5705"/>
    <s v="Putaendo"/>
    <n v="100103"/>
    <s v="Frutos de hueso (carozo)"/>
    <x v="3"/>
    <x v="3"/>
    <n v="1"/>
    <s v="Artesanal"/>
    <n v="4"/>
    <s v="Deshidratados"/>
    <n v="5"/>
  </r>
  <r>
    <n v="5"/>
    <s v="Valparaíso"/>
    <n v="5705"/>
    <s v="Putaendo"/>
    <n v="100103"/>
    <s v="Frutos de hueso (carozo)"/>
    <x v="3"/>
    <x v="3"/>
    <n v="1"/>
    <s v="Artesanal"/>
    <n v="4"/>
    <s v="Deshidratados"/>
    <n v="5"/>
  </r>
  <r>
    <n v="5"/>
    <s v="Valparaíso"/>
    <n v="5705"/>
    <s v="Putaendo"/>
    <n v="100103"/>
    <s v="Frutos de hueso (carozo)"/>
    <x v="3"/>
    <x v="3"/>
    <n v="1"/>
    <s v="Artesanal"/>
    <n v="4"/>
    <s v="Deshidratados"/>
    <n v="5"/>
  </r>
  <r>
    <n v="5"/>
    <s v="Valparaíso"/>
    <n v="5705"/>
    <s v="Putaendo"/>
    <n v="100103"/>
    <s v="Frutos de hueso (carozo)"/>
    <x v="3"/>
    <x v="3"/>
    <n v="1"/>
    <s v="Artesanal"/>
    <n v="4"/>
    <s v="Deshidratados"/>
    <n v="5"/>
  </r>
  <r>
    <n v="5"/>
    <s v="Valparaíso"/>
    <n v="5705"/>
    <s v="Putaendo"/>
    <n v="100103"/>
    <s v="Frutos de hueso (carozo)"/>
    <x v="6"/>
    <x v="6"/>
    <n v="1"/>
    <s v="Artesanal"/>
    <n v="4"/>
    <s v="Deshidratados"/>
    <n v="5"/>
  </r>
  <r>
    <n v="5"/>
    <s v="Valparaíso"/>
    <n v="5705"/>
    <s v="Putaendo"/>
    <n v="100103"/>
    <s v="Frutos de hueso (carozo)"/>
    <x v="3"/>
    <x v="3"/>
    <n v="1"/>
    <s v="Artesanal"/>
    <n v="4"/>
    <s v="Deshidratados"/>
    <n v="2"/>
  </r>
  <r>
    <n v="5"/>
    <s v="Valparaíso"/>
    <n v="5705"/>
    <s v="Putaendo"/>
    <n v="100103"/>
    <s v="Frutos de hueso (carozo)"/>
    <x v="3"/>
    <x v="3"/>
    <n v="1"/>
    <s v="Artesanal"/>
    <n v="4"/>
    <s v="Deshidratados"/>
    <n v="2"/>
  </r>
  <r>
    <n v="5"/>
    <s v="Valparaíso"/>
    <n v="5705"/>
    <s v="Putaendo"/>
    <n v="100103"/>
    <s v="Frutos de hueso (carozo)"/>
    <x v="3"/>
    <x v="3"/>
    <n v="1"/>
    <s v="Artesanal"/>
    <n v="4"/>
    <s v="Deshidratados"/>
    <n v="2"/>
  </r>
  <r>
    <n v="5"/>
    <s v="Valparaíso"/>
    <n v="5705"/>
    <s v="Putaendo"/>
    <n v="100103"/>
    <s v="Frutos de hueso (carozo)"/>
    <x v="3"/>
    <x v="3"/>
    <n v="1"/>
    <s v="Artesanal"/>
    <n v="4"/>
    <s v="Deshidratados"/>
    <n v="2"/>
  </r>
  <r>
    <n v="5"/>
    <s v="Valparaíso"/>
    <n v="5705"/>
    <s v="Putaendo"/>
    <n v="100103"/>
    <s v="Frutos de hueso (carozo)"/>
    <x v="3"/>
    <x v="3"/>
    <n v="1"/>
    <s v="Artesanal"/>
    <n v="4"/>
    <s v="Deshidratados"/>
    <n v="2"/>
  </r>
  <r>
    <n v="5"/>
    <s v="Valparaíso"/>
    <n v="5705"/>
    <s v="Putaendo"/>
    <n v="100103"/>
    <s v="Frutos de hueso (carozo)"/>
    <x v="3"/>
    <x v="3"/>
    <n v="1"/>
    <s v="Artesanal"/>
    <n v="4"/>
    <s v="Deshidratados"/>
    <n v="2"/>
  </r>
  <r>
    <n v="5"/>
    <s v="Valparaíso"/>
    <n v="5705"/>
    <s v="Putaendo"/>
    <n v="100103"/>
    <s v="Frutos de hueso (carozo)"/>
    <x v="3"/>
    <x v="3"/>
    <n v="1"/>
    <s v="Artesanal"/>
    <n v="4"/>
    <s v="Deshidratados"/>
    <n v="7"/>
  </r>
  <r>
    <n v="5"/>
    <s v="Valparaíso"/>
    <n v="5705"/>
    <s v="Putaendo"/>
    <n v="100109"/>
    <s v="Uva"/>
    <x v="9"/>
    <x v="9"/>
    <n v="2"/>
    <s v="Industrial"/>
    <n v="4"/>
    <s v="Deshidratados"/>
    <n v="5"/>
  </r>
  <r>
    <n v="5"/>
    <s v="Valparaíso"/>
    <n v="5705"/>
    <s v="Putaendo"/>
    <n v="100103"/>
    <s v="Frutos de hueso (carozo)"/>
    <x v="3"/>
    <x v="3"/>
    <n v="2"/>
    <s v="Industrial"/>
    <n v="4"/>
    <s v="Deshidratados"/>
    <n v="5"/>
  </r>
  <r>
    <n v="5"/>
    <s v="Valparaíso"/>
    <n v="5705"/>
    <s v="Putaendo"/>
    <n v="100103"/>
    <s v="Frutos de hueso (carozo)"/>
    <x v="21"/>
    <x v="21"/>
    <n v="2"/>
    <s v="Industrial"/>
    <n v="4"/>
    <s v="Deshidratados"/>
    <n v="5"/>
  </r>
  <r>
    <n v="5"/>
    <s v="Valparaíso"/>
    <n v="5705"/>
    <s v="Putaendo"/>
    <n v="100103"/>
    <s v="Frutos de hueso (carozo)"/>
    <x v="3"/>
    <x v="3"/>
    <n v="2"/>
    <s v="Industrial"/>
    <n v="4"/>
    <s v="Deshidratados"/>
    <n v="5"/>
  </r>
  <r>
    <n v="5"/>
    <s v="Valparaíso"/>
    <n v="5705"/>
    <s v="Putaendo"/>
    <n v="100103"/>
    <s v="Frutos de hueso (carozo)"/>
    <x v="3"/>
    <x v="3"/>
    <n v="2"/>
    <s v="Industrial"/>
    <n v="4"/>
    <s v="Deshidratados"/>
    <n v="5"/>
  </r>
  <r>
    <n v="5"/>
    <s v="Valparaíso"/>
    <n v="5705"/>
    <s v="Putaendo"/>
    <n v="100109"/>
    <s v="Uva"/>
    <x v="9"/>
    <x v="9"/>
    <n v="2"/>
    <s v="Industrial"/>
    <n v="4"/>
    <s v="Deshidratados"/>
    <n v="2"/>
  </r>
  <r>
    <n v="5"/>
    <s v="Valparaíso"/>
    <n v="5705"/>
    <s v="Putaendo"/>
    <n v="100103"/>
    <s v="Frutos de hueso (carozo)"/>
    <x v="3"/>
    <x v="3"/>
    <n v="2"/>
    <s v="Industrial"/>
    <n v="4"/>
    <s v="Deshidratados"/>
    <n v="7"/>
  </r>
  <r>
    <n v="5"/>
    <s v="Valparaíso"/>
    <n v="5705"/>
    <s v="Putaendo"/>
    <n v="100109"/>
    <s v="Uva"/>
    <x v="9"/>
    <x v="9"/>
    <n v="2"/>
    <s v="Industrial"/>
    <n v="4"/>
    <s v="Deshidratados"/>
    <n v="7"/>
  </r>
  <r>
    <n v="5"/>
    <s v="Valparaíso"/>
    <n v="5701"/>
    <s v="San Felipe"/>
    <n v="100103"/>
    <s v="Frutos de hueso (carozo)"/>
    <x v="3"/>
    <x v="3"/>
    <n v="1"/>
    <s v="Artesanal"/>
    <n v="4"/>
    <s v="Deshidratados"/>
    <n v="5"/>
  </r>
  <r>
    <n v="5"/>
    <s v="Valparaíso"/>
    <n v="5701"/>
    <s v="San Felipe"/>
    <n v="100103"/>
    <s v="Frutos de hueso (carozo)"/>
    <x v="3"/>
    <x v="3"/>
    <n v="2"/>
    <s v="Industrial"/>
    <n v="4"/>
    <s v="Deshidratados"/>
    <n v="5"/>
  </r>
  <r>
    <n v="5"/>
    <s v="Valparaíso"/>
    <n v="5701"/>
    <s v="San Felipe"/>
    <n v="100103"/>
    <s v="Frutos de hueso (carozo)"/>
    <x v="3"/>
    <x v="3"/>
    <n v="2"/>
    <s v="Industrial"/>
    <n v="4"/>
    <s v="Deshidratados"/>
    <n v="5"/>
  </r>
  <r>
    <n v="5"/>
    <s v="Valparaíso"/>
    <n v="5701"/>
    <s v="San Felipe"/>
    <n v="100109"/>
    <s v="Uva"/>
    <x v="9"/>
    <x v="9"/>
    <n v="2"/>
    <s v="Industrial"/>
    <n v="4"/>
    <s v="Deshidratados"/>
    <n v="2"/>
  </r>
  <r>
    <n v="5"/>
    <s v="Valparaíso"/>
    <n v="5701"/>
    <s v="San Felipe"/>
    <n v="100103"/>
    <s v="Frutos de hueso (carozo)"/>
    <x v="3"/>
    <x v="3"/>
    <n v="2"/>
    <s v="Industrial"/>
    <n v="4"/>
    <s v="Deshidratados"/>
    <n v="2"/>
  </r>
  <r>
    <n v="5"/>
    <s v="Valparaíso"/>
    <n v="5701"/>
    <s v="San Felipe"/>
    <n v="100109"/>
    <s v="Uva"/>
    <x v="9"/>
    <x v="9"/>
    <n v="2"/>
    <s v="Industrial"/>
    <n v="4"/>
    <s v="Deshidratados"/>
    <n v="2"/>
  </r>
  <r>
    <n v="5"/>
    <s v="Valparaíso"/>
    <n v="5701"/>
    <s v="San Felipe"/>
    <n v="100109"/>
    <s v="Uva"/>
    <x v="9"/>
    <x v="9"/>
    <n v="2"/>
    <s v="Industrial"/>
    <n v="4"/>
    <s v="Deshidratados"/>
    <n v="2"/>
  </r>
  <r>
    <n v="5"/>
    <s v="Valparaíso"/>
    <n v="5701"/>
    <s v="San Felipe"/>
    <n v="100109"/>
    <s v="Uva"/>
    <x v="9"/>
    <x v="9"/>
    <n v="2"/>
    <s v="Industrial"/>
    <n v="4"/>
    <s v="Deshidratados"/>
    <n v="2"/>
  </r>
  <r>
    <n v="5"/>
    <s v="Valparaíso"/>
    <n v="5701"/>
    <s v="San Felipe"/>
    <n v="100109"/>
    <s v="Uva"/>
    <x v="9"/>
    <x v="9"/>
    <n v="2"/>
    <s v="Industrial"/>
    <n v="4"/>
    <s v="Deshidratados"/>
    <n v="7"/>
  </r>
  <r>
    <n v="5"/>
    <s v="Valparaíso"/>
    <n v="5706"/>
    <s v="Santa María"/>
    <n v="100103"/>
    <s v="Frutos de hueso (carozo)"/>
    <x v="3"/>
    <x v="3"/>
    <n v="1"/>
    <s v="Artesanal"/>
    <n v="4"/>
    <s v="Deshidratados"/>
    <n v="2"/>
  </r>
  <r>
    <n v="5"/>
    <s v="Valparaíso"/>
    <n v="5706"/>
    <s v="Santa María"/>
    <n v="100103"/>
    <s v="Frutos de hueso (carozo)"/>
    <x v="3"/>
    <x v="3"/>
    <n v="2"/>
    <s v="Industrial"/>
    <n v="4"/>
    <s v="Deshidratados"/>
    <n v="5"/>
  </r>
  <r>
    <n v="5"/>
    <s v="Valparaíso"/>
    <n v="5706"/>
    <s v="Santa María"/>
    <n v="100109"/>
    <s v="Uva"/>
    <x v="9"/>
    <x v="9"/>
    <n v="2"/>
    <s v="Industrial"/>
    <n v="4"/>
    <s v="Deshidratados"/>
    <n v="5"/>
  </r>
  <r>
    <n v="5"/>
    <s v="Valparaíso"/>
    <n v="5706"/>
    <s v="Santa María"/>
    <n v="100103"/>
    <s v="Frutos de hueso (carozo)"/>
    <x v="3"/>
    <x v="3"/>
    <n v="2"/>
    <s v="Industrial"/>
    <n v="4"/>
    <s v="Deshidratados"/>
    <n v="5"/>
  </r>
  <r>
    <n v="6"/>
    <s v="O'Higgins"/>
    <n v="6303"/>
    <s v="Chimbarongo"/>
    <n v="100103"/>
    <s v="Frutos de hueso (carozo)"/>
    <x v="21"/>
    <x v="21"/>
    <n v="1"/>
    <s v="Artesanal"/>
    <n v="4"/>
    <s v="Deshidratados"/>
    <n v="6"/>
  </r>
  <r>
    <n v="6"/>
    <s v="O'Higgins"/>
    <n v="6303"/>
    <s v="Chimbarongo"/>
    <n v="100104"/>
    <s v="Frutos de pepita"/>
    <x v="27"/>
    <x v="27"/>
    <n v="2"/>
    <s v="Industrial"/>
    <n v="4"/>
    <s v="Deshidratados"/>
    <n v="2"/>
  </r>
  <r>
    <n v="6"/>
    <s v="O'Higgins"/>
    <n v="6102"/>
    <s v="Codegua"/>
    <n v="100103"/>
    <s v="Frutos de hueso (carozo)"/>
    <x v="14"/>
    <x v="14"/>
    <n v="1"/>
    <s v="Artesanal"/>
    <n v="4"/>
    <s v="Deshidratados"/>
    <n v="1"/>
  </r>
  <r>
    <n v="6"/>
    <s v="O'Higgins"/>
    <n v="6102"/>
    <s v="Codegua"/>
    <n v="100103"/>
    <s v="Frutos de hueso (carozo)"/>
    <x v="22"/>
    <x v="22"/>
    <n v="1"/>
    <s v="Artesanal"/>
    <n v="4"/>
    <s v="Deshidratados"/>
    <n v="1"/>
  </r>
  <r>
    <n v="6"/>
    <s v="O'Higgins"/>
    <n v="6102"/>
    <s v="Codegua"/>
    <n v="100103"/>
    <s v="Frutos de hueso (carozo)"/>
    <x v="22"/>
    <x v="22"/>
    <n v="2"/>
    <s v="Industrial"/>
    <n v="4"/>
    <s v="Deshidratados"/>
    <n v="5"/>
  </r>
  <r>
    <n v="6"/>
    <s v="O'Higgins"/>
    <n v="6102"/>
    <s v="Codegua"/>
    <n v="100103"/>
    <s v="Frutos de hueso (carozo)"/>
    <x v="3"/>
    <x v="3"/>
    <n v="2"/>
    <s v="Industrial"/>
    <n v="4"/>
    <s v="Deshidratados"/>
    <n v="5"/>
  </r>
  <r>
    <n v="6"/>
    <s v="O'Higgins"/>
    <n v="6102"/>
    <s v="Codegua"/>
    <n v="100109"/>
    <s v="Uva"/>
    <x v="9"/>
    <x v="9"/>
    <n v="2"/>
    <s v="Industrial"/>
    <n v="4"/>
    <s v="Deshidratados"/>
    <n v="5"/>
  </r>
  <r>
    <n v="6"/>
    <s v="O'Higgins"/>
    <n v="6104"/>
    <s v="Coltauco"/>
    <n v="100103"/>
    <s v="Frutos de hueso (carozo)"/>
    <x v="21"/>
    <x v="21"/>
    <n v="1"/>
    <s v="Artesanal"/>
    <n v="4"/>
    <s v="Deshidratados"/>
    <n v="6"/>
  </r>
  <r>
    <n v="6"/>
    <s v="O'Higgins"/>
    <n v="6106"/>
    <s v="Graneros"/>
    <n v="100103"/>
    <s v="Frutos de hueso (carozo)"/>
    <x v="21"/>
    <x v="21"/>
    <n v="1"/>
    <s v="Artesanal"/>
    <n v="4"/>
    <s v="Deshidratados"/>
    <n v="2"/>
  </r>
  <r>
    <n v="6"/>
    <s v="O'Higgins"/>
    <n v="6106"/>
    <s v="Graneros"/>
    <n v="100103"/>
    <s v="Frutos de hueso (carozo)"/>
    <x v="22"/>
    <x v="22"/>
    <n v="1"/>
    <s v="Artesanal"/>
    <n v="4"/>
    <s v="Deshidratados"/>
    <n v="2"/>
  </r>
  <r>
    <n v="6"/>
    <s v="O'Higgins"/>
    <n v="6106"/>
    <s v="Graneros"/>
    <n v="100103"/>
    <s v="Frutos de hueso (carozo)"/>
    <x v="21"/>
    <x v="21"/>
    <n v="2"/>
    <s v="Industrial"/>
    <n v="4"/>
    <s v="Deshidratados"/>
    <n v="5"/>
  </r>
  <r>
    <n v="6"/>
    <s v="O'Higgins"/>
    <n v="6106"/>
    <s v="Graneros"/>
    <n v="100103"/>
    <s v="Frutos de hueso (carozo)"/>
    <x v="22"/>
    <x v="22"/>
    <n v="2"/>
    <s v="Industrial"/>
    <n v="4"/>
    <s v="Deshidratados"/>
    <n v="5"/>
  </r>
  <r>
    <n v="6"/>
    <s v="O'Higgins"/>
    <n v="6106"/>
    <s v="Graneros"/>
    <n v="100109"/>
    <s v="Uva"/>
    <x v="9"/>
    <x v="9"/>
    <n v="2"/>
    <s v="Industrial"/>
    <n v="4"/>
    <s v="Deshidratados"/>
    <n v="5"/>
  </r>
  <r>
    <n v="6"/>
    <s v="O'Higgins"/>
    <n v="6108"/>
    <s v="Machalí"/>
    <n v="100105"/>
    <s v="Frutos secos"/>
    <x v="25"/>
    <x v="25"/>
    <n v="1"/>
    <s v="Artesanal"/>
    <n v="4"/>
    <s v="Deshidratados"/>
    <n v="3"/>
  </r>
  <r>
    <n v="6"/>
    <s v="O'Higgins"/>
    <n v="6108"/>
    <s v="Machalí"/>
    <n v="100105"/>
    <s v="Frutos secos"/>
    <x v="25"/>
    <x v="25"/>
    <n v="2"/>
    <s v="Industrial"/>
    <n v="4"/>
    <s v="Deshidratados"/>
    <n v="2"/>
  </r>
  <r>
    <n v="6"/>
    <s v="O'Higgins"/>
    <n v="6109"/>
    <s v="Malloa"/>
    <n v="100109"/>
    <s v="Uva"/>
    <x v="9"/>
    <x v="9"/>
    <n v="1"/>
    <s v="Artesanal"/>
    <n v="4"/>
    <s v="Deshidratados"/>
    <n v="6"/>
  </r>
  <r>
    <n v="6"/>
    <s v="O'Higgins"/>
    <n v="6204"/>
    <s v="Marchihue"/>
    <n v="100103"/>
    <s v="Frutos de hueso (carozo)"/>
    <x v="21"/>
    <x v="21"/>
    <n v="2"/>
    <s v="Industrial"/>
    <n v="4"/>
    <s v="Deshidratados"/>
    <n v="6"/>
  </r>
  <r>
    <n v="6"/>
    <s v="O'Higgins"/>
    <n v="6204"/>
    <s v="Marchihue"/>
    <n v="100103"/>
    <s v="Frutos de hueso (carozo)"/>
    <x v="21"/>
    <x v="21"/>
    <n v="2"/>
    <s v="Industrial"/>
    <n v="4"/>
    <s v="Deshidratados"/>
    <n v="6"/>
  </r>
  <r>
    <n v="6"/>
    <s v="O'Higgins"/>
    <n v="6305"/>
    <s v="Nancagua"/>
    <n v="100103"/>
    <s v="Frutos de hueso (carozo)"/>
    <x v="21"/>
    <x v="21"/>
    <n v="1"/>
    <s v="Artesanal"/>
    <n v="4"/>
    <s v="Deshidratados"/>
    <n v="5"/>
  </r>
  <r>
    <n v="6"/>
    <s v="O'Higgins"/>
    <n v="6305"/>
    <s v="Nancagua"/>
    <n v="100103"/>
    <s v="Frutos de hueso (carozo)"/>
    <x v="21"/>
    <x v="21"/>
    <n v="2"/>
    <s v="Industrial"/>
    <n v="4"/>
    <s v="Deshidratados"/>
    <n v="6"/>
  </r>
  <r>
    <n v="6"/>
    <s v="O'Higgins"/>
    <n v="6305"/>
    <s v="Nancagua"/>
    <n v="100103"/>
    <s v="Frutos de hueso (carozo)"/>
    <x v="21"/>
    <x v="21"/>
    <n v="2"/>
    <s v="Industrial"/>
    <n v="4"/>
    <s v="Deshidratados"/>
    <n v="6"/>
  </r>
  <r>
    <n v="6"/>
    <s v="O'Higgins"/>
    <n v="6305"/>
    <s v="Nancagua"/>
    <n v="100103"/>
    <s v="Frutos de hueso (carozo)"/>
    <x v="21"/>
    <x v="21"/>
    <n v="2"/>
    <s v="Industrial"/>
    <n v="4"/>
    <s v="Deshidratados"/>
    <n v="6"/>
  </r>
  <r>
    <n v="6"/>
    <s v="O'Higgins"/>
    <n v="6305"/>
    <s v="Nancagua"/>
    <n v="100103"/>
    <s v="Frutos de hueso (carozo)"/>
    <x v="21"/>
    <x v="21"/>
    <n v="2"/>
    <s v="Industrial"/>
    <n v="4"/>
    <s v="Deshidratados"/>
    <n v="6"/>
  </r>
  <r>
    <n v="6"/>
    <s v="O'Higgins"/>
    <n v="6305"/>
    <s v="Nancagua"/>
    <n v="100103"/>
    <s v="Frutos de hueso (carozo)"/>
    <x v="21"/>
    <x v="21"/>
    <n v="2"/>
    <s v="Industrial"/>
    <n v="4"/>
    <s v="Deshidratados"/>
    <n v="6"/>
  </r>
  <r>
    <n v="6"/>
    <s v="O'Higgins"/>
    <n v="6305"/>
    <s v="Nancagua"/>
    <n v="100103"/>
    <s v="Frutos de hueso (carozo)"/>
    <x v="21"/>
    <x v="21"/>
    <n v="2"/>
    <s v="Industrial"/>
    <n v="4"/>
    <s v="Deshidratados"/>
    <n v="6"/>
  </r>
  <r>
    <n v="6"/>
    <s v="O'Higgins"/>
    <n v="6305"/>
    <s v="Nancagua"/>
    <n v="100103"/>
    <s v="Frutos de hueso (carozo)"/>
    <x v="21"/>
    <x v="21"/>
    <n v="2"/>
    <s v="Industrial"/>
    <n v="4"/>
    <s v="Deshidratados"/>
    <n v="6"/>
  </r>
  <r>
    <n v="6"/>
    <s v="O'Higgins"/>
    <n v="6305"/>
    <s v="Nancagua"/>
    <n v="100103"/>
    <s v="Frutos de hueso (carozo)"/>
    <x v="21"/>
    <x v="21"/>
    <n v="2"/>
    <s v="Industrial"/>
    <n v="4"/>
    <s v="Deshidratados"/>
    <n v="5"/>
  </r>
  <r>
    <n v="6"/>
    <s v="O'Higgins"/>
    <n v="6305"/>
    <s v="Nancagua"/>
    <n v="100103"/>
    <s v="Frutos de hueso (carozo)"/>
    <x v="21"/>
    <x v="21"/>
    <n v="2"/>
    <s v="Industrial"/>
    <n v="4"/>
    <s v="Deshidratados"/>
    <n v="2"/>
  </r>
  <r>
    <n v="6"/>
    <s v="O'Higgins"/>
    <n v="6305"/>
    <s v="Nancagua"/>
    <n v="100109"/>
    <s v="Uva"/>
    <x v="9"/>
    <x v="9"/>
    <n v="2"/>
    <s v="Industrial"/>
    <n v="4"/>
    <s v="Deshidratados"/>
    <n v="6"/>
  </r>
  <r>
    <n v="6"/>
    <s v="O'Higgins"/>
    <n v="6306"/>
    <s v="Palmilla"/>
    <n v="100103"/>
    <s v="Frutos de hueso (carozo)"/>
    <x v="21"/>
    <x v="21"/>
    <n v="1"/>
    <s v="Artesanal"/>
    <n v="4"/>
    <s v="Deshidratados"/>
    <n v="1"/>
  </r>
  <r>
    <n v="6"/>
    <s v="O'Higgins"/>
    <n v="6306"/>
    <s v="Palmilla"/>
    <n v="100103"/>
    <s v="Frutos de hueso (carozo)"/>
    <x v="21"/>
    <x v="21"/>
    <n v="1"/>
    <s v="Artesanal"/>
    <n v="4"/>
    <s v="Deshidratados"/>
    <n v="5"/>
  </r>
  <r>
    <n v="6"/>
    <s v="O'Higgins"/>
    <n v="6306"/>
    <s v="Palmilla"/>
    <n v="100103"/>
    <s v="Frutos de hueso (carozo)"/>
    <x v="21"/>
    <x v="21"/>
    <n v="2"/>
    <s v="Industrial"/>
    <n v="4"/>
    <s v="Deshidratados"/>
    <n v="1"/>
  </r>
  <r>
    <n v="6"/>
    <s v="O'Higgins"/>
    <n v="6306"/>
    <s v="Palmilla"/>
    <n v="100103"/>
    <s v="Frutos de hueso (carozo)"/>
    <x v="21"/>
    <x v="21"/>
    <n v="2"/>
    <s v="Industrial"/>
    <n v="4"/>
    <s v="Deshidratados"/>
    <n v="1"/>
  </r>
  <r>
    <n v="6"/>
    <s v="O'Higgins"/>
    <n v="6307"/>
    <s v="Peralillo"/>
    <n v="100103"/>
    <s v="Frutos de hueso (carozo)"/>
    <x v="21"/>
    <x v="21"/>
    <n v="1"/>
    <s v="Artesanal"/>
    <n v="4"/>
    <s v="Deshidratados"/>
    <n v="1"/>
  </r>
  <r>
    <n v="6"/>
    <s v="O'Higgins"/>
    <n v="6307"/>
    <s v="Peralillo"/>
    <n v="100103"/>
    <s v="Frutos de hueso (carozo)"/>
    <x v="21"/>
    <x v="21"/>
    <n v="1"/>
    <s v="Artesanal"/>
    <n v="4"/>
    <s v="Deshidratados"/>
    <n v="1"/>
  </r>
  <r>
    <n v="6"/>
    <s v="O'Higgins"/>
    <n v="6307"/>
    <s v="Peralillo"/>
    <n v="100103"/>
    <s v="Frutos de hueso (carozo)"/>
    <x v="21"/>
    <x v="21"/>
    <n v="1"/>
    <s v="Artesanal"/>
    <n v="4"/>
    <s v="Deshidratados"/>
    <n v="1"/>
  </r>
  <r>
    <n v="6"/>
    <s v="O'Higgins"/>
    <n v="6112"/>
    <s v="Peumo"/>
    <n v="100103"/>
    <s v="Frutos de hueso (carozo)"/>
    <x v="21"/>
    <x v="21"/>
    <n v="2"/>
    <s v="Industrial"/>
    <n v="4"/>
    <s v="Deshidratados"/>
    <n v="5"/>
  </r>
  <r>
    <n v="6"/>
    <s v="O'Higgins"/>
    <n v="6113"/>
    <s v="Pichidegua"/>
    <n v="100103"/>
    <s v="Frutos de hueso (carozo)"/>
    <x v="21"/>
    <x v="21"/>
    <n v="1"/>
    <s v="Artesanal"/>
    <n v="4"/>
    <s v="Deshidratados"/>
    <n v="2"/>
  </r>
  <r>
    <n v="6"/>
    <s v="O'Higgins"/>
    <n v="6308"/>
    <s v="Placilla"/>
    <n v="100103"/>
    <s v="Frutos de hueso (carozo)"/>
    <x v="21"/>
    <x v="21"/>
    <n v="2"/>
    <s v="Industrial"/>
    <n v="4"/>
    <s v="Deshidratados"/>
    <n v="6"/>
  </r>
  <r>
    <n v="6"/>
    <s v="O'Higgins"/>
    <n v="6101"/>
    <s v="Rancagua"/>
    <n v="100103"/>
    <s v="Frutos de hueso (carozo)"/>
    <x v="14"/>
    <x v="14"/>
    <n v="2"/>
    <s v="Industrial"/>
    <n v="4"/>
    <s v="Deshidratados"/>
    <n v="2"/>
  </r>
  <r>
    <n v="6"/>
    <s v="O'Higgins"/>
    <n v="6101"/>
    <s v="Rancagua"/>
    <n v="100103"/>
    <s v="Frutos de hueso (carozo)"/>
    <x v="14"/>
    <x v="14"/>
    <n v="2"/>
    <s v="Industrial"/>
    <n v="4"/>
    <s v="Deshidratados"/>
    <n v="2"/>
  </r>
  <r>
    <n v="6"/>
    <s v="O'Higgins"/>
    <n v="6101"/>
    <s v="Rancagua"/>
    <n v="100109"/>
    <s v="Uva"/>
    <x v="9"/>
    <x v="9"/>
    <n v="2"/>
    <s v="Industrial"/>
    <n v="4"/>
    <s v="Deshidratados"/>
    <n v="2"/>
  </r>
  <r>
    <n v="6"/>
    <s v="O'Higgins"/>
    <n v="6115"/>
    <s v="Rengo"/>
    <n v="100103"/>
    <s v="Frutos de hueso (carozo)"/>
    <x v="21"/>
    <x v="21"/>
    <n v="1"/>
    <s v="Artesanal"/>
    <n v="4"/>
    <s v="Deshidratados"/>
    <n v="6"/>
  </r>
  <r>
    <n v="6"/>
    <s v="O'Higgins"/>
    <n v="6116"/>
    <s v="Requínoa"/>
    <n v="100103"/>
    <s v="Frutos de hueso (carozo)"/>
    <x v="21"/>
    <x v="21"/>
    <n v="1"/>
    <s v="Artesanal"/>
    <n v="4"/>
    <s v="Deshidratados"/>
    <n v="6"/>
  </r>
  <r>
    <n v="6"/>
    <s v="O'Higgins"/>
    <n v="6116"/>
    <s v="Requínoa"/>
    <n v="100103"/>
    <s v="Frutos de hueso (carozo)"/>
    <x v="21"/>
    <x v="21"/>
    <n v="2"/>
    <s v="Industrial"/>
    <n v="4"/>
    <s v="Deshidratados"/>
    <n v="1"/>
  </r>
  <r>
    <n v="6"/>
    <s v="O'Higgins"/>
    <n v="6116"/>
    <s v="Requínoa"/>
    <n v="100104"/>
    <s v="Frutos de pepita"/>
    <x v="28"/>
    <x v="28"/>
    <n v="2"/>
    <s v="Industrial"/>
    <n v="4"/>
    <s v="Deshidratados"/>
    <n v="2"/>
  </r>
  <r>
    <n v="6"/>
    <s v="O'Higgins"/>
    <n v="6301"/>
    <s v="San Fernando"/>
    <n v="100103"/>
    <s v="Frutos de hueso (carozo)"/>
    <x v="21"/>
    <x v="21"/>
    <n v="2"/>
    <s v="Industrial"/>
    <n v="4"/>
    <s v="Deshidratados"/>
    <n v="1"/>
  </r>
  <r>
    <n v="6"/>
    <s v="O'Higgins"/>
    <n v="6117"/>
    <s v="San Vicente"/>
    <n v="100103"/>
    <s v="Frutos de hueso (carozo)"/>
    <x v="21"/>
    <x v="21"/>
    <n v="1"/>
    <s v="Artesanal"/>
    <n v="4"/>
    <s v="Deshidratados"/>
    <n v="6"/>
  </r>
  <r>
    <n v="6"/>
    <s v="O'Higgins"/>
    <n v="6117"/>
    <s v="San Vicente"/>
    <n v="100103"/>
    <s v="Frutos de hueso (carozo)"/>
    <x v="21"/>
    <x v="21"/>
    <n v="1"/>
    <s v="Artesanal"/>
    <n v="4"/>
    <s v="Deshidratados"/>
    <n v="6"/>
  </r>
  <r>
    <n v="6"/>
    <s v="O'Higgins"/>
    <n v="6117"/>
    <s v="San Vicente"/>
    <n v="100103"/>
    <s v="Frutos de hueso (carozo)"/>
    <x v="21"/>
    <x v="21"/>
    <n v="1"/>
    <s v="Artesanal"/>
    <n v="4"/>
    <s v="Deshidratados"/>
    <n v="2"/>
  </r>
  <r>
    <n v="6"/>
    <s v="O'Higgins"/>
    <n v="6117"/>
    <s v="San Vicente"/>
    <n v="100103"/>
    <s v="Frutos de hueso (carozo)"/>
    <x v="3"/>
    <x v="3"/>
    <n v="1"/>
    <s v="Artesanal"/>
    <n v="4"/>
    <s v="Deshidratados"/>
    <n v="5"/>
  </r>
  <r>
    <n v="6"/>
    <s v="O'Higgins"/>
    <n v="6117"/>
    <s v="San Vicente"/>
    <n v="100109"/>
    <s v="Uva"/>
    <x v="9"/>
    <x v="9"/>
    <n v="1"/>
    <s v="Artesanal"/>
    <n v="4"/>
    <s v="Deshidratados"/>
    <n v="5"/>
  </r>
  <r>
    <n v="6"/>
    <s v="O'Higgins"/>
    <n v="6117"/>
    <s v="San Vicente"/>
    <n v="100103"/>
    <s v="Frutos de hueso (carozo)"/>
    <x v="21"/>
    <x v="21"/>
    <n v="2"/>
    <s v="Industrial"/>
    <n v="4"/>
    <s v="Deshidratados"/>
    <n v="2"/>
  </r>
  <r>
    <n v="6"/>
    <s v="O'Higgins"/>
    <n v="6117"/>
    <s v="San Vicente"/>
    <n v="100109"/>
    <s v="Uva"/>
    <x v="9"/>
    <x v="9"/>
    <n v="2"/>
    <s v="Industrial"/>
    <n v="4"/>
    <s v="Deshidratados"/>
    <n v="2"/>
  </r>
  <r>
    <n v="6"/>
    <s v="O'Higgins"/>
    <n v="6310"/>
    <s v="Santa Cruz"/>
    <n v="100103"/>
    <s v="Frutos de hueso (carozo)"/>
    <x v="21"/>
    <x v="21"/>
    <n v="1"/>
    <s v="Artesanal"/>
    <n v="4"/>
    <s v="Deshidratados"/>
    <n v="6"/>
  </r>
  <r>
    <n v="6"/>
    <s v="O'Higgins"/>
    <n v="6310"/>
    <s v="Santa Cruz"/>
    <n v="100103"/>
    <s v="Frutos de hueso (carozo)"/>
    <x v="21"/>
    <x v="21"/>
    <n v="1"/>
    <s v="Artesanal"/>
    <n v="4"/>
    <s v="Deshidratados"/>
    <n v="6"/>
  </r>
  <r>
    <n v="6"/>
    <s v="O'Higgins"/>
    <n v="6310"/>
    <s v="Santa Cruz"/>
    <n v="100103"/>
    <s v="Frutos de hueso (carozo)"/>
    <x v="21"/>
    <x v="21"/>
    <n v="1"/>
    <s v="Artesanal"/>
    <n v="4"/>
    <s v="Deshidratados"/>
    <n v="6"/>
  </r>
  <r>
    <n v="6"/>
    <s v="O'Higgins"/>
    <n v="6310"/>
    <s v="Santa Cruz"/>
    <n v="100103"/>
    <s v="Frutos de hueso (carozo)"/>
    <x v="21"/>
    <x v="21"/>
    <n v="1"/>
    <s v="Artesanal"/>
    <n v="4"/>
    <s v="Deshidratados"/>
    <n v="6"/>
  </r>
  <r>
    <n v="6"/>
    <s v="O'Higgins"/>
    <n v="6310"/>
    <s v="Santa Cruz"/>
    <n v="100103"/>
    <s v="Frutos de hueso (carozo)"/>
    <x v="21"/>
    <x v="21"/>
    <n v="1"/>
    <s v="Artesanal"/>
    <n v="4"/>
    <s v="Deshidratados"/>
    <n v="6"/>
  </r>
  <r>
    <n v="6"/>
    <s v="O'Higgins"/>
    <n v="6310"/>
    <s v="Santa Cruz"/>
    <n v="100103"/>
    <s v="Frutos de hueso (carozo)"/>
    <x v="21"/>
    <x v="21"/>
    <n v="1"/>
    <s v="Artesanal"/>
    <n v="4"/>
    <s v="Deshidratados"/>
    <n v="6"/>
  </r>
  <r>
    <n v="6"/>
    <s v="O'Higgins"/>
    <n v="6310"/>
    <s v="Santa Cruz"/>
    <n v="100103"/>
    <s v="Frutos de hueso (carozo)"/>
    <x v="21"/>
    <x v="21"/>
    <n v="1"/>
    <s v="Artesanal"/>
    <n v="4"/>
    <s v="Deshidratados"/>
    <n v="6"/>
  </r>
  <r>
    <n v="6"/>
    <s v="O'Higgins"/>
    <n v="6310"/>
    <s v="Santa Cruz"/>
    <n v="100103"/>
    <s v="Frutos de hueso (carozo)"/>
    <x v="21"/>
    <x v="21"/>
    <n v="1"/>
    <s v="Artesanal"/>
    <n v="4"/>
    <s v="Deshidratados"/>
    <n v="6"/>
  </r>
  <r>
    <n v="6"/>
    <s v="O'Higgins"/>
    <n v="6310"/>
    <s v="Santa Cruz"/>
    <n v="100103"/>
    <s v="Frutos de hueso (carozo)"/>
    <x v="14"/>
    <x v="14"/>
    <n v="1"/>
    <s v="Artesanal"/>
    <n v="4"/>
    <s v="Deshidratados"/>
    <n v="6"/>
  </r>
  <r>
    <n v="6"/>
    <s v="O'Higgins"/>
    <n v="6310"/>
    <s v="Santa Cruz"/>
    <n v="100109"/>
    <s v="Uva"/>
    <x v="9"/>
    <x v="9"/>
    <n v="1"/>
    <s v="Artesanal"/>
    <n v="4"/>
    <s v="Deshidratados"/>
    <n v="5"/>
  </r>
  <r>
    <n v="6"/>
    <s v="O'Higgins"/>
    <n v="6303"/>
    <s v="Chimbarongo"/>
    <n v="100103"/>
    <s v="Frutos de hueso (carozo)"/>
    <x v="21"/>
    <x v="21"/>
    <n v="2"/>
    <s v="Industrial"/>
    <n v="4"/>
    <s v="Deshidratados"/>
    <n v="2"/>
  </r>
  <r>
    <n v="6"/>
    <s v="O'Higgins"/>
    <n v="6303"/>
    <s v="Chimbarongo"/>
    <n v="100103"/>
    <s v="Frutos de hueso (carozo)"/>
    <x v="21"/>
    <x v="21"/>
    <n v="2"/>
    <s v="Industrial"/>
    <n v="4"/>
    <s v="Deshidratados"/>
    <n v="2"/>
  </r>
  <r>
    <n v="6"/>
    <s v="O'Higgins"/>
    <n v="6102"/>
    <s v="Codegua"/>
    <n v="100103"/>
    <s v="Frutos de hueso (carozo)"/>
    <x v="21"/>
    <x v="21"/>
    <n v="2"/>
    <s v="Industrial"/>
    <n v="4"/>
    <s v="Deshidratados"/>
    <n v="2"/>
  </r>
  <r>
    <n v="6"/>
    <s v="O'Higgins"/>
    <n v="6102"/>
    <s v="Codegua"/>
    <n v="100109"/>
    <s v="Uva"/>
    <x v="9"/>
    <x v="9"/>
    <n v="2"/>
    <s v="Industrial"/>
    <n v="4"/>
    <s v="Deshidratados"/>
    <n v="2"/>
  </r>
  <r>
    <n v="6"/>
    <s v="O'Higgins"/>
    <n v="6102"/>
    <s v="Codegua"/>
    <n v="100103"/>
    <s v="Frutos de hueso (carozo)"/>
    <x v="21"/>
    <x v="21"/>
    <n v="2"/>
    <s v="Industrial"/>
    <n v="4"/>
    <s v="Deshidratados"/>
    <n v="2"/>
  </r>
  <r>
    <n v="6"/>
    <s v="O'Higgins"/>
    <n v="6102"/>
    <s v="Codegua"/>
    <n v="100103"/>
    <s v="Frutos de hueso (carozo)"/>
    <x v="3"/>
    <x v="3"/>
    <n v="2"/>
    <s v="Industrial"/>
    <n v="4"/>
    <s v="Deshidratados"/>
    <n v="5"/>
  </r>
  <r>
    <n v="6"/>
    <s v="O'Higgins"/>
    <n v="6106"/>
    <s v="Graneros"/>
    <n v="100103"/>
    <s v="Frutos de hueso (carozo)"/>
    <x v="21"/>
    <x v="21"/>
    <n v="2"/>
    <s v="Industrial"/>
    <n v="4"/>
    <s v="Deshidratados"/>
    <n v="6"/>
  </r>
  <r>
    <n v="6"/>
    <s v="O'Higgins"/>
    <n v="6106"/>
    <s v="Graneros"/>
    <n v="100103"/>
    <s v="Frutos de hueso (carozo)"/>
    <x v="21"/>
    <x v="21"/>
    <n v="2"/>
    <s v="Industrial"/>
    <n v="4"/>
    <s v="Deshidratados"/>
    <n v="6"/>
  </r>
  <r>
    <n v="6"/>
    <s v="O'Higgins"/>
    <n v="6106"/>
    <s v="Graneros"/>
    <n v="100109"/>
    <s v="Uva"/>
    <x v="9"/>
    <x v="9"/>
    <n v="2"/>
    <s v="Industrial"/>
    <n v="4"/>
    <s v="Deshidratados"/>
    <n v="6"/>
  </r>
  <r>
    <n v="6"/>
    <s v="O'Higgins"/>
    <n v="6106"/>
    <s v="Graneros"/>
    <n v="100103"/>
    <s v="Frutos de hueso (carozo)"/>
    <x v="21"/>
    <x v="21"/>
    <n v="2"/>
    <s v="Industrial"/>
    <n v="4"/>
    <s v="Deshidratados"/>
    <n v="5"/>
  </r>
  <r>
    <n v="6"/>
    <s v="O'Higgins"/>
    <n v="6106"/>
    <s v="Graneros"/>
    <n v="100109"/>
    <s v="Uva"/>
    <x v="9"/>
    <x v="9"/>
    <n v="2"/>
    <s v="Industrial"/>
    <n v="4"/>
    <s v="Deshidratados"/>
    <n v="5"/>
  </r>
  <r>
    <n v="6"/>
    <s v="O'Higgins"/>
    <n v="6109"/>
    <s v="Malloa"/>
    <n v="100109"/>
    <s v="Uva"/>
    <x v="9"/>
    <x v="9"/>
    <n v="2"/>
    <s v="Industrial"/>
    <n v="4"/>
    <s v="Deshidratados"/>
    <n v="5"/>
  </r>
  <r>
    <n v="6"/>
    <s v="O'Higgins"/>
    <n v="6204"/>
    <s v="Marchihue"/>
    <n v="100103"/>
    <s v="Frutos de hueso (carozo)"/>
    <x v="21"/>
    <x v="21"/>
    <n v="2"/>
    <s v="Industrial"/>
    <n v="4"/>
    <s v="Deshidratados"/>
    <n v="2"/>
  </r>
  <r>
    <n v="6"/>
    <s v="O'Higgins"/>
    <n v="6204"/>
    <s v="Marchihue"/>
    <n v="100103"/>
    <s v="Frutos de hueso (carozo)"/>
    <x v="21"/>
    <x v="21"/>
    <n v="2"/>
    <s v="Industrial"/>
    <n v="4"/>
    <s v="Deshidratados"/>
    <n v="7"/>
  </r>
  <r>
    <n v="6"/>
    <s v="O'Higgins"/>
    <n v="6204"/>
    <s v="Marchihue"/>
    <n v="100103"/>
    <s v="Frutos de hueso (carozo)"/>
    <x v="21"/>
    <x v="21"/>
    <n v="2"/>
    <s v="Industrial"/>
    <n v="4"/>
    <s v="Deshidratados"/>
    <n v="5"/>
  </r>
  <r>
    <n v="6"/>
    <s v="O'Higgins"/>
    <n v="6305"/>
    <s v="Nancagua"/>
    <n v="100103"/>
    <s v="Frutos de hueso (carozo)"/>
    <x v="21"/>
    <x v="21"/>
    <n v="2"/>
    <s v="Industrial"/>
    <n v="4"/>
    <s v="Deshidratados"/>
    <n v="5"/>
  </r>
  <r>
    <n v="6"/>
    <s v="O'Higgins"/>
    <n v="6305"/>
    <s v="Nancagua"/>
    <n v="100103"/>
    <s v="Frutos de hueso (carozo)"/>
    <x v="21"/>
    <x v="21"/>
    <n v="1"/>
    <s v="Artesanal"/>
    <n v="4"/>
    <s v="Deshidratados"/>
    <n v="6"/>
  </r>
  <r>
    <n v="6"/>
    <s v="O'Higgins"/>
    <n v="6305"/>
    <s v="Nancagua"/>
    <n v="100103"/>
    <s v="Frutos de hueso (carozo)"/>
    <x v="21"/>
    <x v="21"/>
    <n v="1"/>
    <s v="Artesanal"/>
    <n v="4"/>
    <s v="Deshidratados"/>
    <n v="5"/>
  </r>
  <r>
    <n v="6"/>
    <s v="O'Higgins"/>
    <n v="6305"/>
    <s v="Nancagua"/>
    <n v="100103"/>
    <s v="Frutos de hueso (carozo)"/>
    <x v="21"/>
    <x v="21"/>
    <n v="2"/>
    <s v="Industrial"/>
    <n v="4"/>
    <s v="Deshidratados"/>
    <n v="6"/>
  </r>
  <r>
    <n v="6"/>
    <s v="O'Higgins"/>
    <n v="6305"/>
    <s v="Nancagua"/>
    <n v="100103"/>
    <s v="Frutos de hueso (carozo)"/>
    <x v="21"/>
    <x v="21"/>
    <n v="1"/>
    <s v="Artesanal"/>
    <n v="4"/>
    <s v="Deshidratados"/>
    <n v="5"/>
  </r>
  <r>
    <n v="6"/>
    <s v="O'Higgins"/>
    <n v="6305"/>
    <s v="Nancagua"/>
    <n v="100103"/>
    <s v="Frutos de hueso (carozo)"/>
    <x v="21"/>
    <x v="21"/>
    <n v="1"/>
    <s v="Artesanal"/>
    <n v="4"/>
    <s v="Deshidratados"/>
    <n v="5"/>
  </r>
  <r>
    <n v="6"/>
    <s v="O'Higgins"/>
    <n v="6305"/>
    <s v="Nancagua"/>
    <n v="100103"/>
    <s v="Frutos de hueso (carozo)"/>
    <x v="21"/>
    <x v="21"/>
    <n v="1"/>
    <s v="Artesanal"/>
    <n v="4"/>
    <s v="Deshidratados"/>
    <n v="5"/>
  </r>
  <r>
    <n v="6"/>
    <s v="O'Higgins"/>
    <n v="6305"/>
    <s v="Nancagua"/>
    <n v="100109"/>
    <s v="Uva"/>
    <x v="9"/>
    <x v="9"/>
    <n v="1"/>
    <s v="Artesanal"/>
    <n v="4"/>
    <s v="Deshidratados"/>
    <n v="5"/>
  </r>
  <r>
    <n v="6"/>
    <s v="O'Higgins"/>
    <n v="6305"/>
    <s v="Nancagua"/>
    <n v="100103"/>
    <s v="Frutos de hueso (carozo)"/>
    <x v="21"/>
    <x v="21"/>
    <n v="1"/>
    <s v="Artesanal"/>
    <n v="4"/>
    <s v="Deshidratados"/>
    <n v="5"/>
  </r>
  <r>
    <n v="6"/>
    <s v="O'Higgins"/>
    <n v="6305"/>
    <s v="Nancagua"/>
    <n v="100103"/>
    <s v="Frutos de hueso (carozo)"/>
    <x v="21"/>
    <x v="21"/>
    <n v="1"/>
    <s v="Artesanal"/>
    <n v="4"/>
    <s v="Deshidratados"/>
    <n v="6"/>
  </r>
  <r>
    <n v="6"/>
    <s v="O'Higgins"/>
    <n v="6305"/>
    <s v="Nancagua"/>
    <n v="100103"/>
    <s v="Frutos de hueso (carozo)"/>
    <x v="21"/>
    <x v="21"/>
    <n v="2"/>
    <s v="Industrial"/>
    <n v="4"/>
    <s v="Deshidratados"/>
    <n v="6"/>
  </r>
  <r>
    <n v="6"/>
    <s v="O'Higgins"/>
    <n v="6305"/>
    <s v="Nancagua"/>
    <n v="100103"/>
    <s v="Frutos de hueso (carozo)"/>
    <x v="21"/>
    <x v="21"/>
    <n v="1"/>
    <s v="Artesanal"/>
    <n v="4"/>
    <s v="Deshidratados"/>
    <n v="5"/>
  </r>
  <r>
    <n v="6"/>
    <s v="O'Higgins"/>
    <n v="6305"/>
    <s v="Nancagua"/>
    <n v="100109"/>
    <s v="Uva"/>
    <x v="9"/>
    <x v="9"/>
    <n v="1"/>
    <s v="Artesanal"/>
    <n v="4"/>
    <s v="Deshidratados"/>
    <n v="6"/>
  </r>
  <r>
    <n v="6"/>
    <s v="O'Higgins"/>
    <n v="6111"/>
    <s v="Olivar"/>
    <n v="100103"/>
    <s v="Frutos de hueso (carozo)"/>
    <x v="21"/>
    <x v="21"/>
    <n v="2"/>
    <s v="Industrial"/>
    <n v="4"/>
    <s v="Deshidratados"/>
    <n v="6"/>
  </r>
  <r>
    <n v="6"/>
    <s v="O'Higgins"/>
    <n v="6111"/>
    <s v="Olivar"/>
    <n v="100109"/>
    <s v="Uva"/>
    <x v="9"/>
    <x v="9"/>
    <n v="2"/>
    <s v="Industrial"/>
    <n v="4"/>
    <s v="Deshidratados"/>
    <n v="6"/>
  </r>
  <r>
    <n v="6"/>
    <s v="O'Higgins"/>
    <n v="6306"/>
    <s v="Palmilla"/>
    <n v="100103"/>
    <s v="Frutos de hueso (carozo)"/>
    <x v="21"/>
    <x v="21"/>
    <n v="1"/>
    <s v="Artesanal"/>
    <n v="4"/>
    <s v="Deshidratados"/>
    <n v="6"/>
  </r>
  <r>
    <n v="6"/>
    <s v="O'Higgins"/>
    <n v="6306"/>
    <s v="Palmilla"/>
    <n v="100103"/>
    <s v="Frutos de hueso (carozo)"/>
    <x v="21"/>
    <x v="21"/>
    <n v="2"/>
    <s v="Industrial"/>
    <n v="4"/>
    <s v="Deshidratados"/>
    <n v="6"/>
  </r>
  <r>
    <n v="6"/>
    <s v="O'Higgins"/>
    <n v="6306"/>
    <s v="Palmilla"/>
    <n v="100103"/>
    <s v="Frutos de hueso (carozo)"/>
    <x v="21"/>
    <x v="21"/>
    <n v="1"/>
    <s v="Artesanal"/>
    <n v="4"/>
    <s v="Deshidratados"/>
    <n v="6"/>
  </r>
  <r>
    <n v="6"/>
    <s v="O'Higgins"/>
    <n v="6306"/>
    <s v="Palmilla"/>
    <n v="100103"/>
    <s v="Frutos de hueso (carozo)"/>
    <x v="21"/>
    <x v="21"/>
    <n v="2"/>
    <s v="Industrial"/>
    <n v="4"/>
    <s v="Deshidratados"/>
    <n v="6"/>
  </r>
  <r>
    <n v="6"/>
    <s v="O'Higgins"/>
    <n v="6306"/>
    <s v="Palmilla"/>
    <n v="100103"/>
    <s v="Frutos de hueso (carozo)"/>
    <x v="21"/>
    <x v="21"/>
    <n v="1"/>
    <s v="Artesanal"/>
    <n v="4"/>
    <s v="Deshidratados"/>
    <n v="6"/>
  </r>
  <r>
    <n v="6"/>
    <s v="O'Higgins"/>
    <n v="6306"/>
    <s v="Palmilla"/>
    <n v="100103"/>
    <s v="Frutos de hueso (carozo)"/>
    <x v="21"/>
    <x v="21"/>
    <n v="1"/>
    <s v="Artesanal"/>
    <n v="4"/>
    <s v="Deshidratados"/>
    <n v="6"/>
  </r>
  <r>
    <n v="6"/>
    <s v="O'Higgins"/>
    <n v="6307"/>
    <s v="Peralillo"/>
    <n v="100103"/>
    <s v="Frutos de hueso (carozo)"/>
    <x v="21"/>
    <x v="21"/>
    <n v="1"/>
    <s v="Artesanal"/>
    <n v="4"/>
    <s v="Deshidratados"/>
    <n v="6"/>
  </r>
  <r>
    <n v="6"/>
    <s v="O'Higgins"/>
    <n v="6307"/>
    <s v="Peralillo"/>
    <n v="100103"/>
    <s v="Frutos de hueso (carozo)"/>
    <x v="21"/>
    <x v="21"/>
    <n v="1"/>
    <s v="Artesanal"/>
    <n v="4"/>
    <s v="Deshidratados"/>
    <n v="6"/>
  </r>
  <r>
    <n v="6"/>
    <s v="O'Higgins"/>
    <n v="6307"/>
    <s v="Peralillo"/>
    <n v="100103"/>
    <s v="Frutos de hueso (carozo)"/>
    <x v="21"/>
    <x v="21"/>
    <n v="1"/>
    <s v="Artesanal"/>
    <n v="4"/>
    <s v="Deshidratados"/>
    <n v="6"/>
  </r>
  <r>
    <n v="6"/>
    <s v="O'Higgins"/>
    <n v="6307"/>
    <s v="Peralillo"/>
    <n v="100103"/>
    <s v="Frutos de hueso (carozo)"/>
    <x v="21"/>
    <x v="21"/>
    <n v="1"/>
    <s v="Artesanal"/>
    <n v="4"/>
    <s v="Deshidratados"/>
    <n v="6"/>
  </r>
  <r>
    <n v="6"/>
    <s v="O'Higgins"/>
    <n v="6307"/>
    <s v="Peralillo"/>
    <n v="100103"/>
    <s v="Frutos de hueso (carozo)"/>
    <x v="21"/>
    <x v="21"/>
    <n v="1"/>
    <s v="Artesanal"/>
    <n v="4"/>
    <s v="Deshidratados"/>
    <n v="6"/>
  </r>
  <r>
    <n v="6"/>
    <s v="O'Higgins"/>
    <n v="6112"/>
    <s v="Peumo"/>
    <n v="100103"/>
    <s v="Frutos de hueso (carozo)"/>
    <x v="21"/>
    <x v="21"/>
    <n v="2"/>
    <s v="Industrial"/>
    <n v="4"/>
    <s v="Deshidratados"/>
    <n v="5"/>
  </r>
  <r>
    <n v="6"/>
    <s v="O'Higgins"/>
    <n v="6308"/>
    <s v="Placilla"/>
    <n v="100103"/>
    <s v="Frutos de hueso (carozo)"/>
    <x v="21"/>
    <x v="21"/>
    <n v="2"/>
    <s v="Industrial"/>
    <n v="4"/>
    <s v="Deshidratados"/>
    <n v="6"/>
  </r>
  <r>
    <n v="6"/>
    <s v="O'Higgins"/>
    <n v="6308"/>
    <s v="Placilla"/>
    <n v="100103"/>
    <s v="Frutos de hueso (carozo)"/>
    <x v="21"/>
    <x v="21"/>
    <n v="2"/>
    <s v="Industrial"/>
    <n v="4"/>
    <s v="Deshidratados"/>
    <n v="6"/>
  </r>
  <r>
    <n v="6"/>
    <s v="O'Higgins"/>
    <n v="6101"/>
    <s v="Rancagua"/>
    <n v="100103"/>
    <s v="Frutos de hueso (carozo)"/>
    <x v="21"/>
    <x v="21"/>
    <n v="2"/>
    <s v="Industrial"/>
    <n v="4"/>
    <s v="Deshidratados"/>
    <n v="7"/>
  </r>
  <r>
    <n v="6"/>
    <s v="O'Higgins"/>
    <n v="6101"/>
    <s v="Rancagua"/>
    <n v="100103"/>
    <s v="Frutos de hueso (carozo)"/>
    <x v="21"/>
    <x v="21"/>
    <n v="2"/>
    <s v="Industrial"/>
    <n v="4"/>
    <s v="Deshidratados"/>
    <n v="6"/>
  </r>
  <r>
    <n v="6"/>
    <s v="O'Higgins"/>
    <n v="6101"/>
    <s v="Rancagua"/>
    <n v="100103"/>
    <s v="Frutos de hueso (carozo)"/>
    <x v="21"/>
    <x v="21"/>
    <n v="2"/>
    <s v="Industrial"/>
    <n v="4"/>
    <s v="Deshidratados"/>
    <n v="7"/>
  </r>
  <r>
    <n v="6"/>
    <s v="O'Higgins"/>
    <n v="6101"/>
    <s v="Rancagua"/>
    <n v="100103"/>
    <s v="Frutos de hueso (carozo)"/>
    <x v="21"/>
    <x v="21"/>
    <n v="2"/>
    <s v="Industrial"/>
    <n v="4"/>
    <s v="Deshidratados"/>
    <n v="7"/>
  </r>
  <r>
    <n v="6"/>
    <s v="O'Higgins"/>
    <n v="6101"/>
    <s v="Rancagua"/>
    <n v="100103"/>
    <s v="Frutos de hueso (carozo)"/>
    <x v="21"/>
    <x v="21"/>
    <n v="1"/>
    <s v="Artesanal"/>
    <n v="4"/>
    <s v="Deshidratados"/>
    <n v="7"/>
  </r>
  <r>
    <n v="6"/>
    <s v="O'Higgins"/>
    <n v="6101"/>
    <s v="Rancagua"/>
    <n v="100103"/>
    <s v="Frutos de hueso (carozo)"/>
    <x v="21"/>
    <x v="21"/>
    <n v="2"/>
    <s v="Industrial"/>
    <n v="4"/>
    <s v="Deshidratados"/>
    <n v="7"/>
  </r>
  <r>
    <n v="6"/>
    <s v="O'Higgins"/>
    <n v="6115"/>
    <s v="Rengo"/>
    <n v="100104"/>
    <s v="Frutos de pepita"/>
    <x v="28"/>
    <x v="28"/>
    <n v="2"/>
    <s v="Industrial"/>
    <n v="4"/>
    <s v="Deshidratados"/>
    <n v="7"/>
  </r>
  <r>
    <n v="6"/>
    <s v="O'Higgins"/>
    <n v="6115"/>
    <s v="Rengo"/>
    <n v="100103"/>
    <s v="Frutos de hueso (carozo)"/>
    <x v="3"/>
    <x v="3"/>
    <n v="2"/>
    <s v="Industrial"/>
    <n v="4"/>
    <s v="Deshidratados"/>
    <n v="6"/>
  </r>
  <r>
    <n v="6"/>
    <s v="O'Higgins"/>
    <n v="6115"/>
    <s v="Rengo"/>
    <n v="100109"/>
    <s v="Uva"/>
    <x v="9"/>
    <x v="9"/>
    <n v="2"/>
    <s v="Industrial"/>
    <n v="4"/>
    <s v="Deshidratados"/>
    <n v="6"/>
  </r>
  <r>
    <n v="6"/>
    <s v="O'Higgins"/>
    <n v="6115"/>
    <s v="Rengo"/>
    <n v="100103"/>
    <s v="Frutos de hueso (carozo)"/>
    <x v="14"/>
    <x v="14"/>
    <n v="2"/>
    <s v="Industrial"/>
    <n v="4"/>
    <s v="Deshidratados"/>
    <n v="6"/>
  </r>
  <r>
    <n v="6"/>
    <s v="O'Higgins"/>
    <n v="6115"/>
    <s v="Rengo"/>
    <n v="100104"/>
    <s v="Frutos de pepita"/>
    <x v="13"/>
    <x v="13"/>
    <n v="2"/>
    <s v="Industrial"/>
    <n v="4"/>
    <s v="Deshidratados"/>
    <n v="7"/>
  </r>
  <r>
    <n v="6"/>
    <s v="O'Higgins"/>
    <n v="6116"/>
    <s v="Requínoa"/>
    <n v="100103"/>
    <s v="Frutos de hueso (carozo)"/>
    <x v="21"/>
    <x v="21"/>
    <n v="2"/>
    <s v="Industrial"/>
    <n v="4"/>
    <s v="Deshidratados"/>
    <n v="5"/>
  </r>
  <r>
    <n v="6"/>
    <s v="O'Higgins"/>
    <n v="6116"/>
    <s v="Requínoa"/>
    <n v="100105"/>
    <s v="Frutos secos"/>
    <x v="25"/>
    <x v="25"/>
    <n v="1"/>
    <s v="Artesanal"/>
    <n v="4"/>
    <s v="Deshidratados"/>
    <n v="7"/>
  </r>
  <r>
    <n v="6"/>
    <s v="O'Higgins"/>
    <n v="6116"/>
    <s v="Requínoa"/>
    <n v="100103"/>
    <s v="Frutos de hueso (carozo)"/>
    <x v="21"/>
    <x v="21"/>
    <n v="1"/>
    <s v="Artesanal"/>
    <n v="4"/>
    <s v="Deshidratados"/>
    <n v="5"/>
  </r>
  <r>
    <n v="6"/>
    <s v="O'Higgins"/>
    <n v="6116"/>
    <s v="Requínoa"/>
    <n v="100103"/>
    <s v="Frutos de hueso (carozo)"/>
    <x v="21"/>
    <x v="21"/>
    <n v="1"/>
    <s v="Artesanal"/>
    <n v="4"/>
    <s v="Deshidratados"/>
    <n v="5"/>
  </r>
  <r>
    <n v="6"/>
    <s v="O'Higgins"/>
    <n v="6116"/>
    <s v="Requínoa"/>
    <n v="100103"/>
    <s v="Frutos de hueso (carozo)"/>
    <x v="21"/>
    <x v="21"/>
    <n v="1"/>
    <s v="Artesanal"/>
    <n v="4"/>
    <s v="Deshidratados"/>
    <n v="6"/>
  </r>
  <r>
    <n v="6"/>
    <s v="O'Higgins"/>
    <n v="6116"/>
    <s v="Requínoa"/>
    <n v="100103"/>
    <s v="Frutos de hueso (carozo)"/>
    <x v="21"/>
    <x v="21"/>
    <n v="2"/>
    <s v="Industrial"/>
    <n v="4"/>
    <s v="Deshidratados"/>
    <n v="7"/>
  </r>
  <r>
    <n v="6"/>
    <s v="O'Higgins"/>
    <n v="6116"/>
    <s v="Requínoa"/>
    <n v="100103"/>
    <s v="Frutos de hueso (carozo)"/>
    <x v="21"/>
    <x v="21"/>
    <n v="2"/>
    <s v="Industrial"/>
    <n v="4"/>
    <s v="Deshidratados"/>
    <n v="7"/>
  </r>
  <r>
    <n v="6"/>
    <s v="O'Higgins"/>
    <n v="6301"/>
    <s v="San Fernando"/>
    <n v="100103"/>
    <s v="Frutos de hueso (carozo)"/>
    <x v="21"/>
    <x v="21"/>
    <n v="2"/>
    <s v="Industrial"/>
    <n v="4"/>
    <s v="Deshidratados"/>
    <n v="6"/>
  </r>
  <r>
    <n v="6"/>
    <s v="O'Higgins"/>
    <n v="6301"/>
    <s v="San Fernando"/>
    <n v="100103"/>
    <s v="Frutos de hueso (carozo)"/>
    <x v="21"/>
    <x v="21"/>
    <n v="2"/>
    <s v="Industrial"/>
    <n v="4"/>
    <s v="Deshidratados"/>
    <n v="6"/>
  </r>
  <r>
    <n v="6"/>
    <s v="O'Higgins"/>
    <n v="6117"/>
    <s v="San Vicente"/>
    <n v="100103"/>
    <s v="Frutos de hueso (carozo)"/>
    <x v="21"/>
    <x v="21"/>
    <n v="2"/>
    <s v="Industrial"/>
    <n v="4"/>
    <s v="Deshidratados"/>
    <n v="7"/>
  </r>
  <r>
    <n v="6"/>
    <s v="O'Higgins"/>
    <n v="6117"/>
    <s v="San Vicente"/>
    <n v="100104"/>
    <s v="Frutos de pepita"/>
    <x v="13"/>
    <x v="13"/>
    <n v="2"/>
    <s v="Industrial"/>
    <n v="4"/>
    <s v="Deshidratados"/>
    <n v="7"/>
  </r>
  <r>
    <n v="6"/>
    <s v="O'Higgins"/>
    <n v="6117"/>
    <s v="San Vicente"/>
    <n v="100109"/>
    <s v="Uva"/>
    <x v="9"/>
    <x v="9"/>
    <n v="2"/>
    <s v="Industrial"/>
    <n v="4"/>
    <s v="Deshidratados"/>
    <n v="7"/>
  </r>
  <r>
    <n v="6"/>
    <s v="O'Higgins"/>
    <n v="6117"/>
    <s v="San Vicente"/>
    <n v="100103"/>
    <s v="Frutos de hueso (carozo)"/>
    <x v="3"/>
    <x v="3"/>
    <n v="2"/>
    <s v="Industrial"/>
    <n v="4"/>
    <s v="Deshidratados"/>
    <n v="7"/>
  </r>
  <r>
    <n v="6"/>
    <s v="O'Higgins"/>
    <n v="6117"/>
    <s v="San Vicente"/>
    <n v="100103"/>
    <s v="Frutos de hueso (carozo)"/>
    <x v="21"/>
    <x v="21"/>
    <n v="2"/>
    <s v="Industrial"/>
    <n v="4"/>
    <s v="Deshidratados"/>
    <n v="2"/>
  </r>
  <r>
    <n v="6"/>
    <s v="O'Higgins"/>
    <n v="6310"/>
    <s v="Santa Cruz"/>
    <n v="100103"/>
    <s v="Frutos de hueso (carozo)"/>
    <x v="21"/>
    <x v="21"/>
    <n v="2"/>
    <s v="Industrial"/>
    <n v="4"/>
    <s v="Deshidratados"/>
    <n v="6"/>
  </r>
  <r>
    <n v="6"/>
    <s v="O'Higgins"/>
    <n v="6310"/>
    <s v="Santa Cruz"/>
    <n v="100103"/>
    <s v="Frutos de hueso (carozo)"/>
    <x v="21"/>
    <x v="21"/>
    <n v="2"/>
    <s v="Industrial"/>
    <n v="4"/>
    <s v="Deshidratados"/>
    <n v="2"/>
  </r>
  <r>
    <n v="6"/>
    <s v="O'Higgins"/>
    <n v="6310"/>
    <s v="Santa Cruz"/>
    <n v="100103"/>
    <s v="Frutos de hueso (carozo)"/>
    <x v="21"/>
    <x v="21"/>
    <n v="2"/>
    <s v="Industrial"/>
    <n v="4"/>
    <s v="Deshidratados"/>
    <n v="6"/>
  </r>
  <r>
    <n v="6"/>
    <s v="O'Higgins"/>
    <n v="6310"/>
    <s v="Santa Cruz"/>
    <n v="100103"/>
    <s v="Frutos de hueso (carozo)"/>
    <x v="21"/>
    <x v="21"/>
    <n v="2"/>
    <s v="Industrial"/>
    <n v="4"/>
    <s v="Deshidratados"/>
    <n v="6"/>
  </r>
  <r>
    <n v="6"/>
    <s v="O'Higgins"/>
    <n v="6310"/>
    <s v="Santa Cruz"/>
    <n v="100103"/>
    <s v="Frutos de hueso (carozo)"/>
    <x v="21"/>
    <x v="21"/>
    <n v="2"/>
    <s v="Industrial"/>
    <n v="4"/>
    <s v="Deshidratados"/>
    <n v="6"/>
  </r>
  <r>
    <n v="6"/>
    <s v="O'Higgins"/>
    <n v="6310"/>
    <s v="Santa Cruz"/>
    <n v="100103"/>
    <s v="Frutos de hueso (carozo)"/>
    <x v="21"/>
    <x v="21"/>
    <n v="2"/>
    <s v="Industrial"/>
    <n v="4"/>
    <s v="Deshidratados"/>
    <n v="2"/>
  </r>
  <r>
    <n v="6"/>
    <s v="O'Higgins"/>
    <n v="6310"/>
    <s v="Santa Cruz"/>
    <n v="100103"/>
    <s v="Frutos de hueso (carozo)"/>
    <x v="21"/>
    <x v="21"/>
    <n v="2"/>
    <s v="Industrial"/>
    <n v="4"/>
    <s v="Deshidratados"/>
    <n v="6"/>
  </r>
  <r>
    <n v="6"/>
    <s v="O'Higgins"/>
    <n v="6310"/>
    <s v="Santa Cruz"/>
    <n v="100103"/>
    <s v="Frutos de hueso (carozo)"/>
    <x v="21"/>
    <x v="21"/>
    <n v="2"/>
    <s v="Industrial"/>
    <n v="4"/>
    <s v="Deshidratados"/>
    <n v="6"/>
  </r>
  <r>
    <n v="6"/>
    <s v="O'Higgins"/>
    <n v="6310"/>
    <s v="Santa Cruz"/>
    <n v="100103"/>
    <s v="Frutos de hueso (carozo)"/>
    <x v="21"/>
    <x v="21"/>
    <n v="2"/>
    <s v="Industrial"/>
    <n v="4"/>
    <s v="Deshidratados"/>
    <n v="6"/>
  </r>
  <r>
    <n v="6"/>
    <s v="O'Higgins"/>
    <n v="6310"/>
    <s v="Santa Cruz"/>
    <n v="100103"/>
    <s v="Frutos de hueso (carozo)"/>
    <x v="21"/>
    <x v="21"/>
    <n v="2"/>
    <s v="Industrial"/>
    <n v="4"/>
    <s v="Deshidratados"/>
    <n v="6"/>
  </r>
  <r>
    <n v="6"/>
    <s v="O'Higgins"/>
    <n v="6310"/>
    <s v="Santa Cruz"/>
    <n v="100103"/>
    <s v="Frutos de hueso (carozo)"/>
    <x v="21"/>
    <x v="21"/>
    <n v="2"/>
    <s v="Industrial"/>
    <n v="4"/>
    <s v="Deshidratados"/>
    <n v="6"/>
  </r>
  <r>
    <n v="6"/>
    <s v="O'Higgins"/>
    <n v="6310"/>
    <s v="Santa Cruz"/>
    <n v="100103"/>
    <s v="Frutos de hueso (carozo)"/>
    <x v="21"/>
    <x v="21"/>
    <n v="2"/>
    <s v="Industrial"/>
    <n v="4"/>
    <s v="Deshidratados"/>
    <n v="2"/>
  </r>
  <r>
    <n v="6"/>
    <s v="O'Higgins"/>
    <n v="6310"/>
    <s v="Santa Cruz"/>
    <n v="100103"/>
    <s v="Frutos de hueso (carozo)"/>
    <x v="21"/>
    <x v="21"/>
    <n v="2"/>
    <s v="Industrial"/>
    <n v="4"/>
    <s v="Deshidratados"/>
    <n v="6"/>
  </r>
  <r>
    <n v="6"/>
    <s v="O'Higgins"/>
    <n v="6310"/>
    <s v="Santa Cruz"/>
    <n v="100103"/>
    <s v="Frutos de hueso (carozo)"/>
    <x v="21"/>
    <x v="21"/>
    <n v="2"/>
    <s v="Industrial"/>
    <n v="4"/>
    <s v="Deshidratados"/>
    <n v="6"/>
  </r>
  <r>
    <n v="6"/>
    <s v="O'Higgins"/>
    <n v="6310"/>
    <s v="Santa Cruz"/>
    <n v="100103"/>
    <s v="Frutos de hueso (carozo)"/>
    <x v="21"/>
    <x v="21"/>
    <n v="2"/>
    <s v="Industrial"/>
    <n v="4"/>
    <s v="Deshidratados"/>
    <n v="6"/>
  </r>
  <r>
    <n v="6"/>
    <s v="O'Higgins"/>
    <n v="6310"/>
    <s v="Santa Cruz"/>
    <n v="100103"/>
    <s v="Frutos de hueso (carozo)"/>
    <x v="21"/>
    <x v="21"/>
    <n v="2"/>
    <s v="Industrial"/>
    <n v="4"/>
    <s v="Deshidratados"/>
    <n v="6"/>
  </r>
  <r>
    <n v="6"/>
    <s v="O'Higgins"/>
    <n v="6303"/>
    <s v="Chimbarongo"/>
    <n v="100103"/>
    <s v="Frutos de hueso (carozo)"/>
    <x v="21"/>
    <x v="21"/>
    <n v="2"/>
    <s v="Industrial"/>
    <n v="4"/>
    <s v="Deshidratados"/>
    <n v="2"/>
  </r>
  <r>
    <n v="6"/>
    <s v="O'Higgins"/>
    <n v="6303"/>
    <s v="Chimbarongo"/>
    <n v="100103"/>
    <s v="Frutos de hueso (carozo)"/>
    <x v="21"/>
    <x v="21"/>
    <n v="2"/>
    <s v="Industrial"/>
    <n v="4"/>
    <s v="Deshidratados"/>
    <n v="5"/>
  </r>
  <r>
    <n v="6"/>
    <s v="O'Higgins"/>
    <n v="6102"/>
    <s v="Codegua"/>
    <n v="100103"/>
    <s v="Frutos de hueso (carozo)"/>
    <x v="21"/>
    <x v="21"/>
    <n v="2"/>
    <s v="Industrial"/>
    <n v="4"/>
    <s v="Deshidratados"/>
    <n v="2"/>
  </r>
  <r>
    <n v="6"/>
    <s v="O'Higgins"/>
    <n v="6102"/>
    <s v="Codegua"/>
    <n v="100109"/>
    <s v="Uva"/>
    <x v="9"/>
    <x v="9"/>
    <n v="2"/>
    <s v="Industrial"/>
    <n v="4"/>
    <s v="Deshidratados"/>
    <n v="2"/>
  </r>
  <r>
    <n v="6"/>
    <s v="O'Higgins"/>
    <n v="6102"/>
    <s v="Codegua"/>
    <n v="100103"/>
    <s v="Frutos de hueso (carozo)"/>
    <x v="3"/>
    <x v="3"/>
    <n v="2"/>
    <s v="Industrial"/>
    <n v="4"/>
    <s v="Deshidratados"/>
    <n v="2"/>
  </r>
  <r>
    <n v="6"/>
    <s v="O'Higgins"/>
    <n v="6102"/>
    <s v="Codegua"/>
    <n v="100103"/>
    <s v="Frutos de hueso (carozo)"/>
    <x v="3"/>
    <x v="3"/>
    <n v="2"/>
    <s v="Industrial"/>
    <n v="4"/>
    <s v="Deshidratados"/>
    <n v="2"/>
  </r>
  <r>
    <n v="6"/>
    <s v="O'Higgins"/>
    <n v="6102"/>
    <s v="Codegua"/>
    <n v="100103"/>
    <s v="Frutos de hueso (carozo)"/>
    <x v="3"/>
    <x v="3"/>
    <n v="2"/>
    <s v="Industrial"/>
    <n v="4"/>
    <s v="Deshidratados"/>
    <n v="2"/>
  </r>
  <r>
    <n v="6"/>
    <s v="O'Higgins"/>
    <n v="6102"/>
    <s v="Codegua"/>
    <n v="100109"/>
    <s v="Uva"/>
    <x v="9"/>
    <x v="9"/>
    <n v="2"/>
    <s v="Industrial"/>
    <n v="4"/>
    <s v="Deshidratados"/>
    <n v="5"/>
  </r>
  <r>
    <n v="6"/>
    <s v="O'Higgins"/>
    <n v="6102"/>
    <s v="Codegua"/>
    <n v="100103"/>
    <s v="Frutos de hueso (carozo)"/>
    <x v="21"/>
    <x v="21"/>
    <n v="2"/>
    <s v="Industrial"/>
    <n v="4"/>
    <s v="Deshidratados"/>
    <n v="5"/>
  </r>
  <r>
    <n v="6"/>
    <s v="O'Higgins"/>
    <n v="6102"/>
    <s v="Codegua"/>
    <n v="100109"/>
    <s v="Uva"/>
    <x v="9"/>
    <x v="9"/>
    <n v="2"/>
    <s v="Industrial"/>
    <n v="4"/>
    <s v="Deshidratados"/>
    <n v="2"/>
  </r>
  <r>
    <n v="6"/>
    <s v="O'Higgins"/>
    <n v="6102"/>
    <s v="Codegua"/>
    <n v="100103"/>
    <s v="Frutos de hueso (carozo)"/>
    <x v="3"/>
    <x v="3"/>
    <n v="2"/>
    <s v="Industrial"/>
    <n v="4"/>
    <s v="Deshidratados"/>
    <n v="2"/>
  </r>
  <r>
    <n v="6"/>
    <s v="O'Higgins"/>
    <n v="6104"/>
    <s v="Coltauco"/>
    <n v="100103"/>
    <s v="Frutos de hueso (carozo)"/>
    <x v="21"/>
    <x v="21"/>
    <n v="2"/>
    <s v="Industrial"/>
    <n v="4"/>
    <s v="Deshidratados"/>
    <n v="2"/>
  </r>
  <r>
    <n v="6"/>
    <s v="O'Higgins"/>
    <n v="6106"/>
    <s v="Graneros"/>
    <n v="100103"/>
    <s v="Frutos de hueso (carozo)"/>
    <x v="21"/>
    <x v="21"/>
    <n v="2"/>
    <s v="Industrial"/>
    <n v="4"/>
    <s v="Deshidratados"/>
    <n v="7"/>
  </r>
  <r>
    <n v="6"/>
    <s v="O'Higgins"/>
    <n v="6106"/>
    <s v="Graneros"/>
    <n v="100105"/>
    <s v="Frutos secos"/>
    <x v="25"/>
    <x v="25"/>
    <n v="2"/>
    <s v="Industrial"/>
    <n v="4"/>
    <s v="Deshidratados"/>
    <n v="7"/>
  </r>
  <r>
    <n v="6"/>
    <s v="O'Higgins"/>
    <n v="6106"/>
    <s v="Graneros"/>
    <n v="100109"/>
    <s v="Uva"/>
    <x v="9"/>
    <x v="9"/>
    <n v="2"/>
    <s v="Industrial"/>
    <n v="4"/>
    <s v="Deshidratados"/>
    <n v="7"/>
  </r>
  <r>
    <n v="6"/>
    <s v="O'Higgins"/>
    <n v="6204"/>
    <s v="Marchihue"/>
    <n v="100103"/>
    <s v="Frutos de hueso (carozo)"/>
    <x v="21"/>
    <x v="21"/>
    <n v="2"/>
    <s v="Industrial"/>
    <n v="4"/>
    <s v="Deshidratados"/>
    <n v="2"/>
  </r>
  <r>
    <n v="6"/>
    <s v="O'Higgins"/>
    <n v="6204"/>
    <s v="Marchihue"/>
    <n v="100103"/>
    <s v="Frutos de hueso (carozo)"/>
    <x v="21"/>
    <x v="21"/>
    <n v="2"/>
    <s v="Industrial"/>
    <n v="4"/>
    <s v="Deshidratados"/>
    <n v="2"/>
  </r>
  <r>
    <n v="6"/>
    <s v="O'Higgins"/>
    <n v="6305"/>
    <s v="Nancagua"/>
    <n v="100103"/>
    <s v="Frutos de hueso (carozo)"/>
    <x v="21"/>
    <x v="21"/>
    <n v="1"/>
    <s v="Artesanal"/>
    <n v="4"/>
    <s v="Deshidratados"/>
    <n v="6"/>
  </r>
  <r>
    <n v="6"/>
    <s v="O'Higgins"/>
    <n v="6305"/>
    <s v="Nancagua"/>
    <n v="100103"/>
    <s v="Frutos de hueso (carozo)"/>
    <x v="21"/>
    <x v="21"/>
    <n v="1"/>
    <s v="Artesanal"/>
    <n v="4"/>
    <s v="Deshidratados"/>
    <n v="6"/>
  </r>
  <r>
    <n v="6"/>
    <s v="O'Higgins"/>
    <n v="6305"/>
    <s v="Nancagua"/>
    <n v="100103"/>
    <s v="Frutos de hueso (carozo)"/>
    <x v="21"/>
    <x v="21"/>
    <n v="2"/>
    <s v="Industrial"/>
    <n v="4"/>
    <s v="Deshidratados"/>
    <n v="7"/>
  </r>
  <r>
    <n v="6"/>
    <s v="O'Higgins"/>
    <n v="6305"/>
    <s v="Nancagua"/>
    <n v="100103"/>
    <s v="Frutos de hueso (carozo)"/>
    <x v="21"/>
    <x v="21"/>
    <n v="1"/>
    <s v="Artesanal"/>
    <n v="4"/>
    <s v="Deshidratados"/>
    <n v="6"/>
  </r>
  <r>
    <n v="6"/>
    <s v="O'Higgins"/>
    <n v="6305"/>
    <s v="Nancagua"/>
    <n v="100103"/>
    <s v="Frutos de hueso (carozo)"/>
    <x v="21"/>
    <x v="21"/>
    <n v="1"/>
    <s v="Artesanal"/>
    <n v="4"/>
    <s v="Deshidratados"/>
    <n v="6"/>
  </r>
  <r>
    <n v="6"/>
    <s v="O'Higgins"/>
    <n v="6305"/>
    <s v="Nancagua"/>
    <n v="100103"/>
    <s v="Frutos de hueso (carozo)"/>
    <x v="21"/>
    <x v="21"/>
    <n v="1"/>
    <s v="Artesanal"/>
    <n v="4"/>
    <s v="Deshidratados"/>
    <n v="6"/>
  </r>
  <r>
    <n v="6"/>
    <s v="O'Higgins"/>
    <n v="6111"/>
    <s v="Olivar"/>
    <n v="100103"/>
    <s v="Frutos de hueso (carozo)"/>
    <x v="21"/>
    <x v="21"/>
    <n v="2"/>
    <s v="Industrial"/>
    <n v="4"/>
    <s v="Deshidratados"/>
    <n v="6"/>
  </r>
  <r>
    <n v="6"/>
    <s v="O'Higgins"/>
    <n v="6306"/>
    <s v="Palmilla"/>
    <n v="100103"/>
    <s v="Frutos de hueso (carozo)"/>
    <x v="21"/>
    <x v="21"/>
    <n v="2"/>
    <s v="Industrial"/>
    <n v="4"/>
    <s v="Deshidratados"/>
    <n v="7"/>
  </r>
  <r>
    <n v="6"/>
    <s v="O'Higgins"/>
    <n v="6306"/>
    <s v="Palmilla"/>
    <n v="100103"/>
    <s v="Frutos de hueso (carozo)"/>
    <x v="21"/>
    <x v="21"/>
    <n v="2"/>
    <s v="Industrial"/>
    <n v="4"/>
    <s v="Deshidratados"/>
    <n v="7"/>
  </r>
  <r>
    <n v="6"/>
    <s v="O'Higgins"/>
    <n v="6306"/>
    <s v="Palmilla"/>
    <n v="100103"/>
    <s v="Frutos de hueso (carozo)"/>
    <x v="21"/>
    <x v="21"/>
    <n v="2"/>
    <s v="Industrial"/>
    <n v="4"/>
    <s v="Deshidratados"/>
    <n v="2"/>
  </r>
  <r>
    <n v="6"/>
    <s v="O'Higgins"/>
    <n v="6306"/>
    <s v="Palmilla"/>
    <n v="100103"/>
    <s v="Frutos de hueso (carozo)"/>
    <x v="21"/>
    <x v="21"/>
    <n v="2"/>
    <s v="Industrial"/>
    <n v="4"/>
    <s v="Deshidratados"/>
    <n v="7"/>
  </r>
  <r>
    <n v="6"/>
    <s v="O'Higgins"/>
    <n v="6306"/>
    <s v="Palmilla"/>
    <n v="100103"/>
    <s v="Frutos de hueso (carozo)"/>
    <x v="21"/>
    <x v="21"/>
    <n v="2"/>
    <s v="Industrial"/>
    <n v="4"/>
    <s v="Deshidratados"/>
    <n v="7"/>
  </r>
  <r>
    <n v="6"/>
    <s v="O'Higgins"/>
    <n v="6307"/>
    <s v="Peralillo"/>
    <n v="100103"/>
    <s v="Frutos de hueso (carozo)"/>
    <x v="21"/>
    <x v="21"/>
    <n v="2"/>
    <s v="Industrial"/>
    <n v="4"/>
    <s v="Deshidratados"/>
    <n v="2"/>
  </r>
  <r>
    <n v="6"/>
    <s v="O'Higgins"/>
    <n v="6112"/>
    <s v="Peumo"/>
    <n v="100103"/>
    <s v="Frutos de hueso (carozo)"/>
    <x v="21"/>
    <x v="21"/>
    <n v="2"/>
    <s v="Industrial"/>
    <n v="4"/>
    <s v="Deshidratados"/>
    <n v="6"/>
  </r>
  <r>
    <n v="6"/>
    <s v="O'Higgins"/>
    <n v="6308"/>
    <s v="Placilla"/>
    <n v="100103"/>
    <s v="Frutos de hueso (carozo)"/>
    <x v="21"/>
    <x v="21"/>
    <n v="2"/>
    <s v="Industrial"/>
    <n v="4"/>
    <s v="Deshidratados"/>
    <n v="3"/>
  </r>
  <r>
    <n v="6"/>
    <s v="O'Higgins"/>
    <n v="6308"/>
    <s v="Placilla"/>
    <n v="100103"/>
    <s v="Frutos de hueso (carozo)"/>
    <x v="21"/>
    <x v="21"/>
    <n v="2"/>
    <s v="Industrial"/>
    <n v="4"/>
    <s v="Deshidratados"/>
    <n v="6"/>
  </r>
  <r>
    <n v="6"/>
    <s v="O'Higgins"/>
    <n v="6114"/>
    <s v="Quinta de Tilcoco"/>
    <n v="100103"/>
    <s v="Frutos de hueso (carozo)"/>
    <x v="21"/>
    <x v="21"/>
    <n v="2"/>
    <s v="Industrial"/>
    <n v="4"/>
    <s v="Deshidratados"/>
    <n v="2"/>
  </r>
  <r>
    <n v="6"/>
    <s v="O'Higgins"/>
    <n v="6115"/>
    <s v="Rengo"/>
    <n v="100104"/>
    <s v="Frutos de pepita"/>
    <x v="13"/>
    <x v="13"/>
    <n v="2"/>
    <s v="Industrial"/>
    <n v="4"/>
    <s v="Deshidratados"/>
    <n v="7"/>
  </r>
  <r>
    <n v="6"/>
    <s v="O'Higgins"/>
    <n v="6115"/>
    <s v="Rengo"/>
    <n v="100104"/>
    <s v="Frutos de pepita"/>
    <x v="28"/>
    <x v="28"/>
    <n v="2"/>
    <s v="Industrial"/>
    <n v="4"/>
    <s v="Deshidratados"/>
    <n v="7"/>
  </r>
  <r>
    <n v="6"/>
    <s v="O'Higgins"/>
    <n v="6115"/>
    <s v="Rengo"/>
    <n v="100103"/>
    <s v="Frutos de hueso (carozo)"/>
    <x v="14"/>
    <x v="14"/>
    <n v="2"/>
    <s v="Industrial"/>
    <n v="4"/>
    <s v="Deshidratados"/>
    <n v="2"/>
  </r>
  <r>
    <n v="6"/>
    <s v="O'Higgins"/>
    <n v="6116"/>
    <s v="Requínoa"/>
    <n v="100105"/>
    <s v="Frutos secos"/>
    <x v="25"/>
    <x v="25"/>
    <n v="2"/>
    <s v="Industrial"/>
    <n v="4"/>
    <s v="Deshidratados"/>
    <n v="7"/>
  </r>
  <r>
    <n v="6"/>
    <s v="O'Higgins"/>
    <n v="6116"/>
    <s v="Requínoa"/>
    <n v="100105"/>
    <s v="Frutos secos"/>
    <x v="25"/>
    <x v="25"/>
    <n v="2"/>
    <s v="Industrial"/>
    <n v="4"/>
    <s v="Deshidratados"/>
    <n v="7"/>
  </r>
  <r>
    <n v="6"/>
    <s v="O'Higgins"/>
    <n v="6116"/>
    <s v="Requínoa"/>
    <n v="100105"/>
    <s v="Frutos secos"/>
    <x v="25"/>
    <x v="25"/>
    <n v="2"/>
    <s v="Industrial"/>
    <n v="4"/>
    <s v="Deshidratados"/>
    <n v="7"/>
  </r>
  <r>
    <n v="6"/>
    <s v="O'Higgins"/>
    <n v="6116"/>
    <s v="Requínoa"/>
    <n v="100105"/>
    <s v="Frutos secos"/>
    <x v="25"/>
    <x v="25"/>
    <n v="2"/>
    <s v="Industrial"/>
    <n v="4"/>
    <s v="Deshidratados"/>
    <n v="7"/>
  </r>
  <r>
    <n v="6"/>
    <s v="O'Higgins"/>
    <n v="6116"/>
    <s v="Requínoa"/>
    <n v="100103"/>
    <s v="Frutos de hueso (carozo)"/>
    <x v="21"/>
    <x v="21"/>
    <n v="2"/>
    <s v="Industrial"/>
    <n v="4"/>
    <s v="Deshidratados"/>
    <n v="6"/>
  </r>
  <r>
    <n v="6"/>
    <s v="O'Higgins"/>
    <n v="6116"/>
    <s v="Requínoa"/>
    <n v="100105"/>
    <s v="Frutos secos"/>
    <x v="25"/>
    <x v="25"/>
    <n v="2"/>
    <s v="Industrial"/>
    <n v="4"/>
    <s v="Deshidratados"/>
    <n v="7"/>
  </r>
  <r>
    <n v="6"/>
    <s v="O'Higgins"/>
    <n v="6301"/>
    <s v="San Fernando"/>
    <n v="100103"/>
    <s v="Frutos de hueso (carozo)"/>
    <x v="21"/>
    <x v="21"/>
    <n v="2"/>
    <s v="Industrial"/>
    <n v="4"/>
    <s v="Deshidratados"/>
    <n v="2"/>
  </r>
  <r>
    <n v="6"/>
    <s v="O'Higgins"/>
    <n v="6301"/>
    <s v="San Fernando"/>
    <n v="100103"/>
    <s v="Frutos de hueso (carozo)"/>
    <x v="21"/>
    <x v="21"/>
    <n v="2"/>
    <s v="Industrial"/>
    <n v="4"/>
    <s v="Deshidratados"/>
    <n v="2"/>
  </r>
  <r>
    <n v="6"/>
    <s v="O'Higgins"/>
    <n v="6117"/>
    <s v="San Vicente"/>
    <n v="100103"/>
    <s v="Frutos de hueso (carozo)"/>
    <x v="3"/>
    <x v="3"/>
    <n v="1"/>
    <s v="Artesanal"/>
    <n v="4"/>
    <s v="Deshidratados"/>
    <n v="2"/>
  </r>
  <r>
    <n v="6"/>
    <s v="O'Higgins"/>
    <n v="6117"/>
    <s v="San Vicente"/>
    <n v="100104"/>
    <s v="Frutos de pepita"/>
    <x v="13"/>
    <x v="13"/>
    <n v="1"/>
    <s v="Artesanal"/>
    <n v="4"/>
    <s v="Deshidratados"/>
    <n v="2"/>
  </r>
  <r>
    <n v="6"/>
    <s v="O'Higgins"/>
    <n v="6117"/>
    <s v="San Vicente"/>
    <n v="100103"/>
    <s v="Frutos de hueso (carozo)"/>
    <x v="21"/>
    <x v="21"/>
    <n v="1"/>
    <s v="Artesanal"/>
    <n v="4"/>
    <s v="Deshidratados"/>
    <n v="2"/>
  </r>
  <r>
    <n v="6"/>
    <s v="O'Higgins"/>
    <n v="6310"/>
    <s v="Santa Cruz"/>
    <n v="100103"/>
    <s v="Frutos de hueso (carozo)"/>
    <x v="21"/>
    <x v="21"/>
    <n v="1"/>
    <s v="Artesanal"/>
    <n v="4"/>
    <s v="Deshidratados"/>
    <n v="6"/>
  </r>
  <r>
    <n v="6"/>
    <s v="O'Higgins"/>
    <n v="6310"/>
    <s v="Santa Cruz"/>
    <n v="100103"/>
    <s v="Frutos de hueso (carozo)"/>
    <x v="21"/>
    <x v="21"/>
    <n v="1"/>
    <s v="Artesanal"/>
    <n v="4"/>
    <s v="Deshidratados"/>
    <n v="2"/>
  </r>
  <r>
    <n v="6"/>
    <s v="O'Higgins"/>
    <n v="6310"/>
    <s v="Santa Cruz"/>
    <n v="100103"/>
    <s v="Frutos de hueso (carozo)"/>
    <x v="21"/>
    <x v="21"/>
    <n v="1"/>
    <s v="Artesanal"/>
    <n v="4"/>
    <s v="Deshidratados"/>
    <n v="2"/>
  </r>
  <r>
    <n v="6"/>
    <s v="O'Higgins"/>
    <n v="6310"/>
    <s v="Santa Cruz"/>
    <n v="100103"/>
    <s v="Frutos de hueso (carozo)"/>
    <x v="21"/>
    <x v="21"/>
    <n v="1"/>
    <s v="Artesanal"/>
    <n v="4"/>
    <s v="Deshidratados"/>
    <n v="6"/>
  </r>
  <r>
    <n v="6"/>
    <s v="O'Higgins"/>
    <n v="6310"/>
    <s v="Santa Cruz"/>
    <n v="100103"/>
    <s v="Frutos de hueso (carozo)"/>
    <x v="21"/>
    <x v="21"/>
    <n v="1"/>
    <s v="Artesanal"/>
    <n v="4"/>
    <s v="Deshidratados"/>
    <n v="6"/>
  </r>
  <r>
    <n v="6"/>
    <s v="O'Higgins"/>
    <n v="6310"/>
    <s v="Santa Cruz"/>
    <n v="100103"/>
    <s v="Frutos de hueso (carozo)"/>
    <x v="21"/>
    <x v="21"/>
    <n v="1"/>
    <s v="Artesanal"/>
    <n v="4"/>
    <s v="Deshidratados"/>
    <n v="6"/>
  </r>
  <r>
    <n v="6"/>
    <s v="O'Higgins"/>
    <n v="6310"/>
    <s v="Santa Cruz"/>
    <n v="100103"/>
    <s v="Frutos de hueso (carozo)"/>
    <x v="21"/>
    <x v="21"/>
    <n v="1"/>
    <s v="Artesanal"/>
    <n v="4"/>
    <s v="Deshidratados"/>
    <n v="2"/>
  </r>
  <r>
    <n v="6"/>
    <s v="O'Higgins"/>
    <n v="6310"/>
    <s v="Santa Cruz"/>
    <n v="100103"/>
    <s v="Frutos de hueso (carozo)"/>
    <x v="21"/>
    <x v="21"/>
    <n v="2"/>
    <s v="Industrial"/>
    <n v="4"/>
    <s v="Deshidratados"/>
    <n v="6"/>
  </r>
  <r>
    <n v="6"/>
    <s v="O'Higgins"/>
    <n v="6303"/>
    <s v="Chimbarongo"/>
    <n v="100103"/>
    <s v="Frutos de hueso (carozo)"/>
    <x v="21"/>
    <x v="21"/>
    <n v="2"/>
    <s v="Industrial"/>
    <n v="4"/>
    <s v="Deshidratados"/>
    <n v="5"/>
  </r>
  <r>
    <n v="6"/>
    <s v="O'Higgins"/>
    <n v="6102"/>
    <s v="Codegua"/>
    <n v="100103"/>
    <s v="Frutos de hueso (carozo)"/>
    <x v="21"/>
    <x v="21"/>
    <n v="2"/>
    <s v="Industrial"/>
    <n v="4"/>
    <s v="Deshidratados"/>
    <n v="2"/>
  </r>
  <r>
    <n v="6"/>
    <s v="O'Higgins"/>
    <n v="6102"/>
    <s v="Codegua"/>
    <n v="100103"/>
    <s v="Frutos de hueso (carozo)"/>
    <x v="21"/>
    <x v="21"/>
    <n v="2"/>
    <s v="Industrial"/>
    <n v="4"/>
    <s v="Deshidratados"/>
    <n v="6"/>
  </r>
  <r>
    <n v="6"/>
    <s v="O'Higgins"/>
    <n v="6102"/>
    <s v="Codegua"/>
    <n v="100109"/>
    <s v="Uva"/>
    <x v="9"/>
    <x v="9"/>
    <n v="2"/>
    <s v="Industrial"/>
    <n v="4"/>
    <s v="Deshidratados"/>
    <n v="2"/>
  </r>
  <r>
    <n v="6"/>
    <s v="O'Higgins"/>
    <n v="6102"/>
    <s v="Codegua"/>
    <n v="100103"/>
    <s v="Frutos de hueso (carozo)"/>
    <x v="21"/>
    <x v="21"/>
    <n v="2"/>
    <s v="Industrial"/>
    <n v="4"/>
    <s v="Deshidratados"/>
    <n v="5"/>
  </r>
  <r>
    <n v="6"/>
    <s v="O'Higgins"/>
    <n v="6102"/>
    <s v="Codegua"/>
    <n v="100109"/>
    <s v="Uva"/>
    <x v="9"/>
    <x v="9"/>
    <n v="2"/>
    <s v="Industrial"/>
    <n v="4"/>
    <s v="Deshidratados"/>
    <n v="5"/>
  </r>
  <r>
    <n v="6"/>
    <s v="O'Higgins"/>
    <n v="6102"/>
    <s v="Codegua"/>
    <n v="100103"/>
    <s v="Frutos de hueso (carozo)"/>
    <x v="3"/>
    <x v="3"/>
    <n v="2"/>
    <s v="Industrial"/>
    <n v="4"/>
    <s v="Deshidratados"/>
    <n v="2"/>
  </r>
  <r>
    <n v="6"/>
    <s v="O'Higgins"/>
    <n v="6102"/>
    <s v="Codegua"/>
    <n v="100104"/>
    <s v="Frutos de pepita"/>
    <x v="28"/>
    <x v="28"/>
    <n v="2"/>
    <s v="Industrial"/>
    <n v="4"/>
    <s v="Deshidratados"/>
    <n v="6"/>
  </r>
  <r>
    <n v="6"/>
    <s v="O'Higgins"/>
    <n v="6102"/>
    <s v="Codegua"/>
    <n v="100103"/>
    <s v="Frutos de hueso (carozo)"/>
    <x v="21"/>
    <x v="21"/>
    <n v="2"/>
    <s v="Industrial"/>
    <n v="4"/>
    <s v="Deshidratados"/>
    <n v="6"/>
  </r>
  <r>
    <n v="6"/>
    <s v="O'Higgins"/>
    <n v="6102"/>
    <s v="Codegua"/>
    <n v="100103"/>
    <s v="Frutos de hueso (carozo)"/>
    <x v="3"/>
    <x v="3"/>
    <n v="2"/>
    <s v="Industrial"/>
    <n v="4"/>
    <s v="Deshidratados"/>
    <n v="5"/>
  </r>
  <r>
    <n v="6"/>
    <s v="O'Higgins"/>
    <n v="6102"/>
    <s v="Codegua"/>
    <n v="100109"/>
    <s v="Uva"/>
    <x v="9"/>
    <x v="9"/>
    <n v="2"/>
    <s v="Industrial"/>
    <n v="4"/>
    <s v="Deshidratados"/>
    <n v="5"/>
  </r>
  <r>
    <n v="6"/>
    <s v="O'Higgins"/>
    <n v="6102"/>
    <s v="Codegua"/>
    <n v="100109"/>
    <s v="Uva"/>
    <x v="9"/>
    <x v="9"/>
    <n v="2"/>
    <s v="Industrial"/>
    <n v="4"/>
    <s v="Deshidratados"/>
    <n v="6"/>
  </r>
  <r>
    <n v="6"/>
    <s v="O'Higgins"/>
    <n v="6102"/>
    <s v="Codegua"/>
    <n v="100103"/>
    <s v="Frutos de hueso (carozo)"/>
    <x v="3"/>
    <x v="3"/>
    <n v="2"/>
    <s v="Industrial"/>
    <n v="4"/>
    <s v="Deshidratados"/>
    <n v="5"/>
  </r>
  <r>
    <n v="6"/>
    <s v="O'Higgins"/>
    <n v="6106"/>
    <s v="Graneros"/>
    <n v="100103"/>
    <s v="Frutos de hueso (carozo)"/>
    <x v="21"/>
    <x v="21"/>
    <n v="2"/>
    <s v="Industrial"/>
    <n v="4"/>
    <s v="Deshidratados"/>
    <n v="2"/>
  </r>
  <r>
    <n v="6"/>
    <s v="O'Higgins"/>
    <n v="6304"/>
    <s v="Lolol"/>
    <n v="100103"/>
    <s v="Frutos de hueso (carozo)"/>
    <x v="21"/>
    <x v="21"/>
    <n v="2"/>
    <s v="Industrial"/>
    <n v="4"/>
    <s v="Deshidratados"/>
    <n v="5"/>
  </r>
  <r>
    <n v="6"/>
    <s v="O'Higgins"/>
    <n v="6304"/>
    <s v="Lolol"/>
    <n v="100103"/>
    <s v="Frutos de hueso (carozo)"/>
    <x v="21"/>
    <x v="21"/>
    <n v="2"/>
    <s v="Industrial"/>
    <n v="4"/>
    <s v="Deshidratados"/>
    <n v="5"/>
  </r>
  <r>
    <n v="6"/>
    <s v="O'Higgins"/>
    <n v="6304"/>
    <s v="Lolol"/>
    <n v="100103"/>
    <s v="Frutos de hueso (carozo)"/>
    <x v="21"/>
    <x v="21"/>
    <n v="2"/>
    <s v="Industrial"/>
    <n v="4"/>
    <s v="Deshidratados"/>
    <n v="2"/>
  </r>
  <r>
    <n v="6"/>
    <s v="O'Higgins"/>
    <n v="6204"/>
    <s v="Marchihue"/>
    <n v="100103"/>
    <s v="Frutos de hueso (carozo)"/>
    <x v="21"/>
    <x v="21"/>
    <n v="2"/>
    <s v="Industrial"/>
    <n v="4"/>
    <s v="Deshidratados"/>
    <n v="2"/>
  </r>
  <r>
    <n v="6"/>
    <s v="O'Higgins"/>
    <n v="6305"/>
    <s v="Nancagua"/>
    <n v="100103"/>
    <s v="Frutos de hueso (carozo)"/>
    <x v="21"/>
    <x v="21"/>
    <n v="1"/>
    <s v="Artesanal"/>
    <n v="4"/>
    <s v="Deshidratados"/>
    <n v="2"/>
  </r>
  <r>
    <n v="6"/>
    <s v="O'Higgins"/>
    <n v="6305"/>
    <s v="Nancagua"/>
    <n v="100103"/>
    <s v="Frutos de hueso (carozo)"/>
    <x v="21"/>
    <x v="21"/>
    <n v="1"/>
    <s v="Artesanal"/>
    <n v="4"/>
    <s v="Deshidratados"/>
    <n v="2"/>
  </r>
  <r>
    <n v="6"/>
    <s v="O'Higgins"/>
    <n v="6305"/>
    <s v="Nancagua"/>
    <n v="100103"/>
    <s v="Frutos de hueso (carozo)"/>
    <x v="21"/>
    <x v="21"/>
    <n v="2"/>
    <s v="Industrial"/>
    <n v="4"/>
    <s v="Deshidratados"/>
    <n v="2"/>
  </r>
  <r>
    <n v="6"/>
    <s v="O'Higgins"/>
    <n v="6305"/>
    <s v="Nancagua"/>
    <n v="100103"/>
    <s v="Frutos de hueso (carozo)"/>
    <x v="21"/>
    <x v="21"/>
    <n v="2"/>
    <s v="Industrial"/>
    <n v="4"/>
    <s v="Deshidratados"/>
    <n v="5"/>
  </r>
  <r>
    <n v="6"/>
    <s v="O'Higgins"/>
    <n v="6305"/>
    <s v="Nancagua"/>
    <n v="100103"/>
    <s v="Frutos de hueso (carozo)"/>
    <x v="21"/>
    <x v="21"/>
    <n v="2"/>
    <s v="Industrial"/>
    <n v="4"/>
    <s v="Deshidratados"/>
    <n v="2"/>
  </r>
  <r>
    <n v="6"/>
    <s v="O'Higgins"/>
    <n v="6305"/>
    <s v="Nancagua"/>
    <n v="100103"/>
    <s v="Frutos de hueso (carozo)"/>
    <x v="21"/>
    <x v="21"/>
    <n v="2"/>
    <s v="Industrial"/>
    <n v="4"/>
    <s v="Deshidratados"/>
    <n v="5"/>
  </r>
  <r>
    <n v="6"/>
    <s v="O'Higgins"/>
    <n v="6306"/>
    <s v="Palmilla"/>
    <n v="100103"/>
    <s v="Frutos de hueso (carozo)"/>
    <x v="21"/>
    <x v="21"/>
    <n v="2"/>
    <s v="Industrial"/>
    <n v="4"/>
    <s v="Deshidratados"/>
    <n v="5"/>
  </r>
  <r>
    <n v="6"/>
    <s v="O'Higgins"/>
    <n v="6306"/>
    <s v="Palmilla"/>
    <n v="100103"/>
    <s v="Frutos de hueso (carozo)"/>
    <x v="21"/>
    <x v="21"/>
    <n v="2"/>
    <s v="Industrial"/>
    <n v="4"/>
    <s v="Deshidratados"/>
    <n v="7"/>
  </r>
  <r>
    <n v="6"/>
    <s v="O'Higgins"/>
    <n v="6306"/>
    <s v="Palmilla"/>
    <n v="100103"/>
    <s v="Frutos de hueso (carozo)"/>
    <x v="21"/>
    <x v="21"/>
    <n v="2"/>
    <s v="Industrial"/>
    <n v="4"/>
    <s v="Deshidratados"/>
    <n v="2"/>
  </r>
  <r>
    <n v="6"/>
    <s v="O'Higgins"/>
    <n v="6306"/>
    <s v="Palmilla"/>
    <n v="100103"/>
    <s v="Frutos de hueso (carozo)"/>
    <x v="21"/>
    <x v="21"/>
    <n v="1"/>
    <s v="Artesanal"/>
    <n v="4"/>
    <s v="Deshidratados"/>
    <n v="2"/>
  </r>
  <r>
    <n v="6"/>
    <s v="O'Higgins"/>
    <n v="6306"/>
    <s v="Palmilla"/>
    <n v="100103"/>
    <s v="Frutos de hueso (carozo)"/>
    <x v="21"/>
    <x v="21"/>
    <n v="2"/>
    <s v="Industrial"/>
    <n v="4"/>
    <s v="Deshidratados"/>
    <n v="2"/>
  </r>
  <r>
    <n v="6"/>
    <s v="O'Higgins"/>
    <n v="6112"/>
    <s v="Peumo"/>
    <n v="100103"/>
    <s v="Frutos de hueso (carozo)"/>
    <x v="21"/>
    <x v="21"/>
    <n v="2"/>
    <s v="Industrial"/>
    <n v="4"/>
    <s v="Deshidratados"/>
    <n v="5"/>
  </r>
  <r>
    <n v="6"/>
    <s v="O'Higgins"/>
    <n v="6308"/>
    <s v="Placilla"/>
    <n v="100103"/>
    <s v="Frutos de hueso (carozo)"/>
    <x v="21"/>
    <x v="21"/>
    <n v="2"/>
    <s v="Industrial"/>
    <n v="4"/>
    <s v="Deshidratados"/>
    <n v="6"/>
  </r>
  <r>
    <n v="6"/>
    <s v="O'Higgins"/>
    <n v="6308"/>
    <s v="Placilla"/>
    <n v="100103"/>
    <s v="Frutos de hueso (carozo)"/>
    <x v="21"/>
    <x v="21"/>
    <n v="2"/>
    <s v="Industrial"/>
    <n v="4"/>
    <s v="Deshidratados"/>
    <n v="6"/>
  </r>
  <r>
    <n v="6"/>
    <s v="O'Higgins"/>
    <n v="6308"/>
    <s v="Placilla"/>
    <n v="100109"/>
    <s v="Uva"/>
    <x v="9"/>
    <x v="9"/>
    <n v="2"/>
    <s v="Industrial"/>
    <n v="4"/>
    <s v="Deshidratados"/>
    <n v="6"/>
  </r>
  <r>
    <n v="6"/>
    <s v="O'Higgins"/>
    <n v="6308"/>
    <s v="Placilla"/>
    <n v="100103"/>
    <s v="Frutos de hueso (carozo)"/>
    <x v="21"/>
    <x v="21"/>
    <n v="2"/>
    <s v="Industrial"/>
    <n v="4"/>
    <s v="Deshidratados"/>
    <n v="2"/>
  </r>
  <r>
    <n v="6"/>
    <s v="O'Higgins"/>
    <n v="6114"/>
    <s v="Quinta de Tilcoco"/>
    <n v="100103"/>
    <s v="Frutos de hueso (carozo)"/>
    <x v="21"/>
    <x v="21"/>
    <n v="2"/>
    <s v="Industrial"/>
    <n v="4"/>
    <s v="Deshidratados"/>
    <n v="2"/>
  </r>
  <r>
    <n v="6"/>
    <s v="O'Higgins"/>
    <n v="6115"/>
    <s v="Rengo"/>
    <n v="100104"/>
    <s v="Frutos de pepita"/>
    <x v="28"/>
    <x v="28"/>
    <n v="2"/>
    <s v="Industrial"/>
    <n v="4"/>
    <s v="Deshidratados"/>
    <n v="2"/>
  </r>
  <r>
    <n v="6"/>
    <s v="O'Higgins"/>
    <n v="6115"/>
    <s v="Rengo"/>
    <n v="100104"/>
    <s v="Frutos de pepita"/>
    <x v="13"/>
    <x v="13"/>
    <n v="2"/>
    <s v="Industrial"/>
    <n v="4"/>
    <s v="Deshidratados"/>
    <n v="2"/>
  </r>
  <r>
    <n v="6"/>
    <s v="O'Higgins"/>
    <n v="6115"/>
    <s v="Rengo"/>
    <n v="100103"/>
    <s v="Frutos de hueso (carozo)"/>
    <x v="21"/>
    <x v="21"/>
    <n v="2"/>
    <s v="Industrial"/>
    <n v="4"/>
    <s v="Deshidratados"/>
    <n v="7"/>
  </r>
  <r>
    <n v="6"/>
    <s v="O'Higgins"/>
    <n v="6115"/>
    <s v="Rengo"/>
    <n v="100103"/>
    <s v="Frutos de hueso (carozo)"/>
    <x v="21"/>
    <x v="21"/>
    <n v="2"/>
    <s v="Industrial"/>
    <n v="4"/>
    <s v="Deshidratados"/>
    <n v="7"/>
  </r>
  <r>
    <n v="6"/>
    <s v="O'Higgins"/>
    <n v="6116"/>
    <s v="Requínoa"/>
    <n v="100103"/>
    <s v="Frutos de hueso (carozo)"/>
    <x v="21"/>
    <x v="21"/>
    <n v="1"/>
    <s v="Artesanal"/>
    <n v="4"/>
    <s v="Deshidratados"/>
    <n v="7"/>
  </r>
  <r>
    <n v="6"/>
    <s v="O'Higgins"/>
    <n v="6116"/>
    <s v="Requínoa"/>
    <n v="100103"/>
    <s v="Frutos de hueso (carozo)"/>
    <x v="21"/>
    <x v="21"/>
    <n v="2"/>
    <s v="Industrial"/>
    <n v="4"/>
    <s v="Deshidratados"/>
    <n v="2"/>
  </r>
  <r>
    <n v="6"/>
    <s v="O'Higgins"/>
    <n v="6301"/>
    <s v="San Fernando"/>
    <n v="100103"/>
    <s v="Frutos de hueso (carozo)"/>
    <x v="21"/>
    <x v="21"/>
    <n v="1"/>
    <s v="Artesanal"/>
    <n v="4"/>
    <s v="Deshidratados"/>
    <n v="2"/>
  </r>
  <r>
    <n v="6"/>
    <s v="O'Higgins"/>
    <n v="6301"/>
    <s v="San Fernando"/>
    <n v="100103"/>
    <s v="Frutos de hueso (carozo)"/>
    <x v="21"/>
    <x v="21"/>
    <n v="1"/>
    <s v="Artesanal"/>
    <n v="4"/>
    <s v="Deshidratados"/>
    <n v="5"/>
  </r>
  <r>
    <n v="6"/>
    <s v="O'Higgins"/>
    <n v="6117"/>
    <s v="San Vicente"/>
    <n v="100103"/>
    <s v="Frutos de hueso (carozo)"/>
    <x v="3"/>
    <x v="3"/>
    <n v="2"/>
    <s v="Industrial"/>
    <n v="4"/>
    <s v="Deshidratados"/>
    <n v="2"/>
  </r>
  <r>
    <n v="6"/>
    <s v="O'Higgins"/>
    <n v="6310"/>
    <s v="Santa Cruz"/>
    <n v="100103"/>
    <s v="Frutos de hueso (carozo)"/>
    <x v="21"/>
    <x v="21"/>
    <n v="1"/>
    <s v="Artesanal"/>
    <n v="4"/>
    <s v="Deshidratados"/>
    <n v="6"/>
  </r>
  <r>
    <n v="6"/>
    <s v="O'Higgins"/>
    <n v="6310"/>
    <s v="Santa Cruz"/>
    <n v="100103"/>
    <s v="Frutos de hueso (carozo)"/>
    <x v="21"/>
    <x v="21"/>
    <n v="1"/>
    <s v="Artesanal"/>
    <n v="4"/>
    <s v="Deshidratados"/>
    <n v="6"/>
  </r>
  <r>
    <n v="6"/>
    <s v="O'Higgins"/>
    <n v="6310"/>
    <s v="Santa Cruz"/>
    <n v="100103"/>
    <s v="Frutos de hueso (carozo)"/>
    <x v="21"/>
    <x v="21"/>
    <n v="1"/>
    <s v="Artesanal"/>
    <n v="4"/>
    <s v="Deshidratados"/>
    <n v="6"/>
  </r>
  <r>
    <n v="6"/>
    <s v="O'Higgins"/>
    <n v="6310"/>
    <s v="Santa Cruz"/>
    <n v="100103"/>
    <s v="Frutos de hueso (carozo)"/>
    <x v="21"/>
    <x v="21"/>
    <n v="1"/>
    <s v="Artesanal"/>
    <n v="4"/>
    <s v="Deshidratados"/>
    <n v="7"/>
  </r>
  <r>
    <n v="6"/>
    <s v="O'Higgins"/>
    <n v="6310"/>
    <s v="Santa Cruz"/>
    <n v="100103"/>
    <s v="Frutos de hueso (carozo)"/>
    <x v="21"/>
    <x v="21"/>
    <n v="2"/>
    <s v="Industrial"/>
    <n v="4"/>
    <s v="Deshidratados"/>
    <n v="6"/>
  </r>
  <r>
    <n v="6"/>
    <s v="O'Higgins"/>
    <n v="6310"/>
    <s v="Santa Cruz"/>
    <n v="100103"/>
    <s v="Frutos de hueso (carozo)"/>
    <x v="21"/>
    <x v="21"/>
    <n v="2"/>
    <s v="Industrial"/>
    <n v="4"/>
    <s v="Deshidratados"/>
    <n v="6"/>
  </r>
  <r>
    <n v="6"/>
    <s v="O'Higgins"/>
    <n v="6310"/>
    <s v="Santa Cruz"/>
    <n v="100103"/>
    <s v="Frutos de hueso (carozo)"/>
    <x v="21"/>
    <x v="21"/>
    <n v="1"/>
    <s v="Artesanal"/>
    <n v="4"/>
    <s v="Deshidratados"/>
    <n v="6"/>
  </r>
  <r>
    <n v="7"/>
    <s v="Maule"/>
    <n v="7304"/>
    <s v="Molina"/>
    <n v="100103"/>
    <s v="Frutos de hueso (carozo)"/>
    <x v="14"/>
    <x v="14"/>
    <n v="1"/>
    <s v="Artesanal"/>
    <n v="4"/>
    <s v="Deshidratados"/>
    <n v="2"/>
  </r>
  <r>
    <n v="7"/>
    <s v="Maule"/>
    <n v="7304"/>
    <s v="Molina"/>
    <n v="100104"/>
    <s v="Frutos de pepita"/>
    <x v="28"/>
    <x v="28"/>
    <n v="1"/>
    <s v="Artesanal"/>
    <n v="4"/>
    <s v="Deshidratados"/>
    <n v="2"/>
  </r>
  <r>
    <n v="7"/>
    <s v="Maule"/>
    <n v="7107"/>
    <s v="Pencahue"/>
    <n v="100103"/>
    <s v="Frutos de hueso (carozo)"/>
    <x v="3"/>
    <x v="3"/>
    <n v="2"/>
    <s v="Industrial"/>
    <n v="4"/>
    <s v="Deshidratados"/>
    <n v="5"/>
  </r>
  <r>
    <n v="7"/>
    <s v="Maule"/>
    <n v="7305"/>
    <s v="Rauco"/>
    <n v="100109"/>
    <s v="Uva"/>
    <x v="9"/>
    <x v="9"/>
    <n v="1"/>
    <s v="Artesanal"/>
    <n v="4"/>
    <s v="Deshidratados"/>
    <n v="6"/>
  </r>
  <r>
    <n v="7"/>
    <s v="Maule"/>
    <n v="7305"/>
    <s v="Rauco"/>
    <n v="100103"/>
    <s v="Frutos de hueso (carozo)"/>
    <x v="21"/>
    <x v="21"/>
    <n v="2"/>
    <s v="Industrial"/>
    <n v="4"/>
    <s v="Deshidratados"/>
    <n v="6"/>
  </r>
  <r>
    <n v="7"/>
    <s v="Maule"/>
    <n v="7306"/>
    <s v="Romeral"/>
    <n v="100104"/>
    <s v="Frutos de pepita"/>
    <x v="28"/>
    <x v="28"/>
    <n v="2"/>
    <s v="Industrial"/>
    <n v="4"/>
    <s v="Deshidratados"/>
    <n v="5"/>
  </r>
  <r>
    <n v="7"/>
    <s v="Maule"/>
    <n v="7109"/>
    <s v="San Clemente"/>
    <n v="100101"/>
    <s v="Berries"/>
    <x v="26"/>
    <x v="26"/>
    <n v="2"/>
    <s v="Industrial"/>
    <n v="4"/>
    <s v="Deshidratados"/>
    <n v="5"/>
  </r>
  <r>
    <n v="7"/>
    <s v="Maule"/>
    <n v="7109"/>
    <s v="San Clemente"/>
    <n v="100104"/>
    <s v="Frutos de pepita"/>
    <x v="28"/>
    <x v="28"/>
    <n v="2"/>
    <s v="Industrial"/>
    <n v="4"/>
    <s v="Deshidratados"/>
    <n v="5"/>
  </r>
  <r>
    <n v="7"/>
    <s v="Maule"/>
    <n v="7109"/>
    <s v="San Clemente"/>
    <n v="100104"/>
    <s v="Frutos de pepita"/>
    <x v="7"/>
    <x v="7"/>
    <n v="2"/>
    <s v="Industrial"/>
    <n v="4"/>
    <s v="Deshidratados"/>
    <n v="5"/>
  </r>
  <r>
    <n v="7"/>
    <s v="Maule"/>
    <n v="7101"/>
    <s v="Talca"/>
    <n v="100103"/>
    <s v="Frutos de hueso (carozo)"/>
    <x v="21"/>
    <x v="21"/>
    <n v="2"/>
    <s v="Industrial"/>
    <n v="4"/>
    <s v="Deshidratados"/>
    <n v="6"/>
  </r>
  <r>
    <n v="7"/>
    <s v="Maule"/>
    <n v="7101"/>
    <s v="Talca"/>
    <n v="100103"/>
    <s v="Frutos de hueso (carozo)"/>
    <x v="3"/>
    <x v="3"/>
    <n v="2"/>
    <s v="Industrial"/>
    <n v="4"/>
    <s v="Deshidratados"/>
    <n v="6"/>
  </r>
  <r>
    <n v="7"/>
    <s v="Maule"/>
    <n v="7101"/>
    <s v="Talca"/>
    <n v="100104"/>
    <s v="Frutos de pepita"/>
    <x v="28"/>
    <x v="28"/>
    <n v="2"/>
    <s v="Industrial"/>
    <n v="4"/>
    <s v="Deshidratados"/>
    <n v="3"/>
  </r>
  <r>
    <n v="7"/>
    <s v="Maule"/>
    <n v="7101"/>
    <s v="Talca"/>
    <n v="100104"/>
    <s v="Frutos de pepita"/>
    <x v="13"/>
    <x v="13"/>
    <n v="2"/>
    <s v="Industrial"/>
    <n v="4"/>
    <s v="Deshidratados"/>
    <n v="3"/>
  </r>
  <r>
    <n v="7"/>
    <s v="Maule"/>
    <n v="7408"/>
    <s v="Yerbas Buenas"/>
    <n v="100109"/>
    <s v="Uva"/>
    <x v="9"/>
    <x v="9"/>
    <n v="2"/>
    <s v="Industrial"/>
    <n v="4"/>
    <s v="Deshidratados"/>
    <n v="6"/>
  </r>
  <r>
    <n v="7"/>
    <s v="Maule"/>
    <n v="7301"/>
    <s v="Curicó"/>
    <n v="100103"/>
    <s v="Frutos de hueso (carozo)"/>
    <x v="14"/>
    <x v="14"/>
    <n v="2"/>
    <s v="Industrial"/>
    <n v="4"/>
    <s v="Deshidratados"/>
    <n v="2"/>
  </r>
  <r>
    <n v="7"/>
    <s v="Maule"/>
    <n v="7301"/>
    <s v="Curicó"/>
    <n v="100103"/>
    <s v="Frutos de hueso (carozo)"/>
    <x v="14"/>
    <x v="14"/>
    <n v="2"/>
    <s v="Industrial"/>
    <n v="4"/>
    <s v="Deshidratados"/>
    <n v="2"/>
  </r>
  <r>
    <n v="7"/>
    <s v="Maule"/>
    <n v="7401"/>
    <s v="Linares"/>
    <n v="100103"/>
    <s v="Frutos de hueso (carozo)"/>
    <x v="21"/>
    <x v="21"/>
    <n v="2"/>
    <s v="Industrial"/>
    <n v="4"/>
    <s v="Deshidratados"/>
    <n v="6"/>
  </r>
  <r>
    <n v="7"/>
    <s v="Maule"/>
    <n v="7304"/>
    <s v="Molina"/>
    <n v="100103"/>
    <s v="Frutos de hueso (carozo)"/>
    <x v="21"/>
    <x v="21"/>
    <n v="2"/>
    <s v="Industrial"/>
    <n v="4"/>
    <s v="Deshidratados"/>
    <n v="6"/>
  </r>
  <r>
    <n v="7"/>
    <s v="Maule"/>
    <n v="7304"/>
    <s v="Molina"/>
    <n v="100103"/>
    <s v="Frutos de hueso (carozo)"/>
    <x v="14"/>
    <x v="14"/>
    <n v="2"/>
    <s v="Industrial"/>
    <n v="4"/>
    <s v="Deshidratados"/>
    <n v="2"/>
  </r>
  <r>
    <n v="7"/>
    <s v="Maule"/>
    <n v="7304"/>
    <s v="Molina"/>
    <n v="100109"/>
    <s v="Uva"/>
    <x v="9"/>
    <x v="9"/>
    <n v="2"/>
    <s v="Industrial"/>
    <n v="4"/>
    <s v="Deshidratados"/>
    <n v="6"/>
  </r>
  <r>
    <n v="7"/>
    <s v="Maule"/>
    <n v="7305"/>
    <s v="Rauco"/>
    <n v="100103"/>
    <s v="Frutos de hueso (carozo)"/>
    <x v="21"/>
    <x v="21"/>
    <n v="2"/>
    <s v="Industrial"/>
    <n v="4"/>
    <s v="Deshidratados"/>
    <n v="6"/>
  </r>
  <r>
    <n v="7"/>
    <s v="Maule"/>
    <n v="7305"/>
    <s v="Rauco"/>
    <n v="100103"/>
    <s v="Frutos de hueso (carozo)"/>
    <x v="21"/>
    <x v="21"/>
    <n v="2"/>
    <s v="Industrial"/>
    <n v="4"/>
    <s v="Deshidratados"/>
    <n v="5"/>
  </r>
  <r>
    <n v="7"/>
    <s v="Maule"/>
    <n v="7306"/>
    <s v="Romeral"/>
    <n v="100103"/>
    <s v="Frutos de hueso (carozo)"/>
    <x v="21"/>
    <x v="21"/>
    <n v="2"/>
    <s v="Industrial"/>
    <n v="4"/>
    <s v="Deshidratados"/>
    <n v="2"/>
  </r>
  <r>
    <n v="7"/>
    <s v="Maule"/>
    <n v="7306"/>
    <s v="Romeral"/>
    <n v="100104"/>
    <s v="Frutos de pepita"/>
    <x v="28"/>
    <x v="28"/>
    <n v="2"/>
    <s v="Industrial"/>
    <n v="4"/>
    <s v="Deshidratados"/>
    <n v="5"/>
  </r>
  <r>
    <n v="7"/>
    <s v="Maule"/>
    <n v="7109"/>
    <s v="San Clemente"/>
    <n v="100103"/>
    <s v="Frutos de hueso (carozo)"/>
    <x v="21"/>
    <x v="21"/>
    <n v="2"/>
    <s v="Industrial"/>
    <n v="4"/>
    <s v="Deshidratados"/>
    <n v="6"/>
  </r>
  <r>
    <n v="7"/>
    <s v="Maule"/>
    <n v="7101"/>
    <s v="Talca"/>
    <n v="100103"/>
    <s v="Frutos de hueso (carozo)"/>
    <x v="5"/>
    <x v="5"/>
    <n v="2"/>
    <s v="Industrial"/>
    <n v="4"/>
    <s v="Deshidratados"/>
    <n v="5"/>
  </r>
  <r>
    <n v="7"/>
    <s v="Maule"/>
    <n v="7101"/>
    <s v="Talca"/>
    <n v="100103"/>
    <s v="Frutos de hueso (carozo)"/>
    <x v="21"/>
    <x v="21"/>
    <n v="2"/>
    <s v="Industrial"/>
    <n v="4"/>
    <s v="Deshidratados"/>
    <n v="2"/>
  </r>
  <r>
    <n v="7"/>
    <s v="Maule"/>
    <n v="7101"/>
    <s v="Talca"/>
    <n v="100104"/>
    <s v="Frutos de pepita"/>
    <x v="28"/>
    <x v="28"/>
    <n v="2"/>
    <s v="Industrial"/>
    <n v="4"/>
    <s v="Deshidratados"/>
    <n v="5"/>
  </r>
  <r>
    <n v="7"/>
    <s v="Maule"/>
    <n v="7306"/>
    <s v="Romeral"/>
    <n v="100103"/>
    <s v="Frutos de hueso (carozo)"/>
    <x v="5"/>
    <x v="5"/>
    <n v="2"/>
    <s v="Industrial"/>
    <n v="4"/>
    <s v="Deshidratados"/>
    <n v="5"/>
  </r>
  <r>
    <n v="7"/>
    <s v="Maule"/>
    <n v="7101"/>
    <s v="Talca"/>
    <n v="100101"/>
    <s v="Berries"/>
    <x v="26"/>
    <x v="26"/>
    <n v="2"/>
    <s v="Industrial"/>
    <n v="4"/>
    <s v="Deshidratados"/>
    <n v="5"/>
  </r>
  <r>
    <n v="7"/>
    <s v="Maule"/>
    <n v="7101"/>
    <s v="Talca"/>
    <n v="100104"/>
    <s v="Frutos de pepita"/>
    <x v="28"/>
    <x v="28"/>
    <n v="2"/>
    <s v="Industrial"/>
    <n v="4"/>
    <s v="Deshidratados"/>
    <n v="5"/>
  </r>
  <r>
    <n v="7"/>
    <s v="Maule"/>
    <n v="7101"/>
    <s v="Talca"/>
    <n v="100109"/>
    <s v="Uva"/>
    <x v="9"/>
    <x v="9"/>
    <n v="2"/>
    <s v="Industrial"/>
    <n v="4"/>
    <s v="Deshidratados"/>
    <n v="5"/>
  </r>
  <r>
    <n v="7"/>
    <s v="Maule"/>
    <n v="7407"/>
    <s v="Villa Alegre"/>
    <n v="100109"/>
    <s v="Uva"/>
    <x v="9"/>
    <x v="9"/>
    <n v="2"/>
    <s v="Industrial"/>
    <n v="4"/>
    <s v="Deshidratados"/>
    <n v="2"/>
  </r>
  <r>
    <n v="7"/>
    <s v="Maule"/>
    <n v="7304"/>
    <s v="Molina"/>
    <n v="100103"/>
    <s v="Frutos de hueso (carozo)"/>
    <x v="21"/>
    <x v="21"/>
    <n v="2"/>
    <s v="Industrial"/>
    <n v="4"/>
    <s v="Deshidratados"/>
    <n v="2"/>
  </r>
  <r>
    <n v="7"/>
    <s v="Maule"/>
    <n v="7107"/>
    <s v="Pencahue"/>
    <n v="100103"/>
    <s v="Frutos de hueso (carozo)"/>
    <x v="21"/>
    <x v="21"/>
    <n v="2"/>
    <s v="Industrial"/>
    <n v="4"/>
    <s v="Deshidratados"/>
    <n v="5"/>
  </r>
  <r>
    <n v="7"/>
    <s v="Maule"/>
    <n v="7305"/>
    <s v="Rauco"/>
    <n v="100103"/>
    <s v="Frutos de hueso (carozo)"/>
    <x v="21"/>
    <x v="21"/>
    <n v="2"/>
    <s v="Industrial"/>
    <n v="4"/>
    <s v="Deshidratados"/>
    <n v="2"/>
  </r>
  <r>
    <n v="7"/>
    <s v="Maule"/>
    <n v="7306"/>
    <s v="Romeral"/>
    <n v="100104"/>
    <s v="Frutos de pepita"/>
    <x v="28"/>
    <x v="28"/>
    <n v="2"/>
    <s v="Industrial"/>
    <n v="4"/>
    <s v="Deshidratados"/>
    <n v="5"/>
  </r>
  <r>
    <n v="7"/>
    <s v="Maule"/>
    <n v="7306"/>
    <s v="Romeral"/>
    <n v="100104"/>
    <s v="Frutos de pepita"/>
    <x v="13"/>
    <x v="13"/>
    <n v="2"/>
    <s v="Industrial"/>
    <n v="4"/>
    <s v="Deshidratados"/>
    <n v="5"/>
  </r>
  <r>
    <n v="7"/>
    <s v="Maule"/>
    <n v="7406"/>
    <s v="San Javier"/>
    <n v="100103"/>
    <s v="Frutos de hueso (carozo)"/>
    <x v="21"/>
    <x v="21"/>
    <n v="2"/>
    <s v="Industrial"/>
    <n v="4"/>
    <s v="Deshidratados"/>
    <n v="7"/>
  </r>
  <r>
    <n v="7"/>
    <s v="Maule"/>
    <n v="7101"/>
    <s v="Talca"/>
    <n v="100103"/>
    <s v="Frutos de hueso (carozo)"/>
    <x v="21"/>
    <x v="21"/>
    <n v="2"/>
    <s v="Industrial"/>
    <n v="4"/>
    <s v="Deshidratados"/>
    <n v="5"/>
  </r>
  <r>
    <n v="7"/>
    <s v="Maule"/>
    <n v="7101"/>
    <s v="Talca"/>
    <n v="100104"/>
    <s v="Frutos de pepita"/>
    <x v="28"/>
    <x v="28"/>
    <n v="2"/>
    <s v="Industrial"/>
    <n v="4"/>
    <s v="Deshidratados"/>
    <n v="2"/>
  </r>
  <r>
    <n v="7"/>
    <s v="Maule"/>
    <n v="7101"/>
    <s v="Talca"/>
    <n v="100104"/>
    <s v="Frutos de pepita"/>
    <x v="13"/>
    <x v="13"/>
    <n v="2"/>
    <s v="Industrial"/>
    <n v="4"/>
    <s v="Deshidratados"/>
    <n v="2"/>
  </r>
  <r>
    <n v="7"/>
    <s v="Maule"/>
    <n v="7101"/>
    <s v="Talca"/>
    <n v="100103"/>
    <s v="Frutos de hueso (carozo)"/>
    <x v="21"/>
    <x v="21"/>
    <n v="2"/>
    <s v="Industrial"/>
    <n v="4"/>
    <s v="Deshidratados"/>
    <n v="5"/>
  </r>
  <r>
    <n v="7"/>
    <s v="Maule"/>
    <n v="7304"/>
    <s v="Molina"/>
    <n v="100103"/>
    <s v="Frutos de hueso (carozo)"/>
    <x v="21"/>
    <x v="21"/>
    <n v="2"/>
    <s v="Industrial"/>
    <n v="4"/>
    <s v="Deshidratados"/>
    <n v="2"/>
  </r>
  <r>
    <n v="7"/>
    <s v="Maule"/>
    <n v="7107"/>
    <s v="Pencahue"/>
    <n v="100103"/>
    <s v="Frutos de hueso (carozo)"/>
    <x v="21"/>
    <x v="21"/>
    <n v="2"/>
    <s v="Industrial"/>
    <n v="4"/>
    <s v="Deshidratados"/>
    <n v="2"/>
  </r>
  <r>
    <n v="7"/>
    <s v="Maule"/>
    <n v="7305"/>
    <s v="Rauco"/>
    <n v="100103"/>
    <s v="Frutos de hueso (carozo)"/>
    <x v="21"/>
    <x v="21"/>
    <n v="2"/>
    <s v="Industrial"/>
    <n v="4"/>
    <s v="Deshidratados"/>
    <n v="6"/>
  </r>
  <r>
    <n v="7"/>
    <s v="Maule"/>
    <n v="7306"/>
    <s v="Romeral"/>
    <n v="100104"/>
    <s v="Frutos de pepita"/>
    <x v="13"/>
    <x v="13"/>
    <n v="2"/>
    <s v="Industrial"/>
    <n v="4"/>
    <s v="Deshidratados"/>
    <n v="5"/>
  </r>
  <r>
    <n v="7"/>
    <s v="Maule"/>
    <n v="7306"/>
    <s v="Romeral"/>
    <n v="100104"/>
    <s v="Frutos de pepita"/>
    <x v="28"/>
    <x v="28"/>
    <n v="2"/>
    <s v="Industrial"/>
    <n v="4"/>
    <s v="Deshidratados"/>
    <n v="5"/>
  </r>
  <r>
    <n v="7"/>
    <s v="Maule"/>
    <n v="7406"/>
    <s v="San Javier"/>
    <n v="100103"/>
    <s v="Frutos de hueso (carozo)"/>
    <x v="21"/>
    <x v="21"/>
    <n v="2"/>
    <s v="Industrial"/>
    <n v="4"/>
    <s v="Deshidratados"/>
    <n v="5"/>
  </r>
  <r>
    <n v="7"/>
    <s v="Maule"/>
    <n v="7101"/>
    <s v="Talca"/>
    <n v="100103"/>
    <s v="Frutos de hueso (carozo)"/>
    <x v="21"/>
    <x v="21"/>
    <n v="2"/>
    <s v="Industrial"/>
    <n v="4"/>
    <s v="Deshidratados"/>
    <n v="5"/>
  </r>
  <r>
    <n v="8"/>
    <s v="Biobío"/>
    <n v="8303"/>
    <s v="Cabrero"/>
    <n v="100104"/>
    <s v="Frutos de pepita"/>
    <x v="13"/>
    <x v="13"/>
    <n v="2"/>
    <s v="Industrial"/>
    <n v="4"/>
    <s v="Deshidratados"/>
    <n v="2"/>
  </r>
  <r>
    <n v="8"/>
    <s v="Biobío"/>
    <n v="8303"/>
    <s v="Cabrero"/>
    <n v="100104"/>
    <s v="Frutos de pepita"/>
    <x v="27"/>
    <x v="27"/>
    <n v="2"/>
    <s v="Industrial"/>
    <n v="4"/>
    <s v="Deshidratados"/>
    <n v="2"/>
  </r>
  <r>
    <n v="8"/>
    <s v="Biobío"/>
    <n v="8303"/>
    <s v="Cabrero"/>
    <n v="100104"/>
    <s v="Frutos de pepita"/>
    <x v="27"/>
    <x v="27"/>
    <n v="2"/>
    <s v="Industrial"/>
    <n v="4"/>
    <s v="Deshidratados"/>
    <n v="2"/>
  </r>
  <r>
    <n v="8"/>
    <s v="Biobío"/>
    <n v="8303"/>
    <s v="Cabrero"/>
    <n v="100104"/>
    <s v="Frutos de pepita"/>
    <x v="27"/>
    <x v="27"/>
    <n v="2"/>
    <s v="Industrial"/>
    <n v="4"/>
    <s v="Deshidratados"/>
    <n v="5"/>
  </r>
  <r>
    <n v="8"/>
    <s v="Biobío"/>
    <n v="8303"/>
    <s v="Cabrero"/>
    <n v="100104"/>
    <s v="Frutos de pepita"/>
    <x v="27"/>
    <x v="27"/>
    <n v="2"/>
    <s v="Industrial"/>
    <n v="4"/>
    <s v="Deshidratados"/>
    <n v="5"/>
  </r>
  <r>
    <n v="8"/>
    <s v="Biobío"/>
    <n v="8303"/>
    <s v="Cabrero"/>
    <n v="100104"/>
    <s v="Frutos de pepita"/>
    <x v="27"/>
    <x v="27"/>
    <n v="2"/>
    <s v="Industrial"/>
    <n v="4"/>
    <s v="Deshidratados"/>
    <n v="2"/>
  </r>
  <r>
    <n v="16"/>
    <s v="Ñuble"/>
    <n v="16101"/>
    <s v="Chillán"/>
    <n v="100104"/>
    <s v="Frutos de pepita"/>
    <x v="27"/>
    <x v="27"/>
    <n v="2"/>
    <s v="Industrial"/>
    <n v="4"/>
    <s v="Deshidratados"/>
    <n v="2"/>
  </r>
  <r>
    <n v="8"/>
    <s v="Biobío"/>
    <n v="8301"/>
    <s v="Los Angeles"/>
    <n v="100101"/>
    <s v="Berries"/>
    <x v="11"/>
    <x v="11"/>
    <n v="2"/>
    <s v="Industrial"/>
    <n v="4"/>
    <s v="Deshidratados"/>
    <n v="5"/>
  </r>
  <r>
    <n v="8"/>
    <s v="Biobío"/>
    <n v="8301"/>
    <s v="Los Angeles"/>
    <n v="100101"/>
    <s v="Berries"/>
    <x v="15"/>
    <x v="15"/>
    <n v="2"/>
    <s v="Industrial"/>
    <n v="4"/>
    <s v="Deshidratados"/>
    <n v="5"/>
  </r>
  <r>
    <n v="8"/>
    <s v="Biobío"/>
    <n v="8301"/>
    <s v="Los Angeles"/>
    <n v="100101"/>
    <s v="Berries"/>
    <x v="19"/>
    <x v="19"/>
    <n v="2"/>
    <s v="Industrial"/>
    <n v="4"/>
    <s v="Deshidratados"/>
    <n v="5"/>
  </r>
  <r>
    <n v="8"/>
    <s v="Biobío"/>
    <n v="8301"/>
    <s v="Los Angeles"/>
    <n v="100104"/>
    <s v="Frutos de pepita"/>
    <x v="28"/>
    <x v="28"/>
    <n v="2"/>
    <s v="Industrial"/>
    <n v="4"/>
    <s v="Deshidratados"/>
    <n v="5"/>
  </r>
  <r>
    <n v="8"/>
    <s v="Biobío"/>
    <n v="8301"/>
    <s v="Los Angeles"/>
    <n v="100104"/>
    <s v="Frutos de pepita"/>
    <x v="27"/>
    <x v="27"/>
    <n v="2"/>
    <s v="Industrial"/>
    <n v="4"/>
    <s v="Deshidratados"/>
    <n v="5"/>
  </r>
  <r>
    <n v="8"/>
    <s v="Biobío"/>
    <n v="8305"/>
    <s v="Mulchén"/>
    <n v="100104"/>
    <s v="Frutos de pepita"/>
    <x v="27"/>
    <x v="27"/>
    <n v="2"/>
    <s v="Industrial"/>
    <n v="4"/>
    <s v="Deshidratados"/>
    <n v="2"/>
  </r>
  <r>
    <n v="16"/>
    <s v="Ñuble"/>
    <n v="16107"/>
    <s v="Quillón"/>
    <n v="100104"/>
    <s v="Frutos de pepita"/>
    <x v="27"/>
    <x v="27"/>
    <n v="2"/>
    <s v="Industrial"/>
    <n v="4"/>
    <s v="Deshidratados"/>
    <n v="2"/>
  </r>
  <r>
    <n v="8"/>
    <s v="Biobío"/>
    <n v="8313"/>
    <s v="Yumbel"/>
    <n v="100104"/>
    <s v="Frutos de pepita"/>
    <x v="27"/>
    <x v="27"/>
    <n v="2"/>
    <s v="Industrial"/>
    <n v="4"/>
    <s v="Deshidratados"/>
    <n v="6"/>
  </r>
  <r>
    <n v="8"/>
    <s v="Biobío"/>
    <n v="8303"/>
    <s v="Cabrero"/>
    <n v="100104"/>
    <s v="Frutos de pepita"/>
    <x v="27"/>
    <x v="27"/>
    <n v="2"/>
    <s v="Industrial"/>
    <n v="4"/>
    <s v="Deshidratados"/>
    <n v="7"/>
  </r>
  <r>
    <n v="8"/>
    <s v="Biobío"/>
    <n v="8301"/>
    <s v="Los Angeles"/>
    <n v="100104"/>
    <s v="Frutos de pepita"/>
    <x v="28"/>
    <x v="28"/>
    <n v="2"/>
    <s v="Industrial"/>
    <n v="4"/>
    <s v="Deshidratados"/>
    <n v="7"/>
  </r>
  <r>
    <n v="8"/>
    <s v="Biobío"/>
    <n v="8301"/>
    <s v="Los Angeles"/>
    <n v="100104"/>
    <s v="Frutos de pepita"/>
    <x v="27"/>
    <x v="27"/>
    <n v="2"/>
    <s v="Industrial"/>
    <n v="4"/>
    <s v="Deshidratados"/>
    <n v="7"/>
  </r>
  <r>
    <n v="8"/>
    <s v="Biobío"/>
    <n v="8301"/>
    <s v="Los Angeles"/>
    <n v="100101"/>
    <s v="Berries"/>
    <x v="15"/>
    <x v="15"/>
    <n v="2"/>
    <s v="Industrial"/>
    <n v="4"/>
    <s v="Deshidratados"/>
    <n v="7"/>
  </r>
  <r>
    <n v="8"/>
    <s v="Biobío"/>
    <n v="8301"/>
    <s v="Los Angeles"/>
    <n v="100101"/>
    <s v="Berries"/>
    <x v="19"/>
    <x v="19"/>
    <n v="2"/>
    <s v="Industrial"/>
    <n v="4"/>
    <s v="Deshidratados"/>
    <n v="7"/>
  </r>
  <r>
    <n v="8"/>
    <s v="Biobío"/>
    <n v="8301"/>
    <s v="Los Angeles"/>
    <n v="100104"/>
    <s v="Frutos de pepita"/>
    <x v="27"/>
    <x v="27"/>
    <n v="2"/>
    <s v="Industrial"/>
    <n v="4"/>
    <s v="Deshidratados"/>
    <n v="2"/>
  </r>
  <r>
    <n v="16"/>
    <s v="Ñuble"/>
    <n v="16107"/>
    <s v="Quillón"/>
    <n v="100109"/>
    <s v="Uva"/>
    <x v="9"/>
    <x v="9"/>
    <n v="1"/>
    <s v="Artesanal"/>
    <n v="4"/>
    <s v="Deshidratados"/>
    <n v="6"/>
  </r>
  <r>
    <n v="16"/>
    <s v="Ñuble"/>
    <n v="16107"/>
    <s v="Quillón"/>
    <n v="100103"/>
    <s v="Frutos de hueso (carozo)"/>
    <x v="3"/>
    <x v="3"/>
    <n v="1"/>
    <s v="Artesanal"/>
    <n v="4"/>
    <s v="Deshidratados"/>
    <n v="6"/>
  </r>
  <r>
    <n v="16"/>
    <s v="Ñuble"/>
    <n v="16107"/>
    <s v="Quillón"/>
    <n v="100103"/>
    <s v="Frutos de hueso (carozo)"/>
    <x v="18"/>
    <x v="18"/>
    <n v="1"/>
    <s v="Artesanal"/>
    <n v="4"/>
    <s v="Deshidratados"/>
    <n v="6"/>
  </r>
  <r>
    <n v="16"/>
    <s v="Ñuble"/>
    <n v="16107"/>
    <s v="Quillón"/>
    <n v="100103"/>
    <s v="Frutos de hueso (carozo)"/>
    <x v="21"/>
    <x v="21"/>
    <n v="1"/>
    <s v="Artesanal"/>
    <n v="4"/>
    <s v="Deshidratados"/>
    <n v="6"/>
  </r>
  <r>
    <n v="16"/>
    <s v="Ñuble"/>
    <n v="16103"/>
    <s v="Chillán Viejo"/>
    <n v="100104"/>
    <s v="Frutos de pepita"/>
    <x v="27"/>
    <x v="27"/>
    <n v="2"/>
    <s v="Industrial"/>
    <n v="4"/>
    <s v="Deshidratados"/>
    <n v="7"/>
  </r>
  <r>
    <n v="8"/>
    <s v="Biobío"/>
    <n v="8303"/>
    <s v="Cabrero"/>
    <n v="100104"/>
    <s v="Frutos de pepita"/>
    <x v="27"/>
    <x v="27"/>
    <n v="2"/>
    <s v="Industrial"/>
    <n v="4"/>
    <s v="Deshidratados"/>
    <n v="2"/>
  </r>
  <r>
    <n v="8"/>
    <s v="Biobío"/>
    <n v="8301"/>
    <s v="Los Angeles"/>
    <n v="100105"/>
    <s v="Frutos secos"/>
    <x v="20"/>
    <x v="20"/>
    <n v="2"/>
    <s v="Industrial"/>
    <n v="4"/>
    <s v="Deshidratados"/>
    <n v="5"/>
  </r>
  <r>
    <n v="8"/>
    <s v="Biobío"/>
    <n v="8301"/>
    <s v="Los Angeles"/>
    <n v="100101"/>
    <s v="Berries"/>
    <x v="19"/>
    <x v="19"/>
    <n v="2"/>
    <s v="Industrial"/>
    <n v="4"/>
    <s v="Deshidratados"/>
    <n v="2"/>
  </r>
  <r>
    <n v="8"/>
    <s v="Biobío"/>
    <n v="8301"/>
    <s v="Los Angeles"/>
    <n v="100101"/>
    <s v="Berries"/>
    <x v="11"/>
    <x v="11"/>
    <n v="2"/>
    <s v="Industrial"/>
    <n v="4"/>
    <s v="Deshidratados"/>
    <n v="2"/>
  </r>
  <r>
    <n v="8"/>
    <s v="Biobío"/>
    <n v="8301"/>
    <s v="Los Angeles"/>
    <n v="100101"/>
    <s v="Berries"/>
    <x v="15"/>
    <x v="15"/>
    <n v="2"/>
    <s v="Industrial"/>
    <n v="4"/>
    <s v="Deshidratados"/>
    <n v="2"/>
  </r>
  <r>
    <n v="8"/>
    <s v="Biobío"/>
    <n v="8301"/>
    <s v="Los Angeles"/>
    <n v="100104"/>
    <s v="Frutos de pepita"/>
    <x v="28"/>
    <x v="28"/>
    <n v="2"/>
    <s v="Industrial"/>
    <n v="4"/>
    <s v="Deshidratados"/>
    <n v="2"/>
  </r>
  <r>
    <n v="8"/>
    <s v="Biobío"/>
    <n v="8301"/>
    <s v="Los Angeles"/>
    <n v="100101"/>
    <s v="Berries"/>
    <x v="19"/>
    <x v="19"/>
    <n v="2"/>
    <s v="Industrial"/>
    <n v="4"/>
    <s v="Deshidratados"/>
    <n v="2"/>
  </r>
  <r>
    <n v="8"/>
    <s v="Biobío"/>
    <n v="8305"/>
    <s v="Mulchén"/>
    <n v="100105"/>
    <s v="Frutos secos"/>
    <x v="25"/>
    <x v="25"/>
    <n v="2"/>
    <s v="Industrial"/>
    <n v="4"/>
    <s v="Deshidratados"/>
    <n v="2"/>
  </r>
  <r>
    <n v="16"/>
    <s v="Ñuble"/>
    <n v="16107"/>
    <s v="Quillón"/>
    <n v="100105"/>
    <s v="Frutos secos"/>
    <x v="25"/>
    <x v="25"/>
    <n v="1"/>
    <s v="Artesanal"/>
    <n v="4"/>
    <s v="Deshidratados"/>
    <n v="7"/>
  </r>
  <r>
    <n v="8"/>
    <s v="Biobío"/>
    <n v="8303"/>
    <s v="Cabrero"/>
    <n v="100104"/>
    <s v="Frutos de pepita"/>
    <x v="27"/>
    <x v="27"/>
    <n v="2"/>
    <s v="Industrial"/>
    <n v="4"/>
    <s v="Deshidratados"/>
    <n v="7"/>
  </r>
  <r>
    <n v="8"/>
    <s v="Biobío"/>
    <n v="8301"/>
    <s v="Los Angeles"/>
    <n v="100101"/>
    <s v="Berries"/>
    <x v="11"/>
    <x v="11"/>
    <n v="2"/>
    <s v="Industrial"/>
    <n v="4"/>
    <s v="Deshidratados"/>
    <n v="2"/>
  </r>
  <r>
    <n v="8"/>
    <s v="Biobío"/>
    <n v="8301"/>
    <s v="Los Angeles"/>
    <n v="100107"/>
    <s v="Otros"/>
    <x v="29"/>
    <x v="29"/>
    <n v="2"/>
    <s v="Industrial"/>
    <n v="4"/>
    <s v="Deshidratados"/>
    <n v="2"/>
  </r>
  <r>
    <n v="8"/>
    <s v="Biobío"/>
    <n v="8301"/>
    <s v="Los Angeles"/>
    <n v="100101"/>
    <s v="Berries"/>
    <x v="15"/>
    <x v="15"/>
    <n v="2"/>
    <s v="Industrial"/>
    <n v="4"/>
    <s v="Deshidratados"/>
    <n v="2"/>
  </r>
  <r>
    <n v="8"/>
    <s v="Biobío"/>
    <n v="8301"/>
    <s v="Los Angeles"/>
    <n v="100104"/>
    <s v="Frutos de pepita"/>
    <x v="28"/>
    <x v="28"/>
    <n v="2"/>
    <s v="Industrial"/>
    <n v="4"/>
    <s v="Deshidratados"/>
    <n v="2"/>
  </r>
  <r>
    <n v="8"/>
    <s v="Biobío"/>
    <n v="8301"/>
    <s v="Los Angeles"/>
    <n v="100104"/>
    <s v="Frutos de pepita"/>
    <x v="27"/>
    <x v="27"/>
    <n v="2"/>
    <s v="Industrial"/>
    <n v="4"/>
    <s v="Deshidratados"/>
    <n v="2"/>
  </r>
  <r>
    <n v="9"/>
    <s v="La Araucanía"/>
    <n v="9206"/>
    <s v="Los Sauces"/>
    <n v="100104"/>
    <s v="Frutos de pepita"/>
    <x v="27"/>
    <x v="27"/>
    <n v="2"/>
    <s v="Industrial"/>
    <n v="4"/>
    <s v="Deshidratados"/>
    <n v="2"/>
  </r>
  <r>
    <n v="9"/>
    <s v="La Araucanía"/>
    <n v="9206"/>
    <s v="Los Sauces"/>
    <n v="100104"/>
    <s v="Frutos de pepita"/>
    <x v="27"/>
    <x v="27"/>
    <n v="2"/>
    <s v="Industrial"/>
    <n v="4"/>
    <s v="Deshidratados"/>
    <n v="2"/>
  </r>
  <r>
    <n v="9"/>
    <s v="La Araucanía"/>
    <n v="9120"/>
    <s v="Villarrica"/>
    <n v="100101"/>
    <s v="Berries"/>
    <x v="26"/>
    <x v="26"/>
    <n v="2"/>
    <s v="Industrial"/>
    <n v="4"/>
    <s v="Deshidratados"/>
    <n v="5"/>
  </r>
  <r>
    <n v="9"/>
    <s v="La Araucanía"/>
    <n v="9120"/>
    <s v="Villarrica"/>
    <n v="100104"/>
    <s v="Frutos de pepita"/>
    <x v="28"/>
    <x v="28"/>
    <n v="2"/>
    <s v="Industrial"/>
    <n v="4"/>
    <s v="Deshidratados"/>
    <n v="5"/>
  </r>
  <r>
    <n v="9"/>
    <s v="La Araucanía"/>
    <n v="9120"/>
    <s v="Villarrica"/>
    <n v="100104"/>
    <s v="Frutos de pepita"/>
    <x v="4"/>
    <x v="4"/>
    <n v="2"/>
    <s v="Industrial"/>
    <n v="4"/>
    <s v="Deshidratados"/>
    <n v="5"/>
  </r>
  <r>
    <n v="9"/>
    <s v="La Araucanía"/>
    <n v="9120"/>
    <s v="Villarrica"/>
    <n v="100104"/>
    <s v="Frutos de pepita"/>
    <x v="27"/>
    <x v="27"/>
    <n v="2"/>
    <s v="Industrial"/>
    <n v="4"/>
    <s v="Deshidratados"/>
    <n v="5"/>
  </r>
  <r>
    <n v="9"/>
    <s v="La Araucanía"/>
    <n v="9201"/>
    <s v="Angol"/>
    <n v="100104"/>
    <s v="Frutos de pepita"/>
    <x v="27"/>
    <x v="27"/>
    <n v="2"/>
    <s v="Industrial"/>
    <n v="4"/>
    <s v="Deshidratados"/>
    <n v="7"/>
  </r>
  <r>
    <n v="9"/>
    <s v="La Araucanía"/>
    <n v="9206"/>
    <s v="Los Sauces"/>
    <n v="100104"/>
    <s v="Frutos de pepita"/>
    <x v="27"/>
    <x v="27"/>
    <n v="2"/>
    <s v="Industrial"/>
    <n v="4"/>
    <s v="Deshidratados"/>
    <n v="7"/>
  </r>
  <r>
    <n v="9"/>
    <s v="La Araucanía"/>
    <n v="9120"/>
    <s v="Villarrica"/>
    <n v="100101"/>
    <s v="Berries"/>
    <x v="15"/>
    <x v="15"/>
    <n v="2"/>
    <s v="Industrial"/>
    <n v="4"/>
    <s v="Deshidratados"/>
    <n v="7"/>
  </r>
  <r>
    <n v="9"/>
    <s v="La Araucanía"/>
    <n v="9120"/>
    <s v="Villarrica"/>
    <n v="100101"/>
    <s v="Berries"/>
    <x v="11"/>
    <x v="11"/>
    <n v="2"/>
    <s v="Industrial"/>
    <n v="4"/>
    <s v="Deshidratados"/>
    <n v="7"/>
  </r>
  <r>
    <n v="9"/>
    <s v="La Araucanía"/>
    <n v="9120"/>
    <s v="Villarrica"/>
    <n v="100104"/>
    <s v="Frutos de pepita"/>
    <x v="28"/>
    <x v="28"/>
    <n v="2"/>
    <s v="Industrial"/>
    <n v="4"/>
    <s v="Deshidratados"/>
    <n v="7"/>
  </r>
  <r>
    <n v="9"/>
    <s v="La Araucanía"/>
    <n v="9119"/>
    <s v="Vilcún"/>
    <n v="100101"/>
    <s v="Berries"/>
    <x v="11"/>
    <x v="11"/>
    <n v="2"/>
    <s v="Industrial"/>
    <n v="4"/>
    <s v="Deshidratados"/>
    <n v="2"/>
  </r>
  <r>
    <n v="9"/>
    <s v="La Araucanía"/>
    <n v="9120"/>
    <s v="Villarrica"/>
    <n v="100101"/>
    <s v="Berries"/>
    <x v="11"/>
    <x v="11"/>
    <n v="2"/>
    <s v="Industrial"/>
    <n v="4"/>
    <s v="Deshidratados"/>
    <n v="7"/>
  </r>
  <r>
    <n v="9"/>
    <s v="La Araucanía"/>
    <n v="9120"/>
    <s v="Villarrica"/>
    <n v="100104"/>
    <s v="Frutos de pepita"/>
    <x v="28"/>
    <x v="28"/>
    <n v="2"/>
    <s v="Industrial"/>
    <n v="4"/>
    <s v="Deshidratados"/>
    <n v="7"/>
  </r>
  <r>
    <n v="9"/>
    <s v="La Araucanía"/>
    <n v="9120"/>
    <s v="Villarrica"/>
    <n v="100104"/>
    <s v="Frutos de pepita"/>
    <x v="4"/>
    <x v="4"/>
    <n v="2"/>
    <s v="Industrial"/>
    <n v="4"/>
    <s v="Deshidratados"/>
    <n v="7"/>
  </r>
  <r>
    <n v="9"/>
    <s v="La Araucanía"/>
    <n v="9206"/>
    <s v="Los Sauces"/>
    <n v="100104"/>
    <s v="Frutos de pepita"/>
    <x v="27"/>
    <x v="27"/>
    <n v="2"/>
    <s v="Industrial"/>
    <n v="4"/>
    <s v="Deshidratados"/>
    <n v="6"/>
  </r>
  <r>
    <n v="9"/>
    <s v="La Araucanía"/>
    <n v="9120"/>
    <s v="Villarrica"/>
    <n v="100104"/>
    <s v="Frutos de pepita"/>
    <x v="28"/>
    <x v="28"/>
    <n v="2"/>
    <s v="Industrial"/>
    <n v="4"/>
    <s v="Deshidratados"/>
    <n v="5"/>
  </r>
  <r>
    <n v="9"/>
    <s v="La Araucanía"/>
    <n v="9120"/>
    <s v="Villarrica"/>
    <n v="100104"/>
    <s v="Frutos de pepita"/>
    <x v="13"/>
    <x v="13"/>
    <n v="2"/>
    <s v="Industrial"/>
    <n v="4"/>
    <s v="Deshidratados"/>
    <n v="5"/>
  </r>
  <r>
    <n v="9"/>
    <s v="La Araucanía"/>
    <n v="9120"/>
    <s v="Villarrica"/>
    <n v="100104"/>
    <s v="Frutos de pepita"/>
    <x v="4"/>
    <x v="4"/>
    <n v="2"/>
    <s v="Industrial"/>
    <n v="4"/>
    <s v="Deshidratados"/>
    <n v="5"/>
  </r>
  <r>
    <n v="10"/>
    <s v="Los Lagos"/>
    <n v="10105"/>
    <s v="Frutillar"/>
    <n v="100101"/>
    <s v="Berries"/>
    <x v="30"/>
    <x v="30"/>
    <n v="1"/>
    <s v="Artesanal"/>
    <n v="4"/>
    <s v="Deshidratados"/>
    <n v="2"/>
  </r>
  <r>
    <n v="10"/>
    <s v="Los Lagos"/>
    <n v="10105"/>
    <s v="Frutillar"/>
    <n v="100107"/>
    <s v="Otros"/>
    <x v="29"/>
    <x v="29"/>
    <n v="1"/>
    <s v="Artesanal"/>
    <n v="4"/>
    <s v="Deshidratados"/>
    <n v="2"/>
  </r>
  <r>
    <n v="10"/>
    <s v="Los Lagos"/>
    <n v="10105"/>
    <s v="Frutillar"/>
    <n v="100107"/>
    <s v="Otros"/>
    <x v="31"/>
    <x v="31"/>
    <n v="1"/>
    <s v="Artesanal"/>
    <n v="4"/>
    <s v="Deshidratados"/>
    <n v="2"/>
  </r>
  <r>
    <n v="10"/>
    <s v="Los Lagos"/>
    <n v="10105"/>
    <s v="Frutillar"/>
    <n v="100101"/>
    <s v="Berries"/>
    <x v="23"/>
    <x v="23"/>
    <n v="1"/>
    <s v="Artesanal"/>
    <n v="4"/>
    <s v="Deshidratados"/>
    <n v="2"/>
  </r>
  <r>
    <n v="13"/>
    <s v="Metropolitana"/>
    <n v="13402"/>
    <s v="Buin"/>
    <n v="100103"/>
    <s v="Frutos de hueso (carozo)"/>
    <x v="21"/>
    <x v="21"/>
    <n v="2"/>
    <s v="Industrial"/>
    <n v="4"/>
    <s v="Deshidratados"/>
    <n v="6"/>
  </r>
  <r>
    <n v="13"/>
    <s v="Metropolitana"/>
    <n v="13402"/>
    <s v="Buin"/>
    <n v="100103"/>
    <s v="Frutos de hueso (carozo)"/>
    <x v="21"/>
    <x v="21"/>
    <n v="2"/>
    <s v="Industrial"/>
    <n v="4"/>
    <s v="Deshidratados"/>
    <n v="6"/>
  </r>
  <r>
    <n v="13"/>
    <s v="Metropolitana"/>
    <n v="13402"/>
    <s v="Buin"/>
    <n v="100103"/>
    <s v="Frutos de hueso (carozo)"/>
    <x v="21"/>
    <x v="21"/>
    <n v="2"/>
    <s v="Industrial"/>
    <n v="4"/>
    <s v="Deshidratados"/>
    <n v="5"/>
  </r>
  <r>
    <n v="13"/>
    <s v="Metropolitana"/>
    <n v="13402"/>
    <s v="Buin"/>
    <n v="100103"/>
    <s v="Frutos de hueso (carozo)"/>
    <x v="21"/>
    <x v="21"/>
    <n v="2"/>
    <s v="Industrial"/>
    <n v="4"/>
    <s v="Deshidratados"/>
    <n v="5"/>
  </r>
  <r>
    <n v="13"/>
    <s v="Metropolitana"/>
    <n v="13402"/>
    <s v="Buin"/>
    <n v="100103"/>
    <s v="Frutos de hueso (carozo)"/>
    <x v="21"/>
    <x v="21"/>
    <n v="2"/>
    <s v="Industrial"/>
    <n v="4"/>
    <s v="Deshidratados"/>
    <n v="2"/>
  </r>
  <r>
    <n v="13"/>
    <s v="Metropolitana"/>
    <n v="13402"/>
    <s v="Buin"/>
    <n v="100109"/>
    <s v="Uva"/>
    <x v="9"/>
    <x v="9"/>
    <n v="2"/>
    <s v="Industrial"/>
    <n v="4"/>
    <s v="Deshidratados"/>
    <n v="2"/>
  </r>
  <r>
    <n v="13"/>
    <s v="Metropolitana"/>
    <n v="13501"/>
    <s v="Melipilla"/>
    <n v="100103"/>
    <s v="Frutos de hueso (carozo)"/>
    <x v="21"/>
    <x v="21"/>
    <n v="1"/>
    <s v="Artesanal"/>
    <n v="4"/>
    <s v="Deshidratados"/>
    <n v="2"/>
  </r>
  <r>
    <n v="13"/>
    <s v="Metropolitana"/>
    <n v="13501"/>
    <s v="Melipilla"/>
    <n v="100103"/>
    <s v="Frutos de hueso (carozo)"/>
    <x v="21"/>
    <x v="21"/>
    <n v="2"/>
    <s v="Industrial"/>
    <n v="4"/>
    <s v="Deshidratados"/>
    <n v="6"/>
  </r>
  <r>
    <n v="13"/>
    <s v="Metropolitana"/>
    <n v="13501"/>
    <s v="Melipilla"/>
    <n v="100103"/>
    <s v="Frutos de hueso (carozo)"/>
    <x v="21"/>
    <x v="21"/>
    <n v="2"/>
    <s v="Industrial"/>
    <n v="4"/>
    <s v="Deshidratados"/>
    <n v="5"/>
  </r>
  <r>
    <n v="13"/>
    <s v="Metropolitana"/>
    <n v="13404"/>
    <s v="Paine"/>
    <n v="100103"/>
    <s v="Frutos de hueso (carozo)"/>
    <x v="21"/>
    <x v="21"/>
    <n v="1"/>
    <s v="Artesanal"/>
    <n v="4"/>
    <s v="Deshidratados"/>
    <n v="6"/>
  </r>
  <r>
    <n v="13"/>
    <s v="Metropolitana"/>
    <n v="13404"/>
    <s v="Paine"/>
    <n v="100103"/>
    <s v="Frutos de hueso (carozo)"/>
    <x v="21"/>
    <x v="21"/>
    <n v="1"/>
    <s v="Artesanal"/>
    <n v="4"/>
    <s v="Deshidratados"/>
    <n v="6"/>
  </r>
  <r>
    <n v="13"/>
    <s v="Metropolitana"/>
    <n v="13404"/>
    <s v="Paine"/>
    <n v="100103"/>
    <s v="Frutos de hueso (carozo)"/>
    <x v="21"/>
    <x v="21"/>
    <n v="2"/>
    <s v="Industrial"/>
    <n v="4"/>
    <s v="Deshidratados"/>
    <n v="5"/>
  </r>
  <r>
    <n v="13"/>
    <s v="Metropolitana"/>
    <n v="13404"/>
    <s v="Paine"/>
    <n v="100103"/>
    <s v="Frutos de hueso (carozo)"/>
    <x v="21"/>
    <x v="21"/>
    <n v="2"/>
    <s v="Industrial"/>
    <n v="4"/>
    <s v="Deshidratados"/>
    <n v="5"/>
  </r>
  <r>
    <n v="13"/>
    <s v="Metropolitana"/>
    <n v="13404"/>
    <s v="Paine"/>
    <n v="100103"/>
    <s v="Frutos de hueso (carozo)"/>
    <x v="3"/>
    <x v="3"/>
    <n v="2"/>
    <s v="Industrial"/>
    <n v="4"/>
    <s v="Deshidratados"/>
    <n v="5"/>
  </r>
  <r>
    <n v="13"/>
    <s v="Metropolitana"/>
    <n v="13404"/>
    <s v="Paine"/>
    <n v="100109"/>
    <s v="Uva"/>
    <x v="9"/>
    <x v="9"/>
    <n v="2"/>
    <s v="Industrial"/>
    <n v="4"/>
    <s v="Deshidratados"/>
    <n v="5"/>
  </r>
  <r>
    <n v="13"/>
    <s v="Metropolitana"/>
    <n v="13605"/>
    <s v="Peñaflor"/>
    <n v="100103"/>
    <s v="Frutos de hueso (carozo)"/>
    <x v="21"/>
    <x v="21"/>
    <n v="2"/>
    <s v="Industrial"/>
    <n v="4"/>
    <s v="Deshidratados"/>
    <n v="5"/>
  </r>
  <r>
    <n v="13"/>
    <s v="Metropolitana"/>
    <n v="13202"/>
    <s v="Pirque"/>
    <n v="100103"/>
    <s v="Frutos de hueso (carozo)"/>
    <x v="21"/>
    <x v="21"/>
    <n v="1"/>
    <s v="Artesanal"/>
    <n v="4"/>
    <s v="Deshidratados"/>
    <n v="6"/>
  </r>
  <r>
    <n v="13"/>
    <s v="Metropolitana"/>
    <n v="13202"/>
    <s v="Pirque"/>
    <n v="100103"/>
    <s v="Frutos de hueso (carozo)"/>
    <x v="21"/>
    <x v="21"/>
    <n v="1"/>
    <s v="Artesanal"/>
    <n v="4"/>
    <s v="Deshidratados"/>
    <n v="6"/>
  </r>
  <r>
    <n v="13"/>
    <s v="Metropolitana"/>
    <n v="13202"/>
    <s v="Pirque"/>
    <n v="100103"/>
    <s v="Frutos de hueso (carozo)"/>
    <x v="21"/>
    <x v="21"/>
    <n v="1"/>
    <s v="Artesanal"/>
    <n v="4"/>
    <s v="Deshidratados"/>
    <n v="6"/>
  </r>
  <r>
    <n v="13"/>
    <s v="Metropolitana"/>
    <n v="13202"/>
    <s v="Pirque"/>
    <n v="100103"/>
    <s v="Frutos de hueso (carozo)"/>
    <x v="21"/>
    <x v="21"/>
    <n v="1"/>
    <s v="Artesanal"/>
    <n v="4"/>
    <s v="Deshidratados"/>
    <n v="2"/>
  </r>
  <r>
    <n v="13"/>
    <s v="Metropolitana"/>
    <n v="13202"/>
    <s v="Pirque"/>
    <n v="100103"/>
    <s v="Frutos de hueso (carozo)"/>
    <x v="21"/>
    <x v="21"/>
    <n v="1"/>
    <s v="Artesanal"/>
    <n v="4"/>
    <s v="Deshidratados"/>
    <n v="2"/>
  </r>
  <r>
    <n v="13"/>
    <s v="Metropolitana"/>
    <n v="13401"/>
    <s v="San Bernardo"/>
    <n v="100103"/>
    <s v="Frutos de hueso (carozo)"/>
    <x v="21"/>
    <x v="21"/>
    <n v="1"/>
    <s v="Artesanal"/>
    <n v="4"/>
    <s v="Deshidratados"/>
    <n v="5"/>
  </r>
  <r>
    <n v="13"/>
    <s v="Metropolitana"/>
    <n v="13401"/>
    <s v="San Bernardo"/>
    <n v="100103"/>
    <s v="Frutos de hueso (carozo)"/>
    <x v="21"/>
    <x v="21"/>
    <n v="1"/>
    <s v="Artesanal"/>
    <n v="4"/>
    <s v="Deshidratados"/>
    <n v="5"/>
  </r>
  <r>
    <n v="13"/>
    <s v="Metropolitana"/>
    <n v="13401"/>
    <s v="San Bernardo"/>
    <n v="100103"/>
    <s v="Frutos de hueso (carozo)"/>
    <x v="21"/>
    <x v="21"/>
    <n v="1"/>
    <s v="Artesanal"/>
    <n v="4"/>
    <s v="Deshidratados"/>
    <n v="5"/>
  </r>
  <r>
    <n v="13"/>
    <s v="Metropolitana"/>
    <n v="13401"/>
    <s v="San Bernardo"/>
    <n v="100103"/>
    <s v="Frutos de hueso (carozo)"/>
    <x v="21"/>
    <x v="21"/>
    <n v="1"/>
    <s v="Artesanal"/>
    <n v="4"/>
    <s v="Deshidratados"/>
    <n v="5"/>
  </r>
  <r>
    <n v="13"/>
    <s v="Metropolitana"/>
    <n v="13401"/>
    <s v="San Bernardo"/>
    <n v="100103"/>
    <s v="Frutos de hueso (carozo)"/>
    <x v="3"/>
    <x v="3"/>
    <n v="1"/>
    <s v="Artesanal"/>
    <n v="4"/>
    <s v="Deshidratados"/>
    <n v="5"/>
  </r>
  <r>
    <n v="13"/>
    <s v="Metropolitana"/>
    <n v="13401"/>
    <s v="San Bernardo"/>
    <n v="100109"/>
    <s v="Uva"/>
    <x v="9"/>
    <x v="9"/>
    <n v="1"/>
    <s v="Artesanal"/>
    <n v="4"/>
    <s v="Deshidratados"/>
    <n v="5"/>
  </r>
  <r>
    <n v="13"/>
    <s v="Metropolitana"/>
    <n v="13401"/>
    <s v="San Bernardo"/>
    <n v="100103"/>
    <s v="Frutos de hueso (carozo)"/>
    <x v="21"/>
    <x v="21"/>
    <n v="2"/>
    <s v="Industrial"/>
    <n v="4"/>
    <s v="Deshidratados"/>
    <n v="5"/>
  </r>
  <r>
    <n v="13"/>
    <s v="Metropolitana"/>
    <n v="13401"/>
    <s v="San Bernardo"/>
    <n v="100103"/>
    <s v="Frutos de hueso (carozo)"/>
    <x v="21"/>
    <x v="21"/>
    <n v="2"/>
    <s v="Industrial"/>
    <n v="4"/>
    <s v="Deshidratados"/>
    <n v="5"/>
  </r>
  <r>
    <n v="13"/>
    <s v="Metropolitana"/>
    <n v="13401"/>
    <s v="San Bernardo"/>
    <n v="100103"/>
    <s v="Frutos de hueso (carozo)"/>
    <x v="3"/>
    <x v="3"/>
    <n v="2"/>
    <s v="Industrial"/>
    <n v="4"/>
    <s v="Deshidratados"/>
    <n v="5"/>
  </r>
  <r>
    <n v="13"/>
    <s v="Metropolitana"/>
    <n v="13401"/>
    <s v="San Bernardo"/>
    <n v="100109"/>
    <s v="Uva"/>
    <x v="9"/>
    <x v="9"/>
    <n v="2"/>
    <s v="Industrial"/>
    <n v="4"/>
    <s v="Deshidratados"/>
    <n v="6"/>
  </r>
  <r>
    <n v="13"/>
    <s v="Metropolitana"/>
    <n v="13401"/>
    <s v="San Bernardo"/>
    <n v="100109"/>
    <s v="Uva"/>
    <x v="9"/>
    <x v="9"/>
    <n v="2"/>
    <s v="Industrial"/>
    <n v="4"/>
    <s v="Deshidratados"/>
    <n v="5"/>
  </r>
  <r>
    <n v="13"/>
    <s v="Metropolitana"/>
    <n v="13402"/>
    <s v="Buin"/>
    <n v="100107"/>
    <s v="Otros"/>
    <x v="24"/>
    <x v="24"/>
    <n v="2"/>
    <s v="Industrial"/>
    <n v="4"/>
    <s v="Deshidratados"/>
    <n v="5"/>
  </r>
  <r>
    <n v="13"/>
    <s v="Metropolitana"/>
    <n v="13402"/>
    <s v="Buin"/>
    <n v="100107"/>
    <s v="Otros"/>
    <x v="24"/>
    <x v="24"/>
    <n v="2"/>
    <s v="Industrial"/>
    <n v="4"/>
    <s v="Deshidratados"/>
    <n v="5"/>
  </r>
  <r>
    <n v="13"/>
    <s v="Metropolitana"/>
    <n v="13402"/>
    <s v="Buin"/>
    <n v="100107"/>
    <s v="Otros"/>
    <x v="24"/>
    <x v="24"/>
    <n v="2"/>
    <s v="Industrial"/>
    <n v="4"/>
    <s v="Deshidratados"/>
    <n v="5"/>
  </r>
  <r>
    <n v="13"/>
    <s v="Metropolitana"/>
    <n v="13402"/>
    <s v="Buin"/>
    <n v="100107"/>
    <s v="Otros"/>
    <x v="24"/>
    <x v="24"/>
    <n v="2"/>
    <s v="Industrial"/>
    <n v="4"/>
    <s v="Deshidratados"/>
    <n v="5"/>
  </r>
  <r>
    <n v="13"/>
    <s v="Metropolitana"/>
    <n v="13402"/>
    <s v="Buin"/>
    <n v="100107"/>
    <s v="Otros"/>
    <x v="24"/>
    <x v="24"/>
    <n v="2"/>
    <s v="Industrial"/>
    <n v="4"/>
    <s v="Deshidratados"/>
    <n v="5"/>
  </r>
  <r>
    <n v="13"/>
    <s v="Metropolitana"/>
    <n v="13402"/>
    <s v="Buin"/>
    <n v="100107"/>
    <s v="Otros"/>
    <x v="24"/>
    <x v="24"/>
    <n v="2"/>
    <s v="Industrial"/>
    <n v="4"/>
    <s v="Deshidratados"/>
    <n v="2"/>
  </r>
  <r>
    <n v="13"/>
    <s v="Metropolitana"/>
    <n v="13402"/>
    <s v="Buin"/>
    <n v="100107"/>
    <s v="Otros"/>
    <x v="24"/>
    <x v="24"/>
    <n v="2"/>
    <s v="Industrial"/>
    <n v="4"/>
    <s v="Deshidratados"/>
    <n v="2"/>
  </r>
  <r>
    <n v="13"/>
    <s v="Metropolitana"/>
    <n v="13402"/>
    <s v="Buin"/>
    <n v="100107"/>
    <s v="Otros"/>
    <x v="24"/>
    <x v="24"/>
    <n v="2"/>
    <s v="Industrial"/>
    <n v="4"/>
    <s v="Deshidratados"/>
    <n v="7"/>
  </r>
  <r>
    <n v="13"/>
    <s v="Metropolitana"/>
    <n v="13403"/>
    <s v="Calera de Tango"/>
    <n v="100107"/>
    <s v="Otros"/>
    <x v="24"/>
    <x v="24"/>
    <n v="2"/>
    <s v="Industrial"/>
    <n v="4"/>
    <s v="Deshidratados"/>
    <n v="5"/>
  </r>
  <r>
    <n v="13"/>
    <s v="Metropolitana"/>
    <n v="13403"/>
    <s v="Calera de Tango"/>
    <n v="100107"/>
    <s v="Otros"/>
    <x v="24"/>
    <x v="24"/>
    <n v="2"/>
    <s v="Industrial"/>
    <n v="4"/>
    <s v="Deshidratados"/>
    <n v="5"/>
  </r>
  <r>
    <n v="13"/>
    <s v="Metropolitana"/>
    <n v="13403"/>
    <s v="Calera de Tango"/>
    <n v="100107"/>
    <s v="Otros"/>
    <x v="24"/>
    <x v="24"/>
    <n v="2"/>
    <s v="Industrial"/>
    <n v="4"/>
    <s v="Deshidratados"/>
    <n v="7"/>
  </r>
  <r>
    <n v="13"/>
    <s v="Metropolitana"/>
    <n v="13603"/>
    <s v="Isla de Maipo"/>
    <n v="100107"/>
    <s v="Otros"/>
    <x v="24"/>
    <x v="24"/>
    <n v="2"/>
    <s v="Industrial"/>
    <n v="4"/>
    <s v="Deshidratados"/>
    <n v="6"/>
  </r>
  <r>
    <n v="13"/>
    <s v="Metropolitana"/>
    <n v="13603"/>
    <s v="Isla de Maipo"/>
    <n v="100107"/>
    <s v="Otros"/>
    <x v="24"/>
    <x v="24"/>
    <n v="2"/>
    <s v="Industrial"/>
    <n v="4"/>
    <s v="Deshidratados"/>
    <n v="2"/>
  </r>
  <r>
    <n v="13"/>
    <s v="Metropolitana"/>
    <n v="13119"/>
    <s v="Maipú"/>
    <n v="100107"/>
    <s v="Otros"/>
    <x v="24"/>
    <x v="24"/>
    <n v="1"/>
    <s v="Artesanal"/>
    <n v="4"/>
    <s v="Deshidratados"/>
    <n v="5"/>
  </r>
  <r>
    <n v="13"/>
    <s v="Metropolitana"/>
    <n v="13501"/>
    <s v="Melipilla"/>
    <n v="100107"/>
    <s v="Otros"/>
    <x v="24"/>
    <x v="24"/>
    <n v="2"/>
    <s v="Industrial"/>
    <n v="4"/>
    <s v="Deshidratados"/>
    <n v="2"/>
  </r>
  <r>
    <n v="13"/>
    <s v="Metropolitana"/>
    <n v="13501"/>
    <s v="Melipilla"/>
    <n v="100107"/>
    <s v="Otros"/>
    <x v="24"/>
    <x v="24"/>
    <n v="2"/>
    <s v="Industrial"/>
    <n v="4"/>
    <s v="Deshidratados"/>
    <n v="7"/>
  </r>
  <r>
    <n v="13"/>
    <s v="Metropolitana"/>
    <n v="13604"/>
    <s v="Padre Hurtado"/>
    <n v="100107"/>
    <s v="Otros"/>
    <x v="24"/>
    <x v="24"/>
    <n v="1"/>
    <s v="Artesanal"/>
    <n v="4"/>
    <s v="Deshidratados"/>
    <n v="5"/>
  </r>
  <r>
    <n v="13"/>
    <s v="Metropolitana"/>
    <n v="13404"/>
    <s v="Paine"/>
    <n v="100107"/>
    <s v="Otros"/>
    <x v="24"/>
    <x v="24"/>
    <n v="2"/>
    <s v="Industrial"/>
    <n v="4"/>
    <s v="Deshidratados"/>
    <n v="5"/>
  </r>
  <r>
    <n v="13"/>
    <s v="Metropolitana"/>
    <n v="13404"/>
    <s v="Paine"/>
    <n v="100107"/>
    <s v="Otros"/>
    <x v="24"/>
    <x v="24"/>
    <n v="2"/>
    <s v="Industrial"/>
    <n v="4"/>
    <s v="Deshidratados"/>
    <n v="5"/>
  </r>
  <r>
    <n v="13"/>
    <s v="Metropolitana"/>
    <n v="13404"/>
    <s v="Paine"/>
    <n v="100107"/>
    <s v="Otros"/>
    <x v="24"/>
    <x v="24"/>
    <n v="2"/>
    <s v="Industrial"/>
    <n v="4"/>
    <s v="Deshidratados"/>
    <n v="2"/>
  </r>
  <r>
    <n v="13"/>
    <s v="Metropolitana"/>
    <n v="13404"/>
    <s v="Paine"/>
    <n v="100107"/>
    <s v="Otros"/>
    <x v="24"/>
    <x v="24"/>
    <n v="2"/>
    <s v="Industrial"/>
    <n v="4"/>
    <s v="Deshidratados"/>
    <n v="7"/>
  </r>
  <r>
    <n v="13"/>
    <s v="Metropolitana"/>
    <n v="13605"/>
    <s v="Peñaflor"/>
    <n v="100107"/>
    <s v="Otros"/>
    <x v="24"/>
    <x v="24"/>
    <n v="2"/>
    <s v="Industrial"/>
    <n v="4"/>
    <s v="Deshidratados"/>
    <n v="5"/>
  </r>
  <r>
    <n v="13"/>
    <s v="Metropolitana"/>
    <n v="13202"/>
    <s v="Pirque"/>
    <n v="100107"/>
    <s v="Otros"/>
    <x v="24"/>
    <x v="24"/>
    <n v="1"/>
    <s v="Artesanal"/>
    <n v="4"/>
    <s v="Deshidratados"/>
    <n v="7"/>
  </r>
  <r>
    <n v="13"/>
    <s v="Metropolitana"/>
    <n v="13202"/>
    <s v="Pirque"/>
    <n v="100107"/>
    <s v="Otros"/>
    <x v="24"/>
    <x v="24"/>
    <n v="1"/>
    <s v="Artesanal"/>
    <n v="4"/>
    <s v="Deshidratados"/>
    <n v="7"/>
  </r>
  <r>
    <n v="13"/>
    <s v="Metropolitana"/>
    <n v="13202"/>
    <s v="Pirque"/>
    <n v="100107"/>
    <s v="Otros"/>
    <x v="24"/>
    <x v="24"/>
    <n v="1"/>
    <s v="Artesanal"/>
    <n v="4"/>
    <s v="Deshidratados"/>
    <n v="7"/>
  </r>
  <r>
    <n v="13"/>
    <s v="Metropolitana"/>
    <n v="13202"/>
    <s v="Pirque"/>
    <n v="100107"/>
    <s v="Otros"/>
    <x v="24"/>
    <x v="24"/>
    <n v="1"/>
    <s v="Artesanal"/>
    <n v="4"/>
    <s v="Deshidratados"/>
    <n v="7"/>
  </r>
  <r>
    <n v="13"/>
    <s v="Metropolitana"/>
    <n v="13202"/>
    <s v="Pirque"/>
    <n v="100107"/>
    <s v="Otros"/>
    <x v="24"/>
    <x v="24"/>
    <n v="1"/>
    <s v="Artesanal"/>
    <n v="4"/>
    <s v="Deshidratados"/>
    <n v="7"/>
  </r>
  <r>
    <n v="13"/>
    <s v="Metropolitana"/>
    <n v="13202"/>
    <s v="Pirque"/>
    <n v="100107"/>
    <s v="Otros"/>
    <x v="24"/>
    <x v="24"/>
    <n v="1"/>
    <s v="Artesanal"/>
    <n v="4"/>
    <s v="Deshidratados"/>
    <n v="7"/>
  </r>
  <r>
    <n v="13"/>
    <s v="Metropolitana"/>
    <n v="13202"/>
    <s v="Pirque"/>
    <n v="100107"/>
    <s v="Otros"/>
    <x v="24"/>
    <x v="24"/>
    <n v="2"/>
    <s v="Industrial"/>
    <n v="4"/>
    <s v="Deshidratados"/>
    <n v="6"/>
  </r>
  <r>
    <n v="13"/>
    <s v="Metropolitana"/>
    <n v="13202"/>
    <s v="Pirque"/>
    <n v="100107"/>
    <s v="Otros"/>
    <x v="24"/>
    <x v="24"/>
    <n v="2"/>
    <s v="Industrial"/>
    <n v="4"/>
    <s v="Deshidratados"/>
    <n v="7"/>
  </r>
  <r>
    <n v="13"/>
    <s v="Metropolitana"/>
    <n v="13202"/>
    <s v="Pirque"/>
    <n v="100107"/>
    <s v="Otros"/>
    <x v="24"/>
    <x v="24"/>
    <n v="2"/>
    <s v="Industrial"/>
    <n v="4"/>
    <s v="Deshidratados"/>
    <n v="7"/>
  </r>
  <r>
    <n v="13"/>
    <s v="Metropolitana"/>
    <n v="13202"/>
    <s v="Pirque"/>
    <n v="100107"/>
    <s v="Otros"/>
    <x v="24"/>
    <x v="24"/>
    <n v="2"/>
    <s v="Industrial"/>
    <n v="4"/>
    <s v="Deshidratados"/>
    <n v="7"/>
  </r>
  <r>
    <n v="13"/>
    <s v="Metropolitana"/>
    <n v="13401"/>
    <s v="San Bernardo"/>
    <n v="100107"/>
    <s v="Otros"/>
    <x v="24"/>
    <x v="24"/>
    <n v="2"/>
    <s v="Industrial"/>
    <n v="4"/>
    <s v="Deshidratados"/>
    <n v="5"/>
  </r>
  <r>
    <n v="13"/>
    <s v="Metropolitana"/>
    <n v="13401"/>
    <s v="San Bernardo"/>
    <n v="100107"/>
    <s v="Otros"/>
    <x v="24"/>
    <x v="24"/>
    <n v="2"/>
    <s v="Industrial"/>
    <n v="4"/>
    <s v="Deshidratados"/>
    <n v="5"/>
  </r>
  <r>
    <n v="13"/>
    <s v="Metropolitana"/>
    <n v="13601"/>
    <s v="Talagante"/>
    <n v="100107"/>
    <s v="Otros"/>
    <x v="24"/>
    <x v="24"/>
    <n v="2"/>
    <s v="Industrial"/>
    <n v="4"/>
    <s v="Deshidratados"/>
    <n v="7"/>
  </r>
  <r>
    <n v="13"/>
    <s v="Metropolitana"/>
    <n v="13402"/>
    <s v="Buin"/>
    <n v="100107"/>
    <s v="Otros"/>
    <x v="24"/>
    <x v="24"/>
    <n v="2"/>
    <s v="Industrial"/>
    <n v="4"/>
    <s v="Deshidratados"/>
    <n v="6"/>
  </r>
  <r>
    <n v="13"/>
    <s v="Metropolitana"/>
    <n v="13402"/>
    <s v="Buin"/>
    <n v="100107"/>
    <s v="Otros"/>
    <x v="24"/>
    <x v="24"/>
    <n v="2"/>
    <s v="Industrial"/>
    <n v="4"/>
    <s v="Deshidratados"/>
    <n v="5"/>
  </r>
  <r>
    <n v="13"/>
    <s v="Metropolitana"/>
    <n v="13402"/>
    <s v="Buin"/>
    <n v="100107"/>
    <s v="Otros"/>
    <x v="24"/>
    <x v="24"/>
    <n v="2"/>
    <s v="Industrial"/>
    <n v="4"/>
    <s v="Deshidratados"/>
    <n v="5"/>
  </r>
  <r>
    <n v="13"/>
    <s v="Metropolitana"/>
    <n v="13402"/>
    <s v="Buin"/>
    <n v="100107"/>
    <s v="Otros"/>
    <x v="24"/>
    <x v="24"/>
    <n v="2"/>
    <s v="Industrial"/>
    <n v="4"/>
    <s v="Deshidratados"/>
    <n v="5"/>
  </r>
  <r>
    <n v="13"/>
    <s v="Metropolitana"/>
    <n v="13402"/>
    <s v="Buin"/>
    <n v="100107"/>
    <s v="Otros"/>
    <x v="24"/>
    <x v="24"/>
    <n v="2"/>
    <s v="Industrial"/>
    <n v="4"/>
    <s v="Deshidratados"/>
    <n v="5"/>
  </r>
  <r>
    <n v="13"/>
    <s v="Metropolitana"/>
    <n v="13402"/>
    <s v="Buin"/>
    <n v="100107"/>
    <s v="Otros"/>
    <x v="24"/>
    <x v="24"/>
    <n v="2"/>
    <s v="Industrial"/>
    <n v="4"/>
    <s v="Deshidratados"/>
    <n v="5"/>
  </r>
  <r>
    <n v="13"/>
    <s v="Metropolitana"/>
    <n v="13402"/>
    <s v="Buin"/>
    <n v="100107"/>
    <s v="Otros"/>
    <x v="24"/>
    <x v="24"/>
    <n v="2"/>
    <s v="Industrial"/>
    <n v="4"/>
    <s v="Deshidratados"/>
    <n v="5"/>
  </r>
  <r>
    <n v="13"/>
    <s v="Metropolitana"/>
    <n v="13402"/>
    <s v="Buin"/>
    <n v="100107"/>
    <s v="Otros"/>
    <x v="24"/>
    <x v="24"/>
    <n v="2"/>
    <s v="Industrial"/>
    <n v="4"/>
    <s v="Deshidratados"/>
    <n v="5"/>
  </r>
  <r>
    <n v="13"/>
    <s v="Metropolitana"/>
    <n v="13402"/>
    <s v="Buin"/>
    <n v="100107"/>
    <s v="Otros"/>
    <x v="24"/>
    <x v="24"/>
    <n v="2"/>
    <s v="Industrial"/>
    <n v="4"/>
    <s v="Deshidratados"/>
    <n v="5"/>
  </r>
  <r>
    <n v="13"/>
    <s v="Metropolitana"/>
    <n v="13402"/>
    <s v="Buin"/>
    <n v="100107"/>
    <s v="Otros"/>
    <x v="24"/>
    <x v="24"/>
    <n v="2"/>
    <s v="Industrial"/>
    <n v="4"/>
    <s v="Deshidratados"/>
    <n v="2"/>
  </r>
  <r>
    <n v="13"/>
    <s v="Metropolitana"/>
    <n v="13402"/>
    <s v="Buin"/>
    <n v="100107"/>
    <s v="Otros"/>
    <x v="24"/>
    <x v="24"/>
    <n v="2"/>
    <s v="Industrial"/>
    <n v="4"/>
    <s v="Deshidratados"/>
    <n v="2"/>
  </r>
  <r>
    <n v="13"/>
    <s v="Metropolitana"/>
    <n v="13402"/>
    <s v="Buin"/>
    <n v="100107"/>
    <s v="Otros"/>
    <x v="24"/>
    <x v="24"/>
    <n v="2"/>
    <s v="Industrial"/>
    <n v="4"/>
    <s v="Deshidratados"/>
    <n v="2"/>
  </r>
  <r>
    <n v="13"/>
    <s v="Metropolitana"/>
    <n v="13501"/>
    <s v="Melipilla"/>
    <n v="100107"/>
    <s v="Otros"/>
    <x v="24"/>
    <x v="24"/>
    <n v="2"/>
    <s v="Industrial"/>
    <n v="4"/>
    <s v="Deshidratados"/>
    <n v="2"/>
  </r>
  <r>
    <n v="13"/>
    <s v="Metropolitana"/>
    <n v="13404"/>
    <s v="Paine"/>
    <n v="100107"/>
    <s v="Otros"/>
    <x v="24"/>
    <x v="24"/>
    <n v="1"/>
    <s v="Artesanal"/>
    <n v="4"/>
    <s v="Deshidratados"/>
    <n v="5"/>
  </r>
  <r>
    <n v="13"/>
    <s v="Metropolitana"/>
    <n v="13605"/>
    <s v="Peñaflor"/>
    <n v="100107"/>
    <s v="Otros"/>
    <x v="24"/>
    <x v="24"/>
    <n v="2"/>
    <s v="Industrial"/>
    <n v="4"/>
    <s v="Deshidratados"/>
    <n v="2"/>
  </r>
  <r>
    <n v="13"/>
    <s v="Metropolitana"/>
    <n v="13202"/>
    <s v="Pirque"/>
    <n v="100107"/>
    <s v="Otros"/>
    <x v="24"/>
    <x v="24"/>
    <n v="1"/>
    <s v="Artesanal"/>
    <n v="4"/>
    <s v="Deshidratados"/>
    <n v="7"/>
  </r>
  <r>
    <n v="13"/>
    <s v="Metropolitana"/>
    <n v="13202"/>
    <s v="Pirque"/>
    <n v="100107"/>
    <s v="Otros"/>
    <x v="24"/>
    <x v="24"/>
    <n v="2"/>
    <s v="Industrial"/>
    <n v="4"/>
    <s v="Deshidratados"/>
    <n v="7"/>
  </r>
  <r>
    <n v="13"/>
    <s v="Metropolitana"/>
    <n v="13303"/>
    <s v="Tiltil"/>
    <n v="100107"/>
    <s v="Otros"/>
    <x v="24"/>
    <x v="24"/>
    <n v="2"/>
    <s v="Industrial"/>
    <n v="4"/>
    <s v="Deshidratados"/>
    <n v="7"/>
  </r>
  <r>
    <n v="13"/>
    <s v="Metropolitana"/>
    <n v="13402"/>
    <s v="Buin"/>
    <n v="100103"/>
    <s v="Frutos de hueso (carozo)"/>
    <x v="21"/>
    <x v="21"/>
    <n v="1"/>
    <s v="Artesanal"/>
    <n v="4"/>
    <s v="Deshidratados"/>
    <n v="2"/>
  </r>
  <r>
    <n v="13"/>
    <s v="Metropolitana"/>
    <n v="13402"/>
    <s v="Buin"/>
    <n v="100109"/>
    <s v="Uva"/>
    <x v="9"/>
    <x v="9"/>
    <n v="1"/>
    <s v="Artesanal"/>
    <n v="4"/>
    <s v="Deshidratados"/>
    <n v="2"/>
  </r>
  <r>
    <n v="13"/>
    <s v="Metropolitana"/>
    <n v="13402"/>
    <s v="Buin"/>
    <n v="100103"/>
    <s v="Frutos de hueso (carozo)"/>
    <x v="21"/>
    <x v="21"/>
    <n v="1"/>
    <s v="Artesanal"/>
    <n v="4"/>
    <s v="Deshidratados"/>
    <n v="2"/>
  </r>
  <r>
    <n v="13"/>
    <s v="Metropolitana"/>
    <n v="13402"/>
    <s v="Buin"/>
    <n v="100103"/>
    <s v="Frutos de hueso (carozo)"/>
    <x v="21"/>
    <x v="21"/>
    <n v="2"/>
    <s v="Industrial"/>
    <n v="4"/>
    <s v="Deshidratados"/>
    <n v="5"/>
  </r>
  <r>
    <n v="13"/>
    <s v="Metropolitana"/>
    <n v="13402"/>
    <s v="Buin"/>
    <n v="100103"/>
    <s v="Frutos de hueso (carozo)"/>
    <x v="21"/>
    <x v="21"/>
    <n v="1"/>
    <s v="Artesanal"/>
    <n v="4"/>
    <s v="Deshidratados"/>
    <n v="2"/>
  </r>
  <r>
    <n v="13"/>
    <s v="Metropolitana"/>
    <n v="13402"/>
    <s v="Buin"/>
    <n v="100103"/>
    <s v="Frutos de hueso (carozo)"/>
    <x v="21"/>
    <x v="21"/>
    <n v="2"/>
    <s v="Industrial"/>
    <n v="4"/>
    <s v="Deshidratados"/>
    <n v="5"/>
  </r>
  <r>
    <n v="13"/>
    <s v="Metropolitana"/>
    <n v="13402"/>
    <s v="Buin"/>
    <n v="100103"/>
    <s v="Frutos de hueso (carozo)"/>
    <x v="21"/>
    <x v="21"/>
    <n v="2"/>
    <s v="Industrial"/>
    <n v="4"/>
    <s v="Deshidratados"/>
    <n v="5"/>
  </r>
  <r>
    <n v="13"/>
    <s v="Metropolitana"/>
    <n v="13402"/>
    <s v="Buin"/>
    <n v="100103"/>
    <s v="Frutos de hueso (carozo)"/>
    <x v="21"/>
    <x v="21"/>
    <n v="2"/>
    <s v="Industrial"/>
    <n v="4"/>
    <s v="Deshidratados"/>
    <n v="2"/>
  </r>
  <r>
    <n v="13"/>
    <s v="Metropolitana"/>
    <n v="13402"/>
    <s v="Buin"/>
    <n v="100103"/>
    <s v="Frutos de hueso (carozo)"/>
    <x v="21"/>
    <x v="21"/>
    <n v="2"/>
    <s v="Industrial"/>
    <n v="4"/>
    <s v="Deshidratados"/>
    <n v="7"/>
  </r>
  <r>
    <n v="13"/>
    <s v="Metropolitana"/>
    <n v="13402"/>
    <s v="Buin"/>
    <n v="100101"/>
    <s v="Berries"/>
    <x v="11"/>
    <x v="11"/>
    <n v="2"/>
    <s v="Industrial"/>
    <n v="4"/>
    <s v="Deshidratados"/>
    <n v="2"/>
  </r>
  <r>
    <n v="13"/>
    <s v="Metropolitana"/>
    <n v="13402"/>
    <s v="Buin"/>
    <n v="100101"/>
    <s v="Berries"/>
    <x v="15"/>
    <x v="15"/>
    <n v="2"/>
    <s v="Industrial"/>
    <n v="4"/>
    <s v="Deshidratados"/>
    <n v="2"/>
  </r>
  <r>
    <n v="13"/>
    <s v="Metropolitana"/>
    <n v="13402"/>
    <s v="Buin"/>
    <n v="100104"/>
    <s v="Frutos de pepita"/>
    <x v="13"/>
    <x v="13"/>
    <n v="2"/>
    <s v="Industrial"/>
    <n v="4"/>
    <s v="Deshidratados"/>
    <n v="2"/>
  </r>
  <r>
    <n v="13"/>
    <s v="Metropolitana"/>
    <n v="13402"/>
    <s v="Buin"/>
    <n v="100104"/>
    <s v="Frutos de pepita"/>
    <x v="28"/>
    <x v="28"/>
    <n v="2"/>
    <s v="Industrial"/>
    <n v="4"/>
    <s v="Deshidratados"/>
    <n v="2"/>
  </r>
  <r>
    <n v="13"/>
    <s v="Metropolitana"/>
    <n v="13402"/>
    <s v="Buin"/>
    <n v="100103"/>
    <s v="Frutos de hueso (carozo)"/>
    <x v="21"/>
    <x v="21"/>
    <n v="1"/>
    <s v="Artesanal"/>
    <n v="4"/>
    <s v="Deshidratados"/>
    <n v="2"/>
  </r>
  <r>
    <n v="13"/>
    <s v="Metropolitana"/>
    <n v="13402"/>
    <s v="Buin"/>
    <n v="100103"/>
    <s v="Frutos de hueso (carozo)"/>
    <x v="5"/>
    <x v="5"/>
    <n v="2"/>
    <s v="Industrial"/>
    <n v="4"/>
    <s v="Deshidratados"/>
    <n v="5"/>
  </r>
  <r>
    <n v="13"/>
    <s v="Metropolitana"/>
    <n v="13501"/>
    <s v="Melipilla"/>
    <n v="100103"/>
    <s v="Frutos de hueso (carozo)"/>
    <x v="21"/>
    <x v="21"/>
    <n v="2"/>
    <s v="Industrial"/>
    <n v="4"/>
    <s v="Deshidratados"/>
    <n v="6"/>
  </r>
  <r>
    <n v="13"/>
    <s v="Metropolitana"/>
    <n v="13501"/>
    <s v="Melipilla"/>
    <n v="100103"/>
    <s v="Frutos de hueso (carozo)"/>
    <x v="21"/>
    <x v="21"/>
    <n v="2"/>
    <s v="Industrial"/>
    <n v="4"/>
    <s v="Deshidratados"/>
    <n v="2"/>
  </r>
  <r>
    <n v="13"/>
    <s v="Metropolitana"/>
    <n v="13605"/>
    <s v="Peñaflor"/>
    <n v="100103"/>
    <s v="Frutos de hueso (carozo)"/>
    <x v="21"/>
    <x v="21"/>
    <n v="2"/>
    <s v="Industrial"/>
    <n v="4"/>
    <s v="Deshidratados"/>
    <n v="2"/>
  </r>
  <r>
    <n v="13"/>
    <s v="Metropolitana"/>
    <n v="13202"/>
    <s v="Pirque"/>
    <n v="100103"/>
    <s v="Frutos de hueso (carozo)"/>
    <x v="21"/>
    <x v="21"/>
    <n v="2"/>
    <s v="Industrial"/>
    <n v="4"/>
    <s v="Deshidratados"/>
    <n v="5"/>
  </r>
  <r>
    <n v="13"/>
    <s v="Metropolitana"/>
    <n v="13202"/>
    <s v="Pirque"/>
    <n v="100103"/>
    <s v="Frutos de hueso (carozo)"/>
    <x v="21"/>
    <x v="21"/>
    <n v="2"/>
    <s v="Industrial"/>
    <n v="4"/>
    <s v="Deshidratados"/>
    <n v="8"/>
  </r>
  <r>
    <n v="13"/>
    <s v="Metropolitana"/>
    <n v="13401"/>
    <s v="San Bernardo"/>
    <n v="100103"/>
    <s v="Frutos de hueso (carozo)"/>
    <x v="21"/>
    <x v="21"/>
    <n v="2"/>
    <s v="Industrial"/>
    <n v="4"/>
    <s v="Deshidratados"/>
    <n v="5"/>
  </r>
  <r>
    <n v="13"/>
    <s v="Metropolitana"/>
    <n v="13505"/>
    <s v="San Pedro"/>
    <n v="100103"/>
    <s v="Frutos de hueso (carozo)"/>
    <x v="21"/>
    <x v="21"/>
    <n v="2"/>
    <s v="Industrial"/>
    <n v="4"/>
    <s v="Deshidratados"/>
    <n v="2"/>
  </r>
  <r>
    <n v="14"/>
    <s v="Los Ríos"/>
    <n v="14103"/>
    <s v="Lanco"/>
    <n v="100101"/>
    <s v="Berries"/>
    <x v="32"/>
    <x v="32"/>
    <n v="2"/>
    <s v="Industrial"/>
    <n v="4"/>
    <s v="Deshidratados"/>
    <n v="5"/>
  </r>
  <r>
    <n v="14"/>
    <s v="Los Ríos"/>
    <n v="14103"/>
    <s v="Lanco"/>
    <n v="100101"/>
    <s v="Berries"/>
    <x v="32"/>
    <x v="32"/>
    <n v="2"/>
    <s v="Industrial"/>
    <n v="4"/>
    <s v="Deshidratados"/>
    <n v="1"/>
  </r>
  <r>
    <n v="14"/>
    <s v="Los Ríos"/>
    <n v="14103"/>
    <s v="Lanco"/>
    <n v="100101"/>
    <s v="Berries"/>
    <x v="32"/>
    <x v="32"/>
    <n v="2"/>
    <s v="Industrial"/>
    <n v="4"/>
    <s v="Deshidratados"/>
    <n v="5"/>
  </r>
  <r>
    <n v="16"/>
    <s v="Ñuble"/>
    <n v="16301"/>
    <s v="San Carlos"/>
    <n v="100101"/>
    <s v="Berries"/>
    <x v="11"/>
    <x v="11"/>
    <n v="2"/>
    <s v="Industrial"/>
    <n v="4"/>
    <s v="Deshidratados"/>
    <n v="7"/>
  </r>
  <r>
    <n v="1"/>
    <s v="Tarapacá"/>
    <n v="1405"/>
    <s v="Pica"/>
    <n v="100108"/>
    <s v="Tropicales y subtropicales"/>
    <x v="33"/>
    <x v="33"/>
    <n v="2"/>
    <s v="Industrial"/>
    <n v="7"/>
    <s v="Jugos"/>
    <n v="3"/>
  </r>
  <r>
    <n v="1"/>
    <s v="Tarapacá"/>
    <n v="1405"/>
    <s v="Pica"/>
    <n v="100102"/>
    <s v="Cítricos"/>
    <x v="34"/>
    <x v="34"/>
    <n v="2"/>
    <s v="Industrial"/>
    <n v="7"/>
    <s v="Jugos"/>
    <n v="3"/>
  </r>
  <r>
    <n v="1"/>
    <s v="Tarapacá"/>
    <n v="1405"/>
    <s v="Pica"/>
    <n v="100108"/>
    <s v="Tropicales y subtropicales"/>
    <x v="0"/>
    <x v="0"/>
    <n v="2"/>
    <s v="Industrial"/>
    <n v="7"/>
    <s v="Jugos"/>
    <n v="3"/>
  </r>
  <r>
    <n v="4"/>
    <s v="Coquimbo"/>
    <n v="4202"/>
    <s v="Canela"/>
    <n v="100108"/>
    <s v="Tropicales y subtropicales"/>
    <x v="2"/>
    <x v="2"/>
    <n v="1"/>
    <s v="Artesanal"/>
    <n v="7"/>
    <s v="Jugos"/>
    <n v="2"/>
  </r>
  <r>
    <n v="4"/>
    <s v="Coquimbo"/>
    <n v="4106"/>
    <s v="Vicuña"/>
    <n v="100108"/>
    <s v="Tropicales y subtropicales"/>
    <x v="2"/>
    <x v="2"/>
    <n v="2"/>
    <s v="Industrial"/>
    <n v="7"/>
    <s v="Jugos"/>
    <n v="3"/>
  </r>
  <r>
    <n v="4"/>
    <s v="Coquimbo"/>
    <n v="4202"/>
    <s v="Canela"/>
    <n v="100108"/>
    <s v="Tropicales y subtropicales"/>
    <x v="2"/>
    <x v="2"/>
    <n v="2"/>
    <s v="Industrial"/>
    <n v="7"/>
    <s v="Jugos"/>
    <n v="3"/>
  </r>
  <r>
    <n v="4"/>
    <s v="Coquimbo"/>
    <n v="4102"/>
    <s v="Coquimbo"/>
    <n v="100108"/>
    <s v="Tropicales y subtropicales"/>
    <x v="2"/>
    <x v="2"/>
    <n v="2"/>
    <s v="Industrial"/>
    <n v="7"/>
    <s v="Jugos"/>
    <n v="3"/>
  </r>
  <r>
    <n v="4"/>
    <s v="Coquimbo"/>
    <n v="4101"/>
    <s v="La Serena"/>
    <n v="100108"/>
    <s v="Tropicales y subtropicales"/>
    <x v="2"/>
    <x v="2"/>
    <n v="1"/>
    <s v="Artesanal"/>
    <n v="7"/>
    <s v="Jugos"/>
    <n v="3"/>
  </r>
  <r>
    <n v="4"/>
    <s v="Coquimbo"/>
    <n v="4101"/>
    <s v="La Serena"/>
    <n v="100108"/>
    <s v="Tropicales y subtropicales"/>
    <x v="2"/>
    <x v="2"/>
    <n v="2"/>
    <s v="Industrial"/>
    <n v="7"/>
    <s v="Jugos"/>
    <n v="3"/>
  </r>
  <r>
    <n v="4"/>
    <s v="Coquimbo"/>
    <n v="4102"/>
    <s v="Coquimbo"/>
    <n v="100108"/>
    <s v="Tropicales y subtropicales"/>
    <x v="2"/>
    <x v="2"/>
    <n v="2"/>
    <s v="Industrial"/>
    <n v="7"/>
    <s v="Jugos"/>
    <n v="3"/>
  </r>
  <r>
    <n v="4"/>
    <s v="Coquimbo"/>
    <n v="4106"/>
    <s v="Vicuña"/>
    <n v="100108"/>
    <s v="Tropicales y subtropicales"/>
    <x v="2"/>
    <x v="2"/>
    <n v="2"/>
    <s v="Industrial"/>
    <n v="7"/>
    <s v="Jugos"/>
    <n v="3"/>
  </r>
  <r>
    <n v="4"/>
    <s v="Coquimbo"/>
    <n v="4202"/>
    <s v="Canela"/>
    <n v="100108"/>
    <s v="Tropicales y subtropicales"/>
    <x v="2"/>
    <x v="2"/>
    <n v="2"/>
    <s v="Industrial"/>
    <n v="7"/>
    <s v="Jugos"/>
    <n v="3"/>
  </r>
  <r>
    <n v="4"/>
    <s v="Coquimbo"/>
    <n v="4202"/>
    <s v="Canela"/>
    <n v="100108"/>
    <s v="Tropicales y subtropicales"/>
    <x v="2"/>
    <x v="2"/>
    <n v="2"/>
    <s v="Industrial"/>
    <n v="7"/>
    <s v="Jugos"/>
    <n v="3"/>
  </r>
  <r>
    <n v="4"/>
    <s v="Coquimbo"/>
    <n v="4201"/>
    <s v="Illapel"/>
    <n v="100103"/>
    <s v="Frutos de hueso (carozo)"/>
    <x v="5"/>
    <x v="5"/>
    <n v="1"/>
    <s v="Artesanal"/>
    <n v="7"/>
    <s v="Jugos"/>
    <n v="2"/>
  </r>
  <r>
    <n v="4"/>
    <s v="Coquimbo"/>
    <n v="4101"/>
    <s v="La Serena"/>
    <n v="100108"/>
    <s v="Tropicales y subtropicales"/>
    <x v="2"/>
    <x v="2"/>
    <n v="2"/>
    <s v="Industrial"/>
    <n v="7"/>
    <s v="Jugos"/>
    <n v="3"/>
  </r>
  <r>
    <n v="4"/>
    <s v="Coquimbo"/>
    <n v="4101"/>
    <s v="La Serena"/>
    <n v="100108"/>
    <s v="Tropicales y subtropicales"/>
    <x v="2"/>
    <x v="2"/>
    <n v="2"/>
    <s v="Industrial"/>
    <n v="7"/>
    <s v="Jugos"/>
    <n v="3"/>
  </r>
  <r>
    <n v="4"/>
    <s v="Coquimbo"/>
    <n v="4101"/>
    <s v="La Serena"/>
    <n v="100108"/>
    <s v="Tropicales y subtropicales"/>
    <x v="0"/>
    <x v="0"/>
    <n v="2"/>
    <s v="Industrial"/>
    <n v="7"/>
    <s v="Jugos"/>
    <n v="3"/>
  </r>
  <r>
    <n v="4"/>
    <s v="Coquimbo"/>
    <n v="4101"/>
    <s v="La Serena"/>
    <n v="100108"/>
    <s v="Tropicales y subtropicales"/>
    <x v="2"/>
    <x v="2"/>
    <n v="2"/>
    <s v="Industrial"/>
    <n v="7"/>
    <s v="Jugos"/>
    <n v="3"/>
  </r>
  <r>
    <n v="4"/>
    <s v="Coquimbo"/>
    <n v="4101"/>
    <s v="La Serena"/>
    <n v="100101"/>
    <s v="Berries"/>
    <x v="11"/>
    <x v="11"/>
    <n v="2"/>
    <s v="Industrial"/>
    <n v="7"/>
    <s v="Jugos"/>
    <n v="3"/>
  </r>
  <r>
    <n v="4"/>
    <s v="Coquimbo"/>
    <n v="4101"/>
    <s v="La Serena"/>
    <n v="100108"/>
    <s v="Tropicales y subtropicales"/>
    <x v="2"/>
    <x v="2"/>
    <n v="2"/>
    <s v="Industrial"/>
    <n v="7"/>
    <s v="Jugos"/>
    <n v="3"/>
  </r>
  <r>
    <n v="4"/>
    <s v="Coquimbo"/>
    <n v="4101"/>
    <s v="La Serena"/>
    <n v="100108"/>
    <s v="Tropicales y subtropicales"/>
    <x v="35"/>
    <x v="35"/>
    <n v="2"/>
    <s v="Industrial"/>
    <n v="7"/>
    <s v="Jugos"/>
    <n v="3"/>
  </r>
  <r>
    <n v="4"/>
    <s v="Coquimbo"/>
    <n v="4204"/>
    <s v="Salamanca"/>
    <n v="100103"/>
    <s v="Frutos de hueso (carozo)"/>
    <x v="5"/>
    <x v="5"/>
    <n v="1"/>
    <s v="Artesanal"/>
    <n v="7"/>
    <s v="Jugos"/>
    <n v="2"/>
  </r>
  <r>
    <n v="5"/>
    <s v="Valparaíso"/>
    <n v="5401"/>
    <s v="La Ligua"/>
    <n v="100108"/>
    <s v="Tropicales y subtropicales"/>
    <x v="2"/>
    <x v="2"/>
    <n v="2"/>
    <s v="Industrial"/>
    <n v="7"/>
    <s v="Jugos"/>
    <n v="2"/>
  </r>
  <r>
    <n v="5"/>
    <s v="Valparaíso"/>
    <n v="5701"/>
    <s v="San Felipe"/>
    <n v="100108"/>
    <s v="Tropicales y subtropicales"/>
    <x v="2"/>
    <x v="2"/>
    <n v="1"/>
    <s v="Artesanal"/>
    <n v="7"/>
    <s v="Jugos"/>
    <n v="3"/>
  </r>
  <r>
    <n v="5"/>
    <s v="Valparaíso"/>
    <n v="5804"/>
    <s v="Villa Alemana"/>
    <n v="100104"/>
    <s v="Frutos de pepita"/>
    <x v="28"/>
    <x v="28"/>
    <n v="2"/>
    <s v="Industrial"/>
    <n v="7"/>
    <s v="Jugos"/>
    <n v="3"/>
  </r>
  <r>
    <n v="5"/>
    <s v="Valparaíso"/>
    <n v="5804"/>
    <s v="Villa Alemana"/>
    <n v="100104"/>
    <s v="Frutos de pepita"/>
    <x v="4"/>
    <x v="4"/>
    <n v="2"/>
    <s v="Industrial"/>
    <n v="7"/>
    <s v="Jugos"/>
    <n v="3"/>
  </r>
  <r>
    <n v="5"/>
    <s v="Valparaíso"/>
    <n v="5804"/>
    <s v="Villa Alemana"/>
    <n v="100104"/>
    <s v="Frutos de pepita"/>
    <x v="7"/>
    <x v="7"/>
    <n v="2"/>
    <s v="Industrial"/>
    <n v="7"/>
    <s v="Jugos"/>
    <n v="3"/>
  </r>
  <r>
    <n v="5"/>
    <s v="Valparaíso"/>
    <n v="5701"/>
    <s v="San Felipe"/>
    <n v="100108"/>
    <s v="Tropicales y subtropicales"/>
    <x v="2"/>
    <x v="2"/>
    <n v="2"/>
    <s v="Industrial"/>
    <n v="7"/>
    <s v="Jugos"/>
    <n v="3"/>
  </r>
  <r>
    <n v="5"/>
    <s v="Valparaíso"/>
    <n v="5701"/>
    <s v="San Felipe"/>
    <n v="100104"/>
    <s v="Frutos de pepita"/>
    <x v="28"/>
    <x v="28"/>
    <n v="2"/>
    <s v="Industrial"/>
    <n v="7"/>
    <s v="Jugos"/>
    <n v="3"/>
  </r>
  <r>
    <n v="5"/>
    <s v="Valparaíso"/>
    <n v="5701"/>
    <s v="San Felipe"/>
    <n v="100101"/>
    <s v="Berries"/>
    <x v="15"/>
    <x v="15"/>
    <n v="2"/>
    <s v="Industrial"/>
    <n v="7"/>
    <s v="Jugos"/>
    <n v="3"/>
  </r>
  <r>
    <n v="5"/>
    <s v="Valparaíso"/>
    <n v="5701"/>
    <s v="San Felipe"/>
    <n v="100104"/>
    <s v="Frutos de pepita"/>
    <x v="4"/>
    <x v="4"/>
    <n v="2"/>
    <s v="Industrial"/>
    <n v="7"/>
    <s v="Jugos"/>
    <n v="3"/>
  </r>
  <r>
    <n v="5"/>
    <s v="Valparaíso"/>
    <n v="5701"/>
    <s v="San Felipe"/>
    <n v="100101"/>
    <s v="Berries"/>
    <x v="26"/>
    <x v="26"/>
    <n v="2"/>
    <s v="Industrial"/>
    <n v="7"/>
    <s v="Jugos"/>
    <n v="3"/>
  </r>
  <r>
    <n v="5"/>
    <s v="Valparaíso"/>
    <n v="5706"/>
    <s v="Santa María"/>
    <n v="100109"/>
    <s v="Uva"/>
    <x v="9"/>
    <x v="9"/>
    <n v="2"/>
    <s v="Industrial"/>
    <n v="7"/>
    <s v="Jugos"/>
    <n v="2"/>
  </r>
  <r>
    <n v="5"/>
    <s v="Valparaíso"/>
    <n v="5706"/>
    <s v="Santa María"/>
    <n v="100109"/>
    <s v="Uva"/>
    <x v="9"/>
    <x v="9"/>
    <n v="2"/>
    <s v="Industrial"/>
    <n v="7"/>
    <s v="Jugos"/>
    <n v="2"/>
  </r>
  <r>
    <n v="6"/>
    <s v="O'Higgins"/>
    <n v="6111"/>
    <s v="Olivar"/>
    <n v="100104"/>
    <s v="Frutos de pepita"/>
    <x v="28"/>
    <x v="28"/>
    <n v="2"/>
    <s v="Industrial"/>
    <n v="7"/>
    <s v="Jugos"/>
    <n v="1"/>
  </r>
  <r>
    <n v="6"/>
    <s v="O'Higgins"/>
    <n v="6112"/>
    <s v="Peumo"/>
    <n v="100102"/>
    <s v="Cítricos"/>
    <x v="36"/>
    <x v="36"/>
    <n v="2"/>
    <s v="Industrial"/>
    <n v="7"/>
    <s v="Jugos"/>
    <n v="2"/>
  </r>
  <r>
    <n v="6"/>
    <s v="O'Higgins"/>
    <n v="6301"/>
    <s v="San Fernando"/>
    <n v="100103"/>
    <s v="Frutos de hueso (carozo)"/>
    <x v="21"/>
    <x v="21"/>
    <n v="2"/>
    <s v="Industrial"/>
    <n v="7"/>
    <s v="Jugos"/>
    <n v="1"/>
  </r>
  <r>
    <n v="6"/>
    <s v="O'Higgins"/>
    <n v="6301"/>
    <s v="San Fernando"/>
    <n v="100103"/>
    <s v="Frutos de hueso (carozo)"/>
    <x v="14"/>
    <x v="14"/>
    <n v="2"/>
    <s v="Industrial"/>
    <n v="7"/>
    <s v="Jugos"/>
    <n v="1"/>
  </r>
  <r>
    <n v="6"/>
    <s v="O'Higgins"/>
    <n v="6301"/>
    <s v="San Fernando"/>
    <n v="100103"/>
    <s v="Frutos de hueso (carozo)"/>
    <x v="22"/>
    <x v="22"/>
    <n v="2"/>
    <s v="Industrial"/>
    <n v="7"/>
    <s v="Jugos"/>
    <n v="1"/>
  </r>
  <r>
    <n v="6"/>
    <s v="O'Higgins"/>
    <n v="6301"/>
    <s v="San Fernando"/>
    <n v="100101"/>
    <s v="Berries"/>
    <x v="15"/>
    <x v="15"/>
    <n v="2"/>
    <s v="Industrial"/>
    <n v="7"/>
    <s v="Jugos"/>
    <n v="1"/>
  </r>
  <r>
    <n v="6"/>
    <s v="O'Higgins"/>
    <n v="6301"/>
    <s v="San Fernando"/>
    <n v="100112"/>
    <s v="Hortalizas"/>
    <x v="12"/>
    <x v="12"/>
    <n v="2"/>
    <s v="Industrial"/>
    <n v="7"/>
    <s v="Jugos"/>
    <n v="1"/>
  </r>
  <r>
    <n v="6"/>
    <s v="O'Higgins"/>
    <n v="6301"/>
    <s v="San Fernando"/>
    <n v="100101"/>
    <s v="Berries"/>
    <x v="26"/>
    <x v="26"/>
    <n v="2"/>
    <s v="Industrial"/>
    <n v="7"/>
    <s v="Jugos"/>
    <n v="1"/>
  </r>
  <r>
    <n v="6"/>
    <s v="O'Higgins"/>
    <n v="6301"/>
    <s v="San Fernando"/>
    <n v="100104"/>
    <s v="Frutos de pepita"/>
    <x v="28"/>
    <x v="28"/>
    <n v="2"/>
    <s v="Industrial"/>
    <n v="7"/>
    <s v="Jugos"/>
    <n v="1"/>
  </r>
  <r>
    <n v="6"/>
    <s v="O'Higgins"/>
    <n v="6301"/>
    <s v="San Fernando"/>
    <n v="100104"/>
    <s v="Frutos de pepita"/>
    <x v="7"/>
    <x v="7"/>
    <n v="2"/>
    <s v="Industrial"/>
    <n v="7"/>
    <s v="Jugos"/>
    <n v="1"/>
  </r>
  <r>
    <n v="6"/>
    <s v="O'Higgins"/>
    <n v="6301"/>
    <s v="San Fernando"/>
    <n v="100109"/>
    <s v="Uva"/>
    <x v="9"/>
    <x v="9"/>
    <n v="2"/>
    <s v="Industrial"/>
    <n v="7"/>
    <s v="Jugos"/>
    <n v="1"/>
  </r>
  <r>
    <n v="6"/>
    <s v="O'Higgins"/>
    <n v="6112"/>
    <s v="Peumo"/>
    <n v="100102"/>
    <s v="Cítricos"/>
    <x v="36"/>
    <x v="36"/>
    <n v="2"/>
    <s v="Industrial"/>
    <n v="7"/>
    <s v="Jugos"/>
    <n v="8"/>
  </r>
  <r>
    <n v="6"/>
    <s v="O'Higgins"/>
    <n v="6115"/>
    <s v="Rengo"/>
    <n v="100104"/>
    <s v="Frutos de pepita"/>
    <x v="7"/>
    <x v="7"/>
    <n v="2"/>
    <s v="Industrial"/>
    <n v="7"/>
    <s v="Jugos"/>
    <n v="7"/>
  </r>
  <r>
    <n v="6"/>
    <s v="O'Higgins"/>
    <n v="6115"/>
    <s v="Rengo"/>
    <n v="100104"/>
    <s v="Frutos de pepita"/>
    <x v="13"/>
    <x v="13"/>
    <n v="2"/>
    <s v="Industrial"/>
    <n v="7"/>
    <s v="Jugos"/>
    <n v="7"/>
  </r>
  <r>
    <n v="6"/>
    <s v="O'Higgins"/>
    <n v="6115"/>
    <s v="Rengo"/>
    <n v="100103"/>
    <s v="Frutos de hueso (carozo)"/>
    <x v="5"/>
    <x v="5"/>
    <n v="2"/>
    <s v="Industrial"/>
    <n v="7"/>
    <s v="Jugos"/>
    <n v="7"/>
  </r>
  <r>
    <n v="6"/>
    <s v="O'Higgins"/>
    <n v="6115"/>
    <s v="Rengo"/>
    <n v="100104"/>
    <s v="Frutos de pepita"/>
    <x v="28"/>
    <x v="28"/>
    <n v="2"/>
    <s v="Industrial"/>
    <n v="7"/>
    <s v="Jugos"/>
    <n v="7"/>
  </r>
  <r>
    <n v="6"/>
    <s v="O'Higgins"/>
    <n v="6115"/>
    <s v="Rengo"/>
    <n v="100109"/>
    <s v="Uva"/>
    <x v="9"/>
    <x v="9"/>
    <n v="2"/>
    <s v="Industrial"/>
    <n v="7"/>
    <s v="Jugos"/>
    <n v="7"/>
  </r>
  <r>
    <n v="6"/>
    <s v="O'Higgins"/>
    <n v="6115"/>
    <s v="Rengo"/>
    <n v="100103"/>
    <s v="Frutos de hueso (carozo)"/>
    <x v="22"/>
    <x v="22"/>
    <n v="2"/>
    <s v="Industrial"/>
    <n v="7"/>
    <s v="Jugos"/>
    <n v="7"/>
  </r>
  <r>
    <n v="6"/>
    <s v="O'Higgins"/>
    <n v="6115"/>
    <s v="Rengo"/>
    <n v="100103"/>
    <s v="Frutos de hueso (carozo)"/>
    <x v="14"/>
    <x v="14"/>
    <n v="2"/>
    <s v="Industrial"/>
    <n v="7"/>
    <s v="Jugos"/>
    <n v="7"/>
  </r>
  <r>
    <n v="6"/>
    <s v="O'Higgins"/>
    <n v="6115"/>
    <s v="Rengo"/>
    <n v="100101"/>
    <s v="Berries"/>
    <x v="19"/>
    <x v="19"/>
    <n v="2"/>
    <s v="Industrial"/>
    <n v="7"/>
    <s v="Jugos"/>
    <n v="7"/>
  </r>
  <r>
    <n v="6"/>
    <s v="O'Higgins"/>
    <n v="6115"/>
    <s v="Rengo"/>
    <n v="100103"/>
    <s v="Frutos de hueso (carozo)"/>
    <x v="16"/>
    <x v="16"/>
    <n v="2"/>
    <s v="Industrial"/>
    <n v="7"/>
    <s v="Jugos"/>
    <n v="7"/>
  </r>
  <r>
    <n v="6"/>
    <s v="O'Higgins"/>
    <n v="6301"/>
    <s v="San Fernando"/>
    <n v="100104"/>
    <s v="Frutos de pepita"/>
    <x v="13"/>
    <x v="13"/>
    <n v="2"/>
    <s v="Industrial"/>
    <n v="7"/>
    <s v="Jugos"/>
    <n v="2"/>
  </r>
  <r>
    <n v="6"/>
    <s v="O'Higgins"/>
    <n v="6301"/>
    <s v="San Fernando"/>
    <n v="100104"/>
    <s v="Frutos de pepita"/>
    <x v="28"/>
    <x v="28"/>
    <n v="2"/>
    <s v="Industrial"/>
    <n v="7"/>
    <s v="Jugos"/>
    <n v="2"/>
  </r>
  <r>
    <n v="6"/>
    <s v="O'Higgins"/>
    <n v="6301"/>
    <s v="San Fernando"/>
    <n v="100106"/>
    <s v="Frutos oleaginosos"/>
    <x v="37"/>
    <x v="37"/>
    <n v="2"/>
    <s v="Industrial"/>
    <n v="7"/>
    <s v="Jugos"/>
    <n v="2"/>
  </r>
  <r>
    <n v="6"/>
    <s v="O'Higgins"/>
    <n v="6301"/>
    <s v="San Fernando"/>
    <n v="100103"/>
    <s v="Frutos de hueso (carozo)"/>
    <x v="22"/>
    <x v="22"/>
    <n v="2"/>
    <s v="Industrial"/>
    <n v="7"/>
    <s v="Jugos"/>
    <n v="2"/>
  </r>
  <r>
    <n v="6"/>
    <s v="O'Higgins"/>
    <n v="6301"/>
    <s v="San Fernando"/>
    <n v="100103"/>
    <s v="Frutos de hueso (carozo)"/>
    <x v="14"/>
    <x v="14"/>
    <n v="2"/>
    <s v="Industrial"/>
    <n v="7"/>
    <s v="Jugos"/>
    <n v="2"/>
  </r>
  <r>
    <n v="6"/>
    <s v="O'Higgins"/>
    <n v="6301"/>
    <s v="San Fernando"/>
    <n v="100103"/>
    <s v="Frutos de hueso (carozo)"/>
    <x v="21"/>
    <x v="21"/>
    <n v="2"/>
    <s v="Industrial"/>
    <n v="7"/>
    <s v="Jugos"/>
    <n v="2"/>
  </r>
  <r>
    <n v="6"/>
    <s v="O'Higgins"/>
    <n v="6301"/>
    <s v="San Fernando"/>
    <n v="100103"/>
    <s v="Frutos de hueso (carozo)"/>
    <x v="16"/>
    <x v="16"/>
    <n v="2"/>
    <s v="Industrial"/>
    <n v="7"/>
    <s v="Jugos"/>
    <n v="2"/>
  </r>
  <r>
    <n v="6"/>
    <s v="O'Higgins"/>
    <n v="6115"/>
    <s v="Rengo"/>
    <n v="100103"/>
    <s v="Frutos de hueso (carozo)"/>
    <x v="14"/>
    <x v="14"/>
    <n v="2"/>
    <s v="Industrial"/>
    <n v="7"/>
    <s v="Jugos"/>
    <n v="7"/>
  </r>
  <r>
    <n v="6"/>
    <s v="O'Higgins"/>
    <n v="6115"/>
    <s v="Rengo"/>
    <n v="100104"/>
    <s v="Frutos de pepita"/>
    <x v="7"/>
    <x v="7"/>
    <n v="2"/>
    <s v="Industrial"/>
    <n v="7"/>
    <s v="Jugos"/>
    <n v="7"/>
  </r>
  <r>
    <n v="6"/>
    <s v="O'Higgins"/>
    <n v="6115"/>
    <s v="Rengo"/>
    <n v="100109"/>
    <s v="Uva"/>
    <x v="9"/>
    <x v="9"/>
    <n v="2"/>
    <s v="Industrial"/>
    <n v="7"/>
    <s v="Jugos"/>
    <n v="7"/>
  </r>
  <r>
    <n v="6"/>
    <s v="O'Higgins"/>
    <n v="6115"/>
    <s v="Rengo"/>
    <n v="100101"/>
    <s v="Berries"/>
    <x v="19"/>
    <x v="19"/>
    <n v="2"/>
    <s v="Industrial"/>
    <n v="7"/>
    <s v="Jugos"/>
    <n v="7"/>
  </r>
  <r>
    <n v="6"/>
    <s v="O'Higgins"/>
    <n v="6115"/>
    <s v="Rengo"/>
    <n v="100103"/>
    <s v="Frutos de hueso (carozo)"/>
    <x v="5"/>
    <x v="5"/>
    <n v="2"/>
    <s v="Industrial"/>
    <n v="7"/>
    <s v="Jugos"/>
    <n v="7"/>
  </r>
  <r>
    <n v="6"/>
    <s v="O'Higgins"/>
    <n v="6115"/>
    <s v="Rengo"/>
    <n v="100104"/>
    <s v="Frutos de pepita"/>
    <x v="28"/>
    <x v="28"/>
    <n v="2"/>
    <s v="Industrial"/>
    <n v="7"/>
    <s v="Jugos"/>
    <n v="7"/>
  </r>
  <r>
    <n v="6"/>
    <s v="O'Higgins"/>
    <n v="6115"/>
    <s v="Rengo"/>
    <n v="100104"/>
    <s v="Frutos de pepita"/>
    <x v="13"/>
    <x v="13"/>
    <n v="2"/>
    <s v="Industrial"/>
    <n v="7"/>
    <s v="Jugos"/>
    <n v="7"/>
  </r>
  <r>
    <n v="6"/>
    <s v="O'Higgins"/>
    <n v="6115"/>
    <s v="Rengo"/>
    <n v="100103"/>
    <s v="Frutos de hueso (carozo)"/>
    <x v="22"/>
    <x v="22"/>
    <n v="2"/>
    <s v="Industrial"/>
    <n v="7"/>
    <s v="Jugos"/>
    <n v="7"/>
  </r>
  <r>
    <n v="6"/>
    <s v="O'Higgins"/>
    <n v="6115"/>
    <s v="Rengo"/>
    <n v="100103"/>
    <s v="Frutos de hueso (carozo)"/>
    <x v="16"/>
    <x v="16"/>
    <n v="2"/>
    <s v="Industrial"/>
    <n v="7"/>
    <s v="Jugos"/>
    <n v="7"/>
  </r>
  <r>
    <n v="6"/>
    <s v="O'Higgins"/>
    <n v="6301"/>
    <s v="San Fernando"/>
    <n v="100104"/>
    <s v="Frutos de pepita"/>
    <x v="28"/>
    <x v="28"/>
    <n v="2"/>
    <s v="Industrial"/>
    <n v="7"/>
    <s v="Jugos"/>
    <n v="1"/>
  </r>
  <r>
    <n v="6"/>
    <s v="O'Higgins"/>
    <n v="6301"/>
    <s v="San Fernando"/>
    <n v="100106"/>
    <s v="Frutos oleaginosos"/>
    <x v="37"/>
    <x v="37"/>
    <n v="2"/>
    <s v="Industrial"/>
    <n v="7"/>
    <s v="Jugos"/>
    <n v="1"/>
  </r>
  <r>
    <n v="6"/>
    <s v="O'Higgins"/>
    <n v="6301"/>
    <s v="San Fernando"/>
    <n v="100103"/>
    <s v="Frutos de hueso (carozo)"/>
    <x v="21"/>
    <x v="21"/>
    <n v="2"/>
    <s v="Industrial"/>
    <n v="7"/>
    <s v="Jugos"/>
    <n v="1"/>
  </r>
  <r>
    <n v="6"/>
    <s v="O'Higgins"/>
    <n v="6112"/>
    <s v="Peumo"/>
    <n v="100102"/>
    <s v="Cítricos"/>
    <x v="38"/>
    <x v="38"/>
    <n v="2"/>
    <s v="Industrial"/>
    <n v="7"/>
    <s v="Jugos"/>
    <n v="8"/>
  </r>
  <r>
    <n v="6"/>
    <s v="O'Higgins"/>
    <n v="6112"/>
    <s v="Peumo"/>
    <n v="100102"/>
    <s v="Cítricos"/>
    <x v="36"/>
    <x v="36"/>
    <n v="2"/>
    <s v="Industrial"/>
    <n v="7"/>
    <s v="Jugos"/>
    <n v="8"/>
  </r>
  <r>
    <n v="6"/>
    <s v="O'Higgins"/>
    <n v="6308"/>
    <s v="Placilla"/>
    <n v="100104"/>
    <s v="Frutos de pepita"/>
    <x v="13"/>
    <x v="13"/>
    <n v="2"/>
    <s v="Industrial"/>
    <n v="7"/>
    <s v="Jugos"/>
    <n v="2"/>
  </r>
  <r>
    <n v="6"/>
    <s v="O'Higgins"/>
    <n v="6308"/>
    <s v="Placilla"/>
    <n v="100101"/>
    <s v="Berries"/>
    <x v="11"/>
    <x v="11"/>
    <n v="2"/>
    <s v="Industrial"/>
    <n v="7"/>
    <s v="Jugos"/>
    <n v="2"/>
  </r>
  <r>
    <n v="6"/>
    <s v="O'Higgins"/>
    <n v="6308"/>
    <s v="Placilla"/>
    <n v="100103"/>
    <s v="Frutos de hueso (carozo)"/>
    <x v="21"/>
    <x v="21"/>
    <n v="2"/>
    <s v="Industrial"/>
    <n v="7"/>
    <s v="Jugos"/>
    <n v="2"/>
  </r>
  <r>
    <n v="6"/>
    <s v="O'Higgins"/>
    <n v="6308"/>
    <s v="Placilla"/>
    <n v="100103"/>
    <s v="Frutos de hueso (carozo)"/>
    <x v="14"/>
    <x v="14"/>
    <n v="2"/>
    <s v="Industrial"/>
    <n v="7"/>
    <s v="Jugos"/>
    <n v="2"/>
  </r>
  <r>
    <n v="6"/>
    <s v="O'Higgins"/>
    <n v="6308"/>
    <s v="Placilla"/>
    <n v="100104"/>
    <s v="Frutos de pepita"/>
    <x v="7"/>
    <x v="7"/>
    <n v="2"/>
    <s v="Industrial"/>
    <n v="7"/>
    <s v="Jugos"/>
    <n v="2"/>
  </r>
  <r>
    <n v="6"/>
    <s v="O'Higgins"/>
    <n v="6308"/>
    <s v="Placilla"/>
    <n v="100101"/>
    <s v="Berries"/>
    <x v="26"/>
    <x v="26"/>
    <n v="2"/>
    <s v="Industrial"/>
    <n v="7"/>
    <s v="Jugos"/>
    <n v="2"/>
  </r>
  <r>
    <n v="6"/>
    <s v="O'Higgins"/>
    <n v="6308"/>
    <s v="Placilla"/>
    <n v="100103"/>
    <s v="Frutos de hueso (carozo)"/>
    <x v="3"/>
    <x v="3"/>
    <n v="2"/>
    <s v="Industrial"/>
    <n v="7"/>
    <s v="Jugos"/>
    <n v="2"/>
  </r>
  <r>
    <n v="6"/>
    <s v="O'Higgins"/>
    <n v="6308"/>
    <s v="Placilla"/>
    <n v="100104"/>
    <s v="Frutos de pepita"/>
    <x v="28"/>
    <x v="28"/>
    <n v="2"/>
    <s v="Industrial"/>
    <n v="7"/>
    <s v="Jugos"/>
    <n v="2"/>
  </r>
  <r>
    <n v="6"/>
    <s v="O'Higgins"/>
    <n v="6115"/>
    <s v="Rengo"/>
    <n v="100103"/>
    <s v="Frutos de hueso (carozo)"/>
    <x v="22"/>
    <x v="22"/>
    <n v="2"/>
    <s v="Industrial"/>
    <n v="7"/>
    <s v="Jugos"/>
    <n v="2"/>
  </r>
  <r>
    <n v="6"/>
    <s v="O'Higgins"/>
    <n v="6115"/>
    <s v="Rengo"/>
    <n v="100109"/>
    <s v="Uva"/>
    <x v="9"/>
    <x v="9"/>
    <n v="2"/>
    <s v="Industrial"/>
    <n v="7"/>
    <s v="Jugos"/>
    <n v="2"/>
  </r>
  <r>
    <n v="6"/>
    <s v="O'Higgins"/>
    <n v="6115"/>
    <s v="Rengo"/>
    <n v="100104"/>
    <s v="Frutos de pepita"/>
    <x v="7"/>
    <x v="7"/>
    <n v="2"/>
    <s v="Industrial"/>
    <n v="7"/>
    <s v="Jugos"/>
    <n v="2"/>
  </r>
  <r>
    <n v="6"/>
    <s v="O'Higgins"/>
    <n v="6115"/>
    <s v="Rengo"/>
    <n v="100101"/>
    <s v="Berries"/>
    <x v="19"/>
    <x v="19"/>
    <n v="2"/>
    <s v="Industrial"/>
    <n v="7"/>
    <s v="Jugos"/>
    <n v="2"/>
  </r>
  <r>
    <n v="6"/>
    <s v="O'Higgins"/>
    <n v="6115"/>
    <s v="Rengo"/>
    <n v="100103"/>
    <s v="Frutos de hueso (carozo)"/>
    <x v="16"/>
    <x v="16"/>
    <n v="2"/>
    <s v="Industrial"/>
    <n v="7"/>
    <s v="Jugos"/>
    <n v="2"/>
  </r>
  <r>
    <n v="6"/>
    <s v="O'Higgins"/>
    <n v="6115"/>
    <s v="Rengo"/>
    <n v="100103"/>
    <s v="Frutos de hueso (carozo)"/>
    <x v="5"/>
    <x v="5"/>
    <n v="2"/>
    <s v="Industrial"/>
    <n v="7"/>
    <s v="Jugos"/>
    <n v="2"/>
  </r>
  <r>
    <n v="6"/>
    <s v="O'Higgins"/>
    <n v="6115"/>
    <s v="Rengo"/>
    <n v="100104"/>
    <s v="Frutos de pepita"/>
    <x v="13"/>
    <x v="13"/>
    <n v="2"/>
    <s v="Industrial"/>
    <n v="7"/>
    <s v="Jugos"/>
    <n v="2"/>
  </r>
  <r>
    <n v="6"/>
    <s v="O'Higgins"/>
    <n v="6115"/>
    <s v="Rengo"/>
    <n v="100104"/>
    <s v="Frutos de pepita"/>
    <x v="28"/>
    <x v="28"/>
    <n v="2"/>
    <s v="Industrial"/>
    <n v="7"/>
    <s v="Jugos"/>
    <n v="2"/>
  </r>
  <r>
    <n v="6"/>
    <s v="O'Higgins"/>
    <n v="6115"/>
    <s v="Rengo"/>
    <n v="100103"/>
    <s v="Frutos de hueso (carozo)"/>
    <x v="14"/>
    <x v="14"/>
    <n v="2"/>
    <s v="Industrial"/>
    <n v="7"/>
    <s v="Jugos"/>
    <n v="2"/>
  </r>
  <r>
    <n v="6"/>
    <s v="O'Higgins"/>
    <n v="6301"/>
    <s v="San Fernando"/>
    <n v="100103"/>
    <s v="Frutos de hueso (carozo)"/>
    <x v="21"/>
    <x v="21"/>
    <n v="2"/>
    <s v="Industrial"/>
    <n v="7"/>
    <s v="Jugos"/>
    <n v="1"/>
  </r>
  <r>
    <n v="6"/>
    <s v="O'Higgins"/>
    <n v="6301"/>
    <s v="San Fernando"/>
    <n v="100103"/>
    <s v="Frutos de hueso (carozo)"/>
    <x v="14"/>
    <x v="14"/>
    <n v="2"/>
    <s v="Industrial"/>
    <n v="7"/>
    <s v="Jugos"/>
    <n v="1"/>
  </r>
  <r>
    <n v="6"/>
    <s v="O'Higgins"/>
    <n v="6301"/>
    <s v="San Fernando"/>
    <n v="100103"/>
    <s v="Frutos de hueso (carozo)"/>
    <x v="22"/>
    <x v="22"/>
    <n v="2"/>
    <s v="Industrial"/>
    <n v="7"/>
    <s v="Jugos"/>
    <n v="1"/>
  </r>
  <r>
    <n v="6"/>
    <s v="O'Higgins"/>
    <n v="6301"/>
    <s v="San Fernando"/>
    <n v="100109"/>
    <s v="Uva"/>
    <x v="9"/>
    <x v="9"/>
    <n v="2"/>
    <s v="Industrial"/>
    <n v="7"/>
    <s v="Jugos"/>
    <n v="1"/>
  </r>
  <r>
    <n v="7"/>
    <s v="Maule"/>
    <n v="7301"/>
    <s v="Curicó"/>
    <n v="100109"/>
    <s v="Uva"/>
    <x v="9"/>
    <x v="9"/>
    <n v="2"/>
    <s v="Industrial"/>
    <n v="7"/>
    <s v="Jugos"/>
    <n v="1"/>
  </r>
  <r>
    <n v="7"/>
    <s v="Maule"/>
    <n v="7401"/>
    <s v="Linares"/>
    <n v="100104"/>
    <s v="Frutos de pepita"/>
    <x v="28"/>
    <x v="28"/>
    <n v="1"/>
    <s v="Artesanal"/>
    <n v="7"/>
    <s v="Jugos"/>
    <n v="1"/>
  </r>
  <r>
    <n v="7"/>
    <s v="Maule"/>
    <n v="7105"/>
    <s v="Maule"/>
    <n v="100101"/>
    <s v="Berries"/>
    <x v="26"/>
    <x v="26"/>
    <n v="2"/>
    <s v="Industrial"/>
    <n v="7"/>
    <s v="Jugos"/>
    <n v="8"/>
  </r>
  <r>
    <n v="7"/>
    <s v="Maule"/>
    <n v="7105"/>
    <s v="Maule"/>
    <n v="100104"/>
    <s v="Frutos de pepita"/>
    <x v="28"/>
    <x v="28"/>
    <n v="2"/>
    <s v="Industrial"/>
    <n v="7"/>
    <s v="Jugos"/>
    <n v="8"/>
  </r>
  <r>
    <n v="7"/>
    <s v="Maule"/>
    <n v="7105"/>
    <s v="Maule"/>
    <n v="100104"/>
    <s v="Frutos de pepita"/>
    <x v="7"/>
    <x v="7"/>
    <n v="2"/>
    <s v="Industrial"/>
    <n v="7"/>
    <s v="Jugos"/>
    <n v="8"/>
  </r>
  <r>
    <n v="7"/>
    <s v="Maule"/>
    <n v="7304"/>
    <s v="Molina"/>
    <n v="100101"/>
    <s v="Berries"/>
    <x v="15"/>
    <x v="15"/>
    <n v="2"/>
    <s v="Industrial"/>
    <n v="7"/>
    <s v="Jugos"/>
    <n v="2"/>
  </r>
  <r>
    <n v="7"/>
    <s v="Maule"/>
    <n v="7304"/>
    <s v="Molina"/>
    <n v="100101"/>
    <s v="Berries"/>
    <x v="26"/>
    <x v="26"/>
    <n v="2"/>
    <s v="Industrial"/>
    <n v="7"/>
    <s v="Jugos"/>
    <n v="2"/>
  </r>
  <r>
    <n v="7"/>
    <s v="Maule"/>
    <n v="7304"/>
    <s v="Molina"/>
    <n v="100104"/>
    <s v="Frutos de pepita"/>
    <x v="28"/>
    <x v="28"/>
    <n v="2"/>
    <s v="Industrial"/>
    <n v="7"/>
    <s v="Jugos"/>
    <n v="2"/>
  </r>
  <r>
    <n v="7"/>
    <s v="Maule"/>
    <n v="7304"/>
    <s v="Molina"/>
    <n v="100104"/>
    <s v="Frutos de pepita"/>
    <x v="13"/>
    <x v="13"/>
    <n v="2"/>
    <s v="Industrial"/>
    <n v="7"/>
    <s v="Jugos"/>
    <n v="2"/>
  </r>
  <r>
    <n v="7"/>
    <s v="Maule"/>
    <n v="7304"/>
    <s v="Molina"/>
    <n v="100104"/>
    <s v="Frutos de pepita"/>
    <x v="7"/>
    <x v="7"/>
    <n v="2"/>
    <s v="Industrial"/>
    <n v="7"/>
    <s v="Jugos"/>
    <n v="2"/>
  </r>
  <r>
    <n v="7"/>
    <s v="Maule"/>
    <n v="7306"/>
    <s v="Romeral"/>
    <n v="100104"/>
    <s v="Frutos de pepita"/>
    <x v="28"/>
    <x v="28"/>
    <n v="2"/>
    <s v="Industrial"/>
    <n v="7"/>
    <s v="Jugos"/>
    <n v="2"/>
  </r>
  <r>
    <n v="7"/>
    <s v="Maule"/>
    <n v="7306"/>
    <s v="Romeral"/>
    <n v="100104"/>
    <s v="Frutos de pepita"/>
    <x v="7"/>
    <x v="7"/>
    <n v="2"/>
    <s v="Industrial"/>
    <n v="7"/>
    <s v="Jugos"/>
    <n v="2"/>
  </r>
  <r>
    <n v="7"/>
    <s v="Maule"/>
    <n v="7406"/>
    <s v="San Javier"/>
    <n v="100107"/>
    <s v="Otros"/>
    <x v="39"/>
    <x v="39"/>
    <n v="2"/>
    <s v="Industrial"/>
    <n v="7"/>
    <s v="Jugos"/>
    <n v="2"/>
  </r>
  <r>
    <n v="7"/>
    <s v="Maule"/>
    <n v="7308"/>
    <s v="Teno"/>
    <n v="100104"/>
    <s v="Frutos de pepita"/>
    <x v="13"/>
    <x v="13"/>
    <n v="2"/>
    <s v="Industrial"/>
    <n v="7"/>
    <s v="Jugos"/>
    <n v="2"/>
  </r>
  <r>
    <n v="7"/>
    <s v="Maule"/>
    <n v="7308"/>
    <s v="Teno"/>
    <n v="100104"/>
    <s v="Frutos de pepita"/>
    <x v="13"/>
    <x v="13"/>
    <n v="2"/>
    <s v="Industrial"/>
    <n v="7"/>
    <s v="Jugos"/>
    <n v="3"/>
  </r>
  <r>
    <n v="7"/>
    <s v="Maule"/>
    <n v="7308"/>
    <s v="Teno"/>
    <n v="100104"/>
    <s v="Frutos de pepita"/>
    <x v="13"/>
    <x v="13"/>
    <n v="2"/>
    <s v="Industrial"/>
    <n v="7"/>
    <s v="Jugos"/>
    <n v="3"/>
  </r>
  <r>
    <n v="7"/>
    <s v="Maule"/>
    <n v="7301"/>
    <s v="Curicó"/>
    <n v="100109"/>
    <s v="Uva"/>
    <x v="9"/>
    <x v="9"/>
    <n v="2"/>
    <s v="Industrial"/>
    <n v="7"/>
    <s v="Jugos"/>
    <n v="1"/>
  </r>
  <r>
    <n v="7"/>
    <s v="Maule"/>
    <n v="7401"/>
    <s v="Linares"/>
    <n v="100101"/>
    <s v="Berries"/>
    <x v="15"/>
    <x v="15"/>
    <n v="2"/>
    <s v="Industrial"/>
    <n v="7"/>
    <s v="Jugos"/>
    <n v="1"/>
  </r>
  <r>
    <n v="7"/>
    <s v="Maule"/>
    <n v="7401"/>
    <s v="Linares"/>
    <n v="100104"/>
    <s v="Frutos de pepita"/>
    <x v="28"/>
    <x v="28"/>
    <n v="2"/>
    <s v="Industrial"/>
    <n v="7"/>
    <s v="Jugos"/>
    <n v="6"/>
  </r>
  <r>
    <n v="7"/>
    <s v="Maule"/>
    <n v="7401"/>
    <s v="Linares"/>
    <n v="100101"/>
    <s v="Berries"/>
    <x v="19"/>
    <x v="19"/>
    <n v="2"/>
    <s v="Industrial"/>
    <n v="7"/>
    <s v="Jugos"/>
    <n v="1"/>
  </r>
  <r>
    <n v="7"/>
    <s v="Maule"/>
    <n v="7306"/>
    <s v="Romeral"/>
    <n v="100103"/>
    <s v="Frutos de hueso (carozo)"/>
    <x v="14"/>
    <x v="14"/>
    <n v="2"/>
    <s v="Industrial"/>
    <n v="7"/>
    <s v="Jugos"/>
    <n v="1"/>
  </r>
  <r>
    <n v="7"/>
    <s v="Maule"/>
    <n v="7306"/>
    <s v="Romeral"/>
    <n v="100101"/>
    <s v="Berries"/>
    <x v="15"/>
    <x v="15"/>
    <n v="2"/>
    <s v="Industrial"/>
    <n v="7"/>
    <s v="Jugos"/>
    <n v="1"/>
  </r>
  <r>
    <n v="7"/>
    <s v="Maule"/>
    <n v="7306"/>
    <s v="Romeral"/>
    <n v="100101"/>
    <s v="Berries"/>
    <x v="26"/>
    <x v="26"/>
    <n v="2"/>
    <s v="Industrial"/>
    <n v="7"/>
    <s v="Jugos"/>
    <n v="1"/>
  </r>
  <r>
    <n v="7"/>
    <s v="Maule"/>
    <n v="7306"/>
    <s v="Romeral"/>
    <n v="100104"/>
    <s v="Frutos de pepita"/>
    <x v="28"/>
    <x v="28"/>
    <n v="2"/>
    <s v="Industrial"/>
    <n v="7"/>
    <s v="Jugos"/>
    <n v="1"/>
  </r>
  <r>
    <n v="7"/>
    <s v="Maule"/>
    <n v="7306"/>
    <s v="Romeral"/>
    <n v="100104"/>
    <s v="Frutos de pepita"/>
    <x v="13"/>
    <x v="13"/>
    <n v="2"/>
    <s v="Industrial"/>
    <n v="7"/>
    <s v="Jugos"/>
    <n v="1"/>
  </r>
  <r>
    <n v="7"/>
    <s v="Maule"/>
    <n v="7308"/>
    <s v="Teno"/>
    <n v="100103"/>
    <s v="Frutos de hueso (carozo)"/>
    <x v="14"/>
    <x v="14"/>
    <n v="2"/>
    <s v="Industrial"/>
    <n v="7"/>
    <s v="Jugos"/>
    <n v="3"/>
  </r>
  <r>
    <n v="7"/>
    <s v="Maule"/>
    <n v="7308"/>
    <s v="Teno"/>
    <n v="100104"/>
    <s v="Frutos de pepita"/>
    <x v="28"/>
    <x v="28"/>
    <n v="2"/>
    <s v="Industrial"/>
    <n v="7"/>
    <s v="Jugos"/>
    <n v="3"/>
  </r>
  <r>
    <n v="7"/>
    <s v="Maule"/>
    <n v="7308"/>
    <s v="Teno"/>
    <n v="100104"/>
    <s v="Frutos de pepita"/>
    <x v="13"/>
    <x v="13"/>
    <n v="2"/>
    <s v="Industrial"/>
    <n v="7"/>
    <s v="Jugos"/>
    <n v="3"/>
  </r>
  <r>
    <n v="7"/>
    <s v="Maule"/>
    <n v="7308"/>
    <s v="Teno"/>
    <n v="100104"/>
    <s v="Frutos de pepita"/>
    <x v="4"/>
    <x v="4"/>
    <n v="2"/>
    <s v="Industrial"/>
    <n v="7"/>
    <s v="Jugos"/>
    <n v="3"/>
  </r>
  <r>
    <n v="7"/>
    <s v="Maule"/>
    <n v="7308"/>
    <s v="Teno"/>
    <n v="100104"/>
    <s v="Frutos de pepita"/>
    <x v="7"/>
    <x v="7"/>
    <n v="2"/>
    <s v="Industrial"/>
    <n v="7"/>
    <s v="Jugos"/>
    <n v="3"/>
  </r>
  <r>
    <n v="7"/>
    <s v="Maule"/>
    <n v="7308"/>
    <s v="Teno"/>
    <n v="100109"/>
    <s v="Uva"/>
    <x v="9"/>
    <x v="9"/>
    <n v="2"/>
    <s v="Industrial"/>
    <n v="7"/>
    <s v="Jugos"/>
    <n v="3"/>
  </r>
  <r>
    <n v="7"/>
    <s v="Maule"/>
    <n v="7309"/>
    <s v="Vichuquén"/>
    <n v="100104"/>
    <s v="Frutos de pepita"/>
    <x v="4"/>
    <x v="4"/>
    <n v="1"/>
    <s v="Artesanal"/>
    <n v="7"/>
    <s v="Jugos"/>
    <n v="3"/>
  </r>
  <r>
    <n v="7"/>
    <s v="Maule"/>
    <n v="7309"/>
    <s v="Vichuquén"/>
    <n v="100108"/>
    <s v="Tropicales y subtropicales"/>
    <x v="2"/>
    <x v="2"/>
    <n v="1"/>
    <s v="Artesanal"/>
    <n v="7"/>
    <s v="Jugos"/>
    <n v="3"/>
  </r>
  <r>
    <n v="7"/>
    <s v="Maule"/>
    <n v="7309"/>
    <s v="Vichuquén"/>
    <n v="100108"/>
    <s v="Tropicales y subtropicales"/>
    <x v="2"/>
    <x v="2"/>
    <n v="1"/>
    <s v="Artesanal"/>
    <n v="7"/>
    <s v="Jugos"/>
    <n v="3"/>
  </r>
  <r>
    <n v="7"/>
    <s v="Maule"/>
    <n v="7309"/>
    <s v="Vichuquén"/>
    <n v="100108"/>
    <s v="Tropicales y subtropicales"/>
    <x v="2"/>
    <x v="2"/>
    <n v="2"/>
    <s v="Industrial"/>
    <n v="7"/>
    <s v="Jugos"/>
    <n v="3"/>
  </r>
  <r>
    <n v="7"/>
    <s v="Maule"/>
    <n v="7306"/>
    <s v="Romeral"/>
    <n v="100103"/>
    <s v="Frutos de hueso (carozo)"/>
    <x v="5"/>
    <x v="5"/>
    <n v="2"/>
    <s v="Industrial"/>
    <n v="7"/>
    <s v="Jugos"/>
    <n v="1"/>
  </r>
  <r>
    <n v="7"/>
    <s v="Maule"/>
    <n v="7306"/>
    <s v="Romeral"/>
    <n v="100104"/>
    <s v="Frutos de pepita"/>
    <x v="28"/>
    <x v="28"/>
    <n v="2"/>
    <s v="Industrial"/>
    <n v="7"/>
    <s v="Jugos"/>
    <n v="1"/>
  </r>
  <r>
    <n v="7"/>
    <s v="Maule"/>
    <n v="7306"/>
    <s v="Romeral"/>
    <n v="100104"/>
    <s v="Frutos de pepita"/>
    <x v="13"/>
    <x v="13"/>
    <n v="2"/>
    <s v="Industrial"/>
    <n v="7"/>
    <s v="Jugos"/>
    <n v="1"/>
  </r>
  <r>
    <n v="7"/>
    <s v="Maule"/>
    <n v="7306"/>
    <s v="Romeral"/>
    <n v="100104"/>
    <s v="Frutos de pepita"/>
    <x v="7"/>
    <x v="7"/>
    <n v="2"/>
    <s v="Industrial"/>
    <n v="7"/>
    <s v="Jugos"/>
    <n v="1"/>
  </r>
  <r>
    <n v="7"/>
    <s v="Maule"/>
    <n v="7301"/>
    <s v="Curicó"/>
    <n v="100101"/>
    <s v="Berries"/>
    <x v="15"/>
    <x v="15"/>
    <n v="2"/>
    <s v="Industrial"/>
    <n v="7"/>
    <s v="Jugos"/>
    <n v="5"/>
  </r>
  <r>
    <n v="7"/>
    <s v="Maule"/>
    <n v="7304"/>
    <s v="Molina"/>
    <n v="100104"/>
    <s v="Frutos de pepita"/>
    <x v="28"/>
    <x v="28"/>
    <n v="2"/>
    <s v="Industrial"/>
    <n v="7"/>
    <s v="Jugos"/>
    <n v="1"/>
  </r>
  <r>
    <n v="7"/>
    <s v="Maule"/>
    <n v="7304"/>
    <s v="Molina"/>
    <n v="100104"/>
    <s v="Frutos de pepita"/>
    <x v="13"/>
    <x v="13"/>
    <n v="2"/>
    <s v="Industrial"/>
    <n v="7"/>
    <s v="Jugos"/>
    <n v="2"/>
  </r>
  <r>
    <n v="7"/>
    <s v="Maule"/>
    <n v="7308"/>
    <s v="Teno"/>
    <n v="100104"/>
    <s v="Frutos de pepita"/>
    <x v="4"/>
    <x v="4"/>
    <n v="2"/>
    <s v="Industrial"/>
    <n v="7"/>
    <s v="Jugos"/>
    <n v="3"/>
  </r>
  <r>
    <n v="7"/>
    <s v="Maule"/>
    <n v="7308"/>
    <s v="Teno"/>
    <n v="100103"/>
    <s v="Frutos de hueso (carozo)"/>
    <x v="21"/>
    <x v="21"/>
    <n v="2"/>
    <s v="Industrial"/>
    <n v="7"/>
    <s v="Jugos"/>
    <n v="3"/>
  </r>
  <r>
    <n v="7"/>
    <s v="Maule"/>
    <n v="7308"/>
    <s v="Teno"/>
    <n v="100104"/>
    <s v="Frutos de pepita"/>
    <x v="28"/>
    <x v="28"/>
    <n v="2"/>
    <s v="Industrial"/>
    <n v="7"/>
    <s v="Jugos"/>
    <n v="3"/>
  </r>
  <r>
    <n v="7"/>
    <s v="Maule"/>
    <n v="7308"/>
    <s v="Teno"/>
    <n v="100104"/>
    <s v="Frutos de pepita"/>
    <x v="7"/>
    <x v="7"/>
    <n v="2"/>
    <s v="Industrial"/>
    <n v="7"/>
    <s v="Jugos"/>
    <n v="3"/>
  </r>
  <r>
    <n v="7"/>
    <s v="Maule"/>
    <n v="7308"/>
    <s v="Teno"/>
    <n v="100109"/>
    <s v="Uva"/>
    <x v="9"/>
    <x v="9"/>
    <n v="2"/>
    <s v="Industrial"/>
    <n v="7"/>
    <s v="Jugos"/>
    <n v="3"/>
  </r>
  <r>
    <n v="7"/>
    <s v="Maule"/>
    <n v="7308"/>
    <s v="Teno"/>
    <n v="100101"/>
    <s v="Berries"/>
    <x v="26"/>
    <x v="26"/>
    <n v="2"/>
    <s v="Industrial"/>
    <n v="7"/>
    <s v="Jugos"/>
    <n v="3"/>
  </r>
  <r>
    <n v="7"/>
    <s v="Maule"/>
    <n v="7309"/>
    <s v="Vichuquén"/>
    <n v="100108"/>
    <s v="Tropicales y subtropicales"/>
    <x v="2"/>
    <x v="2"/>
    <n v="1"/>
    <s v="Artesanal"/>
    <n v="7"/>
    <s v="Jugos"/>
    <n v="3"/>
  </r>
  <r>
    <n v="7"/>
    <s v="Maule"/>
    <n v="7309"/>
    <s v="Vichuquén"/>
    <n v="100108"/>
    <s v="Tropicales y subtropicales"/>
    <x v="2"/>
    <x v="2"/>
    <n v="1"/>
    <s v="Artesanal"/>
    <n v="7"/>
    <s v="Jugos"/>
    <n v="3"/>
  </r>
  <r>
    <n v="7"/>
    <s v="Maule"/>
    <n v="7401"/>
    <s v="Linares"/>
    <n v="100101"/>
    <s v="Berries"/>
    <x v="11"/>
    <x v="11"/>
    <n v="2"/>
    <s v="Industrial"/>
    <n v="7"/>
    <s v="Jugos"/>
    <n v="3"/>
  </r>
  <r>
    <n v="7"/>
    <s v="Maule"/>
    <n v="7401"/>
    <s v="Linares"/>
    <n v="100107"/>
    <s v="Otros"/>
    <x v="29"/>
    <x v="29"/>
    <n v="2"/>
    <s v="Industrial"/>
    <n v="7"/>
    <s v="Jugos"/>
    <n v="3"/>
  </r>
  <r>
    <n v="7"/>
    <s v="Maule"/>
    <n v="7401"/>
    <s v="Linares"/>
    <n v="100103"/>
    <s v="Frutos de hueso (carozo)"/>
    <x v="5"/>
    <x v="5"/>
    <n v="2"/>
    <s v="Industrial"/>
    <n v="7"/>
    <s v="Jugos"/>
    <n v="3"/>
  </r>
  <r>
    <n v="7"/>
    <s v="Maule"/>
    <n v="7308"/>
    <s v="Teno"/>
    <n v="100104"/>
    <s v="Frutos de pepita"/>
    <x v="28"/>
    <x v="28"/>
    <n v="2"/>
    <s v="Industrial"/>
    <n v="7"/>
    <s v="Jugos"/>
    <n v="3"/>
  </r>
  <r>
    <n v="7"/>
    <s v="Maule"/>
    <n v="7308"/>
    <s v="Teno"/>
    <n v="100104"/>
    <s v="Frutos de pepita"/>
    <x v="7"/>
    <x v="7"/>
    <n v="2"/>
    <s v="Industrial"/>
    <n v="7"/>
    <s v="Jugos"/>
    <n v="3"/>
  </r>
  <r>
    <n v="7"/>
    <s v="Maule"/>
    <n v="7308"/>
    <s v="Teno"/>
    <n v="100104"/>
    <s v="Frutos de pepita"/>
    <x v="4"/>
    <x v="4"/>
    <n v="2"/>
    <s v="Industrial"/>
    <n v="7"/>
    <s v="Jugos"/>
    <n v="3"/>
  </r>
  <r>
    <n v="7"/>
    <s v="Maule"/>
    <n v="7308"/>
    <s v="Teno"/>
    <n v="100103"/>
    <s v="Frutos de hueso (carozo)"/>
    <x v="14"/>
    <x v="14"/>
    <n v="2"/>
    <s v="Industrial"/>
    <n v="7"/>
    <s v="Jugos"/>
    <n v="3"/>
  </r>
  <r>
    <n v="7"/>
    <s v="Maule"/>
    <n v="7308"/>
    <s v="Teno"/>
    <n v="100109"/>
    <s v="Uva"/>
    <x v="9"/>
    <x v="9"/>
    <n v="2"/>
    <s v="Industrial"/>
    <n v="7"/>
    <s v="Jugos"/>
    <n v="3"/>
  </r>
  <r>
    <n v="7"/>
    <s v="Maule"/>
    <n v="7309"/>
    <s v="Vichuquén"/>
    <n v="100108"/>
    <s v="Tropicales y subtropicales"/>
    <x v="2"/>
    <x v="2"/>
    <n v="1"/>
    <s v="Artesanal"/>
    <n v="7"/>
    <s v="Jugos"/>
    <n v="3"/>
  </r>
  <r>
    <n v="7"/>
    <s v="Maule"/>
    <n v="7309"/>
    <s v="Vichuquén"/>
    <n v="100108"/>
    <s v="Tropicales y subtropicales"/>
    <x v="2"/>
    <x v="2"/>
    <n v="1"/>
    <s v="Artesanal"/>
    <n v="7"/>
    <s v="Jugos"/>
    <n v="3"/>
  </r>
  <r>
    <n v="16"/>
    <s v="Ñuble"/>
    <n v="16101"/>
    <s v="Chillán"/>
    <n v="100103"/>
    <s v="Frutos de hueso (carozo)"/>
    <x v="6"/>
    <x v="6"/>
    <n v="2"/>
    <s v="Industrial"/>
    <n v="7"/>
    <s v="Jugos"/>
    <n v="2"/>
  </r>
  <r>
    <n v="16"/>
    <s v="Ñuble"/>
    <n v="16101"/>
    <s v="Chillán"/>
    <n v="100101"/>
    <s v="Berries"/>
    <x v="11"/>
    <x v="11"/>
    <n v="2"/>
    <s v="Industrial"/>
    <n v="7"/>
    <s v="Jugos"/>
    <n v="2"/>
  </r>
  <r>
    <n v="16"/>
    <s v="Ñuble"/>
    <n v="16101"/>
    <s v="Chillán"/>
    <n v="100101"/>
    <s v="Berries"/>
    <x v="15"/>
    <x v="15"/>
    <n v="2"/>
    <s v="Industrial"/>
    <n v="7"/>
    <s v="Jugos"/>
    <n v="2"/>
  </r>
  <r>
    <n v="16"/>
    <s v="Ñuble"/>
    <n v="16202"/>
    <s v="Cobquecura"/>
    <n v="100108"/>
    <s v="Tropicales y subtropicales"/>
    <x v="2"/>
    <x v="2"/>
    <n v="1"/>
    <s v="Artesanal"/>
    <n v="7"/>
    <s v="Jugos"/>
    <n v="3"/>
  </r>
  <r>
    <n v="16"/>
    <s v="Ñuble"/>
    <n v="16202"/>
    <s v="Cobquecura"/>
    <n v="100108"/>
    <s v="Tropicales y subtropicales"/>
    <x v="2"/>
    <x v="2"/>
    <n v="1"/>
    <s v="Artesanal"/>
    <n v="7"/>
    <s v="Jugos"/>
    <n v="3"/>
  </r>
  <r>
    <n v="16"/>
    <s v="Ñuble"/>
    <n v="16202"/>
    <s v="Cobquecura"/>
    <n v="100108"/>
    <s v="Tropicales y subtropicales"/>
    <x v="2"/>
    <x v="2"/>
    <n v="1"/>
    <s v="Artesanal"/>
    <n v="7"/>
    <s v="Jugos"/>
    <n v="3"/>
  </r>
  <r>
    <n v="16"/>
    <s v="Ñuble"/>
    <n v="16101"/>
    <s v="Chillán"/>
    <n v="100104"/>
    <s v="Frutos de pepita"/>
    <x v="13"/>
    <x v="13"/>
    <n v="2"/>
    <s v="Industrial"/>
    <n v="7"/>
    <s v="Jugos"/>
    <n v="3"/>
  </r>
  <r>
    <n v="9"/>
    <s v="La Araucanía"/>
    <n v="9101"/>
    <s v="Temuco"/>
    <n v="100101"/>
    <s v="Berries"/>
    <x v="15"/>
    <x v="15"/>
    <n v="1"/>
    <s v="Artesanal"/>
    <n v="7"/>
    <s v="Jugos"/>
    <n v="3"/>
  </r>
  <r>
    <n v="9"/>
    <s v="La Araucanía"/>
    <n v="9101"/>
    <s v="Temuco"/>
    <n v="100103"/>
    <s v="Frutos de hueso (carozo)"/>
    <x v="18"/>
    <x v="18"/>
    <n v="1"/>
    <s v="Artesanal"/>
    <n v="7"/>
    <s v="Jugos"/>
    <n v="3"/>
  </r>
  <r>
    <n v="9"/>
    <s v="La Araucanía"/>
    <n v="9101"/>
    <s v="Temuco"/>
    <n v="100101"/>
    <s v="Berries"/>
    <x v="15"/>
    <x v="15"/>
    <n v="1"/>
    <s v="Artesanal"/>
    <n v="7"/>
    <s v="Jugos"/>
    <n v="2"/>
  </r>
  <r>
    <n v="9"/>
    <s v="La Araucanía"/>
    <n v="9101"/>
    <s v="Temuco"/>
    <n v="100101"/>
    <s v="Berries"/>
    <x v="15"/>
    <x v="15"/>
    <n v="1"/>
    <s v="Artesanal"/>
    <n v="7"/>
    <s v="Jugos"/>
    <n v="2"/>
  </r>
  <r>
    <n v="9"/>
    <s v="La Araucanía"/>
    <n v="9120"/>
    <s v="Villarrica"/>
    <n v="100103"/>
    <s v="Frutos de hueso (carozo)"/>
    <x v="5"/>
    <x v="5"/>
    <n v="1"/>
    <s v="Artesanal"/>
    <n v="7"/>
    <s v="Jugos"/>
    <n v="3"/>
  </r>
  <r>
    <n v="9"/>
    <s v="La Araucanía"/>
    <n v="9120"/>
    <s v="Villarrica"/>
    <n v="100103"/>
    <s v="Frutos de hueso (carozo)"/>
    <x v="6"/>
    <x v="6"/>
    <n v="1"/>
    <s v="Artesanal"/>
    <n v="7"/>
    <s v="Jugos"/>
    <n v="3"/>
  </r>
  <r>
    <n v="10"/>
    <s v="Los Lagos"/>
    <n v="10303"/>
    <s v="Purranque"/>
    <n v="100101"/>
    <s v="Berries"/>
    <x v="19"/>
    <x v="19"/>
    <n v="2"/>
    <s v="Industrial"/>
    <n v="7"/>
    <s v="Jugos"/>
    <n v="2"/>
  </r>
  <r>
    <n v="10"/>
    <s v="Los Lagos"/>
    <n v="10303"/>
    <s v="Purranque"/>
    <n v="100101"/>
    <s v="Berries"/>
    <x v="11"/>
    <x v="11"/>
    <n v="2"/>
    <s v="Industrial"/>
    <n v="7"/>
    <s v="Jugos"/>
    <n v="2"/>
  </r>
  <r>
    <n v="10"/>
    <s v="Los Lagos"/>
    <n v="10303"/>
    <s v="Purranque"/>
    <n v="100101"/>
    <s v="Berries"/>
    <x v="15"/>
    <x v="15"/>
    <n v="2"/>
    <s v="Industrial"/>
    <n v="7"/>
    <s v="Jugos"/>
    <n v="2"/>
  </r>
  <r>
    <n v="14"/>
    <s v="Los Ríos"/>
    <n v="14103"/>
    <s v="Lanco"/>
    <n v="100101"/>
    <s v="Berries"/>
    <x v="15"/>
    <x v="15"/>
    <n v="2"/>
    <s v="Industrial"/>
    <n v="7"/>
    <s v="Jugos"/>
    <n v="2"/>
  </r>
  <r>
    <n v="10"/>
    <s v="Los Lagos"/>
    <n v="10303"/>
    <s v="Purranque"/>
    <n v="100101"/>
    <s v="Berries"/>
    <x v="23"/>
    <x v="23"/>
    <n v="2"/>
    <s v="Industrial"/>
    <n v="7"/>
    <s v="Jugos"/>
    <n v="2"/>
  </r>
  <r>
    <n v="10"/>
    <s v="Los Lagos"/>
    <n v="10303"/>
    <s v="Purranque"/>
    <n v="100101"/>
    <s v="Berries"/>
    <x v="15"/>
    <x v="15"/>
    <n v="2"/>
    <s v="Industrial"/>
    <n v="7"/>
    <s v="Jugos"/>
    <n v="2"/>
  </r>
  <r>
    <n v="10"/>
    <s v="Los Lagos"/>
    <n v="10303"/>
    <s v="Purranque"/>
    <n v="100101"/>
    <s v="Berries"/>
    <x v="19"/>
    <x v="19"/>
    <n v="2"/>
    <s v="Industrial"/>
    <n v="7"/>
    <s v="Jugos"/>
    <n v="2"/>
  </r>
  <r>
    <n v="10"/>
    <s v="Los Lagos"/>
    <n v="10303"/>
    <s v="Purranque"/>
    <n v="100101"/>
    <s v="Berries"/>
    <x v="32"/>
    <x v="32"/>
    <n v="2"/>
    <s v="Industrial"/>
    <n v="7"/>
    <s v="Jugos"/>
    <n v="2"/>
  </r>
  <r>
    <n v="10"/>
    <s v="Los Lagos"/>
    <n v="10303"/>
    <s v="Purranque"/>
    <n v="100101"/>
    <s v="Berries"/>
    <x v="11"/>
    <x v="11"/>
    <n v="2"/>
    <s v="Industrial"/>
    <n v="7"/>
    <s v="Jugos"/>
    <n v="2"/>
  </r>
  <r>
    <n v="10"/>
    <s v="Los Lagos"/>
    <n v="10303"/>
    <s v="Purranque"/>
    <n v="100101"/>
    <s v="Berries"/>
    <x v="15"/>
    <x v="15"/>
    <n v="2"/>
    <s v="Industrial"/>
    <n v="7"/>
    <s v="Jugos"/>
    <n v="3"/>
  </r>
  <r>
    <n v="10"/>
    <s v="Los Lagos"/>
    <n v="10303"/>
    <s v="Purranque"/>
    <n v="100101"/>
    <s v="Berries"/>
    <x v="40"/>
    <x v="40"/>
    <n v="2"/>
    <s v="Industrial"/>
    <n v="7"/>
    <s v="Jugos"/>
    <n v="2"/>
  </r>
  <r>
    <n v="10"/>
    <s v="Los Lagos"/>
    <n v="10303"/>
    <s v="Purranque"/>
    <n v="100101"/>
    <s v="Berries"/>
    <x v="32"/>
    <x v="32"/>
    <n v="2"/>
    <s v="Industrial"/>
    <n v="7"/>
    <s v="Jugos"/>
    <n v="1"/>
  </r>
  <r>
    <n v="10"/>
    <s v="Los Lagos"/>
    <n v="10303"/>
    <s v="Purranque"/>
    <n v="100101"/>
    <s v="Berries"/>
    <x v="19"/>
    <x v="19"/>
    <n v="2"/>
    <s v="Industrial"/>
    <n v="7"/>
    <s v="Jugos"/>
    <n v="1"/>
  </r>
  <r>
    <n v="10"/>
    <s v="Los Lagos"/>
    <n v="10303"/>
    <s v="Purranque"/>
    <n v="100101"/>
    <s v="Berries"/>
    <x v="11"/>
    <x v="11"/>
    <n v="2"/>
    <s v="Industrial"/>
    <n v="7"/>
    <s v="Jugos"/>
    <n v="1"/>
  </r>
  <r>
    <n v="10"/>
    <s v="Los Lagos"/>
    <n v="10303"/>
    <s v="Purranque"/>
    <n v="100101"/>
    <s v="Berries"/>
    <x v="15"/>
    <x v="15"/>
    <n v="2"/>
    <s v="Industrial"/>
    <n v="7"/>
    <s v="Jugos"/>
    <n v="1"/>
  </r>
  <r>
    <n v="10"/>
    <s v="Los Lagos"/>
    <n v="10303"/>
    <s v="Purranque"/>
    <n v="100103"/>
    <s v="Frutos de hueso (carozo)"/>
    <x v="14"/>
    <x v="14"/>
    <n v="2"/>
    <s v="Industrial"/>
    <n v="7"/>
    <s v="Jugos"/>
    <n v="1"/>
  </r>
  <r>
    <n v="10"/>
    <s v="Los Lagos"/>
    <n v="10303"/>
    <s v="Purranque"/>
    <n v="100103"/>
    <s v="Frutos de hueso (carozo)"/>
    <x v="5"/>
    <x v="5"/>
    <n v="2"/>
    <s v="Industrial"/>
    <n v="7"/>
    <s v="Jugos"/>
    <n v="1"/>
  </r>
  <r>
    <n v="10"/>
    <s v="Los Lagos"/>
    <n v="10303"/>
    <s v="Purranque"/>
    <n v="100103"/>
    <s v="Frutos de hueso (carozo)"/>
    <x v="21"/>
    <x v="21"/>
    <n v="2"/>
    <s v="Industrial"/>
    <n v="7"/>
    <s v="Jugos"/>
    <n v="1"/>
  </r>
  <r>
    <n v="10"/>
    <s v="Los Lagos"/>
    <n v="10303"/>
    <s v="Purranque"/>
    <n v="100101"/>
    <s v="Berries"/>
    <x v="15"/>
    <x v="15"/>
    <n v="2"/>
    <s v="Industrial"/>
    <n v="7"/>
    <s v="Jugos"/>
    <n v="1"/>
  </r>
  <r>
    <n v="10"/>
    <s v="Los Lagos"/>
    <n v="10303"/>
    <s v="Purranque"/>
    <n v="100101"/>
    <s v="Berries"/>
    <x v="26"/>
    <x v="26"/>
    <n v="2"/>
    <s v="Industrial"/>
    <n v="7"/>
    <s v="Jugos"/>
    <n v="1"/>
  </r>
  <r>
    <n v="10"/>
    <s v="Los Lagos"/>
    <n v="10303"/>
    <s v="Purranque"/>
    <n v="100101"/>
    <s v="Berries"/>
    <x v="19"/>
    <x v="19"/>
    <n v="2"/>
    <s v="Industrial"/>
    <n v="7"/>
    <s v="Jugos"/>
    <n v="1"/>
  </r>
  <r>
    <n v="10"/>
    <s v="Los Lagos"/>
    <n v="10303"/>
    <s v="Purranque"/>
    <n v="100101"/>
    <s v="Berries"/>
    <x v="11"/>
    <x v="11"/>
    <n v="2"/>
    <s v="Industrial"/>
    <n v="7"/>
    <s v="Jugos"/>
    <n v="1"/>
  </r>
  <r>
    <n v="10"/>
    <s v="Los Lagos"/>
    <n v="10303"/>
    <s v="Purranque"/>
    <n v="100101"/>
    <s v="Berries"/>
    <x v="15"/>
    <x v="15"/>
    <n v="2"/>
    <s v="Industrial"/>
    <n v="7"/>
    <s v="Jugos"/>
    <n v="1"/>
  </r>
  <r>
    <n v="10"/>
    <s v="Los Lagos"/>
    <n v="10303"/>
    <s v="Purranque"/>
    <n v="100101"/>
    <s v="Berries"/>
    <x v="19"/>
    <x v="19"/>
    <n v="2"/>
    <s v="Industrial"/>
    <n v="7"/>
    <s v="Jugos"/>
    <n v="1"/>
  </r>
  <r>
    <n v="13"/>
    <s v="Metropolitana"/>
    <n v="13402"/>
    <s v="Buin"/>
    <n v="100103"/>
    <s v="Frutos de hueso (carozo)"/>
    <x v="14"/>
    <x v="14"/>
    <n v="2"/>
    <s v="Industrial"/>
    <n v="7"/>
    <s v="Jugos"/>
    <n v="1"/>
  </r>
  <r>
    <n v="13"/>
    <s v="Metropolitana"/>
    <n v="13402"/>
    <s v="Buin"/>
    <n v="100103"/>
    <s v="Frutos de hueso (carozo)"/>
    <x v="6"/>
    <x v="6"/>
    <n v="2"/>
    <s v="Industrial"/>
    <n v="7"/>
    <s v="Jugos"/>
    <n v="1"/>
  </r>
  <r>
    <n v="13"/>
    <s v="Metropolitana"/>
    <n v="13402"/>
    <s v="Buin"/>
    <n v="100104"/>
    <s v="Frutos de pepita"/>
    <x v="28"/>
    <x v="28"/>
    <n v="2"/>
    <s v="Industrial"/>
    <n v="7"/>
    <s v="Jugos"/>
    <n v="1"/>
  </r>
  <r>
    <n v="13"/>
    <s v="Metropolitana"/>
    <n v="13402"/>
    <s v="Buin"/>
    <n v="100104"/>
    <s v="Frutos de pepita"/>
    <x v="41"/>
    <x v="41"/>
    <n v="2"/>
    <s v="Industrial"/>
    <n v="7"/>
    <s v="Jugos"/>
    <n v="1"/>
  </r>
  <r>
    <n v="13"/>
    <s v="Metropolitana"/>
    <n v="13402"/>
    <s v="Buin"/>
    <n v="100104"/>
    <s v="Frutos de pepita"/>
    <x v="7"/>
    <x v="7"/>
    <n v="2"/>
    <s v="Industrial"/>
    <n v="7"/>
    <s v="Jugos"/>
    <n v="1"/>
  </r>
  <r>
    <n v="13"/>
    <s v="Metropolitana"/>
    <n v="13301"/>
    <s v="Colina"/>
    <n v="100109"/>
    <s v="Uva"/>
    <x v="9"/>
    <x v="9"/>
    <n v="2"/>
    <s v="Industrial"/>
    <n v="7"/>
    <s v="Jugos"/>
    <n v="1"/>
  </r>
  <r>
    <n v="13"/>
    <s v="Metropolitana"/>
    <n v="13503"/>
    <s v="Curacaví"/>
    <n v="100103"/>
    <s v="Frutos de hueso (carozo)"/>
    <x v="6"/>
    <x v="6"/>
    <n v="2"/>
    <s v="Industrial"/>
    <n v="7"/>
    <s v="Jugos"/>
    <n v="3"/>
  </r>
  <r>
    <n v="13"/>
    <s v="Metropolitana"/>
    <n v="13503"/>
    <s v="Curacaví"/>
    <n v="100101"/>
    <s v="Berries"/>
    <x v="15"/>
    <x v="15"/>
    <n v="2"/>
    <s v="Industrial"/>
    <n v="7"/>
    <s v="Jugos"/>
    <n v="3"/>
  </r>
  <r>
    <n v="13"/>
    <s v="Metropolitana"/>
    <n v="13603"/>
    <s v="Isla de Maipo"/>
    <n v="100109"/>
    <s v="Uva"/>
    <x v="9"/>
    <x v="9"/>
    <n v="2"/>
    <s v="Industrial"/>
    <n v="7"/>
    <s v="Jugos"/>
    <n v="1"/>
  </r>
  <r>
    <n v="13"/>
    <s v="Metropolitana"/>
    <n v="13603"/>
    <s v="Isla de Maipo"/>
    <n v="100109"/>
    <s v="Uva"/>
    <x v="9"/>
    <x v="9"/>
    <n v="2"/>
    <s v="Industrial"/>
    <n v="7"/>
    <s v="Jugos"/>
    <n v="1"/>
  </r>
  <r>
    <n v="13"/>
    <s v="Metropolitana"/>
    <n v="13301"/>
    <s v="Colina"/>
    <n v="100107"/>
    <s v="Otros"/>
    <x v="24"/>
    <x v="24"/>
    <n v="2"/>
    <s v="Industrial"/>
    <n v="7"/>
    <s v="Jugos"/>
    <n v="1"/>
  </r>
  <r>
    <n v="13"/>
    <s v="Metropolitana"/>
    <n v="13603"/>
    <s v="Isla de Maipo"/>
    <n v="100107"/>
    <s v="Otros"/>
    <x v="24"/>
    <x v="24"/>
    <n v="2"/>
    <s v="Industrial"/>
    <n v="7"/>
    <s v="Jugos"/>
    <n v="1"/>
  </r>
  <r>
    <n v="13"/>
    <s v="Metropolitana"/>
    <n v="13603"/>
    <s v="Isla de Maipo"/>
    <n v="100107"/>
    <s v="Otros"/>
    <x v="24"/>
    <x v="24"/>
    <n v="2"/>
    <s v="Industrial"/>
    <n v="7"/>
    <s v="Jugos"/>
    <n v="1"/>
  </r>
  <r>
    <n v="13"/>
    <s v="Metropolitana"/>
    <n v="13603"/>
    <s v="Isla de Maipo"/>
    <n v="100107"/>
    <s v="Otros"/>
    <x v="24"/>
    <x v="24"/>
    <n v="2"/>
    <s v="Industrial"/>
    <n v="7"/>
    <s v="Jugos"/>
    <n v="1"/>
  </r>
  <r>
    <n v="13"/>
    <s v="Metropolitana"/>
    <n v="13402"/>
    <s v="Buin"/>
    <n v="100107"/>
    <s v="Otros"/>
    <x v="24"/>
    <x v="24"/>
    <n v="2"/>
    <s v="Industrial"/>
    <n v="7"/>
    <s v="Jugos"/>
    <n v="8"/>
  </r>
  <r>
    <n v="13"/>
    <s v="Metropolitana"/>
    <n v="13301"/>
    <s v="Colina"/>
    <n v="100107"/>
    <s v="Otros"/>
    <x v="24"/>
    <x v="24"/>
    <n v="2"/>
    <s v="Industrial"/>
    <n v="7"/>
    <s v="Jugos"/>
    <n v="2"/>
  </r>
  <r>
    <n v="13"/>
    <s v="Metropolitana"/>
    <n v="13301"/>
    <s v="Colina"/>
    <n v="100109"/>
    <s v="Uva"/>
    <x v="9"/>
    <x v="9"/>
    <n v="2"/>
    <s v="Industrial"/>
    <n v="7"/>
    <s v="Jugos"/>
    <n v="1"/>
  </r>
  <r>
    <n v="13"/>
    <s v="Metropolitana"/>
    <n v="13503"/>
    <s v="Curacaví"/>
    <n v="100101"/>
    <s v="Berries"/>
    <x v="15"/>
    <x v="15"/>
    <n v="2"/>
    <s v="Industrial"/>
    <n v="7"/>
    <s v="Jugos"/>
    <n v="3"/>
  </r>
  <r>
    <n v="13"/>
    <s v="Metropolitana"/>
    <n v="13504"/>
    <s v="María Pinto"/>
    <n v="100103"/>
    <s v="Frutos de hueso (carozo)"/>
    <x v="5"/>
    <x v="5"/>
    <n v="1"/>
    <s v="Artesanal"/>
    <n v="7"/>
    <s v="Jugos"/>
    <n v="2"/>
  </r>
  <r>
    <n v="14"/>
    <s v="Los Ríos"/>
    <n v="14103"/>
    <s v="Lanco"/>
    <n v="100101"/>
    <s v="Berries"/>
    <x v="32"/>
    <x v="32"/>
    <n v="2"/>
    <s v="Industrial"/>
    <n v="7"/>
    <s v="Jugos"/>
    <n v="5"/>
  </r>
  <r>
    <n v="14"/>
    <s v="Los Ríos"/>
    <n v="14103"/>
    <s v="Lanco"/>
    <n v="100101"/>
    <s v="Berries"/>
    <x v="15"/>
    <x v="15"/>
    <n v="2"/>
    <s v="Industrial"/>
    <n v="7"/>
    <s v="Jugos"/>
    <n v="5"/>
  </r>
  <r>
    <n v="14"/>
    <s v="Los Ríos"/>
    <n v="14103"/>
    <s v="Lanco"/>
    <n v="100101"/>
    <s v="Berries"/>
    <x v="11"/>
    <x v="11"/>
    <n v="2"/>
    <s v="Industrial"/>
    <n v="7"/>
    <s v="Jugos"/>
    <n v="5"/>
  </r>
  <r>
    <n v="14"/>
    <s v="Los Ríos"/>
    <n v="14103"/>
    <s v="Lanco"/>
    <n v="100101"/>
    <s v="Berries"/>
    <x v="11"/>
    <x v="11"/>
    <n v="2"/>
    <s v="Industrial"/>
    <n v="7"/>
    <s v="Jugos"/>
    <n v="1"/>
  </r>
  <r>
    <n v="14"/>
    <s v="Los Ríos"/>
    <n v="14103"/>
    <s v="Lanco"/>
    <n v="100101"/>
    <s v="Berries"/>
    <x v="32"/>
    <x v="32"/>
    <n v="2"/>
    <s v="Industrial"/>
    <n v="7"/>
    <s v="Jugos"/>
    <n v="1"/>
  </r>
  <r>
    <n v="14"/>
    <s v="Los Ríos"/>
    <n v="14103"/>
    <s v="Lanco"/>
    <n v="100101"/>
    <s v="Berries"/>
    <x v="15"/>
    <x v="15"/>
    <n v="2"/>
    <s v="Industrial"/>
    <n v="7"/>
    <s v="Jugos"/>
    <n v="1"/>
  </r>
  <r>
    <n v="14"/>
    <s v="Los Ríos"/>
    <n v="14103"/>
    <s v="Lanco"/>
    <n v="100101"/>
    <s v="Berries"/>
    <x v="19"/>
    <x v="19"/>
    <n v="2"/>
    <s v="Industrial"/>
    <n v="7"/>
    <s v="Jugos"/>
    <n v="1"/>
  </r>
  <r>
    <n v="14"/>
    <s v="Los Ríos"/>
    <n v="14101"/>
    <s v="Valdivia"/>
    <n v="100104"/>
    <s v="Frutos de pepita"/>
    <x v="7"/>
    <x v="7"/>
    <n v="1"/>
    <s v="Artesanal"/>
    <n v="7"/>
    <s v="Jugos"/>
    <n v="1"/>
  </r>
  <r>
    <n v="14"/>
    <s v="Los Ríos"/>
    <n v="14101"/>
    <s v="Valdivia"/>
    <n v="100101"/>
    <s v="Berries"/>
    <x v="11"/>
    <x v="11"/>
    <n v="1"/>
    <s v="Artesanal"/>
    <n v="7"/>
    <s v="Jugos"/>
    <n v="2"/>
  </r>
  <r>
    <n v="14"/>
    <s v="Los Ríos"/>
    <n v="14101"/>
    <s v="Valdivia"/>
    <n v="100104"/>
    <s v="Frutos de pepita"/>
    <x v="28"/>
    <x v="28"/>
    <n v="1"/>
    <s v="Artesanal"/>
    <n v="7"/>
    <s v="Jugos"/>
    <n v="2"/>
  </r>
  <r>
    <n v="14"/>
    <s v="Los Ríos"/>
    <n v="14101"/>
    <s v="Valdivia"/>
    <n v="100101"/>
    <s v="Berries"/>
    <x v="19"/>
    <x v="19"/>
    <n v="1"/>
    <s v="Artesanal"/>
    <n v="7"/>
    <s v="Jugos"/>
    <n v="2"/>
  </r>
  <r>
    <n v="14"/>
    <s v="Los Ríos"/>
    <n v="14101"/>
    <s v="Valdivia"/>
    <n v="100104"/>
    <s v="Frutos de pepita"/>
    <x v="7"/>
    <x v="7"/>
    <n v="1"/>
    <s v="Artesanal"/>
    <n v="7"/>
    <s v="Jugos"/>
    <n v="2"/>
  </r>
  <r>
    <n v="14"/>
    <s v="Los Ríos"/>
    <n v="14101"/>
    <s v="Valdivia"/>
    <n v="100109"/>
    <s v="Uva"/>
    <x v="9"/>
    <x v="9"/>
    <n v="1"/>
    <s v="Artesanal"/>
    <n v="7"/>
    <s v="Jugos"/>
    <n v="2"/>
  </r>
  <r>
    <n v="14"/>
    <s v="Los Ríos"/>
    <n v="14103"/>
    <s v="Lanco"/>
    <n v="100101"/>
    <s v="Berries"/>
    <x v="11"/>
    <x v="11"/>
    <n v="2"/>
    <s v="Industrial"/>
    <n v="7"/>
    <s v="Jugos"/>
    <n v="1"/>
  </r>
  <r>
    <n v="14"/>
    <s v="Los Ríos"/>
    <n v="14103"/>
    <s v="Lanco"/>
    <n v="100101"/>
    <s v="Berries"/>
    <x v="32"/>
    <x v="32"/>
    <n v="2"/>
    <s v="Industrial"/>
    <n v="7"/>
    <s v="Jugos"/>
    <n v="1"/>
  </r>
  <r>
    <n v="14"/>
    <s v="Los Ríos"/>
    <n v="14103"/>
    <s v="Lanco"/>
    <n v="100101"/>
    <s v="Berries"/>
    <x v="15"/>
    <x v="15"/>
    <n v="2"/>
    <s v="Industrial"/>
    <n v="7"/>
    <s v="Jugos"/>
    <n v="1"/>
  </r>
  <r>
    <n v="14"/>
    <s v="Los Ríos"/>
    <n v="14103"/>
    <s v="Lanco"/>
    <n v="100101"/>
    <s v="Berries"/>
    <x v="19"/>
    <x v="19"/>
    <n v="2"/>
    <s v="Industrial"/>
    <n v="7"/>
    <s v="Jugos"/>
    <n v="1"/>
  </r>
  <r>
    <n v="14"/>
    <s v="Los Ríos"/>
    <n v="14101"/>
    <s v="Valdivia"/>
    <n v="100104"/>
    <s v="Frutos de pepita"/>
    <x v="28"/>
    <x v="28"/>
    <n v="2"/>
    <s v="Industrial"/>
    <n v="7"/>
    <s v="Jugos"/>
    <n v="3"/>
  </r>
  <r>
    <n v="15"/>
    <s v="Arica y Parinacota"/>
    <n v="15101"/>
    <s v="Arica"/>
    <n v="100106"/>
    <s v="Frutos oleaginosos"/>
    <x v="1"/>
    <x v="1"/>
    <n v="1"/>
    <s v="Artesanal"/>
    <n v="8"/>
    <s v="Adobo (procesamiento de aceitunas)"/>
    <n v="1"/>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4"/>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4"/>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2"/>
    <s v="Industri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1"/>
    <s v="Artesanal"/>
    <n v="8"/>
    <s v="Adobo (procesamiento de aceitunas)"/>
    <n v="2"/>
  </r>
  <r>
    <n v="15"/>
    <s v="Arica y Parinacota"/>
    <n v="15101"/>
    <s v="Arica"/>
    <n v="100106"/>
    <s v="Frutos oleaginosos"/>
    <x v="1"/>
    <x v="1"/>
    <n v="2"/>
    <s v="Industrial"/>
    <n v="8"/>
    <s v="Adobo (procesamiento de aceitunas)"/>
    <n v="2"/>
  </r>
  <r>
    <n v="3"/>
    <s v="Atacama"/>
    <n v="3101"/>
    <s v="Copiapó"/>
    <n v="100106"/>
    <s v="Frutos oleaginosos"/>
    <x v="1"/>
    <x v="1"/>
    <n v="2"/>
    <s v="Industrial"/>
    <n v="8"/>
    <s v="Adobo (procesamiento de aceitunas)"/>
    <n v="3"/>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2"/>
    <s v="Industrial"/>
    <n v="8"/>
    <s v="Adobo (procesamiento de aceitunas)"/>
    <n v="4"/>
  </r>
  <r>
    <n v="3"/>
    <s v="Atacama"/>
    <n v="3303"/>
    <s v="Freirina"/>
    <n v="100106"/>
    <s v="Frutos oleaginosos"/>
    <x v="1"/>
    <x v="1"/>
    <n v="1"/>
    <s v="Artesanal"/>
    <n v="8"/>
    <s v="Adobo (procesamiento de aceitunas)"/>
    <n v="4"/>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4"/>
  </r>
  <r>
    <n v="3"/>
    <s v="Atacama"/>
    <n v="3304"/>
    <s v="Huasco"/>
    <n v="100103"/>
    <s v="Frutos de hueso (carozo)"/>
    <x v="16"/>
    <x v="16"/>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2"/>
    <s v="Industri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101"/>
    <s v="Copiapó"/>
    <n v="100106"/>
    <s v="Frutos oleaginosos"/>
    <x v="1"/>
    <x v="1"/>
    <n v="2"/>
    <s v="Industrial"/>
    <n v="8"/>
    <s v="Adobo (procesamiento de aceitunas)"/>
    <n v="2"/>
  </r>
  <r>
    <n v="3"/>
    <s v="Atacama"/>
    <n v="3101"/>
    <s v="Copiapó"/>
    <n v="100106"/>
    <s v="Frutos oleaginosos"/>
    <x v="1"/>
    <x v="1"/>
    <n v="1"/>
    <s v="Artesanal"/>
    <n v="8"/>
    <s v="Adobo (procesamiento de aceitunas)"/>
    <n v="2"/>
  </r>
  <r>
    <n v="3"/>
    <s v="Atacama"/>
    <n v="3101"/>
    <s v="Copiapó"/>
    <n v="100106"/>
    <s v="Frutos oleaginosos"/>
    <x v="1"/>
    <x v="1"/>
    <n v="2"/>
    <s v="Industri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3"/>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3"/>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3"/>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2"/>
    <s v="Industrial"/>
    <n v="8"/>
    <s v="Adobo (procesamiento de aceitunas)"/>
    <n v="2"/>
  </r>
  <r>
    <n v="3"/>
    <s v="Atacama"/>
    <n v="3304"/>
    <s v="Huasco"/>
    <n v="100106"/>
    <s v="Frutos oleaginosos"/>
    <x v="1"/>
    <x v="1"/>
    <n v="1"/>
    <s v="Artesanal"/>
    <n v="8"/>
    <s v="Adobo (procesamiento de aceitunas)"/>
    <n v="3"/>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2"/>
    <s v="Industri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1"/>
    <s v="Vallenar"/>
    <n v="100106"/>
    <s v="Frutos oleaginosos"/>
    <x v="1"/>
    <x v="1"/>
    <n v="2"/>
    <s v="Industrial"/>
    <n v="8"/>
    <s v="Adobo (procesamiento de aceitunas)"/>
    <n v="2"/>
  </r>
  <r>
    <n v="3"/>
    <s v="Atacama"/>
    <n v="3102"/>
    <s v="Caldera"/>
    <n v="100106"/>
    <s v="Frutos oleaginosos"/>
    <x v="1"/>
    <x v="1"/>
    <n v="2"/>
    <s v="Industrial"/>
    <n v="8"/>
    <s v="Adobo (procesamiento de aceitunas)"/>
    <n v="2"/>
  </r>
  <r>
    <n v="3"/>
    <s v="Atacama"/>
    <n v="3303"/>
    <s v="Freirina"/>
    <n v="100106"/>
    <s v="Frutos oleaginosos"/>
    <x v="1"/>
    <x v="1"/>
    <n v="1"/>
    <s v="Artesanal"/>
    <n v="8"/>
    <s v="Adobo (procesamiento de aceitunas)"/>
    <n v="4"/>
  </r>
  <r>
    <n v="3"/>
    <s v="Atacama"/>
    <n v="3303"/>
    <s v="Freirina"/>
    <n v="100106"/>
    <s v="Frutos oleaginosos"/>
    <x v="1"/>
    <x v="1"/>
    <n v="1"/>
    <s v="Artesanal"/>
    <n v="8"/>
    <s v="Adobo (procesamiento de aceitunas)"/>
    <n v="4"/>
  </r>
  <r>
    <n v="3"/>
    <s v="Atacama"/>
    <n v="3303"/>
    <s v="Freirina"/>
    <n v="100106"/>
    <s v="Frutos oleaginosos"/>
    <x v="1"/>
    <x v="1"/>
    <n v="1"/>
    <s v="Artesanal"/>
    <n v="8"/>
    <s v="Adobo (procesamiento de aceitunas)"/>
    <n v="4"/>
  </r>
  <r>
    <n v="3"/>
    <s v="Atacama"/>
    <n v="3303"/>
    <s v="Freirina"/>
    <n v="100106"/>
    <s v="Frutos oleaginosos"/>
    <x v="1"/>
    <x v="1"/>
    <n v="1"/>
    <s v="Artesanal"/>
    <n v="8"/>
    <s v="Adobo (procesamiento de aceitunas)"/>
    <n v="4"/>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4"/>
  </r>
  <r>
    <n v="3"/>
    <s v="Atacama"/>
    <n v="3303"/>
    <s v="Freirina"/>
    <n v="100106"/>
    <s v="Frutos oleaginosos"/>
    <x v="1"/>
    <x v="1"/>
    <n v="1"/>
    <s v="Artesanal"/>
    <n v="8"/>
    <s v="Adobo (procesamiento de aceitunas)"/>
    <n v="4"/>
  </r>
  <r>
    <n v="3"/>
    <s v="Atacama"/>
    <n v="3303"/>
    <s v="Freirina"/>
    <n v="100106"/>
    <s v="Frutos oleaginosos"/>
    <x v="1"/>
    <x v="1"/>
    <n v="1"/>
    <s v="Artesanal"/>
    <n v="8"/>
    <s v="Adobo (procesamiento de aceitunas)"/>
    <n v="4"/>
  </r>
  <r>
    <n v="3"/>
    <s v="Atacama"/>
    <n v="3303"/>
    <s v="Freirina"/>
    <n v="100106"/>
    <s v="Frutos oleaginosos"/>
    <x v="1"/>
    <x v="1"/>
    <n v="1"/>
    <s v="Artesanal"/>
    <n v="8"/>
    <s v="Adobo (procesamiento de aceitunas)"/>
    <n v="4"/>
  </r>
  <r>
    <n v="3"/>
    <s v="Atacama"/>
    <n v="3303"/>
    <s v="Freirina"/>
    <n v="100106"/>
    <s v="Frutos oleaginosos"/>
    <x v="1"/>
    <x v="1"/>
    <n v="1"/>
    <s v="Artesanal"/>
    <n v="8"/>
    <s v="Adobo (procesamiento de aceitunas)"/>
    <n v="4"/>
  </r>
  <r>
    <n v="3"/>
    <s v="Atacama"/>
    <n v="3303"/>
    <s v="Freirina"/>
    <n v="100106"/>
    <s v="Frutos oleaginosos"/>
    <x v="1"/>
    <x v="1"/>
    <n v="1"/>
    <s v="Artesanal"/>
    <n v="8"/>
    <s v="Adobo (procesamiento de aceitunas)"/>
    <n v="4"/>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4"/>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1"/>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4"/>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4"/>
  </r>
  <r>
    <n v="3"/>
    <s v="Atacama"/>
    <n v="3301"/>
    <s v="Vallenar"/>
    <n v="100106"/>
    <s v="Frutos oleaginosos"/>
    <x v="1"/>
    <x v="1"/>
    <n v="2"/>
    <s v="Industrial"/>
    <n v="8"/>
    <s v="Adobo (procesamiento de aceitunas)"/>
    <n v="4"/>
  </r>
  <r>
    <n v="3"/>
    <s v="Atacama"/>
    <n v="3301"/>
    <s v="Vallenar"/>
    <n v="100106"/>
    <s v="Frutos oleaginosos"/>
    <x v="1"/>
    <x v="1"/>
    <n v="1"/>
    <s v="Artesanal"/>
    <n v="8"/>
    <s v="Adobo (procesamiento de aceitunas)"/>
    <n v="2"/>
  </r>
  <r>
    <n v="3"/>
    <s v="Atacama"/>
    <n v="3101"/>
    <s v="Copiapó"/>
    <n v="100106"/>
    <s v="Frutos oleaginosos"/>
    <x v="1"/>
    <x v="1"/>
    <n v="1"/>
    <s v="Artesanal"/>
    <n v="8"/>
    <s v="Adobo (procesamiento de aceitunas)"/>
    <n v="2"/>
  </r>
  <r>
    <n v="3"/>
    <s v="Atacama"/>
    <n v="3101"/>
    <s v="Copiapó"/>
    <n v="100106"/>
    <s v="Frutos oleaginosos"/>
    <x v="1"/>
    <x v="1"/>
    <n v="2"/>
    <s v="Industrial"/>
    <n v="8"/>
    <s v="Adobo (procesamiento de aceitunas)"/>
    <n v="2"/>
  </r>
  <r>
    <n v="3"/>
    <s v="Atacama"/>
    <n v="3101"/>
    <s v="Copiapó"/>
    <n v="100106"/>
    <s v="Frutos oleaginosos"/>
    <x v="1"/>
    <x v="1"/>
    <n v="2"/>
    <s v="Industri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2"/>
    <s v="Industrial"/>
    <n v="8"/>
    <s v="Adobo (procesamiento de aceitunas)"/>
    <n v="3"/>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2"/>
    <s v="Industri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2"/>
    <s v="Industri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2"/>
    <s v="Industrial"/>
    <n v="8"/>
    <s v="Adobo (procesamiento de aceitunas)"/>
    <n v="2"/>
  </r>
  <r>
    <n v="3"/>
    <s v="Atacama"/>
    <n v="3301"/>
    <s v="Vallenar"/>
    <n v="100106"/>
    <s v="Frutos oleaginosos"/>
    <x v="1"/>
    <x v="1"/>
    <n v="1"/>
    <s v="Artesanal"/>
    <n v="8"/>
    <s v="Adobo (procesamiento de aceitunas)"/>
    <n v="2"/>
  </r>
  <r>
    <n v="3"/>
    <s v="Atacama"/>
    <n v="3301"/>
    <s v="Vallenar"/>
    <n v="100106"/>
    <s v="Frutos oleaginosos"/>
    <x v="1"/>
    <x v="1"/>
    <n v="2"/>
    <s v="Industrial"/>
    <n v="8"/>
    <s v="Adobo (procesamiento de aceitunas)"/>
    <n v="2"/>
  </r>
  <r>
    <n v="3"/>
    <s v="Atacama"/>
    <n v="3101"/>
    <s v="Copiapó"/>
    <n v="100106"/>
    <s v="Frutos oleaginosos"/>
    <x v="1"/>
    <x v="1"/>
    <n v="2"/>
    <s v="Industrial"/>
    <n v="8"/>
    <s v="Adobo (procesamiento de aceitunas)"/>
    <n v="2"/>
  </r>
  <r>
    <n v="3"/>
    <s v="Atacama"/>
    <n v="3101"/>
    <s v="Copiapó"/>
    <n v="100106"/>
    <s v="Frutos oleaginosos"/>
    <x v="1"/>
    <x v="1"/>
    <n v="2"/>
    <s v="Industrial"/>
    <n v="8"/>
    <s v="Adobo (procesamiento de aceitunas)"/>
    <n v="2"/>
  </r>
  <r>
    <n v="3"/>
    <s v="Atacama"/>
    <n v="3303"/>
    <s v="Freirina"/>
    <n v="100106"/>
    <s v="Frutos oleaginosos"/>
    <x v="1"/>
    <x v="1"/>
    <n v="1"/>
    <s v="Artesanal"/>
    <n v="8"/>
    <s v="Adobo (procesamiento de aceitunas)"/>
    <n v="2"/>
  </r>
  <r>
    <n v="3"/>
    <s v="Atacama"/>
    <n v="3303"/>
    <s v="Freirina"/>
    <n v="100106"/>
    <s v="Frutos oleaginosos"/>
    <x v="1"/>
    <x v="1"/>
    <n v="2"/>
    <s v="Industrial"/>
    <n v="8"/>
    <s v="Adobo (procesamiento de aceitunas)"/>
    <n v="2"/>
  </r>
  <r>
    <n v="3"/>
    <s v="Atacama"/>
    <n v="3303"/>
    <s v="Freirina"/>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1"/>
    <s v="Artesanal"/>
    <n v="8"/>
    <s v="Adobo (procesamiento de aceitunas)"/>
    <n v="2"/>
  </r>
  <r>
    <n v="3"/>
    <s v="Atacama"/>
    <n v="3304"/>
    <s v="Huasco"/>
    <n v="100106"/>
    <s v="Frutos oleaginosos"/>
    <x v="1"/>
    <x v="1"/>
    <n v="2"/>
    <s v="Industrial"/>
    <n v="8"/>
    <s v="Adobo (procesamiento de aceitunas)"/>
    <n v="2"/>
  </r>
  <r>
    <n v="3"/>
    <s v="Atacama"/>
    <n v="3304"/>
    <s v="Huasco"/>
    <n v="100106"/>
    <s v="Frutos oleaginosos"/>
    <x v="1"/>
    <x v="1"/>
    <n v="1"/>
    <s v="Artesanal"/>
    <n v="8"/>
    <s v="Adobo (procesamiento de aceitunas)"/>
    <n v="2"/>
  </r>
  <r>
    <n v="4"/>
    <s v="Coquimbo"/>
    <n v="4104"/>
    <s v="La Higuera"/>
    <n v="100106"/>
    <s v="Frutos oleaginosos"/>
    <x v="1"/>
    <x v="1"/>
    <n v="1"/>
    <s v="Artesanal"/>
    <n v="8"/>
    <s v="Adobo (procesamiento de aceitunas)"/>
    <n v="2"/>
  </r>
  <r>
    <n v="4"/>
    <s v="Coquimbo"/>
    <n v="4104"/>
    <s v="La Higuera"/>
    <n v="100106"/>
    <s v="Frutos oleaginosos"/>
    <x v="1"/>
    <x v="1"/>
    <n v="1"/>
    <s v="Artesanal"/>
    <n v="8"/>
    <s v="Adobo (procesamiento de aceitunas)"/>
    <n v="2"/>
  </r>
  <r>
    <n v="4"/>
    <s v="Coquimbo"/>
    <n v="4104"/>
    <s v="La Higuera"/>
    <n v="100106"/>
    <s v="Frutos oleaginosos"/>
    <x v="1"/>
    <x v="1"/>
    <n v="1"/>
    <s v="Artesanal"/>
    <n v="8"/>
    <s v="Adobo (procesamiento de aceitunas)"/>
    <n v="2"/>
  </r>
  <r>
    <n v="4"/>
    <s v="Coquimbo"/>
    <n v="4104"/>
    <s v="La Higuera"/>
    <n v="100106"/>
    <s v="Frutos oleaginosos"/>
    <x v="1"/>
    <x v="1"/>
    <n v="1"/>
    <s v="Artesanal"/>
    <n v="8"/>
    <s v="Adobo (procesamiento de aceitunas)"/>
    <n v="2"/>
  </r>
  <r>
    <n v="4"/>
    <s v="Coquimbo"/>
    <n v="4104"/>
    <s v="La Higuera"/>
    <n v="100106"/>
    <s v="Frutos oleaginosos"/>
    <x v="1"/>
    <x v="1"/>
    <n v="1"/>
    <s v="Artesanal"/>
    <n v="8"/>
    <s v="Adobo (procesamiento de aceitunas)"/>
    <n v="2"/>
  </r>
  <r>
    <n v="4"/>
    <s v="Coquimbo"/>
    <n v="4104"/>
    <s v="La Higuera"/>
    <n v="100106"/>
    <s v="Frutos oleaginosos"/>
    <x v="1"/>
    <x v="1"/>
    <n v="1"/>
    <s v="Artesanal"/>
    <n v="8"/>
    <s v="Adobo (procesamiento de aceitunas)"/>
    <n v="2"/>
  </r>
  <r>
    <n v="4"/>
    <s v="Coquimbo"/>
    <n v="4201"/>
    <s v="Illapel"/>
    <n v="100106"/>
    <s v="Frutos oleaginosos"/>
    <x v="1"/>
    <x v="1"/>
    <n v="1"/>
    <s v="Artesanal"/>
    <n v="8"/>
    <s v="Adobo (procesamiento de aceitunas)"/>
    <n v="2"/>
  </r>
  <r>
    <n v="4"/>
    <s v="Coquimbo"/>
    <n v="4104"/>
    <s v="La Higuera"/>
    <n v="100106"/>
    <s v="Frutos oleaginosos"/>
    <x v="1"/>
    <x v="1"/>
    <n v="2"/>
    <s v="Industrial"/>
    <n v="8"/>
    <s v="Adobo (procesamiento de aceitunas)"/>
    <n v="2"/>
  </r>
  <r>
    <n v="4"/>
    <s v="Coquimbo"/>
    <n v="4104"/>
    <s v="La Higuera"/>
    <n v="100106"/>
    <s v="Frutos oleaginosos"/>
    <x v="1"/>
    <x v="1"/>
    <n v="1"/>
    <s v="Artesanal"/>
    <n v="8"/>
    <s v="Adobo (procesamiento de aceitunas)"/>
    <n v="2"/>
  </r>
  <r>
    <n v="4"/>
    <s v="Coquimbo"/>
    <n v="4301"/>
    <s v="Ovalle"/>
    <n v="100106"/>
    <s v="Frutos oleaginosos"/>
    <x v="1"/>
    <x v="1"/>
    <n v="1"/>
    <s v="Artesanal"/>
    <n v="8"/>
    <s v="Adobo (procesamiento de aceitunas)"/>
    <n v="2"/>
  </r>
  <r>
    <n v="4"/>
    <s v="Coquimbo"/>
    <n v="4301"/>
    <s v="Ovalle"/>
    <n v="100106"/>
    <s v="Frutos oleaginosos"/>
    <x v="1"/>
    <x v="1"/>
    <n v="1"/>
    <s v="Artesanal"/>
    <n v="8"/>
    <s v="Adobo (procesamiento de aceitunas)"/>
    <n v="2"/>
  </r>
  <r>
    <n v="4"/>
    <s v="Coquimbo"/>
    <n v="4301"/>
    <s v="Ovalle"/>
    <n v="100106"/>
    <s v="Frutos oleaginosos"/>
    <x v="1"/>
    <x v="1"/>
    <n v="1"/>
    <s v="Artesanal"/>
    <n v="8"/>
    <s v="Adobo (procesamiento de aceitunas)"/>
    <n v="2"/>
  </r>
  <r>
    <n v="4"/>
    <s v="Coquimbo"/>
    <n v="4301"/>
    <s v="Ovalle"/>
    <n v="100106"/>
    <s v="Frutos oleaginosos"/>
    <x v="1"/>
    <x v="1"/>
    <n v="1"/>
    <s v="Artesanal"/>
    <n v="8"/>
    <s v="Adobo (procesamiento de aceitunas)"/>
    <n v="2"/>
  </r>
  <r>
    <n v="4"/>
    <s v="Coquimbo"/>
    <n v="4301"/>
    <s v="Ovalle"/>
    <n v="100106"/>
    <s v="Frutos oleaginosos"/>
    <x v="1"/>
    <x v="1"/>
    <n v="1"/>
    <s v="Artesanal"/>
    <n v="8"/>
    <s v="Adobo (procesamiento de aceitunas)"/>
    <n v="2"/>
  </r>
  <r>
    <n v="4"/>
    <s v="Coquimbo"/>
    <n v="4301"/>
    <s v="Ovalle"/>
    <n v="100106"/>
    <s v="Frutos oleaginosos"/>
    <x v="1"/>
    <x v="1"/>
    <n v="1"/>
    <s v="Artesanal"/>
    <n v="8"/>
    <s v="Adobo (procesamiento de aceitunas)"/>
    <n v="2"/>
  </r>
  <r>
    <n v="4"/>
    <s v="Coquimbo"/>
    <n v="4301"/>
    <s v="Ovalle"/>
    <n v="100106"/>
    <s v="Frutos oleaginosos"/>
    <x v="1"/>
    <x v="1"/>
    <n v="1"/>
    <s v="Artesanal"/>
    <n v="8"/>
    <s v="Adobo (procesamiento de aceitunas)"/>
    <n v="2"/>
  </r>
  <r>
    <n v="4"/>
    <s v="Coquimbo"/>
    <n v="4301"/>
    <s v="Ovalle"/>
    <n v="100106"/>
    <s v="Frutos oleaginosos"/>
    <x v="1"/>
    <x v="1"/>
    <n v="1"/>
    <s v="Artesanal"/>
    <n v="8"/>
    <s v="Adobo (procesamiento de aceitunas)"/>
    <n v="2"/>
  </r>
  <r>
    <n v="4"/>
    <s v="Coquimbo"/>
    <n v="4301"/>
    <s v="Ovalle"/>
    <n v="100106"/>
    <s v="Frutos oleaginosos"/>
    <x v="1"/>
    <x v="1"/>
    <n v="1"/>
    <s v="Artesanal"/>
    <n v="8"/>
    <s v="Adobo (procesamiento de aceitunas)"/>
    <n v="2"/>
  </r>
  <r>
    <n v="4"/>
    <s v="Coquimbo"/>
    <n v="4301"/>
    <s v="Ovalle"/>
    <n v="100106"/>
    <s v="Frutos oleaginosos"/>
    <x v="1"/>
    <x v="1"/>
    <n v="1"/>
    <s v="Artesanal"/>
    <n v="8"/>
    <s v="Adobo (procesamiento de aceitunas)"/>
    <n v="2"/>
  </r>
  <r>
    <n v="4"/>
    <s v="Coquimbo"/>
    <n v="4301"/>
    <s v="Ovalle"/>
    <n v="100106"/>
    <s v="Frutos oleaginosos"/>
    <x v="1"/>
    <x v="1"/>
    <n v="1"/>
    <s v="Artesanal"/>
    <n v="8"/>
    <s v="Adobo (procesamiento de aceitunas)"/>
    <n v="2"/>
  </r>
  <r>
    <n v="4"/>
    <s v="Coquimbo"/>
    <n v="4301"/>
    <s v="Ovalle"/>
    <n v="100106"/>
    <s v="Frutos oleaginosos"/>
    <x v="1"/>
    <x v="1"/>
    <n v="1"/>
    <s v="Artesanal"/>
    <n v="8"/>
    <s v="Adobo (procesamiento de aceitunas)"/>
    <n v="2"/>
  </r>
  <r>
    <n v="4"/>
    <s v="Coquimbo"/>
    <n v="4301"/>
    <s v="Ovalle"/>
    <n v="100106"/>
    <s v="Frutos oleaginosos"/>
    <x v="1"/>
    <x v="1"/>
    <n v="1"/>
    <s v="Artesanal"/>
    <n v="8"/>
    <s v="Adobo (procesamiento de aceitunas)"/>
    <n v="2"/>
  </r>
  <r>
    <n v="5"/>
    <s v="Valparaíso"/>
    <n v="5504"/>
    <s v="La Cruz"/>
    <n v="100106"/>
    <s v="Frutos oleaginosos"/>
    <x v="1"/>
    <x v="1"/>
    <n v="1"/>
    <s v="Artesanal"/>
    <n v="8"/>
    <s v="Adobo (procesamiento de aceitunas)"/>
    <n v="3"/>
  </r>
  <r>
    <n v="5"/>
    <s v="Valparaíso"/>
    <n v="5703"/>
    <s v="Llaillay"/>
    <n v="100106"/>
    <s v="Frutos oleaginosos"/>
    <x v="1"/>
    <x v="1"/>
    <n v="1"/>
    <s v="Artesanal"/>
    <n v="8"/>
    <s v="Adobo (procesamiento de aceitunas)"/>
    <n v="7"/>
  </r>
  <r>
    <n v="5"/>
    <s v="Valparaíso"/>
    <n v="5703"/>
    <s v="Llaillay"/>
    <n v="100106"/>
    <s v="Frutos oleaginosos"/>
    <x v="1"/>
    <x v="1"/>
    <n v="2"/>
    <s v="Industrial"/>
    <n v="8"/>
    <s v="Adobo (procesamiento de aceitunas)"/>
    <n v="2"/>
  </r>
  <r>
    <n v="5"/>
    <s v="Valparaíso"/>
    <n v="5703"/>
    <s v="Llaillay"/>
    <n v="100106"/>
    <s v="Frutos oleaginosos"/>
    <x v="1"/>
    <x v="1"/>
    <n v="1"/>
    <s v="Artesanal"/>
    <n v="8"/>
    <s v="Adobo (procesamiento de aceitunas)"/>
    <n v="7"/>
  </r>
  <r>
    <n v="5"/>
    <s v="Valparaíso"/>
    <n v="5701"/>
    <s v="San Felipe"/>
    <n v="100106"/>
    <s v="Frutos oleaginosos"/>
    <x v="1"/>
    <x v="1"/>
    <n v="2"/>
    <s v="Industri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2"/>
    <s v="Industri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5"/>
    <s v="Putaendo"/>
    <n v="100106"/>
    <s v="Frutos oleaginosos"/>
    <x v="1"/>
    <x v="1"/>
    <n v="1"/>
    <s v="Artesanal"/>
    <n v="8"/>
    <s v="Adobo (procesamiento de aceitunas)"/>
    <n v="3"/>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2"/>
    <s v="Industri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404"/>
    <s v="Petorc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2"/>
    <s v="Industrial"/>
    <n v="8"/>
    <s v="Adobo (procesamiento de aceitunas)"/>
    <n v="2"/>
  </r>
  <r>
    <n v="6"/>
    <s v="O'Higgins"/>
    <n v="6202"/>
    <s v="La Estrella"/>
    <n v="100106"/>
    <s v="Frutos oleaginosos"/>
    <x v="1"/>
    <x v="1"/>
    <n v="2"/>
    <s v="Industrial"/>
    <n v="8"/>
    <s v="Adobo (procesamiento de aceitunas)"/>
    <n v="2"/>
  </r>
  <r>
    <n v="6"/>
    <s v="O'Higgins"/>
    <n v="6113"/>
    <s v="Pichidegua"/>
    <n v="100106"/>
    <s v="Frutos oleaginosos"/>
    <x v="1"/>
    <x v="1"/>
    <n v="2"/>
    <s v="Industrial"/>
    <n v="8"/>
    <s v="Adobo (procesamiento de aceitunas)"/>
    <n v="2"/>
  </r>
  <r>
    <n v="6"/>
    <s v="O'Higgins"/>
    <n v="6204"/>
    <s v="Marchihue"/>
    <n v="100106"/>
    <s v="Frutos oleaginosos"/>
    <x v="1"/>
    <x v="1"/>
    <n v="2"/>
    <s v="Industrial"/>
    <n v="8"/>
    <s v="Adobo (procesamiento de aceitunas)"/>
    <n v="3"/>
  </r>
  <r>
    <n v="6"/>
    <s v="O'Higgins"/>
    <n v="6204"/>
    <s v="Marchihue"/>
    <n v="100106"/>
    <s v="Frutos oleaginosos"/>
    <x v="1"/>
    <x v="1"/>
    <n v="2"/>
    <s v="Industrial"/>
    <n v="8"/>
    <s v="Adobo (procesamiento de aceitunas)"/>
    <n v="2"/>
  </r>
  <r>
    <n v="7"/>
    <s v="Maule"/>
    <n v="7201"/>
    <s v="Cauquenes"/>
    <n v="100106"/>
    <s v="Frutos oleaginosos"/>
    <x v="1"/>
    <x v="1"/>
    <n v="1"/>
    <s v="Artesanal"/>
    <n v="8"/>
    <s v="Adobo (procesamiento de aceitunas)"/>
    <n v="2"/>
  </r>
  <r>
    <n v="7"/>
    <s v="Maule"/>
    <n v="7201"/>
    <s v="Cauquenes"/>
    <n v="100106"/>
    <s v="Frutos oleaginosos"/>
    <x v="1"/>
    <x v="1"/>
    <n v="1"/>
    <s v="Artesanal"/>
    <n v="8"/>
    <s v="Adobo (procesamiento de aceitunas)"/>
    <n v="2"/>
  </r>
  <r>
    <n v="7"/>
    <s v="Maule"/>
    <n v="7201"/>
    <s v="Cauquenes"/>
    <n v="100106"/>
    <s v="Frutos oleaginosos"/>
    <x v="1"/>
    <x v="1"/>
    <n v="1"/>
    <s v="Artesanal"/>
    <n v="8"/>
    <s v="Adobo (procesamiento de aceitunas)"/>
    <n v="2"/>
  </r>
  <r>
    <n v="7"/>
    <s v="Maule"/>
    <n v="7201"/>
    <s v="Cauquenes"/>
    <n v="100106"/>
    <s v="Frutos oleaginosos"/>
    <x v="1"/>
    <x v="1"/>
    <n v="1"/>
    <s v="Artesanal"/>
    <n v="8"/>
    <s v="Adobo (procesamiento de aceitunas)"/>
    <n v="2"/>
  </r>
  <r>
    <n v="7"/>
    <s v="Maule"/>
    <n v="7201"/>
    <s v="Cauquenes"/>
    <n v="100106"/>
    <s v="Frutos oleaginosos"/>
    <x v="1"/>
    <x v="1"/>
    <n v="1"/>
    <s v="Artesanal"/>
    <n v="8"/>
    <s v="Adobo (procesamiento de aceitunas)"/>
    <n v="2"/>
  </r>
  <r>
    <n v="8"/>
    <s v="Biobío"/>
    <n v="8104"/>
    <s v="Florida"/>
    <n v="100106"/>
    <s v="Frutos oleaginosos"/>
    <x v="1"/>
    <x v="1"/>
    <n v="1"/>
    <s v="Artesanal"/>
    <n v="8"/>
    <s v="Adobo (procesamiento de aceitunas)"/>
    <n v="6"/>
  </r>
  <r>
    <n v="13"/>
    <s v="Metropolitana"/>
    <n v="13303"/>
    <s v="Tiltil"/>
    <n v="100106"/>
    <s v="Frutos oleaginosos"/>
    <x v="1"/>
    <x v="1"/>
    <n v="1"/>
    <s v="Artesanal"/>
    <n v="8"/>
    <s v="Adobo (procesamiento de aceitunas)"/>
    <n v="2"/>
  </r>
  <r>
    <n v="13"/>
    <s v="Metropolitana"/>
    <n v="13303"/>
    <s v="Tiltil"/>
    <n v="100106"/>
    <s v="Frutos oleaginosos"/>
    <x v="1"/>
    <x v="1"/>
    <n v="1"/>
    <s v="Artesan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13"/>
    <s v="Metropolitana"/>
    <n v="13303"/>
    <s v="Tiltil"/>
    <n v="100107"/>
    <s v="Otros"/>
    <x v="24"/>
    <x v="24"/>
    <n v="1"/>
    <s v="Artesanal"/>
    <n v="8"/>
    <s v="Adobo (procesamiento de aceitunas)"/>
    <n v="2"/>
  </r>
  <r>
    <n v="13"/>
    <s v="Metropolitana"/>
    <n v="13303"/>
    <s v="Tiltil"/>
    <n v="100107"/>
    <s v="Otros"/>
    <x v="24"/>
    <x v="24"/>
    <n v="1"/>
    <s v="Artesanal"/>
    <n v="8"/>
    <s v="Adobo (procesamiento de aceitunas)"/>
    <n v="2"/>
  </r>
  <r>
    <n v="13"/>
    <s v="Metropolitana"/>
    <n v="13303"/>
    <s v="Tiltil"/>
    <n v="100107"/>
    <s v="Otros"/>
    <x v="24"/>
    <x v="24"/>
    <n v="1"/>
    <s v="Artesanal"/>
    <n v="8"/>
    <s v="Adobo (procesamiento de aceitunas)"/>
    <n v="2"/>
  </r>
  <r>
    <n v="13"/>
    <s v="Metropolitana"/>
    <n v="13303"/>
    <s v="Tiltil"/>
    <n v="100107"/>
    <s v="Otros"/>
    <x v="24"/>
    <x v="24"/>
    <n v="1"/>
    <s v="Artesanal"/>
    <n v="8"/>
    <s v="Adobo (procesamiento de aceitunas)"/>
    <n v="2"/>
  </r>
  <r>
    <n v="13"/>
    <s v="Metropolitana"/>
    <n v="13303"/>
    <s v="Tiltil"/>
    <n v="100107"/>
    <s v="Otros"/>
    <x v="24"/>
    <x v="24"/>
    <n v="1"/>
    <s v="Artesanal"/>
    <n v="8"/>
    <s v="Adobo (procesamiento de aceitunas)"/>
    <n v="2"/>
  </r>
  <r>
    <n v="13"/>
    <s v="Metropolitana"/>
    <n v="13303"/>
    <s v="Tiltil"/>
    <n v="100107"/>
    <s v="Otros"/>
    <x v="24"/>
    <x v="24"/>
    <n v="2"/>
    <s v="Industrial"/>
    <n v="8"/>
    <s v="Adobo (procesamiento de aceitunas)"/>
    <n v="2"/>
  </r>
  <r>
    <n v="13"/>
    <s v="Metropolitana"/>
    <n v="13301"/>
    <s v="Colina"/>
    <n v="100107"/>
    <s v="Otros"/>
    <x v="24"/>
    <x v="24"/>
    <n v="1"/>
    <s v="Artesanal"/>
    <n v="8"/>
    <s v="Adobo (procesamiento de aceitunas)"/>
    <n v="2"/>
  </r>
  <r>
    <n v="13"/>
    <s v="Metropolitana"/>
    <n v="13301"/>
    <s v="Colina"/>
    <n v="100107"/>
    <s v="Otros"/>
    <x v="24"/>
    <x v="24"/>
    <n v="2"/>
    <s v="Industrial"/>
    <n v="8"/>
    <s v="Adobo (procesamiento de aceitunas)"/>
    <n v="7"/>
  </r>
  <r>
    <n v="13"/>
    <s v="Metropolitana"/>
    <n v="13303"/>
    <s v="Tiltil"/>
    <n v="100107"/>
    <s v="Otros"/>
    <x v="24"/>
    <x v="24"/>
    <n v="1"/>
    <s v="Artesanal"/>
    <n v="8"/>
    <s v="Adobo (procesamiento de aceitunas)"/>
    <n v="2"/>
  </r>
  <r>
    <n v="13"/>
    <s v="Metropolitana"/>
    <n v="13303"/>
    <s v="Tiltil"/>
    <n v="100107"/>
    <s v="Otros"/>
    <x v="24"/>
    <x v="24"/>
    <n v="1"/>
    <s v="Artesanal"/>
    <n v="8"/>
    <s v="Adobo (procesamiento de aceitunas)"/>
    <n v="2"/>
  </r>
  <r>
    <n v="13"/>
    <s v="Metropolitana"/>
    <n v="13303"/>
    <s v="Tiltil"/>
    <n v="100107"/>
    <s v="Otros"/>
    <x v="24"/>
    <x v="24"/>
    <n v="1"/>
    <s v="Artesanal"/>
    <n v="8"/>
    <s v="Adobo (procesamiento de aceitunas)"/>
    <n v="2"/>
  </r>
  <r>
    <n v="13"/>
    <s v="Metropolitana"/>
    <n v="13303"/>
    <s v="Tiltil"/>
    <n v="100107"/>
    <s v="Otros"/>
    <x v="24"/>
    <x v="24"/>
    <n v="1"/>
    <s v="Artesanal"/>
    <n v="8"/>
    <s v="Adobo (procesamiento de aceitunas)"/>
    <n v="2"/>
  </r>
  <r>
    <n v="13"/>
    <s v="Metropolitana"/>
    <n v="13303"/>
    <s v="Tiltil"/>
    <n v="100107"/>
    <s v="Otros"/>
    <x v="24"/>
    <x v="24"/>
    <n v="1"/>
    <s v="Artesanal"/>
    <n v="8"/>
    <s v="Adobo (procesamiento de aceitunas)"/>
    <n v="2"/>
  </r>
  <r>
    <n v="13"/>
    <s v="Metropolitana"/>
    <n v="13303"/>
    <s v="Tiltil"/>
    <n v="100107"/>
    <s v="Otros"/>
    <x v="24"/>
    <x v="24"/>
    <n v="2"/>
    <s v="Industrial"/>
    <n v="8"/>
    <s v="Adobo (procesamiento de aceitunas)"/>
    <n v="2"/>
  </r>
  <r>
    <n v="13"/>
    <s v="Metropolitana"/>
    <n v="13303"/>
    <s v="Tiltil"/>
    <n v="100107"/>
    <s v="Otros"/>
    <x v="24"/>
    <x v="24"/>
    <n v="2"/>
    <s v="Industrial"/>
    <n v="8"/>
    <s v="Adobo (procesamiento de aceitunas)"/>
    <n v="2"/>
  </r>
  <r>
    <n v="13"/>
    <s v="Metropolitana"/>
    <n v="13503"/>
    <s v="Curacaví"/>
    <n v="100106"/>
    <s v="Frutos oleaginosos"/>
    <x v="1"/>
    <x v="1"/>
    <n v="1"/>
    <s v="Artesanal"/>
    <n v="8"/>
    <s v="Adobo (procesamiento de aceitunas)"/>
    <n v="2"/>
  </r>
  <r>
    <n v="13"/>
    <s v="Metropolitana"/>
    <n v="13503"/>
    <s v="Curacaví"/>
    <n v="100106"/>
    <s v="Frutos oleaginosos"/>
    <x v="1"/>
    <x v="1"/>
    <n v="1"/>
    <s v="Artesanal"/>
    <n v="8"/>
    <s v="Adobo (procesamiento de aceitunas)"/>
    <n v="2"/>
  </r>
  <r>
    <n v="13"/>
    <s v="Metropolitana"/>
    <n v="13124"/>
    <s v="Pudahuel"/>
    <n v="100106"/>
    <s v="Frutos oleaginosos"/>
    <x v="1"/>
    <x v="1"/>
    <n v="1"/>
    <s v="Artesanal"/>
    <n v="8"/>
    <s v="Adobo (procesamiento de aceitunas)"/>
    <n v="2"/>
  </r>
  <r>
    <n v="13"/>
    <s v="Metropolitana"/>
    <n v="13505"/>
    <s v="San Pedro"/>
    <n v="100106"/>
    <s v="Frutos oleaginosos"/>
    <x v="1"/>
    <x v="1"/>
    <n v="1"/>
    <s v="Artesan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1"/>
    <s v="Artesan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13"/>
    <s v="Metropolitana"/>
    <n v="13303"/>
    <s v="Tiltil"/>
    <n v="100106"/>
    <s v="Frutos oleaginosos"/>
    <x v="1"/>
    <x v="1"/>
    <n v="2"/>
    <s v="Industri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1"/>
    <s v="Artesanal"/>
    <n v="8"/>
    <s v="Adobo (procesamiento de aceitunas)"/>
    <n v="2"/>
  </r>
  <r>
    <n v="5"/>
    <s v="Valparaíso"/>
    <n v="5706"/>
    <s v="Santa María"/>
    <n v="100106"/>
    <s v="Frutos oleaginosos"/>
    <x v="1"/>
    <x v="1"/>
    <n v="2"/>
    <s v="Industrial"/>
    <n v="8"/>
    <s v="Adobo (procesamiento de aceitunas)"/>
    <n v="2"/>
  </r>
  <r>
    <n v="15"/>
    <s v="Arica y Parinacota"/>
    <n v="15101"/>
    <s v="Arica"/>
    <n v="100106"/>
    <s v="Frutos oleaginosos"/>
    <x v="1"/>
    <x v="1"/>
    <n v="2"/>
    <s v="Industrial"/>
    <n v="9"/>
    <s v="Elaboración de aceite de oliva"/>
    <n v="3"/>
  </r>
  <r>
    <n v="15"/>
    <s v="Arica y Parinacota"/>
    <n v="15101"/>
    <s v="Arica"/>
    <n v="100106"/>
    <s v="Frutos oleaginosos"/>
    <x v="1"/>
    <x v="1"/>
    <n v="2"/>
    <s v="Industrial"/>
    <n v="9"/>
    <s v="Elaboración de aceite de oliva"/>
    <n v="3"/>
  </r>
  <r>
    <n v="15"/>
    <s v="Arica y Parinacota"/>
    <n v="15101"/>
    <s v="Arica"/>
    <n v="100106"/>
    <s v="Frutos oleaginosos"/>
    <x v="1"/>
    <x v="1"/>
    <n v="2"/>
    <s v="Industrial"/>
    <n v="9"/>
    <s v="Elaboración de aceite de oliva"/>
    <n v="3"/>
  </r>
  <r>
    <n v="15"/>
    <s v="Arica y Parinacota"/>
    <n v="15101"/>
    <s v="Arica"/>
    <n v="100106"/>
    <s v="Frutos oleaginosos"/>
    <x v="1"/>
    <x v="1"/>
    <n v="1"/>
    <s v="Artesanal"/>
    <n v="9"/>
    <s v="Elaboración de aceite de oliva"/>
    <n v="2"/>
  </r>
  <r>
    <n v="3"/>
    <s v="Atacama"/>
    <n v="3304"/>
    <s v="Huasco"/>
    <n v="100106"/>
    <s v="Frutos oleaginosos"/>
    <x v="1"/>
    <x v="1"/>
    <n v="2"/>
    <s v="Industrial"/>
    <n v="9"/>
    <s v="Elaboración de aceite de oliva"/>
    <n v="2"/>
  </r>
  <r>
    <n v="3"/>
    <s v="Atacama"/>
    <n v="3101"/>
    <s v="Copiapó"/>
    <n v="100106"/>
    <s v="Frutos oleaginosos"/>
    <x v="1"/>
    <x v="1"/>
    <n v="2"/>
    <s v="Industrial"/>
    <n v="9"/>
    <s v="Elaboración de aceite de oliva"/>
    <n v="3"/>
  </r>
  <r>
    <n v="3"/>
    <s v="Atacama"/>
    <n v="3303"/>
    <s v="Freirina"/>
    <n v="100106"/>
    <s v="Frutos oleaginosos"/>
    <x v="1"/>
    <x v="1"/>
    <n v="1"/>
    <s v="Artesanal"/>
    <n v="9"/>
    <s v="Elaboración de aceite de oliva"/>
    <n v="3"/>
  </r>
  <r>
    <n v="3"/>
    <s v="Atacama"/>
    <n v="3303"/>
    <s v="Freirina"/>
    <n v="100106"/>
    <s v="Frutos oleaginosos"/>
    <x v="1"/>
    <x v="1"/>
    <n v="1"/>
    <s v="Artesanal"/>
    <n v="9"/>
    <s v="Elaboración de aceite de oliva"/>
    <n v="3"/>
  </r>
  <r>
    <n v="3"/>
    <s v="Atacama"/>
    <n v="3303"/>
    <s v="Freirina"/>
    <n v="100106"/>
    <s v="Frutos oleaginosos"/>
    <x v="1"/>
    <x v="1"/>
    <n v="1"/>
    <s v="Artesanal"/>
    <n v="9"/>
    <s v="Elaboración de aceite de oliva"/>
    <n v="3"/>
  </r>
  <r>
    <n v="3"/>
    <s v="Atacama"/>
    <n v="3303"/>
    <s v="Freirina"/>
    <n v="100106"/>
    <s v="Frutos oleaginosos"/>
    <x v="1"/>
    <x v="1"/>
    <n v="1"/>
    <s v="Artesanal"/>
    <n v="9"/>
    <s v="Elaboración de aceite de oliva"/>
    <n v="3"/>
  </r>
  <r>
    <n v="3"/>
    <s v="Atacama"/>
    <n v="3303"/>
    <s v="Freirina"/>
    <n v="100106"/>
    <s v="Frutos oleaginosos"/>
    <x v="1"/>
    <x v="1"/>
    <n v="2"/>
    <s v="Industrial"/>
    <n v="9"/>
    <s v="Elaboración de aceite de oliva"/>
    <n v="3"/>
  </r>
  <r>
    <n v="3"/>
    <s v="Atacama"/>
    <n v="3304"/>
    <s v="Huasco"/>
    <n v="100106"/>
    <s v="Frutos oleaginosos"/>
    <x v="1"/>
    <x v="1"/>
    <n v="2"/>
    <s v="Industrial"/>
    <n v="9"/>
    <s v="Elaboración de aceite de oliva"/>
    <n v="3"/>
  </r>
  <r>
    <n v="3"/>
    <s v="Atacama"/>
    <n v="3304"/>
    <s v="Huasco"/>
    <n v="100106"/>
    <s v="Frutos oleaginosos"/>
    <x v="1"/>
    <x v="1"/>
    <n v="2"/>
    <s v="Industrial"/>
    <n v="9"/>
    <s v="Elaboración de aceite de oliva"/>
    <n v="3"/>
  </r>
  <r>
    <n v="3"/>
    <s v="Atacama"/>
    <n v="3301"/>
    <s v="Vallenar"/>
    <n v="100106"/>
    <s v="Frutos oleaginosos"/>
    <x v="1"/>
    <x v="1"/>
    <n v="2"/>
    <s v="Industrial"/>
    <n v="9"/>
    <s v="Elaboración de aceite de oliva"/>
    <n v="3"/>
  </r>
  <r>
    <n v="3"/>
    <s v="Atacama"/>
    <n v="3101"/>
    <s v="Copiapó"/>
    <n v="100106"/>
    <s v="Frutos oleaginosos"/>
    <x v="1"/>
    <x v="1"/>
    <n v="2"/>
    <s v="Industrial"/>
    <n v="9"/>
    <s v="Elaboración de aceite de oliva"/>
    <n v="3"/>
  </r>
  <r>
    <n v="3"/>
    <s v="Atacama"/>
    <n v="3303"/>
    <s v="Freirina"/>
    <n v="100106"/>
    <s v="Frutos oleaginosos"/>
    <x v="1"/>
    <x v="1"/>
    <n v="1"/>
    <s v="Artesanal"/>
    <n v="9"/>
    <s v="Elaboración de aceite de oliva"/>
    <n v="3"/>
  </r>
  <r>
    <n v="3"/>
    <s v="Atacama"/>
    <n v="3303"/>
    <s v="Freirina"/>
    <n v="100106"/>
    <s v="Frutos oleaginosos"/>
    <x v="1"/>
    <x v="1"/>
    <n v="1"/>
    <s v="Artesanal"/>
    <n v="9"/>
    <s v="Elaboración de aceite de oliva"/>
    <n v="1"/>
  </r>
  <r>
    <n v="3"/>
    <s v="Atacama"/>
    <n v="3303"/>
    <s v="Freirina"/>
    <n v="100106"/>
    <s v="Frutos oleaginosos"/>
    <x v="1"/>
    <x v="1"/>
    <n v="1"/>
    <s v="Artesanal"/>
    <n v="9"/>
    <s v="Elaboración de aceite de oliva"/>
    <n v="1"/>
  </r>
  <r>
    <n v="3"/>
    <s v="Atacama"/>
    <n v="3303"/>
    <s v="Freirina"/>
    <n v="100106"/>
    <s v="Frutos oleaginosos"/>
    <x v="1"/>
    <x v="1"/>
    <n v="1"/>
    <s v="Artesanal"/>
    <n v="9"/>
    <s v="Elaboración de aceite de oliva"/>
    <n v="3"/>
  </r>
  <r>
    <n v="3"/>
    <s v="Atacama"/>
    <n v="3303"/>
    <s v="Freirina"/>
    <n v="100106"/>
    <s v="Frutos oleaginosos"/>
    <x v="1"/>
    <x v="1"/>
    <n v="1"/>
    <s v="Artesanal"/>
    <n v="9"/>
    <s v="Elaboración de aceite de oliva"/>
    <n v="3"/>
  </r>
  <r>
    <n v="3"/>
    <s v="Atacama"/>
    <n v="3303"/>
    <s v="Freirina"/>
    <n v="100106"/>
    <s v="Frutos oleaginosos"/>
    <x v="1"/>
    <x v="1"/>
    <n v="1"/>
    <s v="Artesanal"/>
    <n v="9"/>
    <s v="Elaboración de aceite de oliva"/>
    <n v="1"/>
  </r>
  <r>
    <n v="3"/>
    <s v="Atacama"/>
    <n v="3303"/>
    <s v="Freirina"/>
    <n v="100106"/>
    <s v="Frutos oleaginosos"/>
    <x v="1"/>
    <x v="1"/>
    <n v="1"/>
    <s v="Artesanal"/>
    <n v="9"/>
    <s v="Elaboración de aceite de oliva"/>
    <n v="2"/>
  </r>
  <r>
    <n v="3"/>
    <s v="Atacama"/>
    <n v="3303"/>
    <s v="Freirina"/>
    <n v="100106"/>
    <s v="Frutos oleaginosos"/>
    <x v="1"/>
    <x v="1"/>
    <n v="1"/>
    <s v="Artesanal"/>
    <n v="9"/>
    <s v="Elaboración de aceite de oliva"/>
    <n v="1"/>
  </r>
  <r>
    <n v="3"/>
    <s v="Atacama"/>
    <n v="3303"/>
    <s v="Freirina"/>
    <n v="100106"/>
    <s v="Frutos oleaginosos"/>
    <x v="1"/>
    <x v="1"/>
    <n v="1"/>
    <s v="Artesanal"/>
    <n v="9"/>
    <s v="Elaboración de aceite de oliva"/>
    <n v="2"/>
  </r>
  <r>
    <n v="3"/>
    <s v="Atacama"/>
    <n v="3304"/>
    <s v="Huasco"/>
    <n v="100106"/>
    <s v="Frutos oleaginosos"/>
    <x v="1"/>
    <x v="1"/>
    <n v="1"/>
    <s v="Artesanal"/>
    <n v="9"/>
    <s v="Elaboración de aceite de oliva"/>
    <n v="4"/>
  </r>
  <r>
    <n v="3"/>
    <s v="Atacama"/>
    <n v="3304"/>
    <s v="Huasco"/>
    <n v="100106"/>
    <s v="Frutos oleaginosos"/>
    <x v="1"/>
    <x v="1"/>
    <n v="1"/>
    <s v="Artesanal"/>
    <n v="9"/>
    <s v="Elaboración de aceite de oliva"/>
    <n v="1"/>
  </r>
  <r>
    <n v="3"/>
    <s v="Atacama"/>
    <n v="3304"/>
    <s v="Huasco"/>
    <n v="100106"/>
    <s v="Frutos oleaginosos"/>
    <x v="1"/>
    <x v="1"/>
    <n v="1"/>
    <s v="Artesanal"/>
    <n v="9"/>
    <s v="Elaboración de aceite de oliva"/>
    <n v="4"/>
  </r>
  <r>
    <n v="3"/>
    <s v="Atacama"/>
    <n v="3304"/>
    <s v="Huasco"/>
    <n v="100106"/>
    <s v="Frutos oleaginosos"/>
    <x v="1"/>
    <x v="1"/>
    <n v="1"/>
    <s v="Artesanal"/>
    <n v="9"/>
    <s v="Elaboración de aceite de oliva"/>
    <n v="4"/>
  </r>
  <r>
    <n v="3"/>
    <s v="Atacama"/>
    <n v="3301"/>
    <s v="Vallenar"/>
    <n v="100106"/>
    <s v="Frutos oleaginosos"/>
    <x v="1"/>
    <x v="1"/>
    <n v="2"/>
    <s v="Industrial"/>
    <n v="9"/>
    <s v="Elaboración de aceite de oliva"/>
    <n v="1"/>
  </r>
  <r>
    <n v="3"/>
    <s v="Atacama"/>
    <n v="3102"/>
    <s v="Caldera"/>
    <n v="100106"/>
    <s v="Frutos oleaginosos"/>
    <x v="1"/>
    <x v="1"/>
    <n v="2"/>
    <s v="Industrial"/>
    <n v="9"/>
    <s v="Elaboración de aceite de oliva"/>
    <n v="3"/>
  </r>
  <r>
    <n v="3"/>
    <s v="Atacama"/>
    <n v="3101"/>
    <s v="Copiapó"/>
    <n v="100106"/>
    <s v="Frutos oleaginosos"/>
    <x v="1"/>
    <x v="1"/>
    <n v="2"/>
    <s v="Industrial"/>
    <n v="9"/>
    <s v="Elaboración de aceite de oliva"/>
    <n v="3"/>
  </r>
  <r>
    <n v="3"/>
    <s v="Atacama"/>
    <n v="3303"/>
    <s v="Freirina"/>
    <n v="100106"/>
    <s v="Frutos oleaginosos"/>
    <x v="1"/>
    <x v="1"/>
    <n v="2"/>
    <s v="Industrial"/>
    <n v="9"/>
    <s v="Elaboración de aceite de oliva"/>
    <n v="3"/>
  </r>
  <r>
    <n v="3"/>
    <s v="Atacama"/>
    <n v="3303"/>
    <s v="Freirina"/>
    <n v="100106"/>
    <s v="Frutos oleaginosos"/>
    <x v="1"/>
    <x v="1"/>
    <n v="1"/>
    <s v="Artesanal"/>
    <n v="9"/>
    <s v="Elaboración de aceite de oliva"/>
    <n v="2"/>
  </r>
  <r>
    <n v="3"/>
    <s v="Atacama"/>
    <n v="3303"/>
    <s v="Freirina"/>
    <n v="100106"/>
    <s v="Frutos oleaginosos"/>
    <x v="1"/>
    <x v="1"/>
    <n v="1"/>
    <s v="Artesanal"/>
    <n v="9"/>
    <s v="Elaboración de aceite de oliva"/>
    <n v="2"/>
  </r>
  <r>
    <n v="3"/>
    <s v="Atacama"/>
    <n v="3303"/>
    <s v="Freirina"/>
    <n v="100106"/>
    <s v="Frutos oleaginosos"/>
    <x v="1"/>
    <x v="1"/>
    <n v="1"/>
    <s v="Artesanal"/>
    <n v="9"/>
    <s v="Elaboración de aceite de oliva"/>
    <n v="2"/>
  </r>
  <r>
    <n v="3"/>
    <s v="Atacama"/>
    <n v="3303"/>
    <s v="Freirina"/>
    <n v="100106"/>
    <s v="Frutos oleaginosos"/>
    <x v="1"/>
    <x v="1"/>
    <n v="1"/>
    <s v="Artesanal"/>
    <n v="9"/>
    <s v="Elaboración de aceite de oliva"/>
    <n v="2"/>
  </r>
  <r>
    <n v="3"/>
    <s v="Atacama"/>
    <n v="3303"/>
    <s v="Freirina"/>
    <n v="100106"/>
    <s v="Frutos oleaginosos"/>
    <x v="1"/>
    <x v="1"/>
    <n v="1"/>
    <s v="Artesanal"/>
    <n v="9"/>
    <s v="Elaboración de aceite de oliva"/>
    <n v="3"/>
  </r>
  <r>
    <n v="3"/>
    <s v="Atacama"/>
    <n v="3303"/>
    <s v="Freirina"/>
    <n v="100106"/>
    <s v="Frutos oleaginosos"/>
    <x v="1"/>
    <x v="1"/>
    <n v="2"/>
    <s v="Industrial"/>
    <n v="9"/>
    <s v="Elaboración de aceite de oliva"/>
    <n v="3"/>
  </r>
  <r>
    <n v="3"/>
    <s v="Atacama"/>
    <n v="3303"/>
    <s v="Freirina"/>
    <n v="100106"/>
    <s v="Frutos oleaginosos"/>
    <x v="1"/>
    <x v="1"/>
    <n v="2"/>
    <s v="Industrial"/>
    <n v="9"/>
    <s v="Elaboración de aceite de oliva"/>
    <n v="3"/>
  </r>
  <r>
    <n v="3"/>
    <s v="Atacama"/>
    <n v="3303"/>
    <s v="Freirina"/>
    <n v="100106"/>
    <s v="Frutos oleaginosos"/>
    <x v="1"/>
    <x v="1"/>
    <n v="1"/>
    <s v="Artesanal"/>
    <n v="9"/>
    <s v="Elaboración de aceite de oliva"/>
    <n v="2"/>
  </r>
  <r>
    <n v="3"/>
    <s v="Atacama"/>
    <n v="3304"/>
    <s v="Huasco"/>
    <n v="100106"/>
    <s v="Frutos oleaginosos"/>
    <x v="1"/>
    <x v="1"/>
    <n v="2"/>
    <s v="Industrial"/>
    <n v="9"/>
    <s v="Elaboración de aceite de oliva"/>
    <n v="2"/>
  </r>
  <r>
    <n v="3"/>
    <s v="Atacama"/>
    <n v="3304"/>
    <s v="Huasco"/>
    <n v="100106"/>
    <s v="Frutos oleaginosos"/>
    <x v="1"/>
    <x v="1"/>
    <n v="1"/>
    <s v="Artesanal"/>
    <n v="9"/>
    <s v="Elaboración de aceite de oliva"/>
    <n v="3"/>
  </r>
  <r>
    <n v="3"/>
    <s v="Atacama"/>
    <n v="3301"/>
    <s v="Vallenar"/>
    <n v="100106"/>
    <s v="Frutos oleaginosos"/>
    <x v="1"/>
    <x v="1"/>
    <n v="2"/>
    <s v="Industrial"/>
    <n v="9"/>
    <s v="Elaboración de aceite de oliva"/>
    <n v="3"/>
  </r>
  <r>
    <n v="3"/>
    <s v="Atacama"/>
    <n v="3301"/>
    <s v="Vallenar"/>
    <n v="100106"/>
    <s v="Frutos oleaginosos"/>
    <x v="1"/>
    <x v="1"/>
    <n v="1"/>
    <s v="Artesanal"/>
    <n v="9"/>
    <s v="Elaboración de aceite de oliva"/>
    <n v="3"/>
  </r>
  <r>
    <n v="3"/>
    <s v="Atacama"/>
    <n v="3102"/>
    <s v="Caldera"/>
    <n v="100106"/>
    <s v="Frutos oleaginosos"/>
    <x v="1"/>
    <x v="1"/>
    <n v="2"/>
    <s v="Industrial"/>
    <n v="9"/>
    <s v="Elaboración de aceite de oliva"/>
    <n v="3"/>
  </r>
  <r>
    <n v="3"/>
    <s v="Atacama"/>
    <n v="3101"/>
    <s v="Copiapó"/>
    <n v="100106"/>
    <s v="Frutos oleaginosos"/>
    <x v="1"/>
    <x v="1"/>
    <n v="2"/>
    <s v="Industrial"/>
    <n v="9"/>
    <s v="Elaboración de aceite de oliva"/>
    <n v="2"/>
  </r>
  <r>
    <n v="3"/>
    <s v="Atacama"/>
    <n v="3101"/>
    <s v="Copiapó"/>
    <n v="100106"/>
    <s v="Frutos oleaginosos"/>
    <x v="1"/>
    <x v="1"/>
    <n v="2"/>
    <s v="Industrial"/>
    <n v="9"/>
    <s v="Elaboración de aceite de oliva"/>
    <n v="2"/>
  </r>
  <r>
    <n v="3"/>
    <s v="Atacama"/>
    <n v="3303"/>
    <s v="Freirina"/>
    <n v="100106"/>
    <s v="Frutos oleaginosos"/>
    <x v="1"/>
    <x v="1"/>
    <n v="1"/>
    <s v="Artesanal"/>
    <n v="9"/>
    <s v="Elaboración de aceite de oliva"/>
    <n v="3"/>
  </r>
  <r>
    <n v="3"/>
    <s v="Atacama"/>
    <n v="3303"/>
    <s v="Freirina"/>
    <n v="100106"/>
    <s v="Frutos oleaginosos"/>
    <x v="1"/>
    <x v="1"/>
    <n v="2"/>
    <s v="Industrial"/>
    <n v="9"/>
    <s v="Elaboración de aceite de oliva"/>
    <n v="3"/>
  </r>
  <r>
    <n v="3"/>
    <s v="Atacama"/>
    <n v="3303"/>
    <s v="Freirina"/>
    <n v="100106"/>
    <s v="Frutos oleaginosos"/>
    <x v="1"/>
    <x v="1"/>
    <n v="1"/>
    <s v="Artesanal"/>
    <n v="9"/>
    <s v="Elaboración de aceite de oliva"/>
    <n v="2"/>
  </r>
  <r>
    <n v="3"/>
    <s v="Atacama"/>
    <n v="3303"/>
    <s v="Freirina"/>
    <n v="100106"/>
    <s v="Frutos oleaginosos"/>
    <x v="1"/>
    <x v="1"/>
    <n v="2"/>
    <s v="Industrial"/>
    <n v="9"/>
    <s v="Elaboración de aceite de oliva"/>
    <n v="3"/>
  </r>
  <r>
    <n v="3"/>
    <s v="Atacama"/>
    <n v="3303"/>
    <s v="Freirina"/>
    <n v="100106"/>
    <s v="Frutos oleaginosos"/>
    <x v="1"/>
    <x v="1"/>
    <n v="1"/>
    <s v="Artesanal"/>
    <n v="9"/>
    <s v="Elaboración de aceite de oliva"/>
    <n v="2"/>
  </r>
  <r>
    <n v="3"/>
    <s v="Atacama"/>
    <n v="3304"/>
    <s v="Huasco"/>
    <n v="100106"/>
    <s v="Frutos oleaginosos"/>
    <x v="1"/>
    <x v="1"/>
    <n v="2"/>
    <s v="Industrial"/>
    <n v="9"/>
    <s v="Elaboración de aceite de oliva"/>
    <n v="2"/>
  </r>
  <r>
    <n v="3"/>
    <s v="Atacama"/>
    <n v="3304"/>
    <s v="Huasco"/>
    <n v="100106"/>
    <s v="Frutos oleaginosos"/>
    <x v="1"/>
    <x v="1"/>
    <n v="1"/>
    <s v="Artesanal"/>
    <n v="9"/>
    <s v="Elaboración de aceite de oliva"/>
    <n v="3"/>
  </r>
  <r>
    <n v="3"/>
    <s v="Atacama"/>
    <n v="3304"/>
    <s v="Huasco"/>
    <n v="100106"/>
    <s v="Frutos oleaginosos"/>
    <x v="1"/>
    <x v="1"/>
    <n v="1"/>
    <s v="Artesanal"/>
    <n v="9"/>
    <s v="Elaboración de aceite de oliva"/>
    <n v="3"/>
  </r>
  <r>
    <n v="3"/>
    <s v="Atacama"/>
    <n v="3301"/>
    <s v="Vallenar"/>
    <n v="100106"/>
    <s v="Frutos oleaginosos"/>
    <x v="1"/>
    <x v="1"/>
    <n v="2"/>
    <s v="Industrial"/>
    <n v="9"/>
    <s v="Elaboración de aceite de oliva"/>
    <n v="3"/>
  </r>
  <r>
    <n v="4"/>
    <s v="Coquimbo"/>
    <n v="4301"/>
    <s v="Ovalle"/>
    <n v="100106"/>
    <s v="Frutos oleaginosos"/>
    <x v="1"/>
    <x v="1"/>
    <n v="2"/>
    <s v="Industrial"/>
    <n v="9"/>
    <s v="Elaboración de aceite de oliva"/>
    <n v="1"/>
  </r>
  <r>
    <n v="4"/>
    <s v="Coquimbo"/>
    <n v="4104"/>
    <s v="La Higuera"/>
    <n v="100106"/>
    <s v="Frutos oleaginosos"/>
    <x v="1"/>
    <x v="1"/>
    <n v="1"/>
    <s v="Artesanal"/>
    <n v="9"/>
    <s v="Elaboración de aceite de oliva"/>
    <n v="3"/>
  </r>
  <r>
    <n v="4"/>
    <s v="Coquimbo"/>
    <n v="4104"/>
    <s v="La Higuera"/>
    <n v="100106"/>
    <s v="Frutos oleaginosos"/>
    <x v="1"/>
    <x v="1"/>
    <n v="1"/>
    <s v="Artesanal"/>
    <n v="9"/>
    <s v="Elaboración de aceite de oliva"/>
    <n v="3"/>
  </r>
  <r>
    <n v="4"/>
    <s v="Coquimbo"/>
    <n v="4203"/>
    <s v="Los Vilos"/>
    <n v="100106"/>
    <s v="Frutos oleaginosos"/>
    <x v="1"/>
    <x v="1"/>
    <n v="2"/>
    <s v="Industrial"/>
    <n v="9"/>
    <s v="Elaboración de aceite de oliva"/>
    <n v="3"/>
  </r>
  <r>
    <n v="4"/>
    <s v="Coquimbo"/>
    <n v="4301"/>
    <s v="Ovalle"/>
    <n v="100106"/>
    <s v="Frutos oleaginosos"/>
    <x v="1"/>
    <x v="1"/>
    <n v="2"/>
    <s v="Industrial"/>
    <n v="9"/>
    <s v="Elaboración de aceite de oliva"/>
    <n v="1"/>
  </r>
  <r>
    <n v="4"/>
    <s v="Coquimbo"/>
    <n v="4301"/>
    <s v="Ovalle"/>
    <n v="100106"/>
    <s v="Frutos oleaginosos"/>
    <x v="1"/>
    <x v="1"/>
    <n v="2"/>
    <s v="Industrial"/>
    <n v="9"/>
    <s v="Elaboración de aceite de oliva"/>
    <n v="1"/>
  </r>
  <r>
    <n v="4"/>
    <s v="Coquimbo"/>
    <n v="4104"/>
    <s v="La Higuera"/>
    <n v="100106"/>
    <s v="Frutos oleaginosos"/>
    <x v="1"/>
    <x v="1"/>
    <n v="2"/>
    <s v="Industrial"/>
    <n v="9"/>
    <s v="Elaboración de aceite de oliva"/>
    <n v="3"/>
  </r>
  <r>
    <n v="4"/>
    <s v="Coquimbo"/>
    <n v="4104"/>
    <s v="La Higuera"/>
    <n v="100106"/>
    <s v="Frutos oleaginosos"/>
    <x v="1"/>
    <x v="1"/>
    <n v="2"/>
    <s v="Industrial"/>
    <n v="9"/>
    <s v="Elaboración de aceite de oliva"/>
    <n v="3"/>
  </r>
  <r>
    <n v="4"/>
    <s v="Coquimbo"/>
    <n v="4203"/>
    <s v="Los Vilos"/>
    <n v="100106"/>
    <s v="Frutos oleaginosos"/>
    <x v="1"/>
    <x v="1"/>
    <n v="2"/>
    <s v="Industrial"/>
    <n v="9"/>
    <s v="Elaboración de aceite de oliva"/>
    <n v="3"/>
  </r>
  <r>
    <n v="4"/>
    <s v="Coquimbo"/>
    <n v="4301"/>
    <s v="Ovalle"/>
    <n v="100106"/>
    <s v="Frutos oleaginosos"/>
    <x v="1"/>
    <x v="1"/>
    <n v="2"/>
    <s v="Industrial"/>
    <n v="9"/>
    <s v="Elaboración de aceite de oliva"/>
    <n v="1"/>
  </r>
  <r>
    <n v="4"/>
    <s v="Coquimbo"/>
    <n v="4301"/>
    <s v="Ovalle"/>
    <n v="100106"/>
    <s v="Frutos oleaginosos"/>
    <x v="1"/>
    <x v="1"/>
    <n v="2"/>
    <s v="Industrial"/>
    <n v="9"/>
    <s v="Elaboración de aceite de oliva"/>
    <n v="1"/>
  </r>
  <r>
    <n v="4"/>
    <s v="Coquimbo"/>
    <n v="4301"/>
    <s v="Ovalle"/>
    <n v="100106"/>
    <s v="Frutos oleaginosos"/>
    <x v="1"/>
    <x v="1"/>
    <n v="2"/>
    <s v="Industrial"/>
    <n v="9"/>
    <s v="Elaboración de aceite de oliva"/>
    <n v="3"/>
  </r>
  <r>
    <n v="4"/>
    <s v="Coquimbo"/>
    <n v="4301"/>
    <s v="Ovalle"/>
    <n v="100106"/>
    <s v="Frutos oleaginosos"/>
    <x v="1"/>
    <x v="1"/>
    <n v="2"/>
    <s v="Industrial"/>
    <n v="9"/>
    <s v="Elaboración de aceite de oliva"/>
    <n v="3"/>
  </r>
  <r>
    <n v="4"/>
    <s v="Coquimbo"/>
    <n v="4102"/>
    <s v="Coquimbo"/>
    <n v="100106"/>
    <s v="Frutos oleaginosos"/>
    <x v="1"/>
    <x v="1"/>
    <n v="2"/>
    <s v="Industrial"/>
    <n v="9"/>
    <s v="Elaboración de aceite de oliva"/>
    <n v="1"/>
  </r>
  <r>
    <n v="4"/>
    <s v="Coquimbo"/>
    <n v="4104"/>
    <s v="La Higuera"/>
    <n v="100106"/>
    <s v="Frutos oleaginosos"/>
    <x v="1"/>
    <x v="1"/>
    <n v="2"/>
    <s v="Industrial"/>
    <n v="9"/>
    <s v="Elaboración de aceite de oliva"/>
    <n v="3"/>
  </r>
  <r>
    <n v="4"/>
    <s v="Coquimbo"/>
    <n v="4104"/>
    <s v="La Higuera"/>
    <n v="100106"/>
    <s v="Frutos oleaginosos"/>
    <x v="1"/>
    <x v="1"/>
    <n v="2"/>
    <s v="Industrial"/>
    <n v="9"/>
    <s v="Elaboración de aceite de oliva"/>
    <n v="3"/>
  </r>
  <r>
    <n v="4"/>
    <s v="Coquimbo"/>
    <n v="4104"/>
    <s v="La Higuera"/>
    <n v="100106"/>
    <s v="Frutos oleaginosos"/>
    <x v="1"/>
    <x v="1"/>
    <n v="2"/>
    <s v="Industrial"/>
    <n v="9"/>
    <s v="Elaboración de aceite de oliva"/>
    <n v="3"/>
  </r>
  <r>
    <n v="4"/>
    <s v="Coquimbo"/>
    <n v="4203"/>
    <s v="Los Vilos"/>
    <n v="100106"/>
    <s v="Frutos oleaginosos"/>
    <x v="1"/>
    <x v="1"/>
    <n v="2"/>
    <s v="Industrial"/>
    <n v="9"/>
    <s v="Elaboración de aceite de oliva"/>
    <n v="3"/>
  </r>
  <r>
    <n v="4"/>
    <s v="Coquimbo"/>
    <n v="4301"/>
    <s v="Ovalle"/>
    <n v="100106"/>
    <s v="Frutos oleaginosos"/>
    <x v="1"/>
    <x v="1"/>
    <n v="2"/>
    <s v="Industrial"/>
    <n v="9"/>
    <s v="Elaboración de aceite de oliva"/>
    <n v="3"/>
  </r>
  <r>
    <n v="4"/>
    <s v="Coquimbo"/>
    <n v="4301"/>
    <s v="Ovalle"/>
    <n v="100106"/>
    <s v="Frutos oleaginosos"/>
    <x v="1"/>
    <x v="1"/>
    <n v="2"/>
    <s v="Industrial"/>
    <n v="9"/>
    <s v="Elaboración de aceite de oliva"/>
    <n v="3"/>
  </r>
  <r>
    <n v="4"/>
    <s v="Coquimbo"/>
    <n v="4301"/>
    <s v="Ovalle"/>
    <n v="100105"/>
    <s v="Frutos secos"/>
    <x v="42"/>
    <x v="42"/>
    <n v="2"/>
    <s v="Industrial"/>
    <n v="9"/>
    <s v="Elaboración de aceite de oliva"/>
    <n v="3"/>
  </r>
  <r>
    <n v="4"/>
    <s v="Coquimbo"/>
    <n v="4301"/>
    <s v="Ovalle"/>
    <n v="100106"/>
    <s v="Frutos oleaginosos"/>
    <x v="1"/>
    <x v="1"/>
    <n v="2"/>
    <s v="Industrial"/>
    <n v="9"/>
    <s v="Elaboración de aceite de oliva"/>
    <n v="2"/>
  </r>
  <r>
    <n v="4"/>
    <s v="Coquimbo"/>
    <n v="4301"/>
    <s v="Ovalle"/>
    <n v="100106"/>
    <s v="Frutos oleaginosos"/>
    <x v="1"/>
    <x v="1"/>
    <n v="2"/>
    <s v="Industrial"/>
    <n v="9"/>
    <s v="Elaboración de aceite de oliva"/>
    <n v="3"/>
  </r>
  <r>
    <n v="4"/>
    <s v="Coquimbo"/>
    <n v="4102"/>
    <s v="Coquimbo"/>
    <n v="100106"/>
    <s v="Frutos oleaginosos"/>
    <x v="1"/>
    <x v="1"/>
    <n v="2"/>
    <s v="Industrial"/>
    <n v="9"/>
    <s v="Elaboración de aceite de oliva"/>
    <n v="1"/>
  </r>
  <r>
    <n v="4"/>
    <s v="Coquimbo"/>
    <n v="4104"/>
    <s v="La Higuera"/>
    <n v="100106"/>
    <s v="Frutos oleaginosos"/>
    <x v="1"/>
    <x v="1"/>
    <n v="2"/>
    <s v="Industrial"/>
    <n v="9"/>
    <s v="Elaboración de aceite de oliva"/>
    <n v="3"/>
  </r>
  <r>
    <n v="4"/>
    <s v="Coquimbo"/>
    <n v="4104"/>
    <s v="La Higuera"/>
    <n v="100106"/>
    <s v="Frutos oleaginosos"/>
    <x v="1"/>
    <x v="1"/>
    <n v="2"/>
    <s v="Industrial"/>
    <n v="9"/>
    <s v="Elaboración de aceite de oliva"/>
    <n v="3"/>
  </r>
  <r>
    <n v="4"/>
    <s v="Coquimbo"/>
    <n v="4104"/>
    <s v="La Higuera"/>
    <n v="100106"/>
    <s v="Frutos oleaginosos"/>
    <x v="1"/>
    <x v="1"/>
    <n v="1"/>
    <s v="Artesanal"/>
    <n v="9"/>
    <s v="Elaboración de aceite de oliva"/>
    <n v="3"/>
  </r>
  <r>
    <n v="4"/>
    <s v="Coquimbo"/>
    <n v="4203"/>
    <s v="Los Vilos"/>
    <n v="100106"/>
    <s v="Frutos oleaginosos"/>
    <x v="1"/>
    <x v="1"/>
    <n v="2"/>
    <s v="Industrial"/>
    <n v="9"/>
    <s v="Elaboración de aceite de oliva"/>
    <n v="3"/>
  </r>
  <r>
    <n v="4"/>
    <s v="Coquimbo"/>
    <n v="4301"/>
    <s v="Ovalle"/>
    <n v="100106"/>
    <s v="Frutos oleaginosos"/>
    <x v="1"/>
    <x v="1"/>
    <n v="2"/>
    <s v="Industrial"/>
    <n v="9"/>
    <s v="Elaboración de aceite de oliva"/>
    <n v="2"/>
  </r>
  <r>
    <n v="4"/>
    <s v="Coquimbo"/>
    <n v="4301"/>
    <s v="Ovalle"/>
    <n v="100106"/>
    <s v="Frutos oleaginosos"/>
    <x v="1"/>
    <x v="1"/>
    <n v="2"/>
    <s v="Industrial"/>
    <n v="9"/>
    <s v="Elaboración de aceite de oliva"/>
    <n v="3"/>
  </r>
  <r>
    <n v="4"/>
    <s v="Coquimbo"/>
    <n v="4301"/>
    <s v="Ovalle"/>
    <n v="100106"/>
    <s v="Frutos oleaginosos"/>
    <x v="1"/>
    <x v="1"/>
    <n v="2"/>
    <s v="Industrial"/>
    <n v="9"/>
    <s v="Elaboración de aceite de oliva"/>
    <n v="2"/>
  </r>
  <r>
    <n v="4"/>
    <s v="Coquimbo"/>
    <n v="4301"/>
    <s v="Ovalle"/>
    <n v="100106"/>
    <s v="Frutos oleaginosos"/>
    <x v="1"/>
    <x v="1"/>
    <n v="2"/>
    <s v="Industrial"/>
    <n v="9"/>
    <s v="Elaboración de aceite de oliva"/>
    <n v="2"/>
  </r>
  <r>
    <n v="4"/>
    <s v="Coquimbo"/>
    <n v="4301"/>
    <s v="Ovalle"/>
    <n v="100106"/>
    <s v="Frutos oleaginosos"/>
    <x v="1"/>
    <x v="1"/>
    <n v="2"/>
    <s v="Industrial"/>
    <n v="9"/>
    <s v="Elaboración de aceite de oliva"/>
    <n v="3"/>
  </r>
  <r>
    <n v="4"/>
    <s v="Coquimbo"/>
    <n v="4301"/>
    <s v="Ovalle"/>
    <n v="100106"/>
    <s v="Frutos oleaginosos"/>
    <x v="1"/>
    <x v="1"/>
    <n v="2"/>
    <s v="Industrial"/>
    <n v="9"/>
    <s v="Elaboración de aceite de oliva"/>
    <n v="3"/>
  </r>
  <r>
    <n v="4"/>
    <s v="Coquimbo"/>
    <n v="4301"/>
    <s v="Ovalle"/>
    <n v="100106"/>
    <s v="Frutos oleaginosos"/>
    <x v="1"/>
    <x v="1"/>
    <n v="2"/>
    <s v="Industrial"/>
    <n v="9"/>
    <s v="Elaboración de aceite de oliva"/>
    <n v="3"/>
  </r>
  <r>
    <n v="5"/>
    <s v="Valparaíso"/>
    <n v="5702"/>
    <s v="Catemu"/>
    <n v="100106"/>
    <s v="Frutos oleaginosos"/>
    <x v="1"/>
    <x v="1"/>
    <n v="1"/>
    <s v="Artesanal"/>
    <n v="9"/>
    <s v="Elaboración de aceite de oliva"/>
    <n v="3"/>
  </r>
  <r>
    <n v="5"/>
    <s v="Valparaíso"/>
    <n v="5501"/>
    <s v="Quillota"/>
    <n v="100106"/>
    <s v="Frutos oleaginosos"/>
    <x v="1"/>
    <x v="1"/>
    <n v="2"/>
    <s v="Industrial"/>
    <n v="9"/>
    <s v="Elaboración de aceite de oliva"/>
    <n v="3"/>
  </r>
  <r>
    <n v="5"/>
    <s v="Valparaíso"/>
    <n v="5401"/>
    <s v="La Ligua"/>
    <n v="100106"/>
    <s v="Frutos oleaginosos"/>
    <x v="1"/>
    <x v="1"/>
    <n v="2"/>
    <s v="Industrial"/>
    <n v="9"/>
    <s v="Elaboración de aceite de oliva"/>
    <n v="3"/>
  </r>
  <r>
    <n v="5"/>
    <s v="Valparaíso"/>
    <n v="5506"/>
    <s v="Nogales"/>
    <n v="100106"/>
    <s v="Frutos oleaginosos"/>
    <x v="1"/>
    <x v="1"/>
    <n v="2"/>
    <s v="Industrial"/>
    <n v="9"/>
    <s v="Elaboración de aceite de oliva"/>
    <n v="3"/>
  </r>
  <r>
    <n v="5"/>
    <s v="Valparaíso"/>
    <n v="5501"/>
    <s v="Quillota"/>
    <n v="100106"/>
    <s v="Frutos oleaginosos"/>
    <x v="1"/>
    <x v="1"/>
    <n v="2"/>
    <s v="Industrial"/>
    <n v="9"/>
    <s v="Elaboración de aceite de oliva"/>
    <n v="3"/>
  </r>
  <r>
    <n v="5"/>
    <s v="Valparaíso"/>
    <n v="5501"/>
    <s v="Quillota"/>
    <n v="100106"/>
    <s v="Frutos oleaginosos"/>
    <x v="37"/>
    <x v="37"/>
    <n v="2"/>
    <s v="Industrial"/>
    <n v="9"/>
    <s v="Elaboración de aceite de oliva"/>
    <n v="3"/>
  </r>
  <r>
    <n v="5"/>
    <s v="Valparaíso"/>
    <n v="5401"/>
    <s v="La Ligua"/>
    <n v="100106"/>
    <s v="Frutos oleaginosos"/>
    <x v="1"/>
    <x v="1"/>
    <n v="2"/>
    <s v="Industrial"/>
    <n v="9"/>
    <s v="Elaboración de aceite de oliva"/>
    <n v="2"/>
  </r>
  <r>
    <n v="5"/>
    <s v="Valparaíso"/>
    <n v="5506"/>
    <s v="Nogales"/>
    <n v="100106"/>
    <s v="Frutos oleaginosos"/>
    <x v="1"/>
    <x v="1"/>
    <n v="2"/>
    <s v="Industrial"/>
    <n v="9"/>
    <s v="Elaboración de aceite de oliva"/>
    <n v="3"/>
  </r>
  <r>
    <n v="5"/>
    <s v="Valparaíso"/>
    <n v="5501"/>
    <s v="Quillota"/>
    <n v="100106"/>
    <s v="Frutos oleaginosos"/>
    <x v="1"/>
    <x v="1"/>
    <n v="2"/>
    <s v="Industrial"/>
    <n v="9"/>
    <s v="Elaboración de aceite de oliva"/>
    <n v="3"/>
  </r>
  <r>
    <n v="5"/>
    <s v="Valparaíso"/>
    <n v="5601"/>
    <s v="San Antonio"/>
    <n v="100106"/>
    <s v="Frutos oleaginosos"/>
    <x v="1"/>
    <x v="1"/>
    <n v="2"/>
    <s v="Industrial"/>
    <n v="9"/>
    <s v="Elaboración de aceite de oliva"/>
    <n v="3"/>
  </r>
  <r>
    <n v="5"/>
    <s v="Valparaíso"/>
    <n v="5601"/>
    <s v="San Antonio"/>
    <n v="100106"/>
    <s v="Frutos oleaginosos"/>
    <x v="1"/>
    <x v="1"/>
    <n v="2"/>
    <s v="Industrial"/>
    <n v="9"/>
    <s v="Elaboración de aceite de oliva"/>
    <n v="2"/>
  </r>
  <r>
    <n v="5"/>
    <s v="Valparaíso"/>
    <n v="5706"/>
    <s v="Santa María"/>
    <n v="100106"/>
    <s v="Frutos oleaginosos"/>
    <x v="1"/>
    <x v="1"/>
    <n v="1"/>
    <s v="Artesanal"/>
    <n v="9"/>
    <s v="Elaboración de aceite de oliva"/>
    <n v="3"/>
  </r>
  <r>
    <n v="5"/>
    <s v="Valparaíso"/>
    <n v="5706"/>
    <s v="Santa María"/>
    <n v="100106"/>
    <s v="Frutos oleaginosos"/>
    <x v="1"/>
    <x v="1"/>
    <n v="2"/>
    <s v="Industrial"/>
    <n v="9"/>
    <s v="Elaboración de aceite de oliva"/>
    <n v="3"/>
  </r>
  <r>
    <n v="5"/>
    <s v="Valparaíso"/>
    <n v="5706"/>
    <s v="Santa María"/>
    <n v="100106"/>
    <s v="Frutos oleaginosos"/>
    <x v="1"/>
    <x v="1"/>
    <n v="1"/>
    <s v="Artesanal"/>
    <n v="9"/>
    <s v="Elaboración de aceite de oliva"/>
    <n v="3"/>
  </r>
  <r>
    <n v="5"/>
    <s v="Valparaíso"/>
    <n v="5602"/>
    <s v="Algarrobo"/>
    <n v="100106"/>
    <s v="Frutos oleaginosos"/>
    <x v="1"/>
    <x v="1"/>
    <n v="2"/>
    <s v="Industrial"/>
    <n v="9"/>
    <s v="Elaboración de aceite de oliva"/>
    <n v="3"/>
  </r>
  <r>
    <n v="5"/>
    <s v="Valparaíso"/>
    <n v="5503"/>
    <s v="Hijuelas"/>
    <n v="100106"/>
    <s v="Frutos oleaginosos"/>
    <x v="1"/>
    <x v="1"/>
    <n v="1"/>
    <s v="Artesanal"/>
    <n v="9"/>
    <s v="Elaboración de aceite de oliva"/>
    <n v="2"/>
  </r>
  <r>
    <n v="5"/>
    <s v="Valparaíso"/>
    <n v="5401"/>
    <s v="La Ligua"/>
    <n v="100106"/>
    <s v="Frutos oleaginosos"/>
    <x v="1"/>
    <x v="1"/>
    <n v="2"/>
    <s v="Industrial"/>
    <n v="9"/>
    <s v="Elaboración de aceite de oliva"/>
    <n v="1"/>
  </r>
  <r>
    <n v="5"/>
    <s v="Valparaíso"/>
    <n v="5401"/>
    <s v="La Ligua"/>
    <n v="100106"/>
    <s v="Frutos oleaginosos"/>
    <x v="1"/>
    <x v="1"/>
    <n v="2"/>
    <s v="Industrial"/>
    <n v="9"/>
    <s v="Elaboración de aceite de oliva"/>
    <n v="3"/>
  </r>
  <r>
    <n v="5"/>
    <s v="Valparaíso"/>
    <n v="5506"/>
    <s v="Nogales"/>
    <n v="100106"/>
    <s v="Frutos oleaginosos"/>
    <x v="1"/>
    <x v="1"/>
    <n v="2"/>
    <s v="Industrial"/>
    <n v="9"/>
    <s v="Elaboración de aceite de oliva"/>
    <n v="3"/>
  </r>
  <r>
    <n v="5"/>
    <s v="Valparaíso"/>
    <n v="5506"/>
    <s v="Nogales"/>
    <n v="100106"/>
    <s v="Frutos oleaginosos"/>
    <x v="1"/>
    <x v="1"/>
    <n v="2"/>
    <s v="Industrial"/>
    <n v="9"/>
    <s v="Elaboración de aceite de oliva"/>
    <n v="3"/>
  </r>
  <r>
    <n v="5"/>
    <s v="Valparaíso"/>
    <n v="5501"/>
    <s v="Quillota"/>
    <n v="100106"/>
    <s v="Frutos oleaginosos"/>
    <x v="1"/>
    <x v="1"/>
    <n v="2"/>
    <s v="Industrial"/>
    <n v="9"/>
    <s v="Elaboración de aceite de oliva"/>
    <n v="3"/>
  </r>
  <r>
    <n v="5"/>
    <s v="Valparaíso"/>
    <n v="5107"/>
    <s v="Quintero"/>
    <n v="100106"/>
    <s v="Frutos oleaginosos"/>
    <x v="1"/>
    <x v="1"/>
    <n v="1"/>
    <s v="Artesanal"/>
    <n v="9"/>
    <s v="Elaboración de aceite de oliva"/>
    <n v="2"/>
  </r>
  <r>
    <n v="5"/>
    <s v="Valparaíso"/>
    <n v="5601"/>
    <s v="San Antonio"/>
    <n v="100106"/>
    <s v="Frutos oleaginosos"/>
    <x v="1"/>
    <x v="1"/>
    <n v="2"/>
    <s v="Industrial"/>
    <n v="9"/>
    <s v="Elaboración de aceite de oliva"/>
    <n v="3"/>
  </r>
  <r>
    <n v="5"/>
    <s v="Valparaíso"/>
    <n v="5706"/>
    <s v="Santa María"/>
    <n v="100106"/>
    <s v="Frutos oleaginosos"/>
    <x v="1"/>
    <x v="1"/>
    <n v="1"/>
    <s v="Artesanal"/>
    <n v="9"/>
    <s v="Elaboración de aceite de oliva"/>
    <n v="3"/>
  </r>
  <r>
    <n v="5"/>
    <s v="Valparaíso"/>
    <n v="5706"/>
    <s v="Santa María"/>
    <n v="100106"/>
    <s v="Frutos oleaginosos"/>
    <x v="1"/>
    <x v="1"/>
    <n v="1"/>
    <s v="Artesanal"/>
    <n v="9"/>
    <s v="Elaboración de aceite de oliva"/>
    <n v="3"/>
  </r>
  <r>
    <n v="5"/>
    <s v="Valparaíso"/>
    <n v="5706"/>
    <s v="Santa María"/>
    <n v="100106"/>
    <s v="Frutos oleaginosos"/>
    <x v="1"/>
    <x v="1"/>
    <n v="2"/>
    <s v="Industrial"/>
    <n v="9"/>
    <s v="Elaboración de aceite de oliva"/>
    <n v="3"/>
  </r>
  <r>
    <n v="5"/>
    <s v="Valparaíso"/>
    <n v="5405"/>
    <s v="Zapallar"/>
    <n v="100106"/>
    <s v="Frutos oleaginosos"/>
    <x v="1"/>
    <x v="1"/>
    <n v="2"/>
    <s v="Industrial"/>
    <n v="9"/>
    <s v="Elaboración de aceite de oliva"/>
    <n v="2"/>
  </r>
  <r>
    <n v="6"/>
    <s v="O'Higgins"/>
    <n v="6109"/>
    <s v="Malloa"/>
    <n v="100106"/>
    <s v="Frutos oleaginosos"/>
    <x v="1"/>
    <x v="1"/>
    <n v="2"/>
    <s v="Industrial"/>
    <n v="9"/>
    <s v="Elaboración de aceite de oliva"/>
    <n v="3"/>
  </r>
  <r>
    <n v="6"/>
    <s v="O'Higgins"/>
    <n v="6202"/>
    <s v="La Estrella"/>
    <n v="100106"/>
    <s v="Frutos oleaginosos"/>
    <x v="1"/>
    <x v="1"/>
    <n v="2"/>
    <s v="Industrial"/>
    <n v="9"/>
    <s v="Elaboración de aceite de oliva"/>
    <n v="3"/>
  </r>
  <r>
    <n v="6"/>
    <s v="O'Higgins"/>
    <n v="6304"/>
    <s v="Lolol"/>
    <n v="100106"/>
    <s v="Frutos oleaginosos"/>
    <x v="1"/>
    <x v="1"/>
    <n v="2"/>
    <s v="Industrial"/>
    <n v="9"/>
    <s v="Elaboración de aceite de oliva"/>
    <n v="3"/>
  </r>
  <r>
    <n v="6"/>
    <s v="O'Higgins"/>
    <n v="6304"/>
    <s v="Lolol"/>
    <n v="100106"/>
    <s v="Frutos oleaginosos"/>
    <x v="1"/>
    <x v="1"/>
    <n v="2"/>
    <s v="Industrial"/>
    <n v="9"/>
    <s v="Elaboración de aceite de oliva"/>
    <n v="3"/>
  </r>
  <r>
    <n v="6"/>
    <s v="O'Higgins"/>
    <n v="6109"/>
    <s v="Malloa"/>
    <n v="100106"/>
    <s v="Frutos oleaginosos"/>
    <x v="1"/>
    <x v="1"/>
    <n v="2"/>
    <s v="Industrial"/>
    <n v="9"/>
    <s v="Elaboración de aceite de oliva"/>
    <n v="1"/>
  </r>
  <r>
    <n v="6"/>
    <s v="O'Higgins"/>
    <n v="6204"/>
    <s v="Marchihue"/>
    <n v="100106"/>
    <s v="Frutos oleaginosos"/>
    <x v="1"/>
    <x v="1"/>
    <n v="2"/>
    <s v="Industrial"/>
    <n v="9"/>
    <s v="Elaboración de aceite de oliva"/>
    <n v="2"/>
  </r>
  <r>
    <n v="6"/>
    <s v="O'Higgins"/>
    <n v="6307"/>
    <s v="Peralillo"/>
    <n v="100106"/>
    <s v="Frutos oleaginosos"/>
    <x v="1"/>
    <x v="1"/>
    <n v="2"/>
    <s v="Industrial"/>
    <n v="9"/>
    <s v="Elaboración de aceite de oliva"/>
    <n v="2"/>
  </r>
  <r>
    <n v="6"/>
    <s v="O'Higgins"/>
    <n v="6202"/>
    <s v="La Estrella"/>
    <n v="100106"/>
    <s v="Frutos oleaginosos"/>
    <x v="1"/>
    <x v="1"/>
    <n v="2"/>
    <s v="Industrial"/>
    <n v="9"/>
    <s v="Elaboración de aceite de oliva"/>
    <n v="3"/>
  </r>
  <r>
    <n v="6"/>
    <s v="O'Higgins"/>
    <n v="6202"/>
    <s v="La Estrella"/>
    <n v="100106"/>
    <s v="Frutos oleaginosos"/>
    <x v="1"/>
    <x v="1"/>
    <n v="2"/>
    <s v="Industrial"/>
    <n v="9"/>
    <s v="Elaboración de aceite de oliva"/>
    <n v="3"/>
  </r>
  <r>
    <n v="6"/>
    <s v="O'Higgins"/>
    <n v="6202"/>
    <s v="La Estrella"/>
    <n v="100106"/>
    <s v="Frutos oleaginosos"/>
    <x v="1"/>
    <x v="1"/>
    <n v="2"/>
    <s v="Industrial"/>
    <n v="9"/>
    <s v="Elaboración de aceite de oliva"/>
    <n v="3"/>
  </r>
  <r>
    <n v="6"/>
    <s v="O'Higgins"/>
    <n v="6304"/>
    <s v="Lolol"/>
    <n v="100106"/>
    <s v="Frutos oleaginosos"/>
    <x v="1"/>
    <x v="1"/>
    <n v="2"/>
    <s v="Industrial"/>
    <n v="9"/>
    <s v="Elaboración de aceite de oliva"/>
    <n v="2"/>
  </r>
  <r>
    <n v="6"/>
    <s v="O'Higgins"/>
    <n v="6304"/>
    <s v="Lolol"/>
    <n v="100106"/>
    <s v="Frutos oleaginosos"/>
    <x v="1"/>
    <x v="1"/>
    <n v="2"/>
    <s v="Industrial"/>
    <n v="9"/>
    <s v="Elaboración de aceite de oliva"/>
    <n v="3"/>
  </r>
  <r>
    <n v="6"/>
    <s v="O'Higgins"/>
    <n v="6304"/>
    <s v="Lolol"/>
    <n v="100106"/>
    <s v="Frutos oleaginosos"/>
    <x v="1"/>
    <x v="1"/>
    <n v="2"/>
    <s v="Industrial"/>
    <n v="9"/>
    <s v="Elaboración de aceite de oliva"/>
    <n v="3"/>
  </r>
  <r>
    <n v="6"/>
    <s v="O'Higgins"/>
    <n v="6109"/>
    <s v="Malloa"/>
    <n v="100106"/>
    <s v="Frutos oleaginosos"/>
    <x v="1"/>
    <x v="1"/>
    <n v="2"/>
    <s v="Industrial"/>
    <n v="9"/>
    <s v="Elaboración de aceite de oliva"/>
    <n v="3"/>
  </r>
  <r>
    <n v="6"/>
    <s v="O'Higgins"/>
    <n v="6204"/>
    <s v="Marchihue"/>
    <n v="100106"/>
    <s v="Frutos oleaginosos"/>
    <x v="1"/>
    <x v="1"/>
    <n v="2"/>
    <s v="Industrial"/>
    <n v="9"/>
    <s v="Elaboración de aceite de oliva"/>
    <n v="3"/>
  </r>
  <r>
    <n v="6"/>
    <s v="O'Higgins"/>
    <n v="6204"/>
    <s v="Marchihue"/>
    <n v="100106"/>
    <s v="Frutos oleaginosos"/>
    <x v="1"/>
    <x v="1"/>
    <n v="2"/>
    <s v="Industrial"/>
    <n v="9"/>
    <s v="Elaboración de aceite de oliva"/>
    <n v="3"/>
  </r>
  <r>
    <n v="6"/>
    <s v="O'Higgins"/>
    <n v="6307"/>
    <s v="Peralillo"/>
    <n v="100106"/>
    <s v="Frutos oleaginosos"/>
    <x v="1"/>
    <x v="1"/>
    <n v="2"/>
    <s v="Industrial"/>
    <n v="9"/>
    <s v="Elaboración de aceite de oliva"/>
    <n v="3"/>
  </r>
  <r>
    <n v="6"/>
    <s v="O'Higgins"/>
    <n v="6309"/>
    <s v="Pumanque"/>
    <n v="100106"/>
    <s v="Frutos oleaginosos"/>
    <x v="1"/>
    <x v="1"/>
    <n v="2"/>
    <s v="Industrial"/>
    <n v="9"/>
    <s v="Elaboración de aceite de oliva"/>
    <n v="3"/>
  </r>
  <r>
    <n v="6"/>
    <s v="O'Higgins"/>
    <n v="6116"/>
    <s v="Requínoa"/>
    <n v="100106"/>
    <s v="Frutos oleaginosos"/>
    <x v="1"/>
    <x v="1"/>
    <n v="2"/>
    <s v="Industrial"/>
    <n v="9"/>
    <s v="Elaboración de aceite de oliva"/>
    <n v="3"/>
  </r>
  <r>
    <n v="6"/>
    <s v="O'Higgins"/>
    <n v="6301"/>
    <s v="San Fernando"/>
    <n v="100106"/>
    <s v="Frutos oleaginosos"/>
    <x v="1"/>
    <x v="1"/>
    <n v="2"/>
    <s v="Industrial"/>
    <n v="9"/>
    <s v="Elaboración de aceite de oliva"/>
    <n v="3"/>
  </r>
  <r>
    <n v="6"/>
    <s v="O'Higgins"/>
    <n v="6202"/>
    <s v="La Estrella"/>
    <n v="100106"/>
    <s v="Frutos oleaginosos"/>
    <x v="1"/>
    <x v="1"/>
    <n v="1"/>
    <s v="Artesanal"/>
    <n v="9"/>
    <s v="Elaboración de aceite de oliva"/>
    <n v="3"/>
  </r>
  <r>
    <n v="6"/>
    <s v="O'Higgins"/>
    <n v="6202"/>
    <s v="La Estrella"/>
    <n v="100106"/>
    <s v="Frutos oleaginosos"/>
    <x v="1"/>
    <x v="1"/>
    <n v="2"/>
    <s v="Industrial"/>
    <n v="9"/>
    <s v="Elaboración de aceite de oliva"/>
    <n v="3"/>
  </r>
  <r>
    <n v="6"/>
    <s v="O'Higgins"/>
    <n v="6202"/>
    <s v="La Estrella"/>
    <n v="100106"/>
    <s v="Frutos oleaginosos"/>
    <x v="1"/>
    <x v="1"/>
    <n v="2"/>
    <s v="Industrial"/>
    <n v="9"/>
    <s v="Elaboración de aceite de oliva"/>
    <n v="3"/>
  </r>
  <r>
    <n v="6"/>
    <s v="O'Higgins"/>
    <n v="6202"/>
    <s v="La Estrella"/>
    <n v="100106"/>
    <s v="Frutos oleaginosos"/>
    <x v="1"/>
    <x v="1"/>
    <n v="2"/>
    <s v="Industrial"/>
    <n v="9"/>
    <s v="Elaboración de aceite de oliva"/>
    <n v="1"/>
  </r>
  <r>
    <n v="6"/>
    <s v="O'Higgins"/>
    <n v="6107"/>
    <s v="Las Cabras"/>
    <n v="100106"/>
    <s v="Frutos oleaginosos"/>
    <x v="1"/>
    <x v="1"/>
    <n v="1"/>
    <s v="Artesanal"/>
    <n v="9"/>
    <s v="Elaboración de aceite de oliva"/>
    <n v="3"/>
  </r>
  <r>
    <n v="6"/>
    <s v="O'Higgins"/>
    <n v="6304"/>
    <s v="Lolol"/>
    <n v="100106"/>
    <s v="Frutos oleaginosos"/>
    <x v="1"/>
    <x v="1"/>
    <n v="2"/>
    <s v="Industrial"/>
    <n v="9"/>
    <s v="Elaboración de aceite de oliva"/>
    <n v="3"/>
  </r>
  <r>
    <n v="6"/>
    <s v="O'Higgins"/>
    <n v="6304"/>
    <s v="Lolol"/>
    <n v="100106"/>
    <s v="Frutos oleaginosos"/>
    <x v="1"/>
    <x v="1"/>
    <n v="2"/>
    <s v="Industrial"/>
    <n v="9"/>
    <s v="Elaboración de aceite de oliva"/>
    <n v="2"/>
  </r>
  <r>
    <n v="6"/>
    <s v="O'Higgins"/>
    <n v="6304"/>
    <s v="Lolol"/>
    <n v="100106"/>
    <s v="Frutos oleaginosos"/>
    <x v="1"/>
    <x v="1"/>
    <n v="2"/>
    <s v="Industrial"/>
    <n v="9"/>
    <s v="Elaboración de aceite de oliva"/>
    <n v="2"/>
  </r>
  <r>
    <n v="6"/>
    <s v="O'Higgins"/>
    <n v="6109"/>
    <s v="Malloa"/>
    <n v="100106"/>
    <s v="Frutos oleaginosos"/>
    <x v="1"/>
    <x v="1"/>
    <n v="2"/>
    <s v="Industrial"/>
    <n v="9"/>
    <s v="Elaboración de aceite de oliva"/>
    <n v="3"/>
  </r>
  <r>
    <n v="6"/>
    <s v="O'Higgins"/>
    <n v="6307"/>
    <s v="Peralillo"/>
    <n v="100106"/>
    <s v="Frutos oleaginosos"/>
    <x v="1"/>
    <x v="1"/>
    <n v="2"/>
    <s v="Industrial"/>
    <n v="9"/>
    <s v="Elaboración de aceite de oliva"/>
    <n v="3"/>
  </r>
  <r>
    <n v="6"/>
    <s v="O'Higgins"/>
    <n v="6309"/>
    <s v="Pumanque"/>
    <n v="100106"/>
    <s v="Frutos oleaginosos"/>
    <x v="1"/>
    <x v="1"/>
    <n v="2"/>
    <s v="Industrial"/>
    <n v="9"/>
    <s v="Elaboración de aceite de oliva"/>
    <n v="7"/>
  </r>
  <r>
    <n v="6"/>
    <s v="O'Higgins"/>
    <n v="6115"/>
    <s v="Rengo"/>
    <n v="100106"/>
    <s v="Frutos oleaginosos"/>
    <x v="1"/>
    <x v="1"/>
    <n v="1"/>
    <s v="Artesanal"/>
    <n v="9"/>
    <s v="Elaboración de aceite de oliva"/>
    <n v="2"/>
  </r>
  <r>
    <n v="6"/>
    <s v="O'Higgins"/>
    <n v="6301"/>
    <s v="San Fernando"/>
    <n v="100106"/>
    <s v="Frutos oleaginosos"/>
    <x v="1"/>
    <x v="1"/>
    <n v="2"/>
    <s v="Industrial"/>
    <n v="9"/>
    <s v="Elaboración de aceite de oliva"/>
    <n v="3"/>
  </r>
  <r>
    <n v="7"/>
    <s v="Maule"/>
    <n v="7307"/>
    <s v="Sagrada Familia"/>
    <n v="100106"/>
    <s v="Frutos oleaginosos"/>
    <x v="1"/>
    <x v="1"/>
    <n v="2"/>
    <s v="Industrial"/>
    <n v="9"/>
    <s v="Elaboración de aceite de oliva"/>
    <n v="3"/>
  </r>
  <r>
    <n v="7"/>
    <s v="Maule"/>
    <n v="7107"/>
    <s v="Pencahue"/>
    <n v="100106"/>
    <s v="Frutos oleaginosos"/>
    <x v="1"/>
    <x v="1"/>
    <n v="2"/>
    <s v="Industrial"/>
    <n v="9"/>
    <s v="Elaboración de aceite de oliva"/>
    <n v="7"/>
  </r>
  <r>
    <n v="7"/>
    <s v="Maule"/>
    <n v="7307"/>
    <s v="Sagrada Familia"/>
    <n v="100106"/>
    <s v="Frutos oleaginosos"/>
    <x v="1"/>
    <x v="1"/>
    <n v="2"/>
    <s v="Industrial"/>
    <n v="9"/>
    <s v="Elaboración de aceite de oliva"/>
    <n v="3"/>
  </r>
  <r>
    <n v="7"/>
    <s v="Maule"/>
    <n v="7304"/>
    <s v="Molina"/>
    <n v="100106"/>
    <s v="Frutos oleaginosos"/>
    <x v="1"/>
    <x v="1"/>
    <n v="2"/>
    <s v="Industrial"/>
    <n v="9"/>
    <s v="Elaboración de aceite de oliva"/>
    <n v="3"/>
  </r>
  <r>
    <n v="7"/>
    <s v="Maule"/>
    <n v="7107"/>
    <s v="Pencahue"/>
    <n v="100106"/>
    <s v="Frutos oleaginosos"/>
    <x v="1"/>
    <x v="1"/>
    <n v="2"/>
    <s v="Industrial"/>
    <n v="9"/>
    <s v="Elaboración de aceite de oliva"/>
    <n v="3"/>
  </r>
  <r>
    <n v="7"/>
    <s v="Maule"/>
    <n v="7107"/>
    <s v="Pencahue"/>
    <n v="100106"/>
    <s v="Frutos oleaginosos"/>
    <x v="1"/>
    <x v="1"/>
    <n v="2"/>
    <s v="Industrial"/>
    <n v="9"/>
    <s v="Elaboración de aceite de oliva"/>
    <n v="3"/>
  </r>
  <r>
    <n v="7"/>
    <s v="Maule"/>
    <n v="7107"/>
    <s v="Pencahue"/>
    <n v="100106"/>
    <s v="Frutos oleaginosos"/>
    <x v="1"/>
    <x v="1"/>
    <n v="2"/>
    <s v="Industrial"/>
    <n v="9"/>
    <s v="Elaboración de aceite de oliva"/>
    <n v="3"/>
  </r>
  <r>
    <n v="7"/>
    <s v="Maule"/>
    <n v="7107"/>
    <s v="Pencahue"/>
    <n v="100106"/>
    <s v="Frutos oleaginosos"/>
    <x v="1"/>
    <x v="1"/>
    <n v="2"/>
    <s v="Industrial"/>
    <n v="9"/>
    <s v="Elaboración de aceite de oliva"/>
    <n v="3"/>
  </r>
  <r>
    <n v="7"/>
    <s v="Maule"/>
    <n v="7108"/>
    <s v="Río Claro"/>
    <n v="100106"/>
    <s v="Frutos oleaginosos"/>
    <x v="1"/>
    <x v="1"/>
    <n v="2"/>
    <s v="Industrial"/>
    <n v="9"/>
    <s v="Elaboración de aceite de oliva"/>
    <n v="3"/>
  </r>
  <r>
    <n v="7"/>
    <s v="Maule"/>
    <n v="7307"/>
    <s v="Sagrada Familia"/>
    <n v="100106"/>
    <s v="Frutos oleaginosos"/>
    <x v="1"/>
    <x v="1"/>
    <n v="2"/>
    <s v="Industrial"/>
    <n v="9"/>
    <s v="Elaboración de aceite de oliva"/>
    <n v="3"/>
  </r>
  <r>
    <n v="7"/>
    <s v="Maule"/>
    <n v="7307"/>
    <s v="Sagrada Familia"/>
    <n v="100106"/>
    <s v="Frutos oleaginosos"/>
    <x v="1"/>
    <x v="1"/>
    <n v="2"/>
    <s v="Industrial"/>
    <n v="9"/>
    <s v="Elaboración de aceite de oliva"/>
    <n v="2"/>
  </r>
  <r>
    <n v="7"/>
    <s v="Maule"/>
    <n v="7307"/>
    <s v="Sagrada Familia"/>
    <n v="100106"/>
    <s v="Frutos oleaginosos"/>
    <x v="1"/>
    <x v="1"/>
    <n v="2"/>
    <s v="Industrial"/>
    <n v="9"/>
    <s v="Elaboración de aceite de oliva"/>
    <n v="2"/>
  </r>
  <r>
    <n v="7"/>
    <s v="Maule"/>
    <n v="7109"/>
    <s v="San Clemente"/>
    <n v="100106"/>
    <s v="Frutos oleaginosos"/>
    <x v="1"/>
    <x v="1"/>
    <n v="2"/>
    <s v="Industrial"/>
    <n v="9"/>
    <s v="Elaboración de aceite de oliva"/>
    <n v="2"/>
  </r>
  <r>
    <n v="7"/>
    <s v="Maule"/>
    <n v="7110"/>
    <s v="San Rafael"/>
    <n v="100106"/>
    <s v="Frutos oleaginosos"/>
    <x v="1"/>
    <x v="1"/>
    <n v="2"/>
    <s v="Industrial"/>
    <n v="9"/>
    <s v="Elaboración de aceite de oliva"/>
    <n v="2"/>
  </r>
  <r>
    <n v="7"/>
    <s v="Maule"/>
    <n v="7107"/>
    <s v="Pencahue"/>
    <n v="100106"/>
    <s v="Frutos oleaginosos"/>
    <x v="1"/>
    <x v="1"/>
    <n v="2"/>
    <s v="Industrial"/>
    <n v="9"/>
    <s v="Elaboración de aceite de oliva"/>
    <n v="3"/>
  </r>
  <r>
    <n v="7"/>
    <s v="Maule"/>
    <n v="7107"/>
    <s v="Pencahue"/>
    <n v="100106"/>
    <s v="Frutos oleaginosos"/>
    <x v="1"/>
    <x v="1"/>
    <n v="2"/>
    <s v="Industrial"/>
    <n v="9"/>
    <s v="Elaboración de aceite de oliva"/>
    <n v="1"/>
  </r>
  <r>
    <n v="7"/>
    <s v="Maule"/>
    <n v="7107"/>
    <s v="Pencahue"/>
    <n v="100106"/>
    <s v="Frutos oleaginosos"/>
    <x v="1"/>
    <x v="1"/>
    <n v="2"/>
    <s v="Industrial"/>
    <n v="9"/>
    <s v="Elaboración de aceite de oliva"/>
    <n v="3"/>
  </r>
  <r>
    <n v="7"/>
    <s v="Maule"/>
    <n v="7107"/>
    <s v="Pencahue"/>
    <n v="100106"/>
    <s v="Frutos oleaginosos"/>
    <x v="1"/>
    <x v="1"/>
    <n v="2"/>
    <s v="Industrial"/>
    <n v="9"/>
    <s v="Elaboración de aceite de oliva"/>
    <n v="3"/>
  </r>
  <r>
    <n v="7"/>
    <s v="Maule"/>
    <n v="7108"/>
    <s v="Río Claro"/>
    <n v="100106"/>
    <s v="Frutos oleaginosos"/>
    <x v="1"/>
    <x v="1"/>
    <n v="2"/>
    <s v="Industrial"/>
    <n v="9"/>
    <s v="Elaboración de aceite de oliva"/>
    <n v="1"/>
  </r>
  <r>
    <n v="7"/>
    <s v="Maule"/>
    <n v="7307"/>
    <s v="Sagrada Familia"/>
    <n v="100106"/>
    <s v="Frutos oleaginosos"/>
    <x v="1"/>
    <x v="1"/>
    <n v="2"/>
    <s v="Industrial"/>
    <n v="9"/>
    <s v="Elaboración de aceite de oliva"/>
    <n v="3"/>
  </r>
  <r>
    <n v="7"/>
    <s v="Maule"/>
    <n v="7307"/>
    <s v="Sagrada Familia"/>
    <n v="100106"/>
    <s v="Frutos oleaginosos"/>
    <x v="1"/>
    <x v="1"/>
    <n v="2"/>
    <s v="Industrial"/>
    <n v="9"/>
    <s v="Elaboración de aceite de oliva"/>
    <n v="3"/>
  </r>
  <r>
    <n v="7"/>
    <s v="Maule"/>
    <n v="7110"/>
    <s v="San Rafael"/>
    <n v="100106"/>
    <s v="Frutos oleaginosos"/>
    <x v="1"/>
    <x v="1"/>
    <n v="2"/>
    <s v="Industrial"/>
    <n v="9"/>
    <s v="Elaboración de aceite de oliva"/>
    <n v="1"/>
  </r>
  <r>
    <n v="8"/>
    <s v="Biobío"/>
    <n v="8305"/>
    <s v="Mulchén"/>
    <n v="100104"/>
    <s v="Frutos de pepita"/>
    <x v="27"/>
    <x v="27"/>
    <n v="2"/>
    <s v="Industrial"/>
    <n v="9"/>
    <s v="Elaboración de aceite de oliva"/>
    <n v="2"/>
  </r>
  <r>
    <n v="16"/>
    <s v="Ñuble"/>
    <n v="16206"/>
    <s v="Ránquil"/>
    <n v="100106"/>
    <s v="Frutos oleaginosos"/>
    <x v="1"/>
    <x v="1"/>
    <n v="1"/>
    <s v="Artesanal"/>
    <n v="9"/>
    <s v="Elaboración de aceite de oliva"/>
    <n v="3"/>
  </r>
  <r>
    <n v="8"/>
    <s v="Biobío"/>
    <n v="8109"/>
    <s v="Santa Juana"/>
    <n v="100106"/>
    <s v="Frutos oleaginosos"/>
    <x v="1"/>
    <x v="1"/>
    <n v="1"/>
    <s v="Artesanal"/>
    <n v="9"/>
    <s v="Elaboración de aceite de oliva"/>
    <n v="3"/>
  </r>
  <r>
    <n v="8"/>
    <s v="Biobío"/>
    <n v="8109"/>
    <s v="Santa Juana"/>
    <n v="100106"/>
    <s v="Frutos oleaginosos"/>
    <x v="1"/>
    <x v="1"/>
    <n v="1"/>
    <s v="Artesanal"/>
    <n v="9"/>
    <s v="Elaboración de aceite de oliva"/>
    <n v="3"/>
  </r>
  <r>
    <n v="16"/>
    <s v="Ñuble"/>
    <n v="16206"/>
    <s v="Ránquil"/>
    <n v="100106"/>
    <s v="Frutos oleaginosos"/>
    <x v="1"/>
    <x v="1"/>
    <n v="1"/>
    <s v="Artesanal"/>
    <n v="9"/>
    <s v="Elaboración de aceite de oliva"/>
    <n v="3"/>
  </r>
  <r>
    <n v="8"/>
    <s v="Biobío"/>
    <n v="8109"/>
    <s v="Santa Juana"/>
    <n v="100106"/>
    <s v="Frutos oleaginosos"/>
    <x v="1"/>
    <x v="1"/>
    <n v="1"/>
    <s v="Artesanal"/>
    <n v="9"/>
    <s v="Elaboración de aceite de oliva"/>
    <n v="3"/>
  </r>
  <r>
    <n v="8"/>
    <s v="Biobío"/>
    <n v="8109"/>
    <s v="Santa Juana"/>
    <n v="100106"/>
    <s v="Frutos oleaginosos"/>
    <x v="1"/>
    <x v="1"/>
    <n v="2"/>
    <s v="Industrial"/>
    <n v="9"/>
    <s v="Elaboración de aceite de oliva"/>
    <n v="3"/>
  </r>
  <r>
    <n v="9"/>
    <s v="La Araucanía"/>
    <n v="9206"/>
    <s v="Los Sauces"/>
    <n v="100106"/>
    <s v="Frutos oleaginosos"/>
    <x v="1"/>
    <x v="1"/>
    <n v="2"/>
    <s v="Industrial"/>
    <n v="9"/>
    <s v="Elaboración de aceite de oliva"/>
    <n v="3"/>
  </r>
  <r>
    <n v="9"/>
    <s v="La Araucanía"/>
    <n v="9206"/>
    <s v="Los Sauces"/>
    <n v="100106"/>
    <s v="Frutos oleaginosos"/>
    <x v="1"/>
    <x v="1"/>
    <n v="1"/>
    <s v="Artesanal"/>
    <n v="9"/>
    <s v="Elaboración de aceite de oliva"/>
    <n v="2"/>
  </r>
  <r>
    <n v="9"/>
    <s v="La Araucanía"/>
    <n v="9206"/>
    <s v="Los Sauces"/>
    <n v="100106"/>
    <s v="Frutos oleaginosos"/>
    <x v="1"/>
    <x v="1"/>
    <n v="1"/>
    <s v="Artesanal"/>
    <n v="9"/>
    <s v="Elaboración de aceite de oliva"/>
    <n v="3"/>
  </r>
  <r>
    <n v="13"/>
    <s v="Metropolitana"/>
    <n v="13503"/>
    <s v="Curacaví"/>
    <n v="100106"/>
    <s v="Frutos oleaginosos"/>
    <x v="1"/>
    <x v="1"/>
    <n v="2"/>
    <s v="Industrial"/>
    <n v="9"/>
    <s v="Elaboración de aceite de oliva"/>
    <n v="3"/>
  </r>
  <r>
    <n v="13"/>
    <s v="Metropolitana"/>
    <n v="13501"/>
    <s v="Melipilla"/>
    <n v="100106"/>
    <s v="Frutos oleaginosos"/>
    <x v="1"/>
    <x v="1"/>
    <n v="2"/>
    <s v="Industrial"/>
    <n v="9"/>
    <s v="Elaboración de aceite de oliva"/>
    <n v="3"/>
  </r>
  <r>
    <n v="13"/>
    <s v="Metropolitana"/>
    <n v="13503"/>
    <s v="Curacaví"/>
    <n v="100107"/>
    <s v="Otros"/>
    <x v="24"/>
    <x v="24"/>
    <n v="2"/>
    <s v="Industrial"/>
    <n v="9"/>
    <s v="Elaboración de aceite de oliva"/>
    <n v="3"/>
  </r>
  <r>
    <n v="13"/>
    <s v="Metropolitana"/>
    <n v="13501"/>
    <s v="Melipilla"/>
    <n v="100107"/>
    <s v="Otros"/>
    <x v="24"/>
    <x v="24"/>
    <n v="2"/>
    <s v="Industrial"/>
    <n v="9"/>
    <s v="Elaboración de aceite de oliva"/>
    <n v="1"/>
  </r>
  <r>
    <n v="13"/>
    <s v="Metropolitana"/>
    <n v="13501"/>
    <s v="Melipilla"/>
    <n v="100107"/>
    <s v="Otros"/>
    <x v="24"/>
    <x v="24"/>
    <n v="2"/>
    <s v="Industrial"/>
    <n v="9"/>
    <s v="Elaboración de aceite de oliva"/>
    <n v="3"/>
  </r>
  <r>
    <n v="13"/>
    <s v="Metropolitana"/>
    <n v="13404"/>
    <s v="Paine"/>
    <n v="100107"/>
    <s v="Otros"/>
    <x v="24"/>
    <x v="24"/>
    <n v="2"/>
    <s v="Industrial"/>
    <n v="9"/>
    <s v="Elaboración de aceite de oliva"/>
    <n v="3"/>
  </r>
  <r>
    <n v="13"/>
    <s v="Metropolitana"/>
    <n v="13303"/>
    <s v="Tiltil"/>
    <n v="100107"/>
    <s v="Otros"/>
    <x v="24"/>
    <x v="24"/>
    <n v="1"/>
    <s v="Artesanal"/>
    <n v="9"/>
    <s v="Elaboración de aceite de oliva"/>
    <n v="3"/>
  </r>
  <r>
    <n v="13"/>
    <s v="Metropolitana"/>
    <n v="13503"/>
    <s v="Curacaví"/>
    <n v="100107"/>
    <s v="Otros"/>
    <x v="24"/>
    <x v="24"/>
    <n v="2"/>
    <s v="Industrial"/>
    <n v="9"/>
    <s v="Elaboración de aceite de oliva"/>
    <n v="3"/>
  </r>
  <r>
    <n v="13"/>
    <s v="Metropolitana"/>
    <n v="13504"/>
    <s v="María Pinto"/>
    <n v="100107"/>
    <s v="Otros"/>
    <x v="24"/>
    <x v="24"/>
    <n v="1"/>
    <s v="Artesanal"/>
    <n v="9"/>
    <s v="Elaboración de aceite de oliva"/>
    <n v="3"/>
  </r>
  <r>
    <n v="13"/>
    <s v="Metropolitana"/>
    <n v="13501"/>
    <s v="Melipilla"/>
    <n v="100107"/>
    <s v="Otros"/>
    <x v="24"/>
    <x v="24"/>
    <n v="1"/>
    <s v="Artesanal"/>
    <n v="9"/>
    <s v="Elaboración de aceite de oliva"/>
    <n v="1"/>
  </r>
  <r>
    <n v="13"/>
    <s v="Metropolitana"/>
    <n v="13501"/>
    <s v="Melipilla"/>
    <n v="100107"/>
    <s v="Otros"/>
    <x v="24"/>
    <x v="24"/>
    <n v="2"/>
    <s v="Industrial"/>
    <n v="9"/>
    <s v="Elaboración de aceite de oliva"/>
    <n v="3"/>
  </r>
  <r>
    <n v="13"/>
    <s v="Metropolitana"/>
    <n v="13404"/>
    <s v="Paine"/>
    <n v="100107"/>
    <s v="Otros"/>
    <x v="24"/>
    <x v="24"/>
    <n v="2"/>
    <s v="Industrial"/>
    <n v="9"/>
    <s v="Elaboración de aceite de oliva"/>
    <n v="3"/>
  </r>
  <r>
    <n v="13"/>
    <s v="Metropolitana"/>
    <n v="13505"/>
    <s v="San Pedro"/>
    <n v="100107"/>
    <s v="Otros"/>
    <x v="24"/>
    <x v="24"/>
    <n v="2"/>
    <s v="Industrial"/>
    <n v="9"/>
    <s v="Elaboración de aceite de oliva"/>
    <n v="3"/>
  </r>
  <r>
    <n v="13"/>
    <s v="Metropolitana"/>
    <n v="13503"/>
    <s v="Curacaví"/>
    <n v="100106"/>
    <s v="Frutos oleaginosos"/>
    <x v="1"/>
    <x v="1"/>
    <n v="2"/>
    <s v="Industrial"/>
    <n v="9"/>
    <s v="Elaboración de aceite de oliva"/>
    <n v="3"/>
  </r>
  <r>
    <n v="13"/>
    <s v="Metropolitana"/>
    <n v="13504"/>
    <s v="María Pinto"/>
    <n v="100106"/>
    <s v="Frutos oleaginosos"/>
    <x v="1"/>
    <x v="1"/>
    <n v="2"/>
    <s v="Industrial"/>
    <n v="9"/>
    <s v="Elaboración de aceite de oliva"/>
    <n v="2"/>
  </r>
  <r>
    <n v="13"/>
    <s v="Metropolitana"/>
    <n v="13501"/>
    <s v="Melipilla"/>
    <n v="100106"/>
    <s v="Frutos oleaginosos"/>
    <x v="1"/>
    <x v="1"/>
    <n v="2"/>
    <s v="Industrial"/>
    <n v="9"/>
    <s v="Elaboración de aceite de oliva"/>
    <n v="1"/>
  </r>
  <r>
    <n v="13"/>
    <s v="Metropolitana"/>
    <n v="13404"/>
    <s v="Paine"/>
    <n v="100106"/>
    <s v="Frutos oleaginosos"/>
    <x v="1"/>
    <x v="1"/>
    <n v="2"/>
    <s v="Industrial"/>
    <n v="9"/>
    <s v="Elaboración de aceite de oliva"/>
    <n v="3"/>
  </r>
  <r>
    <n v="13"/>
    <s v="Metropolitana"/>
    <n v="13505"/>
    <s v="San Pedro"/>
    <n v="100106"/>
    <s v="Frutos oleaginosos"/>
    <x v="1"/>
    <x v="1"/>
    <n v="2"/>
    <s v="Industrial"/>
    <n v="9"/>
    <s v="Elaboración de aceite de oliva"/>
    <n v="3"/>
  </r>
  <r>
    <n v="13"/>
    <s v="Metropolitana"/>
    <n v="13505"/>
    <s v="San Pedro"/>
    <n v="100106"/>
    <s v="Frutos oleaginosos"/>
    <x v="1"/>
    <x v="1"/>
    <n v="2"/>
    <s v="Industrial"/>
    <n v="9"/>
    <s v="Elaboración de aceite de oliva"/>
    <n v="2"/>
  </r>
  <r>
    <n v="16"/>
    <s v="Ñuble"/>
    <n v="16204"/>
    <s v="Ninhue"/>
    <n v="100106"/>
    <s v="Frutos oleaginosos"/>
    <x v="1"/>
    <x v="1"/>
    <n v="1"/>
    <s v="Artesanal"/>
    <n v="9"/>
    <s v="Elaboración de aceite de oliva"/>
    <n v="3"/>
  </r>
  <r>
    <n v="16"/>
    <s v="Ñuble"/>
    <n v="16206"/>
    <s v="Ránquil"/>
    <n v="100106"/>
    <s v="Frutos oleaginosos"/>
    <x v="1"/>
    <x v="1"/>
    <n v="2"/>
    <s v="Industrial"/>
    <n v="9"/>
    <s v="Elaboración de aceite de oliva"/>
    <n v="2"/>
  </r>
  <r>
    <n v="5"/>
    <s v="Valparaíso"/>
    <n v="5602"/>
    <s v="Algarrobo"/>
    <n v="100106"/>
    <s v="Frutos oleaginosos"/>
    <x v="1"/>
    <x v="1"/>
    <n v="2"/>
    <s v="Industrial"/>
    <n v="9"/>
    <s v="Elaboración de aceite de oliva"/>
    <n v="3"/>
  </r>
  <r>
    <n v="5"/>
    <s v="Valparaíso"/>
    <n v="5503"/>
    <s v="Hijuelas"/>
    <n v="100106"/>
    <s v="Frutos oleaginosos"/>
    <x v="1"/>
    <x v="1"/>
    <n v="2"/>
    <s v="Industrial"/>
    <n v="9"/>
    <s v="Elaboración de aceite de oliva"/>
    <n v="3"/>
  </r>
  <r>
    <n v="5"/>
    <s v="Valparaíso"/>
    <n v="5504"/>
    <s v="La Cruz"/>
    <n v="100106"/>
    <s v="Frutos oleaginosos"/>
    <x v="1"/>
    <x v="1"/>
    <n v="2"/>
    <s v="Industrial"/>
    <n v="9"/>
    <s v="Elaboración de aceite de oliva"/>
    <n v="3"/>
  </r>
  <r>
    <n v="5"/>
    <s v="Valparaíso"/>
    <n v="5401"/>
    <s v="La Ligua"/>
    <n v="100106"/>
    <s v="Frutos oleaginosos"/>
    <x v="1"/>
    <x v="1"/>
    <n v="2"/>
    <s v="Industrial"/>
    <n v="9"/>
    <s v="Elaboración de aceite de oliva"/>
    <n v="1"/>
  </r>
  <r>
    <n v="5"/>
    <s v="Valparaíso"/>
    <n v="5506"/>
    <s v="Nogales"/>
    <n v="100106"/>
    <s v="Frutos oleaginosos"/>
    <x v="1"/>
    <x v="1"/>
    <n v="2"/>
    <s v="Industrial"/>
    <n v="9"/>
    <s v="Elaboración de aceite de oliva"/>
    <n v="2"/>
  </r>
  <r>
    <n v="5"/>
    <s v="Valparaíso"/>
    <n v="5705"/>
    <s v="Putaendo"/>
    <n v="100106"/>
    <s v="Frutos oleaginosos"/>
    <x v="1"/>
    <x v="1"/>
    <n v="1"/>
    <s v="Artesanal"/>
    <n v="9"/>
    <s v="Elaboración de aceite de oliva"/>
    <n v="3"/>
  </r>
  <r>
    <n v="5"/>
    <s v="Valparaíso"/>
    <n v="5501"/>
    <s v="Quillota"/>
    <n v="100106"/>
    <s v="Frutos oleaginosos"/>
    <x v="1"/>
    <x v="1"/>
    <n v="2"/>
    <s v="Industrial"/>
    <n v="9"/>
    <s v="Elaboración de aceite de oliva"/>
    <n v="3"/>
  </r>
  <r>
    <n v="5"/>
    <s v="Valparaíso"/>
    <n v="5601"/>
    <s v="San Antonio"/>
    <n v="100106"/>
    <s v="Frutos oleaginosos"/>
    <x v="1"/>
    <x v="1"/>
    <n v="2"/>
    <s v="Industrial"/>
    <n v="9"/>
    <s v="Elaboración de aceite de oliva"/>
    <n v="3"/>
  </r>
  <r>
    <n v="5"/>
    <s v="Valparaíso"/>
    <n v="5706"/>
    <s v="Santa María"/>
    <n v="100106"/>
    <s v="Frutos oleaginosos"/>
    <x v="1"/>
    <x v="1"/>
    <n v="1"/>
    <s v="Artesanal"/>
    <n v="9"/>
    <s v="Elaboración de aceite de oliva"/>
    <n v="1"/>
  </r>
  <r>
    <n v="5"/>
    <s v="Valparaíso"/>
    <n v="5706"/>
    <s v="Santa María"/>
    <n v="100106"/>
    <s v="Frutos oleaginosos"/>
    <x v="1"/>
    <x v="1"/>
    <n v="1"/>
    <s v="Artesanal"/>
    <n v="9"/>
    <s v="Elaboración de aceite de oliva"/>
    <n v="3"/>
  </r>
  <r>
    <n v="5"/>
    <s v="Valparaíso"/>
    <n v="5706"/>
    <s v="Santa María"/>
    <n v="100106"/>
    <s v="Frutos oleaginosos"/>
    <x v="1"/>
    <x v="1"/>
    <n v="1"/>
    <s v="Artesanal"/>
    <n v="9"/>
    <s v="Elaboración de aceite de oliva"/>
    <n v="3"/>
  </r>
  <r>
    <n v="5"/>
    <s v="Valparaíso"/>
    <n v="5706"/>
    <s v="Santa María"/>
    <n v="100106"/>
    <s v="Frutos oleaginosos"/>
    <x v="1"/>
    <x v="1"/>
    <n v="2"/>
    <s v="Industrial"/>
    <n v="9"/>
    <s v="Elaboración de aceite de oliva"/>
    <n v="2"/>
  </r>
  <r>
    <n v="5"/>
    <s v="Valparaíso"/>
    <n v="5405"/>
    <s v="Zapallar"/>
    <n v="100106"/>
    <s v="Frutos oleaginosos"/>
    <x v="1"/>
    <x v="1"/>
    <n v="2"/>
    <s v="Industrial"/>
    <n v="9"/>
    <s v="Elaboración de aceite de oliva"/>
    <n v="2"/>
  </r>
  <r>
    <n v="15"/>
    <s v="Arica y Parinacota"/>
    <n v="15101"/>
    <s v="Arica"/>
    <n v="100108"/>
    <s v="Tropicales y subtropicales"/>
    <x v="0"/>
    <x v="0"/>
    <n v="1"/>
    <s v="Artesanal"/>
    <n v="10"/>
    <s v="Pulpas"/>
    <n v="2"/>
  </r>
  <r>
    <n v="1"/>
    <s v="Tarapacá"/>
    <n v="1405"/>
    <s v="Pica"/>
    <n v="100108"/>
    <s v="Tropicales y subtropicales"/>
    <x v="33"/>
    <x v="33"/>
    <n v="1"/>
    <s v="Artesanal"/>
    <n v="10"/>
    <s v="Pulpas"/>
    <n v="2"/>
  </r>
  <r>
    <n v="1"/>
    <s v="Tarapacá"/>
    <n v="1405"/>
    <s v="Pica"/>
    <n v="100108"/>
    <s v="Tropicales y subtropicales"/>
    <x v="33"/>
    <x v="33"/>
    <n v="1"/>
    <s v="Artesanal"/>
    <n v="10"/>
    <s v="Pulpas"/>
    <n v="2"/>
  </r>
  <r>
    <n v="1"/>
    <s v="Tarapacá"/>
    <n v="1405"/>
    <s v="Pica"/>
    <n v="100108"/>
    <s v="Tropicales y subtropicales"/>
    <x v="33"/>
    <x v="33"/>
    <n v="1"/>
    <s v="Artesanal"/>
    <n v="10"/>
    <s v="Pulpas"/>
    <n v="2"/>
  </r>
  <r>
    <n v="1"/>
    <s v="Tarapacá"/>
    <n v="1405"/>
    <s v="Pica"/>
    <n v="100108"/>
    <s v="Tropicales y subtropicales"/>
    <x v="33"/>
    <x v="33"/>
    <n v="1"/>
    <s v="Artesanal"/>
    <n v="10"/>
    <s v="Pulpas"/>
    <n v="3"/>
  </r>
  <r>
    <n v="1"/>
    <s v="Tarapacá"/>
    <n v="1405"/>
    <s v="Pica"/>
    <n v="100102"/>
    <s v="Cítricos"/>
    <x v="34"/>
    <x v="34"/>
    <n v="1"/>
    <s v="Artesanal"/>
    <n v="10"/>
    <s v="Pulpas"/>
    <n v="3"/>
  </r>
  <r>
    <n v="1"/>
    <s v="Tarapacá"/>
    <n v="1405"/>
    <s v="Pica"/>
    <n v="100108"/>
    <s v="Tropicales y subtropicales"/>
    <x v="0"/>
    <x v="0"/>
    <n v="1"/>
    <s v="Artesanal"/>
    <n v="10"/>
    <s v="Pulpas"/>
    <n v="2"/>
  </r>
  <r>
    <n v="1"/>
    <s v="Tarapacá"/>
    <n v="1405"/>
    <s v="Pica"/>
    <n v="100108"/>
    <s v="Tropicales y subtropicales"/>
    <x v="0"/>
    <x v="0"/>
    <n v="1"/>
    <s v="Artesanal"/>
    <n v="10"/>
    <s v="Pulpas"/>
    <n v="2"/>
  </r>
  <r>
    <n v="1"/>
    <s v="Tarapacá"/>
    <n v="1405"/>
    <s v="Pica"/>
    <n v="100108"/>
    <s v="Tropicales y subtropicales"/>
    <x v="0"/>
    <x v="0"/>
    <n v="1"/>
    <s v="Artesanal"/>
    <n v="10"/>
    <s v="Pulpas"/>
    <n v="2"/>
  </r>
  <r>
    <n v="1"/>
    <s v="Tarapacá"/>
    <n v="1405"/>
    <s v="Pica"/>
    <n v="100108"/>
    <s v="Tropicales y subtropicales"/>
    <x v="0"/>
    <x v="0"/>
    <n v="1"/>
    <s v="Artesanal"/>
    <n v="10"/>
    <s v="Pulpas"/>
    <n v="3"/>
  </r>
  <r>
    <n v="1"/>
    <s v="Tarapacá"/>
    <n v="1405"/>
    <s v="Pica"/>
    <n v="100108"/>
    <s v="Tropicales y subtropicales"/>
    <x v="35"/>
    <x v="35"/>
    <n v="1"/>
    <s v="Artesanal"/>
    <n v="10"/>
    <s v="Pulpas"/>
    <n v="2"/>
  </r>
  <r>
    <n v="1"/>
    <s v="Tarapacá"/>
    <n v="1405"/>
    <s v="Pica"/>
    <n v="100108"/>
    <s v="Tropicales y subtropicales"/>
    <x v="35"/>
    <x v="35"/>
    <n v="1"/>
    <s v="Artesanal"/>
    <n v="10"/>
    <s v="Pulpas"/>
    <n v="3"/>
  </r>
  <r>
    <n v="4"/>
    <s v="Coquimbo"/>
    <n v="4101"/>
    <s v="La Serena"/>
    <n v="100108"/>
    <s v="Tropicales y subtropicales"/>
    <x v="2"/>
    <x v="2"/>
    <n v="1"/>
    <s v="Artesanal"/>
    <n v="10"/>
    <s v="Pulpas"/>
    <n v="3"/>
  </r>
  <r>
    <n v="4"/>
    <s v="Coquimbo"/>
    <n v="4101"/>
    <s v="La Serena"/>
    <n v="100108"/>
    <s v="Tropicales y subtropicales"/>
    <x v="2"/>
    <x v="2"/>
    <n v="1"/>
    <s v="Artesanal"/>
    <n v="10"/>
    <s v="Pulpas"/>
    <n v="3"/>
  </r>
  <r>
    <n v="4"/>
    <s v="Coquimbo"/>
    <n v="4202"/>
    <s v="Canela"/>
    <n v="100108"/>
    <s v="Tropicales y subtropicales"/>
    <x v="2"/>
    <x v="2"/>
    <n v="2"/>
    <s v="Industrial"/>
    <n v="10"/>
    <s v="Pulpas"/>
    <n v="3"/>
  </r>
  <r>
    <n v="4"/>
    <s v="Coquimbo"/>
    <n v="4102"/>
    <s v="Coquimbo"/>
    <n v="100107"/>
    <s v="Otros"/>
    <x v="39"/>
    <x v="39"/>
    <n v="2"/>
    <s v="Industrial"/>
    <n v="10"/>
    <s v="Pulpas"/>
    <n v="5"/>
  </r>
  <r>
    <n v="4"/>
    <s v="Coquimbo"/>
    <n v="4102"/>
    <s v="Coquimbo"/>
    <n v="100108"/>
    <s v="Tropicales y subtropicales"/>
    <x v="2"/>
    <x v="2"/>
    <n v="2"/>
    <s v="Industrial"/>
    <n v="10"/>
    <s v="Pulpas"/>
    <n v="7"/>
  </r>
  <r>
    <n v="4"/>
    <s v="Coquimbo"/>
    <n v="4106"/>
    <s v="Vicuña"/>
    <n v="100108"/>
    <s v="Tropicales y subtropicales"/>
    <x v="2"/>
    <x v="2"/>
    <n v="2"/>
    <s v="Industrial"/>
    <n v="10"/>
    <s v="Pulpas"/>
    <n v="3"/>
  </r>
  <r>
    <n v="4"/>
    <s v="Coquimbo"/>
    <n v="4102"/>
    <s v="Coquimbo"/>
    <n v="100108"/>
    <s v="Tropicales y subtropicales"/>
    <x v="2"/>
    <x v="2"/>
    <n v="2"/>
    <s v="Industrial"/>
    <n v="10"/>
    <s v="Pulpas"/>
    <n v="3"/>
  </r>
  <r>
    <n v="4"/>
    <s v="Coquimbo"/>
    <n v="4102"/>
    <s v="Coquimbo"/>
    <n v="100108"/>
    <s v="Tropicales y subtropicales"/>
    <x v="2"/>
    <x v="2"/>
    <n v="2"/>
    <s v="Industrial"/>
    <n v="10"/>
    <s v="Pulpas"/>
    <n v="2"/>
  </r>
  <r>
    <n v="4"/>
    <s v="Coquimbo"/>
    <n v="4102"/>
    <s v="Coquimbo"/>
    <n v="100107"/>
    <s v="Otros"/>
    <x v="39"/>
    <x v="39"/>
    <n v="2"/>
    <s v="Industrial"/>
    <n v="10"/>
    <s v="Pulpas"/>
    <n v="2"/>
  </r>
  <r>
    <n v="5"/>
    <s v="Valparaíso"/>
    <n v="5504"/>
    <s v="La Cruz"/>
    <n v="100106"/>
    <s v="Frutos oleaginosos"/>
    <x v="37"/>
    <x v="37"/>
    <n v="2"/>
    <s v="Industrial"/>
    <n v="10"/>
    <s v="Pulpas"/>
    <n v="2"/>
  </r>
  <r>
    <n v="5"/>
    <s v="Valparaíso"/>
    <n v="5401"/>
    <s v="La Ligua"/>
    <n v="100107"/>
    <s v="Otros"/>
    <x v="43"/>
    <x v="43"/>
    <n v="2"/>
    <s v="Industrial"/>
    <n v="10"/>
    <s v="Pulpas"/>
    <n v="2"/>
  </r>
  <r>
    <n v="5"/>
    <s v="Valparaíso"/>
    <n v="5401"/>
    <s v="La Ligua"/>
    <n v="100108"/>
    <s v="Tropicales y subtropicales"/>
    <x v="2"/>
    <x v="2"/>
    <n v="2"/>
    <s v="Industrial"/>
    <n v="10"/>
    <s v="Pulpas"/>
    <n v="2"/>
  </r>
  <r>
    <n v="5"/>
    <s v="Valparaíso"/>
    <n v="5802"/>
    <s v="Limache"/>
    <n v="100107"/>
    <s v="Otros"/>
    <x v="39"/>
    <x v="39"/>
    <n v="2"/>
    <s v="Industrial"/>
    <n v="10"/>
    <s v="Pulpas"/>
    <n v="2"/>
  </r>
  <r>
    <n v="5"/>
    <s v="Valparaíso"/>
    <n v="5802"/>
    <s v="Limache"/>
    <n v="100107"/>
    <s v="Otros"/>
    <x v="43"/>
    <x v="43"/>
    <n v="2"/>
    <s v="Industrial"/>
    <n v="10"/>
    <s v="Pulpas"/>
    <n v="2"/>
  </r>
  <r>
    <n v="5"/>
    <s v="Valparaíso"/>
    <n v="5301"/>
    <s v="Los Andes"/>
    <n v="100103"/>
    <s v="Frutos de hueso (carozo)"/>
    <x v="3"/>
    <x v="3"/>
    <n v="2"/>
    <s v="Industrial"/>
    <n v="10"/>
    <s v="Pulpas"/>
    <n v="1"/>
  </r>
  <r>
    <n v="5"/>
    <s v="Valparaíso"/>
    <n v="5501"/>
    <s v="Quillota"/>
    <n v="100107"/>
    <s v="Otros"/>
    <x v="43"/>
    <x v="43"/>
    <n v="2"/>
    <s v="Industrial"/>
    <n v="10"/>
    <s v="Pulpas"/>
    <n v="2"/>
  </r>
  <r>
    <n v="5"/>
    <s v="Valparaíso"/>
    <n v="5501"/>
    <s v="Quillota"/>
    <n v="100106"/>
    <s v="Frutos oleaginosos"/>
    <x v="37"/>
    <x v="37"/>
    <n v="2"/>
    <s v="Industrial"/>
    <n v="10"/>
    <s v="Pulpas"/>
    <n v="2"/>
  </r>
  <r>
    <n v="5"/>
    <s v="Valparaíso"/>
    <n v="5701"/>
    <s v="San Felipe"/>
    <n v="100103"/>
    <s v="Frutos de hueso (carozo)"/>
    <x v="3"/>
    <x v="3"/>
    <n v="2"/>
    <s v="Industrial"/>
    <n v="10"/>
    <s v="Pulpas"/>
    <n v="1"/>
  </r>
  <r>
    <n v="5"/>
    <s v="Valparaíso"/>
    <n v="5701"/>
    <s v="San Felipe"/>
    <n v="100104"/>
    <s v="Frutos de pepita"/>
    <x v="28"/>
    <x v="28"/>
    <n v="2"/>
    <s v="Industrial"/>
    <n v="10"/>
    <s v="Pulpas"/>
    <n v="1"/>
  </r>
  <r>
    <n v="5"/>
    <s v="Valparaíso"/>
    <n v="5701"/>
    <s v="San Felipe"/>
    <n v="100104"/>
    <s v="Frutos de pepita"/>
    <x v="28"/>
    <x v="28"/>
    <n v="2"/>
    <s v="Industrial"/>
    <n v="10"/>
    <s v="Pulpas"/>
    <n v="1"/>
  </r>
  <r>
    <n v="5"/>
    <s v="Valparaíso"/>
    <n v="5701"/>
    <s v="San Felipe"/>
    <n v="100104"/>
    <s v="Frutos de pepita"/>
    <x v="7"/>
    <x v="7"/>
    <n v="2"/>
    <s v="Industrial"/>
    <n v="10"/>
    <s v="Pulpas"/>
    <n v="1"/>
  </r>
  <r>
    <n v="5"/>
    <s v="Valparaíso"/>
    <n v="5102"/>
    <s v="Casablanca"/>
    <n v="100101"/>
    <s v="Berries"/>
    <x v="19"/>
    <x v="19"/>
    <n v="2"/>
    <s v="Industrial"/>
    <n v="10"/>
    <s v="Pulpas"/>
    <n v="1"/>
  </r>
  <r>
    <n v="5"/>
    <s v="Valparaíso"/>
    <n v="5102"/>
    <s v="Casablanca"/>
    <n v="100104"/>
    <s v="Frutos de pepita"/>
    <x v="4"/>
    <x v="4"/>
    <n v="2"/>
    <s v="Industrial"/>
    <n v="10"/>
    <s v="Pulpas"/>
    <n v="1"/>
  </r>
  <r>
    <n v="5"/>
    <s v="Valparaíso"/>
    <n v="5102"/>
    <s v="Casablanca"/>
    <n v="100103"/>
    <s v="Frutos de hueso (carozo)"/>
    <x v="6"/>
    <x v="6"/>
    <n v="2"/>
    <s v="Industrial"/>
    <n v="10"/>
    <s v="Pulpas"/>
    <n v="1"/>
  </r>
  <r>
    <n v="5"/>
    <s v="Valparaíso"/>
    <n v="5102"/>
    <s v="Casablanca"/>
    <n v="100103"/>
    <s v="Frutos de hueso (carozo)"/>
    <x v="3"/>
    <x v="3"/>
    <n v="2"/>
    <s v="Industrial"/>
    <n v="10"/>
    <s v="Pulpas"/>
    <n v="1"/>
  </r>
  <r>
    <n v="5"/>
    <s v="Valparaíso"/>
    <n v="5102"/>
    <s v="Casablanca"/>
    <n v="100104"/>
    <s v="Frutos de pepita"/>
    <x v="13"/>
    <x v="13"/>
    <n v="2"/>
    <s v="Industrial"/>
    <n v="10"/>
    <s v="Pulpas"/>
    <n v="1"/>
  </r>
  <r>
    <n v="5"/>
    <s v="Valparaíso"/>
    <n v="5102"/>
    <s v="Casablanca"/>
    <n v="100103"/>
    <s v="Frutos de hueso (carozo)"/>
    <x v="21"/>
    <x v="21"/>
    <n v="2"/>
    <s v="Industrial"/>
    <n v="10"/>
    <s v="Pulpas"/>
    <n v="1"/>
  </r>
  <r>
    <n v="5"/>
    <s v="Valparaíso"/>
    <n v="5102"/>
    <s v="Casablanca"/>
    <n v="100101"/>
    <s v="Berries"/>
    <x v="44"/>
    <x v="44"/>
    <n v="2"/>
    <s v="Industrial"/>
    <n v="10"/>
    <s v="Pulpas"/>
    <n v="1"/>
  </r>
  <r>
    <n v="5"/>
    <s v="Valparaíso"/>
    <n v="5503"/>
    <s v="Hijuelas"/>
    <n v="100106"/>
    <s v="Frutos oleaginosos"/>
    <x v="37"/>
    <x v="37"/>
    <n v="1"/>
    <s v="Artesanal"/>
    <n v="10"/>
    <s v="Pulpas"/>
    <n v="2"/>
  </r>
  <r>
    <n v="5"/>
    <s v="Valparaíso"/>
    <n v="5503"/>
    <s v="Hijuelas"/>
    <n v="100107"/>
    <s v="Otros"/>
    <x v="43"/>
    <x v="43"/>
    <n v="1"/>
    <s v="Artesanal"/>
    <n v="10"/>
    <s v="Pulpas"/>
    <n v="2"/>
  </r>
  <r>
    <n v="5"/>
    <s v="Valparaíso"/>
    <n v="5504"/>
    <s v="La Cruz"/>
    <n v="100106"/>
    <s v="Frutos oleaginosos"/>
    <x v="37"/>
    <x v="37"/>
    <n v="2"/>
    <s v="Industrial"/>
    <n v="10"/>
    <s v="Pulpas"/>
    <n v="2"/>
  </r>
  <r>
    <n v="5"/>
    <s v="Valparaíso"/>
    <n v="5504"/>
    <s v="La Cruz"/>
    <n v="100106"/>
    <s v="Frutos oleaginosos"/>
    <x v="37"/>
    <x v="37"/>
    <n v="2"/>
    <s v="Industrial"/>
    <n v="10"/>
    <s v="Pulpas"/>
    <n v="2"/>
  </r>
  <r>
    <n v="5"/>
    <s v="Valparaíso"/>
    <n v="5802"/>
    <s v="Limache"/>
    <n v="100101"/>
    <s v="Berries"/>
    <x v="15"/>
    <x v="15"/>
    <n v="2"/>
    <s v="Industrial"/>
    <n v="10"/>
    <s v="Pulpas"/>
    <n v="7"/>
  </r>
  <r>
    <n v="5"/>
    <s v="Valparaíso"/>
    <n v="5802"/>
    <s v="Limache"/>
    <n v="100108"/>
    <s v="Tropicales y subtropicales"/>
    <x v="0"/>
    <x v="0"/>
    <n v="2"/>
    <s v="Industrial"/>
    <n v="10"/>
    <s v="Pulpas"/>
    <n v="7"/>
  </r>
  <r>
    <n v="5"/>
    <s v="Valparaíso"/>
    <n v="5802"/>
    <s v="Limache"/>
    <n v="100107"/>
    <s v="Otros"/>
    <x v="43"/>
    <x v="43"/>
    <n v="2"/>
    <s v="Industrial"/>
    <n v="10"/>
    <s v="Pulpas"/>
    <n v="7"/>
  </r>
  <r>
    <n v="5"/>
    <s v="Valparaíso"/>
    <n v="5802"/>
    <s v="Limache"/>
    <n v="100107"/>
    <s v="Otros"/>
    <x v="39"/>
    <x v="39"/>
    <n v="2"/>
    <s v="Industrial"/>
    <n v="10"/>
    <s v="Pulpas"/>
    <n v="7"/>
  </r>
  <r>
    <n v="5"/>
    <s v="Valparaíso"/>
    <n v="5705"/>
    <s v="Putaendo"/>
    <n v="100106"/>
    <s v="Frutos oleaginosos"/>
    <x v="1"/>
    <x v="1"/>
    <n v="2"/>
    <s v="Industrial"/>
    <n v="10"/>
    <s v="Pulpas"/>
    <n v="3"/>
  </r>
  <r>
    <n v="5"/>
    <s v="Valparaíso"/>
    <n v="5701"/>
    <s v="San Felipe"/>
    <n v="100103"/>
    <s v="Frutos de hueso (carozo)"/>
    <x v="3"/>
    <x v="3"/>
    <n v="2"/>
    <s v="Industrial"/>
    <n v="10"/>
    <s v="Pulpas"/>
    <n v="1"/>
  </r>
  <r>
    <n v="5"/>
    <s v="Valparaíso"/>
    <n v="5701"/>
    <s v="San Felipe"/>
    <n v="100104"/>
    <s v="Frutos de pepita"/>
    <x v="7"/>
    <x v="7"/>
    <n v="2"/>
    <s v="Industrial"/>
    <n v="10"/>
    <s v="Pulpas"/>
    <n v="1"/>
  </r>
  <r>
    <n v="5"/>
    <s v="Valparaíso"/>
    <n v="5701"/>
    <s v="San Felipe"/>
    <n v="100104"/>
    <s v="Frutos de pepita"/>
    <x v="28"/>
    <x v="28"/>
    <n v="2"/>
    <s v="Industrial"/>
    <n v="10"/>
    <s v="Pulpas"/>
    <n v="1"/>
  </r>
  <r>
    <n v="5"/>
    <s v="Valparaíso"/>
    <n v="5102"/>
    <s v="Casablanca"/>
    <n v="100104"/>
    <s v="Frutos de pepita"/>
    <x v="4"/>
    <x v="4"/>
    <n v="2"/>
    <s v="Industrial"/>
    <n v="10"/>
    <s v="Pulpas"/>
    <n v="7"/>
  </r>
  <r>
    <n v="5"/>
    <s v="Valparaíso"/>
    <n v="5102"/>
    <s v="Casablanca"/>
    <n v="100104"/>
    <s v="Frutos de pepita"/>
    <x v="28"/>
    <x v="28"/>
    <n v="2"/>
    <s v="Industrial"/>
    <n v="10"/>
    <s v="Pulpas"/>
    <n v="2"/>
  </r>
  <r>
    <n v="5"/>
    <s v="Valparaíso"/>
    <n v="5802"/>
    <s v="Limache"/>
    <n v="100107"/>
    <s v="Otros"/>
    <x v="39"/>
    <x v="39"/>
    <n v="2"/>
    <s v="Industrial"/>
    <n v="10"/>
    <s v="Pulpas"/>
    <n v="2"/>
  </r>
  <r>
    <n v="5"/>
    <s v="Valparaíso"/>
    <n v="5701"/>
    <s v="San Felipe"/>
    <n v="100103"/>
    <s v="Frutos de hueso (carozo)"/>
    <x v="3"/>
    <x v="3"/>
    <n v="2"/>
    <s v="Industrial"/>
    <n v="10"/>
    <s v="Pulpas"/>
    <n v="2"/>
  </r>
  <r>
    <n v="5"/>
    <s v="Valparaíso"/>
    <n v="5701"/>
    <s v="San Felipe"/>
    <n v="100104"/>
    <s v="Frutos de pepita"/>
    <x v="7"/>
    <x v="7"/>
    <n v="2"/>
    <s v="Industrial"/>
    <n v="10"/>
    <s v="Pulpas"/>
    <n v="2"/>
  </r>
  <r>
    <n v="5"/>
    <s v="Valparaíso"/>
    <n v="5701"/>
    <s v="San Felipe"/>
    <n v="100104"/>
    <s v="Frutos de pepita"/>
    <x v="13"/>
    <x v="13"/>
    <n v="2"/>
    <s v="Industrial"/>
    <n v="10"/>
    <s v="Pulpas"/>
    <n v="2"/>
  </r>
  <r>
    <n v="5"/>
    <s v="Valparaíso"/>
    <n v="5701"/>
    <s v="San Felipe"/>
    <n v="100104"/>
    <s v="Frutos de pepita"/>
    <x v="28"/>
    <x v="28"/>
    <n v="2"/>
    <s v="Industrial"/>
    <n v="10"/>
    <s v="Pulpas"/>
    <n v="2"/>
  </r>
  <r>
    <n v="5"/>
    <s v="Valparaíso"/>
    <n v="5706"/>
    <s v="Santa María"/>
    <n v="100109"/>
    <s v="Uva"/>
    <x v="9"/>
    <x v="9"/>
    <n v="2"/>
    <s v="Industrial"/>
    <n v="10"/>
    <s v="Pulpas"/>
    <n v="1"/>
  </r>
  <r>
    <n v="5"/>
    <s v="Valparaíso"/>
    <n v="5802"/>
    <s v="Limache"/>
    <n v="100101"/>
    <s v="Berries"/>
    <x v="11"/>
    <x v="11"/>
    <n v="2"/>
    <s v="Industrial"/>
    <n v="10"/>
    <s v="Pulpas"/>
    <n v="2"/>
  </r>
  <r>
    <n v="5"/>
    <s v="Valparaíso"/>
    <n v="5802"/>
    <s v="Limache"/>
    <n v="100101"/>
    <s v="Berries"/>
    <x v="15"/>
    <x v="15"/>
    <n v="2"/>
    <s v="Industrial"/>
    <n v="10"/>
    <s v="Pulpas"/>
    <n v="2"/>
  </r>
  <r>
    <n v="5"/>
    <s v="Valparaíso"/>
    <n v="5802"/>
    <s v="Limache"/>
    <n v="100108"/>
    <s v="Tropicales y subtropicales"/>
    <x v="0"/>
    <x v="0"/>
    <n v="2"/>
    <s v="Industrial"/>
    <n v="10"/>
    <s v="Pulpas"/>
    <n v="2"/>
  </r>
  <r>
    <n v="5"/>
    <s v="Valparaíso"/>
    <n v="5802"/>
    <s v="Limache"/>
    <n v="100107"/>
    <s v="Otros"/>
    <x v="43"/>
    <x v="43"/>
    <n v="2"/>
    <s v="Industrial"/>
    <n v="10"/>
    <s v="Pulpas"/>
    <n v="2"/>
  </r>
  <r>
    <n v="5"/>
    <s v="Valparaíso"/>
    <n v="5802"/>
    <s v="Limache"/>
    <n v="100107"/>
    <s v="Otros"/>
    <x v="39"/>
    <x v="39"/>
    <n v="2"/>
    <s v="Industrial"/>
    <n v="10"/>
    <s v="Pulpas"/>
    <n v="2"/>
  </r>
  <r>
    <n v="5"/>
    <s v="Valparaíso"/>
    <n v="5701"/>
    <s v="San Felipe"/>
    <n v="100104"/>
    <s v="Frutos de pepita"/>
    <x v="7"/>
    <x v="7"/>
    <n v="2"/>
    <s v="Industrial"/>
    <n v="10"/>
    <s v="Pulpas"/>
    <n v="2"/>
  </r>
  <r>
    <n v="5"/>
    <s v="Valparaíso"/>
    <n v="5701"/>
    <s v="San Felipe"/>
    <n v="100104"/>
    <s v="Frutos de pepita"/>
    <x v="28"/>
    <x v="28"/>
    <n v="2"/>
    <s v="Industrial"/>
    <n v="10"/>
    <s v="Pulpas"/>
    <n v="2"/>
  </r>
  <r>
    <n v="5"/>
    <s v="Valparaíso"/>
    <n v="5706"/>
    <s v="Santa María"/>
    <n v="100106"/>
    <s v="Frutos oleaginosos"/>
    <x v="1"/>
    <x v="1"/>
    <n v="1"/>
    <s v="Artesanal"/>
    <n v="10"/>
    <s v="Pulpas"/>
    <n v="3"/>
  </r>
  <r>
    <n v="6"/>
    <s v="O'Higgins"/>
    <n v="6114"/>
    <s v="Quinta de Tilcoco"/>
    <n v="100103"/>
    <s v="Frutos de hueso (carozo)"/>
    <x v="6"/>
    <x v="6"/>
    <n v="2"/>
    <s v="Industrial"/>
    <n v="10"/>
    <s v="Pulpas"/>
    <n v="1"/>
  </r>
  <r>
    <n v="6"/>
    <s v="O'Higgins"/>
    <n v="6114"/>
    <s v="Quinta de Tilcoco"/>
    <n v="100103"/>
    <s v="Frutos de hueso (carozo)"/>
    <x v="22"/>
    <x v="22"/>
    <n v="2"/>
    <s v="Industrial"/>
    <n v="10"/>
    <s v="Pulpas"/>
    <n v="1"/>
  </r>
  <r>
    <n v="6"/>
    <s v="O'Higgins"/>
    <n v="6114"/>
    <s v="Quinta de Tilcoco"/>
    <n v="100104"/>
    <s v="Frutos de pepita"/>
    <x v="13"/>
    <x v="13"/>
    <n v="2"/>
    <s v="Industrial"/>
    <n v="10"/>
    <s v="Pulpas"/>
    <n v="1"/>
  </r>
  <r>
    <n v="6"/>
    <s v="O'Higgins"/>
    <n v="6114"/>
    <s v="Quinta de Tilcoco"/>
    <n v="100104"/>
    <s v="Frutos de pepita"/>
    <x v="4"/>
    <x v="4"/>
    <n v="2"/>
    <s v="Industrial"/>
    <n v="10"/>
    <s v="Pulpas"/>
    <n v="1"/>
  </r>
  <r>
    <n v="6"/>
    <s v="O'Higgins"/>
    <n v="6114"/>
    <s v="Quinta de Tilcoco"/>
    <n v="100104"/>
    <s v="Frutos de pepita"/>
    <x v="7"/>
    <x v="7"/>
    <n v="2"/>
    <s v="Industrial"/>
    <n v="10"/>
    <s v="Pulpas"/>
    <n v="1"/>
  </r>
  <r>
    <n v="6"/>
    <s v="O'Higgins"/>
    <n v="6116"/>
    <s v="Requínoa"/>
    <n v="100103"/>
    <s v="Frutos de hueso (carozo)"/>
    <x v="22"/>
    <x v="22"/>
    <n v="2"/>
    <s v="Industrial"/>
    <n v="10"/>
    <s v="Pulpas"/>
    <n v="1"/>
  </r>
  <r>
    <n v="6"/>
    <s v="O'Higgins"/>
    <n v="6116"/>
    <s v="Requínoa"/>
    <n v="100101"/>
    <s v="Berries"/>
    <x v="26"/>
    <x v="26"/>
    <n v="2"/>
    <s v="Industrial"/>
    <n v="10"/>
    <s v="Pulpas"/>
    <n v="1"/>
  </r>
  <r>
    <n v="6"/>
    <s v="O'Higgins"/>
    <n v="6116"/>
    <s v="Requínoa"/>
    <n v="100104"/>
    <s v="Frutos de pepita"/>
    <x v="28"/>
    <x v="28"/>
    <n v="2"/>
    <s v="Industrial"/>
    <n v="10"/>
    <s v="Pulpas"/>
    <n v="1"/>
  </r>
  <r>
    <n v="6"/>
    <s v="O'Higgins"/>
    <n v="6116"/>
    <s v="Requínoa"/>
    <n v="100104"/>
    <s v="Frutos de pepita"/>
    <x v="13"/>
    <x v="13"/>
    <n v="2"/>
    <s v="Industrial"/>
    <n v="10"/>
    <s v="Pulpas"/>
    <n v="1"/>
  </r>
  <r>
    <n v="6"/>
    <s v="O'Higgins"/>
    <n v="6116"/>
    <s v="Requínoa"/>
    <n v="100103"/>
    <s v="Frutos de hueso (carozo)"/>
    <x v="16"/>
    <x v="16"/>
    <n v="2"/>
    <s v="Industrial"/>
    <n v="10"/>
    <s v="Pulpas"/>
    <n v="1"/>
  </r>
  <r>
    <n v="6"/>
    <s v="O'Higgins"/>
    <n v="6116"/>
    <s v="Requínoa"/>
    <n v="100104"/>
    <s v="Frutos de pepita"/>
    <x v="7"/>
    <x v="7"/>
    <n v="2"/>
    <s v="Industrial"/>
    <n v="10"/>
    <s v="Pulpas"/>
    <n v="1"/>
  </r>
  <r>
    <n v="6"/>
    <s v="O'Higgins"/>
    <n v="6114"/>
    <s v="Quinta de Tilcoco"/>
    <n v="100104"/>
    <s v="Frutos de pepita"/>
    <x v="13"/>
    <x v="13"/>
    <n v="2"/>
    <s v="Industrial"/>
    <n v="10"/>
    <s v="Pulpas"/>
    <n v="1"/>
  </r>
  <r>
    <n v="6"/>
    <s v="O'Higgins"/>
    <n v="6114"/>
    <s v="Quinta de Tilcoco"/>
    <n v="100103"/>
    <s v="Frutos de hueso (carozo)"/>
    <x v="3"/>
    <x v="3"/>
    <n v="2"/>
    <s v="Industrial"/>
    <n v="10"/>
    <s v="Pulpas"/>
    <n v="1"/>
  </r>
  <r>
    <n v="6"/>
    <s v="O'Higgins"/>
    <n v="6114"/>
    <s v="Quinta de Tilcoco"/>
    <n v="100104"/>
    <s v="Frutos de pepita"/>
    <x v="28"/>
    <x v="28"/>
    <n v="2"/>
    <s v="Industrial"/>
    <n v="10"/>
    <s v="Pulpas"/>
    <n v="1"/>
  </r>
  <r>
    <n v="6"/>
    <s v="O'Higgins"/>
    <n v="6303"/>
    <s v="Chimbarongo"/>
    <n v="100104"/>
    <s v="Frutos de pepita"/>
    <x v="45"/>
    <x v="45"/>
    <n v="2"/>
    <s v="Industrial"/>
    <n v="10"/>
    <s v="Pulpas"/>
    <n v="2"/>
  </r>
  <r>
    <n v="6"/>
    <s v="O'Higgins"/>
    <n v="6114"/>
    <s v="Quinta de Tilcoco"/>
    <n v="100104"/>
    <s v="Frutos de pepita"/>
    <x v="28"/>
    <x v="28"/>
    <n v="2"/>
    <s v="Industrial"/>
    <n v="10"/>
    <s v="Pulpas"/>
    <n v="2"/>
  </r>
  <r>
    <n v="6"/>
    <s v="O'Higgins"/>
    <n v="6114"/>
    <s v="Quinta de Tilcoco"/>
    <n v="100104"/>
    <s v="Frutos de pepita"/>
    <x v="7"/>
    <x v="7"/>
    <n v="2"/>
    <s v="Industrial"/>
    <n v="10"/>
    <s v="Pulpas"/>
    <n v="2"/>
  </r>
  <r>
    <n v="6"/>
    <s v="O'Higgins"/>
    <n v="6114"/>
    <s v="Quinta de Tilcoco"/>
    <n v="100103"/>
    <s v="Frutos de hueso (carozo)"/>
    <x v="3"/>
    <x v="3"/>
    <n v="2"/>
    <s v="Industrial"/>
    <n v="10"/>
    <s v="Pulpas"/>
    <n v="2"/>
  </r>
  <r>
    <n v="6"/>
    <s v="O'Higgins"/>
    <n v="6114"/>
    <s v="Quinta de Tilcoco"/>
    <n v="100103"/>
    <s v="Frutos de hueso (carozo)"/>
    <x v="6"/>
    <x v="6"/>
    <n v="2"/>
    <s v="Industrial"/>
    <n v="10"/>
    <s v="Pulpas"/>
    <n v="2"/>
  </r>
  <r>
    <n v="6"/>
    <s v="O'Higgins"/>
    <n v="6114"/>
    <s v="Quinta de Tilcoco"/>
    <n v="100101"/>
    <s v="Berries"/>
    <x v="26"/>
    <x v="26"/>
    <n v="2"/>
    <s v="Industrial"/>
    <n v="10"/>
    <s v="Pulpas"/>
    <n v="2"/>
  </r>
  <r>
    <n v="6"/>
    <s v="O'Higgins"/>
    <n v="6114"/>
    <s v="Quinta de Tilcoco"/>
    <n v="100103"/>
    <s v="Frutos de hueso (carozo)"/>
    <x v="14"/>
    <x v="14"/>
    <n v="2"/>
    <s v="Industrial"/>
    <n v="10"/>
    <s v="Pulpas"/>
    <n v="2"/>
  </r>
  <r>
    <n v="6"/>
    <s v="O'Higgins"/>
    <n v="6308"/>
    <s v="Placilla"/>
    <n v="100103"/>
    <s v="Frutos de hueso (carozo)"/>
    <x v="3"/>
    <x v="3"/>
    <n v="2"/>
    <s v="Industrial"/>
    <n v="10"/>
    <s v="Pulpas"/>
    <n v="1"/>
  </r>
  <r>
    <n v="6"/>
    <s v="O'Higgins"/>
    <n v="6308"/>
    <s v="Placilla"/>
    <n v="100101"/>
    <s v="Berries"/>
    <x v="11"/>
    <x v="11"/>
    <n v="2"/>
    <s v="Industrial"/>
    <n v="10"/>
    <s v="Pulpas"/>
    <n v="1"/>
  </r>
  <r>
    <n v="6"/>
    <s v="O'Higgins"/>
    <n v="6308"/>
    <s v="Placilla"/>
    <n v="100103"/>
    <s v="Frutos de hueso (carozo)"/>
    <x v="14"/>
    <x v="14"/>
    <n v="2"/>
    <s v="Industrial"/>
    <n v="10"/>
    <s v="Pulpas"/>
    <n v="1"/>
  </r>
  <r>
    <n v="6"/>
    <s v="O'Higgins"/>
    <n v="6308"/>
    <s v="Placilla"/>
    <n v="100101"/>
    <s v="Berries"/>
    <x v="26"/>
    <x v="26"/>
    <n v="2"/>
    <s v="Industrial"/>
    <n v="10"/>
    <s v="Pulpas"/>
    <n v="1"/>
  </r>
  <r>
    <n v="6"/>
    <s v="O'Higgins"/>
    <n v="6308"/>
    <s v="Placilla"/>
    <n v="100104"/>
    <s v="Frutos de pepita"/>
    <x v="13"/>
    <x v="13"/>
    <n v="2"/>
    <s v="Industrial"/>
    <n v="10"/>
    <s v="Pulpas"/>
    <n v="1"/>
  </r>
  <r>
    <n v="6"/>
    <s v="O'Higgins"/>
    <n v="6308"/>
    <s v="Placilla"/>
    <n v="100104"/>
    <s v="Frutos de pepita"/>
    <x v="28"/>
    <x v="28"/>
    <n v="2"/>
    <s v="Industrial"/>
    <n v="10"/>
    <s v="Pulpas"/>
    <n v="1"/>
  </r>
  <r>
    <n v="6"/>
    <s v="O'Higgins"/>
    <n v="6308"/>
    <s v="Placilla"/>
    <n v="100104"/>
    <s v="Frutos de pepita"/>
    <x v="7"/>
    <x v="7"/>
    <n v="2"/>
    <s v="Industrial"/>
    <n v="10"/>
    <s v="Pulpas"/>
    <n v="1"/>
  </r>
  <r>
    <n v="6"/>
    <s v="O'Higgins"/>
    <n v="6114"/>
    <s v="Quinta de Tilcoco"/>
    <n v="100104"/>
    <s v="Frutos de pepita"/>
    <x v="28"/>
    <x v="28"/>
    <n v="2"/>
    <s v="Industrial"/>
    <n v="10"/>
    <s v="Pulpas"/>
    <n v="2"/>
  </r>
  <r>
    <n v="6"/>
    <s v="O'Higgins"/>
    <n v="6114"/>
    <s v="Quinta de Tilcoco"/>
    <n v="100103"/>
    <s v="Frutos de hueso (carozo)"/>
    <x v="6"/>
    <x v="6"/>
    <n v="2"/>
    <s v="Industrial"/>
    <n v="10"/>
    <s v="Pulpas"/>
    <n v="2"/>
  </r>
  <r>
    <n v="6"/>
    <s v="O'Higgins"/>
    <n v="6114"/>
    <s v="Quinta de Tilcoco"/>
    <n v="100103"/>
    <s v="Frutos de hueso (carozo)"/>
    <x v="21"/>
    <x v="21"/>
    <n v="2"/>
    <s v="Industrial"/>
    <n v="10"/>
    <s v="Pulpas"/>
    <n v="2"/>
  </r>
  <r>
    <n v="6"/>
    <s v="O'Higgins"/>
    <n v="6114"/>
    <s v="Quinta de Tilcoco"/>
    <n v="100104"/>
    <s v="Frutos de pepita"/>
    <x v="7"/>
    <x v="7"/>
    <n v="2"/>
    <s v="Industrial"/>
    <n v="10"/>
    <s v="Pulpas"/>
    <n v="2"/>
  </r>
  <r>
    <n v="6"/>
    <s v="O'Higgins"/>
    <n v="6114"/>
    <s v="Quinta de Tilcoco"/>
    <n v="100103"/>
    <s v="Frutos de hueso (carozo)"/>
    <x v="16"/>
    <x v="16"/>
    <n v="2"/>
    <s v="Industrial"/>
    <n v="10"/>
    <s v="Pulpas"/>
    <n v="2"/>
  </r>
  <r>
    <n v="7"/>
    <s v="Maule"/>
    <n v="7306"/>
    <s v="Romeral"/>
    <n v="100103"/>
    <s v="Frutos de hueso (carozo)"/>
    <x v="3"/>
    <x v="3"/>
    <n v="2"/>
    <s v="Industrial"/>
    <n v="10"/>
    <s v="Pulpas"/>
    <n v="1"/>
  </r>
  <r>
    <n v="7"/>
    <s v="Maule"/>
    <n v="7306"/>
    <s v="Romeral"/>
    <n v="100112"/>
    <s v="Hortalizas"/>
    <x v="12"/>
    <x v="12"/>
    <n v="2"/>
    <s v="Industrial"/>
    <n v="10"/>
    <s v="Pulpas"/>
    <n v="1"/>
  </r>
  <r>
    <n v="7"/>
    <s v="Maule"/>
    <n v="7306"/>
    <s v="Romeral"/>
    <n v="100104"/>
    <s v="Frutos de pepita"/>
    <x v="28"/>
    <x v="28"/>
    <n v="2"/>
    <s v="Industrial"/>
    <n v="10"/>
    <s v="Pulpas"/>
    <n v="1"/>
  </r>
  <r>
    <n v="7"/>
    <s v="Maule"/>
    <n v="7306"/>
    <s v="Romeral"/>
    <n v="100104"/>
    <s v="Frutos de pepita"/>
    <x v="4"/>
    <x v="4"/>
    <n v="2"/>
    <s v="Industrial"/>
    <n v="10"/>
    <s v="Pulpas"/>
    <n v="1"/>
  </r>
  <r>
    <n v="7"/>
    <s v="Maule"/>
    <n v="7406"/>
    <s v="San Javier"/>
    <n v="100101"/>
    <s v="Berries"/>
    <x v="15"/>
    <x v="15"/>
    <n v="2"/>
    <s v="Industrial"/>
    <n v="10"/>
    <s v="Pulpas"/>
    <n v="2"/>
  </r>
  <r>
    <n v="7"/>
    <s v="Maule"/>
    <n v="7406"/>
    <s v="San Javier"/>
    <n v="100112"/>
    <s v="Hortalizas"/>
    <x v="12"/>
    <x v="12"/>
    <n v="2"/>
    <s v="Industrial"/>
    <n v="10"/>
    <s v="Pulpas"/>
    <n v="2"/>
  </r>
  <r>
    <n v="7"/>
    <s v="Maule"/>
    <n v="7101"/>
    <s v="Talca"/>
    <n v="100103"/>
    <s v="Frutos de hueso (carozo)"/>
    <x v="21"/>
    <x v="21"/>
    <n v="2"/>
    <s v="Industrial"/>
    <n v="10"/>
    <s v="Pulpas"/>
    <n v="1"/>
  </r>
  <r>
    <n v="7"/>
    <s v="Maule"/>
    <n v="7308"/>
    <s v="Teno"/>
    <n v="100103"/>
    <s v="Frutos de hueso (carozo)"/>
    <x v="6"/>
    <x v="6"/>
    <n v="2"/>
    <s v="Industrial"/>
    <n v="10"/>
    <s v="Pulpas"/>
    <n v="1"/>
  </r>
  <r>
    <n v="7"/>
    <s v="Maule"/>
    <n v="7308"/>
    <s v="Teno"/>
    <n v="100103"/>
    <s v="Frutos de hueso (carozo)"/>
    <x v="3"/>
    <x v="3"/>
    <n v="2"/>
    <s v="Industrial"/>
    <n v="10"/>
    <s v="Pulpas"/>
    <n v="1"/>
  </r>
  <r>
    <n v="7"/>
    <s v="Maule"/>
    <n v="7308"/>
    <s v="Teno"/>
    <n v="100104"/>
    <s v="Frutos de pepita"/>
    <x v="28"/>
    <x v="28"/>
    <n v="2"/>
    <s v="Industrial"/>
    <n v="10"/>
    <s v="Pulpas"/>
    <n v="1"/>
  </r>
  <r>
    <n v="7"/>
    <s v="Maule"/>
    <n v="7308"/>
    <s v="Teno"/>
    <n v="100104"/>
    <s v="Frutos de pepita"/>
    <x v="7"/>
    <x v="7"/>
    <n v="2"/>
    <s v="Industrial"/>
    <n v="10"/>
    <s v="Pulpas"/>
    <n v="1"/>
  </r>
  <r>
    <n v="7"/>
    <s v="Maule"/>
    <n v="7304"/>
    <s v="Molina"/>
    <n v="100103"/>
    <s v="Frutos de hueso (carozo)"/>
    <x v="21"/>
    <x v="21"/>
    <n v="2"/>
    <s v="Industrial"/>
    <n v="10"/>
    <s v="Pulpas"/>
    <n v="1"/>
  </r>
  <r>
    <n v="7"/>
    <s v="Maule"/>
    <n v="7304"/>
    <s v="Molina"/>
    <n v="100103"/>
    <s v="Frutos de hueso (carozo)"/>
    <x v="14"/>
    <x v="14"/>
    <n v="2"/>
    <s v="Industrial"/>
    <n v="10"/>
    <s v="Pulpas"/>
    <n v="1"/>
  </r>
  <r>
    <n v="7"/>
    <s v="Maule"/>
    <n v="7304"/>
    <s v="Molina"/>
    <n v="100101"/>
    <s v="Berries"/>
    <x v="15"/>
    <x v="15"/>
    <n v="2"/>
    <s v="Industrial"/>
    <n v="10"/>
    <s v="Pulpas"/>
    <n v="1"/>
  </r>
  <r>
    <n v="7"/>
    <s v="Maule"/>
    <n v="7304"/>
    <s v="Molina"/>
    <n v="100101"/>
    <s v="Berries"/>
    <x v="26"/>
    <x v="26"/>
    <n v="2"/>
    <s v="Industrial"/>
    <n v="10"/>
    <s v="Pulpas"/>
    <n v="1"/>
  </r>
  <r>
    <n v="7"/>
    <s v="Maule"/>
    <n v="7304"/>
    <s v="Molina"/>
    <n v="100104"/>
    <s v="Frutos de pepita"/>
    <x v="28"/>
    <x v="28"/>
    <n v="2"/>
    <s v="Industrial"/>
    <n v="10"/>
    <s v="Pulpas"/>
    <n v="1"/>
  </r>
  <r>
    <n v="7"/>
    <s v="Maule"/>
    <n v="7304"/>
    <s v="Molina"/>
    <n v="100104"/>
    <s v="Frutos de pepita"/>
    <x v="13"/>
    <x v="13"/>
    <n v="2"/>
    <s v="Industrial"/>
    <n v="10"/>
    <s v="Pulpas"/>
    <n v="1"/>
  </r>
  <r>
    <n v="7"/>
    <s v="Maule"/>
    <n v="7304"/>
    <s v="Molina"/>
    <n v="100101"/>
    <s v="Berries"/>
    <x v="19"/>
    <x v="19"/>
    <n v="2"/>
    <s v="Industrial"/>
    <n v="10"/>
    <s v="Pulpas"/>
    <n v="1"/>
  </r>
  <r>
    <n v="7"/>
    <s v="Maule"/>
    <n v="7304"/>
    <s v="Molina"/>
    <n v="100104"/>
    <s v="Frutos de pepita"/>
    <x v="7"/>
    <x v="7"/>
    <n v="2"/>
    <s v="Industrial"/>
    <n v="10"/>
    <s v="Pulpas"/>
    <n v="1"/>
  </r>
  <r>
    <n v="7"/>
    <s v="Maule"/>
    <n v="7306"/>
    <s v="Romeral"/>
    <n v="100103"/>
    <s v="Frutos de hueso (carozo)"/>
    <x v="14"/>
    <x v="14"/>
    <n v="2"/>
    <s v="Industrial"/>
    <n v="10"/>
    <s v="Pulpas"/>
    <n v="1"/>
  </r>
  <r>
    <n v="7"/>
    <s v="Maule"/>
    <n v="7306"/>
    <s v="Romeral"/>
    <n v="100104"/>
    <s v="Frutos de pepita"/>
    <x v="7"/>
    <x v="7"/>
    <n v="2"/>
    <s v="Industrial"/>
    <n v="10"/>
    <s v="Pulpas"/>
    <n v="1"/>
  </r>
  <r>
    <n v="7"/>
    <s v="Maule"/>
    <n v="7406"/>
    <s v="San Javier"/>
    <n v="100101"/>
    <s v="Berries"/>
    <x v="15"/>
    <x v="15"/>
    <n v="2"/>
    <s v="Industrial"/>
    <n v="10"/>
    <s v="Pulpas"/>
    <n v="2"/>
  </r>
  <r>
    <n v="7"/>
    <s v="Maule"/>
    <n v="7308"/>
    <s v="Teno"/>
    <n v="100103"/>
    <s v="Frutos de hueso (carozo)"/>
    <x v="6"/>
    <x v="6"/>
    <n v="2"/>
    <s v="Industrial"/>
    <n v="10"/>
    <s v="Pulpas"/>
    <n v="2"/>
  </r>
  <r>
    <n v="7"/>
    <s v="Maule"/>
    <n v="7306"/>
    <s v="Romeral"/>
    <n v="100103"/>
    <s v="Frutos de hueso (carozo)"/>
    <x v="5"/>
    <x v="5"/>
    <n v="2"/>
    <s v="Industrial"/>
    <n v="10"/>
    <s v="Pulpas"/>
    <n v="2"/>
  </r>
  <r>
    <n v="7"/>
    <s v="Maule"/>
    <n v="7406"/>
    <s v="San Javier"/>
    <n v="100101"/>
    <s v="Berries"/>
    <x v="15"/>
    <x v="15"/>
    <n v="2"/>
    <s v="Industrial"/>
    <n v="10"/>
    <s v="Pulpas"/>
    <n v="5"/>
  </r>
  <r>
    <n v="7"/>
    <s v="Maule"/>
    <n v="7306"/>
    <s v="Romeral"/>
    <n v="100104"/>
    <s v="Frutos de pepita"/>
    <x v="13"/>
    <x v="13"/>
    <n v="2"/>
    <s v="Industrial"/>
    <n v="10"/>
    <s v="Pulpas"/>
    <n v="1"/>
  </r>
  <r>
    <n v="7"/>
    <s v="Maule"/>
    <n v="7306"/>
    <s v="Romeral"/>
    <n v="100104"/>
    <s v="Frutos de pepita"/>
    <x v="28"/>
    <x v="28"/>
    <n v="2"/>
    <s v="Industrial"/>
    <n v="10"/>
    <s v="Pulpas"/>
    <n v="1"/>
  </r>
  <r>
    <n v="7"/>
    <s v="Maule"/>
    <n v="7406"/>
    <s v="San Javier"/>
    <n v="100101"/>
    <s v="Berries"/>
    <x v="15"/>
    <x v="15"/>
    <n v="2"/>
    <s v="Industrial"/>
    <n v="10"/>
    <s v="Pulpas"/>
    <n v="2"/>
  </r>
  <r>
    <n v="7"/>
    <s v="Maule"/>
    <n v="7101"/>
    <s v="Talca"/>
    <n v="100104"/>
    <s v="Frutos de pepita"/>
    <x v="28"/>
    <x v="28"/>
    <n v="2"/>
    <s v="Industrial"/>
    <n v="10"/>
    <s v="Pulpas"/>
    <n v="1"/>
  </r>
  <r>
    <n v="7"/>
    <s v="Maule"/>
    <n v="7306"/>
    <s v="Romeral"/>
    <n v="100101"/>
    <s v="Berries"/>
    <x v="19"/>
    <x v="19"/>
    <n v="2"/>
    <s v="Industrial"/>
    <n v="10"/>
    <s v="Pulpas"/>
    <n v="1"/>
  </r>
  <r>
    <n v="7"/>
    <s v="Maule"/>
    <n v="7306"/>
    <s v="Romeral"/>
    <n v="100101"/>
    <s v="Berries"/>
    <x v="15"/>
    <x v="15"/>
    <n v="2"/>
    <s v="Industrial"/>
    <n v="10"/>
    <s v="Pulpas"/>
    <n v="1"/>
  </r>
  <r>
    <n v="7"/>
    <s v="Maule"/>
    <n v="7306"/>
    <s v="Romeral"/>
    <n v="100104"/>
    <s v="Frutos de pepita"/>
    <x v="7"/>
    <x v="7"/>
    <n v="2"/>
    <s v="Industrial"/>
    <n v="10"/>
    <s v="Pulpas"/>
    <n v="1"/>
  </r>
  <r>
    <n v="7"/>
    <s v="Maule"/>
    <n v="7306"/>
    <s v="Romeral"/>
    <n v="100104"/>
    <s v="Frutos de pepita"/>
    <x v="13"/>
    <x v="13"/>
    <n v="2"/>
    <s v="Industrial"/>
    <n v="10"/>
    <s v="Pulpas"/>
    <n v="1"/>
  </r>
  <r>
    <n v="7"/>
    <s v="Maule"/>
    <n v="7306"/>
    <s v="Romeral"/>
    <n v="100104"/>
    <s v="Frutos de pepita"/>
    <x v="28"/>
    <x v="28"/>
    <n v="2"/>
    <s v="Industrial"/>
    <n v="10"/>
    <s v="Pulpas"/>
    <n v="1"/>
  </r>
  <r>
    <n v="16"/>
    <s v="Ñuble"/>
    <n v="16107"/>
    <s v="Quillón"/>
    <n v="100104"/>
    <s v="Frutos de pepita"/>
    <x v="4"/>
    <x v="4"/>
    <n v="1"/>
    <s v="Artesanal"/>
    <n v="10"/>
    <s v="Pulpas"/>
    <n v="2"/>
  </r>
  <r>
    <n v="16"/>
    <s v="Ñuble"/>
    <n v="16101"/>
    <s v="Chillán"/>
    <n v="100101"/>
    <s v="Berries"/>
    <x v="15"/>
    <x v="15"/>
    <n v="2"/>
    <s v="Industrial"/>
    <n v="10"/>
    <s v="Pulpas"/>
    <n v="2"/>
  </r>
  <r>
    <n v="16"/>
    <s v="Ñuble"/>
    <n v="16303"/>
    <s v="Ñiquén"/>
    <n v="100101"/>
    <s v="Berries"/>
    <x v="11"/>
    <x v="11"/>
    <n v="2"/>
    <s v="Industrial"/>
    <n v="10"/>
    <s v="Pulpas"/>
    <n v="2"/>
  </r>
  <r>
    <n v="16"/>
    <s v="Ñuble"/>
    <n v="16303"/>
    <s v="Ñiquén"/>
    <n v="100101"/>
    <s v="Berries"/>
    <x v="15"/>
    <x v="15"/>
    <n v="2"/>
    <s v="Industrial"/>
    <n v="10"/>
    <s v="Pulpas"/>
    <n v="2"/>
  </r>
  <r>
    <n v="16"/>
    <s v="Ñuble"/>
    <n v="16303"/>
    <s v="Ñiquén"/>
    <n v="100101"/>
    <s v="Berries"/>
    <x v="19"/>
    <x v="19"/>
    <n v="2"/>
    <s v="Industrial"/>
    <n v="10"/>
    <s v="Pulpas"/>
    <n v="2"/>
  </r>
  <r>
    <n v="9"/>
    <s v="La Araucanía"/>
    <n v="9109"/>
    <s v="Loncoche"/>
    <n v="100101"/>
    <s v="Berries"/>
    <x v="15"/>
    <x v="15"/>
    <n v="2"/>
    <s v="Industrial"/>
    <n v="10"/>
    <s v="Pulpas"/>
    <n v="2"/>
  </r>
  <r>
    <n v="13"/>
    <s v="Metropolitana"/>
    <n v="13402"/>
    <s v="Buin"/>
    <n v="100103"/>
    <s v="Frutos de hueso (carozo)"/>
    <x v="14"/>
    <x v="14"/>
    <n v="2"/>
    <s v="Industrial"/>
    <n v="10"/>
    <s v="Pulpas"/>
    <n v="1"/>
  </r>
  <r>
    <n v="13"/>
    <s v="Metropolitana"/>
    <n v="13402"/>
    <s v="Buin"/>
    <n v="100103"/>
    <s v="Frutos de hueso (carozo)"/>
    <x v="6"/>
    <x v="6"/>
    <n v="2"/>
    <s v="Industrial"/>
    <n v="10"/>
    <s v="Pulpas"/>
    <n v="1"/>
  </r>
  <r>
    <n v="13"/>
    <s v="Metropolitana"/>
    <n v="13402"/>
    <s v="Buin"/>
    <n v="100103"/>
    <s v="Frutos de hueso (carozo)"/>
    <x v="3"/>
    <x v="3"/>
    <n v="2"/>
    <s v="Industrial"/>
    <n v="10"/>
    <s v="Pulpas"/>
    <n v="1"/>
  </r>
  <r>
    <n v="13"/>
    <s v="Metropolitana"/>
    <n v="13402"/>
    <s v="Buin"/>
    <n v="100104"/>
    <s v="Frutos de pepita"/>
    <x v="28"/>
    <x v="28"/>
    <n v="2"/>
    <s v="Industrial"/>
    <n v="10"/>
    <s v="Pulpas"/>
    <n v="1"/>
  </r>
  <r>
    <n v="13"/>
    <s v="Metropolitana"/>
    <n v="13402"/>
    <s v="Buin"/>
    <n v="100104"/>
    <s v="Frutos de pepita"/>
    <x v="4"/>
    <x v="4"/>
    <n v="2"/>
    <s v="Industrial"/>
    <n v="10"/>
    <s v="Pulpas"/>
    <n v="1"/>
  </r>
  <r>
    <n v="13"/>
    <s v="Metropolitana"/>
    <n v="13402"/>
    <s v="Buin"/>
    <n v="100104"/>
    <s v="Frutos de pepita"/>
    <x v="7"/>
    <x v="7"/>
    <n v="2"/>
    <s v="Industrial"/>
    <n v="10"/>
    <s v="Pulpas"/>
    <n v="1"/>
  </r>
  <r>
    <n v="13"/>
    <s v="Metropolitana"/>
    <n v="13503"/>
    <s v="Curacaví"/>
    <n v="100103"/>
    <s v="Frutos de hueso (carozo)"/>
    <x v="6"/>
    <x v="6"/>
    <n v="2"/>
    <s v="Industrial"/>
    <n v="10"/>
    <s v="Pulpas"/>
    <n v="1"/>
  </r>
  <r>
    <n v="13"/>
    <s v="Metropolitana"/>
    <n v="13503"/>
    <s v="Curacaví"/>
    <n v="100101"/>
    <s v="Berries"/>
    <x v="15"/>
    <x v="15"/>
    <n v="2"/>
    <s v="Industrial"/>
    <n v="10"/>
    <s v="Pulpas"/>
    <n v="1"/>
  </r>
  <r>
    <n v="13"/>
    <s v="Metropolitana"/>
    <n v="13125"/>
    <s v="Quilicura"/>
    <n v="100104"/>
    <s v="Frutos de pepita"/>
    <x v="13"/>
    <x v="13"/>
    <n v="2"/>
    <s v="Industrial"/>
    <n v="10"/>
    <s v="Pulpas"/>
    <n v="1"/>
  </r>
  <r>
    <n v="13"/>
    <s v="Metropolitana"/>
    <n v="13401"/>
    <s v="San Bernardo"/>
    <n v="100103"/>
    <s v="Frutos de hueso (carozo)"/>
    <x v="6"/>
    <x v="6"/>
    <n v="2"/>
    <s v="Industrial"/>
    <n v="10"/>
    <s v="Pulpas"/>
    <n v="2"/>
  </r>
  <r>
    <n v="13"/>
    <s v="Metropolitana"/>
    <n v="13401"/>
    <s v="San Bernardo"/>
    <n v="100103"/>
    <s v="Frutos de hueso (carozo)"/>
    <x v="3"/>
    <x v="3"/>
    <n v="2"/>
    <s v="Industrial"/>
    <n v="10"/>
    <s v="Pulpas"/>
    <n v="2"/>
  </r>
  <r>
    <n v="13"/>
    <s v="Metropolitana"/>
    <n v="13401"/>
    <s v="San Bernardo"/>
    <n v="100104"/>
    <s v="Frutos de pepita"/>
    <x v="28"/>
    <x v="28"/>
    <n v="2"/>
    <s v="Industrial"/>
    <n v="10"/>
    <s v="Pulpas"/>
    <n v="2"/>
  </r>
  <r>
    <n v="13"/>
    <s v="Metropolitana"/>
    <n v="13401"/>
    <s v="San Bernardo"/>
    <n v="100104"/>
    <s v="Frutos de pepita"/>
    <x v="13"/>
    <x v="13"/>
    <n v="2"/>
    <s v="Industrial"/>
    <n v="10"/>
    <s v="Pulpas"/>
    <n v="2"/>
  </r>
  <r>
    <n v="13"/>
    <s v="Metropolitana"/>
    <n v="13401"/>
    <s v="San Bernardo"/>
    <n v="100104"/>
    <s v="Frutos de pepita"/>
    <x v="7"/>
    <x v="7"/>
    <n v="2"/>
    <s v="Industrial"/>
    <n v="10"/>
    <s v="Pulpas"/>
    <n v="2"/>
  </r>
  <r>
    <n v="13"/>
    <s v="Metropolitana"/>
    <n v="13402"/>
    <s v="Buin"/>
    <n v="100107"/>
    <s v="Otros"/>
    <x v="24"/>
    <x v="24"/>
    <n v="2"/>
    <s v="Industrial"/>
    <n v="10"/>
    <s v="Pulpas"/>
    <n v="1"/>
  </r>
  <r>
    <n v="13"/>
    <s v="Metropolitana"/>
    <n v="13402"/>
    <s v="Buin"/>
    <n v="100107"/>
    <s v="Otros"/>
    <x v="24"/>
    <x v="24"/>
    <n v="2"/>
    <s v="Industrial"/>
    <n v="10"/>
    <s v="Pulpas"/>
    <n v="1"/>
  </r>
  <r>
    <n v="13"/>
    <s v="Metropolitana"/>
    <n v="13402"/>
    <s v="Buin"/>
    <n v="100107"/>
    <s v="Otros"/>
    <x v="24"/>
    <x v="24"/>
    <n v="2"/>
    <s v="Industrial"/>
    <n v="10"/>
    <s v="Pulpas"/>
    <n v="1"/>
  </r>
  <r>
    <n v="13"/>
    <s v="Metropolitana"/>
    <n v="13604"/>
    <s v="Padre Hurtado"/>
    <n v="100107"/>
    <s v="Otros"/>
    <x v="24"/>
    <x v="24"/>
    <n v="2"/>
    <s v="Industrial"/>
    <n v="10"/>
    <s v="Pulpas"/>
    <n v="1"/>
  </r>
  <r>
    <n v="13"/>
    <s v="Metropolitana"/>
    <n v="13604"/>
    <s v="Padre Hurtado"/>
    <n v="100107"/>
    <s v="Otros"/>
    <x v="24"/>
    <x v="24"/>
    <n v="2"/>
    <s v="Industrial"/>
    <n v="10"/>
    <s v="Pulpas"/>
    <n v="1"/>
  </r>
  <r>
    <n v="13"/>
    <s v="Metropolitana"/>
    <n v="13125"/>
    <s v="Quilicura"/>
    <n v="100107"/>
    <s v="Otros"/>
    <x v="24"/>
    <x v="24"/>
    <n v="2"/>
    <s v="Industrial"/>
    <n v="10"/>
    <s v="Pulpas"/>
    <n v="1"/>
  </r>
  <r>
    <n v="13"/>
    <s v="Metropolitana"/>
    <n v="13401"/>
    <s v="San Bernardo"/>
    <n v="100107"/>
    <s v="Otros"/>
    <x v="24"/>
    <x v="24"/>
    <n v="2"/>
    <s v="Industrial"/>
    <n v="10"/>
    <s v="Pulpas"/>
    <n v="1"/>
  </r>
  <r>
    <n v="13"/>
    <s v="Metropolitana"/>
    <n v="13401"/>
    <s v="San Bernardo"/>
    <n v="100107"/>
    <s v="Otros"/>
    <x v="24"/>
    <x v="24"/>
    <n v="2"/>
    <s v="Industrial"/>
    <n v="10"/>
    <s v="Pulpas"/>
    <n v="1"/>
  </r>
  <r>
    <n v="13"/>
    <s v="Metropolitana"/>
    <n v="13402"/>
    <s v="Buin"/>
    <n v="100107"/>
    <s v="Otros"/>
    <x v="24"/>
    <x v="24"/>
    <n v="2"/>
    <s v="Industrial"/>
    <n v="10"/>
    <s v="Pulpas"/>
    <n v="1"/>
  </r>
  <r>
    <n v="13"/>
    <s v="Metropolitana"/>
    <n v="13402"/>
    <s v="Buin"/>
    <n v="100107"/>
    <s v="Otros"/>
    <x v="24"/>
    <x v="24"/>
    <n v="2"/>
    <s v="Industrial"/>
    <n v="10"/>
    <s v="Pulpas"/>
    <n v="1"/>
  </r>
  <r>
    <n v="13"/>
    <s v="Metropolitana"/>
    <n v="13402"/>
    <s v="Buin"/>
    <n v="100107"/>
    <s v="Otros"/>
    <x v="24"/>
    <x v="24"/>
    <n v="2"/>
    <s v="Industrial"/>
    <n v="10"/>
    <s v="Pulpas"/>
    <n v="1"/>
  </r>
  <r>
    <n v="13"/>
    <s v="Metropolitana"/>
    <n v="13604"/>
    <s v="Padre Hurtado"/>
    <n v="100107"/>
    <s v="Otros"/>
    <x v="24"/>
    <x v="24"/>
    <n v="2"/>
    <s v="Industrial"/>
    <n v="10"/>
    <s v="Pulpas"/>
    <n v="8"/>
  </r>
  <r>
    <n v="13"/>
    <s v="Metropolitana"/>
    <n v="13402"/>
    <s v="Buin"/>
    <n v="100104"/>
    <s v="Frutos de pepita"/>
    <x v="7"/>
    <x v="7"/>
    <n v="2"/>
    <s v="Industrial"/>
    <n v="10"/>
    <s v="Pulpas"/>
    <n v="7"/>
  </r>
  <r>
    <n v="13"/>
    <s v="Metropolitana"/>
    <n v="13402"/>
    <s v="Buin"/>
    <n v="100104"/>
    <s v="Frutos de pepita"/>
    <x v="13"/>
    <x v="13"/>
    <n v="2"/>
    <s v="Industrial"/>
    <n v="10"/>
    <s v="Pulpas"/>
    <n v="7"/>
  </r>
  <r>
    <n v="13"/>
    <s v="Metropolitana"/>
    <n v="13402"/>
    <s v="Buin"/>
    <n v="100104"/>
    <s v="Frutos de pepita"/>
    <x v="4"/>
    <x v="4"/>
    <n v="2"/>
    <s v="Industrial"/>
    <n v="10"/>
    <s v="Pulpas"/>
    <n v="7"/>
  </r>
  <r>
    <n v="13"/>
    <s v="Metropolitana"/>
    <n v="13402"/>
    <s v="Buin"/>
    <n v="100103"/>
    <s v="Frutos de hueso (carozo)"/>
    <x v="6"/>
    <x v="6"/>
    <n v="2"/>
    <s v="Industrial"/>
    <n v="10"/>
    <s v="Pulpas"/>
    <n v="7"/>
  </r>
  <r>
    <n v="13"/>
    <s v="Metropolitana"/>
    <n v="13402"/>
    <s v="Buin"/>
    <n v="100103"/>
    <s v="Frutos de hueso (carozo)"/>
    <x v="3"/>
    <x v="3"/>
    <n v="2"/>
    <s v="Industrial"/>
    <n v="10"/>
    <s v="Pulpas"/>
    <n v="7"/>
  </r>
  <r>
    <n v="16"/>
    <s v="Ñuble"/>
    <n v="16301"/>
    <s v="San Carlos"/>
    <n v="100101"/>
    <s v="Berries"/>
    <x v="19"/>
    <x v="19"/>
    <n v="2"/>
    <s v="Industrial"/>
    <n v="10"/>
    <s v="Pulpas"/>
    <n v="2"/>
  </r>
  <r>
    <n v="16"/>
    <s v="Ñuble"/>
    <n v="16301"/>
    <s v="San Carlos"/>
    <n v="100101"/>
    <s v="Berries"/>
    <x v="15"/>
    <x v="15"/>
    <n v="2"/>
    <s v="Industrial"/>
    <n v="10"/>
    <s v="Pulpas"/>
    <n v="2"/>
  </r>
  <r>
    <n v="15"/>
    <s v="Arica y Parinacota"/>
    <n v="15101"/>
    <s v="Arica"/>
    <n v="100106"/>
    <s v="Frutos oleaginosos"/>
    <x v="1"/>
    <x v="1"/>
    <n v="1"/>
    <s v="Artesanal"/>
    <n v="11"/>
    <s v="Calibradora de aceitunas"/>
    <n v="2"/>
  </r>
  <r>
    <n v="15"/>
    <s v="Arica y Parinacota"/>
    <n v="15101"/>
    <s v="Arica"/>
    <n v="100106"/>
    <s v="Frutos oleaginosos"/>
    <x v="1"/>
    <x v="1"/>
    <n v="1"/>
    <s v="Artesanal"/>
    <n v="11"/>
    <s v="Calibradora de aceitunas"/>
    <n v="2"/>
  </r>
  <r>
    <n v="15"/>
    <s v="Arica y Parinacota"/>
    <n v="15101"/>
    <s v="Arica"/>
    <n v="100106"/>
    <s v="Frutos oleaginosos"/>
    <x v="1"/>
    <x v="1"/>
    <n v="1"/>
    <s v="Artesanal"/>
    <n v="11"/>
    <s v="Calibradora de aceitunas"/>
    <n v="2"/>
  </r>
  <r>
    <n v="15"/>
    <s v="Arica y Parinacota"/>
    <n v="15101"/>
    <s v="Arica"/>
    <n v="100106"/>
    <s v="Frutos oleaginosos"/>
    <x v="1"/>
    <x v="1"/>
    <n v="2"/>
    <s v="Industrial"/>
    <n v="11"/>
    <s v="Calibradora de aceitunas"/>
    <n v="2"/>
  </r>
  <r>
    <n v="15"/>
    <s v="Arica y Parinacota"/>
    <n v="15101"/>
    <s v="Arica"/>
    <n v="100106"/>
    <s v="Frutos oleaginosos"/>
    <x v="1"/>
    <x v="1"/>
    <n v="2"/>
    <s v="Industrial"/>
    <n v="11"/>
    <s v="Calibradora de aceitunas"/>
    <n v="2"/>
  </r>
  <r>
    <n v="15"/>
    <s v="Arica y Parinacota"/>
    <n v="15101"/>
    <s v="Arica"/>
    <n v="100106"/>
    <s v="Frutos oleaginosos"/>
    <x v="1"/>
    <x v="1"/>
    <n v="2"/>
    <s v="Industrial"/>
    <n v="11"/>
    <s v="Calibradora de aceitunas"/>
    <n v="2"/>
  </r>
  <r>
    <n v="15"/>
    <s v="Arica y Parinacota"/>
    <n v="15101"/>
    <s v="Arica"/>
    <n v="100106"/>
    <s v="Frutos oleaginosos"/>
    <x v="1"/>
    <x v="1"/>
    <n v="1"/>
    <s v="Artesanal"/>
    <n v="11"/>
    <s v="Calibradora de aceitunas"/>
    <n v="2"/>
  </r>
  <r>
    <n v="15"/>
    <s v="Arica y Parinacota"/>
    <n v="15101"/>
    <s v="Arica"/>
    <n v="100106"/>
    <s v="Frutos oleaginosos"/>
    <x v="1"/>
    <x v="1"/>
    <n v="2"/>
    <s v="Industrial"/>
    <n v="11"/>
    <s v="Calibradora de aceitunas"/>
    <n v="2"/>
  </r>
  <r>
    <n v="15"/>
    <s v="Arica y Parinacota"/>
    <n v="15101"/>
    <s v="Arica"/>
    <n v="100106"/>
    <s v="Frutos oleaginosos"/>
    <x v="1"/>
    <x v="1"/>
    <n v="2"/>
    <s v="Industrial"/>
    <n v="11"/>
    <s v="Calibradora de aceitunas"/>
    <n v="2"/>
  </r>
  <r>
    <n v="3"/>
    <s v="Atacama"/>
    <n v="3303"/>
    <s v="Freirina"/>
    <n v="100106"/>
    <s v="Frutos oleaginosos"/>
    <x v="1"/>
    <x v="1"/>
    <n v="1"/>
    <s v="Artesanal"/>
    <n v="11"/>
    <s v="Calibradora de aceitunas"/>
    <n v="2"/>
  </r>
  <r>
    <n v="3"/>
    <s v="Atacama"/>
    <n v="3303"/>
    <s v="Freirina"/>
    <n v="100106"/>
    <s v="Frutos oleaginosos"/>
    <x v="1"/>
    <x v="1"/>
    <n v="1"/>
    <s v="Artesanal"/>
    <n v="11"/>
    <s v="Calibradora de aceitunas"/>
    <n v="2"/>
  </r>
  <r>
    <n v="3"/>
    <s v="Atacama"/>
    <n v="3303"/>
    <s v="Freirina"/>
    <n v="100106"/>
    <s v="Frutos oleaginosos"/>
    <x v="1"/>
    <x v="1"/>
    <n v="1"/>
    <s v="Artesanal"/>
    <n v="11"/>
    <s v="Calibradora de aceitunas"/>
    <n v="2"/>
  </r>
  <r>
    <n v="3"/>
    <s v="Atacama"/>
    <n v="3303"/>
    <s v="Freirina"/>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2"/>
    <s v="Industrial"/>
    <n v="11"/>
    <s v="Calibradora de aceitunas"/>
    <n v="2"/>
  </r>
  <r>
    <n v="3"/>
    <s v="Atacama"/>
    <n v="3304"/>
    <s v="Huasco"/>
    <n v="100106"/>
    <s v="Frutos oleaginosos"/>
    <x v="1"/>
    <x v="1"/>
    <n v="1"/>
    <s v="Artesanal"/>
    <n v="11"/>
    <s v="Calibradora de aceitunas"/>
    <n v="2"/>
  </r>
  <r>
    <n v="3"/>
    <s v="Atacama"/>
    <n v="3304"/>
    <s v="Huasco"/>
    <n v="100106"/>
    <s v="Frutos oleaginosos"/>
    <x v="1"/>
    <x v="1"/>
    <n v="2"/>
    <s v="Industri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2"/>
    <s v="Industrial"/>
    <n v="11"/>
    <s v="Calibradora de aceitunas"/>
    <n v="2"/>
  </r>
  <r>
    <n v="3"/>
    <s v="Atacama"/>
    <n v="3304"/>
    <s v="Huasco"/>
    <n v="100106"/>
    <s v="Frutos oleaginosos"/>
    <x v="1"/>
    <x v="1"/>
    <n v="2"/>
    <s v="Industrial"/>
    <n v="11"/>
    <s v="Calibradora de aceitunas"/>
    <n v="2"/>
  </r>
  <r>
    <n v="3"/>
    <s v="Atacama"/>
    <n v="3303"/>
    <s v="Freirina"/>
    <n v="100106"/>
    <s v="Frutos oleaginosos"/>
    <x v="1"/>
    <x v="1"/>
    <n v="1"/>
    <s v="Artesanal"/>
    <n v="11"/>
    <s v="Calibradora de aceitunas"/>
    <n v="2"/>
  </r>
  <r>
    <n v="3"/>
    <s v="Atacama"/>
    <n v="3303"/>
    <s v="Freirina"/>
    <n v="100106"/>
    <s v="Frutos oleaginosos"/>
    <x v="1"/>
    <x v="1"/>
    <n v="1"/>
    <s v="Artesanal"/>
    <n v="11"/>
    <s v="Calibradora de aceitunas"/>
    <n v="2"/>
  </r>
  <r>
    <n v="3"/>
    <s v="Atacama"/>
    <n v="3304"/>
    <s v="Huasco"/>
    <n v="100106"/>
    <s v="Frutos oleaginosos"/>
    <x v="1"/>
    <x v="1"/>
    <n v="1"/>
    <s v="Artesanal"/>
    <n v="11"/>
    <s v="Calibradora de aceitunas"/>
    <n v="4"/>
  </r>
  <r>
    <n v="3"/>
    <s v="Atacama"/>
    <n v="3304"/>
    <s v="Huasco"/>
    <n v="100106"/>
    <s v="Frutos oleaginosos"/>
    <x v="1"/>
    <x v="1"/>
    <n v="1"/>
    <s v="Artesanal"/>
    <n v="11"/>
    <s v="Calibradora de aceitunas"/>
    <n v="4"/>
  </r>
  <r>
    <n v="3"/>
    <s v="Atacama"/>
    <n v="3304"/>
    <s v="Huasco"/>
    <n v="100106"/>
    <s v="Frutos oleaginosos"/>
    <x v="1"/>
    <x v="1"/>
    <n v="1"/>
    <s v="Artesanal"/>
    <n v="11"/>
    <s v="Calibradora de aceitunas"/>
    <n v="4"/>
  </r>
  <r>
    <n v="3"/>
    <s v="Atacama"/>
    <n v="3304"/>
    <s v="Huasco"/>
    <n v="100106"/>
    <s v="Frutos oleaginosos"/>
    <x v="1"/>
    <x v="1"/>
    <n v="1"/>
    <s v="Artesanal"/>
    <n v="11"/>
    <s v="Calibradora de aceitunas"/>
    <n v="4"/>
  </r>
  <r>
    <n v="3"/>
    <s v="Atacama"/>
    <n v="3304"/>
    <s v="Huasco"/>
    <n v="100106"/>
    <s v="Frutos oleaginosos"/>
    <x v="1"/>
    <x v="1"/>
    <n v="1"/>
    <s v="Artesanal"/>
    <n v="11"/>
    <s v="Calibradora de aceitunas"/>
    <n v="2"/>
  </r>
  <r>
    <n v="3"/>
    <s v="Atacama"/>
    <n v="3304"/>
    <s v="Huasco"/>
    <n v="100106"/>
    <s v="Frutos oleaginosos"/>
    <x v="1"/>
    <x v="1"/>
    <n v="1"/>
    <s v="Artesanal"/>
    <n v="11"/>
    <s v="Calibradora de aceitunas"/>
    <n v="4"/>
  </r>
  <r>
    <n v="3"/>
    <s v="Atacama"/>
    <n v="3304"/>
    <s v="Huasco"/>
    <n v="100106"/>
    <s v="Frutos oleaginosos"/>
    <x v="1"/>
    <x v="1"/>
    <n v="1"/>
    <s v="Artesanal"/>
    <n v="11"/>
    <s v="Calibradora de aceitunas"/>
    <n v="4"/>
  </r>
  <r>
    <n v="3"/>
    <s v="Atacama"/>
    <n v="3304"/>
    <s v="Huasco"/>
    <n v="100106"/>
    <s v="Frutos oleaginosos"/>
    <x v="1"/>
    <x v="1"/>
    <n v="1"/>
    <s v="Artesanal"/>
    <n v="11"/>
    <s v="Calibradora de aceitunas"/>
    <n v="4"/>
  </r>
  <r>
    <n v="3"/>
    <s v="Atacama"/>
    <n v="3304"/>
    <s v="Huasco"/>
    <n v="100106"/>
    <s v="Frutos oleaginosos"/>
    <x v="1"/>
    <x v="1"/>
    <n v="1"/>
    <s v="Artesanal"/>
    <n v="11"/>
    <s v="Calibradora de aceitunas"/>
    <n v="4"/>
  </r>
  <r>
    <n v="3"/>
    <s v="Atacama"/>
    <n v="3301"/>
    <s v="Vallenar"/>
    <n v="100106"/>
    <s v="Frutos oleaginosos"/>
    <x v="1"/>
    <x v="1"/>
    <n v="1"/>
    <s v="Artesanal"/>
    <n v="11"/>
    <s v="Calibradora de aceitunas"/>
    <n v="2"/>
  </r>
  <r>
    <n v="3"/>
    <s v="Atacama"/>
    <n v="3303"/>
    <s v="Freirina"/>
    <n v="100106"/>
    <s v="Frutos oleaginosos"/>
    <x v="1"/>
    <x v="1"/>
    <n v="1"/>
    <s v="Artesanal"/>
    <n v="11"/>
    <s v="Calibradora de aceitunas"/>
    <n v="2"/>
  </r>
  <r>
    <n v="3"/>
    <s v="Atacama"/>
    <n v="3303"/>
    <s v="Freirina"/>
    <n v="100106"/>
    <s v="Frutos oleaginosos"/>
    <x v="1"/>
    <x v="1"/>
    <n v="1"/>
    <s v="Artesanal"/>
    <n v="11"/>
    <s v="Calibradora de aceitunas"/>
    <n v="2"/>
  </r>
  <r>
    <n v="3"/>
    <s v="Atacama"/>
    <n v="3303"/>
    <s v="Freirina"/>
    <n v="100106"/>
    <s v="Frutos oleaginosos"/>
    <x v="1"/>
    <x v="1"/>
    <n v="1"/>
    <s v="Artesanal"/>
    <n v="11"/>
    <s v="Calibradora de aceitunas"/>
    <n v="2"/>
  </r>
  <r>
    <n v="3"/>
    <s v="Atacama"/>
    <n v="3303"/>
    <s v="Freirina"/>
    <n v="100106"/>
    <s v="Frutos oleaginosos"/>
    <x v="1"/>
    <x v="1"/>
    <n v="1"/>
    <s v="Artesanal"/>
    <n v="11"/>
    <s v="Calibradora de aceitunas"/>
    <n v="2"/>
  </r>
  <r>
    <n v="3"/>
    <s v="Atacama"/>
    <n v="3303"/>
    <s v="Freirina"/>
    <n v="100106"/>
    <s v="Frutos oleaginosos"/>
    <x v="1"/>
    <x v="1"/>
    <n v="1"/>
    <s v="Artesanal"/>
    <n v="11"/>
    <s v="Calibradora de aceitunas"/>
    <n v="2"/>
  </r>
  <r>
    <n v="3"/>
    <s v="Atacama"/>
    <n v="3303"/>
    <s v="Freirina"/>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4"/>
    <s v="Huasco"/>
    <n v="100106"/>
    <s v="Frutos oleaginosos"/>
    <x v="1"/>
    <x v="1"/>
    <n v="2"/>
    <s v="Industrial"/>
    <n v="11"/>
    <s v="Calibradora de aceitunas"/>
    <n v="2"/>
  </r>
  <r>
    <n v="3"/>
    <s v="Atacama"/>
    <n v="3304"/>
    <s v="Huasco"/>
    <n v="100106"/>
    <s v="Frutos oleaginosos"/>
    <x v="1"/>
    <x v="1"/>
    <n v="1"/>
    <s v="Artesanal"/>
    <n v="11"/>
    <s v="Calibradora de aceitunas"/>
    <n v="2"/>
  </r>
  <r>
    <n v="3"/>
    <s v="Atacama"/>
    <n v="3304"/>
    <s v="Huasco"/>
    <n v="100106"/>
    <s v="Frutos oleaginosos"/>
    <x v="1"/>
    <x v="1"/>
    <n v="1"/>
    <s v="Artesanal"/>
    <n v="11"/>
    <s v="Calibradora de aceitunas"/>
    <n v="2"/>
  </r>
  <r>
    <n v="3"/>
    <s v="Atacama"/>
    <n v="3301"/>
    <s v="Vallenar"/>
    <n v="100106"/>
    <s v="Frutos oleaginosos"/>
    <x v="1"/>
    <x v="1"/>
    <n v="2"/>
    <s v="Industrial"/>
    <n v="11"/>
    <s v="Calibradora de aceitunas"/>
    <n v="2"/>
  </r>
  <r>
    <n v="5"/>
    <s v="Valparaíso"/>
    <n v="5703"/>
    <s v="Llaillay"/>
    <n v="100106"/>
    <s v="Frutos oleaginosos"/>
    <x v="1"/>
    <x v="1"/>
    <n v="1"/>
    <s v="Artesanal"/>
    <n v="11"/>
    <s v="Calibradora de aceitunas"/>
    <n v="2"/>
  </r>
  <r>
    <n v="5"/>
    <s v="Valparaíso"/>
    <n v="5705"/>
    <s v="Putaendo"/>
    <n v="100106"/>
    <s v="Frutos oleaginosos"/>
    <x v="1"/>
    <x v="1"/>
    <n v="2"/>
    <s v="Industrial"/>
    <n v="11"/>
    <s v="Calibradora de aceitunas"/>
    <n v="2"/>
  </r>
  <r>
    <n v="5"/>
    <s v="Valparaíso"/>
    <n v="5706"/>
    <s v="Santa María"/>
    <n v="100106"/>
    <s v="Frutos oleaginosos"/>
    <x v="1"/>
    <x v="1"/>
    <n v="1"/>
    <s v="Artesanal"/>
    <n v="11"/>
    <s v="Calibradora de aceitunas"/>
    <n v="2"/>
  </r>
  <r>
    <n v="5"/>
    <s v="Valparaíso"/>
    <n v="5402"/>
    <s v="Cabildo"/>
    <n v="100102"/>
    <s v="Cítricos"/>
    <x v="36"/>
    <x v="36"/>
    <n v="2"/>
    <s v="Industrial"/>
    <n v="11"/>
    <s v="Calibradora de aceitunas"/>
    <n v="2"/>
  </r>
  <r>
    <n v="5"/>
    <s v="Valparaíso"/>
    <n v="5402"/>
    <s v="Cabildo"/>
    <n v="100102"/>
    <s v="Cítricos"/>
    <x v="46"/>
    <x v="46"/>
    <n v="2"/>
    <s v="Industrial"/>
    <n v="11"/>
    <s v="Calibradora de aceitunas"/>
    <n v="2"/>
  </r>
  <r>
    <n v="5"/>
    <s v="Valparaíso"/>
    <n v="5402"/>
    <s v="Cabildo"/>
    <n v="100106"/>
    <s v="Frutos oleaginosos"/>
    <x v="37"/>
    <x v="37"/>
    <n v="2"/>
    <s v="Industrial"/>
    <n v="11"/>
    <s v="Calibradora de aceitunas"/>
    <n v="2"/>
  </r>
  <r>
    <n v="5"/>
    <s v="Valparaíso"/>
    <n v="5402"/>
    <s v="Cabildo"/>
    <n v="100106"/>
    <s v="Frutos oleaginosos"/>
    <x v="37"/>
    <x v="37"/>
    <n v="1"/>
    <s v="Artesanal"/>
    <n v="11"/>
    <s v="Calibradora de aceitunas"/>
    <n v="2"/>
  </r>
  <r>
    <n v="5"/>
    <s v="Valparaíso"/>
    <n v="5402"/>
    <s v="Cabildo"/>
    <n v="100102"/>
    <s v="Cítricos"/>
    <x v="46"/>
    <x v="46"/>
    <n v="1"/>
    <s v="Artesanal"/>
    <n v="11"/>
    <s v="Calibradora de aceitunas"/>
    <n v="2"/>
  </r>
  <r>
    <n v="5"/>
    <s v="Valparaíso"/>
    <n v="5404"/>
    <s v="Petorca"/>
    <n v="100106"/>
    <s v="Frutos oleaginosos"/>
    <x v="1"/>
    <x v="1"/>
    <n v="2"/>
    <s v="Industrial"/>
    <n v="11"/>
    <s v="Calibradora de aceitunas"/>
    <n v="2"/>
  </r>
  <r>
    <n v="5"/>
    <s v="Valparaíso"/>
    <n v="5705"/>
    <s v="Putaendo"/>
    <n v="100106"/>
    <s v="Frutos oleaginosos"/>
    <x v="1"/>
    <x v="1"/>
    <n v="1"/>
    <s v="Artesanal"/>
    <n v="11"/>
    <s v="Calibradora de aceitunas"/>
    <n v="2"/>
  </r>
  <r>
    <n v="5"/>
    <s v="Valparaíso"/>
    <n v="5404"/>
    <s v="Petorca"/>
    <n v="100106"/>
    <s v="Frutos oleaginosos"/>
    <x v="1"/>
    <x v="1"/>
    <n v="1"/>
    <s v="Artesanal"/>
    <n v="11"/>
    <s v="Calibradora de aceitunas"/>
    <n v="2"/>
  </r>
  <r>
    <n v="5"/>
    <s v="Valparaíso"/>
    <n v="5706"/>
    <s v="Santa María"/>
    <n v="100106"/>
    <s v="Frutos oleaginosos"/>
    <x v="1"/>
    <x v="1"/>
    <n v="1"/>
    <s v="Artesanal"/>
    <n v="11"/>
    <s v="Calibradora de aceitunas"/>
    <n v="2"/>
  </r>
  <r>
    <n v="7"/>
    <s v="Maule"/>
    <n v="7301"/>
    <s v="Curicó"/>
    <n v="100104"/>
    <s v="Frutos de pepita"/>
    <x v="28"/>
    <x v="28"/>
    <n v="2"/>
    <s v="Industrial"/>
    <n v="11"/>
    <s v="Calibradora de aceitunas"/>
    <n v="6"/>
  </r>
  <r>
    <n v="13"/>
    <s v="Metropolitana"/>
    <n v="13303"/>
    <s v="Tiltil"/>
    <n v="100106"/>
    <s v="Frutos oleaginosos"/>
    <x v="1"/>
    <x v="1"/>
    <n v="1"/>
    <s v="Artesanal"/>
    <n v="11"/>
    <s v="Calibradora de aceitunas"/>
    <n v="2"/>
  </r>
  <r>
    <n v="13"/>
    <s v="Metropolitana"/>
    <n v="13301"/>
    <s v="Colina"/>
    <n v="100107"/>
    <s v="Otros"/>
    <x v="24"/>
    <x v="24"/>
    <n v="1"/>
    <s v="Artesanal"/>
    <n v="11"/>
    <s v="Calibradora de aceitunas"/>
    <n v="2"/>
  </r>
  <r>
    <n v="13"/>
    <s v="Metropolitana"/>
    <n v="13301"/>
    <s v="Colina"/>
    <n v="100107"/>
    <s v="Otros"/>
    <x v="24"/>
    <x v="24"/>
    <n v="2"/>
    <s v="Industrial"/>
    <n v="11"/>
    <s v="Calibradora de aceitunas"/>
    <n v="2"/>
  </r>
  <r>
    <n v="13"/>
    <s v="Metropolitana"/>
    <n v="13303"/>
    <s v="Tiltil"/>
    <n v="100107"/>
    <s v="Otros"/>
    <x v="24"/>
    <x v="24"/>
    <n v="1"/>
    <s v="Artesanal"/>
    <n v="11"/>
    <s v="Calibradora de aceitunas"/>
    <n v="2"/>
  </r>
  <r>
    <n v="13"/>
    <s v="Metropolitana"/>
    <n v="13303"/>
    <s v="Tiltil"/>
    <n v="100107"/>
    <s v="Otros"/>
    <x v="24"/>
    <x v="24"/>
    <n v="2"/>
    <s v="Industrial"/>
    <n v="11"/>
    <s v="Calibradora de aceitunas"/>
    <n v="2"/>
  </r>
  <r>
    <n v="13"/>
    <s v="Metropolitana"/>
    <n v="13303"/>
    <s v="Tiltil"/>
    <n v="100107"/>
    <s v="Otros"/>
    <x v="24"/>
    <x v="24"/>
    <n v="2"/>
    <s v="Industrial"/>
    <n v="11"/>
    <s v="Calibradora de aceitunas"/>
    <n v="3"/>
  </r>
  <r>
    <n v="15"/>
    <s v="Arica y Parinacota"/>
    <n v="15101"/>
    <s v="Arica"/>
    <n v="100104"/>
    <s v="Frutos de pepita"/>
    <x v="27"/>
    <x v="27"/>
    <n v="2"/>
    <s v="Industrial"/>
    <n v="12"/>
    <s v="Procesadora de rosa mosqueta"/>
    <n v="2"/>
  </r>
  <r>
    <n v="6"/>
    <s v="O'Higgins"/>
    <n v="6303"/>
    <s v="Chimbarongo"/>
    <n v="100104"/>
    <s v="Frutos de pepita"/>
    <x v="27"/>
    <x v="27"/>
    <n v="2"/>
    <s v="Industrial"/>
    <n v="12"/>
    <s v="Procesadora de rosa mosqueta"/>
    <n v="2"/>
  </r>
  <r>
    <n v="6"/>
    <s v="O'Higgins"/>
    <n v="6303"/>
    <s v="Chimbarongo"/>
    <n v="100104"/>
    <s v="Frutos de pepita"/>
    <x v="27"/>
    <x v="27"/>
    <n v="2"/>
    <s v="Industrial"/>
    <n v="12"/>
    <s v="Procesadora de rosa mosqueta"/>
    <n v="2"/>
  </r>
  <r>
    <n v="7"/>
    <s v="Maule"/>
    <n v="7304"/>
    <s v="Molina"/>
    <n v="100104"/>
    <s v="Frutos de pepita"/>
    <x v="27"/>
    <x v="27"/>
    <n v="2"/>
    <s v="Industrial"/>
    <n v="12"/>
    <s v="Procesadora de rosa mosqueta"/>
    <n v="2"/>
  </r>
  <r>
    <n v="16"/>
    <s v="Ñuble"/>
    <n v="16101"/>
    <s v="Chillán"/>
    <n v="100104"/>
    <s v="Frutos de pepita"/>
    <x v="27"/>
    <x v="27"/>
    <n v="2"/>
    <s v="Industrial"/>
    <n v="12"/>
    <s v="Procesadora de rosa mosqueta"/>
    <n v="2"/>
  </r>
  <r>
    <n v="16"/>
    <s v="Ñuble"/>
    <n v="16103"/>
    <s v="Chillán Viejo"/>
    <n v="100104"/>
    <s v="Frutos de pepita"/>
    <x v="27"/>
    <x v="27"/>
    <n v="2"/>
    <s v="Industrial"/>
    <n v="12"/>
    <s v="Procesadora de rosa mosqueta"/>
    <n v="2"/>
  </r>
  <r>
    <n v="8"/>
    <s v="Biobío"/>
    <n v="8305"/>
    <s v="Mulchén"/>
    <n v="100104"/>
    <s v="Frutos de pepita"/>
    <x v="27"/>
    <x v="27"/>
    <n v="2"/>
    <s v="Industrial"/>
    <n v="12"/>
    <s v="Procesadora de rosa mosqueta"/>
    <n v="7"/>
  </r>
  <r>
    <n v="8"/>
    <s v="Biobío"/>
    <n v="8313"/>
    <s v="Yumbel"/>
    <n v="100104"/>
    <s v="Frutos de pepita"/>
    <x v="27"/>
    <x v="27"/>
    <n v="2"/>
    <s v="Industrial"/>
    <n v="12"/>
    <s v="Procesadora de rosa mosqueta"/>
    <n v="7"/>
  </r>
  <r>
    <n v="8"/>
    <s v="Biobío"/>
    <n v="8303"/>
    <s v="Cabrero"/>
    <n v="100104"/>
    <s v="Frutos de pepita"/>
    <x v="27"/>
    <x v="27"/>
    <n v="2"/>
    <s v="Industrial"/>
    <n v="12"/>
    <s v="Procesadora de rosa mosqueta"/>
    <n v="2"/>
  </r>
  <r>
    <n v="16"/>
    <s v="Ñuble"/>
    <n v="16101"/>
    <s v="Chillán"/>
    <n v="100104"/>
    <s v="Frutos de pepita"/>
    <x v="27"/>
    <x v="27"/>
    <n v="2"/>
    <s v="Industrial"/>
    <n v="12"/>
    <s v="Procesadora de rosa mosqueta"/>
    <n v="7"/>
  </r>
  <r>
    <n v="8"/>
    <s v="Biobío"/>
    <n v="8313"/>
    <s v="Yumbel"/>
    <n v="100104"/>
    <s v="Frutos de pepita"/>
    <x v="27"/>
    <x v="27"/>
    <n v="2"/>
    <s v="Industrial"/>
    <n v="12"/>
    <s v="Procesadora de rosa mosqueta"/>
    <n v="2"/>
  </r>
  <r>
    <n v="16"/>
    <s v="Ñuble"/>
    <n v="16101"/>
    <s v="Chillán"/>
    <n v="100104"/>
    <s v="Frutos de pepita"/>
    <x v="27"/>
    <x v="27"/>
    <n v="2"/>
    <s v="Industrial"/>
    <n v="12"/>
    <s v="Procesadora de rosa mosqueta"/>
    <n v="5"/>
  </r>
  <r>
    <n v="16"/>
    <s v="Ñuble"/>
    <n v="16103"/>
    <s v="Chillán Viejo"/>
    <n v="100104"/>
    <s v="Frutos de pepita"/>
    <x v="27"/>
    <x v="27"/>
    <n v="2"/>
    <s v="Industrial"/>
    <n v="12"/>
    <s v="Procesadora de rosa mosqueta"/>
    <n v="7"/>
  </r>
  <r>
    <n v="9"/>
    <s v="La Araucanía"/>
    <n v="9206"/>
    <s v="Los Sauces"/>
    <n v="100104"/>
    <s v="Frutos de pepita"/>
    <x v="27"/>
    <x v="27"/>
    <n v="2"/>
    <s v="Industrial"/>
    <n v="12"/>
    <s v="Procesadora de rosa mosqueta"/>
    <n v="2"/>
  </r>
  <r>
    <n v="16"/>
    <s v="Ñuble"/>
    <n v="16101"/>
    <s v="Chillán"/>
    <n v="100104"/>
    <s v="Frutos de pepita"/>
    <x v="27"/>
    <x v="27"/>
    <n v="2"/>
    <s v="Industrial"/>
    <n v="12"/>
    <s v="Procesadora de rosa mosqueta"/>
    <n v="2"/>
  </r>
  <r>
    <n v="16"/>
    <s v="Ñuble"/>
    <n v="16103"/>
    <s v="Chillán Viejo"/>
    <n v="100104"/>
    <s v="Frutos de pepita"/>
    <x v="27"/>
    <x v="27"/>
    <n v="2"/>
    <s v="Industrial"/>
    <n v="12"/>
    <s v="Procesadora de rosa mosqueta"/>
    <n v="2"/>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8"/>
    <s v="Tropicales y subtropicales"/>
    <x v="33"/>
    <x v="33"/>
    <n v="1"/>
    <s v="Artesanal"/>
    <n v="13"/>
    <s v="Calibradora de frutas"/>
    <n v="5"/>
  </r>
  <r>
    <n v="15"/>
    <s v="Arica y Parinacota"/>
    <n v="15101"/>
    <s v="Arica"/>
    <n v="100102"/>
    <s v="Cítricos"/>
    <x v="46"/>
    <x v="46"/>
    <n v="1"/>
    <s v="Artesanal"/>
    <n v="13"/>
    <s v="Calibradora de frutas"/>
    <n v="5"/>
  </r>
  <r>
    <n v="15"/>
    <s v="Arica y Parinacota"/>
    <n v="15101"/>
    <s v="Arica"/>
    <n v="100102"/>
    <s v="Cítricos"/>
    <x v="47"/>
    <x v="47"/>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5"/>
  </r>
  <r>
    <n v="15"/>
    <s v="Arica y Parinacota"/>
    <n v="15101"/>
    <s v="Arica"/>
    <n v="100108"/>
    <s v="Tropicales y subtropicales"/>
    <x v="0"/>
    <x v="0"/>
    <n v="1"/>
    <s v="Artesanal"/>
    <n v="13"/>
    <s v="Calibradora de frutas"/>
    <n v="2"/>
  </r>
  <r>
    <n v="15"/>
    <s v="Arica y Parinacota"/>
    <n v="15101"/>
    <s v="Arica"/>
    <n v="100108"/>
    <s v="Tropicales y subtropicales"/>
    <x v="0"/>
    <x v="0"/>
    <n v="1"/>
    <s v="Artesanal"/>
    <n v="13"/>
    <s v="Calibradora de frutas"/>
    <n v="2"/>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8"/>
    <s v="Tropicales y subtropicales"/>
    <x v="35"/>
    <x v="35"/>
    <n v="1"/>
    <s v="Artesanal"/>
    <n v="13"/>
    <s v="Calibradora de frutas"/>
    <n v="5"/>
  </r>
  <r>
    <n v="15"/>
    <s v="Arica y Parinacota"/>
    <n v="15101"/>
    <s v="Arica"/>
    <n v="100104"/>
    <s v="Frutos de pepita"/>
    <x v="4"/>
    <x v="4"/>
    <n v="1"/>
    <s v="Artesanal"/>
    <n v="13"/>
    <s v="Calibradora de frutas"/>
    <n v="5"/>
  </r>
  <r>
    <n v="15"/>
    <s v="Arica y Parinacota"/>
    <n v="15101"/>
    <s v="Arica"/>
    <n v="100102"/>
    <s v="Cítricos"/>
    <x v="36"/>
    <x v="36"/>
    <n v="1"/>
    <s v="Artesanal"/>
    <n v="13"/>
    <s v="Calibradora de frutas"/>
    <n v="5"/>
  </r>
  <r>
    <n v="15"/>
    <s v="Arica y Parinacota"/>
    <n v="15101"/>
    <s v="Arica"/>
    <n v="100102"/>
    <s v="Cítricos"/>
    <x v="36"/>
    <x v="36"/>
    <n v="1"/>
    <s v="Artesanal"/>
    <n v="13"/>
    <s v="Calibradora de frutas"/>
    <n v="5"/>
  </r>
  <r>
    <n v="15"/>
    <s v="Arica y Parinacota"/>
    <n v="15101"/>
    <s v="Arica"/>
    <n v="100102"/>
    <s v="Cítricos"/>
    <x v="36"/>
    <x v="36"/>
    <n v="1"/>
    <s v="Artesanal"/>
    <n v="13"/>
    <s v="Calibradora de frutas"/>
    <n v="5"/>
  </r>
  <r>
    <n v="15"/>
    <s v="Arica y Parinacota"/>
    <n v="15101"/>
    <s v="Arica"/>
    <n v="100102"/>
    <s v="Cítricos"/>
    <x v="36"/>
    <x v="36"/>
    <n v="1"/>
    <s v="Artesanal"/>
    <n v="13"/>
    <s v="Calibradora de frutas"/>
    <n v="5"/>
  </r>
  <r>
    <n v="15"/>
    <s v="Arica y Parinacota"/>
    <n v="15101"/>
    <s v="Arica"/>
    <n v="100102"/>
    <s v="Cítricos"/>
    <x v="36"/>
    <x v="36"/>
    <n v="1"/>
    <s v="Artesanal"/>
    <n v="13"/>
    <s v="Calibradora de frutas"/>
    <n v="5"/>
  </r>
  <r>
    <n v="15"/>
    <s v="Arica y Parinacota"/>
    <n v="15101"/>
    <s v="Arica"/>
    <n v="100102"/>
    <s v="Cítricos"/>
    <x v="36"/>
    <x v="36"/>
    <n v="1"/>
    <s v="Artesanal"/>
    <n v="13"/>
    <s v="Calibradora de frutas"/>
    <n v="5"/>
  </r>
  <r>
    <n v="15"/>
    <s v="Arica y Parinacota"/>
    <n v="15101"/>
    <s v="Arica"/>
    <n v="100102"/>
    <s v="Cítricos"/>
    <x v="36"/>
    <x v="36"/>
    <n v="1"/>
    <s v="Artesanal"/>
    <n v="13"/>
    <s v="Calibradora de frutas"/>
    <n v="2"/>
  </r>
  <r>
    <n v="15"/>
    <s v="Arica y Parinacota"/>
    <n v="15101"/>
    <s v="Arica"/>
    <n v="100106"/>
    <s v="Frutos oleaginosos"/>
    <x v="37"/>
    <x v="37"/>
    <n v="1"/>
    <s v="Artesanal"/>
    <n v="13"/>
    <s v="Calibradora de frutas"/>
    <n v="5"/>
  </r>
  <r>
    <n v="15"/>
    <s v="Arica y Parinacota"/>
    <n v="15101"/>
    <s v="Arica"/>
    <n v="100106"/>
    <s v="Frutos oleaginosos"/>
    <x v="37"/>
    <x v="37"/>
    <n v="1"/>
    <s v="Artesanal"/>
    <n v="13"/>
    <s v="Calibradora de frutas"/>
    <n v="5"/>
  </r>
  <r>
    <n v="15"/>
    <s v="Arica y Parinacota"/>
    <n v="15101"/>
    <s v="Arica"/>
    <n v="100106"/>
    <s v="Frutos oleaginosos"/>
    <x v="37"/>
    <x v="37"/>
    <n v="1"/>
    <s v="Artesanal"/>
    <n v="13"/>
    <s v="Calibradora de frutas"/>
    <n v="5"/>
  </r>
  <r>
    <n v="15"/>
    <s v="Arica y Parinacota"/>
    <n v="15101"/>
    <s v="Arica"/>
    <n v="100106"/>
    <s v="Frutos oleaginosos"/>
    <x v="37"/>
    <x v="37"/>
    <n v="1"/>
    <s v="Artesanal"/>
    <n v="13"/>
    <s v="Calibradora de frutas"/>
    <n v="2"/>
  </r>
  <r>
    <n v="15"/>
    <s v="Arica y Parinacota"/>
    <n v="15101"/>
    <s v="Arica"/>
    <n v="100108"/>
    <s v="Tropicales y subtropicales"/>
    <x v="2"/>
    <x v="2"/>
    <n v="1"/>
    <s v="Artesanal"/>
    <n v="13"/>
    <s v="Calibradora de frutas"/>
    <n v="5"/>
  </r>
  <r>
    <n v="15"/>
    <s v="Arica y Parinacota"/>
    <n v="15101"/>
    <s v="Arica"/>
    <n v="100108"/>
    <s v="Tropicales y subtropicales"/>
    <x v="2"/>
    <x v="2"/>
    <n v="1"/>
    <s v="Artesanal"/>
    <n v="13"/>
    <s v="Calibradora de frutas"/>
    <n v="5"/>
  </r>
  <r>
    <n v="15"/>
    <s v="Arica y Parinacota"/>
    <n v="15101"/>
    <s v="Arica"/>
    <n v="100108"/>
    <s v="Tropicales y subtropicales"/>
    <x v="2"/>
    <x v="2"/>
    <n v="1"/>
    <s v="Artesanal"/>
    <n v="13"/>
    <s v="Calibradora de frutas"/>
    <n v="5"/>
  </r>
  <r>
    <n v="15"/>
    <s v="Arica y Parinacota"/>
    <n v="15101"/>
    <s v="Arica"/>
    <n v="100104"/>
    <s v="Frutos de pepita"/>
    <x v="45"/>
    <x v="45"/>
    <n v="2"/>
    <s v="Industrial"/>
    <n v="13"/>
    <s v="Calibradora de frutas"/>
    <n v="5"/>
  </r>
  <r>
    <n v="15"/>
    <s v="Arica y Parinacota"/>
    <n v="15101"/>
    <s v="Arica"/>
    <n v="100108"/>
    <s v="Tropicales y subtropicales"/>
    <x v="33"/>
    <x v="33"/>
    <n v="2"/>
    <s v="Industrial"/>
    <n v="13"/>
    <s v="Calibradora de frutas"/>
    <n v="5"/>
  </r>
  <r>
    <n v="15"/>
    <s v="Arica y Parinacota"/>
    <n v="15101"/>
    <s v="Arica"/>
    <n v="100102"/>
    <s v="Cítricos"/>
    <x v="34"/>
    <x v="34"/>
    <n v="2"/>
    <s v="Industrial"/>
    <n v="13"/>
    <s v="Calibradora de frutas"/>
    <n v="5"/>
  </r>
  <r>
    <n v="15"/>
    <s v="Arica y Parinacota"/>
    <n v="15101"/>
    <s v="Arica"/>
    <n v="100102"/>
    <s v="Cítricos"/>
    <x v="46"/>
    <x v="46"/>
    <n v="2"/>
    <s v="Industrial"/>
    <n v="13"/>
    <s v="Calibradora de frutas"/>
    <n v="5"/>
  </r>
  <r>
    <n v="15"/>
    <s v="Arica y Parinacota"/>
    <n v="15101"/>
    <s v="Arica"/>
    <n v="100102"/>
    <s v="Cítricos"/>
    <x v="47"/>
    <x v="47"/>
    <n v="2"/>
    <s v="Industrial"/>
    <n v="13"/>
    <s v="Calibradora de frutas"/>
    <n v="5"/>
  </r>
  <r>
    <n v="15"/>
    <s v="Arica y Parinacota"/>
    <n v="15101"/>
    <s v="Arica"/>
    <n v="100108"/>
    <s v="Tropicales y subtropicales"/>
    <x v="0"/>
    <x v="0"/>
    <n v="2"/>
    <s v="Industrial"/>
    <n v="13"/>
    <s v="Calibradora de frutas"/>
    <n v="5"/>
  </r>
  <r>
    <n v="15"/>
    <s v="Arica y Parinacota"/>
    <n v="15101"/>
    <s v="Arica"/>
    <n v="100108"/>
    <s v="Tropicales y subtropicales"/>
    <x v="0"/>
    <x v="0"/>
    <n v="2"/>
    <s v="Industrial"/>
    <n v="13"/>
    <s v="Calibradora de frutas"/>
    <n v="5"/>
  </r>
  <r>
    <n v="15"/>
    <s v="Arica y Parinacota"/>
    <n v="15101"/>
    <s v="Arica"/>
    <n v="100108"/>
    <s v="Tropicales y subtropicales"/>
    <x v="0"/>
    <x v="0"/>
    <n v="2"/>
    <s v="Industrial"/>
    <n v="13"/>
    <s v="Calibradora de frutas"/>
    <n v="5"/>
  </r>
  <r>
    <n v="15"/>
    <s v="Arica y Parinacota"/>
    <n v="15101"/>
    <s v="Arica"/>
    <n v="100108"/>
    <s v="Tropicales y subtropicales"/>
    <x v="35"/>
    <x v="35"/>
    <n v="2"/>
    <s v="Industrial"/>
    <n v="13"/>
    <s v="Calibradora de frutas"/>
    <n v="5"/>
  </r>
  <r>
    <n v="15"/>
    <s v="Arica y Parinacota"/>
    <n v="15101"/>
    <s v="Arica"/>
    <n v="100102"/>
    <s v="Cítricos"/>
    <x v="36"/>
    <x v="36"/>
    <n v="2"/>
    <s v="Industrial"/>
    <n v="13"/>
    <s v="Calibradora de frutas"/>
    <n v="5"/>
  </r>
  <r>
    <n v="15"/>
    <s v="Arica y Parinacota"/>
    <n v="15101"/>
    <s v="Arica"/>
    <n v="100106"/>
    <s v="Frutos oleaginosos"/>
    <x v="37"/>
    <x v="37"/>
    <n v="2"/>
    <s v="Industrial"/>
    <n v="13"/>
    <s v="Calibradora de frutas"/>
    <n v="5"/>
  </r>
  <r>
    <n v="15"/>
    <s v="Arica y Parinacota"/>
    <n v="15101"/>
    <s v="Arica"/>
    <n v="100108"/>
    <s v="Tropicales y subtropicales"/>
    <x v="2"/>
    <x v="2"/>
    <n v="2"/>
    <s v="Industrial"/>
    <n v="13"/>
    <s v="Calibradora de frutas"/>
    <n v="5"/>
  </r>
  <r>
    <n v="1"/>
    <s v="Tarapacá"/>
    <n v="1405"/>
    <s v="Pica"/>
    <n v="100108"/>
    <s v="Tropicales y subtropicales"/>
    <x v="33"/>
    <x v="33"/>
    <n v="1"/>
    <s v="Artesanal"/>
    <n v="13"/>
    <s v="Calibradora de frutas"/>
    <n v="5"/>
  </r>
  <r>
    <n v="1"/>
    <s v="Tarapacá"/>
    <n v="1405"/>
    <s v="Pica"/>
    <n v="100102"/>
    <s v="Cítricos"/>
    <x v="34"/>
    <x v="34"/>
    <n v="1"/>
    <s v="Artesanal"/>
    <n v="13"/>
    <s v="Calibradora de frutas"/>
    <n v="5"/>
  </r>
  <r>
    <n v="1"/>
    <s v="Tarapacá"/>
    <n v="1405"/>
    <s v="Pica"/>
    <n v="100102"/>
    <s v="Cítricos"/>
    <x v="34"/>
    <x v="34"/>
    <n v="1"/>
    <s v="Artesanal"/>
    <n v="13"/>
    <s v="Calibradora de frutas"/>
    <n v="5"/>
  </r>
  <r>
    <n v="1"/>
    <s v="Tarapacá"/>
    <n v="1405"/>
    <s v="Pica"/>
    <n v="100102"/>
    <s v="Cítricos"/>
    <x v="34"/>
    <x v="34"/>
    <n v="1"/>
    <s v="Artesanal"/>
    <n v="13"/>
    <s v="Calibradora de frutas"/>
    <n v="5"/>
  </r>
  <r>
    <n v="1"/>
    <s v="Tarapacá"/>
    <n v="1405"/>
    <s v="Pica"/>
    <n v="100102"/>
    <s v="Cítricos"/>
    <x v="34"/>
    <x v="34"/>
    <n v="1"/>
    <s v="Artesanal"/>
    <n v="13"/>
    <s v="Calibradora de frutas"/>
    <n v="5"/>
  </r>
  <r>
    <n v="1"/>
    <s v="Tarapacá"/>
    <n v="1405"/>
    <s v="Pica"/>
    <n v="100102"/>
    <s v="Cítricos"/>
    <x v="34"/>
    <x v="34"/>
    <n v="1"/>
    <s v="Artesanal"/>
    <n v="13"/>
    <s v="Calibradora de frutas"/>
    <n v="5"/>
  </r>
  <r>
    <n v="1"/>
    <s v="Tarapacá"/>
    <n v="1405"/>
    <s v="Pica"/>
    <n v="100102"/>
    <s v="Cítricos"/>
    <x v="34"/>
    <x v="34"/>
    <n v="1"/>
    <s v="Artesanal"/>
    <n v="13"/>
    <s v="Calibradora de frutas"/>
    <n v="5"/>
  </r>
  <r>
    <n v="1"/>
    <s v="Tarapacá"/>
    <n v="1405"/>
    <s v="Pica"/>
    <n v="100102"/>
    <s v="Cítricos"/>
    <x v="34"/>
    <x v="34"/>
    <n v="1"/>
    <s v="Artesanal"/>
    <n v="13"/>
    <s v="Calibradora de frutas"/>
    <n v="5"/>
  </r>
  <r>
    <n v="1"/>
    <s v="Tarapacá"/>
    <n v="1405"/>
    <s v="Pica"/>
    <n v="100102"/>
    <s v="Cítricos"/>
    <x v="34"/>
    <x v="34"/>
    <n v="1"/>
    <s v="Artesanal"/>
    <n v="13"/>
    <s v="Calibradora de frutas"/>
    <n v="5"/>
  </r>
  <r>
    <n v="1"/>
    <s v="Tarapacá"/>
    <n v="1405"/>
    <s v="Pica"/>
    <n v="100102"/>
    <s v="Cítricos"/>
    <x v="34"/>
    <x v="34"/>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8"/>
    <s v="Tropicales y subtropicales"/>
    <x v="0"/>
    <x v="0"/>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6"/>
    <x v="36"/>
    <n v="1"/>
    <s v="Artesanal"/>
    <n v="13"/>
    <s v="Calibradora de frutas"/>
    <n v="5"/>
  </r>
  <r>
    <n v="1"/>
    <s v="Tarapacá"/>
    <n v="1405"/>
    <s v="Pica"/>
    <n v="100102"/>
    <s v="Cítricos"/>
    <x v="38"/>
    <x v="38"/>
    <n v="1"/>
    <s v="Artesanal"/>
    <n v="13"/>
    <s v="Calibradora de frutas"/>
    <n v="5"/>
  </r>
  <r>
    <n v="1"/>
    <s v="Tarapacá"/>
    <n v="1405"/>
    <s v="Pica"/>
    <n v="100102"/>
    <s v="Cítricos"/>
    <x v="38"/>
    <x v="3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4"/>
    <s v="Coquimbo"/>
    <n v="4102"/>
    <s v="Coquimbo"/>
    <n v="100102"/>
    <s v="Cítricos"/>
    <x v="46"/>
    <x v="46"/>
    <n v="2"/>
    <s v="Industrial"/>
    <n v="13"/>
    <s v="Calibradora de frutas"/>
    <n v="2"/>
  </r>
  <r>
    <n v="4"/>
    <s v="Coquimbo"/>
    <n v="4102"/>
    <s v="Coquimbo"/>
    <n v="100102"/>
    <s v="Cítricos"/>
    <x v="46"/>
    <x v="46"/>
    <n v="2"/>
    <s v="Industrial"/>
    <n v="13"/>
    <s v="Calibradora de frutas"/>
    <n v="2"/>
  </r>
  <r>
    <n v="4"/>
    <s v="Coquimbo"/>
    <n v="4102"/>
    <s v="Coquimbo"/>
    <n v="100102"/>
    <s v="Cítricos"/>
    <x v="46"/>
    <x v="46"/>
    <n v="2"/>
    <s v="Industrial"/>
    <n v="13"/>
    <s v="Calibradora de frutas"/>
    <n v="2"/>
  </r>
  <r>
    <n v="4"/>
    <s v="Coquimbo"/>
    <n v="4102"/>
    <s v="Coquimbo"/>
    <n v="100102"/>
    <s v="Cítricos"/>
    <x v="46"/>
    <x v="46"/>
    <n v="2"/>
    <s v="Industrial"/>
    <n v="13"/>
    <s v="Calibradora de frutas"/>
    <n v="2"/>
  </r>
  <r>
    <n v="4"/>
    <s v="Coquimbo"/>
    <n v="4102"/>
    <s v="Coquimbo"/>
    <n v="100102"/>
    <s v="Cítricos"/>
    <x v="46"/>
    <x v="46"/>
    <n v="2"/>
    <s v="Industrial"/>
    <n v="13"/>
    <s v="Calibradora de frutas"/>
    <n v="5"/>
  </r>
  <r>
    <n v="4"/>
    <s v="Coquimbo"/>
    <n v="4102"/>
    <s v="Coquimbo"/>
    <n v="100102"/>
    <s v="Cítricos"/>
    <x v="46"/>
    <x v="46"/>
    <n v="2"/>
    <s v="Industrial"/>
    <n v="13"/>
    <s v="Calibradora de frutas"/>
    <n v="2"/>
  </r>
  <r>
    <n v="4"/>
    <s v="Coquimbo"/>
    <n v="4102"/>
    <s v="Coquimbo"/>
    <n v="100102"/>
    <s v="Cítricos"/>
    <x v="46"/>
    <x v="46"/>
    <n v="2"/>
    <s v="Industrial"/>
    <n v="13"/>
    <s v="Calibradora de frutas"/>
    <n v="2"/>
  </r>
  <r>
    <n v="4"/>
    <s v="Coquimbo"/>
    <n v="4102"/>
    <s v="Coquimbo"/>
    <n v="100102"/>
    <s v="Cítricos"/>
    <x v="46"/>
    <x v="46"/>
    <n v="2"/>
    <s v="Industrial"/>
    <n v="13"/>
    <s v="Calibradora de frutas"/>
    <n v="2"/>
  </r>
  <r>
    <n v="4"/>
    <s v="Coquimbo"/>
    <n v="4102"/>
    <s v="Coquimbo"/>
    <n v="100102"/>
    <s v="Cítricos"/>
    <x v="46"/>
    <x v="46"/>
    <n v="2"/>
    <s v="Industrial"/>
    <n v="13"/>
    <s v="Calibradora de frutas"/>
    <n v="2"/>
  </r>
  <r>
    <n v="4"/>
    <s v="Coquimbo"/>
    <n v="4102"/>
    <s v="Coquimbo"/>
    <n v="100102"/>
    <s v="Cítricos"/>
    <x v="46"/>
    <x v="46"/>
    <n v="2"/>
    <s v="Industrial"/>
    <n v="13"/>
    <s v="Calibradora de frutas"/>
    <n v="2"/>
  </r>
  <r>
    <n v="4"/>
    <s v="Coquimbo"/>
    <n v="4102"/>
    <s v="Coquimbo"/>
    <n v="100107"/>
    <s v="Otros"/>
    <x v="39"/>
    <x v="39"/>
    <n v="2"/>
    <s v="Industrial"/>
    <n v="13"/>
    <s v="Calibradora de frutas"/>
    <n v="5"/>
  </r>
  <r>
    <n v="4"/>
    <s v="Coquimbo"/>
    <n v="4102"/>
    <s v="Coquimbo"/>
    <n v="100102"/>
    <s v="Cítricos"/>
    <x v="46"/>
    <x v="46"/>
    <n v="2"/>
    <s v="Industrial"/>
    <n v="13"/>
    <s v="Calibradora de frutas"/>
    <n v="2"/>
  </r>
  <r>
    <n v="4"/>
    <s v="Coquimbo"/>
    <n v="4102"/>
    <s v="Coquimbo"/>
    <n v="100102"/>
    <s v="Cítricos"/>
    <x v="46"/>
    <x v="46"/>
    <n v="2"/>
    <s v="Industrial"/>
    <n v="13"/>
    <s v="Calibradora de frutas"/>
    <n v="2"/>
  </r>
  <r>
    <n v="4"/>
    <s v="Coquimbo"/>
    <n v="4102"/>
    <s v="Coquimbo"/>
    <n v="100102"/>
    <s v="Cítricos"/>
    <x v="46"/>
    <x v="46"/>
    <n v="2"/>
    <s v="Industrial"/>
    <n v="13"/>
    <s v="Calibradora de frutas"/>
    <n v="2"/>
  </r>
  <r>
    <n v="4"/>
    <s v="Coquimbo"/>
    <n v="4101"/>
    <s v="La Serena"/>
    <n v="100102"/>
    <s v="Cítricos"/>
    <x v="46"/>
    <x v="46"/>
    <n v="1"/>
    <s v="Artesanal"/>
    <n v="13"/>
    <s v="Calibradora de frutas"/>
    <n v="2"/>
  </r>
  <r>
    <n v="4"/>
    <s v="Coquimbo"/>
    <n v="4101"/>
    <s v="La Serena"/>
    <n v="100102"/>
    <s v="Cítricos"/>
    <x v="46"/>
    <x v="46"/>
    <n v="1"/>
    <s v="Artesanal"/>
    <n v="13"/>
    <s v="Calibradora de frutas"/>
    <n v="2"/>
  </r>
  <r>
    <n v="4"/>
    <s v="Coquimbo"/>
    <n v="4301"/>
    <s v="Ovalle"/>
    <n v="100106"/>
    <s v="Frutos oleaginosos"/>
    <x v="37"/>
    <x v="37"/>
    <n v="2"/>
    <s v="Industrial"/>
    <n v="13"/>
    <s v="Calibradora de frutas"/>
    <n v="2"/>
  </r>
  <r>
    <n v="4"/>
    <s v="Coquimbo"/>
    <n v="4301"/>
    <s v="Ovalle"/>
    <n v="100106"/>
    <s v="Frutos oleaginosos"/>
    <x v="37"/>
    <x v="37"/>
    <n v="2"/>
    <s v="Industrial"/>
    <n v="13"/>
    <s v="Calibradora de frutas"/>
    <n v="2"/>
  </r>
  <r>
    <n v="4"/>
    <s v="Coquimbo"/>
    <n v="4301"/>
    <s v="Ovalle"/>
    <n v="100106"/>
    <s v="Frutos oleaginosos"/>
    <x v="37"/>
    <x v="37"/>
    <n v="2"/>
    <s v="Industrial"/>
    <n v="13"/>
    <s v="Calibradora de frutas"/>
    <n v="2"/>
  </r>
  <r>
    <n v="4"/>
    <s v="Coquimbo"/>
    <n v="4301"/>
    <s v="Ovalle"/>
    <n v="100106"/>
    <s v="Frutos oleaginosos"/>
    <x v="37"/>
    <x v="37"/>
    <n v="1"/>
    <s v="Artesanal"/>
    <n v="13"/>
    <s v="Calibradora de frutas"/>
    <n v="2"/>
  </r>
  <r>
    <n v="5"/>
    <s v="Valparaíso"/>
    <n v="5503"/>
    <s v="Hijuelas"/>
    <n v="100106"/>
    <s v="Frutos oleaginosos"/>
    <x v="37"/>
    <x v="37"/>
    <n v="2"/>
    <s v="Industrial"/>
    <n v="13"/>
    <s v="Calibradora de frutas"/>
    <n v="2"/>
  </r>
  <r>
    <n v="5"/>
    <s v="Valparaíso"/>
    <n v="5502"/>
    <s v="Calera"/>
    <n v="100106"/>
    <s v="Frutos oleaginosos"/>
    <x v="37"/>
    <x v="37"/>
    <n v="1"/>
    <s v="Artesanal"/>
    <n v="13"/>
    <s v="Calibradora de frutas"/>
    <n v="6"/>
  </r>
  <r>
    <n v="5"/>
    <s v="Valparaíso"/>
    <n v="5502"/>
    <s v="Calera"/>
    <n v="100106"/>
    <s v="Frutos oleaginosos"/>
    <x v="37"/>
    <x v="37"/>
    <n v="1"/>
    <s v="Artesanal"/>
    <n v="13"/>
    <s v="Calibradora de frutas"/>
    <n v="2"/>
  </r>
  <r>
    <n v="5"/>
    <s v="Valparaíso"/>
    <n v="5502"/>
    <s v="Calera"/>
    <n v="100106"/>
    <s v="Frutos oleaginosos"/>
    <x v="37"/>
    <x v="37"/>
    <n v="1"/>
    <s v="Artesanal"/>
    <n v="13"/>
    <s v="Calibradora de frutas"/>
    <n v="2"/>
  </r>
  <r>
    <n v="5"/>
    <s v="Valparaíso"/>
    <n v="5504"/>
    <s v="La Cruz"/>
    <n v="100106"/>
    <s v="Frutos oleaginosos"/>
    <x v="37"/>
    <x v="37"/>
    <n v="2"/>
    <s v="Industrial"/>
    <n v="13"/>
    <s v="Calibradora de frutas"/>
    <n v="2"/>
  </r>
  <r>
    <n v="5"/>
    <s v="Valparaíso"/>
    <n v="5504"/>
    <s v="La Cruz"/>
    <n v="100106"/>
    <s v="Frutos oleaginosos"/>
    <x v="37"/>
    <x v="37"/>
    <n v="2"/>
    <s v="Industrial"/>
    <n v="13"/>
    <s v="Calibradora de frutas"/>
    <n v="2"/>
  </r>
  <r>
    <n v="5"/>
    <s v="Valparaíso"/>
    <n v="5504"/>
    <s v="La Cruz"/>
    <n v="100102"/>
    <s v="Cítricos"/>
    <x v="46"/>
    <x v="46"/>
    <n v="2"/>
    <s v="Industrial"/>
    <n v="13"/>
    <s v="Calibradora de frutas"/>
    <n v="2"/>
  </r>
  <r>
    <n v="5"/>
    <s v="Valparaíso"/>
    <n v="5504"/>
    <s v="La Cruz"/>
    <n v="100102"/>
    <s v="Cítricos"/>
    <x v="36"/>
    <x v="36"/>
    <n v="2"/>
    <s v="Industrial"/>
    <n v="13"/>
    <s v="Calibradora de frutas"/>
    <n v="2"/>
  </r>
  <r>
    <n v="5"/>
    <s v="Valparaíso"/>
    <n v="5504"/>
    <s v="La Cruz"/>
    <n v="100106"/>
    <s v="Frutos oleaginosos"/>
    <x v="37"/>
    <x v="37"/>
    <n v="2"/>
    <s v="Industrial"/>
    <n v="13"/>
    <s v="Calibradora de frutas"/>
    <n v="2"/>
  </r>
  <r>
    <n v="5"/>
    <s v="Valparaíso"/>
    <n v="5504"/>
    <s v="La Cruz"/>
    <n v="100106"/>
    <s v="Frutos oleaginosos"/>
    <x v="37"/>
    <x v="37"/>
    <n v="2"/>
    <s v="Industrial"/>
    <n v="13"/>
    <s v="Calibradora de frutas"/>
    <n v="2"/>
  </r>
  <r>
    <n v="5"/>
    <s v="Valparaíso"/>
    <n v="5504"/>
    <s v="La Cruz"/>
    <n v="100102"/>
    <s v="Cítricos"/>
    <x v="46"/>
    <x v="46"/>
    <n v="2"/>
    <s v="Industrial"/>
    <n v="13"/>
    <s v="Calibradora de frutas"/>
    <n v="2"/>
  </r>
  <r>
    <n v="5"/>
    <s v="Valparaíso"/>
    <n v="5504"/>
    <s v="La Cruz"/>
    <n v="100102"/>
    <s v="Cítricos"/>
    <x v="36"/>
    <x v="36"/>
    <n v="2"/>
    <s v="Industrial"/>
    <n v="13"/>
    <s v="Calibradora de frutas"/>
    <n v="2"/>
  </r>
  <r>
    <n v="5"/>
    <s v="Valparaíso"/>
    <n v="5504"/>
    <s v="La Cruz"/>
    <n v="100106"/>
    <s v="Frutos oleaginosos"/>
    <x v="37"/>
    <x v="37"/>
    <n v="2"/>
    <s v="Industrial"/>
    <n v="13"/>
    <s v="Calibradora de frutas"/>
    <n v="2"/>
  </r>
  <r>
    <n v="5"/>
    <s v="Valparaíso"/>
    <n v="5504"/>
    <s v="La Cruz"/>
    <n v="100106"/>
    <s v="Frutos oleaginosos"/>
    <x v="37"/>
    <x v="37"/>
    <n v="2"/>
    <s v="Industrial"/>
    <n v="13"/>
    <s v="Calibradora de frutas"/>
    <n v="2"/>
  </r>
  <r>
    <n v="5"/>
    <s v="Valparaíso"/>
    <n v="5401"/>
    <s v="La Ligua"/>
    <n v="100106"/>
    <s v="Frutos oleaginosos"/>
    <x v="37"/>
    <x v="37"/>
    <n v="2"/>
    <s v="Industrial"/>
    <n v="13"/>
    <s v="Calibradora de frutas"/>
    <n v="2"/>
  </r>
  <r>
    <n v="5"/>
    <s v="Valparaíso"/>
    <n v="5701"/>
    <s v="San Felipe"/>
    <n v="100102"/>
    <s v="Cítricos"/>
    <x v="47"/>
    <x v="47"/>
    <n v="2"/>
    <s v="Industrial"/>
    <n v="13"/>
    <s v="Calibradora de frutas"/>
    <n v="2"/>
  </r>
  <r>
    <n v="5"/>
    <s v="Valparaíso"/>
    <n v="5701"/>
    <s v="San Felipe"/>
    <n v="100102"/>
    <s v="Cítricos"/>
    <x v="46"/>
    <x v="46"/>
    <n v="2"/>
    <s v="Industrial"/>
    <n v="13"/>
    <s v="Calibradora de frutas"/>
    <n v="2"/>
  </r>
  <r>
    <n v="5"/>
    <s v="Valparaíso"/>
    <n v="5701"/>
    <s v="San Felipe"/>
    <n v="100102"/>
    <s v="Cítricos"/>
    <x v="36"/>
    <x v="36"/>
    <n v="2"/>
    <s v="Industrial"/>
    <n v="13"/>
    <s v="Calibradora de frutas"/>
    <n v="2"/>
  </r>
  <r>
    <n v="5"/>
    <s v="Valparaíso"/>
    <n v="5701"/>
    <s v="San Felipe"/>
    <n v="100104"/>
    <s v="Frutos de pepita"/>
    <x v="4"/>
    <x v="4"/>
    <n v="2"/>
    <s v="Industrial"/>
    <n v="13"/>
    <s v="Calibradora de frutas"/>
    <n v="7"/>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6"/>
    <s v="O'Higgins"/>
    <n v="6104"/>
    <s v="Coltauco"/>
    <n v="100103"/>
    <s v="Frutos de hueso (carozo)"/>
    <x v="16"/>
    <x v="16"/>
    <n v="2"/>
    <s v="Industrial"/>
    <n v="13"/>
    <s v="Calibradora de frutas"/>
    <n v="2"/>
  </r>
  <r>
    <n v="6"/>
    <s v="O'Higgins"/>
    <n v="6115"/>
    <s v="Rengo"/>
    <n v="100102"/>
    <s v="Cítricos"/>
    <x v="36"/>
    <x v="36"/>
    <n v="2"/>
    <s v="Industrial"/>
    <n v="13"/>
    <s v="Calibradora de frutas"/>
    <n v="2"/>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1"/>
    <s v="Tarapacá"/>
    <n v="1405"/>
    <s v="Pica"/>
    <n v="100102"/>
    <s v="Cítricos"/>
    <x v="48"/>
    <x v="48"/>
    <n v="1"/>
    <s v="Artesanal"/>
    <n v="13"/>
    <s v="Calibradora de frutas"/>
    <n v="5"/>
  </r>
  <r>
    <n v="6"/>
    <s v="O'Higgins"/>
    <n v="6109"/>
    <s v="Malloa"/>
    <n v="100102"/>
    <s v="Cítricos"/>
    <x v="36"/>
    <x v="36"/>
    <n v="1"/>
    <s v="Artesanal"/>
    <n v="13"/>
    <s v="Calibradora de frutas"/>
    <n v="6"/>
  </r>
  <r>
    <n v="6"/>
    <s v="O'Higgins"/>
    <n v="6109"/>
    <s v="Malloa"/>
    <n v="100102"/>
    <s v="Cítricos"/>
    <x v="46"/>
    <x v="46"/>
    <n v="1"/>
    <s v="Artesanal"/>
    <n v="13"/>
    <s v="Calibradora de frutas"/>
    <n v="6"/>
  </r>
  <r>
    <n v="13"/>
    <s v="Metropolitana"/>
    <n v="13503"/>
    <s v="Curacaví"/>
    <n v="100106"/>
    <s v="Frutos oleaginosos"/>
    <x v="37"/>
    <x v="37"/>
    <n v="1"/>
    <s v="Artesanal"/>
    <n v="13"/>
    <s v="Calibradora de frutas"/>
    <n v="2"/>
  </r>
  <r>
    <n v="13"/>
    <s v="Metropolitana"/>
    <n v="13503"/>
    <s v="Curacaví"/>
    <n v="100102"/>
    <s v="Cítricos"/>
    <x v="46"/>
    <x v="46"/>
    <n v="1"/>
    <s v="Artesanal"/>
    <n v="13"/>
    <s v="Calibradora de frutas"/>
    <n v="2"/>
  </r>
  <r>
    <n v="13"/>
    <s v="Metropolitana"/>
    <n v="13503"/>
    <s v="Curacaví"/>
    <n v="100106"/>
    <s v="Frutos oleaginosos"/>
    <x v="37"/>
    <x v="37"/>
    <n v="1"/>
    <s v="Artesanal"/>
    <n v="13"/>
    <s v="Calibradora de frutas"/>
    <n v="2"/>
  </r>
  <r>
    <n v="13"/>
    <s v="Metropolitana"/>
    <n v="13503"/>
    <s v="Curacaví"/>
    <n v="100102"/>
    <s v="Cítricos"/>
    <x v="46"/>
    <x v="46"/>
    <n v="1"/>
    <s v="Artesanal"/>
    <n v="13"/>
    <s v="Calibradora de frutas"/>
    <n v="2"/>
  </r>
  <r>
    <n v="13"/>
    <s v="Metropolitana"/>
    <n v="13503"/>
    <s v="Curacaví"/>
    <n v="100102"/>
    <s v="Cítricos"/>
    <x v="36"/>
    <x v="36"/>
    <n v="1"/>
    <s v="Artesanal"/>
    <n v="13"/>
    <s v="Calibradora de frutas"/>
    <n v="2"/>
  </r>
  <r>
    <n v="13"/>
    <s v="Metropolitana"/>
    <n v="13503"/>
    <s v="Curacaví"/>
    <n v="100102"/>
    <s v="Cítricos"/>
    <x v="46"/>
    <x v="46"/>
    <n v="1"/>
    <s v="Artesanal"/>
    <n v="13"/>
    <s v="Calibradora de frutas"/>
    <n v="2"/>
  </r>
  <r>
    <n v="13"/>
    <s v="Metropolitana"/>
    <n v="13503"/>
    <s v="Curacaví"/>
    <n v="100102"/>
    <s v="Cítricos"/>
    <x v="46"/>
    <x v="46"/>
    <n v="2"/>
    <s v="Industrial"/>
    <n v="13"/>
    <s v="Calibradora de frutas"/>
    <n v="2"/>
  </r>
  <r>
    <n v="13"/>
    <s v="Metropolitana"/>
    <n v="13503"/>
    <s v="Curacaví"/>
    <n v="100102"/>
    <s v="Cítricos"/>
    <x v="46"/>
    <x v="46"/>
    <n v="2"/>
    <s v="Industrial"/>
    <n v="13"/>
    <s v="Calibradora de frutas"/>
    <n v="2"/>
  </r>
  <r>
    <n v="13"/>
    <s v="Metropolitana"/>
    <n v="13503"/>
    <s v="Curacaví"/>
    <n v="100102"/>
    <s v="Cítricos"/>
    <x v="46"/>
    <x v="46"/>
    <n v="1"/>
    <s v="Artesanal"/>
    <n v="13"/>
    <s v="Calibradora de frutas"/>
    <n v="2"/>
  </r>
  <r>
    <n v="13"/>
    <s v="Metropolitana"/>
    <n v="13503"/>
    <s v="Curacaví"/>
    <n v="100102"/>
    <s v="Cítricos"/>
    <x v="46"/>
    <x v="46"/>
    <n v="1"/>
    <s v="Artesanal"/>
    <n v="13"/>
    <s v="Calibradora de frutas"/>
    <n v="2"/>
  </r>
  <r>
    <n v="13"/>
    <s v="Metropolitana"/>
    <n v="13503"/>
    <s v="Curacaví"/>
    <n v="100106"/>
    <s v="Frutos oleaginosos"/>
    <x v="37"/>
    <x v="37"/>
    <n v="2"/>
    <s v="Industrial"/>
    <n v="13"/>
    <s v="Calibradora de frutas"/>
    <n v="2"/>
  </r>
  <r>
    <n v="13"/>
    <s v="Metropolitana"/>
    <n v="13503"/>
    <s v="Curacaví"/>
    <n v="100102"/>
    <s v="Cítricos"/>
    <x v="46"/>
    <x v="46"/>
    <n v="2"/>
    <s v="Industrial"/>
    <n v="13"/>
    <s v="Calibradora de frutas"/>
    <n v="2"/>
  </r>
  <r>
    <n v="13"/>
    <s v="Metropolitana"/>
    <n v="13503"/>
    <s v="Curacaví"/>
    <n v="100102"/>
    <s v="Cítricos"/>
    <x v="46"/>
    <x v="46"/>
    <n v="2"/>
    <s v="Industrial"/>
    <n v="13"/>
    <s v="Calibradora de frutas"/>
    <n v="2"/>
  </r>
  <r>
    <n v="13"/>
    <s v="Metropolitana"/>
    <n v="13602"/>
    <s v="El Monte"/>
    <n v="100102"/>
    <s v="Cítricos"/>
    <x v="46"/>
    <x v="46"/>
    <n v="1"/>
    <s v="Artesanal"/>
    <n v="13"/>
    <s v="Calibradora de frutas"/>
    <n v="2"/>
  </r>
  <r>
    <n v="13"/>
    <s v="Metropolitana"/>
    <n v="13603"/>
    <s v="Isla de Maipo"/>
    <n v="100106"/>
    <s v="Frutos oleaginosos"/>
    <x v="37"/>
    <x v="37"/>
    <n v="2"/>
    <s v="Industrial"/>
    <n v="13"/>
    <s v="Calibradora de frutas"/>
    <n v="2"/>
  </r>
  <r>
    <n v="13"/>
    <s v="Metropolitana"/>
    <n v="13603"/>
    <s v="Isla de Maipo"/>
    <n v="100106"/>
    <s v="Frutos oleaginosos"/>
    <x v="37"/>
    <x v="37"/>
    <n v="2"/>
    <s v="Industrial"/>
    <n v="13"/>
    <s v="Calibradora de frutas"/>
    <n v="2"/>
  </r>
  <r>
    <n v="13"/>
    <s v="Metropolitana"/>
    <n v="13603"/>
    <s v="Isla de Maipo"/>
    <n v="100102"/>
    <s v="Cítricos"/>
    <x v="46"/>
    <x v="46"/>
    <n v="2"/>
    <s v="Industrial"/>
    <n v="13"/>
    <s v="Calibradora de frutas"/>
    <n v="2"/>
  </r>
  <r>
    <n v="13"/>
    <s v="Metropolitana"/>
    <n v="13603"/>
    <s v="Isla de Maipo"/>
    <n v="100106"/>
    <s v="Frutos oleaginosos"/>
    <x v="37"/>
    <x v="37"/>
    <n v="2"/>
    <s v="Industrial"/>
    <n v="13"/>
    <s v="Calibradora de frutas"/>
    <n v="2"/>
  </r>
  <r>
    <n v="13"/>
    <s v="Metropolitana"/>
    <n v="13603"/>
    <s v="Isla de Maipo"/>
    <n v="100102"/>
    <s v="Cítricos"/>
    <x v="46"/>
    <x v="46"/>
    <n v="2"/>
    <s v="Industrial"/>
    <n v="13"/>
    <s v="Calibradora de frutas"/>
    <n v="2"/>
  </r>
  <r>
    <n v="13"/>
    <s v="Metropolitana"/>
    <n v="13603"/>
    <s v="Isla de Maipo"/>
    <n v="100106"/>
    <s v="Frutos oleaginosos"/>
    <x v="37"/>
    <x v="37"/>
    <n v="2"/>
    <s v="Industrial"/>
    <n v="13"/>
    <s v="Calibradora de frutas"/>
    <n v="2"/>
  </r>
  <r>
    <n v="13"/>
    <s v="Metropolitana"/>
    <n v="13603"/>
    <s v="Isla de Maipo"/>
    <n v="100106"/>
    <s v="Frutos oleaginosos"/>
    <x v="37"/>
    <x v="37"/>
    <n v="2"/>
    <s v="Industrial"/>
    <n v="13"/>
    <s v="Calibradora de frutas"/>
    <n v="2"/>
  </r>
  <r>
    <n v="13"/>
    <s v="Metropolitana"/>
    <n v="13603"/>
    <s v="Isla de Maipo"/>
    <n v="100102"/>
    <s v="Cítricos"/>
    <x v="46"/>
    <x v="46"/>
    <n v="2"/>
    <s v="Industrial"/>
    <n v="13"/>
    <s v="Calibradora de frutas"/>
    <n v="2"/>
  </r>
  <r>
    <n v="13"/>
    <s v="Metropolitana"/>
    <n v="13603"/>
    <s v="Isla de Maipo"/>
    <n v="100106"/>
    <s v="Frutos oleaginosos"/>
    <x v="37"/>
    <x v="37"/>
    <n v="2"/>
    <s v="Industrial"/>
    <n v="13"/>
    <s v="Calibradora de frutas"/>
    <n v="2"/>
  </r>
  <r>
    <n v="13"/>
    <s v="Metropolitana"/>
    <n v="13603"/>
    <s v="Isla de Maipo"/>
    <n v="100106"/>
    <s v="Frutos oleaginosos"/>
    <x v="37"/>
    <x v="37"/>
    <n v="2"/>
    <s v="Industrial"/>
    <n v="13"/>
    <s v="Calibradora de frutas"/>
    <n v="2"/>
  </r>
  <r>
    <n v="13"/>
    <s v="Metropolitana"/>
    <n v="13603"/>
    <s v="Isla de Maipo"/>
    <n v="100102"/>
    <s v="Cítricos"/>
    <x v="46"/>
    <x v="46"/>
    <n v="2"/>
    <s v="Industrial"/>
    <n v="13"/>
    <s v="Calibradora de frutas"/>
    <n v="2"/>
  </r>
  <r>
    <n v="13"/>
    <s v="Metropolitana"/>
    <n v="13603"/>
    <s v="Isla de Maipo"/>
    <n v="100102"/>
    <s v="Cítricos"/>
    <x v="36"/>
    <x v="36"/>
    <n v="2"/>
    <s v="Industrial"/>
    <n v="13"/>
    <s v="Calibradora de frutas"/>
    <n v="2"/>
  </r>
  <r>
    <n v="13"/>
    <s v="Metropolitana"/>
    <n v="13603"/>
    <s v="Isla de Maipo"/>
    <n v="100102"/>
    <s v="Cítricos"/>
    <x v="36"/>
    <x v="36"/>
    <n v="2"/>
    <s v="Industrial"/>
    <n v="13"/>
    <s v="Calibradora de frutas"/>
    <n v="2"/>
  </r>
  <r>
    <n v="13"/>
    <s v="Metropolitana"/>
    <n v="13603"/>
    <s v="Isla de Maipo"/>
    <n v="100106"/>
    <s v="Frutos oleaginosos"/>
    <x v="37"/>
    <x v="37"/>
    <n v="2"/>
    <s v="Industrial"/>
    <n v="13"/>
    <s v="Calibradora de frutas"/>
    <n v="2"/>
  </r>
  <r>
    <n v="13"/>
    <s v="Metropolitana"/>
    <n v="13603"/>
    <s v="Isla de Maipo"/>
    <n v="100102"/>
    <s v="Cítricos"/>
    <x v="38"/>
    <x v="38"/>
    <n v="2"/>
    <s v="Industrial"/>
    <n v="13"/>
    <s v="Calibradora de frutas"/>
    <n v="2"/>
  </r>
  <r>
    <n v="13"/>
    <s v="Metropolitana"/>
    <n v="13603"/>
    <s v="Isla de Maipo"/>
    <n v="100106"/>
    <s v="Frutos oleaginosos"/>
    <x v="37"/>
    <x v="37"/>
    <n v="2"/>
    <s v="Industrial"/>
    <n v="13"/>
    <s v="Calibradora de frutas"/>
    <n v="2"/>
  </r>
  <r>
    <n v="13"/>
    <s v="Metropolitana"/>
    <n v="13603"/>
    <s v="Isla de Maipo"/>
    <n v="100102"/>
    <s v="Cítricos"/>
    <x v="46"/>
    <x v="46"/>
    <n v="2"/>
    <s v="Industrial"/>
    <n v="13"/>
    <s v="Calibradora de frutas"/>
    <n v="2"/>
  </r>
  <r>
    <n v="13"/>
    <s v="Metropolitana"/>
    <n v="13603"/>
    <s v="Isla de Maipo"/>
    <n v="100102"/>
    <s v="Cítricos"/>
    <x v="46"/>
    <x v="46"/>
    <n v="2"/>
    <s v="Industrial"/>
    <n v="13"/>
    <s v="Calibradora de frutas"/>
    <n v="2"/>
  </r>
  <r>
    <n v="13"/>
    <s v="Metropolitana"/>
    <n v="13603"/>
    <s v="Isla de Maipo"/>
    <n v="100102"/>
    <s v="Cítricos"/>
    <x v="46"/>
    <x v="46"/>
    <n v="2"/>
    <s v="Industrial"/>
    <n v="13"/>
    <s v="Calibradora de frutas"/>
    <n v="2"/>
  </r>
  <r>
    <n v="13"/>
    <s v="Metropolitana"/>
    <n v="13603"/>
    <s v="Isla de Maipo"/>
    <n v="100106"/>
    <s v="Frutos oleaginosos"/>
    <x v="37"/>
    <x v="37"/>
    <n v="2"/>
    <s v="Industrial"/>
    <n v="13"/>
    <s v="Calibradora de frutas"/>
    <n v="2"/>
  </r>
  <r>
    <n v="13"/>
    <s v="Metropolitana"/>
    <n v="13603"/>
    <s v="Isla de Maipo"/>
    <n v="100102"/>
    <s v="Cítricos"/>
    <x v="46"/>
    <x v="46"/>
    <n v="2"/>
    <s v="Industrial"/>
    <n v="13"/>
    <s v="Calibradora de frutas"/>
    <n v="2"/>
  </r>
  <r>
    <n v="13"/>
    <s v="Metropolitana"/>
    <n v="13603"/>
    <s v="Isla de Maipo"/>
    <n v="100106"/>
    <s v="Frutos oleaginosos"/>
    <x v="37"/>
    <x v="37"/>
    <n v="2"/>
    <s v="Industrial"/>
    <n v="13"/>
    <s v="Calibradora de frutas"/>
    <n v="2"/>
  </r>
  <r>
    <n v="13"/>
    <s v="Metropolitana"/>
    <n v="13603"/>
    <s v="Isla de Maipo"/>
    <n v="100102"/>
    <s v="Cítricos"/>
    <x v="46"/>
    <x v="46"/>
    <n v="2"/>
    <s v="Industrial"/>
    <n v="13"/>
    <s v="Calibradora de frutas"/>
    <n v="2"/>
  </r>
  <r>
    <n v="13"/>
    <s v="Metropolitana"/>
    <n v="13603"/>
    <s v="Isla de Maipo"/>
    <n v="100106"/>
    <s v="Frutos oleaginosos"/>
    <x v="37"/>
    <x v="37"/>
    <n v="2"/>
    <s v="Industrial"/>
    <n v="13"/>
    <s v="Calibradora de frutas"/>
    <n v="2"/>
  </r>
  <r>
    <n v="13"/>
    <s v="Metropolitana"/>
    <n v="13603"/>
    <s v="Isla de Maipo"/>
    <n v="100102"/>
    <s v="Cítricos"/>
    <x v="46"/>
    <x v="46"/>
    <n v="2"/>
    <s v="Industrial"/>
    <n v="13"/>
    <s v="Calibradora de frutas"/>
    <n v="2"/>
  </r>
  <r>
    <n v="13"/>
    <s v="Metropolitana"/>
    <n v="13603"/>
    <s v="Isla de Maipo"/>
    <n v="100106"/>
    <s v="Frutos oleaginosos"/>
    <x v="37"/>
    <x v="37"/>
    <n v="2"/>
    <s v="Industrial"/>
    <n v="13"/>
    <s v="Calibradora de frutas"/>
    <n v="2"/>
  </r>
  <r>
    <n v="13"/>
    <s v="Metropolitana"/>
    <n v="13504"/>
    <s v="María Pinto"/>
    <n v="100102"/>
    <s v="Cítricos"/>
    <x v="36"/>
    <x v="36"/>
    <n v="1"/>
    <s v="Artesanal"/>
    <n v="13"/>
    <s v="Calibradora de frutas"/>
    <n v="2"/>
  </r>
  <r>
    <n v="13"/>
    <s v="Metropolitana"/>
    <n v="13501"/>
    <s v="Melipilla"/>
    <n v="100102"/>
    <s v="Cítricos"/>
    <x v="36"/>
    <x v="36"/>
    <n v="2"/>
    <s v="Industrial"/>
    <n v="13"/>
    <s v="Calibradora de frutas"/>
    <n v="2"/>
  </r>
  <r>
    <n v="13"/>
    <s v="Metropolitana"/>
    <n v="13501"/>
    <s v="Melipilla"/>
    <n v="100102"/>
    <s v="Cítricos"/>
    <x v="36"/>
    <x v="36"/>
    <n v="2"/>
    <s v="Industrial"/>
    <n v="13"/>
    <s v="Calibradora de frutas"/>
    <n v="2"/>
  </r>
  <r>
    <n v="13"/>
    <s v="Metropolitana"/>
    <n v="13501"/>
    <s v="Melipilla"/>
    <n v="100102"/>
    <s v="Cítricos"/>
    <x v="36"/>
    <x v="36"/>
    <n v="2"/>
    <s v="Industrial"/>
    <n v="13"/>
    <s v="Calibradora de frutas"/>
    <n v="2"/>
  </r>
  <r>
    <n v="13"/>
    <s v="Metropolitana"/>
    <n v="13501"/>
    <s v="Melipilla"/>
    <n v="100102"/>
    <s v="Cítricos"/>
    <x v="46"/>
    <x v="46"/>
    <n v="2"/>
    <s v="Industrial"/>
    <n v="13"/>
    <s v="Calibradora de frutas"/>
    <n v="2"/>
  </r>
  <r>
    <n v="13"/>
    <s v="Metropolitana"/>
    <n v="13501"/>
    <s v="Melipilla"/>
    <n v="100102"/>
    <s v="Cítricos"/>
    <x v="46"/>
    <x v="46"/>
    <n v="2"/>
    <s v="Industrial"/>
    <n v="13"/>
    <s v="Calibradora de frutas"/>
    <n v="2"/>
  </r>
  <r>
    <n v="13"/>
    <s v="Metropolitana"/>
    <n v="13501"/>
    <s v="Melipilla"/>
    <n v="100102"/>
    <s v="Cítricos"/>
    <x v="36"/>
    <x v="36"/>
    <n v="2"/>
    <s v="Industrial"/>
    <n v="13"/>
    <s v="Calibradora de frutas"/>
    <n v="2"/>
  </r>
  <r>
    <n v="13"/>
    <s v="Metropolitana"/>
    <n v="13501"/>
    <s v="Melipilla"/>
    <n v="100102"/>
    <s v="Cítricos"/>
    <x v="46"/>
    <x v="46"/>
    <n v="2"/>
    <s v="Industrial"/>
    <n v="13"/>
    <s v="Calibradora de frutas"/>
    <n v="5"/>
  </r>
  <r>
    <n v="13"/>
    <s v="Metropolitana"/>
    <n v="13501"/>
    <s v="Melipilla"/>
    <n v="100103"/>
    <s v="Frutos de hueso (carozo)"/>
    <x v="21"/>
    <x v="21"/>
    <n v="2"/>
    <s v="Industrial"/>
    <n v="13"/>
    <s v="Calibradora de frutas"/>
    <n v="2"/>
  </r>
  <r>
    <n v="13"/>
    <s v="Metropolitana"/>
    <n v="13501"/>
    <s v="Melipilla"/>
    <n v="100107"/>
    <s v="Otros"/>
    <x v="49"/>
    <x v="49"/>
    <n v="1"/>
    <s v="Artesanal"/>
    <n v="13"/>
    <s v="Calibradora de frutas"/>
    <n v="6"/>
  </r>
  <r>
    <n v="13"/>
    <s v="Metropolitana"/>
    <n v="13501"/>
    <s v="Melipilla"/>
    <n v="100102"/>
    <s v="Cítricos"/>
    <x v="46"/>
    <x v="46"/>
    <n v="2"/>
    <s v="Industrial"/>
    <n v="13"/>
    <s v="Calibradora de frutas"/>
    <n v="2"/>
  </r>
  <r>
    <n v="13"/>
    <s v="Metropolitana"/>
    <n v="13501"/>
    <s v="Melipilla"/>
    <n v="100102"/>
    <s v="Cítricos"/>
    <x v="46"/>
    <x v="46"/>
    <n v="2"/>
    <s v="Industrial"/>
    <n v="13"/>
    <s v="Calibradora de frutas"/>
    <n v="2"/>
  </r>
  <r>
    <n v="13"/>
    <s v="Metropolitana"/>
    <n v="13501"/>
    <s v="Melipilla"/>
    <n v="100102"/>
    <s v="Cítricos"/>
    <x v="46"/>
    <x v="46"/>
    <n v="2"/>
    <s v="Industrial"/>
    <n v="13"/>
    <s v="Calibradora de frutas"/>
    <n v="2"/>
  </r>
  <r>
    <n v="13"/>
    <s v="Metropolitana"/>
    <n v="13501"/>
    <s v="Melipilla"/>
    <n v="100102"/>
    <s v="Cítricos"/>
    <x v="36"/>
    <x v="36"/>
    <n v="1"/>
    <s v="Artesanal"/>
    <n v="13"/>
    <s v="Calibradora de frutas"/>
    <n v="2"/>
  </r>
  <r>
    <n v="13"/>
    <s v="Metropolitana"/>
    <n v="13501"/>
    <s v="Melipilla"/>
    <n v="100102"/>
    <s v="Cítricos"/>
    <x v="46"/>
    <x v="46"/>
    <n v="2"/>
    <s v="Industrial"/>
    <n v="13"/>
    <s v="Calibradora de frutas"/>
    <n v="2"/>
  </r>
  <r>
    <n v="13"/>
    <s v="Metropolitana"/>
    <n v="13501"/>
    <s v="Melipilla"/>
    <n v="100102"/>
    <s v="Cítricos"/>
    <x v="46"/>
    <x v="46"/>
    <n v="2"/>
    <s v="Industrial"/>
    <n v="13"/>
    <s v="Calibradora de frutas"/>
    <n v="2"/>
  </r>
  <r>
    <n v="13"/>
    <s v="Metropolitana"/>
    <n v="13501"/>
    <s v="Melipilla"/>
    <n v="100107"/>
    <s v="Otros"/>
    <x v="49"/>
    <x v="49"/>
    <n v="1"/>
    <s v="Artesanal"/>
    <n v="13"/>
    <s v="Calibradora de frutas"/>
    <n v="6"/>
  </r>
  <r>
    <n v="13"/>
    <s v="Metropolitana"/>
    <n v="13501"/>
    <s v="Melipilla"/>
    <n v="100102"/>
    <s v="Cítricos"/>
    <x v="46"/>
    <x v="46"/>
    <n v="2"/>
    <s v="Industrial"/>
    <n v="13"/>
    <s v="Calibradora de frutas"/>
    <n v="2"/>
  </r>
  <r>
    <n v="13"/>
    <s v="Metropolitana"/>
    <n v="13501"/>
    <s v="Melipilla"/>
    <n v="100102"/>
    <s v="Cítricos"/>
    <x v="36"/>
    <x v="36"/>
    <n v="2"/>
    <s v="Industrial"/>
    <n v="13"/>
    <s v="Calibradora de frutas"/>
    <n v="2"/>
  </r>
  <r>
    <n v="13"/>
    <s v="Metropolitana"/>
    <n v="13501"/>
    <s v="Melipilla"/>
    <n v="100102"/>
    <s v="Cítricos"/>
    <x v="46"/>
    <x v="46"/>
    <n v="2"/>
    <s v="Industrial"/>
    <n v="13"/>
    <s v="Calibradora de frutas"/>
    <n v="2"/>
  </r>
  <r>
    <n v="13"/>
    <s v="Metropolitana"/>
    <n v="13501"/>
    <s v="Melipilla"/>
    <n v="100102"/>
    <s v="Cítricos"/>
    <x v="38"/>
    <x v="38"/>
    <n v="2"/>
    <s v="Industrial"/>
    <n v="13"/>
    <s v="Calibradora de frutas"/>
    <n v="5"/>
  </r>
  <r>
    <n v="13"/>
    <s v="Metropolitana"/>
    <n v="13501"/>
    <s v="Melipilla"/>
    <n v="100106"/>
    <s v="Frutos oleaginosos"/>
    <x v="37"/>
    <x v="37"/>
    <n v="2"/>
    <s v="Industrial"/>
    <n v="13"/>
    <s v="Calibradora de frutas"/>
    <n v="2"/>
  </r>
  <r>
    <n v="13"/>
    <s v="Metropolitana"/>
    <n v="13501"/>
    <s v="Melipilla"/>
    <n v="100102"/>
    <s v="Cítricos"/>
    <x v="46"/>
    <x v="46"/>
    <n v="2"/>
    <s v="Industrial"/>
    <n v="13"/>
    <s v="Calibradora de frutas"/>
    <n v="2"/>
  </r>
  <r>
    <n v="13"/>
    <s v="Metropolitana"/>
    <n v="13501"/>
    <s v="Melipilla"/>
    <n v="100106"/>
    <s v="Frutos oleaginosos"/>
    <x v="37"/>
    <x v="37"/>
    <n v="2"/>
    <s v="Industrial"/>
    <n v="13"/>
    <s v="Calibradora de frutas"/>
    <n v="2"/>
  </r>
  <r>
    <n v="13"/>
    <s v="Metropolitana"/>
    <n v="13501"/>
    <s v="Melipilla"/>
    <n v="100102"/>
    <s v="Cítricos"/>
    <x v="36"/>
    <x v="36"/>
    <n v="2"/>
    <s v="Industrial"/>
    <n v="13"/>
    <s v="Calibradora de frutas"/>
    <n v="2"/>
  </r>
  <r>
    <n v="13"/>
    <s v="Metropolitana"/>
    <n v="13501"/>
    <s v="Melipilla"/>
    <n v="100102"/>
    <s v="Cítricos"/>
    <x v="36"/>
    <x v="36"/>
    <n v="2"/>
    <s v="Industrial"/>
    <n v="13"/>
    <s v="Calibradora de frutas"/>
    <n v="2"/>
  </r>
  <r>
    <n v="13"/>
    <s v="Metropolitana"/>
    <n v="13501"/>
    <s v="Melipilla"/>
    <n v="100102"/>
    <s v="Cítricos"/>
    <x v="46"/>
    <x v="46"/>
    <n v="2"/>
    <s v="Industrial"/>
    <n v="13"/>
    <s v="Calibradora de frutas"/>
    <n v="2"/>
  </r>
  <r>
    <n v="13"/>
    <s v="Metropolitana"/>
    <n v="13501"/>
    <s v="Melipilla"/>
    <n v="100102"/>
    <s v="Cítricos"/>
    <x v="36"/>
    <x v="36"/>
    <n v="2"/>
    <s v="Industrial"/>
    <n v="13"/>
    <s v="Calibradora de frutas"/>
    <n v="2"/>
  </r>
  <r>
    <n v="13"/>
    <s v="Metropolitana"/>
    <n v="13501"/>
    <s v="Melipilla"/>
    <n v="100102"/>
    <s v="Cítricos"/>
    <x v="46"/>
    <x v="46"/>
    <n v="2"/>
    <s v="Industrial"/>
    <n v="13"/>
    <s v="Calibradora de frutas"/>
    <n v="2"/>
  </r>
  <r>
    <n v="13"/>
    <s v="Metropolitana"/>
    <n v="13501"/>
    <s v="Melipilla"/>
    <n v="100102"/>
    <s v="Cítricos"/>
    <x v="36"/>
    <x v="36"/>
    <n v="2"/>
    <s v="Industrial"/>
    <n v="13"/>
    <s v="Calibradora de frutas"/>
    <n v="5"/>
  </r>
  <r>
    <n v="13"/>
    <s v="Metropolitana"/>
    <n v="13501"/>
    <s v="Melipilla"/>
    <n v="100102"/>
    <s v="Cítricos"/>
    <x v="46"/>
    <x v="46"/>
    <n v="2"/>
    <s v="Industrial"/>
    <n v="13"/>
    <s v="Calibradora de frutas"/>
    <n v="5"/>
  </r>
  <r>
    <n v="13"/>
    <s v="Metropolitana"/>
    <n v="13501"/>
    <s v="Melipilla"/>
    <n v="100102"/>
    <s v="Cítricos"/>
    <x v="46"/>
    <x v="46"/>
    <n v="2"/>
    <s v="Industrial"/>
    <n v="13"/>
    <s v="Calibradora de frutas"/>
    <n v="2"/>
  </r>
  <r>
    <n v="13"/>
    <s v="Metropolitana"/>
    <n v="13501"/>
    <s v="Melipilla"/>
    <n v="100102"/>
    <s v="Cítricos"/>
    <x v="46"/>
    <x v="46"/>
    <n v="2"/>
    <s v="Industrial"/>
    <n v="13"/>
    <s v="Calibradora de frutas"/>
    <n v="2"/>
  </r>
  <r>
    <n v="13"/>
    <s v="Metropolitana"/>
    <n v="13501"/>
    <s v="Melipilla"/>
    <n v="100102"/>
    <s v="Cítricos"/>
    <x v="46"/>
    <x v="46"/>
    <n v="1"/>
    <s v="Artesanal"/>
    <n v="13"/>
    <s v="Calibradora de frutas"/>
    <n v="2"/>
  </r>
  <r>
    <n v="13"/>
    <s v="Metropolitana"/>
    <n v="13404"/>
    <s v="Paine"/>
    <n v="100107"/>
    <s v="Otros"/>
    <x v="49"/>
    <x v="49"/>
    <n v="1"/>
    <s v="Artesanal"/>
    <n v="13"/>
    <s v="Calibradora de frutas"/>
    <n v="2"/>
  </r>
  <r>
    <n v="13"/>
    <s v="Metropolitana"/>
    <n v="13505"/>
    <s v="San Pedro"/>
    <n v="100107"/>
    <s v="Otros"/>
    <x v="49"/>
    <x v="49"/>
    <n v="1"/>
    <s v="Artesanal"/>
    <n v="13"/>
    <s v="Calibradora de frutas"/>
    <n v="2"/>
  </r>
  <r>
    <n v="1"/>
    <s v="Tarapacá"/>
    <n v="1405"/>
    <s v="Pica"/>
    <n v="100107"/>
    <s v="Otros"/>
    <x v="50"/>
    <x v="50"/>
    <n v="1"/>
    <s v="Artesanal"/>
    <n v="14"/>
    <s v="Mermeladas"/>
    <n v="3"/>
  </r>
  <r>
    <n v="1"/>
    <s v="Tarapacá"/>
    <n v="1405"/>
    <s v="Pica"/>
    <n v="100108"/>
    <s v="Tropicales y subtropicales"/>
    <x v="33"/>
    <x v="33"/>
    <n v="1"/>
    <s v="Artesanal"/>
    <n v="14"/>
    <s v="Mermeladas"/>
    <n v="3"/>
  </r>
  <r>
    <n v="1"/>
    <s v="Tarapacá"/>
    <n v="1405"/>
    <s v="Pica"/>
    <n v="100108"/>
    <s v="Tropicales y subtropicales"/>
    <x v="33"/>
    <x v="33"/>
    <n v="2"/>
    <s v="Industrial"/>
    <n v="14"/>
    <s v="Mermeladas"/>
    <n v="3"/>
  </r>
  <r>
    <n v="1"/>
    <s v="Tarapacá"/>
    <n v="1405"/>
    <s v="Pica"/>
    <n v="100102"/>
    <s v="Cítricos"/>
    <x v="34"/>
    <x v="34"/>
    <n v="1"/>
    <s v="Artesanal"/>
    <n v="14"/>
    <s v="Mermeladas"/>
    <n v="3"/>
  </r>
  <r>
    <n v="1"/>
    <s v="Tarapacá"/>
    <n v="1405"/>
    <s v="Pica"/>
    <n v="100102"/>
    <s v="Cítricos"/>
    <x v="34"/>
    <x v="34"/>
    <n v="2"/>
    <s v="Industrial"/>
    <n v="14"/>
    <s v="Mermeladas"/>
    <n v="3"/>
  </r>
  <r>
    <n v="1"/>
    <s v="Tarapacá"/>
    <n v="1405"/>
    <s v="Pica"/>
    <n v="100108"/>
    <s v="Tropicales y subtropicales"/>
    <x v="0"/>
    <x v="0"/>
    <n v="1"/>
    <s v="Artesanal"/>
    <n v="14"/>
    <s v="Mermeladas"/>
    <n v="3"/>
  </r>
  <r>
    <n v="1"/>
    <s v="Tarapacá"/>
    <n v="1405"/>
    <s v="Pica"/>
    <n v="100108"/>
    <s v="Tropicales y subtropicales"/>
    <x v="0"/>
    <x v="0"/>
    <n v="1"/>
    <s v="Artesanal"/>
    <n v="14"/>
    <s v="Mermeladas"/>
    <n v="3"/>
  </r>
  <r>
    <n v="1"/>
    <s v="Tarapacá"/>
    <n v="1405"/>
    <s v="Pica"/>
    <n v="100108"/>
    <s v="Tropicales y subtropicales"/>
    <x v="0"/>
    <x v="0"/>
    <n v="2"/>
    <s v="Industrial"/>
    <n v="14"/>
    <s v="Mermeladas"/>
    <n v="3"/>
  </r>
  <r>
    <n v="1"/>
    <s v="Tarapacá"/>
    <n v="1405"/>
    <s v="Pica"/>
    <n v="100108"/>
    <s v="Tropicales y subtropicales"/>
    <x v="35"/>
    <x v="35"/>
    <n v="1"/>
    <s v="Artesanal"/>
    <n v="14"/>
    <s v="Mermeladas"/>
    <n v="3"/>
  </r>
  <r>
    <n v="1"/>
    <s v="Tarapacá"/>
    <n v="1405"/>
    <s v="Pica"/>
    <n v="100108"/>
    <s v="Tropicales y subtropicales"/>
    <x v="35"/>
    <x v="35"/>
    <n v="2"/>
    <s v="Industrial"/>
    <n v="14"/>
    <s v="Mermeladas"/>
    <n v="3"/>
  </r>
  <r>
    <n v="1"/>
    <s v="Tarapacá"/>
    <n v="1405"/>
    <s v="Pica"/>
    <n v="100102"/>
    <s v="Cítricos"/>
    <x v="36"/>
    <x v="36"/>
    <n v="1"/>
    <s v="Artesanal"/>
    <n v="14"/>
    <s v="Mermeladas"/>
    <n v="3"/>
  </r>
  <r>
    <n v="1"/>
    <s v="Tarapacá"/>
    <n v="1405"/>
    <s v="Pica"/>
    <n v="100102"/>
    <s v="Cítricos"/>
    <x v="36"/>
    <x v="36"/>
    <n v="2"/>
    <s v="Industrial"/>
    <n v="14"/>
    <s v="Mermeladas"/>
    <n v="3"/>
  </r>
  <r>
    <n v="3"/>
    <s v="Atacama"/>
    <n v="3304"/>
    <s v="Huasco"/>
    <n v="100104"/>
    <s v="Frutos de pepita"/>
    <x v="4"/>
    <x v="4"/>
    <n v="1"/>
    <s v="Artesanal"/>
    <n v="14"/>
    <s v="Mermeladas"/>
    <n v="5"/>
  </r>
  <r>
    <n v="3"/>
    <s v="Atacama"/>
    <n v="3302"/>
    <s v="Alto del Carmen"/>
    <n v="100108"/>
    <s v="Tropicales y subtropicales"/>
    <x v="0"/>
    <x v="0"/>
    <n v="1"/>
    <s v="Artesanal"/>
    <n v="14"/>
    <s v="Mermeladas"/>
    <n v="3"/>
  </r>
  <r>
    <n v="4"/>
    <s v="Coquimbo"/>
    <n v="4202"/>
    <s v="Canela"/>
    <n v="100108"/>
    <s v="Tropicales y subtropicales"/>
    <x v="2"/>
    <x v="2"/>
    <n v="1"/>
    <s v="Artesanal"/>
    <n v="14"/>
    <s v="Mermeladas"/>
    <n v="2"/>
  </r>
  <r>
    <n v="4"/>
    <s v="Coquimbo"/>
    <n v="4202"/>
    <s v="Canela"/>
    <n v="100108"/>
    <s v="Tropicales y subtropicales"/>
    <x v="2"/>
    <x v="2"/>
    <n v="2"/>
    <s v="Industrial"/>
    <n v="14"/>
    <s v="Mermeladas"/>
    <n v="3"/>
  </r>
  <r>
    <n v="4"/>
    <s v="Coquimbo"/>
    <n v="4101"/>
    <s v="La Serena"/>
    <n v="100103"/>
    <s v="Frutos de hueso (carozo)"/>
    <x v="3"/>
    <x v="3"/>
    <n v="1"/>
    <s v="Artesanal"/>
    <n v="14"/>
    <s v="Mermeladas"/>
    <n v="3"/>
  </r>
  <r>
    <n v="4"/>
    <s v="Coquimbo"/>
    <n v="4101"/>
    <s v="La Serena"/>
    <n v="100104"/>
    <s v="Frutos de pepita"/>
    <x v="4"/>
    <x v="4"/>
    <n v="1"/>
    <s v="Artesanal"/>
    <n v="14"/>
    <s v="Mermeladas"/>
    <n v="2"/>
  </r>
  <r>
    <n v="4"/>
    <s v="Coquimbo"/>
    <n v="4101"/>
    <s v="La Serena"/>
    <n v="100108"/>
    <s v="Tropicales y subtropicales"/>
    <x v="2"/>
    <x v="2"/>
    <n v="2"/>
    <s v="Industrial"/>
    <n v="14"/>
    <s v="Mermeladas"/>
    <n v="3"/>
  </r>
  <r>
    <n v="4"/>
    <s v="Coquimbo"/>
    <n v="4202"/>
    <s v="Canela"/>
    <n v="100108"/>
    <s v="Tropicales y subtropicales"/>
    <x v="2"/>
    <x v="2"/>
    <n v="2"/>
    <s v="Industrial"/>
    <n v="14"/>
    <s v="Mermeladas"/>
    <n v="3"/>
  </r>
  <r>
    <n v="4"/>
    <s v="Coquimbo"/>
    <n v="4102"/>
    <s v="Coquimbo"/>
    <n v="100108"/>
    <s v="Tropicales y subtropicales"/>
    <x v="2"/>
    <x v="2"/>
    <n v="2"/>
    <s v="Industrial"/>
    <n v="14"/>
    <s v="Mermeladas"/>
    <n v="3"/>
  </r>
  <r>
    <n v="4"/>
    <s v="Coquimbo"/>
    <n v="4101"/>
    <s v="La Serena"/>
    <n v="100103"/>
    <s v="Frutos de hueso (carozo)"/>
    <x v="6"/>
    <x v="6"/>
    <n v="2"/>
    <s v="Industrial"/>
    <n v="14"/>
    <s v="Mermeladas"/>
    <n v="2"/>
  </r>
  <r>
    <n v="4"/>
    <s v="Coquimbo"/>
    <n v="4101"/>
    <s v="La Serena"/>
    <n v="100107"/>
    <s v="Otros"/>
    <x v="43"/>
    <x v="43"/>
    <n v="2"/>
    <s v="Industrial"/>
    <n v="14"/>
    <s v="Mermeladas"/>
    <n v="2"/>
  </r>
  <r>
    <n v="4"/>
    <s v="Coquimbo"/>
    <n v="4106"/>
    <s v="Vicuña"/>
    <n v="100108"/>
    <s v="Tropicales y subtropicales"/>
    <x v="2"/>
    <x v="2"/>
    <n v="2"/>
    <s v="Industrial"/>
    <n v="14"/>
    <s v="Mermeladas"/>
    <n v="3"/>
  </r>
  <r>
    <n v="4"/>
    <s v="Coquimbo"/>
    <n v="4202"/>
    <s v="Canela"/>
    <n v="100108"/>
    <s v="Tropicales y subtropicales"/>
    <x v="2"/>
    <x v="2"/>
    <n v="2"/>
    <s v="Industrial"/>
    <n v="14"/>
    <s v="Mermeladas"/>
    <n v="3"/>
  </r>
  <r>
    <n v="4"/>
    <s v="Coquimbo"/>
    <n v="4101"/>
    <s v="La Serena"/>
    <n v="100108"/>
    <s v="Tropicales y subtropicales"/>
    <x v="2"/>
    <x v="2"/>
    <n v="2"/>
    <s v="Industrial"/>
    <n v="14"/>
    <s v="Mermeladas"/>
    <n v="3"/>
  </r>
  <r>
    <n v="4"/>
    <s v="Coquimbo"/>
    <n v="4202"/>
    <s v="Canela"/>
    <n v="100108"/>
    <s v="Tropicales y subtropicales"/>
    <x v="2"/>
    <x v="2"/>
    <n v="2"/>
    <s v="Industrial"/>
    <n v="14"/>
    <s v="Mermeladas"/>
    <n v="3"/>
  </r>
  <r>
    <n v="4"/>
    <s v="Coquimbo"/>
    <n v="4101"/>
    <s v="La Serena"/>
    <n v="100108"/>
    <s v="Tropicales y subtropicales"/>
    <x v="2"/>
    <x v="2"/>
    <n v="2"/>
    <s v="Industrial"/>
    <n v="14"/>
    <s v="Mermeladas"/>
    <n v="3"/>
  </r>
  <r>
    <n v="4"/>
    <s v="Coquimbo"/>
    <n v="4101"/>
    <s v="La Serena"/>
    <n v="100108"/>
    <s v="Tropicales y subtropicales"/>
    <x v="2"/>
    <x v="2"/>
    <n v="2"/>
    <s v="Industrial"/>
    <n v="14"/>
    <s v="Mermeladas"/>
    <n v="3"/>
  </r>
  <r>
    <n v="4"/>
    <s v="Coquimbo"/>
    <n v="4101"/>
    <s v="La Serena"/>
    <n v="100108"/>
    <s v="Tropicales y subtropicales"/>
    <x v="2"/>
    <x v="2"/>
    <n v="2"/>
    <s v="Industrial"/>
    <n v="14"/>
    <s v="Mermeladas"/>
    <n v="3"/>
  </r>
  <r>
    <n v="5"/>
    <s v="Valparaíso"/>
    <n v="5102"/>
    <s v="Casablanca"/>
    <n v="100103"/>
    <s v="Frutos de hueso (carozo)"/>
    <x v="21"/>
    <x v="21"/>
    <n v="2"/>
    <s v="Industrial"/>
    <n v="14"/>
    <s v="Mermeladas"/>
    <n v="3"/>
  </r>
  <r>
    <n v="5"/>
    <s v="Valparaíso"/>
    <n v="5102"/>
    <s v="Casablanca"/>
    <n v="100103"/>
    <s v="Frutos de hueso (carozo)"/>
    <x v="6"/>
    <x v="6"/>
    <n v="2"/>
    <s v="Industrial"/>
    <n v="14"/>
    <s v="Mermeladas"/>
    <n v="3"/>
  </r>
  <r>
    <n v="5"/>
    <s v="Valparaíso"/>
    <n v="5102"/>
    <s v="Casablanca"/>
    <n v="100103"/>
    <s v="Frutos de hueso (carozo)"/>
    <x v="22"/>
    <x v="22"/>
    <n v="2"/>
    <s v="Industrial"/>
    <n v="14"/>
    <s v="Mermeladas"/>
    <n v="3"/>
  </r>
  <r>
    <n v="5"/>
    <s v="Valparaíso"/>
    <n v="5102"/>
    <s v="Casablanca"/>
    <n v="100112"/>
    <s v="Hortalizas"/>
    <x v="12"/>
    <x v="12"/>
    <n v="2"/>
    <s v="Industrial"/>
    <n v="14"/>
    <s v="Mermeladas"/>
    <n v="3"/>
  </r>
  <r>
    <n v="5"/>
    <s v="Valparaíso"/>
    <n v="5102"/>
    <s v="Casablanca"/>
    <n v="100104"/>
    <s v="Frutos de pepita"/>
    <x v="4"/>
    <x v="4"/>
    <n v="2"/>
    <s v="Industrial"/>
    <n v="14"/>
    <s v="Mermeladas"/>
    <n v="2"/>
  </r>
  <r>
    <n v="5"/>
    <s v="Valparaíso"/>
    <n v="5102"/>
    <s v="Casablanca"/>
    <n v="100101"/>
    <s v="Berries"/>
    <x v="19"/>
    <x v="19"/>
    <n v="2"/>
    <s v="Industrial"/>
    <n v="14"/>
    <s v="Mermeladas"/>
    <n v="3"/>
  </r>
  <r>
    <n v="5"/>
    <s v="Valparaíso"/>
    <n v="5401"/>
    <s v="La Ligua"/>
    <n v="100108"/>
    <s v="Tropicales y subtropicales"/>
    <x v="2"/>
    <x v="2"/>
    <n v="2"/>
    <s v="Industrial"/>
    <n v="14"/>
    <s v="Mermeladas"/>
    <n v="3"/>
  </r>
  <r>
    <n v="5"/>
    <s v="Valparaíso"/>
    <n v="5803"/>
    <s v="Olmué"/>
    <n v="100103"/>
    <s v="Frutos de hueso (carozo)"/>
    <x v="5"/>
    <x v="5"/>
    <n v="1"/>
    <s v="Artesanal"/>
    <n v="14"/>
    <s v="Mermeladas"/>
    <n v="2"/>
  </r>
  <r>
    <n v="5"/>
    <s v="Valparaíso"/>
    <n v="5803"/>
    <s v="Olmué"/>
    <n v="100103"/>
    <s v="Frutos de hueso (carozo)"/>
    <x v="21"/>
    <x v="21"/>
    <n v="1"/>
    <s v="Artesanal"/>
    <n v="14"/>
    <s v="Mermeladas"/>
    <n v="2"/>
  </r>
  <r>
    <n v="5"/>
    <s v="Valparaíso"/>
    <n v="5803"/>
    <s v="Olmué"/>
    <n v="100103"/>
    <s v="Frutos de hueso (carozo)"/>
    <x v="21"/>
    <x v="21"/>
    <n v="1"/>
    <s v="Artesanal"/>
    <n v="14"/>
    <s v="Mermeladas"/>
    <n v="2"/>
  </r>
  <r>
    <n v="5"/>
    <s v="Valparaíso"/>
    <n v="5803"/>
    <s v="Olmué"/>
    <n v="100103"/>
    <s v="Frutos de hueso (carozo)"/>
    <x v="14"/>
    <x v="14"/>
    <n v="1"/>
    <s v="Artesanal"/>
    <n v="14"/>
    <s v="Mermeladas"/>
    <n v="2"/>
  </r>
  <r>
    <n v="5"/>
    <s v="Valparaíso"/>
    <n v="5803"/>
    <s v="Olmué"/>
    <n v="100103"/>
    <s v="Frutos de hueso (carozo)"/>
    <x v="6"/>
    <x v="6"/>
    <n v="1"/>
    <s v="Artesanal"/>
    <n v="14"/>
    <s v="Mermeladas"/>
    <n v="2"/>
  </r>
  <r>
    <n v="5"/>
    <s v="Valparaíso"/>
    <n v="5803"/>
    <s v="Olmué"/>
    <n v="100103"/>
    <s v="Frutos de hueso (carozo)"/>
    <x v="6"/>
    <x v="6"/>
    <n v="1"/>
    <s v="Artesanal"/>
    <n v="14"/>
    <s v="Mermeladas"/>
    <n v="2"/>
  </r>
  <r>
    <n v="5"/>
    <s v="Valparaíso"/>
    <n v="5803"/>
    <s v="Olmué"/>
    <n v="100103"/>
    <s v="Frutos de hueso (carozo)"/>
    <x v="6"/>
    <x v="6"/>
    <n v="1"/>
    <s v="Artesanal"/>
    <n v="14"/>
    <s v="Mermeladas"/>
    <n v="2"/>
  </r>
  <r>
    <n v="5"/>
    <s v="Valparaíso"/>
    <n v="5803"/>
    <s v="Olmué"/>
    <n v="100103"/>
    <s v="Frutos de hueso (carozo)"/>
    <x v="6"/>
    <x v="6"/>
    <n v="1"/>
    <s v="Artesanal"/>
    <n v="14"/>
    <s v="Mermeladas"/>
    <n v="2"/>
  </r>
  <r>
    <n v="5"/>
    <s v="Valparaíso"/>
    <n v="5803"/>
    <s v="Olmué"/>
    <n v="100103"/>
    <s v="Frutos de hueso (carozo)"/>
    <x v="22"/>
    <x v="22"/>
    <n v="1"/>
    <s v="Artesanal"/>
    <n v="14"/>
    <s v="Mermeladas"/>
    <n v="2"/>
  </r>
  <r>
    <n v="5"/>
    <s v="Valparaíso"/>
    <n v="5803"/>
    <s v="Olmué"/>
    <n v="100103"/>
    <s v="Frutos de hueso (carozo)"/>
    <x v="22"/>
    <x v="22"/>
    <n v="1"/>
    <s v="Artesanal"/>
    <n v="14"/>
    <s v="Mermeladas"/>
    <n v="2"/>
  </r>
  <r>
    <n v="5"/>
    <s v="Valparaíso"/>
    <n v="5803"/>
    <s v="Olmué"/>
    <n v="100101"/>
    <s v="Berries"/>
    <x v="15"/>
    <x v="15"/>
    <n v="1"/>
    <s v="Artesanal"/>
    <n v="14"/>
    <s v="Mermeladas"/>
    <n v="2"/>
  </r>
  <r>
    <n v="5"/>
    <s v="Valparaíso"/>
    <n v="5803"/>
    <s v="Olmué"/>
    <n v="100101"/>
    <s v="Berries"/>
    <x v="15"/>
    <x v="15"/>
    <n v="1"/>
    <s v="Artesanal"/>
    <n v="14"/>
    <s v="Mermeladas"/>
    <n v="2"/>
  </r>
  <r>
    <n v="5"/>
    <s v="Valparaíso"/>
    <n v="5803"/>
    <s v="Olmué"/>
    <n v="100112"/>
    <s v="Hortalizas"/>
    <x v="12"/>
    <x v="12"/>
    <n v="1"/>
    <s v="Artesanal"/>
    <n v="14"/>
    <s v="Mermeladas"/>
    <n v="2"/>
  </r>
  <r>
    <n v="5"/>
    <s v="Valparaíso"/>
    <n v="5803"/>
    <s v="Olmué"/>
    <n v="100112"/>
    <s v="Hortalizas"/>
    <x v="12"/>
    <x v="12"/>
    <n v="1"/>
    <s v="Artesanal"/>
    <n v="14"/>
    <s v="Mermeladas"/>
    <n v="2"/>
  </r>
  <r>
    <n v="5"/>
    <s v="Valparaíso"/>
    <n v="5803"/>
    <s v="Olmué"/>
    <n v="100112"/>
    <s v="Hortalizas"/>
    <x v="12"/>
    <x v="12"/>
    <n v="1"/>
    <s v="Artesanal"/>
    <n v="14"/>
    <s v="Mermeladas"/>
    <n v="2"/>
  </r>
  <r>
    <n v="5"/>
    <s v="Valparaíso"/>
    <n v="5803"/>
    <s v="Olmué"/>
    <n v="100112"/>
    <s v="Hortalizas"/>
    <x v="12"/>
    <x v="12"/>
    <n v="1"/>
    <s v="Artesanal"/>
    <n v="14"/>
    <s v="Mermeladas"/>
    <n v="2"/>
  </r>
  <r>
    <n v="5"/>
    <s v="Valparaíso"/>
    <n v="5803"/>
    <s v="Olmué"/>
    <n v="100101"/>
    <s v="Berries"/>
    <x v="17"/>
    <x v="17"/>
    <n v="1"/>
    <s v="Artesanal"/>
    <n v="14"/>
    <s v="Mermeladas"/>
    <n v="2"/>
  </r>
  <r>
    <n v="5"/>
    <s v="Valparaíso"/>
    <n v="5803"/>
    <s v="Olmué"/>
    <n v="100107"/>
    <s v="Otros"/>
    <x v="43"/>
    <x v="43"/>
    <n v="1"/>
    <s v="Artesanal"/>
    <n v="14"/>
    <s v="Mermeladas"/>
    <n v="2"/>
  </r>
  <r>
    <n v="5"/>
    <s v="Valparaíso"/>
    <n v="5803"/>
    <s v="Olmué"/>
    <n v="100101"/>
    <s v="Berries"/>
    <x v="44"/>
    <x v="44"/>
    <n v="1"/>
    <s v="Artesanal"/>
    <n v="14"/>
    <s v="Mermeladas"/>
    <n v="2"/>
  </r>
  <r>
    <n v="5"/>
    <s v="Valparaíso"/>
    <n v="5803"/>
    <s v="Olmué"/>
    <n v="100101"/>
    <s v="Berries"/>
    <x v="19"/>
    <x v="19"/>
    <n v="1"/>
    <s v="Artesanal"/>
    <n v="14"/>
    <s v="Mermeladas"/>
    <n v="2"/>
  </r>
  <r>
    <n v="5"/>
    <s v="Valparaíso"/>
    <n v="5803"/>
    <s v="Olmué"/>
    <n v="100102"/>
    <s v="Cítricos"/>
    <x v="36"/>
    <x v="36"/>
    <n v="1"/>
    <s v="Artesanal"/>
    <n v="14"/>
    <s v="Mermeladas"/>
    <n v="2"/>
  </r>
  <r>
    <n v="5"/>
    <s v="Valparaíso"/>
    <n v="5803"/>
    <s v="Olmué"/>
    <n v="100108"/>
    <s v="Tropicales y subtropicales"/>
    <x v="2"/>
    <x v="2"/>
    <n v="1"/>
    <s v="Artesanal"/>
    <n v="14"/>
    <s v="Mermeladas"/>
    <n v="2"/>
  </r>
  <r>
    <n v="5"/>
    <s v="Valparaíso"/>
    <n v="5803"/>
    <s v="Olmué"/>
    <n v="100108"/>
    <s v="Tropicales y subtropicales"/>
    <x v="2"/>
    <x v="2"/>
    <n v="1"/>
    <s v="Artesanal"/>
    <n v="14"/>
    <s v="Mermeladas"/>
    <n v="2"/>
  </r>
  <r>
    <n v="5"/>
    <s v="Valparaíso"/>
    <n v="5701"/>
    <s v="San Felipe"/>
    <n v="100103"/>
    <s v="Frutos de hueso (carozo)"/>
    <x v="14"/>
    <x v="14"/>
    <n v="2"/>
    <s v="Industrial"/>
    <n v="14"/>
    <s v="Mermeladas"/>
    <n v="2"/>
  </r>
  <r>
    <n v="5"/>
    <s v="Valparaíso"/>
    <n v="5701"/>
    <s v="San Felipe"/>
    <n v="100103"/>
    <s v="Frutos de hueso (carozo)"/>
    <x v="6"/>
    <x v="6"/>
    <n v="2"/>
    <s v="Industrial"/>
    <n v="14"/>
    <s v="Mermeladas"/>
    <n v="1"/>
  </r>
  <r>
    <n v="5"/>
    <s v="Valparaíso"/>
    <n v="5701"/>
    <s v="San Felipe"/>
    <n v="100103"/>
    <s v="Frutos de hueso (carozo)"/>
    <x v="6"/>
    <x v="6"/>
    <n v="2"/>
    <s v="Industrial"/>
    <n v="14"/>
    <s v="Mermeladas"/>
    <n v="2"/>
  </r>
  <r>
    <n v="5"/>
    <s v="Valparaíso"/>
    <n v="5701"/>
    <s v="San Felipe"/>
    <n v="100103"/>
    <s v="Frutos de hueso (carozo)"/>
    <x v="3"/>
    <x v="3"/>
    <n v="2"/>
    <s v="Industrial"/>
    <n v="14"/>
    <s v="Mermeladas"/>
    <n v="2"/>
  </r>
  <r>
    <n v="5"/>
    <s v="Valparaíso"/>
    <n v="5701"/>
    <s v="San Felipe"/>
    <n v="100101"/>
    <s v="Berries"/>
    <x v="15"/>
    <x v="15"/>
    <n v="2"/>
    <s v="Industrial"/>
    <n v="14"/>
    <s v="Mermeladas"/>
    <n v="2"/>
  </r>
  <r>
    <n v="5"/>
    <s v="Valparaíso"/>
    <n v="5701"/>
    <s v="San Felipe"/>
    <n v="100112"/>
    <s v="Hortalizas"/>
    <x v="12"/>
    <x v="12"/>
    <n v="2"/>
    <s v="Industrial"/>
    <n v="14"/>
    <s v="Mermeladas"/>
    <n v="2"/>
  </r>
  <r>
    <n v="5"/>
    <s v="Valparaíso"/>
    <n v="5701"/>
    <s v="San Felipe"/>
    <n v="100101"/>
    <s v="Berries"/>
    <x v="19"/>
    <x v="19"/>
    <n v="2"/>
    <s v="Industrial"/>
    <n v="14"/>
    <s v="Mermeladas"/>
    <n v="2"/>
  </r>
  <r>
    <n v="5"/>
    <s v="Valparaíso"/>
    <n v="5701"/>
    <s v="San Felipe"/>
    <n v="100108"/>
    <s v="Tropicales y subtropicales"/>
    <x v="2"/>
    <x v="2"/>
    <n v="2"/>
    <s v="Industrial"/>
    <n v="14"/>
    <s v="Mermeladas"/>
    <n v="1"/>
  </r>
  <r>
    <n v="5"/>
    <s v="Valparaíso"/>
    <n v="5701"/>
    <s v="San Felipe"/>
    <n v="100108"/>
    <s v="Tropicales y subtropicales"/>
    <x v="2"/>
    <x v="2"/>
    <n v="2"/>
    <s v="Industrial"/>
    <n v="14"/>
    <s v="Mermeladas"/>
    <n v="2"/>
  </r>
  <r>
    <n v="5"/>
    <s v="Valparaíso"/>
    <n v="5102"/>
    <s v="Casablanca"/>
    <n v="100103"/>
    <s v="Frutos de hueso (carozo)"/>
    <x v="6"/>
    <x v="6"/>
    <n v="2"/>
    <s v="Industrial"/>
    <n v="14"/>
    <s v="Mermeladas"/>
    <n v="1"/>
  </r>
  <r>
    <n v="5"/>
    <s v="Valparaíso"/>
    <n v="5102"/>
    <s v="Casablanca"/>
    <n v="100101"/>
    <s v="Berries"/>
    <x v="44"/>
    <x v="44"/>
    <n v="2"/>
    <s v="Industrial"/>
    <n v="14"/>
    <s v="Mermeladas"/>
    <n v="1"/>
  </r>
  <r>
    <n v="5"/>
    <s v="Valparaíso"/>
    <n v="5102"/>
    <s v="Casablanca"/>
    <n v="100103"/>
    <s v="Frutos de hueso (carozo)"/>
    <x v="3"/>
    <x v="3"/>
    <n v="2"/>
    <s v="Industrial"/>
    <n v="14"/>
    <s v="Mermeladas"/>
    <n v="1"/>
  </r>
  <r>
    <n v="5"/>
    <s v="Valparaíso"/>
    <n v="5102"/>
    <s v="Casablanca"/>
    <n v="100103"/>
    <s v="Frutos de hueso (carozo)"/>
    <x v="21"/>
    <x v="21"/>
    <n v="2"/>
    <s v="Industrial"/>
    <n v="14"/>
    <s v="Mermeladas"/>
    <n v="1"/>
  </r>
  <r>
    <n v="5"/>
    <s v="Valparaíso"/>
    <n v="5503"/>
    <s v="Hijuelas"/>
    <n v="100102"/>
    <s v="Cítricos"/>
    <x v="36"/>
    <x v="36"/>
    <n v="1"/>
    <s v="Artesanal"/>
    <n v="14"/>
    <s v="Mermeladas"/>
    <n v="3"/>
  </r>
  <r>
    <n v="5"/>
    <s v="Valparaíso"/>
    <n v="5503"/>
    <s v="Hijuelas"/>
    <n v="100101"/>
    <s v="Berries"/>
    <x v="11"/>
    <x v="11"/>
    <n v="1"/>
    <s v="Artesanal"/>
    <n v="14"/>
    <s v="Mermeladas"/>
    <n v="3"/>
  </r>
  <r>
    <n v="5"/>
    <s v="Valparaíso"/>
    <n v="5503"/>
    <s v="Hijuelas"/>
    <n v="100103"/>
    <s v="Frutos de hueso (carozo)"/>
    <x v="6"/>
    <x v="6"/>
    <n v="1"/>
    <s v="Artesanal"/>
    <n v="14"/>
    <s v="Mermeladas"/>
    <n v="3"/>
  </r>
  <r>
    <n v="5"/>
    <s v="Valparaíso"/>
    <n v="5503"/>
    <s v="Hijuelas"/>
    <n v="100103"/>
    <s v="Frutos de hueso (carozo)"/>
    <x v="22"/>
    <x v="22"/>
    <n v="1"/>
    <s v="Artesanal"/>
    <n v="14"/>
    <s v="Mermeladas"/>
    <n v="3"/>
  </r>
  <r>
    <n v="5"/>
    <s v="Valparaíso"/>
    <n v="5503"/>
    <s v="Hijuelas"/>
    <n v="100101"/>
    <s v="Berries"/>
    <x v="44"/>
    <x v="44"/>
    <n v="2"/>
    <s v="Industrial"/>
    <n v="14"/>
    <s v="Mermeladas"/>
    <n v="3"/>
  </r>
  <r>
    <n v="5"/>
    <s v="Valparaíso"/>
    <n v="5503"/>
    <s v="Hijuelas"/>
    <n v="100103"/>
    <s v="Frutos de hueso (carozo)"/>
    <x v="22"/>
    <x v="22"/>
    <n v="2"/>
    <s v="Industrial"/>
    <n v="14"/>
    <s v="Mermeladas"/>
    <n v="3"/>
  </r>
  <r>
    <n v="5"/>
    <s v="Valparaíso"/>
    <n v="5503"/>
    <s v="Hijuelas"/>
    <n v="100103"/>
    <s v="Frutos de hueso (carozo)"/>
    <x v="6"/>
    <x v="6"/>
    <n v="2"/>
    <s v="Industrial"/>
    <n v="14"/>
    <s v="Mermeladas"/>
    <n v="3"/>
  </r>
  <r>
    <n v="5"/>
    <s v="Valparaíso"/>
    <n v="5503"/>
    <s v="Hijuelas"/>
    <n v="100101"/>
    <s v="Berries"/>
    <x v="15"/>
    <x v="15"/>
    <n v="1"/>
    <s v="Artesanal"/>
    <n v="14"/>
    <s v="Mermeladas"/>
    <n v="3"/>
  </r>
  <r>
    <n v="5"/>
    <s v="Valparaíso"/>
    <n v="5803"/>
    <s v="Olmué"/>
    <n v="100103"/>
    <s v="Frutos de hueso (carozo)"/>
    <x v="14"/>
    <x v="14"/>
    <n v="1"/>
    <s v="Artesanal"/>
    <n v="14"/>
    <s v="Mermeladas"/>
    <n v="2"/>
  </r>
  <r>
    <n v="5"/>
    <s v="Valparaíso"/>
    <n v="5803"/>
    <s v="Olmué"/>
    <n v="100104"/>
    <s v="Frutos de pepita"/>
    <x v="4"/>
    <x v="4"/>
    <n v="1"/>
    <s v="Artesanal"/>
    <n v="14"/>
    <s v="Mermeladas"/>
    <n v="2"/>
  </r>
  <r>
    <n v="5"/>
    <s v="Valparaíso"/>
    <n v="5803"/>
    <s v="Olmué"/>
    <n v="100103"/>
    <s v="Frutos de hueso (carozo)"/>
    <x v="3"/>
    <x v="3"/>
    <n v="1"/>
    <s v="Artesanal"/>
    <n v="14"/>
    <s v="Mermeladas"/>
    <n v="2"/>
  </r>
  <r>
    <n v="5"/>
    <s v="Valparaíso"/>
    <n v="5803"/>
    <s v="Olmué"/>
    <n v="100103"/>
    <s v="Frutos de hueso (carozo)"/>
    <x v="6"/>
    <x v="6"/>
    <n v="1"/>
    <s v="Artesanal"/>
    <n v="14"/>
    <s v="Mermeladas"/>
    <n v="2"/>
  </r>
  <r>
    <n v="5"/>
    <s v="Valparaíso"/>
    <n v="5803"/>
    <s v="Olmué"/>
    <n v="100102"/>
    <s v="Cítricos"/>
    <x v="38"/>
    <x v="38"/>
    <n v="1"/>
    <s v="Artesanal"/>
    <n v="14"/>
    <s v="Mermeladas"/>
    <n v="2"/>
  </r>
  <r>
    <n v="5"/>
    <s v="Valparaíso"/>
    <n v="5803"/>
    <s v="Olmué"/>
    <n v="100103"/>
    <s v="Frutos de hueso (carozo)"/>
    <x v="5"/>
    <x v="5"/>
    <n v="1"/>
    <s v="Artesanal"/>
    <n v="14"/>
    <s v="Mermeladas"/>
    <n v="2"/>
  </r>
  <r>
    <n v="5"/>
    <s v="Valparaíso"/>
    <n v="5803"/>
    <s v="Olmué"/>
    <n v="100102"/>
    <s v="Cítricos"/>
    <x v="36"/>
    <x v="36"/>
    <n v="1"/>
    <s v="Artesanal"/>
    <n v="14"/>
    <s v="Mermeladas"/>
    <n v="2"/>
  </r>
  <r>
    <n v="5"/>
    <s v="Valparaíso"/>
    <n v="5803"/>
    <s v="Olmué"/>
    <n v="100101"/>
    <s v="Berries"/>
    <x v="26"/>
    <x v="26"/>
    <n v="1"/>
    <s v="Artesanal"/>
    <n v="14"/>
    <s v="Mermeladas"/>
    <n v="2"/>
  </r>
  <r>
    <n v="5"/>
    <s v="Valparaíso"/>
    <n v="5803"/>
    <s v="Olmué"/>
    <n v="100103"/>
    <s v="Frutos de hueso (carozo)"/>
    <x v="14"/>
    <x v="14"/>
    <n v="1"/>
    <s v="Artesanal"/>
    <n v="14"/>
    <s v="Mermeladas"/>
    <n v="2"/>
  </r>
  <r>
    <n v="5"/>
    <s v="Valparaíso"/>
    <n v="5803"/>
    <s v="Olmué"/>
    <n v="100101"/>
    <s v="Berries"/>
    <x v="15"/>
    <x v="15"/>
    <n v="1"/>
    <s v="Artesanal"/>
    <n v="14"/>
    <s v="Mermeladas"/>
    <n v="2"/>
  </r>
  <r>
    <n v="5"/>
    <s v="Valparaíso"/>
    <n v="5803"/>
    <s v="Olmué"/>
    <n v="100103"/>
    <s v="Frutos de hueso (carozo)"/>
    <x v="6"/>
    <x v="6"/>
    <n v="1"/>
    <s v="Artesanal"/>
    <n v="14"/>
    <s v="Mermeladas"/>
    <n v="2"/>
  </r>
  <r>
    <n v="5"/>
    <s v="Valparaíso"/>
    <n v="5803"/>
    <s v="Olmué"/>
    <n v="100103"/>
    <s v="Frutos de hueso (carozo)"/>
    <x v="3"/>
    <x v="3"/>
    <n v="1"/>
    <s v="Artesanal"/>
    <n v="14"/>
    <s v="Mermeladas"/>
    <n v="2"/>
  </r>
  <r>
    <n v="5"/>
    <s v="Valparaíso"/>
    <n v="5803"/>
    <s v="Olmué"/>
    <n v="100101"/>
    <s v="Berries"/>
    <x v="19"/>
    <x v="19"/>
    <n v="1"/>
    <s v="Artesanal"/>
    <n v="14"/>
    <s v="Mermeladas"/>
    <n v="2"/>
  </r>
  <r>
    <n v="5"/>
    <s v="Valparaíso"/>
    <n v="5503"/>
    <s v="Hijuelas"/>
    <n v="100103"/>
    <s v="Frutos de hueso (carozo)"/>
    <x v="6"/>
    <x v="6"/>
    <n v="2"/>
    <s v="Industrial"/>
    <n v="14"/>
    <s v="Mermeladas"/>
    <n v="2"/>
  </r>
  <r>
    <n v="5"/>
    <s v="Valparaíso"/>
    <n v="5401"/>
    <s v="La Ligua"/>
    <n v="100107"/>
    <s v="Otros"/>
    <x v="43"/>
    <x v="43"/>
    <n v="2"/>
    <s v="Industrial"/>
    <n v="14"/>
    <s v="Mermeladas"/>
    <n v="2"/>
  </r>
  <r>
    <n v="5"/>
    <s v="Valparaíso"/>
    <n v="5401"/>
    <s v="La Ligua"/>
    <n v="100101"/>
    <s v="Berries"/>
    <x v="15"/>
    <x v="15"/>
    <n v="2"/>
    <s v="Industrial"/>
    <n v="14"/>
    <s v="Mermeladas"/>
    <n v="2"/>
  </r>
  <r>
    <n v="5"/>
    <s v="Valparaíso"/>
    <n v="5803"/>
    <s v="Olmué"/>
    <n v="100103"/>
    <s v="Frutos de hueso (carozo)"/>
    <x v="6"/>
    <x v="6"/>
    <n v="1"/>
    <s v="Artesanal"/>
    <n v="14"/>
    <s v="Mermeladas"/>
    <n v="2"/>
  </r>
  <r>
    <n v="5"/>
    <s v="Valparaíso"/>
    <n v="5803"/>
    <s v="Olmué"/>
    <n v="100103"/>
    <s v="Frutos de hueso (carozo)"/>
    <x v="6"/>
    <x v="6"/>
    <n v="1"/>
    <s v="Artesanal"/>
    <n v="14"/>
    <s v="Mermeladas"/>
    <n v="2"/>
  </r>
  <r>
    <n v="5"/>
    <s v="Valparaíso"/>
    <n v="5701"/>
    <s v="San Felipe"/>
    <n v="100103"/>
    <s v="Frutos de hueso (carozo)"/>
    <x v="14"/>
    <x v="14"/>
    <n v="2"/>
    <s v="Industrial"/>
    <n v="14"/>
    <s v="Mermeladas"/>
    <n v="8"/>
  </r>
  <r>
    <n v="5"/>
    <s v="Valparaíso"/>
    <n v="5701"/>
    <s v="San Felipe"/>
    <n v="100103"/>
    <s v="Frutos de hueso (carozo)"/>
    <x v="6"/>
    <x v="6"/>
    <n v="2"/>
    <s v="Industrial"/>
    <n v="14"/>
    <s v="Mermeladas"/>
    <n v="8"/>
  </r>
  <r>
    <n v="5"/>
    <s v="Valparaíso"/>
    <n v="5706"/>
    <s v="Santa María"/>
    <n v="100107"/>
    <s v="Otros"/>
    <x v="49"/>
    <x v="49"/>
    <n v="1"/>
    <s v="Artesanal"/>
    <n v="14"/>
    <s v="Mermeladas"/>
    <n v="3"/>
  </r>
  <r>
    <n v="5"/>
    <s v="Valparaíso"/>
    <n v="5706"/>
    <s v="Santa María"/>
    <n v="100106"/>
    <s v="Frutos oleaginosos"/>
    <x v="1"/>
    <x v="1"/>
    <n v="1"/>
    <s v="Artesanal"/>
    <n v="14"/>
    <s v="Mermeladas"/>
    <n v="3"/>
  </r>
  <r>
    <n v="5"/>
    <s v="Valparaíso"/>
    <n v="5102"/>
    <s v="Casablanca"/>
    <n v="100104"/>
    <s v="Frutos de pepita"/>
    <x v="4"/>
    <x v="4"/>
    <n v="2"/>
    <s v="Industrial"/>
    <n v="14"/>
    <s v="Mermeladas"/>
    <n v="2"/>
  </r>
  <r>
    <n v="5"/>
    <s v="Valparaíso"/>
    <n v="5102"/>
    <s v="Casablanca"/>
    <n v="100101"/>
    <s v="Berries"/>
    <x v="11"/>
    <x v="11"/>
    <n v="2"/>
    <s v="Industrial"/>
    <n v="14"/>
    <s v="Mermeladas"/>
    <n v="8"/>
  </r>
  <r>
    <n v="5"/>
    <s v="Valparaíso"/>
    <n v="5102"/>
    <s v="Casablanca"/>
    <n v="100103"/>
    <s v="Frutos de hueso (carozo)"/>
    <x v="14"/>
    <x v="14"/>
    <n v="2"/>
    <s v="Industrial"/>
    <n v="14"/>
    <s v="Mermeladas"/>
    <n v="8"/>
  </r>
  <r>
    <n v="5"/>
    <s v="Valparaíso"/>
    <n v="5102"/>
    <s v="Casablanca"/>
    <n v="100103"/>
    <s v="Frutos de hueso (carozo)"/>
    <x v="6"/>
    <x v="6"/>
    <n v="2"/>
    <s v="Industrial"/>
    <n v="14"/>
    <s v="Mermeladas"/>
    <n v="8"/>
  </r>
  <r>
    <n v="5"/>
    <s v="Valparaíso"/>
    <n v="5102"/>
    <s v="Casablanca"/>
    <n v="100103"/>
    <s v="Frutos de hueso (carozo)"/>
    <x v="3"/>
    <x v="3"/>
    <n v="2"/>
    <s v="Industrial"/>
    <n v="14"/>
    <s v="Mermeladas"/>
    <n v="8"/>
  </r>
  <r>
    <n v="5"/>
    <s v="Valparaíso"/>
    <n v="5102"/>
    <s v="Casablanca"/>
    <n v="100104"/>
    <s v="Frutos de pepita"/>
    <x v="28"/>
    <x v="28"/>
    <n v="2"/>
    <s v="Industrial"/>
    <n v="14"/>
    <s v="Mermeladas"/>
    <n v="8"/>
  </r>
  <r>
    <n v="5"/>
    <s v="Valparaíso"/>
    <n v="5102"/>
    <s v="Casablanca"/>
    <n v="100104"/>
    <s v="Frutos de pepita"/>
    <x v="13"/>
    <x v="13"/>
    <n v="2"/>
    <s v="Industrial"/>
    <n v="14"/>
    <s v="Mermeladas"/>
    <n v="8"/>
  </r>
  <r>
    <n v="5"/>
    <s v="Valparaíso"/>
    <n v="5102"/>
    <s v="Casablanca"/>
    <n v="100101"/>
    <s v="Berries"/>
    <x v="19"/>
    <x v="19"/>
    <n v="2"/>
    <s v="Industrial"/>
    <n v="14"/>
    <s v="Mermeladas"/>
    <n v="3"/>
  </r>
  <r>
    <n v="5"/>
    <s v="Valparaíso"/>
    <n v="5102"/>
    <s v="Casablanca"/>
    <n v="100101"/>
    <s v="Berries"/>
    <x v="15"/>
    <x v="15"/>
    <n v="2"/>
    <s v="Industrial"/>
    <n v="14"/>
    <s v="Mermeladas"/>
    <n v="3"/>
  </r>
  <r>
    <n v="5"/>
    <s v="Valparaíso"/>
    <n v="5803"/>
    <s v="Olmué"/>
    <n v="100107"/>
    <s v="Otros"/>
    <x v="43"/>
    <x v="43"/>
    <n v="1"/>
    <s v="Artesanal"/>
    <n v="14"/>
    <s v="Mermeladas"/>
    <n v="2"/>
  </r>
  <r>
    <n v="5"/>
    <s v="Valparaíso"/>
    <n v="5803"/>
    <s v="Olmué"/>
    <n v="100101"/>
    <s v="Berries"/>
    <x v="11"/>
    <x v="11"/>
    <n v="1"/>
    <s v="Artesanal"/>
    <n v="14"/>
    <s v="Mermeladas"/>
    <n v="2"/>
  </r>
  <r>
    <n v="5"/>
    <s v="Valparaíso"/>
    <n v="5803"/>
    <s v="Olmué"/>
    <n v="100103"/>
    <s v="Frutos de hueso (carozo)"/>
    <x v="3"/>
    <x v="3"/>
    <n v="1"/>
    <s v="Artesanal"/>
    <n v="14"/>
    <s v="Mermeladas"/>
    <n v="2"/>
  </r>
  <r>
    <n v="5"/>
    <s v="Valparaíso"/>
    <n v="5803"/>
    <s v="Olmué"/>
    <n v="100101"/>
    <s v="Berries"/>
    <x v="17"/>
    <x v="17"/>
    <n v="1"/>
    <s v="Artesanal"/>
    <n v="14"/>
    <s v="Mermeladas"/>
    <n v="2"/>
  </r>
  <r>
    <n v="5"/>
    <s v="Valparaíso"/>
    <n v="5803"/>
    <s v="Olmué"/>
    <n v="100103"/>
    <s v="Frutos de hueso (carozo)"/>
    <x v="6"/>
    <x v="6"/>
    <n v="1"/>
    <s v="Artesanal"/>
    <n v="14"/>
    <s v="Mermeladas"/>
    <n v="2"/>
  </r>
  <r>
    <n v="5"/>
    <s v="Valparaíso"/>
    <n v="5803"/>
    <s v="Olmué"/>
    <n v="100101"/>
    <s v="Berries"/>
    <x v="15"/>
    <x v="15"/>
    <n v="1"/>
    <s v="Artesanal"/>
    <n v="14"/>
    <s v="Mermeladas"/>
    <n v="2"/>
  </r>
  <r>
    <n v="5"/>
    <s v="Valparaíso"/>
    <n v="5803"/>
    <s v="Olmué"/>
    <n v="100101"/>
    <s v="Berries"/>
    <x v="44"/>
    <x v="44"/>
    <n v="1"/>
    <s v="Artesanal"/>
    <n v="14"/>
    <s v="Mermeladas"/>
    <n v="2"/>
  </r>
  <r>
    <n v="5"/>
    <s v="Valparaíso"/>
    <n v="5803"/>
    <s v="Olmué"/>
    <n v="100102"/>
    <s v="Cítricos"/>
    <x v="36"/>
    <x v="36"/>
    <n v="1"/>
    <s v="Artesanal"/>
    <n v="14"/>
    <s v="Mermeladas"/>
    <n v="2"/>
  </r>
  <r>
    <n v="5"/>
    <s v="Valparaíso"/>
    <n v="5803"/>
    <s v="Olmué"/>
    <n v="100108"/>
    <s v="Tropicales y subtropicales"/>
    <x v="2"/>
    <x v="2"/>
    <n v="1"/>
    <s v="Artesanal"/>
    <n v="14"/>
    <s v="Mermeladas"/>
    <n v="2"/>
  </r>
  <r>
    <n v="5"/>
    <s v="Valparaíso"/>
    <n v="5803"/>
    <s v="Olmué"/>
    <n v="100107"/>
    <s v="Otros"/>
    <x v="43"/>
    <x v="43"/>
    <n v="1"/>
    <s v="Artesanal"/>
    <n v="14"/>
    <s v="Mermeladas"/>
    <n v="2"/>
  </r>
  <r>
    <n v="5"/>
    <s v="Valparaíso"/>
    <n v="5803"/>
    <s v="Olmué"/>
    <n v="100101"/>
    <s v="Berries"/>
    <x v="11"/>
    <x v="11"/>
    <n v="1"/>
    <s v="Artesanal"/>
    <n v="14"/>
    <s v="Mermeladas"/>
    <n v="2"/>
  </r>
  <r>
    <n v="5"/>
    <s v="Valparaíso"/>
    <n v="5803"/>
    <s v="Olmué"/>
    <n v="100103"/>
    <s v="Frutos de hueso (carozo)"/>
    <x v="14"/>
    <x v="14"/>
    <n v="1"/>
    <s v="Artesanal"/>
    <n v="14"/>
    <s v="Mermeladas"/>
    <n v="2"/>
  </r>
  <r>
    <n v="5"/>
    <s v="Valparaíso"/>
    <n v="5803"/>
    <s v="Olmué"/>
    <n v="100103"/>
    <s v="Frutos de hueso (carozo)"/>
    <x v="6"/>
    <x v="6"/>
    <n v="1"/>
    <s v="Artesanal"/>
    <n v="14"/>
    <s v="Mermeladas"/>
    <n v="2"/>
  </r>
  <r>
    <n v="5"/>
    <s v="Valparaíso"/>
    <n v="5803"/>
    <s v="Olmué"/>
    <n v="100103"/>
    <s v="Frutos de hueso (carozo)"/>
    <x v="3"/>
    <x v="3"/>
    <n v="1"/>
    <s v="Artesanal"/>
    <n v="14"/>
    <s v="Mermeladas"/>
    <n v="2"/>
  </r>
  <r>
    <n v="5"/>
    <s v="Valparaíso"/>
    <n v="5701"/>
    <s v="San Felipe"/>
    <n v="100103"/>
    <s v="Frutos de hueso (carozo)"/>
    <x v="14"/>
    <x v="14"/>
    <n v="2"/>
    <s v="Industrial"/>
    <n v="14"/>
    <s v="Mermeladas"/>
    <n v="2"/>
  </r>
  <r>
    <n v="5"/>
    <s v="Valparaíso"/>
    <n v="5701"/>
    <s v="San Felipe"/>
    <n v="100103"/>
    <s v="Frutos de hueso (carozo)"/>
    <x v="6"/>
    <x v="6"/>
    <n v="2"/>
    <s v="Industrial"/>
    <n v="14"/>
    <s v="Mermeladas"/>
    <n v="2"/>
  </r>
  <r>
    <n v="5"/>
    <s v="Valparaíso"/>
    <n v="5701"/>
    <s v="San Felipe"/>
    <n v="100101"/>
    <s v="Berries"/>
    <x v="44"/>
    <x v="44"/>
    <n v="2"/>
    <s v="Industrial"/>
    <n v="14"/>
    <s v="Mermeladas"/>
    <n v="2"/>
  </r>
  <r>
    <n v="5"/>
    <s v="Valparaíso"/>
    <n v="5701"/>
    <s v="San Felipe"/>
    <n v="100101"/>
    <s v="Berries"/>
    <x v="15"/>
    <x v="15"/>
    <n v="2"/>
    <s v="Industrial"/>
    <n v="14"/>
    <s v="Mermeladas"/>
    <n v="2"/>
  </r>
  <r>
    <n v="5"/>
    <s v="Valparaíso"/>
    <n v="5701"/>
    <s v="San Felipe"/>
    <n v="100103"/>
    <s v="Frutos de hueso (carozo)"/>
    <x v="3"/>
    <x v="3"/>
    <n v="2"/>
    <s v="Industrial"/>
    <n v="14"/>
    <s v="Mermeladas"/>
    <n v="2"/>
  </r>
  <r>
    <n v="6"/>
    <s v="O'Higgins"/>
    <n v="6109"/>
    <s v="Malloa"/>
    <n v="100103"/>
    <s v="Frutos de hueso (carozo)"/>
    <x v="5"/>
    <x v="5"/>
    <n v="2"/>
    <s v="Industrial"/>
    <n v="14"/>
    <s v="Mermeladas"/>
    <n v="2"/>
  </r>
  <r>
    <n v="6"/>
    <s v="O'Higgins"/>
    <n v="6109"/>
    <s v="Malloa"/>
    <n v="100103"/>
    <s v="Frutos de hueso (carozo)"/>
    <x v="14"/>
    <x v="14"/>
    <n v="2"/>
    <s v="Industrial"/>
    <n v="14"/>
    <s v="Mermeladas"/>
    <n v="2"/>
  </r>
  <r>
    <n v="6"/>
    <s v="O'Higgins"/>
    <n v="6109"/>
    <s v="Malloa"/>
    <n v="100103"/>
    <s v="Frutos de hueso (carozo)"/>
    <x v="6"/>
    <x v="6"/>
    <n v="2"/>
    <s v="Industrial"/>
    <n v="14"/>
    <s v="Mermeladas"/>
    <n v="2"/>
  </r>
  <r>
    <n v="6"/>
    <s v="O'Higgins"/>
    <n v="6109"/>
    <s v="Malloa"/>
    <n v="100103"/>
    <s v="Frutos de hueso (carozo)"/>
    <x v="3"/>
    <x v="3"/>
    <n v="2"/>
    <s v="Industrial"/>
    <n v="14"/>
    <s v="Mermeladas"/>
    <n v="2"/>
  </r>
  <r>
    <n v="6"/>
    <s v="O'Higgins"/>
    <n v="6109"/>
    <s v="Malloa"/>
    <n v="100101"/>
    <s v="Berries"/>
    <x v="15"/>
    <x v="15"/>
    <n v="2"/>
    <s v="Industrial"/>
    <n v="14"/>
    <s v="Mermeladas"/>
    <n v="2"/>
  </r>
  <r>
    <n v="6"/>
    <s v="O'Higgins"/>
    <n v="6109"/>
    <s v="Malloa"/>
    <n v="100112"/>
    <s v="Hortalizas"/>
    <x v="12"/>
    <x v="12"/>
    <n v="2"/>
    <s v="Industrial"/>
    <n v="14"/>
    <s v="Mermeladas"/>
    <n v="2"/>
  </r>
  <r>
    <n v="6"/>
    <s v="O'Higgins"/>
    <n v="6109"/>
    <s v="Malloa"/>
    <n v="100101"/>
    <s v="Berries"/>
    <x v="19"/>
    <x v="19"/>
    <n v="2"/>
    <s v="Industrial"/>
    <n v="14"/>
    <s v="Mermeladas"/>
    <n v="2"/>
  </r>
  <r>
    <n v="6"/>
    <s v="O'Higgins"/>
    <n v="6109"/>
    <s v="Malloa"/>
    <n v="100103"/>
    <s v="Frutos de hueso (carozo)"/>
    <x v="6"/>
    <x v="6"/>
    <n v="2"/>
    <s v="Industrial"/>
    <n v="14"/>
    <s v="Mermeladas"/>
    <n v="2"/>
  </r>
  <r>
    <n v="6"/>
    <s v="O'Higgins"/>
    <n v="6109"/>
    <s v="Malloa"/>
    <n v="100101"/>
    <s v="Berries"/>
    <x v="15"/>
    <x v="15"/>
    <n v="2"/>
    <s v="Industrial"/>
    <n v="14"/>
    <s v="Mermeladas"/>
    <n v="2"/>
  </r>
  <r>
    <n v="6"/>
    <s v="O'Higgins"/>
    <n v="6109"/>
    <s v="Malloa"/>
    <n v="100103"/>
    <s v="Frutos de hueso (carozo)"/>
    <x v="14"/>
    <x v="14"/>
    <n v="2"/>
    <s v="Industrial"/>
    <n v="14"/>
    <s v="Mermeladas"/>
    <n v="2"/>
  </r>
  <r>
    <n v="6"/>
    <s v="O'Higgins"/>
    <n v="6109"/>
    <s v="Malloa"/>
    <n v="100101"/>
    <s v="Berries"/>
    <x v="19"/>
    <x v="19"/>
    <n v="2"/>
    <s v="Industrial"/>
    <n v="14"/>
    <s v="Mermeladas"/>
    <n v="2"/>
  </r>
  <r>
    <n v="6"/>
    <s v="O'Higgins"/>
    <n v="6109"/>
    <s v="Malloa"/>
    <n v="100103"/>
    <s v="Frutos de hueso (carozo)"/>
    <x v="3"/>
    <x v="3"/>
    <n v="2"/>
    <s v="Industrial"/>
    <n v="14"/>
    <s v="Mermeladas"/>
    <n v="2"/>
  </r>
  <r>
    <n v="6"/>
    <s v="O'Higgins"/>
    <n v="6109"/>
    <s v="Malloa"/>
    <n v="100101"/>
    <s v="Berries"/>
    <x v="44"/>
    <x v="44"/>
    <n v="1"/>
    <s v="Artesanal"/>
    <n v="14"/>
    <s v="Mermeladas"/>
    <n v="2"/>
  </r>
  <r>
    <n v="6"/>
    <s v="O'Higgins"/>
    <n v="6109"/>
    <s v="Malloa"/>
    <n v="100101"/>
    <s v="Berries"/>
    <x v="15"/>
    <x v="15"/>
    <n v="1"/>
    <s v="Artesanal"/>
    <n v="14"/>
    <s v="Mermeladas"/>
    <n v="2"/>
  </r>
  <r>
    <n v="6"/>
    <s v="O'Higgins"/>
    <n v="6109"/>
    <s v="Malloa"/>
    <n v="100103"/>
    <s v="Frutos de hueso (carozo)"/>
    <x v="14"/>
    <x v="14"/>
    <n v="1"/>
    <s v="Artesanal"/>
    <n v="14"/>
    <s v="Mermeladas"/>
    <n v="2"/>
  </r>
  <r>
    <n v="6"/>
    <s v="O'Higgins"/>
    <n v="6109"/>
    <s v="Malloa"/>
    <n v="100103"/>
    <s v="Frutos de hueso (carozo)"/>
    <x v="6"/>
    <x v="6"/>
    <n v="1"/>
    <s v="Artesanal"/>
    <n v="14"/>
    <s v="Mermeladas"/>
    <n v="2"/>
  </r>
  <r>
    <n v="6"/>
    <s v="O'Higgins"/>
    <n v="6114"/>
    <s v="Quinta de Tilcoco"/>
    <n v="100102"/>
    <s v="Cítricos"/>
    <x v="36"/>
    <x v="36"/>
    <n v="1"/>
    <s v="Artesanal"/>
    <n v="14"/>
    <s v="Mermeladas"/>
    <n v="3"/>
  </r>
  <r>
    <n v="1"/>
    <s v="Tarapacá"/>
    <n v="1405"/>
    <s v="Pica"/>
    <n v="100102"/>
    <s v="Cítricos"/>
    <x v="48"/>
    <x v="48"/>
    <n v="2"/>
    <s v="Industrial"/>
    <n v="14"/>
    <s v="Mermeladas"/>
    <n v="3"/>
  </r>
  <r>
    <n v="6"/>
    <s v="O'Higgins"/>
    <n v="6109"/>
    <s v="Malloa"/>
    <n v="100103"/>
    <s v="Frutos de hueso (carozo)"/>
    <x v="6"/>
    <x v="6"/>
    <n v="2"/>
    <s v="Industrial"/>
    <n v="14"/>
    <s v="Mermeladas"/>
    <n v="2"/>
  </r>
  <r>
    <n v="6"/>
    <s v="O'Higgins"/>
    <n v="6109"/>
    <s v="Malloa"/>
    <n v="100103"/>
    <s v="Frutos de hueso (carozo)"/>
    <x v="3"/>
    <x v="3"/>
    <n v="2"/>
    <s v="Industrial"/>
    <n v="14"/>
    <s v="Mermeladas"/>
    <n v="2"/>
  </r>
  <r>
    <n v="6"/>
    <s v="O'Higgins"/>
    <n v="6109"/>
    <s v="Malloa"/>
    <n v="100101"/>
    <s v="Berries"/>
    <x v="19"/>
    <x v="19"/>
    <n v="2"/>
    <s v="Industrial"/>
    <n v="14"/>
    <s v="Mermeladas"/>
    <n v="2"/>
  </r>
  <r>
    <n v="6"/>
    <s v="O'Higgins"/>
    <n v="6109"/>
    <s v="Malloa"/>
    <n v="100101"/>
    <s v="Berries"/>
    <x v="15"/>
    <x v="15"/>
    <n v="2"/>
    <s v="Industrial"/>
    <n v="14"/>
    <s v="Mermeladas"/>
    <n v="2"/>
  </r>
  <r>
    <n v="6"/>
    <s v="O'Higgins"/>
    <n v="6114"/>
    <s v="Quinta de Tilcoco"/>
    <n v="100102"/>
    <s v="Cítricos"/>
    <x v="36"/>
    <x v="36"/>
    <n v="1"/>
    <s v="Artesanal"/>
    <n v="14"/>
    <s v="Mermeladas"/>
    <n v="3"/>
  </r>
  <r>
    <n v="6"/>
    <s v="O'Higgins"/>
    <n v="6117"/>
    <s v="San Vicente"/>
    <n v="100101"/>
    <s v="Berries"/>
    <x v="15"/>
    <x v="15"/>
    <n v="1"/>
    <s v="Artesanal"/>
    <n v="14"/>
    <s v="Mermeladas"/>
    <n v="2"/>
  </r>
  <r>
    <n v="6"/>
    <s v="O'Higgins"/>
    <n v="6117"/>
    <s v="San Vicente"/>
    <n v="100101"/>
    <s v="Berries"/>
    <x v="44"/>
    <x v="44"/>
    <n v="1"/>
    <s v="Artesanal"/>
    <n v="14"/>
    <s v="Mermeladas"/>
    <n v="2"/>
  </r>
  <r>
    <n v="7"/>
    <s v="Maule"/>
    <n v="7203"/>
    <s v="Pelluhue"/>
    <n v="100112"/>
    <s v="Hortalizas"/>
    <x v="12"/>
    <x v="12"/>
    <n v="1"/>
    <s v="Artesanal"/>
    <n v="14"/>
    <s v="Mermeladas"/>
    <n v="3"/>
  </r>
  <r>
    <n v="7"/>
    <s v="Maule"/>
    <n v="7203"/>
    <s v="Pelluhue"/>
    <n v="100108"/>
    <s v="Tropicales y subtropicales"/>
    <x v="2"/>
    <x v="2"/>
    <n v="1"/>
    <s v="Artesanal"/>
    <n v="14"/>
    <s v="Mermeladas"/>
    <n v="3"/>
  </r>
  <r>
    <n v="7"/>
    <s v="Maule"/>
    <n v="7306"/>
    <s v="Romeral"/>
    <n v="100101"/>
    <s v="Berries"/>
    <x v="15"/>
    <x v="15"/>
    <n v="2"/>
    <s v="Industrial"/>
    <n v="14"/>
    <s v="Mermeladas"/>
    <n v="2"/>
  </r>
  <r>
    <n v="7"/>
    <s v="Maule"/>
    <n v="7308"/>
    <s v="Teno"/>
    <n v="100103"/>
    <s v="Frutos de hueso (carozo)"/>
    <x v="14"/>
    <x v="14"/>
    <n v="2"/>
    <s v="Industrial"/>
    <n v="14"/>
    <s v="Mermeladas"/>
    <n v="3"/>
  </r>
  <r>
    <n v="7"/>
    <s v="Maule"/>
    <n v="7308"/>
    <s v="Teno"/>
    <n v="100103"/>
    <s v="Frutos de hueso (carozo)"/>
    <x v="6"/>
    <x v="6"/>
    <n v="2"/>
    <s v="Industrial"/>
    <n v="14"/>
    <s v="Mermeladas"/>
    <n v="3"/>
  </r>
  <r>
    <n v="7"/>
    <s v="Maule"/>
    <n v="7308"/>
    <s v="Teno"/>
    <n v="100101"/>
    <s v="Berries"/>
    <x v="15"/>
    <x v="15"/>
    <n v="2"/>
    <s v="Industrial"/>
    <n v="14"/>
    <s v="Mermeladas"/>
    <n v="3"/>
  </r>
  <r>
    <n v="7"/>
    <s v="Maule"/>
    <n v="7308"/>
    <s v="Teno"/>
    <n v="100112"/>
    <s v="Hortalizas"/>
    <x v="12"/>
    <x v="12"/>
    <n v="2"/>
    <s v="Industrial"/>
    <n v="14"/>
    <s v="Mermeladas"/>
    <n v="3"/>
  </r>
  <r>
    <n v="7"/>
    <s v="Maule"/>
    <n v="7308"/>
    <s v="Teno"/>
    <n v="100108"/>
    <s v="Tropicales y subtropicales"/>
    <x v="2"/>
    <x v="2"/>
    <n v="2"/>
    <s v="Industrial"/>
    <n v="14"/>
    <s v="Mermeladas"/>
    <n v="3"/>
  </r>
  <r>
    <n v="7"/>
    <s v="Maule"/>
    <n v="7309"/>
    <s v="Vichuquén"/>
    <n v="100101"/>
    <s v="Berries"/>
    <x v="15"/>
    <x v="15"/>
    <n v="2"/>
    <s v="Industrial"/>
    <n v="14"/>
    <s v="Mermeladas"/>
    <n v="3"/>
  </r>
  <r>
    <n v="7"/>
    <s v="Maule"/>
    <n v="7303"/>
    <s v="Licantén"/>
    <n v="100101"/>
    <s v="Berries"/>
    <x v="15"/>
    <x v="15"/>
    <n v="1"/>
    <s v="Artesanal"/>
    <n v="14"/>
    <s v="Mermeladas"/>
    <n v="3"/>
  </r>
  <r>
    <n v="7"/>
    <s v="Maule"/>
    <n v="7303"/>
    <s v="Licantén"/>
    <n v="100101"/>
    <s v="Berries"/>
    <x v="44"/>
    <x v="44"/>
    <n v="1"/>
    <s v="Artesanal"/>
    <n v="14"/>
    <s v="Mermeladas"/>
    <n v="3"/>
  </r>
  <r>
    <n v="7"/>
    <s v="Maule"/>
    <n v="7303"/>
    <s v="Licantén"/>
    <n v="100104"/>
    <s v="Frutos de pepita"/>
    <x v="27"/>
    <x v="27"/>
    <n v="1"/>
    <s v="Artesanal"/>
    <n v="14"/>
    <s v="Mermeladas"/>
    <n v="3"/>
  </r>
  <r>
    <n v="7"/>
    <s v="Maule"/>
    <n v="7303"/>
    <s v="Licantén"/>
    <n v="100108"/>
    <s v="Tropicales y subtropicales"/>
    <x v="2"/>
    <x v="2"/>
    <n v="1"/>
    <s v="Artesanal"/>
    <n v="14"/>
    <s v="Mermeladas"/>
    <n v="3"/>
  </r>
  <r>
    <n v="7"/>
    <s v="Maule"/>
    <n v="7306"/>
    <s v="Romeral"/>
    <n v="100103"/>
    <s v="Frutos de hueso (carozo)"/>
    <x v="5"/>
    <x v="5"/>
    <n v="1"/>
    <s v="Artesanal"/>
    <n v="14"/>
    <s v="Mermeladas"/>
    <n v="3"/>
  </r>
  <r>
    <n v="7"/>
    <s v="Maule"/>
    <n v="7306"/>
    <s v="Romeral"/>
    <n v="100103"/>
    <s v="Frutos de hueso (carozo)"/>
    <x v="14"/>
    <x v="14"/>
    <n v="1"/>
    <s v="Artesanal"/>
    <n v="14"/>
    <s v="Mermeladas"/>
    <n v="3"/>
  </r>
  <r>
    <n v="7"/>
    <s v="Maule"/>
    <n v="7306"/>
    <s v="Romeral"/>
    <n v="100103"/>
    <s v="Frutos de hueso (carozo)"/>
    <x v="6"/>
    <x v="6"/>
    <n v="1"/>
    <s v="Artesanal"/>
    <n v="14"/>
    <s v="Mermeladas"/>
    <n v="3"/>
  </r>
  <r>
    <n v="7"/>
    <s v="Maule"/>
    <n v="7306"/>
    <s v="Romeral"/>
    <n v="100103"/>
    <s v="Frutos de hueso (carozo)"/>
    <x v="22"/>
    <x v="22"/>
    <n v="1"/>
    <s v="Artesanal"/>
    <n v="14"/>
    <s v="Mermeladas"/>
    <n v="3"/>
  </r>
  <r>
    <n v="7"/>
    <s v="Maule"/>
    <n v="7306"/>
    <s v="Romeral"/>
    <n v="100101"/>
    <s v="Berries"/>
    <x v="15"/>
    <x v="15"/>
    <n v="1"/>
    <s v="Artesanal"/>
    <n v="14"/>
    <s v="Mermeladas"/>
    <n v="3"/>
  </r>
  <r>
    <n v="7"/>
    <s v="Maule"/>
    <n v="7306"/>
    <s v="Romeral"/>
    <n v="100103"/>
    <s v="Frutos de hueso (carozo)"/>
    <x v="18"/>
    <x v="18"/>
    <n v="1"/>
    <s v="Artesanal"/>
    <n v="14"/>
    <s v="Mermeladas"/>
    <n v="3"/>
  </r>
  <r>
    <n v="7"/>
    <s v="Maule"/>
    <n v="7306"/>
    <s v="Romeral"/>
    <n v="100101"/>
    <s v="Berries"/>
    <x v="17"/>
    <x v="17"/>
    <n v="1"/>
    <s v="Artesanal"/>
    <n v="14"/>
    <s v="Mermeladas"/>
    <n v="3"/>
  </r>
  <r>
    <n v="7"/>
    <s v="Maule"/>
    <n v="7306"/>
    <s v="Romeral"/>
    <n v="100104"/>
    <s v="Frutos de pepita"/>
    <x v="4"/>
    <x v="4"/>
    <n v="1"/>
    <s v="Artesanal"/>
    <n v="14"/>
    <s v="Mermeladas"/>
    <n v="3"/>
  </r>
  <r>
    <n v="7"/>
    <s v="Maule"/>
    <n v="7306"/>
    <s v="Romeral"/>
    <n v="100102"/>
    <s v="Cítricos"/>
    <x v="36"/>
    <x v="36"/>
    <n v="1"/>
    <s v="Artesanal"/>
    <n v="14"/>
    <s v="Mermeladas"/>
    <n v="3"/>
  </r>
  <r>
    <n v="7"/>
    <s v="Maule"/>
    <n v="7306"/>
    <s v="Romeral"/>
    <n v="100108"/>
    <s v="Tropicales y subtropicales"/>
    <x v="2"/>
    <x v="2"/>
    <n v="1"/>
    <s v="Artesanal"/>
    <n v="14"/>
    <s v="Mermeladas"/>
    <n v="3"/>
  </r>
  <r>
    <n v="7"/>
    <s v="Maule"/>
    <n v="7309"/>
    <s v="Vichuquén"/>
    <n v="100101"/>
    <s v="Berries"/>
    <x v="15"/>
    <x v="15"/>
    <n v="1"/>
    <s v="Artesanal"/>
    <n v="14"/>
    <s v="Mermeladas"/>
    <n v="3"/>
  </r>
  <r>
    <n v="7"/>
    <s v="Maule"/>
    <n v="7309"/>
    <s v="Vichuquén"/>
    <n v="100101"/>
    <s v="Berries"/>
    <x v="15"/>
    <x v="15"/>
    <n v="1"/>
    <s v="Artesanal"/>
    <n v="14"/>
    <s v="Mermeladas"/>
    <n v="3"/>
  </r>
  <r>
    <n v="7"/>
    <s v="Maule"/>
    <n v="7309"/>
    <s v="Vichuquén"/>
    <n v="100104"/>
    <s v="Frutos de pepita"/>
    <x v="28"/>
    <x v="28"/>
    <n v="1"/>
    <s v="Artesanal"/>
    <n v="14"/>
    <s v="Mermeladas"/>
    <n v="3"/>
  </r>
  <r>
    <n v="7"/>
    <s v="Maule"/>
    <n v="7309"/>
    <s v="Vichuquén"/>
    <n v="100104"/>
    <s v="Frutos de pepita"/>
    <x v="4"/>
    <x v="4"/>
    <n v="1"/>
    <s v="Artesanal"/>
    <n v="14"/>
    <s v="Mermeladas"/>
    <n v="3"/>
  </r>
  <r>
    <n v="7"/>
    <s v="Maule"/>
    <n v="7309"/>
    <s v="Vichuquén"/>
    <n v="100104"/>
    <s v="Frutos de pepita"/>
    <x v="4"/>
    <x v="4"/>
    <n v="1"/>
    <s v="Artesanal"/>
    <n v="14"/>
    <s v="Mermeladas"/>
    <n v="3"/>
  </r>
  <r>
    <n v="7"/>
    <s v="Maule"/>
    <n v="7309"/>
    <s v="Vichuquén"/>
    <n v="100101"/>
    <s v="Berries"/>
    <x v="44"/>
    <x v="44"/>
    <n v="1"/>
    <s v="Artesanal"/>
    <n v="14"/>
    <s v="Mermeladas"/>
    <n v="3"/>
  </r>
  <r>
    <n v="7"/>
    <s v="Maule"/>
    <n v="7309"/>
    <s v="Vichuquén"/>
    <n v="100101"/>
    <s v="Berries"/>
    <x v="19"/>
    <x v="19"/>
    <n v="1"/>
    <s v="Artesanal"/>
    <n v="14"/>
    <s v="Mermeladas"/>
    <n v="3"/>
  </r>
  <r>
    <n v="7"/>
    <s v="Maule"/>
    <n v="7309"/>
    <s v="Vichuquén"/>
    <n v="100108"/>
    <s v="Tropicales y subtropicales"/>
    <x v="2"/>
    <x v="2"/>
    <n v="1"/>
    <s v="Artesanal"/>
    <n v="14"/>
    <s v="Mermeladas"/>
    <n v="3"/>
  </r>
  <r>
    <n v="7"/>
    <s v="Maule"/>
    <n v="7309"/>
    <s v="Vichuquén"/>
    <n v="100108"/>
    <s v="Tropicales y subtropicales"/>
    <x v="2"/>
    <x v="2"/>
    <n v="1"/>
    <s v="Artesanal"/>
    <n v="14"/>
    <s v="Mermeladas"/>
    <n v="3"/>
  </r>
  <r>
    <n v="7"/>
    <s v="Maule"/>
    <n v="7309"/>
    <s v="Vichuquén"/>
    <n v="100108"/>
    <s v="Tropicales y subtropicales"/>
    <x v="2"/>
    <x v="2"/>
    <n v="1"/>
    <s v="Artesanal"/>
    <n v="14"/>
    <s v="Mermeladas"/>
    <n v="3"/>
  </r>
  <r>
    <n v="7"/>
    <s v="Maule"/>
    <n v="7309"/>
    <s v="Vichuquén"/>
    <n v="100101"/>
    <s v="Berries"/>
    <x v="15"/>
    <x v="15"/>
    <n v="2"/>
    <s v="Industrial"/>
    <n v="14"/>
    <s v="Mermeladas"/>
    <n v="3"/>
  </r>
  <r>
    <n v="7"/>
    <s v="Maule"/>
    <n v="7309"/>
    <s v="Vichuquén"/>
    <n v="100104"/>
    <s v="Frutos de pepita"/>
    <x v="4"/>
    <x v="4"/>
    <n v="2"/>
    <s v="Industrial"/>
    <n v="14"/>
    <s v="Mermeladas"/>
    <n v="3"/>
  </r>
  <r>
    <n v="7"/>
    <s v="Maule"/>
    <n v="7309"/>
    <s v="Vichuquén"/>
    <n v="100101"/>
    <s v="Berries"/>
    <x v="44"/>
    <x v="44"/>
    <n v="2"/>
    <s v="Industrial"/>
    <n v="14"/>
    <s v="Mermeladas"/>
    <n v="3"/>
  </r>
  <r>
    <n v="7"/>
    <s v="Maule"/>
    <n v="7309"/>
    <s v="Vichuquén"/>
    <n v="100108"/>
    <s v="Tropicales y subtropicales"/>
    <x v="2"/>
    <x v="2"/>
    <n v="2"/>
    <s v="Industrial"/>
    <n v="14"/>
    <s v="Mermeladas"/>
    <n v="3"/>
  </r>
  <r>
    <n v="7"/>
    <s v="Maule"/>
    <n v="7301"/>
    <s v="Curicó"/>
    <n v="100101"/>
    <s v="Berries"/>
    <x v="19"/>
    <x v="19"/>
    <n v="2"/>
    <s v="Industrial"/>
    <n v="14"/>
    <s v="Mermeladas"/>
    <n v="5"/>
  </r>
  <r>
    <n v="7"/>
    <s v="Maule"/>
    <n v="7303"/>
    <s v="Licantén"/>
    <n v="100108"/>
    <s v="Tropicales y subtropicales"/>
    <x v="2"/>
    <x v="2"/>
    <n v="1"/>
    <s v="Artesanal"/>
    <n v="14"/>
    <s v="Mermeladas"/>
    <n v="3"/>
  </r>
  <r>
    <n v="7"/>
    <s v="Maule"/>
    <n v="7303"/>
    <s v="Licantén"/>
    <n v="100101"/>
    <s v="Berries"/>
    <x v="11"/>
    <x v="11"/>
    <n v="1"/>
    <s v="Artesanal"/>
    <n v="14"/>
    <s v="Mermeladas"/>
    <n v="3"/>
  </r>
  <r>
    <n v="7"/>
    <s v="Maule"/>
    <n v="7303"/>
    <s v="Licantén"/>
    <n v="100103"/>
    <s v="Frutos de hueso (carozo)"/>
    <x v="5"/>
    <x v="5"/>
    <n v="1"/>
    <s v="Artesanal"/>
    <n v="14"/>
    <s v="Mermeladas"/>
    <n v="3"/>
  </r>
  <r>
    <n v="7"/>
    <s v="Maule"/>
    <n v="7303"/>
    <s v="Licantén"/>
    <n v="100103"/>
    <s v="Frutos de hueso (carozo)"/>
    <x v="6"/>
    <x v="6"/>
    <n v="1"/>
    <s v="Artesanal"/>
    <n v="14"/>
    <s v="Mermeladas"/>
    <n v="3"/>
  </r>
  <r>
    <n v="7"/>
    <s v="Maule"/>
    <n v="7303"/>
    <s v="Licantén"/>
    <n v="100101"/>
    <s v="Berries"/>
    <x v="15"/>
    <x v="15"/>
    <n v="1"/>
    <s v="Artesanal"/>
    <n v="14"/>
    <s v="Mermeladas"/>
    <n v="3"/>
  </r>
  <r>
    <n v="7"/>
    <s v="Maule"/>
    <n v="7303"/>
    <s v="Licantén"/>
    <n v="100104"/>
    <s v="Frutos de pepita"/>
    <x v="4"/>
    <x v="4"/>
    <n v="1"/>
    <s v="Artesanal"/>
    <n v="14"/>
    <s v="Mermeladas"/>
    <n v="3"/>
  </r>
  <r>
    <n v="7"/>
    <s v="Maule"/>
    <n v="7303"/>
    <s v="Licantén"/>
    <n v="100101"/>
    <s v="Berries"/>
    <x v="19"/>
    <x v="19"/>
    <n v="1"/>
    <s v="Artesanal"/>
    <n v="14"/>
    <s v="Mermeladas"/>
    <n v="3"/>
  </r>
  <r>
    <n v="7"/>
    <s v="Maule"/>
    <n v="7309"/>
    <s v="Vichuquén"/>
    <n v="100101"/>
    <s v="Berries"/>
    <x v="15"/>
    <x v="15"/>
    <n v="1"/>
    <s v="Artesanal"/>
    <n v="14"/>
    <s v="Mermeladas"/>
    <n v="3"/>
  </r>
  <r>
    <n v="7"/>
    <s v="Maule"/>
    <n v="7309"/>
    <s v="Vichuquén"/>
    <n v="100101"/>
    <s v="Berries"/>
    <x v="19"/>
    <x v="19"/>
    <n v="1"/>
    <s v="Artesanal"/>
    <n v="14"/>
    <s v="Mermeladas"/>
    <n v="3"/>
  </r>
  <r>
    <n v="7"/>
    <s v="Maule"/>
    <n v="7309"/>
    <s v="Vichuquén"/>
    <n v="100108"/>
    <s v="Tropicales y subtropicales"/>
    <x v="2"/>
    <x v="2"/>
    <n v="1"/>
    <s v="Artesanal"/>
    <n v="14"/>
    <s v="Mermeladas"/>
    <n v="3"/>
  </r>
  <r>
    <n v="7"/>
    <s v="Maule"/>
    <n v="7309"/>
    <s v="Vichuquén"/>
    <n v="100101"/>
    <s v="Berries"/>
    <x v="15"/>
    <x v="15"/>
    <n v="1"/>
    <s v="Artesanal"/>
    <n v="14"/>
    <s v="Mermeladas"/>
    <n v="3"/>
  </r>
  <r>
    <n v="7"/>
    <s v="Maule"/>
    <n v="7309"/>
    <s v="Vichuquén"/>
    <n v="100101"/>
    <s v="Berries"/>
    <x v="19"/>
    <x v="19"/>
    <n v="1"/>
    <s v="Artesanal"/>
    <n v="14"/>
    <s v="Mermeladas"/>
    <n v="3"/>
  </r>
  <r>
    <n v="7"/>
    <s v="Maule"/>
    <n v="7309"/>
    <s v="Vichuquén"/>
    <n v="100108"/>
    <s v="Tropicales y subtropicales"/>
    <x v="2"/>
    <x v="2"/>
    <n v="1"/>
    <s v="Artesanal"/>
    <n v="14"/>
    <s v="Mermeladas"/>
    <n v="3"/>
  </r>
  <r>
    <n v="7"/>
    <s v="Maule"/>
    <n v="7309"/>
    <s v="Vichuquén"/>
    <n v="100104"/>
    <s v="Frutos de pepita"/>
    <x v="4"/>
    <x v="4"/>
    <n v="1"/>
    <s v="Artesanal"/>
    <n v="14"/>
    <s v="Mermeladas"/>
    <n v="3"/>
  </r>
  <r>
    <n v="7"/>
    <s v="Maule"/>
    <n v="7309"/>
    <s v="Vichuquén"/>
    <n v="100108"/>
    <s v="Tropicales y subtropicales"/>
    <x v="2"/>
    <x v="2"/>
    <n v="1"/>
    <s v="Artesanal"/>
    <n v="14"/>
    <s v="Mermeladas"/>
    <n v="3"/>
  </r>
  <r>
    <n v="7"/>
    <s v="Maule"/>
    <n v="7309"/>
    <s v="Vichuquén"/>
    <n v="100101"/>
    <s v="Berries"/>
    <x v="19"/>
    <x v="19"/>
    <n v="1"/>
    <s v="Artesanal"/>
    <n v="14"/>
    <s v="Mermeladas"/>
    <n v="3"/>
  </r>
  <r>
    <n v="7"/>
    <s v="Maule"/>
    <n v="7309"/>
    <s v="Vichuquén"/>
    <n v="100104"/>
    <s v="Frutos de pepita"/>
    <x v="4"/>
    <x v="4"/>
    <n v="1"/>
    <s v="Artesanal"/>
    <n v="14"/>
    <s v="Mermeladas"/>
    <n v="3"/>
  </r>
  <r>
    <n v="7"/>
    <s v="Maule"/>
    <n v="7309"/>
    <s v="Vichuquén"/>
    <n v="100104"/>
    <s v="Frutos de pepita"/>
    <x v="4"/>
    <x v="4"/>
    <n v="1"/>
    <s v="Artesanal"/>
    <n v="14"/>
    <s v="Mermeladas"/>
    <n v="3"/>
  </r>
  <r>
    <n v="7"/>
    <s v="Maule"/>
    <n v="7309"/>
    <s v="Vichuquén"/>
    <n v="100101"/>
    <s v="Berries"/>
    <x v="19"/>
    <x v="19"/>
    <n v="1"/>
    <s v="Artesanal"/>
    <n v="14"/>
    <s v="Mermeladas"/>
    <n v="3"/>
  </r>
  <r>
    <n v="7"/>
    <s v="Maule"/>
    <n v="7303"/>
    <s v="Licantén"/>
    <n v="100101"/>
    <s v="Berries"/>
    <x v="23"/>
    <x v="23"/>
    <n v="1"/>
    <s v="Artesanal"/>
    <n v="14"/>
    <s v="Mermeladas"/>
    <n v="3"/>
  </r>
  <r>
    <n v="7"/>
    <s v="Maule"/>
    <n v="7303"/>
    <s v="Licantén"/>
    <n v="100104"/>
    <s v="Frutos de pepita"/>
    <x v="27"/>
    <x v="27"/>
    <n v="1"/>
    <s v="Artesanal"/>
    <n v="14"/>
    <s v="Mermeladas"/>
    <n v="3"/>
  </r>
  <r>
    <n v="7"/>
    <s v="Maule"/>
    <n v="7303"/>
    <s v="Licantén"/>
    <n v="100101"/>
    <s v="Berries"/>
    <x v="15"/>
    <x v="15"/>
    <n v="1"/>
    <s v="Artesanal"/>
    <n v="14"/>
    <s v="Mermeladas"/>
    <n v="3"/>
  </r>
  <r>
    <n v="7"/>
    <s v="Maule"/>
    <n v="7303"/>
    <s v="Licantén"/>
    <n v="100101"/>
    <s v="Berries"/>
    <x v="11"/>
    <x v="11"/>
    <n v="1"/>
    <s v="Artesanal"/>
    <n v="14"/>
    <s v="Mermeladas"/>
    <n v="3"/>
  </r>
  <r>
    <n v="7"/>
    <s v="Maule"/>
    <n v="7303"/>
    <s v="Licantén"/>
    <n v="100104"/>
    <s v="Frutos de pepita"/>
    <x v="4"/>
    <x v="4"/>
    <n v="1"/>
    <s v="Artesanal"/>
    <n v="14"/>
    <s v="Mermeladas"/>
    <n v="3"/>
  </r>
  <r>
    <n v="7"/>
    <s v="Maule"/>
    <n v="7303"/>
    <s v="Licantén"/>
    <n v="100108"/>
    <s v="Tropicales y subtropicales"/>
    <x v="2"/>
    <x v="2"/>
    <n v="1"/>
    <s v="Artesanal"/>
    <n v="14"/>
    <s v="Mermeladas"/>
    <n v="3"/>
  </r>
  <r>
    <n v="7"/>
    <s v="Maule"/>
    <n v="7303"/>
    <s v="Licantén"/>
    <n v="100103"/>
    <s v="Frutos de hueso (carozo)"/>
    <x v="6"/>
    <x v="6"/>
    <n v="1"/>
    <s v="Artesanal"/>
    <n v="14"/>
    <s v="Mermeladas"/>
    <n v="3"/>
  </r>
  <r>
    <n v="7"/>
    <s v="Maule"/>
    <n v="7303"/>
    <s v="Licantén"/>
    <n v="100103"/>
    <s v="Frutos de hueso (carozo)"/>
    <x v="3"/>
    <x v="3"/>
    <n v="1"/>
    <s v="Artesanal"/>
    <n v="14"/>
    <s v="Mermeladas"/>
    <n v="3"/>
  </r>
  <r>
    <n v="7"/>
    <s v="Maule"/>
    <n v="7303"/>
    <s v="Licantén"/>
    <n v="100101"/>
    <s v="Berries"/>
    <x v="44"/>
    <x v="44"/>
    <n v="1"/>
    <s v="Artesanal"/>
    <n v="14"/>
    <s v="Mermeladas"/>
    <n v="3"/>
  </r>
  <r>
    <n v="7"/>
    <s v="Maule"/>
    <n v="7303"/>
    <s v="Licantén"/>
    <n v="100102"/>
    <s v="Cítricos"/>
    <x v="47"/>
    <x v="47"/>
    <n v="1"/>
    <s v="Artesanal"/>
    <n v="14"/>
    <s v="Mermeladas"/>
    <n v="3"/>
  </r>
  <r>
    <n v="7"/>
    <s v="Maule"/>
    <n v="7309"/>
    <s v="Vichuquén"/>
    <n v="100101"/>
    <s v="Berries"/>
    <x v="15"/>
    <x v="15"/>
    <n v="1"/>
    <s v="Artesanal"/>
    <n v="14"/>
    <s v="Mermeladas"/>
    <n v="3"/>
  </r>
  <r>
    <n v="7"/>
    <s v="Maule"/>
    <n v="7309"/>
    <s v="Vichuquén"/>
    <n v="100101"/>
    <s v="Berries"/>
    <x v="19"/>
    <x v="19"/>
    <n v="1"/>
    <s v="Artesanal"/>
    <n v="14"/>
    <s v="Mermeladas"/>
    <n v="3"/>
  </r>
  <r>
    <n v="7"/>
    <s v="Maule"/>
    <n v="7309"/>
    <s v="Vichuquén"/>
    <n v="100102"/>
    <s v="Cítricos"/>
    <x v="36"/>
    <x v="36"/>
    <n v="1"/>
    <s v="Artesanal"/>
    <n v="14"/>
    <s v="Mermeladas"/>
    <n v="3"/>
  </r>
  <r>
    <n v="7"/>
    <s v="Maule"/>
    <n v="7309"/>
    <s v="Vichuquén"/>
    <n v="100108"/>
    <s v="Tropicales y subtropicales"/>
    <x v="2"/>
    <x v="2"/>
    <n v="1"/>
    <s v="Artesanal"/>
    <n v="14"/>
    <s v="Mermeladas"/>
    <n v="3"/>
  </r>
  <r>
    <n v="7"/>
    <s v="Maule"/>
    <n v="7309"/>
    <s v="Vichuquén"/>
    <n v="100101"/>
    <s v="Berries"/>
    <x v="19"/>
    <x v="19"/>
    <n v="1"/>
    <s v="Artesanal"/>
    <n v="14"/>
    <s v="Mermeladas"/>
    <n v="3"/>
  </r>
  <r>
    <n v="7"/>
    <s v="Maule"/>
    <n v="7309"/>
    <s v="Vichuquén"/>
    <n v="100104"/>
    <s v="Frutos de pepita"/>
    <x v="4"/>
    <x v="4"/>
    <n v="1"/>
    <s v="Artesanal"/>
    <n v="14"/>
    <s v="Mermeladas"/>
    <n v="3"/>
  </r>
  <r>
    <n v="7"/>
    <s v="Maule"/>
    <n v="7309"/>
    <s v="Vichuquén"/>
    <n v="100101"/>
    <s v="Berries"/>
    <x v="19"/>
    <x v="19"/>
    <n v="1"/>
    <s v="Artesanal"/>
    <n v="14"/>
    <s v="Mermeladas"/>
    <n v="3"/>
  </r>
  <r>
    <n v="7"/>
    <s v="Maule"/>
    <n v="7309"/>
    <s v="Vichuquén"/>
    <n v="100108"/>
    <s v="Tropicales y subtropicales"/>
    <x v="2"/>
    <x v="2"/>
    <n v="1"/>
    <s v="Artesanal"/>
    <n v="14"/>
    <s v="Mermeladas"/>
    <n v="3"/>
  </r>
  <r>
    <n v="7"/>
    <s v="Maule"/>
    <n v="7309"/>
    <s v="Vichuquén"/>
    <n v="100104"/>
    <s v="Frutos de pepita"/>
    <x v="28"/>
    <x v="28"/>
    <n v="1"/>
    <s v="Artesanal"/>
    <n v="14"/>
    <s v="Mermeladas"/>
    <n v="3"/>
  </r>
  <r>
    <n v="7"/>
    <s v="Maule"/>
    <n v="7309"/>
    <s v="Vichuquén"/>
    <n v="100101"/>
    <s v="Berries"/>
    <x v="19"/>
    <x v="19"/>
    <n v="1"/>
    <s v="Artesanal"/>
    <n v="14"/>
    <s v="Mermeladas"/>
    <n v="3"/>
  </r>
  <r>
    <n v="7"/>
    <s v="Maule"/>
    <n v="7309"/>
    <s v="Vichuquén"/>
    <n v="100108"/>
    <s v="Tropicales y subtropicales"/>
    <x v="2"/>
    <x v="2"/>
    <n v="1"/>
    <s v="Artesanal"/>
    <n v="14"/>
    <s v="Mermeladas"/>
    <n v="3"/>
  </r>
  <r>
    <n v="7"/>
    <s v="Maule"/>
    <n v="7309"/>
    <s v="Vichuquén"/>
    <n v="100103"/>
    <s v="Frutos de hueso (carozo)"/>
    <x v="5"/>
    <x v="5"/>
    <n v="1"/>
    <s v="Artesanal"/>
    <n v="14"/>
    <s v="Mermeladas"/>
    <n v="3"/>
  </r>
  <r>
    <n v="7"/>
    <s v="Maule"/>
    <n v="7309"/>
    <s v="Vichuquén"/>
    <n v="100101"/>
    <s v="Berries"/>
    <x v="11"/>
    <x v="11"/>
    <n v="1"/>
    <s v="Artesanal"/>
    <n v="14"/>
    <s v="Mermeladas"/>
    <n v="3"/>
  </r>
  <r>
    <n v="7"/>
    <s v="Maule"/>
    <n v="7309"/>
    <s v="Vichuquén"/>
    <n v="100101"/>
    <s v="Berries"/>
    <x v="15"/>
    <x v="15"/>
    <n v="1"/>
    <s v="Artesanal"/>
    <n v="14"/>
    <s v="Mermeladas"/>
    <n v="3"/>
  </r>
  <r>
    <n v="7"/>
    <s v="Maule"/>
    <n v="7309"/>
    <s v="Vichuquén"/>
    <n v="100104"/>
    <s v="Frutos de pepita"/>
    <x v="4"/>
    <x v="4"/>
    <n v="1"/>
    <s v="Artesanal"/>
    <n v="14"/>
    <s v="Mermeladas"/>
    <n v="3"/>
  </r>
  <r>
    <n v="7"/>
    <s v="Maule"/>
    <n v="7309"/>
    <s v="Vichuquén"/>
    <n v="100108"/>
    <s v="Tropicales y subtropicales"/>
    <x v="2"/>
    <x v="2"/>
    <n v="1"/>
    <s v="Artesanal"/>
    <n v="14"/>
    <s v="Mermeladas"/>
    <n v="3"/>
  </r>
  <r>
    <n v="7"/>
    <s v="Maule"/>
    <n v="7309"/>
    <s v="Vichuquén"/>
    <n v="100104"/>
    <s v="Frutos de pepita"/>
    <x v="4"/>
    <x v="4"/>
    <n v="1"/>
    <s v="Artesanal"/>
    <n v="14"/>
    <s v="Mermeladas"/>
    <n v="3"/>
  </r>
  <r>
    <n v="8"/>
    <s v="Biobío"/>
    <n v="8303"/>
    <s v="Cabrero"/>
    <n v="100101"/>
    <s v="Berries"/>
    <x v="15"/>
    <x v="15"/>
    <n v="1"/>
    <s v="Artesanal"/>
    <n v="14"/>
    <s v="Mermeladas"/>
    <n v="3"/>
  </r>
  <r>
    <n v="8"/>
    <s v="Biobío"/>
    <n v="8303"/>
    <s v="Cabrero"/>
    <n v="100101"/>
    <s v="Berries"/>
    <x v="19"/>
    <x v="19"/>
    <n v="1"/>
    <s v="Artesanal"/>
    <n v="14"/>
    <s v="Mermeladas"/>
    <n v="3"/>
  </r>
  <r>
    <n v="8"/>
    <s v="Biobío"/>
    <n v="8303"/>
    <s v="Cabrero"/>
    <n v="100103"/>
    <s v="Frutos de hueso (carozo)"/>
    <x v="6"/>
    <x v="6"/>
    <n v="1"/>
    <s v="Artesanal"/>
    <n v="14"/>
    <s v="Mermeladas"/>
    <n v="3"/>
  </r>
  <r>
    <n v="8"/>
    <s v="Biobío"/>
    <n v="8303"/>
    <s v="Cabrero"/>
    <n v="100112"/>
    <s v="Hortalizas"/>
    <x v="12"/>
    <x v="12"/>
    <n v="1"/>
    <s v="Artesanal"/>
    <n v="14"/>
    <s v="Mermeladas"/>
    <n v="3"/>
  </r>
  <r>
    <n v="8"/>
    <s v="Biobío"/>
    <n v="8303"/>
    <s v="Cabrero"/>
    <n v="100103"/>
    <s v="Frutos de hueso (carozo)"/>
    <x v="3"/>
    <x v="3"/>
    <n v="1"/>
    <s v="Artesanal"/>
    <n v="14"/>
    <s v="Mermeladas"/>
    <n v="3"/>
  </r>
  <r>
    <n v="8"/>
    <s v="Biobío"/>
    <n v="8303"/>
    <s v="Cabrero"/>
    <n v="100103"/>
    <s v="Frutos de hueso (carozo)"/>
    <x v="21"/>
    <x v="21"/>
    <n v="1"/>
    <s v="Artesanal"/>
    <n v="14"/>
    <s v="Mermeladas"/>
    <n v="3"/>
  </r>
  <r>
    <n v="8"/>
    <s v="Biobío"/>
    <n v="8303"/>
    <s v="Cabrero"/>
    <n v="100103"/>
    <s v="Frutos de hueso (carozo)"/>
    <x v="18"/>
    <x v="18"/>
    <n v="1"/>
    <s v="Artesanal"/>
    <n v="14"/>
    <s v="Mermeladas"/>
    <n v="3"/>
  </r>
  <r>
    <n v="8"/>
    <s v="Biobío"/>
    <n v="8303"/>
    <s v="Cabrero"/>
    <n v="100104"/>
    <s v="Frutos de pepita"/>
    <x v="27"/>
    <x v="27"/>
    <n v="1"/>
    <s v="Artesanal"/>
    <n v="14"/>
    <s v="Mermeladas"/>
    <n v="3"/>
  </r>
  <r>
    <n v="8"/>
    <s v="Biobío"/>
    <n v="8303"/>
    <s v="Cabrero"/>
    <n v="100102"/>
    <s v="Cítricos"/>
    <x v="36"/>
    <x v="36"/>
    <n v="1"/>
    <s v="Artesanal"/>
    <n v="14"/>
    <s v="Mermeladas"/>
    <n v="3"/>
  </r>
  <r>
    <n v="8"/>
    <s v="Biobío"/>
    <n v="8303"/>
    <s v="Cabrero"/>
    <n v="100104"/>
    <s v="Frutos de pepita"/>
    <x v="4"/>
    <x v="4"/>
    <n v="1"/>
    <s v="Artesanal"/>
    <n v="14"/>
    <s v="Mermeladas"/>
    <n v="3"/>
  </r>
  <r>
    <n v="16"/>
    <s v="Ñuble"/>
    <n v="16101"/>
    <s v="Chillán"/>
    <n v="100101"/>
    <s v="Berries"/>
    <x v="44"/>
    <x v="44"/>
    <n v="2"/>
    <s v="Industrial"/>
    <n v="14"/>
    <s v="Mermeladas"/>
    <n v="3"/>
  </r>
  <r>
    <n v="16"/>
    <s v="Ñuble"/>
    <n v="16101"/>
    <s v="Chillán"/>
    <n v="100112"/>
    <s v="Hortalizas"/>
    <x v="12"/>
    <x v="12"/>
    <n v="2"/>
    <s v="Industrial"/>
    <n v="14"/>
    <s v="Mermeladas"/>
    <n v="3"/>
  </r>
  <r>
    <n v="16"/>
    <s v="Ñuble"/>
    <n v="16101"/>
    <s v="Chillán"/>
    <n v="100101"/>
    <s v="Berries"/>
    <x v="15"/>
    <x v="15"/>
    <n v="2"/>
    <s v="Industrial"/>
    <n v="14"/>
    <s v="Mermeladas"/>
    <n v="3"/>
  </r>
  <r>
    <n v="16"/>
    <s v="Ñuble"/>
    <n v="16202"/>
    <s v="Cobquecura"/>
    <n v="100108"/>
    <s v="Tropicales y subtropicales"/>
    <x v="2"/>
    <x v="2"/>
    <n v="1"/>
    <s v="Artesanal"/>
    <n v="14"/>
    <s v="Mermeladas"/>
    <n v="3"/>
  </r>
  <r>
    <n v="16"/>
    <s v="Ñuble"/>
    <n v="16202"/>
    <s v="Cobquecura"/>
    <n v="100108"/>
    <s v="Tropicales y subtropicales"/>
    <x v="2"/>
    <x v="2"/>
    <n v="1"/>
    <s v="Artesanal"/>
    <n v="14"/>
    <s v="Mermeladas"/>
    <n v="3"/>
  </r>
  <r>
    <n v="8"/>
    <s v="Biobío"/>
    <n v="8104"/>
    <s v="Florida"/>
    <n v="100112"/>
    <s v="Hortalizas"/>
    <x v="12"/>
    <x v="12"/>
    <n v="1"/>
    <s v="Artesanal"/>
    <n v="14"/>
    <s v="Mermeladas"/>
    <n v="2"/>
  </r>
  <r>
    <n v="8"/>
    <s v="Biobío"/>
    <n v="8104"/>
    <s v="Florida"/>
    <n v="100101"/>
    <s v="Berries"/>
    <x v="19"/>
    <x v="19"/>
    <n v="1"/>
    <s v="Artesanal"/>
    <n v="14"/>
    <s v="Mermeladas"/>
    <n v="2"/>
  </r>
  <r>
    <n v="8"/>
    <s v="Biobío"/>
    <n v="8104"/>
    <s v="Florida"/>
    <n v="100103"/>
    <s v="Frutos de hueso (carozo)"/>
    <x v="5"/>
    <x v="5"/>
    <n v="1"/>
    <s v="Artesanal"/>
    <n v="14"/>
    <s v="Mermeladas"/>
    <n v="2"/>
  </r>
  <r>
    <n v="8"/>
    <s v="Biobío"/>
    <n v="8104"/>
    <s v="Florida"/>
    <n v="100103"/>
    <s v="Frutos de hueso (carozo)"/>
    <x v="18"/>
    <x v="18"/>
    <n v="1"/>
    <s v="Artesanal"/>
    <n v="14"/>
    <s v="Mermeladas"/>
    <n v="2"/>
  </r>
  <r>
    <n v="8"/>
    <s v="Biobío"/>
    <n v="8104"/>
    <s v="Florida"/>
    <n v="100104"/>
    <s v="Frutos de pepita"/>
    <x v="27"/>
    <x v="27"/>
    <n v="1"/>
    <s v="Artesanal"/>
    <n v="14"/>
    <s v="Mermeladas"/>
    <n v="2"/>
  </r>
  <r>
    <n v="8"/>
    <s v="Biobío"/>
    <n v="8301"/>
    <s v="Los Angeles"/>
    <n v="100103"/>
    <s v="Frutos de hueso (carozo)"/>
    <x v="18"/>
    <x v="18"/>
    <n v="2"/>
    <s v="Industrial"/>
    <n v="14"/>
    <s v="Mermeladas"/>
    <n v="2"/>
  </r>
  <r>
    <n v="8"/>
    <s v="Biobío"/>
    <n v="8301"/>
    <s v="Los Angeles"/>
    <n v="100101"/>
    <s v="Berries"/>
    <x v="19"/>
    <x v="19"/>
    <n v="2"/>
    <s v="Industrial"/>
    <n v="14"/>
    <s v="Mermeladas"/>
    <n v="2"/>
  </r>
  <r>
    <n v="8"/>
    <s v="Biobío"/>
    <n v="8301"/>
    <s v="Los Angeles"/>
    <n v="100103"/>
    <s v="Frutos de hueso (carozo)"/>
    <x v="6"/>
    <x v="6"/>
    <n v="2"/>
    <s v="Industrial"/>
    <n v="14"/>
    <s v="Mermeladas"/>
    <n v="2"/>
  </r>
  <r>
    <n v="8"/>
    <s v="Biobío"/>
    <n v="8301"/>
    <s v="Los Angeles"/>
    <n v="100103"/>
    <s v="Frutos de hueso (carozo)"/>
    <x v="14"/>
    <x v="14"/>
    <n v="2"/>
    <s v="Industrial"/>
    <n v="14"/>
    <s v="Mermeladas"/>
    <n v="2"/>
  </r>
  <r>
    <n v="8"/>
    <s v="Biobío"/>
    <n v="8301"/>
    <s v="Los Angeles"/>
    <n v="100112"/>
    <s v="Hortalizas"/>
    <x v="12"/>
    <x v="12"/>
    <n v="2"/>
    <s v="Industrial"/>
    <n v="14"/>
    <s v="Mermeladas"/>
    <n v="2"/>
  </r>
  <r>
    <n v="8"/>
    <s v="Biobío"/>
    <n v="8301"/>
    <s v="Los Angeles"/>
    <n v="100103"/>
    <s v="Frutos de hueso (carozo)"/>
    <x v="3"/>
    <x v="3"/>
    <n v="2"/>
    <s v="Industrial"/>
    <n v="14"/>
    <s v="Mermeladas"/>
    <n v="2"/>
  </r>
  <r>
    <n v="8"/>
    <s v="Biobío"/>
    <n v="8301"/>
    <s v="Los Angeles"/>
    <n v="100103"/>
    <s v="Frutos de hueso (carozo)"/>
    <x v="14"/>
    <x v="14"/>
    <n v="2"/>
    <s v="Industrial"/>
    <n v="14"/>
    <s v="Mermeladas"/>
    <n v="2"/>
  </r>
  <r>
    <n v="8"/>
    <s v="Biobío"/>
    <n v="8301"/>
    <s v="Los Angeles"/>
    <n v="100104"/>
    <s v="Frutos de pepita"/>
    <x v="7"/>
    <x v="7"/>
    <n v="2"/>
    <s v="Industrial"/>
    <n v="14"/>
    <s v="Mermeladas"/>
    <n v="2"/>
  </r>
  <r>
    <n v="8"/>
    <s v="Biobío"/>
    <n v="8301"/>
    <s v="Los Angeles"/>
    <n v="100101"/>
    <s v="Berries"/>
    <x v="15"/>
    <x v="15"/>
    <n v="2"/>
    <s v="Industrial"/>
    <n v="14"/>
    <s v="Mermeladas"/>
    <n v="3"/>
  </r>
  <r>
    <n v="16"/>
    <s v="Ñuble"/>
    <n v="16101"/>
    <s v="Chillán"/>
    <n v="100101"/>
    <s v="Berries"/>
    <x v="19"/>
    <x v="19"/>
    <n v="2"/>
    <s v="Industrial"/>
    <n v="14"/>
    <s v="Mermeladas"/>
    <n v="2"/>
  </r>
  <r>
    <n v="16"/>
    <s v="Ñuble"/>
    <n v="16101"/>
    <s v="Chillán"/>
    <n v="100103"/>
    <s v="Frutos de hueso (carozo)"/>
    <x v="18"/>
    <x v="18"/>
    <n v="2"/>
    <s v="Industrial"/>
    <n v="14"/>
    <s v="Mermeladas"/>
    <n v="2"/>
  </r>
  <r>
    <n v="16"/>
    <s v="Ñuble"/>
    <n v="16101"/>
    <s v="Chillán"/>
    <n v="100103"/>
    <s v="Frutos de hueso (carozo)"/>
    <x v="14"/>
    <x v="14"/>
    <n v="2"/>
    <s v="Industrial"/>
    <n v="14"/>
    <s v="Mermeladas"/>
    <n v="2"/>
  </r>
  <r>
    <n v="16"/>
    <s v="Ñuble"/>
    <n v="16202"/>
    <s v="Cobquecura"/>
    <n v="100108"/>
    <s v="Tropicales y subtropicales"/>
    <x v="2"/>
    <x v="2"/>
    <n v="1"/>
    <s v="Artesanal"/>
    <n v="14"/>
    <s v="Mermeladas"/>
    <n v="3"/>
  </r>
  <r>
    <n v="16"/>
    <s v="Ñuble"/>
    <n v="16202"/>
    <s v="Cobquecura"/>
    <n v="100108"/>
    <s v="Tropicales y subtropicales"/>
    <x v="2"/>
    <x v="2"/>
    <n v="1"/>
    <s v="Artesanal"/>
    <n v="14"/>
    <s v="Mermeladas"/>
    <n v="3"/>
  </r>
  <r>
    <n v="16"/>
    <s v="Ñuble"/>
    <n v="16202"/>
    <s v="Cobquecura"/>
    <n v="100108"/>
    <s v="Tropicales y subtropicales"/>
    <x v="2"/>
    <x v="2"/>
    <n v="1"/>
    <s v="Artesanal"/>
    <n v="14"/>
    <s v="Mermeladas"/>
    <n v="3"/>
  </r>
  <r>
    <n v="16"/>
    <s v="Ñuble"/>
    <n v="16202"/>
    <s v="Cobquecura"/>
    <n v="100108"/>
    <s v="Tropicales y subtropicales"/>
    <x v="2"/>
    <x v="2"/>
    <n v="1"/>
    <s v="Artesanal"/>
    <n v="14"/>
    <s v="Mermeladas"/>
    <n v="3"/>
  </r>
  <r>
    <n v="16"/>
    <s v="Ñuble"/>
    <n v="16106"/>
    <s v="Pinto"/>
    <n v="100103"/>
    <s v="Frutos de hueso (carozo)"/>
    <x v="18"/>
    <x v="18"/>
    <n v="1"/>
    <s v="Artesanal"/>
    <n v="14"/>
    <s v="Mermeladas"/>
    <n v="3"/>
  </r>
  <r>
    <n v="16"/>
    <s v="Ñuble"/>
    <n v="16106"/>
    <s v="Pinto"/>
    <n v="100101"/>
    <s v="Berries"/>
    <x v="15"/>
    <x v="15"/>
    <n v="1"/>
    <s v="Artesanal"/>
    <n v="14"/>
    <s v="Mermeladas"/>
    <n v="3"/>
  </r>
  <r>
    <n v="16"/>
    <s v="Ñuble"/>
    <n v="16106"/>
    <s v="Pinto"/>
    <n v="100101"/>
    <s v="Berries"/>
    <x v="11"/>
    <x v="11"/>
    <n v="1"/>
    <s v="Artesanal"/>
    <n v="14"/>
    <s v="Mermeladas"/>
    <n v="3"/>
  </r>
  <r>
    <n v="16"/>
    <s v="Ñuble"/>
    <n v="16106"/>
    <s v="Pinto"/>
    <n v="100103"/>
    <s v="Frutos de hueso (carozo)"/>
    <x v="6"/>
    <x v="6"/>
    <n v="1"/>
    <s v="Artesanal"/>
    <n v="14"/>
    <s v="Mermeladas"/>
    <n v="3"/>
  </r>
  <r>
    <n v="16"/>
    <s v="Ñuble"/>
    <n v="16106"/>
    <s v="Pinto"/>
    <n v="100103"/>
    <s v="Frutos de hueso (carozo)"/>
    <x v="22"/>
    <x v="22"/>
    <n v="1"/>
    <s v="Artesanal"/>
    <n v="14"/>
    <s v="Mermeladas"/>
    <n v="3"/>
  </r>
  <r>
    <n v="16"/>
    <s v="Ñuble"/>
    <n v="16106"/>
    <s v="Pinto"/>
    <n v="100101"/>
    <s v="Berries"/>
    <x v="44"/>
    <x v="44"/>
    <n v="1"/>
    <s v="Artesanal"/>
    <n v="14"/>
    <s v="Mermeladas"/>
    <n v="3"/>
  </r>
  <r>
    <n v="16"/>
    <s v="Ñuble"/>
    <n v="16107"/>
    <s v="Quillón"/>
    <n v="100103"/>
    <s v="Frutos de hueso (carozo)"/>
    <x v="18"/>
    <x v="18"/>
    <n v="1"/>
    <s v="Artesanal"/>
    <n v="14"/>
    <s v="Mermeladas"/>
    <n v="2"/>
  </r>
  <r>
    <n v="16"/>
    <s v="Ñuble"/>
    <n v="16107"/>
    <s v="Quillón"/>
    <n v="100101"/>
    <s v="Berries"/>
    <x v="15"/>
    <x v="15"/>
    <n v="1"/>
    <s v="Artesanal"/>
    <n v="14"/>
    <s v="Mermeladas"/>
    <n v="3"/>
  </r>
  <r>
    <n v="16"/>
    <s v="Ñuble"/>
    <n v="16107"/>
    <s v="Quillón"/>
    <n v="100101"/>
    <s v="Berries"/>
    <x v="15"/>
    <x v="15"/>
    <n v="1"/>
    <s v="Artesanal"/>
    <n v="14"/>
    <s v="Mermeladas"/>
    <n v="2"/>
  </r>
  <r>
    <n v="16"/>
    <s v="Ñuble"/>
    <n v="16107"/>
    <s v="Quillón"/>
    <n v="100101"/>
    <s v="Berries"/>
    <x v="44"/>
    <x v="44"/>
    <n v="1"/>
    <s v="Artesanal"/>
    <n v="14"/>
    <s v="Mermeladas"/>
    <n v="2"/>
  </r>
  <r>
    <n v="16"/>
    <s v="Ñuble"/>
    <n v="16107"/>
    <s v="Quillón"/>
    <n v="100101"/>
    <s v="Berries"/>
    <x v="15"/>
    <x v="15"/>
    <n v="1"/>
    <s v="Artesanal"/>
    <n v="14"/>
    <s v="Mermeladas"/>
    <n v="2"/>
  </r>
  <r>
    <n v="8"/>
    <s v="Biobío"/>
    <n v="8313"/>
    <s v="Yumbel"/>
    <n v="100103"/>
    <s v="Frutos de hueso (carozo)"/>
    <x v="3"/>
    <x v="3"/>
    <n v="1"/>
    <s v="Artesanal"/>
    <n v="14"/>
    <s v="Mermeladas"/>
    <n v="3"/>
  </r>
  <r>
    <n v="8"/>
    <s v="Biobío"/>
    <n v="8313"/>
    <s v="Yumbel"/>
    <n v="100101"/>
    <s v="Berries"/>
    <x v="26"/>
    <x v="26"/>
    <n v="1"/>
    <s v="Artesanal"/>
    <n v="14"/>
    <s v="Mermeladas"/>
    <n v="3"/>
  </r>
  <r>
    <n v="8"/>
    <s v="Biobío"/>
    <n v="8313"/>
    <s v="Yumbel"/>
    <n v="100104"/>
    <s v="Frutos de pepita"/>
    <x v="27"/>
    <x v="27"/>
    <n v="1"/>
    <s v="Artesanal"/>
    <n v="14"/>
    <s v="Mermeladas"/>
    <n v="3"/>
  </r>
  <r>
    <n v="8"/>
    <s v="Biobío"/>
    <n v="8313"/>
    <s v="Yumbel"/>
    <n v="100101"/>
    <s v="Berries"/>
    <x v="44"/>
    <x v="44"/>
    <n v="1"/>
    <s v="Artesanal"/>
    <n v="14"/>
    <s v="Mermeladas"/>
    <n v="3"/>
  </r>
  <r>
    <n v="8"/>
    <s v="Biobío"/>
    <n v="8313"/>
    <s v="Yumbel"/>
    <n v="100101"/>
    <s v="Berries"/>
    <x v="15"/>
    <x v="15"/>
    <n v="1"/>
    <s v="Artesanal"/>
    <n v="14"/>
    <s v="Mermeladas"/>
    <n v="3"/>
  </r>
  <r>
    <n v="8"/>
    <s v="Biobío"/>
    <n v="8313"/>
    <s v="Yumbel"/>
    <n v="100103"/>
    <s v="Frutos de hueso (carozo)"/>
    <x v="18"/>
    <x v="18"/>
    <n v="1"/>
    <s v="Artesanal"/>
    <n v="14"/>
    <s v="Mermeladas"/>
    <n v="3"/>
  </r>
  <r>
    <n v="16"/>
    <s v="Ñuble"/>
    <n v="16101"/>
    <s v="Chillán"/>
    <n v="100101"/>
    <s v="Berries"/>
    <x v="15"/>
    <x v="15"/>
    <n v="1"/>
    <s v="Artesanal"/>
    <n v="14"/>
    <s v="Mermeladas"/>
    <n v="3"/>
  </r>
  <r>
    <n v="16"/>
    <s v="Ñuble"/>
    <n v="16101"/>
    <s v="Chillán"/>
    <n v="100108"/>
    <s v="Tropicales y subtropicales"/>
    <x v="2"/>
    <x v="2"/>
    <n v="2"/>
    <s v="Industrial"/>
    <n v="14"/>
    <s v="Mermeladas"/>
    <n v="3"/>
  </r>
  <r>
    <n v="16"/>
    <s v="Ñuble"/>
    <n v="16101"/>
    <s v="Chillán"/>
    <n v="100103"/>
    <s v="Frutos de hueso (carozo)"/>
    <x v="18"/>
    <x v="18"/>
    <n v="1"/>
    <s v="Artesanal"/>
    <n v="14"/>
    <s v="Mermeladas"/>
    <n v="3"/>
  </r>
  <r>
    <n v="16"/>
    <s v="Ñuble"/>
    <n v="16101"/>
    <s v="Chillán"/>
    <n v="100103"/>
    <s v="Frutos de hueso (carozo)"/>
    <x v="5"/>
    <x v="5"/>
    <n v="1"/>
    <s v="Artesanal"/>
    <n v="14"/>
    <s v="Mermeladas"/>
    <n v="3"/>
  </r>
  <r>
    <n v="16"/>
    <s v="Ñuble"/>
    <n v="16101"/>
    <s v="Chillán"/>
    <n v="100101"/>
    <s v="Berries"/>
    <x v="11"/>
    <x v="11"/>
    <n v="1"/>
    <s v="Artesanal"/>
    <n v="14"/>
    <s v="Mermeladas"/>
    <n v="3"/>
  </r>
  <r>
    <n v="16"/>
    <s v="Ñuble"/>
    <n v="16101"/>
    <s v="Chillán"/>
    <n v="100104"/>
    <s v="Frutos de pepita"/>
    <x v="4"/>
    <x v="4"/>
    <n v="2"/>
    <s v="Industrial"/>
    <n v="14"/>
    <s v="Mermeladas"/>
    <n v="3"/>
  </r>
  <r>
    <n v="16"/>
    <s v="Ñuble"/>
    <n v="16101"/>
    <s v="Chillán"/>
    <n v="100103"/>
    <s v="Frutos de hueso (carozo)"/>
    <x v="21"/>
    <x v="21"/>
    <n v="1"/>
    <s v="Artesanal"/>
    <n v="14"/>
    <s v="Mermeladas"/>
    <n v="3"/>
  </r>
  <r>
    <n v="16"/>
    <s v="Ñuble"/>
    <n v="16101"/>
    <s v="Chillán"/>
    <n v="100101"/>
    <s v="Berries"/>
    <x v="19"/>
    <x v="19"/>
    <n v="1"/>
    <s v="Artesanal"/>
    <n v="14"/>
    <s v="Mermeladas"/>
    <n v="3"/>
  </r>
  <r>
    <n v="16"/>
    <s v="Ñuble"/>
    <n v="16101"/>
    <s v="Chillán"/>
    <n v="100101"/>
    <s v="Berries"/>
    <x v="17"/>
    <x v="17"/>
    <n v="1"/>
    <s v="Artesanal"/>
    <n v="14"/>
    <s v="Mermeladas"/>
    <n v="3"/>
  </r>
  <r>
    <n v="16"/>
    <s v="Ñuble"/>
    <n v="16101"/>
    <s v="Chillán"/>
    <n v="100102"/>
    <s v="Cítricos"/>
    <x v="46"/>
    <x v="46"/>
    <n v="1"/>
    <s v="Artesanal"/>
    <n v="14"/>
    <s v="Mermeladas"/>
    <n v="3"/>
  </r>
  <r>
    <n v="16"/>
    <s v="Ñuble"/>
    <n v="16101"/>
    <s v="Chillán"/>
    <n v="100104"/>
    <s v="Frutos de pepita"/>
    <x v="28"/>
    <x v="28"/>
    <n v="1"/>
    <s v="Artesanal"/>
    <n v="14"/>
    <s v="Mermeladas"/>
    <n v="3"/>
  </r>
  <r>
    <n v="16"/>
    <s v="Ñuble"/>
    <n v="16101"/>
    <s v="Chillán"/>
    <n v="100104"/>
    <s v="Frutos de pepita"/>
    <x v="27"/>
    <x v="27"/>
    <n v="1"/>
    <s v="Artesanal"/>
    <n v="14"/>
    <s v="Mermeladas"/>
    <n v="3"/>
  </r>
  <r>
    <n v="16"/>
    <s v="Ñuble"/>
    <n v="16101"/>
    <s v="Chillán"/>
    <n v="100102"/>
    <s v="Cítricos"/>
    <x v="36"/>
    <x v="36"/>
    <n v="1"/>
    <s v="Artesanal"/>
    <n v="14"/>
    <s v="Mermeladas"/>
    <n v="3"/>
  </r>
  <r>
    <n v="16"/>
    <s v="Ñuble"/>
    <n v="16101"/>
    <s v="Chillán"/>
    <n v="100102"/>
    <s v="Cítricos"/>
    <x v="36"/>
    <x v="36"/>
    <n v="1"/>
    <s v="Artesanal"/>
    <n v="14"/>
    <s v="Mermeladas"/>
    <n v="3"/>
  </r>
  <r>
    <n v="16"/>
    <s v="Ñuble"/>
    <n v="16101"/>
    <s v="Chillán"/>
    <n v="100101"/>
    <s v="Berries"/>
    <x v="51"/>
    <x v="51"/>
    <n v="2"/>
    <s v="Industrial"/>
    <n v="14"/>
    <s v="Mermeladas"/>
    <n v="3"/>
  </r>
  <r>
    <n v="16"/>
    <s v="Ñuble"/>
    <n v="16101"/>
    <s v="Chillán"/>
    <n v="100101"/>
    <s v="Berries"/>
    <x v="19"/>
    <x v="19"/>
    <n v="2"/>
    <s v="Industrial"/>
    <n v="14"/>
    <s v="Mermeladas"/>
    <n v="3"/>
  </r>
  <r>
    <n v="16"/>
    <s v="Ñuble"/>
    <n v="16101"/>
    <s v="Chillán"/>
    <n v="100103"/>
    <s v="Frutos de hueso (carozo)"/>
    <x v="22"/>
    <x v="22"/>
    <n v="2"/>
    <s v="Industrial"/>
    <n v="14"/>
    <s v="Mermeladas"/>
    <n v="3"/>
  </r>
  <r>
    <n v="16"/>
    <s v="Ñuble"/>
    <n v="16101"/>
    <s v="Chillán"/>
    <n v="100103"/>
    <s v="Frutos de hueso (carozo)"/>
    <x v="5"/>
    <x v="5"/>
    <n v="2"/>
    <s v="Industrial"/>
    <n v="14"/>
    <s v="Mermeladas"/>
    <n v="3"/>
  </r>
  <r>
    <n v="16"/>
    <s v="Ñuble"/>
    <n v="16101"/>
    <s v="Chillán"/>
    <n v="100103"/>
    <s v="Frutos de hueso (carozo)"/>
    <x v="6"/>
    <x v="6"/>
    <n v="2"/>
    <s v="Industrial"/>
    <n v="14"/>
    <s v="Mermeladas"/>
    <n v="3"/>
  </r>
  <r>
    <n v="16"/>
    <s v="Ñuble"/>
    <n v="16101"/>
    <s v="Chillán"/>
    <n v="100105"/>
    <s v="Frutos secos"/>
    <x v="20"/>
    <x v="20"/>
    <n v="2"/>
    <s v="Industrial"/>
    <n v="14"/>
    <s v="Mermeladas"/>
    <n v="3"/>
  </r>
  <r>
    <n v="16"/>
    <s v="Ñuble"/>
    <n v="16101"/>
    <s v="Chillán"/>
    <n v="100102"/>
    <s v="Cítricos"/>
    <x v="36"/>
    <x v="36"/>
    <n v="2"/>
    <s v="Industrial"/>
    <n v="14"/>
    <s v="Mermeladas"/>
    <n v="3"/>
  </r>
  <r>
    <n v="16"/>
    <s v="Ñuble"/>
    <n v="16101"/>
    <s v="Chillán"/>
    <n v="100103"/>
    <s v="Frutos de hueso (carozo)"/>
    <x v="18"/>
    <x v="18"/>
    <n v="2"/>
    <s v="Industrial"/>
    <n v="14"/>
    <s v="Mermeladas"/>
    <n v="3"/>
  </r>
  <r>
    <n v="16"/>
    <s v="Ñuble"/>
    <n v="16101"/>
    <s v="Chillán"/>
    <n v="100103"/>
    <s v="Frutos de hueso (carozo)"/>
    <x v="14"/>
    <x v="14"/>
    <n v="2"/>
    <s v="Industrial"/>
    <n v="14"/>
    <s v="Mermeladas"/>
    <n v="3"/>
  </r>
  <r>
    <n v="16"/>
    <s v="Ñuble"/>
    <n v="16101"/>
    <s v="Chillán"/>
    <n v="100101"/>
    <s v="Berries"/>
    <x v="11"/>
    <x v="11"/>
    <n v="2"/>
    <s v="Industrial"/>
    <n v="14"/>
    <s v="Mermeladas"/>
    <n v="3"/>
  </r>
  <r>
    <n v="16"/>
    <s v="Ñuble"/>
    <n v="16101"/>
    <s v="Chillán"/>
    <n v="100109"/>
    <s v="Uva"/>
    <x v="9"/>
    <x v="9"/>
    <n v="2"/>
    <s v="Industrial"/>
    <n v="14"/>
    <s v="Mermeladas"/>
    <n v="3"/>
  </r>
  <r>
    <n v="16"/>
    <s v="Ñuble"/>
    <n v="16101"/>
    <s v="Chillán"/>
    <n v="100101"/>
    <s v="Berries"/>
    <x v="15"/>
    <x v="15"/>
    <n v="2"/>
    <s v="Industrial"/>
    <n v="14"/>
    <s v="Mermeladas"/>
    <n v="3"/>
  </r>
  <r>
    <n v="16"/>
    <s v="Ñuble"/>
    <n v="16101"/>
    <s v="Chillán"/>
    <n v="100104"/>
    <s v="Frutos de pepita"/>
    <x v="28"/>
    <x v="28"/>
    <n v="2"/>
    <s v="Industrial"/>
    <n v="14"/>
    <s v="Mermeladas"/>
    <n v="3"/>
  </r>
  <r>
    <n v="16"/>
    <s v="Ñuble"/>
    <n v="16101"/>
    <s v="Chillán"/>
    <n v="100103"/>
    <s v="Frutos de hueso (carozo)"/>
    <x v="18"/>
    <x v="18"/>
    <n v="1"/>
    <s v="Artesanal"/>
    <n v="14"/>
    <s v="Mermeladas"/>
    <n v="3"/>
  </r>
  <r>
    <n v="16"/>
    <s v="Ñuble"/>
    <n v="16101"/>
    <s v="Chillán"/>
    <n v="100101"/>
    <s v="Berries"/>
    <x v="15"/>
    <x v="15"/>
    <n v="2"/>
    <s v="Industrial"/>
    <n v="14"/>
    <s v="Mermeladas"/>
    <n v="3"/>
  </r>
  <r>
    <n v="16"/>
    <s v="Ñuble"/>
    <n v="16101"/>
    <s v="Chillán"/>
    <n v="100104"/>
    <s v="Frutos de pepita"/>
    <x v="4"/>
    <x v="4"/>
    <n v="1"/>
    <s v="Artesanal"/>
    <n v="14"/>
    <s v="Mermeladas"/>
    <n v="3"/>
  </r>
  <r>
    <n v="16"/>
    <s v="Ñuble"/>
    <n v="16101"/>
    <s v="Chillán"/>
    <n v="100105"/>
    <s v="Frutos secos"/>
    <x v="20"/>
    <x v="20"/>
    <n v="1"/>
    <s v="Artesanal"/>
    <n v="14"/>
    <s v="Mermeladas"/>
    <n v="3"/>
  </r>
  <r>
    <n v="16"/>
    <s v="Ñuble"/>
    <n v="16101"/>
    <s v="Chillán"/>
    <n v="100101"/>
    <s v="Berries"/>
    <x v="19"/>
    <x v="19"/>
    <n v="1"/>
    <s v="Artesanal"/>
    <n v="14"/>
    <s v="Mermeladas"/>
    <n v="3"/>
  </r>
  <r>
    <n v="16"/>
    <s v="Ñuble"/>
    <n v="16101"/>
    <s v="Chillán"/>
    <n v="100101"/>
    <s v="Berries"/>
    <x v="11"/>
    <x v="11"/>
    <n v="1"/>
    <s v="Artesanal"/>
    <n v="14"/>
    <s v="Mermeladas"/>
    <n v="3"/>
  </r>
  <r>
    <n v="16"/>
    <s v="Ñuble"/>
    <n v="16101"/>
    <s v="Chillán"/>
    <n v="100101"/>
    <s v="Berries"/>
    <x v="15"/>
    <x v="15"/>
    <n v="1"/>
    <s v="Artesanal"/>
    <n v="14"/>
    <s v="Mermeladas"/>
    <n v="3"/>
  </r>
  <r>
    <n v="16"/>
    <s v="Ñuble"/>
    <n v="16101"/>
    <s v="Chillán"/>
    <n v="100103"/>
    <s v="Frutos de hueso (carozo)"/>
    <x v="22"/>
    <x v="22"/>
    <n v="1"/>
    <s v="Artesanal"/>
    <n v="14"/>
    <s v="Mermeladas"/>
    <n v="3"/>
  </r>
  <r>
    <n v="16"/>
    <s v="Ñuble"/>
    <n v="16101"/>
    <s v="Chillán"/>
    <n v="100103"/>
    <s v="Frutos de hueso (carozo)"/>
    <x v="6"/>
    <x v="6"/>
    <n v="1"/>
    <s v="Artesanal"/>
    <n v="14"/>
    <s v="Mermeladas"/>
    <n v="3"/>
  </r>
  <r>
    <n v="16"/>
    <s v="Ñuble"/>
    <n v="16101"/>
    <s v="Chillán"/>
    <n v="100101"/>
    <s v="Berries"/>
    <x v="17"/>
    <x v="17"/>
    <n v="1"/>
    <s v="Artesanal"/>
    <n v="14"/>
    <s v="Mermeladas"/>
    <n v="3"/>
  </r>
  <r>
    <n v="16"/>
    <s v="Ñuble"/>
    <n v="16101"/>
    <s v="Chillán"/>
    <n v="100103"/>
    <s v="Frutos de hueso (carozo)"/>
    <x v="21"/>
    <x v="21"/>
    <n v="1"/>
    <s v="Artesanal"/>
    <n v="14"/>
    <s v="Mermeladas"/>
    <n v="3"/>
  </r>
  <r>
    <n v="16"/>
    <s v="Ñuble"/>
    <n v="16106"/>
    <s v="Pinto"/>
    <n v="100101"/>
    <s v="Berries"/>
    <x v="15"/>
    <x v="15"/>
    <n v="1"/>
    <s v="Artesanal"/>
    <n v="14"/>
    <s v="Mermeladas"/>
    <n v="3"/>
  </r>
  <r>
    <n v="16"/>
    <s v="Ñuble"/>
    <n v="16106"/>
    <s v="Pinto"/>
    <n v="100101"/>
    <s v="Berries"/>
    <x v="11"/>
    <x v="11"/>
    <n v="1"/>
    <s v="Artesanal"/>
    <n v="14"/>
    <s v="Mermeladas"/>
    <n v="3"/>
  </r>
  <r>
    <n v="16"/>
    <s v="Ñuble"/>
    <n v="16106"/>
    <s v="Pinto"/>
    <n v="100101"/>
    <s v="Berries"/>
    <x v="19"/>
    <x v="19"/>
    <n v="1"/>
    <s v="Artesanal"/>
    <n v="14"/>
    <s v="Mermeladas"/>
    <n v="3"/>
  </r>
  <r>
    <n v="16"/>
    <s v="Ñuble"/>
    <n v="16106"/>
    <s v="Pinto"/>
    <n v="100101"/>
    <s v="Berries"/>
    <x v="52"/>
    <x v="52"/>
    <n v="1"/>
    <s v="Artesanal"/>
    <n v="14"/>
    <s v="Mermeladas"/>
    <n v="3"/>
  </r>
  <r>
    <n v="16"/>
    <s v="Ñuble"/>
    <n v="16101"/>
    <s v="Chillán"/>
    <n v="100101"/>
    <s v="Berries"/>
    <x v="11"/>
    <x v="11"/>
    <n v="2"/>
    <s v="Industrial"/>
    <n v="14"/>
    <s v="Mermeladas"/>
    <n v="3"/>
  </r>
  <r>
    <n v="16"/>
    <s v="Ñuble"/>
    <n v="16101"/>
    <s v="Chillán"/>
    <n v="100103"/>
    <s v="Frutos de hueso (carozo)"/>
    <x v="6"/>
    <x v="6"/>
    <n v="2"/>
    <s v="Industrial"/>
    <n v="14"/>
    <s v="Mermeladas"/>
    <n v="3"/>
  </r>
  <r>
    <n v="16"/>
    <s v="Ñuble"/>
    <n v="16101"/>
    <s v="Chillán"/>
    <n v="100103"/>
    <s v="Frutos de hueso (carozo)"/>
    <x v="3"/>
    <x v="3"/>
    <n v="2"/>
    <s v="Industrial"/>
    <n v="14"/>
    <s v="Mermeladas"/>
    <n v="3"/>
  </r>
  <r>
    <n v="16"/>
    <s v="Ñuble"/>
    <n v="16101"/>
    <s v="Chillán"/>
    <n v="100101"/>
    <s v="Berries"/>
    <x v="15"/>
    <x v="15"/>
    <n v="2"/>
    <s v="Industrial"/>
    <n v="14"/>
    <s v="Mermeladas"/>
    <n v="3"/>
  </r>
  <r>
    <n v="16"/>
    <s v="Ñuble"/>
    <n v="16101"/>
    <s v="Chillán"/>
    <n v="100101"/>
    <s v="Berries"/>
    <x v="17"/>
    <x v="17"/>
    <n v="2"/>
    <s v="Industrial"/>
    <n v="14"/>
    <s v="Mermeladas"/>
    <n v="3"/>
  </r>
  <r>
    <n v="16"/>
    <s v="Ñuble"/>
    <n v="16101"/>
    <s v="Chillán"/>
    <n v="100101"/>
    <s v="Berries"/>
    <x v="19"/>
    <x v="19"/>
    <n v="2"/>
    <s v="Industrial"/>
    <n v="14"/>
    <s v="Mermeladas"/>
    <n v="3"/>
  </r>
  <r>
    <n v="16"/>
    <s v="Ñuble"/>
    <n v="16101"/>
    <s v="Chillán"/>
    <n v="100101"/>
    <s v="Berries"/>
    <x v="23"/>
    <x v="23"/>
    <n v="2"/>
    <s v="Industrial"/>
    <n v="14"/>
    <s v="Mermeladas"/>
    <n v="3"/>
  </r>
  <r>
    <n v="16"/>
    <s v="Ñuble"/>
    <n v="16101"/>
    <s v="Chillán"/>
    <n v="100102"/>
    <s v="Cítricos"/>
    <x v="36"/>
    <x v="36"/>
    <n v="2"/>
    <s v="Industrial"/>
    <n v="14"/>
    <s v="Mermeladas"/>
    <n v="3"/>
  </r>
  <r>
    <n v="16"/>
    <s v="Ñuble"/>
    <n v="16101"/>
    <s v="Chillán"/>
    <n v="100101"/>
    <s v="Berries"/>
    <x v="52"/>
    <x v="52"/>
    <n v="2"/>
    <s v="Industrial"/>
    <n v="14"/>
    <s v="Mermeladas"/>
    <n v="3"/>
  </r>
  <r>
    <n v="16"/>
    <s v="Ñuble"/>
    <n v="16101"/>
    <s v="Chillán"/>
    <n v="100101"/>
    <s v="Berries"/>
    <x v="11"/>
    <x v="11"/>
    <n v="1"/>
    <s v="Artesanal"/>
    <n v="14"/>
    <s v="Mermeladas"/>
    <n v="3"/>
  </r>
  <r>
    <n v="16"/>
    <s v="Ñuble"/>
    <n v="16101"/>
    <s v="Chillán"/>
    <n v="100105"/>
    <s v="Frutos secos"/>
    <x v="20"/>
    <x v="20"/>
    <n v="1"/>
    <s v="Artesanal"/>
    <n v="14"/>
    <s v="Mermeladas"/>
    <n v="3"/>
  </r>
  <r>
    <n v="16"/>
    <s v="Ñuble"/>
    <n v="16101"/>
    <s v="Chillán"/>
    <n v="100103"/>
    <s v="Frutos de hueso (carozo)"/>
    <x v="14"/>
    <x v="14"/>
    <n v="1"/>
    <s v="Artesanal"/>
    <n v="14"/>
    <s v="Mermeladas"/>
    <n v="3"/>
  </r>
  <r>
    <n v="16"/>
    <s v="Ñuble"/>
    <n v="16101"/>
    <s v="Chillán"/>
    <n v="100103"/>
    <s v="Frutos de hueso (carozo)"/>
    <x v="6"/>
    <x v="6"/>
    <n v="1"/>
    <s v="Artesanal"/>
    <n v="14"/>
    <s v="Mermeladas"/>
    <n v="3"/>
  </r>
  <r>
    <n v="16"/>
    <s v="Ñuble"/>
    <n v="16101"/>
    <s v="Chillán"/>
    <n v="100103"/>
    <s v="Frutos de hueso (carozo)"/>
    <x v="3"/>
    <x v="3"/>
    <n v="1"/>
    <s v="Artesanal"/>
    <n v="14"/>
    <s v="Mermeladas"/>
    <n v="3"/>
  </r>
  <r>
    <n v="16"/>
    <s v="Ñuble"/>
    <n v="16101"/>
    <s v="Chillán"/>
    <n v="100101"/>
    <s v="Berries"/>
    <x v="15"/>
    <x v="15"/>
    <n v="1"/>
    <s v="Artesanal"/>
    <n v="14"/>
    <s v="Mermeladas"/>
    <n v="3"/>
  </r>
  <r>
    <n v="16"/>
    <s v="Ñuble"/>
    <n v="16101"/>
    <s v="Chillán"/>
    <n v="100103"/>
    <s v="Frutos de hueso (carozo)"/>
    <x v="18"/>
    <x v="18"/>
    <n v="1"/>
    <s v="Artesanal"/>
    <n v="14"/>
    <s v="Mermeladas"/>
    <n v="3"/>
  </r>
  <r>
    <n v="16"/>
    <s v="Ñuble"/>
    <n v="16101"/>
    <s v="Chillán"/>
    <n v="100101"/>
    <s v="Berries"/>
    <x v="17"/>
    <x v="17"/>
    <n v="1"/>
    <s v="Artesanal"/>
    <n v="14"/>
    <s v="Mermeladas"/>
    <n v="3"/>
  </r>
  <r>
    <n v="16"/>
    <s v="Ñuble"/>
    <n v="16101"/>
    <s v="Chillán"/>
    <n v="100101"/>
    <s v="Berries"/>
    <x v="26"/>
    <x v="26"/>
    <n v="1"/>
    <s v="Artesanal"/>
    <n v="14"/>
    <s v="Mermeladas"/>
    <n v="3"/>
  </r>
  <r>
    <n v="16"/>
    <s v="Ñuble"/>
    <n v="16101"/>
    <s v="Chillán"/>
    <n v="100102"/>
    <s v="Cítricos"/>
    <x v="46"/>
    <x v="46"/>
    <n v="1"/>
    <s v="Artesanal"/>
    <n v="14"/>
    <s v="Mermeladas"/>
    <n v="3"/>
  </r>
  <r>
    <n v="16"/>
    <s v="Ñuble"/>
    <n v="16101"/>
    <s v="Chillán"/>
    <n v="100104"/>
    <s v="Frutos de pepita"/>
    <x v="13"/>
    <x v="13"/>
    <n v="1"/>
    <s v="Artesanal"/>
    <n v="14"/>
    <s v="Mermeladas"/>
    <n v="3"/>
  </r>
  <r>
    <n v="16"/>
    <s v="Ñuble"/>
    <n v="16101"/>
    <s v="Chillán"/>
    <n v="100104"/>
    <s v="Frutos de pepita"/>
    <x v="4"/>
    <x v="4"/>
    <n v="1"/>
    <s v="Artesanal"/>
    <n v="14"/>
    <s v="Mermeladas"/>
    <n v="3"/>
  </r>
  <r>
    <n v="16"/>
    <s v="Ñuble"/>
    <n v="16101"/>
    <s v="Chillán"/>
    <n v="100101"/>
    <s v="Berries"/>
    <x v="44"/>
    <x v="44"/>
    <n v="1"/>
    <s v="Artesanal"/>
    <n v="14"/>
    <s v="Mermeladas"/>
    <n v="3"/>
  </r>
  <r>
    <n v="16"/>
    <s v="Ñuble"/>
    <n v="16101"/>
    <s v="Chillán"/>
    <n v="100101"/>
    <s v="Berries"/>
    <x v="11"/>
    <x v="11"/>
    <n v="1"/>
    <s v="Artesanal"/>
    <n v="14"/>
    <s v="Mermeladas"/>
    <n v="3"/>
  </r>
  <r>
    <n v="16"/>
    <s v="Ñuble"/>
    <n v="16101"/>
    <s v="Chillán"/>
    <n v="100103"/>
    <s v="Frutos de hueso (carozo)"/>
    <x v="18"/>
    <x v="18"/>
    <n v="1"/>
    <s v="Artesanal"/>
    <n v="14"/>
    <s v="Mermeladas"/>
    <n v="3"/>
  </r>
  <r>
    <n v="16"/>
    <s v="Ñuble"/>
    <n v="16101"/>
    <s v="Chillán"/>
    <n v="100101"/>
    <s v="Berries"/>
    <x v="17"/>
    <x v="17"/>
    <n v="1"/>
    <s v="Artesanal"/>
    <n v="14"/>
    <s v="Mermeladas"/>
    <n v="3"/>
  </r>
  <r>
    <n v="16"/>
    <s v="Ñuble"/>
    <n v="16101"/>
    <s v="Chillán"/>
    <n v="100104"/>
    <s v="Frutos de pepita"/>
    <x v="4"/>
    <x v="4"/>
    <n v="1"/>
    <s v="Artesanal"/>
    <n v="14"/>
    <s v="Mermeladas"/>
    <n v="3"/>
  </r>
  <r>
    <n v="16"/>
    <s v="Ñuble"/>
    <n v="16101"/>
    <s v="Chillán"/>
    <n v="100101"/>
    <s v="Berries"/>
    <x v="44"/>
    <x v="44"/>
    <n v="1"/>
    <s v="Artesanal"/>
    <n v="14"/>
    <s v="Mermeladas"/>
    <n v="3"/>
  </r>
  <r>
    <n v="16"/>
    <s v="Ñuble"/>
    <n v="16101"/>
    <s v="Chillán"/>
    <n v="100102"/>
    <s v="Cítricos"/>
    <x v="36"/>
    <x v="36"/>
    <n v="1"/>
    <s v="Artesanal"/>
    <n v="14"/>
    <s v="Mermeladas"/>
    <n v="3"/>
  </r>
  <r>
    <n v="16"/>
    <s v="Ñuble"/>
    <n v="16101"/>
    <s v="Chillán"/>
    <n v="100108"/>
    <s v="Tropicales y subtropicales"/>
    <x v="2"/>
    <x v="2"/>
    <n v="1"/>
    <s v="Artesanal"/>
    <n v="14"/>
    <s v="Mermeladas"/>
    <n v="3"/>
  </r>
  <r>
    <n v="16"/>
    <s v="Ñuble"/>
    <n v="16106"/>
    <s v="Pinto"/>
    <n v="100101"/>
    <s v="Berries"/>
    <x v="11"/>
    <x v="11"/>
    <n v="1"/>
    <s v="Artesanal"/>
    <n v="14"/>
    <s v="Mermeladas"/>
    <n v="3"/>
  </r>
  <r>
    <n v="16"/>
    <s v="Ñuble"/>
    <n v="16106"/>
    <s v="Pinto"/>
    <n v="100101"/>
    <s v="Berries"/>
    <x v="15"/>
    <x v="15"/>
    <n v="1"/>
    <s v="Artesanal"/>
    <n v="14"/>
    <s v="Mermeladas"/>
    <n v="3"/>
  </r>
  <r>
    <n v="16"/>
    <s v="Ñuble"/>
    <n v="16106"/>
    <s v="Pinto"/>
    <n v="100103"/>
    <s v="Frutos de hueso (carozo)"/>
    <x v="18"/>
    <x v="18"/>
    <n v="1"/>
    <s v="Artesanal"/>
    <n v="14"/>
    <s v="Mermeladas"/>
    <n v="3"/>
  </r>
  <r>
    <n v="16"/>
    <s v="Ñuble"/>
    <n v="16106"/>
    <s v="Pinto"/>
    <n v="100101"/>
    <s v="Berries"/>
    <x v="19"/>
    <x v="19"/>
    <n v="1"/>
    <s v="Artesanal"/>
    <n v="14"/>
    <s v="Mermeladas"/>
    <n v="3"/>
  </r>
  <r>
    <n v="16"/>
    <s v="Ñuble"/>
    <n v="16106"/>
    <s v="Pinto"/>
    <n v="100104"/>
    <s v="Frutos de pepita"/>
    <x v="27"/>
    <x v="27"/>
    <n v="1"/>
    <s v="Artesanal"/>
    <n v="14"/>
    <s v="Mermeladas"/>
    <n v="3"/>
  </r>
  <r>
    <n v="16"/>
    <s v="Ñuble"/>
    <n v="16106"/>
    <s v="Pinto"/>
    <n v="100101"/>
    <s v="Berries"/>
    <x v="11"/>
    <x v="11"/>
    <n v="1"/>
    <s v="Artesanal"/>
    <n v="14"/>
    <s v="Mermeladas"/>
    <n v="3"/>
  </r>
  <r>
    <n v="16"/>
    <s v="Ñuble"/>
    <n v="16106"/>
    <s v="Pinto"/>
    <n v="100103"/>
    <s v="Frutos de hueso (carozo)"/>
    <x v="5"/>
    <x v="5"/>
    <n v="1"/>
    <s v="Artesanal"/>
    <n v="14"/>
    <s v="Mermeladas"/>
    <n v="3"/>
  </r>
  <r>
    <n v="16"/>
    <s v="Ñuble"/>
    <n v="16106"/>
    <s v="Pinto"/>
    <n v="100104"/>
    <s v="Frutos de pepita"/>
    <x v="27"/>
    <x v="27"/>
    <n v="1"/>
    <s v="Artesanal"/>
    <n v="14"/>
    <s v="Mermeladas"/>
    <n v="3"/>
  </r>
  <r>
    <n v="9"/>
    <s v="La Araucanía"/>
    <n v="9111"/>
    <s v="Nueva Imperial"/>
    <n v="100101"/>
    <s v="Berries"/>
    <x v="19"/>
    <x v="19"/>
    <n v="2"/>
    <s v="Industrial"/>
    <n v="14"/>
    <s v="Mermeladas"/>
    <n v="3"/>
  </r>
  <r>
    <n v="9"/>
    <s v="La Araucanía"/>
    <n v="9111"/>
    <s v="Nueva Imperial"/>
    <n v="100102"/>
    <s v="Cítricos"/>
    <x v="36"/>
    <x v="36"/>
    <n v="2"/>
    <s v="Industrial"/>
    <n v="14"/>
    <s v="Mermeladas"/>
    <n v="3"/>
  </r>
  <r>
    <n v="9"/>
    <s v="La Araucanía"/>
    <n v="9111"/>
    <s v="Nueva Imperial"/>
    <n v="100104"/>
    <s v="Frutos de pepita"/>
    <x v="13"/>
    <x v="13"/>
    <n v="2"/>
    <s v="Industrial"/>
    <n v="14"/>
    <s v="Mermeladas"/>
    <n v="3"/>
  </r>
  <r>
    <n v="9"/>
    <s v="La Araucanía"/>
    <n v="9111"/>
    <s v="Nueva Imperial"/>
    <n v="100104"/>
    <s v="Frutos de pepita"/>
    <x v="4"/>
    <x v="4"/>
    <n v="2"/>
    <s v="Industrial"/>
    <n v="14"/>
    <s v="Mermeladas"/>
    <n v="3"/>
  </r>
  <r>
    <n v="9"/>
    <s v="La Araucanía"/>
    <n v="9111"/>
    <s v="Nueva Imperial"/>
    <n v="100101"/>
    <s v="Berries"/>
    <x v="26"/>
    <x v="26"/>
    <n v="2"/>
    <s v="Industrial"/>
    <n v="14"/>
    <s v="Mermeladas"/>
    <n v="3"/>
  </r>
  <r>
    <n v="9"/>
    <s v="La Araucanía"/>
    <n v="9111"/>
    <s v="Nueva Imperial"/>
    <n v="100112"/>
    <s v="Hortalizas"/>
    <x v="12"/>
    <x v="12"/>
    <n v="2"/>
    <s v="Industrial"/>
    <n v="14"/>
    <s v="Mermeladas"/>
    <n v="3"/>
  </r>
  <r>
    <n v="9"/>
    <s v="La Araucanía"/>
    <n v="9111"/>
    <s v="Nueva Imperial"/>
    <n v="100103"/>
    <s v="Frutos de hueso (carozo)"/>
    <x v="21"/>
    <x v="21"/>
    <n v="2"/>
    <s v="Industrial"/>
    <n v="14"/>
    <s v="Mermeladas"/>
    <n v="3"/>
  </r>
  <r>
    <n v="9"/>
    <s v="La Araucanía"/>
    <n v="9111"/>
    <s v="Nueva Imperial"/>
    <n v="100103"/>
    <s v="Frutos de hueso (carozo)"/>
    <x v="22"/>
    <x v="22"/>
    <n v="2"/>
    <s v="Industrial"/>
    <n v="14"/>
    <s v="Mermeladas"/>
    <n v="3"/>
  </r>
  <r>
    <n v="9"/>
    <s v="La Araucanía"/>
    <n v="9111"/>
    <s v="Nueva Imperial"/>
    <n v="100101"/>
    <s v="Berries"/>
    <x v="15"/>
    <x v="15"/>
    <n v="2"/>
    <s v="Industrial"/>
    <n v="14"/>
    <s v="Mermeladas"/>
    <n v="3"/>
  </r>
  <r>
    <n v="9"/>
    <s v="La Araucanía"/>
    <n v="9101"/>
    <s v="Temuco"/>
    <n v="100103"/>
    <s v="Frutos de hueso (carozo)"/>
    <x v="5"/>
    <x v="5"/>
    <n v="2"/>
    <s v="Industrial"/>
    <n v="14"/>
    <s v="Mermeladas"/>
    <n v="3"/>
  </r>
  <r>
    <n v="9"/>
    <s v="La Araucanía"/>
    <n v="9101"/>
    <s v="Temuco"/>
    <n v="100103"/>
    <s v="Frutos de hueso (carozo)"/>
    <x v="22"/>
    <x v="22"/>
    <n v="2"/>
    <s v="Industrial"/>
    <n v="14"/>
    <s v="Mermeladas"/>
    <n v="3"/>
  </r>
  <r>
    <n v="9"/>
    <s v="La Araucanía"/>
    <n v="9101"/>
    <s v="Temuco"/>
    <n v="100112"/>
    <s v="Hortalizas"/>
    <x v="12"/>
    <x v="12"/>
    <n v="2"/>
    <s v="Industrial"/>
    <n v="14"/>
    <s v="Mermeladas"/>
    <n v="3"/>
  </r>
  <r>
    <n v="9"/>
    <s v="La Araucanía"/>
    <n v="9101"/>
    <s v="Temuco"/>
    <n v="100101"/>
    <s v="Berries"/>
    <x v="15"/>
    <x v="15"/>
    <n v="2"/>
    <s v="Industrial"/>
    <n v="14"/>
    <s v="Mermeladas"/>
    <n v="3"/>
  </r>
  <r>
    <n v="9"/>
    <s v="La Araucanía"/>
    <n v="9101"/>
    <s v="Temuco"/>
    <n v="100103"/>
    <s v="Frutos de hueso (carozo)"/>
    <x v="6"/>
    <x v="6"/>
    <n v="1"/>
    <s v="Artesanal"/>
    <n v="14"/>
    <s v="Mermeladas"/>
    <n v="3"/>
  </r>
  <r>
    <n v="9"/>
    <s v="La Araucanía"/>
    <n v="9101"/>
    <s v="Temuco"/>
    <n v="100104"/>
    <s v="Frutos de pepita"/>
    <x v="27"/>
    <x v="27"/>
    <n v="1"/>
    <s v="Artesanal"/>
    <n v="14"/>
    <s v="Mermeladas"/>
    <n v="3"/>
  </r>
  <r>
    <n v="9"/>
    <s v="La Araucanía"/>
    <n v="9101"/>
    <s v="Temuco"/>
    <n v="100101"/>
    <s v="Berries"/>
    <x v="15"/>
    <x v="15"/>
    <n v="1"/>
    <s v="Artesanal"/>
    <n v="14"/>
    <s v="Mermeladas"/>
    <n v="3"/>
  </r>
  <r>
    <n v="9"/>
    <s v="La Araucanía"/>
    <n v="9101"/>
    <s v="Temuco"/>
    <n v="100103"/>
    <s v="Frutos de hueso (carozo)"/>
    <x v="14"/>
    <x v="14"/>
    <n v="1"/>
    <s v="Artesanal"/>
    <n v="14"/>
    <s v="Mermeladas"/>
    <n v="3"/>
  </r>
  <r>
    <n v="9"/>
    <s v="La Araucanía"/>
    <n v="9101"/>
    <s v="Temuco"/>
    <n v="100103"/>
    <s v="Frutos de hueso (carozo)"/>
    <x v="14"/>
    <x v="14"/>
    <n v="2"/>
    <s v="Industrial"/>
    <n v="14"/>
    <s v="Mermeladas"/>
    <n v="3"/>
  </r>
  <r>
    <n v="9"/>
    <s v="La Araucanía"/>
    <n v="9101"/>
    <s v="Temuco"/>
    <n v="100103"/>
    <s v="Frutos de hueso (carozo)"/>
    <x v="16"/>
    <x v="16"/>
    <n v="1"/>
    <s v="Artesanal"/>
    <n v="14"/>
    <s v="Mermeladas"/>
    <n v="3"/>
  </r>
  <r>
    <n v="9"/>
    <s v="La Araucanía"/>
    <n v="9101"/>
    <s v="Temuco"/>
    <n v="100112"/>
    <s v="Hortalizas"/>
    <x v="12"/>
    <x v="12"/>
    <n v="1"/>
    <s v="Artesanal"/>
    <n v="14"/>
    <s v="Mermeladas"/>
    <n v="3"/>
  </r>
  <r>
    <n v="9"/>
    <s v="La Araucanía"/>
    <n v="9101"/>
    <s v="Temuco"/>
    <n v="100101"/>
    <s v="Berries"/>
    <x v="11"/>
    <x v="11"/>
    <n v="1"/>
    <s v="Artesanal"/>
    <n v="14"/>
    <s v="Mermeladas"/>
    <n v="3"/>
  </r>
  <r>
    <n v="9"/>
    <s v="La Araucanía"/>
    <n v="9101"/>
    <s v="Temuco"/>
    <n v="100101"/>
    <s v="Berries"/>
    <x v="51"/>
    <x v="51"/>
    <n v="1"/>
    <s v="Artesanal"/>
    <n v="14"/>
    <s v="Mermeladas"/>
    <n v="3"/>
  </r>
  <r>
    <n v="9"/>
    <s v="La Araucanía"/>
    <n v="9101"/>
    <s v="Temuco"/>
    <n v="100103"/>
    <s v="Frutos de hueso (carozo)"/>
    <x v="22"/>
    <x v="22"/>
    <n v="1"/>
    <s v="Artesanal"/>
    <n v="14"/>
    <s v="Mermeladas"/>
    <n v="3"/>
  </r>
  <r>
    <n v="9"/>
    <s v="La Araucanía"/>
    <n v="9101"/>
    <s v="Temuco"/>
    <n v="100104"/>
    <s v="Frutos de pepita"/>
    <x v="27"/>
    <x v="27"/>
    <n v="2"/>
    <s v="Industrial"/>
    <n v="14"/>
    <s v="Mermeladas"/>
    <n v="2"/>
  </r>
  <r>
    <n v="9"/>
    <s v="La Araucanía"/>
    <n v="9101"/>
    <s v="Temuco"/>
    <n v="100101"/>
    <s v="Berries"/>
    <x v="15"/>
    <x v="15"/>
    <n v="2"/>
    <s v="Industrial"/>
    <n v="14"/>
    <s v="Mermeladas"/>
    <n v="3"/>
  </r>
  <r>
    <n v="9"/>
    <s v="La Araucanía"/>
    <n v="9101"/>
    <s v="Temuco"/>
    <n v="100104"/>
    <s v="Frutos de pepita"/>
    <x v="28"/>
    <x v="28"/>
    <n v="1"/>
    <s v="Artesanal"/>
    <n v="14"/>
    <s v="Mermeladas"/>
    <n v="2"/>
  </r>
  <r>
    <n v="9"/>
    <s v="La Araucanía"/>
    <n v="9101"/>
    <s v="Temuco"/>
    <n v="100103"/>
    <s v="Frutos de hueso (carozo)"/>
    <x v="6"/>
    <x v="6"/>
    <n v="1"/>
    <s v="Artesanal"/>
    <n v="14"/>
    <s v="Mermeladas"/>
    <n v="2"/>
  </r>
  <r>
    <n v="9"/>
    <s v="La Araucanía"/>
    <n v="9101"/>
    <s v="Temuco"/>
    <n v="100101"/>
    <s v="Berries"/>
    <x v="15"/>
    <x v="15"/>
    <n v="1"/>
    <s v="Artesanal"/>
    <n v="14"/>
    <s v="Mermeladas"/>
    <n v="2"/>
  </r>
  <r>
    <n v="9"/>
    <s v="La Araucanía"/>
    <n v="9101"/>
    <s v="Temuco"/>
    <n v="100101"/>
    <s v="Berries"/>
    <x v="19"/>
    <x v="19"/>
    <n v="2"/>
    <s v="Industrial"/>
    <n v="14"/>
    <s v="Mermeladas"/>
    <n v="3"/>
  </r>
  <r>
    <n v="9"/>
    <s v="La Araucanía"/>
    <n v="9101"/>
    <s v="Temuco"/>
    <n v="100103"/>
    <s v="Frutos de hueso (carozo)"/>
    <x v="6"/>
    <x v="6"/>
    <n v="2"/>
    <s v="Industrial"/>
    <n v="14"/>
    <s v="Mermeladas"/>
    <n v="3"/>
  </r>
  <r>
    <n v="9"/>
    <s v="La Araucanía"/>
    <n v="9101"/>
    <s v="Temuco"/>
    <n v="100103"/>
    <s v="Frutos de hueso (carozo)"/>
    <x v="18"/>
    <x v="18"/>
    <n v="2"/>
    <s v="Industrial"/>
    <n v="14"/>
    <s v="Mermeladas"/>
    <n v="3"/>
  </r>
  <r>
    <n v="9"/>
    <s v="La Araucanía"/>
    <n v="9101"/>
    <s v="Temuco"/>
    <n v="100101"/>
    <s v="Berries"/>
    <x v="11"/>
    <x v="11"/>
    <n v="2"/>
    <s v="Industrial"/>
    <n v="14"/>
    <s v="Mermeladas"/>
    <n v="3"/>
  </r>
  <r>
    <n v="9"/>
    <s v="La Araucanía"/>
    <n v="9101"/>
    <s v="Temuco"/>
    <n v="100112"/>
    <s v="Hortalizas"/>
    <x v="12"/>
    <x v="12"/>
    <n v="2"/>
    <s v="Industrial"/>
    <n v="14"/>
    <s v="Mermeladas"/>
    <n v="3"/>
  </r>
  <r>
    <n v="9"/>
    <s v="La Araucanía"/>
    <n v="9101"/>
    <s v="Temuco"/>
    <n v="100112"/>
    <s v="Hortalizas"/>
    <x v="12"/>
    <x v="12"/>
    <n v="1"/>
    <s v="Artesanal"/>
    <n v="14"/>
    <s v="Mermeladas"/>
    <n v="2"/>
  </r>
  <r>
    <n v="9"/>
    <s v="La Araucanía"/>
    <n v="9211"/>
    <s v="Victoria"/>
    <n v="100101"/>
    <s v="Berries"/>
    <x v="11"/>
    <x v="11"/>
    <n v="1"/>
    <s v="Artesanal"/>
    <n v="14"/>
    <s v="Mermeladas"/>
    <n v="3"/>
  </r>
  <r>
    <n v="9"/>
    <s v="La Araucanía"/>
    <n v="9211"/>
    <s v="Victoria"/>
    <n v="100101"/>
    <s v="Berries"/>
    <x v="15"/>
    <x v="15"/>
    <n v="1"/>
    <s v="Artesanal"/>
    <n v="14"/>
    <s v="Mermeladas"/>
    <n v="3"/>
  </r>
  <r>
    <n v="9"/>
    <s v="La Araucanía"/>
    <n v="9211"/>
    <s v="Victoria"/>
    <n v="100101"/>
    <s v="Berries"/>
    <x v="19"/>
    <x v="19"/>
    <n v="1"/>
    <s v="Artesanal"/>
    <n v="14"/>
    <s v="Mermeladas"/>
    <n v="3"/>
  </r>
  <r>
    <n v="9"/>
    <s v="La Araucanía"/>
    <n v="9211"/>
    <s v="Victoria"/>
    <n v="100103"/>
    <s v="Frutos de hueso (carozo)"/>
    <x v="3"/>
    <x v="3"/>
    <n v="1"/>
    <s v="Artesanal"/>
    <n v="14"/>
    <s v="Mermeladas"/>
    <n v="3"/>
  </r>
  <r>
    <n v="9"/>
    <s v="La Araucanía"/>
    <n v="9211"/>
    <s v="Victoria"/>
    <n v="100103"/>
    <s v="Frutos de hueso (carozo)"/>
    <x v="21"/>
    <x v="21"/>
    <n v="1"/>
    <s v="Artesanal"/>
    <n v="14"/>
    <s v="Mermeladas"/>
    <n v="3"/>
  </r>
  <r>
    <n v="9"/>
    <s v="La Araucanía"/>
    <n v="9211"/>
    <s v="Victoria"/>
    <n v="100103"/>
    <s v="Frutos de hueso (carozo)"/>
    <x v="6"/>
    <x v="6"/>
    <n v="1"/>
    <s v="Artesanal"/>
    <n v="14"/>
    <s v="Mermeladas"/>
    <n v="3"/>
  </r>
  <r>
    <n v="9"/>
    <s v="La Araucanía"/>
    <n v="9211"/>
    <s v="Victoria"/>
    <n v="100104"/>
    <s v="Frutos de pepita"/>
    <x v="4"/>
    <x v="4"/>
    <n v="1"/>
    <s v="Artesanal"/>
    <n v="14"/>
    <s v="Mermeladas"/>
    <n v="3"/>
  </r>
  <r>
    <n v="9"/>
    <s v="La Araucanía"/>
    <n v="9211"/>
    <s v="Victoria"/>
    <n v="100102"/>
    <s v="Cítricos"/>
    <x v="36"/>
    <x v="36"/>
    <n v="1"/>
    <s v="Artesanal"/>
    <n v="14"/>
    <s v="Mermeladas"/>
    <n v="3"/>
  </r>
  <r>
    <n v="9"/>
    <s v="La Araucanía"/>
    <n v="9120"/>
    <s v="Villarrica"/>
    <n v="100103"/>
    <s v="Frutos de hueso (carozo)"/>
    <x v="3"/>
    <x v="3"/>
    <n v="1"/>
    <s v="Artesanal"/>
    <n v="14"/>
    <s v="Mermeladas"/>
    <n v="3"/>
  </r>
  <r>
    <n v="9"/>
    <s v="La Araucanía"/>
    <n v="9120"/>
    <s v="Villarrica"/>
    <n v="100103"/>
    <s v="Frutos de hueso (carozo)"/>
    <x v="6"/>
    <x v="6"/>
    <n v="1"/>
    <s v="Artesanal"/>
    <n v="14"/>
    <s v="Mermeladas"/>
    <n v="3"/>
  </r>
  <r>
    <n v="9"/>
    <s v="La Araucanía"/>
    <n v="9120"/>
    <s v="Villarrica"/>
    <n v="100104"/>
    <s v="Frutos de pepita"/>
    <x v="27"/>
    <x v="27"/>
    <n v="1"/>
    <s v="Artesanal"/>
    <n v="14"/>
    <s v="Mermeladas"/>
    <n v="3"/>
  </r>
  <r>
    <n v="9"/>
    <s v="La Araucanía"/>
    <n v="9120"/>
    <s v="Villarrica"/>
    <n v="100101"/>
    <s v="Berries"/>
    <x v="44"/>
    <x v="44"/>
    <n v="1"/>
    <s v="Artesanal"/>
    <n v="14"/>
    <s v="Mermeladas"/>
    <n v="3"/>
  </r>
  <r>
    <n v="9"/>
    <s v="La Araucanía"/>
    <n v="9120"/>
    <s v="Villarrica"/>
    <n v="100112"/>
    <s v="Hortalizas"/>
    <x v="12"/>
    <x v="12"/>
    <n v="1"/>
    <s v="Artesanal"/>
    <n v="14"/>
    <s v="Mermeladas"/>
    <n v="3"/>
  </r>
  <r>
    <n v="9"/>
    <s v="La Araucanía"/>
    <n v="9120"/>
    <s v="Villarrica"/>
    <n v="100101"/>
    <s v="Berries"/>
    <x v="15"/>
    <x v="15"/>
    <n v="1"/>
    <s v="Artesanal"/>
    <n v="14"/>
    <s v="Mermeladas"/>
    <n v="3"/>
  </r>
  <r>
    <n v="9"/>
    <s v="La Araucanía"/>
    <n v="9201"/>
    <s v="Angol"/>
    <n v="100103"/>
    <s v="Frutos de hueso (carozo)"/>
    <x v="14"/>
    <x v="14"/>
    <n v="2"/>
    <s v="Industrial"/>
    <n v="14"/>
    <s v="Mermeladas"/>
    <n v="3"/>
  </r>
  <r>
    <n v="9"/>
    <s v="La Araucanía"/>
    <n v="9201"/>
    <s v="Angol"/>
    <n v="100101"/>
    <s v="Berries"/>
    <x v="15"/>
    <x v="15"/>
    <n v="2"/>
    <s v="Industrial"/>
    <n v="14"/>
    <s v="Mermeladas"/>
    <n v="3"/>
  </r>
  <r>
    <n v="9"/>
    <s v="La Araucanía"/>
    <n v="9201"/>
    <s v="Angol"/>
    <n v="100101"/>
    <s v="Berries"/>
    <x v="19"/>
    <x v="19"/>
    <n v="2"/>
    <s v="Industrial"/>
    <n v="14"/>
    <s v="Mermeladas"/>
    <n v="3"/>
  </r>
  <r>
    <n v="9"/>
    <s v="La Araucanía"/>
    <n v="9114"/>
    <s v="Pitrufquén"/>
    <n v="100101"/>
    <s v="Berries"/>
    <x v="11"/>
    <x v="11"/>
    <n v="1"/>
    <s v="Artesanal"/>
    <n v="14"/>
    <s v="Mermeladas"/>
    <n v="3"/>
  </r>
  <r>
    <n v="9"/>
    <s v="La Araucanía"/>
    <n v="9114"/>
    <s v="Pitrufquén"/>
    <n v="100101"/>
    <s v="Berries"/>
    <x v="15"/>
    <x v="15"/>
    <n v="1"/>
    <s v="Artesanal"/>
    <n v="14"/>
    <s v="Mermeladas"/>
    <n v="3"/>
  </r>
  <r>
    <n v="9"/>
    <s v="La Araucanía"/>
    <n v="9101"/>
    <s v="Temuco"/>
    <n v="100101"/>
    <s v="Berries"/>
    <x v="11"/>
    <x v="11"/>
    <n v="1"/>
    <s v="Artesanal"/>
    <n v="14"/>
    <s v="Mermeladas"/>
    <n v="3"/>
  </r>
  <r>
    <n v="9"/>
    <s v="La Araucanía"/>
    <n v="9101"/>
    <s v="Temuco"/>
    <n v="100103"/>
    <s v="Frutos de hueso (carozo)"/>
    <x v="5"/>
    <x v="5"/>
    <n v="1"/>
    <s v="Artesanal"/>
    <n v="14"/>
    <s v="Mermeladas"/>
    <n v="3"/>
  </r>
  <r>
    <n v="9"/>
    <s v="La Araucanía"/>
    <n v="9101"/>
    <s v="Temuco"/>
    <n v="100103"/>
    <s v="Frutos de hueso (carozo)"/>
    <x v="14"/>
    <x v="14"/>
    <n v="1"/>
    <s v="Artesanal"/>
    <n v="14"/>
    <s v="Mermeladas"/>
    <n v="2"/>
  </r>
  <r>
    <n v="9"/>
    <s v="La Araucanía"/>
    <n v="9101"/>
    <s v="Temuco"/>
    <n v="100103"/>
    <s v="Frutos de hueso (carozo)"/>
    <x v="6"/>
    <x v="6"/>
    <n v="1"/>
    <s v="Artesanal"/>
    <n v="14"/>
    <s v="Mermeladas"/>
    <n v="2"/>
  </r>
  <r>
    <n v="9"/>
    <s v="La Araucanía"/>
    <n v="9101"/>
    <s v="Temuco"/>
    <n v="100103"/>
    <s v="Frutos de hueso (carozo)"/>
    <x v="22"/>
    <x v="22"/>
    <n v="1"/>
    <s v="Artesanal"/>
    <n v="14"/>
    <s v="Mermeladas"/>
    <n v="3"/>
  </r>
  <r>
    <n v="9"/>
    <s v="La Araucanía"/>
    <n v="9101"/>
    <s v="Temuco"/>
    <n v="100101"/>
    <s v="Berries"/>
    <x v="15"/>
    <x v="15"/>
    <n v="1"/>
    <s v="Artesanal"/>
    <n v="14"/>
    <s v="Mermeladas"/>
    <n v="2"/>
  </r>
  <r>
    <n v="9"/>
    <s v="La Araucanía"/>
    <n v="9101"/>
    <s v="Temuco"/>
    <n v="100101"/>
    <s v="Berries"/>
    <x v="15"/>
    <x v="15"/>
    <n v="1"/>
    <s v="Artesanal"/>
    <n v="14"/>
    <s v="Mermeladas"/>
    <n v="2"/>
  </r>
  <r>
    <n v="9"/>
    <s v="La Araucanía"/>
    <n v="9101"/>
    <s v="Temuco"/>
    <n v="100103"/>
    <s v="Frutos de hueso (carozo)"/>
    <x v="18"/>
    <x v="18"/>
    <n v="1"/>
    <s v="Artesanal"/>
    <n v="14"/>
    <s v="Mermeladas"/>
    <n v="3"/>
  </r>
  <r>
    <n v="9"/>
    <s v="La Araucanía"/>
    <n v="9101"/>
    <s v="Temuco"/>
    <n v="100104"/>
    <s v="Frutos de pepita"/>
    <x v="28"/>
    <x v="28"/>
    <n v="1"/>
    <s v="Artesanal"/>
    <n v="14"/>
    <s v="Mermeladas"/>
    <n v="3"/>
  </r>
  <r>
    <n v="9"/>
    <s v="La Araucanía"/>
    <n v="9101"/>
    <s v="Temuco"/>
    <n v="100104"/>
    <s v="Frutos de pepita"/>
    <x v="4"/>
    <x v="4"/>
    <n v="1"/>
    <s v="Artesanal"/>
    <n v="14"/>
    <s v="Mermeladas"/>
    <n v="3"/>
  </r>
  <r>
    <n v="9"/>
    <s v="La Araucanía"/>
    <n v="9101"/>
    <s v="Temuco"/>
    <n v="100101"/>
    <s v="Berries"/>
    <x v="44"/>
    <x v="44"/>
    <n v="1"/>
    <s v="Artesanal"/>
    <n v="14"/>
    <s v="Mermeladas"/>
    <n v="2"/>
  </r>
  <r>
    <n v="9"/>
    <s v="La Araucanía"/>
    <n v="9101"/>
    <s v="Temuco"/>
    <n v="100104"/>
    <s v="Frutos de pepita"/>
    <x v="27"/>
    <x v="27"/>
    <n v="1"/>
    <s v="Artesanal"/>
    <n v="14"/>
    <s v="Mermeladas"/>
    <n v="3"/>
  </r>
  <r>
    <n v="9"/>
    <s v="La Araucanía"/>
    <n v="9211"/>
    <s v="Victoria"/>
    <n v="100101"/>
    <s v="Berries"/>
    <x v="11"/>
    <x v="11"/>
    <n v="1"/>
    <s v="Artesanal"/>
    <n v="14"/>
    <s v="Mermeladas"/>
    <n v="2"/>
  </r>
  <r>
    <n v="9"/>
    <s v="La Araucanía"/>
    <n v="9211"/>
    <s v="Victoria"/>
    <n v="100103"/>
    <s v="Frutos de hueso (carozo)"/>
    <x v="14"/>
    <x v="14"/>
    <n v="1"/>
    <s v="Artesanal"/>
    <n v="14"/>
    <s v="Mermeladas"/>
    <n v="2"/>
  </r>
  <r>
    <n v="9"/>
    <s v="La Araucanía"/>
    <n v="9211"/>
    <s v="Victoria"/>
    <n v="100103"/>
    <s v="Frutos de hueso (carozo)"/>
    <x v="22"/>
    <x v="22"/>
    <n v="1"/>
    <s v="Artesanal"/>
    <n v="14"/>
    <s v="Mermeladas"/>
    <n v="2"/>
  </r>
  <r>
    <n v="9"/>
    <s v="La Araucanía"/>
    <n v="9211"/>
    <s v="Victoria"/>
    <n v="100101"/>
    <s v="Berries"/>
    <x v="15"/>
    <x v="15"/>
    <n v="1"/>
    <s v="Artesanal"/>
    <n v="14"/>
    <s v="Mermeladas"/>
    <n v="2"/>
  </r>
  <r>
    <n v="9"/>
    <s v="La Araucanía"/>
    <n v="9211"/>
    <s v="Victoria"/>
    <n v="100102"/>
    <s v="Cítricos"/>
    <x v="36"/>
    <x v="36"/>
    <n v="1"/>
    <s v="Artesanal"/>
    <n v="14"/>
    <s v="Mermeladas"/>
    <n v="2"/>
  </r>
  <r>
    <n v="9"/>
    <s v="La Araucanía"/>
    <n v="9120"/>
    <s v="Villarrica"/>
    <n v="100101"/>
    <s v="Berries"/>
    <x v="11"/>
    <x v="11"/>
    <n v="1"/>
    <s v="Artesanal"/>
    <n v="14"/>
    <s v="Mermeladas"/>
    <n v="3"/>
  </r>
  <r>
    <n v="9"/>
    <s v="La Araucanía"/>
    <n v="9120"/>
    <s v="Villarrica"/>
    <n v="100103"/>
    <s v="Frutos de hueso (carozo)"/>
    <x v="14"/>
    <x v="14"/>
    <n v="1"/>
    <s v="Artesanal"/>
    <n v="14"/>
    <s v="Mermeladas"/>
    <n v="3"/>
  </r>
  <r>
    <n v="9"/>
    <s v="La Araucanía"/>
    <n v="9120"/>
    <s v="Villarrica"/>
    <n v="100103"/>
    <s v="Frutos de hueso (carozo)"/>
    <x v="6"/>
    <x v="6"/>
    <n v="1"/>
    <s v="Artesanal"/>
    <n v="14"/>
    <s v="Mermeladas"/>
    <n v="3"/>
  </r>
  <r>
    <n v="9"/>
    <s v="La Araucanía"/>
    <n v="9120"/>
    <s v="Villarrica"/>
    <n v="100101"/>
    <s v="Berries"/>
    <x v="15"/>
    <x v="15"/>
    <n v="1"/>
    <s v="Artesanal"/>
    <n v="14"/>
    <s v="Mermeladas"/>
    <n v="3"/>
  </r>
  <r>
    <n v="9"/>
    <s v="La Araucanía"/>
    <n v="9120"/>
    <s v="Villarrica"/>
    <n v="100102"/>
    <s v="Cítricos"/>
    <x v="46"/>
    <x v="46"/>
    <n v="1"/>
    <s v="Artesanal"/>
    <n v="14"/>
    <s v="Mermeladas"/>
    <n v="3"/>
  </r>
  <r>
    <n v="9"/>
    <s v="La Araucanía"/>
    <n v="9120"/>
    <s v="Villarrica"/>
    <n v="100101"/>
    <s v="Berries"/>
    <x v="44"/>
    <x v="44"/>
    <n v="1"/>
    <s v="Artesanal"/>
    <n v="14"/>
    <s v="Mermeladas"/>
    <n v="3"/>
  </r>
  <r>
    <n v="9"/>
    <s v="La Araucanía"/>
    <n v="9120"/>
    <s v="Villarrica"/>
    <n v="100104"/>
    <s v="Frutos de pepita"/>
    <x v="27"/>
    <x v="27"/>
    <n v="1"/>
    <s v="Artesanal"/>
    <n v="14"/>
    <s v="Mermeladas"/>
    <n v="3"/>
  </r>
  <r>
    <n v="9"/>
    <s v="La Araucanía"/>
    <n v="9120"/>
    <s v="Villarrica"/>
    <n v="100102"/>
    <s v="Cítricos"/>
    <x v="36"/>
    <x v="36"/>
    <n v="1"/>
    <s v="Artesanal"/>
    <n v="14"/>
    <s v="Mermeladas"/>
    <n v="3"/>
  </r>
  <r>
    <n v="9"/>
    <s v="La Araucanía"/>
    <n v="9120"/>
    <s v="Villarrica"/>
    <n v="100107"/>
    <s v="Otros"/>
    <x v="53"/>
    <x v="53"/>
    <n v="1"/>
    <s v="Artesanal"/>
    <n v="14"/>
    <s v="Mermeladas"/>
    <n v="3"/>
  </r>
  <r>
    <n v="9"/>
    <s v="La Araucanía"/>
    <n v="9201"/>
    <s v="Angol"/>
    <n v="100103"/>
    <s v="Frutos de hueso (carozo)"/>
    <x v="3"/>
    <x v="3"/>
    <n v="1"/>
    <s v="Artesanal"/>
    <n v="14"/>
    <s v="Mermeladas"/>
    <n v="3"/>
  </r>
  <r>
    <n v="9"/>
    <s v="La Araucanía"/>
    <n v="9120"/>
    <s v="Villarrica"/>
    <n v="100102"/>
    <s v="Cítricos"/>
    <x v="36"/>
    <x v="36"/>
    <n v="1"/>
    <s v="Artesanal"/>
    <n v="14"/>
    <s v="Mermeladas"/>
    <n v="3"/>
  </r>
  <r>
    <n v="9"/>
    <s v="La Araucanía"/>
    <n v="9120"/>
    <s v="Villarrica"/>
    <n v="100101"/>
    <s v="Berries"/>
    <x v="11"/>
    <x v="11"/>
    <n v="1"/>
    <s v="Artesanal"/>
    <n v="14"/>
    <s v="Mermeladas"/>
    <n v="3"/>
  </r>
  <r>
    <n v="9"/>
    <s v="La Araucanía"/>
    <n v="9120"/>
    <s v="Villarrica"/>
    <n v="100103"/>
    <s v="Frutos de hueso (carozo)"/>
    <x v="21"/>
    <x v="21"/>
    <n v="1"/>
    <s v="Artesanal"/>
    <n v="14"/>
    <s v="Mermeladas"/>
    <n v="3"/>
  </r>
  <r>
    <n v="9"/>
    <s v="La Araucanía"/>
    <n v="9120"/>
    <s v="Villarrica"/>
    <n v="100101"/>
    <s v="Berries"/>
    <x v="44"/>
    <x v="44"/>
    <n v="1"/>
    <s v="Artesanal"/>
    <n v="14"/>
    <s v="Mermeladas"/>
    <n v="3"/>
  </r>
  <r>
    <n v="9"/>
    <s v="La Araucanía"/>
    <n v="9120"/>
    <s v="Villarrica"/>
    <n v="100104"/>
    <s v="Frutos de pepita"/>
    <x v="27"/>
    <x v="27"/>
    <n v="1"/>
    <s v="Artesanal"/>
    <n v="14"/>
    <s v="Mermeladas"/>
    <n v="3"/>
  </r>
  <r>
    <n v="9"/>
    <s v="La Araucanía"/>
    <n v="9120"/>
    <s v="Villarrica"/>
    <n v="100105"/>
    <s v="Frutos secos"/>
    <x v="20"/>
    <x v="20"/>
    <n v="1"/>
    <s v="Artesanal"/>
    <n v="14"/>
    <s v="Mermeladas"/>
    <n v="3"/>
  </r>
  <r>
    <n v="9"/>
    <s v="La Araucanía"/>
    <n v="9120"/>
    <s v="Villarrica"/>
    <n v="100103"/>
    <s v="Frutos de hueso (carozo)"/>
    <x v="6"/>
    <x v="6"/>
    <n v="1"/>
    <s v="Artesanal"/>
    <n v="14"/>
    <s v="Mermeladas"/>
    <n v="3"/>
  </r>
  <r>
    <n v="9"/>
    <s v="La Araucanía"/>
    <n v="9120"/>
    <s v="Villarrica"/>
    <n v="100103"/>
    <s v="Frutos de hueso (carozo)"/>
    <x v="18"/>
    <x v="18"/>
    <n v="1"/>
    <s v="Artesanal"/>
    <n v="14"/>
    <s v="Mermeladas"/>
    <n v="3"/>
  </r>
  <r>
    <n v="9"/>
    <s v="La Araucanía"/>
    <n v="9120"/>
    <s v="Villarrica"/>
    <n v="100101"/>
    <s v="Berries"/>
    <x v="15"/>
    <x v="15"/>
    <n v="1"/>
    <s v="Artesanal"/>
    <n v="14"/>
    <s v="Mermeladas"/>
    <n v="3"/>
  </r>
  <r>
    <n v="9"/>
    <s v="La Araucanía"/>
    <n v="9120"/>
    <s v="Villarrica"/>
    <n v="100101"/>
    <s v="Berries"/>
    <x v="23"/>
    <x v="23"/>
    <n v="1"/>
    <s v="Artesanal"/>
    <n v="14"/>
    <s v="Mermeladas"/>
    <n v="3"/>
  </r>
  <r>
    <n v="9"/>
    <s v="La Araucanía"/>
    <n v="9201"/>
    <s v="Angol"/>
    <n v="100101"/>
    <s v="Berries"/>
    <x v="11"/>
    <x v="11"/>
    <n v="2"/>
    <s v="Industrial"/>
    <n v="14"/>
    <s v="Mermeladas"/>
    <n v="3"/>
  </r>
  <r>
    <n v="9"/>
    <s v="La Araucanía"/>
    <n v="9201"/>
    <s v="Angol"/>
    <n v="100103"/>
    <s v="Frutos de hueso (carozo)"/>
    <x v="3"/>
    <x v="3"/>
    <n v="2"/>
    <s v="Industrial"/>
    <n v="14"/>
    <s v="Mermeladas"/>
    <n v="3"/>
  </r>
  <r>
    <n v="9"/>
    <s v="La Araucanía"/>
    <n v="9201"/>
    <s v="Angol"/>
    <n v="100101"/>
    <s v="Berries"/>
    <x v="15"/>
    <x v="15"/>
    <n v="2"/>
    <s v="Industrial"/>
    <n v="14"/>
    <s v="Mermeladas"/>
    <n v="3"/>
  </r>
  <r>
    <n v="9"/>
    <s v="La Araucanía"/>
    <n v="9120"/>
    <s v="Villarrica"/>
    <n v="100101"/>
    <s v="Berries"/>
    <x v="11"/>
    <x v="11"/>
    <n v="1"/>
    <s v="Artesanal"/>
    <n v="14"/>
    <s v="Mermeladas"/>
    <n v="3"/>
  </r>
  <r>
    <n v="9"/>
    <s v="La Araucanía"/>
    <n v="9120"/>
    <s v="Villarrica"/>
    <n v="100101"/>
    <s v="Berries"/>
    <x v="15"/>
    <x v="15"/>
    <n v="1"/>
    <s v="Artesanal"/>
    <n v="14"/>
    <s v="Mermeladas"/>
    <n v="3"/>
  </r>
  <r>
    <n v="9"/>
    <s v="La Araucanía"/>
    <n v="9120"/>
    <s v="Villarrica"/>
    <n v="100103"/>
    <s v="Frutos de hueso (carozo)"/>
    <x v="18"/>
    <x v="18"/>
    <n v="1"/>
    <s v="Artesanal"/>
    <n v="14"/>
    <s v="Mermeladas"/>
    <n v="3"/>
  </r>
  <r>
    <n v="9"/>
    <s v="La Araucanía"/>
    <n v="9120"/>
    <s v="Villarrica"/>
    <n v="100104"/>
    <s v="Frutos de pepita"/>
    <x v="27"/>
    <x v="27"/>
    <n v="1"/>
    <s v="Artesanal"/>
    <n v="14"/>
    <s v="Mermeladas"/>
    <n v="3"/>
  </r>
  <r>
    <n v="9"/>
    <s v="La Araucanía"/>
    <n v="9201"/>
    <s v="Angol"/>
    <n v="100101"/>
    <s v="Berries"/>
    <x v="11"/>
    <x v="11"/>
    <n v="1"/>
    <s v="Artesanal"/>
    <n v="14"/>
    <s v="Mermeladas"/>
    <n v="3"/>
  </r>
  <r>
    <n v="9"/>
    <s v="La Araucanía"/>
    <n v="9201"/>
    <s v="Angol"/>
    <n v="100103"/>
    <s v="Frutos de hueso (carozo)"/>
    <x v="14"/>
    <x v="14"/>
    <n v="1"/>
    <s v="Artesanal"/>
    <n v="14"/>
    <s v="Mermeladas"/>
    <n v="3"/>
  </r>
  <r>
    <n v="9"/>
    <s v="La Araucanía"/>
    <n v="9201"/>
    <s v="Angol"/>
    <n v="100101"/>
    <s v="Berries"/>
    <x v="15"/>
    <x v="15"/>
    <n v="1"/>
    <s v="Artesanal"/>
    <n v="14"/>
    <s v="Mermeladas"/>
    <n v="3"/>
  </r>
  <r>
    <n v="9"/>
    <s v="La Araucanía"/>
    <n v="9201"/>
    <s v="Angol"/>
    <n v="100101"/>
    <s v="Berries"/>
    <x v="19"/>
    <x v="19"/>
    <n v="1"/>
    <s v="Artesanal"/>
    <n v="14"/>
    <s v="Mermeladas"/>
    <n v="3"/>
  </r>
  <r>
    <n v="9"/>
    <s v="La Araucanía"/>
    <n v="9120"/>
    <s v="Villarrica"/>
    <n v="100101"/>
    <s v="Berries"/>
    <x v="11"/>
    <x v="11"/>
    <n v="1"/>
    <s v="Artesanal"/>
    <n v="14"/>
    <s v="Mermeladas"/>
    <n v="3"/>
  </r>
  <r>
    <n v="9"/>
    <s v="La Araucanía"/>
    <n v="9120"/>
    <s v="Villarrica"/>
    <n v="100103"/>
    <s v="Frutos de hueso (carozo)"/>
    <x v="14"/>
    <x v="14"/>
    <n v="1"/>
    <s v="Artesanal"/>
    <n v="14"/>
    <s v="Mermeladas"/>
    <n v="3"/>
  </r>
  <r>
    <n v="9"/>
    <s v="La Araucanía"/>
    <n v="9120"/>
    <s v="Villarrica"/>
    <n v="100103"/>
    <s v="Frutos de hueso (carozo)"/>
    <x v="6"/>
    <x v="6"/>
    <n v="1"/>
    <s v="Artesanal"/>
    <n v="14"/>
    <s v="Mermeladas"/>
    <n v="3"/>
  </r>
  <r>
    <n v="9"/>
    <s v="La Araucanía"/>
    <n v="9120"/>
    <s v="Villarrica"/>
    <n v="100101"/>
    <s v="Berries"/>
    <x v="15"/>
    <x v="15"/>
    <n v="1"/>
    <s v="Artesanal"/>
    <n v="14"/>
    <s v="Mermeladas"/>
    <n v="3"/>
  </r>
  <r>
    <n v="9"/>
    <s v="La Araucanía"/>
    <n v="9120"/>
    <s v="Villarrica"/>
    <n v="100103"/>
    <s v="Frutos de hueso (carozo)"/>
    <x v="18"/>
    <x v="18"/>
    <n v="1"/>
    <s v="Artesanal"/>
    <n v="14"/>
    <s v="Mermeladas"/>
    <n v="3"/>
  </r>
  <r>
    <n v="9"/>
    <s v="La Araucanía"/>
    <n v="9120"/>
    <s v="Villarrica"/>
    <n v="100101"/>
    <s v="Berries"/>
    <x v="44"/>
    <x v="44"/>
    <n v="1"/>
    <s v="Artesanal"/>
    <n v="14"/>
    <s v="Mermeladas"/>
    <n v="3"/>
  </r>
  <r>
    <n v="9"/>
    <s v="La Araucanía"/>
    <n v="9120"/>
    <s v="Villarrica"/>
    <n v="100104"/>
    <s v="Frutos de pepita"/>
    <x v="27"/>
    <x v="27"/>
    <n v="1"/>
    <s v="Artesanal"/>
    <n v="14"/>
    <s v="Mermeladas"/>
    <n v="3"/>
  </r>
  <r>
    <n v="9"/>
    <s v="La Araucanía"/>
    <n v="9120"/>
    <s v="Villarrica"/>
    <n v="100102"/>
    <s v="Cítricos"/>
    <x v="36"/>
    <x v="36"/>
    <n v="1"/>
    <s v="Artesanal"/>
    <n v="14"/>
    <s v="Mermeladas"/>
    <n v="3"/>
  </r>
  <r>
    <n v="13"/>
    <s v="Metropolitana"/>
    <n v="13402"/>
    <s v="Buin"/>
    <n v="100101"/>
    <s v="Berries"/>
    <x v="11"/>
    <x v="11"/>
    <n v="2"/>
    <s v="Industrial"/>
    <n v="14"/>
    <s v="Mermeladas"/>
    <n v="3"/>
  </r>
  <r>
    <n v="13"/>
    <s v="Metropolitana"/>
    <n v="13402"/>
    <s v="Buin"/>
    <n v="100103"/>
    <s v="Frutos de hueso (carozo)"/>
    <x v="14"/>
    <x v="14"/>
    <n v="2"/>
    <s v="Industrial"/>
    <n v="14"/>
    <s v="Mermeladas"/>
    <n v="3"/>
  </r>
  <r>
    <n v="13"/>
    <s v="Metropolitana"/>
    <n v="13402"/>
    <s v="Buin"/>
    <n v="100103"/>
    <s v="Frutos de hueso (carozo)"/>
    <x v="6"/>
    <x v="6"/>
    <n v="2"/>
    <s v="Industrial"/>
    <n v="14"/>
    <s v="Mermeladas"/>
    <n v="3"/>
  </r>
  <r>
    <n v="13"/>
    <s v="Metropolitana"/>
    <n v="13402"/>
    <s v="Buin"/>
    <n v="100103"/>
    <s v="Frutos de hueso (carozo)"/>
    <x v="3"/>
    <x v="3"/>
    <n v="2"/>
    <s v="Industrial"/>
    <n v="14"/>
    <s v="Mermeladas"/>
    <n v="3"/>
  </r>
  <r>
    <n v="13"/>
    <s v="Metropolitana"/>
    <n v="13402"/>
    <s v="Buin"/>
    <n v="100101"/>
    <s v="Berries"/>
    <x v="15"/>
    <x v="15"/>
    <n v="2"/>
    <s v="Industrial"/>
    <n v="14"/>
    <s v="Mermeladas"/>
    <n v="3"/>
  </r>
  <r>
    <n v="13"/>
    <s v="Metropolitana"/>
    <n v="13402"/>
    <s v="Buin"/>
    <n v="100101"/>
    <s v="Berries"/>
    <x v="17"/>
    <x v="17"/>
    <n v="2"/>
    <s v="Industrial"/>
    <n v="14"/>
    <s v="Mermeladas"/>
    <n v="3"/>
  </r>
  <r>
    <n v="13"/>
    <s v="Metropolitana"/>
    <n v="13402"/>
    <s v="Buin"/>
    <n v="100101"/>
    <s v="Berries"/>
    <x v="19"/>
    <x v="19"/>
    <n v="2"/>
    <s v="Industrial"/>
    <n v="14"/>
    <s v="Mermeladas"/>
    <n v="3"/>
  </r>
  <r>
    <n v="13"/>
    <s v="Metropolitana"/>
    <n v="13402"/>
    <s v="Buin"/>
    <n v="100104"/>
    <s v="Frutos de pepita"/>
    <x v="27"/>
    <x v="27"/>
    <n v="2"/>
    <s v="Industrial"/>
    <n v="14"/>
    <s v="Mermeladas"/>
    <n v="3"/>
  </r>
  <r>
    <n v="13"/>
    <s v="Metropolitana"/>
    <n v="13402"/>
    <s v="Buin"/>
    <n v="100102"/>
    <s v="Cítricos"/>
    <x v="36"/>
    <x v="36"/>
    <n v="2"/>
    <s v="Industrial"/>
    <n v="14"/>
    <s v="Mermeladas"/>
    <n v="3"/>
  </r>
  <r>
    <n v="13"/>
    <s v="Metropolitana"/>
    <n v="13503"/>
    <s v="Curacaví"/>
    <n v="100103"/>
    <s v="Frutos de hueso (carozo)"/>
    <x v="6"/>
    <x v="6"/>
    <n v="2"/>
    <s v="Industrial"/>
    <n v="14"/>
    <s v="Mermeladas"/>
    <n v="3"/>
  </r>
  <r>
    <n v="13"/>
    <s v="Metropolitana"/>
    <n v="13503"/>
    <s v="Curacaví"/>
    <n v="100101"/>
    <s v="Berries"/>
    <x v="15"/>
    <x v="15"/>
    <n v="2"/>
    <s v="Industrial"/>
    <n v="14"/>
    <s v="Mermeladas"/>
    <n v="3"/>
  </r>
  <r>
    <n v="13"/>
    <s v="Metropolitana"/>
    <n v="13503"/>
    <s v="Curacaví"/>
    <n v="100104"/>
    <s v="Frutos de pepita"/>
    <x v="4"/>
    <x v="4"/>
    <n v="2"/>
    <s v="Industrial"/>
    <n v="14"/>
    <s v="Mermeladas"/>
    <n v="3"/>
  </r>
  <r>
    <n v="13"/>
    <s v="Metropolitana"/>
    <n v="13503"/>
    <s v="Curacaví"/>
    <n v="100101"/>
    <s v="Berries"/>
    <x v="19"/>
    <x v="19"/>
    <n v="2"/>
    <s v="Industrial"/>
    <n v="14"/>
    <s v="Mermeladas"/>
    <n v="3"/>
  </r>
  <r>
    <n v="13"/>
    <s v="Metropolitana"/>
    <n v="13503"/>
    <s v="Curacaví"/>
    <n v="100102"/>
    <s v="Cítricos"/>
    <x v="36"/>
    <x v="36"/>
    <n v="2"/>
    <s v="Industrial"/>
    <n v="14"/>
    <s v="Mermeladas"/>
    <n v="3"/>
  </r>
  <r>
    <n v="13"/>
    <s v="Metropolitana"/>
    <n v="13604"/>
    <s v="Padre Hurtado"/>
    <n v="100103"/>
    <s v="Frutos de hueso (carozo)"/>
    <x v="6"/>
    <x v="6"/>
    <n v="2"/>
    <s v="Industrial"/>
    <n v="14"/>
    <s v="Mermeladas"/>
    <n v="8"/>
  </r>
  <r>
    <n v="13"/>
    <s v="Metropolitana"/>
    <n v="13604"/>
    <s v="Padre Hurtado"/>
    <n v="100103"/>
    <s v="Frutos de hueso (carozo)"/>
    <x v="22"/>
    <x v="22"/>
    <n v="2"/>
    <s v="Industrial"/>
    <n v="14"/>
    <s v="Mermeladas"/>
    <n v="8"/>
  </r>
  <r>
    <n v="13"/>
    <s v="Metropolitana"/>
    <n v="13604"/>
    <s v="Padre Hurtado"/>
    <n v="100101"/>
    <s v="Berries"/>
    <x v="15"/>
    <x v="15"/>
    <n v="2"/>
    <s v="Industrial"/>
    <n v="14"/>
    <s v="Mermeladas"/>
    <n v="8"/>
  </r>
  <r>
    <n v="13"/>
    <s v="Metropolitana"/>
    <n v="13605"/>
    <s v="Peñaflor"/>
    <n v="100103"/>
    <s v="Frutos de hueso (carozo)"/>
    <x v="21"/>
    <x v="21"/>
    <n v="2"/>
    <s v="Industrial"/>
    <n v="14"/>
    <s v="Mermeladas"/>
    <n v="2"/>
  </r>
  <r>
    <n v="13"/>
    <s v="Metropolitana"/>
    <n v="13605"/>
    <s v="Peñaflor"/>
    <n v="100103"/>
    <s v="Frutos de hueso (carozo)"/>
    <x v="6"/>
    <x v="6"/>
    <n v="2"/>
    <s v="Industrial"/>
    <n v="14"/>
    <s v="Mermeladas"/>
    <n v="2"/>
  </r>
  <r>
    <n v="13"/>
    <s v="Metropolitana"/>
    <n v="13605"/>
    <s v="Peñaflor"/>
    <n v="100103"/>
    <s v="Frutos de hueso (carozo)"/>
    <x v="3"/>
    <x v="3"/>
    <n v="2"/>
    <s v="Industrial"/>
    <n v="14"/>
    <s v="Mermeladas"/>
    <n v="2"/>
  </r>
  <r>
    <n v="13"/>
    <s v="Metropolitana"/>
    <n v="13605"/>
    <s v="Peñaflor"/>
    <n v="100104"/>
    <s v="Frutos de pepita"/>
    <x v="4"/>
    <x v="4"/>
    <n v="2"/>
    <s v="Industrial"/>
    <n v="14"/>
    <s v="Mermeladas"/>
    <n v="2"/>
  </r>
  <r>
    <n v="13"/>
    <s v="Metropolitana"/>
    <n v="13125"/>
    <s v="Quilicura"/>
    <n v="100103"/>
    <s v="Frutos de hueso (carozo)"/>
    <x v="14"/>
    <x v="14"/>
    <n v="2"/>
    <s v="Industrial"/>
    <n v="14"/>
    <s v="Mermeladas"/>
    <n v="8"/>
  </r>
  <r>
    <n v="13"/>
    <s v="Metropolitana"/>
    <n v="13125"/>
    <s v="Quilicura"/>
    <n v="100101"/>
    <s v="Berries"/>
    <x v="19"/>
    <x v="19"/>
    <n v="2"/>
    <s v="Industrial"/>
    <n v="14"/>
    <s v="Mermeladas"/>
    <n v="8"/>
  </r>
  <r>
    <n v="13"/>
    <s v="Metropolitana"/>
    <n v="13401"/>
    <s v="San Bernardo"/>
    <n v="100103"/>
    <s v="Frutos de hueso (carozo)"/>
    <x v="5"/>
    <x v="5"/>
    <n v="2"/>
    <s v="Industrial"/>
    <n v="14"/>
    <s v="Mermeladas"/>
    <n v="8"/>
  </r>
  <r>
    <n v="13"/>
    <s v="Metropolitana"/>
    <n v="13401"/>
    <s v="San Bernardo"/>
    <n v="100103"/>
    <s v="Frutos de hueso (carozo)"/>
    <x v="14"/>
    <x v="14"/>
    <n v="2"/>
    <s v="Industrial"/>
    <n v="14"/>
    <s v="Mermeladas"/>
    <n v="8"/>
  </r>
  <r>
    <n v="13"/>
    <s v="Metropolitana"/>
    <n v="13401"/>
    <s v="San Bernardo"/>
    <n v="100103"/>
    <s v="Frutos de hueso (carozo)"/>
    <x v="6"/>
    <x v="6"/>
    <n v="2"/>
    <s v="Industrial"/>
    <n v="14"/>
    <s v="Mermeladas"/>
    <n v="8"/>
  </r>
  <r>
    <n v="13"/>
    <s v="Metropolitana"/>
    <n v="13401"/>
    <s v="San Bernardo"/>
    <n v="100103"/>
    <s v="Frutos de hueso (carozo)"/>
    <x v="3"/>
    <x v="3"/>
    <n v="2"/>
    <s v="Industrial"/>
    <n v="14"/>
    <s v="Mermeladas"/>
    <n v="8"/>
  </r>
  <r>
    <n v="13"/>
    <s v="Metropolitana"/>
    <n v="13401"/>
    <s v="San Bernardo"/>
    <n v="100104"/>
    <s v="Frutos de pepita"/>
    <x v="4"/>
    <x v="4"/>
    <n v="2"/>
    <s v="Industrial"/>
    <n v="14"/>
    <s v="Mermeladas"/>
    <n v="8"/>
  </r>
  <r>
    <n v="13"/>
    <s v="Metropolitana"/>
    <n v="13401"/>
    <s v="San Bernardo"/>
    <n v="100101"/>
    <s v="Berries"/>
    <x v="44"/>
    <x v="44"/>
    <n v="2"/>
    <s v="Industrial"/>
    <n v="14"/>
    <s v="Mermeladas"/>
    <n v="8"/>
  </r>
  <r>
    <n v="13"/>
    <s v="Metropolitana"/>
    <n v="13203"/>
    <s v="San José de Maipo"/>
    <n v="100103"/>
    <s v="Frutos de hueso (carozo)"/>
    <x v="14"/>
    <x v="14"/>
    <n v="1"/>
    <s v="Artesanal"/>
    <n v="14"/>
    <s v="Mermeladas"/>
    <n v="3"/>
  </r>
  <r>
    <n v="13"/>
    <s v="Metropolitana"/>
    <n v="13203"/>
    <s v="San José de Maipo"/>
    <n v="100103"/>
    <s v="Frutos de hueso (carozo)"/>
    <x v="6"/>
    <x v="6"/>
    <n v="1"/>
    <s v="Artesanal"/>
    <n v="14"/>
    <s v="Mermeladas"/>
    <n v="3"/>
  </r>
  <r>
    <n v="13"/>
    <s v="Metropolitana"/>
    <n v="13203"/>
    <s v="San José de Maipo"/>
    <n v="100103"/>
    <s v="Frutos de hueso (carozo)"/>
    <x v="3"/>
    <x v="3"/>
    <n v="1"/>
    <s v="Artesanal"/>
    <n v="14"/>
    <s v="Mermeladas"/>
    <n v="3"/>
  </r>
  <r>
    <n v="13"/>
    <s v="Metropolitana"/>
    <n v="13203"/>
    <s v="San José de Maipo"/>
    <n v="100104"/>
    <s v="Frutos de pepita"/>
    <x v="13"/>
    <x v="13"/>
    <n v="1"/>
    <s v="Artesanal"/>
    <n v="14"/>
    <s v="Mermeladas"/>
    <n v="3"/>
  </r>
  <r>
    <n v="13"/>
    <s v="Metropolitana"/>
    <n v="13402"/>
    <s v="Buin"/>
    <n v="100107"/>
    <s v="Otros"/>
    <x v="24"/>
    <x v="24"/>
    <n v="2"/>
    <s v="Industrial"/>
    <n v="14"/>
    <s v="Mermeladas"/>
    <n v="3"/>
  </r>
  <r>
    <n v="13"/>
    <s v="Metropolitana"/>
    <n v="13503"/>
    <s v="Curacaví"/>
    <n v="100107"/>
    <s v="Otros"/>
    <x v="24"/>
    <x v="24"/>
    <n v="2"/>
    <s v="Industrial"/>
    <n v="14"/>
    <s v="Mermeladas"/>
    <n v="3"/>
  </r>
  <r>
    <n v="13"/>
    <s v="Metropolitana"/>
    <n v="13604"/>
    <s v="Padre Hurtado"/>
    <n v="100107"/>
    <s v="Otros"/>
    <x v="24"/>
    <x v="24"/>
    <n v="2"/>
    <s v="Industrial"/>
    <n v="14"/>
    <s v="Mermeladas"/>
    <n v="3"/>
  </r>
  <r>
    <n v="13"/>
    <s v="Metropolitana"/>
    <n v="13605"/>
    <s v="Peñaflor"/>
    <n v="100107"/>
    <s v="Otros"/>
    <x v="24"/>
    <x v="24"/>
    <n v="2"/>
    <s v="Industrial"/>
    <n v="14"/>
    <s v="Mermeladas"/>
    <n v="2"/>
  </r>
  <r>
    <n v="13"/>
    <s v="Metropolitana"/>
    <n v="13125"/>
    <s v="Quilicura"/>
    <n v="100107"/>
    <s v="Otros"/>
    <x v="24"/>
    <x v="24"/>
    <n v="2"/>
    <s v="Industrial"/>
    <n v="14"/>
    <s v="Mermeladas"/>
    <n v="2"/>
  </r>
  <r>
    <n v="13"/>
    <s v="Metropolitana"/>
    <n v="13402"/>
    <s v="Buin"/>
    <n v="100107"/>
    <s v="Otros"/>
    <x v="24"/>
    <x v="24"/>
    <n v="1"/>
    <s v="Artesanal"/>
    <n v="14"/>
    <s v="Mermeladas"/>
    <n v="8"/>
  </r>
  <r>
    <n v="13"/>
    <s v="Metropolitana"/>
    <n v="13503"/>
    <s v="Curacaví"/>
    <n v="100107"/>
    <s v="Otros"/>
    <x v="24"/>
    <x v="24"/>
    <n v="1"/>
    <s v="Artesanal"/>
    <n v="14"/>
    <s v="Mermeladas"/>
    <n v="3"/>
  </r>
  <r>
    <n v="13"/>
    <s v="Metropolitana"/>
    <n v="13605"/>
    <s v="Peñaflor"/>
    <n v="100107"/>
    <s v="Otros"/>
    <x v="24"/>
    <x v="24"/>
    <n v="2"/>
    <s v="Industrial"/>
    <n v="14"/>
    <s v="Mermeladas"/>
    <n v="2"/>
  </r>
  <r>
    <n v="13"/>
    <s v="Metropolitana"/>
    <n v="13402"/>
    <s v="Buin"/>
    <n v="100103"/>
    <s v="Frutos de hueso (carozo)"/>
    <x v="14"/>
    <x v="14"/>
    <n v="2"/>
    <s v="Industrial"/>
    <n v="14"/>
    <s v="Mermeladas"/>
    <n v="3"/>
  </r>
  <r>
    <n v="13"/>
    <s v="Metropolitana"/>
    <n v="13402"/>
    <s v="Buin"/>
    <n v="100101"/>
    <s v="Berries"/>
    <x v="15"/>
    <x v="15"/>
    <n v="2"/>
    <s v="Industrial"/>
    <n v="14"/>
    <s v="Mermeladas"/>
    <n v="3"/>
  </r>
  <r>
    <n v="13"/>
    <s v="Metropolitana"/>
    <n v="13402"/>
    <s v="Buin"/>
    <n v="100103"/>
    <s v="Frutos de hueso (carozo)"/>
    <x v="6"/>
    <x v="6"/>
    <n v="2"/>
    <s v="Industrial"/>
    <n v="14"/>
    <s v="Mermeladas"/>
    <n v="3"/>
  </r>
  <r>
    <n v="13"/>
    <s v="Metropolitana"/>
    <n v="13402"/>
    <s v="Buin"/>
    <n v="100101"/>
    <s v="Berries"/>
    <x v="44"/>
    <x v="44"/>
    <n v="2"/>
    <s v="Industrial"/>
    <n v="14"/>
    <s v="Mermeladas"/>
    <n v="3"/>
  </r>
  <r>
    <n v="13"/>
    <s v="Metropolitana"/>
    <n v="13402"/>
    <s v="Buin"/>
    <n v="100101"/>
    <s v="Berries"/>
    <x v="11"/>
    <x v="11"/>
    <n v="2"/>
    <s v="Industrial"/>
    <n v="14"/>
    <s v="Mermeladas"/>
    <n v="3"/>
  </r>
  <r>
    <n v="13"/>
    <s v="Metropolitana"/>
    <n v="13402"/>
    <s v="Buin"/>
    <n v="100102"/>
    <s v="Cítricos"/>
    <x v="36"/>
    <x v="36"/>
    <n v="2"/>
    <s v="Industrial"/>
    <n v="14"/>
    <s v="Mermeladas"/>
    <n v="3"/>
  </r>
  <r>
    <n v="13"/>
    <s v="Metropolitana"/>
    <n v="13402"/>
    <s v="Buin"/>
    <n v="100103"/>
    <s v="Frutos de hueso (carozo)"/>
    <x v="3"/>
    <x v="3"/>
    <n v="2"/>
    <s v="Industrial"/>
    <n v="14"/>
    <s v="Mermeladas"/>
    <n v="3"/>
  </r>
  <r>
    <n v="13"/>
    <s v="Metropolitana"/>
    <n v="13503"/>
    <s v="Curacaví"/>
    <n v="100103"/>
    <s v="Frutos de hueso (carozo)"/>
    <x v="3"/>
    <x v="3"/>
    <n v="2"/>
    <s v="Industrial"/>
    <n v="14"/>
    <s v="Mermeladas"/>
    <n v="3"/>
  </r>
  <r>
    <n v="13"/>
    <s v="Metropolitana"/>
    <n v="13503"/>
    <s v="Curacaví"/>
    <n v="100103"/>
    <s v="Frutos de hueso (carozo)"/>
    <x v="6"/>
    <x v="6"/>
    <n v="2"/>
    <s v="Industrial"/>
    <n v="14"/>
    <s v="Mermeladas"/>
    <n v="3"/>
  </r>
  <r>
    <n v="13"/>
    <s v="Metropolitana"/>
    <n v="13503"/>
    <s v="Curacaví"/>
    <n v="100102"/>
    <s v="Cítricos"/>
    <x v="36"/>
    <x v="36"/>
    <n v="2"/>
    <s v="Industrial"/>
    <n v="14"/>
    <s v="Mermeladas"/>
    <n v="3"/>
  </r>
  <r>
    <n v="13"/>
    <s v="Metropolitana"/>
    <n v="13503"/>
    <s v="Curacaví"/>
    <n v="100101"/>
    <s v="Berries"/>
    <x v="44"/>
    <x v="44"/>
    <n v="2"/>
    <s v="Industrial"/>
    <n v="14"/>
    <s v="Mermeladas"/>
    <n v="3"/>
  </r>
  <r>
    <n v="13"/>
    <s v="Metropolitana"/>
    <n v="13605"/>
    <s v="Peñaflor"/>
    <n v="100103"/>
    <s v="Frutos de hueso (carozo)"/>
    <x v="6"/>
    <x v="6"/>
    <n v="2"/>
    <s v="Industrial"/>
    <n v="14"/>
    <s v="Mermeladas"/>
    <n v="2"/>
  </r>
  <r>
    <n v="13"/>
    <s v="Metropolitana"/>
    <n v="13605"/>
    <s v="Peñaflor"/>
    <n v="100104"/>
    <s v="Frutos de pepita"/>
    <x v="4"/>
    <x v="4"/>
    <n v="2"/>
    <s v="Industrial"/>
    <n v="14"/>
    <s v="Mermeladas"/>
    <n v="2"/>
  </r>
  <r>
    <n v="13"/>
    <s v="Metropolitana"/>
    <n v="13605"/>
    <s v="Peñaflor"/>
    <n v="100104"/>
    <s v="Frutos de pepita"/>
    <x v="13"/>
    <x v="13"/>
    <n v="2"/>
    <s v="Industrial"/>
    <n v="14"/>
    <s v="Mermeladas"/>
    <n v="2"/>
  </r>
  <r>
    <n v="13"/>
    <s v="Metropolitana"/>
    <n v="13605"/>
    <s v="Peñaflor"/>
    <n v="100103"/>
    <s v="Frutos de hueso (carozo)"/>
    <x v="18"/>
    <x v="18"/>
    <n v="2"/>
    <s v="Industrial"/>
    <n v="14"/>
    <s v="Mermeladas"/>
    <n v="2"/>
  </r>
  <r>
    <n v="13"/>
    <s v="Metropolitana"/>
    <n v="13605"/>
    <s v="Peñaflor"/>
    <n v="100104"/>
    <s v="Frutos de pepita"/>
    <x v="28"/>
    <x v="28"/>
    <n v="2"/>
    <s v="Industrial"/>
    <n v="14"/>
    <s v="Mermeladas"/>
    <n v="2"/>
  </r>
  <r>
    <n v="13"/>
    <s v="Metropolitana"/>
    <n v="13605"/>
    <s v="Peñaflor"/>
    <n v="100103"/>
    <s v="Frutos de hueso (carozo)"/>
    <x v="3"/>
    <x v="3"/>
    <n v="2"/>
    <s v="Industrial"/>
    <n v="14"/>
    <s v="Mermeladas"/>
    <n v="2"/>
  </r>
  <r>
    <n v="13"/>
    <s v="Metropolitana"/>
    <n v="13605"/>
    <s v="Peñaflor"/>
    <n v="100103"/>
    <s v="Frutos de hueso (carozo)"/>
    <x v="21"/>
    <x v="21"/>
    <n v="2"/>
    <s v="Industrial"/>
    <n v="14"/>
    <s v="Mermeladas"/>
    <n v="2"/>
  </r>
  <r>
    <n v="16"/>
    <s v="Ñuble"/>
    <n v="16101"/>
    <s v="Chillán"/>
    <n v="100102"/>
    <s v="Cítricos"/>
    <x v="36"/>
    <x v="36"/>
    <n v="2"/>
    <s v="Industrial"/>
    <n v="14"/>
    <s v="Mermeladas"/>
    <n v="3"/>
  </r>
  <r>
    <n v="16"/>
    <s v="Ñuble"/>
    <n v="16101"/>
    <s v="Chillán"/>
    <n v="100101"/>
    <s v="Berries"/>
    <x v="17"/>
    <x v="17"/>
    <n v="1"/>
    <s v="Artesanal"/>
    <n v="14"/>
    <s v="Mermeladas"/>
    <n v="3"/>
  </r>
  <r>
    <n v="16"/>
    <s v="Ñuble"/>
    <n v="16101"/>
    <s v="Chillán"/>
    <n v="100101"/>
    <s v="Berries"/>
    <x v="15"/>
    <x v="15"/>
    <n v="1"/>
    <s v="Artesanal"/>
    <n v="14"/>
    <s v="Mermeladas"/>
    <n v="3"/>
  </r>
  <r>
    <n v="16"/>
    <s v="Ñuble"/>
    <n v="16101"/>
    <s v="Chillán"/>
    <n v="100103"/>
    <s v="Frutos de hueso (carozo)"/>
    <x v="5"/>
    <x v="5"/>
    <n v="1"/>
    <s v="Artesanal"/>
    <n v="14"/>
    <s v="Mermeladas"/>
    <n v="3"/>
  </r>
  <r>
    <n v="16"/>
    <s v="Ñuble"/>
    <n v="16101"/>
    <s v="Chillán"/>
    <n v="100101"/>
    <s v="Berries"/>
    <x v="19"/>
    <x v="19"/>
    <n v="1"/>
    <s v="Artesanal"/>
    <n v="14"/>
    <s v="Mermeladas"/>
    <n v="3"/>
  </r>
  <r>
    <n v="16"/>
    <s v="Ñuble"/>
    <n v="16101"/>
    <s v="Chillán"/>
    <n v="100103"/>
    <s v="Frutos de hueso (carozo)"/>
    <x v="3"/>
    <x v="3"/>
    <n v="1"/>
    <s v="Artesanal"/>
    <n v="14"/>
    <s v="Mermeladas"/>
    <n v="3"/>
  </r>
  <r>
    <n v="16"/>
    <s v="Ñuble"/>
    <n v="16101"/>
    <s v="Chillán"/>
    <n v="100103"/>
    <s v="Frutos de hueso (carozo)"/>
    <x v="6"/>
    <x v="6"/>
    <n v="2"/>
    <s v="Industrial"/>
    <n v="14"/>
    <s v="Mermeladas"/>
    <n v="3"/>
  </r>
  <r>
    <n v="16"/>
    <s v="Ñuble"/>
    <n v="16101"/>
    <s v="Chillán"/>
    <n v="100101"/>
    <s v="Berries"/>
    <x v="19"/>
    <x v="19"/>
    <n v="2"/>
    <s v="Industrial"/>
    <n v="14"/>
    <s v="Mermeladas"/>
    <n v="3"/>
  </r>
  <r>
    <n v="16"/>
    <s v="Ñuble"/>
    <n v="16101"/>
    <s v="Chillán"/>
    <n v="100101"/>
    <s v="Berries"/>
    <x v="11"/>
    <x v="11"/>
    <n v="2"/>
    <s v="Industrial"/>
    <n v="14"/>
    <s v="Mermeladas"/>
    <n v="3"/>
  </r>
  <r>
    <n v="16"/>
    <s v="Ñuble"/>
    <n v="16101"/>
    <s v="Chillán"/>
    <n v="100101"/>
    <s v="Berries"/>
    <x v="15"/>
    <x v="15"/>
    <n v="2"/>
    <s v="Industrial"/>
    <n v="14"/>
    <s v="Mermeladas"/>
    <n v="3"/>
  </r>
  <r>
    <n v="16"/>
    <s v="Ñuble"/>
    <n v="16101"/>
    <s v="Chillán"/>
    <n v="100104"/>
    <s v="Frutos de pepita"/>
    <x v="4"/>
    <x v="4"/>
    <n v="1"/>
    <s v="Artesanal"/>
    <n v="14"/>
    <s v="Mermeladas"/>
    <n v="3"/>
  </r>
  <r>
    <n v="16"/>
    <s v="Ñuble"/>
    <n v="16106"/>
    <s v="Pinto"/>
    <n v="100101"/>
    <s v="Berries"/>
    <x v="19"/>
    <x v="19"/>
    <n v="1"/>
    <s v="Artesanal"/>
    <n v="14"/>
    <s v="Mermeladas"/>
    <n v="3"/>
  </r>
  <r>
    <n v="16"/>
    <s v="Ñuble"/>
    <n v="16106"/>
    <s v="Pinto"/>
    <n v="100101"/>
    <s v="Berries"/>
    <x v="15"/>
    <x v="15"/>
    <n v="1"/>
    <s v="Artesanal"/>
    <n v="14"/>
    <s v="Mermeladas"/>
    <n v="3"/>
  </r>
  <r>
    <n v="16"/>
    <s v="Ñuble"/>
    <n v="16106"/>
    <s v="Pinto"/>
    <n v="100101"/>
    <s v="Berries"/>
    <x v="11"/>
    <x v="11"/>
    <n v="1"/>
    <s v="Artesanal"/>
    <n v="14"/>
    <s v="Mermeladas"/>
    <n v="3"/>
  </r>
  <r>
    <n v="1"/>
    <s v="Tarapacá"/>
    <n v="1405"/>
    <s v="Pica"/>
    <n v="100108"/>
    <s v="Tropicales y subtropicales"/>
    <x v="33"/>
    <x v="33"/>
    <n v="1"/>
    <s v="Artesanal"/>
    <n v="15"/>
    <s v="Sirope"/>
    <n v="3"/>
  </r>
  <r>
    <n v="1"/>
    <s v="Tarapacá"/>
    <n v="1405"/>
    <s v="Pica"/>
    <n v="100108"/>
    <s v="Tropicales y subtropicales"/>
    <x v="33"/>
    <x v="33"/>
    <n v="2"/>
    <s v="Industrial"/>
    <n v="15"/>
    <s v="Sirope"/>
    <n v="3"/>
  </r>
  <r>
    <n v="1"/>
    <s v="Tarapacá"/>
    <n v="1405"/>
    <s v="Pica"/>
    <n v="100102"/>
    <s v="Cítricos"/>
    <x v="34"/>
    <x v="34"/>
    <n v="1"/>
    <s v="Artesanal"/>
    <n v="15"/>
    <s v="Sirope"/>
    <n v="3"/>
  </r>
  <r>
    <n v="1"/>
    <s v="Tarapacá"/>
    <n v="1405"/>
    <s v="Pica"/>
    <n v="100108"/>
    <s v="Tropicales y subtropicales"/>
    <x v="0"/>
    <x v="0"/>
    <n v="1"/>
    <s v="Artesanal"/>
    <n v="15"/>
    <s v="Sirope"/>
    <n v="3"/>
  </r>
  <r>
    <n v="1"/>
    <s v="Tarapacá"/>
    <n v="1405"/>
    <s v="Pica"/>
    <n v="100108"/>
    <s v="Tropicales y subtropicales"/>
    <x v="0"/>
    <x v="0"/>
    <n v="2"/>
    <s v="Industrial"/>
    <n v="15"/>
    <s v="Sirope"/>
    <n v="3"/>
  </r>
  <r>
    <n v="1"/>
    <s v="Tarapacá"/>
    <n v="1405"/>
    <s v="Pica"/>
    <n v="100108"/>
    <s v="Tropicales y subtropicales"/>
    <x v="35"/>
    <x v="35"/>
    <n v="1"/>
    <s v="Artesanal"/>
    <n v="15"/>
    <s v="Sirope"/>
    <n v="3"/>
  </r>
  <r>
    <n v="3"/>
    <s v="Atacama"/>
    <n v="3103"/>
    <s v="Tierra Amarilla"/>
    <n v="100109"/>
    <s v="Uva"/>
    <x v="9"/>
    <x v="9"/>
    <n v="2"/>
    <s v="Industrial"/>
    <n v="16"/>
    <s v="Procesadora de pasas"/>
    <n v="6"/>
  </r>
  <r>
    <n v="3"/>
    <s v="Atacama"/>
    <n v="3103"/>
    <s v="Tierra Amarilla"/>
    <n v="100109"/>
    <s v="Uva"/>
    <x v="9"/>
    <x v="9"/>
    <n v="1"/>
    <s v="Artesanal"/>
    <n v="16"/>
    <s v="Procesadora de pasas"/>
    <n v="2"/>
  </r>
  <r>
    <n v="3"/>
    <s v="Atacama"/>
    <n v="3103"/>
    <s v="Tierra Amarilla"/>
    <n v="100109"/>
    <s v="Uva"/>
    <x v="9"/>
    <x v="9"/>
    <n v="1"/>
    <s v="Artesanal"/>
    <n v="16"/>
    <s v="Procesadora de pasas"/>
    <n v="2"/>
  </r>
  <r>
    <n v="3"/>
    <s v="Atacama"/>
    <n v="3103"/>
    <s v="Tierra Amarilla"/>
    <n v="100109"/>
    <s v="Uva"/>
    <x v="9"/>
    <x v="9"/>
    <n v="2"/>
    <s v="Industrial"/>
    <n v="16"/>
    <s v="Procesadora de pasas"/>
    <n v="5"/>
  </r>
  <r>
    <n v="4"/>
    <s v="Coquimbo"/>
    <n v="4303"/>
    <s v="Monte Patria"/>
    <n v="100109"/>
    <s v="Uva"/>
    <x v="9"/>
    <x v="9"/>
    <n v="1"/>
    <s v="Artesanal"/>
    <n v="16"/>
    <s v="Procesadora de pasas"/>
    <n v="2"/>
  </r>
  <r>
    <n v="4"/>
    <s v="Coquimbo"/>
    <n v="4105"/>
    <s v="Paiguano"/>
    <n v="100109"/>
    <s v="Uva"/>
    <x v="9"/>
    <x v="9"/>
    <n v="1"/>
    <s v="Artesanal"/>
    <n v="16"/>
    <s v="Procesadora de pasas"/>
    <n v="5"/>
  </r>
  <r>
    <n v="4"/>
    <s v="Coquimbo"/>
    <n v="4303"/>
    <s v="Monte Patria"/>
    <n v="100109"/>
    <s v="Uva"/>
    <x v="9"/>
    <x v="9"/>
    <n v="1"/>
    <s v="Artesanal"/>
    <n v="16"/>
    <s v="Procesadora de pasas"/>
    <n v="5"/>
  </r>
  <r>
    <n v="4"/>
    <s v="Coquimbo"/>
    <n v="4303"/>
    <s v="Monte Patria"/>
    <n v="100109"/>
    <s v="Uva"/>
    <x v="9"/>
    <x v="9"/>
    <n v="1"/>
    <s v="Artesanal"/>
    <n v="16"/>
    <s v="Procesadora de pasas"/>
    <n v="5"/>
  </r>
  <r>
    <n v="4"/>
    <s v="Coquimbo"/>
    <n v="4303"/>
    <s v="Monte Patria"/>
    <n v="100109"/>
    <s v="Uva"/>
    <x v="9"/>
    <x v="9"/>
    <n v="1"/>
    <s v="Artesanal"/>
    <n v="16"/>
    <s v="Procesadora de pasas"/>
    <n v="5"/>
  </r>
  <r>
    <n v="4"/>
    <s v="Coquimbo"/>
    <n v="4303"/>
    <s v="Monte Patria"/>
    <n v="100109"/>
    <s v="Uva"/>
    <x v="9"/>
    <x v="9"/>
    <n v="1"/>
    <s v="Artesanal"/>
    <n v="16"/>
    <s v="Procesadora de pasas"/>
    <n v="5"/>
  </r>
  <r>
    <n v="4"/>
    <s v="Coquimbo"/>
    <n v="4303"/>
    <s v="Monte Patria"/>
    <n v="100109"/>
    <s v="Uva"/>
    <x v="9"/>
    <x v="9"/>
    <n v="1"/>
    <s v="Artesanal"/>
    <n v="16"/>
    <s v="Procesadora de pasas"/>
    <n v="2"/>
  </r>
  <r>
    <n v="4"/>
    <s v="Coquimbo"/>
    <n v="4303"/>
    <s v="Monte Patria"/>
    <n v="100109"/>
    <s v="Uva"/>
    <x v="9"/>
    <x v="9"/>
    <n v="1"/>
    <s v="Artesanal"/>
    <n v="16"/>
    <s v="Procesadora de pasas"/>
    <n v="2"/>
  </r>
  <r>
    <n v="4"/>
    <s v="Coquimbo"/>
    <n v="4105"/>
    <s v="Paiguano"/>
    <n v="100109"/>
    <s v="Uva"/>
    <x v="9"/>
    <x v="9"/>
    <n v="2"/>
    <s v="Industrial"/>
    <n v="16"/>
    <s v="Procesadora de pasas"/>
    <n v="5"/>
  </r>
  <r>
    <n v="4"/>
    <s v="Coquimbo"/>
    <n v="4105"/>
    <s v="Paiguano"/>
    <n v="100109"/>
    <s v="Uva"/>
    <x v="9"/>
    <x v="9"/>
    <n v="2"/>
    <s v="Industrial"/>
    <n v="16"/>
    <s v="Procesadora de pasas"/>
    <n v="5"/>
  </r>
  <r>
    <n v="4"/>
    <s v="Coquimbo"/>
    <n v="4303"/>
    <s v="Monte Patria"/>
    <n v="100109"/>
    <s v="Uva"/>
    <x v="9"/>
    <x v="9"/>
    <n v="2"/>
    <s v="Industrial"/>
    <n v="16"/>
    <s v="Procesadora de pasas"/>
    <n v="2"/>
  </r>
  <r>
    <n v="4"/>
    <s v="Coquimbo"/>
    <n v="4303"/>
    <s v="Monte Patria"/>
    <n v="100109"/>
    <s v="Uva"/>
    <x v="9"/>
    <x v="9"/>
    <n v="2"/>
    <s v="Industrial"/>
    <n v="16"/>
    <s v="Procesadora de pasas"/>
    <n v="5"/>
  </r>
  <r>
    <n v="5"/>
    <s v="Valparaíso"/>
    <n v="5302"/>
    <s v="Calle Larga"/>
    <n v="100109"/>
    <s v="Uva"/>
    <x v="9"/>
    <x v="9"/>
    <n v="2"/>
    <s v="Industrial"/>
    <n v="16"/>
    <s v="Procesadora de pasas"/>
    <n v="5"/>
  </r>
  <r>
    <n v="5"/>
    <s v="Valparaíso"/>
    <n v="5703"/>
    <s v="Llaillay"/>
    <n v="100109"/>
    <s v="Uva"/>
    <x v="9"/>
    <x v="9"/>
    <n v="2"/>
    <s v="Industrial"/>
    <n v="16"/>
    <s v="Procesadora de pasas"/>
    <n v="5"/>
  </r>
  <r>
    <n v="5"/>
    <s v="Valparaíso"/>
    <n v="5705"/>
    <s v="Putaendo"/>
    <n v="100109"/>
    <s v="Uva"/>
    <x v="9"/>
    <x v="9"/>
    <n v="1"/>
    <s v="Artesanal"/>
    <n v="16"/>
    <s v="Procesadora de pasas"/>
    <n v="6"/>
  </r>
  <r>
    <n v="5"/>
    <s v="Valparaíso"/>
    <n v="5705"/>
    <s v="Putaendo"/>
    <n v="100109"/>
    <s v="Uva"/>
    <x v="9"/>
    <x v="9"/>
    <n v="1"/>
    <s v="Artesanal"/>
    <n v="16"/>
    <s v="Procesadora de pasas"/>
    <n v="5"/>
  </r>
  <r>
    <n v="5"/>
    <s v="Valparaíso"/>
    <n v="5303"/>
    <s v="Rinconada"/>
    <n v="100109"/>
    <s v="Uva"/>
    <x v="9"/>
    <x v="9"/>
    <n v="1"/>
    <s v="Artesanal"/>
    <n v="16"/>
    <s v="Procesadora de pasas"/>
    <n v="2"/>
  </r>
  <r>
    <n v="5"/>
    <s v="Valparaíso"/>
    <n v="5304"/>
    <s v="San Esteban"/>
    <n v="100109"/>
    <s v="Uva"/>
    <x v="9"/>
    <x v="9"/>
    <n v="2"/>
    <s v="Industrial"/>
    <n v="16"/>
    <s v="Procesadora de pasas"/>
    <n v="6"/>
  </r>
  <r>
    <n v="5"/>
    <s v="Valparaíso"/>
    <n v="5701"/>
    <s v="San Felipe"/>
    <n v="100109"/>
    <s v="Uva"/>
    <x v="9"/>
    <x v="9"/>
    <n v="2"/>
    <s v="Industrial"/>
    <n v="16"/>
    <s v="Procesadora de pasas"/>
    <n v="1"/>
  </r>
  <r>
    <n v="5"/>
    <s v="Valparaíso"/>
    <n v="5701"/>
    <s v="San Felipe"/>
    <n v="100109"/>
    <s v="Uva"/>
    <x v="9"/>
    <x v="9"/>
    <n v="2"/>
    <s v="Industrial"/>
    <n v="16"/>
    <s v="Procesadora de pasas"/>
    <n v="1"/>
  </r>
  <r>
    <n v="5"/>
    <s v="Valparaíso"/>
    <n v="5701"/>
    <s v="San Felipe"/>
    <n v="100109"/>
    <s v="Uva"/>
    <x v="9"/>
    <x v="9"/>
    <n v="2"/>
    <s v="Industrial"/>
    <n v="16"/>
    <s v="Procesadora de pasas"/>
    <n v="5"/>
  </r>
  <r>
    <n v="5"/>
    <s v="Valparaíso"/>
    <n v="5701"/>
    <s v="San Felipe"/>
    <n v="100109"/>
    <s v="Uva"/>
    <x v="9"/>
    <x v="9"/>
    <n v="2"/>
    <s v="Industrial"/>
    <n v="16"/>
    <s v="Procesadora de pasas"/>
    <n v="5"/>
  </r>
  <r>
    <n v="5"/>
    <s v="Valparaíso"/>
    <n v="5701"/>
    <s v="San Felipe"/>
    <n v="100109"/>
    <s v="Uva"/>
    <x v="9"/>
    <x v="9"/>
    <n v="2"/>
    <s v="Industrial"/>
    <n v="16"/>
    <s v="Procesadora de pasas"/>
    <n v="5"/>
  </r>
  <r>
    <n v="5"/>
    <s v="Valparaíso"/>
    <n v="5701"/>
    <s v="San Felipe"/>
    <n v="100109"/>
    <s v="Uva"/>
    <x v="9"/>
    <x v="9"/>
    <n v="2"/>
    <s v="Industrial"/>
    <n v="16"/>
    <s v="Procesadora de pasas"/>
    <n v="5"/>
  </r>
  <r>
    <n v="5"/>
    <s v="Valparaíso"/>
    <n v="5701"/>
    <s v="San Felipe"/>
    <n v="100109"/>
    <s v="Uva"/>
    <x v="9"/>
    <x v="9"/>
    <n v="2"/>
    <s v="Industrial"/>
    <n v="16"/>
    <s v="Procesadora de pasas"/>
    <n v="5"/>
  </r>
  <r>
    <n v="5"/>
    <s v="Valparaíso"/>
    <n v="5706"/>
    <s v="Santa María"/>
    <n v="100109"/>
    <s v="Uva"/>
    <x v="9"/>
    <x v="9"/>
    <n v="2"/>
    <s v="Industrial"/>
    <n v="16"/>
    <s v="Procesadora de pasas"/>
    <n v="5"/>
  </r>
  <r>
    <n v="5"/>
    <s v="Valparaíso"/>
    <n v="5302"/>
    <s v="Calle Larga"/>
    <n v="100109"/>
    <s v="Uva"/>
    <x v="9"/>
    <x v="9"/>
    <n v="2"/>
    <s v="Industrial"/>
    <n v="16"/>
    <s v="Procesadora de pasas"/>
    <n v="5"/>
  </r>
  <r>
    <n v="5"/>
    <s v="Valparaíso"/>
    <n v="5701"/>
    <s v="San Felipe"/>
    <n v="100109"/>
    <s v="Uva"/>
    <x v="9"/>
    <x v="9"/>
    <n v="2"/>
    <s v="Industrial"/>
    <n v="16"/>
    <s v="Procesadora de pasas"/>
    <n v="2"/>
  </r>
  <r>
    <n v="5"/>
    <s v="Valparaíso"/>
    <n v="5701"/>
    <s v="San Felipe"/>
    <n v="100109"/>
    <s v="Uva"/>
    <x v="9"/>
    <x v="9"/>
    <n v="2"/>
    <s v="Industrial"/>
    <n v="16"/>
    <s v="Procesadora de pasas"/>
    <n v="6"/>
  </r>
  <r>
    <n v="5"/>
    <s v="Valparaíso"/>
    <n v="5701"/>
    <s v="San Felipe"/>
    <n v="100109"/>
    <s v="Uva"/>
    <x v="9"/>
    <x v="9"/>
    <n v="2"/>
    <s v="Industrial"/>
    <n v="16"/>
    <s v="Procesadora de pasas"/>
    <n v="5"/>
  </r>
  <r>
    <n v="5"/>
    <s v="Valparaíso"/>
    <n v="5701"/>
    <s v="San Felipe"/>
    <n v="100109"/>
    <s v="Uva"/>
    <x v="9"/>
    <x v="9"/>
    <n v="2"/>
    <s v="Industrial"/>
    <n v="16"/>
    <s v="Procesadora de pasas"/>
    <n v="2"/>
  </r>
  <r>
    <n v="5"/>
    <s v="Valparaíso"/>
    <n v="5302"/>
    <s v="Calle Larga"/>
    <n v="100109"/>
    <s v="Uva"/>
    <x v="9"/>
    <x v="9"/>
    <n v="2"/>
    <s v="Industrial"/>
    <n v="16"/>
    <s v="Procesadora de pasas"/>
    <n v="5"/>
  </r>
  <r>
    <n v="5"/>
    <s v="Valparaíso"/>
    <n v="5704"/>
    <s v="Panquehue"/>
    <n v="100109"/>
    <s v="Uva"/>
    <x v="9"/>
    <x v="9"/>
    <n v="2"/>
    <s v="Industrial"/>
    <n v="16"/>
    <s v="Procesadora de pasas"/>
    <n v="5"/>
  </r>
  <r>
    <n v="5"/>
    <s v="Valparaíso"/>
    <n v="5705"/>
    <s v="Putaendo"/>
    <n v="100109"/>
    <s v="Uva"/>
    <x v="9"/>
    <x v="9"/>
    <n v="2"/>
    <s v="Industrial"/>
    <n v="16"/>
    <s v="Procesadora de pasas"/>
    <n v="2"/>
  </r>
  <r>
    <n v="5"/>
    <s v="Valparaíso"/>
    <n v="5705"/>
    <s v="Putaendo"/>
    <n v="100109"/>
    <s v="Uva"/>
    <x v="9"/>
    <x v="9"/>
    <n v="2"/>
    <s v="Industrial"/>
    <n v="16"/>
    <s v="Procesadora de pasas"/>
    <n v="2"/>
  </r>
  <r>
    <n v="5"/>
    <s v="Valparaíso"/>
    <n v="5705"/>
    <s v="Putaendo"/>
    <n v="100109"/>
    <s v="Uva"/>
    <x v="9"/>
    <x v="9"/>
    <n v="2"/>
    <s v="Industrial"/>
    <n v="16"/>
    <s v="Procesadora de pasas"/>
    <n v="2"/>
  </r>
  <r>
    <n v="5"/>
    <s v="Valparaíso"/>
    <n v="5705"/>
    <s v="Putaendo"/>
    <n v="100109"/>
    <s v="Uva"/>
    <x v="9"/>
    <x v="9"/>
    <n v="2"/>
    <s v="Industrial"/>
    <n v="16"/>
    <s v="Procesadora de pasas"/>
    <n v="2"/>
  </r>
  <r>
    <n v="5"/>
    <s v="Valparaíso"/>
    <n v="5705"/>
    <s v="Putaendo"/>
    <n v="100109"/>
    <s v="Uva"/>
    <x v="9"/>
    <x v="9"/>
    <n v="1"/>
    <s v="Artesanal"/>
    <n v="16"/>
    <s v="Procesadora de pasas"/>
    <n v="2"/>
  </r>
  <r>
    <n v="5"/>
    <s v="Valparaíso"/>
    <n v="5705"/>
    <s v="Putaendo"/>
    <n v="100109"/>
    <s v="Uva"/>
    <x v="9"/>
    <x v="9"/>
    <n v="1"/>
    <s v="Artesanal"/>
    <n v="16"/>
    <s v="Procesadora de pasas"/>
    <n v="2"/>
  </r>
  <r>
    <n v="5"/>
    <s v="Valparaíso"/>
    <n v="5705"/>
    <s v="Putaendo"/>
    <n v="100109"/>
    <s v="Uva"/>
    <x v="9"/>
    <x v="9"/>
    <n v="2"/>
    <s v="Industrial"/>
    <n v="16"/>
    <s v="Procesadora de pasas"/>
    <n v="2"/>
  </r>
  <r>
    <n v="5"/>
    <s v="Valparaíso"/>
    <n v="5304"/>
    <s v="San Esteban"/>
    <n v="100109"/>
    <s v="Uva"/>
    <x v="9"/>
    <x v="9"/>
    <n v="2"/>
    <s v="Industrial"/>
    <n v="16"/>
    <s v="Procesadora de pasas"/>
    <n v="5"/>
  </r>
  <r>
    <n v="5"/>
    <s v="Valparaíso"/>
    <n v="5304"/>
    <s v="San Esteban"/>
    <n v="100109"/>
    <s v="Uva"/>
    <x v="9"/>
    <x v="9"/>
    <n v="2"/>
    <s v="Industrial"/>
    <n v="16"/>
    <s v="Procesadora de pasas"/>
    <n v="5"/>
  </r>
  <r>
    <n v="5"/>
    <s v="Valparaíso"/>
    <n v="5701"/>
    <s v="San Felipe"/>
    <n v="100109"/>
    <s v="Uva"/>
    <x v="9"/>
    <x v="9"/>
    <n v="2"/>
    <s v="Industrial"/>
    <n v="16"/>
    <s v="Procesadora de pasas"/>
    <n v="5"/>
  </r>
  <r>
    <n v="5"/>
    <s v="Valparaíso"/>
    <n v="5701"/>
    <s v="San Felipe"/>
    <n v="100109"/>
    <s v="Uva"/>
    <x v="9"/>
    <x v="9"/>
    <n v="2"/>
    <s v="Industrial"/>
    <n v="16"/>
    <s v="Procesadora de pasas"/>
    <n v="5"/>
  </r>
  <r>
    <n v="5"/>
    <s v="Valparaíso"/>
    <n v="5701"/>
    <s v="San Felipe"/>
    <n v="100109"/>
    <s v="Uva"/>
    <x v="9"/>
    <x v="9"/>
    <n v="2"/>
    <s v="Industrial"/>
    <n v="16"/>
    <s v="Procesadora de pasas"/>
    <n v="5"/>
  </r>
  <r>
    <n v="5"/>
    <s v="Valparaíso"/>
    <n v="5701"/>
    <s v="San Felipe"/>
    <n v="100109"/>
    <s v="Uva"/>
    <x v="9"/>
    <x v="9"/>
    <n v="2"/>
    <s v="Industrial"/>
    <n v="16"/>
    <s v="Procesadora de pasas"/>
    <n v="5"/>
  </r>
  <r>
    <n v="5"/>
    <s v="Valparaíso"/>
    <n v="5701"/>
    <s v="San Felipe"/>
    <n v="100109"/>
    <s v="Uva"/>
    <x v="9"/>
    <x v="9"/>
    <n v="2"/>
    <s v="Industrial"/>
    <n v="16"/>
    <s v="Procesadora de pasas"/>
    <n v="5"/>
  </r>
  <r>
    <n v="5"/>
    <s v="Valparaíso"/>
    <n v="5706"/>
    <s v="Santa María"/>
    <n v="100109"/>
    <s v="Uva"/>
    <x v="9"/>
    <x v="9"/>
    <n v="2"/>
    <s v="Industrial"/>
    <n v="16"/>
    <s v="Procesadora de pasas"/>
    <n v="5"/>
  </r>
  <r>
    <n v="5"/>
    <s v="Valparaíso"/>
    <n v="5302"/>
    <s v="Calle Larga"/>
    <n v="100109"/>
    <s v="Uva"/>
    <x v="9"/>
    <x v="9"/>
    <n v="2"/>
    <s v="Industrial"/>
    <n v="16"/>
    <s v="Procesadora de pasas"/>
    <n v="5"/>
  </r>
  <r>
    <n v="5"/>
    <s v="Valparaíso"/>
    <n v="5302"/>
    <s v="Calle Larga"/>
    <n v="100109"/>
    <s v="Uva"/>
    <x v="9"/>
    <x v="9"/>
    <n v="2"/>
    <s v="Industrial"/>
    <n v="16"/>
    <s v="Procesadora de pasas"/>
    <n v="2"/>
  </r>
  <r>
    <n v="5"/>
    <s v="Valparaíso"/>
    <n v="5704"/>
    <s v="Panquehue"/>
    <n v="100109"/>
    <s v="Uva"/>
    <x v="9"/>
    <x v="9"/>
    <n v="2"/>
    <s v="Industrial"/>
    <n v="16"/>
    <s v="Procesadora de pasas"/>
    <n v="5"/>
  </r>
  <r>
    <n v="5"/>
    <s v="Valparaíso"/>
    <n v="5704"/>
    <s v="Panquehue"/>
    <n v="100109"/>
    <s v="Uva"/>
    <x v="9"/>
    <x v="9"/>
    <n v="2"/>
    <s v="Industrial"/>
    <n v="16"/>
    <s v="Procesadora de pasas"/>
    <n v="5"/>
  </r>
  <r>
    <n v="5"/>
    <s v="Valparaíso"/>
    <n v="5705"/>
    <s v="Putaendo"/>
    <n v="100109"/>
    <s v="Uva"/>
    <x v="9"/>
    <x v="9"/>
    <n v="1"/>
    <s v="Artesanal"/>
    <n v="16"/>
    <s v="Procesadora de pasas"/>
    <n v="5"/>
  </r>
  <r>
    <n v="5"/>
    <s v="Valparaíso"/>
    <n v="5705"/>
    <s v="Putaendo"/>
    <n v="100109"/>
    <s v="Uva"/>
    <x v="9"/>
    <x v="9"/>
    <n v="2"/>
    <s v="Industrial"/>
    <n v="16"/>
    <s v="Procesadora de pasas"/>
    <n v="5"/>
  </r>
  <r>
    <n v="5"/>
    <s v="Valparaíso"/>
    <n v="5705"/>
    <s v="Putaendo"/>
    <n v="100109"/>
    <s v="Uva"/>
    <x v="9"/>
    <x v="9"/>
    <n v="2"/>
    <s v="Industrial"/>
    <n v="16"/>
    <s v="Procesadora de pasas"/>
    <n v="5"/>
  </r>
  <r>
    <n v="5"/>
    <s v="Valparaíso"/>
    <n v="5304"/>
    <s v="San Esteban"/>
    <n v="100109"/>
    <s v="Uva"/>
    <x v="9"/>
    <x v="9"/>
    <n v="2"/>
    <s v="Industrial"/>
    <n v="16"/>
    <s v="Procesadora de pasas"/>
    <n v="5"/>
  </r>
  <r>
    <n v="5"/>
    <s v="Valparaíso"/>
    <n v="5304"/>
    <s v="San Esteban"/>
    <n v="100109"/>
    <s v="Uva"/>
    <x v="9"/>
    <x v="9"/>
    <n v="2"/>
    <s v="Industrial"/>
    <n v="16"/>
    <s v="Procesadora de pasas"/>
    <n v="5"/>
  </r>
  <r>
    <n v="5"/>
    <s v="Valparaíso"/>
    <n v="5701"/>
    <s v="San Felipe"/>
    <n v="100109"/>
    <s v="Uva"/>
    <x v="9"/>
    <x v="9"/>
    <n v="2"/>
    <s v="Industrial"/>
    <n v="16"/>
    <s v="Procesadora de pasas"/>
    <n v="5"/>
  </r>
  <r>
    <n v="5"/>
    <s v="Valparaíso"/>
    <n v="5701"/>
    <s v="San Felipe"/>
    <n v="100109"/>
    <s v="Uva"/>
    <x v="9"/>
    <x v="9"/>
    <n v="2"/>
    <s v="Industrial"/>
    <n v="16"/>
    <s v="Procesadora de pasas"/>
    <n v="5"/>
  </r>
  <r>
    <n v="5"/>
    <s v="Valparaíso"/>
    <n v="5701"/>
    <s v="San Felipe"/>
    <n v="100109"/>
    <s v="Uva"/>
    <x v="9"/>
    <x v="9"/>
    <n v="2"/>
    <s v="Industrial"/>
    <n v="16"/>
    <s v="Procesadora de pasas"/>
    <n v="5"/>
  </r>
  <r>
    <n v="5"/>
    <s v="Valparaíso"/>
    <n v="5701"/>
    <s v="San Felipe"/>
    <n v="100109"/>
    <s v="Uva"/>
    <x v="9"/>
    <x v="9"/>
    <n v="2"/>
    <s v="Industrial"/>
    <n v="16"/>
    <s v="Procesadora de pasas"/>
    <n v="5"/>
  </r>
  <r>
    <n v="5"/>
    <s v="Valparaíso"/>
    <n v="5706"/>
    <s v="Santa María"/>
    <n v="100109"/>
    <s v="Uva"/>
    <x v="9"/>
    <x v="9"/>
    <n v="2"/>
    <s v="Industrial"/>
    <n v="16"/>
    <s v="Procesadora de pasas"/>
    <n v="5"/>
  </r>
  <r>
    <n v="5"/>
    <s v="Valparaíso"/>
    <n v="5706"/>
    <s v="Santa María"/>
    <n v="100109"/>
    <s v="Uva"/>
    <x v="9"/>
    <x v="9"/>
    <n v="2"/>
    <s v="Industrial"/>
    <n v="16"/>
    <s v="Procesadora de pasas"/>
    <n v="5"/>
  </r>
  <r>
    <n v="5"/>
    <s v="Valparaíso"/>
    <n v="5706"/>
    <s v="Santa María"/>
    <n v="100109"/>
    <s v="Uva"/>
    <x v="9"/>
    <x v="9"/>
    <n v="2"/>
    <s v="Industrial"/>
    <n v="16"/>
    <s v="Procesadora de pasas"/>
    <n v="5"/>
  </r>
  <r>
    <n v="6"/>
    <s v="O'Higgins"/>
    <n v="6102"/>
    <s v="Codegua"/>
    <n v="100109"/>
    <s v="Uva"/>
    <x v="9"/>
    <x v="9"/>
    <n v="2"/>
    <s v="Industrial"/>
    <n v="16"/>
    <s v="Procesadora de pasas"/>
    <n v="6"/>
  </r>
  <r>
    <n v="6"/>
    <s v="O'Higgins"/>
    <n v="6305"/>
    <s v="Nancagua"/>
    <n v="100109"/>
    <s v="Uva"/>
    <x v="9"/>
    <x v="9"/>
    <n v="1"/>
    <s v="Artesanal"/>
    <n v="16"/>
    <s v="Procesadora de pasas"/>
    <n v="2"/>
  </r>
  <r>
    <n v="6"/>
    <s v="O'Higgins"/>
    <n v="6102"/>
    <s v="Codegua"/>
    <n v="100109"/>
    <s v="Uva"/>
    <x v="9"/>
    <x v="9"/>
    <n v="2"/>
    <s v="Industrial"/>
    <n v="16"/>
    <s v="Procesadora de pasas"/>
    <n v="2"/>
  </r>
  <r>
    <n v="6"/>
    <s v="O'Higgins"/>
    <n v="6102"/>
    <s v="Codegua"/>
    <n v="100109"/>
    <s v="Uva"/>
    <x v="9"/>
    <x v="9"/>
    <n v="2"/>
    <s v="Industrial"/>
    <n v="16"/>
    <s v="Procesadora de pasas"/>
    <n v="5"/>
  </r>
  <r>
    <n v="6"/>
    <s v="O'Higgins"/>
    <n v="6102"/>
    <s v="Codegua"/>
    <n v="100103"/>
    <s v="Frutos de hueso (carozo)"/>
    <x v="21"/>
    <x v="21"/>
    <n v="2"/>
    <s v="Industrial"/>
    <n v="16"/>
    <s v="Procesadora de pasas"/>
    <n v="5"/>
  </r>
  <r>
    <n v="6"/>
    <s v="O'Higgins"/>
    <n v="6102"/>
    <s v="Codegua"/>
    <n v="100109"/>
    <s v="Uva"/>
    <x v="9"/>
    <x v="9"/>
    <n v="2"/>
    <s v="Industrial"/>
    <n v="16"/>
    <s v="Procesadora de pasas"/>
    <n v="6"/>
  </r>
  <r>
    <n v="6"/>
    <s v="O'Higgins"/>
    <n v="6104"/>
    <s v="Coltauco"/>
    <n v="100109"/>
    <s v="Uva"/>
    <x v="9"/>
    <x v="9"/>
    <n v="2"/>
    <s v="Industrial"/>
    <n v="16"/>
    <s v="Procesadora de pasas"/>
    <n v="2"/>
  </r>
  <r>
    <n v="6"/>
    <s v="O'Higgins"/>
    <n v="6102"/>
    <s v="Codegua"/>
    <n v="100109"/>
    <s v="Uva"/>
    <x v="9"/>
    <x v="9"/>
    <n v="2"/>
    <s v="Industrial"/>
    <n v="16"/>
    <s v="Procesadora de pasas"/>
    <n v="6"/>
  </r>
  <r>
    <n v="6"/>
    <s v="O'Higgins"/>
    <n v="6102"/>
    <s v="Codegua"/>
    <n v="100109"/>
    <s v="Uva"/>
    <x v="9"/>
    <x v="9"/>
    <n v="2"/>
    <s v="Industrial"/>
    <n v="16"/>
    <s v="Procesadora de pasas"/>
    <n v="6"/>
  </r>
  <r>
    <n v="16"/>
    <s v="Ñuble"/>
    <n v="16107"/>
    <s v="Quillón"/>
    <n v="100109"/>
    <s v="Uva"/>
    <x v="9"/>
    <x v="9"/>
    <n v="1"/>
    <s v="Artesanal"/>
    <n v="16"/>
    <s v="Procesadora de pasas"/>
    <n v="2"/>
  </r>
  <r>
    <n v="13"/>
    <s v="Metropolitana"/>
    <n v="13603"/>
    <s v="Isla de Maipo"/>
    <n v="100109"/>
    <s v="Uva"/>
    <x v="9"/>
    <x v="9"/>
    <n v="1"/>
    <s v="Artesanal"/>
    <n v="16"/>
    <s v="Procesadora de pasas"/>
    <n v="6"/>
  </r>
  <r>
    <n v="13"/>
    <s v="Metropolitana"/>
    <n v="13404"/>
    <s v="Paine"/>
    <n v="100109"/>
    <s v="Uva"/>
    <x v="9"/>
    <x v="9"/>
    <n v="2"/>
    <s v="Industrial"/>
    <n v="16"/>
    <s v="Procesadora de pasas"/>
    <n v="2"/>
  </r>
  <r>
    <n v="13"/>
    <s v="Metropolitana"/>
    <n v="13402"/>
    <s v="Buin"/>
    <n v="100107"/>
    <s v="Otros"/>
    <x v="24"/>
    <x v="24"/>
    <n v="2"/>
    <s v="Industrial"/>
    <n v="16"/>
    <s v="Procesadora de pasas"/>
    <n v="5"/>
  </r>
  <r>
    <n v="13"/>
    <s v="Metropolitana"/>
    <n v="13404"/>
    <s v="Paine"/>
    <n v="100107"/>
    <s v="Otros"/>
    <x v="24"/>
    <x v="24"/>
    <n v="2"/>
    <s v="Industrial"/>
    <n v="16"/>
    <s v="Procesadora de pasas"/>
    <n v="5"/>
  </r>
  <r>
    <n v="13"/>
    <s v="Metropolitana"/>
    <n v="13303"/>
    <s v="Tiltil"/>
    <n v="100107"/>
    <s v="Otros"/>
    <x v="24"/>
    <x v="24"/>
    <n v="2"/>
    <s v="Industrial"/>
    <n v="16"/>
    <s v="Procesadora de pasas"/>
    <n v="7"/>
  </r>
  <r>
    <n v="13"/>
    <s v="Metropolitana"/>
    <n v="13402"/>
    <s v="Buin"/>
    <n v="100109"/>
    <s v="Uva"/>
    <x v="9"/>
    <x v="9"/>
    <n v="2"/>
    <s v="Industrial"/>
    <n v="16"/>
    <s v="Procesadora de pasas"/>
    <n v="2"/>
  </r>
  <r>
    <n v="13"/>
    <s v="Metropolitana"/>
    <n v="13301"/>
    <s v="Colina"/>
    <n v="100109"/>
    <s v="Uva"/>
    <x v="9"/>
    <x v="9"/>
    <n v="1"/>
    <s v="Artesanal"/>
    <n v="16"/>
    <s v="Procesadora de pasas"/>
    <n v="2"/>
  </r>
  <r>
    <n v="3"/>
    <s v="Atacama"/>
    <n v="3301"/>
    <s v="Vallenar"/>
    <n v="100107"/>
    <s v="Otros"/>
    <x v="54"/>
    <x v="54"/>
    <n v="2"/>
    <s v="Industrial"/>
    <n v="17"/>
    <s v="Elaboración de aceite de jojoba"/>
    <n v="2"/>
  </r>
  <r>
    <n v="4"/>
    <s v="Coquimbo"/>
    <n v="4101"/>
    <s v="La Serena"/>
    <n v="100107"/>
    <s v="Otros"/>
    <x v="54"/>
    <x v="54"/>
    <n v="1"/>
    <s v="Artesanal"/>
    <n v="17"/>
    <s v="Elaboración de aceite de jojoba"/>
    <n v="2"/>
  </r>
  <r>
    <n v="3"/>
    <s v="Atacama"/>
    <n v="3302"/>
    <s v="Alto del Carmen"/>
    <n v="100108"/>
    <s v="Tropicales y subtropicales"/>
    <x v="0"/>
    <x v="0"/>
    <n v="1"/>
    <s v="Artesanal"/>
    <n v="18"/>
    <s v="Congelado-IQF"/>
    <n v="2"/>
  </r>
  <r>
    <n v="4"/>
    <s v="Coquimbo"/>
    <n v="4202"/>
    <s v="Canela"/>
    <n v="100108"/>
    <s v="Tropicales y subtropicales"/>
    <x v="2"/>
    <x v="2"/>
    <n v="2"/>
    <s v="Industrial"/>
    <n v="18"/>
    <s v="Congelado-IQF"/>
    <n v="2"/>
  </r>
  <r>
    <n v="5"/>
    <s v="Valparaíso"/>
    <n v="5401"/>
    <s v="La Ligua"/>
    <n v="100101"/>
    <s v="Berries"/>
    <x v="19"/>
    <x v="19"/>
    <n v="2"/>
    <s v="Industrial"/>
    <n v="18"/>
    <s v="Congelado-IQF"/>
    <n v="2"/>
  </r>
  <r>
    <n v="5"/>
    <s v="Valparaíso"/>
    <n v="5401"/>
    <s v="La Ligua"/>
    <n v="100101"/>
    <s v="Berries"/>
    <x v="11"/>
    <x v="11"/>
    <n v="2"/>
    <s v="Industrial"/>
    <n v="18"/>
    <s v="Congelado-IQF"/>
    <n v="2"/>
  </r>
  <r>
    <n v="5"/>
    <s v="Valparaíso"/>
    <n v="5401"/>
    <s v="La Ligua"/>
    <n v="100107"/>
    <s v="Otros"/>
    <x v="43"/>
    <x v="43"/>
    <n v="2"/>
    <s v="Industrial"/>
    <n v="18"/>
    <s v="Congelado-IQF"/>
    <n v="2"/>
  </r>
  <r>
    <n v="5"/>
    <s v="Valparaíso"/>
    <n v="5401"/>
    <s v="La Ligua"/>
    <n v="100108"/>
    <s v="Tropicales y subtropicales"/>
    <x v="2"/>
    <x v="2"/>
    <n v="2"/>
    <s v="Industrial"/>
    <n v="18"/>
    <s v="Congelado-IQF"/>
    <n v="2"/>
  </r>
  <r>
    <n v="5"/>
    <s v="Valparaíso"/>
    <n v="5401"/>
    <s v="La Ligua"/>
    <n v="100101"/>
    <s v="Berries"/>
    <x v="15"/>
    <x v="15"/>
    <n v="2"/>
    <s v="Industrial"/>
    <n v="18"/>
    <s v="Congelado-IQF"/>
    <n v="2"/>
  </r>
  <r>
    <n v="6"/>
    <s v="O'Higgins"/>
    <n v="6115"/>
    <s v="Rengo"/>
    <n v="100104"/>
    <s v="Frutos de pepita"/>
    <x v="13"/>
    <x v="13"/>
    <n v="2"/>
    <s v="Industrial"/>
    <n v="18"/>
    <s v="Congelado-IQF"/>
    <n v="7"/>
  </r>
  <r>
    <n v="6"/>
    <s v="O'Higgins"/>
    <n v="6117"/>
    <s v="San Vicente"/>
    <n v="100101"/>
    <s v="Berries"/>
    <x v="19"/>
    <x v="19"/>
    <n v="2"/>
    <s v="Industrial"/>
    <n v="18"/>
    <s v="Congelado-IQF"/>
    <n v="7"/>
  </r>
  <r>
    <n v="6"/>
    <s v="O'Higgins"/>
    <n v="6117"/>
    <s v="San Vicente"/>
    <n v="100101"/>
    <s v="Berries"/>
    <x v="15"/>
    <x v="15"/>
    <n v="2"/>
    <s v="Industrial"/>
    <n v="18"/>
    <s v="Congelado-IQF"/>
    <n v="7"/>
  </r>
  <r>
    <n v="6"/>
    <s v="O'Higgins"/>
    <n v="6117"/>
    <s v="San Vicente"/>
    <n v="100101"/>
    <s v="Berries"/>
    <x v="26"/>
    <x v="26"/>
    <n v="2"/>
    <s v="Industrial"/>
    <n v="18"/>
    <s v="Congelado-IQF"/>
    <n v="7"/>
  </r>
  <r>
    <n v="6"/>
    <s v="O'Higgins"/>
    <n v="6115"/>
    <s v="Rengo"/>
    <n v="100104"/>
    <s v="Frutos de pepita"/>
    <x v="13"/>
    <x v="13"/>
    <n v="2"/>
    <s v="Industrial"/>
    <n v="18"/>
    <s v="Congelado-IQF"/>
    <n v="7"/>
  </r>
  <r>
    <n v="7"/>
    <s v="Maule"/>
    <n v="7301"/>
    <s v="Curicó"/>
    <n v="100101"/>
    <s v="Berries"/>
    <x v="15"/>
    <x v="15"/>
    <n v="2"/>
    <s v="Industrial"/>
    <n v="18"/>
    <s v="Congelado-IQF"/>
    <n v="2"/>
  </r>
  <r>
    <n v="7"/>
    <s v="Maule"/>
    <n v="7301"/>
    <s v="Curicó"/>
    <n v="100101"/>
    <s v="Berries"/>
    <x v="26"/>
    <x v="26"/>
    <n v="2"/>
    <s v="Industrial"/>
    <n v="18"/>
    <s v="Congelado-IQF"/>
    <n v="2"/>
  </r>
  <r>
    <n v="7"/>
    <s v="Maule"/>
    <n v="7306"/>
    <s v="Romeral"/>
    <n v="100101"/>
    <s v="Berries"/>
    <x v="15"/>
    <x v="15"/>
    <n v="1"/>
    <s v="Artesanal"/>
    <n v="18"/>
    <s v="Congelado-IQF"/>
    <n v="5"/>
  </r>
  <r>
    <n v="7"/>
    <s v="Maule"/>
    <n v="7306"/>
    <s v="Romeral"/>
    <n v="100101"/>
    <s v="Berries"/>
    <x v="26"/>
    <x v="26"/>
    <n v="1"/>
    <s v="Artesanal"/>
    <n v="18"/>
    <s v="Congelado-IQF"/>
    <n v="5"/>
  </r>
  <r>
    <n v="7"/>
    <s v="Maule"/>
    <n v="7306"/>
    <s v="Romeral"/>
    <n v="100109"/>
    <s v="Uva"/>
    <x v="9"/>
    <x v="9"/>
    <n v="1"/>
    <s v="Artesanal"/>
    <n v="18"/>
    <s v="Congelado-IQF"/>
    <n v="5"/>
  </r>
  <r>
    <n v="7"/>
    <s v="Maule"/>
    <n v="7306"/>
    <s v="Romeral"/>
    <n v="100101"/>
    <s v="Berries"/>
    <x v="15"/>
    <x v="15"/>
    <n v="2"/>
    <s v="Industrial"/>
    <n v="18"/>
    <s v="Congelado-IQF"/>
    <n v="5"/>
  </r>
  <r>
    <n v="7"/>
    <s v="Maule"/>
    <n v="7306"/>
    <s v="Romeral"/>
    <n v="100101"/>
    <s v="Berries"/>
    <x v="15"/>
    <x v="15"/>
    <n v="2"/>
    <s v="Industrial"/>
    <n v="18"/>
    <s v="Congelado-IQF"/>
    <n v="5"/>
  </r>
  <r>
    <n v="7"/>
    <s v="Maule"/>
    <n v="7306"/>
    <s v="Romeral"/>
    <n v="100101"/>
    <s v="Berries"/>
    <x v="15"/>
    <x v="15"/>
    <n v="2"/>
    <s v="Industrial"/>
    <n v="18"/>
    <s v="Congelado-IQF"/>
    <n v="2"/>
  </r>
  <r>
    <n v="7"/>
    <s v="Maule"/>
    <n v="7306"/>
    <s v="Romeral"/>
    <n v="100112"/>
    <s v="Hortalizas"/>
    <x v="12"/>
    <x v="12"/>
    <n v="2"/>
    <s v="Industrial"/>
    <n v="18"/>
    <s v="Congelado-IQF"/>
    <n v="2"/>
  </r>
  <r>
    <n v="7"/>
    <s v="Maule"/>
    <n v="7307"/>
    <s v="Sagrada Familia"/>
    <n v="100101"/>
    <s v="Berries"/>
    <x v="15"/>
    <x v="15"/>
    <n v="2"/>
    <s v="Industrial"/>
    <n v="18"/>
    <s v="Congelado-IQF"/>
    <n v="5"/>
  </r>
  <r>
    <n v="7"/>
    <s v="Maule"/>
    <n v="7307"/>
    <s v="Sagrada Familia"/>
    <n v="100101"/>
    <s v="Berries"/>
    <x v="44"/>
    <x v="44"/>
    <n v="2"/>
    <s v="Industrial"/>
    <n v="18"/>
    <s v="Congelado-IQF"/>
    <n v="5"/>
  </r>
  <r>
    <n v="7"/>
    <s v="Maule"/>
    <n v="7308"/>
    <s v="Teno"/>
    <n v="100101"/>
    <s v="Berries"/>
    <x v="11"/>
    <x v="11"/>
    <n v="2"/>
    <s v="Industrial"/>
    <n v="18"/>
    <s v="Congelado-IQF"/>
    <n v="3"/>
  </r>
  <r>
    <n v="7"/>
    <s v="Maule"/>
    <n v="7308"/>
    <s v="Teno"/>
    <n v="100101"/>
    <s v="Berries"/>
    <x v="15"/>
    <x v="15"/>
    <n v="2"/>
    <s v="Industrial"/>
    <n v="18"/>
    <s v="Congelado-IQF"/>
    <n v="2"/>
  </r>
  <r>
    <n v="7"/>
    <s v="Maule"/>
    <n v="7308"/>
    <s v="Teno"/>
    <n v="100101"/>
    <s v="Berries"/>
    <x v="15"/>
    <x v="15"/>
    <n v="2"/>
    <s v="Industrial"/>
    <n v="18"/>
    <s v="Congelado-IQF"/>
    <n v="3"/>
  </r>
  <r>
    <n v="7"/>
    <s v="Maule"/>
    <n v="7308"/>
    <s v="Teno"/>
    <n v="100101"/>
    <s v="Berries"/>
    <x v="26"/>
    <x v="26"/>
    <n v="2"/>
    <s v="Industrial"/>
    <n v="18"/>
    <s v="Congelado-IQF"/>
    <n v="3"/>
  </r>
  <r>
    <n v="7"/>
    <s v="Maule"/>
    <n v="7402"/>
    <s v="Colbún"/>
    <n v="100101"/>
    <s v="Berries"/>
    <x v="11"/>
    <x v="11"/>
    <n v="2"/>
    <s v="Industrial"/>
    <n v="18"/>
    <s v="Congelado-IQF"/>
    <n v="5"/>
  </r>
  <r>
    <n v="7"/>
    <s v="Maule"/>
    <n v="7402"/>
    <s v="Colbún"/>
    <n v="100101"/>
    <s v="Berries"/>
    <x v="15"/>
    <x v="15"/>
    <n v="2"/>
    <s v="Industrial"/>
    <n v="18"/>
    <s v="Congelado-IQF"/>
    <n v="5"/>
  </r>
  <r>
    <n v="7"/>
    <s v="Maule"/>
    <n v="7402"/>
    <s v="Colbún"/>
    <n v="100101"/>
    <s v="Berries"/>
    <x v="19"/>
    <x v="19"/>
    <n v="2"/>
    <s v="Industrial"/>
    <n v="18"/>
    <s v="Congelado-IQF"/>
    <n v="5"/>
  </r>
  <r>
    <n v="7"/>
    <s v="Maule"/>
    <n v="7301"/>
    <s v="Curicó"/>
    <n v="100101"/>
    <s v="Berries"/>
    <x v="15"/>
    <x v="15"/>
    <n v="2"/>
    <s v="Industrial"/>
    <n v="18"/>
    <s v="Congelado-IQF"/>
    <n v="2"/>
  </r>
  <r>
    <n v="7"/>
    <s v="Maule"/>
    <n v="7301"/>
    <s v="Curicó"/>
    <n v="100101"/>
    <s v="Berries"/>
    <x v="15"/>
    <x v="15"/>
    <n v="2"/>
    <s v="Industrial"/>
    <n v="18"/>
    <s v="Congelado-IQF"/>
    <n v="2"/>
  </r>
  <r>
    <n v="7"/>
    <s v="Maule"/>
    <n v="7301"/>
    <s v="Curicó"/>
    <n v="100101"/>
    <s v="Berries"/>
    <x v="15"/>
    <x v="15"/>
    <n v="2"/>
    <s v="Industrial"/>
    <n v="18"/>
    <s v="Congelado-IQF"/>
    <n v="2"/>
  </r>
  <r>
    <n v="7"/>
    <s v="Maule"/>
    <n v="7301"/>
    <s v="Curicó"/>
    <n v="100101"/>
    <s v="Berries"/>
    <x v="19"/>
    <x v="19"/>
    <n v="2"/>
    <s v="Industrial"/>
    <n v="18"/>
    <s v="Congelado-IQF"/>
    <n v="2"/>
  </r>
  <r>
    <n v="7"/>
    <s v="Maule"/>
    <n v="7301"/>
    <s v="Curicó"/>
    <n v="100101"/>
    <s v="Berries"/>
    <x v="19"/>
    <x v="19"/>
    <n v="2"/>
    <s v="Industrial"/>
    <n v="18"/>
    <s v="Congelado-IQF"/>
    <n v="2"/>
  </r>
  <r>
    <n v="7"/>
    <s v="Maule"/>
    <n v="7401"/>
    <s v="Linares"/>
    <n v="100101"/>
    <s v="Berries"/>
    <x v="15"/>
    <x v="15"/>
    <n v="1"/>
    <s v="Artesanal"/>
    <n v="18"/>
    <s v="Congelado-IQF"/>
    <n v="5"/>
  </r>
  <r>
    <n v="7"/>
    <s v="Maule"/>
    <n v="7401"/>
    <s v="Linares"/>
    <n v="100101"/>
    <s v="Berries"/>
    <x v="19"/>
    <x v="19"/>
    <n v="1"/>
    <s v="Artesanal"/>
    <n v="18"/>
    <s v="Congelado-IQF"/>
    <n v="5"/>
  </r>
  <r>
    <n v="7"/>
    <s v="Maule"/>
    <n v="7401"/>
    <s v="Linares"/>
    <n v="100101"/>
    <s v="Berries"/>
    <x v="11"/>
    <x v="11"/>
    <n v="2"/>
    <s v="Industrial"/>
    <n v="18"/>
    <s v="Congelado-IQF"/>
    <n v="5"/>
  </r>
  <r>
    <n v="7"/>
    <s v="Maule"/>
    <n v="7401"/>
    <s v="Linares"/>
    <n v="100101"/>
    <s v="Berries"/>
    <x v="15"/>
    <x v="15"/>
    <n v="2"/>
    <s v="Industrial"/>
    <n v="18"/>
    <s v="Congelado-IQF"/>
    <n v="5"/>
  </r>
  <r>
    <n v="7"/>
    <s v="Maule"/>
    <n v="7401"/>
    <s v="Linares"/>
    <n v="100101"/>
    <s v="Berries"/>
    <x v="19"/>
    <x v="19"/>
    <n v="2"/>
    <s v="Industrial"/>
    <n v="18"/>
    <s v="Congelado-IQF"/>
    <n v="5"/>
  </r>
  <r>
    <n v="7"/>
    <s v="Maule"/>
    <n v="7401"/>
    <s v="Linares"/>
    <n v="100101"/>
    <s v="Berries"/>
    <x v="19"/>
    <x v="19"/>
    <n v="2"/>
    <s v="Industrial"/>
    <n v="18"/>
    <s v="Congelado-IQF"/>
    <n v="5"/>
  </r>
  <r>
    <n v="7"/>
    <s v="Maule"/>
    <n v="7306"/>
    <s v="Romeral"/>
    <n v="100101"/>
    <s v="Berries"/>
    <x v="15"/>
    <x v="15"/>
    <n v="2"/>
    <s v="Industrial"/>
    <n v="18"/>
    <s v="Congelado-IQF"/>
    <n v="5"/>
  </r>
  <r>
    <n v="7"/>
    <s v="Maule"/>
    <n v="7306"/>
    <s v="Romeral"/>
    <n v="100101"/>
    <s v="Berries"/>
    <x v="19"/>
    <x v="19"/>
    <n v="2"/>
    <s v="Industrial"/>
    <n v="18"/>
    <s v="Congelado-IQF"/>
    <n v="5"/>
  </r>
  <r>
    <n v="7"/>
    <s v="Maule"/>
    <n v="7306"/>
    <s v="Romeral"/>
    <n v="100101"/>
    <s v="Berries"/>
    <x v="19"/>
    <x v="19"/>
    <n v="2"/>
    <s v="Industrial"/>
    <n v="18"/>
    <s v="Congelado-IQF"/>
    <n v="5"/>
  </r>
  <r>
    <n v="7"/>
    <s v="Maule"/>
    <n v="7109"/>
    <s v="San Clemente"/>
    <n v="100101"/>
    <s v="Berries"/>
    <x v="15"/>
    <x v="15"/>
    <n v="2"/>
    <s v="Industrial"/>
    <n v="18"/>
    <s v="Congelado-IQF"/>
    <n v="2"/>
  </r>
  <r>
    <n v="7"/>
    <s v="Maule"/>
    <n v="7109"/>
    <s v="San Clemente"/>
    <n v="100101"/>
    <s v="Berries"/>
    <x v="19"/>
    <x v="19"/>
    <n v="2"/>
    <s v="Industrial"/>
    <n v="18"/>
    <s v="Congelado-IQF"/>
    <n v="2"/>
  </r>
  <r>
    <n v="7"/>
    <s v="Maule"/>
    <n v="7408"/>
    <s v="Yerbas Buenas"/>
    <n v="100101"/>
    <s v="Berries"/>
    <x v="15"/>
    <x v="15"/>
    <n v="2"/>
    <s v="Industrial"/>
    <n v="18"/>
    <s v="Congelado-IQF"/>
    <n v="5"/>
  </r>
  <r>
    <n v="7"/>
    <s v="Maule"/>
    <n v="7408"/>
    <s v="Yerbas Buenas"/>
    <n v="100101"/>
    <s v="Berries"/>
    <x v="19"/>
    <x v="19"/>
    <n v="2"/>
    <s v="Industrial"/>
    <n v="18"/>
    <s v="Congelado-IQF"/>
    <n v="5"/>
  </r>
  <r>
    <n v="7"/>
    <s v="Maule"/>
    <n v="7405"/>
    <s v="Retiro"/>
    <n v="100101"/>
    <s v="Berries"/>
    <x v="11"/>
    <x v="11"/>
    <n v="2"/>
    <s v="Industrial"/>
    <n v="18"/>
    <s v="Congelado-IQF"/>
    <n v="7"/>
  </r>
  <r>
    <n v="7"/>
    <s v="Maule"/>
    <n v="7306"/>
    <s v="Romeral"/>
    <n v="100101"/>
    <s v="Berries"/>
    <x v="11"/>
    <x v="11"/>
    <n v="2"/>
    <s v="Industrial"/>
    <n v="18"/>
    <s v="Congelado-IQF"/>
    <n v="5"/>
  </r>
  <r>
    <n v="7"/>
    <s v="Maule"/>
    <n v="7306"/>
    <s v="Romeral"/>
    <n v="100103"/>
    <s v="Frutos de hueso (carozo)"/>
    <x v="5"/>
    <x v="5"/>
    <n v="2"/>
    <s v="Industrial"/>
    <n v="18"/>
    <s v="Congelado-IQF"/>
    <n v="2"/>
  </r>
  <r>
    <n v="7"/>
    <s v="Maule"/>
    <n v="7406"/>
    <s v="San Javier"/>
    <n v="100101"/>
    <s v="Berries"/>
    <x v="15"/>
    <x v="15"/>
    <n v="2"/>
    <s v="Industrial"/>
    <n v="18"/>
    <s v="Congelado-IQF"/>
    <n v="5"/>
  </r>
  <r>
    <n v="7"/>
    <s v="Maule"/>
    <n v="7402"/>
    <s v="Colbún"/>
    <n v="100101"/>
    <s v="Berries"/>
    <x v="19"/>
    <x v="19"/>
    <n v="2"/>
    <s v="Industrial"/>
    <n v="18"/>
    <s v="Congelado-IQF"/>
    <n v="5"/>
  </r>
  <r>
    <n v="7"/>
    <s v="Maule"/>
    <n v="7402"/>
    <s v="Colbún"/>
    <n v="100101"/>
    <s v="Berries"/>
    <x v="11"/>
    <x v="11"/>
    <n v="2"/>
    <s v="Industrial"/>
    <n v="18"/>
    <s v="Congelado-IQF"/>
    <n v="5"/>
  </r>
  <r>
    <n v="7"/>
    <s v="Maule"/>
    <n v="7402"/>
    <s v="Colbún"/>
    <n v="100101"/>
    <s v="Berries"/>
    <x v="26"/>
    <x v="26"/>
    <n v="2"/>
    <s v="Industrial"/>
    <n v="18"/>
    <s v="Congelado-IQF"/>
    <n v="5"/>
  </r>
  <r>
    <n v="7"/>
    <s v="Maule"/>
    <n v="7402"/>
    <s v="Colbún"/>
    <n v="100101"/>
    <s v="Berries"/>
    <x v="15"/>
    <x v="15"/>
    <n v="2"/>
    <s v="Industrial"/>
    <n v="18"/>
    <s v="Congelado-IQF"/>
    <n v="5"/>
  </r>
  <r>
    <n v="7"/>
    <s v="Maule"/>
    <n v="7402"/>
    <s v="Colbún"/>
    <n v="100103"/>
    <s v="Frutos de hueso (carozo)"/>
    <x v="3"/>
    <x v="3"/>
    <n v="2"/>
    <s v="Industrial"/>
    <n v="18"/>
    <s v="Congelado-IQF"/>
    <n v="5"/>
  </r>
  <r>
    <n v="7"/>
    <s v="Maule"/>
    <n v="7402"/>
    <s v="Colbún"/>
    <n v="100103"/>
    <s v="Frutos de hueso (carozo)"/>
    <x v="5"/>
    <x v="5"/>
    <n v="2"/>
    <s v="Industrial"/>
    <n v="18"/>
    <s v="Congelado-IQF"/>
    <n v="5"/>
  </r>
  <r>
    <n v="7"/>
    <s v="Maule"/>
    <n v="7402"/>
    <s v="Colbún"/>
    <n v="100101"/>
    <s v="Berries"/>
    <x v="19"/>
    <x v="19"/>
    <n v="2"/>
    <s v="Industrial"/>
    <n v="18"/>
    <s v="Congelado-IQF"/>
    <n v="5"/>
  </r>
  <r>
    <n v="7"/>
    <s v="Maule"/>
    <n v="7402"/>
    <s v="Colbún"/>
    <n v="100101"/>
    <s v="Berries"/>
    <x v="11"/>
    <x v="11"/>
    <n v="2"/>
    <s v="Industrial"/>
    <n v="18"/>
    <s v="Congelado-IQF"/>
    <n v="5"/>
  </r>
  <r>
    <n v="7"/>
    <s v="Maule"/>
    <n v="7402"/>
    <s v="Colbún"/>
    <n v="100101"/>
    <s v="Berries"/>
    <x v="15"/>
    <x v="15"/>
    <n v="2"/>
    <s v="Industrial"/>
    <n v="18"/>
    <s v="Congelado-IQF"/>
    <n v="5"/>
  </r>
  <r>
    <n v="7"/>
    <s v="Maule"/>
    <n v="7301"/>
    <s v="Curicó"/>
    <n v="100101"/>
    <s v="Berries"/>
    <x v="19"/>
    <x v="19"/>
    <n v="2"/>
    <s v="Industrial"/>
    <n v="18"/>
    <s v="Congelado-IQF"/>
    <n v="7"/>
  </r>
  <r>
    <n v="7"/>
    <s v="Maule"/>
    <n v="7301"/>
    <s v="Curicó"/>
    <n v="100101"/>
    <s v="Berries"/>
    <x v="15"/>
    <x v="15"/>
    <n v="2"/>
    <s v="Industrial"/>
    <n v="18"/>
    <s v="Congelado-IQF"/>
    <n v="7"/>
  </r>
  <r>
    <n v="7"/>
    <s v="Maule"/>
    <n v="7301"/>
    <s v="Curicó"/>
    <n v="100101"/>
    <s v="Berries"/>
    <x v="19"/>
    <x v="19"/>
    <n v="2"/>
    <s v="Industrial"/>
    <n v="18"/>
    <s v="Congelado-IQF"/>
    <n v="7"/>
  </r>
  <r>
    <n v="7"/>
    <s v="Maule"/>
    <n v="7301"/>
    <s v="Curicó"/>
    <n v="100109"/>
    <s v="Uva"/>
    <x v="9"/>
    <x v="9"/>
    <n v="2"/>
    <s v="Industrial"/>
    <n v="18"/>
    <s v="Congelado-IQF"/>
    <n v="7"/>
  </r>
  <r>
    <n v="7"/>
    <s v="Maule"/>
    <n v="7301"/>
    <s v="Curicó"/>
    <n v="100101"/>
    <s v="Berries"/>
    <x v="15"/>
    <x v="15"/>
    <n v="2"/>
    <s v="Industrial"/>
    <n v="18"/>
    <s v="Congelado-IQF"/>
    <n v="7"/>
  </r>
  <r>
    <n v="7"/>
    <s v="Maule"/>
    <n v="7301"/>
    <s v="Curicó"/>
    <n v="100101"/>
    <s v="Berries"/>
    <x v="11"/>
    <x v="11"/>
    <n v="2"/>
    <s v="Industrial"/>
    <n v="18"/>
    <s v="Congelado-IQF"/>
    <n v="7"/>
  </r>
  <r>
    <n v="7"/>
    <s v="Maule"/>
    <n v="7301"/>
    <s v="Curicó"/>
    <n v="100101"/>
    <s v="Berries"/>
    <x v="11"/>
    <x v="11"/>
    <n v="2"/>
    <s v="Industrial"/>
    <n v="18"/>
    <s v="Congelado-IQF"/>
    <n v="5"/>
  </r>
  <r>
    <n v="7"/>
    <s v="Maule"/>
    <n v="7301"/>
    <s v="Curicó"/>
    <n v="100101"/>
    <s v="Berries"/>
    <x v="19"/>
    <x v="19"/>
    <n v="2"/>
    <s v="Industrial"/>
    <n v="18"/>
    <s v="Congelado-IQF"/>
    <n v="5"/>
  </r>
  <r>
    <n v="7"/>
    <s v="Maule"/>
    <n v="7301"/>
    <s v="Curicó"/>
    <n v="100103"/>
    <s v="Frutos de hueso (carozo)"/>
    <x v="5"/>
    <x v="5"/>
    <n v="2"/>
    <s v="Industrial"/>
    <n v="18"/>
    <s v="Congelado-IQF"/>
    <n v="5"/>
  </r>
  <r>
    <n v="7"/>
    <s v="Maule"/>
    <n v="7301"/>
    <s v="Curicó"/>
    <n v="100101"/>
    <s v="Berries"/>
    <x v="15"/>
    <x v="15"/>
    <n v="2"/>
    <s v="Industrial"/>
    <n v="18"/>
    <s v="Congelado-IQF"/>
    <n v="5"/>
  </r>
  <r>
    <n v="7"/>
    <s v="Maule"/>
    <n v="7403"/>
    <s v="Longaví"/>
    <n v="100101"/>
    <s v="Berries"/>
    <x v="19"/>
    <x v="19"/>
    <n v="2"/>
    <s v="Industrial"/>
    <n v="18"/>
    <s v="Congelado-IQF"/>
    <n v="5"/>
  </r>
  <r>
    <n v="7"/>
    <s v="Maule"/>
    <n v="7403"/>
    <s v="Longaví"/>
    <n v="100101"/>
    <s v="Berries"/>
    <x v="15"/>
    <x v="15"/>
    <n v="2"/>
    <s v="Industrial"/>
    <n v="18"/>
    <s v="Congelado-IQF"/>
    <n v="5"/>
  </r>
  <r>
    <n v="7"/>
    <s v="Maule"/>
    <n v="7403"/>
    <s v="Longaví"/>
    <n v="100101"/>
    <s v="Berries"/>
    <x v="11"/>
    <x v="11"/>
    <n v="2"/>
    <s v="Industrial"/>
    <n v="18"/>
    <s v="Congelado-IQF"/>
    <n v="5"/>
  </r>
  <r>
    <n v="7"/>
    <s v="Maule"/>
    <n v="7304"/>
    <s v="Molina"/>
    <n v="100101"/>
    <s v="Berries"/>
    <x v="11"/>
    <x v="11"/>
    <n v="2"/>
    <s v="Industrial"/>
    <n v="18"/>
    <s v="Congelado-IQF"/>
    <n v="2"/>
  </r>
  <r>
    <n v="7"/>
    <s v="Maule"/>
    <n v="7304"/>
    <s v="Molina"/>
    <n v="100101"/>
    <s v="Berries"/>
    <x v="15"/>
    <x v="15"/>
    <n v="2"/>
    <s v="Industrial"/>
    <n v="18"/>
    <s v="Congelado-IQF"/>
    <n v="2"/>
  </r>
  <r>
    <n v="7"/>
    <s v="Maule"/>
    <n v="7304"/>
    <s v="Molina"/>
    <n v="100101"/>
    <s v="Berries"/>
    <x v="19"/>
    <x v="19"/>
    <n v="2"/>
    <s v="Industrial"/>
    <n v="18"/>
    <s v="Congelado-IQF"/>
    <n v="2"/>
  </r>
  <r>
    <n v="7"/>
    <s v="Maule"/>
    <n v="7304"/>
    <s v="Molina"/>
    <n v="100101"/>
    <s v="Berries"/>
    <x v="19"/>
    <x v="19"/>
    <n v="2"/>
    <s v="Industrial"/>
    <n v="18"/>
    <s v="Congelado-IQF"/>
    <n v="2"/>
  </r>
  <r>
    <n v="7"/>
    <s v="Maule"/>
    <n v="7304"/>
    <s v="Molina"/>
    <n v="100103"/>
    <s v="Frutos de hueso (carozo)"/>
    <x v="5"/>
    <x v="5"/>
    <n v="2"/>
    <s v="Industrial"/>
    <n v="18"/>
    <s v="Congelado-IQF"/>
    <n v="2"/>
  </r>
  <r>
    <n v="7"/>
    <s v="Maule"/>
    <n v="7304"/>
    <s v="Molina"/>
    <n v="100101"/>
    <s v="Berries"/>
    <x v="15"/>
    <x v="15"/>
    <n v="2"/>
    <s v="Industrial"/>
    <n v="18"/>
    <s v="Congelado-IQF"/>
    <n v="2"/>
  </r>
  <r>
    <n v="7"/>
    <s v="Maule"/>
    <n v="7304"/>
    <s v="Molina"/>
    <n v="100101"/>
    <s v="Berries"/>
    <x v="11"/>
    <x v="11"/>
    <n v="2"/>
    <s v="Industrial"/>
    <n v="18"/>
    <s v="Congelado-IQF"/>
    <n v="2"/>
  </r>
  <r>
    <n v="7"/>
    <s v="Maule"/>
    <n v="7304"/>
    <s v="Molina"/>
    <n v="100109"/>
    <s v="Uva"/>
    <x v="9"/>
    <x v="9"/>
    <n v="2"/>
    <s v="Industrial"/>
    <n v="18"/>
    <s v="Congelado-IQF"/>
    <n v="2"/>
  </r>
  <r>
    <n v="7"/>
    <s v="Maule"/>
    <n v="7304"/>
    <s v="Molina"/>
    <n v="100101"/>
    <s v="Berries"/>
    <x v="19"/>
    <x v="19"/>
    <n v="2"/>
    <s v="Industrial"/>
    <n v="18"/>
    <s v="Congelado-IQF"/>
    <n v="2"/>
  </r>
  <r>
    <n v="7"/>
    <s v="Maule"/>
    <n v="7304"/>
    <s v="Molina"/>
    <n v="100101"/>
    <s v="Berries"/>
    <x v="15"/>
    <x v="15"/>
    <n v="2"/>
    <s v="Industrial"/>
    <n v="18"/>
    <s v="Congelado-IQF"/>
    <n v="2"/>
  </r>
  <r>
    <n v="7"/>
    <s v="Maule"/>
    <n v="7306"/>
    <s v="Romeral"/>
    <n v="100101"/>
    <s v="Berries"/>
    <x v="11"/>
    <x v="11"/>
    <n v="2"/>
    <s v="Industrial"/>
    <n v="18"/>
    <s v="Congelado-IQF"/>
    <n v="2"/>
  </r>
  <r>
    <n v="7"/>
    <s v="Maule"/>
    <n v="7306"/>
    <s v="Romeral"/>
    <n v="100101"/>
    <s v="Berries"/>
    <x v="15"/>
    <x v="15"/>
    <n v="2"/>
    <s v="Industrial"/>
    <n v="18"/>
    <s v="Congelado-IQF"/>
    <n v="2"/>
  </r>
  <r>
    <n v="7"/>
    <s v="Maule"/>
    <n v="7306"/>
    <s v="Romeral"/>
    <n v="100101"/>
    <s v="Berries"/>
    <x v="19"/>
    <x v="19"/>
    <n v="2"/>
    <s v="Industrial"/>
    <n v="18"/>
    <s v="Congelado-IQF"/>
    <n v="2"/>
  </r>
  <r>
    <n v="7"/>
    <s v="Maule"/>
    <n v="7306"/>
    <s v="Romeral"/>
    <n v="100101"/>
    <s v="Berries"/>
    <x v="19"/>
    <x v="19"/>
    <n v="2"/>
    <s v="Industrial"/>
    <n v="18"/>
    <s v="Congelado-IQF"/>
    <n v="5"/>
  </r>
  <r>
    <n v="7"/>
    <s v="Maule"/>
    <n v="7306"/>
    <s v="Romeral"/>
    <n v="100101"/>
    <s v="Berries"/>
    <x v="44"/>
    <x v="44"/>
    <n v="2"/>
    <s v="Industrial"/>
    <n v="18"/>
    <s v="Congelado-IQF"/>
    <n v="5"/>
  </r>
  <r>
    <n v="7"/>
    <s v="Maule"/>
    <n v="7306"/>
    <s v="Romeral"/>
    <n v="100101"/>
    <s v="Berries"/>
    <x v="26"/>
    <x v="26"/>
    <n v="2"/>
    <s v="Industrial"/>
    <n v="18"/>
    <s v="Congelado-IQF"/>
    <n v="5"/>
  </r>
  <r>
    <n v="7"/>
    <s v="Maule"/>
    <n v="7306"/>
    <s v="Romeral"/>
    <n v="100103"/>
    <s v="Frutos de hueso (carozo)"/>
    <x v="5"/>
    <x v="5"/>
    <n v="2"/>
    <s v="Industrial"/>
    <n v="18"/>
    <s v="Congelado-IQF"/>
    <n v="5"/>
  </r>
  <r>
    <n v="7"/>
    <s v="Maule"/>
    <n v="7306"/>
    <s v="Romeral"/>
    <n v="100101"/>
    <s v="Berries"/>
    <x v="15"/>
    <x v="15"/>
    <n v="2"/>
    <s v="Industrial"/>
    <n v="18"/>
    <s v="Congelado-IQF"/>
    <n v="5"/>
  </r>
  <r>
    <n v="7"/>
    <s v="Maule"/>
    <n v="7306"/>
    <s v="Romeral"/>
    <n v="100101"/>
    <s v="Berries"/>
    <x v="19"/>
    <x v="19"/>
    <n v="2"/>
    <s v="Industrial"/>
    <n v="18"/>
    <s v="Congelado-IQF"/>
    <n v="5"/>
  </r>
  <r>
    <n v="7"/>
    <s v="Maule"/>
    <n v="7306"/>
    <s v="Romeral"/>
    <n v="100101"/>
    <s v="Berries"/>
    <x v="15"/>
    <x v="15"/>
    <n v="2"/>
    <s v="Industrial"/>
    <n v="18"/>
    <s v="Congelado-IQF"/>
    <n v="5"/>
  </r>
  <r>
    <n v="7"/>
    <s v="Maule"/>
    <n v="7306"/>
    <s v="Romeral"/>
    <n v="100109"/>
    <s v="Uva"/>
    <x v="9"/>
    <x v="9"/>
    <n v="2"/>
    <s v="Industrial"/>
    <n v="18"/>
    <s v="Congelado-IQF"/>
    <n v="5"/>
  </r>
  <r>
    <n v="7"/>
    <s v="Maule"/>
    <n v="7306"/>
    <s v="Romeral"/>
    <n v="100101"/>
    <s v="Berries"/>
    <x v="11"/>
    <x v="11"/>
    <n v="2"/>
    <s v="Industrial"/>
    <n v="18"/>
    <s v="Congelado-IQF"/>
    <n v="5"/>
  </r>
  <r>
    <n v="7"/>
    <s v="Maule"/>
    <n v="7307"/>
    <s v="Sagrada Familia"/>
    <n v="100101"/>
    <s v="Berries"/>
    <x v="19"/>
    <x v="19"/>
    <n v="2"/>
    <s v="Industrial"/>
    <n v="18"/>
    <s v="Congelado-IQF"/>
    <n v="2"/>
  </r>
  <r>
    <n v="7"/>
    <s v="Maule"/>
    <n v="7307"/>
    <s v="Sagrada Familia"/>
    <n v="100109"/>
    <s v="Uva"/>
    <x v="9"/>
    <x v="9"/>
    <n v="2"/>
    <s v="Industrial"/>
    <n v="18"/>
    <s v="Congelado-IQF"/>
    <n v="2"/>
  </r>
  <r>
    <n v="7"/>
    <s v="Maule"/>
    <n v="7307"/>
    <s v="Sagrada Familia"/>
    <n v="100101"/>
    <s v="Berries"/>
    <x v="26"/>
    <x v="26"/>
    <n v="2"/>
    <s v="Industrial"/>
    <n v="18"/>
    <s v="Congelado-IQF"/>
    <n v="2"/>
  </r>
  <r>
    <n v="7"/>
    <s v="Maule"/>
    <n v="7307"/>
    <s v="Sagrada Familia"/>
    <n v="100101"/>
    <s v="Berries"/>
    <x v="11"/>
    <x v="11"/>
    <n v="2"/>
    <s v="Industrial"/>
    <n v="18"/>
    <s v="Congelado-IQF"/>
    <n v="2"/>
  </r>
  <r>
    <n v="7"/>
    <s v="Maule"/>
    <n v="7307"/>
    <s v="Sagrada Familia"/>
    <n v="100101"/>
    <s v="Berries"/>
    <x v="15"/>
    <x v="15"/>
    <n v="2"/>
    <s v="Industrial"/>
    <n v="18"/>
    <s v="Congelado-IQF"/>
    <n v="2"/>
  </r>
  <r>
    <n v="7"/>
    <s v="Maule"/>
    <n v="7406"/>
    <s v="San Javier"/>
    <n v="100101"/>
    <s v="Berries"/>
    <x v="19"/>
    <x v="19"/>
    <n v="2"/>
    <s v="Industrial"/>
    <n v="18"/>
    <s v="Congelado-IQF"/>
    <n v="2"/>
  </r>
  <r>
    <n v="7"/>
    <s v="Maule"/>
    <n v="7406"/>
    <s v="San Javier"/>
    <n v="100101"/>
    <s v="Berries"/>
    <x v="11"/>
    <x v="11"/>
    <n v="2"/>
    <s v="Industrial"/>
    <n v="18"/>
    <s v="Congelado-IQF"/>
    <n v="2"/>
  </r>
  <r>
    <n v="7"/>
    <s v="Maule"/>
    <n v="7101"/>
    <s v="Talca"/>
    <n v="100101"/>
    <s v="Berries"/>
    <x v="11"/>
    <x v="11"/>
    <n v="2"/>
    <s v="Industrial"/>
    <n v="18"/>
    <s v="Congelado-IQF"/>
    <n v="2"/>
  </r>
  <r>
    <n v="7"/>
    <s v="Maule"/>
    <n v="7101"/>
    <s v="Talca"/>
    <n v="100101"/>
    <s v="Berries"/>
    <x v="19"/>
    <x v="19"/>
    <n v="2"/>
    <s v="Industrial"/>
    <n v="18"/>
    <s v="Congelado-IQF"/>
    <n v="5"/>
  </r>
  <r>
    <n v="7"/>
    <s v="Maule"/>
    <n v="7101"/>
    <s v="Talca"/>
    <n v="100101"/>
    <s v="Berries"/>
    <x v="15"/>
    <x v="15"/>
    <n v="2"/>
    <s v="Industrial"/>
    <n v="18"/>
    <s v="Congelado-IQF"/>
    <n v="5"/>
  </r>
  <r>
    <n v="7"/>
    <s v="Maule"/>
    <n v="7101"/>
    <s v="Talca"/>
    <n v="100101"/>
    <s v="Berries"/>
    <x v="11"/>
    <x v="11"/>
    <n v="2"/>
    <s v="Industrial"/>
    <n v="18"/>
    <s v="Congelado-IQF"/>
    <n v="5"/>
  </r>
  <r>
    <n v="7"/>
    <s v="Maule"/>
    <n v="7408"/>
    <s v="Yerbas Buenas"/>
    <n v="100101"/>
    <s v="Berries"/>
    <x v="15"/>
    <x v="15"/>
    <n v="2"/>
    <s v="Industrial"/>
    <n v="18"/>
    <s v="Congelado-IQF"/>
    <n v="5"/>
  </r>
  <r>
    <n v="7"/>
    <s v="Maule"/>
    <n v="7408"/>
    <s v="Yerbas Buenas"/>
    <n v="100101"/>
    <s v="Berries"/>
    <x v="19"/>
    <x v="19"/>
    <n v="2"/>
    <s v="Industrial"/>
    <n v="18"/>
    <s v="Congelado-IQF"/>
    <n v="5"/>
  </r>
  <r>
    <n v="7"/>
    <s v="Maule"/>
    <n v="7408"/>
    <s v="Yerbas Buenas"/>
    <n v="100101"/>
    <s v="Berries"/>
    <x v="15"/>
    <x v="15"/>
    <n v="2"/>
    <s v="Industrial"/>
    <n v="18"/>
    <s v="Congelado-IQF"/>
    <n v="5"/>
  </r>
  <r>
    <n v="7"/>
    <s v="Maule"/>
    <n v="7408"/>
    <s v="Yerbas Buenas"/>
    <n v="100101"/>
    <s v="Berries"/>
    <x v="19"/>
    <x v="19"/>
    <n v="2"/>
    <s v="Industrial"/>
    <n v="18"/>
    <s v="Congelado-IQF"/>
    <n v="5"/>
  </r>
  <r>
    <n v="7"/>
    <s v="Maule"/>
    <n v="7408"/>
    <s v="Yerbas Buenas"/>
    <n v="100109"/>
    <s v="Uva"/>
    <x v="9"/>
    <x v="9"/>
    <n v="2"/>
    <s v="Industrial"/>
    <n v="18"/>
    <s v="Congelado-IQF"/>
    <n v="5"/>
  </r>
  <r>
    <n v="7"/>
    <s v="Maule"/>
    <n v="7402"/>
    <s v="Colbún"/>
    <n v="100101"/>
    <s v="Berries"/>
    <x v="19"/>
    <x v="19"/>
    <n v="2"/>
    <s v="Industrial"/>
    <n v="18"/>
    <s v="Congelado-IQF"/>
    <n v="5"/>
  </r>
  <r>
    <n v="7"/>
    <s v="Maule"/>
    <n v="7402"/>
    <s v="Colbún"/>
    <n v="100101"/>
    <s v="Berries"/>
    <x v="26"/>
    <x v="26"/>
    <n v="2"/>
    <s v="Industrial"/>
    <n v="18"/>
    <s v="Congelado-IQF"/>
    <n v="5"/>
  </r>
  <r>
    <n v="7"/>
    <s v="Maule"/>
    <n v="7402"/>
    <s v="Colbún"/>
    <n v="100101"/>
    <s v="Berries"/>
    <x v="15"/>
    <x v="15"/>
    <n v="2"/>
    <s v="Industrial"/>
    <n v="18"/>
    <s v="Congelado-IQF"/>
    <n v="5"/>
  </r>
  <r>
    <n v="7"/>
    <s v="Maule"/>
    <n v="7402"/>
    <s v="Colbún"/>
    <n v="100101"/>
    <s v="Berries"/>
    <x v="11"/>
    <x v="11"/>
    <n v="2"/>
    <s v="Industrial"/>
    <n v="18"/>
    <s v="Congelado-IQF"/>
    <n v="5"/>
  </r>
  <r>
    <n v="7"/>
    <s v="Maule"/>
    <n v="7301"/>
    <s v="Curicó"/>
    <n v="100101"/>
    <s v="Berries"/>
    <x v="15"/>
    <x v="15"/>
    <n v="2"/>
    <s v="Industrial"/>
    <n v="18"/>
    <s v="Congelado-IQF"/>
    <n v="5"/>
  </r>
  <r>
    <n v="7"/>
    <s v="Maule"/>
    <n v="7301"/>
    <s v="Curicó"/>
    <n v="100103"/>
    <s v="Frutos de hueso (carozo)"/>
    <x v="5"/>
    <x v="5"/>
    <n v="2"/>
    <s v="Industrial"/>
    <n v="18"/>
    <s v="Congelado-IQF"/>
    <n v="5"/>
  </r>
  <r>
    <n v="7"/>
    <s v="Maule"/>
    <n v="7301"/>
    <s v="Curicó"/>
    <n v="100101"/>
    <s v="Berries"/>
    <x v="19"/>
    <x v="19"/>
    <n v="2"/>
    <s v="Industrial"/>
    <n v="18"/>
    <s v="Congelado-IQF"/>
    <n v="5"/>
  </r>
  <r>
    <n v="7"/>
    <s v="Maule"/>
    <n v="7301"/>
    <s v="Curicó"/>
    <n v="100101"/>
    <s v="Berries"/>
    <x v="11"/>
    <x v="11"/>
    <n v="2"/>
    <s v="Industrial"/>
    <n v="18"/>
    <s v="Congelado-IQF"/>
    <n v="5"/>
  </r>
  <r>
    <n v="7"/>
    <s v="Maule"/>
    <n v="7401"/>
    <s v="Linares"/>
    <n v="100101"/>
    <s v="Berries"/>
    <x v="15"/>
    <x v="15"/>
    <n v="2"/>
    <s v="Industrial"/>
    <n v="18"/>
    <s v="Congelado-IQF"/>
    <n v="2"/>
  </r>
  <r>
    <n v="7"/>
    <s v="Maule"/>
    <n v="7401"/>
    <s v="Linares"/>
    <n v="100101"/>
    <s v="Berries"/>
    <x v="19"/>
    <x v="19"/>
    <n v="2"/>
    <s v="Industrial"/>
    <n v="18"/>
    <s v="Congelado-IQF"/>
    <n v="2"/>
  </r>
  <r>
    <n v="7"/>
    <s v="Maule"/>
    <n v="7401"/>
    <s v="Linares"/>
    <n v="100101"/>
    <s v="Berries"/>
    <x v="11"/>
    <x v="11"/>
    <n v="2"/>
    <s v="Industrial"/>
    <n v="18"/>
    <s v="Congelado-IQF"/>
    <n v="2"/>
  </r>
  <r>
    <n v="7"/>
    <s v="Maule"/>
    <n v="7401"/>
    <s v="Linares"/>
    <n v="100101"/>
    <s v="Berries"/>
    <x v="15"/>
    <x v="15"/>
    <n v="2"/>
    <s v="Industrial"/>
    <n v="18"/>
    <s v="Congelado-IQF"/>
    <n v="2"/>
  </r>
  <r>
    <n v="7"/>
    <s v="Maule"/>
    <n v="7401"/>
    <s v="Linares"/>
    <n v="100101"/>
    <s v="Berries"/>
    <x v="11"/>
    <x v="11"/>
    <n v="2"/>
    <s v="Industrial"/>
    <n v="18"/>
    <s v="Congelado-IQF"/>
    <n v="2"/>
  </r>
  <r>
    <n v="7"/>
    <s v="Maule"/>
    <n v="7401"/>
    <s v="Linares"/>
    <n v="100109"/>
    <s v="Uva"/>
    <x v="9"/>
    <x v="9"/>
    <n v="2"/>
    <s v="Industrial"/>
    <n v="18"/>
    <s v="Congelado-IQF"/>
    <n v="2"/>
  </r>
  <r>
    <n v="7"/>
    <s v="Maule"/>
    <n v="7401"/>
    <s v="Linares"/>
    <n v="100101"/>
    <s v="Berries"/>
    <x v="11"/>
    <x v="11"/>
    <n v="2"/>
    <s v="Industrial"/>
    <n v="18"/>
    <s v="Congelado-IQF"/>
    <n v="2"/>
  </r>
  <r>
    <n v="7"/>
    <s v="Maule"/>
    <n v="7401"/>
    <s v="Linares"/>
    <n v="100101"/>
    <s v="Berries"/>
    <x v="19"/>
    <x v="19"/>
    <n v="2"/>
    <s v="Industrial"/>
    <n v="18"/>
    <s v="Congelado-IQF"/>
    <n v="3"/>
  </r>
  <r>
    <n v="7"/>
    <s v="Maule"/>
    <n v="7401"/>
    <s v="Linares"/>
    <n v="100101"/>
    <s v="Berries"/>
    <x v="11"/>
    <x v="11"/>
    <n v="2"/>
    <s v="Industrial"/>
    <n v="18"/>
    <s v="Congelado-IQF"/>
    <n v="3"/>
  </r>
  <r>
    <n v="7"/>
    <s v="Maule"/>
    <n v="7401"/>
    <s v="Linares"/>
    <n v="100101"/>
    <s v="Berries"/>
    <x v="19"/>
    <x v="19"/>
    <n v="2"/>
    <s v="Industrial"/>
    <n v="18"/>
    <s v="Congelado-IQF"/>
    <n v="2"/>
  </r>
  <r>
    <n v="7"/>
    <s v="Maule"/>
    <n v="7401"/>
    <s v="Linares"/>
    <n v="100101"/>
    <s v="Berries"/>
    <x v="19"/>
    <x v="19"/>
    <n v="2"/>
    <s v="Industrial"/>
    <n v="18"/>
    <s v="Congelado-IQF"/>
    <n v="2"/>
  </r>
  <r>
    <n v="7"/>
    <s v="Maule"/>
    <n v="7401"/>
    <s v="Linares"/>
    <n v="100101"/>
    <s v="Berries"/>
    <x v="19"/>
    <x v="19"/>
    <n v="2"/>
    <s v="Industrial"/>
    <n v="18"/>
    <s v="Congelado-IQF"/>
    <n v="2"/>
  </r>
  <r>
    <n v="7"/>
    <s v="Maule"/>
    <n v="7401"/>
    <s v="Linares"/>
    <n v="100101"/>
    <s v="Berries"/>
    <x v="26"/>
    <x v="26"/>
    <n v="2"/>
    <s v="Industrial"/>
    <n v="18"/>
    <s v="Congelado-IQF"/>
    <n v="2"/>
  </r>
  <r>
    <n v="7"/>
    <s v="Maule"/>
    <n v="7401"/>
    <s v="Linares"/>
    <n v="100101"/>
    <s v="Berries"/>
    <x v="15"/>
    <x v="15"/>
    <n v="2"/>
    <s v="Industrial"/>
    <n v="18"/>
    <s v="Congelado-IQF"/>
    <n v="3"/>
  </r>
  <r>
    <n v="7"/>
    <s v="Maule"/>
    <n v="7401"/>
    <s v="Linares"/>
    <n v="100101"/>
    <s v="Berries"/>
    <x v="15"/>
    <x v="15"/>
    <n v="2"/>
    <s v="Industrial"/>
    <n v="18"/>
    <s v="Congelado-IQF"/>
    <n v="2"/>
  </r>
  <r>
    <n v="7"/>
    <s v="Maule"/>
    <n v="7401"/>
    <s v="Linares"/>
    <n v="100101"/>
    <s v="Berries"/>
    <x v="15"/>
    <x v="15"/>
    <n v="2"/>
    <s v="Industrial"/>
    <n v="18"/>
    <s v="Congelado-IQF"/>
    <n v="2"/>
  </r>
  <r>
    <n v="7"/>
    <s v="Maule"/>
    <n v="7403"/>
    <s v="Longaví"/>
    <n v="100101"/>
    <s v="Berries"/>
    <x v="19"/>
    <x v="19"/>
    <n v="2"/>
    <s v="Industrial"/>
    <n v="18"/>
    <s v="Congelado-IQF"/>
    <n v="2"/>
  </r>
  <r>
    <n v="7"/>
    <s v="Maule"/>
    <n v="7403"/>
    <s v="Longaví"/>
    <n v="100101"/>
    <s v="Berries"/>
    <x v="15"/>
    <x v="15"/>
    <n v="2"/>
    <s v="Industrial"/>
    <n v="18"/>
    <s v="Congelado-IQF"/>
    <n v="2"/>
  </r>
  <r>
    <n v="7"/>
    <s v="Maule"/>
    <n v="7403"/>
    <s v="Longaví"/>
    <n v="100101"/>
    <s v="Berries"/>
    <x v="11"/>
    <x v="11"/>
    <n v="2"/>
    <s v="Industrial"/>
    <n v="18"/>
    <s v="Congelado-IQF"/>
    <n v="2"/>
  </r>
  <r>
    <n v="7"/>
    <s v="Maule"/>
    <n v="7403"/>
    <s v="Longaví"/>
    <n v="100101"/>
    <s v="Berries"/>
    <x v="26"/>
    <x v="26"/>
    <n v="2"/>
    <s v="Industrial"/>
    <n v="18"/>
    <s v="Congelado-IQF"/>
    <n v="2"/>
  </r>
  <r>
    <n v="7"/>
    <s v="Maule"/>
    <n v="7304"/>
    <s v="Molina"/>
    <n v="100103"/>
    <s v="Frutos de hueso (carozo)"/>
    <x v="5"/>
    <x v="5"/>
    <n v="2"/>
    <s v="Industrial"/>
    <n v="18"/>
    <s v="Congelado-IQF"/>
    <n v="5"/>
  </r>
  <r>
    <n v="7"/>
    <s v="Maule"/>
    <n v="7304"/>
    <s v="Molina"/>
    <n v="100101"/>
    <s v="Berries"/>
    <x v="15"/>
    <x v="15"/>
    <n v="2"/>
    <s v="Industrial"/>
    <n v="18"/>
    <s v="Congelado-IQF"/>
    <n v="5"/>
  </r>
  <r>
    <n v="7"/>
    <s v="Maule"/>
    <n v="7304"/>
    <s v="Molina"/>
    <n v="100101"/>
    <s v="Berries"/>
    <x v="11"/>
    <x v="11"/>
    <n v="2"/>
    <s v="Industrial"/>
    <n v="18"/>
    <s v="Congelado-IQF"/>
    <n v="5"/>
  </r>
  <r>
    <n v="7"/>
    <s v="Maule"/>
    <n v="7304"/>
    <s v="Molina"/>
    <n v="100109"/>
    <s v="Uva"/>
    <x v="9"/>
    <x v="9"/>
    <n v="2"/>
    <s v="Industrial"/>
    <n v="18"/>
    <s v="Congelado-IQF"/>
    <n v="5"/>
  </r>
  <r>
    <n v="7"/>
    <s v="Maule"/>
    <n v="7304"/>
    <s v="Molina"/>
    <n v="100101"/>
    <s v="Berries"/>
    <x v="19"/>
    <x v="19"/>
    <n v="2"/>
    <s v="Industrial"/>
    <n v="18"/>
    <s v="Congelado-IQF"/>
    <n v="5"/>
  </r>
  <r>
    <n v="7"/>
    <s v="Maule"/>
    <n v="7405"/>
    <s v="Retiro"/>
    <n v="100101"/>
    <s v="Berries"/>
    <x v="11"/>
    <x v="11"/>
    <n v="2"/>
    <s v="Industrial"/>
    <n v="18"/>
    <s v="Congelado-IQF"/>
    <n v="2"/>
  </r>
  <r>
    <n v="7"/>
    <s v="Maule"/>
    <n v="7405"/>
    <s v="Retiro"/>
    <n v="100101"/>
    <s v="Berries"/>
    <x v="19"/>
    <x v="19"/>
    <n v="2"/>
    <s v="Industrial"/>
    <n v="18"/>
    <s v="Congelado-IQF"/>
    <n v="5"/>
  </r>
  <r>
    <n v="7"/>
    <s v="Maule"/>
    <n v="7405"/>
    <s v="Retiro"/>
    <n v="100101"/>
    <s v="Berries"/>
    <x v="15"/>
    <x v="15"/>
    <n v="2"/>
    <s v="Industrial"/>
    <n v="18"/>
    <s v="Congelado-IQF"/>
    <n v="5"/>
  </r>
  <r>
    <n v="7"/>
    <s v="Maule"/>
    <n v="7405"/>
    <s v="Retiro"/>
    <n v="100104"/>
    <s v="Frutos de pepita"/>
    <x v="28"/>
    <x v="28"/>
    <n v="2"/>
    <s v="Industrial"/>
    <n v="18"/>
    <s v="Congelado-IQF"/>
    <n v="5"/>
  </r>
  <r>
    <n v="7"/>
    <s v="Maule"/>
    <n v="7405"/>
    <s v="Retiro"/>
    <n v="100101"/>
    <s v="Berries"/>
    <x v="15"/>
    <x v="15"/>
    <n v="2"/>
    <s v="Industrial"/>
    <n v="18"/>
    <s v="Congelado-IQF"/>
    <n v="5"/>
  </r>
  <r>
    <n v="7"/>
    <s v="Maule"/>
    <n v="7405"/>
    <s v="Retiro"/>
    <n v="100109"/>
    <s v="Uva"/>
    <x v="9"/>
    <x v="9"/>
    <n v="2"/>
    <s v="Industrial"/>
    <n v="18"/>
    <s v="Congelado-IQF"/>
    <n v="5"/>
  </r>
  <r>
    <n v="7"/>
    <s v="Maule"/>
    <n v="7405"/>
    <s v="Retiro"/>
    <n v="100101"/>
    <s v="Berries"/>
    <x v="15"/>
    <x v="15"/>
    <n v="2"/>
    <s v="Industrial"/>
    <n v="18"/>
    <s v="Congelado-IQF"/>
    <n v="5"/>
  </r>
  <r>
    <n v="7"/>
    <s v="Maule"/>
    <n v="7405"/>
    <s v="Retiro"/>
    <n v="100101"/>
    <s v="Berries"/>
    <x v="26"/>
    <x v="26"/>
    <n v="2"/>
    <s v="Industrial"/>
    <n v="18"/>
    <s v="Congelado-IQF"/>
    <n v="5"/>
  </r>
  <r>
    <n v="7"/>
    <s v="Maule"/>
    <n v="7405"/>
    <s v="Retiro"/>
    <n v="100101"/>
    <s v="Berries"/>
    <x v="44"/>
    <x v="44"/>
    <n v="2"/>
    <s v="Industrial"/>
    <n v="18"/>
    <s v="Congelado-IQF"/>
    <n v="5"/>
  </r>
  <r>
    <n v="7"/>
    <s v="Maule"/>
    <n v="7405"/>
    <s v="Retiro"/>
    <n v="100101"/>
    <s v="Berries"/>
    <x v="19"/>
    <x v="19"/>
    <n v="2"/>
    <s v="Industrial"/>
    <n v="18"/>
    <s v="Congelado-IQF"/>
    <n v="5"/>
  </r>
  <r>
    <n v="7"/>
    <s v="Maule"/>
    <n v="7405"/>
    <s v="Retiro"/>
    <n v="100101"/>
    <s v="Berries"/>
    <x v="11"/>
    <x v="11"/>
    <n v="2"/>
    <s v="Industrial"/>
    <n v="18"/>
    <s v="Congelado-IQF"/>
    <n v="5"/>
  </r>
  <r>
    <n v="7"/>
    <s v="Maule"/>
    <n v="7405"/>
    <s v="Retiro"/>
    <n v="100101"/>
    <s v="Berries"/>
    <x v="19"/>
    <x v="19"/>
    <n v="2"/>
    <s v="Industrial"/>
    <n v="18"/>
    <s v="Congelado-IQF"/>
    <n v="5"/>
  </r>
  <r>
    <n v="7"/>
    <s v="Maule"/>
    <n v="7108"/>
    <s v="Río Claro"/>
    <n v="100101"/>
    <s v="Berries"/>
    <x v="19"/>
    <x v="19"/>
    <n v="2"/>
    <s v="Industrial"/>
    <n v="18"/>
    <s v="Congelado-IQF"/>
    <n v="5"/>
  </r>
  <r>
    <n v="7"/>
    <s v="Maule"/>
    <n v="7306"/>
    <s v="Romeral"/>
    <n v="100101"/>
    <s v="Berries"/>
    <x v="11"/>
    <x v="11"/>
    <n v="2"/>
    <s v="Industrial"/>
    <n v="18"/>
    <s v="Congelado-IQF"/>
    <n v="5"/>
  </r>
  <r>
    <n v="7"/>
    <s v="Maule"/>
    <n v="7306"/>
    <s v="Romeral"/>
    <n v="100101"/>
    <s v="Berries"/>
    <x v="15"/>
    <x v="15"/>
    <n v="2"/>
    <s v="Industrial"/>
    <n v="18"/>
    <s v="Congelado-IQF"/>
    <n v="5"/>
  </r>
  <r>
    <n v="7"/>
    <s v="Maule"/>
    <n v="7306"/>
    <s v="Romeral"/>
    <n v="100101"/>
    <s v="Berries"/>
    <x v="19"/>
    <x v="19"/>
    <n v="2"/>
    <s v="Industrial"/>
    <n v="18"/>
    <s v="Congelado-IQF"/>
    <n v="5"/>
  </r>
  <r>
    <n v="7"/>
    <s v="Maule"/>
    <n v="7306"/>
    <s v="Romeral"/>
    <n v="100101"/>
    <s v="Berries"/>
    <x v="15"/>
    <x v="15"/>
    <n v="2"/>
    <s v="Industrial"/>
    <n v="18"/>
    <s v="Congelado-IQF"/>
    <n v="5"/>
  </r>
  <r>
    <n v="7"/>
    <s v="Maule"/>
    <n v="7306"/>
    <s v="Romeral"/>
    <n v="100101"/>
    <s v="Berries"/>
    <x v="19"/>
    <x v="19"/>
    <n v="2"/>
    <s v="Industrial"/>
    <n v="18"/>
    <s v="Congelado-IQF"/>
    <n v="5"/>
  </r>
  <r>
    <n v="7"/>
    <s v="Maule"/>
    <n v="7306"/>
    <s v="Romeral"/>
    <n v="100103"/>
    <s v="Frutos de hueso (carozo)"/>
    <x v="5"/>
    <x v="5"/>
    <n v="2"/>
    <s v="Industrial"/>
    <n v="18"/>
    <s v="Congelado-IQF"/>
    <n v="5"/>
  </r>
  <r>
    <n v="7"/>
    <s v="Maule"/>
    <n v="7306"/>
    <s v="Romeral"/>
    <n v="100101"/>
    <s v="Berries"/>
    <x v="15"/>
    <x v="15"/>
    <n v="2"/>
    <s v="Industrial"/>
    <n v="18"/>
    <s v="Congelado-IQF"/>
    <n v="5"/>
  </r>
  <r>
    <n v="7"/>
    <s v="Maule"/>
    <n v="7306"/>
    <s v="Romeral"/>
    <n v="100101"/>
    <s v="Berries"/>
    <x v="44"/>
    <x v="44"/>
    <n v="2"/>
    <s v="Industrial"/>
    <n v="18"/>
    <s v="Congelado-IQF"/>
    <n v="5"/>
  </r>
  <r>
    <n v="7"/>
    <s v="Maule"/>
    <n v="7306"/>
    <s v="Romeral"/>
    <n v="100101"/>
    <s v="Berries"/>
    <x v="11"/>
    <x v="11"/>
    <n v="2"/>
    <s v="Industrial"/>
    <n v="18"/>
    <s v="Congelado-IQF"/>
    <n v="5"/>
  </r>
  <r>
    <n v="7"/>
    <s v="Maule"/>
    <n v="7306"/>
    <s v="Romeral"/>
    <n v="100101"/>
    <s v="Berries"/>
    <x v="19"/>
    <x v="19"/>
    <n v="2"/>
    <s v="Industrial"/>
    <n v="18"/>
    <s v="Congelado-IQF"/>
    <n v="5"/>
  </r>
  <r>
    <n v="7"/>
    <s v="Maule"/>
    <n v="7306"/>
    <s v="Romeral"/>
    <n v="100101"/>
    <s v="Berries"/>
    <x v="15"/>
    <x v="15"/>
    <n v="2"/>
    <s v="Industrial"/>
    <n v="18"/>
    <s v="Congelado-IQF"/>
    <n v="5"/>
  </r>
  <r>
    <n v="7"/>
    <s v="Maule"/>
    <n v="7306"/>
    <s v="Romeral"/>
    <n v="100101"/>
    <s v="Berries"/>
    <x v="11"/>
    <x v="11"/>
    <n v="2"/>
    <s v="Industrial"/>
    <n v="18"/>
    <s v="Congelado-IQF"/>
    <n v="5"/>
  </r>
  <r>
    <n v="7"/>
    <s v="Maule"/>
    <n v="7101"/>
    <s v="Talca"/>
    <n v="100104"/>
    <s v="Frutos de pepita"/>
    <x v="27"/>
    <x v="27"/>
    <n v="2"/>
    <s v="Industrial"/>
    <n v="18"/>
    <s v="Congelado-IQF"/>
    <n v="5"/>
  </r>
  <r>
    <n v="7"/>
    <s v="Maule"/>
    <n v="7101"/>
    <s v="Talca"/>
    <n v="100101"/>
    <s v="Berries"/>
    <x v="11"/>
    <x v="11"/>
    <n v="2"/>
    <s v="Industrial"/>
    <n v="18"/>
    <s v="Congelado-IQF"/>
    <n v="5"/>
  </r>
  <r>
    <n v="7"/>
    <s v="Maule"/>
    <n v="7101"/>
    <s v="Talca"/>
    <n v="100101"/>
    <s v="Berries"/>
    <x v="19"/>
    <x v="19"/>
    <n v="2"/>
    <s v="Industrial"/>
    <n v="18"/>
    <s v="Congelado-IQF"/>
    <n v="5"/>
  </r>
  <r>
    <n v="7"/>
    <s v="Maule"/>
    <n v="7101"/>
    <s v="Talca"/>
    <n v="100109"/>
    <s v="Uva"/>
    <x v="9"/>
    <x v="9"/>
    <n v="2"/>
    <s v="Industrial"/>
    <n v="18"/>
    <s v="Congelado-IQF"/>
    <n v="5"/>
  </r>
  <r>
    <n v="7"/>
    <s v="Maule"/>
    <n v="7308"/>
    <s v="Teno"/>
    <n v="100101"/>
    <s v="Berries"/>
    <x v="19"/>
    <x v="19"/>
    <n v="2"/>
    <s v="Industrial"/>
    <n v="18"/>
    <s v="Congelado-IQF"/>
    <n v="2"/>
  </r>
  <r>
    <n v="7"/>
    <s v="Maule"/>
    <n v="7308"/>
    <s v="Teno"/>
    <n v="100101"/>
    <s v="Berries"/>
    <x v="19"/>
    <x v="19"/>
    <n v="2"/>
    <s v="Industrial"/>
    <n v="18"/>
    <s v="Congelado-IQF"/>
    <n v="2"/>
  </r>
  <r>
    <n v="7"/>
    <s v="Maule"/>
    <n v="7308"/>
    <s v="Teno"/>
    <n v="100101"/>
    <s v="Berries"/>
    <x v="11"/>
    <x v="11"/>
    <n v="2"/>
    <s v="Industrial"/>
    <n v="18"/>
    <s v="Congelado-IQF"/>
    <n v="2"/>
  </r>
  <r>
    <n v="7"/>
    <s v="Maule"/>
    <n v="7308"/>
    <s v="Teno"/>
    <n v="100101"/>
    <s v="Berries"/>
    <x v="19"/>
    <x v="19"/>
    <n v="2"/>
    <s v="Industrial"/>
    <n v="18"/>
    <s v="Congelado-IQF"/>
    <n v="2"/>
  </r>
  <r>
    <n v="7"/>
    <s v="Maule"/>
    <n v="7308"/>
    <s v="Teno"/>
    <n v="100101"/>
    <s v="Berries"/>
    <x v="15"/>
    <x v="15"/>
    <n v="2"/>
    <s v="Industrial"/>
    <n v="18"/>
    <s v="Congelado-IQF"/>
    <n v="2"/>
  </r>
  <r>
    <n v="7"/>
    <s v="Maule"/>
    <n v="7408"/>
    <s v="Yerbas Buenas"/>
    <n v="100101"/>
    <s v="Berries"/>
    <x v="19"/>
    <x v="19"/>
    <n v="2"/>
    <s v="Industrial"/>
    <n v="18"/>
    <s v="Congelado-IQF"/>
    <n v="7"/>
  </r>
  <r>
    <n v="7"/>
    <s v="Maule"/>
    <n v="7408"/>
    <s v="Yerbas Buenas"/>
    <n v="100101"/>
    <s v="Berries"/>
    <x v="15"/>
    <x v="15"/>
    <n v="2"/>
    <s v="Industrial"/>
    <n v="18"/>
    <s v="Congelado-IQF"/>
    <n v="7"/>
  </r>
  <r>
    <n v="16"/>
    <s v="Ñuble"/>
    <n v="16101"/>
    <s v="Chillán"/>
    <n v="100112"/>
    <s v="Hortalizas"/>
    <x v="12"/>
    <x v="12"/>
    <n v="2"/>
    <s v="Industrial"/>
    <n v="18"/>
    <s v="Congelado-IQF"/>
    <n v="2"/>
  </r>
  <r>
    <n v="16"/>
    <s v="Ñuble"/>
    <n v="16101"/>
    <s v="Chillán"/>
    <n v="100101"/>
    <s v="Berries"/>
    <x v="15"/>
    <x v="15"/>
    <n v="2"/>
    <s v="Industrial"/>
    <n v="18"/>
    <s v="Congelado-IQF"/>
    <n v="5"/>
  </r>
  <r>
    <n v="16"/>
    <s v="Ñuble"/>
    <n v="16101"/>
    <s v="Chillán"/>
    <n v="100101"/>
    <s v="Berries"/>
    <x v="44"/>
    <x v="44"/>
    <n v="2"/>
    <s v="Industrial"/>
    <n v="18"/>
    <s v="Congelado-IQF"/>
    <n v="5"/>
  </r>
  <r>
    <n v="16"/>
    <s v="Ñuble"/>
    <n v="16101"/>
    <s v="Chillán"/>
    <n v="100101"/>
    <s v="Berries"/>
    <x v="15"/>
    <x v="15"/>
    <n v="2"/>
    <s v="Industrial"/>
    <n v="18"/>
    <s v="Congelado-IQF"/>
    <n v="5"/>
  </r>
  <r>
    <n v="16"/>
    <s v="Ñuble"/>
    <n v="16101"/>
    <s v="Chillán"/>
    <n v="100101"/>
    <s v="Berries"/>
    <x v="15"/>
    <x v="15"/>
    <n v="2"/>
    <s v="Industrial"/>
    <n v="18"/>
    <s v="Congelado-IQF"/>
    <n v="1"/>
  </r>
  <r>
    <n v="16"/>
    <s v="Ñuble"/>
    <n v="16101"/>
    <s v="Chillán"/>
    <n v="100101"/>
    <s v="Berries"/>
    <x v="44"/>
    <x v="44"/>
    <n v="2"/>
    <s v="Industrial"/>
    <n v="18"/>
    <s v="Congelado-IQF"/>
    <n v="5"/>
  </r>
  <r>
    <n v="16"/>
    <s v="Ñuble"/>
    <n v="16101"/>
    <s v="Chillán"/>
    <n v="100101"/>
    <s v="Berries"/>
    <x v="44"/>
    <x v="44"/>
    <n v="2"/>
    <s v="Industrial"/>
    <n v="18"/>
    <s v="Congelado-IQF"/>
    <n v="1"/>
  </r>
  <r>
    <n v="8"/>
    <s v="Biobío"/>
    <n v="8301"/>
    <s v="Los Angeles"/>
    <n v="100101"/>
    <s v="Berries"/>
    <x v="19"/>
    <x v="19"/>
    <n v="2"/>
    <s v="Industrial"/>
    <n v="18"/>
    <s v="Congelado-IQF"/>
    <n v="2"/>
  </r>
  <r>
    <n v="16"/>
    <s v="Ñuble"/>
    <n v="16101"/>
    <s v="Chillán"/>
    <n v="100103"/>
    <s v="Frutos de hueso (carozo)"/>
    <x v="5"/>
    <x v="5"/>
    <n v="2"/>
    <s v="Industrial"/>
    <n v="18"/>
    <s v="Congelado-IQF"/>
    <n v="2"/>
  </r>
  <r>
    <n v="16"/>
    <s v="Ñuble"/>
    <n v="16101"/>
    <s v="Chillán"/>
    <n v="100101"/>
    <s v="Berries"/>
    <x v="15"/>
    <x v="15"/>
    <n v="2"/>
    <s v="Industrial"/>
    <n v="18"/>
    <s v="Congelado-IQF"/>
    <n v="2"/>
  </r>
  <r>
    <n v="16"/>
    <s v="Ñuble"/>
    <n v="16101"/>
    <s v="Chillán"/>
    <n v="100101"/>
    <s v="Berries"/>
    <x v="19"/>
    <x v="19"/>
    <n v="2"/>
    <s v="Industrial"/>
    <n v="18"/>
    <s v="Congelado-IQF"/>
    <n v="2"/>
  </r>
  <r>
    <n v="16"/>
    <s v="Ñuble"/>
    <n v="16101"/>
    <s v="Chillán"/>
    <n v="100101"/>
    <s v="Berries"/>
    <x v="26"/>
    <x v="26"/>
    <n v="2"/>
    <s v="Industrial"/>
    <n v="18"/>
    <s v="Congelado-IQF"/>
    <n v="2"/>
  </r>
  <r>
    <n v="16"/>
    <s v="Ñuble"/>
    <n v="16101"/>
    <s v="Chillán"/>
    <n v="100101"/>
    <s v="Berries"/>
    <x v="15"/>
    <x v="15"/>
    <n v="2"/>
    <s v="Industrial"/>
    <n v="18"/>
    <s v="Congelado-IQF"/>
    <n v="2"/>
  </r>
  <r>
    <n v="16"/>
    <s v="Ñuble"/>
    <n v="16101"/>
    <s v="Chillán"/>
    <n v="100101"/>
    <s v="Berries"/>
    <x v="19"/>
    <x v="19"/>
    <n v="2"/>
    <s v="Industrial"/>
    <n v="18"/>
    <s v="Congelado-IQF"/>
    <n v="2"/>
  </r>
  <r>
    <n v="16"/>
    <s v="Ñuble"/>
    <n v="16101"/>
    <s v="Chillán"/>
    <n v="100101"/>
    <s v="Berries"/>
    <x v="11"/>
    <x v="11"/>
    <n v="2"/>
    <s v="Industrial"/>
    <n v="18"/>
    <s v="Congelado-IQF"/>
    <n v="2"/>
  </r>
  <r>
    <n v="16"/>
    <s v="Ñuble"/>
    <n v="16101"/>
    <s v="Chillán"/>
    <n v="100101"/>
    <s v="Berries"/>
    <x v="15"/>
    <x v="15"/>
    <n v="2"/>
    <s v="Industrial"/>
    <n v="18"/>
    <s v="Congelado-IQF"/>
    <n v="2"/>
  </r>
  <r>
    <n v="16"/>
    <s v="Ñuble"/>
    <n v="16101"/>
    <s v="Chillán"/>
    <n v="100107"/>
    <s v="Otros"/>
    <x v="39"/>
    <x v="39"/>
    <n v="2"/>
    <s v="Industrial"/>
    <n v="18"/>
    <s v="Congelado-IQF"/>
    <n v="2"/>
  </r>
  <r>
    <n v="16"/>
    <s v="Ñuble"/>
    <n v="16101"/>
    <s v="Chillán"/>
    <n v="100101"/>
    <s v="Berries"/>
    <x v="19"/>
    <x v="19"/>
    <n v="2"/>
    <s v="Industrial"/>
    <n v="18"/>
    <s v="Congelado-IQF"/>
    <n v="2"/>
  </r>
  <r>
    <n v="16"/>
    <s v="Ñuble"/>
    <n v="16101"/>
    <s v="Chillán"/>
    <n v="100101"/>
    <s v="Berries"/>
    <x v="11"/>
    <x v="11"/>
    <n v="2"/>
    <s v="Industrial"/>
    <n v="18"/>
    <s v="Congelado-IQF"/>
    <n v="2"/>
  </r>
  <r>
    <n v="16"/>
    <s v="Ñuble"/>
    <n v="16302"/>
    <s v="Coihueco"/>
    <n v="100101"/>
    <s v="Berries"/>
    <x v="15"/>
    <x v="15"/>
    <n v="1"/>
    <s v="Artesanal"/>
    <n v="18"/>
    <s v="Congelado-IQF"/>
    <n v="7"/>
  </r>
  <r>
    <n v="8"/>
    <s v="Biobío"/>
    <n v="8301"/>
    <s v="Los Angeles"/>
    <n v="100101"/>
    <s v="Berries"/>
    <x v="15"/>
    <x v="15"/>
    <n v="2"/>
    <s v="Industrial"/>
    <n v="18"/>
    <s v="Congelado-IQF"/>
    <n v="5"/>
  </r>
  <r>
    <n v="8"/>
    <s v="Biobío"/>
    <n v="8301"/>
    <s v="Los Angeles"/>
    <n v="100101"/>
    <s v="Berries"/>
    <x v="15"/>
    <x v="15"/>
    <n v="2"/>
    <s v="Industrial"/>
    <n v="18"/>
    <s v="Congelado-IQF"/>
    <n v="7"/>
  </r>
  <r>
    <n v="8"/>
    <s v="Biobío"/>
    <n v="8301"/>
    <s v="Los Angeles"/>
    <n v="100101"/>
    <s v="Berries"/>
    <x v="19"/>
    <x v="19"/>
    <n v="2"/>
    <s v="Industrial"/>
    <n v="18"/>
    <s v="Congelado-IQF"/>
    <n v="7"/>
  </r>
  <r>
    <n v="8"/>
    <s v="Biobío"/>
    <n v="8301"/>
    <s v="Los Angeles"/>
    <n v="100101"/>
    <s v="Berries"/>
    <x v="15"/>
    <x v="15"/>
    <n v="2"/>
    <s v="Industrial"/>
    <n v="18"/>
    <s v="Congelado-IQF"/>
    <n v="5"/>
  </r>
  <r>
    <n v="16"/>
    <s v="Ñuble"/>
    <n v="16303"/>
    <s v="Ñiquén"/>
    <n v="100101"/>
    <s v="Berries"/>
    <x v="19"/>
    <x v="19"/>
    <n v="2"/>
    <s v="Industrial"/>
    <n v="18"/>
    <s v="Congelado-IQF"/>
    <n v="2"/>
  </r>
  <r>
    <n v="16"/>
    <s v="Ñuble"/>
    <n v="16303"/>
    <s v="Ñiquén"/>
    <n v="100101"/>
    <s v="Berries"/>
    <x v="15"/>
    <x v="15"/>
    <n v="2"/>
    <s v="Industrial"/>
    <n v="18"/>
    <s v="Congelado-IQF"/>
    <n v="2"/>
  </r>
  <r>
    <n v="16"/>
    <s v="Ñuble"/>
    <n v="16101"/>
    <s v="Chillán"/>
    <n v="100101"/>
    <s v="Berries"/>
    <x v="11"/>
    <x v="11"/>
    <n v="2"/>
    <s v="Industrial"/>
    <n v="18"/>
    <s v="Congelado-IQF"/>
    <n v="5"/>
  </r>
  <r>
    <n v="16"/>
    <s v="Ñuble"/>
    <n v="16101"/>
    <s v="Chillán"/>
    <n v="100101"/>
    <s v="Berries"/>
    <x v="15"/>
    <x v="15"/>
    <n v="2"/>
    <s v="Industrial"/>
    <n v="18"/>
    <s v="Congelado-IQF"/>
    <n v="5"/>
  </r>
  <r>
    <n v="16"/>
    <s v="Ñuble"/>
    <n v="16101"/>
    <s v="Chillán"/>
    <n v="100101"/>
    <s v="Berries"/>
    <x v="19"/>
    <x v="19"/>
    <n v="2"/>
    <s v="Industrial"/>
    <n v="18"/>
    <s v="Congelado-IQF"/>
    <n v="5"/>
  </r>
  <r>
    <n v="16"/>
    <s v="Ñuble"/>
    <n v="16101"/>
    <s v="Chillán"/>
    <n v="100101"/>
    <s v="Berries"/>
    <x v="26"/>
    <x v="26"/>
    <n v="2"/>
    <s v="Industrial"/>
    <n v="18"/>
    <s v="Congelado-IQF"/>
    <n v="5"/>
  </r>
  <r>
    <n v="16"/>
    <s v="Ñuble"/>
    <n v="16101"/>
    <s v="Chillán"/>
    <n v="100107"/>
    <s v="Otros"/>
    <x v="39"/>
    <x v="39"/>
    <n v="2"/>
    <s v="Industrial"/>
    <n v="18"/>
    <s v="Congelado-IQF"/>
    <n v="5"/>
  </r>
  <r>
    <n v="16"/>
    <s v="Ñuble"/>
    <n v="16101"/>
    <s v="Chillán"/>
    <n v="100101"/>
    <s v="Berries"/>
    <x v="26"/>
    <x v="26"/>
    <n v="2"/>
    <s v="Industrial"/>
    <n v="18"/>
    <s v="Congelado-IQF"/>
    <n v="7"/>
  </r>
  <r>
    <n v="16"/>
    <s v="Ñuble"/>
    <n v="16101"/>
    <s v="Chillán"/>
    <n v="100109"/>
    <s v="Uva"/>
    <x v="9"/>
    <x v="9"/>
    <n v="2"/>
    <s v="Industrial"/>
    <n v="18"/>
    <s v="Congelado-IQF"/>
    <n v="7"/>
  </r>
  <r>
    <n v="16"/>
    <s v="Ñuble"/>
    <n v="16101"/>
    <s v="Chillán"/>
    <n v="100101"/>
    <s v="Berries"/>
    <x v="11"/>
    <x v="11"/>
    <n v="2"/>
    <s v="Industrial"/>
    <n v="18"/>
    <s v="Congelado-IQF"/>
    <n v="7"/>
  </r>
  <r>
    <n v="16"/>
    <s v="Ñuble"/>
    <n v="16101"/>
    <s v="Chillán"/>
    <n v="100101"/>
    <s v="Berries"/>
    <x v="19"/>
    <x v="19"/>
    <n v="2"/>
    <s v="Industrial"/>
    <n v="18"/>
    <s v="Congelado-IQF"/>
    <n v="7"/>
  </r>
  <r>
    <n v="16"/>
    <s v="Ñuble"/>
    <n v="16101"/>
    <s v="Chillán"/>
    <n v="100101"/>
    <s v="Berries"/>
    <x v="44"/>
    <x v="44"/>
    <n v="2"/>
    <s v="Industrial"/>
    <n v="18"/>
    <s v="Congelado-IQF"/>
    <n v="7"/>
  </r>
  <r>
    <n v="16"/>
    <s v="Ñuble"/>
    <n v="16101"/>
    <s v="Chillán"/>
    <n v="100101"/>
    <s v="Berries"/>
    <x v="15"/>
    <x v="15"/>
    <n v="2"/>
    <s v="Industrial"/>
    <n v="18"/>
    <s v="Congelado-IQF"/>
    <n v="7"/>
  </r>
  <r>
    <n v="16"/>
    <s v="Ñuble"/>
    <n v="16101"/>
    <s v="Chillán"/>
    <n v="100101"/>
    <s v="Berries"/>
    <x v="19"/>
    <x v="19"/>
    <n v="2"/>
    <s v="Industrial"/>
    <n v="18"/>
    <s v="Congelado-IQF"/>
    <n v="7"/>
  </r>
  <r>
    <n v="8"/>
    <s v="Biobío"/>
    <n v="8301"/>
    <s v="Los Angeles"/>
    <n v="100101"/>
    <s v="Berries"/>
    <x v="11"/>
    <x v="11"/>
    <n v="2"/>
    <s v="Industrial"/>
    <n v="18"/>
    <s v="Congelado-IQF"/>
    <n v="2"/>
  </r>
  <r>
    <n v="8"/>
    <s v="Biobío"/>
    <n v="8301"/>
    <s v="Los Angeles"/>
    <n v="100101"/>
    <s v="Berries"/>
    <x v="15"/>
    <x v="15"/>
    <n v="2"/>
    <s v="Industrial"/>
    <n v="18"/>
    <s v="Congelado-IQF"/>
    <n v="2"/>
  </r>
  <r>
    <n v="8"/>
    <s v="Biobío"/>
    <n v="8301"/>
    <s v="Los Angeles"/>
    <n v="100101"/>
    <s v="Berries"/>
    <x v="19"/>
    <x v="19"/>
    <n v="2"/>
    <s v="Industrial"/>
    <n v="18"/>
    <s v="Congelado-IQF"/>
    <n v="2"/>
  </r>
  <r>
    <n v="8"/>
    <s v="Biobío"/>
    <n v="8301"/>
    <s v="Los Angeles"/>
    <n v="100101"/>
    <s v="Berries"/>
    <x v="44"/>
    <x v="44"/>
    <n v="2"/>
    <s v="Industrial"/>
    <n v="18"/>
    <s v="Congelado-IQF"/>
    <n v="2"/>
  </r>
  <r>
    <n v="8"/>
    <s v="Biobío"/>
    <n v="8301"/>
    <s v="Los Angeles"/>
    <n v="100101"/>
    <s v="Berries"/>
    <x v="15"/>
    <x v="15"/>
    <n v="2"/>
    <s v="Industrial"/>
    <n v="18"/>
    <s v="Congelado-IQF"/>
    <n v="2"/>
  </r>
  <r>
    <n v="16"/>
    <s v="Ñuble"/>
    <n v="16303"/>
    <s v="Ñiquén"/>
    <n v="100101"/>
    <s v="Berries"/>
    <x v="15"/>
    <x v="15"/>
    <n v="2"/>
    <s v="Industrial"/>
    <n v="18"/>
    <s v="Congelado-IQF"/>
    <n v="5"/>
  </r>
  <r>
    <n v="16"/>
    <s v="Ñuble"/>
    <n v="16303"/>
    <s v="Ñiquén"/>
    <n v="100101"/>
    <s v="Berries"/>
    <x v="19"/>
    <x v="19"/>
    <n v="2"/>
    <s v="Industrial"/>
    <n v="18"/>
    <s v="Congelado-IQF"/>
    <n v="5"/>
  </r>
  <r>
    <n v="16"/>
    <s v="Ñuble"/>
    <n v="16303"/>
    <s v="Ñiquén"/>
    <n v="100101"/>
    <s v="Berries"/>
    <x v="11"/>
    <x v="11"/>
    <n v="2"/>
    <s v="Industrial"/>
    <n v="18"/>
    <s v="Congelado-IQF"/>
    <n v="5"/>
  </r>
  <r>
    <n v="16"/>
    <s v="Ñuble"/>
    <n v="16303"/>
    <s v="Ñiquén"/>
    <n v="100101"/>
    <s v="Berries"/>
    <x v="11"/>
    <x v="11"/>
    <n v="2"/>
    <s v="Industrial"/>
    <n v="18"/>
    <s v="Congelado-IQF"/>
    <n v="5"/>
  </r>
  <r>
    <n v="16"/>
    <s v="Ñuble"/>
    <n v="16301"/>
    <s v="San Carlos"/>
    <n v="100101"/>
    <s v="Berries"/>
    <x v="15"/>
    <x v="15"/>
    <n v="2"/>
    <s v="Industrial"/>
    <n v="18"/>
    <s v="Congelado-IQF"/>
    <n v="5"/>
  </r>
  <r>
    <n v="16"/>
    <s v="Ñuble"/>
    <n v="16101"/>
    <s v="Chillán"/>
    <n v="100101"/>
    <s v="Berries"/>
    <x v="11"/>
    <x v="11"/>
    <n v="2"/>
    <s v="Industrial"/>
    <n v="18"/>
    <s v="Congelado-IQF"/>
    <n v="5"/>
  </r>
  <r>
    <n v="16"/>
    <s v="Ñuble"/>
    <n v="16101"/>
    <s v="Chillán"/>
    <n v="100101"/>
    <s v="Berries"/>
    <x v="15"/>
    <x v="15"/>
    <n v="2"/>
    <s v="Industrial"/>
    <n v="18"/>
    <s v="Congelado-IQF"/>
    <n v="5"/>
  </r>
  <r>
    <n v="16"/>
    <s v="Ñuble"/>
    <n v="16101"/>
    <s v="Chillán"/>
    <n v="100101"/>
    <s v="Berries"/>
    <x v="26"/>
    <x v="26"/>
    <n v="2"/>
    <s v="Industrial"/>
    <n v="18"/>
    <s v="Congelado-IQF"/>
    <n v="5"/>
  </r>
  <r>
    <n v="16"/>
    <s v="Ñuble"/>
    <n v="16101"/>
    <s v="Chillán"/>
    <n v="100101"/>
    <s v="Berries"/>
    <x v="44"/>
    <x v="44"/>
    <n v="2"/>
    <s v="Industrial"/>
    <n v="18"/>
    <s v="Congelado-IQF"/>
    <n v="5"/>
  </r>
  <r>
    <n v="16"/>
    <s v="Ñuble"/>
    <n v="16101"/>
    <s v="Chillán"/>
    <n v="100101"/>
    <s v="Berries"/>
    <x v="19"/>
    <x v="19"/>
    <n v="2"/>
    <s v="Industrial"/>
    <n v="18"/>
    <s v="Congelado-IQF"/>
    <n v="5"/>
  </r>
  <r>
    <n v="16"/>
    <s v="Ñuble"/>
    <n v="16101"/>
    <s v="Chillán"/>
    <n v="100109"/>
    <s v="Uva"/>
    <x v="9"/>
    <x v="9"/>
    <n v="2"/>
    <s v="Industrial"/>
    <n v="18"/>
    <s v="Congelado-IQF"/>
    <n v="5"/>
  </r>
  <r>
    <n v="16"/>
    <s v="Ñuble"/>
    <n v="16101"/>
    <s v="Chillán"/>
    <n v="100101"/>
    <s v="Berries"/>
    <x v="15"/>
    <x v="15"/>
    <n v="2"/>
    <s v="Industrial"/>
    <n v="18"/>
    <s v="Congelado-IQF"/>
    <n v="5"/>
  </r>
  <r>
    <n v="16"/>
    <s v="Ñuble"/>
    <n v="16101"/>
    <s v="Chillán"/>
    <n v="100101"/>
    <s v="Berries"/>
    <x v="19"/>
    <x v="19"/>
    <n v="2"/>
    <s v="Industrial"/>
    <n v="18"/>
    <s v="Congelado-IQF"/>
    <n v="5"/>
  </r>
  <r>
    <n v="16"/>
    <s v="Ñuble"/>
    <n v="16101"/>
    <s v="Chillán"/>
    <n v="100101"/>
    <s v="Berries"/>
    <x v="11"/>
    <x v="11"/>
    <n v="2"/>
    <s v="Industrial"/>
    <n v="18"/>
    <s v="Congelado-IQF"/>
    <n v="5"/>
  </r>
  <r>
    <n v="16"/>
    <s v="Ñuble"/>
    <n v="16101"/>
    <s v="Chillán"/>
    <n v="100105"/>
    <s v="Frutos secos"/>
    <x v="20"/>
    <x v="20"/>
    <n v="2"/>
    <s v="Industrial"/>
    <n v="18"/>
    <s v="Congelado-IQF"/>
    <n v="5"/>
  </r>
  <r>
    <n v="16"/>
    <s v="Ñuble"/>
    <n v="16101"/>
    <s v="Chillán"/>
    <n v="100101"/>
    <s v="Berries"/>
    <x v="15"/>
    <x v="15"/>
    <n v="2"/>
    <s v="Industrial"/>
    <n v="18"/>
    <s v="Congelado-IQF"/>
    <n v="5"/>
  </r>
  <r>
    <n v="16"/>
    <s v="Ñuble"/>
    <n v="16101"/>
    <s v="Chillán"/>
    <n v="100101"/>
    <s v="Berries"/>
    <x v="44"/>
    <x v="44"/>
    <n v="2"/>
    <s v="Industrial"/>
    <n v="18"/>
    <s v="Congelado-IQF"/>
    <n v="5"/>
  </r>
  <r>
    <n v="16"/>
    <s v="Ñuble"/>
    <n v="16101"/>
    <s v="Chillán"/>
    <n v="100101"/>
    <s v="Berries"/>
    <x v="19"/>
    <x v="19"/>
    <n v="2"/>
    <s v="Industrial"/>
    <n v="18"/>
    <s v="Congelado-IQF"/>
    <n v="5"/>
  </r>
  <r>
    <n v="8"/>
    <s v="Biobío"/>
    <n v="8301"/>
    <s v="Los Angeles"/>
    <n v="100101"/>
    <s v="Berries"/>
    <x v="11"/>
    <x v="11"/>
    <n v="2"/>
    <s v="Industrial"/>
    <n v="18"/>
    <s v="Congelado-IQF"/>
    <n v="2"/>
  </r>
  <r>
    <n v="8"/>
    <s v="Biobío"/>
    <n v="8301"/>
    <s v="Los Angeles"/>
    <n v="100101"/>
    <s v="Berries"/>
    <x v="15"/>
    <x v="15"/>
    <n v="2"/>
    <s v="Industrial"/>
    <n v="18"/>
    <s v="Congelado-IQF"/>
    <n v="2"/>
  </r>
  <r>
    <n v="8"/>
    <s v="Biobío"/>
    <n v="8301"/>
    <s v="Los Angeles"/>
    <n v="100101"/>
    <s v="Berries"/>
    <x v="44"/>
    <x v="44"/>
    <n v="2"/>
    <s v="Industrial"/>
    <n v="18"/>
    <s v="Congelado-IQF"/>
    <n v="2"/>
  </r>
  <r>
    <n v="8"/>
    <s v="Biobío"/>
    <n v="8301"/>
    <s v="Los Angeles"/>
    <n v="100101"/>
    <s v="Berries"/>
    <x v="19"/>
    <x v="19"/>
    <n v="2"/>
    <s v="Industrial"/>
    <n v="18"/>
    <s v="Congelado-IQF"/>
    <n v="2"/>
  </r>
  <r>
    <n v="8"/>
    <s v="Biobío"/>
    <n v="8301"/>
    <s v="Los Angeles"/>
    <n v="100101"/>
    <s v="Berries"/>
    <x v="11"/>
    <x v="11"/>
    <n v="2"/>
    <s v="Industrial"/>
    <n v="18"/>
    <s v="Congelado-IQF"/>
    <n v="2"/>
  </r>
  <r>
    <n v="8"/>
    <s v="Biobío"/>
    <n v="8301"/>
    <s v="Los Angeles"/>
    <n v="100101"/>
    <s v="Berries"/>
    <x v="15"/>
    <x v="15"/>
    <n v="2"/>
    <s v="Industrial"/>
    <n v="18"/>
    <s v="Congelado-IQF"/>
    <n v="2"/>
  </r>
  <r>
    <n v="8"/>
    <s v="Biobío"/>
    <n v="8301"/>
    <s v="Los Angeles"/>
    <n v="100101"/>
    <s v="Berries"/>
    <x v="11"/>
    <x v="11"/>
    <n v="2"/>
    <s v="Industrial"/>
    <n v="18"/>
    <s v="Congelado-IQF"/>
    <n v="2"/>
  </r>
  <r>
    <n v="8"/>
    <s v="Biobío"/>
    <n v="8301"/>
    <s v="Los Angeles"/>
    <n v="100101"/>
    <s v="Berries"/>
    <x v="15"/>
    <x v="15"/>
    <n v="2"/>
    <s v="Industrial"/>
    <n v="18"/>
    <s v="Congelado-IQF"/>
    <n v="2"/>
  </r>
  <r>
    <n v="8"/>
    <s v="Biobío"/>
    <n v="8301"/>
    <s v="Los Angeles"/>
    <n v="100101"/>
    <s v="Berries"/>
    <x v="15"/>
    <x v="15"/>
    <n v="2"/>
    <s v="Industrial"/>
    <n v="18"/>
    <s v="Congelado-IQF"/>
    <n v="2"/>
  </r>
  <r>
    <n v="8"/>
    <s v="Biobío"/>
    <n v="8301"/>
    <s v="Los Angeles"/>
    <n v="100101"/>
    <s v="Berries"/>
    <x v="11"/>
    <x v="11"/>
    <n v="2"/>
    <s v="Industrial"/>
    <n v="18"/>
    <s v="Congelado-IQF"/>
    <n v="2"/>
  </r>
  <r>
    <n v="16"/>
    <s v="Ñuble"/>
    <n v="16303"/>
    <s v="Ñiquén"/>
    <n v="100101"/>
    <s v="Berries"/>
    <x v="15"/>
    <x v="15"/>
    <n v="2"/>
    <s v="Industrial"/>
    <n v="18"/>
    <s v="Congelado-IQF"/>
    <n v="5"/>
  </r>
  <r>
    <n v="16"/>
    <s v="Ñuble"/>
    <n v="16303"/>
    <s v="Ñiquén"/>
    <n v="100101"/>
    <s v="Berries"/>
    <x v="19"/>
    <x v="19"/>
    <n v="2"/>
    <s v="Industrial"/>
    <n v="18"/>
    <s v="Congelado-IQF"/>
    <n v="5"/>
  </r>
  <r>
    <n v="16"/>
    <s v="Ñuble"/>
    <n v="16303"/>
    <s v="Ñiquén"/>
    <n v="100101"/>
    <s v="Berries"/>
    <x v="11"/>
    <x v="11"/>
    <n v="2"/>
    <s v="Industrial"/>
    <n v="18"/>
    <s v="Congelado-IQF"/>
    <n v="2"/>
  </r>
  <r>
    <n v="16"/>
    <s v="Ñuble"/>
    <n v="16303"/>
    <s v="Ñiquén"/>
    <n v="100101"/>
    <s v="Berries"/>
    <x v="15"/>
    <x v="15"/>
    <n v="2"/>
    <s v="Industrial"/>
    <n v="18"/>
    <s v="Congelado-IQF"/>
    <n v="2"/>
  </r>
  <r>
    <n v="16"/>
    <s v="Ñuble"/>
    <n v="16303"/>
    <s v="Ñiquén"/>
    <n v="100101"/>
    <s v="Berries"/>
    <x v="19"/>
    <x v="19"/>
    <n v="2"/>
    <s v="Industrial"/>
    <n v="18"/>
    <s v="Congelado-IQF"/>
    <n v="2"/>
  </r>
  <r>
    <n v="16"/>
    <s v="Ñuble"/>
    <n v="16301"/>
    <s v="San Carlos"/>
    <n v="100101"/>
    <s v="Berries"/>
    <x v="15"/>
    <x v="15"/>
    <n v="2"/>
    <s v="Industrial"/>
    <n v="18"/>
    <s v="Congelado-IQF"/>
    <n v="2"/>
  </r>
  <r>
    <n v="16"/>
    <s v="Ñuble"/>
    <n v="16301"/>
    <s v="San Carlos"/>
    <n v="100101"/>
    <s v="Berries"/>
    <x v="19"/>
    <x v="19"/>
    <n v="2"/>
    <s v="Industrial"/>
    <n v="18"/>
    <s v="Congelado-IQF"/>
    <n v="2"/>
  </r>
  <r>
    <n v="16"/>
    <s v="Ñuble"/>
    <n v="16301"/>
    <s v="San Carlos"/>
    <n v="100101"/>
    <s v="Berries"/>
    <x v="11"/>
    <x v="11"/>
    <n v="2"/>
    <s v="Industrial"/>
    <n v="18"/>
    <s v="Congelado-IQF"/>
    <n v="2"/>
  </r>
  <r>
    <n v="16"/>
    <s v="Ñuble"/>
    <n v="16301"/>
    <s v="San Carlos"/>
    <n v="100101"/>
    <s v="Berries"/>
    <x v="15"/>
    <x v="15"/>
    <n v="2"/>
    <s v="Industrial"/>
    <n v="18"/>
    <s v="Congelado-IQF"/>
    <n v="2"/>
  </r>
  <r>
    <n v="16"/>
    <s v="Ñuble"/>
    <n v="16301"/>
    <s v="San Carlos"/>
    <n v="100101"/>
    <s v="Berries"/>
    <x v="19"/>
    <x v="19"/>
    <n v="2"/>
    <s v="Industrial"/>
    <n v="18"/>
    <s v="Congelado-IQF"/>
    <n v="2"/>
  </r>
  <r>
    <n v="16"/>
    <s v="Ñuble"/>
    <n v="16301"/>
    <s v="San Carlos"/>
    <n v="100101"/>
    <s v="Berries"/>
    <x v="11"/>
    <x v="11"/>
    <n v="2"/>
    <s v="Industrial"/>
    <n v="18"/>
    <s v="Congelado-IQF"/>
    <n v="2"/>
  </r>
  <r>
    <n v="16"/>
    <s v="Ñuble"/>
    <n v="16301"/>
    <s v="San Carlos"/>
    <n v="100101"/>
    <s v="Berries"/>
    <x v="15"/>
    <x v="15"/>
    <n v="2"/>
    <s v="Industrial"/>
    <n v="18"/>
    <s v="Congelado-IQF"/>
    <n v="2"/>
  </r>
  <r>
    <n v="16"/>
    <s v="Ñuble"/>
    <n v="16301"/>
    <s v="San Carlos"/>
    <n v="100101"/>
    <s v="Berries"/>
    <x v="19"/>
    <x v="19"/>
    <n v="2"/>
    <s v="Industrial"/>
    <n v="18"/>
    <s v="Congelado-IQF"/>
    <n v="2"/>
  </r>
  <r>
    <n v="16"/>
    <s v="Ñuble"/>
    <n v="16301"/>
    <s v="San Carlos"/>
    <n v="100101"/>
    <s v="Berries"/>
    <x v="11"/>
    <x v="11"/>
    <n v="2"/>
    <s v="Industrial"/>
    <n v="18"/>
    <s v="Congelado-IQF"/>
    <n v="5"/>
  </r>
  <r>
    <n v="16"/>
    <s v="Ñuble"/>
    <n v="16301"/>
    <s v="San Carlos"/>
    <n v="100101"/>
    <s v="Berries"/>
    <x v="15"/>
    <x v="15"/>
    <n v="2"/>
    <s v="Industrial"/>
    <n v="18"/>
    <s v="Congelado-IQF"/>
    <n v="5"/>
  </r>
  <r>
    <n v="16"/>
    <s v="Ñuble"/>
    <n v="16301"/>
    <s v="San Carlos"/>
    <n v="100101"/>
    <s v="Berries"/>
    <x v="19"/>
    <x v="19"/>
    <n v="2"/>
    <s v="Industrial"/>
    <n v="18"/>
    <s v="Congelado-IQF"/>
    <n v="5"/>
  </r>
  <r>
    <n v="16"/>
    <s v="Ñuble"/>
    <n v="16301"/>
    <s v="San Carlos"/>
    <n v="100101"/>
    <s v="Berries"/>
    <x v="15"/>
    <x v="15"/>
    <n v="2"/>
    <s v="Industrial"/>
    <n v="18"/>
    <s v="Congelado-IQF"/>
    <n v="2"/>
  </r>
  <r>
    <n v="16"/>
    <s v="Ñuble"/>
    <n v="16108"/>
    <s v="San Ignacio"/>
    <n v="100101"/>
    <s v="Berries"/>
    <x v="11"/>
    <x v="11"/>
    <n v="2"/>
    <s v="Industrial"/>
    <n v="18"/>
    <s v="Congelado-IQF"/>
    <n v="5"/>
  </r>
  <r>
    <n v="16"/>
    <s v="Ñuble"/>
    <n v="16108"/>
    <s v="San Ignacio"/>
    <n v="100101"/>
    <s v="Berries"/>
    <x v="15"/>
    <x v="15"/>
    <n v="2"/>
    <s v="Industrial"/>
    <n v="18"/>
    <s v="Congelado-IQF"/>
    <n v="5"/>
  </r>
  <r>
    <n v="16"/>
    <s v="Ñuble"/>
    <n v="16108"/>
    <s v="San Ignacio"/>
    <n v="100101"/>
    <s v="Berries"/>
    <x v="19"/>
    <x v="19"/>
    <n v="2"/>
    <s v="Industrial"/>
    <n v="18"/>
    <s v="Congelado-IQF"/>
    <n v="5"/>
  </r>
  <r>
    <n v="8"/>
    <s v="Biobío"/>
    <n v="8204"/>
    <s v="Contulmo"/>
    <n v="100101"/>
    <s v="Berries"/>
    <x v="11"/>
    <x v="11"/>
    <n v="1"/>
    <s v="Artesanal"/>
    <n v="18"/>
    <s v="Congelado-IQF"/>
    <n v="7"/>
  </r>
  <r>
    <n v="9"/>
    <s v="La Araucanía"/>
    <n v="9201"/>
    <s v="Angol"/>
    <n v="100101"/>
    <s v="Berries"/>
    <x v="15"/>
    <x v="15"/>
    <n v="2"/>
    <s v="Industrial"/>
    <n v="18"/>
    <s v="Congelado-IQF"/>
    <n v="2"/>
  </r>
  <r>
    <n v="9"/>
    <s v="La Araucanía"/>
    <n v="9109"/>
    <s v="Loncoche"/>
    <n v="100101"/>
    <s v="Berries"/>
    <x v="11"/>
    <x v="11"/>
    <n v="2"/>
    <s v="Industrial"/>
    <n v="18"/>
    <s v="Congelado-IQF"/>
    <n v="5"/>
  </r>
  <r>
    <n v="9"/>
    <s v="La Araucanía"/>
    <n v="9109"/>
    <s v="Loncoche"/>
    <n v="100101"/>
    <s v="Berries"/>
    <x v="15"/>
    <x v="15"/>
    <n v="2"/>
    <s v="Industrial"/>
    <n v="18"/>
    <s v="Congelado-IQF"/>
    <n v="5"/>
  </r>
  <r>
    <n v="9"/>
    <s v="La Araucanía"/>
    <n v="9119"/>
    <s v="Vilcún"/>
    <n v="100101"/>
    <s v="Berries"/>
    <x v="11"/>
    <x v="11"/>
    <n v="2"/>
    <s v="Industrial"/>
    <n v="18"/>
    <s v="Congelado-IQF"/>
    <n v="2"/>
  </r>
  <r>
    <n v="9"/>
    <s v="La Araucanía"/>
    <n v="9119"/>
    <s v="Vilcún"/>
    <n v="100101"/>
    <s v="Berries"/>
    <x v="15"/>
    <x v="15"/>
    <n v="2"/>
    <s v="Industrial"/>
    <n v="18"/>
    <s v="Congelado-IQF"/>
    <n v="2"/>
  </r>
  <r>
    <n v="9"/>
    <s v="La Araucanía"/>
    <n v="9119"/>
    <s v="Vilcún"/>
    <n v="100101"/>
    <s v="Berries"/>
    <x v="26"/>
    <x v="26"/>
    <n v="2"/>
    <s v="Industrial"/>
    <n v="18"/>
    <s v="Congelado-IQF"/>
    <n v="2"/>
  </r>
  <r>
    <n v="9"/>
    <s v="La Araucanía"/>
    <n v="9119"/>
    <s v="Vilcún"/>
    <n v="100104"/>
    <s v="Frutos de pepita"/>
    <x v="13"/>
    <x v="13"/>
    <n v="2"/>
    <s v="Industrial"/>
    <n v="18"/>
    <s v="Congelado-IQF"/>
    <n v="2"/>
  </r>
  <r>
    <n v="9"/>
    <s v="La Araucanía"/>
    <n v="9119"/>
    <s v="Vilcún"/>
    <n v="100104"/>
    <s v="Frutos de pepita"/>
    <x v="7"/>
    <x v="7"/>
    <n v="2"/>
    <s v="Industrial"/>
    <n v="18"/>
    <s v="Congelado-IQF"/>
    <n v="2"/>
  </r>
  <r>
    <n v="9"/>
    <s v="La Araucanía"/>
    <n v="9119"/>
    <s v="Vilcún"/>
    <n v="100109"/>
    <s v="Uva"/>
    <x v="9"/>
    <x v="9"/>
    <n v="2"/>
    <s v="Industrial"/>
    <n v="18"/>
    <s v="Congelado-IQF"/>
    <n v="2"/>
  </r>
  <r>
    <n v="9"/>
    <s v="La Araucanía"/>
    <n v="9201"/>
    <s v="Angol"/>
    <n v="100101"/>
    <s v="Berries"/>
    <x v="15"/>
    <x v="15"/>
    <n v="2"/>
    <s v="Industrial"/>
    <n v="18"/>
    <s v="Congelado-IQF"/>
    <n v="2"/>
  </r>
  <r>
    <n v="9"/>
    <s v="La Araucanía"/>
    <n v="9109"/>
    <s v="Loncoche"/>
    <n v="100101"/>
    <s v="Berries"/>
    <x v="15"/>
    <x v="15"/>
    <n v="2"/>
    <s v="Industrial"/>
    <n v="18"/>
    <s v="Congelado-IQF"/>
    <n v="2"/>
  </r>
  <r>
    <n v="10"/>
    <s v="Los Lagos"/>
    <n v="10307"/>
    <s v="San Pablo"/>
    <n v="100101"/>
    <s v="Berries"/>
    <x v="15"/>
    <x v="15"/>
    <n v="1"/>
    <s v="Artesanal"/>
    <n v="18"/>
    <s v="Congelado-IQF"/>
    <n v="5"/>
  </r>
  <r>
    <n v="10"/>
    <s v="Los Lagos"/>
    <n v="10304"/>
    <s v="Puyehue"/>
    <n v="100101"/>
    <s v="Berries"/>
    <x v="15"/>
    <x v="15"/>
    <n v="2"/>
    <s v="Industrial"/>
    <n v="18"/>
    <s v="Congelado-IQF"/>
    <n v="5"/>
  </r>
  <r>
    <n v="10"/>
    <s v="Los Lagos"/>
    <n v="10304"/>
    <s v="Puyehue"/>
    <n v="100101"/>
    <s v="Berries"/>
    <x v="11"/>
    <x v="11"/>
    <n v="2"/>
    <s v="Industrial"/>
    <n v="18"/>
    <s v="Congelado-IQF"/>
    <n v="5"/>
  </r>
  <r>
    <n v="10"/>
    <s v="Los Lagos"/>
    <n v="10304"/>
    <s v="Puyehue"/>
    <n v="100101"/>
    <s v="Berries"/>
    <x v="15"/>
    <x v="15"/>
    <n v="2"/>
    <s v="Industrial"/>
    <n v="18"/>
    <s v="Congelado-IQF"/>
    <n v="5"/>
  </r>
  <r>
    <n v="10"/>
    <s v="Los Lagos"/>
    <n v="10106"/>
    <s v="Los Muermos"/>
    <n v="100101"/>
    <s v="Berries"/>
    <x v="15"/>
    <x v="15"/>
    <n v="2"/>
    <s v="Industrial"/>
    <n v="18"/>
    <s v="Congelado-IQF"/>
    <n v="5"/>
  </r>
  <r>
    <n v="10"/>
    <s v="Los Lagos"/>
    <n v="10304"/>
    <s v="Puyehue"/>
    <n v="100101"/>
    <s v="Berries"/>
    <x v="11"/>
    <x v="11"/>
    <n v="2"/>
    <s v="Industrial"/>
    <n v="18"/>
    <s v="Congelado-IQF"/>
    <n v="5"/>
  </r>
  <r>
    <n v="10"/>
    <s v="Los Lagos"/>
    <n v="10304"/>
    <s v="Puyehue"/>
    <n v="100101"/>
    <s v="Berries"/>
    <x v="15"/>
    <x v="15"/>
    <n v="2"/>
    <s v="Industrial"/>
    <n v="18"/>
    <s v="Congelado-IQF"/>
    <n v="5"/>
  </r>
  <r>
    <n v="10"/>
    <s v="Los Lagos"/>
    <n v="10105"/>
    <s v="Frutillar"/>
    <n v="100101"/>
    <s v="Berries"/>
    <x v="30"/>
    <x v="30"/>
    <n v="1"/>
    <s v="Artesanal"/>
    <n v="18"/>
    <s v="Congelado-IQF"/>
    <n v="2"/>
  </r>
  <r>
    <n v="10"/>
    <s v="Los Lagos"/>
    <n v="10105"/>
    <s v="Frutillar"/>
    <n v="100101"/>
    <s v="Berries"/>
    <x v="15"/>
    <x v="15"/>
    <n v="1"/>
    <s v="Artesanal"/>
    <n v="18"/>
    <s v="Congelado-IQF"/>
    <n v="2"/>
  </r>
  <r>
    <n v="10"/>
    <s v="Los Lagos"/>
    <n v="10105"/>
    <s v="Frutillar"/>
    <n v="100104"/>
    <s v="Frutos de pepita"/>
    <x v="28"/>
    <x v="28"/>
    <n v="1"/>
    <s v="Artesanal"/>
    <n v="18"/>
    <s v="Congelado-IQF"/>
    <n v="2"/>
  </r>
  <r>
    <n v="10"/>
    <s v="Los Lagos"/>
    <n v="10105"/>
    <s v="Frutillar"/>
    <n v="100107"/>
    <s v="Otros"/>
    <x v="31"/>
    <x v="31"/>
    <n v="1"/>
    <s v="Artesanal"/>
    <n v="18"/>
    <s v="Congelado-IQF"/>
    <n v="2"/>
  </r>
  <r>
    <n v="10"/>
    <s v="Los Lagos"/>
    <n v="10106"/>
    <s v="Los Muermos"/>
    <n v="100101"/>
    <s v="Berries"/>
    <x v="15"/>
    <x v="15"/>
    <n v="1"/>
    <s v="Artesanal"/>
    <n v="18"/>
    <s v="Congelado-IQF"/>
    <n v="2"/>
  </r>
  <r>
    <n v="10"/>
    <s v="Los Lagos"/>
    <n v="10304"/>
    <s v="Puyehue"/>
    <n v="100101"/>
    <s v="Berries"/>
    <x v="11"/>
    <x v="11"/>
    <n v="2"/>
    <s v="Industrial"/>
    <n v="18"/>
    <s v="Congelado-IQF"/>
    <n v="5"/>
  </r>
  <r>
    <n v="10"/>
    <s v="Los Lagos"/>
    <n v="10304"/>
    <s v="Puyehue"/>
    <n v="100101"/>
    <s v="Berries"/>
    <x v="15"/>
    <x v="15"/>
    <n v="2"/>
    <s v="Industrial"/>
    <n v="18"/>
    <s v="Congelado-IQF"/>
    <n v="5"/>
  </r>
  <r>
    <n v="10"/>
    <s v="Los Lagos"/>
    <n v="10304"/>
    <s v="Puyehue"/>
    <n v="100101"/>
    <s v="Berries"/>
    <x v="19"/>
    <x v="19"/>
    <n v="2"/>
    <s v="Industrial"/>
    <n v="18"/>
    <s v="Congelado-IQF"/>
    <n v="5"/>
  </r>
  <r>
    <n v="13"/>
    <s v="Metropolitana"/>
    <n v="13402"/>
    <s v="Buin"/>
    <n v="100103"/>
    <s v="Frutos de hueso (carozo)"/>
    <x v="6"/>
    <x v="6"/>
    <n v="2"/>
    <s v="Industrial"/>
    <n v="18"/>
    <s v="Congelado-IQF"/>
    <n v="5"/>
  </r>
  <r>
    <n v="13"/>
    <s v="Metropolitana"/>
    <n v="13402"/>
    <s v="Buin"/>
    <n v="100103"/>
    <s v="Frutos de hueso (carozo)"/>
    <x v="3"/>
    <x v="3"/>
    <n v="2"/>
    <s v="Industrial"/>
    <n v="18"/>
    <s v="Congelado-IQF"/>
    <n v="5"/>
  </r>
  <r>
    <n v="13"/>
    <s v="Metropolitana"/>
    <n v="13402"/>
    <s v="Buin"/>
    <n v="100103"/>
    <s v="Frutos de hueso (carozo)"/>
    <x v="3"/>
    <x v="3"/>
    <n v="2"/>
    <s v="Industrial"/>
    <n v="18"/>
    <s v="Congelado-IQF"/>
    <n v="5"/>
  </r>
  <r>
    <n v="13"/>
    <s v="Metropolitana"/>
    <n v="13402"/>
    <s v="Buin"/>
    <n v="100101"/>
    <s v="Berries"/>
    <x v="15"/>
    <x v="15"/>
    <n v="2"/>
    <s v="Industrial"/>
    <n v="18"/>
    <s v="Congelado-IQF"/>
    <n v="5"/>
  </r>
  <r>
    <n v="13"/>
    <s v="Metropolitana"/>
    <n v="13402"/>
    <s v="Buin"/>
    <n v="100101"/>
    <s v="Berries"/>
    <x v="19"/>
    <x v="19"/>
    <n v="2"/>
    <s v="Industrial"/>
    <n v="18"/>
    <s v="Congelado-IQF"/>
    <n v="5"/>
  </r>
  <r>
    <n v="13"/>
    <s v="Metropolitana"/>
    <n v="13402"/>
    <s v="Buin"/>
    <n v="100109"/>
    <s v="Uva"/>
    <x v="9"/>
    <x v="9"/>
    <n v="2"/>
    <s v="Industrial"/>
    <n v="18"/>
    <s v="Congelado-IQF"/>
    <n v="5"/>
  </r>
  <r>
    <n v="13"/>
    <s v="Metropolitana"/>
    <n v="13402"/>
    <s v="Buin"/>
    <n v="100109"/>
    <s v="Uva"/>
    <x v="9"/>
    <x v="9"/>
    <n v="2"/>
    <s v="Industrial"/>
    <n v="18"/>
    <s v="Congelado-IQF"/>
    <n v="5"/>
  </r>
  <r>
    <n v="13"/>
    <s v="Metropolitana"/>
    <n v="13119"/>
    <s v="Maipú"/>
    <n v="100103"/>
    <s v="Frutos de hueso (carozo)"/>
    <x v="22"/>
    <x v="22"/>
    <n v="2"/>
    <s v="Industrial"/>
    <n v="18"/>
    <s v="Congelado-IQF"/>
    <n v="2"/>
  </r>
  <r>
    <n v="13"/>
    <s v="Metropolitana"/>
    <n v="13119"/>
    <s v="Maipú"/>
    <n v="100103"/>
    <s v="Frutos de hueso (carozo)"/>
    <x v="3"/>
    <x v="3"/>
    <n v="2"/>
    <s v="Industrial"/>
    <n v="18"/>
    <s v="Congelado-IQF"/>
    <n v="2"/>
  </r>
  <r>
    <n v="13"/>
    <s v="Metropolitana"/>
    <n v="13119"/>
    <s v="Maipú"/>
    <n v="100101"/>
    <s v="Berries"/>
    <x v="15"/>
    <x v="15"/>
    <n v="2"/>
    <s v="Industrial"/>
    <n v="18"/>
    <s v="Congelado-IQF"/>
    <n v="2"/>
  </r>
  <r>
    <n v="13"/>
    <s v="Metropolitana"/>
    <n v="13119"/>
    <s v="Maipú"/>
    <n v="100101"/>
    <s v="Berries"/>
    <x v="26"/>
    <x v="26"/>
    <n v="2"/>
    <s v="Industrial"/>
    <n v="18"/>
    <s v="Congelado-IQF"/>
    <n v="2"/>
  </r>
  <r>
    <n v="13"/>
    <s v="Metropolitana"/>
    <n v="13119"/>
    <s v="Maipú"/>
    <n v="100104"/>
    <s v="Frutos de pepita"/>
    <x v="13"/>
    <x v="13"/>
    <n v="2"/>
    <s v="Industrial"/>
    <n v="18"/>
    <s v="Congelado-IQF"/>
    <n v="2"/>
  </r>
  <r>
    <n v="13"/>
    <s v="Metropolitana"/>
    <n v="13601"/>
    <s v="Talagante"/>
    <n v="100103"/>
    <s v="Frutos de hueso (carozo)"/>
    <x v="6"/>
    <x v="6"/>
    <n v="2"/>
    <s v="Industrial"/>
    <n v="18"/>
    <s v="Congelado-IQF"/>
    <n v="2"/>
  </r>
  <r>
    <n v="13"/>
    <s v="Metropolitana"/>
    <n v="13601"/>
    <s v="Talagante"/>
    <n v="100103"/>
    <s v="Frutos de hueso (carozo)"/>
    <x v="3"/>
    <x v="3"/>
    <n v="2"/>
    <s v="Industrial"/>
    <n v="18"/>
    <s v="Congelado-IQF"/>
    <n v="2"/>
  </r>
  <r>
    <n v="13"/>
    <s v="Metropolitana"/>
    <n v="13601"/>
    <s v="Talagante"/>
    <n v="100102"/>
    <s v="Cítricos"/>
    <x v="46"/>
    <x v="46"/>
    <n v="2"/>
    <s v="Industrial"/>
    <n v="18"/>
    <s v="Congelado-IQF"/>
    <n v="2"/>
  </r>
  <r>
    <n v="13"/>
    <s v="Metropolitana"/>
    <n v="13601"/>
    <s v="Talagante"/>
    <n v="100104"/>
    <s v="Frutos de pepita"/>
    <x v="13"/>
    <x v="13"/>
    <n v="2"/>
    <s v="Industrial"/>
    <n v="18"/>
    <s v="Congelado-IQF"/>
    <n v="2"/>
  </r>
  <r>
    <n v="13"/>
    <s v="Metropolitana"/>
    <n v="13601"/>
    <s v="Talagante"/>
    <n v="100102"/>
    <s v="Cítricos"/>
    <x v="36"/>
    <x v="36"/>
    <n v="2"/>
    <s v="Industrial"/>
    <n v="18"/>
    <s v="Congelado-IQF"/>
    <n v="2"/>
  </r>
  <r>
    <n v="13"/>
    <s v="Metropolitana"/>
    <n v="13402"/>
    <s v="Buin"/>
    <n v="100107"/>
    <s v="Otros"/>
    <x v="24"/>
    <x v="24"/>
    <n v="2"/>
    <s v="Industrial"/>
    <n v="18"/>
    <s v="Congelado-IQF"/>
    <n v="5"/>
  </r>
  <r>
    <n v="13"/>
    <s v="Metropolitana"/>
    <n v="13119"/>
    <s v="Maipú"/>
    <n v="100107"/>
    <s v="Otros"/>
    <x v="24"/>
    <x v="24"/>
    <n v="2"/>
    <s v="Industrial"/>
    <n v="18"/>
    <s v="Congelado-IQF"/>
    <n v="5"/>
  </r>
  <r>
    <n v="13"/>
    <s v="Metropolitana"/>
    <n v="13601"/>
    <s v="Talagante"/>
    <n v="100107"/>
    <s v="Otros"/>
    <x v="24"/>
    <x v="24"/>
    <n v="2"/>
    <s v="Industrial"/>
    <n v="18"/>
    <s v="Congelado-IQF"/>
    <n v="2"/>
  </r>
  <r>
    <n v="13"/>
    <s v="Metropolitana"/>
    <n v="13402"/>
    <s v="Buin"/>
    <n v="100107"/>
    <s v="Otros"/>
    <x v="24"/>
    <x v="24"/>
    <n v="2"/>
    <s v="Industrial"/>
    <n v="18"/>
    <s v="Congelado-IQF"/>
    <n v="5"/>
  </r>
  <r>
    <n v="13"/>
    <s v="Metropolitana"/>
    <n v="13604"/>
    <s v="Padre Hurtado"/>
    <n v="100107"/>
    <s v="Otros"/>
    <x v="24"/>
    <x v="24"/>
    <n v="2"/>
    <s v="Industrial"/>
    <n v="18"/>
    <s v="Congelado-IQF"/>
    <n v="5"/>
  </r>
  <r>
    <n v="14"/>
    <s v="Los Ríos"/>
    <n v="14106"/>
    <s v="Mariquina"/>
    <n v="100101"/>
    <s v="Berries"/>
    <x v="15"/>
    <x v="15"/>
    <n v="2"/>
    <s v="Industrial"/>
    <n v="18"/>
    <s v="Congelado-IQF"/>
    <n v="5"/>
  </r>
  <r>
    <n v="14"/>
    <s v="Los Ríos"/>
    <n v="14106"/>
    <s v="Mariquina"/>
    <n v="100101"/>
    <s v="Berries"/>
    <x v="11"/>
    <x v="11"/>
    <n v="2"/>
    <s v="Industrial"/>
    <n v="18"/>
    <s v="Congelado-IQF"/>
    <n v="5"/>
  </r>
  <r>
    <n v="14"/>
    <s v="Los Ríos"/>
    <n v="14201"/>
    <s v="La Unión"/>
    <n v="100101"/>
    <s v="Berries"/>
    <x v="15"/>
    <x v="15"/>
    <n v="2"/>
    <s v="Industrial"/>
    <n v="18"/>
    <s v="Congelado-IQF"/>
    <n v="5"/>
  </r>
  <r>
    <n v="14"/>
    <s v="Los Ríos"/>
    <n v="14201"/>
    <s v="La Unión"/>
    <n v="100101"/>
    <s v="Berries"/>
    <x v="11"/>
    <x v="11"/>
    <n v="2"/>
    <s v="Industrial"/>
    <n v="18"/>
    <s v="Congelado-IQF"/>
    <n v="2"/>
  </r>
  <r>
    <n v="14"/>
    <s v="Los Ríos"/>
    <n v="14201"/>
    <s v="La Unión"/>
    <n v="100101"/>
    <s v="Berries"/>
    <x v="15"/>
    <x v="15"/>
    <n v="2"/>
    <s v="Industrial"/>
    <n v="18"/>
    <s v="Congelado-IQF"/>
    <n v="2"/>
  </r>
  <r>
    <n v="14"/>
    <s v="Los Ríos"/>
    <n v="14201"/>
    <s v="La Unión"/>
    <n v="100101"/>
    <s v="Berries"/>
    <x v="15"/>
    <x v="15"/>
    <n v="2"/>
    <s v="Industrial"/>
    <n v="18"/>
    <s v="Congelado-IQF"/>
    <n v="2"/>
  </r>
  <r>
    <n v="14"/>
    <s v="Los Ríos"/>
    <n v="14201"/>
    <s v="La Unión"/>
    <n v="100101"/>
    <s v="Berries"/>
    <x v="19"/>
    <x v="19"/>
    <n v="2"/>
    <s v="Industrial"/>
    <n v="18"/>
    <s v="Congelado-IQF"/>
    <n v="2"/>
  </r>
  <r>
    <n v="16"/>
    <s v="Ñuble"/>
    <n v="16101"/>
    <s v="Chillán"/>
    <n v="100101"/>
    <s v="Berries"/>
    <x v="15"/>
    <x v="15"/>
    <n v="2"/>
    <s v="Industrial"/>
    <n v="18"/>
    <s v="Congelado-IQF"/>
    <n v="2"/>
  </r>
  <r>
    <n v="16"/>
    <s v="Ñuble"/>
    <n v="16101"/>
    <s v="Chillán"/>
    <n v="100105"/>
    <s v="Frutos secos"/>
    <x v="20"/>
    <x v="20"/>
    <n v="2"/>
    <s v="Industrial"/>
    <n v="18"/>
    <s v="Congelado-IQF"/>
    <n v="2"/>
  </r>
  <r>
    <n v="16"/>
    <s v="Ñuble"/>
    <n v="16101"/>
    <s v="Chillán"/>
    <n v="100101"/>
    <s v="Berries"/>
    <x v="19"/>
    <x v="19"/>
    <n v="2"/>
    <s v="Industrial"/>
    <n v="18"/>
    <s v="Congelado-IQF"/>
    <n v="2"/>
  </r>
  <r>
    <n v="16"/>
    <s v="Ñuble"/>
    <n v="16101"/>
    <s v="Chillán"/>
    <n v="100109"/>
    <s v="Uva"/>
    <x v="9"/>
    <x v="9"/>
    <n v="2"/>
    <s v="Industrial"/>
    <n v="18"/>
    <s v="Congelado-IQF"/>
    <n v="2"/>
  </r>
  <r>
    <n v="16"/>
    <s v="Ñuble"/>
    <n v="16101"/>
    <s v="Chillán"/>
    <n v="100101"/>
    <s v="Berries"/>
    <x v="26"/>
    <x v="26"/>
    <n v="2"/>
    <s v="Industrial"/>
    <n v="18"/>
    <s v="Congelado-IQF"/>
    <n v="2"/>
  </r>
  <r>
    <n v="16"/>
    <s v="Ñuble"/>
    <n v="16101"/>
    <s v="Chillán"/>
    <n v="100101"/>
    <s v="Berries"/>
    <x v="19"/>
    <x v="19"/>
    <n v="2"/>
    <s v="Industrial"/>
    <n v="18"/>
    <s v="Congelado-IQF"/>
    <n v="2"/>
  </r>
  <r>
    <n v="16"/>
    <s v="Ñuble"/>
    <n v="16101"/>
    <s v="Chillán"/>
    <n v="100101"/>
    <s v="Berries"/>
    <x v="11"/>
    <x v="11"/>
    <n v="2"/>
    <s v="Industrial"/>
    <n v="18"/>
    <s v="Congelado-IQF"/>
    <n v="2"/>
  </r>
  <r>
    <n v="16"/>
    <s v="Ñuble"/>
    <n v="16303"/>
    <s v="Ñiquén"/>
    <n v="100101"/>
    <s v="Berries"/>
    <x v="11"/>
    <x v="11"/>
    <n v="2"/>
    <s v="Industrial"/>
    <n v="18"/>
    <s v="Congelado-IQF"/>
    <n v="2"/>
  </r>
  <r>
    <n v="16"/>
    <s v="Ñuble"/>
    <n v="16303"/>
    <s v="Ñiquén"/>
    <n v="100101"/>
    <s v="Berries"/>
    <x v="19"/>
    <x v="19"/>
    <n v="2"/>
    <s v="Industrial"/>
    <n v="18"/>
    <s v="Congelado-IQF"/>
    <n v="2"/>
  </r>
  <r>
    <n v="16"/>
    <s v="Ñuble"/>
    <n v="16303"/>
    <s v="Ñiquén"/>
    <n v="100101"/>
    <s v="Berries"/>
    <x v="15"/>
    <x v="15"/>
    <n v="2"/>
    <s v="Industrial"/>
    <n v="18"/>
    <s v="Congelado-IQF"/>
    <n v="2"/>
  </r>
  <r>
    <n v="16"/>
    <s v="Ñuble"/>
    <n v="16303"/>
    <s v="Ñiquén"/>
    <n v="100109"/>
    <s v="Uva"/>
    <x v="9"/>
    <x v="9"/>
    <n v="2"/>
    <s v="Industrial"/>
    <n v="18"/>
    <s v="Congelado-IQF"/>
    <n v="2"/>
  </r>
  <r>
    <n v="16"/>
    <s v="Ñuble"/>
    <n v="16303"/>
    <s v="Ñiquén"/>
    <n v="100101"/>
    <s v="Berries"/>
    <x v="26"/>
    <x v="26"/>
    <n v="2"/>
    <s v="Industrial"/>
    <n v="18"/>
    <s v="Congelado-IQF"/>
    <n v="2"/>
  </r>
  <r>
    <n v="16"/>
    <s v="Ñuble"/>
    <n v="16303"/>
    <s v="Ñiquén"/>
    <n v="100101"/>
    <s v="Berries"/>
    <x v="11"/>
    <x v="11"/>
    <n v="2"/>
    <s v="Industrial"/>
    <n v="18"/>
    <s v="Congelado-IQF"/>
    <n v="2"/>
  </r>
  <r>
    <n v="16"/>
    <s v="Ñuble"/>
    <n v="16303"/>
    <s v="Ñiquén"/>
    <n v="100101"/>
    <s v="Berries"/>
    <x v="15"/>
    <x v="15"/>
    <n v="2"/>
    <s v="Industrial"/>
    <n v="18"/>
    <s v="Congelado-IQF"/>
    <n v="2"/>
  </r>
  <r>
    <n v="16"/>
    <s v="Ñuble"/>
    <n v="16303"/>
    <s v="Ñiquén"/>
    <n v="100109"/>
    <s v="Uva"/>
    <x v="9"/>
    <x v="9"/>
    <n v="2"/>
    <s v="Industrial"/>
    <n v="18"/>
    <s v="Congelado-IQF"/>
    <n v="2"/>
  </r>
  <r>
    <n v="16"/>
    <s v="Ñuble"/>
    <n v="16303"/>
    <s v="Ñiquén"/>
    <n v="100101"/>
    <s v="Berries"/>
    <x v="19"/>
    <x v="19"/>
    <n v="2"/>
    <s v="Industrial"/>
    <n v="18"/>
    <s v="Congelado-IQF"/>
    <n v="2"/>
  </r>
  <r>
    <n v="16"/>
    <s v="Ñuble"/>
    <n v="16301"/>
    <s v="San Carlos"/>
    <n v="100103"/>
    <s v="Frutos de hueso (carozo)"/>
    <x v="5"/>
    <x v="5"/>
    <n v="2"/>
    <s v="Industrial"/>
    <n v="18"/>
    <s v="Congelado-IQF"/>
    <n v="2"/>
  </r>
  <r>
    <n v="16"/>
    <s v="Ñuble"/>
    <n v="16301"/>
    <s v="San Carlos"/>
    <n v="100101"/>
    <s v="Berries"/>
    <x v="19"/>
    <x v="19"/>
    <n v="2"/>
    <s v="Industrial"/>
    <n v="18"/>
    <s v="Congelado-IQF"/>
    <n v="5"/>
  </r>
  <r>
    <n v="16"/>
    <s v="Ñuble"/>
    <n v="16301"/>
    <s v="San Carlos"/>
    <n v="100101"/>
    <s v="Berries"/>
    <x v="44"/>
    <x v="44"/>
    <n v="2"/>
    <s v="Industrial"/>
    <n v="18"/>
    <s v="Congelado-IQF"/>
    <n v="5"/>
  </r>
  <r>
    <n v="16"/>
    <s v="Ñuble"/>
    <n v="16301"/>
    <s v="San Carlos"/>
    <n v="100101"/>
    <s v="Berries"/>
    <x v="19"/>
    <x v="19"/>
    <n v="2"/>
    <s v="Industrial"/>
    <n v="18"/>
    <s v="Congelado-IQF"/>
    <n v="5"/>
  </r>
  <r>
    <n v="16"/>
    <s v="Ñuble"/>
    <n v="16301"/>
    <s v="San Carlos"/>
    <n v="100101"/>
    <s v="Berries"/>
    <x v="44"/>
    <x v="44"/>
    <n v="2"/>
    <s v="Industrial"/>
    <n v="18"/>
    <s v="Congelado-IQF"/>
    <n v="5"/>
  </r>
  <r>
    <n v="16"/>
    <s v="Ñuble"/>
    <n v="16301"/>
    <s v="San Carlos"/>
    <n v="100101"/>
    <s v="Berries"/>
    <x v="11"/>
    <x v="11"/>
    <n v="2"/>
    <s v="Industrial"/>
    <n v="18"/>
    <s v="Congelado-IQF"/>
    <n v="5"/>
  </r>
  <r>
    <n v="16"/>
    <s v="Ñuble"/>
    <n v="16301"/>
    <s v="San Carlos"/>
    <n v="100101"/>
    <s v="Berries"/>
    <x v="15"/>
    <x v="15"/>
    <n v="2"/>
    <s v="Industrial"/>
    <n v="18"/>
    <s v="Congelado-IQF"/>
    <n v="2"/>
  </r>
  <r>
    <n v="16"/>
    <s v="Ñuble"/>
    <n v="16301"/>
    <s v="San Carlos"/>
    <n v="100103"/>
    <s v="Frutos de hueso (carozo)"/>
    <x v="3"/>
    <x v="3"/>
    <n v="2"/>
    <s v="Industrial"/>
    <n v="18"/>
    <s v="Congelado-IQF"/>
    <n v="2"/>
  </r>
  <r>
    <n v="16"/>
    <s v="Ñuble"/>
    <n v="16301"/>
    <s v="San Carlos"/>
    <n v="100101"/>
    <s v="Berries"/>
    <x v="11"/>
    <x v="11"/>
    <n v="2"/>
    <s v="Industrial"/>
    <n v="18"/>
    <s v="Congelado-IQF"/>
    <n v="2"/>
  </r>
  <r>
    <n v="16"/>
    <s v="Ñuble"/>
    <n v="16301"/>
    <s v="San Carlos"/>
    <n v="100101"/>
    <s v="Berries"/>
    <x v="11"/>
    <x v="11"/>
    <n v="2"/>
    <s v="Industrial"/>
    <n v="18"/>
    <s v="Congelado-IQF"/>
    <n v="5"/>
  </r>
  <r>
    <n v="16"/>
    <s v="Ñuble"/>
    <n v="16301"/>
    <s v="San Carlos"/>
    <n v="100101"/>
    <s v="Berries"/>
    <x v="15"/>
    <x v="15"/>
    <n v="2"/>
    <s v="Industrial"/>
    <n v="18"/>
    <s v="Congelado-IQF"/>
    <n v="5"/>
  </r>
  <r>
    <n v="16"/>
    <s v="Ñuble"/>
    <n v="16301"/>
    <s v="San Carlos"/>
    <n v="100101"/>
    <s v="Berries"/>
    <x v="19"/>
    <x v="19"/>
    <n v="2"/>
    <s v="Industrial"/>
    <n v="18"/>
    <s v="Congelado-IQF"/>
    <n v="5"/>
  </r>
  <r>
    <n v="16"/>
    <s v="Ñuble"/>
    <n v="16301"/>
    <s v="San Carlos"/>
    <n v="100101"/>
    <s v="Berries"/>
    <x v="11"/>
    <x v="11"/>
    <n v="2"/>
    <s v="Industrial"/>
    <n v="18"/>
    <s v="Congelado-IQF"/>
    <n v="5"/>
  </r>
  <r>
    <n v="16"/>
    <s v="Ñuble"/>
    <n v="16301"/>
    <s v="San Carlos"/>
    <n v="100101"/>
    <s v="Berries"/>
    <x v="15"/>
    <x v="15"/>
    <n v="2"/>
    <s v="Industrial"/>
    <n v="18"/>
    <s v="Congelado-IQF"/>
    <n v="5"/>
  </r>
  <r>
    <n v="16"/>
    <s v="Ñuble"/>
    <n v="16301"/>
    <s v="San Carlos"/>
    <n v="100101"/>
    <s v="Berries"/>
    <x v="15"/>
    <x v="15"/>
    <n v="2"/>
    <s v="Industrial"/>
    <n v="18"/>
    <s v="Congelado-IQF"/>
    <n v="5"/>
  </r>
  <r>
    <n v="16"/>
    <s v="Ñuble"/>
    <n v="16301"/>
    <s v="San Carlos"/>
    <n v="100101"/>
    <s v="Berries"/>
    <x v="11"/>
    <x v="11"/>
    <n v="2"/>
    <s v="Industrial"/>
    <n v="18"/>
    <s v="Congelado-IQF"/>
    <n v="5"/>
  </r>
  <r>
    <n v="16"/>
    <s v="Ñuble"/>
    <n v="16301"/>
    <s v="San Carlos"/>
    <n v="100101"/>
    <s v="Berries"/>
    <x v="19"/>
    <x v="19"/>
    <n v="2"/>
    <s v="Industrial"/>
    <n v="18"/>
    <s v="Congelado-IQF"/>
    <n v="5"/>
  </r>
  <r>
    <n v="16"/>
    <s v="Ñuble"/>
    <n v="16301"/>
    <s v="San Carlos"/>
    <n v="100101"/>
    <s v="Berries"/>
    <x v="15"/>
    <x v="15"/>
    <n v="2"/>
    <s v="Industrial"/>
    <n v="18"/>
    <s v="Congelado-IQF"/>
    <n v="5"/>
  </r>
  <r>
    <n v="16"/>
    <s v="Ñuble"/>
    <n v="16301"/>
    <s v="San Carlos"/>
    <n v="100101"/>
    <s v="Berries"/>
    <x v="15"/>
    <x v="15"/>
    <n v="2"/>
    <s v="Industrial"/>
    <n v="18"/>
    <s v="Congelado-IQF"/>
    <n v="5"/>
  </r>
  <r>
    <n v="16"/>
    <s v="Ñuble"/>
    <n v="16301"/>
    <s v="San Carlos"/>
    <n v="100101"/>
    <s v="Berries"/>
    <x v="11"/>
    <x v="11"/>
    <n v="2"/>
    <s v="Industrial"/>
    <n v="18"/>
    <s v="Congelado-IQF"/>
    <n v="5"/>
  </r>
  <r>
    <n v="16"/>
    <s v="Ñuble"/>
    <n v="16301"/>
    <s v="San Carlos"/>
    <n v="100101"/>
    <s v="Berries"/>
    <x v="19"/>
    <x v="19"/>
    <n v="2"/>
    <s v="Industrial"/>
    <n v="18"/>
    <s v="Congelado-IQF"/>
    <n v="2"/>
  </r>
  <r>
    <n v="16"/>
    <s v="Ñuble"/>
    <n v="16301"/>
    <s v="San Carlos"/>
    <n v="100101"/>
    <s v="Berries"/>
    <x v="19"/>
    <x v="19"/>
    <n v="2"/>
    <s v="Industrial"/>
    <n v="18"/>
    <s v="Congelado-IQF"/>
    <n v="5"/>
  </r>
  <r>
    <n v="16"/>
    <s v="Ñuble"/>
    <n v="16108"/>
    <s v="San Ignacio"/>
    <n v="100101"/>
    <s v="Berries"/>
    <x v="19"/>
    <x v="19"/>
    <n v="2"/>
    <s v="Industrial"/>
    <n v="18"/>
    <s v="Congelado-IQF"/>
    <n v="5"/>
  </r>
  <r>
    <n v="16"/>
    <s v="Ñuble"/>
    <n v="16108"/>
    <s v="San Ignacio"/>
    <n v="100101"/>
    <s v="Berries"/>
    <x v="11"/>
    <x v="11"/>
    <n v="2"/>
    <s v="Industrial"/>
    <n v="18"/>
    <s v="Congelado-IQF"/>
    <n v="5"/>
  </r>
  <r>
    <n v="4"/>
    <s v="Coquimbo"/>
    <n v="4202"/>
    <s v="Canela"/>
    <n v="100108"/>
    <s v="Tropicales y subtropicales"/>
    <x v="2"/>
    <x v="2"/>
    <n v="1"/>
    <s v="Artesanal"/>
    <n v="19"/>
    <s v="Confitados"/>
    <n v="2"/>
  </r>
  <r>
    <n v="4"/>
    <s v="Coquimbo"/>
    <n v="4202"/>
    <s v="Canela"/>
    <n v="100108"/>
    <s v="Tropicales y subtropicales"/>
    <x v="2"/>
    <x v="2"/>
    <n v="2"/>
    <s v="Industrial"/>
    <n v="19"/>
    <s v="Confitados"/>
    <n v="2"/>
  </r>
  <r>
    <n v="4"/>
    <s v="Coquimbo"/>
    <n v="4101"/>
    <s v="La Serena"/>
    <n v="100108"/>
    <s v="Tropicales y subtropicales"/>
    <x v="2"/>
    <x v="2"/>
    <n v="1"/>
    <s v="Artesanal"/>
    <n v="19"/>
    <s v="Confitados"/>
    <n v="2"/>
  </r>
  <r>
    <n v="4"/>
    <s v="Coquimbo"/>
    <n v="4101"/>
    <s v="La Serena"/>
    <n v="100108"/>
    <s v="Tropicales y subtropicales"/>
    <x v="2"/>
    <x v="2"/>
    <n v="1"/>
    <s v="Artesanal"/>
    <n v="19"/>
    <s v="Confitados"/>
    <n v="2"/>
  </r>
  <r>
    <n v="4"/>
    <s v="Coquimbo"/>
    <n v="4106"/>
    <s v="Vicuña"/>
    <n v="100108"/>
    <s v="Tropicales y subtropicales"/>
    <x v="2"/>
    <x v="2"/>
    <n v="2"/>
    <s v="Industrial"/>
    <n v="19"/>
    <s v="Confitados"/>
    <n v="2"/>
  </r>
  <r>
    <n v="4"/>
    <s v="Coquimbo"/>
    <n v="4101"/>
    <s v="La Serena"/>
    <n v="100108"/>
    <s v="Tropicales y subtropicales"/>
    <x v="2"/>
    <x v="2"/>
    <n v="2"/>
    <s v="Industrial"/>
    <n v="19"/>
    <s v="Confitados"/>
    <n v="3"/>
  </r>
  <r>
    <n v="4"/>
    <s v="Coquimbo"/>
    <n v="4202"/>
    <s v="Canela"/>
    <n v="100108"/>
    <s v="Tropicales y subtropicales"/>
    <x v="2"/>
    <x v="2"/>
    <n v="2"/>
    <s v="Industrial"/>
    <n v="19"/>
    <s v="Confitados"/>
    <n v="2"/>
  </r>
  <r>
    <n v="4"/>
    <s v="Coquimbo"/>
    <n v="4101"/>
    <s v="La Serena"/>
    <n v="100108"/>
    <s v="Tropicales y subtropicales"/>
    <x v="2"/>
    <x v="2"/>
    <n v="2"/>
    <s v="Industrial"/>
    <n v="19"/>
    <s v="Confitados"/>
    <n v="5"/>
  </r>
  <r>
    <n v="4"/>
    <s v="Coquimbo"/>
    <n v="4101"/>
    <s v="La Serena"/>
    <n v="100108"/>
    <s v="Tropicales y subtropicales"/>
    <x v="2"/>
    <x v="2"/>
    <n v="2"/>
    <s v="Industrial"/>
    <n v="19"/>
    <s v="Confitados"/>
    <n v="3"/>
  </r>
  <r>
    <n v="5"/>
    <s v="Valparaíso"/>
    <n v="5304"/>
    <s v="San Esteban"/>
    <n v="100105"/>
    <s v="Frutos secos"/>
    <x v="25"/>
    <x v="25"/>
    <n v="1"/>
    <s v="Artesanal"/>
    <n v="19"/>
    <s v="Confitados"/>
    <n v="7"/>
  </r>
  <r>
    <n v="6"/>
    <s v="O'Higgins"/>
    <n v="6117"/>
    <s v="San Vicente"/>
    <n v="100105"/>
    <s v="Frutos secos"/>
    <x v="42"/>
    <x v="42"/>
    <n v="1"/>
    <s v="Artesanal"/>
    <n v="19"/>
    <s v="Confitados"/>
    <n v="7"/>
  </r>
  <r>
    <n v="7"/>
    <s v="Maule"/>
    <n v="7306"/>
    <s v="Romeral"/>
    <n v="100103"/>
    <s v="Frutos de hueso (carozo)"/>
    <x v="5"/>
    <x v="5"/>
    <n v="2"/>
    <s v="Industrial"/>
    <n v="19"/>
    <s v="Confitados"/>
    <n v="6"/>
  </r>
  <r>
    <n v="7"/>
    <s v="Maule"/>
    <n v="7301"/>
    <s v="Curicó"/>
    <n v="100102"/>
    <s v="Cítricos"/>
    <x v="36"/>
    <x v="36"/>
    <n v="2"/>
    <s v="Industrial"/>
    <n v="19"/>
    <s v="Confitados"/>
    <n v="2"/>
  </r>
  <r>
    <n v="7"/>
    <s v="Maule"/>
    <n v="7306"/>
    <s v="Romeral"/>
    <n v="100103"/>
    <s v="Frutos de hueso (carozo)"/>
    <x v="5"/>
    <x v="5"/>
    <n v="2"/>
    <s v="Industrial"/>
    <n v="19"/>
    <s v="Confitados"/>
    <n v="2"/>
  </r>
  <r>
    <n v="16"/>
    <s v="Ñuble"/>
    <n v="16101"/>
    <s v="Chillán"/>
    <n v="100105"/>
    <s v="Frutos secos"/>
    <x v="20"/>
    <x v="20"/>
    <n v="2"/>
    <s v="Industrial"/>
    <n v="19"/>
    <s v="Confitados"/>
    <n v="3"/>
  </r>
  <r>
    <n v="16"/>
    <s v="Ñuble"/>
    <n v="16107"/>
    <s v="Quillón"/>
    <n v="100102"/>
    <s v="Cítricos"/>
    <x v="36"/>
    <x v="36"/>
    <n v="2"/>
    <s v="Industrial"/>
    <n v="19"/>
    <s v="Confitados"/>
    <n v="5"/>
  </r>
  <r>
    <n v="4"/>
    <s v="Coquimbo"/>
    <n v="4301"/>
    <s v="Ovalle"/>
    <n v="100105"/>
    <s v="Frutos secos"/>
    <x v="25"/>
    <x v="25"/>
    <n v="1"/>
    <s v="Artesanal"/>
    <n v="20"/>
    <s v="Procesadora de fruta seca"/>
    <n v="2"/>
  </r>
  <r>
    <n v="4"/>
    <s v="Coquimbo"/>
    <n v="4301"/>
    <s v="Ovalle"/>
    <n v="100105"/>
    <s v="Frutos secos"/>
    <x v="25"/>
    <x v="25"/>
    <n v="2"/>
    <s v="Industrial"/>
    <n v="20"/>
    <s v="Procesadora de fruta seca"/>
    <n v="2"/>
  </r>
  <r>
    <n v="4"/>
    <s v="Coquimbo"/>
    <n v="4204"/>
    <s v="Salamanca"/>
    <n v="100105"/>
    <s v="Frutos secos"/>
    <x v="25"/>
    <x v="25"/>
    <n v="1"/>
    <s v="Artesanal"/>
    <n v="20"/>
    <s v="Procesadora de fruta seca"/>
    <n v="5"/>
  </r>
  <r>
    <n v="4"/>
    <s v="Coquimbo"/>
    <n v="4204"/>
    <s v="Salamanca"/>
    <n v="100105"/>
    <s v="Frutos secos"/>
    <x v="25"/>
    <x v="25"/>
    <n v="1"/>
    <s v="Artesanal"/>
    <n v="20"/>
    <s v="Procesadora de fruta seca"/>
    <n v="2"/>
  </r>
  <r>
    <n v="4"/>
    <s v="Coquimbo"/>
    <n v="4102"/>
    <s v="Coquimbo"/>
    <n v="100105"/>
    <s v="Frutos secos"/>
    <x v="42"/>
    <x v="42"/>
    <n v="1"/>
    <s v="Artesanal"/>
    <n v="20"/>
    <s v="Procesadora de fruta seca"/>
    <n v="7"/>
  </r>
  <r>
    <n v="4"/>
    <s v="Coquimbo"/>
    <n v="4301"/>
    <s v="Ovalle"/>
    <n v="100105"/>
    <s v="Frutos secos"/>
    <x v="25"/>
    <x v="25"/>
    <n v="2"/>
    <s v="Industrial"/>
    <n v="20"/>
    <s v="Procesadora de fruta seca"/>
    <n v="7"/>
  </r>
  <r>
    <n v="4"/>
    <s v="Coquimbo"/>
    <n v="4301"/>
    <s v="Ovalle"/>
    <n v="100105"/>
    <s v="Frutos secos"/>
    <x v="42"/>
    <x v="42"/>
    <n v="2"/>
    <s v="Industrial"/>
    <n v="20"/>
    <s v="Procesadora de fruta seca"/>
    <n v="2"/>
  </r>
  <r>
    <n v="4"/>
    <s v="Coquimbo"/>
    <n v="4301"/>
    <s v="Ovalle"/>
    <n v="100105"/>
    <s v="Frutos secos"/>
    <x v="42"/>
    <x v="42"/>
    <n v="2"/>
    <s v="Industrial"/>
    <n v="20"/>
    <s v="Procesadora de fruta seca"/>
    <n v="2"/>
  </r>
  <r>
    <n v="4"/>
    <s v="Coquimbo"/>
    <n v="4204"/>
    <s v="Salamanca"/>
    <n v="100105"/>
    <s v="Frutos secos"/>
    <x v="25"/>
    <x v="25"/>
    <n v="2"/>
    <s v="Industrial"/>
    <n v="20"/>
    <s v="Procesadora de fruta seca"/>
    <n v="5"/>
  </r>
  <r>
    <n v="4"/>
    <s v="Coquimbo"/>
    <n v="4204"/>
    <s v="Salamanca"/>
    <n v="100105"/>
    <s v="Frutos secos"/>
    <x v="25"/>
    <x v="25"/>
    <n v="2"/>
    <s v="Industrial"/>
    <n v="20"/>
    <s v="Procesadora de fruta seca"/>
    <n v="7"/>
  </r>
  <r>
    <n v="4"/>
    <s v="Coquimbo"/>
    <n v="4106"/>
    <s v="Vicuña"/>
    <n v="100105"/>
    <s v="Frutos secos"/>
    <x v="25"/>
    <x v="25"/>
    <n v="1"/>
    <s v="Artesanal"/>
    <n v="20"/>
    <s v="Procesadora de fruta seca"/>
    <n v="7"/>
  </r>
  <r>
    <n v="4"/>
    <s v="Coquimbo"/>
    <n v="4201"/>
    <s v="Illapel"/>
    <n v="100105"/>
    <s v="Frutos secos"/>
    <x v="25"/>
    <x v="25"/>
    <n v="2"/>
    <s v="Industrial"/>
    <n v="20"/>
    <s v="Procesadora de fruta seca"/>
    <n v="2"/>
  </r>
  <r>
    <n v="4"/>
    <s v="Coquimbo"/>
    <n v="4101"/>
    <s v="La Serena"/>
    <n v="100105"/>
    <s v="Frutos secos"/>
    <x v="25"/>
    <x v="25"/>
    <n v="1"/>
    <s v="Artesanal"/>
    <n v="20"/>
    <s v="Procesadora de fruta seca"/>
    <n v="2"/>
  </r>
  <r>
    <n v="4"/>
    <s v="Coquimbo"/>
    <n v="4301"/>
    <s v="Ovalle"/>
    <n v="100105"/>
    <s v="Frutos secos"/>
    <x v="25"/>
    <x v="25"/>
    <n v="2"/>
    <s v="Industrial"/>
    <n v="20"/>
    <s v="Procesadora de fruta seca"/>
    <n v="2"/>
  </r>
  <r>
    <n v="4"/>
    <s v="Coquimbo"/>
    <n v="4301"/>
    <s v="Ovalle"/>
    <n v="100105"/>
    <s v="Frutos secos"/>
    <x v="25"/>
    <x v="25"/>
    <n v="1"/>
    <s v="Artesanal"/>
    <n v="20"/>
    <s v="Procesadora de fruta seca"/>
    <n v="2"/>
  </r>
  <r>
    <n v="4"/>
    <s v="Coquimbo"/>
    <n v="4204"/>
    <s v="Salamanca"/>
    <n v="100105"/>
    <s v="Frutos secos"/>
    <x v="25"/>
    <x v="25"/>
    <n v="2"/>
    <s v="Industrial"/>
    <n v="20"/>
    <s v="Procesadora de fruta seca"/>
    <n v="2"/>
  </r>
  <r>
    <n v="4"/>
    <s v="Coquimbo"/>
    <n v="4204"/>
    <s v="Salamanca"/>
    <n v="100105"/>
    <s v="Frutos secos"/>
    <x v="25"/>
    <x v="25"/>
    <n v="2"/>
    <s v="Industrial"/>
    <n v="20"/>
    <s v="Procesadora de fruta seca"/>
    <n v="7"/>
  </r>
  <r>
    <n v="4"/>
    <s v="Coquimbo"/>
    <n v="4204"/>
    <s v="Salamanca"/>
    <n v="100105"/>
    <s v="Frutos secos"/>
    <x v="25"/>
    <x v="25"/>
    <n v="1"/>
    <s v="Artesanal"/>
    <n v="20"/>
    <s v="Procesadora de fruta seca"/>
    <n v="7"/>
  </r>
  <r>
    <n v="4"/>
    <s v="Coquimbo"/>
    <n v="4204"/>
    <s v="Salamanca"/>
    <n v="100105"/>
    <s v="Frutos secos"/>
    <x v="25"/>
    <x v="25"/>
    <n v="1"/>
    <s v="Artesanal"/>
    <n v="20"/>
    <s v="Procesadora de fruta seca"/>
    <n v="7"/>
  </r>
  <r>
    <n v="4"/>
    <s v="Coquimbo"/>
    <n v="4204"/>
    <s v="Salamanca"/>
    <n v="100105"/>
    <s v="Frutos secos"/>
    <x v="25"/>
    <x v="25"/>
    <n v="1"/>
    <s v="Artesanal"/>
    <n v="20"/>
    <s v="Procesadora de fruta seca"/>
    <n v="7"/>
  </r>
  <r>
    <n v="4"/>
    <s v="Coquimbo"/>
    <n v="4204"/>
    <s v="Salamanca"/>
    <n v="100105"/>
    <s v="Frutos secos"/>
    <x v="25"/>
    <x v="25"/>
    <n v="1"/>
    <s v="Artesanal"/>
    <n v="20"/>
    <s v="Procesadora de fruta seca"/>
    <n v="7"/>
  </r>
  <r>
    <n v="4"/>
    <s v="Coquimbo"/>
    <n v="4204"/>
    <s v="Salamanca"/>
    <n v="100105"/>
    <s v="Frutos secos"/>
    <x v="25"/>
    <x v="25"/>
    <n v="1"/>
    <s v="Artesanal"/>
    <n v="20"/>
    <s v="Procesadora de fruta seca"/>
    <n v="7"/>
  </r>
  <r>
    <n v="4"/>
    <s v="Coquimbo"/>
    <n v="4204"/>
    <s v="Salamanca"/>
    <n v="100105"/>
    <s v="Frutos secos"/>
    <x v="25"/>
    <x v="25"/>
    <n v="1"/>
    <s v="Artesanal"/>
    <n v="20"/>
    <s v="Procesadora de fruta seca"/>
    <n v="7"/>
  </r>
  <r>
    <n v="4"/>
    <s v="Coquimbo"/>
    <n v="4204"/>
    <s v="Salamanca"/>
    <n v="100105"/>
    <s v="Frutos secos"/>
    <x v="25"/>
    <x v="25"/>
    <n v="2"/>
    <s v="Industrial"/>
    <n v="20"/>
    <s v="Procesadora de fruta seca"/>
    <n v="2"/>
  </r>
  <r>
    <n v="4"/>
    <s v="Coquimbo"/>
    <n v="4204"/>
    <s v="Salamanca"/>
    <n v="100105"/>
    <s v="Frutos secos"/>
    <x v="25"/>
    <x v="25"/>
    <n v="1"/>
    <s v="Artesanal"/>
    <n v="20"/>
    <s v="Procesadora de fruta seca"/>
    <n v="7"/>
  </r>
  <r>
    <n v="4"/>
    <s v="Coquimbo"/>
    <n v="4204"/>
    <s v="Salamanca"/>
    <n v="100105"/>
    <s v="Frutos secos"/>
    <x v="25"/>
    <x v="25"/>
    <n v="2"/>
    <s v="Industrial"/>
    <n v="20"/>
    <s v="Procesadora de fruta seca"/>
    <n v="2"/>
  </r>
  <r>
    <n v="4"/>
    <s v="Coquimbo"/>
    <n v="4204"/>
    <s v="Salamanca"/>
    <n v="100105"/>
    <s v="Frutos secos"/>
    <x v="25"/>
    <x v="25"/>
    <n v="1"/>
    <s v="Artesanal"/>
    <n v="20"/>
    <s v="Procesadora de fruta seca"/>
    <n v="7"/>
  </r>
  <r>
    <n v="4"/>
    <s v="Coquimbo"/>
    <n v="4204"/>
    <s v="Salamanca"/>
    <n v="100105"/>
    <s v="Frutos secos"/>
    <x v="25"/>
    <x v="25"/>
    <n v="2"/>
    <s v="Industrial"/>
    <n v="20"/>
    <s v="Procesadora de fruta seca"/>
    <n v="2"/>
  </r>
  <r>
    <n v="4"/>
    <s v="Coquimbo"/>
    <n v="4204"/>
    <s v="Salamanca"/>
    <n v="100105"/>
    <s v="Frutos secos"/>
    <x v="25"/>
    <x v="25"/>
    <n v="1"/>
    <s v="Artesanal"/>
    <n v="20"/>
    <s v="Procesadora de fruta seca"/>
    <n v="7"/>
  </r>
  <r>
    <n v="4"/>
    <s v="Coquimbo"/>
    <n v="4204"/>
    <s v="Salamanca"/>
    <n v="100105"/>
    <s v="Frutos secos"/>
    <x v="25"/>
    <x v="25"/>
    <n v="1"/>
    <s v="Artesanal"/>
    <n v="20"/>
    <s v="Procesadora de fruta seca"/>
    <n v="7"/>
  </r>
  <r>
    <n v="4"/>
    <s v="Coquimbo"/>
    <n v="4204"/>
    <s v="Salamanca"/>
    <n v="100105"/>
    <s v="Frutos secos"/>
    <x v="25"/>
    <x v="25"/>
    <n v="2"/>
    <s v="Industrial"/>
    <n v="20"/>
    <s v="Procesadora de fruta seca"/>
    <n v="7"/>
  </r>
  <r>
    <n v="4"/>
    <s v="Coquimbo"/>
    <n v="4204"/>
    <s v="Salamanca"/>
    <n v="100105"/>
    <s v="Frutos secos"/>
    <x v="25"/>
    <x v="25"/>
    <n v="1"/>
    <s v="Artesanal"/>
    <n v="20"/>
    <s v="Procesadora de fruta seca"/>
    <n v="7"/>
  </r>
  <r>
    <n v="4"/>
    <s v="Coquimbo"/>
    <n v="4204"/>
    <s v="Salamanca"/>
    <n v="100105"/>
    <s v="Frutos secos"/>
    <x v="25"/>
    <x v="25"/>
    <n v="2"/>
    <s v="Industrial"/>
    <n v="20"/>
    <s v="Procesadora de fruta seca"/>
    <n v="7"/>
  </r>
  <r>
    <n v="4"/>
    <s v="Coquimbo"/>
    <n v="4204"/>
    <s v="Salamanca"/>
    <n v="100105"/>
    <s v="Frutos secos"/>
    <x v="25"/>
    <x v="25"/>
    <n v="1"/>
    <s v="Artesanal"/>
    <n v="20"/>
    <s v="Procesadora de fruta seca"/>
    <n v="7"/>
  </r>
  <r>
    <n v="4"/>
    <s v="Coquimbo"/>
    <n v="4204"/>
    <s v="Salamanca"/>
    <n v="100105"/>
    <s v="Frutos secos"/>
    <x v="25"/>
    <x v="25"/>
    <n v="1"/>
    <s v="Artesanal"/>
    <n v="20"/>
    <s v="Procesadora de fruta seca"/>
    <n v="2"/>
  </r>
  <r>
    <n v="4"/>
    <s v="Coquimbo"/>
    <n v="4201"/>
    <s v="Illapel"/>
    <n v="100105"/>
    <s v="Frutos secos"/>
    <x v="25"/>
    <x v="25"/>
    <n v="1"/>
    <s v="Artesanal"/>
    <n v="20"/>
    <s v="Procesadora de fruta seca"/>
    <n v="2"/>
  </r>
  <r>
    <n v="4"/>
    <s v="Coquimbo"/>
    <n v="4201"/>
    <s v="Illapel"/>
    <n v="100105"/>
    <s v="Frutos secos"/>
    <x v="25"/>
    <x v="25"/>
    <n v="2"/>
    <s v="Industrial"/>
    <n v="20"/>
    <s v="Procesadora de fruta seca"/>
    <n v="5"/>
  </r>
  <r>
    <n v="4"/>
    <s v="Coquimbo"/>
    <n v="4201"/>
    <s v="Illapel"/>
    <n v="100105"/>
    <s v="Frutos secos"/>
    <x v="25"/>
    <x v="25"/>
    <n v="1"/>
    <s v="Artesanal"/>
    <n v="20"/>
    <s v="Procesadora de fruta seca"/>
    <n v="2"/>
  </r>
  <r>
    <n v="4"/>
    <s v="Coquimbo"/>
    <n v="4201"/>
    <s v="Illapel"/>
    <n v="100105"/>
    <s v="Frutos secos"/>
    <x v="25"/>
    <x v="25"/>
    <n v="1"/>
    <s v="Artesanal"/>
    <n v="20"/>
    <s v="Procesadora de fruta seca"/>
    <n v="2"/>
  </r>
  <r>
    <n v="4"/>
    <s v="Coquimbo"/>
    <n v="4201"/>
    <s v="Illapel"/>
    <n v="100105"/>
    <s v="Frutos secos"/>
    <x v="25"/>
    <x v="25"/>
    <n v="1"/>
    <s v="Artesanal"/>
    <n v="20"/>
    <s v="Procesadora de fruta seca"/>
    <n v="2"/>
  </r>
  <r>
    <n v="4"/>
    <s v="Coquimbo"/>
    <n v="4201"/>
    <s v="Illapel"/>
    <n v="100105"/>
    <s v="Frutos secos"/>
    <x v="25"/>
    <x v="25"/>
    <n v="1"/>
    <s v="Artesanal"/>
    <n v="20"/>
    <s v="Procesadora de fruta seca"/>
    <n v="2"/>
  </r>
  <r>
    <n v="4"/>
    <s v="Coquimbo"/>
    <n v="4201"/>
    <s v="Illapel"/>
    <n v="100105"/>
    <s v="Frutos secos"/>
    <x v="25"/>
    <x v="25"/>
    <n v="1"/>
    <s v="Artesanal"/>
    <n v="20"/>
    <s v="Procesadora de fruta seca"/>
    <n v="2"/>
  </r>
  <r>
    <n v="4"/>
    <s v="Coquimbo"/>
    <n v="4201"/>
    <s v="Illapel"/>
    <n v="100105"/>
    <s v="Frutos secos"/>
    <x v="25"/>
    <x v="25"/>
    <n v="2"/>
    <s v="Industrial"/>
    <n v="20"/>
    <s v="Procesadora de fruta seca"/>
    <n v="2"/>
  </r>
  <r>
    <n v="4"/>
    <s v="Coquimbo"/>
    <n v="4201"/>
    <s v="Illapel"/>
    <n v="100105"/>
    <s v="Frutos secos"/>
    <x v="25"/>
    <x v="25"/>
    <n v="1"/>
    <s v="Artesanal"/>
    <n v="20"/>
    <s v="Procesadora de fruta seca"/>
    <n v="2"/>
  </r>
  <r>
    <n v="4"/>
    <s v="Coquimbo"/>
    <n v="4201"/>
    <s v="Illapel"/>
    <n v="100105"/>
    <s v="Frutos secos"/>
    <x v="25"/>
    <x v="25"/>
    <n v="1"/>
    <s v="Artesanal"/>
    <n v="20"/>
    <s v="Procesadora de fruta seca"/>
    <n v="2"/>
  </r>
  <r>
    <n v="4"/>
    <s v="Coquimbo"/>
    <n v="4201"/>
    <s v="Illapel"/>
    <n v="100105"/>
    <s v="Frutos secos"/>
    <x v="25"/>
    <x v="25"/>
    <n v="2"/>
    <s v="Industrial"/>
    <n v="20"/>
    <s v="Procesadora de fruta seca"/>
    <n v="2"/>
  </r>
  <r>
    <n v="4"/>
    <s v="Coquimbo"/>
    <n v="4201"/>
    <s v="Illapel"/>
    <n v="100105"/>
    <s v="Frutos secos"/>
    <x v="25"/>
    <x v="25"/>
    <n v="2"/>
    <s v="Industrial"/>
    <n v="20"/>
    <s v="Procesadora de fruta seca"/>
    <n v="2"/>
  </r>
  <r>
    <n v="4"/>
    <s v="Coquimbo"/>
    <n v="4201"/>
    <s v="Illapel"/>
    <n v="100105"/>
    <s v="Frutos secos"/>
    <x v="25"/>
    <x v="25"/>
    <n v="1"/>
    <s v="Artesanal"/>
    <n v="20"/>
    <s v="Procesadora de fruta seca"/>
    <n v="2"/>
  </r>
  <r>
    <n v="4"/>
    <s v="Coquimbo"/>
    <n v="4201"/>
    <s v="Illapel"/>
    <n v="100105"/>
    <s v="Frutos secos"/>
    <x v="25"/>
    <x v="25"/>
    <n v="2"/>
    <s v="Industrial"/>
    <n v="20"/>
    <s v="Procesadora de fruta seca"/>
    <n v="2"/>
  </r>
  <r>
    <n v="4"/>
    <s v="Coquimbo"/>
    <n v="4201"/>
    <s v="Illapel"/>
    <n v="100105"/>
    <s v="Frutos secos"/>
    <x v="25"/>
    <x v="25"/>
    <n v="1"/>
    <s v="Artesanal"/>
    <n v="20"/>
    <s v="Procesadora de fruta seca"/>
    <n v="2"/>
  </r>
  <r>
    <n v="4"/>
    <s v="Coquimbo"/>
    <n v="4201"/>
    <s v="Illapel"/>
    <n v="100105"/>
    <s v="Frutos secos"/>
    <x v="25"/>
    <x v="25"/>
    <n v="2"/>
    <s v="Industrial"/>
    <n v="20"/>
    <s v="Procesadora de fruta seca"/>
    <n v="2"/>
  </r>
  <r>
    <n v="4"/>
    <s v="Coquimbo"/>
    <n v="4201"/>
    <s v="Illapel"/>
    <n v="100105"/>
    <s v="Frutos secos"/>
    <x v="25"/>
    <x v="25"/>
    <n v="1"/>
    <s v="Artesanal"/>
    <n v="20"/>
    <s v="Procesadora de fruta seca"/>
    <n v="2"/>
  </r>
  <r>
    <n v="4"/>
    <s v="Coquimbo"/>
    <n v="4201"/>
    <s v="Illapel"/>
    <n v="100105"/>
    <s v="Frutos secos"/>
    <x v="25"/>
    <x v="25"/>
    <n v="1"/>
    <s v="Artesanal"/>
    <n v="20"/>
    <s v="Procesadora de fruta seca"/>
    <n v="2"/>
  </r>
  <r>
    <n v="4"/>
    <s v="Coquimbo"/>
    <n v="4201"/>
    <s v="Illapel"/>
    <n v="100105"/>
    <s v="Frutos secos"/>
    <x v="25"/>
    <x v="25"/>
    <n v="1"/>
    <s v="Artesanal"/>
    <n v="20"/>
    <s v="Procesadora de fruta seca"/>
    <n v="2"/>
  </r>
  <r>
    <n v="4"/>
    <s v="Coquimbo"/>
    <n v="4303"/>
    <s v="Monte Patria"/>
    <n v="100105"/>
    <s v="Frutos secos"/>
    <x v="25"/>
    <x v="25"/>
    <n v="2"/>
    <s v="Industrial"/>
    <n v="20"/>
    <s v="Procesadora de fruta seca"/>
    <n v="1"/>
  </r>
  <r>
    <n v="4"/>
    <s v="Coquimbo"/>
    <n v="4303"/>
    <s v="Monte Patria"/>
    <n v="100105"/>
    <s v="Frutos secos"/>
    <x v="25"/>
    <x v="25"/>
    <n v="2"/>
    <s v="Industrial"/>
    <n v="20"/>
    <s v="Procesadora de fruta seca"/>
    <n v="7"/>
  </r>
  <r>
    <n v="4"/>
    <s v="Coquimbo"/>
    <n v="4301"/>
    <s v="Ovalle"/>
    <n v="100105"/>
    <s v="Frutos secos"/>
    <x v="42"/>
    <x v="42"/>
    <n v="2"/>
    <s v="Industrial"/>
    <n v="20"/>
    <s v="Procesadora de fruta seca"/>
    <n v="7"/>
  </r>
  <r>
    <n v="4"/>
    <s v="Coquimbo"/>
    <n v="4301"/>
    <s v="Ovalle"/>
    <n v="100105"/>
    <s v="Frutos secos"/>
    <x v="25"/>
    <x v="25"/>
    <n v="2"/>
    <s v="Industrial"/>
    <n v="20"/>
    <s v="Procesadora de fruta seca"/>
    <n v="2"/>
  </r>
  <r>
    <n v="4"/>
    <s v="Coquimbo"/>
    <n v="4301"/>
    <s v="Ovalle"/>
    <n v="100105"/>
    <s v="Frutos secos"/>
    <x v="42"/>
    <x v="42"/>
    <n v="1"/>
    <s v="Artesanal"/>
    <n v="20"/>
    <s v="Procesadora de fruta seca"/>
    <n v="7"/>
  </r>
  <r>
    <n v="4"/>
    <s v="Coquimbo"/>
    <n v="4301"/>
    <s v="Ovalle"/>
    <n v="100105"/>
    <s v="Frutos secos"/>
    <x v="25"/>
    <x v="25"/>
    <n v="1"/>
    <s v="Artesanal"/>
    <n v="20"/>
    <s v="Procesadora de fruta seca"/>
    <n v="2"/>
  </r>
  <r>
    <n v="4"/>
    <s v="Coquimbo"/>
    <n v="4301"/>
    <s v="Ovalle"/>
    <n v="100105"/>
    <s v="Frutos secos"/>
    <x v="25"/>
    <x v="25"/>
    <n v="2"/>
    <s v="Industrial"/>
    <n v="20"/>
    <s v="Procesadora de fruta seca"/>
    <n v="2"/>
  </r>
  <r>
    <n v="4"/>
    <s v="Coquimbo"/>
    <n v="4301"/>
    <s v="Ovalle"/>
    <n v="100105"/>
    <s v="Frutos secos"/>
    <x v="25"/>
    <x v="25"/>
    <n v="2"/>
    <s v="Industrial"/>
    <n v="20"/>
    <s v="Procesadora de fruta seca"/>
    <n v="2"/>
  </r>
  <r>
    <n v="4"/>
    <s v="Coquimbo"/>
    <n v="4301"/>
    <s v="Ovalle"/>
    <n v="100105"/>
    <s v="Frutos secos"/>
    <x v="25"/>
    <x v="25"/>
    <n v="2"/>
    <s v="Industrial"/>
    <n v="20"/>
    <s v="Procesadora de fruta seca"/>
    <n v="2"/>
  </r>
  <r>
    <n v="4"/>
    <s v="Coquimbo"/>
    <n v="4301"/>
    <s v="Ovalle"/>
    <n v="100105"/>
    <s v="Frutos secos"/>
    <x v="25"/>
    <x v="25"/>
    <n v="2"/>
    <s v="Industrial"/>
    <n v="20"/>
    <s v="Procesadora de fruta seca"/>
    <n v="2"/>
  </r>
  <r>
    <n v="4"/>
    <s v="Coquimbo"/>
    <n v="4301"/>
    <s v="Ovalle"/>
    <n v="100105"/>
    <s v="Frutos secos"/>
    <x v="25"/>
    <x v="25"/>
    <n v="1"/>
    <s v="Artesanal"/>
    <n v="20"/>
    <s v="Procesadora de fruta seca"/>
    <n v="2"/>
  </r>
  <r>
    <n v="4"/>
    <s v="Coquimbo"/>
    <n v="4301"/>
    <s v="Ovalle"/>
    <n v="100105"/>
    <s v="Frutos secos"/>
    <x v="25"/>
    <x v="25"/>
    <n v="1"/>
    <s v="Artesanal"/>
    <n v="20"/>
    <s v="Procesadora de fruta seca"/>
    <n v="2"/>
  </r>
  <r>
    <n v="4"/>
    <s v="Coquimbo"/>
    <n v="4301"/>
    <s v="Ovalle"/>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2"/>
    <s v="Industrial"/>
    <n v="20"/>
    <s v="Procesadora de fruta seca"/>
    <n v="5"/>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2"/>
    <s v="Industrial"/>
    <n v="20"/>
    <s v="Procesadora de fruta seca"/>
    <n v="2"/>
  </r>
  <r>
    <n v="4"/>
    <s v="Coquimbo"/>
    <n v="4204"/>
    <s v="Salamanca"/>
    <n v="100105"/>
    <s v="Frutos secos"/>
    <x v="25"/>
    <x v="25"/>
    <n v="2"/>
    <s v="Industrial"/>
    <n v="20"/>
    <s v="Procesadora de fruta seca"/>
    <n v="2"/>
  </r>
  <r>
    <n v="4"/>
    <s v="Coquimbo"/>
    <n v="4204"/>
    <s v="Salamanca"/>
    <n v="100105"/>
    <s v="Frutos secos"/>
    <x v="25"/>
    <x v="25"/>
    <n v="2"/>
    <s v="Industrial"/>
    <n v="20"/>
    <s v="Procesadora de fruta seca"/>
    <n v="2"/>
  </r>
  <r>
    <n v="4"/>
    <s v="Coquimbo"/>
    <n v="4204"/>
    <s v="Salamanca"/>
    <n v="100105"/>
    <s v="Frutos secos"/>
    <x v="25"/>
    <x v="25"/>
    <n v="1"/>
    <s v="Artesanal"/>
    <n v="20"/>
    <s v="Procesadora de fruta seca"/>
    <n v="2"/>
  </r>
  <r>
    <n v="4"/>
    <s v="Coquimbo"/>
    <n v="4204"/>
    <s v="Salamanca"/>
    <n v="100105"/>
    <s v="Frutos secos"/>
    <x v="25"/>
    <x v="25"/>
    <n v="2"/>
    <s v="Industri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2"/>
    <s v="Industri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2"/>
    <s v="Industri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4"/>
    <s v="Coquimbo"/>
    <n v="4204"/>
    <s v="Salamanca"/>
    <n v="100105"/>
    <s v="Frutos secos"/>
    <x v="25"/>
    <x v="25"/>
    <n v="1"/>
    <s v="Artesanal"/>
    <n v="20"/>
    <s v="Procesadora de fruta seca"/>
    <n v="2"/>
  </r>
  <r>
    <n v="5"/>
    <s v="Valparaíso"/>
    <n v="5302"/>
    <s v="Calle Larga"/>
    <n v="100105"/>
    <s v="Frutos secos"/>
    <x v="25"/>
    <x v="25"/>
    <n v="2"/>
    <s v="Industrial"/>
    <n v="20"/>
    <s v="Procesadora de fruta seca"/>
    <n v="7"/>
  </r>
  <r>
    <n v="5"/>
    <s v="Valparaíso"/>
    <n v="5503"/>
    <s v="Hijuelas"/>
    <n v="100105"/>
    <s v="Frutos secos"/>
    <x v="42"/>
    <x v="42"/>
    <n v="2"/>
    <s v="Industrial"/>
    <n v="20"/>
    <s v="Procesadora de fruta seca"/>
    <n v="2"/>
  </r>
  <r>
    <n v="5"/>
    <s v="Valparaíso"/>
    <n v="5503"/>
    <s v="Hijuelas"/>
    <n v="100105"/>
    <s v="Frutos secos"/>
    <x v="25"/>
    <x v="25"/>
    <n v="2"/>
    <s v="Industrial"/>
    <n v="20"/>
    <s v="Procesadora de fruta seca"/>
    <n v="7"/>
  </r>
  <r>
    <n v="5"/>
    <s v="Valparaíso"/>
    <n v="5802"/>
    <s v="Limache"/>
    <n v="100105"/>
    <s v="Frutos secos"/>
    <x v="25"/>
    <x v="25"/>
    <n v="1"/>
    <s v="Artesanal"/>
    <n v="20"/>
    <s v="Procesadora de fruta seca"/>
    <n v="2"/>
  </r>
  <r>
    <n v="5"/>
    <s v="Valparaíso"/>
    <n v="5802"/>
    <s v="Limache"/>
    <n v="100105"/>
    <s v="Frutos secos"/>
    <x v="42"/>
    <x v="42"/>
    <n v="1"/>
    <s v="Artesanal"/>
    <n v="20"/>
    <s v="Procesadora de fruta seca"/>
    <n v="2"/>
  </r>
  <r>
    <n v="5"/>
    <s v="Valparaíso"/>
    <n v="5802"/>
    <s v="Limache"/>
    <n v="100105"/>
    <s v="Frutos secos"/>
    <x v="25"/>
    <x v="25"/>
    <n v="2"/>
    <s v="Industrial"/>
    <n v="20"/>
    <s v="Procesadora de fruta seca"/>
    <n v="7"/>
  </r>
  <r>
    <n v="5"/>
    <s v="Valparaíso"/>
    <n v="5404"/>
    <s v="Petorca"/>
    <n v="100105"/>
    <s v="Frutos secos"/>
    <x v="25"/>
    <x v="25"/>
    <n v="2"/>
    <s v="Industrial"/>
    <n v="20"/>
    <s v="Procesadora de fruta seca"/>
    <n v="2"/>
  </r>
  <r>
    <n v="5"/>
    <s v="Valparaíso"/>
    <n v="5404"/>
    <s v="Petorca"/>
    <n v="100105"/>
    <s v="Frutos secos"/>
    <x v="25"/>
    <x v="25"/>
    <n v="2"/>
    <s v="Industrial"/>
    <n v="20"/>
    <s v="Procesadora de fruta seca"/>
    <n v="2"/>
  </r>
  <r>
    <n v="5"/>
    <s v="Valparaíso"/>
    <n v="5705"/>
    <s v="Putaendo"/>
    <n v="100105"/>
    <s v="Frutos secos"/>
    <x v="42"/>
    <x v="42"/>
    <n v="1"/>
    <s v="Artesanal"/>
    <n v="20"/>
    <s v="Procesadora de fruta seca"/>
    <n v="7"/>
  </r>
  <r>
    <n v="5"/>
    <s v="Valparaíso"/>
    <n v="5304"/>
    <s v="San Esteban"/>
    <n v="100105"/>
    <s v="Frutos secos"/>
    <x v="25"/>
    <x v="25"/>
    <n v="2"/>
    <s v="Industrial"/>
    <n v="20"/>
    <s v="Procesadora de fruta seca"/>
    <n v="2"/>
  </r>
  <r>
    <n v="5"/>
    <s v="Valparaíso"/>
    <n v="5304"/>
    <s v="San Esteban"/>
    <n v="100105"/>
    <s v="Frutos secos"/>
    <x v="25"/>
    <x v="25"/>
    <n v="1"/>
    <s v="Artesanal"/>
    <n v="20"/>
    <s v="Procesadora de fruta seca"/>
    <n v="2"/>
  </r>
  <r>
    <n v="5"/>
    <s v="Valparaíso"/>
    <n v="5304"/>
    <s v="San Esteban"/>
    <n v="100105"/>
    <s v="Frutos secos"/>
    <x v="25"/>
    <x v="25"/>
    <n v="2"/>
    <s v="Industrial"/>
    <n v="20"/>
    <s v="Procesadora de fruta seca"/>
    <n v="2"/>
  </r>
  <r>
    <n v="5"/>
    <s v="Valparaíso"/>
    <n v="5304"/>
    <s v="San Esteban"/>
    <n v="100105"/>
    <s v="Frutos secos"/>
    <x v="25"/>
    <x v="25"/>
    <n v="2"/>
    <s v="Industrial"/>
    <n v="20"/>
    <s v="Procesadora de fruta seca"/>
    <n v="6"/>
  </r>
  <r>
    <n v="5"/>
    <s v="Valparaíso"/>
    <n v="5304"/>
    <s v="San Esteban"/>
    <n v="100105"/>
    <s v="Frutos secos"/>
    <x v="25"/>
    <x v="25"/>
    <n v="1"/>
    <s v="Artesanal"/>
    <n v="20"/>
    <s v="Procesadora de fruta seca"/>
    <n v="2"/>
  </r>
  <r>
    <n v="5"/>
    <s v="Valparaíso"/>
    <n v="5304"/>
    <s v="San Esteban"/>
    <n v="100109"/>
    <s v="Uva"/>
    <x v="9"/>
    <x v="9"/>
    <n v="2"/>
    <s v="Industrial"/>
    <n v="20"/>
    <s v="Procesadora de fruta seca"/>
    <n v="5"/>
  </r>
  <r>
    <n v="5"/>
    <s v="Valparaíso"/>
    <n v="5304"/>
    <s v="San Esteban"/>
    <n v="100105"/>
    <s v="Frutos secos"/>
    <x v="25"/>
    <x v="25"/>
    <n v="2"/>
    <s v="Industrial"/>
    <n v="20"/>
    <s v="Procesadora de fruta seca"/>
    <n v="2"/>
  </r>
  <r>
    <n v="5"/>
    <s v="Valparaíso"/>
    <n v="5304"/>
    <s v="San Esteban"/>
    <n v="100105"/>
    <s v="Frutos secos"/>
    <x v="25"/>
    <x v="25"/>
    <n v="1"/>
    <s v="Artesanal"/>
    <n v="20"/>
    <s v="Procesadora de fruta seca"/>
    <n v="5"/>
  </r>
  <r>
    <n v="5"/>
    <s v="Valparaíso"/>
    <n v="5304"/>
    <s v="San Esteban"/>
    <n v="100105"/>
    <s v="Frutos secos"/>
    <x v="25"/>
    <x v="25"/>
    <n v="1"/>
    <s v="Artesanal"/>
    <n v="20"/>
    <s v="Procesadora de fruta seca"/>
    <n v="2"/>
  </r>
  <r>
    <n v="5"/>
    <s v="Valparaíso"/>
    <n v="5304"/>
    <s v="San Esteban"/>
    <n v="100109"/>
    <s v="Uva"/>
    <x v="9"/>
    <x v="9"/>
    <n v="2"/>
    <s v="Industrial"/>
    <n v="20"/>
    <s v="Procesadora de fruta seca"/>
    <n v="5"/>
  </r>
  <r>
    <n v="5"/>
    <s v="Valparaíso"/>
    <n v="5304"/>
    <s v="San Esteban"/>
    <n v="100105"/>
    <s v="Frutos secos"/>
    <x v="25"/>
    <x v="25"/>
    <n v="2"/>
    <s v="Industrial"/>
    <n v="20"/>
    <s v="Procesadora de fruta seca"/>
    <n v="5"/>
  </r>
  <r>
    <n v="5"/>
    <s v="Valparaíso"/>
    <n v="5706"/>
    <s v="Santa María"/>
    <n v="100105"/>
    <s v="Frutos secos"/>
    <x v="25"/>
    <x v="25"/>
    <n v="2"/>
    <s v="Industrial"/>
    <n v="20"/>
    <s v="Procesadora de fruta seca"/>
    <n v="2"/>
  </r>
  <r>
    <n v="5"/>
    <s v="Valparaíso"/>
    <n v="5706"/>
    <s v="Santa María"/>
    <n v="100105"/>
    <s v="Frutos secos"/>
    <x v="25"/>
    <x v="25"/>
    <n v="2"/>
    <s v="Industrial"/>
    <n v="20"/>
    <s v="Procesadora de fruta seca"/>
    <n v="7"/>
  </r>
  <r>
    <n v="5"/>
    <s v="Valparaíso"/>
    <n v="5804"/>
    <s v="Villa Alemana"/>
    <n v="100105"/>
    <s v="Frutos secos"/>
    <x v="42"/>
    <x v="42"/>
    <n v="2"/>
    <s v="Industrial"/>
    <n v="20"/>
    <s v="Procesadora de fruta seca"/>
    <n v="5"/>
  </r>
  <r>
    <n v="5"/>
    <s v="Valparaíso"/>
    <n v="5804"/>
    <s v="Villa Alemana"/>
    <n v="100103"/>
    <s v="Frutos de hueso (carozo)"/>
    <x v="21"/>
    <x v="21"/>
    <n v="2"/>
    <s v="Industrial"/>
    <n v="20"/>
    <s v="Procesadora de fruta seca"/>
    <n v="5"/>
  </r>
  <r>
    <n v="5"/>
    <s v="Valparaíso"/>
    <n v="5804"/>
    <s v="Villa Alemana"/>
    <n v="100109"/>
    <s v="Uva"/>
    <x v="9"/>
    <x v="9"/>
    <n v="2"/>
    <s v="Industrial"/>
    <n v="20"/>
    <s v="Procesadora de fruta seca"/>
    <n v="5"/>
  </r>
  <r>
    <n v="5"/>
    <s v="Valparaíso"/>
    <n v="5804"/>
    <s v="Villa Alemana"/>
    <n v="100105"/>
    <s v="Frutos secos"/>
    <x v="25"/>
    <x v="25"/>
    <n v="2"/>
    <s v="Industrial"/>
    <n v="20"/>
    <s v="Procesadora de fruta seca"/>
    <n v="5"/>
  </r>
  <r>
    <n v="5"/>
    <s v="Valparaíso"/>
    <n v="5402"/>
    <s v="Cabildo"/>
    <n v="100105"/>
    <s v="Frutos secos"/>
    <x v="42"/>
    <x v="42"/>
    <n v="1"/>
    <s v="Artesanal"/>
    <n v="20"/>
    <s v="Procesadora de fruta seca"/>
    <n v="5"/>
  </r>
  <r>
    <n v="5"/>
    <s v="Valparaíso"/>
    <n v="5402"/>
    <s v="Cabildo"/>
    <n v="100105"/>
    <s v="Frutos secos"/>
    <x v="42"/>
    <x v="42"/>
    <n v="2"/>
    <s v="Industrial"/>
    <n v="20"/>
    <s v="Procesadora de fruta seca"/>
    <n v="2"/>
  </r>
  <r>
    <n v="5"/>
    <s v="Valparaíso"/>
    <n v="5402"/>
    <s v="Cabildo"/>
    <n v="100105"/>
    <s v="Frutos secos"/>
    <x v="42"/>
    <x v="42"/>
    <n v="2"/>
    <s v="Industrial"/>
    <n v="20"/>
    <s v="Procesadora de fruta seca"/>
    <n v="5"/>
  </r>
  <r>
    <n v="5"/>
    <s v="Valparaíso"/>
    <n v="5402"/>
    <s v="Cabildo"/>
    <n v="100105"/>
    <s v="Frutos secos"/>
    <x v="42"/>
    <x v="42"/>
    <n v="2"/>
    <s v="Industrial"/>
    <n v="20"/>
    <s v="Procesadora de fruta seca"/>
    <n v="7"/>
  </r>
  <r>
    <n v="5"/>
    <s v="Valparaíso"/>
    <n v="5402"/>
    <s v="Cabildo"/>
    <n v="100105"/>
    <s v="Frutos secos"/>
    <x v="25"/>
    <x v="25"/>
    <n v="2"/>
    <s v="Industrial"/>
    <n v="20"/>
    <s v="Procesadora de fruta seca"/>
    <n v="5"/>
  </r>
  <r>
    <n v="5"/>
    <s v="Valparaíso"/>
    <n v="5302"/>
    <s v="Calle Larga"/>
    <n v="100105"/>
    <s v="Frutos secos"/>
    <x v="25"/>
    <x v="25"/>
    <n v="2"/>
    <s v="Industrial"/>
    <n v="20"/>
    <s v="Procesadora de fruta seca"/>
    <n v="7"/>
  </r>
  <r>
    <n v="5"/>
    <s v="Valparaíso"/>
    <n v="5302"/>
    <s v="Calle Larga"/>
    <n v="100105"/>
    <s v="Frutos secos"/>
    <x v="25"/>
    <x v="25"/>
    <n v="2"/>
    <s v="Industrial"/>
    <n v="20"/>
    <s v="Procesadora de fruta seca"/>
    <n v="7"/>
  </r>
  <r>
    <n v="5"/>
    <s v="Valparaíso"/>
    <n v="5603"/>
    <s v="Cartagena"/>
    <n v="100105"/>
    <s v="Frutos secos"/>
    <x v="25"/>
    <x v="25"/>
    <n v="2"/>
    <s v="Industrial"/>
    <n v="20"/>
    <s v="Procesadora de fruta seca"/>
    <n v="7"/>
  </r>
  <r>
    <n v="5"/>
    <s v="Valparaíso"/>
    <n v="5603"/>
    <s v="Cartagena"/>
    <n v="100105"/>
    <s v="Frutos secos"/>
    <x v="25"/>
    <x v="25"/>
    <n v="2"/>
    <s v="Industrial"/>
    <n v="20"/>
    <s v="Procesadora de fruta seca"/>
    <n v="7"/>
  </r>
  <r>
    <n v="5"/>
    <s v="Valparaíso"/>
    <n v="5702"/>
    <s v="Catemu"/>
    <n v="100105"/>
    <s v="Frutos secos"/>
    <x v="25"/>
    <x v="25"/>
    <n v="2"/>
    <s v="Industrial"/>
    <n v="20"/>
    <s v="Procesadora de fruta seca"/>
    <n v="7"/>
  </r>
  <r>
    <n v="5"/>
    <s v="Valparaíso"/>
    <n v="5503"/>
    <s v="Hijuelas"/>
    <n v="100105"/>
    <s v="Frutos secos"/>
    <x v="42"/>
    <x v="42"/>
    <n v="1"/>
    <s v="Artesanal"/>
    <n v="20"/>
    <s v="Procesadora de fruta seca"/>
    <n v="2"/>
  </r>
  <r>
    <n v="5"/>
    <s v="Valparaíso"/>
    <n v="5503"/>
    <s v="Hijuelas"/>
    <n v="100105"/>
    <s v="Frutos secos"/>
    <x v="25"/>
    <x v="25"/>
    <n v="2"/>
    <s v="Industrial"/>
    <n v="20"/>
    <s v="Procesadora de fruta seca"/>
    <n v="2"/>
  </r>
  <r>
    <n v="5"/>
    <s v="Valparaíso"/>
    <n v="5802"/>
    <s v="Limache"/>
    <n v="100105"/>
    <s v="Frutos secos"/>
    <x v="42"/>
    <x v="42"/>
    <n v="2"/>
    <s v="Industrial"/>
    <n v="20"/>
    <s v="Procesadora de fruta seca"/>
    <n v="7"/>
  </r>
  <r>
    <n v="5"/>
    <s v="Valparaíso"/>
    <n v="5802"/>
    <s v="Limache"/>
    <n v="100105"/>
    <s v="Frutos secos"/>
    <x v="25"/>
    <x v="25"/>
    <n v="2"/>
    <s v="Industrial"/>
    <n v="20"/>
    <s v="Procesadora de fruta seca"/>
    <n v="5"/>
  </r>
  <r>
    <n v="5"/>
    <s v="Valparaíso"/>
    <n v="5301"/>
    <s v="Los Andes"/>
    <n v="100105"/>
    <s v="Frutos secos"/>
    <x v="25"/>
    <x v="25"/>
    <n v="2"/>
    <s v="Industrial"/>
    <n v="20"/>
    <s v="Procesadora de fruta seca"/>
    <n v="7"/>
  </r>
  <r>
    <n v="5"/>
    <s v="Valparaíso"/>
    <n v="5301"/>
    <s v="Los Andes"/>
    <n v="100105"/>
    <s v="Frutos secos"/>
    <x v="25"/>
    <x v="25"/>
    <n v="2"/>
    <s v="Industrial"/>
    <n v="20"/>
    <s v="Procesadora de fruta seca"/>
    <n v="5"/>
  </r>
  <r>
    <n v="5"/>
    <s v="Valparaíso"/>
    <n v="5506"/>
    <s v="Nogales"/>
    <n v="100105"/>
    <s v="Frutos secos"/>
    <x v="25"/>
    <x v="25"/>
    <n v="2"/>
    <s v="Industrial"/>
    <n v="20"/>
    <s v="Procesadora de fruta seca"/>
    <n v="7"/>
  </r>
  <r>
    <n v="5"/>
    <s v="Valparaíso"/>
    <n v="5506"/>
    <s v="Nogales"/>
    <n v="100105"/>
    <s v="Frutos secos"/>
    <x v="25"/>
    <x v="25"/>
    <n v="2"/>
    <s v="Industrial"/>
    <n v="20"/>
    <s v="Procesadora de fruta seca"/>
    <n v="7"/>
  </r>
  <r>
    <n v="5"/>
    <s v="Valparaíso"/>
    <n v="5506"/>
    <s v="Nogales"/>
    <n v="100105"/>
    <s v="Frutos secos"/>
    <x v="25"/>
    <x v="25"/>
    <n v="2"/>
    <s v="Industrial"/>
    <n v="20"/>
    <s v="Procesadora de fruta seca"/>
    <n v="2"/>
  </r>
  <r>
    <n v="5"/>
    <s v="Valparaíso"/>
    <n v="5506"/>
    <s v="Nogales"/>
    <n v="100105"/>
    <s v="Frutos secos"/>
    <x v="25"/>
    <x v="25"/>
    <n v="2"/>
    <s v="Industrial"/>
    <n v="20"/>
    <s v="Procesadora de fruta seca"/>
    <n v="2"/>
  </r>
  <r>
    <n v="5"/>
    <s v="Valparaíso"/>
    <n v="5404"/>
    <s v="Petorca"/>
    <n v="100105"/>
    <s v="Frutos secos"/>
    <x v="25"/>
    <x v="25"/>
    <n v="1"/>
    <s v="Artesanal"/>
    <n v="20"/>
    <s v="Procesadora de fruta seca"/>
    <n v="7"/>
  </r>
  <r>
    <n v="5"/>
    <s v="Valparaíso"/>
    <n v="5404"/>
    <s v="Petorca"/>
    <n v="100105"/>
    <s v="Frutos secos"/>
    <x v="25"/>
    <x v="25"/>
    <n v="1"/>
    <s v="Artesanal"/>
    <n v="20"/>
    <s v="Procesadora de fruta seca"/>
    <n v="7"/>
  </r>
  <r>
    <n v="5"/>
    <s v="Valparaíso"/>
    <n v="5404"/>
    <s v="Petorca"/>
    <n v="100105"/>
    <s v="Frutos secos"/>
    <x v="25"/>
    <x v="25"/>
    <n v="2"/>
    <s v="Industrial"/>
    <n v="20"/>
    <s v="Procesadora de fruta seca"/>
    <n v="7"/>
  </r>
  <r>
    <n v="5"/>
    <s v="Valparaíso"/>
    <n v="5404"/>
    <s v="Petorca"/>
    <n v="100105"/>
    <s v="Frutos secos"/>
    <x v="25"/>
    <x v="25"/>
    <n v="2"/>
    <s v="Industrial"/>
    <n v="20"/>
    <s v="Procesadora de fruta seca"/>
    <n v="7"/>
  </r>
  <r>
    <n v="5"/>
    <s v="Valparaíso"/>
    <n v="5404"/>
    <s v="Petorca"/>
    <n v="100105"/>
    <s v="Frutos secos"/>
    <x v="25"/>
    <x v="25"/>
    <n v="2"/>
    <s v="Industrial"/>
    <n v="20"/>
    <s v="Procesadora de fruta seca"/>
    <n v="7"/>
  </r>
  <r>
    <n v="5"/>
    <s v="Valparaíso"/>
    <n v="5404"/>
    <s v="Petorca"/>
    <n v="100105"/>
    <s v="Frutos secos"/>
    <x v="25"/>
    <x v="25"/>
    <n v="1"/>
    <s v="Artesanal"/>
    <n v="20"/>
    <s v="Procesadora de fruta seca"/>
    <n v="7"/>
  </r>
  <r>
    <n v="5"/>
    <s v="Valparaíso"/>
    <n v="5404"/>
    <s v="Petorca"/>
    <n v="100105"/>
    <s v="Frutos secos"/>
    <x v="25"/>
    <x v="25"/>
    <n v="1"/>
    <s v="Artesanal"/>
    <n v="20"/>
    <s v="Procesadora de fruta seca"/>
    <n v="7"/>
  </r>
  <r>
    <n v="5"/>
    <s v="Valparaíso"/>
    <n v="5404"/>
    <s v="Petorca"/>
    <n v="100105"/>
    <s v="Frutos secos"/>
    <x v="25"/>
    <x v="25"/>
    <n v="1"/>
    <s v="Artesanal"/>
    <n v="20"/>
    <s v="Procesadora de fruta seca"/>
    <n v="7"/>
  </r>
  <r>
    <n v="5"/>
    <s v="Valparaíso"/>
    <n v="5404"/>
    <s v="Petorca"/>
    <n v="100105"/>
    <s v="Frutos secos"/>
    <x v="25"/>
    <x v="25"/>
    <n v="2"/>
    <s v="Industrial"/>
    <n v="20"/>
    <s v="Procesadora de fruta seca"/>
    <n v="7"/>
  </r>
  <r>
    <n v="5"/>
    <s v="Valparaíso"/>
    <n v="5404"/>
    <s v="Petorca"/>
    <n v="100105"/>
    <s v="Frutos secos"/>
    <x v="25"/>
    <x v="25"/>
    <n v="1"/>
    <s v="Artesanal"/>
    <n v="20"/>
    <s v="Procesadora de fruta seca"/>
    <n v="7"/>
  </r>
  <r>
    <n v="5"/>
    <s v="Valparaíso"/>
    <n v="5404"/>
    <s v="Petorca"/>
    <n v="100105"/>
    <s v="Frutos secos"/>
    <x v="25"/>
    <x v="25"/>
    <n v="1"/>
    <s v="Artesanal"/>
    <n v="20"/>
    <s v="Procesadora de fruta seca"/>
    <n v="7"/>
  </r>
  <r>
    <n v="5"/>
    <s v="Valparaíso"/>
    <n v="5705"/>
    <s v="Putaendo"/>
    <n v="100105"/>
    <s v="Frutos secos"/>
    <x v="25"/>
    <x v="25"/>
    <n v="1"/>
    <s v="Artesanal"/>
    <n v="20"/>
    <s v="Procesadora de fruta seca"/>
    <n v="5"/>
  </r>
  <r>
    <n v="5"/>
    <s v="Valparaíso"/>
    <n v="5705"/>
    <s v="Putaendo"/>
    <n v="100105"/>
    <s v="Frutos secos"/>
    <x v="25"/>
    <x v="25"/>
    <n v="2"/>
    <s v="Industrial"/>
    <n v="20"/>
    <s v="Procesadora de fruta seca"/>
    <n v="2"/>
  </r>
  <r>
    <n v="5"/>
    <s v="Valparaíso"/>
    <n v="5705"/>
    <s v="Putaendo"/>
    <n v="100105"/>
    <s v="Frutos secos"/>
    <x v="42"/>
    <x v="42"/>
    <n v="2"/>
    <s v="Industrial"/>
    <n v="20"/>
    <s v="Procesadora de fruta seca"/>
    <n v="2"/>
  </r>
  <r>
    <n v="5"/>
    <s v="Valparaíso"/>
    <n v="5705"/>
    <s v="Putaendo"/>
    <n v="100105"/>
    <s v="Frutos secos"/>
    <x v="25"/>
    <x v="25"/>
    <n v="2"/>
    <s v="Industrial"/>
    <n v="20"/>
    <s v="Procesadora de fruta seca"/>
    <n v="2"/>
  </r>
  <r>
    <n v="5"/>
    <s v="Valparaíso"/>
    <n v="5705"/>
    <s v="Putaendo"/>
    <n v="100105"/>
    <s v="Frutos secos"/>
    <x v="25"/>
    <x v="25"/>
    <n v="1"/>
    <s v="Artesanal"/>
    <n v="20"/>
    <s v="Procesadora de fruta seca"/>
    <n v="3"/>
  </r>
  <r>
    <n v="5"/>
    <s v="Valparaíso"/>
    <n v="5705"/>
    <s v="Putaendo"/>
    <n v="100105"/>
    <s v="Frutos secos"/>
    <x v="25"/>
    <x v="25"/>
    <n v="2"/>
    <s v="Industrial"/>
    <n v="20"/>
    <s v="Procesadora de fruta seca"/>
    <n v="2"/>
  </r>
  <r>
    <n v="5"/>
    <s v="Valparaíso"/>
    <n v="5705"/>
    <s v="Putaendo"/>
    <n v="100105"/>
    <s v="Frutos secos"/>
    <x v="25"/>
    <x v="25"/>
    <n v="2"/>
    <s v="Industrial"/>
    <n v="20"/>
    <s v="Procesadora de fruta seca"/>
    <n v="2"/>
  </r>
  <r>
    <n v="5"/>
    <s v="Valparaíso"/>
    <n v="5705"/>
    <s v="Putaendo"/>
    <n v="100105"/>
    <s v="Frutos secos"/>
    <x v="25"/>
    <x v="25"/>
    <n v="1"/>
    <s v="Artesanal"/>
    <n v="20"/>
    <s v="Procesadora de fruta seca"/>
    <n v="5"/>
  </r>
  <r>
    <n v="5"/>
    <s v="Valparaíso"/>
    <n v="5705"/>
    <s v="Putaendo"/>
    <n v="100105"/>
    <s v="Frutos secos"/>
    <x v="25"/>
    <x v="25"/>
    <n v="2"/>
    <s v="Industrial"/>
    <n v="20"/>
    <s v="Procesadora de fruta seca"/>
    <n v="2"/>
  </r>
  <r>
    <n v="5"/>
    <s v="Valparaíso"/>
    <n v="5705"/>
    <s v="Putaendo"/>
    <n v="100105"/>
    <s v="Frutos secos"/>
    <x v="25"/>
    <x v="25"/>
    <n v="1"/>
    <s v="Artesanal"/>
    <n v="20"/>
    <s v="Procesadora de fruta seca"/>
    <n v="5"/>
  </r>
  <r>
    <n v="5"/>
    <s v="Valparaíso"/>
    <n v="5801"/>
    <s v="Quilpué"/>
    <n v="100105"/>
    <s v="Frutos secos"/>
    <x v="25"/>
    <x v="25"/>
    <n v="2"/>
    <s v="Industrial"/>
    <n v="20"/>
    <s v="Procesadora de fruta seca"/>
    <n v="2"/>
  </r>
  <r>
    <n v="5"/>
    <s v="Valparaíso"/>
    <n v="5601"/>
    <s v="San Antonio"/>
    <n v="100105"/>
    <s v="Frutos secos"/>
    <x v="25"/>
    <x v="25"/>
    <n v="1"/>
    <s v="Artesanal"/>
    <n v="20"/>
    <s v="Procesadora de fruta seca"/>
    <n v="7"/>
  </r>
  <r>
    <n v="5"/>
    <s v="Valparaíso"/>
    <n v="5304"/>
    <s v="San Esteban"/>
    <n v="100105"/>
    <s v="Frutos secos"/>
    <x v="25"/>
    <x v="25"/>
    <n v="1"/>
    <s v="Artesanal"/>
    <n v="20"/>
    <s v="Procesadora de fruta seca"/>
    <n v="2"/>
  </r>
  <r>
    <n v="5"/>
    <s v="Valparaíso"/>
    <n v="5304"/>
    <s v="San Esteban"/>
    <n v="100105"/>
    <s v="Frutos secos"/>
    <x v="25"/>
    <x v="25"/>
    <n v="2"/>
    <s v="Industrial"/>
    <n v="20"/>
    <s v="Procesadora de fruta seca"/>
    <n v="5"/>
  </r>
  <r>
    <n v="5"/>
    <s v="Valparaíso"/>
    <n v="5304"/>
    <s v="San Esteban"/>
    <n v="100105"/>
    <s v="Frutos secos"/>
    <x v="25"/>
    <x v="25"/>
    <n v="1"/>
    <s v="Artesanal"/>
    <n v="20"/>
    <s v="Procesadora de fruta seca"/>
    <n v="7"/>
  </r>
  <r>
    <n v="5"/>
    <s v="Valparaíso"/>
    <n v="5304"/>
    <s v="San Esteban"/>
    <n v="100105"/>
    <s v="Frutos secos"/>
    <x v="25"/>
    <x v="25"/>
    <n v="2"/>
    <s v="Industrial"/>
    <n v="20"/>
    <s v="Procesadora de fruta seca"/>
    <n v="2"/>
  </r>
  <r>
    <n v="5"/>
    <s v="Valparaíso"/>
    <n v="5304"/>
    <s v="San Esteban"/>
    <n v="100105"/>
    <s v="Frutos secos"/>
    <x v="25"/>
    <x v="25"/>
    <n v="2"/>
    <s v="Industrial"/>
    <n v="20"/>
    <s v="Procesadora de fruta seca"/>
    <n v="2"/>
  </r>
  <r>
    <n v="5"/>
    <s v="Valparaíso"/>
    <n v="5701"/>
    <s v="San Felipe"/>
    <n v="100105"/>
    <s v="Frutos secos"/>
    <x v="25"/>
    <x v="25"/>
    <n v="1"/>
    <s v="Artesanal"/>
    <n v="20"/>
    <s v="Procesadora de fruta seca"/>
    <n v="5"/>
  </r>
  <r>
    <n v="5"/>
    <s v="Valparaíso"/>
    <n v="5701"/>
    <s v="San Felipe"/>
    <n v="100105"/>
    <s v="Frutos secos"/>
    <x v="25"/>
    <x v="25"/>
    <n v="2"/>
    <s v="Industrial"/>
    <n v="20"/>
    <s v="Procesadora de fruta seca"/>
    <n v="2"/>
  </r>
  <r>
    <n v="5"/>
    <s v="Valparaíso"/>
    <n v="5701"/>
    <s v="San Felipe"/>
    <n v="100105"/>
    <s v="Frutos secos"/>
    <x v="25"/>
    <x v="25"/>
    <n v="1"/>
    <s v="Artesanal"/>
    <n v="20"/>
    <s v="Procesadora de fruta seca"/>
    <n v="5"/>
  </r>
  <r>
    <n v="5"/>
    <s v="Valparaíso"/>
    <n v="5701"/>
    <s v="San Felipe"/>
    <n v="100105"/>
    <s v="Frutos secos"/>
    <x v="25"/>
    <x v="25"/>
    <n v="2"/>
    <s v="Industrial"/>
    <n v="20"/>
    <s v="Procesadora de fruta seca"/>
    <n v="5"/>
  </r>
  <r>
    <n v="5"/>
    <s v="Valparaíso"/>
    <n v="5701"/>
    <s v="San Felipe"/>
    <n v="100105"/>
    <s v="Frutos secos"/>
    <x v="42"/>
    <x v="42"/>
    <n v="2"/>
    <s v="Industrial"/>
    <n v="20"/>
    <s v="Procesadora de fruta seca"/>
    <n v="5"/>
  </r>
  <r>
    <n v="5"/>
    <s v="Valparaíso"/>
    <n v="5706"/>
    <s v="Santa María"/>
    <n v="100105"/>
    <s v="Frutos secos"/>
    <x v="25"/>
    <x v="25"/>
    <n v="1"/>
    <s v="Artesanal"/>
    <n v="20"/>
    <s v="Procesadora de fruta seca"/>
    <n v="2"/>
  </r>
  <r>
    <n v="5"/>
    <s v="Valparaíso"/>
    <n v="5706"/>
    <s v="Santa María"/>
    <n v="100105"/>
    <s v="Frutos secos"/>
    <x v="25"/>
    <x v="25"/>
    <n v="1"/>
    <s v="Artesanal"/>
    <n v="20"/>
    <s v="Procesadora de fruta seca"/>
    <n v="2"/>
  </r>
  <r>
    <n v="5"/>
    <s v="Valparaíso"/>
    <n v="5706"/>
    <s v="Santa María"/>
    <n v="100105"/>
    <s v="Frutos secos"/>
    <x v="25"/>
    <x v="25"/>
    <n v="1"/>
    <s v="Artesanal"/>
    <n v="20"/>
    <s v="Procesadora de fruta seca"/>
    <n v="5"/>
  </r>
  <r>
    <n v="5"/>
    <s v="Valparaíso"/>
    <n v="5706"/>
    <s v="Santa María"/>
    <n v="100105"/>
    <s v="Frutos secos"/>
    <x v="25"/>
    <x v="25"/>
    <n v="2"/>
    <s v="Industrial"/>
    <n v="20"/>
    <s v="Procesadora de fruta seca"/>
    <n v="7"/>
  </r>
  <r>
    <n v="5"/>
    <s v="Valparaíso"/>
    <n v="5706"/>
    <s v="Santa María"/>
    <n v="100105"/>
    <s v="Frutos secos"/>
    <x v="25"/>
    <x v="25"/>
    <n v="2"/>
    <s v="Industrial"/>
    <n v="20"/>
    <s v="Procesadora de fruta seca"/>
    <n v="5"/>
  </r>
  <r>
    <n v="5"/>
    <s v="Valparaíso"/>
    <n v="5706"/>
    <s v="Santa María"/>
    <n v="100105"/>
    <s v="Frutos secos"/>
    <x v="25"/>
    <x v="25"/>
    <n v="2"/>
    <s v="Industrial"/>
    <n v="20"/>
    <s v="Procesadora de fruta seca"/>
    <n v="7"/>
  </r>
  <r>
    <n v="5"/>
    <s v="Valparaíso"/>
    <n v="5402"/>
    <s v="Cabildo"/>
    <n v="100105"/>
    <s v="Frutos secos"/>
    <x v="42"/>
    <x v="42"/>
    <n v="2"/>
    <s v="Industrial"/>
    <n v="20"/>
    <s v="Procesadora de fruta seca"/>
    <n v="5"/>
  </r>
  <r>
    <n v="5"/>
    <s v="Valparaíso"/>
    <n v="5402"/>
    <s v="Cabildo"/>
    <n v="100105"/>
    <s v="Frutos secos"/>
    <x v="25"/>
    <x v="25"/>
    <n v="2"/>
    <s v="Industrial"/>
    <n v="20"/>
    <s v="Procesadora de fruta seca"/>
    <n v="5"/>
  </r>
  <r>
    <n v="5"/>
    <s v="Valparaíso"/>
    <n v="5402"/>
    <s v="Cabildo"/>
    <n v="100105"/>
    <s v="Frutos secos"/>
    <x v="42"/>
    <x v="42"/>
    <n v="2"/>
    <s v="Industrial"/>
    <n v="20"/>
    <s v="Procesadora de fruta seca"/>
    <n v="5"/>
  </r>
  <r>
    <n v="5"/>
    <s v="Valparaíso"/>
    <n v="5402"/>
    <s v="Cabildo"/>
    <n v="100105"/>
    <s v="Frutos secos"/>
    <x v="42"/>
    <x v="42"/>
    <n v="2"/>
    <s v="Industrial"/>
    <n v="20"/>
    <s v="Procesadora de fruta seca"/>
    <n v="2"/>
  </r>
  <r>
    <n v="5"/>
    <s v="Valparaíso"/>
    <n v="5302"/>
    <s v="Calle Larga"/>
    <n v="100105"/>
    <s v="Frutos secos"/>
    <x v="25"/>
    <x v="25"/>
    <n v="1"/>
    <s v="Artesanal"/>
    <n v="20"/>
    <s v="Procesadora de fruta seca"/>
    <n v="2"/>
  </r>
  <r>
    <n v="5"/>
    <s v="Valparaíso"/>
    <n v="5302"/>
    <s v="Calle Larga"/>
    <n v="100105"/>
    <s v="Frutos secos"/>
    <x v="25"/>
    <x v="25"/>
    <n v="2"/>
    <s v="Industrial"/>
    <n v="20"/>
    <s v="Procesadora de fruta seca"/>
    <n v="6"/>
  </r>
  <r>
    <n v="5"/>
    <s v="Valparaíso"/>
    <n v="5302"/>
    <s v="Calle Larga"/>
    <n v="100105"/>
    <s v="Frutos secos"/>
    <x v="25"/>
    <x v="25"/>
    <n v="2"/>
    <s v="Industrial"/>
    <n v="20"/>
    <s v="Procesadora de fruta seca"/>
    <n v="7"/>
  </r>
  <r>
    <n v="5"/>
    <s v="Valparaíso"/>
    <n v="5302"/>
    <s v="Calle Larga"/>
    <n v="100105"/>
    <s v="Frutos secos"/>
    <x v="25"/>
    <x v="25"/>
    <n v="2"/>
    <s v="Industrial"/>
    <n v="20"/>
    <s v="Procesadora de fruta seca"/>
    <n v="7"/>
  </r>
  <r>
    <n v="5"/>
    <s v="Valparaíso"/>
    <n v="5302"/>
    <s v="Calle Larga"/>
    <n v="100105"/>
    <s v="Frutos secos"/>
    <x v="25"/>
    <x v="25"/>
    <n v="2"/>
    <s v="Industrial"/>
    <n v="20"/>
    <s v="Procesadora de fruta seca"/>
    <n v="7"/>
  </r>
  <r>
    <n v="5"/>
    <s v="Valparaíso"/>
    <n v="5302"/>
    <s v="Calle Larga"/>
    <n v="100105"/>
    <s v="Frutos secos"/>
    <x v="25"/>
    <x v="25"/>
    <n v="2"/>
    <s v="Industrial"/>
    <n v="20"/>
    <s v="Procesadora de fruta seca"/>
    <n v="7"/>
  </r>
  <r>
    <n v="5"/>
    <s v="Valparaíso"/>
    <n v="5603"/>
    <s v="Cartagena"/>
    <n v="100105"/>
    <s v="Frutos secos"/>
    <x v="25"/>
    <x v="25"/>
    <n v="2"/>
    <s v="Industrial"/>
    <n v="20"/>
    <s v="Procesadora de fruta seca"/>
    <n v="7"/>
  </r>
  <r>
    <n v="5"/>
    <s v="Valparaíso"/>
    <n v="5603"/>
    <s v="Cartagena"/>
    <n v="100105"/>
    <s v="Frutos secos"/>
    <x v="25"/>
    <x v="25"/>
    <n v="2"/>
    <s v="Industrial"/>
    <n v="20"/>
    <s v="Procesadora de fruta seca"/>
    <n v="7"/>
  </r>
  <r>
    <n v="5"/>
    <s v="Valparaíso"/>
    <n v="5102"/>
    <s v="Casablanca"/>
    <n v="100105"/>
    <s v="Frutos secos"/>
    <x v="25"/>
    <x v="25"/>
    <n v="2"/>
    <s v="Industrial"/>
    <n v="20"/>
    <s v="Procesadora de fruta seca"/>
    <n v="7"/>
  </r>
  <r>
    <n v="5"/>
    <s v="Valparaíso"/>
    <n v="5102"/>
    <s v="Casablanca"/>
    <n v="100105"/>
    <s v="Frutos secos"/>
    <x v="25"/>
    <x v="25"/>
    <n v="2"/>
    <s v="Industrial"/>
    <n v="20"/>
    <s v="Procesadora de fruta seca"/>
    <n v="7"/>
  </r>
  <r>
    <n v="5"/>
    <s v="Valparaíso"/>
    <n v="5102"/>
    <s v="Casablanca"/>
    <n v="100105"/>
    <s v="Frutos secos"/>
    <x v="42"/>
    <x v="42"/>
    <n v="2"/>
    <s v="Industrial"/>
    <n v="20"/>
    <s v="Procesadora de fruta seca"/>
    <n v="7"/>
  </r>
  <r>
    <n v="5"/>
    <s v="Valparaíso"/>
    <n v="5702"/>
    <s v="Catemu"/>
    <n v="100105"/>
    <s v="Frutos secos"/>
    <x v="25"/>
    <x v="25"/>
    <n v="1"/>
    <s v="Artesanal"/>
    <n v="20"/>
    <s v="Procesadora de fruta seca"/>
    <n v="6"/>
  </r>
  <r>
    <n v="5"/>
    <s v="Valparaíso"/>
    <n v="5702"/>
    <s v="Catemu"/>
    <n v="100105"/>
    <s v="Frutos secos"/>
    <x v="25"/>
    <x v="25"/>
    <n v="1"/>
    <s v="Artesanal"/>
    <n v="20"/>
    <s v="Procesadora de fruta seca"/>
    <n v="2"/>
  </r>
  <r>
    <n v="5"/>
    <s v="Valparaíso"/>
    <n v="5702"/>
    <s v="Catemu"/>
    <n v="100105"/>
    <s v="Frutos secos"/>
    <x v="25"/>
    <x v="25"/>
    <n v="1"/>
    <s v="Artesanal"/>
    <n v="20"/>
    <s v="Procesadora de fruta seca"/>
    <n v="2"/>
  </r>
  <r>
    <n v="5"/>
    <s v="Valparaíso"/>
    <n v="5702"/>
    <s v="Catemu"/>
    <n v="100105"/>
    <s v="Frutos secos"/>
    <x v="25"/>
    <x v="25"/>
    <n v="1"/>
    <s v="Artesanal"/>
    <n v="20"/>
    <s v="Procesadora de fruta seca"/>
    <n v="2"/>
  </r>
  <r>
    <n v="5"/>
    <s v="Valparaíso"/>
    <n v="5702"/>
    <s v="Catemu"/>
    <n v="100105"/>
    <s v="Frutos secos"/>
    <x v="25"/>
    <x v="25"/>
    <n v="2"/>
    <s v="Industrial"/>
    <n v="20"/>
    <s v="Procesadora de fruta seca"/>
    <n v="5"/>
  </r>
  <r>
    <n v="5"/>
    <s v="Valparaíso"/>
    <n v="5702"/>
    <s v="Catemu"/>
    <n v="100105"/>
    <s v="Frutos secos"/>
    <x v="25"/>
    <x v="25"/>
    <n v="2"/>
    <s v="Industrial"/>
    <n v="20"/>
    <s v="Procesadora de fruta seca"/>
    <n v="2"/>
  </r>
  <r>
    <n v="5"/>
    <s v="Valparaíso"/>
    <n v="5702"/>
    <s v="Catemu"/>
    <n v="100105"/>
    <s v="Frutos secos"/>
    <x v="25"/>
    <x v="25"/>
    <n v="2"/>
    <s v="Industrial"/>
    <n v="20"/>
    <s v="Procesadora de fruta seca"/>
    <n v="2"/>
  </r>
  <r>
    <n v="5"/>
    <s v="Valparaíso"/>
    <n v="5702"/>
    <s v="Catemu"/>
    <n v="100105"/>
    <s v="Frutos secos"/>
    <x v="25"/>
    <x v="25"/>
    <n v="2"/>
    <s v="Industrial"/>
    <n v="20"/>
    <s v="Procesadora de fruta seca"/>
    <n v="2"/>
  </r>
  <r>
    <n v="5"/>
    <s v="Valparaíso"/>
    <n v="5702"/>
    <s v="Catemu"/>
    <n v="100105"/>
    <s v="Frutos secos"/>
    <x v="25"/>
    <x v="25"/>
    <n v="2"/>
    <s v="Industrial"/>
    <n v="20"/>
    <s v="Procesadora de fruta seca"/>
    <n v="2"/>
  </r>
  <r>
    <n v="5"/>
    <s v="Valparaíso"/>
    <n v="5702"/>
    <s v="Catemu"/>
    <n v="100105"/>
    <s v="Frutos secos"/>
    <x v="25"/>
    <x v="25"/>
    <n v="2"/>
    <s v="Industrial"/>
    <n v="20"/>
    <s v="Procesadora de fruta seca"/>
    <n v="2"/>
  </r>
  <r>
    <n v="5"/>
    <s v="Valparaíso"/>
    <n v="5503"/>
    <s v="Hijuelas"/>
    <n v="100105"/>
    <s v="Frutos secos"/>
    <x v="42"/>
    <x v="42"/>
    <n v="2"/>
    <s v="Industrial"/>
    <n v="20"/>
    <s v="Procesadora de fruta seca"/>
    <n v="5"/>
  </r>
  <r>
    <n v="5"/>
    <s v="Valparaíso"/>
    <n v="5503"/>
    <s v="Hijuelas"/>
    <n v="100105"/>
    <s v="Frutos secos"/>
    <x v="25"/>
    <x v="25"/>
    <n v="2"/>
    <s v="Industrial"/>
    <n v="20"/>
    <s v="Procesadora de fruta seca"/>
    <n v="2"/>
  </r>
  <r>
    <n v="5"/>
    <s v="Valparaíso"/>
    <n v="5502"/>
    <s v="Calera"/>
    <n v="100105"/>
    <s v="Frutos secos"/>
    <x v="25"/>
    <x v="25"/>
    <n v="1"/>
    <s v="Artesanal"/>
    <n v="20"/>
    <s v="Procesadora de fruta seca"/>
    <n v="2"/>
  </r>
  <r>
    <n v="5"/>
    <s v="Valparaíso"/>
    <n v="5802"/>
    <s v="Limache"/>
    <n v="100105"/>
    <s v="Frutos secos"/>
    <x v="25"/>
    <x v="25"/>
    <n v="2"/>
    <s v="Industrial"/>
    <n v="20"/>
    <s v="Procesadora de fruta seca"/>
    <n v="2"/>
  </r>
  <r>
    <n v="5"/>
    <s v="Valparaíso"/>
    <n v="5703"/>
    <s v="Llaillay"/>
    <n v="100105"/>
    <s v="Frutos secos"/>
    <x v="25"/>
    <x v="25"/>
    <n v="1"/>
    <s v="Artesanal"/>
    <n v="20"/>
    <s v="Procesadora de fruta seca"/>
    <n v="5"/>
  </r>
  <r>
    <n v="5"/>
    <s v="Valparaíso"/>
    <n v="5703"/>
    <s v="Llaillay"/>
    <n v="100105"/>
    <s v="Frutos secos"/>
    <x v="25"/>
    <x v="25"/>
    <n v="1"/>
    <s v="Artesanal"/>
    <n v="20"/>
    <s v="Procesadora de fruta seca"/>
    <n v="5"/>
  </r>
  <r>
    <n v="5"/>
    <s v="Valparaíso"/>
    <n v="5703"/>
    <s v="Llaillay"/>
    <n v="100105"/>
    <s v="Frutos secos"/>
    <x v="25"/>
    <x v="25"/>
    <n v="1"/>
    <s v="Artesanal"/>
    <n v="20"/>
    <s v="Procesadora de fruta seca"/>
    <n v="5"/>
  </r>
  <r>
    <n v="5"/>
    <s v="Valparaíso"/>
    <n v="5703"/>
    <s v="Llaillay"/>
    <n v="100105"/>
    <s v="Frutos secos"/>
    <x v="25"/>
    <x v="25"/>
    <n v="1"/>
    <s v="Artesanal"/>
    <n v="20"/>
    <s v="Procesadora de fruta seca"/>
    <n v="7"/>
  </r>
  <r>
    <n v="5"/>
    <s v="Valparaíso"/>
    <n v="5703"/>
    <s v="Llaillay"/>
    <n v="100105"/>
    <s v="Frutos secos"/>
    <x v="25"/>
    <x v="25"/>
    <n v="2"/>
    <s v="Industrial"/>
    <n v="20"/>
    <s v="Procesadora de fruta seca"/>
    <n v="5"/>
  </r>
  <r>
    <n v="5"/>
    <s v="Valparaíso"/>
    <n v="5301"/>
    <s v="Los Andes"/>
    <n v="100105"/>
    <s v="Frutos secos"/>
    <x v="25"/>
    <x v="25"/>
    <n v="2"/>
    <s v="Industrial"/>
    <n v="20"/>
    <s v="Procesadora de fruta seca"/>
    <n v="2"/>
  </r>
  <r>
    <n v="5"/>
    <s v="Valparaíso"/>
    <n v="5301"/>
    <s v="Los Andes"/>
    <n v="100105"/>
    <s v="Frutos secos"/>
    <x v="25"/>
    <x v="25"/>
    <n v="2"/>
    <s v="Industri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2"/>
  </r>
  <r>
    <n v="5"/>
    <s v="Valparaíso"/>
    <n v="5506"/>
    <s v="Nogales"/>
    <n v="100105"/>
    <s v="Frutos secos"/>
    <x v="25"/>
    <x v="25"/>
    <n v="1"/>
    <s v="Artesanal"/>
    <n v="20"/>
    <s v="Procesadora de fruta seca"/>
    <n v="3"/>
  </r>
  <r>
    <n v="5"/>
    <s v="Valparaíso"/>
    <n v="5506"/>
    <s v="Nogales"/>
    <n v="100105"/>
    <s v="Frutos secos"/>
    <x v="25"/>
    <x v="25"/>
    <n v="2"/>
    <s v="Industrial"/>
    <n v="20"/>
    <s v="Procesadora de fruta seca"/>
    <n v="5"/>
  </r>
  <r>
    <n v="5"/>
    <s v="Valparaíso"/>
    <n v="5506"/>
    <s v="Nogales"/>
    <n v="100105"/>
    <s v="Frutos secos"/>
    <x v="25"/>
    <x v="25"/>
    <n v="2"/>
    <s v="Industrial"/>
    <n v="20"/>
    <s v="Procesadora de fruta seca"/>
    <n v="2"/>
  </r>
  <r>
    <n v="5"/>
    <s v="Valparaíso"/>
    <n v="5506"/>
    <s v="Nogales"/>
    <n v="100105"/>
    <s v="Frutos secos"/>
    <x v="25"/>
    <x v="25"/>
    <n v="2"/>
    <s v="Industrial"/>
    <n v="20"/>
    <s v="Procesadora de fruta seca"/>
    <n v="2"/>
  </r>
  <r>
    <n v="5"/>
    <s v="Valparaíso"/>
    <n v="5506"/>
    <s v="Nogales"/>
    <n v="100105"/>
    <s v="Frutos secos"/>
    <x v="25"/>
    <x v="25"/>
    <n v="2"/>
    <s v="Industrial"/>
    <n v="20"/>
    <s v="Procesadora de fruta seca"/>
    <n v="2"/>
  </r>
  <r>
    <n v="5"/>
    <s v="Valparaíso"/>
    <n v="5506"/>
    <s v="Nogales"/>
    <n v="100105"/>
    <s v="Frutos secos"/>
    <x v="25"/>
    <x v="25"/>
    <n v="2"/>
    <s v="Industrial"/>
    <n v="20"/>
    <s v="Procesadora de fruta seca"/>
    <n v="7"/>
  </r>
  <r>
    <n v="5"/>
    <s v="Valparaíso"/>
    <n v="5803"/>
    <s v="Olmué"/>
    <n v="100105"/>
    <s v="Frutos secos"/>
    <x v="42"/>
    <x v="42"/>
    <n v="1"/>
    <s v="Artesanal"/>
    <n v="20"/>
    <s v="Procesadora de fruta seca"/>
    <n v="2"/>
  </r>
  <r>
    <n v="5"/>
    <s v="Valparaíso"/>
    <n v="5803"/>
    <s v="Olmué"/>
    <n v="100105"/>
    <s v="Frutos secos"/>
    <x v="25"/>
    <x v="25"/>
    <n v="1"/>
    <s v="Artesanal"/>
    <n v="20"/>
    <s v="Procesadora de fruta seca"/>
    <n v="7"/>
  </r>
  <r>
    <n v="5"/>
    <s v="Valparaíso"/>
    <n v="5803"/>
    <s v="Olmué"/>
    <n v="100105"/>
    <s v="Frutos secos"/>
    <x v="42"/>
    <x v="42"/>
    <n v="2"/>
    <s v="Industrial"/>
    <n v="20"/>
    <s v="Procesadora de fruta seca"/>
    <n v="2"/>
  </r>
  <r>
    <n v="5"/>
    <s v="Valparaíso"/>
    <n v="5704"/>
    <s v="Panquehue"/>
    <n v="100105"/>
    <s v="Frutos secos"/>
    <x v="25"/>
    <x v="25"/>
    <n v="1"/>
    <s v="Artesanal"/>
    <n v="20"/>
    <s v="Procesadora de fruta seca"/>
    <n v="7"/>
  </r>
  <r>
    <n v="5"/>
    <s v="Valparaíso"/>
    <n v="5704"/>
    <s v="Panquehue"/>
    <n v="100105"/>
    <s v="Frutos secos"/>
    <x v="25"/>
    <x v="25"/>
    <n v="2"/>
    <s v="Industrial"/>
    <n v="20"/>
    <s v="Procesadora de fruta seca"/>
    <n v="7"/>
  </r>
  <r>
    <n v="5"/>
    <s v="Valparaíso"/>
    <n v="5704"/>
    <s v="Panquehue"/>
    <n v="100105"/>
    <s v="Frutos secos"/>
    <x v="25"/>
    <x v="25"/>
    <n v="2"/>
    <s v="Industrial"/>
    <n v="20"/>
    <s v="Procesadora de fruta seca"/>
    <n v="7"/>
  </r>
  <r>
    <n v="5"/>
    <s v="Valparaíso"/>
    <n v="5704"/>
    <s v="Panquehue"/>
    <n v="100105"/>
    <s v="Frutos secos"/>
    <x v="25"/>
    <x v="25"/>
    <n v="2"/>
    <s v="Industrial"/>
    <n v="20"/>
    <s v="Procesadora de fruta seca"/>
    <n v="7"/>
  </r>
  <r>
    <n v="5"/>
    <s v="Valparaíso"/>
    <n v="5404"/>
    <s v="Petorca"/>
    <n v="100105"/>
    <s v="Frutos secos"/>
    <x v="25"/>
    <x v="25"/>
    <n v="2"/>
    <s v="Industrial"/>
    <n v="20"/>
    <s v="Procesadora de fruta seca"/>
    <n v="2"/>
  </r>
  <r>
    <n v="5"/>
    <s v="Valparaíso"/>
    <n v="5404"/>
    <s v="Petorca"/>
    <n v="100105"/>
    <s v="Frutos secos"/>
    <x v="25"/>
    <x v="25"/>
    <n v="2"/>
    <s v="Industrial"/>
    <n v="20"/>
    <s v="Procesadora de fruta seca"/>
    <n v="2"/>
  </r>
  <r>
    <n v="5"/>
    <s v="Valparaíso"/>
    <n v="5404"/>
    <s v="Petorca"/>
    <n v="100105"/>
    <s v="Frutos secos"/>
    <x v="25"/>
    <x v="25"/>
    <n v="2"/>
    <s v="Industrial"/>
    <n v="20"/>
    <s v="Procesadora de fruta seca"/>
    <n v="7"/>
  </r>
  <r>
    <n v="5"/>
    <s v="Valparaíso"/>
    <n v="5705"/>
    <s v="Putaendo"/>
    <n v="100105"/>
    <s v="Frutos secos"/>
    <x v="25"/>
    <x v="25"/>
    <n v="1"/>
    <s v="Artesanal"/>
    <n v="20"/>
    <s v="Procesadora de fruta seca"/>
    <n v="5"/>
  </r>
  <r>
    <n v="5"/>
    <s v="Valparaíso"/>
    <n v="5705"/>
    <s v="Putaendo"/>
    <n v="100105"/>
    <s v="Frutos secos"/>
    <x v="25"/>
    <x v="25"/>
    <n v="1"/>
    <s v="Artesanal"/>
    <n v="20"/>
    <s v="Procesadora de fruta seca"/>
    <n v="5"/>
  </r>
  <r>
    <n v="5"/>
    <s v="Valparaíso"/>
    <n v="5705"/>
    <s v="Putaendo"/>
    <n v="100105"/>
    <s v="Frutos secos"/>
    <x v="25"/>
    <x v="25"/>
    <n v="1"/>
    <s v="Artesanal"/>
    <n v="20"/>
    <s v="Procesadora de fruta seca"/>
    <n v="5"/>
  </r>
  <r>
    <n v="5"/>
    <s v="Valparaíso"/>
    <n v="5705"/>
    <s v="Putaendo"/>
    <n v="100105"/>
    <s v="Frutos secos"/>
    <x v="25"/>
    <x v="25"/>
    <n v="1"/>
    <s v="Artesanal"/>
    <n v="20"/>
    <s v="Procesadora de fruta seca"/>
    <n v="7"/>
  </r>
  <r>
    <n v="5"/>
    <s v="Valparaíso"/>
    <n v="5705"/>
    <s v="Putaendo"/>
    <n v="100105"/>
    <s v="Frutos secos"/>
    <x v="25"/>
    <x v="25"/>
    <n v="1"/>
    <s v="Artesanal"/>
    <n v="20"/>
    <s v="Procesadora de fruta seca"/>
    <n v="7"/>
  </r>
  <r>
    <n v="5"/>
    <s v="Valparaíso"/>
    <n v="5705"/>
    <s v="Putaendo"/>
    <n v="100105"/>
    <s v="Frutos secos"/>
    <x v="25"/>
    <x v="25"/>
    <n v="1"/>
    <s v="Artesanal"/>
    <n v="20"/>
    <s v="Procesadora de fruta seca"/>
    <n v="7"/>
  </r>
  <r>
    <n v="5"/>
    <s v="Valparaíso"/>
    <n v="5705"/>
    <s v="Putaendo"/>
    <n v="100105"/>
    <s v="Frutos secos"/>
    <x v="25"/>
    <x v="25"/>
    <n v="2"/>
    <s v="Industrial"/>
    <n v="20"/>
    <s v="Procesadora de fruta seca"/>
    <n v="5"/>
  </r>
  <r>
    <n v="5"/>
    <s v="Valparaíso"/>
    <n v="5705"/>
    <s v="Putaendo"/>
    <n v="100105"/>
    <s v="Frutos secos"/>
    <x v="25"/>
    <x v="25"/>
    <n v="2"/>
    <s v="Industrial"/>
    <n v="20"/>
    <s v="Procesadora de fruta seca"/>
    <n v="5"/>
  </r>
  <r>
    <n v="5"/>
    <s v="Valparaíso"/>
    <n v="5705"/>
    <s v="Putaendo"/>
    <n v="100105"/>
    <s v="Frutos secos"/>
    <x v="25"/>
    <x v="25"/>
    <n v="2"/>
    <s v="Industrial"/>
    <n v="20"/>
    <s v="Procesadora de fruta seca"/>
    <n v="5"/>
  </r>
  <r>
    <n v="5"/>
    <s v="Valparaíso"/>
    <n v="5801"/>
    <s v="Quilpué"/>
    <n v="100105"/>
    <s v="Frutos secos"/>
    <x v="25"/>
    <x v="25"/>
    <n v="2"/>
    <s v="Industrial"/>
    <n v="20"/>
    <s v="Procesadora de fruta seca"/>
    <n v="2"/>
  </r>
  <r>
    <n v="5"/>
    <s v="Valparaíso"/>
    <n v="5303"/>
    <s v="Rinconada"/>
    <n v="100105"/>
    <s v="Frutos secos"/>
    <x v="25"/>
    <x v="25"/>
    <n v="1"/>
    <s v="Artesanal"/>
    <n v="20"/>
    <s v="Procesadora de fruta seca"/>
    <n v="2"/>
  </r>
  <r>
    <n v="5"/>
    <s v="Valparaíso"/>
    <n v="5303"/>
    <s v="Rinconada"/>
    <n v="100105"/>
    <s v="Frutos secos"/>
    <x v="25"/>
    <x v="25"/>
    <n v="2"/>
    <s v="Industrial"/>
    <n v="20"/>
    <s v="Procesadora de fruta seca"/>
    <n v="6"/>
  </r>
  <r>
    <n v="5"/>
    <s v="Valparaíso"/>
    <n v="5303"/>
    <s v="Rinconada"/>
    <n v="100105"/>
    <s v="Frutos secos"/>
    <x v="25"/>
    <x v="25"/>
    <n v="2"/>
    <s v="Industrial"/>
    <n v="20"/>
    <s v="Procesadora de fruta seca"/>
    <n v="2"/>
  </r>
  <r>
    <n v="5"/>
    <s v="Valparaíso"/>
    <n v="5601"/>
    <s v="San Antonio"/>
    <n v="100105"/>
    <s v="Frutos secos"/>
    <x v="25"/>
    <x v="25"/>
    <n v="1"/>
    <s v="Artesanal"/>
    <n v="20"/>
    <s v="Procesadora de fruta seca"/>
    <n v="2"/>
  </r>
  <r>
    <n v="5"/>
    <s v="Valparaíso"/>
    <n v="5601"/>
    <s v="San Antonio"/>
    <n v="100105"/>
    <s v="Frutos secos"/>
    <x v="25"/>
    <x v="25"/>
    <n v="1"/>
    <s v="Artesanal"/>
    <n v="20"/>
    <s v="Procesadora de fruta seca"/>
    <n v="2"/>
  </r>
  <r>
    <n v="5"/>
    <s v="Valparaíso"/>
    <n v="5601"/>
    <s v="San Antonio"/>
    <n v="100105"/>
    <s v="Frutos secos"/>
    <x v="25"/>
    <x v="25"/>
    <n v="1"/>
    <s v="Artesanal"/>
    <n v="20"/>
    <s v="Procesadora de fruta seca"/>
    <n v="2"/>
  </r>
  <r>
    <n v="5"/>
    <s v="Valparaíso"/>
    <n v="5601"/>
    <s v="San Antonio"/>
    <n v="100105"/>
    <s v="Frutos secos"/>
    <x v="42"/>
    <x v="42"/>
    <n v="1"/>
    <s v="Artesanal"/>
    <n v="20"/>
    <s v="Procesadora de fruta seca"/>
    <n v="2"/>
  </r>
  <r>
    <n v="5"/>
    <s v="Valparaíso"/>
    <n v="5601"/>
    <s v="San Antonio"/>
    <n v="100105"/>
    <s v="Frutos secos"/>
    <x v="25"/>
    <x v="25"/>
    <n v="2"/>
    <s v="Industrial"/>
    <n v="20"/>
    <s v="Procesadora de fruta seca"/>
    <n v="2"/>
  </r>
  <r>
    <n v="5"/>
    <s v="Valparaíso"/>
    <n v="5304"/>
    <s v="San Esteban"/>
    <n v="100105"/>
    <s v="Frutos secos"/>
    <x v="25"/>
    <x v="25"/>
    <n v="2"/>
    <s v="Industrial"/>
    <n v="20"/>
    <s v="Procesadora de fruta seca"/>
    <n v="7"/>
  </r>
  <r>
    <n v="5"/>
    <s v="Valparaíso"/>
    <n v="5304"/>
    <s v="San Esteban"/>
    <n v="100105"/>
    <s v="Frutos secos"/>
    <x v="25"/>
    <x v="25"/>
    <n v="2"/>
    <s v="Industrial"/>
    <n v="20"/>
    <s v="Procesadora de fruta seca"/>
    <n v="7"/>
  </r>
  <r>
    <n v="5"/>
    <s v="Valparaíso"/>
    <n v="5304"/>
    <s v="San Esteban"/>
    <n v="100105"/>
    <s v="Frutos secos"/>
    <x v="25"/>
    <x v="25"/>
    <n v="2"/>
    <s v="Industrial"/>
    <n v="20"/>
    <s v="Procesadora de fruta seca"/>
    <n v="7"/>
  </r>
  <r>
    <n v="5"/>
    <s v="Valparaíso"/>
    <n v="5701"/>
    <s v="San Felipe"/>
    <n v="100105"/>
    <s v="Frutos secos"/>
    <x v="25"/>
    <x v="25"/>
    <n v="1"/>
    <s v="Artesanal"/>
    <n v="20"/>
    <s v="Procesadora de fruta seca"/>
    <n v="2"/>
  </r>
  <r>
    <n v="5"/>
    <s v="Valparaíso"/>
    <n v="5701"/>
    <s v="San Felipe"/>
    <n v="100105"/>
    <s v="Frutos secos"/>
    <x v="25"/>
    <x v="25"/>
    <n v="1"/>
    <s v="Artesanal"/>
    <n v="20"/>
    <s v="Procesadora de fruta seca"/>
    <n v="7"/>
  </r>
  <r>
    <n v="5"/>
    <s v="Valparaíso"/>
    <n v="5701"/>
    <s v="San Felipe"/>
    <n v="100105"/>
    <s v="Frutos secos"/>
    <x v="25"/>
    <x v="25"/>
    <n v="1"/>
    <s v="Artesanal"/>
    <n v="20"/>
    <s v="Procesadora de fruta seca"/>
    <n v="7"/>
  </r>
  <r>
    <n v="5"/>
    <s v="Valparaíso"/>
    <n v="5701"/>
    <s v="San Felipe"/>
    <n v="100105"/>
    <s v="Frutos secos"/>
    <x v="25"/>
    <x v="25"/>
    <n v="1"/>
    <s v="Artesanal"/>
    <n v="20"/>
    <s v="Procesadora de fruta seca"/>
    <n v="7"/>
  </r>
  <r>
    <n v="5"/>
    <s v="Valparaíso"/>
    <n v="5701"/>
    <s v="San Felipe"/>
    <n v="100105"/>
    <s v="Frutos secos"/>
    <x v="25"/>
    <x v="25"/>
    <n v="1"/>
    <s v="Artesanal"/>
    <n v="20"/>
    <s v="Procesadora de fruta seca"/>
    <n v="7"/>
  </r>
  <r>
    <n v="5"/>
    <s v="Valparaíso"/>
    <n v="5701"/>
    <s v="San Felipe"/>
    <n v="100105"/>
    <s v="Frutos secos"/>
    <x v="42"/>
    <x v="42"/>
    <n v="2"/>
    <s v="Industrial"/>
    <n v="20"/>
    <s v="Procesadora de fruta seca"/>
    <n v="5"/>
  </r>
  <r>
    <n v="5"/>
    <s v="Valparaíso"/>
    <n v="5701"/>
    <s v="San Felipe"/>
    <n v="100105"/>
    <s v="Frutos secos"/>
    <x v="25"/>
    <x v="25"/>
    <n v="2"/>
    <s v="Industrial"/>
    <n v="20"/>
    <s v="Procesadora de fruta seca"/>
    <n v="5"/>
  </r>
  <r>
    <n v="5"/>
    <s v="Valparaíso"/>
    <n v="5701"/>
    <s v="San Felipe"/>
    <n v="100105"/>
    <s v="Frutos secos"/>
    <x v="25"/>
    <x v="25"/>
    <n v="2"/>
    <s v="Industrial"/>
    <n v="20"/>
    <s v="Procesadora de fruta seca"/>
    <n v="2"/>
  </r>
  <r>
    <n v="5"/>
    <s v="Valparaíso"/>
    <n v="5701"/>
    <s v="San Felipe"/>
    <n v="100105"/>
    <s v="Frutos secos"/>
    <x v="25"/>
    <x v="25"/>
    <n v="2"/>
    <s v="Industrial"/>
    <n v="20"/>
    <s v="Procesadora de fruta seca"/>
    <n v="2"/>
  </r>
  <r>
    <n v="5"/>
    <s v="Valparaíso"/>
    <n v="5701"/>
    <s v="San Felipe"/>
    <n v="100105"/>
    <s v="Frutos secos"/>
    <x v="25"/>
    <x v="25"/>
    <n v="2"/>
    <s v="Industrial"/>
    <n v="20"/>
    <s v="Procesadora de fruta seca"/>
    <n v="7"/>
  </r>
  <r>
    <n v="5"/>
    <s v="Valparaíso"/>
    <n v="5701"/>
    <s v="San Felipe"/>
    <n v="100105"/>
    <s v="Frutos secos"/>
    <x v="25"/>
    <x v="25"/>
    <n v="2"/>
    <s v="Industrial"/>
    <n v="20"/>
    <s v="Procesadora de fruta seca"/>
    <n v="7"/>
  </r>
  <r>
    <n v="5"/>
    <s v="Valparaíso"/>
    <n v="5701"/>
    <s v="San Felipe"/>
    <n v="100105"/>
    <s v="Frutos secos"/>
    <x v="25"/>
    <x v="25"/>
    <n v="2"/>
    <s v="Industrial"/>
    <n v="20"/>
    <s v="Procesadora de fruta seca"/>
    <n v="7"/>
  </r>
  <r>
    <n v="5"/>
    <s v="Valparaíso"/>
    <n v="5701"/>
    <s v="San Felipe"/>
    <n v="100105"/>
    <s v="Frutos secos"/>
    <x v="25"/>
    <x v="25"/>
    <n v="2"/>
    <s v="Industrial"/>
    <n v="20"/>
    <s v="Procesadora de fruta seca"/>
    <n v="7"/>
  </r>
  <r>
    <n v="5"/>
    <s v="Valparaíso"/>
    <n v="5701"/>
    <s v="San Felipe"/>
    <n v="100105"/>
    <s v="Frutos secos"/>
    <x v="25"/>
    <x v="25"/>
    <n v="2"/>
    <s v="Industrial"/>
    <n v="20"/>
    <s v="Procesadora de fruta seca"/>
    <n v="7"/>
  </r>
  <r>
    <n v="5"/>
    <s v="Valparaíso"/>
    <n v="5701"/>
    <s v="San Felipe"/>
    <n v="100105"/>
    <s v="Frutos secos"/>
    <x v="25"/>
    <x v="25"/>
    <n v="2"/>
    <s v="Industrial"/>
    <n v="20"/>
    <s v="Procesadora de fruta seca"/>
    <n v="7"/>
  </r>
  <r>
    <n v="5"/>
    <s v="Valparaíso"/>
    <n v="5701"/>
    <s v="San Felipe"/>
    <n v="100105"/>
    <s v="Frutos secos"/>
    <x v="25"/>
    <x v="25"/>
    <n v="2"/>
    <s v="Industrial"/>
    <n v="20"/>
    <s v="Procesadora de fruta seca"/>
    <n v="7"/>
  </r>
  <r>
    <n v="5"/>
    <s v="Valparaíso"/>
    <n v="5706"/>
    <s v="Santa María"/>
    <n v="100105"/>
    <s v="Frutos secos"/>
    <x v="25"/>
    <x v="25"/>
    <n v="1"/>
    <s v="Artesanal"/>
    <n v="20"/>
    <s v="Procesadora de fruta seca"/>
    <n v="5"/>
  </r>
  <r>
    <n v="5"/>
    <s v="Valparaíso"/>
    <n v="5706"/>
    <s v="Santa María"/>
    <n v="100105"/>
    <s v="Frutos secos"/>
    <x v="25"/>
    <x v="25"/>
    <n v="1"/>
    <s v="Artesanal"/>
    <n v="20"/>
    <s v="Procesadora de fruta seca"/>
    <n v="7"/>
  </r>
  <r>
    <n v="5"/>
    <s v="Valparaíso"/>
    <n v="5706"/>
    <s v="Santa María"/>
    <n v="100105"/>
    <s v="Frutos secos"/>
    <x v="25"/>
    <x v="25"/>
    <n v="1"/>
    <s v="Artesanal"/>
    <n v="20"/>
    <s v="Procesadora de fruta seca"/>
    <n v="7"/>
  </r>
  <r>
    <n v="5"/>
    <s v="Valparaíso"/>
    <n v="5706"/>
    <s v="Santa María"/>
    <n v="100105"/>
    <s v="Frutos secos"/>
    <x v="25"/>
    <x v="25"/>
    <n v="2"/>
    <s v="Industrial"/>
    <n v="20"/>
    <s v="Procesadora de fruta seca"/>
    <n v="5"/>
  </r>
  <r>
    <n v="5"/>
    <s v="Valparaíso"/>
    <n v="5706"/>
    <s v="Santa María"/>
    <n v="100105"/>
    <s v="Frutos secos"/>
    <x v="25"/>
    <x v="25"/>
    <n v="2"/>
    <s v="Industrial"/>
    <n v="20"/>
    <s v="Procesadora de fruta seca"/>
    <n v="5"/>
  </r>
  <r>
    <n v="5"/>
    <s v="Valparaíso"/>
    <n v="5706"/>
    <s v="Santa María"/>
    <n v="100105"/>
    <s v="Frutos secos"/>
    <x v="25"/>
    <x v="25"/>
    <n v="2"/>
    <s v="Industrial"/>
    <n v="20"/>
    <s v="Procesadora de fruta seca"/>
    <n v="5"/>
  </r>
  <r>
    <n v="5"/>
    <s v="Valparaíso"/>
    <n v="5706"/>
    <s v="Santa María"/>
    <n v="100105"/>
    <s v="Frutos secos"/>
    <x v="25"/>
    <x v="25"/>
    <n v="2"/>
    <s v="Industrial"/>
    <n v="20"/>
    <s v="Procesadora de fruta seca"/>
    <n v="7"/>
  </r>
  <r>
    <n v="5"/>
    <s v="Valparaíso"/>
    <n v="5706"/>
    <s v="Santa María"/>
    <n v="100105"/>
    <s v="Frutos secos"/>
    <x v="25"/>
    <x v="25"/>
    <n v="2"/>
    <s v="Industrial"/>
    <n v="20"/>
    <s v="Procesadora de fruta seca"/>
    <n v="7"/>
  </r>
  <r>
    <n v="5"/>
    <s v="Valparaíso"/>
    <n v="5706"/>
    <s v="Santa María"/>
    <n v="100105"/>
    <s v="Frutos secos"/>
    <x v="25"/>
    <x v="25"/>
    <n v="2"/>
    <s v="Industrial"/>
    <n v="20"/>
    <s v="Procesadora de fruta seca"/>
    <n v="7"/>
  </r>
  <r>
    <n v="6"/>
    <s v="O'Higgins"/>
    <n v="6116"/>
    <s v="Requínoa"/>
    <n v="100105"/>
    <s v="Frutos secos"/>
    <x v="25"/>
    <x v="25"/>
    <n v="1"/>
    <s v="Artesanal"/>
    <n v="20"/>
    <s v="Procesadora de fruta seca"/>
    <n v="6"/>
  </r>
  <r>
    <n v="6"/>
    <s v="O'Higgins"/>
    <n v="6116"/>
    <s v="Requínoa"/>
    <n v="100105"/>
    <s v="Frutos secos"/>
    <x v="25"/>
    <x v="25"/>
    <n v="1"/>
    <s v="Artesanal"/>
    <n v="20"/>
    <s v="Procesadora de fruta seca"/>
    <n v="2"/>
  </r>
  <r>
    <n v="6"/>
    <s v="O'Higgins"/>
    <n v="6116"/>
    <s v="Requínoa"/>
    <n v="100105"/>
    <s v="Frutos secos"/>
    <x v="42"/>
    <x v="42"/>
    <n v="2"/>
    <s v="Industrial"/>
    <n v="20"/>
    <s v="Procesadora de fruta seca"/>
    <n v="5"/>
  </r>
  <r>
    <n v="6"/>
    <s v="O'Higgins"/>
    <n v="6116"/>
    <s v="Requínoa"/>
    <n v="100105"/>
    <s v="Frutos secos"/>
    <x v="42"/>
    <x v="42"/>
    <n v="2"/>
    <s v="Industrial"/>
    <n v="20"/>
    <s v="Procesadora de fruta seca"/>
    <n v="2"/>
  </r>
  <r>
    <n v="6"/>
    <s v="O'Higgins"/>
    <n v="6116"/>
    <s v="Requínoa"/>
    <n v="100105"/>
    <s v="Frutos secos"/>
    <x v="25"/>
    <x v="25"/>
    <n v="2"/>
    <s v="Industrial"/>
    <n v="20"/>
    <s v="Procesadora de fruta seca"/>
    <n v="5"/>
  </r>
  <r>
    <n v="6"/>
    <s v="O'Higgins"/>
    <n v="6116"/>
    <s v="Requínoa"/>
    <n v="100105"/>
    <s v="Frutos secos"/>
    <x v="25"/>
    <x v="25"/>
    <n v="2"/>
    <s v="Industrial"/>
    <n v="20"/>
    <s v="Procesadora de fruta seca"/>
    <n v="5"/>
  </r>
  <r>
    <n v="6"/>
    <s v="O'Higgins"/>
    <n v="6116"/>
    <s v="Requínoa"/>
    <n v="100105"/>
    <s v="Frutos secos"/>
    <x v="25"/>
    <x v="25"/>
    <n v="2"/>
    <s v="Industrial"/>
    <n v="20"/>
    <s v="Procesadora de fruta seca"/>
    <n v="5"/>
  </r>
  <r>
    <n v="6"/>
    <s v="O'Higgins"/>
    <n v="6116"/>
    <s v="Requínoa"/>
    <n v="100105"/>
    <s v="Frutos secos"/>
    <x v="25"/>
    <x v="25"/>
    <n v="2"/>
    <s v="Industrial"/>
    <n v="20"/>
    <s v="Procesadora de fruta seca"/>
    <n v="2"/>
  </r>
  <r>
    <n v="6"/>
    <s v="O'Higgins"/>
    <n v="6117"/>
    <s v="San Vicente"/>
    <n v="100105"/>
    <s v="Frutos secos"/>
    <x v="42"/>
    <x v="42"/>
    <n v="2"/>
    <s v="Industrial"/>
    <n v="20"/>
    <s v="Procesadora de fruta seca"/>
    <n v="2"/>
  </r>
  <r>
    <n v="6"/>
    <s v="O'Higgins"/>
    <n v="6102"/>
    <s v="Codegua"/>
    <n v="100105"/>
    <s v="Frutos secos"/>
    <x v="25"/>
    <x v="25"/>
    <n v="2"/>
    <s v="Industrial"/>
    <n v="20"/>
    <s v="Procesadora de fruta seca"/>
    <n v="2"/>
  </r>
  <r>
    <n v="6"/>
    <s v="O'Higgins"/>
    <n v="6102"/>
    <s v="Codegua"/>
    <n v="100105"/>
    <s v="Frutos secos"/>
    <x v="25"/>
    <x v="25"/>
    <n v="1"/>
    <s v="Artesanal"/>
    <n v="20"/>
    <s v="Procesadora de fruta seca"/>
    <n v="2"/>
  </r>
  <r>
    <n v="6"/>
    <s v="O'Higgins"/>
    <n v="6102"/>
    <s v="Codegua"/>
    <n v="100105"/>
    <s v="Frutos secos"/>
    <x v="42"/>
    <x v="42"/>
    <n v="2"/>
    <s v="Industrial"/>
    <n v="20"/>
    <s v="Procesadora de fruta seca"/>
    <n v="2"/>
  </r>
  <r>
    <n v="6"/>
    <s v="O'Higgins"/>
    <n v="6102"/>
    <s v="Codegua"/>
    <n v="100105"/>
    <s v="Frutos secos"/>
    <x v="25"/>
    <x v="25"/>
    <n v="1"/>
    <s v="Artesanal"/>
    <n v="20"/>
    <s v="Procesadora de fruta seca"/>
    <n v="6"/>
  </r>
  <r>
    <n v="6"/>
    <s v="O'Higgins"/>
    <n v="6102"/>
    <s v="Codegua"/>
    <n v="100105"/>
    <s v="Frutos secos"/>
    <x v="25"/>
    <x v="25"/>
    <n v="2"/>
    <s v="Industrial"/>
    <n v="20"/>
    <s v="Procesadora de fruta seca"/>
    <n v="2"/>
  </r>
  <r>
    <n v="6"/>
    <s v="O'Higgins"/>
    <n v="6102"/>
    <s v="Codegua"/>
    <n v="100105"/>
    <s v="Frutos secos"/>
    <x v="25"/>
    <x v="25"/>
    <n v="1"/>
    <s v="Artesanal"/>
    <n v="20"/>
    <s v="Procesadora de fruta seca"/>
    <n v="2"/>
  </r>
  <r>
    <n v="6"/>
    <s v="O'Higgins"/>
    <n v="6102"/>
    <s v="Codegua"/>
    <n v="100105"/>
    <s v="Frutos secos"/>
    <x v="25"/>
    <x v="25"/>
    <n v="2"/>
    <s v="Industrial"/>
    <n v="20"/>
    <s v="Procesadora de fruta seca"/>
    <n v="6"/>
  </r>
  <r>
    <n v="6"/>
    <s v="O'Higgins"/>
    <n v="6107"/>
    <s v="Las Cabras"/>
    <n v="100105"/>
    <s v="Frutos secos"/>
    <x v="42"/>
    <x v="42"/>
    <n v="2"/>
    <s v="Industrial"/>
    <n v="20"/>
    <s v="Procesadora de fruta seca"/>
    <n v="5"/>
  </r>
  <r>
    <n v="6"/>
    <s v="O'Higgins"/>
    <n v="6107"/>
    <s v="Las Cabras"/>
    <n v="100105"/>
    <s v="Frutos secos"/>
    <x v="25"/>
    <x v="25"/>
    <n v="2"/>
    <s v="Industrial"/>
    <n v="20"/>
    <s v="Procesadora de fruta seca"/>
    <n v="5"/>
  </r>
  <r>
    <n v="6"/>
    <s v="O'Higgins"/>
    <n v="6108"/>
    <s v="Machalí"/>
    <n v="100105"/>
    <s v="Frutos secos"/>
    <x v="25"/>
    <x v="25"/>
    <n v="2"/>
    <s v="Industrial"/>
    <n v="20"/>
    <s v="Procesadora de fruta seca"/>
    <n v="2"/>
  </r>
  <r>
    <n v="6"/>
    <s v="O'Higgins"/>
    <n v="6108"/>
    <s v="Machalí"/>
    <n v="100105"/>
    <s v="Frutos secos"/>
    <x v="25"/>
    <x v="25"/>
    <n v="2"/>
    <s v="Industrial"/>
    <n v="20"/>
    <s v="Procesadora de fruta seca"/>
    <n v="2"/>
  </r>
  <r>
    <n v="6"/>
    <s v="O'Higgins"/>
    <n v="6305"/>
    <s v="Nancagua"/>
    <n v="100103"/>
    <s v="Frutos de hueso (carozo)"/>
    <x v="21"/>
    <x v="21"/>
    <n v="2"/>
    <s v="Industrial"/>
    <n v="20"/>
    <s v="Procesadora de fruta seca"/>
    <n v="5"/>
  </r>
  <r>
    <n v="6"/>
    <s v="O'Higgins"/>
    <n v="6101"/>
    <s v="Rancagua"/>
    <n v="100105"/>
    <s v="Frutos secos"/>
    <x v="25"/>
    <x v="25"/>
    <n v="2"/>
    <s v="Industrial"/>
    <n v="20"/>
    <s v="Procesadora de fruta seca"/>
    <n v="7"/>
  </r>
  <r>
    <n v="6"/>
    <s v="O'Higgins"/>
    <n v="6101"/>
    <s v="Rancagua"/>
    <n v="100105"/>
    <s v="Frutos secos"/>
    <x v="25"/>
    <x v="25"/>
    <n v="2"/>
    <s v="Industrial"/>
    <n v="20"/>
    <s v="Procesadora de fruta seca"/>
    <n v="7"/>
  </r>
  <r>
    <n v="6"/>
    <s v="O'Higgins"/>
    <n v="6101"/>
    <s v="Rancagua"/>
    <n v="100105"/>
    <s v="Frutos secos"/>
    <x v="25"/>
    <x v="25"/>
    <n v="2"/>
    <s v="Industrial"/>
    <n v="20"/>
    <s v="Procesadora de fruta seca"/>
    <n v="7"/>
  </r>
  <r>
    <n v="6"/>
    <s v="O'Higgins"/>
    <n v="6101"/>
    <s v="Rancagua"/>
    <n v="100105"/>
    <s v="Frutos secos"/>
    <x v="25"/>
    <x v="25"/>
    <n v="2"/>
    <s v="Industrial"/>
    <n v="20"/>
    <s v="Procesadora de fruta seca"/>
    <n v="7"/>
  </r>
  <r>
    <n v="6"/>
    <s v="O'Higgins"/>
    <n v="6101"/>
    <s v="Rancagua"/>
    <n v="100105"/>
    <s v="Frutos secos"/>
    <x v="42"/>
    <x v="42"/>
    <n v="2"/>
    <s v="Industrial"/>
    <n v="20"/>
    <s v="Procesadora de fruta seca"/>
    <n v="7"/>
  </r>
  <r>
    <n v="6"/>
    <s v="O'Higgins"/>
    <n v="6101"/>
    <s v="Rancagua"/>
    <n v="100105"/>
    <s v="Frutos secos"/>
    <x v="25"/>
    <x v="25"/>
    <n v="1"/>
    <s v="Artesanal"/>
    <n v="20"/>
    <s v="Procesadora de fruta seca"/>
    <n v="7"/>
  </r>
  <r>
    <n v="6"/>
    <s v="O'Higgins"/>
    <n v="6115"/>
    <s v="Rengo"/>
    <n v="100105"/>
    <s v="Frutos secos"/>
    <x v="42"/>
    <x v="42"/>
    <n v="2"/>
    <s v="Industrial"/>
    <n v="20"/>
    <s v="Procesadora de fruta seca"/>
    <n v="7"/>
  </r>
  <r>
    <n v="6"/>
    <s v="O'Higgins"/>
    <n v="6115"/>
    <s v="Rengo"/>
    <n v="100105"/>
    <s v="Frutos secos"/>
    <x v="42"/>
    <x v="42"/>
    <n v="2"/>
    <s v="Industrial"/>
    <n v="20"/>
    <s v="Procesadora de fruta seca"/>
    <n v="5"/>
  </r>
  <r>
    <n v="6"/>
    <s v="O'Higgins"/>
    <n v="6115"/>
    <s v="Rengo"/>
    <n v="100105"/>
    <s v="Frutos secos"/>
    <x v="42"/>
    <x v="42"/>
    <n v="2"/>
    <s v="Industrial"/>
    <n v="20"/>
    <s v="Procesadora de fruta seca"/>
    <n v="7"/>
  </r>
  <r>
    <n v="6"/>
    <s v="O'Higgins"/>
    <n v="6116"/>
    <s v="Requínoa"/>
    <n v="100105"/>
    <s v="Frutos secos"/>
    <x v="25"/>
    <x v="25"/>
    <n v="2"/>
    <s v="Industrial"/>
    <n v="20"/>
    <s v="Procesadora de fruta seca"/>
    <n v="2"/>
  </r>
  <r>
    <n v="6"/>
    <s v="O'Higgins"/>
    <n v="6116"/>
    <s v="Requínoa"/>
    <n v="100105"/>
    <s v="Frutos secos"/>
    <x v="42"/>
    <x v="42"/>
    <n v="2"/>
    <s v="Industrial"/>
    <n v="20"/>
    <s v="Procesadora de fruta seca"/>
    <n v="7"/>
  </r>
  <r>
    <n v="6"/>
    <s v="O'Higgins"/>
    <n v="6116"/>
    <s v="Requínoa"/>
    <n v="100105"/>
    <s v="Frutos secos"/>
    <x v="25"/>
    <x v="25"/>
    <n v="2"/>
    <s v="Industrial"/>
    <n v="20"/>
    <s v="Procesadora de fruta seca"/>
    <n v="7"/>
  </r>
  <r>
    <n v="6"/>
    <s v="O'Higgins"/>
    <n v="6116"/>
    <s v="Requínoa"/>
    <n v="100105"/>
    <s v="Frutos secos"/>
    <x v="25"/>
    <x v="25"/>
    <n v="2"/>
    <s v="Industrial"/>
    <n v="20"/>
    <s v="Procesadora de fruta seca"/>
    <n v="7"/>
  </r>
  <r>
    <n v="6"/>
    <s v="O'Higgins"/>
    <n v="6116"/>
    <s v="Requínoa"/>
    <n v="100105"/>
    <s v="Frutos secos"/>
    <x v="42"/>
    <x v="42"/>
    <n v="2"/>
    <s v="Industrial"/>
    <n v="20"/>
    <s v="Procesadora de fruta seca"/>
    <n v="7"/>
  </r>
  <r>
    <n v="6"/>
    <s v="O'Higgins"/>
    <n v="6116"/>
    <s v="Requínoa"/>
    <n v="100105"/>
    <s v="Frutos secos"/>
    <x v="25"/>
    <x v="25"/>
    <n v="1"/>
    <s v="Artesanal"/>
    <n v="20"/>
    <s v="Procesadora de fruta seca"/>
    <n v="7"/>
  </r>
  <r>
    <n v="6"/>
    <s v="O'Higgins"/>
    <n v="6116"/>
    <s v="Requínoa"/>
    <n v="100105"/>
    <s v="Frutos secos"/>
    <x v="25"/>
    <x v="25"/>
    <n v="2"/>
    <s v="Industrial"/>
    <n v="20"/>
    <s v="Procesadora de fruta seca"/>
    <n v="2"/>
  </r>
  <r>
    <n v="6"/>
    <s v="O'Higgins"/>
    <n v="6116"/>
    <s v="Requínoa"/>
    <n v="100105"/>
    <s v="Frutos secos"/>
    <x v="25"/>
    <x v="25"/>
    <n v="2"/>
    <s v="Industrial"/>
    <n v="20"/>
    <s v="Procesadora de fruta seca"/>
    <n v="7"/>
  </r>
  <r>
    <n v="6"/>
    <s v="O'Higgins"/>
    <n v="6116"/>
    <s v="Requínoa"/>
    <n v="100105"/>
    <s v="Frutos secos"/>
    <x v="25"/>
    <x v="25"/>
    <n v="2"/>
    <s v="Industrial"/>
    <n v="20"/>
    <s v="Procesadora de fruta seca"/>
    <n v="2"/>
  </r>
  <r>
    <n v="6"/>
    <s v="O'Higgins"/>
    <n v="6116"/>
    <s v="Requínoa"/>
    <n v="100105"/>
    <s v="Frutos secos"/>
    <x v="25"/>
    <x v="25"/>
    <n v="2"/>
    <s v="Industrial"/>
    <n v="20"/>
    <s v="Procesadora de fruta seca"/>
    <n v="2"/>
  </r>
  <r>
    <n v="6"/>
    <s v="O'Higgins"/>
    <n v="6116"/>
    <s v="Requínoa"/>
    <n v="100105"/>
    <s v="Frutos secos"/>
    <x v="25"/>
    <x v="25"/>
    <n v="1"/>
    <s v="Artesanal"/>
    <n v="20"/>
    <s v="Procesadora de fruta seca"/>
    <n v="7"/>
  </r>
  <r>
    <n v="6"/>
    <s v="O'Higgins"/>
    <n v="6116"/>
    <s v="Requínoa"/>
    <n v="100105"/>
    <s v="Frutos secos"/>
    <x v="25"/>
    <x v="25"/>
    <n v="1"/>
    <s v="Artesanal"/>
    <n v="20"/>
    <s v="Procesadora de fruta seca"/>
    <n v="5"/>
  </r>
  <r>
    <n v="6"/>
    <s v="O'Higgins"/>
    <n v="6116"/>
    <s v="Requínoa"/>
    <n v="100105"/>
    <s v="Frutos secos"/>
    <x v="25"/>
    <x v="25"/>
    <n v="1"/>
    <s v="Artesanal"/>
    <n v="20"/>
    <s v="Procesadora de fruta seca"/>
    <n v="7"/>
  </r>
  <r>
    <n v="6"/>
    <s v="O'Higgins"/>
    <n v="6116"/>
    <s v="Requínoa"/>
    <n v="100105"/>
    <s v="Frutos secos"/>
    <x v="25"/>
    <x v="25"/>
    <n v="2"/>
    <s v="Industrial"/>
    <n v="20"/>
    <s v="Procesadora de fruta seca"/>
    <n v="5"/>
  </r>
  <r>
    <n v="6"/>
    <s v="O'Higgins"/>
    <n v="6116"/>
    <s v="Requínoa"/>
    <n v="100105"/>
    <s v="Frutos secos"/>
    <x v="25"/>
    <x v="25"/>
    <n v="2"/>
    <s v="Industrial"/>
    <n v="20"/>
    <s v="Procesadora de fruta seca"/>
    <n v="7"/>
  </r>
  <r>
    <n v="6"/>
    <s v="O'Higgins"/>
    <n v="6116"/>
    <s v="Requínoa"/>
    <n v="100105"/>
    <s v="Frutos secos"/>
    <x v="42"/>
    <x v="42"/>
    <n v="2"/>
    <s v="Industrial"/>
    <n v="20"/>
    <s v="Procesadora de fruta seca"/>
    <n v="7"/>
  </r>
  <r>
    <n v="6"/>
    <s v="O'Higgins"/>
    <n v="6116"/>
    <s v="Requínoa"/>
    <n v="100105"/>
    <s v="Frutos secos"/>
    <x v="25"/>
    <x v="25"/>
    <n v="1"/>
    <s v="Artesanal"/>
    <n v="20"/>
    <s v="Procesadora de fruta seca"/>
    <n v="7"/>
  </r>
  <r>
    <n v="6"/>
    <s v="O'Higgins"/>
    <n v="6116"/>
    <s v="Requínoa"/>
    <n v="100105"/>
    <s v="Frutos secos"/>
    <x v="42"/>
    <x v="42"/>
    <n v="1"/>
    <s v="Artesanal"/>
    <n v="20"/>
    <s v="Procesadora de fruta seca"/>
    <n v="7"/>
  </r>
  <r>
    <n v="6"/>
    <s v="O'Higgins"/>
    <n v="6117"/>
    <s v="San Vicente"/>
    <n v="100105"/>
    <s v="Frutos secos"/>
    <x v="42"/>
    <x v="42"/>
    <n v="2"/>
    <s v="Industrial"/>
    <n v="20"/>
    <s v="Procesadora de fruta seca"/>
    <n v="5"/>
  </r>
  <r>
    <n v="6"/>
    <s v="O'Higgins"/>
    <n v="6303"/>
    <s v="Chimbarongo"/>
    <n v="100105"/>
    <s v="Frutos secos"/>
    <x v="25"/>
    <x v="25"/>
    <n v="1"/>
    <s v="Artesanal"/>
    <n v="20"/>
    <s v="Procesadora de fruta seca"/>
    <n v="2"/>
  </r>
  <r>
    <n v="6"/>
    <s v="O'Higgins"/>
    <n v="6102"/>
    <s v="Codegua"/>
    <n v="100105"/>
    <s v="Frutos secos"/>
    <x v="25"/>
    <x v="25"/>
    <n v="2"/>
    <s v="Industrial"/>
    <n v="20"/>
    <s v="Procesadora de fruta seca"/>
    <n v="2"/>
  </r>
  <r>
    <n v="6"/>
    <s v="O'Higgins"/>
    <n v="6102"/>
    <s v="Codegua"/>
    <n v="100105"/>
    <s v="Frutos secos"/>
    <x v="25"/>
    <x v="25"/>
    <n v="2"/>
    <s v="Industrial"/>
    <n v="20"/>
    <s v="Procesadora de fruta seca"/>
    <n v="2"/>
  </r>
  <r>
    <n v="6"/>
    <s v="O'Higgins"/>
    <n v="6102"/>
    <s v="Codegua"/>
    <n v="100105"/>
    <s v="Frutos secos"/>
    <x v="25"/>
    <x v="25"/>
    <n v="2"/>
    <s v="Industrial"/>
    <n v="20"/>
    <s v="Procesadora de fruta seca"/>
    <n v="2"/>
  </r>
  <r>
    <n v="6"/>
    <s v="O'Higgins"/>
    <n v="6102"/>
    <s v="Codegua"/>
    <n v="100105"/>
    <s v="Frutos secos"/>
    <x v="25"/>
    <x v="25"/>
    <n v="2"/>
    <s v="Industrial"/>
    <n v="20"/>
    <s v="Procesadora de fruta seca"/>
    <n v="2"/>
  </r>
  <r>
    <n v="6"/>
    <s v="O'Higgins"/>
    <n v="6102"/>
    <s v="Codegua"/>
    <n v="100105"/>
    <s v="Frutos secos"/>
    <x v="25"/>
    <x v="25"/>
    <n v="2"/>
    <s v="Industrial"/>
    <n v="20"/>
    <s v="Procesadora de fruta seca"/>
    <n v="2"/>
  </r>
  <r>
    <n v="6"/>
    <s v="O'Higgins"/>
    <n v="6102"/>
    <s v="Codegua"/>
    <n v="100105"/>
    <s v="Frutos secos"/>
    <x v="25"/>
    <x v="25"/>
    <n v="2"/>
    <s v="Industrial"/>
    <n v="20"/>
    <s v="Procesadora de fruta seca"/>
    <n v="2"/>
  </r>
  <r>
    <n v="6"/>
    <s v="O'Higgins"/>
    <n v="6102"/>
    <s v="Codegua"/>
    <n v="100105"/>
    <s v="Frutos secos"/>
    <x v="25"/>
    <x v="25"/>
    <n v="2"/>
    <s v="Industrial"/>
    <n v="20"/>
    <s v="Procesadora de fruta seca"/>
    <n v="2"/>
  </r>
  <r>
    <n v="6"/>
    <s v="O'Higgins"/>
    <n v="6102"/>
    <s v="Codegua"/>
    <n v="100105"/>
    <s v="Frutos secos"/>
    <x v="25"/>
    <x v="25"/>
    <n v="2"/>
    <s v="Industrial"/>
    <n v="20"/>
    <s v="Procesadora de fruta seca"/>
    <n v="2"/>
  </r>
  <r>
    <n v="6"/>
    <s v="O'Higgins"/>
    <n v="6102"/>
    <s v="Codegua"/>
    <n v="100105"/>
    <s v="Frutos secos"/>
    <x v="25"/>
    <x v="25"/>
    <n v="2"/>
    <s v="Industrial"/>
    <n v="20"/>
    <s v="Procesadora de fruta seca"/>
    <n v="2"/>
  </r>
  <r>
    <n v="6"/>
    <s v="O'Higgins"/>
    <n v="6102"/>
    <s v="Codegua"/>
    <n v="100105"/>
    <s v="Frutos secos"/>
    <x v="25"/>
    <x v="25"/>
    <n v="2"/>
    <s v="Industrial"/>
    <n v="20"/>
    <s v="Procesadora de fruta seca"/>
    <n v="2"/>
  </r>
  <r>
    <n v="6"/>
    <s v="O'Higgins"/>
    <n v="6102"/>
    <s v="Codegua"/>
    <n v="100105"/>
    <s v="Frutos secos"/>
    <x v="42"/>
    <x v="42"/>
    <n v="2"/>
    <s v="Industrial"/>
    <n v="20"/>
    <s v="Procesadora de fruta seca"/>
    <n v="2"/>
  </r>
  <r>
    <n v="6"/>
    <s v="O'Higgins"/>
    <n v="6102"/>
    <s v="Codegua"/>
    <n v="100105"/>
    <s v="Frutos secos"/>
    <x v="25"/>
    <x v="25"/>
    <n v="2"/>
    <s v="Industrial"/>
    <n v="20"/>
    <s v="Procesadora de fruta seca"/>
    <n v="2"/>
  </r>
  <r>
    <n v="6"/>
    <s v="O'Higgins"/>
    <n v="6102"/>
    <s v="Codegua"/>
    <n v="100105"/>
    <s v="Frutos secos"/>
    <x v="42"/>
    <x v="42"/>
    <n v="2"/>
    <s v="Industrial"/>
    <n v="20"/>
    <s v="Procesadora de fruta seca"/>
    <n v="5"/>
  </r>
  <r>
    <n v="6"/>
    <s v="O'Higgins"/>
    <n v="6106"/>
    <s v="Graneros"/>
    <n v="100103"/>
    <s v="Frutos de hueso (carozo)"/>
    <x v="21"/>
    <x v="21"/>
    <n v="2"/>
    <s v="Industrial"/>
    <n v="20"/>
    <s v="Procesadora de fruta seca"/>
    <n v="5"/>
  </r>
  <r>
    <n v="6"/>
    <s v="O'Higgins"/>
    <n v="6107"/>
    <s v="Las Cabras"/>
    <n v="100105"/>
    <s v="Frutos secos"/>
    <x v="25"/>
    <x v="25"/>
    <n v="2"/>
    <s v="Industrial"/>
    <n v="20"/>
    <s v="Procesadora de fruta seca"/>
    <n v="5"/>
  </r>
  <r>
    <n v="6"/>
    <s v="O'Higgins"/>
    <n v="6107"/>
    <s v="Las Cabras"/>
    <n v="100105"/>
    <s v="Frutos secos"/>
    <x v="42"/>
    <x v="42"/>
    <n v="2"/>
    <s v="Industrial"/>
    <n v="20"/>
    <s v="Procesadora de fruta seca"/>
    <n v="5"/>
  </r>
  <r>
    <n v="6"/>
    <s v="O'Higgins"/>
    <n v="6203"/>
    <s v="Litueche"/>
    <n v="100105"/>
    <s v="Frutos secos"/>
    <x v="25"/>
    <x v="25"/>
    <n v="1"/>
    <s v="Artesanal"/>
    <n v="20"/>
    <s v="Procesadora de fruta seca"/>
    <n v="2"/>
  </r>
  <r>
    <n v="6"/>
    <s v="O'Higgins"/>
    <n v="6108"/>
    <s v="Machalí"/>
    <n v="100105"/>
    <s v="Frutos secos"/>
    <x v="25"/>
    <x v="25"/>
    <n v="2"/>
    <s v="Industrial"/>
    <n v="20"/>
    <s v="Procesadora de fruta seca"/>
    <n v="2"/>
  </r>
  <r>
    <n v="6"/>
    <s v="O'Higgins"/>
    <n v="6108"/>
    <s v="Machalí"/>
    <n v="100105"/>
    <s v="Frutos secos"/>
    <x v="25"/>
    <x v="25"/>
    <n v="1"/>
    <s v="Artesanal"/>
    <n v="20"/>
    <s v="Procesadora de fruta seca"/>
    <n v="2"/>
  </r>
  <r>
    <n v="6"/>
    <s v="O'Higgins"/>
    <n v="6108"/>
    <s v="Machalí"/>
    <n v="100105"/>
    <s v="Frutos secos"/>
    <x v="25"/>
    <x v="25"/>
    <n v="2"/>
    <s v="Industrial"/>
    <n v="20"/>
    <s v="Procesadora de fruta seca"/>
    <n v="2"/>
  </r>
  <r>
    <n v="6"/>
    <s v="O'Higgins"/>
    <n v="6101"/>
    <s v="Rancagua"/>
    <n v="100105"/>
    <s v="Frutos secos"/>
    <x v="25"/>
    <x v="25"/>
    <n v="1"/>
    <s v="Artesanal"/>
    <n v="20"/>
    <s v="Procesadora de fruta seca"/>
    <n v="7"/>
  </r>
  <r>
    <n v="6"/>
    <s v="O'Higgins"/>
    <n v="6101"/>
    <s v="Rancagua"/>
    <n v="100105"/>
    <s v="Frutos secos"/>
    <x v="25"/>
    <x v="25"/>
    <n v="2"/>
    <s v="Industrial"/>
    <n v="20"/>
    <s v="Procesadora de fruta seca"/>
    <n v="2"/>
  </r>
  <r>
    <n v="6"/>
    <s v="O'Higgins"/>
    <n v="6101"/>
    <s v="Rancagua"/>
    <n v="100105"/>
    <s v="Frutos secos"/>
    <x v="25"/>
    <x v="25"/>
    <n v="1"/>
    <s v="Artesanal"/>
    <n v="20"/>
    <s v="Procesadora de fruta seca"/>
    <n v="2"/>
  </r>
  <r>
    <n v="6"/>
    <s v="O'Higgins"/>
    <n v="6101"/>
    <s v="Rancagua"/>
    <n v="100105"/>
    <s v="Frutos secos"/>
    <x v="25"/>
    <x v="25"/>
    <n v="2"/>
    <s v="Industrial"/>
    <n v="20"/>
    <s v="Procesadora de fruta seca"/>
    <n v="2"/>
  </r>
  <r>
    <n v="6"/>
    <s v="O'Higgins"/>
    <n v="6101"/>
    <s v="Rancagua"/>
    <n v="100105"/>
    <s v="Frutos secos"/>
    <x v="25"/>
    <x v="25"/>
    <n v="2"/>
    <s v="Industrial"/>
    <n v="20"/>
    <s v="Procesadora de fruta seca"/>
    <n v="2"/>
  </r>
  <r>
    <n v="6"/>
    <s v="O'Higgins"/>
    <n v="6101"/>
    <s v="Rancagua"/>
    <n v="100105"/>
    <s v="Frutos secos"/>
    <x v="25"/>
    <x v="25"/>
    <n v="1"/>
    <s v="Artesanal"/>
    <n v="20"/>
    <s v="Procesadora de fruta seca"/>
    <n v="7"/>
  </r>
  <r>
    <n v="6"/>
    <s v="O'Higgins"/>
    <n v="6101"/>
    <s v="Rancagua"/>
    <n v="100105"/>
    <s v="Frutos secos"/>
    <x v="25"/>
    <x v="25"/>
    <n v="2"/>
    <s v="Industrial"/>
    <n v="20"/>
    <s v="Procesadora de fruta seca"/>
    <n v="2"/>
  </r>
  <r>
    <n v="6"/>
    <s v="O'Higgins"/>
    <n v="6115"/>
    <s v="Rengo"/>
    <n v="100105"/>
    <s v="Frutos secos"/>
    <x v="42"/>
    <x v="42"/>
    <n v="2"/>
    <s v="Industrial"/>
    <n v="20"/>
    <s v="Procesadora de fruta seca"/>
    <n v="2"/>
  </r>
  <r>
    <n v="6"/>
    <s v="O'Higgins"/>
    <n v="6115"/>
    <s v="Rengo"/>
    <n v="100105"/>
    <s v="Frutos secos"/>
    <x v="42"/>
    <x v="42"/>
    <n v="2"/>
    <s v="Industrial"/>
    <n v="20"/>
    <s v="Procesadora de fruta seca"/>
    <n v="2"/>
  </r>
  <r>
    <n v="6"/>
    <s v="O'Higgins"/>
    <n v="6115"/>
    <s v="Rengo"/>
    <n v="100105"/>
    <s v="Frutos secos"/>
    <x v="42"/>
    <x v="42"/>
    <n v="2"/>
    <s v="Industrial"/>
    <n v="20"/>
    <s v="Procesadora de fruta seca"/>
    <n v="2"/>
  </r>
  <r>
    <n v="6"/>
    <s v="O'Higgins"/>
    <n v="6115"/>
    <s v="Rengo"/>
    <n v="100105"/>
    <s v="Frutos secos"/>
    <x v="42"/>
    <x v="42"/>
    <n v="2"/>
    <s v="Industrial"/>
    <n v="20"/>
    <s v="Procesadora de fruta seca"/>
    <n v="2"/>
  </r>
  <r>
    <n v="6"/>
    <s v="O'Higgins"/>
    <n v="6115"/>
    <s v="Rengo"/>
    <n v="100105"/>
    <s v="Frutos secos"/>
    <x v="42"/>
    <x v="42"/>
    <n v="2"/>
    <s v="Industrial"/>
    <n v="20"/>
    <s v="Procesadora de fruta seca"/>
    <n v="2"/>
  </r>
  <r>
    <n v="6"/>
    <s v="O'Higgins"/>
    <n v="6115"/>
    <s v="Rengo"/>
    <n v="100103"/>
    <s v="Frutos de hueso (carozo)"/>
    <x v="21"/>
    <x v="21"/>
    <n v="2"/>
    <s v="Industrial"/>
    <n v="20"/>
    <s v="Procesadora de fruta seca"/>
    <n v="5"/>
  </r>
  <r>
    <n v="6"/>
    <s v="O'Higgins"/>
    <n v="6115"/>
    <s v="Rengo"/>
    <n v="100105"/>
    <s v="Frutos secos"/>
    <x v="25"/>
    <x v="25"/>
    <n v="2"/>
    <s v="Industrial"/>
    <n v="20"/>
    <s v="Procesadora de fruta seca"/>
    <n v="7"/>
  </r>
  <r>
    <n v="6"/>
    <s v="O'Higgins"/>
    <n v="6115"/>
    <s v="Rengo"/>
    <n v="100105"/>
    <s v="Frutos secos"/>
    <x v="25"/>
    <x v="25"/>
    <n v="2"/>
    <s v="Industrial"/>
    <n v="20"/>
    <s v="Procesadora de fruta seca"/>
    <n v="5"/>
  </r>
  <r>
    <n v="6"/>
    <s v="O'Higgins"/>
    <n v="6116"/>
    <s v="Requínoa"/>
    <n v="100105"/>
    <s v="Frutos secos"/>
    <x v="25"/>
    <x v="25"/>
    <n v="2"/>
    <s v="Industrial"/>
    <n v="20"/>
    <s v="Procesadora de fruta seca"/>
    <n v="7"/>
  </r>
  <r>
    <n v="6"/>
    <s v="O'Higgins"/>
    <n v="6116"/>
    <s v="Requínoa"/>
    <n v="100105"/>
    <s v="Frutos secos"/>
    <x v="25"/>
    <x v="25"/>
    <n v="1"/>
    <s v="Artesanal"/>
    <n v="20"/>
    <s v="Procesadora de fruta seca"/>
    <n v="7"/>
  </r>
  <r>
    <n v="6"/>
    <s v="O'Higgins"/>
    <n v="6116"/>
    <s v="Requínoa"/>
    <n v="100105"/>
    <s v="Frutos secos"/>
    <x v="25"/>
    <x v="25"/>
    <n v="2"/>
    <s v="Industrial"/>
    <n v="20"/>
    <s v="Procesadora de fruta seca"/>
    <n v="7"/>
  </r>
  <r>
    <n v="6"/>
    <s v="O'Higgins"/>
    <n v="6116"/>
    <s v="Requínoa"/>
    <n v="100105"/>
    <s v="Frutos secos"/>
    <x v="25"/>
    <x v="25"/>
    <n v="2"/>
    <s v="Industrial"/>
    <n v="20"/>
    <s v="Procesadora de fruta seca"/>
    <n v="7"/>
  </r>
  <r>
    <n v="6"/>
    <s v="O'Higgins"/>
    <n v="6116"/>
    <s v="Requínoa"/>
    <n v="100105"/>
    <s v="Frutos secos"/>
    <x v="25"/>
    <x v="25"/>
    <n v="2"/>
    <s v="Industrial"/>
    <n v="20"/>
    <s v="Procesadora de fruta seca"/>
    <n v="5"/>
  </r>
  <r>
    <n v="6"/>
    <s v="O'Higgins"/>
    <n v="6116"/>
    <s v="Requínoa"/>
    <n v="100105"/>
    <s v="Frutos secos"/>
    <x v="42"/>
    <x v="42"/>
    <n v="2"/>
    <s v="Industrial"/>
    <n v="20"/>
    <s v="Procesadora de fruta seca"/>
    <n v="5"/>
  </r>
  <r>
    <n v="6"/>
    <s v="O'Higgins"/>
    <n v="6116"/>
    <s v="Requínoa"/>
    <n v="100103"/>
    <s v="Frutos de hueso (carozo)"/>
    <x v="21"/>
    <x v="21"/>
    <n v="2"/>
    <s v="Industrial"/>
    <n v="20"/>
    <s v="Procesadora de fruta seca"/>
    <n v="5"/>
  </r>
  <r>
    <n v="6"/>
    <s v="O'Higgins"/>
    <n v="6116"/>
    <s v="Requínoa"/>
    <n v="100105"/>
    <s v="Frutos secos"/>
    <x v="25"/>
    <x v="25"/>
    <n v="2"/>
    <s v="Industrial"/>
    <n v="20"/>
    <s v="Procesadora de fruta seca"/>
    <n v="7"/>
  </r>
  <r>
    <n v="6"/>
    <s v="O'Higgins"/>
    <n v="6116"/>
    <s v="Requínoa"/>
    <n v="100105"/>
    <s v="Frutos secos"/>
    <x v="25"/>
    <x v="25"/>
    <n v="2"/>
    <s v="Industrial"/>
    <n v="20"/>
    <s v="Procesadora de fruta seca"/>
    <n v="7"/>
  </r>
  <r>
    <n v="6"/>
    <s v="O'Higgins"/>
    <n v="6116"/>
    <s v="Requínoa"/>
    <n v="100105"/>
    <s v="Frutos secos"/>
    <x v="25"/>
    <x v="25"/>
    <n v="2"/>
    <s v="Industrial"/>
    <n v="20"/>
    <s v="Procesadora de fruta seca"/>
    <n v="7"/>
  </r>
  <r>
    <n v="6"/>
    <s v="O'Higgins"/>
    <n v="6116"/>
    <s v="Requínoa"/>
    <n v="100105"/>
    <s v="Frutos secos"/>
    <x v="25"/>
    <x v="25"/>
    <n v="2"/>
    <s v="Industrial"/>
    <n v="20"/>
    <s v="Procesadora de fruta seca"/>
    <n v="5"/>
  </r>
  <r>
    <n v="6"/>
    <s v="O'Higgins"/>
    <n v="6116"/>
    <s v="Requínoa"/>
    <n v="100105"/>
    <s v="Frutos secos"/>
    <x v="25"/>
    <x v="25"/>
    <n v="2"/>
    <s v="Industrial"/>
    <n v="20"/>
    <s v="Procesadora de fruta seca"/>
    <n v="6"/>
  </r>
  <r>
    <n v="6"/>
    <s v="O'Higgins"/>
    <n v="6116"/>
    <s v="Requínoa"/>
    <n v="100105"/>
    <s v="Frutos secos"/>
    <x v="25"/>
    <x v="25"/>
    <n v="2"/>
    <s v="Industrial"/>
    <n v="20"/>
    <s v="Procesadora de fruta seca"/>
    <n v="5"/>
  </r>
  <r>
    <n v="6"/>
    <s v="O'Higgins"/>
    <n v="6116"/>
    <s v="Requínoa"/>
    <n v="100103"/>
    <s v="Frutos de hueso (carozo)"/>
    <x v="21"/>
    <x v="21"/>
    <n v="2"/>
    <s v="Industrial"/>
    <n v="20"/>
    <s v="Procesadora de fruta seca"/>
    <n v="5"/>
  </r>
  <r>
    <n v="6"/>
    <s v="O'Higgins"/>
    <n v="6116"/>
    <s v="Requínoa"/>
    <n v="100105"/>
    <s v="Frutos secos"/>
    <x v="25"/>
    <x v="25"/>
    <n v="2"/>
    <s v="Industrial"/>
    <n v="20"/>
    <s v="Procesadora de fruta seca"/>
    <n v="7"/>
  </r>
  <r>
    <n v="6"/>
    <s v="O'Higgins"/>
    <n v="6116"/>
    <s v="Requínoa"/>
    <n v="100105"/>
    <s v="Frutos secos"/>
    <x v="25"/>
    <x v="25"/>
    <n v="2"/>
    <s v="Industrial"/>
    <n v="20"/>
    <s v="Procesadora de fruta seca"/>
    <n v="5"/>
  </r>
  <r>
    <n v="6"/>
    <s v="O'Higgins"/>
    <n v="6116"/>
    <s v="Requínoa"/>
    <n v="100105"/>
    <s v="Frutos secos"/>
    <x v="42"/>
    <x v="42"/>
    <n v="2"/>
    <s v="Industrial"/>
    <n v="20"/>
    <s v="Procesadora de fruta seca"/>
    <n v="5"/>
  </r>
  <r>
    <n v="6"/>
    <s v="O'Higgins"/>
    <n v="6117"/>
    <s v="San Vicente"/>
    <n v="100105"/>
    <s v="Frutos secos"/>
    <x v="55"/>
    <x v="55"/>
    <n v="1"/>
    <s v="Artesanal"/>
    <n v="20"/>
    <s v="Procesadora de fruta seca"/>
    <n v="5"/>
  </r>
  <r>
    <n v="6"/>
    <s v="O'Higgins"/>
    <n v="6117"/>
    <s v="San Vicente"/>
    <n v="100105"/>
    <s v="Frutos secos"/>
    <x v="25"/>
    <x v="25"/>
    <n v="1"/>
    <s v="Artesanal"/>
    <n v="20"/>
    <s v="Procesadora de fruta seca"/>
    <n v="7"/>
  </r>
  <r>
    <n v="6"/>
    <s v="O'Higgins"/>
    <n v="6117"/>
    <s v="San Vicente"/>
    <n v="100105"/>
    <s v="Frutos secos"/>
    <x v="25"/>
    <x v="25"/>
    <n v="1"/>
    <s v="Artesanal"/>
    <n v="20"/>
    <s v="Procesadora de fruta seca"/>
    <n v="5"/>
  </r>
  <r>
    <n v="6"/>
    <s v="O'Higgins"/>
    <n v="6117"/>
    <s v="San Vicente"/>
    <n v="100105"/>
    <s v="Frutos secos"/>
    <x v="25"/>
    <x v="25"/>
    <n v="2"/>
    <s v="Industrial"/>
    <n v="20"/>
    <s v="Procesadora de fruta seca"/>
    <n v="7"/>
  </r>
  <r>
    <n v="6"/>
    <s v="O'Higgins"/>
    <n v="6303"/>
    <s v="Chimbarongo"/>
    <n v="100105"/>
    <s v="Frutos secos"/>
    <x v="25"/>
    <x v="25"/>
    <n v="2"/>
    <s v="Industrial"/>
    <n v="20"/>
    <s v="Procesadora de fruta seca"/>
    <n v="2"/>
  </r>
  <r>
    <n v="6"/>
    <s v="O'Higgins"/>
    <n v="6303"/>
    <s v="Chimbarongo"/>
    <n v="100105"/>
    <s v="Frutos secos"/>
    <x v="25"/>
    <x v="25"/>
    <n v="2"/>
    <s v="Industrial"/>
    <n v="20"/>
    <s v="Procesadora de fruta seca"/>
    <n v="7"/>
  </r>
  <r>
    <n v="6"/>
    <s v="O'Higgins"/>
    <n v="6303"/>
    <s v="Chimbarongo"/>
    <n v="100105"/>
    <s v="Frutos secos"/>
    <x v="25"/>
    <x v="25"/>
    <n v="2"/>
    <s v="Industrial"/>
    <n v="20"/>
    <s v="Procesadora de fruta seca"/>
    <n v="7"/>
  </r>
  <r>
    <n v="6"/>
    <s v="O'Higgins"/>
    <n v="6102"/>
    <s v="Codegua"/>
    <n v="100105"/>
    <s v="Frutos secos"/>
    <x v="25"/>
    <x v="25"/>
    <n v="2"/>
    <s v="Industrial"/>
    <n v="20"/>
    <s v="Procesadora de fruta seca"/>
    <n v="2"/>
  </r>
  <r>
    <n v="6"/>
    <s v="O'Higgins"/>
    <n v="6102"/>
    <s v="Codegua"/>
    <n v="100105"/>
    <s v="Frutos secos"/>
    <x v="42"/>
    <x v="42"/>
    <n v="2"/>
    <s v="Industrial"/>
    <n v="20"/>
    <s v="Procesadora de fruta seca"/>
    <n v="2"/>
  </r>
  <r>
    <n v="6"/>
    <s v="O'Higgins"/>
    <n v="6102"/>
    <s v="Codegua"/>
    <n v="100105"/>
    <s v="Frutos secos"/>
    <x v="25"/>
    <x v="25"/>
    <n v="2"/>
    <s v="Industrial"/>
    <n v="20"/>
    <s v="Procesadora de fruta seca"/>
    <n v="2"/>
  </r>
  <r>
    <n v="6"/>
    <s v="O'Higgins"/>
    <n v="6102"/>
    <s v="Codegua"/>
    <n v="100105"/>
    <s v="Frutos secos"/>
    <x v="25"/>
    <x v="25"/>
    <n v="2"/>
    <s v="Industrial"/>
    <n v="20"/>
    <s v="Procesadora de fruta seca"/>
    <n v="2"/>
  </r>
  <r>
    <n v="6"/>
    <s v="O'Higgins"/>
    <n v="6102"/>
    <s v="Codegua"/>
    <n v="100105"/>
    <s v="Frutos secos"/>
    <x v="25"/>
    <x v="25"/>
    <n v="2"/>
    <s v="Industrial"/>
    <n v="20"/>
    <s v="Procesadora de fruta seca"/>
    <n v="6"/>
  </r>
  <r>
    <n v="6"/>
    <s v="O'Higgins"/>
    <n v="6102"/>
    <s v="Codegua"/>
    <n v="100105"/>
    <s v="Frutos secos"/>
    <x v="25"/>
    <x v="25"/>
    <n v="2"/>
    <s v="Industrial"/>
    <n v="20"/>
    <s v="Procesadora de fruta seca"/>
    <n v="2"/>
  </r>
  <r>
    <n v="6"/>
    <s v="O'Higgins"/>
    <n v="6102"/>
    <s v="Codegua"/>
    <n v="100105"/>
    <s v="Frutos secos"/>
    <x v="25"/>
    <x v="25"/>
    <n v="2"/>
    <s v="Industrial"/>
    <n v="20"/>
    <s v="Procesadora de fruta seca"/>
    <n v="2"/>
  </r>
  <r>
    <n v="6"/>
    <s v="O'Higgins"/>
    <n v="6102"/>
    <s v="Codegua"/>
    <n v="100105"/>
    <s v="Frutos secos"/>
    <x v="25"/>
    <x v="25"/>
    <n v="2"/>
    <s v="Industrial"/>
    <n v="20"/>
    <s v="Procesadora de fruta seca"/>
    <n v="2"/>
  </r>
  <r>
    <n v="6"/>
    <s v="O'Higgins"/>
    <n v="6102"/>
    <s v="Codegua"/>
    <n v="100105"/>
    <s v="Frutos secos"/>
    <x v="25"/>
    <x v="25"/>
    <n v="1"/>
    <s v="Artesanal"/>
    <n v="20"/>
    <s v="Procesadora de fruta seca"/>
    <n v="6"/>
  </r>
  <r>
    <n v="6"/>
    <s v="O'Higgins"/>
    <n v="6102"/>
    <s v="Codegua"/>
    <n v="100105"/>
    <s v="Frutos secos"/>
    <x v="25"/>
    <x v="25"/>
    <n v="2"/>
    <s v="Industrial"/>
    <n v="20"/>
    <s v="Procesadora de fruta seca"/>
    <n v="7"/>
  </r>
  <r>
    <n v="6"/>
    <s v="O'Higgins"/>
    <n v="6102"/>
    <s v="Codegua"/>
    <n v="100105"/>
    <s v="Frutos secos"/>
    <x v="25"/>
    <x v="25"/>
    <n v="1"/>
    <s v="Artesanal"/>
    <n v="20"/>
    <s v="Procesadora de fruta seca"/>
    <n v="1"/>
  </r>
  <r>
    <n v="6"/>
    <s v="O'Higgins"/>
    <n v="6104"/>
    <s v="Coltauco"/>
    <n v="100105"/>
    <s v="Frutos secos"/>
    <x v="25"/>
    <x v="25"/>
    <n v="2"/>
    <s v="Industrial"/>
    <n v="20"/>
    <s v="Procesadora de fruta seca"/>
    <n v="2"/>
  </r>
  <r>
    <n v="6"/>
    <s v="O'Higgins"/>
    <n v="6106"/>
    <s v="Graneros"/>
    <n v="100105"/>
    <s v="Frutos secos"/>
    <x v="25"/>
    <x v="25"/>
    <n v="2"/>
    <s v="Industrial"/>
    <n v="20"/>
    <s v="Procesadora de fruta seca"/>
    <n v="2"/>
  </r>
  <r>
    <n v="6"/>
    <s v="O'Higgins"/>
    <n v="6202"/>
    <s v="La Estrella"/>
    <n v="100105"/>
    <s v="Frutos secos"/>
    <x v="25"/>
    <x v="25"/>
    <n v="2"/>
    <s v="Industrial"/>
    <n v="20"/>
    <s v="Procesadora de fruta seca"/>
    <n v="2"/>
  </r>
  <r>
    <n v="6"/>
    <s v="O'Higgins"/>
    <n v="6107"/>
    <s v="Las Cabras"/>
    <n v="100105"/>
    <s v="Frutos secos"/>
    <x v="25"/>
    <x v="25"/>
    <n v="2"/>
    <s v="Industrial"/>
    <n v="20"/>
    <s v="Procesadora de fruta seca"/>
    <n v="2"/>
  </r>
  <r>
    <n v="6"/>
    <s v="O'Higgins"/>
    <n v="6107"/>
    <s v="Las Cabras"/>
    <n v="100105"/>
    <s v="Frutos secos"/>
    <x v="25"/>
    <x v="25"/>
    <n v="2"/>
    <s v="Industrial"/>
    <n v="20"/>
    <s v="Procesadora de fruta seca"/>
    <n v="5"/>
  </r>
  <r>
    <n v="6"/>
    <s v="O'Higgins"/>
    <n v="6107"/>
    <s v="Las Cabras"/>
    <n v="100105"/>
    <s v="Frutos secos"/>
    <x v="42"/>
    <x v="42"/>
    <n v="2"/>
    <s v="Industrial"/>
    <n v="20"/>
    <s v="Procesadora de fruta seca"/>
    <n v="5"/>
  </r>
  <r>
    <n v="6"/>
    <s v="O'Higgins"/>
    <n v="6107"/>
    <s v="Las Cabras"/>
    <n v="100105"/>
    <s v="Frutos secos"/>
    <x v="25"/>
    <x v="25"/>
    <n v="2"/>
    <s v="Industrial"/>
    <n v="20"/>
    <s v="Procesadora de fruta seca"/>
    <n v="2"/>
  </r>
  <r>
    <n v="6"/>
    <s v="O'Higgins"/>
    <n v="6203"/>
    <s v="Litueche"/>
    <n v="100105"/>
    <s v="Frutos secos"/>
    <x v="25"/>
    <x v="25"/>
    <n v="2"/>
    <s v="Industrial"/>
    <n v="20"/>
    <s v="Procesadora de fruta seca"/>
    <n v="2"/>
  </r>
  <r>
    <n v="6"/>
    <s v="O'Higgins"/>
    <n v="6203"/>
    <s v="Litueche"/>
    <n v="100105"/>
    <s v="Frutos secos"/>
    <x v="25"/>
    <x v="25"/>
    <n v="2"/>
    <s v="Industrial"/>
    <n v="20"/>
    <s v="Procesadora de fruta seca"/>
    <n v="2"/>
  </r>
  <r>
    <n v="6"/>
    <s v="O'Higgins"/>
    <n v="6108"/>
    <s v="Machalí"/>
    <n v="100105"/>
    <s v="Frutos secos"/>
    <x v="25"/>
    <x v="25"/>
    <n v="1"/>
    <s v="Artesanal"/>
    <n v="20"/>
    <s v="Procesadora de fruta seca"/>
    <n v="7"/>
  </r>
  <r>
    <n v="6"/>
    <s v="O'Higgins"/>
    <n v="6108"/>
    <s v="Machalí"/>
    <n v="100105"/>
    <s v="Frutos secos"/>
    <x v="25"/>
    <x v="25"/>
    <n v="1"/>
    <s v="Artesanal"/>
    <n v="20"/>
    <s v="Procesadora de fruta seca"/>
    <n v="7"/>
  </r>
  <r>
    <n v="6"/>
    <s v="O'Higgins"/>
    <n v="6111"/>
    <s v="Olivar"/>
    <n v="100105"/>
    <s v="Frutos secos"/>
    <x v="25"/>
    <x v="25"/>
    <n v="2"/>
    <s v="Industrial"/>
    <n v="20"/>
    <s v="Procesadora de fruta seca"/>
    <n v="7"/>
  </r>
  <r>
    <n v="6"/>
    <s v="O'Higgins"/>
    <n v="6101"/>
    <s v="Rancagua"/>
    <n v="100105"/>
    <s v="Frutos secos"/>
    <x v="25"/>
    <x v="25"/>
    <n v="2"/>
    <s v="Industrial"/>
    <n v="20"/>
    <s v="Procesadora de fruta seca"/>
    <n v="5"/>
  </r>
  <r>
    <n v="6"/>
    <s v="O'Higgins"/>
    <n v="6101"/>
    <s v="Rancagua"/>
    <n v="100105"/>
    <s v="Frutos secos"/>
    <x v="25"/>
    <x v="25"/>
    <n v="2"/>
    <s v="Industrial"/>
    <n v="20"/>
    <s v="Procesadora de fruta seca"/>
    <n v="2"/>
  </r>
  <r>
    <n v="6"/>
    <s v="O'Higgins"/>
    <n v="6115"/>
    <s v="Rengo"/>
    <n v="100105"/>
    <s v="Frutos secos"/>
    <x v="25"/>
    <x v="25"/>
    <n v="1"/>
    <s v="Artesanal"/>
    <n v="20"/>
    <s v="Procesadora de fruta seca"/>
    <n v="2"/>
  </r>
  <r>
    <n v="6"/>
    <s v="O'Higgins"/>
    <n v="6115"/>
    <s v="Rengo"/>
    <n v="100105"/>
    <s v="Frutos secos"/>
    <x v="42"/>
    <x v="42"/>
    <n v="1"/>
    <s v="Artesanal"/>
    <n v="20"/>
    <s v="Procesadora de fruta seca"/>
    <n v="5"/>
  </r>
  <r>
    <n v="6"/>
    <s v="O'Higgins"/>
    <n v="6115"/>
    <s v="Rengo"/>
    <n v="100105"/>
    <s v="Frutos secos"/>
    <x v="25"/>
    <x v="25"/>
    <n v="1"/>
    <s v="Artesanal"/>
    <n v="20"/>
    <s v="Procesadora de fruta seca"/>
    <n v="2"/>
  </r>
  <r>
    <n v="6"/>
    <s v="O'Higgins"/>
    <n v="6115"/>
    <s v="Rengo"/>
    <n v="100105"/>
    <s v="Frutos secos"/>
    <x v="42"/>
    <x v="42"/>
    <n v="1"/>
    <s v="Artesanal"/>
    <n v="20"/>
    <s v="Procesadora de fruta seca"/>
    <n v="2"/>
  </r>
  <r>
    <n v="6"/>
    <s v="O'Higgins"/>
    <n v="6115"/>
    <s v="Rengo"/>
    <n v="100105"/>
    <s v="Frutos secos"/>
    <x v="42"/>
    <x v="42"/>
    <n v="1"/>
    <s v="Artesanal"/>
    <n v="20"/>
    <s v="Procesadora de fruta seca"/>
    <n v="2"/>
  </r>
  <r>
    <n v="6"/>
    <s v="O'Higgins"/>
    <n v="6115"/>
    <s v="Rengo"/>
    <n v="100105"/>
    <s v="Frutos secos"/>
    <x v="42"/>
    <x v="42"/>
    <n v="2"/>
    <s v="Industrial"/>
    <n v="20"/>
    <s v="Procesadora de fruta seca"/>
    <n v="2"/>
  </r>
  <r>
    <n v="6"/>
    <s v="O'Higgins"/>
    <n v="6115"/>
    <s v="Rengo"/>
    <n v="100105"/>
    <s v="Frutos secos"/>
    <x v="25"/>
    <x v="25"/>
    <n v="2"/>
    <s v="Industrial"/>
    <n v="20"/>
    <s v="Procesadora de fruta seca"/>
    <n v="7"/>
  </r>
  <r>
    <n v="6"/>
    <s v="O'Higgins"/>
    <n v="6115"/>
    <s v="Rengo"/>
    <n v="100105"/>
    <s v="Frutos secos"/>
    <x v="42"/>
    <x v="42"/>
    <n v="1"/>
    <s v="Artesanal"/>
    <n v="20"/>
    <s v="Procesadora de fruta seca"/>
    <n v="5"/>
  </r>
  <r>
    <n v="6"/>
    <s v="O'Higgins"/>
    <n v="6115"/>
    <s v="Rengo"/>
    <n v="100105"/>
    <s v="Frutos secos"/>
    <x v="25"/>
    <x v="25"/>
    <n v="2"/>
    <s v="Industrial"/>
    <n v="20"/>
    <s v="Procesadora de fruta seca"/>
    <n v="2"/>
  </r>
  <r>
    <n v="6"/>
    <s v="O'Higgins"/>
    <n v="6115"/>
    <s v="Rengo"/>
    <n v="100105"/>
    <s v="Frutos secos"/>
    <x v="25"/>
    <x v="25"/>
    <n v="2"/>
    <s v="Industrial"/>
    <n v="20"/>
    <s v="Procesadora de fruta seca"/>
    <n v="2"/>
  </r>
  <r>
    <n v="6"/>
    <s v="O'Higgins"/>
    <n v="6116"/>
    <s v="Requínoa"/>
    <n v="100105"/>
    <s v="Frutos secos"/>
    <x v="42"/>
    <x v="42"/>
    <n v="2"/>
    <s v="Industrial"/>
    <n v="20"/>
    <s v="Procesadora de fruta seca"/>
    <n v="7"/>
  </r>
  <r>
    <n v="6"/>
    <s v="O'Higgins"/>
    <n v="6116"/>
    <s v="Requínoa"/>
    <n v="100105"/>
    <s v="Frutos secos"/>
    <x v="25"/>
    <x v="25"/>
    <n v="1"/>
    <s v="Artesanal"/>
    <n v="20"/>
    <s v="Procesadora de fruta seca"/>
    <n v="7"/>
  </r>
  <r>
    <n v="6"/>
    <s v="O'Higgins"/>
    <n v="6116"/>
    <s v="Requínoa"/>
    <n v="100105"/>
    <s v="Frutos secos"/>
    <x v="25"/>
    <x v="25"/>
    <n v="1"/>
    <s v="Artesanal"/>
    <n v="20"/>
    <s v="Procesadora de fruta seca"/>
    <n v="2"/>
  </r>
  <r>
    <n v="6"/>
    <s v="O'Higgins"/>
    <n v="6116"/>
    <s v="Requínoa"/>
    <n v="100105"/>
    <s v="Frutos secos"/>
    <x v="25"/>
    <x v="25"/>
    <n v="1"/>
    <s v="Artesanal"/>
    <n v="20"/>
    <s v="Procesadora de fruta seca"/>
    <n v="7"/>
  </r>
  <r>
    <n v="6"/>
    <s v="O'Higgins"/>
    <n v="6116"/>
    <s v="Requínoa"/>
    <n v="100105"/>
    <s v="Frutos secos"/>
    <x v="25"/>
    <x v="25"/>
    <n v="1"/>
    <s v="Artesanal"/>
    <n v="20"/>
    <s v="Procesadora de fruta seca"/>
    <n v="2"/>
  </r>
  <r>
    <n v="6"/>
    <s v="O'Higgins"/>
    <n v="6116"/>
    <s v="Requínoa"/>
    <n v="100105"/>
    <s v="Frutos secos"/>
    <x v="25"/>
    <x v="25"/>
    <n v="1"/>
    <s v="Artesanal"/>
    <n v="20"/>
    <s v="Procesadora de fruta seca"/>
    <n v="7"/>
  </r>
  <r>
    <n v="6"/>
    <s v="O'Higgins"/>
    <n v="6116"/>
    <s v="Requínoa"/>
    <n v="100105"/>
    <s v="Frutos secos"/>
    <x v="25"/>
    <x v="25"/>
    <n v="2"/>
    <s v="Industrial"/>
    <n v="20"/>
    <s v="Procesadora de fruta seca"/>
    <n v="7"/>
  </r>
  <r>
    <n v="6"/>
    <s v="O'Higgins"/>
    <n v="6116"/>
    <s v="Requínoa"/>
    <n v="100105"/>
    <s v="Frutos secos"/>
    <x v="25"/>
    <x v="25"/>
    <n v="1"/>
    <s v="Artesanal"/>
    <n v="20"/>
    <s v="Procesadora de fruta seca"/>
    <n v="7"/>
  </r>
  <r>
    <n v="6"/>
    <s v="O'Higgins"/>
    <n v="6116"/>
    <s v="Requínoa"/>
    <n v="100105"/>
    <s v="Frutos secos"/>
    <x v="25"/>
    <x v="25"/>
    <n v="2"/>
    <s v="Industrial"/>
    <n v="20"/>
    <s v="Procesadora de fruta seca"/>
    <n v="7"/>
  </r>
  <r>
    <n v="6"/>
    <s v="O'Higgins"/>
    <n v="6116"/>
    <s v="Requínoa"/>
    <n v="100105"/>
    <s v="Frutos secos"/>
    <x v="25"/>
    <x v="25"/>
    <n v="1"/>
    <s v="Artesanal"/>
    <n v="20"/>
    <s v="Procesadora de fruta seca"/>
    <n v="7"/>
  </r>
  <r>
    <n v="6"/>
    <s v="O'Higgins"/>
    <n v="6116"/>
    <s v="Requínoa"/>
    <n v="100105"/>
    <s v="Frutos secos"/>
    <x v="55"/>
    <x v="55"/>
    <n v="2"/>
    <s v="Industrial"/>
    <n v="20"/>
    <s v="Procesadora de fruta seca"/>
    <n v="7"/>
  </r>
  <r>
    <n v="6"/>
    <s v="O'Higgins"/>
    <n v="6116"/>
    <s v="Requínoa"/>
    <n v="100105"/>
    <s v="Frutos secos"/>
    <x v="25"/>
    <x v="25"/>
    <n v="2"/>
    <s v="Industrial"/>
    <n v="20"/>
    <s v="Procesadora de fruta seca"/>
    <n v="7"/>
  </r>
  <r>
    <n v="6"/>
    <s v="O'Higgins"/>
    <n v="6116"/>
    <s v="Requínoa"/>
    <n v="100105"/>
    <s v="Frutos secos"/>
    <x v="25"/>
    <x v="25"/>
    <n v="2"/>
    <s v="Industrial"/>
    <n v="20"/>
    <s v="Procesadora de fruta seca"/>
    <n v="7"/>
  </r>
  <r>
    <n v="6"/>
    <s v="O'Higgins"/>
    <n v="6116"/>
    <s v="Requínoa"/>
    <n v="100105"/>
    <s v="Frutos secos"/>
    <x v="25"/>
    <x v="25"/>
    <n v="1"/>
    <s v="Artesanal"/>
    <n v="20"/>
    <s v="Procesadora de fruta seca"/>
    <n v="7"/>
  </r>
  <r>
    <n v="6"/>
    <s v="O'Higgins"/>
    <n v="6116"/>
    <s v="Requínoa"/>
    <n v="100105"/>
    <s v="Frutos secos"/>
    <x v="25"/>
    <x v="25"/>
    <n v="2"/>
    <s v="Industrial"/>
    <n v="20"/>
    <s v="Procesadora de fruta seca"/>
    <n v="7"/>
  </r>
  <r>
    <n v="6"/>
    <s v="O'Higgins"/>
    <n v="6116"/>
    <s v="Requínoa"/>
    <n v="100105"/>
    <s v="Frutos secos"/>
    <x v="25"/>
    <x v="25"/>
    <n v="2"/>
    <s v="Industrial"/>
    <n v="20"/>
    <s v="Procesadora de fruta seca"/>
    <n v="7"/>
  </r>
  <r>
    <n v="6"/>
    <s v="O'Higgins"/>
    <n v="6116"/>
    <s v="Requínoa"/>
    <n v="100105"/>
    <s v="Frutos secos"/>
    <x v="25"/>
    <x v="25"/>
    <n v="2"/>
    <s v="Industrial"/>
    <n v="20"/>
    <s v="Procesadora de fruta seca"/>
    <n v="7"/>
  </r>
  <r>
    <n v="6"/>
    <s v="O'Higgins"/>
    <n v="6116"/>
    <s v="Requínoa"/>
    <n v="100105"/>
    <s v="Frutos secos"/>
    <x v="42"/>
    <x v="42"/>
    <n v="2"/>
    <s v="Industrial"/>
    <n v="20"/>
    <s v="Procesadora de fruta seca"/>
    <n v="5"/>
  </r>
  <r>
    <n v="6"/>
    <s v="O'Higgins"/>
    <n v="6116"/>
    <s v="Requínoa"/>
    <n v="100105"/>
    <s v="Frutos secos"/>
    <x v="25"/>
    <x v="25"/>
    <n v="1"/>
    <s v="Artesanal"/>
    <n v="20"/>
    <s v="Procesadora de fruta seca"/>
    <n v="7"/>
  </r>
  <r>
    <n v="6"/>
    <s v="O'Higgins"/>
    <n v="6116"/>
    <s v="Requínoa"/>
    <n v="100105"/>
    <s v="Frutos secos"/>
    <x v="25"/>
    <x v="25"/>
    <n v="1"/>
    <s v="Artesanal"/>
    <n v="20"/>
    <s v="Procesadora de fruta seca"/>
    <n v="7"/>
  </r>
  <r>
    <n v="6"/>
    <s v="O'Higgins"/>
    <n v="6116"/>
    <s v="Requínoa"/>
    <n v="100105"/>
    <s v="Frutos secos"/>
    <x v="25"/>
    <x v="25"/>
    <n v="1"/>
    <s v="Artesanal"/>
    <n v="20"/>
    <s v="Procesadora de fruta seca"/>
    <n v="7"/>
  </r>
  <r>
    <n v="6"/>
    <s v="O'Higgins"/>
    <n v="6116"/>
    <s v="Requínoa"/>
    <n v="100105"/>
    <s v="Frutos secos"/>
    <x v="42"/>
    <x v="42"/>
    <n v="2"/>
    <s v="Industrial"/>
    <n v="20"/>
    <s v="Procesadora de fruta seca"/>
    <n v="5"/>
  </r>
  <r>
    <n v="6"/>
    <s v="O'Higgins"/>
    <n v="6116"/>
    <s v="Requínoa"/>
    <n v="100105"/>
    <s v="Frutos secos"/>
    <x v="25"/>
    <x v="25"/>
    <n v="2"/>
    <s v="Industrial"/>
    <n v="20"/>
    <s v="Procesadora de fruta seca"/>
    <n v="5"/>
  </r>
  <r>
    <n v="6"/>
    <s v="O'Higgins"/>
    <n v="6116"/>
    <s v="Requínoa"/>
    <n v="100103"/>
    <s v="Frutos de hueso (carozo)"/>
    <x v="21"/>
    <x v="21"/>
    <n v="2"/>
    <s v="Industrial"/>
    <n v="20"/>
    <s v="Procesadora de fruta seca"/>
    <n v="5"/>
  </r>
  <r>
    <n v="6"/>
    <s v="O'Higgins"/>
    <n v="6116"/>
    <s v="Requínoa"/>
    <n v="100105"/>
    <s v="Frutos secos"/>
    <x v="25"/>
    <x v="25"/>
    <n v="2"/>
    <s v="Industrial"/>
    <n v="20"/>
    <s v="Procesadora de fruta seca"/>
    <n v="5"/>
  </r>
  <r>
    <n v="6"/>
    <s v="O'Higgins"/>
    <n v="6301"/>
    <s v="San Fernando"/>
    <n v="100105"/>
    <s v="Frutos secos"/>
    <x v="25"/>
    <x v="25"/>
    <n v="1"/>
    <s v="Artesanal"/>
    <n v="20"/>
    <s v="Procesadora de fruta seca"/>
    <n v="6"/>
  </r>
  <r>
    <n v="6"/>
    <s v="O'Higgins"/>
    <n v="6301"/>
    <s v="San Fernando"/>
    <n v="100105"/>
    <s v="Frutos secos"/>
    <x v="25"/>
    <x v="25"/>
    <n v="1"/>
    <s v="Artesanal"/>
    <n v="20"/>
    <s v="Procesadora de fruta seca"/>
    <n v="7"/>
  </r>
  <r>
    <n v="6"/>
    <s v="O'Higgins"/>
    <n v="6117"/>
    <s v="San Vicente"/>
    <n v="100105"/>
    <s v="Frutos secos"/>
    <x v="25"/>
    <x v="25"/>
    <n v="1"/>
    <s v="Artesanal"/>
    <n v="20"/>
    <s v="Procesadora de fruta seca"/>
    <n v="2"/>
  </r>
  <r>
    <n v="6"/>
    <s v="O'Higgins"/>
    <n v="6117"/>
    <s v="San Vicente"/>
    <n v="100105"/>
    <s v="Frutos secos"/>
    <x v="25"/>
    <x v="25"/>
    <n v="1"/>
    <s v="Artesanal"/>
    <n v="20"/>
    <s v="Procesadora de fruta seca"/>
    <n v="7"/>
  </r>
  <r>
    <n v="6"/>
    <s v="O'Higgins"/>
    <n v="6117"/>
    <s v="San Vicente"/>
    <n v="100105"/>
    <s v="Frutos secos"/>
    <x v="25"/>
    <x v="25"/>
    <n v="2"/>
    <s v="Industrial"/>
    <n v="20"/>
    <s v="Procesadora de fruta seca"/>
    <n v="7"/>
  </r>
  <r>
    <n v="6"/>
    <s v="O'Higgins"/>
    <n v="6117"/>
    <s v="San Vicente"/>
    <n v="100105"/>
    <s v="Frutos secos"/>
    <x v="25"/>
    <x v="25"/>
    <n v="2"/>
    <s v="Industrial"/>
    <n v="20"/>
    <s v="Procesadora de fruta seca"/>
    <n v="2"/>
  </r>
  <r>
    <n v="7"/>
    <s v="Maule"/>
    <n v="7403"/>
    <s v="Longaví"/>
    <n v="100105"/>
    <s v="Frutos secos"/>
    <x v="42"/>
    <x v="42"/>
    <n v="2"/>
    <s v="Industrial"/>
    <n v="20"/>
    <s v="Procesadora de fruta seca"/>
    <n v="5"/>
  </r>
  <r>
    <n v="7"/>
    <s v="Maule"/>
    <n v="7403"/>
    <s v="Longaví"/>
    <n v="100105"/>
    <s v="Frutos secos"/>
    <x v="55"/>
    <x v="55"/>
    <n v="2"/>
    <s v="Industrial"/>
    <n v="20"/>
    <s v="Procesadora de fruta seca"/>
    <n v="5"/>
  </r>
  <r>
    <n v="7"/>
    <s v="Maule"/>
    <n v="7403"/>
    <s v="Longaví"/>
    <n v="100105"/>
    <s v="Frutos secos"/>
    <x v="25"/>
    <x v="25"/>
    <n v="2"/>
    <s v="Industrial"/>
    <n v="20"/>
    <s v="Procesadora de fruta seca"/>
    <n v="5"/>
  </r>
  <r>
    <n v="7"/>
    <s v="Maule"/>
    <n v="7308"/>
    <s v="Teno"/>
    <n v="100105"/>
    <s v="Frutos secos"/>
    <x v="25"/>
    <x v="25"/>
    <n v="2"/>
    <s v="Industrial"/>
    <n v="20"/>
    <s v="Procesadora de fruta seca"/>
    <n v="5"/>
  </r>
  <r>
    <n v="7"/>
    <s v="Maule"/>
    <n v="7402"/>
    <s v="Colbún"/>
    <n v="100105"/>
    <s v="Frutos secos"/>
    <x v="25"/>
    <x v="25"/>
    <n v="2"/>
    <s v="Industrial"/>
    <n v="20"/>
    <s v="Procesadora de fruta seca"/>
    <n v="6"/>
  </r>
  <r>
    <n v="7"/>
    <s v="Maule"/>
    <n v="7301"/>
    <s v="Curicó"/>
    <n v="100105"/>
    <s v="Frutos secos"/>
    <x v="25"/>
    <x v="25"/>
    <n v="2"/>
    <s v="Industrial"/>
    <n v="20"/>
    <s v="Procesadora de fruta seca"/>
    <n v="2"/>
  </r>
  <r>
    <n v="7"/>
    <s v="Maule"/>
    <n v="7301"/>
    <s v="Curicó"/>
    <n v="100105"/>
    <s v="Frutos secos"/>
    <x v="25"/>
    <x v="25"/>
    <n v="1"/>
    <s v="Artesanal"/>
    <n v="20"/>
    <s v="Procesadora de fruta seca"/>
    <n v="2"/>
  </r>
  <r>
    <n v="7"/>
    <s v="Maule"/>
    <n v="7403"/>
    <s v="Longaví"/>
    <n v="100105"/>
    <s v="Frutos secos"/>
    <x v="55"/>
    <x v="55"/>
    <n v="2"/>
    <s v="Industrial"/>
    <n v="20"/>
    <s v="Procesadora de fruta seca"/>
    <n v="2"/>
  </r>
  <r>
    <n v="7"/>
    <s v="Maule"/>
    <n v="7403"/>
    <s v="Longaví"/>
    <n v="100105"/>
    <s v="Frutos secos"/>
    <x v="55"/>
    <x v="55"/>
    <n v="2"/>
    <s v="Industrial"/>
    <n v="20"/>
    <s v="Procesadora de fruta seca"/>
    <n v="1"/>
  </r>
  <r>
    <n v="7"/>
    <s v="Maule"/>
    <n v="7403"/>
    <s v="Longaví"/>
    <n v="100105"/>
    <s v="Frutos secos"/>
    <x v="25"/>
    <x v="25"/>
    <n v="2"/>
    <s v="Industrial"/>
    <n v="20"/>
    <s v="Procesadora de fruta seca"/>
    <n v="2"/>
  </r>
  <r>
    <n v="7"/>
    <s v="Maule"/>
    <n v="7105"/>
    <s v="Maule"/>
    <n v="100105"/>
    <s v="Frutos secos"/>
    <x v="25"/>
    <x v="25"/>
    <n v="2"/>
    <s v="Industrial"/>
    <n v="20"/>
    <s v="Procesadora de fruta seca"/>
    <n v="2"/>
  </r>
  <r>
    <n v="7"/>
    <s v="Maule"/>
    <n v="7108"/>
    <s v="Río Claro"/>
    <n v="100105"/>
    <s v="Frutos secos"/>
    <x v="55"/>
    <x v="55"/>
    <n v="2"/>
    <s v="Industrial"/>
    <n v="20"/>
    <s v="Procesadora de fruta seca"/>
    <n v="2"/>
  </r>
  <r>
    <n v="7"/>
    <s v="Maule"/>
    <n v="7109"/>
    <s v="San Clemente"/>
    <n v="100105"/>
    <s v="Frutos secos"/>
    <x v="25"/>
    <x v="25"/>
    <n v="2"/>
    <s v="Industrial"/>
    <n v="20"/>
    <s v="Procesadora de fruta seca"/>
    <n v="5"/>
  </r>
  <r>
    <n v="7"/>
    <s v="Maule"/>
    <n v="7109"/>
    <s v="San Clemente"/>
    <n v="100105"/>
    <s v="Frutos secos"/>
    <x v="25"/>
    <x v="25"/>
    <n v="2"/>
    <s v="Industrial"/>
    <n v="20"/>
    <s v="Procesadora de fruta seca"/>
    <n v="2"/>
  </r>
  <r>
    <n v="7"/>
    <s v="Maule"/>
    <n v="7109"/>
    <s v="San Clemente"/>
    <n v="100105"/>
    <s v="Frutos secos"/>
    <x v="25"/>
    <x v="25"/>
    <n v="2"/>
    <s v="Industrial"/>
    <n v="20"/>
    <s v="Procesadora de fruta seca"/>
    <n v="2"/>
  </r>
  <r>
    <n v="7"/>
    <s v="Maule"/>
    <n v="7110"/>
    <s v="San Rafael"/>
    <n v="100105"/>
    <s v="Frutos secos"/>
    <x v="55"/>
    <x v="55"/>
    <n v="2"/>
    <s v="Industrial"/>
    <n v="20"/>
    <s v="Procesadora de fruta seca"/>
    <n v="7"/>
  </r>
  <r>
    <n v="7"/>
    <s v="Maule"/>
    <n v="7110"/>
    <s v="San Rafael"/>
    <n v="100105"/>
    <s v="Frutos secos"/>
    <x v="25"/>
    <x v="25"/>
    <n v="2"/>
    <s v="Industrial"/>
    <n v="20"/>
    <s v="Procesadora de fruta seca"/>
    <n v="7"/>
  </r>
  <r>
    <n v="7"/>
    <s v="Maule"/>
    <n v="7308"/>
    <s v="Teno"/>
    <n v="100105"/>
    <s v="Frutos secos"/>
    <x v="25"/>
    <x v="25"/>
    <n v="2"/>
    <s v="Industrial"/>
    <n v="20"/>
    <s v="Procesadora de fruta seca"/>
    <n v="2"/>
  </r>
  <r>
    <n v="7"/>
    <s v="Maule"/>
    <n v="7308"/>
    <s v="Teno"/>
    <n v="100105"/>
    <s v="Frutos secos"/>
    <x v="25"/>
    <x v="25"/>
    <n v="2"/>
    <s v="Industrial"/>
    <n v="20"/>
    <s v="Procesadora de fruta seca"/>
    <n v="2"/>
  </r>
  <r>
    <n v="7"/>
    <s v="Maule"/>
    <n v="7407"/>
    <s v="Villa Alegre"/>
    <n v="100105"/>
    <s v="Frutos secos"/>
    <x v="25"/>
    <x v="25"/>
    <n v="2"/>
    <s v="Industrial"/>
    <n v="20"/>
    <s v="Procesadora de fruta seca"/>
    <n v="7"/>
  </r>
  <r>
    <n v="7"/>
    <s v="Maule"/>
    <n v="7408"/>
    <s v="Yerbas Buenas"/>
    <n v="100105"/>
    <s v="Frutos secos"/>
    <x v="25"/>
    <x v="25"/>
    <n v="1"/>
    <s v="Artesanal"/>
    <n v="20"/>
    <s v="Procesadora de fruta seca"/>
    <n v="7"/>
  </r>
  <r>
    <n v="7"/>
    <s v="Maule"/>
    <n v="7402"/>
    <s v="Colbún"/>
    <n v="100105"/>
    <s v="Frutos secos"/>
    <x v="25"/>
    <x v="25"/>
    <n v="2"/>
    <s v="Industrial"/>
    <n v="20"/>
    <s v="Procesadora de fruta seca"/>
    <n v="6"/>
  </r>
  <r>
    <n v="7"/>
    <s v="Maule"/>
    <n v="7402"/>
    <s v="Colbún"/>
    <n v="100105"/>
    <s v="Frutos secos"/>
    <x v="25"/>
    <x v="25"/>
    <n v="2"/>
    <s v="Industrial"/>
    <n v="20"/>
    <s v="Procesadora de fruta seca"/>
    <n v="2"/>
  </r>
  <r>
    <n v="7"/>
    <s v="Maule"/>
    <n v="7301"/>
    <s v="Curicó"/>
    <n v="100105"/>
    <s v="Frutos secos"/>
    <x v="25"/>
    <x v="25"/>
    <n v="1"/>
    <s v="Artesanal"/>
    <n v="20"/>
    <s v="Procesadora de fruta seca"/>
    <n v="2"/>
  </r>
  <r>
    <n v="7"/>
    <s v="Maule"/>
    <n v="7302"/>
    <s v="Hualañé"/>
    <n v="100105"/>
    <s v="Frutos secos"/>
    <x v="25"/>
    <x v="25"/>
    <n v="1"/>
    <s v="Artesanal"/>
    <n v="20"/>
    <s v="Procesadora de fruta seca"/>
    <n v="2"/>
  </r>
  <r>
    <n v="7"/>
    <s v="Maule"/>
    <n v="7403"/>
    <s v="Longaví"/>
    <n v="100105"/>
    <s v="Frutos secos"/>
    <x v="55"/>
    <x v="55"/>
    <n v="2"/>
    <s v="Industrial"/>
    <n v="20"/>
    <s v="Procesadora de fruta seca"/>
    <n v="1"/>
  </r>
  <r>
    <n v="7"/>
    <s v="Maule"/>
    <n v="7403"/>
    <s v="Longaví"/>
    <n v="100105"/>
    <s v="Frutos secos"/>
    <x v="55"/>
    <x v="55"/>
    <n v="2"/>
    <s v="Industrial"/>
    <n v="20"/>
    <s v="Procesadora de fruta seca"/>
    <n v="2"/>
  </r>
  <r>
    <n v="7"/>
    <s v="Maule"/>
    <n v="7105"/>
    <s v="Maule"/>
    <n v="100105"/>
    <s v="Frutos secos"/>
    <x v="25"/>
    <x v="25"/>
    <n v="2"/>
    <s v="Industrial"/>
    <n v="20"/>
    <s v="Procesadora de fruta seca"/>
    <n v="2"/>
  </r>
  <r>
    <n v="7"/>
    <s v="Maule"/>
    <n v="7107"/>
    <s v="Pencahue"/>
    <n v="100105"/>
    <s v="Frutos secos"/>
    <x v="25"/>
    <x v="25"/>
    <n v="1"/>
    <s v="Artesanal"/>
    <n v="20"/>
    <s v="Procesadora de fruta seca"/>
    <n v="2"/>
  </r>
  <r>
    <n v="7"/>
    <s v="Maule"/>
    <n v="7405"/>
    <s v="Retiro"/>
    <n v="100105"/>
    <s v="Frutos secos"/>
    <x v="55"/>
    <x v="55"/>
    <n v="2"/>
    <s v="Industrial"/>
    <n v="20"/>
    <s v="Procesadora de fruta seca"/>
    <n v="2"/>
  </r>
  <r>
    <n v="7"/>
    <s v="Maule"/>
    <n v="7405"/>
    <s v="Retiro"/>
    <n v="100105"/>
    <s v="Frutos secos"/>
    <x v="55"/>
    <x v="55"/>
    <n v="2"/>
    <s v="Industrial"/>
    <n v="20"/>
    <s v="Procesadora de fruta seca"/>
    <n v="2"/>
  </r>
  <r>
    <n v="7"/>
    <s v="Maule"/>
    <n v="7405"/>
    <s v="Retiro"/>
    <n v="100105"/>
    <s v="Frutos secos"/>
    <x v="25"/>
    <x v="25"/>
    <n v="2"/>
    <s v="Industrial"/>
    <n v="20"/>
    <s v="Procesadora de fruta seca"/>
    <n v="2"/>
  </r>
  <r>
    <n v="7"/>
    <s v="Maule"/>
    <n v="7405"/>
    <s v="Retiro"/>
    <n v="100105"/>
    <s v="Frutos secos"/>
    <x v="25"/>
    <x v="25"/>
    <n v="2"/>
    <s v="Industrial"/>
    <n v="20"/>
    <s v="Procesadora de fruta seca"/>
    <n v="2"/>
  </r>
  <r>
    <n v="7"/>
    <s v="Maule"/>
    <n v="7306"/>
    <s v="Romeral"/>
    <n v="100105"/>
    <s v="Frutos secos"/>
    <x v="55"/>
    <x v="55"/>
    <n v="2"/>
    <s v="Industrial"/>
    <n v="20"/>
    <s v="Procesadora de fruta seca"/>
    <n v="2"/>
  </r>
  <r>
    <n v="7"/>
    <s v="Maule"/>
    <n v="7109"/>
    <s v="San Clemente"/>
    <n v="100105"/>
    <s v="Frutos secos"/>
    <x v="25"/>
    <x v="25"/>
    <n v="2"/>
    <s v="Industrial"/>
    <n v="20"/>
    <s v="Procesadora de fruta seca"/>
    <n v="7"/>
  </r>
  <r>
    <n v="7"/>
    <s v="Maule"/>
    <n v="7109"/>
    <s v="San Clemente"/>
    <n v="100105"/>
    <s v="Frutos secos"/>
    <x v="25"/>
    <x v="25"/>
    <n v="2"/>
    <s v="Industrial"/>
    <n v="20"/>
    <s v="Procesadora de fruta seca"/>
    <n v="2"/>
  </r>
  <r>
    <n v="7"/>
    <s v="Maule"/>
    <n v="7109"/>
    <s v="San Clemente"/>
    <n v="100105"/>
    <s v="Frutos secos"/>
    <x v="25"/>
    <x v="25"/>
    <n v="2"/>
    <s v="Industrial"/>
    <n v="20"/>
    <s v="Procesadora de fruta seca"/>
    <n v="2"/>
  </r>
  <r>
    <n v="7"/>
    <s v="Maule"/>
    <n v="7109"/>
    <s v="San Clemente"/>
    <n v="100105"/>
    <s v="Frutos secos"/>
    <x v="25"/>
    <x v="25"/>
    <n v="1"/>
    <s v="Artesanal"/>
    <n v="20"/>
    <s v="Procesadora de fruta seca"/>
    <n v="7"/>
  </r>
  <r>
    <n v="7"/>
    <s v="Maule"/>
    <n v="7109"/>
    <s v="San Clemente"/>
    <n v="100105"/>
    <s v="Frutos secos"/>
    <x v="25"/>
    <x v="25"/>
    <n v="1"/>
    <s v="Artesanal"/>
    <n v="20"/>
    <s v="Procesadora de fruta seca"/>
    <n v="7"/>
  </r>
  <r>
    <n v="7"/>
    <s v="Maule"/>
    <n v="7109"/>
    <s v="San Clemente"/>
    <n v="100105"/>
    <s v="Frutos secos"/>
    <x v="25"/>
    <x v="25"/>
    <n v="1"/>
    <s v="Artesanal"/>
    <n v="20"/>
    <s v="Procesadora de fruta seca"/>
    <n v="7"/>
  </r>
  <r>
    <n v="7"/>
    <s v="Maule"/>
    <n v="7109"/>
    <s v="San Clemente"/>
    <n v="100105"/>
    <s v="Frutos secos"/>
    <x v="25"/>
    <x v="25"/>
    <n v="1"/>
    <s v="Artesanal"/>
    <n v="20"/>
    <s v="Procesadora de fruta seca"/>
    <n v="2"/>
  </r>
  <r>
    <n v="7"/>
    <s v="Maule"/>
    <n v="7109"/>
    <s v="San Clemente"/>
    <n v="100105"/>
    <s v="Frutos secos"/>
    <x v="25"/>
    <x v="25"/>
    <n v="2"/>
    <s v="Industrial"/>
    <n v="20"/>
    <s v="Procesadora de fruta seca"/>
    <n v="7"/>
  </r>
  <r>
    <n v="7"/>
    <s v="Maule"/>
    <n v="7109"/>
    <s v="San Clemente"/>
    <n v="100105"/>
    <s v="Frutos secos"/>
    <x v="25"/>
    <x v="25"/>
    <n v="1"/>
    <s v="Artesanal"/>
    <n v="20"/>
    <s v="Procesadora de fruta seca"/>
    <n v="2"/>
  </r>
  <r>
    <n v="7"/>
    <s v="Maule"/>
    <n v="7110"/>
    <s v="San Rafael"/>
    <n v="100105"/>
    <s v="Frutos secos"/>
    <x v="25"/>
    <x v="25"/>
    <n v="2"/>
    <s v="Industrial"/>
    <n v="20"/>
    <s v="Procesadora de fruta seca"/>
    <n v="2"/>
  </r>
  <r>
    <n v="7"/>
    <s v="Maule"/>
    <n v="7110"/>
    <s v="San Rafael"/>
    <n v="100105"/>
    <s v="Frutos secos"/>
    <x v="55"/>
    <x v="55"/>
    <n v="2"/>
    <s v="Industrial"/>
    <n v="20"/>
    <s v="Procesadora de fruta seca"/>
    <n v="1"/>
  </r>
  <r>
    <n v="7"/>
    <s v="Maule"/>
    <n v="7308"/>
    <s v="Teno"/>
    <n v="100105"/>
    <s v="Frutos secos"/>
    <x v="25"/>
    <x v="25"/>
    <n v="1"/>
    <s v="Artesanal"/>
    <n v="20"/>
    <s v="Procesadora de fruta seca"/>
    <n v="2"/>
  </r>
  <r>
    <n v="7"/>
    <s v="Maule"/>
    <n v="7308"/>
    <s v="Teno"/>
    <n v="100105"/>
    <s v="Frutos secos"/>
    <x v="25"/>
    <x v="25"/>
    <n v="1"/>
    <s v="Artesanal"/>
    <n v="20"/>
    <s v="Procesadora de fruta seca"/>
    <n v="6"/>
  </r>
  <r>
    <n v="7"/>
    <s v="Maule"/>
    <n v="7407"/>
    <s v="Villa Alegre"/>
    <n v="100105"/>
    <s v="Frutos secos"/>
    <x v="25"/>
    <x v="25"/>
    <n v="2"/>
    <s v="Industrial"/>
    <n v="20"/>
    <s v="Procesadora de fruta seca"/>
    <n v="7"/>
  </r>
  <r>
    <n v="16"/>
    <s v="Ñuble"/>
    <n v="16101"/>
    <s v="Chillán"/>
    <n v="100105"/>
    <s v="Frutos secos"/>
    <x v="25"/>
    <x v="25"/>
    <n v="2"/>
    <s v="Industrial"/>
    <n v="20"/>
    <s v="Procesadora de fruta seca"/>
    <n v="2"/>
  </r>
  <r>
    <n v="16"/>
    <s v="Ñuble"/>
    <n v="16101"/>
    <s v="Chillán"/>
    <n v="100105"/>
    <s v="Frutos secos"/>
    <x v="25"/>
    <x v="25"/>
    <n v="2"/>
    <s v="Industrial"/>
    <n v="20"/>
    <s v="Procesadora de fruta seca"/>
    <n v="7"/>
  </r>
  <r>
    <n v="8"/>
    <s v="Biobío"/>
    <n v="8301"/>
    <s v="Los Angeles"/>
    <n v="100105"/>
    <s v="Frutos secos"/>
    <x v="25"/>
    <x v="25"/>
    <n v="2"/>
    <s v="Industrial"/>
    <n v="20"/>
    <s v="Procesadora de fruta seca"/>
    <n v="2"/>
  </r>
  <r>
    <n v="8"/>
    <s v="Biobío"/>
    <n v="8305"/>
    <s v="Mulchén"/>
    <n v="100105"/>
    <s v="Frutos secos"/>
    <x v="25"/>
    <x v="25"/>
    <n v="2"/>
    <s v="Industrial"/>
    <n v="20"/>
    <s v="Procesadora de fruta seca"/>
    <n v="7"/>
  </r>
  <r>
    <n v="8"/>
    <s v="Biobío"/>
    <n v="8301"/>
    <s v="Los Angeles"/>
    <n v="100105"/>
    <s v="Frutos secos"/>
    <x v="25"/>
    <x v="25"/>
    <n v="2"/>
    <s v="Industrial"/>
    <n v="20"/>
    <s v="Procesadora de fruta seca"/>
    <n v="5"/>
  </r>
  <r>
    <n v="8"/>
    <s v="Biobío"/>
    <n v="8301"/>
    <s v="Los Angeles"/>
    <n v="100105"/>
    <s v="Frutos secos"/>
    <x v="25"/>
    <x v="25"/>
    <n v="2"/>
    <s v="Industrial"/>
    <n v="20"/>
    <s v="Procesadora de fruta seca"/>
    <n v="2"/>
  </r>
  <r>
    <n v="8"/>
    <s v="Biobío"/>
    <n v="8305"/>
    <s v="Mulchén"/>
    <n v="100105"/>
    <s v="Frutos secos"/>
    <x v="55"/>
    <x v="55"/>
    <n v="2"/>
    <s v="Industrial"/>
    <n v="20"/>
    <s v="Procesadora de fruta seca"/>
    <n v="2"/>
  </r>
  <r>
    <n v="8"/>
    <s v="Biobío"/>
    <n v="8305"/>
    <s v="Mulchén"/>
    <n v="100105"/>
    <s v="Frutos secos"/>
    <x v="25"/>
    <x v="25"/>
    <n v="2"/>
    <s v="Industrial"/>
    <n v="20"/>
    <s v="Procesadora de fruta seca"/>
    <n v="2"/>
  </r>
  <r>
    <n v="8"/>
    <s v="Biobío"/>
    <n v="8308"/>
    <s v="Quilaco"/>
    <n v="100105"/>
    <s v="Frutos secos"/>
    <x v="25"/>
    <x v="25"/>
    <n v="2"/>
    <s v="Industrial"/>
    <n v="20"/>
    <s v="Procesadora de fruta seca"/>
    <n v="2"/>
  </r>
  <r>
    <n v="8"/>
    <s v="Biobío"/>
    <n v="8308"/>
    <s v="Quilaco"/>
    <n v="100105"/>
    <s v="Frutos secos"/>
    <x v="25"/>
    <x v="25"/>
    <n v="2"/>
    <s v="Industrial"/>
    <n v="20"/>
    <s v="Procesadora de fruta seca"/>
    <n v="2"/>
  </r>
  <r>
    <n v="9"/>
    <s v="La Araucanía"/>
    <n v="9201"/>
    <s v="Angol"/>
    <n v="100105"/>
    <s v="Frutos secos"/>
    <x v="25"/>
    <x v="25"/>
    <n v="1"/>
    <s v="Artesanal"/>
    <n v="20"/>
    <s v="Procesadora de fruta seca"/>
    <n v="7"/>
  </r>
  <r>
    <n v="9"/>
    <s v="La Araucanía"/>
    <n v="9201"/>
    <s v="Angol"/>
    <n v="100105"/>
    <s v="Frutos secos"/>
    <x v="25"/>
    <x v="25"/>
    <n v="1"/>
    <s v="Artesanal"/>
    <n v="20"/>
    <s v="Procesadora de fruta seca"/>
    <n v="2"/>
  </r>
  <r>
    <n v="9"/>
    <s v="La Araucanía"/>
    <n v="9103"/>
    <s v="Cunco"/>
    <n v="100105"/>
    <s v="Frutos secos"/>
    <x v="55"/>
    <x v="55"/>
    <n v="2"/>
    <s v="Industrial"/>
    <n v="20"/>
    <s v="Procesadora de fruta seca"/>
    <n v="7"/>
  </r>
  <r>
    <n v="9"/>
    <s v="La Araucanía"/>
    <n v="9204"/>
    <s v="Ercilla"/>
    <n v="100105"/>
    <s v="Frutos secos"/>
    <x v="25"/>
    <x v="25"/>
    <n v="2"/>
    <s v="Industrial"/>
    <n v="20"/>
    <s v="Procesadora de fruta seca"/>
    <n v="2"/>
  </r>
  <r>
    <n v="9"/>
    <s v="La Araucanía"/>
    <n v="9105"/>
    <s v="Freire"/>
    <n v="100105"/>
    <s v="Frutos secos"/>
    <x v="55"/>
    <x v="55"/>
    <n v="2"/>
    <s v="Industrial"/>
    <n v="20"/>
    <s v="Procesadora de fruta seca"/>
    <n v="2"/>
  </r>
  <r>
    <n v="9"/>
    <s v="La Araucanía"/>
    <n v="9105"/>
    <s v="Freire"/>
    <n v="100105"/>
    <s v="Frutos secos"/>
    <x v="55"/>
    <x v="55"/>
    <n v="2"/>
    <s v="Industrial"/>
    <n v="20"/>
    <s v="Procesadora de fruta seca"/>
    <n v="2"/>
  </r>
  <r>
    <n v="9"/>
    <s v="La Araucanía"/>
    <n v="9106"/>
    <s v="Galvarino"/>
    <n v="100105"/>
    <s v="Frutos secos"/>
    <x v="25"/>
    <x v="25"/>
    <n v="2"/>
    <s v="Industrial"/>
    <n v="20"/>
    <s v="Procesadora de fruta seca"/>
    <n v="2"/>
  </r>
  <r>
    <n v="9"/>
    <s v="La Araucanía"/>
    <n v="9107"/>
    <s v="Gorbea"/>
    <n v="100105"/>
    <s v="Frutos secos"/>
    <x v="55"/>
    <x v="55"/>
    <n v="1"/>
    <s v="Artesanal"/>
    <n v="20"/>
    <s v="Procesadora de fruta seca"/>
    <n v="7"/>
  </r>
  <r>
    <n v="9"/>
    <s v="La Araucanía"/>
    <n v="9107"/>
    <s v="Gorbea"/>
    <n v="100105"/>
    <s v="Frutos secos"/>
    <x v="55"/>
    <x v="55"/>
    <n v="2"/>
    <s v="Industrial"/>
    <n v="20"/>
    <s v="Procesadora de fruta seca"/>
    <n v="7"/>
  </r>
  <r>
    <n v="9"/>
    <s v="La Araucanía"/>
    <n v="9206"/>
    <s v="Los Sauces"/>
    <n v="100105"/>
    <s v="Frutos secos"/>
    <x v="25"/>
    <x v="25"/>
    <n v="2"/>
    <s v="Industrial"/>
    <n v="20"/>
    <s v="Procesadora de fruta seca"/>
    <n v="2"/>
  </r>
  <r>
    <n v="9"/>
    <s v="La Araucanía"/>
    <n v="9114"/>
    <s v="Pitrufquén"/>
    <n v="100105"/>
    <s v="Frutos secos"/>
    <x v="55"/>
    <x v="55"/>
    <n v="1"/>
    <s v="Artesanal"/>
    <n v="20"/>
    <s v="Procesadora de fruta seca"/>
    <n v="7"/>
  </r>
  <r>
    <n v="9"/>
    <s v="La Araucanía"/>
    <n v="9114"/>
    <s v="Pitrufquén"/>
    <n v="100105"/>
    <s v="Frutos secos"/>
    <x v="55"/>
    <x v="55"/>
    <n v="1"/>
    <s v="Artesanal"/>
    <n v="20"/>
    <s v="Procesadora de fruta seca"/>
    <n v="7"/>
  </r>
  <r>
    <n v="9"/>
    <s v="La Araucanía"/>
    <n v="9201"/>
    <s v="Angol"/>
    <n v="100105"/>
    <s v="Frutos secos"/>
    <x v="25"/>
    <x v="25"/>
    <n v="2"/>
    <s v="Industrial"/>
    <n v="20"/>
    <s v="Procesadora de fruta seca"/>
    <n v="6"/>
  </r>
  <r>
    <n v="9"/>
    <s v="La Araucanía"/>
    <n v="9201"/>
    <s v="Angol"/>
    <n v="100105"/>
    <s v="Frutos secos"/>
    <x v="25"/>
    <x v="25"/>
    <n v="2"/>
    <s v="Industrial"/>
    <n v="20"/>
    <s v="Procesadora de fruta seca"/>
    <n v="2"/>
  </r>
  <r>
    <n v="9"/>
    <s v="La Araucanía"/>
    <n v="9202"/>
    <s v="Collipulli"/>
    <n v="100105"/>
    <s v="Frutos secos"/>
    <x v="25"/>
    <x v="25"/>
    <n v="2"/>
    <s v="Industrial"/>
    <n v="20"/>
    <s v="Procesadora de fruta seca"/>
    <n v="7"/>
  </r>
  <r>
    <n v="9"/>
    <s v="La Araucanía"/>
    <n v="9103"/>
    <s v="Cunco"/>
    <n v="100105"/>
    <s v="Frutos secos"/>
    <x v="55"/>
    <x v="55"/>
    <n v="1"/>
    <s v="Artesanal"/>
    <n v="20"/>
    <s v="Procesadora de fruta seca"/>
    <n v="7"/>
  </r>
  <r>
    <n v="9"/>
    <s v="La Araucanía"/>
    <n v="9103"/>
    <s v="Cunco"/>
    <n v="100105"/>
    <s v="Frutos secos"/>
    <x v="55"/>
    <x v="55"/>
    <n v="2"/>
    <s v="Industrial"/>
    <n v="20"/>
    <s v="Procesadora de fruta seca"/>
    <n v="7"/>
  </r>
  <r>
    <n v="9"/>
    <s v="La Araucanía"/>
    <n v="9204"/>
    <s v="Ercilla"/>
    <n v="100105"/>
    <s v="Frutos secos"/>
    <x v="55"/>
    <x v="55"/>
    <n v="2"/>
    <s v="Industrial"/>
    <n v="20"/>
    <s v="Procesadora de fruta seca"/>
    <n v="7"/>
  </r>
  <r>
    <n v="9"/>
    <s v="La Araucanía"/>
    <n v="9204"/>
    <s v="Ercilla"/>
    <n v="100105"/>
    <s v="Frutos secos"/>
    <x v="25"/>
    <x v="25"/>
    <n v="2"/>
    <s v="Industrial"/>
    <n v="20"/>
    <s v="Procesadora de fruta seca"/>
    <n v="7"/>
  </r>
  <r>
    <n v="9"/>
    <s v="La Araucanía"/>
    <n v="9105"/>
    <s v="Freire"/>
    <n v="100105"/>
    <s v="Frutos secos"/>
    <x v="55"/>
    <x v="55"/>
    <n v="1"/>
    <s v="Artesanal"/>
    <n v="20"/>
    <s v="Procesadora de fruta seca"/>
    <n v="7"/>
  </r>
  <r>
    <n v="9"/>
    <s v="La Araucanía"/>
    <n v="9105"/>
    <s v="Freire"/>
    <n v="100105"/>
    <s v="Frutos secos"/>
    <x v="55"/>
    <x v="55"/>
    <n v="2"/>
    <s v="Industrial"/>
    <n v="20"/>
    <s v="Procesadora de fruta seca"/>
    <n v="7"/>
  </r>
  <r>
    <n v="9"/>
    <s v="La Araucanía"/>
    <n v="9105"/>
    <s v="Freire"/>
    <n v="100105"/>
    <s v="Frutos secos"/>
    <x v="55"/>
    <x v="55"/>
    <n v="2"/>
    <s v="Industrial"/>
    <n v="20"/>
    <s v="Procesadora de fruta seca"/>
    <n v="7"/>
  </r>
  <r>
    <n v="9"/>
    <s v="La Araucanía"/>
    <n v="9105"/>
    <s v="Freire"/>
    <n v="100105"/>
    <s v="Frutos secos"/>
    <x v="55"/>
    <x v="55"/>
    <n v="2"/>
    <s v="Industrial"/>
    <n v="20"/>
    <s v="Procesadora de fruta seca"/>
    <n v="7"/>
  </r>
  <r>
    <n v="9"/>
    <s v="La Araucanía"/>
    <n v="9106"/>
    <s v="Galvarino"/>
    <n v="100105"/>
    <s v="Frutos secos"/>
    <x v="25"/>
    <x v="25"/>
    <n v="2"/>
    <s v="Industrial"/>
    <n v="20"/>
    <s v="Procesadora de fruta seca"/>
    <n v="7"/>
  </r>
  <r>
    <n v="9"/>
    <s v="La Araucanía"/>
    <n v="9107"/>
    <s v="Gorbea"/>
    <n v="100105"/>
    <s v="Frutos secos"/>
    <x v="55"/>
    <x v="55"/>
    <n v="1"/>
    <s v="Artesanal"/>
    <n v="20"/>
    <s v="Procesadora de fruta seca"/>
    <n v="7"/>
  </r>
  <r>
    <n v="9"/>
    <s v="La Araucanía"/>
    <n v="9107"/>
    <s v="Gorbea"/>
    <n v="100105"/>
    <s v="Frutos secos"/>
    <x v="55"/>
    <x v="55"/>
    <n v="1"/>
    <s v="Artesanal"/>
    <n v="20"/>
    <s v="Procesadora de fruta seca"/>
    <n v="7"/>
  </r>
  <r>
    <n v="9"/>
    <s v="La Araucanía"/>
    <n v="9107"/>
    <s v="Gorbea"/>
    <n v="100105"/>
    <s v="Frutos secos"/>
    <x v="25"/>
    <x v="25"/>
    <n v="1"/>
    <s v="Artesanal"/>
    <n v="20"/>
    <s v="Procesadora de fruta seca"/>
    <n v="7"/>
  </r>
  <r>
    <n v="9"/>
    <s v="La Araucanía"/>
    <n v="9107"/>
    <s v="Gorbea"/>
    <n v="100105"/>
    <s v="Frutos secos"/>
    <x v="55"/>
    <x v="55"/>
    <n v="2"/>
    <s v="Industrial"/>
    <n v="20"/>
    <s v="Procesadora de fruta seca"/>
    <n v="7"/>
  </r>
  <r>
    <n v="9"/>
    <s v="La Araucanía"/>
    <n v="9107"/>
    <s v="Gorbea"/>
    <n v="100105"/>
    <s v="Frutos secos"/>
    <x v="55"/>
    <x v="55"/>
    <n v="2"/>
    <s v="Industrial"/>
    <n v="20"/>
    <s v="Procesadora de fruta seca"/>
    <n v="7"/>
  </r>
  <r>
    <n v="9"/>
    <s v="La Araucanía"/>
    <n v="9107"/>
    <s v="Gorbea"/>
    <n v="100105"/>
    <s v="Frutos secos"/>
    <x v="55"/>
    <x v="55"/>
    <n v="2"/>
    <s v="Industrial"/>
    <n v="20"/>
    <s v="Procesadora de fruta seca"/>
    <n v="7"/>
  </r>
  <r>
    <n v="9"/>
    <s v="La Araucanía"/>
    <n v="9107"/>
    <s v="Gorbea"/>
    <n v="100105"/>
    <s v="Frutos secos"/>
    <x v="55"/>
    <x v="55"/>
    <n v="2"/>
    <s v="Industrial"/>
    <n v="20"/>
    <s v="Procesadora de fruta seca"/>
    <n v="7"/>
  </r>
  <r>
    <n v="9"/>
    <s v="La Araucanía"/>
    <n v="9107"/>
    <s v="Gorbea"/>
    <n v="100105"/>
    <s v="Frutos secos"/>
    <x v="55"/>
    <x v="55"/>
    <n v="2"/>
    <s v="Industrial"/>
    <n v="20"/>
    <s v="Procesadora de fruta seca"/>
    <n v="7"/>
  </r>
  <r>
    <n v="9"/>
    <s v="La Araucanía"/>
    <n v="9109"/>
    <s v="Loncoche"/>
    <n v="100105"/>
    <s v="Frutos secos"/>
    <x v="55"/>
    <x v="55"/>
    <n v="1"/>
    <s v="Artesanal"/>
    <n v="20"/>
    <s v="Procesadora de fruta seca"/>
    <n v="6"/>
  </r>
  <r>
    <n v="9"/>
    <s v="La Araucanía"/>
    <n v="9206"/>
    <s v="Los Sauces"/>
    <n v="100105"/>
    <s v="Frutos secos"/>
    <x v="25"/>
    <x v="25"/>
    <n v="2"/>
    <s v="Industrial"/>
    <n v="20"/>
    <s v="Procesadora de fruta seca"/>
    <n v="7"/>
  </r>
  <r>
    <n v="9"/>
    <s v="La Araucanía"/>
    <n v="9113"/>
    <s v="Perquenco"/>
    <n v="100105"/>
    <s v="Frutos secos"/>
    <x v="55"/>
    <x v="55"/>
    <n v="2"/>
    <s v="Industrial"/>
    <n v="20"/>
    <s v="Procesadora de fruta seca"/>
    <n v="7"/>
  </r>
  <r>
    <n v="9"/>
    <s v="La Araucanía"/>
    <n v="9114"/>
    <s v="Pitrufquén"/>
    <n v="100105"/>
    <s v="Frutos secos"/>
    <x v="55"/>
    <x v="55"/>
    <n v="1"/>
    <s v="Artesanal"/>
    <n v="20"/>
    <s v="Procesadora de fruta seca"/>
    <n v="7"/>
  </r>
  <r>
    <n v="9"/>
    <s v="La Araucanía"/>
    <n v="9114"/>
    <s v="Pitrufquén"/>
    <n v="100105"/>
    <s v="Frutos secos"/>
    <x v="55"/>
    <x v="55"/>
    <n v="2"/>
    <s v="Industrial"/>
    <n v="20"/>
    <s v="Procesadora de fruta seca"/>
    <n v="7"/>
  </r>
  <r>
    <n v="9"/>
    <s v="La Araucanía"/>
    <n v="9114"/>
    <s v="Pitrufquén"/>
    <n v="100105"/>
    <s v="Frutos secos"/>
    <x v="55"/>
    <x v="55"/>
    <n v="2"/>
    <s v="Industrial"/>
    <n v="20"/>
    <s v="Procesadora de fruta seca"/>
    <n v="7"/>
  </r>
  <r>
    <n v="9"/>
    <s v="La Araucanía"/>
    <n v="9209"/>
    <s v="Renaico"/>
    <n v="100105"/>
    <s v="Frutos secos"/>
    <x v="55"/>
    <x v="55"/>
    <n v="2"/>
    <s v="Industrial"/>
    <n v="20"/>
    <s v="Procesadora de fruta seca"/>
    <n v="6"/>
  </r>
  <r>
    <n v="9"/>
    <s v="La Araucanía"/>
    <n v="9209"/>
    <s v="Renaico"/>
    <n v="100105"/>
    <s v="Frutos secos"/>
    <x v="25"/>
    <x v="25"/>
    <n v="2"/>
    <s v="Industrial"/>
    <n v="20"/>
    <s v="Procesadora de fruta seca"/>
    <n v="7"/>
  </r>
  <r>
    <n v="9"/>
    <s v="La Araucanía"/>
    <n v="9117"/>
    <s v="Teodoro Schmidt"/>
    <n v="100105"/>
    <s v="Frutos secos"/>
    <x v="55"/>
    <x v="55"/>
    <n v="1"/>
    <s v="Artesanal"/>
    <n v="20"/>
    <s v="Procesadora de fruta seca"/>
    <n v="7"/>
  </r>
  <r>
    <n v="9"/>
    <s v="La Araucanía"/>
    <n v="9211"/>
    <s v="Victoria"/>
    <n v="100105"/>
    <s v="Frutos secos"/>
    <x v="55"/>
    <x v="55"/>
    <n v="2"/>
    <s v="Industrial"/>
    <n v="20"/>
    <s v="Procesadora de fruta seca"/>
    <n v="7"/>
  </r>
  <r>
    <n v="9"/>
    <s v="La Araucanía"/>
    <n v="9119"/>
    <s v="Vilcún"/>
    <n v="100105"/>
    <s v="Frutos secos"/>
    <x v="55"/>
    <x v="55"/>
    <n v="2"/>
    <s v="Industrial"/>
    <n v="20"/>
    <s v="Procesadora de fruta seca"/>
    <n v="7"/>
  </r>
  <r>
    <n v="9"/>
    <s v="La Araucanía"/>
    <n v="9120"/>
    <s v="Villarrica"/>
    <n v="100105"/>
    <s v="Frutos secos"/>
    <x v="55"/>
    <x v="55"/>
    <n v="1"/>
    <s v="Artesanal"/>
    <n v="20"/>
    <s v="Procesadora de fruta seca"/>
    <n v="7"/>
  </r>
  <r>
    <n v="9"/>
    <s v="La Araucanía"/>
    <n v="9120"/>
    <s v="Villarrica"/>
    <n v="100105"/>
    <s v="Frutos secos"/>
    <x v="55"/>
    <x v="55"/>
    <n v="1"/>
    <s v="Artesanal"/>
    <n v="20"/>
    <s v="Procesadora de fruta seca"/>
    <n v="7"/>
  </r>
  <r>
    <n v="9"/>
    <s v="La Araucanía"/>
    <n v="9120"/>
    <s v="Villarrica"/>
    <n v="100105"/>
    <s v="Frutos secos"/>
    <x v="55"/>
    <x v="55"/>
    <n v="2"/>
    <s v="Industrial"/>
    <n v="20"/>
    <s v="Procesadora de fruta seca"/>
    <n v="7"/>
  </r>
  <r>
    <n v="10"/>
    <s v="Los Lagos"/>
    <n v="10305"/>
    <s v="Río Negro"/>
    <n v="100105"/>
    <s v="Frutos secos"/>
    <x v="55"/>
    <x v="55"/>
    <n v="2"/>
    <s v="Industrial"/>
    <n v="20"/>
    <s v="Procesadora de fruta seca"/>
    <n v="7"/>
  </r>
  <r>
    <n v="10"/>
    <s v="Los Lagos"/>
    <n v="10107"/>
    <s v="Llanquihue"/>
    <n v="100105"/>
    <s v="Frutos secos"/>
    <x v="55"/>
    <x v="55"/>
    <n v="1"/>
    <s v="Artesanal"/>
    <n v="20"/>
    <s v="Procesadora de fruta seca"/>
    <n v="7"/>
  </r>
  <r>
    <n v="10"/>
    <s v="Los Lagos"/>
    <n v="10303"/>
    <s v="Purranque"/>
    <n v="100105"/>
    <s v="Frutos secos"/>
    <x v="55"/>
    <x v="55"/>
    <n v="1"/>
    <s v="Artesanal"/>
    <n v="20"/>
    <s v="Procesadora de fruta seca"/>
    <n v="7"/>
  </r>
  <r>
    <n v="10"/>
    <s v="Los Lagos"/>
    <n v="10305"/>
    <s v="Río Negro"/>
    <n v="100105"/>
    <s v="Frutos secos"/>
    <x v="55"/>
    <x v="55"/>
    <n v="1"/>
    <s v="Artesanal"/>
    <n v="20"/>
    <s v="Procesadora de fruta seca"/>
    <n v="7"/>
  </r>
  <r>
    <n v="13"/>
    <s v="Metropolitana"/>
    <n v="13502"/>
    <s v="Alhué"/>
    <n v="100105"/>
    <s v="Frutos secos"/>
    <x v="25"/>
    <x v="25"/>
    <n v="1"/>
    <s v="Artesanal"/>
    <n v="20"/>
    <s v="Procesadora de fruta seca"/>
    <n v="5"/>
  </r>
  <r>
    <n v="13"/>
    <s v="Metropolitana"/>
    <n v="13402"/>
    <s v="Buin"/>
    <n v="100105"/>
    <s v="Frutos secos"/>
    <x v="25"/>
    <x v="25"/>
    <n v="1"/>
    <s v="Artesanal"/>
    <n v="20"/>
    <s v="Procesadora de fruta seca"/>
    <n v="6"/>
  </r>
  <r>
    <n v="13"/>
    <s v="Metropolitana"/>
    <n v="13402"/>
    <s v="Buin"/>
    <n v="100105"/>
    <s v="Frutos secos"/>
    <x v="25"/>
    <x v="25"/>
    <n v="1"/>
    <s v="Artesanal"/>
    <n v="20"/>
    <s v="Procesadora de fruta seca"/>
    <n v="2"/>
  </r>
  <r>
    <n v="13"/>
    <s v="Metropolitana"/>
    <n v="13402"/>
    <s v="Buin"/>
    <n v="100105"/>
    <s v="Frutos secos"/>
    <x v="42"/>
    <x v="42"/>
    <n v="2"/>
    <s v="Industrial"/>
    <n v="20"/>
    <s v="Procesadora de fruta seca"/>
    <n v="2"/>
  </r>
  <r>
    <n v="13"/>
    <s v="Metropolitana"/>
    <n v="13402"/>
    <s v="Buin"/>
    <n v="100105"/>
    <s v="Frutos secos"/>
    <x v="25"/>
    <x v="25"/>
    <n v="2"/>
    <s v="Industrial"/>
    <n v="20"/>
    <s v="Procesadora de fruta seca"/>
    <n v="5"/>
  </r>
  <r>
    <n v="13"/>
    <s v="Metropolitana"/>
    <n v="13402"/>
    <s v="Buin"/>
    <n v="100105"/>
    <s v="Frutos secos"/>
    <x v="25"/>
    <x v="25"/>
    <n v="2"/>
    <s v="Industrial"/>
    <n v="20"/>
    <s v="Procesadora de fruta seca"/>
    <n v="2"/>
  </r>
  <r>
    <n v="13"/>
    <s v="Metropolitana"/>
    <n v="13402"/>
    <s v="Buin"/>
    <n v="100105"/>
    <s v="Frutos secos"/>
    <x v="25"/>
    <x v="25"/>
    <n v="2"/>
    <s v="Industrial"/>
    <n v="20"/>
    <s v="Procesadora de fruta seca"/>
    <n v="2"/>
  </r>
  <r>
    <n v="13"/>
    <s v="Metropolitana"/>
    <n v="13402"/>
    <s v="Buin"/>
    <n v="100105"/>
    <s v="Frutos secos"/>
    <x v="25"/>
    <x v="25"/>
    <n v="2"/>
    <s v="Industrial"/>
    <n v="20"/>
    <s v="Procesadora de fruta seca"/>
    <n v="2"/>
  </r>
  <r>
    <n v="13"/>
    <s v="Metropolitana"/>
    <n v="13402"/>
    <s v="Buin"/>
    <n v="100105"/>
    <s v="Frutos secos"/>
    <x v="25"/>
    <x v="25"/>
    <n v="2"/>
    <s v="Industrial"/>
    <n v="20"/>
    <s v="Procesadora de fruta seca"/>
    <n v="2"/>
  </r>
  <r>
    <n v="13"/>
    <s v="Metropolitana"/>
    <n v="13403"/>
    <s v="Calera de Tango"/>
    <n v="100105"/>
    <s v="Frutos secos"/>
    <x v="42"/>
    <x v="42"/>
    <n v="2"/>
    <s v="Industrial"/>
    <n v="20"/>
    <s v="Procesadora de fruta seca"/>
    <n v="2"/>
  </r>
  <r>
    <n v="13"/>
    <s v="Metropolitana"/>
    <n v="13403"/>
    <s v="Calera de Tango"/>
    <n v="100105"/>
    <s v="Frutos secos"/>
    <x v="25"/>
    <x v="25"/>
    <n v="2"/>
    <s v="Industrial"/>
    <n v="20"/>
    <s v="Procesadora de fruta seca"/>
    <n v="2"/>
  </r>
  <r>
    <n v="13"/>
    <s v="Metropolitana"/>
    <n v="13503"/>
    <s v="Curacaví"/>
    <n v="100105"/>
    <s v="Frutos secos"/>
    <x v="42"/>
    <x v="42"/>
    <n v="1"/>
    <s v="Artesanal"/>
    <n v="20"/>
    <s v="Procesadora de fruta seca"/>
    <n v="2"/>
  </r>
  <r>
    <n v="13"/>
    <s v="Metropolitana"/>
    <n v="13603"/>
    <s v="Isla de Maipo"/>
    <n v="100105"/>
    <s v="Frutos secos"/>
    <x v="25"/>
    <x v="25"/>
    <n v="2"/>
    <s v="Industrial"/>
    <n v="20"/>
    <s v="Procesadora de fruta seca"/>
    <n v="5"/>
  </r>
  <r>
    <n v="13"/>
    <s v="Metropolitana"/>
    <n v="13501"/>
    <s v="Melipilla"/>
    <n v="100105"/>
    <s v="Frutos secos"/>
    <x v="42"/>
    <x v="42"/>
    <n v="1"/>
    <s v="Artesanal"/>
    <n v="20"/>
    <s v="Procesadora de fruta seca"/>
    <n v="2"/>
  </r>
  <r>
    <n v="13"/>
    <s v="Metropolitana"/>
    <n v="13501"/>
    <s v="Melipilla"/>
    <n v="100105"/>
    <s v="Frutos secos"/>
    <x v="25"/>
    <x v="25"/>
    <n v="1"/>
    <s v="Artesanal"/>
    <n v="20"/>
    <s v="Procesadora de fruta seca"/>
    <n v="2"/>
  </r>
  <r>
    <n v="13"/>
    <s v="Metropolitana"/>
    <n v="13501"/>
    <s v="Melipilla"/>
    <n v="100105"/>
    <s v="Frutos secos"/>
    <x v="25"/>
    <x v="25"/>
    <n v="1"/>
    <s v="Artesanal"/>
    <n v="20"/>
    <s v="Procesadora de fruta seca"/>
    <n v="2"/>
  </r>
  <r>
    <n v="13"/>
    <s v="Metropolitana"/>
    <n v="13501"/>
    <s v="Melipilla"/>
    <n v="100105"/>
    <s v="Frutos secos"/>
    <x v="25"/>
    <x v="25"/>
    <n v="1"/>
    <s v="Artesanal"/>
    <n v="20"/>
    <s v="Procesadora de fruta seca"/>
    <n v="2"/>
  </r>
  <r>
    <n v="13"/>
    <s v="Metropolitana"/>
    <n v="13501"/>
    <s v="Melipilla"/>
    <n v="100105"/>
    <s v="Frutos secos"/>
    <x v="25"/>
    <x v="25"/>
    <n v="1"/>
    <s v="Artesanal"/>
    <n v="20"/>
    <s v="Procesadora de fruta seca"/>
    <n v="2"/>
  </r>
  <r>
    <n v="13"/>
    <s v="Metropolitana"/>
    <n v="13501"/>
    <s v="Melipilla"/>
    <n v="100105"/>
    <s v="Frutos secos"/>
    <x v="42"/>
    <x v="42"/>
    <n v="2"/>
    <s v="Industrial"/>
    <n v="20"/>
    <s v="Procesadora de fruta seca"/>
    <n v="6"/>
  </r>
  <r>
    <n v="13"/>
    <s v="Metropolitana"/>
    <n v="13501"/>
    <s v="Melipilla"/>
    <n v="100105"/>
    <s v="Frutos secos"/>
    <x v="25"/>
    <x v="25"/>
    <n v="2"/>
    <s v="Industrial"/>
    <n v="20"/>
    <s v="Procesadora de fruta seca"/>
    <n v="6"/>
  </r>
  <r>
    <n v="13"/>
    <s v="Metropolitana"/>
    <n v="13604"/>
    <s v="Padre Hurtado"/>
    <n v="100105"/>
    <s v="Frutos secos"/>
    <x v="25"/>
    <x v="25"/>
    <n v="1"/>
    <s v="Artesanal"/>
    <n v="20"/>
    <s v="Procesadora de fruta seca"/>
    <n v="2"/>
  </r>
  <r>
    <n v="13"/>
    <s v="Metropolitana"/>
    <n v="13604"/>
    <s v="Padre Hurtado"/>
    <n v="100105"/>
    <s v="Frutos secos"/>
    <x v="42"/>
    <x v="42"/>
    <n v="2"/>
    <s v="Industrial"/>
    <n v="20"/>
    <s v="Procesadora de fruta seca"/>
    <n v="5"/>
  </r>
  <r>
    <n v="13"/>
    <s v="Metropolitana"/>
    <n v="13604"/>
    <s v="Padre Hurtado"/>
    <n v="100105"/>
    <s v="Frutos secos"/>
    <x v="25"/>
    <x v="25"/>
    <n v="2"/>
    <s v="Industrial"/>
    <n v="20"/>
    <s v="Procesadora de fruta seca"/>
    <n v="2"/>
  </r>
  <r>
    <n v="13"/>
    <s v="Metropolitana"/>
    <n v="13404"/>
    <s v="Paine"/>
    <n v="100105"/>
    <s v="Frutos secos"/>
    <x v="42"/>
    <x v="42"/>
    <n v="1"/>
    <s v="Artesanal"/>
    <n v="20"/>
    <s v="Procesadora de fruta seca"/>
    <n v="2"/>
  </r>
  <r>
    <n v="13"/>
    <s v="Metropolitana"/>
    <n v="13404"/>
    <s v="Paine"/>
    <n v="100105"/>
    <s v="Frutos secos"/>
    <x v="42"/>
    <x v="42"/>
    <n v="1"/>
    <s v="Artesanal"/>
    <n v="20"/>
    <s v="Procesadora de fruta seca"/>
    <n v="2"/>
  </r>
  <r>
    <n v="13"/>
    <s v="Metropolitana"/>
    <n v="13404"/>
    <s v="Paine"/>
    <n v="100105"/>
    <s v="Frutos secos"/>
    <x v="25"/>
    <x v="25"/>
    <n v="1"/>
    <s v="Artesanal"/>
    <n v="20"/>
    <s v="Procesadora de fruta seca"/>
    <n v="6"/>
  </r>
  <r>
    <n v="13"/>
    <s v="Metropolitana"/>
    <n v="13404"/>
    <s v="Paine"/>
    <n v="100105"/>
    <s v="Frutos secos"/>
    <x v="25"/>
    <x v="25"/>
    <n v="1"/>
    <s v="Artesanal"/>
    <n v="20"/>
    <s v="Procesadora de fruta seca"/>
    <n v="2"/>
  </r>
  <r>
    <n v="13"/>
    <s v="Metropolitana"/>
    <n v="13404"/>
    <s v="Paine"/>
    <n v="100105"/>
    <s v="Frutos secos"/>
    <x v="25"/>
    <x v="25"/>
    <n v="1"/>
    <s v="Artesanal"/>
    <n v="20"/>
    <s v="Procesadora de fruta seca"/>
    <n v="2"/>
  </r>
  <r>
    <n v="13"/>
    <s v="Metropolitana"/>
    <n v="13404"/>
    <s v="Paine"/>
    <n v="100105"/>
    <s v="Frutos secos"/>
    <x v="25"/>
    <x v="25"/>
    <n v="1"/>
    <s v="Artesanal"/>
    <n v="20"/>
    <s v="Procesadora de fruta seca"/>
    <n v="2"/>
  </r>
  <r>
    <n v="13"/>
    <s v="Metropolitana"/>
    <n v="13404"/>
    <s v="Paine"/>
    <n v="100105"/>
    <s v="Frutos secos"/>
    <x v="42"/>
    <x v="42"/>
    <n v="2"/>
    <s v="Industrial"/>
    <n v="20"/>
    <s v="Procesadora de fruta seca"/>
    <n v="2"/>
  </r>
  <r>
    <n v="13"/>
    <s v="Metropolitana"/>
    <n v="13404"/>
    <s v="Paine"/>
    <n v="100105"/>
    <s v="Frutos secos"/>
    <x v="25"/>
    <x v="25"/>
    <n v="2"/>
    <s v="Industrial"/>
    <n v="20"/>
    <s v="Procesadora de fruta seca"/>
    <n v="6"/>
  </r>
  <r>
    <n v="13"/>
    <s v="Metropolitana"/>
    <n v="13404"/>
    <s v="Paine"/>
    <n v="100105"/>
    <s v="Frutos secos"/>
    <x v="25"/>
    <x v="25"/>
    <n v="2"/>
    <s v="Industrial"/>
    <n v="20"/>
    <s v="Procesadora de fruta seca"/>
    <n v="5"/>
  </r>
  <r>
    <n v="13"/>
    <s v="Metropolitana"/>
    <n v="13404"/>
    <s v="Paine"/>
    <n v="100105"/>
    <s v="Frutos secos"/>
    <x v="25"/>
    <x v="25"/>
    <n v="2"/>
    <s v="Industrial"/>
    <n v="20"/>
    <s v="Procesadora de fruta seca"/>
    <n v="5"/>
  </r>
  <r>
    <n v="13"/>
    <s v="Metropolitana"/>
    <n v="13404"/>
    <s v="Paine"/>
    <n v="100105"/>
    <s v="Frutos secos"/>
    <x v="25"/>
    <x v="25"/>
    <n v="2"/>
    <s v="Industrial"/>
    <n v="20"/>
    <s v="Procesadora de fruta seca"/>
    <n v="2"/>
  </r>
  <r>
    <n v="13"/>
    <s v="Metropolitana"/>
    <n v="13404"/>
    <s v="Paine"/>
    <n v="100105"/>
    <s v="Frutos secos"/>
    <x v="25"/>
    <x v="25"/>
    <n v="2"/>
    <s v="Industrial"/>
    <n v="20"/>
    <s v="Procesadora de fruta seca"/>
    <n v="2"/>
  </r>
  <r>
    <n v="13"/>
    <s v="Metropolitana"/>
    <n v="13605"/>
    <s v="Peñaflor"/>
    <n v="100105"/>
    <s v="Frutos secos"/>
    <x v="25"/>
    <x v="25"/>
    <n v="1"/>
    <s v="Artesanal"/>
    <n v="20"/>
    <s v="Procesadora de fruta seca"/>
    <n v="2"/>
  </r>
  <r>
    <n v="13"/>
    <s v="Metropolitana"/>
    <n v="13605"/>
    <s v="Peñaflor"/>
    <n v="100105"/>
    <s v="Frutos secos"/>
    <x v="25"/>
    <x v="25"/>
    <n v="2"/>
    <s v="Industrial"/>
    <n v="20"/>
    <s v="Procesadora de fruta seca"/>
    <n v="2"/>
  </r>
  <r>
    <n v="13"/>
    <s v="Metropolitana"/>
    <n v="13202"/>
    <s v="Pirque"/>
    <n v="100105"/>
    <s v="Frutos secos"/>
    <x v="25"/>
    <x v="25"/>
    <n v="1"/>
    <s v="Artesanal"/>
    <n v="20"/>
    <s v="Procesadora de fruta seca"/>
    <n v="6"/>
  </r>
  <r>
    <n v="13"/>
    <s v="Metropolitana"/>
    <n v="13202"/>
    <s v="Pirque"/>
    <n v="100105"/>
    <s v="Frutos secos"/>
    <x v="25"/>
    <x v="25"/>
    <n v="1"/>
    <s v="Artesanal"/>
    <n v="20"/>
    <s v="Procesadora de fruta seca"/>
    <n v="2"/>
  </r>
  <r>
    <n v="13"/>
    <s v="Metropolitana"/>
    <n v="13202"/>
    <s v="Pirque"/>
    <n v="100105"/>
    <s v="Frutos secos"/>
    <x v="25"/>
    <x v="25"/>
    <n v="1"/>
    <s v="Artesanal"/>
    <n v="20"/>
    <s v="Procesadora de fruta seca"/>
    <n v="2"/>
  </r>
  <r>
    <n v="13"/>
    <s v="Metropolitana"/>
    <n v="13202"/>
    <s v="Pirque"/>
    <n v="100105"/>
    <s v="Frutos secos"/>
    <x v="25"/>
    <x v="25"/>
    <n v="1"/>
    <s v="Artesanal"/>
    <n v="20"/>
    <s v="Procesadora de fruta seca"/>
    <n v="2"/>
  </r>
  <r>
    <n v="13"/>
    <s v="Metropolitana"/>
    <n v="13202"/>
    <s v="Pirque"/>
    <n v="100105"/>
    <s v="Frutos secos"/>
    <x v="25"/>
    <x v="25"/>
    <n v="1"/>
    <s v="Artesanal"/>
    <n v="20"/>
    <s v="Procesadora de fruta seca"/>
    <n v="2"/>
  </r>
  <r>
    <n v="13"/>
    <s v="Metropolitana"/>
    <n v="13202"/>
    <s v="Pirque"/>
    <n v="100105"/>
    <s v="Frutos secos"/>
    <x v="25"/>
    <x v="25"/>
    <n v="1"/>
    <s v="Artesanal"/>
    <n v="20"/>
    <s v="Procesadora de fruta seca"/>
    <n v="2"/>
  </r>
  <r>
    <n v="13"/>
    <s v="Metropolitana"/>
    <n v="13202"/>
    <s v="Pirque"/>
    <n v="100105"/>
    <s v="Frutos secos"/>
    <x v="25"/>
    <x v="25"/>
    <n v="1"/>
    <s v="Artesanal"/>
    <n v="20"/>
    <s v="Procesadora de fruta seca"/>
    <n v="2"/>
  </r>
  <r>
    <n v="13"/>
    <s v="Metropolitana"/>
    <n v="13202"/>
    <s v="Pirque"/>
    <n v="100105"/>
    <s v="Frutos secos"/>
    <x v="25"/>
    <x v="25"/>
    <n v="1"/>
    <s v="Artesanal"/>
    <n v="20"/>
    <s v="Procesadora de fruta seca"/>
    <n v="2"/>
  </r>
  <r>
    <n v="13"/>
    <s v="Metropolitana"/>
    <n v="13202"/>
    <s v="Pirque"/>
    <n v="100105"/>
    <s v="Frutos secos"/>
    <x v="25"/>
    <x v="25"/>
    <n v="1"/>
    <s v="Artesanal"/>
    <n v="20"/>
    <s v="Procesadora de fruta seca"/>
    <n v="2"/>
  </r>
  <r>
    <n v="13"/>
    <s v="Metropolitana"/>
    <n v="13401"/>
    <s v="San Bernardo"/>
    <n v="100105"/>
    <s v="Frutos secos"/>
    <x v="42"/>
    <x v="42"/>
    <n v="1"/>
    <s v="Artesanal"/>
    <n v="20"/>
    <s v="Procesadora de fruta seca"/>
    <n v="6"/>
  </r>
  <r>
    <n v="13"/>
    <s v="Metropolitana"/>
    <n v="13401"/>
    <s v="San Bernardo"/>
    <n v="100105"/>
    <s v="Frutos secos"/>
    <x v="25"/>
    <x v="25"/>
    <n v="1"/>
    <s v="Artesanal"/>
    <n v="20"/>
    <s v="Procesadora de fruta seca"/>
    <n v="6"/>
  </r>
  <r>
    <n v="13"/>
    <s v="Metropolitana"/>
    <n v="13401"/>
    <s v="San Bernardo"/>
    <n v="100105"/>
    <s v="Frutos secos"/>
    <x v="25"/>
    <x v="25"/>
    <n v="1"/>
    <s v="Artesanal"/>
    <n v="20"/>
    <s v="Procesadora de fruta seca"/>
    <n v="6"/>
  </r>
  <r>
    <n v="13"/>
    <s v="Metropolitana"/>
    <n v="13401"/>
    <s v="San Bernardo"/>
    <n v="100105"/>
    <s v="Frutos secos"/>
    <x v="25"/>
    <x v="25"/>
    <n v="1"/>
    <s v="Artesanal"/>
    <n v="20"/>
    <s v="Procesadora de fruta seca"/>
    <n v="5"/>
  </r>
  <r>
    <n v="13"/>
    <s v="Metropolitana"/>
    <n v="13401"/>
    <s v="San Bernardo"/>
    <n v="100105"/>
    <s v="Frutos secos"/>
    <x v="25"/>
    <x v="25"/>
    <n v="1"/>
    <s v="Artesanal"/>
    <n v="20"/>
    <s v="Procesadora de fruta seca"/>
    <n v="5"/>
  </r>
  <r>
    <n v="13"/>
    <s v="Metropolitana"/>
    <n v="13401"/>
    <s v="San Bernardo"/>
    <n v="100105"/>
    <s v="Frutos secos"/>
    <x v="25"/>
    <x v="25"/>
    <n v="1"/>
    <s v="Artesanal"/>
    <n v="20"/>
    <s v="Procesadora de fruta seca"/>
    <n v="5"/>
  </r>
  <r>
    <n v="13"/>
    <s v="Metropolitana"/>
    <n v="13401"/>
    <s v="San Bernardo"/>
    <n v="100105"/>
    <s v="Frutos secos"/>
    <x v="25"/>
    <x v="25"/>
    <n v="1"/>
    <s v="Artesanal"/>
    <n v="20"/>
    <s v="Procesadora de fruta seca"/>
    <n v="5"/>
  </r>
  <r>
    <n v="13"/>
    <s v="Metropolitana"/>
    <n v="13401"/>
    <s v="San Bernardo"/>
    <n v="100105"/>
    <s v="Frutos secos"/>
    <x v="25"/>
    <x v="25"/>
    <n v="1"/>
    <s v="Artesanal"/>
    <n v="20"/>
    <s v="Procesadora de fruta seca"/>
    <n v="5"/>
  </r>
  <r>
    <n v="13"/>
    <s v="Metropolitana"/>
    <n v="13401"/>
    <s v="San Bernardo"/>
    <n v="100105"/>
    <s v="Frutos secos"/>
    <x v="42"/>
    <x v="42"/>
    <n v="2"/>
    <s v="Industrial"/>
    <n v="20"/>
    <s v="Procesadora de fruta seca"/>
    <n v="5"/>
  </r>
  <r>
    <n v="13"/>
    <s v="Metropolitana"/>
    <n v="13401"/>
    <s v="San Bernardo"/>
    <n v="100105"/>
    <s v="Frutos secos"/>
    <x v="42"/>
    <x v="42"/>
    <n v="2"/>
    <s v="Industrial"/>
    <n v="20"/>
    <s v="Procesadora de fruta seca"/>
    <n v="5"/>
  </r>
  <r>
    <n v="13"/>
    <s v="Metropolitana"/>
    <n v="13401"/>
    <s v="San Bernardo"/>
    <n v="100105"/>
    <s v="Frutos secos"/>
    <x v="25"/>
    <x v="25"/>
    <n v="2"/>
    <s v="Industrial"/>
    <n v="20"/>
    <s v="Procesadora de fruta seca"/>
    <n v="5"/>
  </r>
  <r>
    <n v="13"/>
    <s v="Metropolitana"/>
    <n v="13401"/>
    <s v="San Bernardo"/>
    <n v="100105"/>
    <s v="Frutos secos"/>
    <x v="25"/>
    <x v="25"/>
    <n v="2"/>
    <s v="Industrial"/>
    <n v="20"/>
    <s v="Procesadora de fruta seca"/>
    <n v="5"/>
  </r>
  <r>
    <n v="13"/>
    <s v="Metropolitana"/>
    <n v="13203"/>
    <s v="San José de Maipo"/>
    <n v="100105"/>
    <s v="Frutos secos"/>
    <x v="25"/>
    <x v="25"/>
    <n v="1"/>
    <s v="Artesanal"/>
    <n v="20"/>
    <s v="Procesadora de fruta seca"/>
    <n v="2"/>
  </r>
  <r>
    <n v="13"/>
    <s v="Metropolitana"/>
    <n v="13203"/>
    <s v="San José de Maipo"/>
    <n v="100105"/>
    <s v="Frutos secos"/>
    <x v="25"/>
    <x v="25"/>
    <n v="1"/>
    <s v="Artesanal"/>
    <n v="20"/>
    <s v="Procesadora de fruta seca"/>
    <n v="2"/>
  </r>
  <r>
    <n v="13"/>
    <s v="Metropolitana"/>
    <n v="13601"/>
    <s v="Talagante"/>
    <n v="100105"/>
    <s v="Frutos secos"/>
    <x v="25"/>
    <x v="25"/>
    <n v="1"/>
    <s v="Artesanal"/>
    <n v="20"/>
    <s v="Procesadora de fruta seca"/>
    <n v="5"/>
  </r>
  <r>
    <n v="13"/>
    <s v="Metropolitana"/>
    <n v="13303"/>
    <s v="Tiltil"/>
    <n v="100105"/>
    <s v="Frutos secos"/>
    <x v="25"/>
    <x v="25"/>
    <n v="1"/>
    <s v="Artesanal"/>
    <n v="20"/>
    <s v="Procesadora de fruta seca"/>
    <n v="2"/>
  </r>
  <r>
    <n v="13"/>
    <s v="Metropolitana"/>
    <n v="13402"/>
    <s v="Buin"/>
    <n v="100107"/>
    <s v="Otros"/>
    <x v="24"/>
    <x v="24"/>
    <n v="1"/>
    <s v="Artesanal"/>
    <n v="20"/>
    <s v="Procesadora de fruta seca"/>
    <n v="7"/>
  </r>
  <r>
    <n v="13"/>
    <s v="Metropolitana"/>
    <n v="13402"/>
    <s v="Buin"/>
    <n v="100107"/>
    <s v="Otros"/>
    <x v="24"/>
    <x v="24"/>
    <n v="1"/>
    <s v="Artesanal"/>
    <n v="20"/>
    <s v="Procesadora de fruta seca"/>
    <n v="7"/>
  </r>
  <r>
    <n v="13"/>
    <s v="Metropolitana"/>
    <n v="13402"/>
    <s v="Buin"/>
    <n v="100107"/>
    <s v="Otros"/>
    <x v="24"/>
    <x v="24"/>
    <n v="1"/>
    <s v="Artesanal"/>
    <n v="20"/>
    <s v="Procesadora de fruta seca"/>
    <n v="7"/>
  </r>
  <r>
    <n v="13"/>
    <s v="Metropolitana"/>
    <n v="13402"/>
    <s v="Buin"/>
    <n v="100107"/>
    <s v="Otros"/>
    <x v="24"/>
    <x v="24"/>
    <n v="1"/>
    <s v="Artesanal"/>
    <n v="20"/>
    <s v="Procesadora de fruta seca"/>
    <n v="7"/>
  </r>
  <r>
    <n v="13"/>
    <s v="Metropolitana"/>
    <n v="13402"/>
    <s v="Buin"/>
    <n v="100107"/>
    <s v="Otros"/>
    <x v="24"/>
    <x v="24"/>
    <n v="2"/>
    <s v="Industrial"/>
    <n v="20"/>
    <s v="Procesadora de fruta seca"/>
    <n v="6"/>
  </r>
  <r>
    <n v="13"/>
    <s v="Metropolitana"/>
    <n v="13402"/>
    <s v="Buin"/>
    <n v="100107"/>
    <s v="Otros"/>
    <x v="24"/>
    <x v="24"/>
    <n v="2"/>
    <s v="Industrial"/>
    <n v="20"/>
    <s v="Procesadora de fruta seca"/>
    <n v="5"/>
  </r>
  <r>
    <n v="13"/>
    <s v="Metropolitana"/>
    <n v="13402"/>
    <s v="Buin"/>
    <n v="100107"/>
    <s v="Otros"/>
    <x v="24"/>
    <x v="24"/>
    <n v="2"/>
    <s v="Industrial"/>
    <n v="20"/>
    <s v="Procesadora de fruta seca"/>
    <n v="5"/>
  </r>
  <r>
    <n v="13"/>
    <s v="Metropolitana"/>
    <n v="13402"/>
    <s v="Buin"/>
    <n v="100107"/>
    <s v="Otros"/>
    <x v="24"/>
    <x v="24"/>
    <n v="2"/>
    <s v="Industrial"/>
    <n v="20"/>
    <s v="Procesadora de fruta seca"/>
    <n v="2"/>
  </r>
  <r>
    <n v="13"/>
    <s v="Metropolitana"/>
    <n v="13402"/>
    <s v="Buin"/>
    <n v="100107"/>
    <s v="Otros"/>
    <x v="24"/>
    <x v="24"/>
    <n v="2"/>
    <s v="Industrial"/>
    <n v="20"/>
    <s v="Procesadora de fruta seca"/>
    <n v="7"/>
  </r>
  <r>
    <n v="13"/>
    <s v="Metropolitana"/>
    <n v="13402"/>
    <s v="Buin"/>
    <n v="100107"/>
    <s v="Otros"/>
    <x v="24"/>
    <x v="24"/>
    <n v="2"/>
    <s v="Industrial"/>
    <n v="20"/>
    <s v="Procesadora de fruta seca"/>
    <n v="7"/>
  </r>
  <r>
    <n v="13"/>
    <s v="Metropolitana"/>
    <n v="13402"/>
    <s v="Buin"/>
    <n v="100107"/>
    <s v="Otros"/>
    <x v="24"/>
    <x v="24"/>
    <n v="2"/>
    <s v="Industrial"/>
    <n v="20"/>
    <s v="Procesadora de fruta seca"/>
    <n v="7"/>
  </r>
  <r>
    <n v="13"/>
    <s v="Metropolitana"/>
    <n v="13402"/>
    <s v="Buin"/>
    <n v="100107"/>
    <s v="Otros"/>
    <x v="24"/>
    <x v="24"/>
    <n v="2"/>
    <s v="Industrial"/>
    <n v="20"/>
    <s v="Procesadora de fruta seca"/>
    <n v="7"/>
  </r>
  <r>
    <n v="13"/>
    <s v="Metropolitana"/>
    <n v="13402"/>
    <s v="Buin"/>
    <n v="100107"/>
    <s v="Otros"/>
    <x v="24"/>
    <x v="24"/>
    <n v="2"/>
    <s v="Industrial"/>
    <n v="20"/>
    <s v="Procesadora de fruta seca"/>
    <n v="7"/>
  </r>
  <r>
    <n v="13"/>
    <s v="Metropolitana"/>
    <n v="13402"/>
    <s v="Buin"/>
    <n v="100107"/>
    <s v="Otros"/>
    <x v="24"/>
    <x v="24"/>
    <n v="2"/>
    <s v="Industrial"/>
    <n v="20"/>
    <s v="Procesadora de fruta seca"/>
    <n v="7"/>
  </r>
  <r>
    <n v="13"/>
    <s v="Metropolitana"/>
    <n v="13402"/>
    <s v="Buin"/>
    <n v="100107"/>
    <s v="Otros"/>
    <x v="24"/>
    <x v="24"/>
    <n v="2"/>
    <s v="Industrial"/>
    <n v="20"/>
    <s v="Procesadora de fruta seca"/>
    <n v="7"/>
  </r>
  <r>
    <n v="13"/>
    <s v="Metropolitana"/>
    <n v="13402"/>
    <s v="Buin"/>
    <n v="100107"/>
    <s v="Otros"/>
    <x v="24"/>
    <x v="24"/>
    <n v="2"/>
    <s v="Industrial"/>
    <n v="20"/>
    <s v="Procesadora de fruta seca"/>
    <n v="7"/>
  </r>
  <r>
    <n v="13"/>
    <s v="Metropolitana"/>
    <n v="13402"/>
    <s v="Buin"/>
    <n v="100107"/>
    <s v="Otros"/>
    <x v="24"/>
    <x v="24"/>
    <n v="2"/>
    <s v="Industrial"/>
    <n v="20"/>
    <s v="Procesadora de fruta seca"/>
    <n v="7"/>
  </r>
  <r>
    <n v="13"/>
    <s v="Metropolitana"/>
    <n v="13402"/>
    <s v="Buin"/>
    <n v="100107"/>
    <s v="Otros"/>
    <x v="24"/>
    <x v="24"/>
    <n v="2"/>
    <s v="Industrial"/>
    <n v="20"/>
    <s v="Procesadora de fruta seca"/>
    <n v="7"/>
  </r>
  <r>
    <n v="13"/>
    <s v="Metropolitana"/>
    <n v="13402"/>
    <s v="Buin"/>
    <n v="100107"/>
    <s v="Otros"/>
    <x v="24"/>
    <x v="24"/>
    <n v="2"/>
    <s v="Industrial"/>
    <n v="20"/>
    <s v="Procesadora de fruta seca"/>
    <n v="7"/>
  </r>
  <r>
    <n v="13"/>
    <s v="Metropolitana"/>
    <n v="13403"/>
    <s v="Calera de Tango"/>
    <n v="100107"/>
    <s v="Otros"/>
    <x v="24"/>
    <x v="24"/>
    <n v="2"/>
    <s v="Industrial"/>
    <n v="20"/>
    <s v="Procesadora de fruta seca"/>
    <n v="7"/>
  </r>
  <r>
    <n v="13"/>
    <s v="Metropolitana"/>
    <n v="13403"/>
    <s v="Calera de Tango"/>
    <n v="100107"/>
    <s v="Otros"/>
    <x v="24"/>
    <x v="24"/>
    <n v="2"/>
    <s v="Industrial"/>
    <n v="20"/>
    <s v="Procesadora de fruta seca"/>
    <n v="7"/>
  </r>
  <r>
    <n v="13"/>
    <s v="Metropolitana"/>
    <n v="13403"/>
    <s v="Calera de Tango"/>
    <n v="100107"/>
    <s v="Otros"/>
    <x v="24"/>
    <x v="24"/>
    <n v="2"/>
    <s v="Industrial"/>
    <n v="20"/>
    <s v="Procesadora de fruta seca"/>
    <n v="7"/>
  </r>
  <r>
    <n v="13"/>
    <s v="Metropolitana"/>
    <n v="13403"/>
    <s v="Calera de Tango"/>
    <n v="100107"/>
    <s v="Otros"/>
    <x v="24"/>
    <x v="24"/>
    <n v="2"/>
    <s v="Industrial"/>
    <n v="20"/>
    <s v="Procesadora de fruta seca"/>
    <n v="7"/>
  </r>
  <r>
    <n v="13"/>
    <s v="Metropolitana"/>
    <n v="13403"/>
    <s v="Calera de Tango"/>
    <n v="100107"/>
    <s v="Otros"/>
    <x v="24"/>
    <x v="24"/>
    <n v="2"/>
    <s v="Industrial"/>
    <n v="20"/>
    <s v="Procesadora de fruta seca"/>
    <n v="7"/>
  </r>
  <r>
    <n v="13"/>
    <s v="Metropolitana"/>
    <n v="13403"/>
    <s v="Calera de Tango"/>
    <n v="100107"/>
    <s v="Otros"/>
    <x v="24"/>
    <x v="24"/>
    <n v="2"/>
    <s v="Industrial"/>
    <n v="20"/>
    <s v="Procesadora de fruta seca"/>
    <n v="7"/>
  </r>
  <r>
    <n v="13"/>
    <s v="Metropolitana"/>
    <n v="13503"/>
    <s v="Curacaví"/>
    <n v="100107"/>
    <s v="Otros"/>
    <x v="24"/>
    <x v="24"/>
    <n v="1"/>
    <s v="Artesanal"/>
    <n v="20"/>
    <s v="Procesadora de fruta seca"/>
    <n v="7"/>
  </r>
  <r>
    <n v="13"/>
    <s v="Metropolitana"/>
    <n v="13503"/>
    <s v="Curacaví"/>
    <n v="100107"/>
    <s v="Otros"/>
    <x v="24"/>
    <x v="24"/>
    <n v="1"/>
    <s v="Artesanal"/>
    <n v="20"/>
    <s v="Procesadora de fruta seca"/>
    <n v="7"/>
  </r>
  <r>
    <n v="13"/>
    <s v="Metropolitana"/>
    <n v="13503"/>
    <s v="Curacaví"/>
    <n v="100107"/>
    <s v="Otros"/>
    <x v="24"/>
    <x v="24"/>
    <n v="1"/>
    <s v="Artesanal"/>
    <n v="20"/>
    <s v="Procesadora de fruta seca"/>
    <n v="7"/>
  </r>
  <r>
    <n v="13"/>
    <s v="Metropolitana"/>
    <n v="13503"/>
    <s v="Curacaví"/>
    <n v="100107"/>
    <s v="Otros"/>
    <x v="24"/>
    <x v="24"/>
    <n v="2"/>
    <s v="Industrial"/>
    <n v="20"/>
    <s v="Procesadora de fruta seca"/>
    <n v="5"/>
  </r>
  <r>
    <n v="13"/>
    <s v="Metropolitana"/>
    <n v="13503"/>
    <s v="Curacaví"/>
    <n v="100107"/>
    <s v="Otros"/>
    <x v="24"/>
    <x v="24"/>
    <n v="2"/>
    <s v="Industrial"/>
    <n v="20"/>
    <s v="Procesadora de fruta seca"/>
    <n v="7"/>
  </r>
  <r>
    <n v="13"/>
    <s v="Metropolitana"/>
    <n v="13503"/>
    <s v="Curacaví"/>
    <n v="100107"/>
    <s v="Otros"/>
    <x v="24"/>
    <x v="24"/>
    <n v="2"/>
    <s v="Industrial"/>
    <n v="20"/>
    <s v="Procesadora de fruta seca"/>
    <n v="7"/>
  </r>
  <r>
    <n v="13"/>
    <s v="Metropolitana"/>
    <n v="13602"/>
    <s v="El Monte"/>
    <n v="100107"/>
    <s v="Otros"/>
    <x v="24"/>
    <x v="24"/>
    <n v="2"/>
    <s v="Industrial"/>
    <n v="20"/>
    <s v="Procesadora de fruta seca"/>
    <n v="6"/>
  </r>
  <r>
    <n v="13"/>
    <s v="Metropolitana"/>
    <n v="13602"/>
    <s v="El Monte"/>
    <n v="100107"/>
    <s v="Otros"/>
    <x v="24"/>
    <x v="24"/>
    <n v="2"/>
    <s v="Industrial"/>
    <n v="20"/>
    <s v="Procesadora de fruta seca"/>
    <n v="7"/>
  </r>
  <r>
    <n v="13"/>
    <s v="Metropolitana"/>
    <n v="13603"/>
    <s v="Isla de Maipo"/>
    <n v="100107"/>
    <s v="Otros"/>
    <x v="24"/>
    <x v="24"/>
    <n v="2"/>
    <s v="Industrial"/>
    <n v="20"/>
    <s v="Procesadora de fruta seca"/>
    <n v="6"/>
  </r>
  <r>
    <n v="13"/>
    <s v="Metropolitana"/>
    <n v="13603"/>
    <s v="Isla de Maipo"/>
    <n v="100107"/>
    <s v="Otros"/>
    <x v="24"/>
    <x v="24"/>
    <n v="2"/>
    <s v="Industrial"/>
    <n v="20"/>
    <s v="Procesadora de fruta seca"/>
    <n v="5"/>
  </r>
  <r>
    <n v="13"/>
    <s v="Metropolitana"/>
    <n v="13603"/>
    <s v="Isla de Maipo"/>
    <n v="100107"/>
    <s v="Otros"/>
    <x v="24"/>
    <x v="24"/>
    <n v="2"/>
    <s v="Industrial"/>
    <n v="20"/>
    <s v="Procesadora de fruta seca"/>
    <n v="7"/>
  </r>
  <r>
    <n v="13"/>
    <s v="Metropolitana"/>
    <n v="13603"/>
    <s v="Isla de Maipo"/>
    <n v="100107"/>
    <s v="Otros"/>
    <x v="24"/>
    <x v="24"/>
    <n v="2"/>
    <s v="Industrial"/>
    <n v="20"/>
    <s v="Procesadora de fruta seca"/>
    <n v="7"/>
  </r>
  <r>
    <n v="13"/>
    <s v="Metropolitana"/>
    <n v="13302"/>
    <s v="Lampa"/>
    <n v="100107"/>
    <s v="Otros"/>
    <x v="24"/>
    <x v="24"/>
    <n v="2"/>
    <s v="Industrial"/>
    <n v="20"/>
    <s v="Procesadora de fruta seca"/>
    <n v="2"/>
  </r>
  <r>
    <n v="13"/>
    <s v="Metropolitana"/>
    <n v="13504"/>
    <s v="María Pinto"/>
    <n v="100107"/>
    <s v="Otros"/>
    <x v="24"/>
    <x v="24"/>
    <n v="1"/>
    <s v="Artesanal"/>
    <n v="20"/>
    <s v="Procesadora de fruta seca"/>
    <n v="7"/>
  </r>
  <r>
    <n v="13"/>
    <s v="Metropolitana"/>
    <n v="13504"/>
    <s v="María Pinto"/>
    <n v="100107"/>
    <s v="Otros"/>
    <x v="24"/>
    <x v="24"/>
    <n v="2"/>
    <s v="Industrial"/>
    <n v="20"/>
    <s v="Procesadora de fruta seca"/>
    <n v="7"/>
  </r>
  <r>
    <n v="13"/>
    <s v="Metropolitana"/>
    <n v="13501"/>
    <s v="Melipilla"/>
    <n v="100107"/>
    <s v="Otros"/>
    <x v="24"/>
    <x v="24"/>
    <n v="1"/>
    <s v="Artesanal"/>
    <n v="20"/>
    <s v="Procesadora de fruta seca"/>
    <n v="2"/>
  </r>
  <r>
    <n v="13"/>
    <s v="Metropolitana"/>
    <n v="13501"/>
    <s v="Melipilla"/>
    <n v="100107"/>
    <s v="Otros"/>
    <x v="24"/>
    <x v="24"/>
    <n v="1"/>
    <s v="Artesanal"/>
    <n v="20"/>
    <s v="Procesadora de fruta seca"/>
    <n v="7"/>
  </r>
  <r>
    <n v="13"/>
    <s v="Metropolitana"/>
    <n v="13501"/>
    <s v="Melipilla"/>
    <n v="100107"/>
    <s v="Otros"/>
    <x v="24"/>
    <x v="24"/>
    <n v="2"/>
    <s v="Industrial"/>
    <n v="20"/>
    <s v="Procesadora de fruta seca"/>
    <n v="2"/>
  </r>
  <r>
    <n v="13"/>
    <s v="Metropolitana"/>
    <n v="13501"/>
    <s v="Melipilla"/>
    <n v="100107"/>
    <s v="Otros"/>
    <x v="24"/>
    <x v="24"/>
    <n v="2"/>
    <s v="Industrial"/>
    <n v="20"/>
    <s v="Procesadora de fruta seca"/>
    <n v="2"/>
  </r>
  <r>
    <n v="13"/>
    <s v="Metropolitana"/>
    <n v="13501"/>
    <s v="Melipilla"/>
    <n v="100107"/>
    <s v="Otros"/>
    <x v="24"/>
    <x v="24"/>
    <n v="2"/>
    <s v="Industrial"/>
    <n v="20"/>
    <s v="Procesadora de fruta seca"/>
    <n v="2"/>
  </r>
  <r>
    <n v="13"/>
    <s v="Metropolitana"/>
    <n v="13501"/>
    <s v="Melipilla"/>
    <n v="100107"/>
    <s v="Otros"/>
    <x v="24"/>
    <x v="24"/>
    <n v="2"/>
    <s v="Industrial"/>
    <n v="20"/>
    <s v="Procesadora de fruta seca"/>
    <n v="2"/>
  </r>
  <r>
    <n v="13"/>
    <s v="Metropolitana"/>
    <n v="13501"/>
    <s v="Melipilla"/>
    <n v="100107"/>
    <s v="Otros"/>
    <x v="24"/>
    <x v="24"/>
    <n v="2"/>
    <s v="Industrial"/>
    <n v="20"/>
    <s v="Procesadora de fruta seca"/>
    <n v="2"/>
  </r>
  <r>
    <n v="13"/>
    <s v="Metropolitana"/>
    <n v="13501"/>
    <s v="Melipilla"/>
    <n v="100107"/>
    <s v="Otros"/>
    <x v="24"/>
    <x v="24"/>
    <n v="2"/>
    <s v="Industrial"/>
    <n v="20"/>
    <s v="Procesadora de fruta seca"/>
    <n v="7"/>
  </r>
  <r>
    <n v="13"/>
    <s v="Metropolitana"/>
    <n v="13501"/>
    <s v="Melipilla"/>
    <n v="100107"/>
    <s v="Otros"/>
    <x v="24"/>
    <x v="24"/>
    <n v="2"/>
    <s v="Industrial"/>
    <n v="20"/>
    <s v="Procesadora de fruta seca"/>
    <n v="7"/>
  </r>
  <r>
    <n v="13"/>
    <s v="Metropolitana"/>
    <n v="13604"/>
    <s v="Padre Hurtado"/>
    <n v="100107"/>
    <s v="Otros"/>
    <x v="24"/>
    <x v="24"/>
    <n v="2"/>
    <s v="Industrial"/>
    <n v="20"/>
    <s v="Procesadora de fruta seca"/>
    <n v="5"/>
  </r>
  <r>
    <n v="13"/>
    <s v="Metropolitana"/>
    <n v="13604"/>
    <s v="Padre Hurtado"/>
    <n v="100107"/>
    <s v="Otros"/>
    <x v="24"/>
    <x v="24"/>
    <n v="2"/>
    <s v="Industrial"/>
    <n v="20"/>
    <s v="Procesadora de fruta seca"/>
    <n v="7"/>
  </r>
  <r>
    <n v="13"/>
    <s v="Metropolitana"/>
    <n v="13604"/>
    <s v="Padre Hurtado"/>
    <n v="100107"/>
    <s v="Otros"/>
    <x v="24"/>
    <x v="24"/>
    <n v="2"/>
    <s v="Industrial"/>
    <n v="20"/>
    <s v="Procesadora de fruta seca"/>
    <n v="7"/>
  </r>
  <r>
    <n v="13"/>
    <s v="Metropolitana"/>
    <n v="13404"/>
    <s v="Paine"/>
    <n v="100107"/>
    <s v="Otros"/>
    <x v="24"/>
    <x v="24"/>
    <n v="1"/>
    <s v="Artesanal"/>
    <n v="20"/>
    <s v="Procesadora de fruta seca"/>
    <n v="5"/>
  </r>
  <r>
    <n v="13"/>
    <s v="Metropolitana"/>
    <n v="13404"/>
    <s v="Paine"/>
    <n v="100107"/>
    <s v="Otros"/>
    <x v="24"/>
    <x v="24"/>
    <n v="1"/>
    <s v="Artesanal"/>
    <n v="20"/>
    <s v="Procesadora de fruta seca"/>
    <n v="2"/>
  </r>
  <r>
    <n v="13"/>
    <s v="Metropolitana"/>
    <n v="13404"/>
    <s v="Paine"/>
    <n v="100107"/>
    <s v="Otros"/>
    <x v="24"/>
    <x v="24"/>
    <n v="1"/>
    <s v="Artesanal"/>
    <n v="20"/>
    <s v="Procesadora de fruta seca"/>
    <n v="7"/>
  </r>
  <r>
    <n v="13"/>
    <s v="Metropolitana"/>
    <n v="13404"/>
    <s v="Paine"/>
    <n v="100107"/>
    <s v="Otros"/>
    <x v="24"/>
    <x v="24"/>
    <n v="1"/>
    <s v="Artesanal"/>
    <n v="20"/>
    <s v="Procesadora de fruta seca"/>
    <n v="7"/>
  </r>
  <r>
    <n v="13"/>
    <s v="Metropolitana"/>
    <n v="13404"/>
    <s v="Paine"/>
    <n v="100107"/>
    <s v="Otros"/>
    <x v="24"/>
    <x v="24"/>
    <n v="1"/>
    <s v="Artesanal"/>
    <n v="20"/>
    <s v="Procesadora de fruta seca"/>
    <n v="7"/>
  </r>
  <r>
    <n v="13"/>
    <s v="Metropolitana"/>
    <n v="13404"/>
    <s v="Paine"/>
    <n v="100107"/>
    <s v="Otros"/>
    <x v="24"/>
    <x v="24"/>
    <n v="2"/>
    <s v="Industrial"/>
    <n v="20"/>
    <s v="Procesadora de fruta seca"/>
    <n v="5"/>
  </r>
  <r>
    <n v="13"/>
    <s v="Metropolitana"/>
    <n v="13404"/>
    <s v="Paine"/>
    <n v="100107"/>
    <s v="Otros"/>
    <x v="24"/>
    <x v="24"/>
    <n v="2"/>
    <s v="Industrial"/>
    <n v="20"/>
    <s v="Procesadora de fruta seca"/>
    <n v="5"/>
  </r>
  <r>
    <n v="13"/>
    <s v="Metropolitana"/>
    <n v="13404"/>
    <s v="Paine"/>
    <n v="100107"/>
    <s v="Otros"/>
    <x v="24"/>
    <x v="24"/>
    <n v="2"/>
    <s v="Industrial"/>
    <n v="20"/>
    <s v="Procesadora de fruta seca"/>
    <n v="5"/>
  </r>
  <r>
    <n v="13"/>
    <s v="Metropolitana"/>
    <n v="13404"/>
    <s v="Paine"/>
    <n v="100107"/>
    <s v="Otros"/>
    <x v="24"/>
    <x v="24"/>
    <n v="2"/>
    <s v="Industrial"/>
    <n v="20"/>
    <s v="Procesadora de fruta seca"/>
    <n v="5"/>
  </r>
  <r>
    <n v="13"/>
    <s v="Metropolitana"/>
    <n v="13404"/>
    <s v="Paine"/>
    <n v="100107"/>
    <s v="Otros"/>
    <x v="24"/>
    <x v="24"/>
    <n v="2"/>
    <s v="Industrial"/>
    <n v="20"/>
    <s v="Procesadora de fruta seca"/>
    <n v="5"/>
  </r>
  <r>
    <n v="13"/>
    <s v="Metropolitana"/>
    <n v="13404"/>
    <s v="Paine"/>
    <n v="100107"/>
    <s v="Otros"/>
    <x v="24"/>
    <x v="24"/>
    <n v="2"/>
    <s v="Industrial"/>
    <n v="20"/>
    <s v="Procesadora de fruta seca"/>
    <n v="2"/>
  </r>
  <r>
    <n v="13"/>
    <s v="Metropolitana"/>
    <n v="13404"/>
    <s v="Paine"/>
    <n v="100107"/>
    <s v="Otros"/>
    <x v="24"/>
    <x v="24"/>
    <n v="2"/>
    <s v="Industrial"/>
    <n v="20"/>
    <s v="Procesadora de fruta seca"/>
    <n v="7"/>
  </r>
  <r>
    <n v="13"/>
    <s v="Metropolitana"/>
    <n v="13404"/>
    <s v="Paine"/>
    <n v="100107"/>
    <s v="Otros"/>
    <x v="24"/>
    <x v="24"/>
    <n v="2"/>
    <s v="Industrial"/>
    <n v="20"/>
    <s v="Procesadora de fruta seca"/>
    <n v="7"/>
  </r>
  <r>
    <n v="13"/>
    <s v="Metropolitana"/>
    <n v="13404"/>
    <s v="Paine"/>
    <n v="100107"/>
    <s v="Otros"/>
    <x v="24"/>
    <x v="24"/>
    <n v="2"/>
    <s v="Industrial"/>
    <n v="20"/>
    <s v="Procesadora de fruta seca"/>
    <n v="7"/>
  </r>
  <r>
    <n v="13"/>
    <s v="Metropolitana"/>
    <n v="13404"/>
    <s v="Paine"/>
    <n v="100107"/>
    <s v="Otros"/>
    <x v="24"/>
    <x v="24"/>
    <n v="2"/>
    <s v="Industrial"/>
    <n v="20"/>
    <s v="Procesadora de fruta seca"/>
    <n v="7"/>
  </r>
  <r>
    <n v="13"/>
    <s v="Metropolitana"/>
    <n v="13404"/>
    <s v="Paine"/>
    <n v="100107"/>
    <s v="Otros"/>
    <x v="24"/>
    <x v="24"/>
    <n v="2"/>
    <s v="Industrial"/>
    <n v="20"/>
    <s v="Procesadora de fruta seca"/>
    <n v="7"/>
  </r>
  <r>
    <n v="13"/>
    <s v="Metropolitana"/>
    <n v="13404"/>
    <s v="Paine"/>
    <n v="100107"/>
    <s v="Otros"/>
    <x v="24"/>
    <x v="24"/>
    <n v="2"/>
    <s v="Industrial"/>
    <n v="20"/>
    <s v="Procesadora de fruta seca"/>
    <n v="7"/>
  </r>
  <r>
    <n v="13"/>
    <s v="Metropolitana"/>
    <n v="13404"/>
    <s v="Paine"/>
    <n v="100107"/>
    <s v="Otros"/>
    <x v="24"/>
    <x v="24"/>
    <n v="2"/>
    <s v="Industrial"/>
    <n v="20"/>
    <s v="Procesadora de fruta seca"/>
    <n v="7"/>
  </r>
  <r>
    <n v="13"/>
    <s v="Metropolitana"/>
    <n v="13404"/>
    <s v="Paine"/>
    <n v="100107"/>
    <s v="Otros"/>
    <x v="24"/>
    <x v="24"/>
    <n v="2"/>
    <s v="Industrial"/>
    <n v="20"/>
    <s v="Procesadora de fruta seca"/>
    <n v="7"/>
  </r>
  <r>
    <n v="13"/>
    <s v="Metropolitana"/>
    <n v="13605"/>
    <s v="Peñaflor"/>
    <n v="100107"/>
    <s v="Otros"/>
    <x v="24"/>
    <x v="24"/>
    <n v="2"/>
    <s v="Industrial"/>
    <n v="20"/>
    <s v="Procesadora de fruta seca"/>
    <n v="5"/>
  </r>
  <r>
    <n v="13"/>
    <s v="Metropolitana"/>
    <n v="13605"/>
    <s v="Peñaflor"/>
    <n v="100107"/>
    <s v="Otros"/>
    <x v="24"/>
    <x v="24"/>
    <n v="2"/>
    <s v="Industrial"/>
    <n v="20"/>
    <s v="Procesadora de fruta seca"/>
    <n v="5"/>
  </r>
  <r>
    <n v="13"/>
    <s v="Metropolitana"/>
    <n v="13605"/>
    <s v="Peñaflor"/>
    <n v="100107"/>
    <s v="Otros"/>
    <x v="24"/>
    <x v="24"/>
    <n v="2"/>
    <s v="Industrial"/>
    <n v="20"/>
    <s v="Procesadora de fruta seca"/>
    <n v="5"/>
  </r>
  <r>
    <n v="13"/>
    <s v="Metropolitana"/>
    <n v="13605"/>
    <s v="Peñaflor"/>
    <n v="100107"/>
    <s v="Otros"/>
    <x v="24"/>
    <x v="24"/>
    <n v="2"/>
    <s v="Industrial"/>
    <n v="20"/>
    <s v="Procesadora de fruta seca"/>
    <n v="7"/>
  </r>
  <r>
    <n v="13"/>
    <s v="Metropolitana"/>
    <n v="13202"/>
    <s v="Pirque"/>
    <n v="100107"/>
    <s v="Otros"/>
    <x v="24"/>
    <x v="24"/>
    <n v="1"/>
    <s v="Artesanal"/>
    <n v="20"/>
    <s v="Procesadora de fruta seca"/>
    <n v="6"/>
  </r>
  <r>
    <n v="13"/>
    <s v="Metropolitana"/>
    <n v="13202"/>
    <s v="Pirque"/>
    <n v="100107"/>
    <s v="Otros"/>
    <x v="24"/>
    <x v="24"/>
    <n v="1"/>
    <s v="Artesanal"/>
    <n v="20"/>
    <s v="Procesadora de fruta seca"/>
    <n v="6"/>
  </r>
  <r>
    <n v="13"/>
    <s v="Metropolitana"/>
    <n v="13202"/>
    <s v="Pirque"/>
    <n v="100107"/>
    <s v="Otros"/>
    <x v="24"/>
    <x v="24"/>
    <n v="1"/>
    <s v="Artesanal"/>
    <n v="20"/>
    <s v="Procesadora de fruta seca"/>
    <n v="2"/>
  </r>
  <r>
    <n v="13"/>
    <s v="Metropolitana"/>
    <n v="13202"/>
    <s v="Pirque"/>
    <n v="100107"/>
    <s v="Otros"/>
    <x v="24"/>
    <x v="24"/>
    <n v="1"/>
    <s v="Artesanal"/>
    <n v="20"/>
    <s v="Procesadora de fruta seca"/>
    <n v="7"/>
  </r>
  <r>
    <n v="13"/>
    <s v="Metropolitana"/>
    <n v="13202"/>
    <s v="Pirque"/>
    <n v="100107"/>
    <s v="Otros"/>
    <x v="24"/>
    <x v="24"/>
    <n v="1"/>
    <s v="Artesanal"/>
    <n v="20"/>
    <s v="Procesadora de fruta seca"/>
    <n v="7"/>
  </r>
  <r>
    <n v="13"/>
    <s v="Metropolitana"/>
    <n v="13202"/>
    <s v="Pirque"/>
    <n v="100107"/>
    <s v="Otros"/>
    <x v="24"/>
    <x v="24"/>
    <n v="1"/>
    <s v="Artesanal"/>
    <n v="20"/>
    <s v="Procesadora de fruta seca"/>
    <n v="7"/>
  </r>
  <r>
    <n v="13"/>
    <s v="Metropolitana"/>
    <n v="13202"/>
    <s v="Pirque"/>
    <n v="100107"/>
    <s v="Otros"/>
    <x v="24"/>
    <x v="24"/>
    <n v="1"/>
    <s v="Artesanal"/>
    <n v="20"/>
    <s v="Procesadora de fruta seca"/>
    <n v="7"/>
  </r>
  <r>
    <n v="13"/>
    <s v="Metropolitana"/>
    <n v="13202"/>
    <s v="Pirque"/>
    <n v="100107"/>
    <s v="Otros"/>
    <x v="24"/>
    <x v="24"/>
    <n v="1"/>
    <s v="Artesanal"/>
    <n v="20"/>
    <s v="Procesadora de fruta seca"/>
    <n v="7"/>
  </r>
  <r>
    <n v="13"/>
    <s v="Metropolitana"/>
    <n v="13202"/>
    <s v="Pirque"/>
    <n v="100107"/>
    <s v="Otros"/>
    <x v="24"/>
    <x v="24"/>
    <n v="1"/>
    <s v="Artesanal"/>
    <n v="20"/>
    <s v="Procesadora de fruta seca"/>
    <n v="7"/>
  </r>
  <r>
    <n v="13"/>
    <s v="Metropolitana"/>
    <n v="13202"/>
    <s v="Pirque"/>
    <n v="100107"/>
    <s v="Otros"/>
    <x v="24"/>
    <x v="24"/>
    <n v="1"/>
    <s v="Artesanal"/>
    <n v="20"/>
    <s v="Procesadora de fruta seca"/>
    <n v="7"/>
  </r>
  <r>
    <n v="13"/>
    <s v="Metropolitana"/>
    <n v="13202"/>
    <s v="Pirque"/>
    <n v="100107"/>
    <s v="Otros"/>
    <x v="24"/>
    <x v="24"/>
    <n v="2"/>
    <s v="Industrial"/>
    <n v="20"/>
    <s v="Procesadora de fruta seca"/>
    <n v="7"/>
  </r>
  <r>
    <n v="13"/>
    <s v="Metropolitana"/>
    <n v="13202"/>
    <s v="Pirque"/>
    <n v="100107"/>
    <s v="Otros"/>
    <x v="24"/>
    <x v="24"/>
    <n v="2"/>
    <s v="Industrial"/>
    <n v="20"/>
    <s v="Procesadora de fruta seca"/>
    <n v="7"/>
  </r>
  <r>
    <n v="13"/>
    <s v="Metropolitana"/>
    <n v="13201"/>
    <s v="Puente Alto"/>
    <n v="100107"/>
    <s v="Otros"/>
    <x v="24"/>
    <x v="24"/>
    <n v="1"/>
    <s v="Artesanal"/>
    <n v="20"/>
    <s v="Procesadora de fruta seca"/>
    <n v="4"/>
  </r>
  <r>
    <n v="13"/>
    <s v="Metropolitana"/>
    <n v="13128"/>
    <s v="Renca"/>
    <n v="100107"/>
    <s v="Otros"/>
    <x v="24"/>
    <x v="24"/>
    <n v="2"/>
    <s v="Industrial"/>
    <n v="20"/>
    <s v="Procesadora de fruta seca"/>
    <n v="2"/>
  </r>
  <r>
    <n v="13"/>
    <s v="Metropolitana"/>
    <n v="13401"/>
    <s v="San Bernardo"/>
    <n v="100107"/>
    <s v="Otros"/>
    <x v="24"/>
    <x v="24"/>
    <n v="1"/>
    <s v="Artesanal"/>
    <n v="20"/>
    <s v="Procesadora de fruta seca"/>
    <n v="7"/>
  </r>
  <r>
    <n v="13"/>
    <s v="Metropolitana"/>
    <n v="13401"/>
    <s v="San Bernardo"/>
    <n v="100107"/>
    <s v="Otros"/>
    <x v="24"/>
    <x v="24"/>
    <n v="2"/>
    <s v="Industrial"/>
    <n v="20"/>
    <s v="Procesadora de fruta seca"/>
    <n v="6"/>
  </r>
  <r>
    <n v="13"/>
    <s v="Metropolitana"/>
    <n v="13401"/>
    <s v="San Bernardo"/>
    <n v="100107"/>
    <s v="Otros"/>
    <x v="24"/>
    <x v="24"/>
    <n v="2"/>
    <s v="Industrial"/>
    <n v="20"/>
    <s v="Procesadora de fruta seca"/>
    <n v="6"/>
  </r>
  <r>
    <n v="13"/>
    <s v="Metropolitana"/>
    <n v="13401"/>
    <s v="San Bernardo"/>
    <n v="100107"/>
    <s v="Otros"/>
    <x v="24"/>
    <x v="24"/>
    <n v="2"/>
    <s v="Industrial"/>
    <n v="20"/>
    <s v="Procesadora de fruta seca"/>
    <n v="1"/>
  </r>
  <r>
    <n v="13"/>
    <s v="Metropolitana"/>
    <n v="13401"/>
    <s v="San Bernardo"/>
    <n v="100107"/>
    <s v="Otros"/>
    <x v="24"/>
    <x v="24"/>
    <n v="2"/>
    <s v="Industrial"/>
    <n v="20"/>
    <s v="Procesadora de fruta seca"/>
    <n v="5"/>
  </r>
  <r>
    <n v="13"/>
    <s v="Metropolitana"/>
    <n v="13401"/>
    <s v="San Bernardo"/>
    <n v="100107"/>
    <s v="Otros"/>
    <x v="24"/>
    <x v="24"/>
    <n v="2"/>
    <s v="Industrial"/>
    <n v="20"/>
    <s v="Procesadora de fruta seca"/>
    <n v="7"/>
  </r>
  <r>
    <n v="13"/>
    <s v="Metropolitana"/>
    <n v="13401"/>
    <s v="San Bernardo"/>
    <n v="100107"/>
    <s v="Otros"/>
    <x v="24"/>
    <x v="24"/>
    <n v="2"/>
    <s v="Industrial"/>
    <n v="20"/>
    <s v="Procesadora de fruta seca"/>
    <n v="7"/>
  </r>
  <r>
    <n v="13"/>
    <s v="Metropolitana"/>
    <n v="13401"/>
    <s v="San Bernardo"/>
    <n v="100107"/>
    <s v="Otros"/>
    <x v="24"/>
    <x v="24"/>
    <n v="2"/>
    <s v="Industrial"/>
    <n v="20"/>
    <s v="Procesadora de fruta seca"/>
    <n v="7"/>
  </r>
  <r>
    <n v="13"/>
    <s v="Metropolitana"/>
    <n v="13401"/>
    <s v="San Bernardo"/>
    <n v="100107"/>
    <s v="Otros"/>
    <x v="24"/>
    <x v="24"/>
    <n v="2"/>
    <s v="Industrial"/>
    <n v="20"/>
    <s v="Procesadora de fruta seca"/>
    <n v="7"/>
  </r>
  <r>
    <n v="13"/>
    <s v="Metropolitana"/>
    <n v="13401"/>
    <s v="San Bernardo"/>
    <n v="100107"/>
    <s v="Otros"/>
    <x v="24"/>
    <x v="24"/>
    <n v="2"/>
    <s v="Industrial"/>
    <n v="20"/>
    <s v="Procesadora de fruta seca"/>
    <n v="7"/>
  </r>
  <r>
    <n v="13"/>
    <s v="Metropolitana"/>
    <n v="13401"/>
    <s v="San Bernardo"/>
    <n v="100107"/>
    <s v="Otros"/>
    <x v="24"/>
    <x v="24"/>
    <n v="2"/>
    <s v="Industrial"/>
    <n v="20"/>
    <s v="Procesadora de fruta seca"/>
    <n v="7"/>
  </r>
  <r>
    <n v="13"/>
    <s v="Metropolitana"/>
    <n v="13203"/>
    <s v="San José de Maipo"/>
    <n v="100107"/>
    <s v="Otros"/>
    <x v="24"/>
    <x v="24"/>
    <n v="1"/>
    <s v="Artesanal"/>
    <n v="20"/>
    <s v="Procesadora de fruta seca"/>
    <n v="7"/>
  </r>
  <r>
    <n v="13"/>
    <s v="Metropolitana"/>
    <n v="13203"/>
    <s v="San José de Maipo"/>
    <n v="100107"/>
    <s v="Otros"/>
    <x v="24"/>
    <x v="24"/>
    <n v="2"/>
    <s v="Industrial"/>
    <n v="20"/>
    <s v="Procesadora de fruta seca"/>
    <n v="7"/>
  </r>
  <r>
    <n v="13"/>
    <s v="Metropolitana"/>
    <n v="13505"/>
    <s v="San Pedro"/>
    <n v="100107"/>
    <s v="Otros"/>
    <x v="24"/>
    <x v="24"/>
    <n v="2"/>
    <s v="Industrial"/>
    <n v="20"/>
    <s v="Procesadora de fruta seca"/>
    <n v="2"/>
  </r>
  <r>
    <n v="13"/>
    <s v="Metropolitana"/>
    <n v="13601"/>
    <s v="Talagante"/>
    <n v="100107"/>
    <s v="Otros"/>
    <x v="24"/>
    <x v="24"/>
    <n v="2"/>
    <s v="Industrial"/>
    <n v="20"/>
    <s v="Procesadora de fruta seca"/>
    <n v="6"/>
  </r>
  <r>
    <n v="13"/>
    <s v="Metropolitana"/>
    <n v="13601"/>
    <s v="Talagante"/>
    <n v="100107"/>
    <s v="Otros"/>
    <x v="24"/>
    <x v="24"/>
    <n v="2"/>
    <s v="Industrial"/>
    <n v="20"/>
    <s v="Procesadora de fruta seca"/>
    <n v="7"/>
  </r>
  <r>
    <n v="13"/>
    <s v="Metropolitana"/>
    <n v="13601"/>
    <s v="Talagante"/>
    <n v="100107"/>
    <s v="Otros"/>
    <x v="24"/>
    <x v="24"/>
    <n v="2"/>
    <s v="Industrial"/>
    <n v="20"/>
    <s v="Procesadora de fruta seca"/>
    <n v="7"/>
  </r>
  <r>
    <n v="13"/>
    <s v="Metropolitana"/>
    <n v="13303"/>
    <s v="Tiltil"/>
    <n v="100107"/>
    <s v="Otros"/>
    <x v="24"/>
    <x v="24"/>
    <n v="1"/>
    <s v="Artesanal"/>
    <n v="20"/>
    <s v="Procesadora de fruta seca"/>
    <n v="2"/>
  </r>
  <r>
    <n v="13"/>
    <s v="Metropolitana"/>
    <n v="13303"/>
    <s v="Tiltil"/>
    <n v="100107"/>
    <s v="Otros"/>
    <x v="24"/>
    <x v="24"/>
    <n v="1"/>
    <s v="Artesanal"/>
    <n v="20"/>
    <s v="Procesadora de fruta seca"/>
    <n v="2"/>
  </r>
  <r>
    <n v="13"/>
    <s v="Metropolitana"/>
    <n v="13303"/>
    <s v="Tiltil"/>
    <n v="100107"/>
    <s v="Otros"/>
    <x v="24"/>
    <x v="24"/>
    <n v="1"/>
    <s v="Artesanal"/>
    <n v="20"/>
    <s v="Procesadora de fruta seca"/>
    <n v="2"/>
  </r>
  <r>
    <n v="13"/>
    <s v="Metropolitana"/>
    <n v="13303"/>
    <s v="Tiltil"/>
    <n v="100107"/>
    <s v="Otros"/>
    <x v="24"/>
    <x v="24"/>
    <n v="1"/>
    <s v="Artesanal"/>
    <n v="20"/>
    <s v="Procesadora de fruta seca"/>
    <n v="7"/>
  </r>
  <r>
    <n v="13"/>
    <s v="Metropolitana"/>
    <n v="13303"/>
    <s v="Tiltil"/>
    <n v="100107"/>
    <s v="Otros"/>
    <x v="24"/>
    <x v="24"/>
    <n v="2"/>
    <s v="Industrial"/>
    <n v="20"/>
    <s v="Procesadora de fruta seca"/>
    <n v="7"/>
  </r>
  <r>
    <n v="13"/>
    <s v="Metropolitana"/>
    <n v="13402"/>
    <s v="Buin"/>
    <n v="100107"/>
    <s v="Otros"/>
    <x v="24"/>
    <x v="24"/>
    <n v="1"/>
    <s v="Artesanal"/>
    <n v="20"/>
    <s v="Procesadora de fruta seca"/>
    <n v="6"/>
  </r>
  <r>
    <n v="13"/>
    <s v="Metropolitana"/>
    <n v="13402"/>
    <s v="Buin"/>
    <n v="100107"/>
    <s v="Otros"/>
    <x v="24"/>
    <x v="24"/>
    <n v="1"/>
    <s v="Artesanal"/>
    <n v="20"/>
    <s v="Procesadora de fruta seca"/>
    <n v="5"/>
  </r>
  <r>
    <n v="13"/>
    <s v="Metropolitana"/>
    <n v="13402"/>
    <s v="Buin"/>
    <n v="100107"/>
    <s v="Otros"/>
    <x v="24"/>
    <x v="24"/>
    <n v="1"/>
    <s v="Artesanal"/>
    <n v="20"/>
    <s v="Procesadora de fruta seca"/>
    <n v="5"/>
  </r>
  <r>
    <n v="13"/>
    <s v="Metropolitana"/>
    <n v="13402"/>
    <s v="Buin"/>
    <n v="100107"/>
    <s v="Otros"/>
    <x v="24"/>
    <x v="24"/>
    <n v="1"/>
    <s v="Artesanal"/>
    <n v="20"/>
    <s v="Procesadora de fruta seca"/>
    <n v="2"/>
  </r>
  <r>
    <n v="13"/>
    <s v="Metropolitana"/>
    <n v="13402"/>
    <s v="Buin"/>
    <n v="100107"/>
    <s v="Otros"/>
    <x v="24"/>
    <x v="24"/>
    <n v="1"/>
    <s v="Artesanal"/>
    <n v="20"/>
    <s v="Procesadora de fruta seca"/>
    <n v="2"/>
  </r>
  <r>
    <n v="13"/>
    <s v="Metropolitana"/>
    <n v="13402"/>
    <s v="Buin"/>
    <n v="100107"/>
    <s v="Otros"/>
    <x v="24"/>
    <x v="24"/>
    <n v="2"/>
    <s v="Industrial"/>
    <n v="20"/>
    <s v="Procesadora de fruta seca"/>
    <n v="6"/>
  </r>
  <r>
    <n v="13"/>
    <s v="Metropolitana"/>
    <n v="13402"/>
    <s v="Buin"/>
    <n v="100107"/>
    <s v="Otros"/>
    <x v="24"/>
    <x v="24"/>
    <n v="2"/>
    <s v="Industrial"/>
    <n v="20"/>
    <s v="Procesadora de fruta seca"/>
    <n v="6"/>
  </r>
  <r>
    <n v="13"/>
    <s v="Metropolitana"/>
    <n v="13402"/>
    <s v="Buin"/>
    <n v="100107"/>
    <s v="Otros"/>
    <x v="24"/>
    <x v="24"/>
    <n v="2"/>
    <s v="Industrial"/>
    <n v="20"/>
    <s v="Procesadora de fruta seca"/>
    <n v="5"/>
  </r>
  <r>
    <n v="13"/>
    <s v="Metropolitana"/>
    <n v="13402"/>
    <s v="Buin"/>
    <n v="100107"/>
    <s v="Otros"/>
    <x v="24"/>
    <x v="24"/>
    <n v="2"/>
    <s v="Industrial"/>
    <n v="20"/>
    <s v="Procesadora de fruta seca"/>
    <n v="5"/>
  </r>
  <r>
    <n v="13"/>
    <s v="Metropolitana"/>
    <n v="13402"/>
    <s v="Buin"/>
    <n v="100107"/>
    <s v="Otros"/>
    <x v="24"/>
    <x v="24"/>
    <n v="2"/>
    <s v="Industrial"/>
    <n v="20"/>
    <s v="Procesadora de fruta seca"/>
    <n v="5"/>
  </r>
  <r>
    <n v="13"/>
    <s v="Metropolitana"/>
    <n v="13402"/>
    <s v="Buin"/>
    <n v="100107"/>
    <s v="Otros"/>
    <x v="24"/>
    <x v="24"/>
    <n v="2"/>
    <s v="Industrial"/>
    <n v="20"/>
    <s v="Procesadora de fruta seca"/>
    <n v="5"/>
  </r>
  <r>
    <n v="13"/>
    <s v="Metropolitana"/>
    <n v="13402"/>
    <s v="Buin"/>
    <n v="100107"/>
    <s v="Otros"/>
    <x v="24"/>
    <x v="24"/>
    <n v="2"/>
    <s v="Industrial"/>
    <n v="20"/>
    <s v="Procesadora de fruta seca"/>
    <n v="5"/>
  </r>
  <r>
    <n v="13"/>
    <s v="Metropolitana"/>
    <n v="13402"/>
    <s v="Buin"/>
    <n v="100107"/>
    <s v="Otros"/>
    <x v="24"/>
    <x v="24"/>
    <n v="2"/>
    <s v="Industrial"/>
    <n v="20"/>
    <s v="Procesadora de fruta seca"/>
    <n v="2"/>
  </r>
  <r>
    <n v="13"/>
    <s v="Metropolitana"/>
    <n v="13402"/>
    <s v="Buin"/>
    <n v="100107"/>
    <s v="Otros"/>
    <x v="24"/>
    <x v="24"/>
    <n v="2"/>
    <s v="Industrial"/>
    <n v="20"/>
    <s v="Procesadora de fruta seca"/>
    <n v="2"/>
  </r>
  <r>
    <n v="13"/>
    <s v="Metropolitana"/>
    <n v="13402"/>
    <s v="Buin"/>
    <n v="100107"/>
    <s v="Otros"/>
    <x v="24"/>
    <x v="24"/>
    <n v="2"/>
    <s v="Industrial"/>
    <n v="20"/>
    <s v="Procesadora de fruta seca"/>
    <n v="2"/>
  </r>
  <r>
    <n v="13"/>
    <s v="Metropolitana"/>
    <n v="13402"/>
    <s v="Buin"/>
    <n v="100107"/>
    <s v="Otros"/>
    <x v="24"/>
    <x v="24"/>
    <n v="2"/>
    <s v="Industrial"/>
    <n v="20"/>
    <s v="Procesadora de fruta seca"/>
    <n v="2"/>
  </r>
  <r>
    <n v="13"/>
    <s v="Metropolitana"/>
    <n v="13402"/>
    <s v="Buin"/>
    <n v="100107"/>
    <s v="Otros"/>
    <x v="24"/>
    <x v="24"/>
    <n v="2"/>
    <s v="Industrial"/>
    <n v="20"/>
    <s v="Procesadora de fruta seca"/>
    <n v="2"/>
  </r>
  <r>
    <n v="13"/>
    <s v="Metropolitana"/>
    <n v="13402"/>
    <s v="Buin"/>
    <n v="100107"/>
    <s v="Otros"/>
    <x v="24"/>
    <x v="24"/>
    <n v="2"/>
    <s v="Industrial"/>
    <n v="20"/>
    <s v="Procesadora de fruta seca"/>
    <n v="2"/>
  </r>
  <r>
    <n v="13"/>
    <s v="Metropolitana"/>
    <n v="13402"/>
    <s v="Buin"/>
    <n v="100107"/>
    <s v="Otros"/>
    <x v="24"/>
    <x v="24"/>
    <n v="2"/>
    <s v="Industrial"/>
    <n v="20"/>
    <s v="Procesadora de fruta seca"/>
    <n v="2"/>
  </r>
  <r>
    <n v="13"/>
    <s v="Metropolitana"/>
    <n v="13403"/>
    <s v="Calera de Tango"/>
    <n v="100107"/>
    <s v="Otros"/>
    <x v="24"/>
    <x v="24"/>
    <n v="2"/>
    <s v="Industrial"/>
    <n v="20"/>
    <s v="Procesadora de fruta seca"/>
    <n v="2"/>
  </r>
  <r>
    <n v="13"/>
    <s v="Metropolitana"/>
    <n v="13403"/>
    <s v="Calera de Tango"/>
    <n v="100107"/>
    <s v="Otros"/>
    <x v="24"/>
    <x v="24"/>
    <n v="2"/>
    <s v="Industrial"/>
    <n v="20"/>
    <s v="Procesadora de fruta seca"/>
    <n v="2"/>
  </r>
  <r>
    <n v="13"/>
    <s v="Metropolitana"/>
    <n v="13403"/>
    <s v="Calera de Tango"/>
    <n v="100107"/>
    <s v="Otros"/>
    <x v="24"/>
    <x v="24"/>
    <n v="2"/>
    <s v="Industrial"/>
    <n v="20"/>
    <s v="Procesadora de fruta seca"/>
    <n v="2"/>
  </r>
  <r>
    <n v="13"/>
    <s v="Metropolitana"/>
    <n v="13403"/>
    <s v="Calera de Tango"/>
    <n v="100107"/>
    <s v="Otros"/>
    <x v="24"/>
    <x v="24"/>
    <n v="2"/>
    <s v="Industrial"/>
    <n v="20"/>
    <s v="Procesadora de fruta seca"/>
    <n v="2"/>
  </r>
  <r>
    <n v="13"/>
    <s v="Metropolitana"/>
    <n v="13403"/>
    <s v="Calera de Tango"/>
    <n v="100107"/>
    <s v="Otros"/>
    <x v="24"/>
    <x v="24"/>
    <n v="2"/>
    <s v="Industrial"/>
    <n v="20"/>
    <s v="Procesadora de fruta seca"/>
    <n v="2"/>
  </r>
  <r>
    <n v="13"/>
    <s v="Metropolitana"/>
    <n v="13103"/>
    <s v="Cerro Navia"/>
    <n v="100107"/>
    <s v="Otros"/>
    <x v="24"/>
    <x v="24"/>
    <n v="1"/>
    <s v="Artesanal"/>
    <n v="20"/>
    <s v="Procesadora de fruta seca"/>
    <n v="7"/>
  </r>
  <r>
    <n v="13"/>
    <s v="Metropolitana"/>
    <n v="13301"/>
    <s v="Colina"/>
    <n v="100107"/>
    <s v="Otros"/>
    <x v="24"/>
    <x v="24"/>
    <n v="2"/>
    <s v="Industrial"/>
    <n v="20"/>
    <s v="Procesadora de fruta seca"/>
    <n v="7"/>
  </r>
  <r>
    <n v="13"/>
    <s v="Metropolitana"/>
    <n v="13503"/>
    <s v="Curacaví"/>
    <n v="100107"/>
    <s v="Otros"/>
    <x v="24"/>
    <x v="24"/>
    <n v="1"/>
    <s v="Artesanal"/>
    <n v="20"/>
    <s v="Procesadora de fruta seca"/>
    <n v="2"/>
  </r>
  <r>
    <n v="13"/>
    <s v="Metropolitana"/>
    <n v="13503"/>
    <s v="Curacaví"/>
    <n v="100107"/>
    <s v="Otros"/>
    <x v="24"/>
    <x v="24"/>
    <n v="1"/>
    <s v="Artesanal"/>
    <n v="20"/>
    <s v="Procesadora de fruta seca"/>
    <n v="2"/>
  </r>
  <r>
    <n v="13"/>
    <s v="Metropolitana"/>
    <n v="13503"/>
    <s v="Curacaví"/>
    <n v="100107"/>
    <s v="Otros"/>
    <x v="24"/>
    <x v="24"/>
    <n v="2"/>
    <s v="Industrial"/>
    <n v="20"/>
    <s v="Procesadora de fruta seca"/>
    <n v="2"/>
  </r>
  <r>
    <n v="13"/>
    <s v="Metropolitana"/>
    <n v="13503"/>
    <s v="Curacaví"/>
    <n v="100107"/>
    <s v="Otros"/>
    <x v="24"/>
    <x v="24"/>
    <n v="2"/>
    <s v="Industrial"/>
    <n v="20"/>
    <s v="Procesadora de fruta seca"/>
    <n v="2"/>
  </r>
  <r>
    <n v="13"/>
    <s v="Metropolitana"/>
    <n v="13503"/>
    <s v="Curacaví"/>
    <n v="100107"/>
    <s v="Otros"/>
    <x v="24"/>
    <x v="24"/>
    <n v="2"/>
    <s v="Industrial"/>
    <n v="20"/>
    <s v="Procesadora de fruta seca"/>
    <n v="2"/>
  </r>
  <r>
    <n v="13"/>
    <s v="Metropolitana"/>
    <n v="13503"/>
    <s v="Curacaví"/>
    <n v="100107"/>
    <s v="Otros"/>
    <x v="24"/>
    <x v="24"/>
    <n v="2"/>
    <s v="Industrial"/>
    <n v="20"/>
    <s v="Procesadora de fruta seca"/>
    <n v="2"/>
  </r>
  <r>
    <n v="13"/>
    <s v="Metropolitana"/>
    <n v="13503"/>
    <s v="Curacaví"/>
    <n v="100107"/>
    <s v="Otros"/>
    <x v="24"/>
    <x v="24"/>
    <n v="2"/>
    <s v="Industrial"/>
    <n v="20"/>
    <s v="Procesadora de fruta seca"/>
    <n v="2"/>
  </r>
  <r>
    <n v="13"/>
    <s v="Metropolitana"/>
    <n v="13602"/>
    <s v="El Monte"/>
    <n v="100107"/>
    <s v="Otros"/>
    <x v="24"/>
    <x v="24"/>
    <n v="2"/>
    <s v="Industrial"/>
    <n v="20"/>
    <s v="Procesadora de fruta seca"/>
    <n v="2"/>
  </r>
  <r>
    <n v="13"/>
    <s v="Metropolitana"/>
    <n v="13602"/>
    <s v="El Monte"/>
    <n v="100107"/>
    <s v="Otros"/>
    <x v="24"/>
    <x v="24"/>
    <n v="2"/>
    <s v="Industrial"/>
    <n v="20"/>
    <s v="Procesadora de fruta seca"/>
    <n v="2"/>
  </r>
  <r>
    <n v="13"/>
    <s v="Metropolitana"/>
    <n v="13603"/>
    <s v="Isla de Maipo"/>
    <n v="100107"/>
    <s v="Otros"/>
    <x v="24"/>
    <x v="24"/>
    <n v="2"/>
    <s v="Industrial"/>
    <n v="20"/>
    <s v="Procesadora de fruta seca"/>
    <n v="2"/>
  </r>
  <r>
    <n v="13"/>
    <s v="Metropolitana"/>
    <n v="13603"/>
    <s v="Isla de Maipo"/>
    <n v="100107"/>
    <s v="Otros"/>
    <x v="24"/>
    <x v="24"/>
    <n v="2"/>
    <s v="Industrial"/>
    <n v="20"/>
    <s v="Procesadora de fruta seca"/>
    <n v="2"/>
  </r>
  <r>
    <n v="13"/>
    <s v="Metropolitana"/>
    <n v="13603"/>
    <s v="Isla de Maipo"/>
    <n v="100107"/>
    <s v="Otros"/>
    <x v="24"/>
    <x v="24"/>
    <n v="2"/>
    <s v="Industrial"/>
    <n v="20"/>
    <s v="Procesadora de fruta seca"/>
    <n v="2"/>
  </r>
  <r>
    <n v="13"/>
    <s v="Metropolitana"/>
    <n v="13302"/>
    <s v="Lampa"/>
    <n v="100107"/>
    <s v="Otros"/>
    <x v="24"/>
    <x v="24"/>
    <n v="1"/>
    <s v="Artesanal"/>
    <n v="20"/>
    <s v="Procesadora de fruta seca"/>
    <n v="2"/>
  </r>
  <r>
    <n v="13"/>
    <s v="Metropolitana"/>
    <n v="13302"/>
    <s v="Lampa"/>
    <n v="100107"/>
    <s v="Otros"/>
    <x v="24"/>
    <x v="24"/>
    <n v="2"/>
    <s v="Industrial"/>
    <n v="20"/>
    <s v="Procesadora de fruta seca"/>
    <n v="7"/>
  </r>
  <r>
    <n v="13"/>
    <s v="Metropolitana"/>
    <n v="13302"/>
    <s v="Lampa"/>
    <n v="100107"/>
    <s v="Otros"/>
    <x v="24"/>
    <x v="24"/>
    <n v="2"/>
    <s v="Industrial"/>
    <n v="20"/>
    <s v="Procesadora de fruta seca"/>
    <n v="7"/>
  </r>
  <r>
    <n v="13"/>
    <s v="Metropolitana"/>
    <n v="13302"/>
    <s v="Lampa"/>
    <n v="100107"/>
    <s v="Otros"/>
    <x v="24"/>
    <x v="24"/>
    <n v="2"/>
    <s v="Industrial"/>
    <n v="20"/>
    <s v="Procesadora de fruta seca"/>
    <n v="7"/>
  </r>
  <r>
    <n v="13"/>
    <s v="Metropolitana"/>
    <n v="13504"/>
    <s v="María Pinto"/>
    <n v="100107"/>
    <s v="Otros"/>
    <x v="24"/>
    <x v="24"/>
    <n v="2"/>
    <s v="Industrial"/>
    <n v="20"/>
    <s v="Procesadora de fruta seca"/>
    <n v="2"/>
  </r>
  <r>
    <n v="13"/>
    <s v="Metropolitana"/>
    <n v="13504"/>
    <s v="María Pinto"/>
    <n v="100107"/>
    <s v="Otros"/>
    <x v="24"/>
    <x v="24"/>
    <n v="2"/>
    <s v="Industrial"/>
    <n v="20"/>
    <s v="Procesadora de fruta seca"/>
    <n v="7"/>
  </r>
  <r>
    <n v="13"/>
    <s v="Metropolitana"/>
    <n v="13504"/>
    <s v="María Pinto"/>
    <n v="100107"/>
    <s v="Otros"/>
    <x v="24"/>
    <x v="24"/>
    <n v="2"/>
    <s v="Industrial"/>
    <n v="20"/>
    <s v="Procesadora de fruta seca"/>
    <n v="7"/>
  </r>
  <r>
    <n v="13"/>
    <s v="Metropolitana"/>
    <n v="13501"/>
    <s v="Melipilla"/>
    <n v="100107"/>
    <s v="Otros"/>
    <x v="24"/>
    <x v="24"/>
    <n v="1"/>
    <s v="Artesanal"/>
    <n v="20"/>
    <s v="Procesadora de fruta seca"/>
    <n v="2"/>
  </r>
  <r>
    <n v="13"/>
    <s v="Metropolitana"/>
    <n v="13501"/>
    <s v="Melipilla"/>
    <n v="100107"/>
    <s v="Otros"/>
    <x v="24"/>
    <x v="24"/>
    <n v="1"/>
    <s v="Artesanal"/>
    <n v="20"/>
    <s v="Procesadora de fruta seca"/>
    <n v="2"/>
  </r>
  <r>
    <n v="13"/>
    <s v="Metropolitana"/>
    <n v="13501"/>
    <s v="Melipilla"/>
    <n v="100107"/>
    <s v="Otros"/>
    <x v="24"/>
    <x v="24"/>
    <n v="1"/>
    <s v="Artesanal"/>
    <n v="20"/>
    <s v="Procesadora de fruta seca"/>
    <n v="2"/>
  </r>
  <r>
    <n v="13"/>
    <s v="Metropolitana"/>
    <n v="13501"/>
    <s v="Melipilla"/>
    <n v="100107"/>
    <s v="Otros"/>
    <x v="24"/>
    <x v="24"/>
    <n v="1"/>
    <s v="Artesanal"/>
    <n v="20"/>
    <s v="Procesadora de fruta seca"/>
    <n v="2"/>
  </r>
  <r>
    <n v="13"/>
    <s v="Metropolitana"/>
    <n v="13501"/>
    <s v="Melipilla"/>
    <n v="100107"/>
    <s v="Otros"/>
    <x v="24"/>
    <x v="24"/>
    <n v="1"/>
    <s v="Artesanal"/>
    <n v="20"/>
    <s v="Procesadora de fruta seca"/>
    <n v="7"/>
  </r>
  <r>
    <n v="13"/>
    <s v="Metropolitana"/>
    <n v="13501"/>
    <s v="Melipilla"/>
    <n v="100107"/>
    <s v="Otros"/>
    <x v="24"/>
    <x v="24"/>
    <n v="2"/>
    <s v="Industrial"/>
    <n v="20"/>
    <s v="Procesadora de fruta seca"/>
    <n v="5"/>
  </r>
  <r>
    <n v="13"/>
    <s v="Metropolitana"/>
    <n v="13501"/>
    <s v="Melipilla"/>
    <n v="100107"/>
    <s v="Otros"/>
    <x v="24"/>
    <x v="24"/>
    <n v="2"/>
    <s v="Industrial"/>
    <n v="20"/>
    <s v="Procesadora de fruta seca"/>
    <n v="2"/>
  </r>
  <r>
    <n v="13"/>
    <s v="Metropolitana"/>
    <n v="13501"/>
    <s v="Melipilla"/>
    <n v="100107"/>
    <s v="Otros"/>
    <x v="24"/>
    <x v="24"/>
    <n v="2"/>
    <s v="Industrial"/>
    <n v="20"/>
    <s v="Procesadora de fruta seca"/>
    <n v="2"/>
  </r>
  <r>
    <n v="13"/>
    <s v="Metropolitana"/>
    <n v="13501"/>
    <s v="Melipilla"/>
    <n v="100107"/>
    <s v="Otros"/>
    <x v="24"/>
    <x v="24"/>
    <n v="2"/>
    <s v="Industrial"/>
    <n v="20"/>
    <s v="Procesadora de fruta seca"/>
    <n v="7"/>
  </r>
  <r>
    <n v="13"/>
    <s v="Metropolitana"/>
    <n v="13501"/>
    <s v="Melipilla"/>
    <n v="100107"/>
    <s v="Otros"/>
    <x v="24"/>
    <x v="24"/>
    <n v="2"/>
    <s v="Industrial"/>
    <n v="20"/>
    <s v="Procesadora de fruta seca"/>
    <n v="7"/>
  </r>
  <r>
    <n v="13"/>
    <s v="Metropolitana"/>
    <n v="13501"/>
    <s v="Melipilla"/>
    <n v="100107"/>
    <s v="Otros"/>
    <x v="24"/>
    <x v="24"/>
    <n v="2"/>
    <s v="Industrial"/>
    <n v="20"/>
    <s v="Procesadora de fruta seca"/>
    <n v="7"/>
  </r>
  <r>
    <n v="13"/>
    <s v="Metropolitana"/>
    <n v="13501"/>
    <s v="Melipilla"/>
    <n v="100107"/>
    <s v="Otros"/>
    <x v="24"/>
    <x v="24"/>
    <n v="2"/>
    <s v="Industrial"/>
    <n v="20"/>
    <s v="Procesadora de fruta seca"/>
    <n v="7"/>
  </r>
  <r>
    <n v="13"/>
    <s v="Metropolitana"/>
    <n v="13604"/>
    <s v="Padre Hurtado"/>
    <n v="100107"/>
    <s v="Otros"/>
    <x v="24"/>
    <x v="24"/>
    <n v="1"/>
    <s v="Artesanal"/>
    <n v="20"/>
    <s v="Procesadora de fruta seca"/>
    <n v="5"/>
  </r>
  <r>
    <n v="13"/>
    <s v="Metropolitana"/>
    <n v="13604"/>
    <s v="Padre Hurtado"/>
    <n v="100107"/>
    <s v="Otros"/>
    <x v="24"/>
    <x v="24"/>
    <n v="2"/>
    <s v="Industrial"/>
    <n v="20"/>
    <s v="Procesadora de fruta seca"/>
    <n v="2"/>
  </r>
  <r>
    <n v="13"/>
    <s v="Metropolitana"/>
    <n v="13604"/>
    <s v="Padre Hurtado"/>
    <n v="100107"/>
    <s v="Otros"/>
    <x v="24"/>
    <x v="24"/>
    <n v="2"/>
    <s v="Industrial"/>
    <n v="20"/>
    <s v="Procesadora de fruta seca"/>
    <n v="2"/>
  </r>
  <r>
    <n v="13"/>
    <s v="Metropolitana"/>
    <n v="13604"/>
    <s v="Padre Hurtado"/>
    <n v="100107"/>
    <s v="Otros"/>
    <x v="24"/>
    <x v="24"/>
    <n v="2"/>
    <s v="Industrial"/>
    <n v="20"/>
    <s v="Procesadora de fruta seca"/>
    <n v="2"/>
  </r>
  <r>
    <n v="13"/>
    <s v="Metropolitana"/>
    <n v="13404"/>
    <s v="Paine"/>
    <n v="100107"/>
    <s v="Otros"/>
    <x v="24"/>
    <x v="24"/>
    <n v="1"/>
    <s v="Artesanal"/>
    <n v="20"/>
    <s v="Procesadora de fruta seca"/>
    <n v="5"/>
  </r>
  <r>
    <n v="13"/>
    <s v="Metropolitana"/>
    <n v="13404"/>
    <s v="Paine"/>
    <n v="100107"/>
    <s v="Otros"/>
    <x v="24"/>
    <x v="24"/>
    <n v="1"/>
    <s v="Artesanal"/>
    <n v="20"/>
    <s v="Procesadora de fruta seca"/>
    <n v="5"/>
  </r>
  <r>
    <n v="13"/>
    <s v="Metropolitana"/>
    <n v="13404"/>
    <s v="Paine"/>
    <n v="100107"/>
    <s v="Otros"/>
    <x v="24"/>
    <x v="24"/>
    <n v="1"/>
    <s v="Artesanal"/>
    <n v="20"/>
    <s v="Procesadora de fruta seca"/>
    <n v="2"/>
  </r>
  <r>
    <n v="13"/>
    <s v="Metropolitana"/>
    <n v="13404"/>
    <s v="Paine"/>
    <n v="100107"/>
    <s v="Otros"/>
    <x v="24"/>
    <x v="24"/>
    <n v="1"/>
    <s v="Artesanal"/>
    <n v="20"/>
    <s v="Procesadora de fruta seca"/>
    <n v="2"/>
  </r>
  <r>
    <n v="13"/>
    <s v="Metropolitana"/>
    <n v="13404"/>
    <s v="Paine"/>
    <n v="100107"/>
    <s v="Otros"/>
    <x v="24"/>
    <x v="24"/>
    <n v="1"/>
    <s v="Artesanal"/>
    <n v="20"/>
    <s v="Procesadora de fruta seca"/>
    <n v="2"/>
  </r>
  <r>
    <n v="13"/>
    <s v="Metropolitana"/>
    <n v="13404"/>
    <s v="Paine"/>
    <n v="100107"/>
    <s v="Otros"/>
    <x v="24"/>
    <x v="24"/>
    <n v="1"/>
    <s v="Artesanal"/>
    <n v="20"/>
    <s v="Procesadora de fruta seca"/>
    <n v="7"/>
  </r>
  <r>
    <n v="13"/>
    <s v="Metropolitana"/>
    <n v="13404"/>
    <s v="Paine"/>
    <n v="100107"/>
    <s v="Otros"/>
    <x v="24"/>
    <x v="24"/>
    <n v="2"/>
    <s v="Industrial"/>
    <n v="20"/>
    <s v="Procesadora de fruta seca"/>
    <n v="5"/>
  </r>
  <r>
    <n v="13"/>
    <s v="Metropolitana"/>
    <n v="13404"/>
    <s v="Paine"/>
    <n v="100107"/>
    <s v="Otros"/>
    <x v="24"/>
    <x v="24"/>
    <n v="2"/>
    <s v="Industrial"/>
    <n v="20"/>
    <s v="Procesadora de fruta seca"/>
    <n v="5"/>
  </r>
  <r>
    <n v="13"/>
    <s v="Metropolitana"/>
    <n v="13404"/>
    <s v="Paine"/>
    <n v="100107"/>
    <s v="Otros"/>
    <x v="24"/>
    <x v="24"/>
    <n v="2"/>
    <s v="Industrial"/>
    <n v="20"/>
    <s v="Procesadora de fruta seca"/>
    <n v="5"/>
  </r>
  <r>
    <n v="13"/>
    <s v="Metropolitana"/>
    <n v="13404"/>
    <s v="Paine"/>
    <n v="100107"/>
    <s v="Otros"/>
    <x v="24"/>
    <x v="24"/>
    <n v="2"/>
    <s v="Industrial"/>
    <n v="20"/>
    <s v="Procesadora de fruta seca"/>
    <n v="5"/>
  </r>
  <r>
    <n v="13"/>
    <s v="Metropolitana"/>
    <n v="13404"/>
    <s v="Paine"/>
    <n v="100107"/>
    <s v="Otros"/>
    <x v="24"/>
    <x v="24"/>
    <n v="2"/>
    <s v="Industrial"/>
    <n v="20"/>
    <s v="Procesadora de fruta seca"/>
    <n v="5"/>
  </r>
  <r>
    <n v="13"/>
    <s v="Metropolitana"/>
    <n v="13404"/>
    <s v="Paine"/>
    <n v="100107"/>
    <s v="Otros"/>
    <x v="24"/>
    <x v="24"/>
    <n v="2"/>
    <s v="Industrial"/>
    <n v="20"/>
    <s v="Procesadora de fruta seca"/>
    <n v="5"/>
  </r>
  <r>
    <n v="13"/>
    <s v="Metropolitana"/>
    <n v="13404"/>
    <s v="Paine"/>
    <n v="100107"/>
    <s v="Otros"/>
    <x v="24"/>
    <x v="24"/>
    <n v="2"/>
    <s v="Industrial"/>
    <n v="20"/>
    <s v="Procesadora de fruta seca"/>
    <n v="5"/>
  </r>
  <r>
    <n v="13"/>
    <s v="Metropolitana"/>
    <n v="13404"/>
    <s v="Paine"/>
    <n v="100107"/>
    <s v="Otros"/>
    <x v="24"/>
    <x v="24"/>
    <n v="2"/>
    <s v="Industrial"/>
    <n v="20"/>
    <s v="Procesadora de fruta seca"/>
    <n v="2"/>
  </r>
  <r>
    <n v="13"/>
    <s v="Metropolitana"/>
    <n v="13404"/>
    <s v="Paine"/>
    <n v="100107"/>
    <s v="Otros"/>
    <x v="24"/>
    <x v="24"/>
    <n v="2"/>
    <s v="Industrial"/>
    <n v="20"/>
    <s v="Procesadora de fruta seca"/>
    <n v="2"/>
  </r>
  <r>
    <n v="13"/>
    <s v="Metropolitana"/>
    <n v="13404"/>
    <s v="Paine"/>
    <n v="100107"/>
    <s v="Otros"/>
    <x v="24"/>
    <x v="24"/>
    <n v="2"/>
    <s v="Industrial"/>
    <n v="20"/>
    <s v="Procesadora de fruta seca"/>
    <n v="2"/>
  </r>
  <r>
    <n v="13"/>
    <s v="Metropolitana"/>
    <n v="13404"/>
    <s v="Paine"/>
    <n v="100107"/>
    <s v="Otros"/>
    <x v="24"/>
    <x v="24"/>
    <n v="2"/>
    <s v="Industrial"/>
    <n v="20"/>
    <s v="Procesadora de fruta seca"/>
    <n v="2"/>
  </r>
  <r>
    <n v="13"/>
    <s v="Metropolitana"/>
    <n v="13404"/>
    <s v="Paine"/>
    <n v="100107"/>
    <s v="Otros"/>
    <x v="24"/>
    <x v="24"/>
    <n v="2"/>
    <s v="Industrial"/>
    <n v="20"/>
    <s v="Procesadora de fruta seca"/>
    <n v="2"/>
  </r>
  <r>
    <n v="13"/>
    <s v="Metropolitana"/>
    <n v="13404"/>
    <s v="Paine"/>
    <n v="100107"/>
    <s v="Otros"/>
    <x v="24"/>
    <x v="24"/>
    <n v="2"/>
    <s v="Industrial"/>
    <n v="20"/>
    <s v="Procesadora de fruta seca"/>
    <n v="2"/>
  </r>
  <r>
    <n v="13"/>
    <s v="Metropolitana"/>
    <n v="13404"/>
    <s v="Paine"/>
    <n v="100107"/>
    <s v="Otros"/>
    <x v="24"/>
    <x v="24"/>
    <n v="2"/>
    <s v="Industrial"/>
    <n v="20"/>
    <s v="Procesadora de fruta seca"/>
    <n v="7"/>
  </r>
  <r>
    <n v="13"/>
    <s v="Metropolitana"/>
    <n v="13404"/>
    <s v="Paine"/>
    <n v="100107"/>
    <s v="Otros"/>
    <x v="24"/>
    <x v="24"/>
    <n v="2"/>
    <s v="Industrial"/>
    <n v="20"/>
    <s v="Procesadora de fruta seca"/>
    <n v="7"/>
  </r>
  <r>
    <n v="13"/>
    <s v="Metropolitana"/>
    <n v="13404"/>
    <s v="Paine"/>
    <n v="100107"/>
    <s v="Otros"/>
    <x v="24"/>
    <x v="24"/>
    <n v="2"/>
    <s v="Industrial"/>
    <n v="20"/>
    <s v="Procesadora de fruta seca"/>
    <n v="7"/>
  </r>
  <r>
    <n v="13"/>
    <s v="Metropolitana"/>
    <n v="13404"/>
    <s v="Paine"/>
    <n v="100107"/>
    <s v="Otros"/>
    <x v="24"/>
    <x v="24"/>
    <n v="2"/>
    <s v="Industrial"/>
    <n v="20"/>
    <s v="Procesadora de fruta seca"/>
    <n v="7"/>
  </r>
  <r>
    <n v="13"/>
    <s v="Metropolitana"/>
    <n v="13605"/>
    <s v="Peñaflor"/>
    <n v="100107"/>
    <s v="Otros"/>
    <x v="24"/>
    <x v="24"/>
    <n v="2"/>
    <s v="Industrial"/>
    <n v="20"/>
    <s v="Procesadora de fruta seca"/>
    <n v="2"/>
  </r>
  <r>
    <n v="13"/>
    <s v="Metropolitana"/>
    <n v="13605"/>
    <s v="Peñaflor"/>
    <n v="100107"/>
    <s v="Otros"/>
    <x v="24"/>
    <x v="24"/>
    <n v="2"/>
    <s v="Industrial"/>
    <n v="20"/>
    <s v="Procesadora de fruta seca"/>
    <n v="2"/>
  </r>
  <r>
    <n v="13"/>
    <s v="Metropolitana"/>
    <n v="13605"/>
    <s v="Peñaflor"/>
    <n v="100107"/>
    <s v="Otros"/>
    <x v="24"/>
    <x v="24"/>
    <n v="2"/>
    <s v="Industrial"/>
    <n v="20"/>
    <s v="Procesadora de fruta seca"/>
    <n v="2"/>
  </r>
  <r>
    <n v="13"/>
    <s v="Metropolitana"/>
    <n v="13605"/>
    <s v="Peñaflor"/>
    <n v="100107"/>
    <s v="Otros"/>
    <x v="24"/>
    <x v="24"/>
    <n v="2"/>
    <s v="Industrial"/>
    <n v="20"/>
    <s v="Procesadora de fruta seca"/>
    <n v="2"/>
  </r>
  <r>
    <n v="13"/>
    <s v="Metropolitana"/>
    <n v="13202"/>
    <s v="Pirque"/>
    <n v="100107"/>
    <s v="Otros"/>
    <x v="24"/>
    <x v="24"/>
    <n v="1"/>
    <s v="Artesanal"/>
    <n v="20"/>
    <s v="Procesadora de fruta seca"/>
    <n v="6"/>
  </r>
  <r>
    <n v="13"/>
    <s v="Metropolitana"/>
    <n v="13202"/>
    <s v="Pirque"/>
    <n v="100107"/>
    <s v="Otros"/>
    <x v="24"/>
    <x v="24"/>
    <n v="1"/>
    <s v="Artesanal"/>
    <n v="20"/>
    <s v="Procesadora de fruta seca"/>
    <n v="2"/>
  </r>
  <r>
    <n v="13"/>
    <s v="Metropolitana"/>
    <n v="13202"/>
    <s v="Pirque"/>
    <n v="100107"/>
    <s v="Otros"/>
    <x v="24"/>
    <x v="24"/>
    <n v="1"/>
    <s v="Artesanal"/>
    <n v="20"/>
    <s v="Procesadora de fruta seca"/>
    <n v="7"/>
  </r>
  <r>
    <n v="13"/>
    <s v="Metropolitana"/>
    <n v="13202"/>
    <s v="Pirque"/>
    <n v="100107"/>
    <s v="Otros"/>
    <x v="24"/>
    <x v="24"/>
    <n v="1"/>
    <s v="Artesanal"/>
    <n v="20"/>
    <s v="Procesadora de fruta seca"/>
    <n v="7"/>
  </r>
  <r>
    <n v="13"/>
    <s v="Metropolitana"/>
    <n v="13202"/>
    <s v="Pirque"/>
    <n v="100107"/>
    <s v="Otros"/>
    <x v="24"/>
    <x v="24"/>
    <n v="2"/>
    <s v="Industrial"/>
    <n v="20"/>
    <s v="Procesadora de fruta seca"/>
    <n v="2"/>
  </r>
  <r>
    <n v="13"/>
    <s v="Metropolitana"/>
    <n v="13202"/>
    <s v="Pirque"/>
    <n v="100107"/>
    <s v="Otros"/>
    <x v="24"/>
    <x v="24"/>
    <n v="2"/>
    <s v="Industrial"/>
    <n v="20"/>
    <s v="Procesadora de fruta seca"/>
    <n v="2"/>
  </r>
  <r>
    <n v="13"/>
    <s v="Metropolitana"/>
    <n v="13202"/>
    <s v="Pirque"/>
    <n v="100107"/>
    <s v="Otros"/>
    <x v="24"/>
    <x v="24"/>
    <n v="2"/>
    <s v="Industrial"/>
    <n v="20"/>
    <s v="Procesadora de fruta seca"/>
    <n v="2"/>
  </r>
  <r>
    <n v="13"/>
    <s v="Metropolitana"/>
    <n v="13202"/>
    <s v="Pirque"/>
    <n v="100107"/>
    <s v="Otros"/>
    <x v="24"/>
    <x v="24"/>
    <n v="2"/>
    <s v="Industrial"/>
    <n v="20"/>
    <s v="Procesadora de fruta seca"/>
    <n v="7"/>
  </r>
  <r>
    <n v="13"/>
    <s v="Metropolitana"/>
    <n v="13202"/>
    <s v="Pirque"/>
    <n v="100107"/>
    <s v="Otros"/>
    <x v="24"/>
    <x v="24"/>
    <n v="2"/>
    <s v="Industrial"/>
    <n v="20"/>
    <s v="Procesadora de fruta seca"/>
    <n v="7"/>
  </r>
  <r>
    <n v="13"/>
    <s v="Metropolitana"/>
    <n v="13202"/>
    <s v="Pirque"/>
    <n v="100107"/>
    <s v="Otros"/>
    <x v="24"/>
    <x v="24"/>
    <n v="2"/>
    <s v="Industrial"/>
    <n v="20"/>
    <s v="Procesadora de fruta seca"/>
    <n v="7"/>
  </r>
  <r>
    <n v="13"/>
    <s v="Metropolitana"/>
    <n v="13202"/>
    <s v="Pirque"/>
    <n v="100107"/>
    <s v="Otros"/>
    <x v="24"/>
    <x v="24"/>
    <n v="2"/>
    <s v="Industrial"/>
    <n v="20"/>
    <s v="Procesadora de fruta seca"/>
    <n v="7"/>
  </r>
  <r>
    <n v="13"/>
    <s v="Metropolitana"/>
    <n v="13202"/>
    <s v="Pirque"/>
    <n v="100107"/>
    <s v="Otros"/>
    <x v="24"/>
    <x v="24"/>
    <n v="2"/>
    <s v="Industrial"/>
    <n v="20"/>
    <s v="Procesadora de fruta seca"/>
    <n v="7"/>
  </r>
  <r>
    <n v="13"/>
    <s v="Metropolitana"/>
    <n v="13202"/>
    <s v="Pirque"/>
    <n v="100107"/>
    <s v="Otros"/>
    <x v="24"/>
    <x v="24"/>
    <n v="2"/>
    <s v="Industrial"/>
    <n v="20"/>
    <s v="Procesadora de fruta seca"/>
    <n v="7"/>
  </r>
  <r>
    <n v="13"/>
    <s v="Metropolitana"/>
    <n v="13401"/>
    <s v="San Bernardo"/>
    <n v="100107"/>
    <s v="Otros"/>
    <x v="24"/>
    <x v="24"/>
    <n v="1"/>
    <s v="Artesanal"/>
    <n v="20"/>
    <s v="Procesadora de fruta seca"/>
    <n v="7"/>
  </r>
  <r>
    <n v="13"/>
    <s v="Metropolitana"/>
    <n v="13401"/>
    <s v="San Bernardo"/>
    <n v="100107"/>
    <s v="Otros"/>
    <x v="24"/>
    <x v="24"/>
    <n v="1"/>
    <s v="Artesanal"/>
    <n v="20"/>
    <s v="Procesadora de fruta seca"/>
    <n v="7"/>
  </r>
  <r>
    <n v="13"/>
    <s v="Metropolitana"/>
    <n v="13401"/>
    <s v="San Bernardo"/>
    <n v="100107"/>
    <s v="Otros"/>
    <x v="24"/>
    <x v="24"/>
    <n v="2"/>
    <s v="Industrial"/>
    <n v="20"/>
    <s v="Procesadora de fruta seca"/>
    <n v="1"/>
  </r>
  <r>
    <n v="13"/>
    <s v="Metropolitana"/>
    <n v="13401"/>
    <s v="San Bernardo"/>
    <n v="100107"/>
    <s v="Otros"/>
    <x v="24"/>
    <x v="24"/>
    <n v="2"/>
    <s v="Industrial"/>
    <n v="20"/>
    <s v="Procesadora de fruta seca"/>
    <n v="5"/>
  </r>
  <r>
    <n v="13"/>
    <s v="Metropolitana"/>
    <n v="13401"/>
    <s v="San Bernardo"/>
    <n v="100107"/>
    <s v="Otros"/>
    <x v="24"/>
    <x v="24"/>
    <n v="2"/>
    <s v="Industrial"/>
    <n v="20"/>
    <s v="Procesadora de fruta seca"/>
    <n v="2"/>
  </r>
  <r>
    <n v="13"/>
    <s v="Metropolitana"/>
    <n v="13401"/>
    <s v="San Bernardo"/>
    <n v="100107"/>
    <s v="Otros"/>
    <x v="24"/>
    <x v="24"/>
    <n v="2"/>
    <s v="Industrial"/>
    <n v="20"/>
    <s v="Procesadora de fruta seca"/>
    <n v="2"/>
  </r>
  <r>
    <n v="13"/>
    <s v="Metropolitana"/>
    <n v="13401"/>
    <s v="San Bernardo"/>
    <n v="100107"/>
    <s v="Otros"/>
    <x v="24"/>
    <x v="24"/>
    <n v="2"/>
    <s v="Industrial"/>
    <n v="20"/>
    <s v="Procesadora de fruta seca"/>
    <n v="2"/>
  </r>
  <r>
    <n v="13"/>
    <s v="Metropolitana"/>
    <n v="13401"/>
    <s v="San Bernardo"/>
    <n v="100107"/>
    <s v="Otros"/>
    <x v="24"/>
    <x v="24"/>
    <n v="2"/>
    <s v="Industrial"/>
    <n v="20"/>
    <s v="Procesadora de fruta seca"/>
    <n v="2"/>
  </r>
  <r>
    <n v="13"/>
    <s v="Metropolitana"/>
    <n v="13401"/>
    <s v="San Bernardo"/>
    <n v="100107"/>
    <s v="Otros"/>
    <x v="24"/>
    <x v="24"/>
    <n v="2"/>
    <s v="Industrial"/>
    <n v="20"/>
    <s v="Procesadora de fruta seca"/>
    <n v="7"/>
  </r>
  <r>
    <n v="13"/>
    <s v="Metropolitana"/>
    <n v="13401"/>
    <s v="San Bernardo"/>
    <n v="100107"/>
    <s v="Otros"/>
    <x v="24"/>
    <x v="24"/>
    <n v="2"/>
    <s v="Industrial"/>
    <n v="20"/>
    <s v="Procesadora de fruta seca"/>
    <n v="7"/>
  </r>
  <r>
    <n v="13"/>
    <s v="Metropolitana"/>
    <n v="13401"/>
    <s v="San Bernardo"/>
    <n v="100107"/>
    <s v="Otros"/>
    <x v="24"/>
    <x v="24"/>
    <n v="2"/>
    <s v="Industrial"/>
    <n v="20"/>
    <s v="Procesadora de fruta seca"/>
    <n v="7"/>
  </r>
  <r>
    <n v="13"/>
    <s v="Metropolitana"/>
    <n v="13401"/>
    <s v="San Bernardo"/>
    <n v="100107"/>
    <s v="Otros"/>
    <x v="24"/>
    <x v="24"/>
    <n v="2"/>
    <s v="Industrial"/>
    <n v="20"/>
    <s v="Procesadora de fruta seca"/>
    <n v="7"/>
  </r>
  <r>
    <n v="13"/>
    <s v="Metropolitana"/>
    <n v="13203"/>
    <s v="San José de Maipo"/>
    <n v="100107"/>
    <s v="Otros"/>
    <x v="24"/>
    <x v="24"/>
    <n v="2"/>
    <s v="Industrial"/>
    <n v="20"/>
    <s v="Procesadora de fruta seca"/>
    <n v="2"/>
  </r>
  <r>
    <n v="13"/>
    <s v="Metropolitana"/>
    <n v="13203"/>
    <s v="San José de Maipo"/>
    <n v="100107"/>
    <s v="Otros"/>
    <x v="24"/>
    <x v="24"/>
    <n v="2"/>
    <s v="Industrial"/>
    <n v="20"/>
    <s v="Procesadora de fruta seca"/>
    <n v="2"/>
  </r>
  <r>
    <n v="13"/>
    <s v="Metropolitana"/>
    <n v="13505"/>
    <s v="San Pedro"/>
    <n v="100107"/>
    <s v="Otros"/>
    <x v="24"/>
    <x v="24"/>
    <n v="2"/>
    <s v="Industrial"/>
    <n v="20"/>
    <s v="Procesadora de fruta seca"/>
    <n v="2"/>
  </r>
  <r>
    <n v="13"/>
    <s v="Metropolitana"/>
    <n v="13601"/>
    <s v="Talagante"/>
    <n v="100107"/>
    <s v="Otros"/>
    <x v="24"/>
    <x v="24"/>
    <n v="2"/>
    <s v="Industrial"/>
    <n v="20"/>
    <s v="Procesadora de fruta seca"/>
    <n v="2"/>
  </r>
  <r>
    <n v="13"/>
    <s v="Metropolitana"/>
    <n v="13601"/>
    <s v="Talagante"/>
    <n v="100107"/>
    <s v="Otros"/>
    <x v="24"/>
    <x v="24"/>
    <n v="2"/>
    <s v="Industrial"/>
    <n v="20"/>
    <s v="Procesadora de fruta seca"/>
    <n v="2"/>
  </r>
  <r>
    <n v="13"/>
    <s v="Metropolitana"/>
    <n v="13601"/>
    <s v="Talagante"/>
    <n v="100107"/>
    <s v="Otros"/>
    <x v="24"/>
    <x v="24"/>
    <n v="2"/>
    <s v="Industrial"/>
    <n v="20"/>
    <s v="Procesadora de fruta seca"/>
    <n v="2"/>
  </r>
  <r>
    <n v="13"/>
    <s v="Metropolitana"/>
    <n v="13601"/>
    <s v="Talagante"/>
    <n v="100107"/>
    <s v="Otros"/>
    <x v="24"/>
    <x v="24"/>
    <n v="2"/>
    <s v="Industrial"/>
    <n v="20"/>
    <s v="Procesadora de fruta seca"/>
    <n v="2"/>
  </r>
  <r>
    <n v="13"/>
    <s v="Metropolitana"/>
    <n v="13303"/>
    <s v="Tiltil"/>
    <n v="100107"/>
    <s v="Otros"/>
    <x v="24"/>
    <x v="24"/>
    <n v="2"/>
    <s v="Industrial"/>
    <n v="20"/>
    <s v="Procesadora de fruta seca"/>
    <n v="6"/>
  </r>
  <r>
    <n v="13"/>
    <s v="Metropolitana"/>
    <n v="13303"/>
    <s v="Tiltil"/>
    <n v="100107"/>
    <s v="Otros"/>
    <x v="24"/>
    <x v="24"/>
    <n v="2"/>
    <s v="Industrial"/>
    <n v="20"/>
    <s v="Procesadora de fruta seca"/>
    <n v="7"/>
  </r>
  <r>
    <n v="13"/>
    <s v="Metropolitana"/>
    <n v="13303"/>
    <s v="Tiltil"/>
    <n v="100107"/>
    <s v="Otros"/>
    <x v="24"/>
    <x v="24"/>
    <n v="2"/>
    <s v="Industrial"/>
    <n v="20"/>
    <s v="Procesadora de fruta seca"/>
    <n v="7"/>
  </r>
  <r>
    <n v="13"/>
    <s v="Metropolitana"/>
    <n v="13502"/>
    <s v="Alhué"/>
    <n v="100105"/>
    <s v="Frutos secos"/>
    <x v="25"/>
    <x v="25"/>
    <n v="1"/>
    <s v="Artesanal"/>
    <n v="20"/>
    <s v="Procesadora de fruta seca"/>
    <n v="2"/>
  </r>
  <r>
    <n v="13"/>
    <s v="Metropolitana"/>
    <n v="13502"/>
    <s v="Alhué"/>
    <n v="100105"/>
    <s v="Frutos secos"/>
    <x v="25"/>
    <x v="25"/>
    <n v="1"/>
    <s v="Artesanal"/>
    <n v="20"/>
    <s v="Procesadora de fruta seca"/>
    <n v="2"/>
  </r>
  <r>
    <n v="13"/>
    <s v="Metropolitana"/>
    <n v="13402"/>
    <s v="Buin"/>
    <n v="100105"/>
    <s v="Frutos secos"/>
    <x v="25"/>
    <x v="25"/>
    <n v="1"/>
    <s v="Artesanal"/>
    <n v="20"/>
    <s v="Procesadora de fruta seca"/>
    <n v="2"/>
  </r>
  <r>
    <n v="13"/>
    <s v="Metropolitana"/>
    <n v="13402"/>
    <s v="Buin"/>
    <n v="100105"/>
    <s v="Frutos secos"/>
    <x v="25"/>
    <x v="25"/>
    <n v="1"/>
    <s v="Artesanal"/>
    <n v="20"/>
    <s v="Procesadora de fruta seca"/>
    <n v="5"/>
  </r>
  <r>
    <n v="13"/>
    <s v="Metropolitana"/>
    <n v="13402"/>
    <s v="Buin"/>
    <n v="100105"/>
    <s v="Frutos secos"/>
    <x v="25"/>
    <x v="25"/>
    <n v="2"/>
    <s v="Industrial"/>
    <n v="20"/>
    <s v="Procesadora de fruta seca"/>
    <n v="5"/>
  </r>
  <r>
    <n v="13"/>
    <s v="Metropolitana"/>
    <n v="13402"/>
    <s v="Buin"/>
    <n v="100105"/>
    <s v="Frutos secos"/>
    <x v="25"/>
    <x v="25"/>
    <n v="1"/>
    <s v="Artesanal"/>
    <n v="20"/>
    <s v="Procesadora de fruta seca"/>
    <n v="2"/>
  </r>
  <r>
    <n v="13"/>
    <s v="Metropolitana"/>
    <n v="13402"/>
    <s v="Buin"/>
    <n v="100105"/>
    <s v="Frutos secos"/>
    <x v="25"/>
    <x v="25"/>
    <n v="1"/>
    <s v="Artesanal"/>
    <n v="20"/>
    <s v="Procesadora de fruta seca"/>
    <n v="2"/>
  </r>
  <r>
    <n v="13"/>
    <s v="Metropolitana"/>
    <n v="13402"/>
    <s v="Buin"/>
    <n v="100105"/>
    <s v="Frutos secos"/>
    <x v="25"/>
    <x v="25"/>
    <n v="2"/>
    <s v="Industrial"/>
    <n v="20"/>
    <s v="Procesadora de fruta seca"/>
    <n v="6"/>
  </r>
  <r>
    <n v="13"/>
    <s v="Metropolitana"/>
    <n v="13402"/>
    <s v="Buin"/>
    <n v="100105"/>
    <s v="Frutos secos"/>
    <x v="25"/>
    <x v="25"/>
    <n v="2"/>
    <s v="Industrial"/>
    <n v="20"/>
    <s v="Procesadora de fruta seca"/>
    <n v="2"/>
  </r>
  <r>
    <n v="13"/>
    <s v="Metropolitana"/>
    <n v="13402"/>
    <s v="Buin"/>
    <n v="100105"/>
    <s v="Frutos secos"/>
    <x v="42"/>
    <x v="42"/>
    <n v="2"/>
    <s v="Industrial"/>
    <n v="20"/>
    <s v="Procesadora de fruta seca"/>
    <n v="7"/>
  </r>
  <r>
    <n v="13"/>
    <s v="Metropolitana"/>
    <n v="13402"/>
    <s v="Buin"/>
    <n v="100105"/>
    <s v="Frutos secos"/>
    <x v="25"/>
    <x v="25"/>
    <n v="2"/>
    <s v="Industrial"/>
    <n v="20"/>
    <s v="Procesadora de fruta seca"/>
    <n v="2"/>
  </r>
  <r>
    <n v="13"/>
    <s v="Metropolitana"/>
    <n v="13402"/>
    <s v="Buin"/>
    <n v="100105"/>
    <s v="Frutos secos"/>
    <x v="25"/>
    <x v="25"/>
    <n v="1"/>
    <s v="Artesanal"/>
    <n v="20"/>
    <s v="Procesadora de fruta seca"/>
    <n v="2"/>
  </r>
  <r>
    <n v="13"/>
    <s v="Metropolitana"/>
    <n v="13402"/>
    <s v="Buin"/>
    <n v="100105"/>
    <s v="Frutos secos"/>
    <x v="25"/>
    <x v="25"/>
    <n v="1"/>
    <s v="Artesanal"/>
    <n v="20"/>
    <s v="Procesadora de fruta seca"/>
    <n v="7"/>
  </r>
  <r>
    <n v="13"/>
    <s v="Metropolitana"/>
    <n v="13402"/>
    <s v="Buin"/>
    <n v="100105"/>
    <s v="Frutos secos"/>
    <x v="25"/>
    <x v="25"/>
    <n v="1"/>
    <s v="Artesanal"/>
    <n v="20"/>
    <s v="Procesadora de fruta seca"/>
    <n v="7"/>
  </r>
  <r>
    <n v="13"/>
    <s v="Metropolitana"/>
    <n v="13402"/>
    <s v="Buin"/>
    <n v="100105"/>
    <s v="Frutos secos"/>
    <x v="25"/>
    <x v="25"/>
    <n v="1"/>
    <s v="Artesanal"/>
    <n v="20"/>
    <s v="Procesadora de fruta seca"/>
    <n v="2"/>
  </r>
  <r>
    <n v="13"/>
    <s v="Metropolitana"/>
    <n v="13402"/>
    <s v="Buin"/>
    <n v="100105"/>
    <s v="Frutos secos"/>
    <x v="25"/>
    <x v="25"/>
    <n v="1"/>
    <s v="Artesanal"/>
    <n v="20"/>
    <s v="Procesadora de fruta seca"/>
    <n v="2"/>
  </r>
  <r>
    <n v="13"/>
    <s v="Metropolitana"/>
    <n v="13402"/>
    <s v="Buin"/>
    <n v="100105"/>
    <s v="Frutos secos"/>
    <x v="25"/>
    <x v="25"/>
    <n v="1"/>
    <s v="Artesanal"/>
    <n v="20"/>
    <s v="Procesadora de fruta seca"/>
    <n v="2"/>
  </r>
  <r>
    <n v="13"/>
    <s v="Metropolitana"/>
    <n v="13402"/>
    <s v="Buin"/>
    <n v="100105"/>
    <s v="Frutos secos"/>
    <x v="25"/>
    <x v="25"/>
    <n v="2"/>
    <s v="Industrial"/>
    <n v="20"/>
    <s v="Procesadora de fruta seca"/>
    <n v="5"/>
  </r>
  <r>
    <n v="13"/>
    <s v="Metropolitana"/>
    <n v="13402"/>
    <s v="Buin"/>
    <n v="100105"/>
    <s v="Frutos secos"/>
    <x v="25"/>
    <x v="25"/>
    <n v="2"/>
    <s v="Industrial"/>
    <n v="20"/>
    <s v="Procesadora de fruta seca"/>
    <n v="2"/>
  </r>
  <r>
    <n v="13"/>
    <s v="Metropolitana"/>
    <n v="13402"/>
    <s v="Buin"/>
    <n v="100105"/>
    <s v="Frutos secos"/>
    <x v="25"/>
    <x v="25"/>
    <n v="2"/>
    <s v="Industrial"/>
    <n v="20"/>
    <s v="Procesadora de fruta seca"/>
    <n v="2"/>
  </r>
  <r>
    <n v="13"/>
    <s v="Metropolitana"/>
    <n v="13402"/>
    <s v="Buin"/>
    <n v="100105"/>
    <s v="Frutos secos"/>
    <x v="25"/>
    <x v="25"/>
    <n v="2"/>
    <s v="Industrial"/>
    <n v="20"/>
    <s v="Procesadora de fruta seca"/>
    <n v="5"/>
  </r>
  <r>
    <n v="13"/>
    <s v="Metropolitana"/>
    <n v="13402"/>
    <s v="Buin"/>
    <n v="100105"/>
    <s v="Frutos secos"/>
    <x v="25"/>
    <x v="25"/>
    <n v="2"/>
    <s v="Industrial"/>
    <n v="20"/>
    <s v="Procesadora de fruta seca"/>
    <n v="2"/>
  </r>
  <r>
    <n v="13"/>
    <s v="Metropolitana"/>
    <n v="13402"/>
    <s v="Buin"/>
    <n v="100105"/>
    <s v="Frutos secos"/>
    <x v="25"/>
    <x v="25"/>
    <n v="2"/>
    <s v="Industrial"/>
    <n v="20"/>
    <s v="Procesadora de fruta seca"/>
    <n v="2"/>
  </r>
  <r>
    <n v="13"/>
    <s v="Metropolitana"/>
    <n v="13402"/>
    <s v="Buin"/>
    <n v="100105"/>
    <s v="Frutos secos"/>
    <x v="25"/>
    <x v="25"/>
    <n v="2"/>
    <s v="Industrial"/>
    <n v="20"/>
    <s v="Procesadora de fruta seca"/>
    <n v="2"/>
  </r>
  <r>
    <n v="13"/>
    <s v="Metropolitana"/>
    <n v="13402"/>
    <s v="Buin"/>
    <n v="100105"/>
    <s v="Frutos secos"/>
    <x v="25"/>
    <x v="25"/>
    <n v="2"/>
    <s v="Industrial"/>
    <n v="20"/>
    <s v="Procesadora de fruta seca"/>
    <n v="2"/>
  </r>
  <r>
    <n v="13"/>
    <s v="Metropolitana"/>
    <n v="13402"/>
    <s v="Buin"/>
    <n v="100105"/>
    <s v="Frutos secos"/>
    <x v="25"/>
    <x v="25"/>
    <n v="2"/>
    <s v="Industrial"/>
    <n v="20"/>
    <s v="Procesadora de fruta seca"/>
    <n v="2"/>
  </r>
  <r>
    <n v="13"/>
    <s v="Metropolitana"/>
    <n v="13402"/>
    <s v="Buin"/>
    <n v="100105"/>
    <s v="Frutos secos"/>
    <x v="25"/>
    <x v="25"/>
    <n v="1"/>
    <s v="Artesanal"/>
    <n v="20"/>
    <s v="Procesadora de fruta seca"/>
    <n v="7"/>
  </r>
  <r>
    <n v="13"/>
    <s v="Metropolitana"/>
    <n v="13402"/>
    <s v="Buin"/>
    <n v="100105"/>
    <s v="Frutos secos"/>
    <x v="25"/>
    <x v="25"/>
    <n v="1"/>
    <s v="Artesanal"/>
    <n v="20"/>
    <s v="Procesadora de fruta seca"/>
    <n v="2"/>
  </r>
  <r>
    <n v="13"/>
    <s v="Metropolitana"/>
    <n v="13402"/>
    <s v="Buin"/>
    <n v="100105"/>
    <s v="Frutos secos"/>
    <x v="42"/>
    <x v="42"/>
    <n v="1"/>
    <s v="Artesanal"/>
    <n v="20"/>
    <s v="Procesadora de fruta seca"/>
    <n v="2"/>
  </r>
  <r>
    <n v="13"/>
    <s v="Metropolitana"/>
    <n v="13402"/>
    <s v="Buin"/>
    <n v="100105"/>
    <s v="Frutos secos"/>
    <x v="42"/>
    <x v="42"/>
    <n v="2"/>
    <s v="Industrial"/>
    <n v="20"/>
    <s v="Procesadora de fruta seca"/>
    <n v="5"/>
  </r>
  <r>
    <n v="13"/>
    <s v="Metropolitana"/>
    <n v="13402"/>
    <s v="Buin"/>
    <n v="100105"/>
    <s v="Frutos secos"/>
    <x v="25"/>
    <x v="25"/>
    <n v="1"/>
    <s v="Artesanal"/>
    <n v="20"/>
    <s v="Procesadora de fruta seca"/>
    <n v="2"/>
  </r>
  <r>
    <n v="13"/>
    <s v="Metropolitana"/>
    <n v="13402"/>
    <s v="Buin"/>
    <n v="100105"/>
    <s v="Frutos secos"/>
    <x v="25"/>
    <x v="25"/>
    <n v="1"/>
    <s v="Artesanal"/>
    <n v="20"/>
    <s v="Procesadora de fruta seca"/>
    <n v="2"/>
  </r>
  <r>
    <n v="13"/>
    <s v="Metropolitana"/>
    <n v="13402"/>
    <s v="Buin"/>
    <n v="100105"/>
    <s v="Frutos secos"/>
    <x v="25"/>
    <x v="25"/>
    <n v="2"/>
    <s v="Industrial"/>
    <n v="20"/>
    <s v="Procesadora de fruta seca"/>
    <n v="1"/>
  </r>
  <r>
    <n v="13"/>
    <s v="Metropolitana"/>
    <n v="13402"/>
    <s v="Buin"/>
    <n v="100105"/>
    <s v="Frutos secos"/>
    <x v="25"/>
    <x v="25"/>
    <n v="2"/>
    <s v="Industrial"/>
    <n v="20"/>
    <s v="Procesadora de fruta seca"/>
    <n v="2"/>
  </r>
  <r>
    <n v="13"/>
    <s v="Metropolitana"/>
    <n v="13402"/>
    <s v="Buin"/>
    <n v="100105"/>
    <s v="Frutos secos"/>
    <x v="25"/>
    <x v="25"/>
    <n v="2"/>
    <s v="Industrial"/>
    <n v="20"/>
    <s v="Procesadora de fruta seca"/>
    <n v="2"/>
  </r>
  <r>
    <n v="13"/>
    <s v="Metropolitana"/>
    <n v="13403"/>
    <s v="Calera de Tango"/>
    <n v="100105"/>
    <s v="Frutos secos"/>
    <x v="25"/>
    <x v="25"/>
    <n v="1"/>
    <s v="Artesanal"/>
    <n v="20"/>
    <s v="Procesadora de fruta seca"/>
    <n v="5"/>
  </r>
  <r>
    <n v="13"/>
    <s v="Metropolitana"/>
    <n v="13403"/>
    <s v="Calera de Tango"/>
    <n v="100105"/>
    <s v="Frutos secos"/>
    <x v="25"/>
    <x v="25"/>
    <n v="1"/>
    <s v="Artesanal"/>
    <n v="20"/>
    <s v="Procesadora de fruta seca"/>
    <n v="5"/>
  </r>
  <r>
    <n v="13"/>
    <s v="Metropolitana"/>
    <n v="13403"/>
    <s v="Calera de Tango"/>
    <n v="100105"/>
    <s v="Frutos secos"/>
    <x v="25"/>
    <x v="25"/>
    <n v="1"/>
    <s v="Artesanal"/>
    <n v="20"/>
    <s v="Procesadora de fruta seca"/>
    <n v="5"/>
  </r>
  <r>
    <n v="13"/>
    <s v="Metropolitana"/>
    <n v="13403"/>
    <s v="Calera de Tango"/>
    <n v="100105"/>
    <s v="Frutos secos"/>
    <x v="25"/>
    <x v="25"/>
    <n v="1"/>
    <s v="Artesanal"/>
    <n v="20"/>
    <s v="Procesadora de fruta seca"/>
    <n v="1"/>
  </r>
  <r>
    <n v="13"/>
    <s v="Metropolitana"/>
    <n v="13403"/>
    <s v="Calera de Tango"/>
    <n v="100105"/>
    <s v="Frutos secos"/>
    <x v="25"/>
    <x v="25"/>
    <n v="1"/>
    <s v="Artesanal"/>
    <n v="20"/>
    <s v="Procesadora de fruta seca"/>
    <n v="1"/>
  </r>
  <r>
    <n v="13"/>
    <s v="Metropolitana"/>
    <n v="13403"/>
    <s v="Calera de Tango"/>
    <n v="100105"/>
    <s v="Frutos secos"/>
    <x v="25"/>
    <x v="25"/>
    <n v="1"/>
    <s v="Artesanal"/>
    <n v="20"/>
    <s v="Procesadora de fruta seca"/>
    <n v="1"/>
  </r>
  <r>
    <n v="13"/>
    <s v="Metropolitana"/>
    <n v="13403"/>
    <s v="Calera de Tango"/>
    <n v="100105"/>
    <s v="Frutos secos"/>
    <x v="25"/>
    <x v="25"/>
    <n v="1"/>
    <s v="Artesanal"/>
    <n v="20"/>
    <s v="Procesadora de fruta seca"/>
    <n v="5"/>
  </r>
  <r>
    <n v="13"/>
    <s v="Metropolitana"/>
    <n v="13403"/>
    <s v="Calera de Tango"/>
    <n v="100105"/>
    <s v="Frutos secos"/>
    <x v="25"/>
    <x v="25"/>
    <n v="1"/>
    <s v="Artesanal"/>
    <n v="20"/>
    <s v="Procesadora de fruta seca"/>
    <n v="2"/>
  </r>
  <r>
    <n v="13"/>
    <s v="Metropolitana"/>
    <n v="13403"/>
    <s v="Calera de Tango"/>
    <n v="100105"/>
    <s v="Frutos secos"/>
    <x v="25"/>
    <x v="25"/>
    <n v="2"/>
    <s v="Industrial"/>
    <n v="20"/>
    <s v="Procesadora de fruta seca"/>
    <n v="5"/>
  </r>
  <r>
    <n v="13"/>
    <s v="Metropolitana"/>
    <n v="13403"/>
    <s v="Calera de Tango"/>
    <n v="100105"/>
    <s v="Frutos secos"/>
    <x v="42"/>
    <x v="42"/>
    <n v="2"/>
    <s v="Industrial"/>
    <n v="20"/>
    <s v="Procesadora de fruta seca"/>
    <n v="5"/>
  </r>
  <r>
    <n v="13"/>
    <s v="Metropolitana"/>
    <n v="13403"/>
    <s v="Calera de Tango"/>
    <n v="100105"/>
    <s v="Frutos secos"/>
    <x v="25"/>
    <x v="25"/>
    <n v="1"/>
    <s v="Artesanal"/>
    <n v="20"/>
    <s v="Procesadora de fruta seca"/>
    <n v="2"/>
  </r>
  <r>
    <n v="13"/>
    <s v="Metropolitana"/>
    <n v="13403"/>
    <s v="Calera de Tango"/>
    <n v="100105"/>
    <s v="Frutos secos"/>
    <x v="25"/>
    <x v="25"/>
    <n v="2"/>
    <s v="Industrial"/>
    <n v="20"/>
    <s v="Procesadora de fruta seca"/>
    <n v="1"/>
  </r>
  <r>
    <n v="13"/>
    <s v="Metropolitana"/>
    <n v="13403"/>
    <s v="Calera de Tango"/>
    <n v="100105"/>
    <s v="Frutos secos"/>
    <x v="42"/>
    <x v="42"/>
    <n v="1"/>
    <s v="Artesanal"/>
    <n v="20"/>
    <s v="Procesadora de fruta seca"/>
    <n v="1"/>
  </r>
  <r>
    <n v="13"/>
    <s v="Metropolitana"/>
    <n v="13103"/>
    <s v="Cerro Navia"/>
    <n v="100105"/>
    <s v="Frutos secos"/>
    <x v="25"/>
    <x v="25"/>
    <n v="2"/>
    <s v="Industrial"/>
    <n v="20"/>
    <s v="Procesadora de fruta seca"/>
    <n v="2"/>
  </r>
  <r>
    <n v="13"/>
    <s v="Metropolitana"/>
    <n v="13301"/>
    <s v="Colina"/>
    <n v="100105"/>
    <s v="Frutos secos"/>
    <x v="25"/>
    <x v="25"/>
    <n v="1"/>
    <s v="Artesanal"/>
    <n v="20"/>
    <s v="Procesadora de fruta seca"/>
    <n v="5"/>
  </r>
  <r>
    <n v="13"/>
    <s v="Metropolitana"/>
    <n v="13301"/>
    <s v="Colina"/>
    <n v="100105"/>
    <s v="Frutos secos"/>
    <x v="25"/>
    <x v="25"/>
    <n v="1"/>
    <s v="Artesanal"/>
    <n v="20"/>
    <s v="Procesadora de fruta seca"/>
    <n v="5"/>
  </r>
  <r>
    <n v="13"/>
    <s v="Metropolitana"/>
    <n v="13301"/>
    <s v="Colina"/>
    <n v="100105"/>
    <s v="Frutos secos"/>
    <x v="25"/>
    <x v="25"/>
    <n v="1"/>
    <s v="Artesanal"/>
    <n v="20"/>
    <s v="Procesadora de fruta seca"/>
    <n v="5"/>
  </r>
  <r>
    <n v="13"/>
    <s v="Metropolitana"/>
    <n v="13301"/>
    <s v="Colina"/>
    <n v="100105"/>
    <s v="Frutos secos"/>
    <x v="25"/>
    <x v="25"/>
    <n v="2"/>
    <s v="Industrial"/>
    <n v="20"/>
    <s v="Procesadora de fruta seca"/>
    <n v="5"/>
  </r>
  <r>
    <n v="13"/>
    <s v="Metropolitana"/>
    <n v="13503"/>
    <s v="Curacaví"/>
    <n v="100105"/>
    <s v="Frutos secos"/>
    <x v="25"/>
    <x v="25"/>
    <n v="1"/>
    <s v="Artesanal"/>
    <n v="20"/>
    <s v="Procesadora de fruta seca"/>
    <n v="2"/>
  </r>
  <r>
    <n v="13"/>
    <s v="Metropolitana"/>
    <n v="13503"/>
    <s v="Curacaví"/>
    <n v="100105"/>
    <s v="Frutos secos"/>
    <x v="25"/>
    <x v="25"/>
    <n v="2"/>
    <s v="Industrial"/>
    <n v="20"/>
    <s v="Procesadora de fruta seca"/>
    <n v="2"/>
  </r>
  <r>
    <n v="13"/>
    <s v="Metropolitana"/>
    <n v="13503"/>
    <s v="Curacaví"/>
    <n v="100105"/>
    <s v="Frutos secos"/>
    <x v="42"/>
    <x v="42"/>
    <n v="2"/>
    <s v="Industrial"/>
    <n v="20"/>
    <s v="Procesadora de fruta seca"/>
    <n v="2"/>
  </r>
  <r>
    <n v="13"/>
    <s v="Metropolitana"/>
    <n v="13503"/>
    <s v="Curacaví"/>
    <n v="100105"/>
    <s v="Frutos secos"/>
    <x v="25"/>
    <x v="25"/>
    <n v="1"/>
    <s v="Artesanal"/>
    <n v="20"/>
    <s v="Procesadora de fruta seca"/>
    <n v="2"/>
  </r>
  <r>
    <n v="13"/>
    <s v="Metropolitana"/>
    <n v="13503"/>
    <s v="Curacaví"/>
    <n v="100105"/>
    <s v="Frutos secos"/>
    <x v="42"/>
    <x v="42"/>
    <n v="2"/>
    <s v="Industrial"/>
    <n v="20"/>
    <s v="Procesadora de fruta seca"/>
    <n v="2"/>
  </r>
  <r>
    <n v="13"/>
    <s v="Metropolitana"/>
    <n v="13602"/>
    <s v="El Monte"/>
    <n v="100105"/>
    <s v="Frutos secos"/>
    <x v="25"/>
    <x v="25"/>
    <n v="1"/>
    <s v="Artesanal"/>
    <n v="20"/>
    <s v="Procesadora de fruta seca"/>
    <n v="2"/>
  </r>
  <r>
    <n v="13"/>
    <s v="Metropolitana"/>
    <n v="13602"/>
    <s v="El Monte"/>
    <n v="100105"/>
    <s v="Frutos secos"/>
    <x v="25"/>
    <x v="25"/>
    <n v="2"/>
    <s v="Industrial"/>
    <n v="20"/>
    <s v="Procesadora de fruta seca"/>
    <n v="2"/>
  </r>
  <r>
    <n v="13"/>
    <s v="Metropolitana"/>
    <n v="13602"/>
    <s v="El Monte"/>
    <n v="100105"/>
    <s v="Frutos secos"/>
    <x v="25"/>
    <x v="25"/>
    <n v="2"/>
    <s v="Industrial"/>
    <n v="20"/>
    <s v="Procesadora de fruta seca"/>
    <n v="2"/>
  </r>
  <r>
    <n v="13"/>
    <s v="Metropolitana"/>
    <n v="13602"/>
    <s v="El Monte"/>
    <n v="100105"/>
    <s v="Frutos secos"/>
    <x v="25"/>
    <x v="25"/>
    <n v="1"/>
    <s v="Artesan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7"/>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1"/>
    <s v="Artesan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603"/>
    <s v="Isla de Maipo"/>
    <n v="100105"/>
    <s v="Frutos secos"/>
    <x v="25"/>
    <x v="25"/>
    <n v="2"/>
    <s v="Industrial"/>
    <n v="20"/>
    <s v="Procesadora de fruta seca"/>
    <n v="2"/>
  </r>
  <r>
    <n v="13"/>
    <s v="Metropolitana"/>
    <n v="13302"/>
    <s v="Lampa"/>
    <n v="100105"/>
    <s v="Frutos secos"/>
    <x v="56"/>
    <x v="56"/>
    <n v="2"/>
    <s v="Industrial"/>
    <n v="20"/>
    <s v="Procesadora de fruta seca"/>
    <n v="5"/>
  </r>
  <r>
    <n v="13"/>
    <s v="Metropolitana"/>
    <n v="13302"/>
    <s v="Lampa"/>
    <n v="100105"/>
    <s v="Frutos secos"/>
    <x v="25"/>
    <x v="25"/>
    <n v="1"/>
    <s v="Artesanal"/>
    <n v="20"/>
    <s v="Procesadora de fruta seca"/>
    <n v="5"/>
  </r>
  <r>
    <n v="13"/>
    <s v="Metropolitana"/>
    <n v="13302"/>
    <s v="Lampa"/>
    <n v="100105"/>
    <s v="Frutos secos"/>
    <x v="25"/>
    <x v="25"/>
    <n v="1"/>
    <s v="Artesanal"/>
    <n v="20"/>
    <s v="Procesadora de fruta seca"/>
    <n v="5"/>
  </r>
  <r>
    <n v="13"/>
    <s v="Metropolitana"/>
    <n v="13302"/>
    <s v="Lampa"/>
    <n v="100105"/>
    <s v="Frutos secos"/>
    <x v="25"/>
    <x v="25"/>
    <n v="1"/>
    <s v="Artesanal"/>
    <n v="20"/>
    <s v="Procesadora de fruta seca"/>
    <n v="5"/>
  </r>
  <r>
    <n v="13"/>
    <s v="Metropolitana"/>
    <n v="13302"/>
    <s v="Lampa"/>
    <n v="100105"/>
    <s v="Frutos secos"/>
    <x v="25"/>
    <x v="25"/>
    <n v="1"/>
    <s v="Artesanal"/>
    <n v="20"/>
    <s v="Procesadora de fruta seca"/>
    <n v="5"/>
  </r>
  <r>
    <n v="13"/>
    <s v="Metropolitana"/>
    <n v="13302"/>
    <s v="Lampa"/>
    <n v="100105"/>
    <s v="Frutos secos"/>
    <x v="25"/>
    <x v="25"/>
    <n v="1"/>
    <s v="Artesanal"/>
    <n v="20"/>
    <s v="Procesadora de fruta seca"/>
    <n v="5"/>
  </r>
  <r>
    <n v="13"/>
    <s v="Metropolitana"/>
    <n v="13119"/>
    <s v="Maipú"/>
    <n v="100105"/>
    <s v="Frutos secos"/>
    <x v="25"/>
    <x v="25"/>
    <n v="1"/>
    <s v="Artesanal"/>
    <n v="20"/>
    <s v="Procesadora de fruta seca"/>
    <n v="7"/>
  </r>
  <r>
    <n v="13"/>
    <s v="Metropolitana"/>
    <n v="13504"/>
    <s v="María Pinto"/>
    <n v="100105"/>
    <s v="Frutos secos"/>
    <x v="25"/>
    <x v="25"/>
    <n v="1"/>
    <s v="Artesanal"/>
    <n v="20"/>
    <s v="Procesadora de fruta seca"/>
    <n v="2"/>
  </r>
  <r>
    <n v="13"/>
    <s v="Metropolitana"/>
    <n v="13504"/>
    <s v="María Pinto"/>
    <n v="100105"/>
    <s v="Frutos secos"/>
    <x v="25"/>
    <x v="25"/>
    <n v="2"/>
    <s v="Industrial"/>
    <n v="20"/>
    <s v="Procesadora de fruta seca"/>
    <n v="2"/>
  </r>
  <r>
    <n v="13"/>
    <s v="Metropolitana"/>
    <n v="13504"/>
    <s v="María Pinto"/>
    <n v="100105"/>
    <s v="Frutos secos"/>
    <x v="25"/>
    <x v="25"/>
    <n v="1"/>
    <s v="Artesanal"/>
    <n v="20"/>
    <s v="Procesadora de fruta seca"/>
    <n v="2"/>
  </r>
  <r>
    <n v="13"/>
    <s v="Metropolitana"/>
    <n v="13504"/>
    <s v="María Pinto"/>
    <n v="100105"/>
    <s v="Frutos secos"/>
    <x v="25"/>
    <x v="25"/>
    <n v="1"/>
    <s v="Artesanal"/>
    <n v="20"/>
    <s v="Procesadora de fruta seca"/>
    <n v="2"/>
  </r>
  <r>
    <n v="13"/>
    <s v="Metropolitana"/>
    <n v="13504"/>
    <s v="María Pinto"/>
    <n v="100105"/>
    <s v="Frutos secos"/>
    <x v="25"/>
    <x v="25"/>
    <n v="2"/>
    <s v="Industrial"/>
    <n v="20"/>
    <s v="Procesadora de fruta seca"/>
    <n v="2"/>
  </r>
  <r>
    <n v="13"/>
    <s v="Metropolitana"/>
    <n v="13504"/>
    <s v="María Pinto"/>
    <n v="100105"/>
    <s v="Frutos secos"/>
    <x v="25"/>
    <x v="25"/>
    <n v="2"/>
    <s v="Industrial"/>
    <n v="20"/>
    <s v="Procesadora de fruta seca"/>
    <n v="2"/>
  </r>
  <r>
    <n v="13"/>
    <s v="Metropolitana"/>
    <n v="13501"/>
    <s v="Melipilla"/>
    <n v="100105"/>
    <s v="Frutos secos"/>
    <x v="25"/>
    <x v="25"/>
    <n v="2"/>
    <s v="Industrial"/>
    <n v="20"/>
    <s v="Procesadora de fruta seca"/>
    <n v="2"/>
  </r>
  <r>
    <n v="13"/>
    <s v="Metropolitana"/>
    <n v="13501"/>
    <s v="Melipilla"/>
    <n v="100105"/>
    <s v="Frutos secos"/>
    <x v="25"/>
    <x v="25"/>
    <n v="2"/>
    <s v="Industrial"/>
    <n v="20"/>
    <s v="Procesadora de fruta seca"/>
    <n v="2"/>
  </r>
  <r>
    <n v="13"/>
    <s v="Metropolitana"/>
    <n v="13501"/>
    <s v="Melipilla"/>
    <n v="100105"/>
    <s v="Frutos secos"/>
    <x v="25"/>
    <x v="25"/>
    <n v="2"/>
    <s v="Industrial"/>
    <n v="20"/>
    <s v="Procesadora de fruta seca"/>
    <n v="7"/>
  </r>
  <r>
    <n v="13"/>
    <s v="Metropolitana"/>
    <n v="13501"/>
    <s v="Melipilla"/>
    <n v="100105"/>
    <s v="Frutos secos"/>
    <x v="25"/>
    <x v="25"/>
    <n v="2"/>
    <s v="Industrial"/>
    <n v="20"/>
    <s v="Procesadora de fruta seca"/>
    <n v="2"/>
  </r>
  <r>
    <n v="13"/>
    <s v="Metropolitana"/>
    <n v="13501"/>
    <s v="Melipilla"/>
    <n v="100105"/>
    <s v="Frutos secos"/>
    <x v="25"/>
    <x v="25"/>
    <n v="1"/>
    <s v="Artesanal"/>
    <n v="20"/>
    <s v="Procesadora de fruta seca"/>
    <n v="7"/>
  </r>
  <r>
    <n v="13"/>
    <s v="Metropolitana"/>
    <n v="13501"/>
    <s v="Melipilla"/>
    <n v="100105"/>
    <s v="Frutos secos"/>
    <x v="42"/>
    <x v="42"/>
    <n v="2"/>
    <s v="Industrial"/>
    <n v="20"/>
    <s v="Procesadora de fruta seca"/>
    <n v="2"/>
  </r>
  <r>
    <n v="13"/>
    <s v="Metropolitana"/>
    <n v="13501"/>
    <s v="Melipilla"/>
    <n v="100105"/>
    <s v="Frutos secos"/>
    <x v="25"/>
    <x v="25"/>
    <n v="2"/>
    <s v="Industrial"/>
    <n v="20"/>
    <s v="Procesadora de fruta seca"/>
    <n v="7"/>
  </r>
  <r>
    <n v="13"/>
    <s v="Metropolitana"/>
    <n v="13501"/>
    <s v="Melipilla"/>
    <n v="100105"/>
    <s v="Frutos secos"/>
    <x v="25"/>
    <x v="25"/>
    <n v="2"/>
    <s v="Industrial"/>
    <n v="20"/>
    <s v="Procesadora de fruta seca"/>
    <n v="6"/>
  </r>
  <r>
    <n v="13"/>
    <s v="Metropolitana"/>
    <n v="13501"/>
    <s v="Melipilla"/>
    <n v="100105"/>
    <s v="Frutos secos"/>
    <x v="25"/>
    <x v="25"/>
    <n v="2"/>
    <s v="Industrial"/>
    <n v="20"/>
    <s v="Procesadora de fruta seca"/>
    <n v="2"/>
  </r>
  <r>
    <n v="13"/>
    <s v="Metropolitana"/>
    <n v="13604"/>
    <s v="Padre Hurtado"/>
    <n v="100105"/>
    <s v="Frutos secos"/>
    <x v="42"/>
    <x v="42"/>
    <n v="1"/>
    <s v="Artesanal"/>
    <n v="20"/>
    <s v="Procesadora de fruta seca"/>
    <n v="5"/>
  </r>
  <r>
    <n v="13"/>
    <s v="Metropolitana"/>
    <n v="13604"/>
    <s v="Padre Hurtado"/>
    <n v="100105"/>
    <s v="Frutos secos"/>
    <x v="25"/>
    <x v="25"/>
    <n v="2"/>
    <s v="Industrial"/>
    <n v="20"/>
    <s v="Procesadora de fruta seca"/>
    <n v="5"/>
  </r>
  <r>
    <n v="13"/>
    <s v="Metropolitana"/>
    <n v="13604"/>
    <s v="Padre Hurtado"/>
    <n v="100105"/>
    <s v="Frutos secos"/>
    <x v="25"/>
    <x v="25"/>
    <n v="1"/>
    <s v="Artesanal"/>
    <n v="20"/>
    <s v="Procesadora de fruta seca"/>
    <n v="5"/>
  </r>
  <r>
    <n v="13"/>
    <s v="Metropolitana"/>
    <n v="13604"/>
    <s v="Padre Hurtado"/>
    <n v="100105"/>
    <s v="Frutos secos"/>
    <x v="42"/>
    <x v="42"/>
    <n v="2"/>
    <s v="Industrial"/>
    <n v="20"/>
    <s v="Procesadora de fruta seca"/>
    <n v="5"/>
  </r>
  <r>
    <n v="13"/>
    <s v="Metropolitana"/>
    <n v="13604"/>
    <s v="Padre Hurtado"/>
    <n v="100105"/>
    <s v="Frutos secos"/>
    <x v="25"/>
    <x v="25"/>
    <n v="1"/>
    <s v="Artesanal"/>
    <n v="20"/>
    <s v="Procesadora de fruta seca"/>
    <n v="5"/>
  </r>
  <r>
    <n v="13"/>
    <s v="Metropolitana"/>
    <n v="13404"/>
    <s v="Paine"/>
    <n v="100105"/>
    <s v="Frutos secos"/>
    <x v="42"/>
    <x v="42"/>
    <n v="1"/>
    <s v="Artesanal"/>
    <n v="20"/>
    <s v="Procesadora de fruta seca"/>
    <n v="2"/>
  </r>
  <r>
    <n v="13"/>
    <s v="Metropolitana"/>
    <n v="13404"/>
    <s v="Paine"/>
    <n v="100105"/>
    <s v="Frutos secos"/>
    <x v="25"/>
    <x v="25"/>
    <n v="2"/>
    <s v="Industrial"/>
    <n v="20"/>
    <s v="Procesadora de fruta seca"/>
    <n v="5"/>
  </r>
  <r>
    <n v="13"/>
    <s v="Metropolitana"/>
    <n v="13404"/>
    <s v="Paine"/>
    <n v="100105"/>
    <s v="Frutos secos"/>
    <x v="25"/>
    <x v="25"/>
    <n v="2"/>
    <s v="Industrial"/>
    <n v="20"/>
    <s v="Procesadora de fruta seca"/>
    <n v="7"/>
  </r>
  <r>
    <n v="13"/>
    <s v="Metropolitana"/>
    <n v="13404"/>
    <s v="Paine"/>
    <n v="100105"/>
    <s v="Frutos secos"/>
    <x v="42"/>
    <x v="42"/>
    <n v="2"/>
    <s v="Industrial"/>
    <n v="20"/>
    <s v="Procesadora de fruta seca"/>
    <n v="5"/>
  </r>
  <r>
    <n v="13"/>
    <s v="Metropolitana"/>
    <n v="13404"/>
    <s v="Paine"/>
    <n v="100105"/>
    <s v="Frutos secos"/>
    <x v="25"/>
    <x v="25"/>
    <n v="2"/>
    <s v="Industrial"/>
    <n v="20"/>
    <s v="Procesadora de fruta seca"/>
    <n v="7"/>
  </r>
  <r>
    <n v="13"/>
    <s v="Metropolitana"/>
    <n v="13404"/>
    <s v="Paine"/>
    <n v="100105"/>
    <s v="Frutos secos"/>
    <x v="25"/>
    <x v="25"/>
    <n v="1"/>
    <s v="Artesanal"/>
    <n v="20"/>
    <s v="Procesadora de fruta seca"/>
    <n v="2"/>
  </r>
  <r>
    <n v="13"/>
    <s v="Metropolitana"/>
    <n v="13404"/>
    <s v="Paine"/>
    <n v="100105"/>
    <s v="Frutos secos"/>
    <x v="25"/>
    <x v="25"/>
    <n v="1"/>
    <s v="Artesanal"/>
    <n v="20"/>
    <s v="Procesadora de fruta seca"/>
    <n v="7"/>
  </r>
  <r>
    <n v="13"/>
    <s v="Metropolitana"/>
    <n v="13404"/>
    <s v="Paine"/>
    <n v="100105"/>
    <s v="Frutos secos"/>
    <x v="25"/>
    <x v="25"/>
    <n v="1"/>
    <s v="Artesanal"/>
    <n v="20"/>
    <s v="Procesadora de fruta seca"/>
    <n v="7"/>
  </r>
  <r>
    <n v="13"/>
    <s v="Metropolitana"/>
    <n v="13404"/>
    <s v="Paine"/>
    <n v="100105"/>
    <s v="Frutos secos"/>
    <x v="25"/>
    <x v="25"/>
    <n v="1"/>
    <s v="Artesanal"/>
    <n v="20"/>
    <s v="Procesadora de fruta seca"/>
    <n v="7"/>
  </r>
  <r>
    <n v="13"/>
    <s v="Metropolitana"/>
    <n v="13404"/>
    <s v="Paine"/>
    <n v="100105"/>
    <s v="Frutos secos"/>
    <x v="42"/>
    <x v="42"/>
    <n v="2"/>
    <s v="Industrial"/>
    <n v="20"/>
    <s v="Procesadora de fruta seca"/>
    <n v="5"/>
  </r>
  <r>
    <n v="13"/>
    <s v="Metropolitana"/>
    <n v="13404"/>
    <s v="Paine"/>
    <n v="100105"/>
    <s v="Frutos secos"/>
    <x v="25"/>
    <x v="25"/>
    <n v="2"/>
    <s v="Industrial"/>
    <n v="20"/>
    <s v="Procesadora de fruta seca"/>
    <n v="7"/>
  </r>
  <r>
    <n v="13"/>
    <s v="Metropolitana"/>
    <n v="13404"/>
    <s v="Paine"/>
    <n v="100105"/>
    <s v="Frutos secos"/>
    <x v="25"/>
    <x v="25"/>
    <n v="1"/>
    <s v="Artesanal"/>
    <n v="20"/>
    <s v="Procesadora de fruta seca"/>
    <n v="2"/>
  </r>
  <r>
    <n v="13"/>
    <s v="Metropolitana"/>
    <n v="13404"/>
    <s v="Paine"/>
    <n v="100105"/>
    <s v="Frutos secos"/>
    <x v="25"/>
    <x v="25"/>
    <n v="1"/>
    <s v="Artesanal"/>
    <n v="20"/>
    <s v="Procesadora de fruta seca"/>
    <n v="2"/>
  </r>
  <r>
    <n v="13"/>
    <s v="Metropolitana"/>
    <n v="13404"/>
    <s v="Paine"/>
    <n v="100105"/>
    <s v="Frutos secos"/>
    <x v="42"/>
    <x v="42"/>
    <n v="1"/>
    <s v="Artesanal"/>
    <n v="20"/>
    <s v="Procesadora de fruta seca"/>
    <n v="2"/>
  </r>
  <r>
    <n v="13"/>
    <s v="Metropolitana"/>
    <n v="13404"/>
    <s v="Paine"/>
    <n v="100105"/>
    <s v="Frutos secos"/>
    <x v="25"/>
    <x v="25"/>
    <n v="1"/>
    <s v="Artesanal"/>
    <n v="20"/>
    <s v="Procesadora de fruta seca"/>
    <n v="7"/>
  </r>
  <r>
    <n v="13"/>
    <s v="Metropolitana"/>
    <n v="13404"/>
    <s v="Paine"/>
    <n v="100105"/>
    <s v="Frutos secos"/>
    <x v="25"/>
    <x v="25"/>
    <n v="2"/>
    <s v="Industrial"/>
    <n v="20"/>
    <s v="Procesadora de fruta seca"/>
    <n v="7"/>
  </r>
  <r>
    <n v="13"/>
    <s v="Metropolitana"/>
    <n v="13404"/>
    <s v="Paine"/>
    <n v="100105"/>
    <s v="Frutos secos"/>
    <x v="25"/>
    <x v="25"/>
    <n v="2"/>
    <s v="Industrial"/>
    <n v="20"/>
    <s v="Procesadora de fruta seca"/>
    <n v="5"/>
  </r>
  <r>
    <n v="13"/>
    <s v="Metropolitana"/>
    <n v="13404"/>
    <s v="Paine"/>
    <n v="100105"/>
    <s v="Frutos secos"/>
    <x v="42"/>
    <x v="42"/>
    <n v="2"/>
    <s v="Industrial"/>
    <n v="20"/>
    <s v="Procesadora de fruta seca"/>
    <n v="5"/>
  </r>
  <r>
    <n v="13"/>
    <s v="Metropolitana"/>
    <n v="13404"/>
    <s v="Paine"/>
    <n v="100105"/>
    <s v="Frutos secos"/>
    <x v="25"/>
    <x v="25"/>
    <n v="1"/>
    <s v="Artesanal"/>
    <n v="20"/>
    <s v="Procesadora de fruta seca"/>
    <n v="7"/>
  </r>
  <r>
    <n v="13"/>
    <s v="Metropolitana"/>
    <n v="13404"/>
    <s v="Paine"/>
    <n v="100105"/>
    <s v="Frutos secos"/>
    <x v="25"/>
    <x v="25"/>
    <n v="1"/>
    <s v="Artesanal"/>
    <n v="20"/>
    <s v="Procesadora de fruta seca"/>
    <n v="7"/>
  </r>
  <r>
    <n v="13"/>
    <s v="Metropolitana"/>
    <n v="13404"/>
    <s v="Paine"/>
    <n v="100105"/>
    <s v="Frutos secos"/>
    <x v="25"/>
    <x v="25"/>
    <n v="2"/>
    <s v="Industrial"/>
    <n v="20"/>
    <s v="Procesadora de fruta seca"/>
    <n v="7"/>
  </r>
  <r>
    <n v="13"/>
    <s v="Metropolitana"/>
    <n v="13404"/>
    <s v="Paine"/>
    <n v="100105"/>
    <s v="Frutos secos"/>
    <x v="25"/>
    <x v="25"/>
    <n v="1"/>
    <s v="Artesanal"/>
    <n v="20"/>
    <s v="Procesadora de fruta seca"/>
    <n v="7"/>
  </r>
  <r>
    <n v="13"/>
    <s v="Metropolitana"/>
    <n v="13404"/>
    <s v="Paine"/>
    <n v="100105"/>
    <s v="Frutos secos"/>
    <x v="25"/>
    <x v="25"/>
    <n v="1"/>
    <s v="Artesanal"/>
    <n v="20"/>
    <s v="Procesadora de fruta seca"/>
    <n v="7"/>
  </r>
  <r>
    <n v="13"/>
    <s v="Metropolitana"/>
    <n v="13404"/>
    <s v="Paine"/>
    <n v="100105"/>
    <s v="Frutos secos"/>
    <x v="25"/>
    <x v="25"/>
    <n v="2"/>
    <s v="Industrial"/>
    <n v="20"/>
    <s v="Procesadora de fruta seca"/>
    <n v="5"/>
  </r>
  <r>
    <n v="13"/>
    <s v="Metropolitana"/>
    <n v="13404"/>
    <s v="Paine"/>
    <n v="100105"/>
    <s v="Frutos secos"/>
    <x v="25"/>
    <x v="25"/>
    <n v="2"/>
    <s v="Industrial"/>
    <n v="20"/>
    <s v="Procesadora de fruta seca"/>
    <n v="5"/>
  </r>
  <r>
    <n v="13"/>
    <s v="Metropolitana"/>
    <n v="13404"/>
    <s v="Paine"/>
    <n v="100105"/>
    <s v="Frutos secos"/>
    <x v="25"/>
    <x v="25"/>
    <n v="1"/>
    <s v="Artesanal"/>
    <n v="20"/>
    <s v="Procesadora de fruta seca"/>
    <n v="7"/>
  </r>
  <r>
    <n v="13"/>
    <s v="Metropolitana"/>
    <n v="13404"/>
    <s v="Paine"/>
    <n v="100105"/>
    <s v="Frutos secos"/>
    <x v="25"/>
    <x v="25"/>
    <n v="2"/>
    <s v="Industrial"/>
    <n v="20"/>
    <s v="Procesadora de fruta seca"/>
    <n v="7"/>
  </r>
  <r>
    <n v="13"/>
    <s v="Metropolitana"/>
    <n v="13404"/>
    <s v="Paine"/>
    <n v="100105"/>
    <s v="Frutos secos"/>
    <x v="25"/>
    <x v="25"/>
    <n v="2"/>
    <s v="Industrial"/>
    <n v="20"/>
    <s v="Procesadora de fruta seca"/>
    <n v="5"/>
  </r>
  <r>
    <n v="13"/>
    <s v="Metropolitana"/>
    <n v="13404"/>
    <s v="Paine"/>
    <n v="100105"/>
    <s v="Frutos secos"/>
    <x v="25"/>
    <x v="25"/>
    <n v="2"/>
    <s v="Industrial"/>
    <n v="20"/>
    <s v="Procesadora de fruta seca"/>
    <n v="5"/>
  </r>
  <r>
    <n v="13"/>
    <s v="Metropolitana"/>
    <n v="13404"/>
    <s v="Paine"/>
    <n v="100105"/>
    <s v="Frutos secos"/>
    <x v="25"/>
    <x v="25"/>
    <n v="2"/>
    <s v="Industrial"/>
    <n v="20"/>
    <s v="Procesadora de fruta seca"/>
    <n v="7"/>
  </r>
  <r>
    <n v="13"/>
    <s v="Metropolitana"/>
    <n v="13404"/>
    <s v="Paine"/>
    <n v="100105"/>
    <s v="Frutos secos"/>
    <x v="42"/>
    <x v="42"/>
    <n v="2"/>
    <s v="Industrial"/>
    <n v="20"/>
    <s v="Procesadora de fruta seca"/>
    <n v="2"/>
  </r>
  <r>
    <n v="13"/>
    <s v="Metropolitana"/>
    <n v="13404"/>
    <s v="Paine"/>
    <n v="100105"/>
    <s v="Frutos secos"/>
    <x v="25"/>
    <x v="25"/>
    <n v="2"/>
    <s v="Industrial"/>
    <n v="20"/>
    <s v="Procesadora de fruta seca"/>
    <n v="7"/>
  </r>
  <r>
    <n v="13"/>
    <s v="Metropolitana"/>
    <n v="13404"/>
    <s v="Paine"/>
    <n v="100105"/>
    <s v="Frutos secos"/>
    <x v="25"/>
    <x v="25"/>
    <n v="1"/>
    <s v="Artesanal"/>
    <n v="20"/>
    <s v="Procesadora de fruta seca"/>
    <n v="7"/>
  </r>
  <r>
    <n v="13"/>
    <s v="Metropolitana"/>
    <n v="13404"/>
    <s v="Paine"/>
    <n v="100105"/>
    <s v="Frutos secos"/>
    <x v="25"/>
    <x v="25"/>
    <n v="1"/>
    <s v="Artesanal"/>
    <n v="20"/>
    <s v="Procesadora de fruta seca"/>
    <n v="1"/>
  </r>
  <r>
    <n v="13"/>
    <s v="Metropolitana"/>
    <n v="13404"/>
    <s v="Paine"/>
    <n v="100105"/>
    <s v="Frutos secos"/>
    <x v="25"/>
    <x v="25"/>
    <n v="1"/>
    <s v="Artesanal"/>
    <n v="20"/>
    <s v="Procesadora de fruta seca"/>
    <n v="7"/>
  </r>
  <r>
    <n v="13"/>
    <s v="Metropolitana"/>
    <n v="13605"/>
    <s v="Peñaflor"/>
    <n v="100105"/>
    <s v="Frutos secos"/>
    <x v="25"/>
    <x v="25"/>
    <n v="1"/>
    <s v="Artesanal"/>
    <n v="20"/>
    <s v="Procesadora de fruta seca"/>
    <n v="2"/>
  </r>
  <r>
    <n v="13"/>
    <s v="Metropolitana"/>
    <n v="13605"/>
    <s v="Peñaflor"/>
    <n v="100105"/>
    <s v="Frutos secos"/>
    <x v="25"/>
    <x v="25"/>
    <n v="1"/>
    <s v="Artesanal"/>
    <n v="20"/>
    <s v="Procesadora de fruta seca"/>
    <n v="2"/>
  </r>
  <r>
    <n v="13"/>
    <s v="Metropolitana"/>
    <n v="13605"/>
    <s v="Peñaflor"/>
    <n v="100105"/>
    <s v="Frutos secos"/>
    <x v="25"/>
    <x v="25"/>
    <n v="2"/>
    <s v="Industrial"/>
    <n v="20"/>
    <s v="Procesadora de fruta seca"/>
    <n v="7"/>
  </r>
  <r>
    <n v="13"/>
    <s v="Metropolitana"/>
    <n v="13605"/>
    <s v="Peñaflor"/>
    <n v="100105"/>
    <s v="Frutos secos"/>
    <x v="25"/>
    <x v="25"/>
    <n v="2"/>
    <s v="Industrial"/>
    <n v="20"/>
    <s v="Procesadora de fruta seca"/>
    <n v="2"/>
  </r>
  <r>
    <n v="13"/>
    <s v="Metropolitana"/>
    <n v="13202"/>
    <s v="Pirque"/>
    <n v="100105"/>
    <s v="Frutos secos"/>
    <x v="25"/>
    <x v="25"/>
    <n v="2"/>
    <s v="Industrial"/>
    <n v="20"/>
    <s v="Procesadora de fruta seca"/>
    <n v="2"/>
  </r>
  <r>
    <n v="13"/>
    <s v="Metropolitana"/>
    <n v="13202"/>
    <s v="Pirque"/>
    <n v="100105"/>
    <s v="Frutos secos"/>
    <x v="25"/>
    <x v="25"/>
    <n v="2"/>
    <s v="Industrial"/>
    <n v="20"/>
    <s v="Procesadora de fruta seca"/>
    <n v="2"/>
  </r>
  <r>
    <n v="13"/>
    <s v="Metropolitana"/>
    <n v="13202"/>
    <s v="Pirque"/>
    <n v="100105"/>
    <s v="Frutos secos"/>
    <x v="25"/>
    <x v="25"/>
    <n v="2"/>
    <s v="Industrial"/>
    <n v="20"/>
    <s v="Procesadora de fruta seca"/>
    <n v="2"/>
  </r>
  <r>
    <n v="13"/>
    <s v="Metropolitana"/>
    <n v="13202"/>
    <s v="Pirque"/>
    <n v="100105"/>
    <s v="Frutos secos"/>
    <x v="25"/>
    <x v="25"/>
    <n v="2"/>
    <s v="Industrial"/>
    <n v="20"/>
    <s v="Procesadora de fruta seca"/>
    <n v="1"/>
  </r>
  <r>
    <n v="13"/>
    <s v="Metropolitana"/>
    <n v="13202"/>
    <s v="Pirque"/>
    <n v="100105"/>
    <s v="Frutos secos"/>
    <x v="25"/>
    <x v="25"/>
    <n v="2"/>
    <s v="Industrial"/>
    <n v="20"/>
    <s v="Procesadora de fruta seca"/>
    <n v="1"/>
  </r>
  <r>
    <n v="13"/>
    <s v="Metropolitana"/>
    <n v="13202"/>
    <s v="Pirque"/>
    <n v="100105"/>
    <s v="Frutos secos"/>
    <x v="25"/>
    <x v="25"/>
    <n v="2"/>
    <s v="Industrial"/>
    <n v="20"/>
    <s v="Procesadora de fruta seca"/>
    <n v="2"/>
  </r>
  <r>
    <n v="13"/>
    <s v="Metropolitana"/>
    <n v="13202"/>
    <s v="Pirque"/>
    <n v="100105"/>
    <s v="Frutos secos"/>
    <x v="25"/>
    <x v="25"/>
    <n v="2"/>
    <s v="Industrial"/>
    <n v="20"/>
    <s v="Procesadora de fruta seca"/>
    <n v="2"/>
  </r>
  <r>
    <n v="13"/>
    <s v="Metropolitana"/>
    <n v="13202"/>
    <s v="Pirque"/>
    <n v="100105"/>
    <s v="Frutos secos"/>
    <x v="25"/>
    <x v="25"/>
    <n v="2"/>
    <s v="Industrial"/>
    <n v="20"/>
    <s v="Procesadora de fruta seca"/>
    <n v="2"/>
  </r>
  <r>
    <n v="13"/>
    <s v="Metropolitana"/>
    <n v="13202"/>
    <s v="Pirque"/>
    <n v="100105"/>
    <s v="Frutos secos"/>
    <x v="25"/>
    <x v="25"/>
    <n v="2"/>
    <s v="Industrial"/>
    <n v="20"/>
    <s v="Procesadora de fruta seca"/>
    <n v="1"/>
  </r>
  <r>
    <n v="13"/>
    <s v="Metropolitana"/>
    <n v="13202"/>
    <s v="Pirque"/>
    <n v="100105"/>
    <s v="Frutos secos"/>
    <x v="25"/>
    <x v="25"/>
    <n v="2"/>
    <s v="Industrial"/>
    <n v="20"/>
    <s v="Procesadora de fruta seca"/>
    <n v="1"/>
  </r>
  <r>
    <n v="13"/>
    <s v="Metropolitana"/>
    <n v="13202"/>
    <s v="Pirque"/>
    <n v="100105"/>
    <s v="Frutos secos"/>
    <x v="25"/>
    <x v="25"/>
    <n v="2"/>
    <s v="Industrial"/>
    <n v="20"/>
    <s v="Procesadora de fruta seca"/>
    <n v="1"/>
  </r>
  <r>
    <n v="13"/>
    <s v="Metropolitana"/>
    <n v="13202"/>
    <s v="Pirque"/>
    <n v="100105"/>
    <s v="Frutos secos"/>
    <x v="25"/>
    <x v="25"/>
    <n v="2"/>
    <s v="Industrial"/>
    <n v="20"/>
    <s v="Procesadora de fruta seca"/>
    <n v="1"/>
  </r>
  <r>
    <n v="13"/>
    <s v="Metropolitana"/>
    <n v="13202"/>
    <s v="Pirque"/>
    <n v="100105"/>
    <s v="Frutos secos"/>
    <x v="25"/>
    <x v="25"/>
    <n v="2"/>
    <s v="Industrial"/>
    <n v="20"/>
    <s v="Procesadora de fruta seca"/>
    <n v="1"/>
  </r>
  <r>
    <n v="13"/>
    <s v="Metropolitana"/>
    <n v="13202"/>
    <s v="Pirque"/>
    <n v="100105"/>
    <s v="Frutos secos"/>
    <x v="25"/>
    <x v="25"/>
    <n v="2"/>
    <s v="Industrial"/>
    <n v="20"/>
    <s v="Procesadora de fruta seca"/>
    <n v="2"/>
  </r>
  <r>
    <n v="13"/>
    <s v="Metropolitana"/>
    <n v="13202"/>
    <s v="Pirque"/>
    <n v="100105"/>
    <s v="Frutos secos"/>
    <x v="25"/>
    <x v="25"/>
    <n v="2"/>
    <s v="Industrial"/>
    <n v="20"/>
    <s v="Procesadora de fruta seca"/>
    <n v="1"/>
  </r>
  <r>
    <n v="13"/>
    <s v="Metropolitana"/>
    <n v="13202"/>
    <s v="Pirque"/>
    <n v="100105"/>
    <s v="Frutos secos"/>
    <x v="25"/>
    <x v="25"/>
    <n v="2"/>
    <s v="Industrial"/>
    <n v="20"/>
    <s v="Procesadora de fruta seca"/>
    <n v="2"/>
  </r>
  <r>
    <n v="13"/>
    <s v="Metropolitana"/>
    <n v="13202"/>
    <s v="Pirque"/>
    <n v="100105"/>
    <s v="Frutos secos"/>
    <x v="25"/>
    <x v="25"/>
    <n v="2"/>
    <s v="Industrial"/>
    <n v="20"/>
    <s v="Procesadora de fruta seca"/>
    <n v="2"/>
  </r>
  <r>
    <n v="13"/>
    <s v="Metropolitana"/>
    <n v="13202"/>
    <s v="Pirque"/>
    <n v="100105"/>
    <s v="Frutos secos"/>
    <x v="25"/>
    <x v="25"/>
    <n v="2"/>
    <s v="Industrial"/>
    <n v="20"/>
    <s v="Procesadora de fruta seca"/>
    <n v="2"/>
  </r>
  <r>
    <n v="13"/>
    <s v="Metropolitana"/>
    <n v="13202"/>
    <s v="Pirque"/>
    <n v="100105"/>
    <s v="Frutos secos"/>
    <x v="25"/>
    <x v="25"/>
    <n v="2"/>
    <s v="Industrial"/>
    <n v="20"/>
    <s v="Procesadora de fruta seca"/>
    <n v="1"/>
  </r>
  <r>
    <n v="13"/>
    <s v="Metropolitana"/>
    <n v="13202"/>
    <s v="Pirque"/>
    <n v="100105"/>
    <s v="Frutos secos"/>
    <x v="25"/>
    <x v="25"/>
    <n v="2"/>
    <s v="Industrial"/>
    <n v="20"/>
    <s v="Procesadora de fruta seca"/>
    <n v="1"/>
  </r>
  <r>
    <n v="13"/>
    <s v="Metropolitana"/>
    <n v="13202"/>
    <s v="Pirque"/>
    <n v="100105"/>
    <s v="Frutos secos"/>
    <x v="25"/>
    <x v="25"/>
    <n v="2"/>
    <s v="Industrial"/>
    <n v="20"/>
    <s v="Procesadora de fruta seca"/>
    <n v="5"/>
  </r>
  <r>
    <n v="13"/>
    <s v="Metropolitana"/>
    <n v="13202"/>
    <s v="Pirque"/>
    <n v="100105"/>
    <s v="Frutos secos"/>
    <x v="25"/>
    <x v="25"/>
    <n v="2"/>
    <s v="Industrial"/>
    <n v="20"/>
    <s v="Procesadora de fruta seca"/>
    <n v="2"/>
  </r>
  <r>
    <n v="13"/>
    <s v="Metropolitana"/>
    <n v="13202"/>
    <s v="Pirque"/>
    <n v="100105"/>
    <s v="Frutos secos"/>
    <x v="25"/>
    <x v="25"/>
    <n v="2"/>
    <s v="Industrial"/>
    <n v="20"/>
    <s v="Procesadora de fruta seca"/>
    <n v="5"/>
  </r>
  <r>
    <n v="13"/>
    <s v="Metropolitana"/>
    <n v="13202"/>
    <s v="Pirque"/>
    <n v="100105"/>
    <s v="Frutos secos"/>
    <x v="25"/>
    <x v="25"/>
    <n v="2"/>
    <s v="Industrial"/>
    <n v="20"/>
    <s v="Procesadora de fruta seca"/>
    <n v="2"/>
  </r>
  <r>
    <n v="13"/>
    <s v="Metropolitana"/>
    <n v="13202"/>
    <s v="Pirque"/>
    <n v="100105"/>
    <s v="Frutos secos"/>
    <x v="25"/>
    <x v="25"/>
    <n v="2"/>
    <s v="Industrial"/>
    <n v="20"/>
    <s v="Procesadora de fruta seca"/>
    <n v="2"/>
  </r>
  <r>
    <n v="13"/>
    <s v="Metropolitana"/>
    <n v="13201"/>
    <s v="Puente Alto"/>
    <n v="100105"/>
    <s v="Frutos secos"/>
    <x v="25"/>
    <x v="25"/>
    <n v="2"/>
    <s v="Industrial"/>
    <n v="20"/>
    <s v="Procesadora de fruta seca"/>
    <n v="2"/>
  </r>
  <r>
    <n v="13"/>
    <s v="Metropolitana"/>
    <n v="13401"/>
    <s v="San Bernardo"/>
    <n v="100105"/>
    <s v="Frutos secos"/>
    <x v="25"/>
    <x v="25"/>
    <n v="2"/>
    <s v="Industrial"/>
    <n v="20"/>
    <s v="Procesadora de fruta seca"/>
    <n v="6"/>
  </r>
  <r>
    <n v="13"/>
    <s v="Metropolitana"/>
    <n v="13401"/>
    <s v="San Bernardo"/>
    <n v="100105"/>
    <s v="Frutos secos"/>
    <x v="25"/>
    <x v="25"/>
    <n v="2"/>
    <s v="Industrial"/>
    <n v="20"/>
    <s v="Procesadora de fruta seca"/>
    <n v="6"/>
  </r>
  <r>
    <n v="13"/>
    <s v="Metropolitana"/>
    <n v="13401"/>
    <s v="San Bernardo"/>
    <n v="100105"/>
    <s v="Frutos secos"/>
    <x v="25"/>
    <x v="25"/>
    <n v="2"/>
    <s v="Industrial"/>
    <n v="20"/>
    <s v="Procesadora de fruta seca"/>
    <n v="1"/>
  </r>
  <r>
    <n v="13"/>
    <s v="Metropolitana"/>
    <n v="13401"/>
    <s v="San Bernardo"/>
    <n v="100105"/>
    <s v="Frutos secos"/>
    <x v="42"/>
    <x v="42"/>
    <n v="2"/>
    <s v="Industrial"/>
    <n v="20"/>
    <s v="Procesadora de fruta seca"/>
    <n v="5"/>
  </r>
  <r>
    <n v="13"/>
    <s v="Metropolitana"/>
    <n v="13401"/>
    <s v="San Bernardo"/>
    <n v="100105"/>
    <s v="Frutos secos"/>
    <x v="25"/>
    <x v="25"/>
    <n v="2"/>
    <s v="Industrial"/>
    <n v="20"/>
    <s v="Procesadora de fruta seca"/>
    <n v="1"/>
  </r>
  <r>
    <n v="13"/>
    <s v="Metropolitana"/>
    <n v="13401"/>
    <s v="San Bernardo"/>
    <n v="100105"/>
    <s v="Frutos secos"/>
    <x v="25"/>
    <x v="25"/>
    <n v="2"/>
    <s v="Industrial"/>
    <n v="20"/>
    <s v="Procesadora de fruta seca"/>
    <n v="1"/>
  </r>
  <r>
    <n v="13"/>
    <s v="Metropolitana"/>
    <n v="13401"/>
    <s v="San Bernardo"/>
    <n v="100105"/>
    <s v="Frutos secos"/>
    <x v="25"/>
    <x v="25"/>
    <n v="2"/>
    <s v="Industrial"/>
    <n v="20"/>
    <s v="Procesadora de fruta seca"/>
    <n v="1"/>
  </r>
  <r>
    <n v="13"/>
    <s v="Metropolitana"/>
    <n v="13401"/>
    <s v="San Bernardo"/>
    <n v="100105"/>
    <s v="Frutos secos"/>
    <x v="25"/>
    <x v="25"/>
    <n v="2"/>
    <s v="Industrial"/>
    <n v="20"/>
    <s v="Procesadora de fruta seca"/>
    <n v="1"/>
  </r>
  <r>
    <n v="13"/>
    <s v="Metropolitana"/>
    <n v="13401"/>
    <s v="San Bernardo"/>
    <n v="100105"/>
    <s v="Frutos secos"/>
    <x v="25"/>
    <x v="25"/>
    <n v="2"/>
    <s v="Industrial"/>
    <n v="20"/>
    <s v="Procesadora de fruta seca"/>
    <n v="5"/>
  </r>
  <r>
    <n v="13"/>
    <s v="Metropolitana"/>
    <n v="13401"/>
    <s v="San Bernardo"/>
    <n v="100105"/>
    <s v="Frutos secos"/>
    <x v="25"/>
    <x v="25"/>
    <n v="2"/>
    <s v="Industrial"/>
    <n v="20"/>
    <s v="Procesadora de fruta seca"/>
    <n v="1"/>
  </r>
  <r>
    <n v="13"/>
    <s v="Metropolitana"/>
    <n v="13401"/>
    <s v="San Bernardo"/>
    <n v="100105"/>
    <s v="Frutos secos"/>
    <x v="25"/>
    <x v="25"/>
    <n v="2"/>
    <s v="Industrial"/>
    <n v="20"/>
    <s v="Procesadora de fruta seca"/>
    <n v="1"/>
  </r>
  <r>
    <n v="13"/>
    <s v="Metropolitana"/>
    <n v="13401"/>
    <s v="San Bernardo"/>
    <n v="100105"/>
    <s v="Frutos secos"/>
    <x v="25"/>
    <x v="25"/>
    <n v="2"/>
    <s v="Industrial"/>
    <n v="20"/>
    <s v="Procesadora de fruta seca"/>
    <n v="1"/>
  </r>
  <r>
    <n v="13"/>
    <s v="Metropolitana"/>
    <n v="13401"/>
    <s v="San Bernardo"/>
    <n v="100105"/>
    <s v="Frutos secos"/>
    <x v="25"/>
    <x v="25"/>
    <n v="2"/>
    <s v="Industrial"/>
    <n v="20"/>
    <s v="Procesadora de fruta seca"/>
    <n v="6"/>
  </r>
  <r>
    <n v="13"/>
    <s v="Metropolitana"/>
    <n v="13401"/>
    <s v="San Bernardo"/>
    <n v="100105"/>
    <s v="Frutos secos"/>
    <x v="25"/>
    <x v="25"/>
    <n v="2"/>
    <s v="Industrial"/>
    <n v="20"/>
    <s v="Procesadora de fruta seca"/>
    <n v="5"/>
  </r>
  <r>
    <n v="13"/>
    <s v="Metropolitana"/>
    <n v="13401"/>
    <s v="San Bernardo"/>
    <n v="100105"/>
    <s v="Frutos secos"/>
    <x v="25"/>
    <x v="25"/>
    <n v="2"/>
    <s v="Industrial"/>
    <n v="20"/>
    <s v="Procesadora de fruta seca"/>
    <n v="1"/>
  </r>
  <r>
    <n v="13"/>
    <s v="Metropolitana"/>
    <n v="13203"/>
    <s v="San José de Maipo"/>
    <n v="100105"/>
    <s v="Frutos secos"/>
    <x v="25"/>
    <x v="25"/>
    <n v="1"/>
    <s v="Artesanal"/>
    <n v="20"/>
    <s v="Procesadora de fruta seca"/>
    <n v="5"/>
  </r>
  <r>
    <n v="13"/>
    <s v="Metropolitana"/>
    <n v="13203"/>
    <s v="San José de Maipo"/>
    <n v="100105"/>
    <s v="Frutos secos"/>
    <x v="25"/>
    <x v="25"/>
    <n v="1"/>
    <s v="Artesanal"/>
    <n v="20"/>
    <s v="Procesadora de fruta seca"/>
    <n v="5"/>
  </r>
  <r>
    <n v="13"/>
    <s v="Metropolitana"/>
    <n v="13203"/>
    <s v="San José de Maipo"/>
    <n v="100105"/>
    <s v="Frutos secos"/>
    <x v="25"/>
    <x v="25"/>
    <n v="1"/>
    <s v="Artesanal"/>
    <n v="20"/>
    <s v="Procesadora de fruta seca"/>
    <n v="5"/>
  </r>
  <r>
    <n v="13"/>
    <s v="Metropolitana"/>
    <n v="13505"/>
    <s v="San Pedro"/>
    <n v="100105"/>
    <s v="Frutos secos"/>
    <x v="25"/>
    <x v="25"/>
    <n v="1"/>
    <s v="Artesanal"/>
    <n v="20"/>
    <s v="Procesadora de fruta seca"/>
    <n v="2"/>
  </r>
  <r>
    <n v="13"/>
    <s v="Metropolitana"/>
    <n v="13601"/>
    <s v="Talagante"/>
    <n v="100105"/>
    <s v="Frutos secos"/>
    <x v="25"/>
    <x v="25"/>
    <n v="1"/>
    <s v="Artesanal"/>
    <n v="20"/>
    <s v="Procesadora de fruta seca"/>
    <n v="2"/>
  </r>
  <r>
    <n v="13"/>
    <s v="Metropolitana"/>
    <n v="13601"/>
    <s v="Talagante"/>
    <n v="100105"/>
    <s v="Frutos secos"/>
    <x v="25"/>
    <x v="25"/>
    <n v="2"/>
    <s v="Industrial"/>
    <n v="20"/>
    <s v="Procesadora de fruta seca"/>
    <n v="1"/>
  </r>
  <r>
    <n v="13"/>
    <s v="Metropolitana"/>
    <n v="13601"/>
    <s v="Talagante"/>
    <n v="100105"/>
    <s v="Frutos secos"/>
    <x v="25"/>
    <x v="25"/>
    <n v="1"/>
    <s v="Artesanal"/>
    <n v="20"/>
    <s v="Procesadora de fruta seca"/>
    <n v="2"/>
  </r>
  <r>
    <n v="13"/>
    <s v="Metropolitana"/>
    <n v="13601"/>
    <s v="Talagante"/>
    <n v="100105"/>
    <s v="Frutos secos"/>
    <x v="25"/>
    <x v="25"/>
    <n v="1"/>
    <s v="Artesanal"/>
    <n v="20"/>
    <s v="Procesadora de fruta seca"/>
    <n v="2"/>
  </r>
  <r>
    <n v="13"/>
    <s v="Metropolitana"/>
    <n v="13601"/>
    <s v="Talagante"/>
    <n v="100105"/>
    <s v="Frutos secos"/>
    <x v="25"/>
    <x v="25"/>
    <n v="2"/>
    <s v="Industrial"/>
    <n v="20"/>
    <s v="Procesadora de fruta seca"/>
    <n v="5"/>
  </r>
  <r>
    <n v="13"/>
    <s v="Metropolitana"/>
    <n v="13601"/>
    <s v="Talagante"/>
    <n v="100105"/>
    <s v="Frutos secos"/>
    <x v="25"/>
    <x v="25"/>
    <n v="1"/>
    <s v="Artesanal"/>
    <n v="20"/>
    <s v="Procesadora de fruta seca"/>
    <n v="2"/>
  </r>
  <r>
    <n v="13"/>
    <s v="Metropolitana"/>
    <n v="13601"/>
    <s v="Talagante"/>
    <n v="100105"/>
    <s v="Frutos secos"/>
    <x v="25"/>
    <x v="25"/>
    <n v="2"/>
    <s v="Industrial"/>
    <n v="20"/>
    <s v="Procesadora de fruta seca"/>
    <n v="1"/>
  </r>
  <r>
    <n v="13"/>
    <s v="Metropolitana"/>
    <n v="13601"/>
    <s v="Talagante"/>
    <n v="100105"/>
    <s v="Frutos secos"/>
    <x v="25"/>
    <x v="25"/>
    <n v="1"/>
    <s v="Artesanal"/>
    <n v="20"/>
    <s v="Procesadora de fruta seca"/>
    <n v="2"/>
  </r>
  <r>
    <n v="13"/>
    <s v="Metropolitana"/>
    <n v="13303"/>
    <s v="Tiltil"/>
    <n v="100105"/>
    <s v="Frutos secos"/>
    <x v="25"/>
    <x v="25"/>
    <n v="2"/>
    <s v="Industrial"/>
    <n v="20"/>
    <s v="Procesadora de fruta seca"/>
    <n v="2"/>
  </r>
  <r>
    <n v="13"/>
    <s v="Metropolitana"/>
    <n v="13303"/>
    <s v="Tiltil"/>
    <n v="100105"/>
    <s v="Frutos secos"/>
    <x v="25"/>
    <x v="25"/>
    <n v="2"/>
    <s v="Industrial"/>
    <n v="20"/>
    <s v="Procesadora de fruta seca"/>
    <n v="2"/>
  </r>
  <r>
    <n v="13"/>
    <s v="Metropolitana"/>
    <n v="13303"/>
    <s v="Tiltil"/>
    <n v="100105"/>
    <s v="Frutos secos"/>
    <x v="25"/>
    <x v="25"/>
    <n v="2"/>
    <s v="Industrial"/>
    <n v="20"/>
    <s v="Procesadora de fruta seca"/>
    <n v="2"/>
  </r>
  <r>
    <n v="13"/>
    <s v="Metropolitana"/>
    <n v="13303"/>
    <s v="Tiltil"/>
    <n v="100105"/>
    <s v="Frutos secos"/>
    <x v="25"/>
    <x v="25"/>
    <n v="2"/>
    <s v="Industrial"/>
    <n v="20"/>
    <s v="Procesadora de fruta seca"/>
    <n v="2"/>
  </r>
  <r>
    <n v="13"/>
    <s v="Metropolitana"/>
    <n v="13303"/>
    <s v="Tiltil"/>
    <n v="100105"/>
    <s v="Frutos secos"/>
    <x v="25"/>
    <x v="25"/>
    <n v="2"/>
    <s v="Industrial"/>
    <n v="20"/>
    <s v="Procesadora de fruta seca"/>
    <n v="2"/>
  </r>
  <r>
    <n v="14"/>
    <s v="Los Ríos"/>
    <n v="14106"/>
    <s v="Mariquina"/>
    <n v="100105"/>
    <s v="Frutos secos"/>
    <x v="55"/>
    <x v="55"/>
    <n v="2"/>
    <s v="Industrial"/>
    <n v="20"/>
    <s v="Procesadora de fruta seca"/>
    <n v="7"/>
  </r>
  <r>
    <n v="16"/>
    <s v="Ñuble"/>
    <n v="16102"/>
    <s v="Bulnes"/>
    <n v="100105"/>
    <s v="Frutos secos"/>
    <x v="25"/>
    <x v="25"/>
    <n v="2"/>
    <s v="Industrial"/>
    <n v="20"/>
    <s v="Procesadora de fruta seca"/>
    <n v="7"/>
  </r>
  <r>
    <n v="16"/>
    <s v="Ñuble"/>
    <n v="16102"/>
    <s v="Bulnes"/>
    <n v="100105"/>
    <s v="Frutos secos"/>
    <x v="25"/>
    <x v="25"/>
    <n v="2"/>
    <s v="Industrial"/>
    <n v="20"/>
    <s v="Procesadora de fruta seca"/>
    <n v="7"/>
  </r>
  <r>
    <n v="16"/>
    <s v="Ñuble"/>
    <n v="16101"/>
    <s v="Chillán"/>
    <n v="100105"/>
    <s v="Frutos secos"/>
    <x v="55"/>
    <x v="55"/>
    <n v="1"/>
    <s v="Artesanal"/>
    <n v="20"/>
    <s v="Procesadora de fruta seca"/>
    <n v="2"/>
  </r>
  <r>
    <n v="16"/>
    <s v="Ñuble"/>
    <n v="16101"/>
    <s v="Chillán"/>
    <n v="100105"/>
    <s v="Frutos secos"/>
    <x v="25"/>
    <x v="25"/>
    <n v="2"/>
    <s v="Industrial"/>
    <n v="20"/>
    <s v="Procesadora de fruta seca"/>
    <n v="2"/>
  </r>
  <r>
    <n v="16"/>
    <s v="Ñuble"/>
    <n v="16101"/>
    <s v="Chillán"/>
    <n v="100105"/>
    <s v="Frutos secos"/>
    <x v="25"/>
    <x v="25"/>
    <n v="2"/>
    <s v="Industrial"/>
    <n v="20"/>
    <s v="Procesadora de fruta seca"/>
    <n v="2"/>
  </r>
  <r>
    <n v="16"/>
    <s v="Ñuble"/>
    <n v="16101"/>
    <s v="Chillán"/>
    <n v="100105"/>
    <s v="Frutos secos"/>
    <x v="25"/>
    <x v="25"/>
    <n v="2"/>
    <s v="Industrial"/>
    <n v="20"/>
    <s v="Procesadora de fruta seca"/>
    <n v="2"/>
  </r>
  <r>
    <n v="16"/>
    <s v="Ñuble"/>
    <n v="16101"/>
    <s v="Chillán"/>
    <n v="100105"/>
    <s v="Frutos secos"/>
    <x v="25"/>
    <x v="25"/>
    <n v="2"/>
    <s v="Industrial"/>
    <n v="20"/>
    <s v="Procesadora de fruta seca"/>
    <n v="2"/>
  </r>
  <r>
    <n v="16"/>
    <s v="Ñuble"/>
    <n v="16302"/>
    <s v="Coihueco"/>
    <n v="100105"/>
    <s v="Frutos secos"/>
    <x v="25"/>
    <x v="25"/>
    <n v="2"/>
    <s v="Industrial"/>
    <n v="20"/>
    <s v="Procesadora de fruta seca"/>
    <n v="7"/>
  </r>
  <r>
    <n v="16"/>
    <s v="Ñuble"/>
    <n v="16302"/>
    <s v="Coihueco"/>
    <n v="100105"/>
    <s v="Frutos secos"/>
    <x v="25"/>
    <x v="25"/>
    <n v="2"/>
    <s v="Industrial"/>
    <n v="20"/>
    <s v="Procesadora de fruta seca"/>
    <n v="7"/>
  </r>
  <r>
    <n v="16"/>
    <s v="Ñuble"/>
    <n v="16104"/>
    <s v="El Carmen"/>
    <n v="100105"/>
    <s v="Frutos secos"/>
    <x v="25"/>
    <x v="25"/>
    <n v="1"/>
    <s v="Artesanal"/>
    <n v="20"/>
    <s v="Procesadora de fruta seca"/>
    <n v="2"/>
  </r>
  <r>
    <n v="16"/>
    <s v="Ñuble"/>
    <n v="16303"/>
    <s v="Ñiquén"/>
    <n v="100105"/>
    <s v="Frutos secos"/>
    <x v="55"/>
    <x v="55"/>
    <n v="2"/>
    <s v="Industrial"/>
    <n v="20"/>
    <s v="Procesadora de fruta seca"/>
    <n v="7"/>
  </r>
  <r>
    <n v="16"/>
    <s v="Ñuble"/>
    <n v="16107"/>
    <s v="Quillón"/>
    <n v="100105"/>
    <s v="Frutos secos"/>
    <x v="25"/>
    <x v="25"/>
    <n v="2"/>
    <s v="Industrial"/>
    <n v="20"/>
    <s v="Procesadora de fruta seca"/>
    <n v="2"/>
  </r>
  <r>
    <n v="16"/>
    <s v="Ñuble"/>
    <n v="16301"/>
    <s v="San Carlos"/>
    <n v="100105"/>
    <s v="Frutos secos"/>
    <x v="25"/>
    <x v="25"/>
    <n v="1"/>
    <s v="Artesanal"/>
    <n v="20"/>
    <s v="Procesadora de fruta seca"/>
    <n v="2"/>
  </r>
  <r>
    <n v="16"/>
    <s v="Ñuble"/>
    <n v="16109"/>
    <s v="Yungay"/>
    <n v="100105"/>
    <s v="Frutos secos"/>
    <x v="25"/>
    <x v="25"/>
    <n v="2"/>
    <s v="Industrial"/>
    <n v="20"/>
    <s v="Procesadora de fruta seca"/>
    <n v="2"/>
  </r>
  <r>
    <n v="16"/>
    <s v="Ñuble"/>
    <n v="16109"/>
    <s v="Yungay"/>
    <n v="100105"/>
    <s v="Frutos secos"/>
    <x v="25"/>
    <x v="25"/>
    <n v="2"/>
    <s v="Industrial"/>
    <n v="20"/>
    <s v="Procesadora de fruta seca"/>
    <n v="2"/>
  </r>
  <r>
    <n v="4"/>
    <s v="Coquimbo"/>
    <n v="4102"/>
    <s v="Coquimbo"/>
    <n v="100107"/>
    <s v="Otros"/>
    <x v="39"/>
    <x v="39"/>
    <n v="2"/>
    <s v="Industrial"/>
    <n v="21"/>
    <s v="Calibradora de frutas persistentes"/>
    <n v="6"/>
  </r>
  <r>
    <n v="4"/>
    <s v="Coquimbo"/>
    <n v="4102"/>
    <s v="Coquimbo"/>
    <n v="100102"/>
    <s v="Cítricos"/>
    <x v="46"/>
    <x v="46"/>
    <n v="2"/>
    <s v="Industrial"/>
    <n v="21"/>
    <s v="Calibradora de frutas persistentes"/>
    <n v="2"/>
  </r>
  <r>
    <n v="4"/>
    <s v="Coquimbo"/>
    <n v="4102"/>
    <s v="Coquimbo"/>
    <n v="100102"/>
    <s v="Cítricos"/>
    <x v="36"/>
    <x v="36"/>
    <n v="2"/>
    <s v="Industrial"/>
    <n v="21"/>
    <s v="Calibradora de frutas persistentes"/>
    <n v="2"/>
  </r>
  <r>
    <n v="4"/>
    <s v="Coquimbo"/>
    <n v="4102"/>
    <s v="Coquimbo"/>
    <n v="100102"/>
    <s v="Cítricos"/>
    <x v="46"/>
    <x v="46"/>
    <n v="1"/>
    <s v="Artesanal"/>
    <n v="21"/>
    <s v="Calibradora de frutas persistentes"/>
    <n v="2"/>
  </r>
  <r>
    <n v="4"/>
    <s v="Coquimbo"/>
    <n v="4102"/>
    <s v="Coquimbo"/>
    <n v="100107"/>
    <s v="Otros"/>
    <x v="39"/>
    <x v="39"/>
    <n v="1"/>
    <s v="Artesanal"/>
    <n v="21"/>
    <s v="Calibradora de frutas persistentes"/>
    <n v="6"/>
  </r>
  <r>
    <n v="4"/>
    <s v="Coquimbo"/>
    <n v="4102"/>
    <s v="Coquimbo"/>
    <n v="100108"/>
    <s v="Tropicales y subtropicales"/>
    <x v="2"/>
    <x v="2"/>
    <n v="1"/>
    <s v="Artesanal"/>
    <n v="21"/>
    <s v="Calibradora de frutas persistentes"/>
    <n v="2"/>
  </r>
  <r>
    <n v="4"/>
    <s v="Coquimbo"/>
    <n v="4102"/>
    <s v="Coquimbo"/>
    <n v="100107"/>
    <s v="Otros"/>
    <x v="39"/>
    <x v="39"/>
    <n v="2"/>
    <s v="Industrial"/>
    <n v="21"/>
    <s v="Calibradora de frutas persistentes"/>
    <n v="6"/>
  </r>
  <r>
    <n v="4"/>
    <s v="Coquimbo"/>
    <n v="4102"/>
    <s v="Coquimbo"/>
    <n v="100102"/>
    <s v="Cítricos"/>
    <x v="46"/>
    <x v="46"/>
    <n v="2"/>
    <s v="Industrial"/>
    <n v="21"/>
    <s v="Calibradora de frutas persistentes"/>
    <n v="2"/>
  </r>
  <r>
    <n v="4"/>
    <s v="Coquimbo"/>
    <n v="4102"/>
    <s v="Coquimbo"/>
    <n v="100107"/>
    <s v="Otros"/>
    <x v="39"/>
    <x v="39"/>
    <n v="1"/>
    <s v="Artesanal"/>
    <n v="21"/>
    <s v="Calibradora de frutas persistentes"/>
    <n v="6"/>
  </r>
  <r>
    <n v="4"/>
    <s v="Coquimbo"/>
    <n v="4102"/>
    <s v="Coquimbo"/>
    <n v="100107"/>
    <s v="Otros"/>
    <x v="39"/>
    <x v="39"/>
    <n v="1"/>
    <s v="Artesanal"/>
    <n v="21"/>
    <s v="Calibradora de frutas persistentes"/>
    <n v="6"/>
  </r>
  <r>
    <n v="4"/>
    <s v="Coquimbo"/>
    <n v="4102"/>
    <s v="Coquimbo"/>
    <n v="100107"/>
    <s v="Otros"/>
    <x v="39"/>
    <x v="39"/>
    <n v="1"/>
    <s v="Artesanal"/>
    <n v="21"/>
    <s v="Calibradora de frutas persistentes"/>
    <n v="6"/>
  </r>
  <r>
    <n v="4"/>
    <s v="Coquimbo"/>
    <n v="4102"/>
    <s v="Coquimbo"/>
    <n v="100107"/>
    <s v="Otros"/>
    <x v="39"/>
    <x v="39"/>
    <n v="2"/>
    <s v="Industrial"/>
    <n v="21"/>
    <s v="Calibradora de frutas persistentes"/>
    <n v="2"/>
  </r>
  <r>
    <n v="4"/>
    <s v="Coquimbo"/>
    <n v="4102"/>
    <s v="Coquimbo"/>
    <n v="100102"/>
    <s v="Cítricos"/>
    <x v="36"/>
    <x v="36"/>
    <n v="2"/>
    <s v="Industrial"/>
    <n v="21"/>
    <s v="Calibradora de frutas persistentes"/>
    <n v="2"/>
  </r>
  <r>
    <n v="4"/>
    <s v="Coquimbo"/>
    <n v="4102"/>
    <s v="Coquimbo"/>
    <n v="100102"/>
    <s v="Cítricos"/>
    <x v="46"/>
    <x v="46"/>
    <n v="2"/>
    <s v="Industrial"/>
    <n v="21"/>
    <s v="Calibradora de frutas persistentes"/>
    <n v="2"/>
  </r>
  <r>
    <n v="4"/>
    <s v="Coquimbo"/>
    <n v="4102"/>
    <s v="Coquimbo"/>
    <n v="100107"/>
    <s v="Otros"/>
    <x v="39"/>
    <x v="39"/>
    <n v="1"/>
    <s v="Artesanal"/>
    <n v="21"/>
    <s v="Calibradora de frutas persistentes"/>
    <n v="6"/>
  </r>
  <r>
    <n v="4"/>
    <s v="Coquimbo"/>
    <n v="4102"/>
    <s v="Coquimbo"/>
    <n v="100102"/>
    <s v="Cítricos"/>
    <x v="46"/>
    <x v="46"/>
    <n v="1"/>
    <s v="Artesanal"/>
    <n v="21"/>
    <s v="Calibradora de frutas persistentes"/>
    <n v="6"/>
  </r>
  <r>
    <n v="4"/>
    <s v="Coquimbo"/>
    <n v="4102"/>
    <s v="Coquimbo"/>
    <n v="100102"/>
    <s v="Cítricos"/>
    <x v="46"/>
    <x v="46"/>
    <n v="1"/>
    <s v="Artesanal"/>
    <n v="21"/>
    <s v="Calibradora de frutas persistentes"/>
    <n v="2"/>
  </r>
  <r>
    <n v="4"/>
    <s v="Coquimbo"/>
    <n v="4102"/>
    <s v="Coquimbo"/>
    <n v="100107"/>
    <s v="Otros"/>
    <x v="39"/>
    <x v="39"/>
    <n v="1"/>
    <s v="Artesanal"/>
    <n v="21"/>
    <s v="Calibradora de frutas persistentes"/>
    <n v="6"/>
  </r>
  <r>
    <n v="4"/>
    <s v="Coquimbo"/>
    <n v="4102"/>
    <s v="Coquimbo"/>
    <n v="100102"/>
    <s v="Cítricos"/>
    <x v="46"/>
    <x v="46"/>
    <n v="2"/>
    <s v="Industrial"/>
    <n v="21"/>
    <s v="Calibradora de frutas persistentes"/>
    <n v="2"/>
  </r>
  <r>
    <n v="4"/>
    <s v="Coquimbo"/>
    <n v="4102"/>
    <s v="Coquimbo"/>
    <n v="100107"/>
    <s v="Otros"/>
    <x v="39"/>
    <x v="39"/>
    <n v="1"/>
    <s v="Artesanal"/>
    <n v="21"/>
    <s v="Calibradora de frutas persistentes"/>
    <n v="6"/>
  </r>
  <r>
    <n v="4"/>
    <s v="Coquimbo"/>
    <n v="4102"/>
    <s v="Coquimbo"/>
    <n v="100107"/>
    <s v="Otros"/>
    <x v="39"/>
    <x v="39"/>
    <n v="2"/>
    <s v="Industrial"/>
    <n v="21"/>
    <s v="Calibradora de frutas persistentes"/>
    <n v="2"/>
  </r>
  <r>
    <n v="4"/>
    <s v="Coquimbo"/>
    <n v="4101"/>
    <s v="La Serena"/>
    <n v="100108"/>
    <s v="Tropicales y subtropicales"/>
    <x v="2"/>
    <x v="2"/>
    <n v="1"/>
    <s v="Artesanal"/>
    <n v="21"/>
    <s v="Calibradora de frutas persistentes"/>
    <n v="5"/>
  </r>
  <r>
    <n v="4"/>
    <s v="Coquimbo"/>
    <n v="4101"/>
    <s v="La Serena"/>
    <n v="100107"/>
    <s v="Otros"/>
    <x v="39"/>
    <x v="39"/>
    <n v="2"/>
    <s v="Industrial"/>
    <n v="21"/>
    <s v="Calibradora de frutas persistentes"/>
    <n v="2"/>
  </r>
  <r>
    <n v="4"/>
    <s v="Coquimbo"/>
    <n v="4101"/>
    <s v="La Serena"/>
    <n v="100107"/>
    <s v="Otros"/>
    <x v="39"/>
    <x v="39"/>
    <n v="2"/>
    <s v="Industrial"/>
    <n v="21"/>
    <s v="Calibradora de frutas persistentes"/>
    <n v="2"/>
  </r>
  <r>
    <n v="4"/>
    <s v="Coquimbo"/>
    <n v="4101"/>
    <s v="La Serena"/>
    <n v="100107"/>
    <s v="Otros"/>
    <x v="39"/>
    <x v="39"/>
    <n v="1"/>
    <s v="Artesanal"/>
    <n v="21"/>
    <s v="Calibradora de frutas persistentes"/>
    <n v="5"/>
  </r>
  <r>
    <n v="4"/>
    <s v="Coquimbo"/>
    <n v="4101"/>
    <s v="La Serena"/>
    <n v="100107"/>
    <s v="Otros"/>
    <x v="39"/>
    <x v="39"/>
    <n v="1"/>
    <s v="Artesanal"/>
    <n v="21"/>
    <s v="Calibradora de frutas persistentes"/>
    <n v="5"/>
  </r>
  <r>
    <n v="4"/>
    <s v="Coquimbo"/>
    <n v="4101"/>
    <s v="La Serena"/>
    <n v="100107"/>
    <s v="Otros"/>
    <x v="39"/>
    <x v="39"/>
    <n v="1"/>
    <s v="Artesanal"/>
    <n v="21"/>
    <s v="Calibradora de frutas persistentes"/>
    <n v="6"/>
  </r>
  <r>
    <n v="4"/>
    <s v="Coquimbo"/>
    <n v="4101"/>
    <s v="La Serena"/>
    <n v="100107"/>
    <s v="Otros"/>
    <x v="39"/>
    <x v="39"/>
    <n v="2"/>
    <s v="Industrial"/>
    <n v="21"/>
    <s v="Calibradora de frutas persistentes"/>
    <n v="3"/>
  </r>
  <r>
    <n v="4"/>
    <s v="Coquimbo"/>
    <n v="4101"/>
    <s v="La Serena"/>
    <n v="100107"/>
    <s v="Otros"/>
    <x v="39"/>
    <x v="39"/>
    <n v="1"/>
    <s v="Artesanal"/>
    <n v="21"/>
    <s v="Calibradora de frutas persistentes"/>
    <n v="2"/>
  </r>
  <r>
    <n v="4"/>
    <s v="Coquimbo"/>
    <n v="4101"/>
    <s v="La Serena"/>
    <n v="100108"/>
    <s v="Tropicales y subtropicales"/>
    <x v="2"/>
    <x v="2"/>
    <n v="1"/>
    <s v="Artesanal"/>
    <n v="21"/>
    <s v="Calibradora de frutas persistentes"/>
    <n v="2"/>
  </r>
  <r>
    <n v="4"/>
    <s v="Coquimbo"/>
    <n v="4101"/>
    <s v="La Serena"/>
    <n v="100107"/>
    <s v="Otros"/>
    <x v="39"/>
    <x v="39"/>
    <n v="1"/>
    <s v="Artesanal"/>
    <n v="21"/>
    <s v="Calibradora de frutas persistentes"/>
    <n v="5"/>
  </r>
  <r>
    <n v="4"/>
    <s v="Coquimbo"/>
    <n v="4101"/>
    <s v="La Serena"/>
    <n v="100107"/>
    <s v="Otros"/>
    <x v="39"/>
    <x v="39"/>
    <n v="1"/>
    <s v="Artesanal"/>
    <n v="21"/>
    <s v="Calibradora de frutas persistentes"/>
    <n v="2"/>
  </r>
  <r>
    <n v="4"/>
    <s v="Coquimbo"/>
    <n v="4101"/>
    <s v="La Serena"/>
    <n v="100107"/>
    <s v="Otros"/>
    <x v="39"/>
    <x v="39"/>
    <n v="2"/>
    <s v="Industrial"/>
    <n v="21"/>
    <s v="Calibradora de frutas persistentes"/>
    <n v="2"/>
  </r>
  <r>
    <n v="4"/>
    <s v="Coquimbo"/>
    <n v="4101"/>
    <s v="La Serena"/>
    <n v="100108"/>
    <s v="Tropicales y subtropicales"/>
    <x v="2"/>
    <x v="2"/>
    <n v="1"/>
    <s v="Artesanal"/>
    <n v="21"/>
    <s v="Calibradora de frutas persistentes"/>
    <n v="2"/>
  </r>
  <r>
    <n v="4"/>
    <s v="Coquimbo"/>
    <n v="4101"/>
    <s v="La Serena"/>
    <n v="100107"/>
    <s v="Otros"/>
    <x v="39"/>
    <x v="39"/>
    <n v="1"/>
    <s v="Artesanal"/>
    <n v="21"/>
    <s v="Calibradora de frutas persistentes"/>
    <n v="2"/>
  </r>
  <r>
    <n v="4"/>
    <s v="Coquimbo"/>
    <n v="4101"/>
    <s v="La Serena"/>
    <n v="100107"/>
    <s v="Otros"/>
    <x v="39"/>
    <x v="39"/>
    <n v="2"/>
    <s v="Industrial"/>
    <n v="21"/>
    <s v="Calibradora de frutas persistentes"/>
    <n v="2"/>
  </r>
  <r>
    <n v="4"/>
    <s v="Coquimbo"/>
    <n v="4101"/>
    <s v="La Serena"/>
    <n v="100107"/>
    <s v="Otros"/>
    <x v="39"/>
    <x v="39"/>
    <n v="2"/>
    <s v="Industrial"/>
    <n v="21"/>
    <s v="Calibradora de frutas persistentes"/>
    <n v="2"/>
  </r>
  <r>
    <n v="4"/>
    <s v="Coquimbo"/>
    <n v="4101"/>
    <s v="La Serena"/>
    <n v="100107"/>
    <s v="Otros"/>
    <x v="39"/>
    <x v="39"/>
    <n v="1"/>
    <s v="Artesanal"/>
    <n v="21"/>
    <s v="Calibradora de frutas persistentes"/>
    <n v="2"/>
  </r>
  <r>
    <n v="4"/>
    <s v="Coquimbo"/>
    <n v="4101"/>
    <s v="La Serena"/>
    <n v="100107"/>
    <s v="Otros"/>
    <x v="39"/>
    <x v="39"/>
    <n v="1"/>
    <s v="Artesanal"/>
    <n v="21"/>
    <s v="Calibradora de frutas persistentes"/>
    <n v="2"/>
  </r>
  <r>
    <n v="4"/>
    <s v="Coquimbo"/>
    <n v="4101"/>
    <s v="La Serena"/>
    <n v="100107"/>
    <s v="Otros"/>
    <x v="39"/>
    <x v="39"/>
    <n v="2"/>
    <s v="Industrial"/>
    <n v="21"/>
    <s v="Calibradora de frutas persistentes"/>
    <n v="2"/>
  </r>
  <r>
    <n v="13"/>
    <s v="Metropolitana"/>
    <n v="13501"/>
    <s v="Melipilla"/>
    <n v="100107"/>
    <s v="Otros"/>
    <x v="24"/>
    <x v="24"/>
    <n v="1"/>
    <s v="Artesanal"/>
    <n v="21"/>
    <s v="Calibradora de frutas persistentes"/>
    <n v="7"/>
  </r>
  <r>
    <n v="13"/>
    <s v="Metropolitana"/>
    <n v="13501"/>
    <s v="Melipilla"/>
    <n v="100107"/>
    <s v="Otros"/>
    <x v="24"/>
    <x v="24"/>
    <n v="2"/>
    <s v="Industrial"/>
    <n v="21"/>
    <s v="Calibradora de frutas persistentes"/>
    <n v="2"/>
  </r>
  <r>
    <n v="4"/>
    <s v="Coquimbo"/>
    <n v="4102"/>
    <s v="Coquimbo"/>
    <n v="100105"/>
    <s v="Frutos secos"/>
    <x v="42"/>
    <x v="42"/>
    <n v="2"/>
    <s v="Industrial"/>
    <n v="22"/>
    <s v="Pelado de fruta seca"/>
    <n v="2"/>
  </r>
  <r>
    <n v="4"/>
    <s v="Coquimbo"/>
    <n v="4303"/>
    <s v="Monte Patria"/>
    <n v="100105"/>
    <s v="Frutos secos"/>
    <x v="25"/>
    <x v="25"/>
    <n v="1"/>
    <s v="Artesanal"/>
    <n v="22"/>
    <s v="Pelado de fruta seca"/>
    <n v="2"/>
  </r>
  <r>
    <n v="4"/>
    <s v="Coquimbo"/>
    <n v="4301"/>
    <s v="Ovalle"/>
    <n v="100105"/>
    <s v="Frutos secos"/>
    <x v="42"/>
    <x v="42"/>
    <n v="2"/>
    <s v="Industrial"/>
    <n v="22"/>
    <s v="Pelado de fruta seca"/>
    <n v="5"/>
  </r>
  <r>
    <n v="4"/>
    <s v="Coquimbo"/>
    <n v="4301"/>
    <s v="Ovalle"/>
    <n v="100105"/>
    <s v="Frutos secos"/>
    <x v="42"/>
    <x v="42"/>
    <n v="2"/>
    <s v="Industrial"/>
    <n v="22"/>
    <s v="Pelado de fruta seca"/>
    <n v="1"/>
  </r>
  <r>
    <n v="4"/>
    <s v="Coquimbo"/>
    <n v="4301"/>
    <s v="Ovalle"/>
    <n v="100105"/>
    <s v="Frutos secos"/>
    <x v="42"/>
    <x v="42"/>
    <n v="2"/>
    <s v="Industrial"/>
    <n v="22"/>
    <s v="Pelado de fruta seca"/>
    <n v="2"/>
  </r>
  <r>
    <n v="4"/>
    <s v="Coquimbo"/>
    <n v="4301"/>
    <s v="Ovalle"/>
    <n v="100105"/>
    <s v="Frutos secos"/>
    <x v="42"/>
    <x v="42"/>
    <n v="2"/>
    <s v="Industrial"/>
    <n v="22"/>
    <s v="Pelado de fruta seca"/>
    <n v="2"/>
  </r>
  <r>
    <n v="4"/>
    <s v="Coquimbo"/>
    <n v="4301"/>
    <s v="Ovalle"/>
    <n v="100105"/>
    <s v="Frutos secos"/>
    <x v="42"/>
    <x v="42"/>
    <n v="2"/>
    <s v="Industrial"/>
    <n v="22"/>
    <s v="Pelado de fruta seca"/>
    <n v="2"/>
  </r>
  <r>
    <n v="5"/>
    <s v="Valparaíso"/>
    <n v="5802"/>
    <s v="Limache"/>
    <n v="100105"/>
    <s v="Frutos secos"/>
    <x v="42"/>
    <x v="42"/>
    <n v="2"/>
    <s v="Industrial"/>
    <n v="22"/>
    <s v="Pelado de fruta seca"/>
    <n v="2"/>
  </r>
  <r>
    <n v="5"/>
    <s v="Valparaíso"/>
    <n v="5803"/>
    <s v="Olmué"/>
    <n v="100105"/>
    <s v="Frutos secos"/>
    <x v="42"/>
    <x v="42"/>
    <n v="1"/>
    <s v="Artesanal"/>
    <n v="22"/>
    <s v="Pelado de fruta seca"/>
    <n v="2"/>
  </r>
  <r>
    <n v="5"/>
    <s v="Valparaíso"/>
    <n v="5705"/>
    <s v="Putaendo"/>
    <n v="100105"/>
    <s v="Frutos secos"/>
    <x v="25"/>
    <x v="25"/>
    <n v="1"/>
    <s v="Artesanal"/>
    <n v="22"/>
    <s v="Pelado de fruta seca"/>
    <n v="5"/>
  </r>
  <r>
    <n v="5"/>
    <s v="Valparaíso"/>
    <n v="5705"/>
    <s v="Putaendo"/>
    <n v="100105"/>
    <s v="Frutos secos"/>
    <x v="25"/>
    <x v="25"/>
    <n v="1"/>
    <s v="Artesanal"/>
    <n v="22"/>
    <s v="Pelado de fruta seca"/>
    <n v="5"/>
  </r>
  <r>
    <n v="5"/>
    <s v="Valparaíso"/>
    <n v="5705"/>
    <s v="Putaendo"/>
    <n v="100105"/>
    <s v="Frutos secos"/>
    <x v="25"/>
    <x v="25"/>
    <n v="2"/>
    <s v="Industrial"/>
    <n v="22"/>
    <s v="Pelado de fruta seca"/>
    <n v="5"/>
  </r>
  <r>
    <n v="5"/>
    <s v="Valparaíso"/>
    <n v="5304"/>
    <s v="San Esteban"/>
    <n v="100105"/>
    <s v="Frutos secos"/>
    <x v="42"/>
    <x v="42"/>
    <n v="1"/>
    <s v="Artesanal"/>
    <n v="22"/>
    <s v="Pelado de fruta seca"/>
    <n v="7"/>
  </r>
  <r>
    <n v="5"/>
    <s v="Valparaíso"/>
    <n v="5304"/>
    <s v="San Esteban"/>
    <n v="100105"/>
    <s v="Frutos secos"/>
    <x v="25"/>
    <x v="25"/>
    <n v="1"/>
    <s v="Artesanal"/>
    <n v="22"/>
    <s v="Pelado de fruta seca"/>
    <n v="7"/>
  </r>
  <r>
    <n v="5"/>
    <s v="Valparaíso"/>
    <n v="5304"/>
    <s v="San Esteban"/>
    <n v="100105"/>
    <s v="Frutos secos"/>
    <x v="25"/>
    <x v="25"/>
    <n v="2"/>
    <s v="Industrial"/>
    <n v="22"/>
    <s v="Pelado de fruta seca"/>
    <n v="7"/>
  </r>
  <r>
    <n v="6"/>
    <s v="O'Higgins"/>
    <n v="6102"/>
    <s v="Codegua"/>
    <n v="100105"/>
    <s v="Frutos secos"/>
    <x v="42"/>
    <x v="42"/>
    <n v="2"/>
    <s v="Industrial"/>
    <n v="22"/>
    <s v="Pelado de fruta seca"/>
    <n v="3"/>
  </r>
  <r>
    <n v="6"/>
    <s v="O'Higgins"/>
    <n v="6117"/>
    <s v="San Vicente"/>
    <n v="100105"/>
    <s v="Frutos secos"/>
    <x v="42"/>
    <x v="42"/>
    <n v="1"/>
    <s v="Artesanal"/>
    <n v="22"/>
    <s v="Pelado de fruta seca"/>
    <n v="2"/>
  </r>
  <r>
    <n v="6"/>
    <s v="O'Higgins"/>
    <n v="6303"/>
    <s v="Chimbarongo"/>
    <n v="100105"/>
    <s v="Frutos secos"/>
    <x v="25"/>
    <x v="25"/>
    <n v="2"/>
    <s v="Industrial"/>
    <n v="22"/>
    <s v="Pelado de fruta seca"/>
    <n v="2"/>
  </r>
  <r>
    <n v="6"/>
    <s v="O'Higgins"/>
    <n v="6101"/>
    <s v="Rancagua"/>
    <n v="100105"/>
    <s v="Frutos secos"/>
    <x v="25"/>
    <x v="25"/>
    <n v="2"/>
    <s v="Industrial"/>
    <n v="22"/>
    <s v="Pelado de fruta seca"/>
    <n v="2"/>
  </r>
  <r>
    <n v="6"/>
    <s v="O'Higgins"/>
    <n v="6117"/>
    <s v="San Vicente"/>
    <n v="100105"/>
    <s v="Frutos secos"/>
    <x v="42"/>
    <x v="42"/>
    <n v="1"/>
    <s v="Artesanal"/>
    <n v="22"/>
    <s v="Pelado de fruta seca"/>
    <n v="5"/>
  </r>
  <r>
    <n v="6"/>
    <s v="O'Higgins"/>
    <n v="6204"/>
    <s v="Marchihue"/>
    <n v="100105"/>
    <s v="Frutos secos"/>
    <x v="42"/>
    <x v="42"/>
    <n v="2"/>
    <s v="Industrial"/>
    <n v="22"/>
    <s v="Pelado de fruta seca"/>
    <n v="2"/>
  </r>
  <r>
    <n v="6"/>
    <s v="O'Higgins"/>
    <n v="6309"/>
    <s v="Pumanque"/>
    <n v="100105"/>
    <s v="Frutos secos"/>
    <x v="25"/>
    <x v="25"/>
    <n v="1"/>
    <s v="Artesanal"/>
    <n v="22"/>
    <s v="Pelado de fruta seca"/>
    <n v="5"/>
  </r>
  <r>
    <n v="6"/>
    <s v="O'Higgins"/>
    <n v="6101"/>
    <s v="Rancagua"/>
    <n v="100105"/>
    <s v="Frutos secos"/>
    <x v="25"/>
    <x v="25"/>
    <n v="1"/>
    <s v="Artesanal"/>
    <n v="22"/>
    <s v="Pelado de fruta seca"/>
    <n v="5"/>
  </r>
  <r>
    <n v="6"/>
    <s v="O'Higgins"/>
    <n v="6101"/>
    <s v="Rancagua"/>
    <n v="100105"/>
    <s v="Frutos secos"/>
    <x v="25"/>
    <x v="25"/>
    <n v="1"/>
    <s v="Artesanal"/>
    <n v="22"/>
    <s v="Pelado de fruta seca"/>
    <n v="5"/>
  </r>
  <r>
    <n v="6"/>
    <s v="O'Higgins"/>
    <n v="6101"/>
    <s v="Rancagua"/>
    <n v="100105"/>
    <s v="Frutos secos"/>
    <x v="25"/>
    <x v="25"/>
    <n v="1"/>
    <s v="Artesanal"/>
    <n v="22"/>
    <s v="Pelado de fruta seca"/>
    <n v="5"/>
  </r>
  <r>
    <n v="6"/>
    <s v="O'Higgins"/>
    <n v="6117"/>
    <s v="San Vicente"/>
    <n v="100105"/>
    <s v="Frutos secos"/>
    <x v="42"/>
    <x v="42"/>
    <n v="1"/>
    <s v="Artesanal"/>
    <n v="22"/>
    <s v="Pelado de fruta seca"/>
    <n v="2"/>
  </r>
  <r>
    <n v="7"/>
    <s v="Maule"/>
    <n v="7306"/>
    <s v="Romeral"/>
    <n v="100105"/>
    <s v="Frutos secos"/>
    <x v="25"/>
    <x v="25"/>
    <n v="1"/>
    <s v="Artesanal"/>
    <n v="22"/>
    <s v="Pelado de fruta seca"/>
    <n v="5"/>
  </r>
  <r>
    <n v="7"/>
    <s v="Maule"/>
    <n v="7109"/>
    <s v="San Clemente"/>
    <n v="100105"/>
    <s v="Frutos secos"/>
    <x v="25"/>
    <x v="25"/>
    <n v="2"/>
    <s v="Industrial"/>
    <n v="22"/>
    <s v="Pelado de fruta seca"/>
    <n v="5"/>
  </r>
  <r>
    <n v="7"/>
    <s v="Maule"/>
    <n v="7108"/>
    <s v="Río Claro"/>
    <n v="100105"/>
    <s v="Frutos secos"/>
    <x v="55"/>
    <x v="55"/>
    <n v="2"/>
    <s v="Industrial"/>
    <n v="22"/>
    <s v="Pelado de fruta seca"/>
    <n v="2"/>
  </r>
  <r>
    <n v="16"/>
    <s v="Ñuble"/>
    <n v="16101"/>
    <s v="Chillán"/>
    <n v="100105"/>
    <s v="Frutos secos"/>
    <x v="55"/>
    <x v="55"/>
    <n v="2"/>
    <s v="Industrial"/>
    <n v="22"/>
    <s v="Pelado de fruta seca"/>
    <n v="2"/>
  </r>
  <r>
    <n v="8"/>
    <s v="Biobío"/>
    <n v="8305"/>
    <s v="Mulchén"/>
    <n v="100105"/>
    <s v="Frutos secos"/>
    <x v="25"/>
    <x v="25"/>
    <n v="2"/>
    <s v="Industrial"/>
    <n v="22"/>
    <s v="Pelado de fruta seca"/>
    <n v="2"/>
  </r>
  <r>
    <n v="13"/>
    <s v="Metropolitana"/>
    <n v="13403"/>
    <s v="Calera de Tango"/>
    <n v="100105"/>
    <s v="Frutos secos"/>
    <x v="25"/>
    <x v="25"/>
    <n v="1"/>
    <s v="Artesanal"/>
    <n v="22"/>
    <s v="Pelado de fruta seca"/>
    <n v="2"/>
  </r>
  <r>
    <n v="13"/>
    <s v="Metropolitana"/>
    <n v="13501"/>
    <s v="Melipilla"/>
    <n v="100105"/>
    <s v="Frutos secos"/>
    <x v="25"/>
    <x v="25"/>
    <n v="2"/>
    <s v="Industrial"/>
    <n v="22"/>
    <s v="Pelado de fruta seca"/>
    <n v="6"/>
  </r>
  <r>
    <n v="13"/>
    <s v="Metropolitana"/>
    <n v="13501"/>
    <s v="Melipilla"/>
    <n v="100105"/>
    <s v="Frutos secos"/>
    <x v="25"/>
    <x v="25"/>
    <n v="2"/>
    <s v="Industrial"/>
    <n v="22"/>
    <s v="Pelado de fruta seca"/>
    <n v="2"/>
  </r>
  <r>
    <n v="13"/>
    <s v="Metropolitana"/>
    <n v="13501"/>
    <s v="Melipilla"/>
    <n v="100105"/>
    <s v="Frutos secos"/>
    <x v="25"/>
    <x v="25"/>
    <n v="2"/>
    <s v="Industrial"/>
    <n v="22"/>
    <s v="Pelado de fruta seca"/>
    <n v="2"/>
  </r>
  <r>
    <n v="13"/>
    <s v="Metropolitana"/>
    <n v="13501"/>
    <s v="Melipilla"/>
    <n v="100105"/>
    <s v="Frutos secos"/>
    <x v="25"/>
    <x v="25"/>
    <n v="2"/>
    <s v="Industrial"/>
    <n v="22"/>
    <s v="Pelado de fruta seca"/>
    <n v="6"/>
  </r>
  <r>
    <n v="13"/>
    <s v="Metropolitana"/>
    <n v="13501"/>
    <s v="Melipilla"/>
    <n v="100105"/>
    <s v="Frutos secos"/>
    <x v="25"/>
    <x v="25"/>
    <n v="2"/>
    <s v="Industrial"/>
    <n v="22"/>
    <s v="Pelado de fruta seca"/>
    <n v="2"/>
  </r>
  <r>
    <n v="13"/>
    <s v="Metropolitana"/>
    <n v="13404"/>
    <s v="Paine"/>
    <n v="100105"/>
    <s v="Frutos secos"/>
    <x v="42"/>
    <x v="42"/>
    <n v="2"/>
    <s v="Industrial"/>
    <n v="22"/>
    <s v="Pelado de fruta seca"/>
    <n v="2"/>
  </r>
  <r>
    <n v="13"/>
    <s v="Metropolitana"/>
    <n v="13401"/>
    <s v="San Bernardo"/>
    <n v="100105"/>
    <s v="Frutos secos"/>
    <x v="25"/>
    <x v="25"/>
    <n v="2"/>
    <s v="Industrial"/>
    <n v="22"/>
    <s v="Pelado de fruta seca"/>
    <n v="5"/>
  </r>
  <r>
    <n v="16"/>
    <s v="Ñuble"/>
    <n v="16106"/>
    <s v="Pinto"/>
    <n v="100105"/>
    <s v="Frutos secos"/>
    <x v="20"/>
    <x v="20"/>
    <n v="1"/>
    <s v="Artesanal"/>
    <n v="22"/>
    <s v="Pelado de fruta seca"/>
    <n v="2"/>
  </r>
  <r>
    <n v="5"/>
    <s v="Valparaíso"/>
    <n v="5503"/>
    <s v="Hijuelas"/>
    <n v="100109"/>
    <s v="Uva"/>
    <x v="9"/>
    <x v="9"/>
    <n v="1"/>
    <s v="Artesanal"/>
    <n v="23"/>
    <s v="Procesamiento de fruta fresca"/>
    <n v="2"/>
  </r>
  <r>
    <n v="5"/>
    <s v="Valparaíso"/>
    <n v="5704"/>
    <s v="Panquehue"/>
    <n v="100103"/>
    <s v="Frutos de hueso (carozo)"/>
    <x v="3"/>
    <x v="3"/>
    <n v="2"/>
    <s v="Industrial"/>
    <n v="23"/>
    <s v="Procesamiento de fruta fresca"/>
    <n v="5"/>
  </r>
  <r>
    <n v="5"/>
    <s v="Valparaíso"/>
    <n v="5704"/>
    <s v="Panquehue"/>
    <n v="100105"/>
    <s v="Frutos secos"/>
    <x v="25"/>
    <x v="25"/>
    <n v="2"/>
    <s v="Industrial"/>
    <n v="23"/>
    <s v="Procesamiento de fruta fresca"/>
    <n v="5"/>
  </r>
  <r>
    <n v="5"/>
    <s v="Valparaíso"/>
    <n v="5705"/>
    <s v="Putaendo"/>
    <n v="100105"/>
    <s v="Frutos secos"/>
    <x v="42"/>
    <x v="42"/>
    <n v="2"/>
    <s v="Industrial"/>
    <n v="23"/>
    <s v="Procesamiento de fruta fresca"/>
    <n v="2"/>
  </r>
  <r>
    <n v="5"/>
    <s v="Valparaíso"/>
    <n v="5701"/>
    <s v="San Felipe"/>
    <n v="100105"/>
    <s v="Frutos secos"/>
    <x v="42"/>
    <x v="42"/>
    <n v="2"/>
    <s v="Industrial"/>
    <n v="23"/>
    <s v="Procesamiento de fruta fresca"/>
    <n v="5"/>
  </r>
  <r>
    <n v="5"/>
    <s v="Valparaíso"/>
    <n v="5701"/>
    <s v="San Felipe"/>
    <n v="100103"/>
    <s v="Frutos de hueso (carozo)"/>
    <x v="14"/>
    <x v="14"/>
    <n v="2"/>
    <s v="Industrial"/>
    <n v="23"/>
    <s v="Procesamiento de fruta fresca"/>
    <n v="5"/>
  </r>
  <r>
    <n v="5"/>
    <s v="Valparaíso"/>
    <n v="5701"/>
    <s v="San Felipe"/>
    <n v="100103"/>
    <s v="Frutos de hueso (carozo)"/>
    <x v="14"/>
    <x v="14"/>
    <n v="2"/>
    <s v="Industrial"/>
    <n v="23"/>
    <s v="Procesamiento de fruta fresca"/>
    <n v="5"/>
  </r>
  <r>
    <n v="5"/>
    <s v="Valparaíso"/>
    <n v="5701"/>
    <s v="San Felipe"/>
    <n v="100105"/>
    <s v="Frutos secos"/>
    <x v="25"/>
    <x v="25"/>
    <n v="2"/>
    <s v="Industrial"/>
    <n v="23"/>
    <s v="Procesamiento de fruta fresca"/>
    <n v="5"/>
  </r>
  <r>
    <n v="5"/>
    <s v="Valparaíso"/>
    <n v="5706"/>
    <s v="Santa María"/>
    <n v="100105"/>
    <s v="Frutos secos"/>
    <x v="25"/>
    <x v="25"/>
    <n v="1"/>
    <s v="Artesanal"/>
    <n v="23"/>
    <s v="Procesamiento de fruta fresca"/>
    <n v="5"/>
  </r>
  <r>
    <n v="5"/>
    <s v="Valparaíso"/>
    <n v="5706"/>
    <s v="Santa María"/>
    <n v="100105"/>
    <s v="Frutos secos"/>
    <x v="25"/>
    <x v="25"/>
    <n v="2"/>
    <s v="Industrial"/>
    <n v="23"/>
    <s v="Procesamiento de fruta fresca"/>
    <n v="2"/>
  </r>
  <r>
    <n v="5"/>
    <s v="Valparaíso"/>
    <n v="5706"/>
    <s v="Santa María"/>
    <n v="100105"/>
    <s v="Frutos secos"/>
    <x v="25"/>
    <x v="25"/>
    <n v="2"/>
    <s v="Industrial"/>
    <n v="23"/>
    <s v="Procesamiento de fruta fresca"/>
    <n v="2"/>
  </r>
  <r>
    <n v="5"/>
    <s v="Valparaíso"/>
    <n v="5504"/>
    <s v="La Cruz"/>
    <n v="100106"/>
    <s v="Frutos oleaginosos"/>
    <x v="37"/>
    <x v="37"/>
    <n v="2"/>
    <s v="Industrial"/>
    <n v="24"/>
    <s v="Aceite de palta"/>
    <n v="3"/>
  </r>
  <r>
    <n v="5"/>
    <s v="Valparaíso"/>
    <n v="5401"/>
    <s v="La Ligua"/>
    <n v="100106"/>
    <s v="Frutos oleaginosos"/>
    <x v="37"/>
    <x v="37"/>
    <n v="2"/>
    <s v="Industrial"/>
    <n v="24"/>
    <s v="Aceite de palta"/>
    <n v="3"/>
  </r>
  <r>
    <n v="5"/>
    <s v="Valparaíso"/>
    <n v="5401"/>
    <s v="La Ligua"/>
    <n v="100106"/>
    <s v="Frutos oleaginosos"/>
    <x v="37"/>
    <x v="37"/>
    <n v="2"/>
    <s v="Industrial"/>
    <n v="24"/>
    <s v="Aceite de palta"/>
    <n v="3"/>
  </r>
  <r>
    <n v="5"/>
    <s v="Valparaíso"/>
    <n v="5401"/>
    <s v="La Ligua"/>
    <n v="100106"/>
    <s v="Frutos oleaginosos"/>
    <x v="37"/>
    <x v="37"/>
    <n v="2"/>
    <s v="Industrial"/>
    <n v="24"/>
    <s v="Aceite de palta"/>
    <n v="3"/>
  </r>
  <r>
    <n v="5"/>
    <s v="Valparaíso"/>
    <n v="5501"/>
    <s v="Quillota"/>
    <n v="100106"/>
    <s v="Frutos oleaginosos"/>
    <x v="37"/>
    <x v="37"/>
    <n v="2"/>
    <s v="Industrial"/>
    <n v="24"/>
    <s v="Aceite de palta"/>
    <n v="3"/>
  </r>
  <r>
    <n v="5"/>
    <s v="Valparaíso"/>
    <n v="5504"/>
    <s v="La Cruz"/>
    <n v="100106"/>
    <s v="Frutos oleaginosos"/>
    <x v="37"/>
    <x v="37"/>
    <n v="2"/>
    <s v="Industrial"/>
    <n v="24"/>
    <s v="Aceite de palta"/>
    <n v="3"/>
  </r>
  <r>
    <n v="5"/>
    <s v="Valparaíso"/>
    <n v="5401"/>
    <s v="La Ligua"/>
    <n v="100106"/>
    <s v="Frutos oleaginosos"/>
    <x v="37"/>
    <x v="37"/>
    <n v="2"/>
    <s v="Industrial"/>
    <n v="24"/>
    <s v="Aceite de palta"/>
    <n v="3"/>
  </r>
  <r>
    <n v="5"/>
    <s v="Valparaíso"/>
    <n v="5501"/>
    <s v="Quillota"/>
    <n v="100106"/>
    <s v="Frutos oleaginosos"/>
    <x v="37"/>
    <x v="37"/>
    <n v="2"/>
    <s v="Industrial"/>
    <n v="24"/>
    <s v="Aceite de palta"/>
    <n v="3"/>
  </r>
  <r>
    <n v="5"/>
    <s v="Valparaíso"/>
    <n v="5706"/>
    <s v="Santa María"/>
    <n v="100109"/>
    <s v="Uva"/>
    <x v="9"/>
    <x v="9"/>
    <n v="2"/>
    <s v="Industrial"/>
    <n v="25"/>
    <s v="Hidratación"/>
    <n v="6"/>
  </r>
  <r>
    <n v="5"/>
    <s v="Valparaíso"/>
    <n v="5705"/>
    <s v="Putaendo"/>
    <n v="100103"/>
    <s v="Frutos de hueso (carozo)"/>
    <x v="21"/>
    <x v="21"/>
    <n v="1"/>
    <s v="Artesanal"/>
    <n v="25"/>
    <s v="Hidratación"/>
    <n v="5"/>
  </r>
  <r>
    <n v="5"/>
    <s v="Valparaíso"/>
    <n v="5705"/>
    <s v="Putaendo"/>
    <n v="100103"/>
    <s v="Frutos de hueso (carozo)"/>
    <x v="21"/>
    <x v="21"/>
    <n v="1"/>
    <s v="Artesanal"/>
    <n v="25"/>
    <s v="Hidratación"/>
    <n v="5"/>
  </r>
  <r>
    <n v="6"/>
    <s v="O'Higgins"/>
    <n v="6111"/>
    <s v="Olivar"/>
    <n v="100103"/>
    <s v="Frutos de hueso (carozo)"/>
    <x v="14"/>
    <x v="14"/>
    <n v="2"/>
    <s v="Industrial"/>
    <n v="25"/>
    <s v="Hidratación"/>
    <n v="5"/>
  </r>
  <r>
    <n v="6"/>
    <s v="O'Higgins"/>
    <n v="6305"/>
    <s v="Nancagua"/>
    <n v="100103"/>
    <s v="Frutos de hueso (carozo)"/>
    <x v="21"/>
    <x v="21"/>
    <n v="2"/>
    <s v="Industrial"/>
    <n v="25"/>
    <s v="Hidratación"/>
    <n v="5"/>
  </r>
  <r>
    <n v="6"/>
    <s v="O'Higgins"/>
    <n v="6305"/>
    <s v="Nancagua"/>
    <n v="100103"/>
    <s v="Frutos de hueso (carozo)"/>
    <x v="21"/>
    <x v="21"/>
    <n v="2"/>
    <s v="Industrial"/>
    <n v="25"/>
    <s v="Hidratación"/>
    <n v="5"/>
  </r>
  <r>
    <n v="6"/>
    <s v="O'Higgins"/>
    <n v="6111"/>
    <s v="Olivar"/>
    <n v="100103"/>
    <s v="Frutos de hueso (carozo)"/>
    <x v="21"/>
    <x v="21"/>
    <n v="2"/>
    <s v="Industrial"/>
    <n v="25"/>
    <s v="Hidratación"/>
    <n v="5"/>
  </r>
  <r>
    <n v="6"/>
    <s v="O'Higgins"/>
    <n v="6310"/>
    <s v="Santa Cruz"/>
    <n v="100103"/>
    <s v="Frutos de hueso (carozo)"/>
    <x v="21"/>
    <x v="21"/>
    <n v="2"/>
    <s v="Industrial"/>
    <n v="25"/>
    <s v="Hidratación"/>
    <n v="7"/>
  </r>
  <r>
    <n v="6"/>
    <s v="O'Higgins"/>
    <n v="6111"/>
    <s v="Olivar"/>
    <n v="100103"/>
    <s v="Frutos de hueso (carozo)"/>
    <x v="21"/>
    <x v="21"/>
    <n v="2"/>
    <s v="Industrial"/>
    <n v="25"/>
    <s v="Hidratación"/>
    <n v="5"/>
  </r>
  <r>
    <n v="7"/>
    <s v="Maule"/>
    <n v="7301"/>
    <s v="Curicó"/>
    <n v="100103"/>
    <s v="Frutos de hueso (carozo)"/>
    <x v="21"/>
    <x v="21"/>
    <n v="2"/>
    <s v="Industrial"/>
    <n v="25"/>
    <s v="Hidratación"/>
    <n v="5"/>
  </r>
  <r>
    <n v="7"/>
    <s v="Maule"/>
    <n v="7301"/>
    <s v="Curicó"/>
    <n v="100103"/>
    <s v="Frutos de hueso (carozo)"/>
    <x v="21"/>
    <x v="21"/>
    <n v="2"/>
    <s v="Industrial"/>
    <n v="25"/>
    <s v="Hidratación"/>
    <n v="7"/>
  </r>
  <r>
    <n v="16"/>
    <s v="Ñuble"/>
    <n v="16206"/>
    <s v="Ránquil"/>
    <n v="100106"/>
    <s v="Frutos oleaginosos"/>
    <x v="1"/>
    <x v="1"/>
    <n v="1"/>
    <s v="Artesanal"/>
    <n v="25"/>
    <s v="Hidratación"/>
    <n v="3"/>
  </r>
  <r>
    <n v="13"/>
    <s v="Metropolitana"/>
    <n v="13404"/>
    <s v="Paine"/>
    <n v="100103"/>
    <s v="Frutos de hueso (carozo)"/>
    <x v="21"/>
    <x v="21"/>
    <n v="2"/>
    <s v="Industrial"/>
    <n v="25"/>
    <s v="Hidratación"/>
    <n v="2"/>
  </r>
  <r>
    <n v="13"/>
    <s v="Metropolitana"/>
    <n v="13404"/>
    <s v="Paine"/>
    <n v="100103"/>
    <s v="Frutos de hueso (carozo)"/>
    <x v="21"/>
    <x v="21"/>
    <n v="2"/>
    <s v="Industrial"/>
    <n v="25"/>
    <s v="Hidratación"/>
    <n v="2"/>
  </r>
  <r>
    <n v="13"/>
    <s v="Metropolitana"/>
    <n v="13202"/>
    <s v="Pirque"/>
    <n v="100103"/>
    <s v="Frutos de hueso (carozo)"/>
    <x v="21"/>
    <x v="21"/>
    <n v="2"/>
    <s v="Industrial"/>
    <n v="25"/>
    <s v="Hidratación"/>
    <n v="2"/>
  </r>
  <r>
    <n v="13"/>
    <s v="Metropolitana"/>
    <n v="13401"/>
    <s v="San Bernardo"/>
    <n v="100103"/>
    <s v="Frutos de hueso (carozo)"/>
    <x v="21"/>
    <x v="21"/>
    <n v="2"/>
    <s v="Industrial"/>
    <n v="25"/>
    <s v="Hidratación"/>
    <n v="5"/>
  </r>
  <r>
    <n v="13"/>
    <s v="Metropolitana"/>
    <n v="13402"/>
    <s v="Buin"/>
    <n v="100107"/>
    <s v="Otros"/>
    <x v="24"/>
    <x v="24"/>
    <n v="2"/>
    <s v="Industrial"/>
    <n v="25"/>
    <s v="Hidratación"/>
    <n v="5"/>
  </r>
  <r>
    <n v="13"/>
    <s v="Metropolitana"/>
    <n v="13402"/>
    <s v="Buin"/>
    <n v="100107"/>
    <s v="Otros"/>
    <x v="24"/>
    <x v="24"/>
    <n v="2"/>
    <s v="Industrial"/>
    <n v="25"/>
    <s v="Hidratación"/>
    <n v="5"/>
  </r>
  <r>
    <n v="13"/>
    <s v="Metropolitana"/>
    <n v="13402"/>
    <s v="Buin"/>
    <n v="100107"/>
    <s v="Otros"/>
    <x v="24"/>
    <x v="24"/>
    <n v="2"/>
    <s v="Industrial"/>
    <n v="25"/>
    <s v="Hidratación"/>
    <n v="5"/>
  </r>
  <r>
    <n v="13"/>
    <s v="Metropolitana"/>
    <n v="13404"/>
    <s v="Paine"/>
    <n v="100107"/>
    <s v="Otros"/>
    <x v="24"/>
    <x v="24"/>
    <n v="2"/>
    <s v="Industrial"/>
    <n v="25"/>
    <s v="Hidratación"/>
    <n v="5"/>
  </r>
  <r>
    <n v="13"/>
    <s v="Metropolitana"/>
    <n v="13202"/>
    <s v="Pirque"/>
    <n v="100107"/>
    <s v="Otros"/>
    <x v="24"/>
    <x v="24"/>
    <n v="2"/>
    <s v="Industrial"/>
    <n v="25"/>
    <s v="Hidratación"/>
    <n v="5"/>
  </r>
  <r>
    <n v="13"/>
    <s v="Metropolitana"/>
    <n v="13401"/>
    <s v="San Bernardo"/>
    <n v="100107"/>
    <s v="Otros"/>
    <x v="24"/>
    <x v="24"/>
    <n v="2"/>
    <s v="Industrial"/>
    <n v="25"/>
    <s v="Hidratación"/>
    <n v="2"/>
  </r>
  <r>
    <n v="13"/>
    <s v="Metropolitana"/>
    <n v="13402"/>
    <s v="Buin"/>
    <n v="100103"/>
    <s v="Frutos de hueso (carozo)"/>
    <x v="21"/>
    <x v="21"/>
    <n v="2"/>
    <s v="Industrial"/>
    <n v="25"/>
    <s v="Hidratación"/>
    <n v="5"/>
  </r>
  <r>
    <n v="5"/>
    <s v="Valparaíso"/>
    <n v="5401"/>
    <s v="La Ligua"/>
    <n v="100107"/>
    <s v="Otros"/>
    <x v="39"/>
    <x v="39"/>
    <n v="2"/>
    <s v="Industrial"/>
    <n v="26"/>
    <s v="Congelado-bloque"/>
    <n v="2"/>
  </r>
  <r>
    <n v="5"/>
    <s v="Valparaíso"/>
    <n v="5401"/>
    <s v="La Ligua"/>
    <n v="100101"/>
    <s v="Berries"/>
    <x v="15"/>
    <x v="15"/>
    <n v="2"/>
    <s v="Industrial"/>
    <n v="26"/>
    <s v="Congelado-bloque"/>
    <n v="2"/>
  </r>
  <r>
    <n v="5"/>
    <s v="Valparaíso"/>
    <n v="5401"/>
    <s v="La Ligua"/>
    <n v="100108"/>
    <s v="Tropicales y subtropicales"/>
    <x v="2"/>
    <x v="2"/>
    <n v="2"/>
    <s v="Industrial"/>
    <n v="26"/>
    <s v="Congelado-bloque"/>
    <n v="2"/>
  </r>
  <r>
    <n v="5"/>
    <s v="Valparaíso"/>
    <n v="5401"/>
    <s v="La Ligua"/>
    <n v="100107"/>
    <s v="Otros"/>
    <x v="43"/>
    <x v="43"/>
    <n v="2"/>
    <s v="Industrial"/>
    <n v="26"/>
    <s v="Congelado-bloque"/>
    <n v="2"/>
  </r>
  <r>
    <n v="5"/>
    <s v="Valparaíso"/>
    <n v="5401"/>
    <s v="La Ligua"/>
    <n v="100108"/>
    <s v="Tropicales y subtropicales"/>
    <x v="0"/>
    <x v="0"/>
    <n v="2"/>
    <s v="Industrial"/>
    <n v="26"/>
    <s v="Congelado-bloque"/>
    <n v="2"/>
  </r>
  <r>
    <n v="5"/>
    <s v="Valparaíso"/>
    <n v="5401"/>
    <s v="La Ligua"/>
    <n v="100107"/>
    <s v="Otros"/>
    <x v="39"/>
    <x v="39"/>
    <n v="2"/>
    <s v="Industrial"/>
    <n v="26"/>
    <s v="Congelado-bloque"/>
    <n v="2"/>
  </r>
  <r>
    <n v="5"/>
    <s v="Valparaíso"/>
    <n v="5401"/>
    <s v="La Ligua"/>
    <n v="100108"/>
    <s v="Tropicales y subtropicales"/>
    <x v="2"/>
    <x v="2"/>
    <n v="2"/>
    <s v="Industrial"/>
    <n v="26"/>
    <s v="Congelado-bloque"/>
    <n v="2"/>
  </r>
  <r>
    <n v="5"/>
    <s v="Valparaíso"/>
    <n v="5702"/>
    <s v="Catemu"/>
    <n v="100101"/>
    <s v="Berries"/>
    <x v="15"/>
    <x v="15"/>
    <n v="1"/>
    <s v="Artesanal"/>
    <n v="26"/>
    <s v="Congelado-bloque"/>
    <n v="2"/>
  </r>
  <r>
    <n v="7"/>
    <s v="Maule"/>
    <n v="7306"/>
    <s v="Romeral"/>
    <n v="100101"/>
    <s v="Berries"/>
    <x v="15"/>
    <x v="15"/>
    <n v="2"/>
    <s v="Industrial"/>
    <n v="26"/>
    <s v="Congelado-bloque"/>
    <n v="5"/>
  </r>
  <r>
    <n v="7"/>
    <s v="Maule"/>
    <n v="7306"/>
    <s v="Romeral"/>
    <n v="100101"/>
    <s v="Berries"/>
    <x v="15"/>
    <x v="15"/>
    <n v="2"/>
    <s v="Industrial"/>
    <n v="26"/>
    <s v="Congelado-bloque"/>
    <n v="5"/>
  </r>
  <r>
    <n v="7"/>
    <s v="Maule"/>
    <n v="7306"/>
    <s v="Romeral"/>
    <n v="100101"/>
    <s v="Berries"/>
    <x v="15"/>
    <x v="15"/>
    <n v="2"/>
    <s v="Industrial"/>
    <n v="26"/>
    <s v="Congelado-bloque"/>
    <n v="5"/>
  </r>
  <r>
    <n v="7"/>
    <s v="Maule"/>
    <n v="7306"/>
    <s v="Romeral"/>
    <n v="100101"/>
    <s v="Berries"/>
    <x v="15"/>
    <x v="15"/>
    <n v="2"/>
    <s v="Industrial"/>
    <n v="26"/>
    <s v="Congelado-bloque"/>
    <n v="5"/>
  </r>
  <r>
    <n v="7"/>
    <s v="Maule"/>
    <n v="7306"/>
    <s v="Romeral"/>
    <n v="100101"/>
    <s v="Berries"/>
    <x v="15"/>
    <x v="15"/>
    <n v="2"/>
    <s v="Industrial"/>
    <n v="26"/>
    <s v="Congelado-bloque"/>
    <n v="5"/>
  </r>
  <r>
    <n v="7"/>
    <s v="Maule"/>
    <n v="7306"/>
    <s v="Romeral"/>
    <n v="100101"/>
    <s v="Berries"/>
    <x v="15"/>
    <x v="15"/>
    <n v="2"/>
    <s v="Industrial"/>
    <n v="26"/>
    <s v="Congelado-bloque"/>
    <n v="2"/>
  </r>
  <r>
    <n v="7"/>
    <s v="Maule"/>
    <n v="7306"/>
    <s v="Romeral"/>
    <n v="100101"/>
    <s v="Berries"/>
    <x v="19"/>
    <x v="19"/>
    <n v="2"/>
    <s v="Industrial"/>
    <n v="26"/>
    <s v="Congelado-bloque"/>
    <n v="5"/>
  </r>
  <r>
    <n v="7"/>
    <s v="Maule"/>
    <n v="7306"/>
    <s v="Romeral"/>
    <n v="100101"/>
    <s v="Berries"/>
    <x v="19"/>
    <x v="19"/>
    <n v="2"/>
    <s v="Industrial"/>
    <n v="26"/>
    <s v="Congelado-bloque"/>
    <n v="2"/>
  </r>
  <r>
    <n v="7"/>
    <s v="Maule"/>
    <n v="7307"/>
    <s v="Sagrada Familia"/>
    <n v="100101"/>
    <s v="Berries"/>
    <x v="11"/>
    <x v="11"/>
    <n v="2"/>
    <s v="Industrial"/>
    <n v="26"/>
    <s v="Congelado-bloque"/>
    <n v="5"/>
  </r>
  <r>
    <n v="7"/>
    <s v="Maule"/>
    <n v="7307"/>
    <s v="Sagrada Familia"/>
    <n v="100101"/>
    <s v="Berries"/>
    <x v="15"/>
    <x v="15"/>
    <n v="2"/>
    <s v="Industrial"/>
    <n v="26"/>
    <s v="Congelado-bloque"/>
    <n v="5"/>
  </r>
  <r>
    <n v="7"/>
    <s v="Maule"/>
    <n v="7307"/>
    <s v="Sagrada Familia"/>
    <n v="100101"/>
    <s v="Berries"/>
    <x v="19"/>
    <x v="19"/>
    <n v="2"/>
    <s v="Industrial"/>
    <n v="26"/>
    <s v="Congelado-bloque"/>
    <n v="5"/>
  </r>
  <r>
    <n v="7"/>
    <s v="Maule"/>
    <n v="7306"/>
    <s v="Romeral"/>
    <n v="100101"/>
    <s v="Berries"/>
    <x v="11"/>
    <x v="11"/>
    <n v="2"/>
    <s v="Industrial"/>
    <n v="26"/>
    <s v="Congelado-bloque"/>
    <n v="5"/>
  </r>
  <r>
    <n v="7"/>
    <s v="Maule"/>
    <n v="7301"/>
    <s v="Curicó"/>
    <n v="100101"/>
    <s v="Berries"/>
    <x v="19"/>
    <x v="19"/>
    <n v="2"/>
    <s v="Industrial"/>
    <n v="26"/>
    <s v="Congelado-bloque"/>
    <n v="7"/>
  </r>
  <r>
    <n v="7"/>
    <s v="Maule"/>
    <n v="7301"/>
    <s v="Curicó"/>
    <n v="100101"/>
    <s v="Berries"/>
    <x v="15"/>
    <x v="15"/>
    <n v="2"/>
    <s v="Industrial"/>
    <n v="26"/>
    <s v="Congelado-bloque"/>
    <n v="7"/>
  </r>
  <r>
    <n v="7"/>
    <s v="Maule"/>
    <n v="7301"/>
    <s v="Curicó"/>
    <n v="100101"/>
    <s v="Berries"/>
    <x v="19"/>
    <x v="19"/>
    <n v="2"/>
    <s v="Industrial"/>
    <n v="26"/>
    <s v="Congelado-bloque"/>
    <n v="7"/>
  </r>
  <r>
    <n v="7"/>
    <s v="Maule"/>
    <n v="7301"/>
    <s v="Curicó"/>
    <n v="100101"/>
    <s v="Berries"/>
    <x v="15"/>
    <x v="15"/>
    <n v="2"/>
    <s v="Industrial"/>
    <n v="26"/>
    <s v="Congelado-bloque"/>
    <n v="7"/>
  </r>
  <r>
    <n v="7"/>
    <s v="Maule"/>
    <n v="7301"/>
    <s v="Curicó"/>
    <n v="100101"/>
    <s v="Berries"/>
    <x v="11"/>
    <x v="11"/>
    <n v="2"/>
    <s v="Industrial"/>
    <n v="26"/>
    <s v="Congelado-bloque"/>
    <n v="5"/>
  </r>
  <r>
    <n v="7"/>
    <s v="Maule"/>
    <n v="7301"/>
    <s v="Curicó"/>
    <n v="100101"/>
    <s v="Berries"/>
    <x v="19"/>
    <x v="19"/>
    <n v="2"/>
    <s v="Industrial"/>
    <n v="26"/>
    <s v="Congelado-bloque"/>
    <n v="5"/>
  </r>
  <r>
    <n v="7"/>
    <s v="Maule"/>
    <n v="7301"/>
    <s v="Curicó"/>
    <n v="100103"/>
    <s v="Frutos de hueso (carozo)"/>
    <x v="5"/>
    <x v="5"/>
    <n v="2"/>
    <s v="Industrial"/>
    <n v="26"/>
    <s v="Congelado-bloque"/>
    <n v="5"/>
  </r>
  <r>
    <n v="7"/>
    <s v="Maule"/>
    <n v="7301"/>
    <s v="Curicó"/>
    <n v="100101"/>
    <s v="Berries"/>
    <x v="15"/>
    <x v="15"/>
    <n v="2"/>
    <s v="Industrial"/>
    <n v="26"/>
    <s v="Congelado-bloque"/>
    <n v="5"/>
  </r>
  <r>
    <n v="7"/>
    <s v="Maule"/>
    <n v="7306"/>
    <s v="Romeral"/>
    <n v="100109"/>
    <s v="Uva"/>
    <x v="9"/>
    <x v="9"/>
    <n v="2"/>
    <s v="Industrial"/>
    <n v="26"/>
    <s v="Congelado-bloque"/>
    <n v="2"/>
  </r>
  <r>
    <n v="7"/>
    <s v="Maule"/>
    <n v="7306"/>
    <s v="Romeral"/>
    <n v="100101"/>
    <s v="Berries"/>
    <x v="15"/>
    <x v="15"/>
    <n v="2"/>
    <s v="Industrial"/>
    <n v="26"/>
    <s v="Congelado-bloque"/>
    <n v="2"/>
  </r>
  <r>
    <n v="7"/>
    <s v="Maule"/>
    <n v="7306"/>
    <s v="Romeral"/>
    <n v="100101"/>
    <s v="Berries"/>
    <x v="19"/>
    <x v="19"/>
    <n v="2"/>
    <s v="Industrial"/>
    <n v="26"/>
    <s v="Congelado-bloque"/>
    <n v="2"/>
  </r>
  <r>
    <n v="7"/>
    <s v="Maule"/>
    <n v="7306"/>
    <s v="Romeral"/>
    <n v="100101"/>
    <s v="Berries"/>
    <x v="11"/>
    <x v="11"/>
    <n v="2"/>
    <s v="Industrial"/>
    <n v="26"/>
    <s v="Congelado-bloque"/>
    <n v="2"/>
  </r>
  <r>
    <n v="7"/>
    <s v="Maule"/>
    <n v="7306"/>
    <s v="Romeral"/>
    <n v="100101"/>
    <s v="Berries"/>
    <x v="19"/>
    <x v="19"/>
    <n v="2"/>
    <s v="Industrial"/>
    <n v="26"/>
    <s v="Congelado-bloque"/>
    <n v="2"/>
  </r>
  <r>
    <n v="7"/>
    <s v="Maule"/>
    <n v="7306"/>
    <s v="Romeral"/>
    <n v="100101"/>
    <s v="Berries"/>
    <x v="15"/>
    <x v="15"/>
    <n v="2"/>
    <s v="Industrial"/>
    <n v="26"/>
    <s v="Congelado-bloque"/>
    <n v="2"/>
  </r>
  <r>
    <n v="7"/>
    <s v="Maule"/>
    <n v="7306"/>
    <s v="Romeral"/>
    <n v="100101"/>
    <s v="Berries"/>
    <x v="19"/>
    <x v="19"/>
    <n v="2"/>
    <s v="Industrial"/>
    <n v="26"/>
    <s v="Congelado-bloque"/>
    <n v="2"/>
  </r>
  <r>
    <n v="7"/>
    <s v="Maule"/>
    <n v="7306"/>
    <s v="Romeral"/>
    <n v="100101"/>
    <s v="Berries"/>
    <x v="15"/>
    <x v="15"/>
    <n v="2"/>
    <s v="Industrial"/>
    <n v="26"/>
    <s v="Congelado-bloque"/>
    <n v="2"/>
  </r>
  <r>
    <n v="7"/>
    <s v="Maule"/>
    <n v="7109"/>
    <s v="San Clemente"/>
    <n v="100101"/>
    <s v="Berries"/>
    <x v="19"/>
    <x v="19"/>
    <n v="2"/>
    <s v="Industrial"/>
    <n v="26"/>
    <s v="Congelado-bloque"/>
    <n v="2"/>
  </r>
  <r>
    <n v="7"/>
    <s v="Maule"/>
    <n v="7109"/>
    <s v="San Clemente"/>
    <n v="100101"/>
    <s v="Berries"/>
    <x v="15"/>
    <x v="15"/>
    <n v="2"/>
    <s v="Industrial"/>
    <n v="26"/>
    <s v="Congelado-bloque"/>
    <n v="2"/>
  </r>
  <r>
    <n v="7"/>
    <s v="Maule"/>
    <n v="7109"/>
    <s v="San Clemente"/>
    <n v="100101"/>
    <s v="Berries"/>
    <x v="11"/>
    <x v="11"/>
    <n v="2"/>
    <s v="Industrial"/>
    <n v="26"/>
    <s v="Congelado-bloque"/>
    <n v="2"/>
  </r>
  <r>
    <n v="7"/>
    <s v="Maule"/>
    <n v="7408"/>
    <s v="Yerbas Buenas"/>
    <n v="100101"/>
    <s v="Berries"/>
    <x v="19"/>
    <x v="19"/>
    <n v="2"/>
    <s v="Industrial"/>
    <n v="26"/>
    <s v="Congelado-bloque"/>
    <n v="5"/>
  </r>
  <r>
    <n v="7"/>
    <s v="Maule"/>
    <n v="7408"/>
    <s v="Yerbas Buenas"/>
    <n v="100101"/>
    <s v="Berries"/>
    <x v="15"/>
    <x v="15"/>
    <n v="2"/>
    <s v="Industrial"/>
    <n v="26"/>
    <s v="Congelado-bloque"/>
    <n v="5"/>
  </r>
  <r>
    <n v="7"/>
    <s v="Maule"/>
    <n v="7301"/>
    <s v="Curicó"/>
    <n v="100103"/>
    <s v="Frutos de hueso (carozo)"/>
    <x v="5"/>
    <x v="5"/>
    <n v="2"/>
    <s v="Industrial"/>
    <n v="26"/>
    <s v="Congelado-bloque"/>
    <n v="5"/>
  </r>
  <r>
    <n v="7"/>
    <s v="Maule"/>
    <n v="7301"/>
    <s v="Curicó"/>
    <n v="100101"/>
    <s v="Berries"/>
    <x v="19"/>
    <x v="19"/>
    <n v="2"/>
    <s v="Industrial"/>
    <n v="26"/>
    <s v="Congelado-bloque"/>
    <n v="5"/>
  </r>
  <r>
    <n v="7"/>
    <s v="Maule"/>
    <n v="7301"/>
    <s v="Curicó"/>
    <n v="100101"/>
    <s v="Berries"/>
    <x v="11"/>
    <x v="11"/>
    <n v="2"/>
    <s v="Industrial"/>
    <n v="26"/>
    <s v="Congelado-bloque"/>
    <n v="5"/>
  </r>
  <r>
    <n v="7"/>
    <s v="Maule"/>
    <n v="7301"/>
    <s v="Curicó"/>
    <n v="100101"/>
    <s v="Berries"/>
    <x v="15"/>
    <x v="15"/>
    <n v="2"/>
    <s v="Industrial"/>
    <n v="26"/>
    <s v="Congelado-bloque"/>
    <n v="5"/>
  </r>
  <r>
    <n v="7"/>
    <s v="Maule"/>
    <n v="7403"/>
    <s v="Longaví"/>
    <n v="100101"/>
    <s v="Berries"/>
    <x v="11"/>
    <x v="11"/>
    <n v="2"/>
    <s v="Industrial"/>
    <n v="26"/>
    <s v="Congelado-bloque"/>
    <n v="2"/>
  </r>
  <r>
    <n v="7"/>
    <s v="Maule"/>
    <n v="7403"/>
    <s v="Longaví"/>
    <n v="100101"/>
    <s v="Berries"/>
    <x v="19"/>
    <x v="19"/>
    <n v="2"/>
    <s v="Industrial"/>
    <n v="26"/>
    <s v="Congelado-bloque"/>
    <n v="2"/>
  </r>
  <r>
    <n v="7"/>
    <s v="Maule"/>
    <n v="7403"/>
    <s v="Longaví"/>
    <n v="100101"/>
    <s v="Berries"/>
    <x v="26"/>
    <x v="26"/>
    <n v="2"/>
    <s v="Industrial"/>
    <n v="26"/>
    <s v="Congelado-bloque"/>
    <n v="2"/>
  </r>
  <r>
    <n v="7"/>
    <s v="Maule"/>
    <n v="7304"/>
    <s v="Molina"/>
    <n v="100101"/>
    <s v="Berries"/>
    <x v="15"/>
    <x v="15"/>
    <n v="2"/>
    <s v="Industrial"/>
    <n v="26"/>
    <s v="Congelado-bloque"/>
    <n v="5"/>
  </r>
  <r>
    <n v="7"/>
    <s v="Maule"/>
    <n v="7304"/>
    <s v="Molina"/>
    <n v="100103"/>
    <s v="Frutos de hueso (carozo)"/>
    <x v="5"/>
    <x v="5"/>
    <n v="2"/>
    <s v="Industrial"/>
    <n v="26"/>
    <s v="Congelado-bloque"/>
    <n v="5"/>
  </r>
  <r>
    <n v="7"/>
    <s v="Maule"/>
    <n v="7304"/>
    <s v="Molina"/>
    <n v="100101"/>
    <s v="Berries"/>
    <x v="19"/>
    <x v="19"/>
    <n v="2"/>
    <s v="Industrial"/>
    <n v="26"/>
    <s v="Congelado-bloque"/>
    <n v="5"/>
  </r>
  <r>
    <n v="7"/>
    <s v="Maule"/>
    <n v="7405"/>
    <s v="Retiro"/>
    <n v="100109"/>
    <s v="Uva"/>
    <x v="9"/>
    <x v="9"/>
    <n v="2"/>
    <s v="Industrial"/>
    <n v="26"/>
    <s v="Congelado-bloque"/>
    <n v="5"/>
  </r>
  <r>
    <n v="7"/>
    <s v="Maule"/>
    <n v="7405"/>
    <s v="Retiro"/>
    <n v="100101"/>
    <s v="Berries"/>
    <x v="15"/>
    <x v="15"/>
    <n v="2"/>
    <s v="Industrial"/>
    <n v="26"/>
    <s v="Congelado-bloque"/>
    <n v="5"/>
  </r>
  <r>
    <n v="7"/>
    <s v="Maule"/>
    <n v="7405"/>
    <s v="Retiro"/>
    <n v="100101"/>
    <s v="Berries"/>
    <x v="19"/>
    <x v="19"/>
    <n v="2"/>
    <s v="Industrial"/>
    <n v="26"/>
    <s v="Congelado-bloque"/>
    <n v="5"/>
  </r>
  <r>
    <n v="7"/>
    <s v="Maule"/>
    <n v="7405"/>
    <s v="Retiro"/>
    <n v="100104"/>
    <s v="Frutos de pepita"/>
    <x v="28"/>
    <x v="28"/>
    <n v="2"/>
    <s v="Industrial"/>
    <n v="26"/>
    <s v="Congelado-bloque"/>
    <n v="5"/>
  </r>
  <r>
    <n v="7"/>
    <s v="Maule"/>
    <n v="7405"/>
    <s v="Retiro"/>
    <n v="100101"/>
    <s v="Berries"/>
    <x v="26"/>
    <x v="26"/>
    <n v="2"/>
    <s v="Industrial"/>
    <n v="26"/>
    <s v="Congelado-bloque"/>
    <n v="5"/>
  </r>
  <r>
    <n v="7"/>
    <s v="Maule"/>
    <n v="7405"/>
    <s v="Retiro"/>
    <n v="100101"/>
    <s v="Berries"/>
    <x v="44"/>
    <x v="44"/>
    <n v="2"/>
    <s v="Industrial"/>
    <n v="26"/>
    <s v="Congelado-bloque"/>
    <n v="5"/>
  </r>
  <r>
    <n v="7"/>
    <s v="Maule"/>
    <n v="7405"/>
    <s v="Retiro"/>
    <n v="100101"/>
    <s v="Berries"/>
    <x v="19"/>
    <x v="19"/>
    <n v="2"/>
    <s v="Industrial"/>
    <n v="26"/>
    <s v="Congelado-bloque"/>
    <n v="5"/>
  </r>
  <r>
    <n v="7"/>
    <s v="Maule"/>
    <n v="7405"/>
    <s v="Retiro"/>
    <n v="100101"/>
    <s v="Berries"/>
    <x v="11"/>
    <x v="11"/>
    <n v="2"/>
    <s v="Industrial"/>
    <n v="26"/>
    <s v="Congelado-bloque"/>
    <n v="5"/>
  </r>
  <r>
    <n v="7"/>
    <s v="Maule"/>
    <n v="7405"/>
    <s v="Retiro"/>
    <n v="100101"/>
    <s v="Berries"/>
    <x v="15"/>
    <x v="15"/>
    <n v="2"/>
    <s v="Industrial"/>
    <n v="26"/>
    <s v="Congelado-bloque"/>
    <n v="5"/>
  </r>
  <r>
    <n v="7"/>
    <s v="Maule"/>
    <n v="7306"/>
    <s v="Romeral"/>
    <n v="100101"/>
    <s v="Berries"/>
    <x v="11"/>
    <x v="11"/>
    <n v="2"/>
    <s v="Industrial"/>
    <n v="26"/>
    <s v="Congelado-bloque"/>
    <n v="5"/>
  </r>
  <r>
    <n v="7"/>
    <s v="Maule"/>
    <n v="7306"/>
    <s v="Romeral"/>
    <n v="100101"/>
    <s v="Berries"/>
    <x v="15"/>
    <x v="15"/>
    <n v="2"/>
    <s v="Industrial"/>
    <n v="26"/>
    <s v="Congelado-bloque"/>
    <n v="5"/>
  </r>
  <r>
    <n v="7"/>
    <s v="Maule"/>
    <n v="7306"/>
    <s v="Romeral"/>
    <n v="100101"/>
    <s v="Berries"/>
    <x v="19"/>
    <x v="19"/>
    <n v="2"/>
    <s v="Industrial"/>
    <n v="26"/>
    <s v="Congelado-bloque"/>
    <n v="5"/>
  </r>
  <r>
    <n v="7"/>
    <s v="Maule"/>
    <n v="7306"/>
    <s v="Romeral"/>
    <n v="100101"/>
    <s v="Berries"/>
    <x v="15"/>
    <x v="15"/>
    <n v="2"/>
    <s v="Industrial"/>
    <n v="26"/>
    <s v="Congelado-bloque"/>
    <n v="5"/>
  </r>
  <r>
    <n v="7"/>
    <s v="Maule"/>
    <n v="7109"/>
    <s v="San Clemente"/>
    <n v="100101"/>
    <s v="Berries"/>
    <x v="15"/>
    <x v="15"/>
    <n v="2"/>
    <s v="Industrial"/>
    <n v="26"/>
    <s v="Congelado-bloque"/>
    <n v="2"/>
  </r>
  <r>
    <n v="7"/>
    <s v="Maule"/>
    <n v="7109"/>
    <s v="San Clemente"/>
    <n v="100101"/>
    <s v="Berries"/>
    <x v="19"/>
    <x v="19"/>
    <n v="2"/>
    <s v="Industrial"/>
    <n v="26"/>
    <s v="Congelado-bloque"/>
    <n v="2"/>
  </r>
  <r>
    <n v="16"/>
    <s v="Ñuble"/>
    <n v="16101"/>
    <s v="Chillán"/>
    <n v="100101"/>
    <s v="Berries"/>
    <x v="15"/>
    <x v="15"/>
    <n v="2"/>
    <s v="Industrial"/>
    <n v="26"/>
    <s v="Congelado-bloque"/>
    <n v="1"/>
  </r>
  <r>
    <n v="16"/>
    <s v="Ñuble"/>
    <n v="16101"/>
    <s v="Chillán"/>
    <n v="100101"/>
    <s v="Berries"/>
    <x v="44"/>
    <x v="44"/>
    <n v="2"/>
    <s v="Industrial"/>
    <n v="26"/>
    <s v="Congelado-bloque"/>
    <n v="1"/>
  </r>
  <r>
    <n v="8"/>
    <s v="Biobío"/>
    <n v="8301"/>
    <s v="Los Angeles"/>
    <n v="100101"/>
    <s v="Berries"/>
    <x v="15"/>
    <x v="15"/>
    <n v="2"/>
    <s v="Industrial"/>
    <n v="26"/>
    <s v="Congelado-bloque"/>
    <n v="2"/>
  </r>
  <r>
    <n v="16"/>
    <s v="Ñuble"/>
    <n v="16301"/>
    <s v="San Carlos"/>
    <n v="100101"/>
    <s v="Berries"/>
    <x v="15"/>
    <x v="15"/>
    <n v="2"/>
    <s v="Industrial"/>
    <n v="26"/>
    <s v="Congelado-bloque"/>
    <n v="5"/>
  </r>
  <r>
    <n v="16"/>
    <s v="Ñuble"/>
    <n v="16301"/>
    <s v="San Carlos"/>
    <n v="100101"/>
    <s v="Berries"/>
    <x v="11"/>
    <x v="11"/>
    <n v="2"/>
    <s v="Industrial"/>
    <n v="26"/>
    <s v="Congelado-bloque"/>
    <n v="5"/>
  </r>
  <r>
    <n v="16"/>
    <s v="Ñuble"/>
    <n v="16301"/>
    <s v="San Carlos"/>
    <n v="100101"/>
    <s v="Berries"/>
    <x v="19"/>
    <x v="19"/>
    <n v="2"/>
    <s v="Industrial"/>
    <n v="26"/>
    <s v="Congelado-bloque"/>
    <n v="5"/>
  </r>
  <r>
    <n v="8"/>
    <s v="Biobío"/>
    <n v="8301"/>
    <s v="Los Angeles"/>
    <n v="100101"/>
    <s v="Berries"/>
    <x v="15"/>
    <x v="15"/>
    <n v="2"/>
    <s v="Industrial"/>
    <n v="26"/>
    <s v="Congelado-bloque"/>
    <n v="2"/>
  </r>
  <r>
    <n v="16"/>
    <s v="Ñuble"/>
    <n v="16303"/>
    <s v="Ñiquén"/>
    <n v="100101"/>
    <s v="Berries"/>
    <x v="15"/>
    <x v="15"/>
    <n v="2"/>
    <s v="Industrial"/>
    <n v="26"/>
    <s v="Congelado-bloque"/>
    <n v="2"/>
  </r>
  <r>
    <n v="16"/>
    <s v="Ñuble"/>
    <n v="16101"/>
    <s v="Chillán"/>
    <n v="100101"/>
    <s v="Berries"/>
    <x v="11"/>
    <x v="11"/>
    <n v="2"/>
    <s v="Industrial"/>
    <n v="26"/>
    <s v="Congelado-bloque"/>
    <n v="5"/>
  </r>
  <r>
    <n v="16"/>
    <s v="Ñuble"/>
    <n v="16101"/>
    <s v="Chillán"/>
    <n v="100101"/>
    <s v="Berries"/>
    <x v="15"/>
    <x v="15"/>
    <n v="2"/>
    <s v="Industrial"/>
    <n v="26"/>
    <s v="Congelado-bloque"/>
    <n v="5"/>
  </r>
  <r>
    <n v="16"/>
    <s v="Ñuble"/>
    <n v="16101"/>
    <s v="Chillán"/>
    <n v="100101"/>
    <s v="Berries"/>
    <x v="19"/>
    <x v="19"/>
    <n v="2"/>
    <s v="Industrial"/>
    <n v="26"/>
    <s v="Congelado-bloque"/>
    <n v="5"/>
  </r>
  <r>
    <n v="16"/>
    <s v="Ñuble"/>
    <n v="16101"/>
    <s v="Chillán"/>
    <n v="100103"/>
    <s v="Frutos de hueso (carozo)"/>
    <x v="5"/>
    <x v="5"/>
    <n v="2"/>
    <s v="Industrial"/>
    <n v="26"/>
    <s v="Congelado-bloque"/>
    <n v="5"/>
  </r>
  <r>
    <n v="16"/>
    <s v="Ñuble"/>
    <n v="16303"/>
    <s v="Ñiquén"/>
    <n v="100101"/>
    <s v="Berries"/>
    <x v="15"/>
    <x v="15"/>
    <n v="2"/>
    <s v="Industrial"/>
    <n v="26"/>
    <s v="Congelado-bloque"/>
    <n v="2"/>
  </r>
  <r>
    <n v="16"/>
    <s v="Ñuble"/>
    <n v="16303"/>
    <s v="Ñiquén"/>
    <n v="100101"/>
    <s v="Berries"/>
    <x v="15"/>
    <x v="15"/>
    <n v="2"/>
    <s v="Industrial"/>
    <n v="26"/>
    <s v="Congelado-bloque"/>
    <n v="5"/>
  </r>
  <r>
    <n v="16"/>
    <s v="Ñuble"/>
    <n v="16303"/>
    <s v="Ñiquén"/>
    <n v="100101"/>
    <s v="Berries"/>
    <x v="19"/>
    <x v="19"/>
    <n v="2"/>
    <s v="Industrial"/>
    <n v="26"/>
    <s v="Congelado-bloque"/>
    <n v="5"/>
  </r>
  <r>
    <n v="8"/>
    <s v="Biobío"/>
    <n v="8301"/>
    <s v="Los Angeles"/>
    <n v="100107"/>
    <s v="Otros"/>
    <x v="29"/>
    <x v="29"/>
    <n v="2"/>
    <s v="Industrial"/>
    <n v="26"/>
    <s v="Congelado-bloque"/>
    <n v="5"/>
  </r>
  <r>
    <n v="8"/>
    <s v="Biobío"/>
    <n v="8301"/>
    <s v="Los Angeles"/>
    <n v="100101"/>
    <s v="Berries"/>
    <x v="11"/>
    <x v="11"/>
    <n v="2"/>
    <s v="Industrial"/>
    <n v="26"/>
    <s v="Congelado-bloque"/>
    <n v="5"/>
  </r>
  <r>
    <n v="8"/>
    <s v="Biobío"/>
    <n v="8301"/>
    <s v="Los Angeles"/>
    <n v="100101"/>
    <s v="Berries"/>
    <x v="15"/>
    <x v="15"/>
    <n v="2"/>
    <s v="Industrial"/>
    <n v="26"/>
    <s v="Congelado-bloque"/>
    <n v="5"/>
  </r>
  <r>
    <n v="10"/>
    <s v="Los Lagos"/>
    <n v="10304"/>
    <s v="Puyehue"/>
    <n v="100101"/>
    <s v="Berries"/>
    <x v="15"/>
    <x v="15"/>
    <n v="2"/>
    <s v="Industrial"/>
    <n v="26"/>
    <s v="Congelado-bloque"/>
    <n v="5"/>
  </r>
  <r>
    <n v="13"/>
    <s v="Metropolitana"/>
    <n v="13202"/>
    <s v="Pirque"/>
    <n v="100101"/>
    <s v="Berries"/>
    <x v="15"/>
    <x v="15"/>
    <n v="1"/>
    <s v="Artesanal"/>
    <n v="26"/>
    <s v="Congelado-bloque"/>
    <n v="2"/>
  </r>
  <r>
    <n v="13"/>
    <s v="Metropolitana"/>
    <n v="13601"/>
    <s v="Talagante"/>
    <n v="100103"/>
    <s v="Frutos de hueso (carozo)"/>
    <x v="6"/>
    <x v="6"/>
    <n v="2"/>
    <s v="Industrial"/>
    <n v="26"/>
    <s v="Congelado-bloque"/>
    <n v="2"/>
  </r>
  <r>
    <n v="13"/>
    <s v="Metropolitana"/>
    <n v="13601"/>
    <s v="Talagante"/>
    <n v="100103"/>
    <s v="Frutos de hueso (carozo)"/>
    <x v="3"/>
    <x v="3"/>
    <n v="2"/>
    <s v="Industrial"/>
    <n v="26"/>
    <s v="Congelado-bloque"/>
    <n v="2"/>
  </r>
  <r>
    <n v="13"/>
    <s v="Metropolitana"/>
    <n v="13601"/>
    <s v="Talagante"/>
    <n v="100102"/>
    <s v="Cítricos"/>
    <x v="46"/>
    <x v="46"/>
    <n v="2"/>
    <s v="Industrial"/>
    <n v="26"/>
    <s v="Congelado-bloque"/>
    <n v="2"/>
  </r>
  <r>
    <n v="13"/>
    <s v="Metropolitana"/>
    <n v="13601"/>
    <s v="Talagante"/>
    <n v="100104"/>
    <s v="Frutos de pepita"/>
    <x v="13"/>
    <x v="13"/>
    <n v="2"/>
    <s v="Industrial"/>
    <n v="26"/>
    <s v="Congelado-bloque"/>
    <n v="2"/>
  </r>
  <r>
    <n v="13"/>
    <s v="Metropolitana"/>
    <n v="13601"/>
    <s v="Talagante"/>
    <n v="100102"/>
    <s v="Cítricos"/>
    <x v="36"/>
    <x v="36"/>
    <n v="2"/>
    <s v="Industrial"/>
    <n v="26"/>
    <s v="Congelado-bloque"/>
    <n v="2"/>
  </r>
  <r>
    <n v="13"/>
    <s v="Metropolitana"/>
    <n v="13402"/>
    <s v="Buin"/>
    <n v="100107"/>
    <s v="Otros"/>
    <x v="24"/>
    <x v="24"/>
    <n v="2"/>
    <s v="Industrial"/>
    <n v="26"/>
    <s v="Congelado-bloque"/>
    <n v="5"/>
  </r>
  <r>
    <n v="13"/>
    <s v="Metropolitana"/>
    <n v="13601"/>
    <s v="Talagante"/>
    <n v="100102"/>
    <s v="Cítricos"/>
    <x v="36"/>
    <x v="36"/>
    <n v="2"/>
    <s v="Industrial"/>
    <n v="26"/>
    <s v="Congelado-bloque"/>
    <n v="2"/>
  </r>
  <r>
    <n v="13"/>
    <s v="Metropolitana"/>
    <n v="13601"/>
    <s v="Talagante"/>
    <n v="100102"/>
    <s v="Cítricos"/>
    <x v="46"/>
    <x v="46"/>
    <n v="2"/>
    <s v="Industrial"/>
    <n v="26"/>
    <s v="Congelado-bloque"/>
    <n v="2"/>
  </r>
  <r>
    <n v="16"/>
    <s v="Ñuble"/>
    <n v="16303"/>
    <s v="Ñiquén"/>
    <n v="100101"/>
    <s v="Berries"/>
    <x v="15"/>
    <x v="15"/>
    <n v="2"/>
    <s v="Industrial"/>
    <n v="26"/>
    <s v="Congelado-bloque"/>
    <n v="2"/>
  </r>
  <r>
    <n v="16"/>
    <s v="Ñuble"/>
    <n v="16303"/>
    <s v="Ñiquén"/>
    <n v="100101"/>
    <s v="Berries"/>
    <x v="15"/>
    <x v="15"/>
    <n v="2"/>
    <s v="Industrial"/>
    <n v="26"/>
    <s v="Congelado-bloque"/>
    <n v="2"/>
  </r>
  <r>
    <n v="16"/>
    <s v="Ñuble"/>
    <n v="16303"/>
    <s v="Ñiquén"/>
    <n v="100101"/>
    <s v="Berries"/>
    <x v="19"/>
    <x v="19"/>
    <n v="2"/>
    <s v="Industrial"/>
    <n v="26"/>
    <s v="Congelado-bloque"/>
    <n v="2"/>
  </r>
  <r>
    <n v="16"/>
    <s v="Ñuble"/>
    <n v="16301"/>
    <s v="San Carlos"/>
    <n v="100101"/>
    <s v="Berries"/>
    <x v="15"/>
    <x v="15"/>
    <n v="2"/>
    <s v="Industrial"/>
    <n v="26"/>
    <s v="Congelado-bloque"/>
    <n v="5"/>
  </r>
  <r>
    <n v="16"/>
    <s v="Ñuble"/>
    <n v="16301"/>
    <s v="San Carlos"/>
    <n v="100101"/>
    <s v="Berries"/>
    <x v="15"/>
    <x v="15"/>
    <n v="2"/>
    <s v="Industrial"/>
    <n v="26"/>
    <s v="Congelado-bloque"/>
    <n v="5"/>
  </r>
  <r>
    <n v="16"/>
    <s v="Ñuble"/>
    <n v="16301"/>
    <s v="San Carlos"/>
    <n v="100101"/>
    <s v="Berries"/>
    <x v="15"/>
    <x v="15"/>
    <n v="2"/>
    <s v="Industrial"/>
    <n v="26"/>
    <s v="Congelado-bloque"/>
    <n v="5"/>
  </r>
  <r>
    <n v="16"/>
    <s v="Ñuble"/>
    <n v="16301"/>
    <s v="San Carlos"/>
    <n v="100101"/>
    <s v="Berries"/>
    <x v="19"/>
    <x v="19"/>
    <n v="2"/>
    <s v="Industrial"/>
    <n v="26"/>
    <s v="Congelado-bloque"/>
    <n v="5"/>
  </r>
  <r>
    <n v="16"/>
    <s v="Ñuble"/>
    <n v="16301"/>
    <s v="San Carlos"/>
    <n v="100101"/>
    <s v="Berries"/>
    <x v="11"/>
    <x v="11"/>
    <n v="2"/>
    <s v="Industrial"/>
    <n v="26"/>
    <s v="Congelado-bloque"/>
    <n v="5"/>
  </r>
  <r>
    <n v="16"/>
    <s v="Ñuble"/>
    <n v="16301"/>
    <s v="San Carlos"/>
    <n v="100101"/>
    <s v="Berries"/>
    <x v="15"/>
    <x v="15"/>
    <n v="2"/>
    <s v="Industrial"/>
    <n v="26"/>
    <s v="Congelado-bloque"/>
    <n v="5"/>
  </r>
  <r>
    <n v="16"/>
    <s v="Ñuble"/>
    <n v="16301"/>
    <s v="San Carlos"/>
    <n v="100101"/>
    <s v="Berries"/>
    <x v="19"/>
    <x v="19"/>
    <n v="2"/>
    <s v="Industrial"/>
    <n v="26"/>
    <s v="Congelado-bloque"/>
    <n v="5"/>
  </r>
  <r>
    <n v="16"/>
    <s v="Ñuble"/>
    <n v="16301"/>
    <s v="San Carlos"/>
    <n v="100101"/>
    <s v="Berries"/>
    <x v="11"/>
    <x v="11"/>
    <n v="2"/>
    <s v="Industrial"/>
    <n v="26"/>
    <s v="Congelado-bloque"/>
    <n v="5"/>
  </r>
  <r>
    <n v="16"/>
    <s v="Ñuble"/>
    <n v="16108"/>
    <s v="San Ignacio"/>
    <n v="100101"/>
    <s v="Berries"/>
    <x v="19"/>
    <x v="19"/>
    <n v="2"/>
    <s v="Industrial"/>
    <n v="26"/>
    <s v="Congelado-bloque"/>
    <n v="5"/>
  </r>
  <r>
    <n v="16"/>
    <s v="Ñuble"/>
    <n v="16108"/>
    <s v="San Ignacio"/>
    <n v="100101"/>
    <s v="Berries"/>
    <x v="11"/>
    <x v="11"/>
    <n v="2"/>
    <s v="Industrial"/>
    <n v="26"/>
    <s v="Congelado-bloque"/>
    <n v="5"/>
  </r>
  <r>
    <n v="5"/>
    <s v="Valparaíso"/>
    <n v="5506"/>
    <s v="Nogales"/>
    <n v="100106"/>
    <s v="Frutos oleaginosos"/>
    <x v="37"/>
    <x v="37"/>
    <n v="2"/>
    <s v="Industrial"/>
    <n v="27"/>
    <s v="Liofilizado"/>
    <n v="2"/>
  </r>
  <r>
    <n v="8"/>
    <s v="Biobío"/>
    <n v="8301"/>
    <s v="Los Angeles"/>
    <n v="100105"/>
    <s v="Frutos secos"/>
    <x v="20"/>
    <x v="20"/>
    <n v="2"/>
    <s v="Industrial"/>
    <n v="27"/>
    <s v="Liofilizado"/>
    <n v="5"/>
  </r>
  <r>
    <n v="13"/>
    <s v="Metropolitana"/>
    <n v="13402"/>
    <s v="Buin"/>
    <n v="100107"/>
    <s v="Otros"/>
    <x v="24"/>
    <x v="24"/>
    <n v="2"/>
    <s v="Industrial"/>
    <n v="27"/>
    <s v="Liofilizado"/>
    <n v="5"/>
  </r>
  <r>
    <n v="13"/>
    <s v="Metropolitana"/>
    <n v="13402"/>
    <s v="Buin"/>
    <n v="100107"/>
    <s v="Otros"/>
    <x v="29"/>
    <x v="29"/>
    <n v="2"/>
    <s v="Industrial"/>
    <n v="27"/>
    <s v="Liofilizado"/>
    <n v="5"/>
  </r>
  <r>
    <n v="13"/>
    <s v="Metropolitana"/>
    <n v="13402"/>
    <s v="Buin"/>
    <n v="100101"/>
    <s v="Berries"/>
    <x v="15"/>
    <x v="15"/>
    <n v="2"/>
    <s v="Industrial"/>
    <n v="27"/>
    <s v="Liofilizado"/>
    <n v="5"/>
  </r>
  <r>
    <n v="13"/>
    <s v="Metropolitana"/>
    <n v="13402"/>
    <s v="Buin"/>
    <n v="100108"/>
    <s v="Tropicales y subtropicales"/>
    <x v="8"/>
    <x v="8"/>
    <n v="2"/>
    <s v="Industrial"/>
    <n v="27"/>
    <s v="Liofilizado"/>
    <n v="5"/>
  </r>
  <r>
    <n v="13"/>
    <s v="Metropolitana"/>
    <n v="13402"/>
    <s v="Buin"/>
    <n v="100103"/>
    <s v="Frutos de hueso (carozo)"/>
    <x v="3"/>
    <x v="3"/>
    <n v="2"/>
    <s v="Industrial"/>
    <n v="27"/>
    <s v="Liofilizado"/>
    <n v="5"/>
  </r>
  <r>
    <n v="13"/>
    <s v="Metropolitana"/>
    <n v="13402"/>
    <s v="Buin"/>
    <n v="100101"/>
    <s v="Berries"/>
    <x v="32"/>
    <x v="32"/>
    <n v="2"/>
    <s v="Industrial"/>
    <n v="27"/>
    <s v="Liofilizado"/>
    <n v="5"/>
  </r>
  <r>
    <n v="13"/>
    <s v="Metropolitana"/>
    <n v="13402"/>
    <s v="Buin"/>
    <n v="100108"/>
    <s v="Tropicales y subtropicales"/>
    <x v="0"/>
    <x v="0"/>
    <n v="2"/>
    <s v="Industrial"/>
    <n v="27"/>
    <s v="Liofilizado"/>
    <n v="5"/>
  </r>
  <r>
    <n v="13"/>
    <s v="Metropolitana"/>
    <n v="13402"/>
    <s v="Buin"/>
    <n v="100104"/>
    <s v="Frutos de pepita"/>
    <x v="13"/>
    <x v="13"/>
    <n v="2"/>
    <s v="Industrial"/>
    <n v="27"/>
    <s v="Liofilizado"/>
    <n v="5"/>
  </r>
  <r>
    <n v="13"/>
    <s v="Metropolitana"/>
    <n v="13402"/>
    <s v="Buin"/>
    <n v="100108"/>
    <s v="Tropicales y subtropicales"/>
    <x v="57"/>
    <x v="57"/>
    <n v="2"/>
    <s v="Industrial"/>
    <n v="27"/>
    <s v="Liofilizado"/>
    <n v="5"/>
  </r>
  <r>
    <n v="13"/>
    <s v="Metropolitana"/>
    <n v="13402"/>
    <s v="Buin"/>
    <n v="100104"/>
    <s v="Frutos de pepita"/>
    <x v="28"/>
    <x v="28"/>
    <n v="2"/>
    <s v="Industrial"/>
    <n v="27"/>
    <s v="Liofilizado"/>
    <n v="5"/>
  </r>
  <r>
    <n v="13"/>
    <s v="Metropolitana"/>
    <n v="13402"/>
    <s v="Buin"/>
    <n v="100101"/>
    <s v="Berries"/>
    <x v="11"/>
    <x v="11"/>
    <n v="2"/>
    <s v="Industrial"/>
    <n v="27"/>
    <s v="Liofilizado"/>
    <n v="5"/>
  </r>
  <r>
    <n v="5"/>
    <s v="Valparaíso"/>
    <n v="5701"/>
    <s v="San Felipe"/>
    <n v="100103"/>
    <s v="Frutos de hueso (carozo)"/>
    <x v="3"/>
    <x v="3"/>
    <n v="2"/>
    <s v="Industrial"/>
    <n v="28"/>
    <s v="Descarozado"/>
    <n v="5"/>
  </r>
  <r>
    <n v="6"/>
    <s v="O'Higgins"/>
    <n v="6109"/>
    <s v="Malloa"/>
    <n v="100103"/>
    <s v="Frutos de hueso (carozo)"/>
    <x v="6"/>
    <x v="6"/>
    <n v="2"/>
    <s v="Industrial"/>
    <n v="28"/>
    <s v="Descarozado"/>
    <n v="2"/>
  </r>
  <r>
    <n v="16"/>
    <s v="Ñuble"/>
    <n v="16101"/>
    <s v="Chillán"/>
    <n v="100103"/>
    <s v="Frutos de hueso (carozo)"/>
    <x v="5"/>
    <x v="5"/>
    <n v="2"/>
    <s v="Industrial"/>
    <n v="28"/>
    <s v="Descarozado"/>
    <n v="5"/>
  </r>
  <r>
    <n v="6"/>
    <s v="O'Higgins"/>
    <n v="6302"/>
    <s v="Chépica"/>
    <n v="100103"/>
    <s v="Frutos de hueso (carozo)"/>
    <x v="21"/>
    <x v="21"/>
    <n v="1"/>
    <s v="Artesanal"/>
    <n v="29"/>
    <s v="Otro tipo de proceso"/>
    <n v="6"/>
  </r>
  <r>
    <n v="6"/>
    <s v="O'Higgins"/>
    <n v="6109"/>
    <s v="Malloa"/>
    <n v="100109"/>
    <s v="Uva"/>
    <x v="9"/>
    <x v="9"/>
    <n v="2"/>
    <s v="Industrial"/>
    <n v="30"/>
    <s v="Desgrane"/>
    <n v="2"/>
  </r>
  <r>
    <n v="7"/>
    <s v="Maule"/>
    <n v="7403"/>
    <s v="Longaví"/>
    <n v="100109"/>
    <s v="Uva"/>
    <x v="9"/>
    <x v="9"/>
    <n v="2"/>
    <s v="Industrial"/>
    <n v="30"/>
    <s v="Desgrane"/>
    <n v="5"/>
  </r>
  <r>
    <n v="7"/>
    <s v="Maule"/>
    <n v="7403"/>
    <s v="Longaví"/>
    <n v="100109"/>
    <s v="Uva"/>
    <x v="9"/>
    <x v="9"/>
    <n v="2"/>
    <s v="Industrial"/>
    <n v="30"/>
    <s v="Desgrane"/>
    <n v="2"/>
  </r>
  <r>
    <n v="7"/>
    <s v="Maule"/>
    <n v="7405"/>
    <s v="Retiro"/>
    <n v="100104"/>
    <s v="Frutos de pepita"/>
    <x v="45"/>
    <x v="45"/>
    <n v="2"/>
    <s v="Industrial"/>
    <n v="30"/>
    <s v="Desgrane"/>
    <n v="2"/>
  </r>
  <r>
    <n v="7"/>
    <s v="Maule"/>
    <n v="7308"/>
    <s v="Teno"/>
    <n v="100109"/>
    <s v="Uva"/>
    <x v="9"/>
    <x v="9"/>
    <n v="1"/>
    <s v="Artesanal"/>
    <n v="30"/>
    <s v="Desgrane"/>
    <n v="2"/>
  </r>
  <r>
    <n v="7"/>
    <s v="Maule"/>
    <n v="7306"/>
    <s v="Romeral"/>
    <n v="100103"/>
    <s v="Frutos de hueso (carozo)"/>
    <x v="5"/>
    <x v="5"/>
    <n v="2"/>
    <s v="Industrial"/>
    <n v="31"/>
    <s v="Sulfitado de cerezas"/>
    <n v="2"/>
  </r>
  <r>
    <n v="7"/>
    <s v="Maule"/>
    <n v="7306"/>
    <s v="Romeral"/>
    <n v="100103"/>
    <s v="Frutos de hueso (carozo)"/>
    <x v="5"/>
    <x v="5"/>
    <n v="2"/>
    <s v="Industrial"/>
    <n v="31"/>
    <s v="Sulfitado de cerezas"/>
    <n v="2"/>
  </r>
  <r>
    <n v="7"/>
    <s v="Maule"/>
    <n v="7306"/>
    <s v="Romeral"/>
    <n v="100103"/>
    <s v="Frutos de hueso (carozo)"/>
    <x v="5"/>
    <x v="5"/>
    <n v="2"/>
    <s v="Industrial"/>
    <n v="31"/>
    <s v="Sulfitado de cerezas"/>
    <n v="2"/>
  </r>
  <r>
    <n v="7"/>
    <s v="Maule"/>
    <n v="7306"/>
    <s v="Romeral"/>
    <n v="100103"/>
    <s v="Frutos de hueso (carozo)"/>
    <x v="5"/>
    <x v="5"/>
    <n v="2"/>
    <s v="Industrial"/>
    <n v="31"/>
    <s v="Sulfitado de cerezas"/>
    <n v="2"/>
  </r>
  <r>
    <n v="7"/>
    <s v="Maule"/>
    <n v="7301"/>
    <s v="Curicó"/>
    <n v="100103"/>
    <s v="Frutos de hueso (carozo)"/>
    <x v="5"/>
    <x v="5"/>
    <n v="2"/>
    <s v="Industrial"/>
    <n v="31"/>
    <s v="Sulfitado de cerezas"/>
    <n v="6"/>
  </r>
  <r>
    <n v="7"/>
    <s v="Maule"/>
    <n v="7301"/>
    <s v="Curicó"/>
    <n v="100103"/>
    <s v="Frutos de hueso (carozo)"/>
    <x v="5"/>
    <x v="5"/>
    <n v="2"/>
    <s v="Industrial"/>
    <n v="31"/>
    <s v="Sulfitado de cerezas"/>
    <n v="3"/>
  </r>
  <r>
    <n v="7"/>
    <s v="Maule"/>
    <n v="7306"/>
    <s v="Romeral"/>
    <n v="100103"/>
    <s v="Frutos de hueso (carozo)"/>
    <x v="5"/>
    <x v="5"/>
    <n v="2"/>
    <s v="Industrial"/>
    <n v="31"/>
    <s v="Sulfitado de cerezas"/>
    <n v="2"/>
  </r>
  <r>
    <n v="7"/>
    <s v="Maule"/>
    <n v="7306"/>
    <s v="Romeral"/>
    <n v="100103"/>
    <s v="Frutos de hueso (carozo)"/>
    <x v="5"/>
    <x v="5"/>
    <n v="2"/>
    <s v="Industrial"/>
    <n v="31"/>
    <s v="Sulfitado de cerezas"/>
    <n v="2"/>
  </r>
  <r>
    <n v="7"/>
    <s v="Maule"/>
    <n v="7306"/>
    <s v="Romeral"/>
    <n v="100103"/>
    <s v="Frutos de hueso (carozo)"/>
    <x v="5"/>
    <x v="5"/>
    <n v="2"/>
    <s v="Industrial"/>
    <n v="31"/>
    <s v="Sulfitado de cerezas"/>
    <n v="2"/>
  </r>
  <r>
    <n v="7"/>
    <s v="Maule"/>
    <n v="7306"/>
    <s v="Romeral"/>
    <n v="100103"/>
    <s v="Frutos de hueso (carozo)"/>
    <x v="5"/>
    <x v="5"/>
    <n v="2"/>
    <s v="Industrial"/>
    <n v="31"/>
    <s v="Sulfitado de cerezas"/>
    <n v="2"/>
  </r>
  <r>
    <n v="7"/>
    <s v="Maule"/>
    <n v="7306"/>
    <s v="Romeral"/>
    <n v="100103"/>
    <s v="Frutos de hueso (carozo)"/>
    <x v="5"/>
    <x v="5"/>
    <n v="2"/>
    <s v="Industrial"/>
    <n v="31"/>
    <s v="Sulfitado de cerezas"/>
    <n v="3"/>
  </r>
  <r>
    <n v="7"/>
    <s v="Maule"/>
    <n v="7306"/>
    <s v="Romeral"/>
    <n v="100103"/>
    <s v="Frutos de hueso (carozo)"/>
    <x v="5"/>
    <x v="5"/>
    <n v="2"/>
    <s v="Industrial"/>
    <n v="31"/>
    <s v="Sulfitado de cerezas"/>
    <n v="1"/>
  </r>
  <r>
    <n v="7"/>
    <s v="Maule"/>
    <n v="7301"/>
    <s v="Curicó"/>
    <n v="100103"/>
    <s v="Frutos de hueso (carozo)"/>
    <x v="5"/>
    <x v="5"/>
    <n v="2"/>
    <s v="Industrial"/>
    <n v="31"/>
    <s v="Sulfitado de cerezas"/>
    <n v="1"/>
  </r>
  <r>
    <n v="7"/>
    <s v="Maule"/>
    <n v="7301"/>
    <s v="Curicó"/>
    <n v="100103"/>
    <s v="Frutos de hueso (carozo)"/>
    <x v="5"/>
    <x v="5"/>
    <n v="2"/>
    <s v="Industrial"/>
    <n v="31"/>
    <s v="Sulfitado de cerezas"/>
    <n v="2"/>
  </r>
  <r>
    <n v="7"/>
    <s v="Maule"/>
    <n v="7306"/>
    <s v="Romeral"/>
    <n v="100103"/>
    <s v="Frutos de hueso (carozo)"/>
    <x v="5"/>
    <x v="5"/>
    <n v="2"/>
    <s v="Industrial"/>
    <n v="31"/>
    <s v="Sulfitado de cerezas"/>
    <n v="2"/>
  </r>
  <r>
    <n v="7"/>
    <s v="Maule"/>
    <n v="7306"/>
    <s v="Romeral"/>
    <n v="100103"/>
    <s v="Frutos de hueso (carozo)"/>
    <x v="5"/>
    <x v="5"/>
    <n v="2"/>
    <s v="Industrial"/>
    <n v="31"/>
    <s v="Sulfitado de cerezas"/>
    <n v="2"/>
  </r>
  <r>
    <n v="7"/>
    <s v="Maule"/>
    <n v="7306"/>
    <s v="Romeral"/>
    <n v="100103"/>
    <s v="Frutos de hueso (carozo)"/>
    <x v="5"/>
    <x v="5"/>
    <n v="2"/>
    <s v="Industrial"/>
    <n v="31"/>
    <s v="Sulfitado de cerezas"/>
    <n v="2"/>
  </r>
  <r>
    <n v="7"/>
    <s v="Maule"/>
    <n v="7306"/>
    <s v="Romeral"/>
    <n v="100103"/>
    <s v="Frutos de hueso (carozo)"/>
    <x v="5"/>
    <x v="5"/>
    <n v="2"/>
    <s v="Industrial"/>
    <n v="31"/>
    <s v="Sulfitado de cerezas"/>
    <n v="4"/>
  </r>
  <r>
    <n v="7"/>
    <s v="Maule"/>
    <n v="7301"/>
    <s v="Curicó"/>
    <n v="100103"/>
    <s v="Frutos de hueso (carozo)"/>
    <x v="5"/>
    <x v="5"/>
    <n v="2"/>
    <s v="Industrial"/>
    <n v="31"/>
    <s v="Sulfitado de cerezas"/>
    <n v="2"/>
  </r>
  <r>
    <n v="7"/>
    <s v="Maule"/>
    <n v="7301"/>
    <s v="Curicó"/>
    <n v="100103"/>
    <s v="Frutos de hueso (carozo)"/>
    <x v="5"/>
    <x v="5"/>
    <n v="2"/>
    <s v="Industrial"/>
    <n v="31"/>
    <s v="Sulfitado de cerezas"/>
    <n v="2"/>
  </r>
  <r>
    <n v="7"/>
    <s v="Maule"/>
    <n v="7306"/>
    <s v="Romeral"/>
    <n v="100103"/>
    <s v="Frutos de hueso (carozo)"/>
    <x v="5"/>
    <x v="5"/>
    <n v="2"/>
    <s v="Industrial"/>
    <n v="31"/>
    <s v="Sulfitado de cerezas"/>
    <n v="2"/>
  </r>
  <r>
    <n v="7"/>
    <s v="Maule"/>
    <n v="7306"/>
    <s v="Romeral"/>
    <n v="100103"/>
    <s v="Frutos de hueso (carozo)"/>
    <x v="5"/>
    <x v="5"/>
    <n v="2"/>
    <s v="Industrial"/>
    <n v="31"/>
    <s v="Sulfitado de cerezas"/>
    <n v="2"/>
  </r>
  <r>
    <n v="13"/>
    <s v="Metropolitana"/>
    <n v="13604"/>
    <s v="Padre Hurtado"/>
    <n v="100107"/>
    <s v="Otros"/>
    <x v="24"/>
    <x v="24"/>
    <n v="2"/>
    <s v="Industrial"/>
    <n v="31"/>
    <s v="Sulfitado de cerezas"/>
    <n v="1"/>
  </r>
  <r>
    <n v="7"/>
    <s v="Maule"/>
    <n v="7307"/>
    <s v="Sagrada Familia"/>
    <n v="100104"/>
    <s v="Frutos de pepita"/>
    <x v="28"/>
    <x v="28"/>
    <n v="1"/>
    <s v="Artesanal"/>
    <n v="32"/>
    <s v="Cidra"/>
    <n v="3"/>
  </r>
  <r>
    <n v="8"/>
    <s v="Biobío"/>
    <n v="8301"/>
    <s v="Los Angeles"/>
    <n v="100104"/>
    <s v="Frutos de pepita"/>
    <x v="28"/>
    <x v="28"/>
    <n v="1"/>
    <s v="Artesanal"/>
    <n v="32"/>
    <s v="Cidra"/>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D11B4-068F-49C6-AC34-6F69B519F785}" name="TablaDinámica1" cacheId="1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61" firstHeaderRow="1" firstDataRow="1" firstDataCol="2"/>
  <pivotFields count="13">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numFmtId="1" outline="0" showAll="0" defaultSubtotal="0">
      <items count="58">
        <item x="11"/>
        <item x="30"/>
        <item x="32"/>
        <item x="15"/>
        <item x="17"/>
        <item x="26"/>
        <item x="44"/>
        <item x="23"/>
        <item x="51"/>
        <item x="40"/>
        <item x="34"/>
        <item x="46"/>
        <item x="47"/>
        <item x="36"/>
        <item x="38"/>
        <item x="48"/>
        <item x="5"/>
        <item x="21"/>
        <item x="6"/>
        <item x="22"/>
        <item x="18"/>
        <item x="16"/>
        <item x="45"/>
        <item x="28"/>
        <item x="4"/>
        <item x="10"/>
        <item x="41"/>
        <item x="27"/>
        <item x="42"/>
        <item x="55"/>
        <item x="20"/>
        <item x="25"/>
        <item x="56"/>
        <item x="1"/>
        <item x="37"/>
        <item x="39"/>
        <item x="50"/>
        <item x="54"/>
        <item x="43"/>
        <item x="29"/>
        <item x="31"/>
        <item x="49"/>
        <item x="24"/>
        <item x="53"/>
        <item x="33"/>
        <item x="0"/>
        <item x="35"/>
        <item x="2"/>
        <item x="8"/>
        <item x="57"/>
        <item x="9"/>
        <item x="12"/>
        <item x="3"/>
        <item x="7"/>
        <item x="13"/>
        <item x="14"/>
        <item x="19"/>
        <item x="52"/>
      </items>
      <extLst>
        <ext xmlns:x14="http://schemas.microsoft.com/office/spreadsheetml/2009/9/main" uri="{2946ED86-A175-432a-8AC1-64E0C546D7DE}">
          <x14:pivotField fillDownLabels="1"/>
        </ext>
      </extLst>
    </pivotField>
    <pivotField axis="axisRow" compact="0" outline="0" subtotalTop="0" showAll="0" defaultSubtotal="0">
      <items count="58">
        <item x="42"/>
        <item x="11"/>
        <item x="55"/>
        <item x="30"/>
        <item x="20"/>
        <item x="5"/>
        <item x="39"/>
        <item x="21"/>
        <item x="14"/>
        <item x="32"/>
        <item x="6"/>
        <item x="50"/>
        <item x="22"/>
        <item x="3"/>
        <item x="40"/>
        <item x="15"/>
        <item x="12"/>
        <item x="45"/>
        <item x="33"/>
        <item x="18"/>
        <item x="17"/>
        <item x="54"/>
        <item x="26"/>
        <item x="34"/>
        <item x="46"/>
        <item x="43"/>
        <item x="47"/>
        <item x="0"/>
        <item x="28"/>
        <item x="13"/>
        <item x="29"/>
        <item x="35"/>
        <item x="4"/>
        <item x="31"/>
        <item x="44"/>
        <item x="19"/>
        <item x="23"/>
        <item x="36"/>
        <item x="16"/>
        <item x="10"/>
        <item x="24"/>
        <item x="25"/>
        <item x="1"/>
        <item x="37"/>
        <item x="2"/>
        <item x="41"/>
        <item x="7"/>
        <item x="8"/>
        <item x="56"/>
        <item x="57"/>
        <item x="38"/>
        <item x="27"/>
        <item x="53"/>
        <item x="48"/>
        <item x="49"/>
        <item x="9"/>
        <item x="51"/>
        <item x="52"/>
      </items>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s>
  <rowFields count="2">
    <field x="6"/>
    <field x="7"/>
  </rowFields>
  <rowItems count="58">
    <i>
      <x/>
      <x v="1"/>
    </i>
    <i>
      <x v="1"/>
      <x v="3"/>
    </i>
    <i>
      <x v="2"/>
      <x v="9"/>
    </i>
    <i>
      <x v="3"/>
      <x v="15"/>
    </i>
    <i>
      <x v="4"/>
      <x v="20"/>
    </i>
    <i>
      <x v="5"/>
      <x v="22"/>
    </i>
    <i>
      <x v="6"/>
      <x v="34"/>
    </i>
    <i>
      <x v="7"/>
      <x v="36"/>
    </i>
    <i>
      <x v="8"/>
      <x v="56"/>
    </i>
    <i>
      <x v="9"/>
      <x v="14"/>
    </i>
    <i>
      <x v="10"/>
      <x v="23"/>
    </i>
    <i>
      <x v="11"/>
      <x v="24"/>
    </i>
    <i>
      <x v="12"/>
      <x v="26"/>
    </i>
    <i>
      <x v="13"/>
      <x v="37"/>
    </i>
    <i>
      <x v="14"/>
      <x v="50"/>
    </i>
    <i>
      <x v="15"/>
      <x v="53"/>
    </i>
    <i>
      <x v="16"/>
      <x v="5"/>
    </i>
    <i>
      <x v="17"/>
      <x v="7"/>
    </i>
    <i>
      <x v="18"/>
      <x v="10"/>
    </i>
    <i>
      <x v="19"/>
      <x v="12"/>
    </i>
    <i>
      <x v="20"/>
      <x v="19"/>
    </i>
    <i>
      <x v="21"/>
      <x v="38"/>
    </i>
    <i>
      <x v="22"/>
      <x v="17"/>
    </i>
    <i>
      <x v="23"/>
      <x v="28"/>
    </i>
    <i>
      <x v="24"/>
      <x v="32"/>
    </i>
    <i>
      <x v="25"/>
      <x v="39"/>
    </i>
    <i>
      <x v="26"/>
      <x v="45"/>
    </i>
    <i>
      <x v="27"/>
      <x v="51"/>
    </i>
    <i>
      <x v="28"/>
      <x/>
    </i>
    <i>
      <x v="29"/>
      <x v="2"/>
    </i>
    <i>
      <x v="30"/>
      <x v="4"/>
    </i>
    <i>
      <x v="31"/>
      <x v="41"/>
    </i>
    <i>
      <x v="32"/>
      <x v="48"/>
    </i>
    <i>
      <x v="33"/>
      <x v="42"/>
    </i>
    <i>
      <x v="34"/>
      <x v="43"/>
    </i>
    <i>
      <x v="35"/>
      <x v="6"/>
    </i>
    <i>
      <x v="36"/>
      <x v="11"/>
    </i>
    <i>
      <x v="37"/>
      <x v="21"/>
    </i>
    <i>
      <x v="38"/>
      <x v="25"/>
    </i>
    <i>
      <x v="39"/>
      <x v="30"/>
    </i>
    <i>
      <x v="40"/>
      <x v="33"/>
    </i>
    <i>
      <x v="41"/>
      <x v="54"/>
    </i>
    <i>
      <x v="42"/>
      <x v="40"/>
    </i>
    <i>
      <x v="43"/>
      <x v="52"/>
    </i>
    <i>
      <x v="44"/>
      <x v="18"/>
    </i>
    <i>
      <x v="45"/>
      <x v="27"/>
    </i>
    <i>
      <x v="46"/>
      <x v="31"/>
    </i>
    <i>
      <x v="47"/>
      <x v="44"/>
    </i>
    <i>
      <x v="48"/>
      <x v="47"/>
    </i>
    <i>
      <x v="49"/>
      <x v="49"/>
    </i>
    <i>
      <x v="50"/>
      <x v="55"/>
    </i>
    <i>
      <x v="51"/>
      <x v="16"/>
    </i>
    <i>
      <x v="52"/>
      <x v="13"/>
    </i>
    <i>
      <x v="53"/>
      <x v="46"/>
    </i>
    <i>
      <x v="54"/>
      <x v="29"/>
    </i>
    <i>
      <x v="55"/>
      <x v="8"/>
    </i>
    <i>
      <x v="56"/>
      <x v="35"/>
    </i>
    <i>
      <x v="57"/>
      <x v="57"/>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0" xr16:uid="{97C82CC8-4794-427D-9932-B6AA6B124877}"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extLst>
    <ext xmlns:x15="http://schemas.microsoft.com/office/spreadsheetml/2010/11/main" uri="{883FBD77-0823-4a55-B5E3-86C4891E6966}">
      <x15:queryTable sourceDataName="Consulta - Categoria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 xr10:uid="{6AA55997-2DE3-419E-89E6-00FF66EED59B}" sourceName="Industria">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A922B4B3-235A-4C2C-A55E-A2F54A4E5269}" sourceName="Sector">
  <extLst>
    <x:ext xmlns:x15="http://schemas.microsoft.com/office/spreadsheetml/2010/11/main" uri="{2F2917AC-EB37-4324-AD4E-5DD8C200BD13}">
      <x15:tableSlicerCache tableId="6"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9E036C3-E12B-47D1-9BCA-58292771220C}" sourceName="Producto">
  <extLst>
    <x:ext xmlns:x15="http://schemas.microsoft.com/office/spreadsheetml/2010/11/main" uri="{2F2917AC-EB37-4324-AD4E-5DD8C200BD13}">
      <x15:tableSlicerCache tableId="6"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 xr10:uid="{7DC84D22-CED1-4AE5-9D02-ADFF6FE2C781}" sourceName="Categoría">
  <extLst>
    <x:ext xmlns:x15="http://schemas.microsoft.com/office/spreadsheetml/2010/11/main" uri="{2F2917AC-EB37-4324-AD4E-5DD8C200BD13}">
      <x15:tableSlicerCache tableId="6"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xr10:uid="{B2844E05-2B32-4DF2-A213-8AD9A8F92A97}" cache="SegmentaciónDeDatos_Industria" caption="Industria" style="SlicerStyleDark1" rowHeight="234950"/>
  <slicer name="Sector" xr10:uid="{B085469D-4DDD-4B1B-98BF-E5800EBE53E1}" cache="SegmentaciónDeDatos_Sector" caption="Sector" columnCount="2" style="SlicerStyleDark1" rowHeight="234950"/>
  <slicer name="Producto" xr10:uid="{E7A931F6-8F42-407F-BE14-FF06851F44CA}" cache="SegmentaciónDeDatos_Producto" caption="Producto" columnCount="2" style="SlicerStyleDark1" rowHeight="234950"/>
  <slicer name="Categoría" xr10:uid="{9CA50E17-0948-4686-A688-3745EDD33229}" cache="SegmentaciónDeDatos_Categoría" caption="Categoría"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78D49CC-7823-40FF-9317-CB8922A47E17}" name="Tamaño20" displayName="Tamaño20" ref="A1:B26" totalsRowShown="0" headerRowDxfId="66">
  <autoFilter ref="A1:B26" xr:uid="{3353D9DB-695C-4BF4-9D67-6D62244AAA54}"/>
  <sortState xmlns:xlrd2="http://schemas.microsoft.com/office/spreadsheetml/2017/richdata2" ref="A2:B29">
    <sortCondition ref="A5:A32"/>
  </sortState>
  <tableColumns count="2">
    <tableColumn id="1" xr3:uid="{96F99097-D5DD-4517-B1F6-888EF2E90396}" name="Id_Procesamiento" dataDxfId="65"/>
    <tableColumn id="2" xr3:uid="{04F48417-C6A5-4652-92F7-724BE5FE2ADF}" name="Procesamiento"/>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2A7614-A48C-4F0A-9166-DFB133995A62}" name="Producto19" displayName="Producto19" ref="A1:B11" totalsRowShown="0" headerRowDxfId="64">
  <autoFilter ref="A1:B11" xr:uid="{8FC63C49-6256-4E02-8EAF-627A3F6B0D13}"/>
  <tableColumns count="2">
    <tableColumn id="1" xr3:uid="{B4A653C0-6289-466B-8E7D-AD0198F5BEEF}" name="Id_Producto" dataDxfId="63"/>
    <tableColumn id="2" xr3:uid="{F1843D91-74BF-4A46-8E6E-AB5DCD71D2E6}"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5079DAB-F828-41BC-A5EF-2701AB5A8AD8}" name="Codigos_comunas" displayName="Codigos_comunas" ref="A1:C347" totalsRowShown="0" headerRowDxfId="62" tableBorderDxfId="61">
  <autoFilter ref="A1:C347" xr:uid="{62EEE40F-FCED-4C81-82D0-2F3CE1FF8D06}"/>
  <tableColumns count="3">
    <tableColumn id="1" xr3:uid="{46B17643-262A-46BA-9D8D-BBB0A51A7929}" name="Cod_Comuna"/>
    <tableColumn id="2" xr3:uid="{A9477815-9B1D-4619-8A39-67575D8F64E9}" name="Comuna"/>
    <tableColumn id="3" xr3:uid="{561307A1-A439-44A8-BFEA-2F322EDAA114}" name="co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47BA1EE-6BCE-4EEC-BB04-592567B19DB5}" name="Codigos_regiones" displayName="Codigos_regiones" ref="E1:G17" totalsRowShown="0" headerRowDxfId="60" tableBorderDxfId="59">
  <autoFilter ref="E1:G17" xr:uid="{8C1B88A2-776A-43FF-B1E0-FC866FC3F83C}"/>
  <tableColumns count="3">
    <tableColumn id="1" xr3:uid="{C9C72516-885D-4051-B117-A6BD2CC047F2}" name="Código_Región"/>
    <tableColumn id="2" xr3:uid="{3B0FFFCA-9A35-42CE-8144-C7D3F50901B9}" name="Región"/>
    <tableColumn id="3" xr3:uid="{3AA0B831-612E-42F7-9D64-C169E401FEF4}" name="co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5466678D-05EC-4B7D-B7F1-3E8B7CED2458}" name="Codigos_provincia" displayName="Codigos_provincia" ref="I1:K58" totalsRowShown="0" headerRowDxfId="58" tableBorderDxfId="57">
  <autoFilter ref="I1:K58" xr:uid="{DA05F0C9-F298-4703-99D2-EE6DF769816A}"/>
  <tableColumns count="3">
    <tableColumn id="1" xr3:uid="{55E6B4B6-32D9-4E79-82E8-210F2076FFFB}" name="Cod_provincia"/>
    <tableColumn id="2" xr3:uid="{2016D01C-F867-4B2F-9339-A6404D69FEEF}" name="Provincia"/>
    <tableColumn id="3" xr3:uid="{DD13CAEF-DFC0-4604-BD35-A568482D54F9}" name="co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56">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55"/>
    <tableColumn id="2" xr3:uid="{D7247E34-E8BD-4BB5-90B3-F851BF420661}" name="Comuna"/>
    <tableColumn id="3" xr3:uid="{BB9A7BC0-B719-44A7-AAB8-0062F068C7C9}" name="Aux 2" dataDxfId="54">
      <calculatedColumnFormula>+VLOOKUP(Comuna[[#This Row],[Código_Comuna]],Codigos_comunas[],3,0)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3">
  <autoFilter ref="K2:L12" xr:uid="{443FAC90-EE1F-4131-A0A4-5A30E75C04A3}"/>
  <tableColumns count="2">
    <tableColumn id="1" xr3:uid="{4876B7B9-7BFB-4D8D-A4E1-7DDEC9563EBC}" name="Id_Producto" dataDxfId="52"/>
    <tableColumn id="2" xr3:uid="{010ED6A1-0538-4E97-9E92-F1547A01A723}" name="Producto"/>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1">
  <autoFilter ref="O2:P60" xr:uid="{E0C26464-51C4-4BCE-A8F6-4DF43C15A91D}"/>
  <sortState xmlns:xlrd2="http://schemas.microsoft.com/office/spreadsheetml/2017/richdata2" ref="O3:P60">
    <sortCondition ref="O5:O62"/>
  </sortState>
  <tableColumns count="2">
    <tableColumn id="1" xr3:uid="{B850645B-8BD4-4CAA-9173-34547C5D2588}" name="Id_Categoría" dataDxfId="50"/>
    <tableColumn id="2" xr3:uid="{10D4D505-12B4-4A41-A54D-6D8A82F52593}" name="Categorí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9">
  <autoFilter ref="W2:Y4" xr:uid="{2CE39735-33FF-4D4E-A398-F080BD322D0B}"/>
  <tableColumns count="3">
    <tableColumn id="1" xr3:uid="{26DCF823-F3D3-423C-A759-4CF6F9FB57F5}" name="Id_Tipo_de_Empresa" dataDxfId="48"/>
    <tableColumn id="2" xr3:uid="{F67B44A9-6530-41D1-9D48-4CECB0E2DC25}" name="Tipo de Empresa"/>
    <tableColumn id="3" xr3:uid="{F8426F63-ACFF-435E-B066-E37CEA76EB0E}" name="Aux 6"/>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47">
  <autoFilter ref="S2:T30" xr:uid="{791A527A-19A5-4FA7-9161-B54E15224EDD}"/>
  <sortState xmlns:xlrd2="http://schemas.microsoft.com/office/spreadsheetml/2017/richdata2" ref="S3:T33">
    <sortCondition ref="S5:S35"/>
  </sortState>
  <tableColumns count="2">
    <tableColumn id="1" xr3:uid="{F8E15E5B-6D89-4F36-B6E9-E07D59A3D16F}" name="Id_Procesamiento" dataDxfId="46"/>
    <tableColumn id="2" xr3:uid="{DB9A0F73-A215-40D4-849F-54C74A0ED8DF}" name="Procesamiento"/>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45">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4"/>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3">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2"/>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1">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0"/>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9">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6" totalsRowShown="0" headerRowDxfId="37">
  <autoFilter ref="A2:C16" xr:uid="{75F3525F-9E42-487E-92AC-176D91A1D02E}"/>
  <sortState xmlns:xlrd2="http://schemas.microsoft.com/office/spreadsheetml/2017/richdata2" ref="A3:B16">
    <sortCondition ref="A5:A18"/>
  </sortState>
  <tableColumns count="3">
    <tableColumn id="1" xr3:uid="{952A3CE1-9D6F-4D9F-B43B-62B444C11EFC}" name="Código_Región" dataDxfId="36"/>
    <tableColumn id="2" xr3:uid="{A9F2AA81-D299-422C-9CB0-25F9CB7CBE22}" name="Región"/>
    <tableColumn id="3" xr3:uid="{A9FFE74F-7C1A-41D9-BF42-0F1585D68482}" name="Aux 1" dataDxfId="35">
      <calculatedColumnFormula>+VLOOKUP(Region[[#This Row],[Código_Región]],Codigos_regiones[],3,0)</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19" tableType="queryTable" totalsRowShown="0">
  <autoFilter ref="A10:F119" xr:uid="{AD83A802-102F-4263-B5A7-E7C40FAEEAC5}"/>
  <sortState xmlns:xlrd2="http://schemas.microsoft.com/office/spreadsheetml/2017/richdata2" ref="A11:F119">
    <sortCondition ref="B10:B119"/>
  </sortState>
  <tableColumns count="6">
    <tableColumn id="1" xr3:uid="{F23A1CC8-515F-4A11-A5BF-F8D8CBFB97BD}" uniqueName="1" name="id" queryTableFieldId="1"/>
    <tableColumn id="2" xr3:uid="{BAC6BAD0-70B3-446F-9501-C2794C3961B7}" uniqueName="2" name="nombre" queryTableFieldId="2" dataDxfId="34"/>
    <tableColumn id="3" xr3:uid="{C3068E04-FB23-4E70-A879-E69A9AB862D6}" uniqueName="3" name="descripcion" queryTableFieldId="3"/>
    <tableColumn id="4" xr3:uid="{588A68F9-BF4D-48D8-8C7B-3A93C4902BC1}" uniqueName="4" name="auxiliar" queryTableFieldId="4" dataDxfId="33"/>
    <tableColumn id="5" xr3:uid="{5AB17CBE-107C-4A8E-A05D-81EE2520FE75}" uniqueName="5" name="parametro" queryTableFieldId="5" dataDxfId="32"/>
    <tableColumn id="6" xr3:uid="{C4EF5471-F86F-4750-917B-AEF2D9B80FEE}" uniqueName="6" name="Columna1" queryTableFieldId="6" dataDxfId="31">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70" tableType="queryTable" totalsRowShown="0">
  <autoFilter ref="A11:H1770"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0"/>
    <tableColumn id="4" xr3:uid="{700B12AE-4E7C-4189-8E59-EF210F95B414}" uniqueName="4" name="auxiliar" queryTableFieldId="4" dataDxfId="29"/>
    <tableColumn id="5" xr3:uid="{0E332B85-18DA-4833-8E98-DF6283AB4B90}" uniqueName="5" name="fecha_inicio" queryTableFieldId="5" dataDxfId="28"/>
    <tableColumn id="6" xr3:uid="{10B55D18-C2D1-4845-934C-754F561CA644}" uniqueName="6" name="fecha_termino" queryTableFieldId="6" dataDxfId="27"/>
    <tableColumn id="7" xr3:uid="{C226911F-716F-43BC-973B-6B9F7FA4888F}" uniqueName="7" name="temporalidad" queryTableFieldId="7" dataDxfId="26"/>
    <tableColumn id="8" xr3:uid="{522A6B4E-5CA7-4D1D-84FF-E6CB70D37CB8}" uniqueName="8" name="Columna1" queryTableFieldId="8" dataDxfId="25">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24"/>
    <tableColumn id="3" xr3:uid="{22D30F4E-D1B3-410D-B0CF-1FE8EAEC55F3}" uniqueName="3" name="descripcion" queryTableFieldId="3" dataDxfId="23"/>
    <tableColumn id="4" xr3:uid="{7F5D3703-2D9F-4923-BF91-40C0C2BE8218}" uniqueName="4" name="auxiliar" queryTableFieldId="4" dataDxfId="22"/>
    <tableColumn id="5" xr3:uid="{C30C6A65-A83C-47E0-AD38-2562BEE51B7A}" uniqueName="5" name="iso_pais" queryTableFieldId="5" dataDxfId="21"/>
    <tableColumn id="6" xr3:uid="{27EF0653-983E-49AA-8E69-760F58B44179}" uniqueName="6" name="nivel_administrativo" queryTableFieldId="6" dataDxfId="20"/>
    <tableColumn id="7" xr3:uid="{4F02F62A-55C5-4159-8E89-404E2CF21410}" uniqueName="7" name="territorio" queryTableFieldId="7" dataDxfId="19"/>
    <tableColumn id="8" xr3:uid="{BCAB60B8-01B7-49AC-AB7F-291CE5D9DE8D}" uniqueName="8" name="Columna1" queryTableFieldId="8" dataDxfId="18">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7"/>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78" tableType="queryTable" totalsRowShown="0">
  <autoFilter ref="A10:F78" xr:uid="{05AF7D00-C18A-4DD1-95EC-F3414A6E39F8}"/>
  <tableColumns count="6">
    <tableColumn id="1" xr3:uid="{C1FDDE09-DA06-44FF-A5E6-C708E1B419AE}" uniqueName="1" name="id" queryTableFieldId="1"/>
    <tableColumn id="2" xr3:uid="{BD7F1B4B-FA1B-47B3-953D-83647FFBF6B0}" uniqueName="2" name="nombre" queryTableFieldId="2" dataDxfId="16"/>
    <tableColumn id="3" xr3:uid="{2E7CB18B-5465-49F9-900E-3B2E3A41FB4F}" uniqueName="3" name="descripcion" queryTableFieldId="3" dataDxfId="15"/>
    <tableColumn id="4" xr3:uid="{25D3DE9F-C87A-4AF2-BDE2-3FC56D2627B3}" uniqueName="4" name="auxiliar" queryTableFieldId="4" dataDxfId="14"/>
    <tableColumn id="5" xr3:uid="{AC12715A-3FE3-4E96-B0D7-E45ACBB89D43}" uniqueName="5" name="unidad_medida" queryTableFieldId="5" dataDxfId="13"/>
    <tableColumn id="6" xr3:uid="{4BEA197A-7C33-4492-A455-FC45301EC0BF}" uniqueName="6" name="Columna1" queryTableFieldId="6" dataDxfId="12">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9545C9-F84C-41C9-B49C-CF3B8F4ECEF0}" name="Categorias" displayName="Categorias" ref="A10:O3227" tableType="queryTable" totalsRowShown="0">
  <autoFilter ref="A10:O3227" xr:uid="{18CA36CB-A8D7-4608-923D-202F13FE7CCE}">
    <filterColumn colId="1">
      <filters>
        <filter val="Agricultura y Ganadería"/>
      </filters>
    </filterColumn>
    <filterColumn colId="3">
      <filters>
        <filter val="Agricultura"/>
      </filters>
    </filterColumn>
    <filterColumn colId="6">
      <filters>
        <filter val="100107012"/>
      </filters>
    </filterColumn>
  </autoFilter>
  <sortState xmlns:xlrd2="http://schemas.microsoft.com/office/spreadsheetml/2017/richdata2" ref="A11:O3227">
    <sortCondition ref="A10:A3227"/>
  </sortState>
  <tableColumns count="15">
    <tableColumn id="1" xr3:uid="{AE902AB0-BAE4-4E97-8678-251B54717AC5}" uniqueName="1" name="Id_industria" queryTableFieldId="1"/>
    <tableColumn id="2" xr3:uid="{3192B0B9-DB64-418C-85E7-51C87D3CCC54}" uniqueName="2" name="Industria" queryTableFieldId="2" dataDxfId="11"/>
    <tableColumn id="3" xr3:uid="{C04954EC-2A46-4A43-8319-984A1D1BF128}" uniqueName="3" name="Id_sector" queryTableFieldId="3"/>
    <tableColumn id="4" xr3:uid="{5C49613E-FDD9-43DE-831A-D56F2CF35B63}" uniqueName="4" name="Sector" queryTableFieldId="4" dataDxfId="10"/>
    <tableColumn id="5" xr3:uid="{596B895B-5F57-4C12-B543-EA74266A45E0}" uniqueName="5" name="Id_producto" queryTableFieldId="5"/>
    <tableColumn id="6" xr3:uid="{1ED273DB-CA90-4F06-912E-D95794FFE70B}" uniqueName="6" name="Producto" queryTableFieldId="6" dataDxfId="9"/>
    <tableColumn id="7" xr3:uid="{7DAEB9E1-0BC8-4B97-A581-FE8ED10AC643}" uniqueName="7" name="Id_categoría" queryTableFieldId="7"/>
    <tableColumn id="8" xr3:uid="{26BFC55E-33B3-44C9-99A3-6E977994C951}" uniqueName="8" name="Corr" queryTableFieldId="8"/>
    <tableColumn id="9" xr3:uid="{8133F175-B9D2-41A9-9979-49DDD604E91A}" uniqueName="9" name="Categoría" queryTableFieldId="9" dataDxfId="8"/>
    <tableColumn id="10" xr3:uid="{E72E6041-9E60-4844-9ED5-EB57BDFCD652}" uniqueName="10" name="Descripcion" queryTableFieldId="10" dataDxfId="7"/>
    <tableColumn id="11" xr3:uid="{14856B92-ABC3-4324-8BB8-C89279A8E303}" uniqueName="11" name="Auxiliar" queryTableFieldId="11" dataDxfId="6"/>
    <tableColumn id="12" xr3:uid="{D09E5EFE-9958-4892-8E43-13F4D3B05AD2}" uniqueName="12" name="Carpeta GITHUB" queryTableFieldId="12" dataDxfId="5"/>
    <tableColumn id="13" xr3:uid="{1E079B8D-8C4B-4B91-871E-2327AB8BA954}" uniqueName="13" name="Codigo" queryTableFieldId="13" dataDxfId="4"/>
    <tableColumn id="14" xr3:uid="{5D561EA0-7117-47C6-963E-BD6DB7421AEF}" uniqueName="14" name="Columna1" queryTableFieldId="14" dataDxfId="3">
      <calculatedColumnFormula>+Categorias[[#This Row],[Id_producto]]</calculatedColumnFormula>
    </tableColumn>
    <tableColumn id="15" xr3:uid="{BE351E0A-7622-456B-B194-65FA48E5124E}" uniqueName="15" name="Columna2" queryTableFieldId="15" dataDxfId="2">
      <calculatedColumnFormula>+Categorias[[#This Row],[Id_categoría]]</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6" Type="http://schemas.openxmlformats.org/officeDocument/2006/relationships/hyperlink" Target="https://analytics.zoho.com/open-view/2395394000001865834?ZOHO_CRITERIA=%224.6%22.%22Id_Producto%22%3D100101" TargetMode="External"/><Relationship Id="rId21" Type="http://schemas.openxmlformats.org/officeDocument/2006/relationships/hyperlink" Target="https://analytics.zoho.com/open-view/2395394000001840481?ZOHO_CRITERIA=%224.6%22.%22C%C3%B3digo_Comuna%22%3D1405" TargetMode="External"/><Relationship Id="rId42" Type="http://schemas.openxmlformats.org/officeDocument/2006/relationships/hyperlink" Target="https://analytics.zoho.com/open-view/2395394000001894331?ZOHO_CRITERIA=%224.6%22.%22Id_Categor%C3%ADa%22%3D100101001" TargetMode="External"/><Relationship Id="rId47" Type="http://schemas.openxmlformats.org/officeDocument/2006/relationships/hyperlink" Target="https://analytics.zoho.com/open-view/2395394000001905101" TargetMode="External"/><Relationship Id="rId63" Type="http://schemas.openxmlformats.org/officeDocument/2006/relationships/hyperlink" Target="https://analytics.zoho.com/open-view/2395394000001918081?ZOHO_CRITERIA=%224.6%22.%22Id_Procesamiento%22%3D1" TargetMode="External"/><Relationship Id="rId68" Type="http://schemas.openxmlformats.org/officeDocument/2006/relationships/hyperlink" Target="https://analytics.zoho.com/open-view/2395394000005742816?ZOHO_CRITERIA=%224.6%22.%22Descripci%C3%B3n%20A%C3%B1o%22%3C%3E'No%20Aplica'%20and%20%224.6%22.%22Total%20de%20Fruta%22%3E0.99" TargetMode="External"/><Relationship Id="rId7" Type="http://schemas.openxmlformats.org/officeDocument/2006/relationships/hyperlink" Target="https://analytics.zoho.com/open-view/2395394000001829908?ZOHO_CRITERIA=%224.6%22.%22C%C3%B3digo_Regi%C3%B3n%22%3D13" TargetMode="External"/><Relationship Id="rId2" Type="http://schemas.openxmlformats.org/officeDocument/2006/relationships/hyperlink" Target="https://analytics.zoho.com/open-view/2395394000002077599?ZOHO_CRITERIA=%224.6%22.%22C%C3%B3digo_Comuna%22%3D9101" TargetMode="External"/><Relationship Id="rId16" Type="http://schemas.openxmlformats.org/officeDocument/2006/relationships/hyperlink" Target="https://analytics.zoho.com/open-view/2395394000001840276?ZOHO_CRITERIA=%224.6%22.%22C%C3%B3digo_Comuna%22%3D1405" TargetMode="External"/><Relationship Id="rId29" Type="http://schemas.openxmlformats.org/officeDocument/2006/relationships/hyperlink" Target="https://analytics.zoho.com/open-view/2395394000001878451?ZOHO_CRITERIA=%224.6%22.%22Id_Producto%22%3D100101" TargetMode="External"/><Relationship Id="rId11" Type="http://schemas.openxmlformats.org/officeDocument/2006/relationships/hyperlink" Target="https://analytics.zoho.com/open-view/2395394000001829653?ZOHO_CRITERIA=%224.6%22.%22C%C3%B3digo_Regi%C3%B3n%22%3D13" TargetMode="External"/><Relationship Id="rId24" Type="http://schemas.openxmlformats.org/officeDocument/2006/relationships/hyperlink" Target="https://analytics.zoho.com/open-view/2395394000001853164?ZOHO_CRITERIA=%224.6%22.%22Id_Producto%22%3D100101" TargetMode="External"/><Relationship Id="rId32" Type="http://schemas.openxmlformats.org/officeDocument/2006/relationships/hyperlink" Target="https://analytics.zoho.com/open-view/2395394000001874197?ZOHO_CRITERIA=%224.6%22.%22Id_Producto%22%3D100101" TargetMode="External"/><Relationship Id="rId37" Type="http://schemas.openxmlformats.org/officeDocument/2006/relationships/hyperlink" Target="https://analytics.zoho.com/open-view/2395394000001894573?ZOHO_CRITERIA=%224.6%22.%22Id_Categor%C3%ADa%22%3D100101001" TargetMode="External"/><Relationship Id="rId40" Type="http://schemas.openxmlformats.org/officeDocument/2006/relationships/hyperlink" Target="https://analytics.zoho.com/open-view/2395394000001886157?ZOHO_CRITERIA=%224.6%22.%22Id_Categor%C3%ADa%22%3D100101001" TargetMode="External"/><Relationship Id="rId45" Type="http://schemas.openxmlformats.org/officeDocument/2006/relationships/hyperlink" Target="https://analytics.zoho.com/open-view/2395394000001878889?ZOHO_CRITERIA=%224.6%22.%22Id_Categor%C3%ADa%22%3D100101001" TargetMode="External"/><Relationship Id="rId53" Type="http://schemas.openxmlformats.org/officeDocument/2006/relationships/hyperlink" Target="https://analytics.zoho.com/open-view/2395394000001449834" TargetMode="External"/><Relationship Id="rId58" Type="http://schemas.openxmlformats.org/officeDocument/2006/relationships/hyperlink" Target="https://analytics.zoho.com/open-view/2395394000001914761?ZOHO_CRITERIA=%224.6%22.%22Id_Tipo_de_Envase%22%3D1" TargetMode="External"/><Relationship Id="rId66" Type="http://schemas.openxmlformats.org/officeDocument/2006/relationships/hyperlink" Target="https://analytics.zoho.com/open-view/2395394000001914419?ZOHO_CRITERIA=%224.6%22.%22Id_Categor%C3%ADa%22%3D100101001" TargetMode="External"/><Relationship Id="rId5" Type="http://schemas.openxmlformats.org/officeDocument/2006/relationships/hyperlink" Target="https://analytics.zoho.com/open-view/2395394000001829180?ZOHO_CRITERIA=%224.6%22.%22C%C3%B3digo_Regi%C3%B3n%22%3D13" TargetMode="External"/><Relationship Id="rId61" Type="http://schemas.openxmlformats.org/officeDocument/2006/relationships/hyperlink" Target="https://analytics.zoho.com/open-view/2395394000001918250?ZOHO_CRITERIA=%224.6%22.%22Id_Tipo_de_Envase%22%3D1" TargetMode="External"/><Relationship Id="rId19" Type="http://schemas.openxmlformats.org/officeDocument/2006/relationships/hyperlink" Target="https://analytics.zoho.com/open-view/2395394000001834656?ZOHO_CRITERIA=%224.6%22.%22C%C3%B3digo_Comuna%22%3D1405" TargetMode="External"/><Relationship Id="rId14" Type="http://schemas.openxmlformats.org/officeDocument/2006/relationships/hyperlink" Target="https://analytics.zoho.com/open-view/2395394000001834352?ZOHO_CRITERIA=%224.6%22.%22C%C3%B3digo_Comuna%22%3D1405" TargetMode="External"/><Relationship Id="rId22" Type="http://schemas.openxmlformats.org/officeDocument/2006/relationships/hyperlink" Target="https://analytics.zoho.com/open-view/2395394000001846254?ZOHO_CRITERIA=%224.6%22.%22C%C3%B3digo_Comuna%22%3D1405" TargetMode="External"/><Relationship Id="rId27" Type="http://schemas.openxmlformats.org/officeDocument/2006/relationships/hyperlink" Target="https://analytics.zoho.com/open-view/2395394000001874472?ZOHO_CRITERIA=%224.6%22.%22Id_Producto%22%3D100101" TargetMode="External"/><Relationship Id="rId30" Type="http://schemas.openxmlformats.org/officeDocument/2006/relationships/hyperlink" Target="https://analytics.zoho.com/open-view/2395394000001853630?ZOHO_CRITERIA=%224.6%22.%22Id_Producto%22%3D100101" TargetMode="External"/><Relationship Id="rId35" Type="http://schemas.openxmlformats.org/officeDocument/2006/relationships/hyperlink" Target="https://analytics.zoho.com/open-view/2395394000001878651?ZOHO_CRITERIA=%224.6%22.%22Id_Producto%22%3D100101" TargetMode="External"/><Relationship Id="rId43" Type="http://schemas.openxmlformats.org/officeDocument/2006/relationships/hyperlink" Target="https://analytics.zoho.com/open-view/2395394000001894015?ZOHO_CRITERIA=%224.6%22.%22Id_Categor%C3%ADa%22%3D100101001" TargetMode="External"/><Relationship Id="rId48" Type="http://schemas.openxmlformats.org/officeDocument/2006/relationships/hyperlink" Target="https://analytics.zoho.com/open-view/2395394000001771079" TargetMode="External"/><Relationship Id="rId56" Type="http://schemas.openxmlformats.org/officeDocument/2006/relationships/hyperlink" Target="https://analytics.zoho.com/open-view/2395394000001498669" TargetMode="External"/><Relationship Id="rId64" Type="http://schemas.openxmlformats.org/officeDocument/2006/relationships/hyperlink" Target="https://analytics.zoho.com/open-view/2395394000001905534?ZOHO_CRITERIA=%224.6%22.%22Id_Producto%22%3D100101" TargetMode="External"/><Relationship Id="rId69" Type="http://schemas.openxmlformats.org/officeDocument/2006/relationships/printerSettings" Target="../printerSettings/printerSettings1.bin"/><Relationship Id="rId8" Type="http://schemas.openxmlformats.org/officeDocument/2006/relationships/hyperlink" Target="https://analytics.zoho.com/open-view/2395394000001779691?ZOHO_CRITERIA=%224.6%22.%22C%C3%B3digo_Regi%C3%B3n%22%3D13" TargetMode="External"/><Relationship Id="rId51" Type="http://schemas.openxmlformats.org/officeDocument/2006/relationships/hyperlink" Target="https://analytics.zoho.com/open-view/2395394000001900087" TargetMode="External"/><Relationship Id="rId3" Type="http://schemas.openxmlformats.org/officeDocument/2006/relationships/hyperlink" Target="https://analytics.zoho.com/open-view/2395394000001779205?ZOHO_CRITERIA=%224.6%22.%22C%C3%B3digo_Regi%C3%B3n%22%3D13" TargetMode="External"/><Relationship Id="rId12" Type="http://schemas.openxmlformats.org/officeDocument/2006/relationships/hyperlink" Target="https://analytics.zoho.com/open-view/2395394000001834177?ZOHO_CRITERIA=%224.6%22.%22C%C3%B3digo_Regi%C3%B3n%22%3D13" TargetMode="External"/><Relationship Id="rId17" Type="http://schemas.openxmlformats.org/officeDocument/2006/relationships/hyperlink" Target="https://analytics.zoho.com/open-view/2395394000001840783?ZOHO_CRITERIA=%224.6%22.%22C%C3%B3digo_Comuna%22%3D1405" TargetMode="External"/><Relationship Id="rId25" Type="http://schemas.openxmlformats.org/officeDocument/2006/relationships/hyperlink" Target="https://analytics.zoho.com/open-view/2395394000001865085?ZOHO_CRITERIA=%224.6%22.%22Id_Producto%22%3D100101" TargetMode="External"/><Relationship Id="rId33" Type="http://schemas.openxmlformats.org/officeDocument/2006/relationships/hyperlink" Target="https://analytics.zoho.com/open-view/2395394000001874693?ZOHO_CRITERIA=%224.6%22.%22Id_Producto%22%3D100101" TargetMode="External"/><Relationship Id="rId38" Type="http://schemas.openxmlformats.org/officeDocument/2006/relationships/hyperlink" Target="https://analytics.zoho.com/open-view/2395394000001894109?ZOHO_CRITERIA=%224.6%22.%22Id_Categor%C3%ADa%22%3D100101001" TargetMode="External"/><Relationship Id="rId46" Type="http://schemas.openxmlformats.org/officeDocument/2006/relationships/hyperlink" Target="https://analytics.zoho.com/open-view/2395394000001900184" TargetMode="External"/><Relationship Id="rId59" Type="http://schemas.openxmlformats.org/officeDocument/2006/relationships/hyperlink" Target="https://analytics.zoho.com/open-view/2395394000001918395?ZOHO_CRITERIA=%224.6%22.%22Id_Destino%22%3D1" TargetMode="External"/><Relationship Id="rId67" Type="http://schemas.openxmlformats.org/officeDocument/2006/relationships/hyperlink" Target="https://analytics.zoho.com/open-view/2395394000001914948?ZOHO_CRITERIA=%224.6%22.%22Id_Categor%C3%ADa%22%3D100101001" TargetMode="External"/><Relationship Id="rId20" Type="http://schemas.openxmlformats.org/officeDocument/2006/relationships/hyperlink" Target="https://analytics.zoho.com/open-view/2395394000001840069?ZOHO_CRITERIA=%224.6%22.%22C%C3%B3digo_Comuna%22%3D1405" TargetMode="External"/><Relationship Id="rId41" Type="http://schemas.openxmlformats.org/officeDocument/2006/relationships/hyperlink" Target="https://analytics.zoho.com/open-view/2395394000001894719?ZOHO_CRITERIA=%224.6%22.%22Id_Categor%C3%ADa%22%3D100101001" TargetMode="External"/><Relationship Id="rId54" Type="http://schemas.openxmlformats.org/officeDocument/2006/relationships/hyperlink" Target="https://analytics.zoho.com/open-view/2395394000001900466" TargetMode="External"/><Relationship Id="rId62" Type="http://schemas.openxmlformats.org/officeDocument/2006/relationships/hyperlink" Target="https://analytics.zoho.com/open-view/2395394000001914549?ZOHO_CRITERIA=%224.6%22.%22Id_Procesamiento%22%3D1" TargetMode="External"/><Relationship Id="rId1" Type="http://schemas.openxmlformats.org/officeDocument/2006/relationships/hyperlink" Target="https://analytics.zoho.com/open-view/2395394000001771263?ZOHO_CRITERIA=%224.6%22.%22C%C3%B3digo_Regi%C3%B3n%22%3D13" TargetMode="External"/><Relationship Id="rId6" Type="http://schemas.openxmlformats.org/officeDocument/2006/relationships/hyperlink" Target="https://analytics.zoho.com/open-view/2395394000001829456?ZOHO_CRITERIA=%224.6%22.%22C%C3%B3digo_Regi%C3%B3n%22%3D13" TargetMode="External"/><Relationship Id="rId15" Type="http://schemas.openxmlformats.org/officeDocument/2006/relationships/hyperlink" Target="https://analytics.zoho.com/open-view/2395394000001834799?ZOHO_CRITERIA=%224.6%22.%22C%C3%B3digo_Comuna%22%3D1405" TargetMode="External"/><Relationship Id="rId23" Type="http://schemas.openxmlformats.org/officeDocument/2006/relationships/hyperlink" Target="https://analytics.zoho.com/open-view/2395394000001846850?ZOHO_CRITERIA=%224.6%22.%22C%C3%B3digo_Comuna%22%3D1405" TargetMode="External"/><Relationship Id="rId28" Type="http://schemas.openxmlformats.org/officeDocument/2006/relationships/hyperlink" Target="https://analytics.zoho.com/open-view/2395394000001874875?ZOHO_CRITERIA=%224.6%22.%22Id_Producto%22%3D100101" TargetMode="External"/><Relationship Id="rId36" Type="http://schemas.openxmlformats.org/officeDocument/2006/relationships/hyperlink" Target="https://analytics.zoho.com/open-view/2395394000001894853?ZOHO_CRITERIA=%224.6%22.%22Id_Categor%C3%ADa%22%3D100101001" TargetMode="External"/><Relationship Id="rId49" Type="http://schemas.openxmlformats.org/officeDocument/2006/relationships/hyperlink" Target="https://analytics.zoho.com/open-view/2395394000001900575" TargetMode="External"/><Relationship Id="rId57" Type="http://schemas.openxmlformats.org/officeDocument/2006/relationships/hyperlink" Target="https://analytics.zoho.com/open-view/2395394000001905219" TargetMode="External"/><Relationship Id="rId10" Type="http://schemas.openxmlformats.org/officeDocument/2006/relationships/hyperlink" Target="https://analytics.zoho.com/open-view/2395394000001829058?ZOHO_CRITERIA=%224.6%22.%22C%C3%B3digo_Regi%C3%B3n%22%3D13" TargetMode="External"/><Relationship Id="rId31" Type="http://schemas.openxmlformats.org/officeDocument/2006/relationships/hyperlink" Target="https://analytics.zoho.com/open-view/2395394000001865414?ZOHO_CRITERIA=%224.6%22.%22Id_Producto%22%3D100101" TargetMode="External"/><Relationship Id="rId44" Type="http://schemas.openxmlformats.org/officeDocument/2006/relationships/hyperlink" Target="https://analytics.zoho.com/open-view/2395394000001886612?ZOHO_CRITERIA=%224.6%22.%22Id_Categor%C3%ADa%22%3D100101001" TargetMode="External"/><Relationship Id="rId52" Type="http://schemas.openxmlformats.org/officeDocument/2006/relationships/hyperlink" Target="https://analytics.zoho.com/open-view/2395394000001762369" TargetMode="External"/><Relationship Id="rId60" Type="http://schemas.openxmlformats.org/officeDocument/2006/relationships/hyperlink" Target="https://analytics.zoho.com/open-view/2395394000001914650?ZOHO_CRITERIA=%224.6%22.%22Id_Tipo_de_Envase%22%3D1" TargetMode="External"/><Relationship Id="rId65" Type="http://schemas.openxmlformats.org/officeDocument/2006/relationships/hyperlink" Target="https://analytics.zoho.com/open-view/2395394000001914138?ZOHO_CRITERIA=%224.6%22.%22Id_Producto%22%3D100101" TargetMode="External"/><Relationship Id="rId4" Type="http://schemas.openxmlformats.org/officeDocument/2006/relationships/hyperlink" Target="https://analytics.zoho.com/open-view/2395394000001818939?ZOHO_CRITERIA=%224.6%22.%22C%C3%B3digo_Regi%C3%B3n%22%3D13" TargetMode="External"/><Relationship Id="rId9" Type="http://schemas.openxmlformats.org/officeDocument/2006/relationships/hyperlink" Target="https://analytics.zoho.com/open-view/2395394000001829309?ZOHO_CRITERIA=%224.6%22.%22C%C3%B3digo_Regi%C3%B3n%22%3D13" TargetMode="External"/><Relationship Id="rId13" Type="http://schemas.openxmlformats.org/officeDocument/2006/relationships/hyperlink" Target="https://analytics.zoho.com/open-view/2395394000001779029?ZOHO_CRITERIA=%224.6%22.%22C%C3%B3digo_Regi%C3%B3n%22%3D13" TargetMode="External"/><Relationship Id="rId18" Type="http://schemas.openxmlformats.org/officeDocument/2006/relationships/hyperlink" Target="https://analytics.zoho.com/open-view/2395394000001846568?ZOHO_CRITERIA=%224.6%22.%22C%C3%B3digo_Comuna%22%3D1405" TargetMode="External"/><Relationship Id="rId39" Type="http://schemas.openxmlformats.org/officeDocument/2006/relationships/hyperlink" Target="https://analytics.zoho.com/open-view/2395394000001886383?ZOHO_CRITERIA=%224.6%22.%22Id_Categor%C3%ADa%22%3D100101001" TargetMode="External"/><Relationship Id="rId34" Type="http://schemas.openxmlformats.org/officeDocument/2006/relationships/hyperlink" Target="https://analytics.zoho.com/open-view/2395394000001878256?ZOHO_CRITERIA=%224.6%22.%22Id_Producto%22%3D100101" TargetMode="External"/><Relationship Id="rId50" Type="http://schemas.openxmlformats.org/officeDocument/2006/relationships/hyperlink" Target="https://analytics.zoho.com/open-view/2395394000001900317" TargetMode="External"/><Relationship Id="rId55" Type="http://schemas.openxmlformats.org/officeDocument/2006/relationships/hyperlink" Target="https://analytics.zoho.com/open-view/2395394000001900727"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table" Target="../tables/table13.xml"/><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table" Target="../tables/table7.xml"/><Relationship Id="rId1" Type="http://schemas.openxmlformats.org/officeDocument/2006/relationships/table" Target="../tables/table6.xml"/><Relationship Id="rId6" Type="http://schemas.openxmlformats.org/officeDocument/2006/relationships/table" Target="../tables/table11.xml"/><Relationship Id="rId5" Type="http://schemas.openxmlformats.org/officeDocument/2006/relationships/table" Target="../tables/table1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77"/>
  <sheetViews>
    <sheetView topLeftCell="A67" zoomScale="90" zoomScaleNormal="90" workbookViewId="0">
      <pane xSplit="1" topLeftCell="I1" activePane="topRight" state="frozen"/>
      <selection pane="topRight" activeCell="L93" sqref="L93"/>
    </sheetView>
  </sheetViews>
  <sheetFormatPr baseColWidth="10" defaultColWidth="11.44140625" defaultRowHeight="14.4" x14ac:dyDescent="0.3"/>
  <cols>
    <col min="1" max="1" width="92.5546875" style="31" bestFit="1" customWidth="1"/>
    <col min="2" max="2" width="127.5546875" style="31" bestFit="1" customWidth="1"/>
    <col min="3" max="3" width="4.44140625" style="31" customWidth="1"/>
    <col min="4" max="4" width="20.5546875" style="31" bestFit="1" customWidth="1"/>
    <col min="5" max="5" width="14.44140625" style="31" bestFit="1" customWidth="1"/>
    <col min="6" max="6" width="22.5546875" style="31" customWidth="1"/>
    <col min="7" max="7" width="34.21875" style="31" bestFit="1" customWidth="1"/>
    <col min="8" max="8" width="6.5546875" style="31" customWidth="1"/>
    <col min="9" max="9" width="7.5546875" style="31" customWidth="1"/>
    <col min="10" max="10" width="18.44140625" style="27" customWidth="1"/>
    <col min="11" max="11" width="56.77734375" customWidth="1"/>
    <col min="12" max="12" width="135.44140625" customWidth="1"/>
    <col min="13" max="13" width="133.21875" style="31" customWidth="1"/>
    <col min="14" max="14" width="12.44140625" style="31" customWidth="1"/>
    <col min="15" max="15" width="10" style="31" customWidth="1"/>
    <col min="16" max="16" width="12.44140625" style="31" customWidth="1"/>
    <col min="17" max="17" width="14.21875" style="31" customWidth="1"/>
    <col min="18" max="18" width="11.44140625" style="31" bestFit="1" customWidth="1"/>
    <col min="19" max="19" width="44.77734375" style="31" customWidth="1"/>
    <col min="20" max="20" width="68.5546875" style="31" customWidth="1"/>
    <col min="21" max="21" width="16.5546875" style="31" customWidth="1"/>
    <col min="22" max="22" width="15.44140625" style="31" customWidth="1"/>
    <col min="23" max="23" width="25.77734375" style="31" customWidth="1"/>
    <col min="24" max="24" width="7.44140625" style="31" bestFit="1" customWidth="1"/>
    <col min="25" max="25" width="11.44140625" style="31"/>
    <col min="26" max="26" width="255.5546875" style="31" bestFit="1" customWidth="1"/>
    <col min="27" max="27" width="11.44140625" style="31"/>
    <col min="28" max="28" width="6.44140625" style="31" bestFit="1" customWidth="1"/>
    <col min="29" max="29" width="9.77734375" style="31" bestFit="1" customWidth="1"/>
    <col min="30" max="31" width="6.5546875" style="31" bestFit="1" customWidth="1"/>
    <col min="32" max="32" width="9.5546875" style="31" bestFit="1" customWidth="1"/>
    <col min="33" max="33" width="11.44140625" style="31" customWidth="1"/>
    <col min="34" max="36" width="12.5546875" style="31" customWidth="1"/>
    <col min="37" max="37" width="11.21875" style="31" customWidth="1"/>
    <col min="38" max="38" width="25.21875" style="31" customWidth="1"/>
    <col min="39" max="16384" width="11.44140625" style="31"/>
  </cols>
  <sheetData>
    <row r="1" spans="1:43" x14ac:dyDescent="0.3">
      <c r="K1" s="27"/>
      <c r="L1" s="27"/>
      <c r="Q1" s="31">
        <v>100100000</v>
      </c>
    </row>
    <row r="2" spans="1:43" x14ac:dyDescent="0.3">
      <c r="K2" s="27" t="s">
        <v>28020</v>
      </c>
      <c r="L2" s="27"/>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x14ac:dyDescent="0.3">
      <c r="A3" s="31" t="s">
        <v>27991</v>
      </c>
      <c r="B3" s="31" t="s">
        <v>27993</v>
      </c>
      <c r="C3" s="31" t="s">
        <v>27990</v>
      </c>
      <c r="D3" s="31" t="s">
        <v>29</v>
      </c>
      <c r="E3" s="27" t="s">
        <v>25664</v>
      </c>
      <c r="F3" s="27" t="s">
        <v>25662</v>
      </c>
      <c r="G3" s="27" t="s">
        <v>25663</v>
      </c>
      <c r="H3" s="27" t="s">
        <v>26214</v>
      </c>
      <c r="I3" s="27" t="s">
        <v>26215</v>
      </c>
      <c r="J3" s="32" t="s">
        <v>25665</v>
      </c>
      <c r="K3" s="47" t="s">
        <v>28021</v>
      </c>
      <c r="L3" s="47" t="s">
        <v>28022</v>
      </c>
      <c r="M3" s="33" t="s">
        <v>25404</v>
      </c>
      <c r="N3" s="34" t="s">
        <v>25391</v>
      </c>
      <c r="O3" s="34" t="s">
        <v>25392</v>
      </c>
      <c r="P3" s="34" t="s">
        <v>25390</v>
      </c>
      <c r="Q3" s="34" t="s">
        <v>25417</v>
      </c>
      <c r="R3" s="33" t="s">
        <v>25434</v>
      </c>
      <c r="S3" s="33" t="s">
        <v>25402</v>
      </c>
      <c r="T3" s="33" t="s">
        <v>25403</v>
      </c>
      <c r="U3" s="33" t="s">
        <v>25405</v>
      </c>
      <c r="V3" s="33" t="s">
        <v>25406</v>
      </c>
      <c r="W3" s="33" t="s">
        <v>25407</v>
      </c>
      <c r="X3" s="33" t="s">
        <v>25408</v>
      </c>
      <c r="Y3" s="33" t="s">
        <v>25409</v>
      </c>
      <c r="Z3" s="33" t="s">
        <v>25410</v>
      </c>
      <c r="AA3" s="33" t="s">
        <v>25411</v>
      </c>
      <c r="AB3" s="33" t="s">
        <v>25412</v>
      </c>
      <c r="AC3" s="33" t="s">
        <v>25413</v>
      </c>
      <c r="AD3" s="33" t="s">
        <v>25414</v>
      </c>
      <c r="AE3" s="33" t="s">
        <v>25415</v>
      </c>
      <c r="AF3" s="33" t="s">
        <v>25416</v>
      </c>
      <c r="AG3" s="34" t="s">
        <v>25418</v>
      </c>
      <c r="AH3" s="35" t="s">
        <v>25419</v>
      </c>
      <c r="AI3" s="34" t="s">
        <v>25420</v>
      </c>
      <c r="AJ3" s="34" t="s">
        <v>25421</v>
      </c>
      <c r="AK3" s="34" t="s">
        <v>25422</v>
      </c>
      <c r="AL3" s="33" t="s">
        <v>25423</v>
      </c>
      <c r="AM3" s="33" t="s">
        <v>25424</v>
      </c>
      <c r="AN3" s="33" t="s">
        <v>25425</v>
      </c>
      <c r="AO3" s="33" t="s">
        <v>25426</v>
      </c>
      <c r="AP3" s="34" t="s">
        <v>25427</v>
      </c>
      <c r="AQ3" s="34" t="s">
        <v>25428</v>
      </c>
    </row>
    <row r="4" spans="1:43" x14ac:dyDescent="0.3">
      <c r="A4" s="31" t="str">
        <f>+D4&amp;" FILT: "&amp;E4&amp;" MUEST: "&amp;G4&amp;" | "&amp;F4</f>
        <v>Gráfico 1 FILT: Región MUEST: Comuna | Cantidad de fruta (kg)</v>
      </c>
      <c r="B4" s="39" t="str">
        <f>"https://analytics.zoho.com/open-view/2395394000001771263?ZOHO_CRITERIA=%224.6%22.%22C%C3%B3digo_Regi%C3%B3n%22%3D"&amp;Estructura!B1</f>
        <v>https://analytics.zoho.com/open-view/2395394000001771263?ZOHO_CRITERIA=%224.6%22.%22C%C3%B3digo_Regi%C3%B3n%22%3D9</v>
      </c>
      <c r="C4" s="31">
        <v>14</v>
      </c>
      <c r="D4" s="23" t="s">
        <v>25393</v>
      </c>
      <c r="E4" s="27" t="s">
        <v>756</v>
      </c>
      <c r="F4" s="27" t="s">
        <v>26169</v>
      </c>
      <c r="G4" s="27" t="s">
        <v>1063</v>
      </c>
      <c r="J4" s="27" t="s">
        <v>764</v>
      </c>
      <c r="M4" s="20" t="str">
        <f>"Cantidad de fruta en kilogramos producida por comuna desde la Región de "&amp;J4&amp;" durante el período 2018-2020 "</f>
        <v xml:space="preserve">Cantidad de fruta en kilogramos producida por comuna desde la Región de Araucanía durante el período 2018-2020 </v>
      </c>
      <c r="N4" s="21" t="str">
        <f>IF(E4="Región",J4,IF(E4="Comuna",J4,"Chile"))</f>
        <v>Araucanía</v>
      </c>
      <c r="O4" s="21" t="s">
        <v>28008</v>
      </c>
      <c r="P4" s="21" t="str">
        <f>+IF($F4="Cantidad de fruta (kg)","Volumen",IF($F4="Número de Empleados","Empleados","Volumen"))</f>
        <v>Volumen</v>
      </c>
      <c r="Q4" s="36">
        <f>+IF($E4="PRODUCTO",VLOOKUP(J4,Categorias[[Producto]:[Columna1]],9,0)&amp;"000",IF($E4="CATEGORÍA",VLOOKUP(J4,Categorias[[Categoría]:[Columna2]],7,0),$Q$1))</f>
        <v>100100000</v>
      </c>
      <c r="R4" s="21" t="str">
        <f>+IF($F4="Cantidad de fruta (kg)","Kilogramo",IF($F4="Número de Empleados","Empleados","múltiples"))</f>
        <v>Kilogramo</v>
      </c>
      <c r="S4" s="20" t="str">
        <f t="shared" ref="S4:S14" si="0">+"Cantidad de fruta (kg) producida desde "&amp;J4</f>
        <v>Cantidad de fruta (kg) producida desde Araucanía</v>
      </c>
      <c r="T4" s="20" t="str">
        <f>M4</f>
        <v xml:space="preserve">Cantidad de fruta en kilogramos producida por comuna desde la Región de Araucanía durante el período 2018-2020 </v>
      </c>
      <c r="U4" s="20" t="str">
        <f>+E4&amp;": "&amp;J4</f>
        <v>Región: Araucanía</v>
      </c>
      <c r="V4" s="20" t="s">
        <v>26216</v>
      </c>
      <c r="W4" s="22" t="str">
        <f>HYPERLINK(B4,B4)</f>
        <v>https://analytics.zoho.com/open-view/2395394000001771263?ZOHO_CRITERIA=%224.6%22.%22C%C3%B3digo_Regi%C3%B3n%22%3D9</v>
      </c>
      <c r="X4" s="20" t="s">
        <v>154</v>
      </c>
      <c r="Y4" s="20" t="str">
        <f>+IF($E4="Región","Regional",IF($E4="Comuna","Comunal","Nacional"))</f>
        <v>Regional</v>
      </c>
      <c r="Z4" s="20" t="str">
        <f>"Gráfico que muestra la "&amp;T4&amp;" según datos recopilados de los catastros frutícolas efectuados por la ODEPA."</f>
        <v>Gráfico que muestra la Cantidad de fruta en kilogramos producida por comuna desde la Región de Araucanía durante el período 2018-2020  según datos recopilados de los catastros frutícolas efectuados por la ODEPA.</v>
      </c>
      <c r="AA4" s="26">
        <v>44319</v>
      </c>
      <c r="AB4" s="24" t="s">
        <v>25429</v>
      </c>
      <c r="AC4" s="24" t="s">
        <v>25430</v>
      </c>
      <c r="AD4" s="24" t="s">
        <v>25</v>
      </c>
      <c r="AE4" s="24" t="s">
        <v>25</v>
      </c>
      <c r="AF4" s="24" t="s">
        <v>25</v>
      </c>
      <c r="AG4" s="25">
        <f>+VLOOKUP($P4,Parametros[[nombre]:[Columna1]],5,0)</f>
        <v>107</v>
      </c>
      <c r="AH4" s="25">
        <v>1</v>
      </c>
      <c r="AI4" s="25">
        <f>+VLOOKUP($N4,Territorio[[nombre]:[Columna1]],7,0)</f>
        <v>241</v>
      </c>
      <c r="AJ4" s="25">
        <f>+VLOOKUP(O4,Temporalidad[[nombre]:[Columna1]],7,0)</f>
        <v>1759</v>
      </c>
      <c r="AK4" s="25">
        <f>+VLOOKUP(LEFT($D4,3),Tipo_Gráfico[[id3]:[Tipo Gráfico]],2,0)</f>
        <v>1</v>
      </c>
      <c r="AL4" s="37" t="s">
        <v>28011</v>
      </c>
      <c r="AM4" s="24" t="s">
        <v>25</v>
      </c>
      <c r="AN4" s="24" t="s">
        <v>25</v>
      </c>
      <c r="AO4" s="24" t="s">
        <v>25</v>
      </c>
      <c r="AP4" s="31">
        <f>VLOOKUP($AC4,Responsables[],3,0)</f>
        <v>6</v>
      </c>
      <c r="AQ4" s="38">
        <f>VLOOKUP($R4,unidad_medida[[#All],[nombre]:[Columna1]],5,0)</f>
        <v>28</v>
      </c>
    </row>
    <row r="5" spans="1:43" x14ac:dyDescent="0.3">
      <c r="A5" s="31" t="str">
        <f t="shared" ref="A5:A68" si="1">+D5&amp;" FILT: "&amp;E5&amp;" MUEST: "&amp;G5&amp;" | "&amp;F5</f>
        <v>Gráfico 2 FILT: Región MUEST: Producto | Cantidad de fruta (kg)</v>
      </c>
      <c r="B5" s="39" t="str">
        <f>"https://analytics.zoho.com/open-view/2395394000001779205?ZOHO_CRITERIA=%224.6%22.%22C%C3%B3digo_Regi%C3%B3n%22%3D"&amp;Estructura!B1</f>
        <v>https://analytics.zoho.com/open-view/2395394000001779205?ZOHO_CRITERIA=%224.6%22.%22C%C3%B3digo_Regi%C3%B3n%22%3D9</v>
      </c>
      <c r="C5" s="31">
        <v>14</v>
      </c>
      <c r="D5" s="23" t="s">
        <v>25394</v>
      </c>
      <c r="E5" s="27" t="s">
        <v>756</v>
      </c>
      <c r="F5" s="27" t="s">
        <v>26169</v>
      </c>
      <c r="G5" s="27" t="s">
        <v>9554</v>
      </c>
      <c r="J5" s="27" t="str">
        <f>J4</f>
        <v>Araucanía</v>
      </c>
      <c r="M5" s="20" t="str">
        <f>"Cantidad de fruta en kilogramos por cultivo producida desde la Región de "&amp;J5&amp;" durante el período 2018-2020 "</f>
        <v xml:space="preserve">Cantidad de fruta en kilogramos por cultivo producida desde la Región de Araucanía durante el período 2018-2020 </v>
      </c>
      <c r="N5" s="21" t="str">
        <f t="shared" ref="N5:N68" si="2">IF(E5="Región",J5,IF(E5="Comuna",J5,"Chile"))</f>
        <v>Araucanía</v>
      </c>
      <c r="O5" s="21" t="str">
        <f t="shared" ref="O5" si="3">+O4</f>
        <v>Periodo 2018-2020</v>
      </c>
      <c r="P5" s="21" t="str">
        <f t="shared" ref="P5:P68" si="4">+IF($F5="Cantidad de fruta (kg)","Volumen",IF($F5="Número de Empleados","Empleados","Volumen"))</f>
        <v>Volumen</v>
      </c>
      <c r="Q5" s="36">
        <f>+IF($E5="PRODUCTO",VLOOKUP(J5,Categorias[[Producto]:[Columna1]],9,0)&amp;"000",IF($E5="CATEGORÍA",VLOOKUP(J5,Categorias[[Categoría]:[Columna2]],7,0),$Q$1))</f>
        <v>100100000</v>
      </c>
      <c r="R5" s="21" t="str">
        <f t="shared" ref="R5:R68" si="5">+IF($F5="Cantidad de fruta (kg)","Kilogramo",IF($F5="Número de Empleados","Empleados","múltiples"))</f>
        <v>Kilogramo</v>
      </c>
      <c r="S5" s="20" t="str">
        <f t="shared" si="0"/>
        <v>Cantidad de fruta (kg) producida desde Araucanía</v>
      </c>
      <c r="T5" s="20" t="str">
        <f t="shared" ref="T5:T68" si="6">M5</f>
        <v xml:space="preserve">Cantidad de fruta en kilogramos por cultivo producida desde la Región de Araucanía durante el período 2018-2020 </v>
      </c>
      <c r="U5" s="20" t="str">
        <f>+E5&amp;": "&amp;J5</f>
        <v>Región: Araucanía</v>
      </c>
      <c r="V5" s="20" t="str">
        <f>+V4</f>
        <v>agricultura, frutas, distribución, internacional, comercio internacional, exportación, producción, kilogramos, empleados, empresas</v>
      </c>
      <c r="W5" s="22" t="str">
        <f>HYPERLINK(B5,B5)</f>
        <v>https://analytics.zoho.com/open-view/2395394000001779205?ZOHO_CRITERIA=%224.6%22.%22C%C3%B3digo_Regi%C3%B3n%22%3D9</v>
      </c>
      <c r="X5" s="20" t="str">
        <f>+X4</f>
        <v>CHL</v>
      </c>
      <c r="Y5" s="20" t="str">
        <f t="shared" ref="Y5:Y68" si="7">+IF($E5="Región","Regional",IF($E5="Comuna","Comunal","Nacional"))</f>
        <v>Regional</v>
      </c>
      <c r="Z5" s="20" t="str">
        <f t="shared" ref="Z5:Z68" si="8">"Gráfico que muestra la "&amp;T5&amp;" según datos recopilados de los catastros frutícolas efectuados por la ODEPA."</f>
        <v>Gráfico que muestra la Cantidad de fruta en kilogramos por cultivo producida desde la Región de Araucanía durante el período 2018-2020  según datos recopilados de los catastros frutícolas efectuados por la ODEPA.</v>
      </c>
      <c r="AA5" s="26">
        <f t="shared" ref="AA5:AF5" si="9">+AA4</f>
        <v>44319</v>
      </c>
      <c r="AB5" s="24" t="str">
        <f t="shared" si="9"/>
        <v>Español</v>
      </c>
      <c r="AC5" s="24" t="str">
        <f t="shared" si="9"/>
        <v>Naty</v>
      </c>
      <c r="AD5" s="24" t="str">
        <f t="shared" si="9"/>
        <v>No Aplica</v>
      </c>
      <c r="AE5" s="24" t="str">
        <f t="shared" si="9"/>
        <v>No Aplica</v>
      </c>
      <c r="AF5" s="24" t="str">
        <f t="shared" si="9"/>
        <v>No Aplica</v>
      </c>
      <c r="AG5" s="25">
        <f>+VLOOKUP($P5,Parametros[[nombre]:[Columna1]],5,0)</f>
        <v>107</v>
      </c>
      <c r="AH5" s="25">
        <f>AH4</f>
        <v>1</v>
      </c>
      <c r="AI5" s="25">
        <f>+VLOOKUP($N5,Territorio[[nombre]:[Columna1]],7,0)</f>
        <v>241</v>
      </c>
      <c r="AJ5" s="25">
        <f>+VLOOKUP(O5,Temporalidad[[nombre]:[Columna1]],7,0)</f>
        <v>1759</v>
      </c>
      <c r="AK5" s="25">
        <f>+VLOOKUP(LEFT($D5,3),Tipo_Gráfico[[id3]:[Tipo Gráfico]],2,0)</f>
        <v>1</v>
      </c>
      <c r="AL5" s="20" t="str">
        <f>+AL4</f>
        <v>ODEPA</v>
      </c>
      <c r="AM5" s="24" t="str">
        <f>+AM4</f>
        <v>No Aplica</v>
      </c>
      <c r="AN5" s="24" t="str">
        <f>+AN4</f>
        <v>No Aplica</v>
      </c>
      <c r="AO5" s="24" t="str">
        <f>+AO4</f>
        <v>No Aplica</v>
      </c>
      <c r="AP5" s="31">
        <f>VLOOKUP($AC5,Responsables[],3,0)</f>
        <v>6</v>
      </c>
      <c r="AQ5" s="38">
        <f>VLOOKUP($R5,unidad_medida[[#All],[nombre]:[Columna1]],5,0)</f>
        <v>28</v>
      </c>
    </row>
    <row r="6" spans="1:43" x14ac:dyDescent="0.3">
      <c r="A6" s="31" t="str">
        <f t="shared" si="1"/>
        <v>Gráfico 3 FILT: Región MUEST: Categoría | Cantidad de fruta (kg)</v>
      </c>
      <c r="B6" s="39" t="str">
        <f>"https://analytics.zoho.com/open-view/2395394000001818939?ZOHO_CRITERIA=%224.6%22.%22C%C3%B3digo_Regi%C3%B3n%22%3D"&amp;Estructura!B1</f>
        <v>https://analytics.zoho.com/open-view/2395394000001818939?ZOHO_CRITERIA=%224.6%22.%22C%C3%B3digo_Regi%C3%B3n%22%3D9</v>
      </c>
      <c r="C6" s="31">
        <v>14</v>
      </c>
      <c r="D6" s="23" t="s">
        <v>25395</v>
      </c>
      <c r="E6" s="27" t="s">
        <v>756</v>
      </c>
      <c r="F6" s="27" t="s">
        <v>26169</v>
      </c>
      <c r="G6" s="27" t="s">
        <v>9557</v>
      </c>
      <c r="J6" s="27" t="str">
        <f>J5</f>
        <v>Araucanía</v>
      </c>
      <c r="M6" s="20" t="str">
        <f>"Cantidad de fruta en kilogramos por subcultivo producida desde la Región de "&amp;J6&amp;" durante el período 2018-2020 "</f>
        <v xml:space="preserve">Cantidad de fruta en kilogramos por subcultivo producida desde la Región de Araucanía durante el período 2018-2020 </v>
      </c>
      <c r="N6" s="21" t="str">
        <f t="shared" si="2"/>
        <v>Araucanía</v>
      </c>
      <c r="O6" s="21" t="str">
        <f t="shared" ref="O6:O14" si="10">+O5</f>
        <v>Periodo 2018-2020</v>
      </c>
      <c r="P6" s="21" t="str">
        <f t="shared" si="4"/>
        <v>Volumen</v>
      </c>
      <c r="Q6" s="36">
        <f>+IF($E6="PRODUCTO",VLOOKUP(J6,Categorias[[Producto]:[Columna1]],9,0)&amp;"000",IF($E6="CATEGORÍA",VLOOKUP(J6,Categorias[[Categoría]:[Columna2]],7,0),$Q$1))</f>
        <v>100100000</v>
      </c>
      <c r="R6" s="21" t="str">
        <f t="shared" si="5"/>
        <v>Kilogramo</v>
      </c>
      <c r="S6" s="20" t="str">
        <f t="shared" si="0"/>
        <v>Cantidad de fruta (kg) producida desde Araucanía</v>
      </c>
      <c r="T6" s="20" t="str">
        <f t="shared" si="6"/>
        <v xml:space="preserve">Cantidad de fruta en kilogramos por subcultivo producida desde la Región de Araucanía durante el período 2018-2020 </v>
      </c>
      <c r="U6" s="20" t="str">
        <f t="shared" ref="U6:U12" si="11">+E6&amp;": "&amp;J6</f>
        <v>Región: Araucanía</v>
      </c>
      <c r="V6" s="20" t="str">
        <f t="shared" ref="V6:V69" si="12">+V5</f>
        <v>agricultura, frutas, distribución, internacional, comercio internacional, exportación, producción, kilogramos, empleados, empresas</v>
      </c>
      <c r="W6" s="22" t="str">
        <f t="shared" ref="W6:W69" si="13">HYPERLINK(B6,B6)</f>
        <v>https://analytics.zoho.com/open-view/2395394000001818939?ZOHO_CRITERIA=%224.6%22.%22C%C3%B3digo_Regi%C3%B3n%22%3D9</v>
      </c>
      <c r="X6" s="20" t="str">
        <f t="shared" ref="X6:X69" si="14">+X5</f>
        <v>CHL</v>
      </c>
      <c r="Y6" s="20" t="str">
        <f t="shared" si="7"/>
        <v>Regional</v>
      </c>
      <c r="Z6" s="20" t="str">
        <f t="shared" si="8"/>
        <v>Gráfico que muestra la Cantidad de fruta en kilogramos por subcultivo producida desde la Región de Araucanía durante el período 2018-2020  según datos recopilados de los catastros frutícolas efectuados por la ODEPA.</v>
      </c>
      <c r="AA6" s="26">
        <f t="shared" ref="AA6:AA69" si="15">+AA5</f>
        <v>44319</v>
      </c>
      <c r="AB6" s="24" t="str">
        <f t="shared" ref="AB6:AB69" si="16">+AB5</f>
        <v>Español</v>
      </c>
      <c r="AC6" s="24" t="str">
        <f t="shared" ref="AC6:AC69" si="17">+AC5</f>
        <v>Naty</v>
      </c>
      <c r="AD6" s="24" t="str">
        <f t="shared" ref="AD6:AD69" si="18">+AD5</f>
        <v>No Aplica</v>
      </c>
      <c r="AE6" s="24" t="str">
        <f t="shared" ref="AE6:AE69" si="19">+AE5</f>
        <v>No Aplica</v>
      </c>
      <c r="AF6" s="24" t="str">
        <f t="shared" ref="AF6:AF69" si="20">+AF5</f>
        <v>No Aplica</v>
      </c>
      <c r="AG6" s="25">
        <f>+VLOOKUP($P6,Parametros[[nombre]:[Columna1]],5,0)</f>
        <v>107</v>
      </c>
      <c r="AH6" s="25">
        <f t="shared" ref="AH6:AH69" si="21">AH5</f>
        <v>1</v>
      </c>
      <c r="AI6" s="25">
        <f>+VLOOKUP($N6,Territorio[[nombre]:[Columna1]],7,0)</f>
        <v>241</v>
      </c>
      <c r="AJ6" s="25">
        <f>+VLOOKUP(O6,Temporalidad[[nombre]:[Columna1]],7,0)</f>
        <v>1759</v>
      </c>
      <c r="AK6" s="25">
        <f>+VLOOKUP(LEFT($D6,3),Tipo_Gráfico[[id3]:[Tipo Gráfico]],2,0)</f>
        <v>1</v>
      </c>
      <c r="AL6" s="20" t="str">
        <f t="shared" ref="AL6:AM42" si="22">+AL5</f>
        <v>ODEPA</v>
      </c>
      <c r="AM6" s="24" t="str">
        <f t="shared" ref="AM6:AO41" si="23">+AM5</f>
        <v>No Aplica</v>
      </c>
      <c r="AN6" s="24" t="s">
        <v>25</v>
      </c>
      <c r="AO6" s="24" t="s">
        <v>25</v>
      </c>
      <c r="AP6" s="31">
        <f>VLOOKUP($AC6,Responsables[],3,0)</f>
        <v>6</v>
      </c>
      <c r="AQ6" s="38">
        <f>VLOOKUP($R6,unidad_medida[[#All],[nombre]:[Columna1]],5,0)</f>
        <v>28</v>
      </c>
    </row>
    <row r="7" spans="1:43" x14ac:dyDescent="0.3">
      <c r="A7" s="31" t="str">
        <f t="shared" si="1"/>
        <v>Gráfico 4 FILT: Región MUEST: Procesamiento | Cantidad de fruta (kg)</v>
      </c>
      <c r="B7" s="39" t="str">
        <f>"https://analytics.zoho.com/open-view/2395394000001829180?ZOHO_CRITERIA=%224.6%22.%22C%C3%B3digo_Regi%C3%B3n%22%3D"&amp;Estructura!B1</f>
        <v>https://analytics.zoho.com/open-view/2395394000001829180?ZOHO_CRITERIA=%224.6%22.%22C%C3%B3digo_Regi%C3%B3n%22%3D9</v>
      </c>
      <c r="C7" s="31">
        <v>14</v>
      </c>
      <c r="D7" s="23" t="s">
        <v>25396</v>
      </c>
      <c r="E7" s="27" t="s">
        <v>756</v>
      </c>
      <c r="F7" s="27" t="s">
        <v>26169</v>
      </c>
      <c r="G7" s="27" t="s">
        <v>26071</v>
      </c>
      <c r="J7" s="27" t="str">
        <f t="shared" ref="J7:J9" si="24">J6</f>
        <v>Araucanía</v>
      </c>
      <c r="M7" s="20" t="str">
        <f>"Cantidad de fruta en kilogramos por tipo de procesamiento producida desde la Región de "&amp;J7&amp;" durante el período 2018-2020 "</f>
        <v xml:space="preserve">Cantidad de fruta en kilogramos por tipo de procesamiento producida desde la Región de Araucanía durante el período 2018-2020 </v>
      </c>
      <c r="N7" s="21" t="str">
        <f t="shared" si="2"/>
        <v>Araucanía</v>
      </c>
      <c r="O7" s="21" t="str">
        <f t="shared" si="10"/>
        <v>Periodo 2018-2020</v>
      </c>
      <c r="P7" s="21" t="str">
        <f t="shared" si="4"/>
        <v>Volumen</v>
      </c>
      <c r="Q7" s="36">
        <f>+IF($E7="PRODUCTO",VLOOKUP(J7,Categorias[[Producto]:[Columna1]],9,0)&amp;"000",IF($E7="CATEGORÍA",VLOOKUP(J7,Categorias[[Categoría]:[Columna2]],7,0),$Q$1))</f>
        <v>100100000</v>
      </c>
      <c r="R7" s="21" t="str">
        <f t="shared" si="5"/>
        <v>Kilogramo</v>
      </c>
      <c r="S7" s="20" t="str">
        <f t="shared" si="0"/>
        <v>Cantidad de fruta (kg) producida desde Araucanía</v>
      </c>
      <c r="T7" s="20" t="str">
        <f t="shared" si="6"/>
        <v xml:space="preserve">Cantidad de fruta en kilogramos por tipo de procesamiento producida desde la Región de Araucanía durante el período 2018-2020 </v>
      </c>
      <c r="U7" s="20" t="str">
        <f t="shared" si="11"/>
        <v>Región: Araucanía</v>
      </c>
      <c r="V7" s="20" t="str">
        <f t="shared" si="12"/>
        <v>agricultura, frutas, distribución, internacional, comercio internacional, exportación, producción, kilogramos, empleados, empresas</v>
      </c>
      <c r="W7" s="22" t="str">
        <f t="shared" si="13"/>
        <v>https://analytics.zoho.com/open-view/2395394000001829180?ZOHO_CRITERIA=%224.6%22.%22C%C3%B3digo_Regi%C3%B3n%22%3D9</v>
      </c>
      <c r="X7" s="20" t="str">
        <f t="shared" si="14"/>
        <v>CHL</v>
      </c>
      <c r="Y7" s="20" t="str">
        <f t="shared" si="7"/>
        <v>Regional</v>
      </c>
      <c r="Z7" s="20" t="str">
        <f t="shared" si="8"/>
        <v>Gráfico que muestra la Cantidad de fruta en kilogramos por tipo de procesamiento producida desde la Región de Araucanía durante el período 2018-2020  según datos recopilados de los catastros frutícolas efectuados por la ODEPA.</v>
      </c>
      <c r="AA7" s="26">
        <f t="shared" si="15"/>
        <v>44319</v>
      </c>
      <c r="AB7" s="24" t="str">
        <f t="shared" si="16"/>
        <v>Español</v>
      </c>
      <c r="AC7" s="24" t="str">
        <f t="shared" si="17"/>
        <v>Naty</v>
      </c>
      <c r="AD7" s="24" t="str">
        <f t="shared" si="18"/>
        <v>No Aplica</v>
      </c>
      <c r="AE7" s="24" t="str">
        <f t="shared" si="19"/>
        <v>No Aplica</v>
      </c>
      <c r="AF7" s="24" t="str">
        <f t="shared" si="20"/>
        <v>No Aplica</v>
      </c>
      <c r="AG7" s="25">
        <f>+VLOOKUP($P7,Parametros[[nombre]:[Columna1]],5,0)</f>
        <v>107</v>
      </c>
      <c r="AH7" s="25">
        <f t="shared" si="21"/>
        <v>1</v>
      </c>
      <c r="AI7" s="25">
        <f>+VLOOKUP($N7,Territorio[[nombre]:[Columna1]],7,0)</f>
        <v>241</v>
      </c>
      <c r="AJ7" s="25">
        <f>+VLOOKUP(O7,Temporalidad[[nombre]:[Columna1]],7,0)</f>
        <v>1759</v>
      </c>
      <c r="AK7" s="25">
        <f>+VLOOKUP(LEFT($D7,3),Tipo_Gráfico[[id3]:[Tipo Gráfico]],2,0)</f>
        <v>1</v>
      </c>
      <c r="AL7" s="20" t="str">
        <f t="shared" si="22"/>
        <v>ODEPA</v>
      </c>
      <c r="AM7" s="24" t="str">
        <f t="shared" si="23"/>
        <v>No Aplica</v>
      </c>
      <c r="AN7" s="24" t="str">
        <f t="shared" ref="AN7" si="25">+AN6</f>
        <v>No Aplica</v>
      </c>
      <c r="AO7" s="24" t="str">
        <f t="shared" ref="AO7" si="26">+AO6</f>
        <v>No Aplica</v>
      </c>
      <c r="AP7" s="31">
        <f>VLOOKUP($AC7,Responsables[],3,0)</f>
        <v>6</v>
      </c>
      <c r="AQ7" s="38">
        <f>VLOOKUP($R7,unidad_medida[[#All],[nombre]:[Columna1]],5,0)</f>
        <v>28</v>
      </c>
    </row>
    <row r="8" spans="1:43" x14ac:dyDescent="0.3">
      <c r="A8" s="31" t="str">
        <f t="shared" si="1"/>
        <v>Gráfico 5 FILT: Región MUEST: Tipo de Envase | Cantidad de fruta (kg)</v>
      </c>
      <c r="B8" s="39" t="str">
        <f>"https://analytics.zoho.com/open-view/2395394000001829456?ZOHO_CRITERIA=%224.6%22.%22C%C3%B3digo_Regi%C3%B3n%22%3D"&amp;Estructura!B1</f>
        <v>https://analytics.zoho.com/open-view/2395394000001829456?ZOHO_CRITERIA=%224.6%22.%22C%C3%B3digo_Regi%C3%B3n%22%3D9</v>
      </c>
      <c r="C8" s="31">
        <v>14</v>
      </c>
      <c r="D8" s="23" t="s">
        <v>25397</v>
      </c>
      <c r="E8" s="27" t="s">
        <v>756</v>
      </c>
      <c r="F8" s="27" t="s">
        <v>26169</v>
      </c>
      <c r="G8" s="27" t="s">
        <v>26073</v>
      </c>
      <c r="J8" s="27" t="str">
        <f t="shared" si="24"/>
        <v>Araucanía</v>
      </c>
      <c r="M8" s="20" t="str">
        <f>"Cantidad de fruta en kilogramos por tipo de envase producida desde la Región de "&amp;J8&amp;" durante el período 2018-2020 "</f>
        <v xml:space="preserve">Cantidad de fruta en kilogramos por tipo de envase producida desde la Región de Araucanía durante el período 2018-2020 </v>
      </c>
      <c r="N8" s="21" t="str">
        <f t="shared" si="2"/>
        <v>Araucanía</v>
      </c>
      <c r="O8" s="21" t="str">
        <f t="shared" si="10"/>
        <v>Periodo 2018-2020</v>
      </c>
      <c r="P8" s="21" t="str">
        <f t="shared" si="4"/>
        <v>Volumen</v>
      </c>
      <c r="Q8" s="36">
        <f>+IF($E8="PRODUCTO",VLOOKUP(J8,Categorias[[Producto]:[Columna1]],9,0)&amp;"000",IF($E8="CATEGORÍA",VLOOKUP(J8,Categorias[[Categoría]:[Columna2]],7,0),$Q$1))</f>
        <v>100100000</v>
      </c>
      <c r="R8" s="21" t="str">
        <f t="shared" si="5"/>
        <v>Kilogramo</v>
      </c>
      <c r="S8" s="20" t="str">
        <f t="shared" si="0"/>
        <v>Cantidad de fruta (kg) producida desde Araucanía</v>
      </c>
      <c r="T8" s="20" t="str">
        <f t="shared" si="6"/>
        <v xml:space="preserve">Cantidad de fruta en kilogramos por tipo de envase producida desde la Región de Araucanía durante el período 2018-2020 </v>
      </c>
      <c r="U8" s="20" t="str">
        <f t="shared" si="11"/>
        <v>Región: Araucanía</v>
      </c>
      <c r="V8" s="20" t="str">
        <f t="shared" si="12"/>
        <v>agricultura, frutas, distribución, internacional, comercio internacional, exportación, producción, kilogramos, empleados, empresas</v>
      </c>
      <c r="W8" s="22" t="str">
        <f t="shared" si="13"/>
        <v>https://analytics.zoho.com/open-view/2395394000001829456?ZOHO_CRITERIA=%224.6%22.%22C%C3%B3digo_Regi%C3%B3n%22%3D9</v>
      </c>
      <c r="X8" s="20" t="str">
        <f t="shared" si="14"/>
        <v>CHL</v>
      </c>
      <c r="Y8" s="20" t="str">
        <f t="shared" si="7"/>
        <v>Regional</v>
      </c>
      <c r="Z8" s="20" t="str">
        <f t="shared" si="8"/>
        <v>Gráfico que muestra la Cantidad de fruta en kilogramos por tipo de envase producida desde la Región de Araucanía durante el período 2018-2020  según datos recopilados de los catastros frutícolas efectuados por la ODEPA.</v>
      </c>
      <c r="AA8" s="26">
        <f t="shared" si="15"/>
        <v>44319</v>
      </c>
      <c r="AB8" s="24" t="str">
        <f t="shared" si="16"/>
        <v>Español</v>
      </c>
      <c r="AC8" s="24" t="str">
        <f t="shared" si="17"/>
        <v>Naty</v>
      </c>
      <c r="AD8" s="24" t="str">
        <f t="shared" si="18"/>
        <v>No Aplica</v>
      </c>
      <c r="AE8" s="24" t="str">
        <f t="shared" si="19"/>
        <v>No Aplica</v>
      </c>
      <c r="AF8" s="24" t="str">
        <f t="shared" si="20"/>
        <v>No Aplica</v>
      </c>
      <c r="AG8" s="25">
        <f>+VLOOKUP($P8,Parametros[[nombre]:[Columna1]],5,0)</f>
        <v>107</v>
      </c>
      <c r="AH8" s="25">
        <f t="shared" si="21"/>
        <v>1</v>
      </c>
      <c r="AI8" s="25">
        <f>+VLOOKUP($N8,Territorio[[nombre]:[Columna1]],7,0)</f>
        <v>241</v>
      </c>
      <c r="AJ8" s="25">
        <f>+VLOOKUP(O8,Temporalidad[[nombre]:[Columna1]],7,0)</f>
        <v>1759</v>
      </c>
      <c r="AK8" s="25">
        <f>+VLOOKUP(LEFT($D8,3),Tipo_Gráfico[[id3]:[Tipo Gráfico]],2,0)</f>
        <v>1</v>
      </c>
      <c r="AL8" s="20" t="str">
        <f t="shared" si="22"/>
        <v>ODEPA</v>
      </c>
      <c r="AM8" s="24" t="str">
        <f t="shared" si="23"/>
        <v>No Aplica</v>
      </c>
      <c r="AN8" s="24" t="s">
        <v>25</v>
      </c>
      <c r="AO8" s="24" t="s">
        <v>25</v>
      </c>
      <c r="AP8" s="31">
        <f>VLOOKUP($AC8,Responsables[],3,0)</f>
        <v>6</v>
      </c>
      <c r="AQ8" s="38">
        <f>VLOOKUP($R8,unidad_medida[[#All],[nombre]:[Columna1]],5,0)</f>
        <v>28</v>
      </c>
    </row>
    <row r="9" spans="1:43" x14ac:dyDescent="0.3">
      <c r="A9" s="31" t="str">
        <f t="shared" si="1"/>
        <v>Gráfico 6 FILT: Región MUEST: Destino | Cantidad de fruta (kg)</v>
      </c>
      <c r="B9" s="39" t="str">
        <f>"https://analytics.zoho.com/open-view/2395394000001829908?ZOHO_CRITERIA=%224.6%22.%22C%C3%B3digo_Regi%C3%B3n%22%3D"&amp;Estructura!B1</f>
        <v>https://analytics.zoho.com/open-view/2395394000001829908?ZOHO_CRITERIA=%224.6%22.%22C%C3%B3digo_Regi%C3%B3n%22%3D9</v>
      </c>
      <c r="C9" s="31">
        <v>14</v>
      </c>
      <c r="D9" s="23" t="s">
        <v>25398</v>
      </c>
      <c r="E9" s="27" t="s">
        <v>756</v>
      </c>
      <c r="F9" s="27" t="s">
        <v>26169</v>
      </c>
      <c r="G9" s="27" t="s">
        <v>26077</v>
      </c>
      <c r="J9" s="27" t="str">
        <f t="shared" si="24"/>
        <v>Araucanía</v>
      </c>
      <c r="M9" s="20" t="str">
        <f>"Cantidad de fruta en kilogramos por destino producida desde la Región de "&amp;J9&amp;" durante el período 2018-2020 "</f>
        <v xml:space="preserve">Cantidad de fruta en kilogramos por destino producida desde la Región de Araucanía durante el período 2018-2020 </v>
      </c>
      <c r="N9" s="21" t="str">
        <f t="shared" si="2"/>
        <v>Araucanía</v>
      </c>
      <c r="O9" s="21" t="str">
        <f t="shared" si="10"/>
        <v>Periodo 2018-2020</v>
      </c>
      <c r="P9" s="21" t="str">
        <f t="shared" si="4"/>
        <v>Volumen</v>
      </c>
      <c r="Q9" s="36">
        <f>+IF($E9="PRODUCTO",VLOOKUP(J9,Categorias[[Producto]:[Columna1]],9,0)&amp;"000",IF($E9="CATEGORÍA",VLOOKUP(J9,Categorias[[Categoría]:[Columna2]],7,0),$Q$1))</f>
        <v>100100000</v>
      </c>
      <c r="R9" s="21" t="str">
        <f t="shared" si="5"/>
        <v>Kilogramo</v>
      </c>
      <c r="S9" s="20" t="str">
        <f t="shared" si="0"/>
        <v>Cantidad de fruta (kg) producida desde Araucanía</v>
      </c>
      <c r="T9" s="20" t="str">
        <f t="shared" si="6"/>
        <v xml:space="preserve">Cantidad de fruta en kilogramos por destino producida desde la Región de Araucanía durante el período 2018-2020 </v>
      </c>
      <c r="U9" s="20" t="str">
        <f t="shared" si="11"/>
        <v>Región: Araucanía</v>
      </c>
      <c r="V9" s="20" t="str">
        <f t="shared" si="12"/>
        <v>agricultura, frutas, distribución, internacional, comercio internacional, exportación, producción, kilogramos, empleados, empresas</v>
      </c>
      <c r="W9" s="22" t="str">
        <f t="shared" si="13"/>
        <v>https://analytics.zoho.com/open-view/2395394000001829908?ZOHO_CRITERIA=%224.6%22.%22C%C3%B3digo_Regi%C3%B3n%22%3D9</v>
      </c>
      <c r="X9" s="20" t="str">
        <f t="shared" si="14"/>
        <v>CHL</v>
      </c>
      <c r="Y9" s="20" t="str">
        <f t="shared" si="7"/>
        <v>Regional</v>
      </c>
      <c r="Z9" s="20" t="str">
        <f t="shared" si="8"/>
        <v>Gráfico que muestra la Cantidad de fruta en kilogramos por destino producida desde la Región de Araucanía durante el período 2018-2020  según datos recopilados de los catastros frutícolas efectuados por la ODEPA.</v>
      </c>
      <c r="AA9" s="26">
        <f t="shared" si="15"/>
        <v>44319</v>
      </c>
      <c r="AB9" s="24" t="str">
        <f t="shared" si="16"/>
        <v>Español</v>
      </c>
      <c r="AC9" s="24" t="str">
        <f t="shared" si="17"/>
        <v>Naty</v>
      </c>
      <c r="AD9" s="24" t="str">
        <f t="shared" si="18"/>
        <v>No Aplica</v>
      </c>
      <c r="AE9" s="24" t="str">
        <f t="shared" si="19"/>
        <v>No Aplica</v>
      </c>
      <c r="AF9" s="24" t="str">
        <f t="shared" si="20"/>
        <v>No Aplica</v>
      </c>
      <c r="AG9" s="25">
        <f>+VLOOKUP($P9,Parametros[[nombre]:[Columna1]],5,0)</f>
        <v>107</v>
      </c>
      <c r="AH9" s="25">
        <f t="shared" si="21"/>
        <v>1</v>
      </c>
      <c r="AI9" s="25">
        <f>+VLOOKUP($N9,Territorio[[nombre]:[Columna1]],7,0)</f>
        <v>241</v>
      </c>
      <c r="AJ9" s="25">
        <f>+VLOOKUP(O9,Temporalidad[[nombre]:[Columna1]],7,0)</f>
        <v>1759</v>
      </c>
      <c r="AK9" s="25">
        <f>+VLOOKUP(LEFT($D9,3),Tipo_Gráfico[[id3]:[Tipo Gráfico]],2,0)</f>
        <v>1</v>
      </c>
      <c r="AL9" s="20" t="str">
        <f t="shared" si="22"/>
        <v>ODEPA</v>
      </c>
      <c r="AM9" s="24" t="str">
        <f t="shared" si="23"/>
        <v>No Aplica</v>
      </c>
      <c r="AN9" s="24" t="str">
        <f t="shared" ref="AN9" si="27">+AN8</f>
        <v>No Aplica</v>
      </c>
      <c r="AO9" s="24" t="str">
        <f t="shared" ref="AO9" si="28">+AO8</f>
        <v>No Aplica</v>
      </c>
      <c r="AP9" s="31">
        <f>VLOOKUP($AC9,Responsables[],3,0)</f>
        <v>6</v>
      </c>
      <c r="AQ9" s="38">
        <f>VLOOKUP($R9,unidad_medida[[#All],[nombre]:[Columna1]],5,0)</f>
        <v>28</v>
      </c>
    </row>
    <row r="10" spans="1:43" x14ac:dyDescent="0.3">
      <c r="A10" s="31" t="str">
        <f t="shared" si="1"/>
        <v>Gráfico 7 FILT: Comuna MUEST: Producto | Cantidad de fruta (kg)</v>
      </c>
      <c r="B10" s="39" t="str">
        <f>"https://analytics.zoho.com/open-view/2395394000001834352?ZOHO_CRITERIA=%224.6%22.%22C%C3%B3digo_Comuna%22%3D"&amp;Estructura!G1</f>
        <v>https://analytics.zoho.com/open-view/2395394000001834352?ZOHO_CRITERIA=%224.6%22.%22C%C3%B3digo_Comuna%22%3DFALSO</v>
      </c>
      <c r="C10" s="31">
        <v>178</v>
      </c>
      <c r="D10" s="23" t="s">
        <v>25399</v>
      </c>
      <c r="E10" s="27" t="s">
        <v>1063</v>
      </c>
      <c r="F10" s="27" t="s">
        <v>26169</v>
      </c>
      <c r="G10" s="27" t="s">
        <v>9554</v>
      </c>
      <c r="J10" s="27" t="s">
        <v>1116</v>
      </c>
      <c r="M10" s="20" t="str">
        <f>"Cantidad de fruta en kilogramos por cultivo producida desde la Comuna de "&amp;J10&amp;" durante el período 2018-2020 "</f>
        <v xml:space="preserve">Cantidad de fruta en kilogramos por cultivo producida desde la Comuna de Tierra Amarilla durante el período 2018-2020 </v>
      </c>
      <c r="N10" s="21" t="str">
        <f t="shared" si="2"/>
        <v>Tierra Amarilla</v>
      </c>
      <c r="O10" s="21" t="str">
        <f t="shared" si="10"/>
        <v>Periodo 2018-2020</v>
      </c>
      <c r="P10" s="21" t="str">
        <f t="shared" si="4"/>
        <v>Volumen</v>
      </c>
      <c r="Q10" s="36">
        <f>+IF($E10="PRODUCTO",VLOOKUP(J10,Categorias[[Producto]:[Columna1]],9,0)&amp;"000",IF($E10="CATEGORÍA",VLOOKUP(J10,Categorias[[Categoría]:[Columna2]],7,0),$Q$1))</f>
        <v>100100000</v>
      </c>
      <c r="R10" s="21" t="str">
        <f t="shared" si="5"/>
        <v>Kilogramo</v>
      </c>
      <c r="S10" s="20" t="str">
        <f t="shared" si="0"/>
        <v>Cantidad de fruta (kg) producida desde Tierra Amarilla</v>
      </c>
      <c r="T10" s="20" t="str">
        <f t="shared" si="6"/>
        <v xml:space="preserve">Cantidad de fruta en kilogramos por cultivo producida desde la Comuna de Tierra Amarilla durante el período 2018-2020 </v>
      </c>
      <c r="U10" s="20" t="str">
        <f t="shared" si="11"/>
        <v>Comuna: Tierra Amarilla</v>
      </c>
      <c r="V10" s="20" t="str">
        <f t="shared" si="12"/>
        <v>agricultura, frutas, distribución, internacional, comercio internacional, exportación, producción, kilogramos, empleados, empresas</v>
      </c>
      <c r="W10" s="22" t="str">
        <f t="shared" si="13"/>
        <v>https://analytics.zoho.com/open-view/2395394000001834352?ZOHO_CRITERIA=%224.6%22.%22C%C3%B3digo_Comuna%22%3DFALSO</v>
      </c>
      <c r="X10" s="20" t="str">
        <f t="shared" si="14"/>
        <v>CHL</v>
      </c>
      <c r="Y10" s="20" t="str">
        <f t="shared" si="7"/>
        <v>Comunal</v>
      </c>
      <c r="Z10" s="20" t="str">
        <f t="shared" si="8"/>
        <v>Gráfico que muestra la Cantidad de fruta en kilogramos por cultivo producida desde la Comuna de Tierra Amarilla durante el período 2018-2020  según datos recopilados de los catastros frutícolas efectuados por la ODEPA.</v>
      </c>
      <c r="AA10" s="26">
        <f t="shared" si="15"/>
        <v>44319</v>
      </c>
      <c r="AB10" s="24" t="str">
        <f t="shared" si="16"/>
        <v>Español</v>
      </c>
      <c r="AC10" s="24" t="str">
        <f t="shared" si="17"/>
        <v>Naty</v>
      </c>
      <c r="AD10" s="24" t="str">
        <f t="shared" si="18"/>
        <v>No Aplica</v>
      </c>
      <c r="AE10" s="24" t="str">
        <f t="shared" si="19"/>
        <v>No Aplica</v>
      </c>
      <c r="AF10" s="24" t="str">
        <f t="shared" si="20"/>
        <v>No Aplica</v>
      </c>
      <c r="AG10" s="25">
        <f>+VLOOKUP($P10,Parametros[[nombre]:[Columna1]],5,0)</f>
        <v>107</v>
      </c>
      <c r="AH10" s="25">
        <f t="shared" si="21"/>
        <v>1</v>
      </c>
      <c r="AI10" s="25">
        <f>+VLOOKUP($N10,Territorio[[nombre]:[Columna1]],7,0)</f>
        <v>361</v>
      </c>
      <c r="AJ10" s="25">
        <f>+VLOOKUP(O10,Temporalidad[[nombre]:[Columna1]],7,0)</f>
        <v>1759</v>
      </c>
      <c r="AK10" s="25">
        <f>+VLOOKUP(LEFT($D10,3),Tipo_Gráfico[[id3]:[Tipo Gráfico]],2,0)</f>
        <v>1</v>
      </c>
      <c r="AL10" s="20" t="str">
        <f t="shared" si="22"/>
        <v>ODEPA</v>
      </c>
      <c r="AM10" s="24" t="str">
        <f t="shared" si="23"/>
        <v>No Aplica</v>
      </c>
      <c r="AN10" s="24" t="s">
        <v>25</v>
      </c>
      <c r="AO10" s="24" t="s">
        <v>25</v>
      </c>
      <c r="AP10" s="31">
        <f>VLOOKUP($AC10,Responsables[],3,0)</f>
        <v>6</v>
      </c>
      <c r="AQ10" s="38">
        <f>VLOOKUP($R10,unidad_medida[[#All],[nombre]:[Columna1]],5,0)</f>
        <v>28</v>
      </c>
    </row>
    <row r="11" spans="1:43" x14ac:dyDescent="0.3">
      <c r="A11" s="31" t="str">
        <f t="shared" si="1"/>
        <v>Gráfico 8 FILT: Comuna MUEST: Categoría | Cantidad de fruta (kg)</v>
      </c>
      <c r="B11" s="39" t="str">
        <f>"https://analytics.zoho.com/open-view/2395394000001834799?ZOHO_CRITERIA=%224.6%22.%22C%C3%B3digo_Comuna%22%3D"&amp;Estructura!G1</f>
        <v>https://analytics.zoho.com/open-view/2395394000001834799?ZOHO_CRITERIA=%224.6%22.%22C%C3%B3digo_Comuna%22%3DFALSO</v>
      </c>
      <c r="C11" s="31">
        <v>178</v>
      </c>
      <c r="D11" s="23" t="s">
        <v>25400</v>
      </c>
      <c r="E11" s="27" t="s">
        <v>1063</v>
      </c>
      <c r="F11" s="27" t="s">
        <v>26169</v>
      </c>
      <c r="G11" s="27" t="s">
        <v>9557</v>
      </c>
      <c r="J11" s="27" t="str">
        <f>J10</f>
        <v>Tierra Amarilla</v>
      </c>
      <c r="M11" s="20" t="str">
        <f>"Cantidad de fruta en kilogramos por subcultivo producida desde la Comuna de "&amp;J11&amp;" durante el período 2018-2020 "</f>
        <v xml:space="preserve">Cantidad de fruta en kilogramos por subcultivo producida desde la Comuna de Tierra Amarilla durante el período 2018-2020 </v>
      </c>
      <c r="N11" s="21" t="str">
        <f t="shared" si="2"/>
        <v>Tierra Amarilla</v>
      </c>
      <c r="O11" s="21" t="str">
        <f t="shared" si="10"/>
        <v>Periodo 2018-2020</v>
      </c>
      <c r="P11" s="21" t="str">
        <f t="shared" si="4"/>
        <v>Volumen</v>
      </c>
      <c r="Q11" s="36">
        <f>+IF($E11="PRODUCTO",VLOOKUP(J11,Categorias[[Producto]:[Columna1]],9,0)&amp;"000",IF($E11="CATEGORÍA",VLOOKUP(J11,Categorias[[Categoría]:[Columna2]],7,0),$Q$1))</f>
        <v>100100000</v>
      </c>
      <c r="R11" s="21" t="str">
        <f t="shared" si="5"/>
        <v>Kilogramo</v>
      </c>
      <c r="S11" s="20" t="str">
        <f t="shared" si="0"/>
        <v>Cantidad de fruta (kg) producida desde Tierra Amarilla</v>
      </c>
      <c r="T11" s="20" t="str">
        <f t="shared" si="6"/>
        <v xml:space="preserve">Cantidad de fruta en kilogramos por subcultivo producida desde la Comuna de Tierra Amarilla durante el período 2018-2020 </v>
      </c>
      <c r="U11" s="20" t="str">
        <f t="shared" si="11"/>
        <v>Comuna: Tierra Amarilla</v>
      </c>
      <c r="V11" s="20" t="str">
        <f t="shared" si="12"/>
        <v>agricultura, frutas, distribución, internacional, comercio internacional, exportación, producción, kilogramos, empleados, empresas</v>
      </c>
      <c r="W11" s="22" t="str">
        <f t="shared" si="13"/>
        <v>https://analytics.zoho.com/open-view/2395394000001834799?ZOHO_CRITERIA=%224.6%22.%22C%C3%B3digo_Comuna%22%3DFALSO</v>
      </c>
      <c r="X11" s="20" t="str">
        <f t="shared" si="14"/>
        <v>CHL</v>
      </c>
      <c r="Y11" s="20" t="str">
        <f t="shared" si="7"/>
        <v>Comunal</v>
      </c>
      <c r="Z11" s="20" t="str">
        <f t="shared" si="8"/>
        <v>Gráfico que muestra la Cantidad de fruta en kilogramos por subcultivo producida desde la Comuna de Tierra Amarilla durante el período 2018-2020  según datos recopilados de los catastros frutícolas efectuados por la ODEPA.</v>
      </c>
      <c r="AA11" s="26">
        <f t="shared" si="15"/>
        <v>44319</v>
      </c>
      <c r="AB11" s="24" t="str">
        <f t="shared" si="16"/>
        <v>Español</v>
      </c>
      <c r="AC11" s="24" t="str">
        <f t="shared" si="17"/>
        <v>Naty</v>
      </c>
      <c r="AD11" s="24" t="str">
        <f t="shared" si="18"/>
        <v>No Aplica</v>
      </c>
      <c r="AE11" s="24" t="str">
        <f t="shared" si="19"/>
        <v>No Aplica</v>
      </c>
      <c r="AF11" s="24" t="str">
        <f t="shared" si="20"/>
        <v>No Aplica</v>
      </c>
      <c r="AG11" s="25">
        <f>+VLOOKUP($P11,Parametros[[nombre]:[Columna1]],5,0)</f>
        <v>107</v>
      </c>
      <c r="AH11" s="25">
        <f t="shared" si="21"/>
        <v>1</v>
      </c>
      <c r="AI11" s="25">
        <f>+VLOOKUP($N11,Territorio[[nombre]:[Columna1]],7,0)</f>
        <v>361</v>
      </c>
      <c r="AJ11" s="25">
        <f>+VLOOKUP(O11,Temporalidad[[nombre]:[Columna1]],7,0)</f>
        <v>1759</v>
      </c>
      <c r="AK11" s="25">
        <f>+VLOOKUP(LEFT($D11,3),Tipo_Gráfico[[id3]:[Tipo Gráfico]],2,0)</f>
        <v>1</v>
      </c>
      <c r="AL11" s="20" t="str">
        <f t="shared" si="22"/>
        <v>ODEPA</v>
      </c>
      <c r="AM11" s="24" t="str">
        <f t="shared" si="23"/>
        <v>No Aplica</v>
      </c>
      <c r="AN11" s="24" t="str">
        <f t="shared" ref="AN11" si="29">+AN10</f>
        <v>No Aplica</v>
      </c>
      <c r="AO11" s="24" t="str">
        <f t="shared" ref="AO11" si="30">+AO10</f>
        <v>No Aplica</v>
      </c>
      <c r="AP11" s="31">
        <f>VLOOKUP($AC11,Responsables[],3,0)</f>
        <v>6</v>
      </c>
      <c r="AQ11" s="38">
        <f>VLOOKUP($R11,unidad_medida[[#All],[nombre]:[Columna1]],5,0)</f>
        <v>28</v>
      </c>
    </row>
    <row r="12" spans="1:43" x14ac:dyDescent="0.3">
      <c r="A12" s="31" t="str">
        <f t="shared" si="1"/>
        <v>Gráfico 9 FILT: Comuna MUEST: Procesamiento | Cantidad de fruta (kg)</v>
      </c>
      <c r="B12" s="39" t="str">
        <f>"https://analytics.zoho.com/open-view/2395394000001840276?ZOHO_CRITERIA=%224.6%22.%22C%C3%B3digo_Comuna%22%3D"&amp;Estructura!G1</f>
        <v>https://analytics.zoho.com/open-view/2395394000001840276?ZOHO_CRITERIA=%224.6%22.%22C%C3%B3digo_Comuna%22%3DFALSO</v>
      </c>
      <c r="C12" s="31">
        <v>178</v>
      </c>
      <c r="D12" s="23" t="s">
        <v>25474</v>
      </c>
      <c r="E12" s="27" t="s">
        <v>1063</v>
      </c>
      <c r="F12" s="27" t="s">
        <v>26169</v>
      </c>
      <c r="G12" s="27" t="s">
        <v>26071</v>
      </c>
      <c r="J12" s="27" t="str">
        <f t="shared" ref="J12:J14" si="31">J11</f>
        <v>Tierra Amarilla</v>
      </c>
      <c r="M12" s="20" t="str">
        <f>"Cantidad de fruta en kilogramos por tipo de procesamiento producida desde la Comuna de "&amp;J12&amp;" durante el período 2018-2020 "</f>
        <v xml:space="preserve">Cantidad de fruta en kilogramos por tipo de procesamiento producida desde la Comuna de Tierra Amarilla durante el período 2018-2020 </v>
      </c>
      <c r="N12" s="21" t="str">
        <f t="shared" si="2"/>
        <v>Tierra Amarilla</v>
      </c>
      <c r="O12" s="21" t="str">
        <f t="shared" si="10"/>
        <v>Periodo 2018-2020</v>
      </c>
      <c r="P12" s="21" t="str">
        <f t="shared" si="4"/>
        <v>Volumen</v>
      </c>
      <c r="Q12" s="36">
        <f>+IF($E12="PRODUCTO",VLOOKUP(J12,Categorias[[Producto]:[Columna1]],9,0)&amp;"000",IF($E12="CATEGORÍA",VLOOKUP(J12,Categorias[[Categoría]:[Columna2]],7,0),$Q$1))</f>
        <v>100100000</v>
      </c>
      <c r="R12" s="21" t="str">
        <f t="shared" si="5"/>
        <v>Kilogramo</v>
      </c>
      <c r="S12" s="20" t="str">
        <f t="shared" si="0"/>
        <v>Cantidad de fruta (kg) producida desde Tierra Amarilla</v>
      </c>
      <c r="T12" s="20" t="str">
        <f t="shared" si="6"/>
        <v xml:space="preserve">Cantidad de fruta en kilogramos por tipo de procesamiento producida desde la Comuna de Tierra Amarilla durante el período 2018-2020 </v>
      </c>
      <c r="U12" s="20" t="str">
        <f t="shared" si="11"/>
        <v>Comuna: Tierra Amarilla</v>
      </c>
      <c r="V12" s="20" t="str">
        <f t="shared" si="12"/>
        <v>agricultura, frutas, distribución, internacional, comercio internacional, exportación, producción, kilogramos, empleados, empresas</v>
      </c>
      <c r="W12" s="22" t="str">
        <f t="shared" si="13"/>
        <v>https://analytics.zoho.com/open-view/2395394000001840276?ZOHO_CRITERIA=%224.6%22.%22C%C3%B3digo_Comuna%22%3DFALSO</v>
      </c>
      <c r="X12" s="20" t="str">
        <f t="shared" si="14"/>
        <v>CHL</v>
      </c>
      <c r="Y12" s="20" t="str">
        <f t="shared" si="7"/>
        <v>Comunal</v>
      </c>
      <c r="Z12" s="20" t="str">
        <f t="shared" si="8"/>
        <v>Gráfico que muestra la Cantidad de fruta en kilogramos por tipo de procesamiento producida desde la Comuna de Tierra Amarilla durante el período 2018-2020  según datos recopilados de los catastros frutícolas efectuados por la ODEPA.</v>
      </c>
      <c r="AA12" s="26">
        <f t="shared" si="15"/>
        <v>44319</v>
      </c>
      <c r="AB12" s="24" t="str">
        <f t="shared" si="16"/>
        <v>Español</v>
      </c>
      <c r="AC12" s="24" t="str">
        <f t="shared" si="17"/>
        <v>Naty</v>
      </c>
      <c r="AD12" s="24" t="str">
        <f t="shared" si="18"/>
        <v>No Aplica</v>
      </c>
      <c r="AE12" s="24" t="str">
        <f t="shared" si="19"/>
        <v>No Aplica</v>
      </c>
      <c r="AF12" s="24" t="str">
        <f t="shared" si="20"/>
        <v>No Aplica</v>
      </c>
      <c r="AG12" s="25">
        <f>+VLOOKUP($P12,Parametros[[nombre]:[Columna1]],5,0)</f>
        <v>107</v>
      </c>
      <c r="AH12" s="25">
        <f t="shared" si="21"/>
        <v>1</v>
      </c>
      <c r="AI12" s="25">
        <f>+VLOOKUP($N12,Territorio[[nombre]:[Columna1]],7,0)</f>
        <v>361</v>
      </c>
      <c r="AJ12" s="25">
        <f>+VLOOKUP(O12,Temporalidad[[nombre]:[Columna1]],7,0)</f>
        <v>1759</v>
      </c>
      <c r="AK12" s="25">
        <f>+VLOOKUP(LEFT($D12,3),Tipo_Gráfico[[id3]:[Tipo Gráfico]],2,0)</f>
        <v>1</v>
      </c>
      <c r="AL12" s="20" t="str">
        <f t="shared" si="22"/>
        <v>ODEPA</v>
      </c>
      <c r="AM12" s="24" t="str">
        <f t="shared" si="23"/>
        <v>No Aplica</v>
      </c>
      <c r="AN12" s="24" t="s">
        <v>25</v>
      </c>
      <c r="AO12" s="24" t="s">
        <v>25</v>
      </c>
      <c r="AP12" s="31">
        <f>VLOOKUP($AC12,Responsables[],3,0)</f>
        <v>6</v>
      </c>
      <c r="AQ12" s="38">
        <f>VLOOKUP($R12,unidad_medida[[#All],[nombre]:[Columna1]],5,0)</f>
        <v>28</v>
      </c>
    </row>
    <row r="13" spans="1:43" x14ac:dyDescent="0.3">
      <c r="A13" s="31" t="str">
        <f t="shared" si="1"/>
        <v>Gráfico 10 FILT: Comuna MUEST: Tipo de Envase | Cantidad de fruta (kg)</v>
      </c>
      <c r="B13" s="39" t="str">
        <f>"https://analytics.zoho.com/open-view/2395394000001840783?ZOHO_CRITERIA=%224.6%22.%22C%C3%B3digo_Comuna%22%3D"&amp;Estructura!G1</f>
        <v>https://analytics.zoho.com/open-view/2395394000001840783?ZOHO_CRITERIA=%224.6%22.%22C%C3%B3digo_Comuna%22%3DFALSO</v>
      </c>
      <c r="C13" s="31">
        <v>178</v>
      </c>
      <c r="D13" s="23" t="s">
        <v>25641</v>
      </c>
      <c r="E13" s="27" t="s">
        <v>1063</v>
      </c>
      <c r="F13" s="27" t="s">
        <v>26169</v>
      </c>
      <c r="G13" s="27" t="s">
        <v>26073</v>
      </c>
      <c r="J13" s="27" t="str">
        <f t="shared" si="31"/>
        <v>Tierra Amarilla</v>
      </c>
      <c r="M13" s="20" t="str">
        <f>"Cantidad de fruta en kilogramos por tipo de envase producida desde la Comuna de "&amp;J13&amp;" durante el período 2018-2020 "</f>
        <v xml:space="preserve">Cantidad de fruta en kilogramos por tipo de envase producida desde la Comuna de Tierra Amarilla durante el período 2018-2020 </v>
      </c>
      <c r="N13" s="21" t="str">
        <f t="shared" si="2"/>
        <v>Tierra Amarilla</v>
      </c>
      <c r="O13" s="21" t="str">
        <f t="shared" si="10"/>
        <v>Periodo 2018-2020</v>
      </c>
      <c r="P13" s="21" t="str">
        <f t="shared" si="4"/>
        <v>Volumen</v>
      </c>
      <c r="Q13" s="36">
        <f>+IF($E13="PRODUCTO",VLOOKUP(J13,Categorias[[Producto]:[Columna1]],9,0)&amp;"000",IF($E13="CATEGORÍA",VLOOKUP(J13,Categorias[[Categoría]:[Columna2]],7,0),$Q$1))</f>
        <v>100100000</v>
      </c>
      <c r="R13" s="21" t="str">
        <f t="shared" si="5"/>
        <v>Kilogramo</v>
      </c>
      <c r="S13" s="20" t="str">
        <f t="shared" si="0"/>
        <v>Cantidad de fruta (kg) producida desde Tierra Amarilla</v>
      </c>
      <c r="T13" s="20" t="str">
        <f t="shared" si="6"/>
        <v xml:space="preserve">Cantidad de fruta en kilogramos por tipo de envase producida desde la Comuna de Tierra Amarilla durante el período 2018-2020 </v>
      </c>
      <c r="U13" s="20" t="str">
        <f>+E13&amp;": "&amp;J13</f>
        <v>Comuna: Tierra Amarilla</v>
      </c>
      <c r="V13" s="20" t="str">
        <f t="shared" si="12"/>
        <v>agricultura, frutas, distribución, internacional, comercio internacional, exportación, producción, kilogramos, empleados, empresas</v>
      </c>
      <c r="W13" s="22" t="str">
        <f t="shared" si="13"/>
        <v>https://analytics.zoho.com/open-view/2395394000001840783?ZOHO_CRITERIA=%224.6%22.%22C%C3%B3digo_Comuna%22%3DFALSO</v>
      </c>
      <c r="X13" s="20" t="str">
        <f t="shared" si="14"/>
        <v>CHL</v>
      </c>
      <c r="Y13" s="20" t="str">
        <f t="shared" si="7"/>
        <v>Comunal</v>
      </c>
      <c r="Z13" s="20" t="str">
        <f t="shared" si="8"/>
        <v>Gráfico que muestra la Cantidad de fruta en kilogramos por tipo de envase producida desde la Comuna de Tierra Amarilla durante el período 2018-2020  según datos recopilados de los catastros frutícolas efectuados por la ODEPA.</v>
      </c>
      <c r="AA13" s="26">
        <f t="shared" si="15"/>
        <v>44319</v>
      </c>
      <c r="AB13" s="24" t="str">
        <f t="shared" si="16"/>
        <v>Español</v>
      </c>
      <c r="AC13" s="24" t="str">
        <f t="shared" si="17"/>
        <v>Naty</v>
      </c>
      <c r="AD13" s="24" t="str">
        <f t="shared" si="18"/>
        <v>No Aplica</v>
      </c>
      <c r="AE13" s="24" t="str">
        <f t="shared" si="19"/>
        <v>No Aplica</v>
      </c>
      <c r="AF13" s="24" t="str">
        <f t="shared" si="20"/>
        <v>No Aplica</v>
      </c>
      <c r="AG13" s="25">
        <f>+VLOOKUP($P13,Parametros[[nombre]:[Columna1]],5,0)</f>
        <v>107</v>
      </c>
      <c r="AH13" s="25">
        <f t="shared" si="21"/>
        <v>1</v>
      </c>
      <c r="AI13" s="25">
        <f>+VLOOKUP($N13,Territorio[[nombre]:[Columna1]],7,0)</f>
        <v>361</v>
      </c>
      <c r="AJ13" s="25">
        <f>+VLOOKUP(O13,Temporalidad[[nombre]:[Columna1]],7,0)</f>
        <v>1759</v>
      </c>
      <c r="AK13" s="25">
        <f>+VLOOKUP(LEFT($D13,3),Tipo_Gráfico[[id3]:[Tipo Gráfico]],2,0)</f>
        <v>1</v>
      </c>
      <c r="AL13" s="20" t="str">
        <f t="shared" si="22"/>
        <v>ODEPA</v>
      </c>
      <c r="AM13" s="24" t="str">
        <f t="shared" si="23"/>
        <v>No Aplica</v>
      </c>
      <c r="AN13" s="24" t="str">
        <f t="shared" ref="AN13" si="32">+AN12</f>
        <v>No Aplica</v>
      </c>
      <c r="AO13" s="24" t="str">
        <f t="shared" ref="AO13" si="33">+AO12</f>
        <v>No Aplica</v>
      </c>
      <c r="AP13" s="31">
        <f>VLOOKUP($AC13,Responsables[],3,0)</f>
        <v>6</v>
      </c>
      <c r="AQ13" s="38">
        <f>VLOOKUP($R13,unidad_medida[[#All],[nombre]:[Columna1]],5,0)</f>
        <v>28</v>
      </c>
    </row>
    <row r="14" spans="1:43" x14ac:dyDescent="0.3">
      <c r="A14" s="31" t="str">
        <f t="shared" si="1"/>
        <v>Gráfico 11 FILT: Comuna MUEST: Destino | Cantidad de fruta (kg)</v>
      </c>
      <c r="B14" s="39" t="str">
        <f>"https://analytics.zoho.com/open-view/2395394000001846568?ZOHO_CRITERIA=%224.6%22.%22C%C3%B3digo_Comuna%22%3D"&amp;Estructura!G1</f>
        <v>https://analytics.zoho.com/open-view/2395394000001846568?ZOHO_CRITERIA=%224.6%22.%22C%C3%B3digo_Comuna%22%3DFALSO</v>
      </c>
      <c r="C14" s="31">
        <v>178</v>
      </c>
      <c r="D14" s="23" t="s">
        <v>25642</v>
      </c>
      <c r="E14" s="27" t="s">
        <v>1063</v>
      </c>
      <c r="F14" s="27" t="s">
        <v>26169</v>
      </c>
      <c r="G14" s="27" t="s">
        <v>26077</v>
      </c>
      <c r="J14" s="27" t="str">
        <f t="shared" si="31"/>
        <v>Tierra Amarilla</v>
      </c>
      <c r="M14" s="20" t="str">
        <f>"Cantidad de fruta en kilogramos por destino producida desde la Comuna de "&amp;J14&amp;" durante el período 2018-2020 "</f>
        <v xml:space="preserve">Cantidad de fruta en kilogramos por destino producida desde la Comuna de Tierra Amarilla durante el período 2018-2020 </v>
      </c>
      <c r="N14" s="21" t="str">
        <f t="shared" si="2"/>
        <v>Tierra Amarilla</v>
      </c>
      <c r="O14" s="21" t="str">
        <f t="shared" si="10"/>
        <v>Periodo 2018-2020</v>
      </c>
      <c r="P14" s="21" t="str">
        <f t="shared" si="4"/>
        <v>Volumen</v>
      </c>
      <c r="Q14" s="36">
        <f>+IF($E14="PRODUCTO",VLOOKUP(J14,Categorias[[Producto]:[Columna1]],9,0)&amp;"000",IF($E14="CATEGORÍA",VLOOKUP(J14,Categorias[[Categoría]:[Columna2]],7,0),$Q$1))</f>
        <v>100100000</v>
      </c>
      <c r="R14" s="21" t="str">
        <f t="shared" si="5"/>
        <v>Kilogramo</v>
      </c>
      <c r="S14" s="20" t="str">
        <f t="shared" si="0"/>
        <v>Cantidad de fruta (kg) producida desde Tierra Amarilla</v>
      </c>
      <c r="T14" s="20" t="str">
        <f t="shared" si="6"/>
        <v xml:space="preserve">Cantidad de fruta en kilogramos por destino producida desde la Comuna de Tierra Amarilla durante el período 2018-2020 </v>
      </c>
      <c r="U14" s="20" t="str">
        <f>+E14&amp;": "&amp;J14</f>
        <v>Comuna: Tierra Amarilla</v>
      </c>
      <c r="V14" s="20" t="str">
        <f t="shared" si="12"/>
        <v>agricultura, frutas, distribución, internacional, comercio internacional, exportación, producción, kilogramos, empleados, empresas</v>
      </c>
      <c r="W14" s="22" t="str">
        <f t="shared" si="13"/>
        <v>https://analytics.zoho.com/open-view/2395394000001846568?ZOHO_CRITERIA=%224.6%22.%22C%C3%B3digo_Comuna%22%3DFALSO</v>
      </c>
      <c r="X14" s="20" t="str">
        <f t="shared" si="14"/>
        <v>CHL</v>
      </c>
      <c r="Y14" s="20" t="str">
        <f t="shared" si="7"/>
        <v>Comunal</v>
      </c>
      <c r="Z14" s="20" t="str">
        <f t="shared" si="8"/>
        <v>Gráfico que muestra la Cantidad de fruta en kilogramos por destino producida desde la Comuna de Tierra Amarilla durante el período 2018-2020  según datos recopilados de los catastros frutícolas efectuados por la ODEPA.</v>
      </c>
      <c r="AA14" s="26">
        <f t="shared" si="15"/>
        <v>44319</v>
      </c>
      <c r="AB14" s="24" t="str">
        <f t="shared" si="16"/>
        <v>Español</v>
      </c>
      <c r="AC14" s="24" t="str">
        <f t="shared" si="17"/>
        <v>Naty</v>
      </c>
      <c r="AD14" s="24" t="str">
        <f t="shared" si="18"/>
        <v>No Aplica</v>
      </c>
      <c r="AE14" s="24" t="str">
        <f t="shared" si="19"/>
        <v>No Aplica</v>
      </c>
      <c r="AF14" s="24" t="str">
        <f t="shared" si="20"/>
        <v>No Aplica</v>
      </c>
      <c r="AG14" s="25">
        <f>+VLOOKUP($P14,Parametros[[nombre]:[Columna1]],5,0)</f>
        <v>107</v>
      </c>
      <c r="AH14" s="25">
        <f t="shared" si="21"/>
        <v>1</v>
      </c>
      <c r="AI14" s="25">
        <f>+VLOOKUP($N14,Territorio[[nombre]:[Columna1]],7,0)</f>
        <v>361</v>
      </c>
      <c r="AJ14" s="25">
        <f>+VLOOKUP(O14,Temporalidad[[nombre]:[Columna1]],7,0)</f>
        <v>1759</v>
      </c>
      <c r="AK14" s="25">
        <f>+VLOOKUP(LEFT($D14,3),Tipo_Gráfico[[id3]:[Tipo Gráfico]],2,0)</f>
        <v>1</v>
      </c>
      <c r="AL14" s="20" t="str">
        <f t="shared" si="22"/>
        <v>ODEPA</v>
      </c>
      <c r="AM14" s="24" t="str">
        <f t="shared" si="23"/>
        <v>No Aplica</v>
      </c>
      <c r="AN14" s="24" t="s">
        <v>25</v>
      </c>
      <c r="AO14" s="24" t="s">
        <v>25</v>
      </c>
      <c r="AP14" s="31">
        <f>VLOOKUP($AC14,Responsables[],3,0)</f>
        <v>6</v>
      </c>
      <c r="AQ14" s="38">
        <f>VLOOKUP($R14,unidad_medida[[#All],[nombre]:[Columna1]],5,0)</f>
        <v>28</v>
      </c>
    </row>
    <row r="15" spans="1:43" x14ac:dyDescent="0.3">
      <c r="A15" s="31" t="str">
        <f t="shared" si="1"/>
        <v>Gráfico 12 FILT: Producto MUEST: Región | Cantidad de fruta (kg)</v>
      </c>
      <c r="B15" s="39" t="str">
        <f>"https://analytics.zoho.com/open-view/2395394000001853164?ZOHO_CRITERIA=%224.6%22.%22Id_Producto%22%3D"&amp;Estructura!L1</f>
        <v>https://analytics.zoho.com/open-view/2395394000001853164?ZOHO_CRITERIA=%224.6%22.%22Id_Producto%22%3D100102</v>
      </c>
      <c r="C15" s="31">
        <v>10</v>
      </c>
      <c r="D15" s="23" t="s">
        <v>25644</v>
      </c>
      <c r="E15" s="27" t="s">
        <v>9554</v>
      </c>
      <c r="F15" s="27" t="s">
        <v>26169</v>
      </c>
      <c r="G15" s="27" t="s">
        <v>756</v>
      </c>
      <c r="J15" s="27" t="s">
        <v>11306</v>
      </c>
      <c r="M15" s="20" t="str">
        <f>"Cantidad de "&amp;J15&amp;" en kilogramos por Región producidos durante el período 2018-2020 "</f>
        <v xml:space="preserve">Cantidad de Cítricos en kilogramos por Región producidos durante el período 2018-2020 </v>
      </c>
      <c r="N15" s="21" t="str">
        <f t="shared" si="2"/>
        <v>Chile</v>
      </c>
      <c r="O15" s="21" t="str">
        <f t="shared" ref="O15" si="34">+O14</f>
        <v>Periodo 2018-2020</v>
      </c>
      <c r="P15" s="21" t="str">
        <f t="shared" si="4"/>
        <v>Volumen</v>
      </c>
      <c r="Q15" s="36" t="str">
        <f>+IF($E15="PRODUCTO",VLOOKUP(J15,Categorias[[Producto]:[Columna1]],9,0)&amp;"000",IF($E15="CATEGORÍA",VLOOKUP(J15,Categorias[[Categoría]:[Columna2]],7,0),$Q$1))</f>
        <v>100102000</v>
      </c>
      <c r="R15" s="21" t="str">
        <f t="shared" si="5"/>
        <v>Kilogramo</v>
      </c>
      <c r="S15" s="20" t="str">
        <f t="shared" ref="S15:S25" si="35">"Cantidad de "&amp;J15&amp;" en kilogramos"</f>
        <v>Cantidad de Cítricos en kilogramos</v>
      </c>
      <c r="T15" s="20" t="str">
        <f t="shared" si="6"/>
        <v xml:space="preserve">Cantidad de Cítricos en kilogramos por Región producidos durante el período 2018-2020 </v>
      </c>
      <c r="U15" s="20" t="str">
        <f t="shared" ref="U15:U73" si="36">+E15&amp;": "&amp;J15</f>
        <v>Producto: Cítricos</v>
      </c>
      <c r="V15" s="20" t="str">
        <f t="shared" si="12"/>
        <v>agricultura, frutas, distribución, internacional, comercio internacional, exportación, producción, kilogramos, empleados, empresas</v>
      </c>
      <c r="W15" s="22" t="str">
        <f t="shared" si="13"/>
        <v>https://analytics.zoho.com/open-view/2395394000001853164?ZOHO_CRITERIA=%224.6%22.%22Id_Producto%22%3D100102</v>
      </c>
      <c r="X15" s="20" t="str">
        <f t="shared" si="14"/>
        <v>CHL</v>
      </c>
      <c r="Y15" s="20" t="str">
        <f t="shared" si="7"/>
        <v>Nacional</v>
      </c>
      <c r="Z15" s="20" t="str">
        <f t="shared" si="8"/>
        <v>Gráfico que muestra la Cantidad de Cítricos en kilogramos por Región producidos durante el período 2018-2020  según datos recopilados de los catastros frutícolas efectuados por la ODEPA.</v>
      </c>
      <c r="AA15" s="26">
        <f t="shared" si="15"/>
        <v>44319</v>
      </c>
      <c r="AB15" s="24" t="str">
        <f t="shared" si="16"/>
        <v>Español</v>
      </c>
      <c r="AC15" s="24" t="str">
        <f t="shared" si="17"/>
        <v>Naty</v>
      </c>
      <c r="AD15" s="24" t="str">
        <f t="shared" si="18"/>
        <v>No Aplica</v>
      </c>
      <c r="AE15" s="24" t="str">
        <f t="shared" si="19"/>
        <v>No Aplica</v>
      </c>
      <c r="AF15" s="24" t="str">
        <f t="shared" si="20"/>
        <v>No Aplica</v>
      </c>
      <c r="AG15" s="25">
        <f>+VLOOKUP($P15,Parametros[[nombre]:[Columna1]],5,0)</f>
        <v>107</v>
      </c>
      <c r="AH15" s="25">
        <f t="shared" si="21"/>
        <v>1</v>
      </c>
      <c r="AI15" s="25">
        <f>+VLOOKUP($N15,Territorio[[nombre]:[Columna1]],7,0)</f>
        <v>38</v>
      </c>
      <c r="AJ15" s="25">
        <f>+VLOOKUP(O15,Temporalidad[[nombre]:[Columna1]],7,0)</f>
        <v>1759</v>
      </c>
      <c r="AK15" s="25">
        <f>+VLOOKUP(LEFT($D15,3),Tipo_Gráfico[[id3]:[Tipo Gráfico]],2,0)</f>
        <v>1</v>
      </c>
      <c r="AL15" s="20" t="str">
        <f t="shared" si="22"/>
        <v>ODEPA</v>
      </c>
      <c r="AM15" s="24" t="str">
        <f t="shared" si="23"/>
        <v>No Aplica</v>
      </c>
      <c r="AN15" s="24" t="str">
        <f t="shared" ref="AN15" si="37">+AN14</f>
        <v>No Aplica</v>
      </c>
      <c r="AO15" s="24" t="str">
        <f t="shared" ref="AO15" si="38">+AO14</f>
        <v>No Aplica</v>
      </c>
      <c r="AP15" s="31">
        <f>VLOOKUP($AC15,Responsables[],3,0)</f>
        <v>6</v>
      </c>
      <c r="AQ15" s="38">
        <f>VLOOKUP($R15,unidad_medida[[#All],[nombre]:[Columna1]],5,0)</f>
        <v>28</v>
      </c>
    </row>
    <row r="16" spans="1:43" x14ac:dyDescent="0.3">
      <c r="A16" s="31" t="str">
        <f t="shared" si="1"/>
        <v>Gráfico 13 FILT: Producto MUEST: Comuna | Cantidad de fruta (kg)</v>
      </c>
      <c r="B16" s="39" t="str">
        <f>"https://analytics.zoho.com/open-view/2395394000001865085?ZOHO_CRITERIA=%224.6%22.%22Id_Producto%22%3D"&amp;Estructura!L1</f>
        <v>https://analytics.zoho.com/open-view/2395394000001865085?ZOHO_CRITERIA=%224.6%22.%22Id_Producto%22%3D100102</v>
      </c>
      <c r="C16" s="31">
        <v>10</v>
      </c>
      <c r="D16" s="23" t="s">
        <v>25645</v>
      </c>
      <c r="E16" s="27" t="s">
        <v>9554</v>
      </c>
      <c r="F16" s="27" t="s">
        <v>26169</v>
      </c>
      <c r="G16" s="27" t="s">
        <v>1063</v>
      </c>
      <c r="J16" s="27" t="str">
        <f>J15</f>
        <v>Cítricos</v>
      </c>
      <c r="M16" s="20" t="str">
        <f>"Cantidad de "&amp;J16&amp;" en kilogramos por Comuna producidos durante el período 2018-2020 "</f>
        <v xml:space="preserve">Cantidad de Cítricos en kilogramos por Comuna producidos durante el período 2018-2020 </v>
      </c>
      <c r="N16" s="21" t="str">
        <f t="shared" si="2"/>
        <v>Chile</v>
      </c>
      <c r="O16" s="21" t="str">
        <f t="shared" ref="O16" si="39">+O15</f>
        <v>Periodo 2018-2020</v>
      </c>
      <c r="P16" s="21" t="str">
        <f t="shared" si="4"/>
        <v>Volumen</v>
      </c>
      <c r="Q16" s="36" t="str">
        <f>+IF($E16="PRODUCTO",VLOOKUP(J16,Categorias[[Producto]:[Columna1]],9,0)&amp;"000",IF($E16="CATEGORÍA",VLOOKUP(J16,Categorias[[Categoría]:[Columna2]],7,0),$Q$1))</f>
        <v>100102000</v>
      </c>
      <c r="R16" s="21" t="str">
        <f t="shared" si="5"/>
        <v>Kilogramo</v>
      </c>
      <c r="S16" s="20" t="str">
        <f t="shared" si="35"/>
        <v>Cantidad de Cítricos en kilogramos</v>
      </c>
      <c r="T16" s="20" t="str">
        <f t="shared" si="6"/>
        <v xml:space="preserve">Cantidad de Cítricos en kilogramos por Comuna producidos durante el período 2018-2020 </v>
      </c>
      <c r="U16" s="20" t="str">
        <f t="shared" si="36"/>
        <v>Producto: Cítricos</v>
      </c>
      <c r="V16" s="20" t="str">
        <f t="shared" si="12"/>
        <v>agricultura, frutas, distribución, internacional, comercio internacional, exportación, producción, kilogramos, empleados, empresas</v>
      </c>
      <c r="W16" s="22" t="str">
        <f t="shared" si="13"/>
        <v>https://analytics.zoho.com/open-view/2395394000001865085?ZOHO_CRITERIA=%224.6%22.%22Id_Producto%22%3D100102</v>
      </c>
      <c r="X16" s="20" t="str">
        <f t="shared" si="14"/>
        <v>CHL</v>
      </c>
      <c r="Y16" s="20" t="str">
        <f t="shared" si="7"/>
        <v>Nacional</v>
      </c>
      <c r="Z16" s="20" t="str">
        <f t="shared" si="8"/>
        <v>Gráfico que muestra la Cantidad de Cítricos en kilogramos por Comuna producidos durante el período 2018-2020  según datos recopilados de los catastros frutícolas efectuados por la ODEPA.</v>
      </c>
      <c r="AA16" s="26">
        <f t="shared" si="15"/>
        <v>44319</v>
      </c>
      <c r="AB16" s="24" t="str">
        <f t="shared" si="16"/>
        <v>Español</v>
      </c>
      <c r="AC16" s="24" t="str">
        <f t="shared" si="17"/>
        <v>Naty</v>
      </c>
      <c r="AD16" s="24" t="str">
        <f t="shared" si="18"/>
        <v>No Aplica</v>
      </c>
      <c r="AE16" s="24" t="str">
        <f t="shared" si="19"/>
        <v>No Aplica</v>
      </c>
      <c r="AF16" s="24" t="str">
        <f t="shared" si="20"/>
        <v>No Aplica</v>
      </c>
      <c r="AG16" s="25">
        <f>+VLOOKUP($P16,Parametros[[nombre]:[Columna1]],5,0)</f>
        <v>107</v>
      </c>
      <c r="AH16" s="25">
        <f t="shared" si="21"/>
        <v>1</v>
      </c>
      <c r="AI16" s="25">
        <f>+VLOOKUP($N16,Territorio[[nombre]:[Columna1]],7,0)</f>
        <v>38</v>
      </c>
      <c r="AJ16" s="25">
        <f>+VLOOKUP(O16,Temporalidad[[nombre]:[Columna1]],7,0)</f>
        <v>1759</v>
      </c>
      <c r="AK16" s="25">
        <f>+VLOOKUP(LEFT($D16,3),Tipo_Gráfico[[id3]:[Tipo Gráfico]],2,0)</f>
        <v>1</v>
      </c>
      <c r="AL16" s="20" t="str">
        <f t="shared" si="22"/>
        <v>ODEPA</v>
      </c>
      <c r="AM16" s="24" t="str">
        <f t="shared" si="23"/>
        <v>No Aplica</v>
      </c>
      <c r="AN16" s="24" t="s">
        <v>25</v>
      </c>
      <c r="AO16" s="24" t="s">
        <v>25</v>
      </c>
      <c r="AP16" s="31">
        <f>VLOOKUP($AC16,Responsables[],3,0)</f>
        <v>6</v>
      </c>
      <c r="AQ16" s="38">
        <f>VLOOKUP($R16,unidad_medida[[#All],[nombre]:[Columna1]],5,0)</f>
        <v>28</v>
      </c>
    </row>
    <row r="17" spans="1:43" x14ac:dyDescent="0.3">
      <c r="A17" s="31" t="str">
        <f t="shared" si="1"/>
        <v>Gráfico 14 FILT: Producto MUEST: Categoría | Cantidad de fruta (kg)</v>
      </c>
      <c r="B17" s="39" t="str">
        <f>"https://analytics.zoho.com/open-view/2395394000001865834?ZOHO_CRITERIA=%224.6%22.%22Id_Producto%22%3D"&amp;Estructura!L1</f>
        <v>https://analytics.zoho.com/open-view/2395394000001865834?ZOHO_CRITERIA=%224.6%22.%22Id_Producto%22%3D100102</v>
      </c>
      <c r="C17" s="31">
        <v>10</v>
      </c>
      <c r="D17" s="23" t="s">
        <v>25646</v>
      </c>
      <c r="E17" s="27" t="s">
        <v>9554</v>
      </c>
      <c r="F17" s="27" t="s">
        <v>26169</v>
      </c>
      <c r="G17" s="27" t="s">
        <v>9557</v>
      </c>
      <c r="J17" s="27" t="str">
        <f t="shared" ref="J17:J20" si="40">J16</f>
        <v>Cítricos</v>
      </c>
      <c r="M17" s="20" t="str">
        <f>"Cantidad de "&amp;J17&amp;" en kilogramos por subcultivo producidos durante el período 2018-2020 "</f>
        <v xml:space="preserve">Cantidad de Cítricos en kilogramos por subcultivo producidos durante el período 2018-2020 </v>
      </c>
      <c r="N17" s="21" t="str">
        <f t="shared" si="2"/>
        <v>Chile</v>
      </c>
      <c r="O17" s="21" t="str">
        <f t="shared" ref="O17" si="41">+O16</f>
        <v>Periodo 2018-2020</v>
      </c>
      <c r="P17" s="21" t="str">
        <f t="shared" si="4"/>
        <v>Volumen</v>
      </c>
      <c r="Q17" s="36" t="str">
        <f>+IF($E17="PRODUCTO",VLOOKUP(J17,Categorias[[Producto]:[Columna1]],9,0)&amp;"000",IF($E17="CATEGORÍA",VLOOKUP(J17,Categorias[[Categoría]:[Columna2]],7,0),$Q$1))</f>
        <v>100102000</v>
      </c>
      <c r="R17" s="21" t="str">
        <f t="shared" si="5"/>
        <v>Kilogramo</v>
      </c>
      <c r="S17" s="20" t="str">
        <f t="shared" si="35"/>
        <v>Cantidad de Cítricos en kilogramos</v>
      </c>
      <c r="T17" s="20" t="str">
        <f t="shared" si="6"/>
        <v xml:space="preserve">Cantidad de Cítricos en kilogramos por subcultivo producidos durante el período 2018-2020 </v>
      </c>
      <c r="U17" s="20" t="str">
        <f t="shared" si="36"/>
        <v>Producto: Cítricos</v>
      </c>
      <c r="V17" s="20" t="str">
        <f t="shared" si="12"/>
        <v>agricultura, frutas, distribución, internacional, comercio internacional, exportación, producción, kilogramos, empleados, empresas</v>
      </c>
      <c r="W17" s="22" t="str">
        <f t="shared" si="13"/>
        <v>https://analytics.zoho.com/open-view/2395394000001865834?ZOHO_CRITERIA=%224.6%22.%22Id_Producto%22%3D100102</v>
      </c>
      <c r="X17" s="20" t="str">
        <f t="shared" si="14"/>
        <v>CHL</v>
      </c>
      <c r="Y17" s="20" t="str">
        <f t="shared" si="7"/>
        <v>Nacional</v>
      </c>
      <c r="Z17" s="20" t="str">
        <f t="shared" si="8"/>
        <v>Gráfico que muestra la Cantidad de Cítricos en kilogramos por subcultivo producidos durante el período 2018-2020  según datos recopilados de los catastros frutícolas efectuados por la ODEPA.</v>
      </c>
      <c r="AA17" s="26">
        <f t="shared" si="15"/>
        <v>44319</v>
      </c>
      <c r="AB17" s="24" t="str">
        <f t="shared" si="16"/>
        <v>Español</v>
      </c>
      <c r="AC17" s="24" t="str">
        <f t="shared" si="17"/>
        <v>Naty</v>
      </c>
      <c r="AD17" s="24" t="str">
        <f t="shared" si="18"/>
        <v>No Aplica</v>
      </c>
      <c r="AE17" s="24" t="str">
        <f t="shared" si="19"/>
        <v>No Aplica</v>
      </c>
      <c r="AF17" s="24" t="str">
        <f t="shared" si="20"/>
        <v>No Aplica</v>
      </c>
      <c r="AG17" s="25">
        <f>+VLOOKUP($P17,Parametros[[nombre]:[Columna1]],5,0)</f>
        <v>107</v>
      </c>
      <c r="AH17" s="25">
        <f t="shared" si="21"/>
        <v>1</v>
      </c>
      <c r="AI17" s="25">
        <f>+VLOOKUP($N17,Territorio[[nombre]:[Columna1]],7,0)</f>
        <v>38</v>
      </c>
      <c r="AJ17" s="25">
        <f>+VLOOKUP(O17,Temporalidad[[nombre]:[Columna1]],7,0)</f>
        <v>1759</v>
      </c>
      <c r="AK17" s="25">
        <f>+VLOOKUP(LEFT($D17,3),Tipo_Gráfico[[id3]:[Tipo Gráfico]],2,0)</f>
        <v>1</v>
      </c>
      <c r="AL17" s="20" t="str">
        <f t="shared" si="22"/>
        <v>ODEPA</v>
      </c>
      <c r="AM17" s="24" t="str">
        <f t="shared" si="23"/>
        <v>No Aplica</v>
      </c>
      <c r="AN17" s="24" t="str">
        <f t="shared" ref="AN17" si="42">+AN16</f>
        <v>No Aplica</v>
      </c>
      <c r="AO17" s="24" t="str">
        <f t="shared" ref="AO17" si="43">+AO16</f>
        <v>No Aplica</v>
      </c>
      <c r="AP17" s="31">
        <f>VLOOKUP($AC17,Responsables[],3,0)</f>
        <v>6</v>
      </c>
      <c r="AQ17" s="38">
        <f>VLOOKUP($R17,unidad_medida[[#All],[nombre]:[Columna1]],5,0)</f>
        <v>28</v>
      </c>
    </row>
    <row r="18" spans="1:43" x14ac:dyDescent="0.3">
      <c r="A18" s="31" t="str">
        <f t="shared" si="1"/>
        <v>Gráfico 15 FILT: Producto MUEST: Procesamiento | Cantidad de fruta (kg)</v>
      </c>
      <c r="B18" s="39" t="str">
        <f>"https://analytics.zoho.com/open-view/2395394000001874472?ZOHO_CRITERIA=%224.6%22.%22Id_Producto%22%3D"&amp;Estructura!L1</f>
        <v>https://analytics.zoho.com/open-view/2395394000001874472?ZOHO_CRITERIA=%224.6%22.%22Id_Producto%22%3D100102</v>
      </c>
      <c r="C18" s="31">
        <v>10</v>
      </c>
      <c r="D18" s="23" t="s">
        <v>25647</v>
      </c>
      <c r="E18" s="27" t="s">
        <v>9554</v>
      </c>
      <c r="F18" s="27" t="s">
        <v>26169</v>
      </c>
      <c r="G18" s="27" t="s">
        <v>26071</v>
      </c>
      <c r="J18" s="27" t="str">
        <f t="shared" si="40"/>
        <v>Cítricos</v>
      </c>
      <c r="M18" s="20" t="str">
        <f>"Cantidad de "&amp;J18&amp;" en kilogramos por tipo de procesamiento producidos durante el período 2018-2020 "</f>
        <v xml:space="preserve">Cantidad de Cítricos en kilogramos por tipo de procesamiento producidos durante el período 2018-2020 </v>
      </c>
      <c r="N18" s="21" t="str">
        <f t="shared" si="2"/>
        <v>Chile</v>
      </c>
      <c r="O18" s="21" t="str">
        <f t="shared" ref="O18" si="44">+O17</f>
        <v>Periodo 2018-2020</v>
      </c>
      <c r="P18" s="21" t="str">
        <f t="shared" si="4"/>
        <v>Volumen</v>
      </c>
      <c r="Q18" s="36" t="str">
        <f>+IF($E18="PRODUCTO",VLOOKUP(J18,Categorias[[Producto]:[Columna1]],9,0)&amp;"000",IF($E18="CATEGORÍA",VLOOKUP(J18,Categorias[[Categoría]:[Columna2]],7,0),$Q$1))</f>
        <v>100102000</v>
      </c>
      <c r="R18" s="21" t="str">
        <f t="shared" si="5"/>
        <v>Kilogramo</v>
      </c>
      <c r="S18" s="20" t="str">
        <f t="shared" si="35"/>
        <v>Cantidad de Cítricos en kilogramos</v>
      </c>
      <c r="T18" s="20" t="str">
        <f t="shared" si="6"/>
        <v xml:space="preserve">Cantidad de Cítricos en kilogramos por tipo de procesamiento producidos durante el período 2018-2020 </v>
      </c>
      <c r="U18" s="20" t="str">
        <f t="shared" si="36"/>
        <v>Producto: Cítricos</v>
      </c>
      <c r="V18" s="20" t="str">
        <f t="shared" si="12"/>
        <v>agricultura, frutas, distribución, internacional, comercio internacional, exportación, producción, kilogramos, empleados, empresas</v>
      </c>
      <c r="W18" s="22" t="str">
        <f t="shared" si="13"/>
        <v>https://analytics.zoho.com/open-view/2395394000001874472?ZOHO_CRITERIA=%224.6%22.%22Id_Producto%22%3D100102</v>
      </c>
      <c r="X18" s="20" t="str">
        <f t="shared" si="14"/>
        <v>CHL</v>
      </c>
      <c r="Y18" s="20" t="str">
        <f t="shared" si="7"/>
        <v>Nacional</v>
      </c>
      <c r="Z18" s="20" t="str">
        <f t="shared" si="8"/>
        <v>Gráfico que muestra la Cantidad de Cítricos en kilogramos por tipo de procesamiento producidos durante el período 2018-2020  según datos recopilados de los catastros frutícolas efectuados por la ODEPA.</v>
      </c>
      <c r="AA18" s="26">
        <f t="shared" si="15"/>
        <v>44319</v>
      </c>
      <c r="AB18" s="24" t="str">
        <f t="shared" si="16"/>
        <v>Español</v>
      </c>
      <c r="AC18" s="24" t="str">
        <f t="shared" si="17"/>
        <v>Naty</v>
      </c>
      <c r="AD18" s="24" t="str">
        <f t="shared" si="18"/>
        <v>No Aplica</v>
      </c>
      <c r="AE18" s="24" t="str">
        <f t="shared" si="19"/>
        <v>No Aplica</v>
      </c>
      <c r="AF18" s="24" t="str">
        <f t="shared" si="20"/>
        <v>No Aplica</v>
      </c>
      <c r="AG18" s="25">
        <f>+VLOOKUP($P18,Parametros[[nombre]:[Columna1]],5,0)</f>
        <v>107</v>
      </c>
      <c r="AH18" s="25">
        <f t="shared" si="21"/>
        <v>1</v>
      </c>
      <c r="AI18" s="25">
        <f>+VLOOKUP($N18,Territorio[[nombre]:[Columna1]],7,0)</f>
        <v>38</v>
      </c>
      <c r="AJ18" s="25">
        <f>+VLOOKUP(O18,Temporalidad[[nombre]:[Columna1]],7,0)</f>
        <v>1759</v>
      </c>
      <c r="AK18" s="25">
        <f>+VLOOKUP(LEFT($D18,3),Tipo_Gráfico[[id3]:[Tipo Gráfico]],2,0)</f>
        <v>1</v>
      </c>
      <c r="AL18" s="20" t="str">
        <f t="shared" si="22"/>
        <v>ODEPA</v>
      </c>
      <c r="AM18" s="24" t="str">
        <f t="shared" si="23"/>
        <v>No Aplica</v>
      </c>
      <c r="AN18" s="24" t="s">
        <v>25</v>
      </c>
      <c r="AO18" s="24" t="s">
        <v>25</v>
      </c>
      <c r="AP18" s="31">
        <f>VLOOKUP($AC18,Responsables[],3,0)</f>
        <v>6</v>
      </c>
      <c r="AQ18" s="38">
        <f>VLOOKUP($R18,unidad_medida[[#All],[nombre]:[Columna1]],5,0)</f>
        <v>28</v>
      </c>
    </row>
    <row r="19" spans="1:43" x14ac:dyDescent="0.3">
      <c r="A19" s="31" t="str">
        <f t="shared" si="1"/>
        <v>Gráfico 16 FILT: Producto MUEST: Tipo de Envase | Cantidad de fruta (kg)</v>
      </c>
      <c r="B19" s="39" t="str">
        <f>"https://analytics.zoho.com/open-view/2395394000001874875?ZOHO_CRITERIA=%224.6%22.%22Id_Producto%22%3D"&amp;Estructura!L1</f>
        <v>https://analytics.zoho.com/open-view/2395394000001874875?ZOHO_CRITERIA=%224.6%22.%22Id_Producto%22%3D100102</v>
      </c>
      <c r="C19" s="31">
        <v>10</v>
      </c>
      <c r="D19" s="23" t="s">
        <v>25648</v>
      </c>
      <c r="E19" s="27" t="s">
        <v>9554</v>
      </c>
      <c r="F19" s="27" t="s">
        <v>26169</v>
      </c>
      <c r="G19" s="27" t="s">
        <v>26073</v>
      </c>
      <c r="J19" s="27" t="str">
        <f t="shared" si="40"/>
        <v>Cítricos</v>
      </c>
      <c r="M19" s="20" t="str">
        <f>"Cantidad de "&amp;J19&amp;" en kilogramos por tipo de envase producidos durante el período 2018-2020 "</f>
        <v xml:space="preserve">Cantidad de Cítricos en kilogramos por tipo de envase producidos durante el período 2018-2020 </v>
      </c>
      <c r="N19" s="21" t="str">
        <f t="shared" si="2"/>
        <v>Chile</v>
      </c>
      <c r="O19" s="21" t="str">
        <f t="shared" ref="O19" si="45">+O18</f>
        <v>Periodo 2018-2020</v>
      </c>
      <c r="P19" s="21" t="str">
        <f t="shared" si="4"/>
        <v>Volumen</v>
      </c>
      <c r="Q19" s="36" t="str">
        <f>+IF($E19="PRODUCTO",VLOOKUP(J19,Categorias[[Producto]:[Columna1]],9,0)&amp;"000",IF($E19="CATEGORÍA",VLOOKUP(J19,Categorias[[Categoría]:[Columna2]],7,0),$Q$1))</f>
        <v>100102000</v>
      </c>
      <c r="R19" s="21" t="str">
        <f t="shared" si="5"/>
        <v>Kilogramo</v>
      </c>
      <c r="S19" s="20" t="str">
        <f t="shared" si="35"/>
        <v>Cantidad de Cítricos en kilogramos</v>
      </c>
      <c r="T19" s="20" t="str">
        <f t="shared" si="6"/>
        <v xml:space="preserve">Cantidad de Cítricos en kilogramos por tipo de envase producidos durante el período 2018-2020 </v>
      </c>
      <c r="U19" s="20" t="str">
        <f t="shared" si="36"/>
        <v>Producto: Cítricos</v>
      </c>
      <c r="V19" s="20" t="str">
        <f t="shared" si="12"/>
        <v>agricultura, frutas, distribución, internacional, comercio internacional, exportación, producción, kilogramos, empleados, empresas</v>
      </c>
      <c r="W19" s="22" t="str">
        <f t="shared" si="13"/>
        <v>https://analytics.zoho.com/open-view/2395394000001874875?ZOHO_CRITERIA=%224.6%22.%22Id_Producto%22%3D100102</v>
      </c>
      <c r="X19" s="20" t="str">
        <f t="shared" si="14"/>
        <v>CHL</v>
      </c>
      <c r="Y19" s="20" t="str">
        <f t="shared" si="7"/>
        <v>Nacional</v>
      </c>
      <c r="Z19" s="20" t="str">
        <f t="shared" si="8"/>
        <v>Gráfico que muestra la Cantidad de Cítricos en kilogramos por tipo de envase producidos durante el período 2018-2020  según datos recopilados de los catastros frutícolas efectuados por la ODEPA.</v>
      </c>
      <c r="AA19" s="26">
        <f t="shared" si="15"/>
        <v>44319</v>
      </c>
      <c r="AB19" s="24" t="str">
        <f t="shared" si="16"/>
        <v>Español</v>
      </c>
      <c r="AC19" s="24" t="str">
        <f t="shared" si="17"/>
        <v>Naty</v>
      </c>
      <c r="AD19" s="24" t="str">
        <f t="shared" si="18"/>
        <v>No Aplica</v>
      </c>
      <c r="AE19" s="24" t="str">
        <f t="shared" si="19"/>
        <v>No Aplica</v>
      </c>
      <c r="AF19" s="24" t="str">
        <f t="shared" si="20"/>
        <v>No Aplica</v>
      </c>
      <c r="AG19" s="25">
        <f>+VLOOKUP($P19,Parametros[[nombre]:[Columna1]],5,0)</f>
        <v>107</v>
      </c>
      <c r="AH19" s="25">
        <f t="shared" si="21"/>
        <v>1</v>
      </c>
      <c r="AI19" s="25">
        <f>+VLOOKUP($N19,Territorio[[nombre]:[Columna1]],7,0)</f>
        <v>38</v>
      </c>
      <c r="AJ19" s="25">
        <f>+VLOOKUP(O19,Temporalidad[[nombre]:[Columna1]],7,0)</f>
        <v>1759</v>
      </c>
      <c r="AK19" s="25">
        <f>+VLOOKUP(LEFT($D19,3),Tipo_Gráfico[[id3]:[Tipo Gráfico]],2,0)</f>
        <v>1</v>
      </c>
      <c r="AL19" s="20" t="str">
        <f t="shared" si="22"/>
        <v>ODEPA</v>
      </c>
      <c r="AM19" s="24" t="str">
        <f t="shared" si="23"/>
        <v>No Aplica</v>
      </c>
      <c r="AN19" s="24" t="str">
        <f t="shared" ref="AN19" si="46">+AN18</f>
        <v>No Aplica</v>
      </c>
      <c r="AO19" s="24" t="str">
        <f t="shared" ref="AO19" si="47">+AO18</f>
        <v>No Aplica</v>
      </c>
      <c r="AP19" s="31">
        <f>VLOOKUP($AC19,Responsables[],3,0)</f>
        <v>6</v>
      </c>
      <c r="AQ19" s="38">
        <f>VLOOKUP($R19,unidad_medida[[#All],[nombre]:[Columna1]],5,0)</f>
        <v>28</v>
      </c>
    </row>
    <row r="20" spans="1:43" x14ac:dyDescent="0.3">
      <c r="A20" s="31" t="str">
        <f t="shared" si="1"/>
        <v>Gráfico 17 FILT: Producto MUEST: Destino | Cantidad de fruta (kg)</v>
      </c>
      <c r="B20" s="39" t="str">
        <f>"https://analytics.zoho.com/open-view/2395394000001878451?ZOHO_CRITERIA=%224.6%22.%22Id_Producto%22%3D"&amp;Estructura!L1</f>
        <v>https://analytics.zoho.com/open-view/2395394000001878451?ZOHO_CRITERIA=%224.6%22.%22Id_Producto%22%3D100102</v>
      </c>
      <c r="C20" s="31">
        <v>10</v>
      </c>
      <c r="D20" s="23" t="s">
        <v>25649</v>
      </c>
      <c r="E20" s="27" t="s">
        <v>9554</v>
      </c>
      <c r="F20" s="27" t="s">
        <v>26169</v>
      </c>
      <c r="G20" s="27" t="s">
        <v>26077</v>
      </c>
      <c r="J20" s="27" t="str">
        <f t="shared" si="40"/>
        <v>Cítricos</v>
      </c>
      <c r="M20" s="20" t="str">
        <f>"Cantidad de "&amp;J20&amp;" en kilogramos por destino producidos durante el período 2018-2020 "</f>
        <v xml:space="preserve">Cantidad de Cítricos en kilogramos por destino producidos durante el período 2018-2020 </v>
      </c>
      <c r="N20" s="21" t="str">
        <f t="shared" si="2"/>
        <v>Chile</v>
      </c>
      <c r="O20" s="21" t="str">
        <f t="shared" ref="O20" si="48">+O19</f>
        <v>Periodo 2018-2020</v>
      </c>
      <c r="P20" s="21" t="str">
        <f t="shared" si="4"/>
        <v>Volumen</v>
      </c>
      <c r="Q20" s="36" t="str">
        <f>+IF($E20="PRODUCTO",VLOOKUP(J20,Categorias[[Producto]:[Columna1]],9,0)&amp;"000",IF($E20="CATEGORÍA",VLOOKUP(J20,Categorias[[Categoría]:[Columna2]],7,0),$Q$1))</f>
        <v>100102000</v>
      </c>
      <c r="R20" s="21" t="str">
        <f t="shared" si="5"/>
        <v>Kilogramo</v>
      </c>
      <c r="S20" s="20" t="str">
        <f t="shared" si="35"/>
        <v>Cantidad de Cítricos en kilogramos</v>
      </c>
      <c r="T20" s="20" t="str">
        <f t="shared" si="6"/>
        <v xml:space="preserve">Cantidad de Cítricos en kilogramos por destino producidos durante el período 2018-2020 </v>
      </c>
      <c r="U20" s="20" t="str">
        <f t="shared" si="36"/>
        <v>Producto: Cítricos</v>
      </c>
      <c r="V20" s="20" t="str">
        <f t="shared" si="12"/>
        <v>agricultura, frutas, distribución, internacional, comercio internacional, exportación, producción, kilogramos, empleados, empresas</v>
      </c>
      <c r="W20" s="22" t="str">
        <f t="shared" si="13"/>
        <v>https://analytics.zoho.com/open-view/2395394000001878451?ZOHO_CRITERIA=%224.6%22.%22Id_Producto%22%3D100102</v>
      </c>
      <c r="X20" s="20" t="str">
        <f t="shared" si="14"/>
        <v>CHL</v>
      </c>
      <c r="Y20" s="20" t="str">
        <f t="shared" si="7"/>
        <v>Nacional</v>
      </c>
      <c r="Z20" s="20" t="str">
        <f t="shared" si="8"/>
        <v>Gráfico que muestra la Cantidad de Cítricos en kilogramos por destino producidos durante el período 2018-2020  según datos recopilados de los catastros frutícolas efectuados por la ODEPA.</v>
      </c>
      <c r="AA20" s="26">
        <f t="shared" si="15"/>
        <v>44319</v>
      </c>
      <c r="AB20" s="24" t="str">
        <f t="shared" si="16"/>
        <v>Español</v>
      </c>
      <c r="AC20" s="24" t="str">
        <f t="shared" si="17"/>
        <v>Naty</v>
      </c>
      <c r="AD20" s="24" t="str">
        <f t="shared" si="18"/>
        <v>No Aplica</v>
      </c>
      <c r="AE20" s="24" t="str">
        <f t="shared" si="19"/>
        <v>No Aplica</v>
      </c>
      <c r="AF20" s="24" t="str">
        <f t="shared" si="20"/>
        <v>No Aplica</v>
      </c>
      <c r="AG20" s="25">
        <f>+VLOOKUP($P20,Parametros[[nombre]:[Columna1]],5,0)</f>
        <v>107</v>
      </c>
      <c r="AH20" s="25">
        <f t="shared" si="21"/>
        <v>1</v>
      </c>
      <c r="AI20" s="25">
        <f>+VLOOKUP($N20,Territorio[[nombre]:[Columna1]],7,0)</f>
        <v>38</v>
      </c>
      <c r="AJ20" s="25">
        <f>+VLOOKUP(O20,Temporalidad[[nombre]:[Columna1]],7,0)</f>
        <v>1759</v>
      </c>
      <c r="AK20" s="25">
        <f>+VLOOKUP(LEFT($D20,3),Tipo_Gráfico[[id3]:[Tipo Gráfico]],2,0)</f>
        <v>1</v>
      </c>
      <c r="AL20" s="20" t="str">
        <f t="shared" si="22"/>
        <v>ODEPA</v>
      </c>
      <c r="AM20" s="24" t="str">
        <f t="shared" si="23"/>
        <v>No Aplica</v>
      </c>
      <c r="AN20" s="24" t="s">
        <v>25</v>
      </c>
      <c r="AO20" s="24" t="s">
        <v>25</v>
      </c>
      <c r="AP20" s="31">
        <f>VLOOKUP($AC20,Responsables[],3,0)</f>
        <v>6</v>
      </c>
      <c r="AQ20" s="38">
        <f>VLOOKUP($R20,unidad_medida[[#All],[nombre]:[Columna1]],5,0)</f>
        <v>28</v>
      </c>
    </row>
    <row r="21" spans="1:43" x14ac:dyDescent="0.3">
      <c r="A21" s="31" t="str">
        <f t="shared" si="1"/>
        <v>Gráfico 18 FILT: Categoría MUEST: Región | Cantidad de fruta (kg)</v>
      </c>
      <c r="B21" s="39" t="str">
        <f>"https://analytics.zoho.com/open-view/2395394000001878889?ZOHO_CRITERIA=%224.6%22.%22Id_Categor%C3%ADa%22%3D"&amp;Estructura!P1</f>
        <v>https://analytics.zoho.com/open-view/2395394000001878889?ZOHO_CRITERIA=%224.6%22.%22Id_Categor%C3%ADa%22%3D100108002</v>
      </c>
      <c r="C21" s="31">
        <v>58</v>
      </c>
      <c r="D21" s="23" t="s">
        <v>25650</v>
      </c>
      <c r="E21" s="27" t="s">
        <v>9557</v>
      </c>
      <c r="F21" s="27" t="s">
        <v>26169</v>
      </c>
      <c r="G21" s="27" t="s">
        <v>756</v>
      </c>
      <c r="J21" s="27" t="s">
        <v>17713</v>
      </c>
      <c r="M21" s="20" t="str">
        <f>"Cantidad de "&amp;J21&amp;" en kilogramos por Región producidos durante el período 2018-2020 "</f>
        <v xml:space="preserve">Cantidad de Mango en kilogramos por Región producidos durante el período 2018-2020 </v>
      </c>
      <c r="N21" s="21" t="str">
        <f t="shared" si="2"/>
        <v>Chile</v>
      </c>
      <c r="O21" s="21" t="str">
        <f t="shared" ref="O21" si="49">+O20</f>
        <v>Periodo 2018-2020</v>
      </c>
      <c r="P21" s="21" t="str">
        <f t="shared" si="4"/>
        <v>Volumen</v>
      </c>
      <c r="Q21" s="36">
        <f>+IF($E21="PRODUCTO",VLOOKUP(J21,Categorias[[Producto]:[Columna1]],9,0)&amp;"000",IF($E21="CATEGORÍA",VLOOKUP(J21,Categorias[[Categoría]:[Columna2]],7,0),$Q$1))</f>
        <v>100108002</v>
      </c>
      <c r="R21" s="21" t="str">
        <f t="shared" si="5"/>
        <v>Kilogramo</v>
      </c>
      <c r="S21" s="20" t="str">
        <f t="shared" si="35"/>
        <v>Cantidad de Mango en kilogramos</v>
      </c>
      <c r="T21" s="20" t="str">
        <f t="shared" si="6"/>
        <v xml:space="preserve">Cantidad de Mango en kilogramos por Región producidos durante el período 2018-2020 </v>
      </c>
      <c r="U21" s="20" t="str">
        <f t="shared" si="36"/>
        <v>Categoría: Mango</v>
      </c>
      <c r="V21" s="20" t="str">
        <f t="shared" si="12"/>
        <v>agricultura, frutas, distribución, internacional, comercio internacional, exportación, producción, kilogramos, empleados, empresas</v>
      </c>
      <c r="W21" s="22" t="str">
        <f t="shared" si="13"/>
        <v>https://analytics.zoho.com/open-view/2395394000001878889?ZOHO_CRITERIA=%224.6%22.%22Id_Categor%C3%ADa%22%3D100108002</v>
      </c>
      <c r="X21" s="20" t="str">
        <f t="shared" si="14"/>
        <v>CHL</v>
      </c>
      <c r="Y21" s="20" t="str">
        <f t="shared" si="7"/>
        <v>Nacional</v>
      </c>
      <c r="Z21" s="20" t="str">
        <f t="shared" si="8"/>
        <v>Gráfico que muestra la Cantidad de Mango en kilogramos por Región producidos durante el período 2018-2020  según datos recopilados de los catastros frutícolas efectuados por la ODEPA.</v>
      </c>
      <c r="AA21" s="26">
        <f t="shared" si="15"/>
        <v>44319</v>
      </c>
      <c r="AB21" s="24" t="str">
        <f t="shared" si="16"/>
        <v>Español</v>
      </c>
      <c r="AC21" s="24" t="str">
        <f t="shared" si="17"/>
        <v>Naty</v>
      </c>
      <c r="AD21" s="24" t="str">
        <f t="shared" si="18"/>
        <v>No Aplica</v>
      </c>
      <c r="AE21" s="24" t="str">
        <f t="shared" si="19"/>
        <v>No Aplica</v>
      </c>
      <c r="AF21" s="24" t="str">
        <f t="shared" si="20"/>
        <v>No Aplica</v>
      </c>
      <c r="AG21" s="25">
        <f>+VLOOKUP($P21,Parametros[[nombre]:[Columna1]],5,0)</f>
        <v>107</v>
      </c>
      <c r="AH21" s="25">
        <f t="shared" si="21"/>
        <v>1</v>
      </c>
      <c r="AI21" s="25">
        <f>+VLOOKUP($N21,Territorio[[nombre]:[Columna1]],7,0)</f>
        <v>38</v>
      </c>
      <c r="AJ21" s="25">
        <f>+VLOOKUP(O21,Temporalidad[[nombre]:[Columna1]],7,0)</f>
        <v>1759</v>
      </c>
      <c r="AK21" s="25">
        <f>+VLOOKUP(LEFT($D21,3),Tipo_Gráfico[[id3]:[Tipo Gráfico]],2,0)</f>
        <v>1</v>
      </c>
      <c r="AL21" s="20" t="str">
        <f t="shared" si="22"/>
        <v>ODEPA</v>
      </c>
      <c r="AM21" s="24" t="str">
        <f t="shared" si="23"/>
        <v>No Aplica</v>
      </c>
      <c r="AN21" s="24" t="str">
        <f t="shared" ref="AN21" si="50">+AN20</f>
        <v>No Aplica</v>
      </c>
      <c r="AO21" s="24" t="str">
        <f t="shared" ref="AO21" si="51">+AO20</f>
        <v>No Aplica</v>
      </c>
      <c r="AP21" s="31">
        <f>VLOOKUP($AC21,Responsables[],3,0)</f>
        <v>6</v>
      </c>
      <c r="AQ21" s="38">
        <f>VLOOKUP($R21,unidad_medida[[#All],[nombre]:[Columna1]],5,0)</f>
        <v>28</v>
      </c>
    </row>
    <row r="22" spans="1:43" x14ac:dyDescent="0.3">
      <c r="A22" s="31" t="str">
        <f t="shared" si="1"/>
        <v>Gráfico 19 FILT: Categoría MUEST: Comuna | Cantidad de fruta (kg)</v>
      </c>
      <c r="B22" s="39" t="str">
        <f>"https://analytics.zoho.com/open-view/2395394000001886612?ZOHO_CRITERIA=%224.6%22.%22Id_Categor%C3%ADa%22%3D"&amp;Estructura!P1</f>
        <v>https://analytics.zoho.com/open-view/2395394000001886612?ZOHO_CRITERIA=%224.6%22.%22Id_Categor%C3%ADa%22%3D100108002</v>
      </c>
      <c r="C22" s="31">
        <v>58</v>
      </c>
      <c r="D22" s="23" t="s">
        <v>25651</v>
      </c>
      <c r="E22" s="27" t="s">
        <v>9557</v>
      </c>
      <c r="F22" s="27" t="s">
        <v>26169</v>
      </c>
      <c r="G22" s="27" t="s">
        <v>1063</v>
      </c>
      <c r="J22" s="27" t="str">
        <f>J21</f>
        <v>Mango</v>
      </c>
      <c r="M22" s="20" t="str">
        <f>"Cantidad de "&amp;J22&amp;" en kilogramos por Comuna producidos durante el período 2018-2020 "</f>
        <v xml:space="preserve">Cantidad de Mango en kilogramos por Comuna producidos durante el período 2018-2020 </v>
      </c>
      <c r="N22" s="21" t="str">
        <f t="shared" si="2"/>
        <v>Chile</v>
      </c>
      <c r="O22" s="21" t="str">
        <f t="shared" ref="O22" si="52">+O21</f>
        <v>Periodo 2018-2020</v>
      </c>
      <c r="P22" s="21" t="str">
        <f t="shared" si="4"/>
        <v>Volumen</v>
      </c>
      <c r="Q22" s="36">
        <f>+IF($E22="PRODUCTO",VLOOKUP(J22,Categorias[[Producto]:[Columna1]],9,0)&amp;"000",IF($E22="CATEGORÍA",VLOOKUP(J22,Categorias[[Categoría]:[Columna2]],7,0),$Q$1))</f>
        <v>100108002</v>
      </c>
      <c r="R22" s="21" t="str">
        <f t="shared" si="5"/>
        <v>Kilogramo</v>
      </c>
      <c r="S22" s="20" t="str">
        <f t="shared" si="35"/>
        <v>Cantidad de Mango en kilogramos</v>
      </c>
      <c r="T22" s="20" t="str">
        <f t="shared" si="6"/>
        <v xml:space="preserve">Cantidad de Mango en kilogramos por Comuna producidos durante el período 2018-2020 </v>
      </c>
      <c r="U22" s="20" t="str">
        <f t="shared" si="36"/>
        <v>Categoría: Mango</v>
      </c>
      <c r="V22" s="20" t="str">
        <f t="shared" si="12"/>
        <v>agricultura, frutas, distribución, internacional, comercio internacional, exportación, producción, kilogramos, empleados, empresas</v>
      </c>
      <c r="W22" s="22" t="str">
        <f t="shared" si="13"/>
        <v>https://analytics.zoho.com/open-view/2395394000001886612?ZOHO_CRITERIA=%224.6%22.%22Id_Categor%C3%ADa%22%3D100108002</v>
      </c>
      <c r="X22" s="20" t="str">
        <f t="shared" si="14"/>
        <v>CHL</v>
      </c>
      <c r="Y22" s="20" t="str">
        <f t="shared" si="7"/>
        <v>Nacional</v>
      </c>
      <c r="Z22" s="20" t="str">
        <f t="shared" si="8"/>
        <v>Gráfico que muestra la Cantidad de Mango en kilogramos por Comuna producidos durante el período 2018-2020  según datos recopilados de los catastros frutícolas efectuados por la ODEPA.</v>
      </c>
      <c r="AA22" s="26">
        <f t="shared" si="15"/>
        <v>44319</v>
      </c>
      <c r="AB22" s="24" t="str">
        <f t="shared" si="16"/>
        <v>Español</v>
      </c>
      <c r="AC22" s="24" t="str">
        <f t="shared" si="17"/>
        <v>Naty</v>
      </c>
      <c r="AD22" s="24" t="str">
        <f t="shared" si="18"/>
        <v>No Aplica</v>
      </c>
      <c r="AE22" s="24" t="str">
        <f t="shared" si="19"/>
        <v>No Aplica</v>
      </c>
      <c r="AF22" s="24" t="str">
        <f t="shared" si="20"/>
        <v>No Aplica</v>
      </c>
      <c r="AG22" s="25">
        <f>+VLOOKUP($P22,Parametros[[nombre]:[Columna1]],5,0)</f>
        <v>107</v>
      </c>
      <c r="AH22" s="25">
        <f t="shared" si="21"/>
        <v>1</v>
      </c>
      <c r="AI22" s="25">
        <f>+VLOOKUP($N22,Territorio[[nombre]:[Columna1]],7,0)</f>
        <v>38</v>
      </c>
      <c r="AJ22" s="25">
        <f>+VLOOKUP(O22,Temporalidad[[nombre]:[Columna1]],7,0)</f>
        <v>1759</v>
      </c>
      <c r="AK22" s="25">
        <f>+VLOOKUP(LEFT($D22,3),Tipo_Gráfico[[id3]:[Tipo Gráfico]],2,0)</f>
        <v>1</v>
      </c>
      <c r="AL22" s="20" t="str">
        <f t="shared" si="22"/>
        <v>ODEPA</v>
      </c>
      <c r="AM22" s="24" t="str">
        <f t="shared" si="23"/>
        <v>No Aplica</v>
      </c>
      <c r="AN22" s="24" t="s">
        <v>25</v>
      </c>
      <c r="AO22" s="24" t="s">
        <v>25</v>
      </c>
      <c r="AP22" s="31">
        <f>VLOOKUP($AC22,Responsables[],3,0)</f>
        <v>6</v>
      </c>
      <c r="AQ22" s="38">
        <f>VLOOKUP($R22,unidad_medida[[#All],[nombre]:[Columna1]],5,0)</f>
        <v>28</v>
      </c>
    </row>
    <row r="23" spans="1:43" x14ac:dyDescent="0.3">
      <c r="A23" s="31" t="str">
        <f t="shared" si="1"/>
        <v>Gráfico 20 FILT: Categoría MUEST: Procesamiento | Cantidad de fruta (kg)</v>
      </c>
      <c r="B23" s="39" t="str">
        <f>"https://analytics.zoho.com/open-view/2395394000001894015?ZOHO_CRITERIA=%224.6%22.%22Id_Categor%C3%ADa%22%3D"&amp;Estructura!P1</f>
        <v>https://analytics.zoho.com/open-view/2395394000001894015?ZOHO_CRITERIA=%224.6%22.%22Id_Categor%C3%ADa%22%3D100108002</v>
      </c>
      <c r="C23" s="31">
        <v>58</v>
      </c>
      <c r="D23" s="23" t="s">
        <v>25652</v>
      </c>
      <c r="E23" s="27" t="s">
        <v>9557</v>
      </c>
      <c r="F23" s="27" t="s">
        <v>26169</v>
      </c>
      <c r="G23" s="27" t="s">
        <v>26071</v>
      </c>
      <c r="J23" s="27" t="str">
        <f t="shared" ref="J23:J25" si="53">J22</f>
        <v>Mango</v>
      </c>
      <c r="M23" s="20" t="str">
        <f>"Cantidad de "&amp;J23&amp;" en kilogramos por tipo de procesamiento producidos durante el período 2018-2020 "</f>
        <v xml:space="preserve">Cantidad de Mango en kilogramos por tipo de procesamiento producidos durante el período 2018-2020 </v>
      </c>
      <c r="N23" s="21" t="str">
        <f t="shared" si="2"/>
        <v>Chile</v>
      </c>
      <c r="O23" s="21" t="str">
        <f t="shared" ref="O23" si="54">+O22</f>
        <v>Periodo 2018-2020</v>
      </c>
      <c r="P23" s="21" t="str">
        <f t="shared" si="4"/>
        <v>Volumen</v>
      </c>
      <c r="Q23" s="36">
        <f>+IF($E23="PRODUCTO",VLOOKUP(J23,Categorias[[Producto]:[Columna1]],9,0)&amp;"000",IF($E23="CATEGORÍA",VLOOKUP(J23,Categorias[[Categoría]:[Columna2]],7,0),$Q$1))</f>
        <v>100108002</v>
      </c>
      <c r="R23" s="21" t="str">
        <f t="shared" si="5"/>
        <v>Kilogramo</v>
      </c>
      <c r="S23" s="20" t="str">
        <f t="shared" si="35"/>
        <v>Cantidad de Mango en kilogramos</v>
      </c>
      <c r="T23" s="20" t="str">
        <f t="shared" si="6"/>
        <v xml:space="preserve">Cantidad de Mango en kilogramos por tipo de procesamiento producidos durante el período 2018-2020 </v>
      </c>
      <c r="U23" s="20" t="str">
        <f t="shared" si="36"/>
        <v>Categoría: Mango</v>
      </c>
      <c r="V23" s="20" t="str">
        <f t="shared" si="12"/>
        <v>agricultura, frutas, distribución, internacional, comercio internacional, exportación, producción, kilogramos, empleados, empresas</v>
      </c>
      <c r="W23" s="22" t="str">
        <f t="shared" si="13"/>
        <v>https://analytics.zoho.com/open-view/2395394000001894015?ZOHO_CRITERIA=%224.6%22.%22Id_Categor%C3%ADa%22%3D100108002</v>
      </c>
      <c r="X23" s="20" t="str">
        <f t="shared" si="14"/>
        <v>CHL</v>
      </c>
      <c r="Y23" s="20" t="str">
        <f t="shared" si="7"/>
        <v>Nacional</v>
      </c>
      <c r="Z23" s="20" t="str">
        <f t="shared" si="8"/>
        <v>Gráfico que muestra la Cantidad de Mango en kilogramos por tipo de procesamiento producidos durante el período 2018-2020  según datos recopilados de los catastros frutícolas efectuados por la ODEPA.</v>
      </c>
      <c r="AA23" s="26">
        <f t="shared" si="15"/>
        <v>44319</v>
      </c>
      <c r="AB23" s="24" t="str">
        <f t="shared" si="16"/>
        <v>Español</v>
      </c>
      <c r="AC23" s="24" t="str">
        <f t="shared" si="17"/>
        <v>Naty</v>
      </c>
      <c r="AD23" s="24" t="str">
        <f t="shared" si="18"/>
        <v>No Aplica</v>
      </c>
      <c r="AE23" s="24" t="str">
        <f t="shared" si="19"/>
        <v>No Aplica</v>
      </c>
      <c r="AF23" s="24" t="str">
        <f t="shared" si="20"/>
        <v>No Aplica</v>
      </c>
      <c r="AG23" s="25">
        <f>+VLOOKUP($P23,Parametros[[nombre]:[Columna1]],5,0)</f>
        <v>107</v>
      </c>
      <c r="AH23" s="25">
        <f t="shared" si="21"/>
        <v>1</v>
      </c>
      <c r="AI23" s="25">
        <f>+VLOOKUP($N23,Territorio[[nombre]:[Columna1]],7,0)</f>
        <v>38</v>
      </c>
      <c r="AJ23" s="25">
        <f>+VLOOKUP(O23,Temporalidad[[nombre]:[Columna1]],7,0)</f>
        <v>1759</v>
      </c>
      <c r="AK23" s="25">
        <f>+VLOOKUP(LEFT($D23,3),Tipo_Gráfico[[id3]:[Tipo Gráfico]],2,0)</f>
        <v>1</v>
      </c>
      <c r="AL23" s="20" t="str">
        <f t="shared" si="22"/>
        <v>ODEPA</v>
      </c>
      <c r="AM23" s="24" t="str">
        <f t="shared" si="23"/>
        <v>No Aplica</v>
      </c>
      <c r="AN23" s="24" t="str">
        <f t="shared" ref="AN23" si="55">+AN22</f>
        <v>No Aplica</v>
      </c>
      <c r="AO23" s="24" t="str">
        <f t="shared" ref="AO23" si="56">+AO22</f>
        <v>No Aplica</v>
      </c>
      <c r="AP23" s="31">
        <f>VLOOKUP($AC23,Responsables[],3,0)</f>
        <v>6</v>
      </c>
      <c r="AQ23" s="38">
        <f>VLOOKUP($R23,unidad_medida[[#All],[nombre]:[Columna1]],5,0)</f>
        <v>28</v>
      </c>
    </row>
    <row r="24" spans="1:43" x14ac:dyDescent="0.3">
      <c r="A24" s="31" t="str">
        <f t="shared" si="1"/>
        <v>Gráfico 21 FILT: Categoría MUEST: Tipo de Envase | Cantidad de fruta (kg)</v>
      </c>
      <c r="B24" s="39" t="str">
        <f>"https://analytics.zoho.com/open-view/2395394000001894331?ZOHO_CRITERIA=%224.6%22.%22Id_Categor%C3%ADa%22%3D"&amp;Estructura!P1</f>
        <v>https://analytics.zoho.com/open-view/2395394000001894331?ZOHO_CRITERIA=%224.6%22.%22Id_Categor%C3%ADa%22%3D100108002</v>
      </c>
      <c r="C24" s="31">
        <v>58</v>
      </c>
      <c r="D24" s="23" t="s">
        <v>25653</v>
      </c>
      <c r="E24" s="27" t="s">
        <v>9557</v>
      </c>
      <c r="F24" s="27" t="s">
        <v>26169</v>
      </c>
      <c r="G24" s="27" t="s">
        <v>26073</v>
      </c>
      <c r="J24" s="27" t="str">
        <f t="shared" si="53"/>
        <v>Mango</v>
      </c>
      <c r="M24" s="20" t="str">
        <f>"Cantidad de "&amp;J24&amp;" en kilogramos por tipo de envase producidos durante el período 2018-2020 "</f>
        <v xml:space="preserve">Cantidad de Mango en kilogramos por tipo de envase producidos durante el período 2018-2020 </v>
      </c>
      <c r="N24" s="21" t="str">
        <f t="shared" si="2"/>
        <v>Chile</v>
      </c>
      <c r="O24" s="21" t="str">
        <f t="shared" ref="O24" si="57">+O23</f>
        <v>Periodo 2018-2020</v>
      </c>
      <c r="P24" s="21" t="str">
        <f t="shared" si="4"/>
        <v>Volumen</v>
      </c>
      <c r="Q24" s="36">
        <f>+IF($E24="PRODUCTO",VLOOKUP(J24,Categorias[[Producto]:[Columna1]],9,0)&amp;"000",IF($E24="CATEGORÍA",VLOOKUP(J24,Categorias[[Categoría]:[Columna2]],7,0),$Q$1))</f>
        <v>100108002</v>
      </c>
      <c r="R24" s="21" t="str">
        <f t="shared" si="5"/>
        <v>Kilogramo</v>
      </c>
      <c r="S24" s="20" t="str">
        <f t="shared" si="35"/>
        <v>Cantidad de Mango en kilogramos</v>
      </c>
      <c r="T24" s="20" t="str">
        <f t="shared" si="6"/>
        <v xml:space="preserve">Cantidad de Mango en kilogramos por tipo de envase producidos durante el período 2018-2020 </v>
      </c>
      <c r="U24" s="20" t="str">
        <f t="shared" si="36"/>
        <v>Categoría: Mango</v>
      </c>
      <c r="V24" s="20" t="str">
        <f t="shared" si="12"/>
        <v>agricultura, frutas, distribución, internacional, comercio internacional, exportación, producción, kilogramos, empleados, empresas</v>
      </c>
      <c r="W24" s="22" t="str">
        <f t="shared" si="13"/>
        <v>https://analytics.zoho.com/open-view/2395394000001894331?ZOHO_CRITERIA=%224.6%22.%22Id_Categor%C3%ADa%22%3D100108002</v>
      </c>
      <c r="X24" s="20" t="str">
        <f t="shared" si="14"/>
        <v>CHL</v>
      </c>
      <c r="Y24" s="20" t="str">
        <f t="shared" si="7"/>
        <v>Nacional</v>
      </c>
      <c r="Z24" s="20" t="str">
        <f t="shared" si="8"/>
        <v>Gráfico que muestra la Cantidad de Mango en kilogramos por tipo de envase producidos durante el período 2018-2020  según datos recopilados de los catastros frutícolas efectuados por la ODEPA.</v>
      </c>
      <c r="AA24" s="26">
        <f t="shared" si="15"/>
        <v>44319</v>
      </c>
      <c r="AB24" s="24" t="str">
        <f t="shared" si="16"/>
        <v>Español</v>
      </c>
      <c r="AC24" s="24" t="str">
        <f t="shared" si="17"/>
        <v>Naty</v>
      </c>
      <c r="AD24" s="24" t="str">
        <f t="shared" si="18"/>
        <v>No Aplica</v>
      </c>
      <c r="AE24" s="24" t="str">
        <f t="shared" si="19"/>
        <v>No Aplica</v>
      </c>
      <c r="AF24" s="24" t="str">
        <f t="shared" si="20"/>
        <v>No Aplica</v>
      </c>
      <c r="AG24" s="25">
        <f>+VLOOKUP($P24,Parametros[[nombre]:[Columna1]],5,0)</f>
        <v>107</v>
      </c>
      <c r="AH24" s="25">
        <f t="shared" si="21"/>
        <v>1</v>
      </c>
      <c r="AI24" s="25">
        <f>+VLOOKUP($N24,Territorio[[nombre]:[Columna1]],7,0)</f>
        <v>38</v>
      </c>
      <c r="AJ24" s="25">
        <f>+VLOOKUP(O24,Temporalidad[[nombre]:[Columna1]],7,0)</f>
        <v>1759</v>
      </c>
      <c r="AK24" s="25">
        <f>+VLOOKUP(LEFT($D24,3),Tipo_Gráfico[[id3]:[Tipo Gráfico]],2,0)</f>
        <v>1</v>
      </c>
      <c r="AL24" s="20" t="str">
        <f t="shared" si="22"/>
        <v>ODEPA</v>
      </c>
      <c r="AM24" s="24" t="str">
        <f t="shared" si="23"/>
        <v>No Aplica</v>
      </c>
      <c r="AN24" s="24" t="s">
        <v>25</v>
      </c>
      <c r="AO24" s="24" t="s">
        <v>25</v>
      </c>
      <c r="AP24" s="31">
        <f>VLOOKUP($AC24,Responsables[],3,0)</f>
        <v>6</v>
      </c>
      <c r="AQ24" s="38">
        <f>VLOOKUP($R24,unidad_medida[[#All],[nombre]:[Columna1]],5,0)</f>
        <v>28</v>
      </c>
    </row>
    <row r="25" spans="1:43" x14ac:dyDescent="0.3">
      <c r="A25" s="31" t="str">
        <f t="shared" si="1"/>
        <v>Gráfico 22 FILT: Categoría MUEST: Destino | Cantidad de fruta (kg)</v>
      </c>
      <c r="B25" s="39" t="str">
        <f>"https://analytics.zoho.com/open-view/2395394000001894719?ZOHO_CRITERIA=%224.6%22.%22Id_Categor%C3%ADa%22%3D"&amp;Estructura!P1</f>
        <v>https://analytics.zoho.com/open-view/2395394000001894719?ZOHO_CRITERIA=%224.6%22.%22Id_Categor%C3%ADa%22%3D100108002</v>
      </c>
      <c r="C25" s="31">
        <v>58</v>
      </c>
      <c r="D25" s="23" t="s">
        <v>25654</v>
      </c>
      <c r="E25" s="27" t="s">
        <v>9557</v>
      </c>
      <c r="F25" s="27" t="s">
        <v>26169</v>
      </c>
      <c r="G25" s="27" t="s">
        <v>26077</v>
      </c>
      <c r="J25" s="27" t="str">
        <f t="shared" si="53"/>
        <v>Mango</v>
      </c>
      <c r="M25" s="20" t="str">
        <f>"Cantidad de "&amp;J25&amp;" en kilogramos por destino producidos durante el período 2018-2020 "</f>
        <v xml:space="preserve">Cantidad de Mango en kilogramos por destino producidos durante el período 2018-2020 </v>
      </c>
      <c r="N25" s="21" t="str">
        <f t="shared" si="2"/>
        <v>Chile</v>
      </c>
      <c r="O25" s="21" t="str">
        <f t="shared" ref="O25" si="58">+O24</f>
        <v>Periodo 2018-2020</v>
      </c>
      <c r="P25" s="21" t="str">
        <f t="shared" si="4"/>
        <v>Volumen</v>
      </c>
      <c r="Q25" s="36">
        <f>+IF($E25="PRODUCTO",VLOOKUP(J25,Categorias[[Producto]:[Columna1]],9,0)&amp;"000",IF($E25="CATEGORÍA",VLOOKUP(J25,Categorias[[Categoría]:[Columna2]],7,0),$Q$1))</f>
        <v>100108002</v>
      </c>
      <c r="R25" s="21" t="str">
        <f t="shared" si="5"/>
        <v>Kilogramo</v>
      </c>
      <c r="S25" s="20" t="str">
        <f t="shared" si="35"/>
        <v>Cantidad de Mango en kilogramos</v>
      </c>
      <c r="T25" s="20" t="str">
        <f t="shared" si="6"/>
        <v xml:space="preserve">Cantidad de Mango en kilogramos por destino producidos durante el período 2018-2020 </v>
      </c>
      <c r="U25" s="20" t="str">
        <f t="shared" si="36"/>
        <v>Categoría: Mango</v>
      </c>
      <c r="V25" s="20" t="str">
        <f t="shared" si="12"/>
        <v>agricultura, frutas, distribución, internacional, comercio internacional, exportación, producción, kilogramos, empleados, empresas</v>
      </c>
      <c r="W25" s="22" t="str">
        <f t="shared" si="13"/>
        <v>https://analytics.zoho.com/open-view/2395394000001894719?ZOHO_CRITERIA=%224.6%22.%22Id_Categor%C3%ADa%22%3D100108002</v>
      </c>
      <c r="X25" s="20" t="str">
        <f t="shared" si="14"/>
        <v>CHL</v>
      </c>
      <c r="Y25" s="20" t="str">
        <f t="shared" si="7"/>
        <v>Nacional</v>
      </c>
      <c r="Z25" s="20" t="str">
        <f t="shared" si="8"/>
        <v>Gráfico que muestra la Cantidad de Mango en kilogramos por destino producidos durante el período 2018-2020  según datos recopilados de los catastros frutícolas efectuados por la ODEPA.</v>
      </c>
      <c r="AA25" s="26">
        <f t="shared" si="15"/>
        <v>44319</v>
      </c>
      <c r="AB25" s="24" t="str">
        <f t="shared" si="16"/>
        <v>Español</v>
      </c>
      <c r="AC25" s="24" t="str">
        <f t="shared" si="17"/>
        <v>Naty</v>
      </c>
      <c r="AD25" s="24" t="str">
        <f t="shared" si="18"/>
        <v>No Aplica</v>
      </c>
      <c r="AE25" s="24" t="str">
        <f t="shared" si="19"/>
        <v>No Aplica</v>
      </c>
      <c r="AF25" s="24" t="str">
        <f t="shared" si="20"/>
        <v>No Aplica</v>
      </c>
      <c r="AG25" s="25">
        <f>+VLOOKUP($P25,Parametros[[nombre]:[Columna1]],5,0)</f>
        <v>107</v>
      </c>
      <c r="AH25" s="25">
        <f t="shared" si="21"/>
        <v>1</v>
      </c>
      <c r="AI25" s="25">
        <f>+VLOOKUP($N25,Territorio[[nombre]:[Columna1]],7,0)</f>
        <v>38</v>
      </c>
      <c r="AJ25" s="25">
        <f>+VLOOKUP(O25,Temporalidad[[nombre]:[Columna1]],7,0)</f>
        <v>1759</v>
      </c>
      <c r="AK25" s="25">
        <f>+VLOOKUP(LEFT($D25,3),Tipo_Gráfico[[id3]:[Tipo Gráfico]],2,0)</f>
        <v>1</v>
      </c>
      <c r="AL25" s="20" t="str">
        <f t="shared" si="22"/>
        <v>ODEPA</v>
      </c>
      <c r="AM25" s="24" t="str">
        <f t="shared" si="23"/>
        <v>No Aplica</v>
      </c>
      <c r="AN25" s="24" t="str">
        <f t="shared" ref="AN25" si="59">+AN24</f>
        <v>No Aplica</v>
      </c>
      <c r="AO25" s="24" t="str">
        <f t="shared" ref="AO25" si="60">+AO24</f>
        <v>No Aplica</v>
      </c>
      <c r="AP25" s="31">
        <f>VLOOKUP($AC25,Responsables[],3,0)</f>
        <v>6</v>
      </c>
      <c r="AQ25" s="38">
        <f>VLOOKUP($R25,unidad_medida[[#All],[nombre]:[Columna1]],5,0)</f>
        <v>28</v>
      </c>
    </row>
    <row r="26" spans="1:43" x14ac:dyDescent="0.3">
      <c r="A26" s="31" t="str">
        <f t="shared" si="1"/>
        <v>Gráfico 23 FILT: Región MUEST: Comuna | Número de Empleados</v>
      </c>
      <c r="B26" s="39" t="str">
        <f>"https://analytics.zoho.com/open-view/2395394000001779029?ZOHO_CRITERIA=%224.6%22.%22C%C3%B3digo_Regi%C3%B3n%22%3D"&amp;Estructura!B1</f>
        <v>https://analytics.zoho.com/open-view/2395394000001779029?ZOHO_CRITERIA=%224.6%22.%22C%C3%B3digo_Regi%C3%B3n%22%3D9</v>
      </c>
      <c r="C26" s="31">
        <v>14</v>
      </c>
      <c r="D26" s="23" t="s">
        <v>25655</v>
      </c>
      <c r="E26" s="27" t="s">
        <v>756</v>
      </c>
      <c r="F26" s="27" t="s">
        <v>25643</v>
      </c>
      <c r="G26" s="27" t="s">
        <v>1063</v>
      </c>
      <c r="J26" s="27" t="str">
        <f>J9</f>
        <v>Araucanía</v>
      </c>
      <c r="M26" s="20" t="str">
        <f>"Número de trabajadores dentro de empresas dedicadas al rubro de la agricultura por comuna en la Región de "&amp;J26&amp;" durante el período 2018-2020"</f>
        <v>Número de trabajadores dentro de empresas dedicadas al rubro de la agricultura por comuna en la Región de Araucanía durante el período 2018-2020</v>
      </c>
      <c r="N26" s="21" t="str">
        <f t="shared" si="2"/>
        <v>Araucanía</v>
      </c>
      <c r="O26" s="21" t="str">
        <f t="shared" ref="O26" si="61">+O25</f>
        <v>Periodo 2018-2020</v>
      </c>
      <c r="P26" s="21" t="str">
        <f t="shared" si="4"/>
        <v>Empleados</v>
      </c>
      <c r="Q26" s="36">
        <f>+IF($E26="PRODUCTO",VLOOKUP(J26,Categorias[[Producto]:[Columna1]],9,0)&amp;"000",IF($E26="CATEGORÍA",VLOOKUP(J26,Categorias[[Categoría]:[Columna2]],7,0),$Q$1))</f>
        <v>100100000</v>
      </c>
      <c r="R26" s="21" t="str">
        <f t="shared" si="5"/>
        <v>Empleados</v>
      </c>
      <c r="S26" s="20" t="str">
        <f t="shared" ref="S26:S36" si="62">+"Número de Empleados en Empresas de frutas en "&amp;J26</f>
        <v>Número de Empleados en Empresas de frutas en Araucanía</v>
      </c>
      <c r="T26" s="20" t="str">
        <f t="shared" si="6"/>
        <v>Número de trabajadores dentro de empresas dedicadas al rubro de la agricultura por comuna en la Región de Araucanía durante el período 2018-2020</v>
      </c>
      <c r="U26" s="20" t="str">
        <f t="shared" si="36"/>
        <v>Región: Araucanía</v>
      </c>
      <c r="V26" s="20" t="str">
        <f t="shared" si="12"/>
        <v>agricultura, frutas, distribución, internacional, comercio internacional, exportación, producción, kilogramos, empleados, empresas</v>
      </c>
      <c r="W26" s="22" t="str">
        <f t="shared" si="13"/>
        <v>https://analytics.zoho.com/open-view/2395394000001779029?ZOHO_CRITERIA=%224.6%22.%22C%C3%B3digo_Regi%C3%B3n%22%3D9</v>
      </c>
      <c r="X26" s="20" t="str">
        <f t="shared" si="14"/>
        <v>CHL</v>
      </c>
      <c r="Y26" s="20" t="str">
        <f t="shared" si="7"/>
        <v>Regional</v>
      </c>
      <c r="Z26" s="20" t="str">
        <f t="shared" si="8"/>
        <v>Gráfico que muestra la Número de trabajadores dentro de empresas dedicadas al rubro de la agricultura por comuna en la Región de Araucanía durante el período 2018-2020 según datos recopilados de los catastros frutícolas efectuados por la ODEPA.</v>
      </c>
      <c r="AA26" s="26">
        <f t="shared" si="15"/>
        <v>44319</v>
      </c>
      <c r="AB26" s="24" t="str">
        <f t="shared" si="16"/>
        <v>Español</v>
      </c>
      <c r="AC26" s="24" t="str">
        <f t="shared" si="17"/>
        <v>Naty</v>
      </c>
      <c r="AD26" s="24" t="str">
        <f t="shared" si="18"/>
        <v>No Aplica</v>
      </c>
      <c r="AE26" s="24" t="str">
        <f t="shared" si="19"/>
        <v>No Aplica</v>
      </c>
      <c r="AF26" s="24" t="str">
        <f t="shared" si="20"/>
        <v>No Aplica</v>
      </c>
      <c r="AG26" s="25">
        <f>+VLOOKUP($P26,Parametros[[nombre]:[Columna1]],5,0)</f>
        <v>32</v>
      </c>
      <c r="AH26" s="25">
        <f t="shared" si="21"/>
        <v>1</v>
      </c>
      <c r="AI26" s="25">
        <f>+VLOOKUP($N26,Territorio[[nombre]:[Columna1]],7,0)</f>
        <v>241</v>
      </c>
      <c r="AJ26" s="25">
        <f>+VLOOKUP(O26,Temporalidad[[nombre]:[Columna1]],7,0)</f>
        <v>1759</v>
      </c>
      <c r="AK26" s="25">
        <f>+VLOOKUP(LEFT($D26,3),Tipo_Gráfico[[id3]:[Tipo Gráfico]],2,0)</f>
        <v>1</v>
      </c>
      <c r="AL26" s="20" t="str">
        <f t="shared" si="22"/>
        <v>ODEPA</v>
      </c>
      <c r="AM26" s="24" t="str">
        <f t="shared" si="23"/>
        <v>No Aplica</v>
      </c>
      <c r="AN26" s="24" t="s">
        <v>25</v>
      </c>
      <c r="AO26" s="24" t="s">
        <v>25</v>
      </c>
      <c r="AP26" s="31">
        <f>VLOOKUP($AC26,Responsables[],3,0)</f>
        <v>6</v>
      </c>
      <c r="AQ26" s="38">
        <f>VLOOKUP($R26,unidad_medida[[#All],[nombre]:[Columna1]],5,0)</f>
        <v>67</v>
      </c>
    </row>
    <row r="27" spans="1:43" x14ac:dyDescent="0.3">
      <c r="A27" s="31" t="str">
        <f t="shared" si="1"/>
        <v>Gráfico 24 FILT: Región MUEST: Producto | Número de Empleados</v>
      </c>
      <c r="B27" s="39" t="str">
        <f>"https://analytics.zoho.com/open-view/2395394000001779691?ZOHO_CRITERIA=%224.6%22.%22C%C3%B3digo_Regi%C3%B3n%22%3D"&amp;Estructura!B1</f>
        <v>https://analytics.zoho.com/open-view/2395394000001779691?ZOHO_CRITERIA=%224.6%22.%22C%C3%B3digo_Regi%C3%B3n%22%3D9</v>
      </c>
      <c r="C27" s="31">
        <v>14</v>
      </c>
      <c r="D27" s="23" t="s">
        <v>25656</v>
      </c>
      <c r="E27" s="27" t="s">
        <v>756</v>
      </c>
      <c r="F27" s="27" t="s">
        <v>25643</v>
      </c>
      <c r="G27" s="27" t="s">
        <v>9554</v>
      </c>
      <c r="J27" s="27" t="str">
        <f>J26</f>
        <v>Araucanía</v>
      </c>
      <c r="M27" s="20" t="str">
        <f>"Número de trabajadores dentro de empresas dedicadas al rubro de la agricultura por cultivo en la Región de "&amp;J27&amp;" durante el período 2018-2020"</f>
        <v>Número de trabajadores dentro de empresas dedicadas al rubro de la agricultura por cultivo en la Región de Araucanía durante el período 2018-2020</v>
      </c>
      <c r="N27" s="21" t="str">
        <f t="shared" si="2"/>
        <v>Araucanía</v>
      </c>
      <c r="O27" s="21" t="str">
        <f t="shared" ref="O27" si="63">+O26</f>
        <v>Periodo 2018-2020</v>
      </c>
      <c r="P27" s="21" t="str">
        <f t="shared" si="4"/>
        <v>Empleados</v>
      </c>
      <c r="Q27" s="36">
        <f>+IF($E27="PRODUCTO",VLOOKUP(J27,Categorias[[Producto]:[Columna1]],9,0)&amp;"000",IF($E27="CATEGORÍA",VLOOKUP(J27,Categorias[[Categoría]:[Columna2]],7,0),$Q$1))</f>
        <v>100100000</v>
      </c>
      <c r="R27" s="21" t="str">
        <f t="shared" si="5"/>
        <v>Empleados</v>
      </c>
      <c r="S27" s="20" t="str">
        <f t="shared" si="62"/>
        <v>Número de Empleados en Empresas de frutas en Araucanía</v>
      </c>
      <c r="T27" s="20" t="str">
        <f t="shared" si="6"/>
        <v>Número de trabajadores dentro de empresas dedicadas al rubro de la agricultura por cultivo en la Región de Araucanía durante el período 2018-2020</v>
      </c>
      <c r="U27" s="20" t="str">
        <f t="shared" si="36"/>
        <v>Región: Araucanía</v>
      </c>
      <c r="V27" s="20" t="str">
        <f t="shared" si="12"/>
        <v>agricultura, frutas, distribución, internacional, comercio internacional, exportación, producción, kilogramos, empleados, empresas</v>
      </c>
      <c r="W27" s="22" t="str">
        <f t="shared" si="13"/>
        <v>https://analytics.zoho.com/open-view/2395394000001779691?ZOHO_CRITERIA=%224.6%22.%22C%C3%B3digo_Regi%C3%B3n%22%3D9</v>
      </c>
      <c r="X27" s="20" t="str">
        <f t="shared" si="14"/>
        <v>CHL</v>
      </c>
      <c r="Y27" s="20" t="str">
        <f t="shared" si="7"/>
        <v>Regional</v>
      </c>
      <c r="Z27" s="20" t="str">
        <f t="shared" si="8"/>
        <v>Gráfico que muestra la Número de trabajadores dentro de empresas dedicadas al rubro de la agricultura por cultivo en la Región de Araucanía durante el período 2018-2020 según datos recopilados de los catastros frutícolas efectuados por la ODEPA.</v>
      </c>
      <c r="AA27" s="26">
        <f t="shared" si="15"/>
        <v>44319</v>
      </c>
      <c r="AB27" s="24" t="str">
        <f t="shared" si="16"/>
        <v>Español</v>
      </c>
      <c r="AC27" s="24" t="str">
        <f t="shared" si="17"/>
        <v>Naty</v>
      </c>
      <c r="AD27" s="24" t="str">
        <f t="shared" si="18"/>
        <v>No Aplica</v>
      </c>
      <c r="AE27" s="24" t="str">
        <f t="shared" si="19"/>
        <v>No Aplica</v>
      </c>
      <c r="AF27" s="24" t="str">
        <f t="shared" si="20"/>
        <v>No Aplica</v>
      </c>
      <c r="AG27" s="25">
        <f>+VLOOKUP($P27,Parametros[[nombre]:[Columna1]],5,0)</f>
        <v>32</v>
      </c>
      <c r="AH27" s="25">
        <f t="shared" si="21"/>
        <v>1</v>
      </c>
      <c r="AI27" s="25">
        <f>+VLOOKUP($N27,Territorio[[nombre]:[Columna1]],7,0)</f>
        <v>241</v>
      </c>
      <c r="AJ27" s="25">
        <f>+VLOOKUP(O27,Temporalidad[[nombre]:[Columna1]],7,0)</f>
        <v>1759</v>
      </c>
      <c r="AK27" s="25">
        <f>+VLOOKUP(LEFT($D27,3),Tipo_Gráfico[[id3]:[Tipo Gráfico]],2,0)</f>
        <v>1</v>
      </c>
      <c r="AL27" s="20" t="str">
        <f t="shared" si="22"/>
        <v>ODEPA</v>
      </c>
      <c r="AM27" s="24" t="str">
        <f t="shared" si="23"/>
        <v>No Aplica</v>
      </c>
      <c r="AN27" s="24" t="str">
        <f t="shared" ref="AN27" si="64">+AN26</f>
        <v>No Aplica</v>
      </c>
      <c r="AO27" s="24" t="str">
        <f t="shared" ref="AO27" si="65">+AO26</f>
        <v>No Aplica</v>
      </c>
      <c r="AP27" s="31">
        <f>VLOOKUP($AC27,Responsables[],3,0)</f>
        <v>6</v>
      </c>
      <c r="AQ27" s="38">
        <f>VLOOKUP($R27,unidad_medida[[#All],[nombre]:[Columna1]],5,0)</f>
        <v>67</v>
      </c>
    </row>
    <row r="28" spans="1:43" x14ac:dyDescent="0.3">
      <c r="A28" s="31" t="str">
        <f t="shared" si="1"/>
        <v>Gráfico 25 FILT: Región MUEST: Categoría | Número de Empleados</v>
      </c>
      <c r="B28" s="39" t="str">
        <f>"https://analytics.zoho.com/open-view/2395394000001829058?ZOHO_CRITERIA=%224.6%22.%22C%C3%B3digo_Regi%C3%B3n%22%3D"&amp;Estructura!B1</f>
        <v>https://analytics.zoho.com/open-view/2395394000001829058?ZOHO_CRITERIA=%224.6%22.%22C%C3%B3digo_Regi%C3%B3n%22%3D9</v>
      </c>
      <c r="C28" s="31">
        <v>14</v>
      </c>
      <c r="D28" s="23" t="s">
        <v>25657</v>
      </c>
      <c r="E28" s="27" t="s">
        <v>756</v>
      </c>
      <c r="F28" s="27" t="s">
        <v>25643</v>
      </c>
      <c r="G28" s="27" t="s">
        <v>9557</v>
      </c>
      <c r="J28" s="27" t="str">
        <f t="shared" ref="J28:J31" si="66">J27</f>
        <v>Araucanía</v>
      </c>
      <c r="M28" s="20" t="str">
        <f>"Número de trabajadores dentro de empresas dedicadas al rubro de la agricultura por subcultivo en la Región de "&amp;J28&amp;" durante el período 2018-2020"</f>
        <v>Número de trabajadores dentro de empresas dedicadas al rubro de la agricultura por subcultivo en la Región de Araucanía durante el período 2018-2020</v>
      </c>
      <c r="N28" s="21" t="str">
        <f t="shared" si="2"/>
        <v>Araucanía</v>
      </c>
      <c r="O28" s="21" t="str">
        <f t="shared" ref="O28" si="67">+O27</f>
        <v>Periodo 2018-2020</v>
      </c>
      <c r="P28" s="21" t="str">
        <f t="shared" si="4"/>
        <v>Empleados</v>
      </c>
      <c r="Q28" s="36">
        <f>+IF($E28="PRODUCTO",VLOOKUP(J28,Categorias[[Producto]:[Columna1]],9,0)&amp;"000",IF($E28="CATEGORÍA",VLOOKUP(J28,Categorias[[Categoría]:[Columna2]],7,0),$Q$1))</f>
        <v>100100000</v>
      </c>
      <c r="R28" s="21" t="str">
        <f t="shared" si="5"/>
        <v>Empleados</v>
      </c>
      <c r="S28" s="20" t="str">
        <f t="shared" si="62"/>
        <v>Número de Empleados en Empresas de frutas en Araucanía</v>
      </c>
      <c r="T28" s="20" t="str">
        <f t="shared" si="6"/>
        <v>Número de trabajadores dentro de empresas dedicadas al rubro de la agricultura por subcultivo en la Región de Araucanía durante el período 2018-2020</v>
      </c>
      <c r="U28" s="20" t="str">
        <f t="shared" si="36"/>
        <v>Región: Araucanía</v>
      </c>
      <c r="V28" s="20" t="str">
        <f t="shared" si="12"/>
        <v>agricultura, frutas, distribución, internacional, comercio internacional, exportación, producción, kilogramos, empleados, empresas</v>
      </c>
      <c r="W28" s="22" t="str">
        <f t="shared" si="13"/>
        <v>https://analytics.zoho.com/open-view/2395394000001829058?ZOHO_CRITERIA=%224.6%22.%22C%C3%B3digo_Regi%C3%B3n%22%3D9</v>
      </c>
      <c r="X28" s="20" t="str">
        <f t="shared" si="14"/>
        <v>CHL</v>
      </c>
      <c r="Y28" s="20" t="str">
        <f t="shared" si="7"/>
        <v>Regional</v>
      </c>
      <c r="Z28" s="20" t="str">
        <f t="shared" si="8"/>
        <v>Gráfico que muestra la Número de trabajadores dentro de empresas dedicadas al rubro de la agricultura por subcultivo en la Región de Araucanía durante el período 2018-2020 según datos recopilados de los catastros frutícolas efectuados por la ODEPA.</v>
      </c>
      <c r="AA28" s="26">
        <f t="shared" si="15"/>
        <v>44319</v>
      </c>
      <c r="AB28" s="24" t="str">
        <f t="shared" si="16"/>
        <v>Español</v>
      </c>
      <c r="AC28" s="24" t="str">
        <f t="shared" si="17"/>
        <v>Naty</v>
      </c>
      <c r="AD28" s="24" t="str">
        <f t="shared" si="18"/>
        <v>No Aplica</v>
      </c>
      <c r="AE28" s="24" t="str">
        <f t="shared" si="19"/>
        <v>No Aplica</v>
      </c>
      <c r="AF28" s="24" t="str">
        <f t="shared" si="20"/>
        <v>No Aplica</v>
      </c>
      <c r="AG28" s="25">
        <f>+VLOOKUP($P28,Parametros[[nombre]:[Columna1]],5,0)</f>
        <v>32</v>
      </c>
      <c r="AH28" s="25">
        <f t="shared" si="21"/>
        <v>1</v>
      </c>
      <c r="AI28" s="25">
        <f>+VLOOKUP($N28,Territorio[[nombre]:[Columna1]],7,0)</f>
        <v>241</v>
      </c>
      <c r="AJ28" s="25">
        <f>+VLOOKUP(O28,Temporalidad[[nombre]:[Columna1]],7,0)</f>
        <v>1759</v>
      </c>
      <c r="AK28" s="25">
        <f>+VLOOKUP(LEFT($D28,3),Tipo_Gráfico[[id3]:[Tipo Gráfico]],2,0)</f>
        <v>1</v>
      </c>
      <c r="AL28" s="20" t="str">
        <f t="shared" si="22"/>
        <v>ODEPA</v>
      </c>
      <c r="AM28" s="24" t="str">
        <f t="shared" si="23"/>
        <v>No Aplica</v>
      </c>
      <c r="AN28" s="24" t="s">
        <v>25</v>
      </c>
      <c r="AO28" s="24" t="s">
        <v>25</v>
      </c>
      <c r="AP28" s="31">
        <f>VLOOKUP($AC28,Responsables[],3,0)</f>
        <v>6</v>
      </c>
      <c r="AQ28" s="38">
        <f>VLOOKUP($R28,unidad_medida[[#All],[nombre]:[Columna1]],5,0)</f>
        <v>67</v>
      </c>
    </row>
    <row r="29" spans="1:43" x14ac:dyDescent="0.3">
      <c r="A29" s="31" t="str">
        <f t="shared" si="1"/>
        <v>Gráfico 26 FILT: Región MUEST: Procesamiento | Número de Empleados</v>
      </c>
      <c r="B29" s="39" t="str">
        <f>"https://analytics.zoho.com/open-view/2395394000001829309?ZOHO_CRITERIA=%224.6%22.%22C%C3%B3digo_Regi%C3%B3n%22%3D"&amp;Estructura!B1</f>
        <v>https://analytics.zoho.com/open-view/2395394000001829309?ZOHO_CRITERIA=%224.6%22.%22C%C3%B3digo_Regi%C3%B3n%22%3D9</v>
      </c>
      <c r="C29" s="31">
        <v>14</v>
      </c>
      <c r="D29" s="23" t="s">
        <v>26170</v>
      </c>
      <c r="E29" s="27" t="s">
        <v>756</v>
      </c>
      <c r="F29" s="27" t="s">
        <v>25643</v>
      </c>
      <c r="G29" s="27" t="s">
        <v>26071</v>
      </c>
      <c r="J29" s="27" t="str">
        <f t="shared" si="66"/>
        <v>Araucanía</v>
      </c>
      <c r="M29" s="20" t="str">
        <f>"Número de trabajadores dentro de empresas dedicadas al rubro de la agricultura por tipo de procesamiento en la Región de "&amp;J29&amp;" durante el período 2018-2020"</f>
        <v>Número de trabajadores dentro de empresas dedicadas al rubro de la agricultura por tipo de procesamiento en la Región de Araucanía durante el período 2018-2020</v>
      </c>
      <c r="N29" s="21" t="str">
        <f t="shared" si="2"/>
        <v>Araucanía</v>
      </c>
      <c r="O29" s="21" t="str">
        <f t="shared" ref="O29" si="68">+O28</f>
        <v>Periodo 2018-2020</v>
      </c>
      <c r="P29" s="21" t="str">
        <f t="shared" si="4"/>
        <v>Empleados</v>
      </c>
      <c r="Q29" s="36">
        <f>+IF($E29="PRODUCTO",VLOOKUP(J29,Categorias[[Producto]:[Columna1]],9,0)&amp;"000",IF($E29="CATEGORÍA",VLOOKUP(J29,Categorias[[Categoría]:[Columna2]],7,0),$Q$1))</f>
        <v>100100000</v>
      </c>
      <c r="R29" s="21" t="str">
        <f t="shared" si="5"/>
        <v>Empleados</v>
      </c>
      <c r="S29" s="20" t="str">
        <f t="shared" si="62"/>
        <v>Número de Empleados en Empresas de frutas en Araucanía</v>
      </c>
      <c r="T29" s="20" t="str">
        <f t="shared" si="6"/>
        <v>Número de trabajadores dentro de empresas dedicadas al rubro de la agricultura por tipo de procesamiento en la Región de Araucanía durante el período 2018-2020</v>
      </c>
      <c r="U29" s="20" t="str">
        <f t="shared" si="36"/>
        <v>Región: Araucanía</v>
      </c>
      <c r="V29" s="20" t="str">
        <f t="shared" si="12"/>
        <v>agricultura, frutas, distribución, internacional, comercio internacional, exportación, producción, kilogramos, empleados, empresas</v>
      </c>
      <c r="W29" s="22" t="str">
        <f t="shared" si="13"/>
        <v>https://analytics.zoho.com/open-view/2395394000001829309?ZOHO_CRITERIA=%224.6%22.%22C%C3%B3digo_Regi%C3%B3n%22%3D9</v>
      </c>
      <c r="X29" s="20" t="str">
        <f t="shared" si="14"/>
        <v>CHL</v>
      </c>
      <c r="Y29" s="20" t="str">
        <f t="shared" si="7"/>
        <v>Regional</v>
      </c>
      <c r="Z29" s="20" t="str">
        <f t="shared" si="8"/>
        <v>Gráfico que muestra la Número de trabajadores dentro de empresas dedicadas al rubro de la agricultura por tipo de procesamiento en la Región de Araucanía durante el período 2018-2020 según datos recopilados de los catastros frutícolas efectuados por la ODEPA.</v>
      </c>
      <c r="AA29" s="26">
        <f t="shared" si="15"/>
        <v>44319</v>
      </c>
      <c r="AB29" s="24" t="str">
        <f t="shared" si="16"/>
        <v>Español</v>
      </c>
      <c r="AC29" s="24" t="str">
        <f t="shared" si="17"/>
        <v>Naty</v>
      </c>
      <c r="AD29" s="24" t="str">
        <f t="shared" si="18"/>
        <v>No Aplica</v>
      </c>
      <c r="AE29" s="24" t="str">
        <f t="shared" si="19"/>
        <v>No Aplica</v>
      </c>
      <c r="AF29" s="24" t="str">
        <f t="shared" si="20"/>
        <v>No Aplica</v>
      </c>
      <c r="AG29" s="25">
        <f>+VLOOKUP($P29,Parametros[[nombre]:[Columna1]],5,0)</f>
        <v>32</v>
      </c>
      <c r="AH29" s="25">
        <f t="shared" si="21"/>
        <v>1</v>
      </c>
      <c r="AI29" s="25">
        <f>+VLOOKUP($N29,Territorio[[nombre]:[Columna1]],7,0)</f>
        <v>241</v>
      </c>
      <c r="AJ29" s="25">
        <f>+VLOOKUP(O29,Temporalidad[[nombre]:[Columna1]],7,0)</f>
        <v>1759</v>
      </c>
      <c r="AK29" s="25">
        <f>+VLOOKUP(LEFT($D29,3),Tipo_Gráfico[[id3]:[Tipo Gráfico]],2,0)</f>
        <v>1</v>
      </c>
      <c r="AL29" s="20" t="str">
        <f t="shared" si="22"/>
        <v>ODEPA</v>
      </c>
      <c r="AM29" s="24" t="str">
        <f t="shared" si="23"/>
        <v>No Aplica</v>
      </c>
      <c r="AN29" s="24" t="str">
        <f t="shared" ref="AN29" si="69">+AN28</f>
        <v>No Aplica</v>
      </c>
      <c r="AO29" s="24" t="str">
        <f t="shared" ref="AO29" si="70">+AO28</f>
        <v>No Aplica</v>
      </c>
      <c r="AP29" s="31">
        <f>VLOOKUP($AC29,Responsables[],3,0)</f>
        <v>6</v>
      </c>
      <c r="AQ29" s="38">
        <f>VLOOKUP($R29,unidad_medida[[#All],[nombre]:[Columna1]],5,0)</f>
        <v>67</v>
      </c>
    </row>
    <row r="30" spans="1:43" x14ac:dyDescent="0.3">
      <c r="A30" s="31" t="str">
        <f t="shared" si="1"/>
        <v>Gráfico 27 FILT: Región MUEST: Tipo de Envase | Número de Empleados</v>
      </c>
      <c r="B30" s="39" t="str">
        <f>"https://analytics.zoho.com/open-view/2395394000001829653?ZOHO_CRITERIA=%224.6%22.%22C%C3%B3digo_Regi%C3%B3n%22%3D"&amp;Estructura!B1</f>
        <v>https://analytics.zoho.com/open-view/2395394000001829653?ZOHO_CRITERIA=%224.6%22.%22C%C3%B3digo_Regi%C3%B3n%22%3D9</v>
      </c>
      <c r="C30" s="31">
        <v>14</v>
      </c>
      <c r="D30" s="23" t="s">
        <v>26171</v>
      </c>
      <c r="E30" s="27" t="s">
        <v>756</v>
      </c>
      <c r="F30" s="27" t="s">
        <v>25643</v>
      </c>
      <c r="G30" s="27" t="s">
        <v>26073</v>
      </c>
      <c r="J30" s="27" t="str">
        <f t="shared" si="66"/>
        <v>Araucanía</v>
      </c>
      <c r="M30" s="20" t="str">
        <f>"Número de trabajadores dentro de empresas dedicadas al rubro de la agricultura por tipo de envase en la Región de "&amp;J30&amp;" durante el período 2018-2020"</f>
        <v>Número de trabajadores dentro de empresas dedicadas al rubro de la agricultura por tipo de envase en la Región de Araucanía durante el período 2018-2020</v>
      </c>
      <c r="N30" s="21" t="str">
        <f t="shared" si="2"/>
        <v>Araucanía</v>
      </c>
      <c r="O30" s="21" t="str">
        <f t="shared" ref="O30" si="71">+O29</f>
        <v>Periodo 2018-2020</v>
      </c>
      <c r="P30" s="21" t="str">
        <f t="shared" si="4"/>
        <v>Empleados</v>
      </c>
      <c r="Q30" s="36">
        <f>+IF($E30="PRODUCTO",VLOOKUP(J30,Categorias[[Producto]:[Columna1]],9,0)&amp;"000",IF($E30="CATEGORÍA",VLOOKUP(J30,Categorias[[Categoría]:[Columna2]],7,0),$Q$1))</f>
        <v>100100000</v>
      </c>
      <c r="R30" s="21" t="str">
        <f t="shared" si="5"/>
        <v>Empleados</v>
      </c>
      <c r="S30" s="20" t="str">
        <f t="shared" si="62"/>
        <v>Número de Empleados en Empresas de frutas en Araucanía</v>
      </c>
      <c r="T30" s="20" t="str">
        <f t="shared" si="6"/>
        <v>Número de trabajadores dentro de empresas dedicadas al rubro de la agricultura por tipo de envase en la Región de Araucanía durante el período 2018-2020</v>
      </c>
      <c r="U30" s="20" t="str">
        <f t="shared" si="36"/>
        <v>Región: Araucanía</v>
      </c>
      <c r="V30" s="20" t="str">
        <f t="shared" si="12"/>
        <v>agricultura, frutas, distribución, internacional, comercio internacional, exportación, producción, kilogramos, empleados, empresas</v>
      </c>
      <c r="W30" s="22" t="str">
        <f t="shared" si="13"/>
        <v>https://analytics.zoho.com/open-view/2395394000001829653?ZOHO_CRITERIA=%224.6%22.%22C%C3%B3digo_Regi%C3%B3n%22%3D9</v>
      </c>
      <c r="X30" s="20" t="str">
        <f t="shared" si="14"/>
        <v>CHL</v>
      </c>
      <c r="Y30" s="20" t="str">
        <f t="shared" si="7"/>
        <v>Regional</v>
      </c>
      <c r="Z30" s="20" t="str">
        <f t="shared" si="8"/>
        <v>Gráfico que muestra la Número de trabajadores dentro de empresas dedicadas al rubro de la agricultura por tipo de envase en la Región de Araucanía durante el período 2018-2020 según datos recopilados de los catastros frutícolas efectuados por la ODEPA.</v>
      </c>
      <c r="AA30" s="26">
        <f t="shared" si="15"/>
        <v>44319</v>
      </c>
      <c r="AB30" s="24" t="str">
        <f t="shared" si="16"/>
        <v>Español</v>
      </c>
      <c r="AC30" s="24" t="str">
        <f t="shared" si="17"/>
        <v>Naty</v>
      </c>
      <c r="AD30" s="24" t="str">
        <f t="shared" si="18"/>
        <v>No Aplica</v>
      </c>
      <c r="AE30" s="24" t="str">
        <f t="shared" si="19"/>
        <v>No Aplica</v>
      </c>
      <c r="AF30" s="24" t="str">
        <f t="shared" si="20"/>
        <v>No Aplica</v>
      </c>
      <c r="AG30" s="25">
        <f>+VLOOKUP($P30,Parametros[[nombre]:[Columna1]],5,0)</f>
        <v>32</v>
      </c>
      <c r="AH30" s="25">
        <f t="shared" si="21"/>
        <v>1</v>
      </c>
      <c r="AI30" s="25">
        <f>+VLOOKUP($N30,Territorio[[nombre]:[Columna1]],7,0)</f>
        <v>241</v>
      </c>
      <c r="AJ30" s="25">
        <f>+VLOOKUP(O30,Temporalidad[[nombre]:[Columna1]],7,0)</f>
        <v>1759</v>
      </c>
      <c r="AK30" s="25">
        <f>+VLOOKUP(LEFT($D30,3),Tipo_Gráfico[[id3]:[Tipo Gráfico]],2,0)</f>
        <v>1</v>
      </c>
      <c r="AL30" s="20" t="str">
        <f t="shared" si="22"/>
        <v>ODEPA</v>
      </c>
      <c r="AM30" s="24" t="str">
        <f t="shared" si="23"/>
        <v>No Aplica</v>
      </c>
      <c r="AN30" s="24" t="s">
        <v>25</v>
      </c>
      <c r="AO30" s="24" t="s">
        <v>25</v>
      </c>
      <c r="AP30" s="31">
        <f>VLOOKUP($AC30,Responsables[],3,0)</f>
        <v>6</v>
      </c>
      <c r="AQ30" s="38">
        <f>VLOOKUP($R30,unidad_medida[[#All],[nombre]:[Columna1]],5,0)</f>
        <v>67</v>
      </c>
    </row>
    <row r="31" spans="1:43" x14ac:dyDescent="0.3">
      <c r="A31" s="31" t="str">
        <f t="shared" si="1"/>
        <v>Gráfico 28 FILT: Región MUEST: Destino | Número de Empleados</v>
      </c>
      <c r="B31" s="39" t="str">
        <f>"https://analytics.zoho.com/open-view/2395394000001834177?ZOHO_CRITERIA=%224.6%22.%22C%C3%B3digo_Regi%C3%B3n%22%3D"&amp;Estructura!B1</f>
        <v>https://analytics.zoho.com/open-view/2395394000001834177?ZOHO_CRITERIA=%224.6%22.%22C%C3%B3digo_Regi%C3%B3n%22%3D9</v>
      </c>
      <c r="C31" s="31">
        <v>14</v>
      </c>
      <c r="D31" s="23" t="s">
        <v>26172</v>
      </c>
      <c r="E31" s="27" t="s">
        <v>756</v>
      </c>
      <c r="F31" s="27" t="s">
        <v>25643</v>
      </c>
      <c r="G31" s="27" t="s">
        <v>26077</v>
      </c>
      <c r="J31" s="27" t="str">
        <f t="shared" si="66"/>
        <v>Araucanía</v>
      </c>
      <c r="M31" s="20" t="str">
        <f>"Número de trabajadores dentro de empresas dedicadas al rubro de la agricultura por destino en la Región de "&amp;J31&amp;" durante el período 2018-2020"</f>
        <v>Número de trabajadores dentro de empresas dedicadas al rubro de la agricultura por destino en la Región de Araucanía durante el período 2018-2020</v>
      </c>
      <c r="N31" s="21" t="str">
        <f t="shared" si="2"/>
        <v>Araucanía</v>
      </c>
      <c r="O31" s="21" t="str">
        <f t="shared" ref="O31" si="72">+O30</f>
        <v>Periodo 2018-2020</v>
      </c>
      <c r="P31" s="21" t="str">
        <f t="shared" si="4"/>
        <v>Empleados</v>
      </c>
      <c r="Q31" s="36">
        <f>+IF($E31="PRODUCTO",VLOOKUP(J31,Categorias[[Producto]:[Columna1]],9,0)&amp;"000",IF($E31="CATEGORÍA",VLOOKUP(J31,Categorias[[Categoría]:[Columna2]],7,0),$Q$1))</f>
        <v>100100000</v>
      </c>
      <c r="R31" s="21" t="str">
        <f t="shared" si="5"/>
        <v>Empleados</v>
      </c>
      <c r="S31" s="20" t="str">
        <f t="shared" si="62"/>
        <v>Número de Empleados en Empresas de frutas en Araucanía</v>
      </c>
      <c r="T31" s="20" t="str">
        <f t="shared" si="6"/>
        <v>Número de trabajadores dentro de empresas dedicadas al rubro de la agricultura por destino en la Región de Araucanía durante el período 2018-2020</v>
      </c>
      <c r="U31" s="20" t="str">
        <f t="shared" si="36"/>
        <v>Región: Araucanía</v>
      </c>
      <c r="V31" s="20" t="str">
        <f t="shared" si="12"/>
        <v>agricultura, frutas, distribución, internacional, comercio internacional, exportación, producción, kilogramos, empleados, empresas</v>
      </c>
      <c r="W31" s="22" t="str">
        <f t="shared" si="13"/>
        <v>https://analytics.zoho.com/open-view/2395394000001834177?ZOHO_CRITERIA=%224.6%22.%22C%C3%B3digo_Regi%C3%B3n%22%3D9</v>
      </c>
      <c r="X31" s="20" t="str">
        <f t="shared" si="14"/>
        <v>CHL</v>
      </c>
      <c r="Y31" s="20" t="str">
        <f t="shared" si="7"/>
        <v>Regional</v>
      </c>
      <c r="Z31" s="20" t="str">
        <f t="shared" si="8"/>
        <v>Gráfico que muestra la Número de trabajadores dentro de empresas dedicadas al rubro de la agricultura por destino en la Región de Araucanía durante el período 2018-2020 según datos recopilados de los catastros frutícolas efectuados por la ODEPA.</v>
      </c>
      <c r="AA31" s="26">
        <f t="shared" si="15"/>
        <v>44319</v>
      </c>
      <c r="AB31" s="24" t="str">
        <f t="shared" si="16"/>
        <v>Español</v>
      </c>
      <c r="AC31" s="24" t="str">
        <f t="shared" si="17"/>
        <v>Naty</v>
      </c>
      <c r="AD31" s="24" t="str">
        <f t="shared" si="18"/>
        <v>No Aplica</v>
      </c>
      <c r="AE31" s="24" t="str">
        <f t="shared" si="19"/>
        <v>No Aplica</v>
      </c>
      <c r="AF31" s="24" t="str">
        <f t="shared" si="20"/>
        <v>No Aplica</v>
      </c>
      <c r="AG31" s="25">
        <f>+VLOOKUP($P31,Parametros[[nombre]:[Columna1]],5,0)</f>
        <v>32</v>
      </c>
      <c r="AH31" s="25">
        <f t="shared" si="21"/>
        <v>1</v>
      </c>
      <c r="AI31" s="25">
        <f>+VLOOKUP($N31,Territorio[[nombre]:[Columna1]],7,0)</f>
        <v>241</v>
      </c>
      <c r="AJ31" s="25">
        <f>+VLOOKUP(O31,Temporalidad[[nombre]:[Columna1]],7,0)</f>
        <v>1759</v>
      </c>
      <c r="AK31" s="25">
        <f>+VLOOKUP(LEFT($D31,3),Tipo_Gráfico[[id3]:[Tipo Gráfico]],2,0)</f>
        <v>1</v>
      </c>
      <c r="AL31" s="20" t="str">
        <f t="shared" si="22"/>
        <v>ODEPA</v>
      </c>
      <c r="AM31" s="24" t="str">
        <f t="shared" si="23"/>
        <v>No Aplica</v>
      </c>
      <c r="AN31" s="24" t="str">
        <f t="shared" ref="AN31" si="73">+AN30</f>
        <v>No Aplica</v>
      </c>
      <c r="AO31" s="24" t="str">
        <f t="shared" ref="AO31" si="74">+AO30</f>
        <v>No Aplica</v>
      </c>
      <c r="AP31" s="31">
        <f>VLOOKUP($AC31,Responsables[],3,0)</f>
        <v>6</v>
      </c>
      <c r="AQ31" s="38">
        <f>VLOOKUP($R31,unidad_medida[[#All],[nombre]:[Columna1]],5,0)</f>
        <v>67</v>
      </c>
    </row>
    <row r="32" spans="1:43" x14ac:dyDescent="0.3">
      <c r="A32" s="31" t="str">
        <f t="shared" si="1"/>
        <v>Gráfico 29 FILT: Comuna MUEST: Producto | Número de Empleados</v>
      </c>
      <c r="B32" s="39" t="str">
        <f>"https://analytics.zoho.com/open-view/2395394000001834656?ZOHO_CRITERIA=%224.6%22.%22C%C3%B3digo_Comuna%22%3D"&amp;Estructura!G1</f>
        <v>https://analytics.zoho.com/open-view/2395394000001834656?ZOHO_CRITERIA=%224.6%22.%22C%C3%B3digo_Comuna%22%3DFALSO</v>
      </c>
      <c r="C32" s="31">
        <v>178</v>
      </c>
      <c r="D32" s="23" t="s">
        <v>26173</v>
      </c>
      <c r="E32" s="27" t="s">
        <v>1063</v>
      </c>
      <c r="F32" s="27" t="s">
        <v>25643</v>
      </c>
      <c r="G32" s="27" t="s">
        <v>9554</v>
      </c>
      <c r="J32" s="27" t="str">
        <f>J10</f>
        <v>Tierra Amarilla</v>
      </c>
      <c r="M32" s="20" t="str">
        <f>"Número de trabajadores dentro de empresas dedicadas al rubro de la agricultura por cultivo en la Comuna de "&amp;J32&amp;" durante el período 2018-2020"</f>
        <v>Número de trabajadores dentro de empresas dedicadas al rubro de la agricultura por cultivo en la Comuna de Tierra Amarilla durante el período 2018-2020</v>
      </c>
      <c r="N32" s="21" t="str">
        <f t="shared" si="2"/>
        <v>Tierra Amarilla</v>
      </c>
      <c r="O32" s="21" t="str">
        <f t="shared" ref="O32" si="75">+O31</f>
        <v>Periodo 2018-2020</v>
      </c>
      <c r="P32" s="21" t="str">
        <f t="shared" si="4"/>
        <v>Empleados</v>
      </c>
      <c r="Q32" s="36">
        <f>+IF($E32="PRODUCTO",VLOOKUP(J32,Categorias[[Producto]:[Columna1]],9,0)&amp;"000",IF($E32="CATEGORÍA",VLOOKUP(J32,Categorias[[Categoría]:[Columna2]],7,0),$Q$1))</f>
        <v>100100000</v>
      </c>
      <c r="R32" s="21" t="str">
        <f t="shared" si="5"/>
        <v>Empleados</v>
      </c>
      <c r="S32" s="20" t="str">
        <f t="shared" si="62"/>
        <v>Número de Empleados en Empresas de frutas en Tierra Amarilla</v>
      </c>
      <c r="T32" s="20" t="str">
        <f t="shared" si="6"/>
        <v>Número de trabajadores dentro de empresas dedicadas al rubro de la agricultura por cultivo en la Comuna de Tierra Amarilla durante el período 2018-2020</v>
      </c>
      <c r="U32" s="20" t="str">
        <f t="shared" si="36"/>
        <v>Comuna: Tierra Amarilla</v>
      </c>
      <c r="V32" s="20" t="str">
        <f t="shared" si="12"/>
        <v>agricultura, frutas, distribución, internacional, comercio internacional, exportación, producción, kilogramos, empleados, empresas</v>
      </c>
      <c r="W32" s="22" t="str">
        <f t="shared" si="13"/>
        <v>https://analytics.zoho.com/open-view/2395394000001834656?ZOHO_CRITERIA=%224.6%22.%22C%C3%B3digo_Comuna%22%3DFALSO</v>
      </c>
      <c r="X32" s="20" t="str">
        <f t="shared" si="14"/>
        <v>CHL</v>
      </c>
      <c r="Y32" s="20" t="str">
        <f t="shared" si="7"/>
        <v>Comunal</v>
      </c>
      <c r="Z32" s="20" t="str">
        <f t="shared" si="8"/>
        <v>Gráfico que muestra la Número de trabajadores dentro de empresas dedicadas al rubro de la agricultura por cultivo en la Comuna de Tierra Amarilla durante el período 2018-2020 según datos recopilados de los catastros frutícolas efectuados por la ODEPA.</v>
      </c>
      <c r="AA32" s="26">
        <f t="shared" si="15"/>
        <v>44319</v>
      </c>
      <c r="AB32" s="24" t="str">
        <f t="shared" si="16"/>
        <v>Español</v>
      </c>
      <c r="AC32" s="24" t="str">
        <f t="shared" si="17"/>
        <v>Naty</v>
      </c>
      <c r="AD32" s="24" t="str">
        <f t="shared" si="18"/>
        <v>No Aplica</v>
      </c>
      <c r="AE32" s="24" t="str">
        <f t="shared" si="19"/>
        <v>No Aplica</v>
      </c>
      <c r="AF32" s="24" t="str">
        <f t="shared" si="20"/>
        <v>No Aplica</v>
      </c>
      <c r="AG32" s="25">
        <f>+VLOOKUP($P32,Parametros[[nombre]:[Columna1]],5,0)</f>
        <v>32</v>
      </c>
      <c r="AH32" s="25">
        <f t="shared" si="21"/>
        <v>1</v>
      </c>
      <c r="AI32" s="25">
        <f>+VLOOKUP($N32,Territorio[[nombre]:[Columna1]],7,0)</f>
        <v>361</v>
      </c>
      <c r="AJ32" s="25">
        <f>+VLOOKUP(O32,Temporalidad[[nombre]:[Columna1]],7,0)</f>
        <v>1759</v>
      </c>
      <c r="AK32" s="25">
        <f>+VLOOKUP(LEFT($D32,3),Tipo_Gráfico[[id3]:[Tipo Gráfico]],2,0)</f>
        <v>1</v>
      </c>
      <c r="AL32" s="20" t="str">
        <f t="shared" si="22"/>
        <v>ODEPA</v>
      </c>
      <c r="AM32" s="24" t="str">
        <f t="shared" si="23"/>
        <v>No Aplica</v>
      </c>
      <c r="AN32" s="24" t="s">
        <v>25</v>
      </c>
      <c r="AO32" s="24" t="s">
        <v>25</v>
      </c>
      <c r="AP32" s="31">
        <f>VLOOKUP($AC32,Responsables[],3,0)</f>
        <v>6</v>
      </c>
      <c r="AQ32" s="38">
        <f>VLOOKUP($R32,unidad_medida[[#All],[nombre]:[Columna1]],5,0)</f>
        <v>67</v>
      </c>
    </row>
    <row r="33" spans="1:43" x14ac:dyDescent="0.3">
      <c r="A33" s="31" t="str">
        <f t="shared" si="1"/>
        <v>Gráfico 30 FILT: Comuna MUEST: Categoría | Número de Empleados</v>
      </c>
      <c r="B33" s="39" t="str">
        <f>"https://analytics.zoho.com/open-view/2395394000001840069?ZOHO_CRITERIA=%224.6%22.%22C%C3%B3digo_Comuna%22%3D"&amp;Estructura!G1</f>
        <v>https://analytics.zoho.com/open-view/2395394000001840069?ZOHO_CRITERIA=%224.6%22.%22C%C3%B3digo_Comuna%22%3DFALSO</v>
      </c>
      <c r="C33" s="31">
        <v>178</v>
      </c>
      <c r="D33" s="23" t="s">
        <v>26174</v>
      </c>
      <c r="E33" s="27" t="s">
        <v>1063</v>
      </c>
      <c r="F33" s="27" t="s">
        <v>25643</v>
      </c>
      <c r="G33" s="27" t="s">
        <v>9557</v>
      </c>
      <c r="J33" s="27" t="str">
        <f>J32</f>
        <v>Tierra Amarilla</v>
      </c>
      <c r="M33" s="20" t="str">
        <f>"Número de trabajadores dentro de empresas dedicadas al rubro de la agricultura por subcultivo en la Comuna de "&amp;J33&amp;" durante el período 2018-2020"</f>
        <v>Número de trabajadores dentro de empresas dedicadas al rubro de la agricultura por subcultivo en la Comuna de Tierra Amarilla durante el período 2018-2020</v>
      </c>
      <c r="N33" s="21" t="str">
        <f t="shared" si="2"/>
        <v>Tierra Amarilla</v>
      </c>
      <c r="O33" s="21" t="str">
        <f t="shared" ref="O33" si="76">+O32</f>
        <v>Periodo 2018-2020</v>
      </c>
      <c r="P33" s="21" t="str">
        <f t="shared" si="4"/>
        <v>Empleados</v>
      </c>
      <c r="Q33" s="36">
        <f>+IF($E33="PRODUCTO",VLOOKUP(J33,Categorias[[Producto]:[Columna1]],9,0)&amp;"000",IF($E33="CATEGORÍA",VLOOKUP(J33,Categorias[[Categoría]:[Columna2]],7,0),$Q$1))</f>
        <v>100100000</v>
      </c>
      <c r="R33" s="21" t="str">
        <f t="shared" si="5"/>
        <v>Empleados</v>
      </c>
      <c r="S33" s="20" t="str">
        <f t="shared" si="62"/>
        <v>Número de Empleados en Empresas de frutas en Tierra Amarilla</v>
      </c>
      <c r="T33" s="20" t="str">
        <f t="shared" si="6"/>
        <v>Número de trabajadores dentro de empresas dedicadas al rubro de la agricultura por subcultivo en la Comuna de Tierra Amarilla durante el período 2018-2020</v>
      </c>
      <c r="U33" s="20" t="str">
        <f t="shared" si="36"/>
        <v>Comuna: Tierra Amarilla</v>
      </c>
      <c r="V33" s="20" t="str">
        <f t="shared" si="12"/>
        <v>agricultura, frutas, distribución, internacional, comercio internacional, exportación, producción, kilogramos, empleados, empresas</v>
      </c>
      <c r="W33" s="22" t="str">
        <f t="shared" si="13"/>
        <v>https://analytics.zoho.com/open-view/2395394000001840069?ZOHO_CRITERIA=%224.6%22.%22C%C3%B3digo_Comuna%22%3DFALSO</v>
      </c>
      <c r="X33" s="20" t="str">
        <f t="shared" si="14"/>
        <v>CHL</v>
      </c>
      <c r="Y33" s="20" t="str">
        <f t="shared" si="7"/>
        <v>Comunal</v>
      </c>
      <c r="Z33" s="20" t="str">
        <f t="shared" si="8"/>
        <v>Gráfico que muestra la Número de trabajadores dentro de empresas dedicadas al rubro de la agricultura por subcultivo en la Comuna de Tierra Amarilla durante el período 2018-2020 según datos recopilados de los catastros frutícolas efectuados por la ODEPA.</v>
      </c>
      <c r="AA33" s="26">
        <f t="shared" si="15"/>
        <v>44319</v>
      </c>
      <c r="AB33" s="24" t="str">
        <f t="shared" si="16"/>
        <v>Español</v>
      </c>
      <c r="AC33" s="24" t="str">
        <f t="shared" si="17"/>
        <v>Naty</v>
      </c>
      <c r="AD33" s="24" t="str">
        <f t="shared" si="18"/>
        <v>No Aplica</v>
      </c>
      <c r="AE33" s="24" t="str">
        <f t="shared" si="19"/>
        <v>No Aplica</v>
      </c>
      <c r="AF33" s="24" t="str">
        <f t="shared" si="20"/>
        <v>No Aplica</v>
      </c>
      <c r="AG33" s="25">
        <f>+VLOOKUP($P33,Parametros[[nombre]:[Columna1]],5,0)</f>
        <v>32</v>
      </c>
      <c r="AH33" s="25">
        <f t="shared" si="21"/>
        <v>1</v>
      </c>
      <c r="AI33" s="25">
        <f>+VLOOKUP($N33,Territorio[[nombre]:[Columna1]],7,0)</f>
        <v>361</v>
      </c>
      <c r="AJ33" s="25">
        <f>+VLOOKUP(O33,Temporalidad[[nombre]:[Columna1]],7,0)</f>
        <v>1759</v>
      </c>
      <c r="AK33" s="25">
        <f>+VLOOKUP(LEFT($D33,3),Tipo_Gráfico[[id3]:[Tipo Gráfico]],2,0)</f>
        <v>1</v>
      </c>
      <c r="AL33" s="20" t="str">
        <f t="shared" si="22"/>
        <v>ODEPA</v>
      </c>
      <c r="AM33" s="24" t="str">
        <f t="shared" si="23"/>
        <v>No Aplica</v>
      </c>
      <c r="AN33" s="24" t="str">
        <f t="shared" ref="AN33" si="77">+AN32</f>
        <v>No Aplica</v>
      </c>
      <c r="AO33" s="24" t="str">
        <f t="shared" ref="AO33" si="78">+AO32</f>
        <v>No Aplica</v>
      </c>
      <c r="AP33" s="31">
        <f>VLOOKUP($AC33,Responsables[],3,0)</f>
        <v>6</v>
      </c>
      <c r="AQ33" s="38">
        <f>VLOOKUP($R33,unidad_medida[[#All],[nombre]:[Columna1]],5,0)</f>
        <v>67</v>
      </c>
    </row>
    <row r="34" spans="1:43" x14ac:dyDescent="0.3">
      <c r="A34" s="31" t="str">
        <f t="shared" si="1"/>
        <v>Gráfico 31 FILT: Comuna MUEST: Procesamiento | Número de Empleados</v>
      </c>
      <c r="B34" s="39" t="str">
        <f>"https://analytics.zoho.com/open-view/2395394000001840481?ZOHO_CRITERIA=%224.6%22.%22C%C3%B3digo_Comuna%22%3D"&amp;Estructura!G1</f>
        <v>https://analytics.zoho.com/open-view/2395394000001840481?ZOHO_CRITERIA=%224.6%22.%22C%C3%B3digo_Comuna%22%3DFALSO</v>
      </c>
      <c r="C34" s="31">
        <v>178</v>
      </c>
      <c r="D34" s="23" t="s">
        <v>26175</v>
      </c>
      <c r="E34" s="27" t="s">
        <v>1063</v>
      </c>
      <c r="F34" s="27" t="s">
        <v>25643</v>
      </c>
      <c r="G34" s="27" t="s">
        <v>26071</v>
      </c>
      <c r="J34" s="27" t="str">
        <f t="shared" ref="J34:J36" si="79">J33</f>
        <v>Tierra Amarilla</v>
      </c>
      <c r="M34" s="20" t="str">
        <f>"Número de trabajadores dentro de empresas dedicadas al rubro de la agricultura por tipo de procesamiento en la Comuna de "&amp;J34&amp;" durante el período 2018-2020"</f>
        <v>Número de trabajadores dentro de empresas dedicadas al rubro de la agricultura por tipo de procesamiento en la Comuna de Tierra Amarilla durante el período 2018-2020</v>
      </c>
      <c r="N34" s="21" t="str">
        <f t="shared" si="2"/>
        <v>Tierra Amarilla</v>
      </c>
      <c r="O34" s="21" t="str">
        <f t="shared" ref="O34" si="80">+O33</f>
        <v>Periodo 2018-2020</v>
      </c>
      <c r="P34" s="21" t="str">
        <f t="shared" si="4"/>
        <v>Empleados</v>
      </c>
      <c r="Q34" s="36">
        <f>+IF($E34="PRODUCTO",VLOOKUP(J34,Categorias[[Producto]:[Columna1]],9,0)&amp;"000",IF($E34="CATEGORÍA",VLOOKUP(J34,Categorias[[Categoría]:[Columna2]],7,0),$Q$1))</f>
        <v>100100000</v>
      </c>
      <c r="R34" s="21" t="str">
        <f t="shared" si="5"/>
        <v>Empleados</v>
      </c>
      <c r="S34" s="20" t="str">
        <f t="shared" si="62"/>
        <v>Número de Empleados en Empresas de frutas en Tierra Amarilla</v>
      </c>
      <c r="T34" s="20" t="str">
        <f t="shared" si="6"/>
        <v>Número de trabajadores dentro de empresas dedicadas al rubro de la agricultura por tipo de procesamiento en la Comuna de Tierra Amarilla durante el período 2018-2020</v>
      </c>
      <c r="U34" s="20" t="str">
        <f t="shared" si="36"/>
        <v>Comuna: Tierra Amarilla</v>
      </c>
      <c r="V34" s="20" t="str">
        <f t="shared" si="12"/>
        <v>agricultura, frutas, distribución, internacional, comercio internacional, exportación, producción, kilogramos, empleados, empresas</v>
      </c>
      <c r="W34" s="22" t="str">
        <f t="shared" si="13"/>
        <v>https://analytics.zoho.com/open-view/2395394000001840481?ZOHO_CRITERIA=%224.6%22.%22C%C3%B3digo_Comuna%22%3DFALSO</v>
      </c>
      <c r="X34" s="20" t="str">
        <f t="shared" si="14"/>
        <v>CHL</v>
      </c>
      <c r="Y34" s="20" t="str">
        <f t="shared" si="7"/>
        <v>Comunal</v>
      </c>
      <c r="Z34" s="20" t="str">
        <f t="shared" si="8"/>
        <v>Gráfico que muestra la Número de trabajadores dentro de empresas dedicadas al rubro de la agricultura por tipo de procesamiento en la Comuna de Tierra Amarilla durante el período 2018-2020 según datos recopilados de los catastros frutícolas efectuados por la ODEPA.</v>
      </c>
      <c r="AA34" s="26">
        <f t="shared" si="15"/>
        <v>44319</v>
      </c>
      <c r="AB34" s="24" t="str">
        <f t="shared" si="16"/>
        <v>Español</v>
      </c>
      <c r="AC34" s="24" t="str">
        <f t="shared" si="17"/>
        <v>Naty</v>
      </c>
      <c r="AD34" s="24" t="str">
        <f t="shared" si="18"/>
        <v>No Aplica</v>
      </c>
      <c r="AE34" s="24" t="str">
        <f t="shared" si="19"/>
        <v>No Aplica</v>
      </c>
      <c r="AF34" s="24" t="str">
        <f t="shared" si="20"/>
        <v>No Aplica</v>
      </c>
      <c r="AG34" s="25">
        <f>+VLOOKUP($P34,Parametros[[nombre]:[Columna1]],5,0)</f>
        <v>32</v>
      </c>
      <c r="AH34" s="25">
        <f t="shared" si="21"/>
        <v>1</v>
      </c>
      <c r="AI34" s="25">
        <f>+VLOOKUP($N34,Territorio[[nombre]:[Columna1]],7,0)</f>
        <v>361</v>
      </c>
      <c r="AJ34" s="25">
        <f>+VLOOKUP(O34,Temporalidad[[nombre]:[Columna1]],7,0)</f>
        <v>1759</v>
      </c>
      <c r="AK34" s="25">
        <f>+VLOOKUP(LEFT($D34,3),Tipo_Gráfico[[id3]:[Tipo Gráfico]],2,0)</f>
        <v>1</v>
      </c>
      <c r="AL34" s="20" t="str">
        <f t="shared" si="22"/>
        <v>ODEPA</v>
      </c>
      <c r="AM34" s="24" t="str">
        <f t="shared" si="23"/>
        <v>No Aplica</v>
      </c>
      <c r="AN34" s="24" t="s">
        <v>25</v>
      </c>
      <c r="AO34" s="24" t="s">
        <v>25</v>
      </c>
      <c r="AP34" s="31">
        <f>VLOOKUP($AC34,Responsables[],3,0)</f>
        <v>6</v>
      </c>
      <c r="AQ34" s="38">
        <f>VLOOKUP($R34,unidad_medida[[#All],[nombre]:[Columna1]],5,0)</f>
        <v>67</v>
      </c>
    </row>
    <row r="35" spans="1:43" x14ac:dyDescent="0.3">
      <c r="A35" s="31" t="str">
        <f t="shared" si="1"/>
        <v>Gráfico 32 FILT: Comuna MUEST: Tipo de Envase | Número de Empleados</v>
      </c>
      <c r="B35" s="39" t="str">
        <f>"https://analytics.zoho.com/open-view/2395394000001846254?ZOHO_CRITERIA=%224.6%22.%22C%C3%B3digo_Comuna%22%3D"&amp;Estructura!G1</f>
        <v>https://analytics.zoho.com/open-view/2395394000001846254?ZOHO_CRITERIA=%224.6%22.%22C%C3%B3digo_Comuna%22%3DFALSO</v>
      </c>
      <c r="C35" s="31">
        <v>178</v>
      </c>
      <c r="D35" s="23" t="s">
        <v>26176</v>
      </c>
      <c r="E35" s="27" t="s">
        <v>1063</v>
      </c>
      <c r="F35" s="27" t="s">
        <v>25643</v>
      </c>
      <c r="G35" s="27" t="s">
        <v>26073</v>
      </c>
      <c r="J35" s="27" t="str">
        <f t="shared" si="79"/>
        <v>Tierra Amarilla</v>
      </c>
      <c r="M35" s="20" t="str">
        <f>"Número de trabajadores dentro de empresas dedicadas al rubro de la agricultura por tipo de envase en la Comuna de "&amp;J35&amp;" durante el período 2018-2020"</f>
        <v>Número de trabajadores dentro de empresas dedicadas al rubro de la agricultura por tipo de envase en la Comuna de Tierra Amarilla durante el período 2018-2020</v>
      </c>
      <c r="N35" s="21" t="str">
        <f t="shared" si="2"/>
        <v>Tierra Amarilla</v>
      </c>
      <c r="O35" s="21" t="str">
        <f t="shared" ref="O35" si="81">+O34</f>
        <v>Periodo 2018-2020</v>
      </c>
      <c r="P35" s="21" t="str">
        <f t="shared" si="4"/>
        <v>Empleados</v>
      </c>
      <c r="Q35" s="36">
        <f>+IF($E35="PRODUCTO",VLOOKUP(J35,Categorias[[Producto]:[Columna1]],9,0)&amp;"000",IF($E35="CATEGORÍA",VLOOKUP(J35,Categorias[[Categoría]:[Columna2]],7,0),$Q$1))</f>
        <v>100100000</v>
      </c>
      <c r="R35" s="21" t="str">
        <f t="shared" si="5"/>
        <v>Empleados</v>
      </c>
      <c r="S35" s="20" t="str">
        <f t="shared" si="62"/>
        <v>Número de Empleados en Empresas de frutas en Tierra Amarilla</v>
      </c>
      <c r="T35" s="20" t="str">
        <f t="shared" si="6"/>
        <v>Número de trabajadores dentro de empresas dedicadas al rubro de la agricultura por tipo de envase en la Comuna de Tierra Amarilla durante el período 2018-2020</v>
      </c>
      <c r="U35" s="20" t="str">
        <f t="shared" si="36"/>
        <v>Comuna: Tierra Amarilla</v>
      </c>
      <c r="V35" s="20" t="str">
        <f t="shared" si="12"/>
        <v>agricultura, frutas, distribución, internacional, comercio internacional, exportación, producción, kilogramos, empleados, empresas</v>
      </c>
      <c r="W35" s="22" t="str">
        <f t="shared" si="13"/>
        <v>https://analytics.zoho.com/open-view/2395394000001846254?ZOHO_CRITERIA=%224.6%22.%22C%C3%B3digo_Comuna%22%3DFALSO</v>
      </c>
      <c r="X35" s="20" t="str">
        <f t="shared" si="14"/>
        <v>CHL</v>
      </c>
      <c r="Y35" s="20" t="str">
        <f t="shared" si="7"/>
        <v>Comunal</v>
      </c>
      <c r="Z35" s="20" t="str">
        <f t="shared" si="8"/>
        <v>Gráfico que muestra la Número de trabajadores dentro de empresas dedicadas al rubro de la agricultura por tipo de envase en la Comuna de Tierra Amarilla durante el período 2018-2020 según datos recopilados de los catastros frutícolas efectuados por la ODEPA.</v>
      </c>
      <c r="AA35" s="26">
        <f t="shared" si="15"/>
        <v>44319</v>
      </c>
      <c r="AB35" s="24" t="str">
        <f t="shared" si="16"/>
        <v>Español</v>
      </c>
      <c r="AC35" s="24" t="str">
        <f t="shared" si="17"/>
        <v>Naty</v>
      </c>
      <c r="AD35" s="24" t="str">
        <f t="shared" si="18"/>
        <v>No Aplica</v>
      </c>
      <c r="AE35" s="24" t="str">
        <f t="shared" si="19"/>
        <v>No Aplica</v>
      </c>
      <c r="AF35" s="24" t="str">
        <f t="shared" si="20"/>
        <v>No Aplica</v>
      </c>
      <c r="AG35" s="25">
        <f>+VLOOKUP($P35,Parametros[[nombre]:[Columna1]],5,0)</f>
        <v>32</v>
      </c>
      <c r="AH35" s="25">
        <f t="shared" si="21"/>
        <v>1</v>
      </c>
      <c r="AI35" s="25">
        <f>+VLOOKUP($N35,Territorio[[nombre]:[Columna1]],7,0)</f>
        <v>361</v>
      </c>
      <c r="AJ35" s="25">
        <f>+VLOOKUP(O35,Temporalidad[[nombre]:[Columna1]],7,0)</f>
        <v>1759</v>
      </c>
      <c r="AK35" s="25">
        <f>+VLOOKUP(LEFT($D35,3),Tipo_Gráfico[[id3]:[Tipo Gráfico]],2,0)</f>
        <v>1</v>
      </c>
      <c r="AL35" s="20" t="str">
        <f t="shared" si="22"/>
        <v>ODEPA</v>
      </c>
      <c r="AM35" s="24" t="str">
        <f t="shared" si="23"/>
        <v>No Aplica</v>
      </c>
      <c r="AN35" s="24" t="str">
        <f t="shared" ref="AN35" si="82">+AN34</f>
        <v>No Aplica</v>
      </c>
      <c r="AO35" s="24" t="str">
        <f t="shared" ref="AO35" si="83">+AO34</f>
        <v>No Aplica</v>
      </c>
      <c r="AP35" s="31">
        <f>VLOOKUP($AC35,Responsables[],3,0)</f>
        <v>6</v>
      </c>
      <c r="AQ35" s="38">
        <f>VLOOKUP($R35,unidad_medida[[#All],[nombre]:[Columna1]],5,0)</f>
        <v>67</v>
      </c>
    </row>
    <row r="36" spans="1:43" x14ac:dyDescent="0.3">
      <c r="A36" s="31" t="str">
        <f t="shared" si="1"/>
        <v>Gráfico 33 FILT: Comuna MUEST: Destino | Número de Empleados</v>
      </c>
      <c r="B36" s="39" t="str">
        <f>"https://analytics.zoho.com/open-view/2395394000001846850?ZOHO_CRITERIA=%224.6%22.%22C%C3%B3digo_Comuna%22%3D"&amp;Estructura!G1</f>
        <v>https://analytics.zoho.com/open-view/2395394000001846850?ZOHO_CRITERIA=%224.6%22.%22C%C3%B3digo_Comuna%22%3DFALSO</v>
      </c>
      <c r="C36" s="31">
        <v>178</v>
      </c>
      <c r="D36" s="23" t="s">
        <v>26177</v>
      </c>
      <c r="E36" s="27" t="s">
        <v>1063</v>
      </c>
      <c r="F36" s="27" t="s">
        <v>25643</v>
      </c>
      <c r="G36" s="27" t="s">
        <v>26077</v>
      </c>
      <c r="J36" s="27" t="str">
        <f t="shared" si="79"/>
        <v>Tierra Amarilla</v>
      </c>
      <c r="M36" s="20" t="str">
        <f>"Número de trabajadores dentro de empresas dedicadas al rubro de la agricultura por destino en la Comuna de "&amp;J36&amp;" durante el período 2018-2020"</f>
        <v>Número de trabajadores dentro de empresas dedicadas al rubro de la agricultura por destino en la Comuna de Tierra Amarilla durante el período 2018-2020</v>
      </c>
      <c r="N36" s="21" t="str">
        <f t="shared" si="2"/>
        <v>Tierra Amarilla</v>
      </c>
      <c r="O36" s="21" t="str">
        <f t="shared" ref="O36" si="84">+O35</f>
        <v>Periodo 2018-2020</v>
      </c>
      <c r="P36" s="21" t="str">
        <f t="shared" si="4"/>
        <v>Empleados</v>
      </c>
      <c r="Q36" s="36">
        <f>+IF($E36="PRODUCTO",VLOOKUP(J36,Categorias[[Producto]:[Columna1]],9,0)&amp;"000",IF($E36="CATEGORÍA",VLOOKUP(J36,Categorias[[Categoría]:[Columna2]],7,0),$Q$1))</f>
        <v>100100000</v>
      </c>
      <c r="R36" s="21" t="str">
        <f t="shared" si="5"/>
        <v>Empleados</v>
      </c>
      <c r="S36" s="20" t="str">
        <f t="shared" si="62"/>
        <v>Número de Empleados en Empresas de frutas en Tierra Amarilla</v>
      </c>
      <c r="T36" s="20" t="str">
        <f t="shared" si="6"/>
        <v>Número de trabajadores dentro de empresas dedicadas al rubro de la agricultura por destino en la Comuna de Tierra Amarilla durante el período 2018-2020</v>
      </c>
      <c r="U36" s="20" t="str">
        <f t="shared" si="36"/>
        <v>Comuna: Tierra Amarilla</v>
      </c>
      <c r="V36" s="20" t="str">
        <f t="shared" si="12"/>
        <v>agricultura, frutas, distribución, internacional, comercio internacional, exportación, producción, kilogramos, empleados, empresas</v>
      </c>
      <c r="W36" s="22" t="str">
        <f t="shared" si="13"/>
        <v>https://analytics.zoho.com/open-view/2395394000001846850?ZOHO_CRITERIA=%224.6%22.%22C%C3%B3digo_Comuna%22%3DFALSO</v>
      </c>
      <c r="X36" s="20" t="str">
        <f t="shared" si="14"/>
        <v>CHL</v>
      </c>
      <c r="Y36" s="20" t="str">
        <f t="shared" si="7"/>
        <v>Comunal</v>
      </c>
      <c r="Z36" s="20" t="str">
        <f t="shared" si="8"/>
        <v>Gráfico que muestra la Número de trabajadores dentro de empresas dedicadas al rubro de la agricultura por destino en la Comuna de Tierra Amarilla durante el período 2018-2020 según datos recopilados de los catastros frutícolas efectuados por la ODEPA.</v>
      </c>
      <c r="AA36" s="26">
        <f t="shared" si="15"/>
        <v>44319</v>
      </c>
      <c r="AB36" s="24" t="str">
        <f t="shared" si="16"/>
        <v>Español</v>
      </c>
      <c r="AC36" s="24" t="str">
        <f t="shared" si="17"/>
        <v>Naty</v>
      </c>
      <c r="AD36" s="24" t="str">
        <f t="shared" si="18"/>
        <v>No Aplica</v>
      </c>
      <c r="AE36" s="24" t="str">
        <f t="shared" si="19"/>
        <v>No Aplica</v>
      </c>
      <c r="AF36" s="24" t="str">
        <f t="shared" si="20"/>
        <v>No Aplica</v>
      </c>
      <c r="AG36" s="25">
        <f>+VLOOKUP($P36,Parametros[[nombre]:[Columna1]],5,0)</f>
        <v>32</v>
      </c>
      <c r="AH36" s="25">
        <f t="shared" si="21"/>
        <v>1</v>
      </c>
      <c r="AI36" s="25">
        <f>+VLOOKUP($N36,Territorio[[nombre]:[Columna1]],7,0)</f>
        <v>361</v>
      </c>
      <c r="AJ36" s="25">
        <f>+VLOOKUP(O36,Temporalidad[[nombre]:[Columna1]],7,0)</f>
        <v>1759</v>
      </c>
      <c r="AK36" s="25">
        <f>+VLOOKUP(LEFT($D36,3),Tipo_Gráfico[[id3]:[Tipo Gráfico]],2,0)</f>
        <v>1</v>
      </c>
      <c r="AL36" s="20" t="str">
        <f t="shared" si="22"/>
        <v>ODEPA</v>
      </c>
      <c r="AM36" s="24" t="str">
        <f t="shared" si="23"/>
        <v>No Aplica</v>
      </c>
      <c r="AN36" s="24" t="s">
        <v>25</v>
      </c>
      <c r="AO36" s="24" t="s">
        <v>25</v>
      </c>
      <c r="AP36" s="31">
        <f>VLOOKUP($AC36,Responsables[],3,0)</f>
        <v>6</v>
      </c>
      <c r="AQ36" s="38">
        <f>VLOOKUP($R36,unidad_medida[[#All],[nombre]:[Columna1]],5,0)</f>
        <v>67</v>
      </c>
    </row>
    <row r="37" spans="1:43" x14ac:dyDescent="0.3">
      <c r="A37" s="31" t="str">
        <f t="shared" si="1"/>
        <v>Gráfico 34 FILT: Producto MUEST: Región | Número de Empleados</v>
      </c>
      <c r="B37" s="39" t="str">
        <f>"https://analytics.zoho.com/open-view/2395394000001853630?ZOHO_CRITERIA=%224.6%22.%22Id_Producto%22%3D"&amp;Estructura!L1</f>
        <v>https://analytics.zoho.com/open-view/2395394000001853630?ZOHO_CRITERIA=%224.6%22.%22Id_Producto%22%3D100102</v>
      </c>
      <c r="C37" s="31">
        <v>10</v>
      </c>
      <c r="D37" s="23" t="s">
        <v>26178</v>
      </c>
      <c r="E37" s="27" t="s">
        <v>9554</v>
      </c>
      <c r="F37" s="27" t="s">
        <v>25643</v>
      </c>
      <c r="G37" s="27" t="s">
        <v>756</v>
      </c>
      <c r="J37" s="27" t="str">
        <f>J15</f>
        <v>Cítricos</v>
      </c>
      <c r="M37" s="20" t="str">
        <f>"Número de trabajadores dentro de empresas dedicadas al rubro de la agricultura por Región que cultivan "&amp;J37&amp;" durante el período 2018-2020"</f>
        <v>Número de trabajadores dentro de empresas dedicadas al rubro de la agricultura por Región que cultivan Cítricos durante el período 2018-2020</v>
      </c>
      <c r="N37" s="21" t="str">
        <f t="shared" si="2"/>
        <v>Chile</v>
      </c>
      <c r="O37" s="21" t="str">
        <f t="shared" ref="O37" si="85">+O36</f>
        <v>Periodo 2018-2020</v>
      </c>
      <c r="P37" s="21" t="str">
        <f t="shared" si="4"/>
        <v>Empleados</v>
      </c>
      <c r="Q37" s="36" t="str">
        <f>+IF($E37="PRODUCTO",VLOOKUP(J37,Categorias[[Producto]:[Columna1]],9,0)&amp;"000",IF($E37="CATEGORÍA",VLOOKUP(J37,Categorias[[Categoría]:[Columna2]],7,0),$Q$1))</f>
        <v>100102000</v>
      </c>
      <c r="R37" s="21" t="str">
        <f t="shared" si="5"/>
        <v>Empleados</v>
      </c>
      <c r="S37" s="20" t="str">
        <f t="shared" ref="S37:S47" si="86">+"Número de Empleados en Empresas que producen "&amp;J37</f>
        <v>Número de Empleados en Empresas que producen Cítricos</v>
      </c>
      <c r="T37" s="20" t="str">
        <f t="shared" si="6"/>
        <v>Número de trabajadores dentro de empresas dedicadas al rubro de la agricultura por Región que cultivan Cítricos durante el período 2018-2020</v>
      </c>
      <c r="U37" s="20" t="str">
        <f t="shared" si="36"/>
        <v>Producto: Cítricos</v>
      </c>
      <c r="V37" s="20" t="str">
        <f t="shared" si="12"/>
        <v>agricultura, frutas, distribución, internacional, comercio internacional, exportación, producción, kilogramos, empleados, empresas</v>
      </c>
      <c r="W37" s="22" t="str">
        <f t="shared" si="13"/>
        <v>https://analytics.zoho.com/open-view/2395394000001853630?ZOHO_CRITERIA=%224.6%22.%22Id_Producto%22%3D100102</v>
      </c>
      <c r="X37" s="20" t="str">
        <f t="shared" si="14"/>
        <v>CHL</v>
      </c>
      <c r="Y37" s="20" t="str">
        <f t="shared" si="7"/>
        <v>Nacional</v>
      </c>
      <c r="Z37" s="20" t="str">
        <f t="shared" si="8"/>
        <v>Gráfico que muestra la Número de trabajadores dentro de empresas dedicadas al rubro de la agricultura por Región que cultivan Cítricos durante el período 2018-2020 según datos recopilados de los catastros frutícolas efectuados por la ODEPA.</v>
      </c>
      <c r="AA37" s="26">
        <f t="shared" si="15"/>
        <v>44319</v>
      </c>
      <c r="AB37" s="24" t="str">
        <f t="shared" si="16"/>
        <v>Español</v>
      </c>
      <c r="AC37" s="24" t="str">
        <f t="shared" si="17"/>
        <v>Naty</v>
      </c>
      <c r="AD37" s="24" t="str">
        <f t="shared" si="18"/>
        <v>No Aplica</v>
      </c>
      <c r="AE37" s="24" t="str">
        <f t="shared" si="19"/>
        <v>No Aplica</v>
      </c>
      <c r="AF37" s="24" t="str">
        <f t="shared" si="20"/>
        <v>No Aplica</v>
      </c>
      <c r="AG37" s="25">
        <f>+VLOOKUP($P37,Parametros[[nombre]:[Columna1]],5,0)</f>
        <v>32</v>
      </c>
      <c r="AH37" s="25">
        <f t="shared" si="21"/>
        <v>1</v>
      </c>
      <c r="AI37" s="25">
        <f>+VLOOKUP($N37,Territorio[[nombre]:[Columna1]],7,0)</f>
        <v>38</v>
      </c>
      <c r="AJ37" s="25">
        <f>+VLOOKUP(O37,Temporalidad[[nombre]:[Columna1]],7,0)</f>
        <v>1759</v>
      </c>
      <c r="AK37" s="25">
        <f>+VLOOKUP(LEFT($D37,3),Tipo_Gráfico[[id3]:[Tipo Gráfico]],2,0)</f>
        <v>1</v>
      </c>
      <c r="AL37" s="20" t="str">
        <f t="shared" si="22"/>
        <v>ODEPA</v>
      </c>
      <c r="AM37" s="24" t="str">
        <f t="shared" si="23"/>
        <v>No Aplica</v>
      </c>
      <c r="AN37" s="24" t="str">
        <f t="shared" ref="AN37" si="87">+AN36</f>
        <v>No Aplica</v>
      </c>
      <c r="AO37" s="24" t="str">
        <f t="shared" ref="AO37" si="88">+AO36</f>
        <v>No Aplica</v>
      </c>
      <c r="AP37" s="31">
        <f>VLOOKUP($AC37,Responsables[],3,0)</f>
        <v>6</v>
      </c>
      <c r="AQ37" s="38">
        <f>VLOOKUP($R37,unidad_medida[[#All],[nombre]:[Columna1]],5,0)</f>
        <v>67</v>
      </c>
    </row>
    <row r="38" spans="1:43" x14ac:dyDescent="0.3">
      <c r="A38" s="31" t="str">
        <f t="shared" si="1"/>
        <v>Gráfico 35 FILT: Producto MUEST: Comuna | Número de Empleados</v>
      </c>
      <c r="B38" s="39" t="str">
        <f>"https://analytics.zoho.com/open-view/2395394000001865414?ZOHO_CRITERIA=%224.6%22.%22Id_Producto%22%3D"&amp;Estructura!L1</f>
        <v>https://analytics.zoho.com/open-view/2395394000001865414?ZOHO_CRITERIA=%224.6%22.%22Id_Producto%22%3D100102</v>
      </c>
      <c r="C38" s="31">
        <v>10</v>
      </c>
      <c r="D38" s="23" t="s">
        <v>26179</v>
      </c>
      <c r="E38" s="27" t="s">
        <v>9554</v>
      </c>
      <c r="F38" s="27" t="s">
        <v>25643</v>
      </c>
      <c r="G38" s="27" t="s">
        <v>1063</v>
      </c>
      <c r="J38" s="27" t="str">
        <f>J37</f>
        <v>Cítricos</v>
      </c>
      <c r="M38" s="20" t="str">
        <f>"Número de trabajadores dentro de empresas dedicadas al rubro de la agricultura pot Comuna que cultivan "&amp;J38&amp;" durante el período 2018-2020"</f>
        <v>Número de trabajadores dentro de empresas dedicadas al rubro de la agricultura pot Comuna que cultivan Cítricos durante el período 2018-2020</v>
      </c>
      <c r="N38" s="21" t="str">
        <f t="shared" si="2"/>
        <v>Chile</v>
      </c>
      <c r="O38" s="21" t="str">
        <f t="shared" ref="O38" si="89">+O37</f>
        <v>Periodo 2018-2020</v>
      </c>
      <c r="P38" s="21" t="str">
        <f t="shared" si="4"/>
        <v>Empleados</v>
      </c>
      <c r="Q38" s="36" t="str">
        <f>+IF($E38="PRODUCTO",VLOOKUP(J38,Categorias[[Producto]:[Columna1]],9,0)&amp;"000",IF($E38="CATEGORÍA",VLOOKUP(J38,Categorias[[Categoría]:[Columna2]],7,0),$Q$1))</f>
        <v>100102000</v>
      </c>
      <c r="R38" s="21" t="str">
        <f t="shared" si="5"/>
        <v>Empleados</v>
      </c>
      <c r="S38" s="20" t="str">
        <f t="shared" si="86"/>
        <v>Número de Empleados en Empresas que producen Cítricos</v>
      </c>
      <c r="T38" s="20" t="str">
        <f t="shared" si="6"/>
        <v>Número de trabajadores dentro de empresas dedicadas al rubro de la agricultura pot Comuna que cultivan Cítricos durante el período 2018-2020</v>
      </c>
      <c r="U38" s="20" t="str">
        <f t="shared" si="36"/>
        <v>Producto: Cítricos</v>
      </c>
      <c r="V38" s="20" t="str">
        <f t="shared" si="12"/>
        <v>agricultura, frutas, distribución, internacional, comercio internacional, exportación, producción, kilogramos, empleados, empresas</v>
      </c>
      <c r="W38" s="22" t="str">
        <f t="shared" si="13"/>
        <v>https://analytics.zoho.com/open-view/2395394000001865414?ZOHO_CRITERIA=%224.6%22.%22Id_Producto%22%3D100102</v>
      </c>
      <c r="X38" s="20" t="str">
        <f t="shared" si="14"/>
        <v>CHL</v>
      </c>
      <c r="Y38" s="20" t="str">
        <f t="shared" si="7"/>
        <v>Nacional</v>
      </c>
      <c r="Z38" s="20" t="str">
        <f t="shared" si="8"/>
        <v>Gráfico que muestra la Número de trabajadores dentro de empresas dedicadas al rubro de la agricultura pot Comuna que cultivan Cítricos durante el período 2018-2020 según datos recopilados de los catastros frutícolas efectuados por la ODEPA.</v>
      </c>
      <c r="AA38" s="26">
        <f t="shared" si="15"/>
        <v>44319</v>
      </c>
      <c r="AB38" s="24" t="str">
        <f t="shared" si="16"/>
        <v>Español</v>
      </c>
      <c r="AC38" s="24" t="str">
        <f t="shared" si="17"/>
        <v>Naty</v>
      </c>
      <c r="AD38" s="24" t="str">
        <f t="shared" si="18"/>
        <v>No Aplica</v>
      </c>
      <c r="AE38" s="24" t="str">
        <f t="shared" si="19"/>
        <v>No Aplica</v>
      </c>
      <c r="AF38" s="24" t="str">
        <f t="shared" si="20"/>
        <v>No Aplica</v>
      </c>
      <c r="AG38" s="25">
        <f>+VLOOKUP($P38,Parametros[[nombre]:[Columna1]],5,0)</f>
        <v>32</v>
      </c>
      <c r="AH38" s="25">
        <f t="shared" si="21"/>
        <v>1</v>
      </c>
      <c r="AI38" s="25">
        <f>+VLOOKUP($N38,Territorio[[nombre]:[Columna1]],7,0)</f>
        <v>38</v>
      </c>
      <c r="AJ38" s="25">
        <f>+VLOOKUP(O38,Temporalidad[[nombre]:[Columna1]],7,0)</f>
        <v>1759</v>
      </c>
      <c r="AK38" s="25">
        <f>+VLOOKUP(LEFT($D38,3),Tipo_Gráfico[[id3]:[Tipo Gráfico]],2,0)</f>
        <v>1</v>
      </c>
      <c r="AL38" s="20" t="str">
        <f t="shared" si="22"/>
        <v>ODEPA</v>
      </c>
      <c r="AM38" s="24" t="str">
        <f t="shared" si="23"/>
        <v>No Aplica</v>
      </c>
      <c r="AN38" s="24" t="s">
        <v>25</v>
      </c>
      <c r="AO38" s="24" t="s">
        <v>25</v>
      </c>
      <c r="AP38" s="31">
        <f>VLOOKUP($AC38,Responsables[],3,0)</f>
        <v>6</v>
      </c>
      <c r="AQ38" s="38">
        <f>VLOOKUP($R38,unidad_medida[[#All],[nombre]:[Columna1]],5,0)</f>
        <v>67</v>
      </c>
    </row>
    <row r="39" spans="1:43" x14ac:dyDescent="0.3">
      <c r="A39" s="31" t="str">
        <f t="shared" si="1"/>
        <v>Gráfico 36 FILT: Producto MUEST: Categoría | Número de Empleados</v>
      </c>
      <c r="B39" s="39" t="str">
        <f>"https://analytics.zoho.com/open-view/2395394000001874197?ZOHO_CRITERIA=%224.6%22.%22Id_Producto%22%3D"&amp;Estructura!L1</f>
        <v>https://analytics.zoho.com/open-view/2395394000001874197?ZOHO_CRITERIA=%224.6%22.%22Id_Producto%22%3D100102</v>
      </c>
      <c r="C39" s="31">
        <v>10</v>
      </c>
      <c r="D39" s="23" t="s">
        <v>26180</v>
      </c>
      <c r="E39" s="27" t="s">
        <v>9554</v>
      </c>
      <c r="F39" s="27" t="s">
        <v>25643</v>
      </c>
      <c r="G39" s="27" t="s">
        <v>9557</v>
      </c>
      <c r="J39" s="27" t="str">
        <f t="shared" ref="J39:J41" si="90">J38</f>
        <v>Cítricos</v>
      </c>
      <c r="M39" s="20" t="str">
        <f>"Número de trabajadores dentro de empresas dedicadas al rubro de la agricultura por subcultivo que cultivan "&amp;J39&amp;" durante el período 2018-2020"</f>
        <v>Número de trabajadores dentro de empresas dedicadas al rubro de la agricultura por subcultivo que cultivan Cítricos durante el período 2018-2020</v>
      </c>
      <c r="N39" s="21" t="str">
        <f t="shared" si="2"/>
        <v>Chile</v>
      </c>
      <c r="O39" s="21" t="str">
        <f t="shared" ref="O39" si="91">+O38</f>
        <v>Periodo 2018-2020</v>
      </c>
      <c r="P39" s="21" t="str">
        <f t="shared" si="4"/>
        <v>Empleados</v>
      </c>
      <c r="Q39" s="36" t="str">
        <f>+IF($E39="PRODUCTO",VLOOKUP(J39,Categorias[[Producto]:[Columna1]],9,0)&amp;"000",IF($E39="CATEGORÍA",VLOOKUP(J39,Categorias[[Categoría]:[Columna2]],7,0),$Q$1))</f>
        <v>100102000</v>
      </c>
      <c r="R39" s="21" t="str">
        <f t="shared" si="5"/>
        <v>Empleados</v>
      </c>
      <c r="S39" s="20" t="str">
        <f t="shared" si="86"/>
        <v>Número de Empleados en Empresas que producen Cítricos</v>
      </c>
      <c r="T39" s="20" t="str">
        <f t="shared" si="6"/>
        <v>Número de trabajadores dentro de empresas dedicadas al rubro de la agricultura por subcultivo que cultivan Cítricos durante el período 2018-2020</v>
      </c>
      <c r="U39" s="20" t="str">
        <f t="shared" si="36"/>
        <v>Producto: Cítricos</v>
      </c>
      <c r="V39" s="20" t="str">
        <f t="shared" si="12"/>
        <v>agricultura, frutas, distribución, internacional, comercio internacional, exportación, producción, kilogramos, empleados, empresas</v>
      </c>
      <c r="W39" s="22" t="str">
        <f t="shared" si="13"/>
        <v>https://analytics.zoho.com/open-view/2395394000001874197?ZOHO_CRITERIA=%224.6%22.%22Id_Producto%22%3D100102</v>
      </c>
      <c r="X39" s="20" t="str">
        <f t="shared" si="14"/>
        <v>CHL</v>
      </c>
      <c r="Y39" s="20" t="str">
        <f t="shared" si="7"/>
        <v>Nacional</v>
      </c>
      <c r="Z39" s="20" t="str">
        <f t="shared" si="8"/>
        <v>Gráfico que muestra la Número de trabajadores dentro de empresas dedicadas al rubro de la agricultura por subcultivo que cultivan Cítricos durante el período 2018-2020 según datos recopilados de los catastros frutícolas efectuados por la ODEPA.</v>
      </c>
      <c r="AA39" s="26">
        <f t="shared" si="15"/>
        <v>44319</v>
      </c>
      <c r="AB39" s="24" t="str">
        <f t="shared" si="16"/>
        <v>Español</v>
      </c>
      <c r="AC39" s="24" t="str">
        <f t="shared" si="17"/>
        <v>Naty</v>
      </c>
      <c r="AD39" s="24" t="str">
        <f t="shared" si="18"/>
        <v>No Aplica</v>
      </c>
      <c r="AE39" s="24" t="str">
        <f t="shared" si="19"/>
        <v>No Aplica</v>
      </c>
      <c r="AF39" s="24" t="str">
        <f t="shared" si="20"/>
        <v>No Aplica</v>
      </c>
      <c r="AG39" s="25">
        <f>+VLOOKUP($P39,Parametros[[nombre]:[Columna1]],5,0)</f>
        <v>32</v>
      </c>
      <c r="AH39" s="25">
        <f t="shared" si="21"/>
        <v>1</v>
      </c>
      <c r="AI39" s="25">
        <f>+VLOOKUP($N39,Territorio[[nombre]:[Columna1]],7,0)</f>
        <v>38</v>
      </c>
      <c r="AJ39" s="25">
        <f>+VLOOKUP(O39,Temporalidad[[nombre]:[Columna1]],7,0)</f>
        <v>1759</v>
      </c>
      <c r="AK39" s="25">
        <f>+VLOOKUP(LEFT($D39,3),Tipo_Gráfico[[id3]:[Tipo Gráfico]],2,0)</f>
        <v>1</v>
      </c>
      <c r="AL39" s="20" t="str">
        <f t="shared" si="22"/>
        <v>ODEPA</v>
      </c>
      <c r="AM39" s="24" t="str">
        <f t="shared" si="23"/>
        <v>No Aplica</v>
      </c>
      <c r="AN39" s="24" t="str">
        <f t="shared" ref="AN39" si="92">+AN38</f>
        <v>No Aplica</v>
      </c>
      <c r="AO39" s="24" t="str">
        <f t="shared" ref="AO39" si="93">+AO38</f>
        <v>No Aplica</v>
      </c>
      <c r="AP39" s="31">
        <f>VLOOKUP($AC39,Responsables[],3,0)</f>
        <v>6</v>
      </c>
      <c r="AQ39" s="38">
        <f>VLOOKUP($R39,unidad_medida[[#All],[nombre]:[Columna1]],5,0)</f>
        <v>67</v>
      </c>
    </row>
    <row r="40" spans="1:43" x14ac:dyDescent="0.3">
      <c r="A40" s="31" t="str">
        <f t="shared" si="1"/>
        <v>Gráfico 37 FILT: Producto MUEST: Procesamiento | Número de Empleados</v>
      </c>
      <c r="B40" s="39" t="str">
        <f>"https://analytics.zoho.com/open-view/2395394000001874693?ZOHO_CRITERIA=%224.6%22.%22Id_Producto%22%3D"&amp;Estructura!L1</f>
        <v>https://analytics.zoho.com/open-view/2395394000001874693?ZOHO_CRITERIA=%224.6%22.%22Id_Producto%22%3D100102</v>
      </c>
      <c r="C40" s="31">
        <v>10</v>
      </c>
      <c r="D40" s="23" t="s">
        <v>26181</v>
      </c>
      <c r="E40" s="27" t="s">
        <v>9554</v>
      </c>
      <c r="F40" s="27" t="s">
        <v>25643</v>
      </c>
      <c r="G40" s="27" t="s">
        <v>26071</v>
      </c>
      <c r="J40" s="27" t="str">
        <f t="shared" si="90"/>
        <v>Cítricos</v>
      </c>
      <c r="M40" s="20" t="str">
        <f>"Número de trabajadores dentro de empresas dedicadas al rubro de la agricultura por tipo de procesamiento que cultivan "&amp;J40&amp;" durante el período 2018-2020"</f>
        <v>Número de trabajadores dentro de empresas dedicadas al rubro de la agricultura por tipo de procesamiento que cultivan Cítricos durante el período 2018-2020</v>
      </c>
      <c r="N40" s="21" t="str">
        <f t="shared" si="2"/>
        <v>Chile</v>
      </c>
      <c r="O40" s="21" t="str">
        <f t="shared" ref="O40" si="94">+O39</f>
        <v>Periodo 2018-2020</v>
      </c>
      <c r="P40" s="21" t="str">
        <f t="shared" si="4"/>
        <v>Empleados</v>
      </c>
      <c r="Q40" s="36" t="str">
        <f>+IF($E40="PRODUCTO",VLOOKUP(J40,Categorias[[Producto]:[Columna1]],9,0)&amp;"000",IF($E40="CATEGORÍA",VLOOKUP(J40,Categorias[[Categoría]:[Columna2]],7,0),$Q$1))</f>
        <v>100102000</v>
      </c>
      <c r="R40" s="21" t="str">
        <f t="shared" si="5"/>
        <v>Empleados</v>
      </c>
      <c r="S40" s="20" t="str">
        <f t="shared" si="86"/>
        <v>Número de Empleados en Empresas que producen Cítricos</v>
      </c>
      <c r="T40" s="20" t="str">
        <f t="shared" si="6"/>
        <v>Número de trabajadores dentro de empresas dedicadas al rubro de la agricultura por tipo de procesamiento que cultivan Cítricos durante el período 2018-2020</v>
      </c>
      <c r="U40" s="20" t="str">
        <f t="shared" si="36"/>
        <v>Producto: Cítricos</v>
      </c>
      <c r="V40" s="20" t="str">
        <f t="shared" si="12"/>
        <v>agricultura, frutas, distribución, internacional, comercio internacional, exportación, producción, kilogramos, empleados, empresas</v>
      </c>
      <c r="W40" s="22" t="str">
        <f t="shared" si="13"/>
        <v>https://analytics.zoho.com/open-view/2395394000001874693?ZOHO_CRITERIA=%224.6%22.%22Id_Producto%22%3D100102</v>
      </c>
      <c r="X40" s="20" t="str">
        <f t="shared" si="14"/>
        <v>CHL</v>
      </c>
      <c r="Y40" s="20" t="str">
        <f t="shared" si="7"/>
        <v>Nacional</v>
      </c>
      <c r="Z40" s="20" t="str">
        <f t="shared" si="8"/>
        <v>Gráfico que muestra la Número de trabajadores dentro de empresas dedicadas al rubro de la agricultura por tipo de procesamiento que cultivan Cítricos durante el período 2018-2020 según datos recopilados de los catastros frutícolas efectuados por la ODEPA.</v>
      </c>
      <c r="AA40" s="26">
        <f t="shared" si="15"/>
        <v>44319</v>
      </c>
      <c r="AB40" s="24" t="str">
        <f t="shared" si="16"/>
        <v>Español</v>
      </c>
      <c r="AC40" s="24" t="str">
        <f t="shared" si="17"/>
        <v>Naty</v>
      </c>
      <c r="AD40" s="24" t="str">
        <f t="shared" si="18"/>
        <v>No Aplica</v>
      </c>
      <c r="AE40" s="24" t="str">
        <f t="shared" si="19"/>
        <v>No Aplica</v>
      </c>
      <c r="AF40" s="24" t="str">
        <f t="shared" si="20"/>
        <v>No Aplica</v>
      </c>
      <c r="AG40" s="25">
        <f>+VLOOKUP($P40,Parametros[[nombre]:[Columna1]],5,0)</f>
        <v>32</v>
      </c>
      <c r="AH40" s="25">
        <f t="shared" si="21"/>
        <v>1</v>
      </c>
      <c r="AI40" s="25">
        <f>+VLOOKUP($N40,Territorio[[nombre]:[Columna1]],7,0)</f>
        <v>38</v>
      </c>
      <c r="AJ40" s="25">
        <f>+VLOOKUP(O40,Temporalidad[[nombre]:[Columna1]],7,0)</f>
        <v>1759</v>
      </c>
      <c r="AK40" s="25">
        <f>+VLOOKUP(LEFT($D40,3),Tipo_Gráfico[[id3]:[Tipo Gráfico]],2,0)</f>
        <v>1</v>
      </c>
      <c r="AL40" s="20" t="str">
        <f t="shared" si="22"/>
        <v>ODEPA</v>
      </c>
      <c r="AM40" s="24" t="str">
        <f t="shared" si="23"/>
        <v>No Aplica</v>
      </c>
      <c r="AN40" s="24" t="s">
        <v>25</v>
      </c>
      <c r="AO40" s="24" t="s">
        <v>25</v>
      </c>
      <c r="AP40" s="31">
        <f>VLOOKUP($AC40,Responsables[],3,0)</f>
        <v>6</v>
      </c>
      <c r="AQ40" s="38">
        <f>VLOOKUP($R40,unidad_medida[[#All],[nombre]:[Columna1]],5,0)</f>
        <v>67</v>
      </c>
    </row>
    <row r="41" spans="1:43" x14ac:dyDescent="0.3">
      <c r="A41" s="31" t="str">
        <f t="shared" si="1"/>
        <v>Gráfico 38 FILT: Producto MUEST: Tipo de Envase | Número de Empleados</v>
      </c>
      <c r="B41" s="39" t="str">
        <f>"https://analytics.zoho.com/open-view/2395394000001878256?ZOHO_CRITERIA=%224.6%22.%22Id_Producto%22%3D"&amp;Estructura!L1</f>
        <v>https://analytics.zoho.com/open-view/2395394000001878256?ZOHO_CRITERIA=%224.6%22.%22Id_Producto%22%3D100102</v>
      </c>
      <c r="C41" s="31">
        <v>10</v>
      </c>
      <c r="D41" s="23" t="s">
        <v>26182</v>
      </c>
      <c r="E41" s="27" t="s">
        <v>9554</v>
      </c>
      <c r="F41" s="27" t="s">
        <v>25643</v>
      </c>
      <c r="G41" s="27" t="s">
        <v>26073</v>
      </c>
      <c r="J41" s="27" t="str">
        <f t="shared" si="90"/>
        <v>Cítricos</v>
      </c>
      <c r="M41" s="20" t="str">
        <f>"Número de trabajadores dentro de empresas dedicadas al rubro de la agricultura por tipo de envase que cultivan "&amp;J41&amp;" durante el período 2018-2020"</f>
        <v>Número de trabajadores dentro de empresas dedicadas al rubro de la agricultura por tipo de envase que cultivan Cítricos durante el período 2018-2020</v>
      </c>
      <c r="N41" s="21" t="str">
        <f t="shared" si="2"/>
        <v>Chile</v>
      </c>
      <c r="O41" s="21" t="str">
        <f t="shared" ref="O41" si="95">+O40</f>
        <v>Periodo 2018-2020</v>
      </c>
      <c r="P41" s="21" t="str">
        <f t="shared" si="4"/>
        <v>Empleados</v>
      </c>
      <c r="Q41" s="36" t="str">
        <f>+IF($E41="PRODUCTO",VLOOKUP(J41,Categorias[[Producto]:[Columna1]],9,0)&amp;"000",IF($E41="CATEGORÍA",VLOOKUP(J41,Categorias[[Categoría]:[Columna2]],7,0),$Q$1))</f>
        <v>100102000</v>
      </c>
      <c r="R41" s="21" t="str">
        <f t="shared" si="5"/>
        <v>Empleados</v>
      </c>
      <c r="S41" s="20" t="str">
        <f t="shared" si="86"/>
        <v>Número de Empleados en Empresas que producen Cítricos</v>
      </c>
      <c r="T41" s="20" t="str">
        <f t="shared" si="6"/>
        <v>Número de trabajadores dentro de empresas dedicadas al rubro de la agricultura por tipo de envase que cultivan Cítricos durante el período 2018-2020</v>
      </c>
      <c r="U41" s="20" t="str">
        <f t="shared" si="36"/>
        <v>Producto: Cítricos</v>
      </c>
      <c r="V41" s="20" t="str">
        <f t="shared" si="12"/>
        <v>agricultura, frutas, distribución, internacional, comercio internacional, exportación, producción, kilogramos, empleados, empresas</v>
      </c>
      <c r="W41" s="22" t="str">
        <f t="shared" si="13"/>
        <v>https://analytics.zoho.com/open-view/2395394000001878256?ZOHO_CRITERIA=%224.6%22.%22Id_Producto%22%3D100102</v>
      </c>
      <c r="X41" s="20" t="str">
        <f t="shared" si="14"/>
        <v>CHL</v>
      </c>
      <c r="Y41" s="20" t="str">
        <f t="shared" si="7"/>
        <v>Nacional</v>
      </c>
      <c r="Z41" s="20" t="str">
        <f t="shared" si="8"/>
        <v>Gráfico que muestra la Número de trabajadores dentro de empresas dedicadas al rubro de la agricultura por tipo de envase que cultivan Cítricos durante el período 2018-2020 según datos recopilados de los catastros frutícolas efectuados por la ODEPA.</v>
      </c>
      <c r="AA41" s="26">
        <f t="shared" si="15"/>
        <v>44319</v>
      </c>
      <c r="AB41" s="24" t="str">
        <f t="shared" si="16"/>
        <v>Español</v>
      </c>
      <c r="AC41" s="24" t="str">
        <f t="shared" si="17"/>
        <v>Naty</v>
      </c>
      <c r="AD41" s="24" t="str">
        <f t="shared" si="18"/>
        <v>No Aplica</v>
      </c>
      <c r="AE41" s="24" t="str">
        <f t="shared" si="19"/>
        <v>No Aplica</v>
      </c>
      <c r="AF41" s="24" t="str">
        <f t="shared" si="20"/>
        <v>No Aplica</v>
      </c>
      <c r="AG41" s="25">
        <f>+VLOOKUP($P41,Parametros[[nombre]:[Columna1]],5,0)</f>
        <v>32</v>
      </c>
      <c r="AH41" s="25">
        <f t="shared" si="21"/>
        <v>1</v>
      </c>
      <c r="AI41" s="25">
        <f>+VLOOKUP($N41,Territorio[[nombre]:[Columna1]],7,0)</f>
        <v>38</v>
      </c>
      <c r="AJ41" s="25">
        <f>+VLOOKUP(O41,Temporalidad[[nombre]:[Columna1]],7,0)</f>
        <v>1759</v>
      </c>
      <c r="AK41" s="25">
        <f>+VLOOKUP(LEFT($D41,3),Tipo_Gráfico[[id3]:[Tipo Gráfico]],2,0)</f>
        <v>1</v>
      </c>
      <c r="AL41" s="20" t="str">
        <f t="shared" si="22"/>
        <v>ODEPA</v>
      </c>
      <c r="AM41" s="24" t="str">
        <f t="shared" si="23"/>
        <v>No Aplica</v>
      </c>
      <c r="AN41" s="24" t="str">
        <f t="shared" si="23"/>
        <v>No Aplica</v>
      </c>
      <c r="AO41" s="24" t="str">
        <f t="shared" si="23"/>
        <v>No Aplica</v>
      </c>
      <c r="AP41" s="31">
        <f>VLOOKUP($AC41,Responsables[],3,0)</f>
        <v>6</v>
      </c>
      <c r="AQ41" s="38">
        <f>VLOOKUP($R41,unidad_medida[[#All],[nombre]:[Columna1]],5,0)</f>
        <v>67</v>
      </c>
    </row>
    <row r="42" spans="1:43" x14ac:dyDescent="0.3">
      <c r="A42" s="31" t="str">
        <f t="shared" si="1"/>
        <v>Gráfico 39 FILT: Producto MUEST: Destino | Número de Empleados</v>
      </c>
      <c r="B42" s="39" t="str">
        <f>"https://analytics.zoho.com/open-view/2395394000001878651?ZOHO_CRITERIA=%224.6%22.%22Id_Producto%22%3D"&amp;Estructura!L1</f>
        <v>https://analytics.zoho.com/open-view/2395394000001878651?ZOHO_CRITERIA=%224.6%22.%22Id_Producto%22%3D100102</v>
      </c>
      <c r="C42" s="31">
        <v>10</v>
      </c>
      <c r="D42" s="23" t="s">
        <v>26183</v>
      </c>
      <c r="E42" s="27" t="s">
        <v>9554</v>
      </c>
      <c r="F42" s="27" t="s">
        <v>25643</v>
      </c>
      <c r="G42" s="27" t="s">
        <v>26077</v>
      </c>
      <c r="J42" s="27" t="str">
        <f>J41</f>
        <v>Cítricos</v>
      </c>
      <c r="M42" s="20" t="str">
        <f>"Número de trabajadores dentro de empresas dedicadas al rubro de la agricultura por destino que cultivan "&amp;J42&amp;" durante el período 2018-2020"</f>
        <v>Número de trabajadores dentro de empresas dedicadas al rubro de la agricultura por destino que cultivan Cítricos durante el período 2018-2020</v>
      </c>
      <c r="N42" s="21" t="str">
        <f t="shared" si="2"/>
        <v>Chile</v>
      </c>
      <c r="O42" s="21" t="str">
        <f t="shared" ref="O42" si="96">+O41</f>
        <v>Periodo 2018-2020</v>
      </c>
      <c r="P42" s="21" t="str">
        <f t="shared" si="4"/>
        <v>Empleados</v>
      </c>
      <c r="Q42" s="36" t="str">
        <f>+IF($E42="PRODUCTO",VLOOKUP(J42,Categorias[[Producto]:[Columna1]],9,0)&amp;"000",IF($E42="CATEGORÍA",VLOOKUP(J42,Categorias[[Categoría]:[Columna2]],7,0),$Q$1))</f>
        <v>100102000</v>
      </c>
      <c r="R42" s="21" t="str">
        <f t="shared" si="5"/>
        <v>Empleados</v>
      </c>
      <c r="S42" s="20" t="str">
        <f t="shared" si="86"/>
        <v>Número de Empleados en Empresas que producen Cítricos</v>
      </c>
      <c r="T42" s="20" t="str">
        <f t="shared" si="6"/>
        <v>Número de trabajadores dentro de empresas dedicadas al rubro de la agricultura por destino que cultivan Cítricos durante el período 2018-2020</v>
      </c>
      <c r="U42" s="20" t="str">
        <f t="shared" si="36"/>
        <v>Producto: Cítricos</v>
      </c>
      <c r="V42" s="20" t="str">
        <f t="shared" si="12"/>
        <v>agricultura, frutas, distribución, internacional, comercio internacional, exportación, producción, kilogramos, empleados, empresas</v>
      </c>
      <c r="W42" s="22" t="str">
        <f t="shared" si="13"/>
        <v>https://analytics.zoho.com/open-view/2395394000001878651?ZOHO_CRITERIA=%224.6%22.%22Id_Producto%22%3D100102</v>
      </c>
      <c r="X42" s="20" t="str">
        <f t="shared" si="14"/>
        <v>CHL</v>
      </c>
      <c r="Y42" s="20" t="str">
        <f t="shared" si="7"/>
        <v>Nacional</v>
      </c>
      <c r="Z42" s="20" t="str">
        <f t="shared" si="8"/>
        <v>Gráfico que muestra la Número de trabajadores dentro de empresas dedicadas al rubro de la agricultura por destino que cultivan Cítricos durante el período 2018-2020 según datos recopilados de los catastros frutícolas efectuados por la ODEPA.</v>
      </c>
      <c r="AA42" s="26">
        <f t="shared" si="15"/>
        <v>44319</v>
      </c>
      <c r="AB42" s="24" t="str">
        <f t="shared" si="16"/>
        <v>Español</v>
      </c>
      <c r="AC42" s="24" t="str">
        <f t="shared" si="17"/>
        <v>Naty</v>
      </c>
      <c r="AD42" s="24" t="str">
        <f t="shared" si="18"/>
        <v>No Aplica</v>
      </c>
      <c r="AE42" s="24" t="str">
        <f t="shared" si="19"/>
        <v>No Aplica</v>
      </c>
      <c r="AF42" s="24" t="str">
        <f t="shared" si="20"/>
        <v>No Aplica</v>
      </c>
      <c r="AG42" s="25">
        <f>+VLOOKUP($P42,Parametros[[nombre]:[Columna1]],5,0)</f>
        <v>32</v>
      </c>
      <c r="AH42" s="25">
        <f t="shared" si="21"/>
        <v>1</v>
      </c>
      <c r="AI42" s="25">
        <f>+VLOOKUP($N42,Territorio[[nombre]:[Columna1]],7,0)</f>
        <v>38</v>
      </c>
      <c r="AJ42" s="25">
        <f>+VLOOKUP(O42,Temporalidad[[nombre]:[Columna1]],7,0)</f>
        <v>1759</v>
      </c>
      <c r="AK42" s="25">
        <f>+VLOOKUP(LEFT($D42,3),Tipo_Gráfico[[id3]:[Tipo Gráfico]],2,0)</f>
        <v>1</v>
      </c>
      <c r="AL42" s="20" t="str">
        <f t="shared" si="22"/>
        <v>ODEPA</v>
      </c>
      <c r="AM42" s="24" t="str">
        <f t="shared" si="22"/>
        <v>No Aplica</v>
      </c>
      <c r="AN42" s="24" t="s">
        <v>25</v>
      </c>
      <c r="AO42" s="24" t="s">
        <v>25</v>
      </c>
      <c r="AP42" s="31">
        <f>VLOOKUP($AC42,Responsables[],3,0)</f>
        <v>6</v>
      </c>
      <c r="AQ42" s="38">
        <f>VLOOKUP($R42,unidad_medida[[#All],[nombre]:[Columna1]],5,0)</f>
        <v>67</v>
      </c>
    </row>
    <row r="43" spans="1:43" x14ac:dyDescent="0.3">
      <c r="A43" s="31" t="str">
        <f t="shared" si="1"/>
        <v>Gráfico 40 FILT: Categoría MUEST: Región | Número de Empleados</v>
      </c>
      <c r="B43" s="39" t="str">
        <f>"https://analytics.zoho.com/open-view/2395394000001886157?ZOHO_CRITERIA=%224.6%22.%22Id_Categor%C3%ADa%22%3D"&amp;Estructura!P1</f>
        <v>https://analytics.zoho.com/open-view/2395394000001886157?ZOHO_CRITERIA=%224.6%22.%22Id_Categor%C3%ADa%22%3D100108002</v>
      </c>
      <c r="C43" s="31">
        <v>58</v>
      </c>
      <c r="D43" s="23" t="s">
        <v>26184</v>
      </c>
      <c r="E43" s="27" t="s">
        <v>9557</v>
      </c>
      <c r="F43" s="27" t="s">
        <v>25643</v>
      </c>
      <c r="G43" s="27" t="s">
        <v>756</v>
      </c>
      <c r="J43" s="27" t="str">
        <f>J21</f>
        <v>Mango</v>
      </c>
      <c r="M43" s="20" t="str">
        <f>"Número de trabajadores dentro de empresas dedicadas al rubro de la agricultura por Región que cultivan "&amp;J43&amp;" durante el período 2018-2020"</f>
        <v>Número de trabajadores dentro de empresas dedicadas al rubro de la agricultura por Región que cultivan Mango durante el período 2018-2020</v>
      </c>
      <c r="N43" s="21" t="str">
        <f t="shared" si="2"/>
        <v>Chile</v>
      </c>
      <c r="O43" s="21" t="str">
        <f t="shared" ref="O43" si="97">+O42</f>
        <v>Periodo 2018-2020</v>
      </c>
      <c r="P43" s="21" t="str">
        <f t="shared" si="4"/>
        <v>Empleados</v>
      </c>
      <c r="Q43" s="36">
        <f>+IF($E43="PRODUCTO",VLOOKUP(J43,Categorias[[Producto]:[Columna1]],9,0)&amp;"000",IF($E43="CATEGORÍA",VLOOKUP(J43,Categorias[[Categoría]:[Columna2]],7,0),$Q$1))</f>
        <v>100108002</v>
      </c>
      <c r="R43" s="21" t="str">
        <f t="shared" si="5"/>
        <v>Empleados</v>
      </c>
      <c r="S43" s="20" t="str">
        <f t="shared" si="86"/>
        <v>Número de Empleados en Empresas que producen Mango</v>
      </c>
      <c r="T43" s="20" t="str">
        <f t="shared" si="6"/>
        <v>Número de trabajadores dentro de empresas dedicadas al rubro de la agricultura por Región que cultivan Mango durante el período 2018-2020</v>
      </c>
      <c r="U43" s="20" t="str">
        <f t="shared" si="36"/>
        <v>Categoría: Mango</v>
      </c>
      <c r="V43" s="20" t="str">
        <f t="shared" si="12"/>
        <v>agricultura, frutas, distribución, internacional, comercio internacional, exportación, producción, kilogramos, empleados, empresas</v>
      </c>
      <c r="W43" s="22" t="str">
        <f t="shared" si="13"/>
        <v>https://analytics.zoho.com/open-view/2395394000001886157?ZOHO_CRITERIA=%224.6%22.%22Id_Categor%C3%ADa%22%3D100108002</v>
      </c>
      <c r="X43" s="20" t="str">
        <f t="shared" si="14"/>
        <v>CHL</v>
      </c>
      <c r="Y43" s="20" t="str">
        <f t="shared" si="7"/>
        <v>Nacional</v>
      </c>
      <c r="Z43" s="20" t="str">
        <f t="shared" si="8"/>
        <v>Gráfico que muestra la Número de trabajadores dentro de empresas dedicadas al rubro de la agricultura por Región que cultivan Mango durante el período 2018-2020 según datos recopilados de los catastros frutícolas efectuados por la ODEPA.</v>
      </c>
      <c r="AA43" s="26">
        <f t="shared" si="15"/>
        <v>44319</v>
      </c>
      <c r="AB43" s="24" t="str">
        <f t="shared" si="16"/>
        <v>Español</v>
      </c>
      <c r="AC43" s="24" t="str">
        <f t="shared" si="17"/>
        <v>Naty</v>
      </c>
      <c r="AD43" s="24" t="str">
        <f t="shared" si="18"/>
        <v>No Aplica</v>
      </c>
      <c r="AE43" s="24" t="str">
        <f t="shared" si="19"/>
        <v>No Aplica</v>
      </c>
      <c r="AF43" s="24" t="str">
        <f t="shared" si="20"/>
        <v>No Aplica</v>
      </c>
      <c r="AG43" s="25">
        <f>+VLOOKUP($P43,Parametros[[nombre]:[Columna1]],5,0)</f>
        <v>32</v>
      </c>
      <c r="AH43" s="25">
        <f t="shared" si="21"/>
        <v>1</v>
      </c>
      <c r="AI43" s="25">
        <f>+VLOOKUP($N43,Territorio[[nombre]:[Columna1]],7,0)</f>
        <v>38</v>
      </c>
      <c r="AJ43" s="25">
        <f>+VLOOKUP(O43,Temporalidad[[nombre]:[Columna1]],7,0)</f>
        <v>1759</v>
      </c>
      <c r="AK43" s="25">
        <f>+VLOOKUP(LEFT($D43,3),Tipo_Gráfico[[id3]:[Tipo Gráfico]],2,0)</f>
        <v>1</v>
      </c>
      <c r="AL43" s="20" t="str">
        <f t="shared" ref="AL43:AO58" si="98">+AL42</f>
        <v>ODEPA</v>
      </c>
      <c r="AM43" s="24" t="str">
        <f t="shared" si="98"/>
        <v>No Aplica</v>
      </c>
      <c r="AN43" s="24" t="str">
        <f t="shared" si="98"/>
        <v>No Aplica</v>
      </c>
      <c r="AO43" s="24" t="str">
        <f t="shared" si="98"/>
        <v>No Aplica</v>
      </c>
      <c r="AP43" s="31">
        <f>VLOOKUP($AC43,Responsables[],3,0)</f>
        <v>6</v>
      </c>
      <c r="AQ43" s="38">
        <f>VLOOKUP($R43,unidad_medida[[#All],[nombre]:[Columna1]],5,0)</f>
        <v>67</v>
      </c>
    </row>
    <row r="44" spans="1:43" x14ac:dyDescent="0.3">
      <c r="A44" s="31" t="str">
        <f t="shared" si="1"/>
        <v>Gráfico 41 FILT: Categoría MUEST: Comuna | Número de Empleados</v>
      </c>
      <c r="B44" s="39" t="str">
        <f>"https://analytics.zoho.com/open-view/2395394000001886383?ZOHO_CRITERIA=%224.6%22.%22Id_Categor%C3%ADa%22%3D"&amp;Estructura!P1</f>
        <v>https://analytics.zoho.com/open-view/2395394000001886383?ZOHO_CRITERIA=%224.6%22.%22Id_Categor%C3%ADa%22%3D100108002</v>
      </c>
      <c r="C44" s="31">
        <v>58</v>
      </c>
      <c r="D44" s="23" t="s">
        <v>26185</v>
      </c>
      <c r="E44" s="27" t="s">
        <v>9557</v>
      </c>
      <c r="F44" s="27" t="s">
        <v>25643</v>
      </c>
      <c r="G44" s="27" t="s">
        <v>1063</v>
      </c>
      <c r="J44" s="27" t="str">
        <f>J43</f>
        <v>Mango</v>
      </c>
      <c r="M44" s="20" t="str">
        <f>"Número de trabajadores dentro de empresas dedicadas al rubro de la agricultura por Comuna que cultivan "&amp;J44&amp;" durante el período 2018-2020"</f>
        <v>Número de trabajadores dentro de empresas dedicadas al rubro de la agricultura por Comuna que cultivan Mango durante el período 2018-2020</v>
      </c>
      <c r="N44" s="21" t="str">
        <f t="shared" si="2"/>
        <v>Chile</v>
      </c>
      <c r="O44" s="21" t="str">
        <f t="shared" ref="O44" si="99">+O43</f>
        <v>Periodo 2018-2020</v>
      </c>
      <c r="P44" s="21" t="str">
        <f t="shared" si="4"/>
        <v>Empleados</v>
      </c>
      <c r="Q44" s="36">
        <f>+IF($E44="PRODUCTO",VLOOKUP(J44,Categorias[[Producto]:[Columna1]],9,0)&amp;"000",IF($E44="CATEGORÍA",VLOOKUP(J44,Categorias[[Categoría]:[Columna2]],7,0),$Q$1))</f>
        <v>100108002</v>
      </c>
      <c r="R44" s="21" t="str">
        <f t="shared" si="5"/>
        <v>Empleados</v>
      </c>
      <c r="S44" s="20" t="str">
        <f t="shared" si="86"/>
        <v>Número de Empleados en Empresas que producen Mango</v>
      </c>
      <c r="T44" s="20" t="str">
        <f t="shared" si="6"/>
        <v>Número de trabajadores dentro de empresas dedicadas al rubro de la agricultura por Comuna que cultivan Mango durante el período 2018-2020</v>
      </c>
      <c r="U44" s="20" t="str">
        <f t="shared" si="36"/>
        <v>Categoría: Mango</v>
      </c>
      <c r="V44" s="20" t="str">
        <f t="shared" si="12"/>
        <v>agricultura, frutas, distribución, internacional, comercio internacional, exportación, producción, kilogramos, empleados, empresas</v>
      </c>
      <c r="W44" s="22" t="str">
        <f t="shared" si="13"/>
        <v>https://analytics.zoho.com/open-view/2395394000001886383?ZOHO_CRITERIA=%224.6%22.%22Id_Categor%C3%ADa%22%3D100108002</v>
      </c>
      <c r="X44" s="20" t="str">
        <f t="shared" si="14"/>
        <v>CHL</v>
      </c>
      <c r="Y44" s="20" t="str">
        <f t="shared" si="7"/>
        <v>Nacional</v>
      </c>
      <c r="Z44" s="20" t="str">
        <f t="shared" si="8"/>
        <v>Gráfico que muestra la Número de trabajadores dentro de empresas dedicadas al rubro de la agricultura por Comuna que cultivan Mango durante el período 2018-2020 según datos recopilados de los catastros frutícolas efectuados por la ODEPA.</v>
      </c>
      <c r="AA44" s="26">
        <f t="shared" si="15"/>
        <v>44319</v>
      </c>
      <c r="AB44" s="24" t="str">
        <f t="shared" si="16"/>
        <v>Español</v>
      </c>
      <c r="AC44" s="24" t="str">
        <f t="shared" si="17"/>
        <v>Naty</v>
      </c>
      <c r="AD44" s="24" t="str">
        <f t="shared" si="18"/>
        <v>No Aplica</v>
      </c>
      <c r="AE44" s="24" t="str">
        <f t="shared" si="19"/>
        <v>No Aplica</v>
      </c>
      <c r="AF44" s="24" t="str">
        <f t="shared" si="20"/>
        <v>No Aplica</v>
      </c>
      <c r="AG44" s="25">
        <f>+VLOOKUP($P44,Parametros[[nombre]:[Columna1]],5,0)</f>
        <v>32</v>
      </c>
      <c r="AH44" s="25">
        <f t="shared" si="21"/>
        <v>1</v>
      </c>
      <c r="AI44" s="25">
        <f>+VLOOKUP($N44,Territorio[[nombre]:[Columna1]],7,0)</f>
        <v>38</v>
      </c>
      <c r="AJ44" s="25">
        <f>+VLOOKUP(O44,Temporalidad[[nombre]:[Columna1]],7,0)</f>
        <v>1759</v>
      </c>
      <c r="AK44" s="25">
        <f>+VLOOKUP(LEFT($D44,3),Tipo_Gráfico[[id3]:[Tipo Gráfico]],2,0)</f>
        <v>1</v>
      </c>
      <c r="AL44" s="20" t="str">
        <f t="shared" si="98"/>
        <v>ODEPA</v>
      </c>
      <c r="AM44" s="24" t="str">
        <f t="shared" si="98"/>
        <v>No Aplica</v>
      </c>
      <c r="AN44" s="24" t="s">
        <v>25</v>
      </c>
      <c r="AO44" s="24" t="s">
        <v>25</v>
      </c>
      <c r="AP44" s="31">
        <f>VLOOKUP($AC44,Responsables[],3,0)</f>
        <v>6</v>
      </c>
      <c r="AQ44" s="38">
        <f>VLOOKUP($R44,unidad_medida[[#All],[nombre]:[Columna1]],5,0)</f>
        <v>67</v>
      </c>
    </row>
    <row r="45" spans="1:43" x14ac:dyDescent="0.3">
      <c r="A45" s="31" t="str">
        <f t="shared" si="1"/>
        <v>Gráfico 42 FILT: Categoría MUEST: Procesamiento | Número de Empleados</v>
      </c>
      <c r="B45" s="39" t="str">
        <f>"https://analytics.zoho.com/open-view/2395394000001894109?ZOHO_CRITERIA=%224.6%22.%22Id_Categor%C3%ADa%22%3D"&amp;Estructura!P1</f>
        <v>https://analytics.zoho.com/open-view/2395394000001894109?ZOHO_CRITERIA=%224.6%22.%22Id_Categor%C3%ADa%22%3D100108002</v>
      </c>
      <c r="C45" s="31">
        <v>58</v>
      </c>
      <c r="D45" s="23" t="s">
        <v>26186</v>
      </c>
      <c r="E45" s="27" t="s">
        <v>9557</v>
      </c>
      <c r="F45" s="27" t="s">
        <v>25643</v>
      </c>
      <c r="G45" s="27" t="s">
        <v>26071</v>
      </c>
      <c r="J45" s="27" t="str">
        <f t="shared" ref="J45:J47" si="100">J44</f>
        <v>Mango</v>
      </c>
      <c r="M45" s="20" t="str">
        <f>"Número de trabajadores dentro de empresas dedicadas al rubro de la agricultura por tipo de procesamiento que cultivan "&amp;J45&amp;" durante el período 2018-2020"</f>
        <v>Número de trabajadores dentro de empresas dedicadas al rubro de la agricultura por tipo de procesamiento que cultivan Mango durante el período 2018-2020</v>
      </c>
      <c r="N45" s="21" t="str">
        <f t="shared" si="2"/>
        <v>Chile</v>
      </c>
      <c r="O45" s="21" t="str">
        <f t="shared" ref="O45" si="101">+O44</f>
        <v>Periodo 2018-2020</v>
      </c>
      <c r="P45" s="21" t="str">
        <f t="shared" si="4"/>
        <v>Empleados</v>
      </c>
      <c r="Q45" s="36">
        <f>+IF($E45="PRODUCTO",VLOOKUP(J45,Categorias[[Producto]:[Columna1]],9,0)&amp;"000",IF($E45="CATEGORÍA",VLOOKUP(J45,Categorias[[Categoría]:[Columna2]],7,0),$Q$1))</f>
        <v>100108002</v>
      </c>
      <c r="R45" s="21" t="str">
        <f t="shared" si="5"/>
        <v>Empleados</v>
      </c>
      <c r="S45" s="20" t="str">
        <f t="shared" si="86"/>
        <v>Número de Empleados en Empresas que producen Mango</v>
      </c>
      <c r="T45" s="20" t="str">
        <f t="shared" si="6"/>
        <v>Número de trabajadores dentro de empresas dedicadas al rubro de la agricultura por tipo de procesamiento que cultivan Mango durante el período 2018-2020</v>
      </c>
      <c r="U45" s="20" t="str">
        <f t="shared" si="36"/>
        <v>Categoría: Mango</v>
      </c>
      <c r="V45" s="20" t="str">
        <f t="shared" si="12"/>
        <v>agricultura, frutas, distribución, internacional, comercio internacional, exportación, producción, kilogramos, empleados, empresas</v>
      </c>
      <c r="W45" s="22" t="str">
        <f t="shared" si="13"/>
        <v>https://analytics.zoho.com/open-view/2395394000001894109?ZOHO_CRITERIA=%224.6%22.%22Id_Categor%C3%ADa%22%3D100108002</v>
      </c>
      <c r="X45" s="20" t="str">
        <f t="shared" si="14"/>
        <v>CHL</v>
      </c>
      <c r="Y45" s="20" t="str">
        <f t="shared" si="7"/>
        <v>Nacional</v>
      </c>
      <c r="Z45" s="20" t="str">
        <f t="shared" si="8"/>
        <v>Gráfico que muestra la Número de trabajadores dentro de empresas dedicadas al rubro de la agricultura por tipo de procesamiento que cultivan Mango durante el período 2018-2020 según datos recopilados de los catastros frutícolas efectuados por la ODEPA.</v>
      </c>
      <c r="AA45" s="26">
        <f t="shared" si="15"/>
        <v>44319</v>
      </c>
      <c r="AB45" s="24" t="str">
        <f t="shared" si="16"/>
        <v>Español</v>
      </c>
      <c r="AC45" s="24" t="str">
        <f t="shared" si="17"/>
        <v>Naty</v>
      </c>
      <c r="AD45" s="24" t="str">
        <f t="shared" si="18"/>
        <v>No Aplica</v>
      </c>
      <c r="AE45" s="24" t="str">
        <f t="shared" si="19"/>
        <v>No Aplica</v>
      </c>
      <c r="AF45" s="24" t="str">
        <f t="shared" si="20"/>
        <v>No Aplica</v>
      </c>
      <c r="AG45" s="25">
        <f>+VLOOKUP($P45,Parametros[[nombre]:[Columna1]],5,0)</f>
        <v>32</v>
      </c>
      <c r="AH45" s="25">
        <f t="shared" si="21"/>
        <v>1</v>
      </c>
      <c r="AI45" s="25">
        <f>+VLOOKUP($N45,Territorio[[nombre]:[Columna1]],7,0)</f>
        <v>38</v>
      </c>
      <c r="AJ45" s="25">
        <f>+VLOOKUP(O45,Temporalidad[[nombre]:[Columna1]],7,0)</f>
        <v>1759</v>
      </c>
      <c r="AK45" s="25">
        <f>+VLOOKUP(LEFT($D45,3),Tipo_Gráfico[[id3]:[Tipo Gráfico]],2,0)</f>
        <v>1</v>
      </c>
      <c r="AL45" s="20" t="str">
        <f t="shared" si="98"/>
        <v>ODEPA</v>
      </c>
      <c r="AM45" s="24" t="str">
        <f t="shared" si="98"/>
        <v>No Aplica</v>
      </c>
      <c r="AN45" s="24" t="str">
        <f t="shared" si="98"/>
        <v>No Aplica</v>
      </c>
      <c r="AO45" s="24" t="str">
        <f t="shared" si="98"/>
        <v>No Aplica</v>
      </c>
      <c r="AP45" s="31">
        <f>VLOOKUP($AC45,Responsables[],3,0)</f>
        <v>6</v>
      </c>
      <c r="AQ45" s="38">
        <f>VLOOKUP($R45,unidad_medida[[#All],[nombre]:[Columna1]],5,0)</f>
        <v>67</v>
      </c>
    </row>
    <row r="46" spans="1:43" x14ac:dyDescent="0.3">
      <c r="A46" s="31" t="str">
        <f t="shared" si="1"/>
        <v>Gráfico 43 FILT: Categoría MUEST: Tipo de Envase | Número de Empleados</v>
      </c>
      <c r="B46" s="39" t="str">
        <f>"https://analytics.zoho.com/open-view/2395394000001894573?ZOHO_CRITERIA=%224.6%22.%22Id_Categor%C3%ADa%22%3D"&amp;Estructura!P1</f>
        <v>https://analytics.zoho.com/open-view/2395394000001894573?ZOHO_CRITERIA=%224.6%22.%22Id_Categor%C3%ADa%22%3D100108002</v>
      </c>
      <c r="C46" s="31">
        <v>58</v>
      </c>
      <c r="D46" s="23" t="s">
        <v>26187</v>
      </c>
      <c r="E46" s="27" t="s">
        <v>9557</v>
      </c>
      <c r="F46" s="27" t="s">
        <v>25643</v>
      </c>
      <c r="G46" s="27" t="s">
        <v>26073</v>
      </c>
      <c r="J46" s="27" t="str">
        <f t="shared" si="100"/>
        <v>Mango</v>
      </c>
      <c r="M46" s="20" t="str">
        <f>"Número de trabajadores dentro de empresas dedicadas al rubro de la agricultura por tipo de envase que cultivan "&amp;J46&amp;" durante el período 2018-2020"</f>
        <v>Número de trabajadores dentro de empresas dedicadas al rubro de la agricultura por tipo de envase que cultivan Mango durante el período 2018-2020</v>
      </c>
      <c r="N46" s="21" t="str">
        <f t="shared" si="2"/>
        <v>Chile</v>
      </c>
      <c r="O46" s="21" t="str">
        <f t="shared" ref="O46" si="102">+O45</f>
        <v>Periodo 2018-2020</v>
      </c>
      <c r="P46" s="21" t="str">
        <f t="shared" si="4"/>
        <v>Empleados</v>
      </c>
      <c r="Q46" s="36">
        <f>+IF($E46="PRODUCTO",VLOOKUP(J46,Categorias[[Producto]:[Columna1]],9,0)&amp;"000",IF($E46="CATEGORÍA",VLOOKUP(J46,Categorias[[Categoría]:[Columna2]],7,0),$Q$1))</f>
        <v>100108002</v>
      </c>
      <c r="R46" s="21" t="str">
        <f t="shared" si="5"/>
        <v>Empleados</v>
      </c>
      <c r="S46" s="20" t="str">
        <f t="shared" si="86"/>
        <v>Número de Empleados en Empresas que producen Mango</v>
      </c>
      <c r="T46" s="20" t="str">
        <f t="shared" si="6"/>
        <v>Número de trabajadores dentro de empresas dedicadas al rubro de la agricultura por tipo de envase que cultivan Mango durante el período 2018-2020</v>
      </c>
      <c r="U46" s="20" t="str">
        <f t="shared" si="36"/>
        <v>Categoría: Mango</v>
      </c>
      <c r="V46" s="20" t="str">
        <f t="shared" si="12"/>
        <v>agricultura, frutas, distribución, internacional, comercio internacional, exportación, producción, kilogramos, empleados, empresas</v>
      </c>
      <c r="W46" s="22" t="str">
        <f t="shared" si="13"/>
        <v>https://analytics.zoho.com/open-view/2395394000001894573?ZOHO_CRITERIA=%224.6%22.%22Id_Categor%C3%ADa%22%3D100108002</v>
      </c>
      <c r="X46" s="20" t="str">
        <f t="shared" si="14"/>
        <v>CHL</v>
      </c>
      <c r="Y46" s="20" t="str">
        <f t="shared" si="7"/>
        <v>Nacional</v>
      </c>
      <c r="Z46" s="20" t="str">
        <f t="shared" si="8"/>
        <v>Gráfico que muestra la Número de trabajadores dentro de empresas dedicadas al rubro de la agricultura por tipo de envase que cultivan Mango durante el período 2018-2020 según datos recopilados de los catastros frutícolas efectuados por la ODEPA.</v>
      </c>
      <c r="AA46" s="26">
        <f t="shared" si="15"/>
        <v>44319</v>
      </c>
      <c r="AB46" s="24" t="str">
        <f t="shared" si="16"/>
        <v>Español</v>
      </c>
      <c r="AC46" s="24" t="str">
        <f t="shared" si="17"/>
        <v>Naty</v>
      </c>
      <c r="AD46" s="24" t="str">
        <f t="shared" si="18"/>
        <v>No Aplica</v>
      </c>
      <c r="AE46" s="24" t="str">
        <f t="shared" si="19"/>
        <v>No Aplica</v>
      </c>
      <c r="AF46" s="24" t="str">
        <f t="shared" si="20"/>
        <v>No Aplica</v>
      </c>
      <c r="AG46" s="25">
        <f>+VLOOKUP($P46,Parametros[[nombre]:[Columna1]],5,0)</f>
        <v>32</v>
      </c>
      <c r="AH46" s="25">
        <f t="shared" si="21"/>
        <v>1</v>
      </c>
      <c r="AI46" s="25">
        <f>+VLOOKUP($N46,Territorio[[nombre]:[Columna1]],7,0)</f>
        <v>38</v>
      </c>
      <c r="AJ46" s="25">
        <f>+VLOOKUP(O46,Temporalidad[[nombre]:[Columna1]],7,0)</f>
        <v>1759</v>
      </c>
      <c r="AK46" s="25">
        <f>+VLOOKUP(LEFT($D46,3),Tipo_Gráfico[[id3]:[Tipo Gráfico]],2,0)</f>
        <v>1</v>
      </c>
      <c r="AL46" s="20" t="str">
        <f t="shared" si="98"/>
        <v>ODEPA</v>
      </c>
      <c r="AM46" s="24" t="str">
        <f t="shared" si="98"/>
        <v>No Aplica</v>
      </c>
      <c r="AN46" s="24" t="s">
        <v>25</v>
      </c>
      <c r="AO46" s="24" t="s">
        <v>25</v>
      </c>
      <c r="AP46" s="31">
        <f>VLOOKUP($AC46,Responsables[],3,0)</f>
        <v>6</v>
      </c>
      <c r="AQ46" s="38">
        <f>VLOOKUP($R46,unidad_medida[[#All],[nombre]:[Columna1]],5,0)</f>
        <v>67</v>
      </c>
    </row>
    <row r="47" spans="1:43" x14ac:dyDescent="0.3">
      <c r="A47" s="31" t="str">
        <f t="shared" si="1"/>
        <v>Gráfico 44 FILT: Categoría MUEST: Destino | Número de Empleados</v>
      </c>
      <c r="B47" s="39" t="str">
        <f>"https://analytics.zoho.com/open-view/2395394000001894853?ZOHO_CRITERIA=%224.6%22.%22Id_Categor%C3%ADa%22%3D"&amp;Estructura!P1</f>
        <v>https://analytics.zoho.com/open-view/2395394000001894853?ZOHO_CRITERIA=%224.6%22.%22Id_Categor%C3%ADa%22%3D100108002</v>
      </c>
      <c r="C47" s="31">
        <v>58</v>
      </c>
      <c r="D47" s="23" t="s">
        <v>26188</v>
      </c>
      <c r="E47" s="27" t="s">
        <v>9557</v>
      </c>
      <c r="F47" s="27" t="s">
        <v>25643</v>
      </c>
      <c r="G47" s="27" t="s">
        <v>26077</v>
      </c>
      <c r="J47" s="27" t="str">
        <f t="shared" si="100"/>
        <v>Mango</v>
      </c>
      <c r="M47" s="20" t="str">
        <f>"Número de trabajadores dentro de empresas dedicadas al rubro de la agricultura por destino que cultivan "&amp;J47&amp;" durante el período 2018-2020"</f>
        <v>Número de trabajadores dentro de empresas dedicadas al rubro de la agricultura por destino que cultivan Mango durante el período 2018-2020</v>
      </c>
      <c r="N47" s="21" t="str">
        <f t="shared" si="2"/>
        <v>Chile</v>
      </c>
      <c r="O47" s="21" t="str">
        <f t="shared" ref="O47" si="103">+O46</f>
        <v>Periodo 2018-2020</v>
      </c>
      <c r="P47" s="21" t="str">
        <f t="shared" si="4"/>
        <v>Empleados</v>
      </c>
      <c r="Q47" s="36">
        <f>+IF($E47="PRODUCTO",VLOOKUP(J47,Categorias[[Producto]:[Columna1]],9,0)&amp;"000",IF($E47="CATEGORÍA",VLOOKUP(J47,Categorias[[Categoría]:[Columna2]],7,0),$Q$1))</f>
        <v>100108002</v>
      </c>
      <c r="R47" s="21" t="str">
        <f t="shared" si="5"/>
        <v>Empleados</v>
      </c>
      <c r="S47" s="20" t="str">
        <f t="shared" si="86"/>
        <v>Número de Empleados en Empresas que producen Mango</v>
      </c>
      <c r="T47" s="20" t="str">
        <f t="shared" si="6"/>
        <v>Número de trabajadores dentro de empresas dedicadas al rubro de la agricultura por destino que cultivan Mango durante el período 2018-2020</v>
      </c>
      <c r="U47" s="20" t="str">
        <f t="shared" si="36"/>
        <v>Categoría: Mango</v>
      </c>
      <c r="V47" s="20" t="str">
        <f t="shared" si="12"/>
        <v>agricultura, frutas, distribución, internacional, comercio internacional, exportación, producción, kilogramos, empleados, empresas</v>
      </c>
      <c r="W47" s="22" t="str">
        <f t="shared" si="13"/>
        <v>https://analytics.zoho.com/open-view/2395394000001894853?ZOHO_CRITERIA=%224.6%22.%22Id_Categor%C3%ADa%22%3D100108002</v>
      </c>
      <c r="X47" s="20" t="str">
        <f t="shared" si="14"/>
        <v>CHL</v>
      </c>
      <c r="Y47" s="20" t="str">
        <f t="shared" si="7"/>
        <v>Nacional</v>
      </c>
      <c r="Z47" s="20" t="str">
        <f t="shared" si="8"/>
        <v>Gráfico que muestra la Número de trabajadores dentro de empresas dedicadas al rubro de la agricultura por destino que cultivan Mango durante el período 2018-2020 según datos recopilados de los catastros frutícolas efectuados por la ODEPA.</v>
      </c>
      <c r="AA47" s="26">
        <f t="shared" si="15"/>
        <v>44319</v>
      </c>
      <c r="AB47" s="24" t="str">
        <f t="shared" si="16"/>
        <v>Español</v>
      </c>
      <c r="AC47" s="24" t="str">
        <f t="shared" si="17"/>
        <v>Naty</v>
      </c>
      <c r="AD47" s="24" t="str">
        <f t="shared" si="18"/>
        <v>No Aplica</v>
      </c>
      <c r="AE47" s="24" t="str">
        <f t="shared" si="19"/>
        <v>No Aplica</v>
      </c>
      <c r="AF47" s="24" t="str">
        <f t="shared" si="20"/>
        <v>No Aplica</v>
      </c>
      <c r="AG47" s="25">
        <f>+VLOOKUP($P47,Parametros[[nombre]:[Columna1]],5,0)</f>
        <v>32</v>
      </c>
      <c r="AH47" s="25">
        <f t="shared" si="21"/>
        <v>1</v>
      </c>
      <c r="AI47" s="25">
        <f>+VLOOKUP($N47,Territorio[[nombre]:[Columna1]],7,0)</f>
        <v>38</v>
      </c>
      <c r="AJ47" s="25">
        <f>+VLOOKUP(O47,Temporalidad[[nombre]:[Columna1]],7,0)</f>
        <v>1759</v>
      </c>
      <c r="AK47" s="25">
        <f>+VLOOKUP(LEFT($D47,3),Tipo_Gráfico[[id3]:[Tipo Gráfico]],2,0)</f>
        <v>1</v>
      </c>
      <c r="AL47" s="20" t="str">
        <f t="shared" si="98"/>
        <v>ODEPA</v>
      </c>
      <c r="AM47" s="24" t="str">
        <f t="shared" si="98"/>
        <v>No Aplica</v>
      </c>
      <c r="AN47" s="24" t="str">
        <f t="shared" si="98"/>
        <v>No Aplica</v>
      </c>
      <c r="AO47" s="24" t="str">
        <f t="shared" si="98"/>
        <v>No Aplica</v>
      </c>
      <c r="AP47" s="31">
        <f>VLOOKUP($AC47,Responsables[],3,0)</f>
        <v>6</v>
      </c>
      <c r="AQ47" s="38">
        <f>VLOOKUP($R47,unidad_medida[[#All],[nombre]:[Columna1]],5,0)</f>
        <v>67</v>
      </c>
    </row>
    <row r="48" spans="1:43" x14ac:dyDescent="0.3">
      <c r="A48" s="31" t="str">
        <f t="shared" si="1"/>
        <v>Gráfico 45 FILT: Nacional MUEST: Región | Cantidad de fruta (kg)</v>
      </c>
      <c r="B48" s="39" t="s">
        <v>27994</v>
      </c>
      <c r="C48" s="31">
        <v>1</v>
      </c>
      <c r="D48" s="23" t="s">
        <v>26189</v>
      </c>
      <c r="E48" s="27" t="s">
        <v>26191</v>
      </c>
      <c r="F48" s="27" t="s">
        <v>26169</v>
      </c>
      <c r="G48" s="27" t="s">
        <v>756</v>
      </c>
      <c r="J48" s="27" t="s">
        <v>756</v>
      </c>
      <c r="M48" s="20" t="str">
        <f>"Cantidad de fruta en kilogramos producida nacionalmente a nivel regional durante el período 2018-2020 "</f>
        <v xml:space="preserve">Cantidad de fruta en kilogramos producida nacionalmente a nivel regional durante el período 2018-2020 </v>
      </c>
      <c r="N48" s="21" t="str">
        <f t="shared" si="2"/>
        <v>Chile</v>
      </c>
      <c r="O48" s="21" t="str">
        <f t="shared" ref="O48" si="104">+O47</f>
        <v>Periodo 2018-2020</v>
      </c>
      <c r="P48" s="21" t="str">
        <f t="shared" si="4"/>
        <v>Volumen</v>
      </c>
      <c r="Q48" s="36">
        <f>+IF($E48="PRODUCTO",VLOOKUP(J48,Categorias[[Producto]:[Columna1]],9,0)&amp;"000",IF($E48="CATEGORÍA",VLOOKUP(J48,Categorias[[Categoría]:[Columna2]],7,0),$Q$1))</f>
        <v>100100000</v>
      </c>
      <c r="R48" s="21" t="str">
        <f t="shared" si="5"/>
        <v>Kilogramo</v>
      </c>
      <c r="S48" s="20" t="s">
        <v>26217</v>
      </c>
      <c r="T48" s="20" t="str">
        <f t="shared" si="6"/>
        <v xml:space="preserve">Cantidad de fruta en kilogramos producida nacionalmente a nivel regional durante el período 2018-2020 </v>
      </c>
      <c r="U48" s="20" t="str">
        <f t="shared" si="36"/>
        <v>Nacional: Región</v>
      </c>
      <c r="V48" s="20" t="str">
        <f t="shared" si="12"/>
        <v>agricultura, frutas, distribución, internacional, comercio internacional, exportación, producción, kilogramos, empleados, empresas</v>
      </c>
      <c r="W48" s="22" t="str">
        <f t="shared" si="13"/>
        <v>https://analytics.zoho.com/open-view/2395394000001449834</v>
      </c>
      <c r="X48" s="20" t="str">
        <f t="shared" si="14"/>
        <v>CHL</v>
      </c>
      <c r="Y48" s="20" t="str">
        <f t="shared" si="7"/>
        <v>Nacional</v>
      </c>
      <c r="Z48" s="20" t="str">
        <f t="shared" si="8"/>
        <v>Gráfico que muestra la Cantidad de fruta en kilogramos producida nacionalmente a nivel regional durante el período 2018-2020  según datos recopilados de los catastros frutícolas efectuados por la ODEPA.</v>
      </c>
      <c r="AA48" s="26">
        <f t="shared" si="15"/>
        <v>44319</v>
      </c>
      <c r="AB48" s="24" t="str">
        <f t="shared" si="16"/>
        <v>Español</v>
      </c>
      <c r="AC48" s="24" t="str">
        <f t="shared" si="17"/>
        <v>Naty</v>
      </c>
      <c r="AD48" s="24" t="str">
        <f t="shared" si="18"/>
        <v>No Aplica</v>
      </c>
      <c r="AE48" s="24" t="str">
        <f t="shared" si="19"/>
        <v>No Aplica</v>
      </c>
      <c r="AF48" s="24" t="str">
        <f t="shared" si="20"/>
        <v>No Aplica</v>
      </c>
      <c r="AG48" s="25">
        <f>+VLOOKUP($P48,Parametros[[nombre]:[Columna1]],5,0)</f>
        <v>107</v>
      </c>
      <c r="AH48" s="25">
        <f t="shared" si="21"/>
        <v>1</v>
      </c>
      <c r="AI48" s="25">
        <f>+VLOOKUP($N48,Territorio[[nombre]:[Columna1]],7,0)</f>
        <v>38</v>
      </c>
      <c r="AJ48" s="25">
        <f>+VLOOKUP(O48,Temporalidad[[nombre]:[Columna1]],7,0)</f>
        <v>1759</v>
      </c>
      <c r="AK48" s="25">
        <f>+VLOOKUP(LEFT($D48,3),Tipo_Gráfico[[id3]:[Tipo Gráfico]],2,0)</f>
        <v>1</v>
      </c>
      <c r="AL48" s="20" t="str">
        <f t="shared" si="98"/>
        <v>ODEPA</v>
      </c>
      <c r="AM48" s="24" t="str">
        <f t="shared" si="98"/>
        <v>No Aplica</v>
      </c>
      <c r="AN48" s="24" t="s">
        <v>25</v>
      </c>
      <c r="AO48" s="24" t="s">
        <v>25</v>
      </c>
      <c r="AP48" s="31">
        <f>VLOOKUP($AC48,Responsables[],3,0)</f>
        <v>6</v>
      </c>
      <c r="AQ48" s="38">
        <f>VLOOKUP($R48,unidad_medida[[#All],[nombre]:[Columna1]],5,0)</f>
        <v>28</v>
      </c>
    </row>
    <row r="49" spans="1:43" x14ac:dyDescent="0.3">
      <c r="A49" s="31" t="str">
        <f t="shared" si="1"/>
        <v>Gráfico 46 FILT: Nacional MUEST: Región | Número de Empleados</v>
      </c>
      <c r="B49" s="39" t="s">
        <v>27995</v>
      </c>
      <c r="C49" s="31">
        <v>1</v>
      </c>
      <c r="D49" s="23" t="s">
        <v>26190</v>
      </c>
      <c r="E49" s="27" t="s">
        <v>26191</v>
      </c>
      <c r="F49" s="27" t="s">
        <v>25643</v>
      </c>
      <c r="G49" s="27" t="s">
        <v>756</v>
      </c>
      <c r="J49" s="27" t="s">
        <v>756</v>
      </c>
      <c r="M49" s="20" t="s">
        <v>28012</v>
      </c>
      <c r="N49" s="21" t="str">
        <f t="shared" si="2"/>
        <v>Chile</v>
      </c>
      <c r="O49" s="21" t="str">
        <f t="shared" ref="O49" si="105">+O48</f>
        <v>Periodo 2018-2020</v>
      </c>
      <c r="P49" s="21" t="str">
        <f t="shared" si="4"/>
        <v>Empleados</v>
      </c>
      <c r="Q49" s="36">
        <f>+IF($E49="PRODUCTO",VLOOKUP(J49,Categorias[[Producto]:[Columna1]],9,0)&amp;"000",IF($E49="CATEGORÍA",VLOOKUP(J49,Categorias[[Categoría]:[Columna2]],7,0),$Q$1))</f>
        <v>100100000</v>
      </c>
      <c r="R49" s="21" t="str">
        <f t="shared" si="5"/>
        <v>Empleados</v>
      </c>
      <c r="S49" s="20" t="s">
        <v>26218</v>
      </c>
      <c r="T49" s="20" t="str">
        <f t="shared" si="6"/>
        <v xml:space="preserve">Número de trabajadores dentro de empresas dedicadas al rubro de la agricultura en Chile según cada Región durante el período 2018-2020 </v>
      </c>
      <c r="U49" s="20" t="str">
        <f t="shared" si="36"/>
        <v>Nacional: Región</v>
      </c>
      <c r="V49" s="20" t="str">
        <f t="shared" si="12"/>
        <v>agricultura, frutas, distribución, internacional, comercio internacional, exportación, producción, kilogramos, empleados, empresas</v>
      </c>
      <c r="W49" s="22" t="str">
        <f t="shared" si="13"/>
        <v>https://analytics.zoho.com/open-view/2395394000001762369</v>
      </c>
      <c r="X49" s="20" t="str">
        <f t="shared" si="14"/>
        <v>CHL</v>
      </c>
      <c r="Y49" s="20" t="str">
        <f t="shared" si="7"/>
        <v>Nacional</v>
      </c>
      <c r="Z49" s="20" t="str">
        <f t="shared" si="8"/>
        <v>Gráfico que muestra la Número de trabajadores dentro de empresas dedicadas al rubro de la agricultura en Chile según cada Región durante el período 2018-2020  según datos recopilados de los catastros frutícolas efectuados por la ODEPA.</v>
      </c>
      <c r="AA49" s="26">
        <f t="shared" si="15"/>
        <v>44319</v>
      </c>
      <c r="AB49" s="24" t="str">
        <f t="shared" si="16"/>
        <v>Español</v>
      </c>
      <c r="AC49" s="24" t="str">
        <f t="shared" si="17"/>
        <v>Naty</v>
      </c>
      <c r="AD49" s="24" t="str">
        <f t="shared" si="18"/>
        <v>No Aplica</v>
      </c>
      <c r="AE49" s="24" t="str">
        <f t="shared" si="19"/>
        <v>No Aplica</v>
      </c>
      <c r="AF49" s="24" t="str">
        <f t="shared" si="20"/>
        <v>No Aplica</v>
      </c>
      <c r="AG49" s="25">
        <f>+VLOOKUP($P49,Parametros[[nombre]:[Columna1]],5,0)</f>
        <v>32</v>
      </c>
      <c r="AH49" s="25">
        <f t="shared" si="21"/>
        <v>1</v>
      </c>
      <c r="AI49" s="25">
        <f>+VLOOKUP($N49,Territorio[[nombre]:[Columna1]],7,0)</f>
        <v>38</v>
      </c>
      <c r="AJ49" s="25">
        <f>+VLOOKUP(O49,Temporalidad[[nombre]:[Columna1]],7,0)</f>
        <v>1759</v>
      </c>
      <c r="AK49" s="25">
        <f>+VLOOKUP(LEFT($D49,3),Tipo_Gráfico[[id3]:[Tipo Gráfico]],2,0)</f>
        <v>1</v>
      </c>
      <c r="AL49" s="20" t="str">
        <f t="shared" si="98"/>
        <v>ODEPA</v>
      </c>
      <c r="AM49" s="24" t="str">
        <f t="shared" si="98"/>
        <v>No Aplica</v>
      </c>
      <c r="AN49" s="24" t="str">
        <f t="shared" si="98"/>
        <v>No Aplica</v>
      </c>
      <c r="AO49" s="24" t="str">
        <f t="shared" si="98"/>
        <v>No Aplica</v>
      </c>
      <c r="AP49" s="31">
        <f>VLOOKUP($AC49,Responsables[],3,0)</f>
        <v>6</v>
      </c>
      <c r="AQ49" s="38">
        <f>VLOOKUP($R49,unidad_medida[[#All],[nombre]:[Columna1]],5,0)</f>
        <v>67</v>
      </c>
    </row>
    <row r="50" spans="1:43" x14ac:dyDescent="0.3">
      <c r="A50" s="31" t="str">
        <f t="shared" si="1"/>
        <v>Gráfico 47 FILT: Nacional MUEST: Producto | Cantidad de fruta (kg)</v>
      </c>
      <c r="B50" s="39" t="s">
        <v>27996</v>
      </c>
      <c r="C50" s="31">
        <v>1</v>
      </c>
      <c r="D50" s="23" t="s">
        <v>26192</v>
      </c>
      <c r="E50" s="27" t="s">
        <v>26191</v>
      </c>
      <c r="F50" s="27" t="s">
        <v>26169</v>
      </c>
      <c r="G50" s="27" t="s">
        <v>9554</v>
      </c>
      <c r="J50" s="27" t="s">
        <v>9554</v>
      </c>
      <c r="M50" s="20" t="str">
        <f>"Cantidad de fruta en kilogramos producida nacionalmente según tipo de cultivo durante el período 2018-2020 "</f>
        <v xml:space="preserve">Cantidad de fruta en kilogramos producida nacionalmente según tipo de cultivo durante el período 2018-2020 </v>
      </c>
      <c r="N50" s="21" t="str">
        <f t="shared" si="2"/>
        <v>Chile</v>
      </c>
      <c r="O50" s="21" t="str">
        <f t="shared" ref="O50" si="106">+O49</f>
        <v>Periodo 2018-2020</v>
      </c>
      <c r="P50" s="21" t="str">
        <f t="shared" si="4"/>
        <v>Volumen</v>
      </c>
      <c r="Q50" s="36">
        <f>+IF($E50="PRODUCTO",VLOOKUP(J50,Categorias[[Producto]:[Columna1]],9,0)&amp;"000",IF($E50="CATEGORÍA",VLOOKUP(J50,Categorias[[Categoría]:[Columna2]],7,0),$Q$1))</f>
        <v>100100000</v>
      </c>
      <c r="R50" s="21" t="str">
        <f t="shared" si="5"/>
        <v>Kilogramo</v>
      </c>
      <c r="S50" s="20" t="s">
        <v>26217</v>
      </c>
      <c r="T50" s="20" t="str">
        <f t="shared" si="6"/>
        <v xml:space="preserve">Cantidad de fruta en kilogramos producida nacionalmente según tipo de cultivo durante el período 2018-2020 </v>
      </c>
      <c r="U50" s="20" t="str">
        <f t="shared" si="36"/>
        <v>Nacional: Producto</v>
      </c>
      <c r="V50" s="20" t="str">
        <f t="shared" si="12"/>
        <v>agricultura, frutas, distribución, internacional, comercio internacional, exportación, producción, kilogramos, empleados, empresas</v>
      </c>
      <c r="W50" s="22" t="str">
        <f t="shared" si="13"/>
        <v>https://analytics.zoho.com/open-view/2395394000001900087</v>
      </c>
      <c r="X50" s="20" t="str">
        <f t="shared" si="14"/>
        <v>CHL</v>
      </c>
      <c r="Y50" s="20" t="str">
        <f t="shared" si="7"/>
        <v>Nacional</v>
      </c>
      <c r="Z50" s="20" t="str">
        <f t="shared" si="8"/>
        <v>Gráfico que muestra la Cantidad de fruta en kilogramos producida nacionalmente según tipo de cultivo durante el período 2018-2020  según datos recopilados de los catastros frutícolas efectuados por la ODEPA.</v>
      </c>
      <c r="AA50" s="26">
        <f t="shared" si="15"/>
        <v>44319</v>
      </c>
      <c r="AB50" s="24" t="str">
        <f t="shared" si="16"/>
        <v>Español</v>
      </c>
      <c r="AC50" s="24" t="str">
        <f t="shared" si="17"/>
        <v>Naty</v>
      </c>
      <c r="AD50" s="24" t="str">
        <f t="shared" si="18"/>
        <v>No Aplica</v>
      </c>
      <c r="AE50" s="24" t="str">
        <f t="shared" si="19"/>
        <v>No Aplica</v>
      </c>
      <c r="AF50" s="24" t="str">
        <f t="shared" si="20"/>
        <v>No Aplica</v>
      </c>
      <c r="AG50" s="25">
        <f>+VLOOKUP($P50,Parametros[[nombre]:[Columna1]],5,0)</f>
        <v>107</v>
      </c>
      <c r="AH50" s="25">
        <f t="shared" si="21"/>
        <v>1</v>
      </c>
      <c r="AI50" s="25">
        <f>+VLOOKUP($N50,Territorio[[nombre]:[Columna1]],7,0)</f>
        <v>38</v>
      </c>
      <c r="AJ50" s="25">
        <f>+VLOOKUP(O50,Temporalidad[[nombre]:[Columna1]],7,0)</f>
        <v>1759</v>
      </c>
      <c r="AK50" s="25">
        <f>+VLOOKUP(LEFT($D50,3),Tipo_Gráfico[[id3]:[Tipo Gráfico]],2,0)</f>
        <v>1</v>
      </c>
      <c r="AL50" s="20" t="str">
        <f t="shared" si="98"/>
        <v>ODEPA</v>
      </c>
      <c r="AM50" s="24" t="str">
        <f t="shared" si="98"/>
        <v>No Aplica</v>
      </c>
      <c r="AN50" s="24" t="s">
        <v>25</v>
      </c>
      <c r="AO50" s="24" t="s">
        <v>25</v>
      </c>
      <c r="AP50" s="31">
        <f>VLOOKUP($AC50,Responsables[],3,0)</f>
        <v>6</v>
      </c>
      <c r="AQ50" s="38">
        <f>VLOOKUP($R50,unidad_medida[[#All],[nombre]:[Columna1]],5,0)</f>
        <v>28</v>
      </c>
    </row>
    <row r="51" spans="1:43" x14ac:dyDescent="0.3">
      <c r="A51" s="31" t="str">
        <f t="shared" si="1"/>
        <v>Gráfico 48 FILT: Nacional MUEST: Categoría | Cantidad de fruta (kg)</v>
      </c>
      <c r="B51" s="39" t="s">
        <v>27997</v>
      </c>
      <c r="C51" s="31">
        <v>1</v>
      </c>
      <c r="D51" s="23" t="s">
        <v>26193</v>
      </c>
      <c r="E51" s="27" t="s">
        <v>26191</v>
      </c>
      <c r="F51" s="27" t="s">
        <v>26169</v>
      </c>
      <c r="G51" s="27" t="s">
        <v>9557</v>
      </c>
      <c r="J51" s="27" t="s">
        <v>9557</v>
      </c>
      <c r="M51" s="20" t="str">
        <f>"Cantidad de fruta en kilogramos producida nacionalmente según tipo de cultivo durante el período 2018-2020 "</f>
        <v xml:space="preserve">Cantidad de fruta en kilogramos producida nacionalmente según tipo de cultivo durante el período 2018-2020 </v>
      </c>
      <c r="N51" s="21" t="str">
        <f t="shared" si="2"/>
        <v>Chile</v>
      </c>
      <c r="O51" s="21" t="str">
        <f t="shared" ref="O51" si="107">+O50</f>
        <v>Periodo 2018-2020</v>
      </c>
      <c r="P51" s="21" t="str">
        <f t="shared" si="4"/>
        <v>Volumen</v>
      </c>
      <c r="Q51" s="36">
        <f>+IF($E51="PRODUCTO",VLOOKUP(J51,Categorias[[Producto]:[Columna1]],9,0)&amp;"000",IF($E51="CATEGORÍA",VLOOKUP(J51,Categorias[[Categoría]:[Columna2]],7,0),$Q$1))</f>
        <v>100100000</v>
      </c>
      <c r="R51" s="21" t="str">
        <f t="shared" si="5"/>
        <v>Kilogramo</v>
      </c>
      <c r="S51" s="20" t="s">
        <v>26217</v>
      </c>
      <c r="T51" s="20" t="str">
        <f t="shared" si="6"/>
        <v xml:space="preserve">Cantidad de fruta en kilogramos producida nacionalmente según tipo de cultivo durante el período 2018-2020 </v>
      </c>
      <c r="U51" s="20" t="str">
        <f t="shared" si="36"/>
        <v>Nacional: Categoría</v>
      </c>
      <c r="V51" s="20" t="str">
        <f t="shared" si="12"/>
        <v>agricultura, frutas, distribución, internacional, comercio internacional, exportación, producción, kilogramos, empleados, empresas</v>
      </c>
      <c r="W51" s="22" t="str">
        <f t="shared" si="13"/>
        <v>https://analytics.zoho.com/open-view/2395394000001900317</v>
      </c>
      <c r="X51" s="20" t="str">
        <f t="shared" si="14"/>
        <v>CHL</v>
      </c>
      <c r="Y51" s="20" t="str">
        <f t="shared" si="7"/>
        <v>Nacional</v>
      </c>
      <c r="Z51" s="20" t="str">
        <f t="shared" si="8"/>
        <v>Gráfico que muestra la Cantidad de fruta en kilogramos producida nacionalmente según tipo de cultivo durante el período 2018-2020  según datos recopilados de los catastros frutícolas efectuados por la ODEPA.</v>
      </c>
      <c r="AA51" s="26">
        <f t="shared" si="15"/>
        <v>44319</v>
      </c>
      <c r="AB51" s="24" t="str">
        <f t="shared" si="16"/>
        <v>Español</v>
      </c>
      <c r="AC51" s="24" t="str">
        <f t="shared" si="17"/>
        <v>Naty</v>
      </c>
      <c r="AD51" s="24" t="str">
        <f t="shared" si="18"/>
        <v>No Aplica</v>
      </c>
      <c r="AE51" s="24" t="str">
        <f t="shared" si="19"/>
        <v>No Aplica</v>
      </c>
      <c r="AF51" s="24" t="str">
        <f t="shared" si="20"/>
        <v>No Aplica</v>
      </c>
      <c r="AG51" s="25">
        <f>+VLOOKUP($P51,Parametros[[nombre]:[Columna1]],5,0)</f>
        <v>107</v>
      </c>
      <c r="AH51" s="25">
        <f t="shared" si="21"/>
        <v>1</v>
      </c>
      <c r="AI51" s="25">
        <f>+VLOOKUP($N51,Territorio[[nombre]:[Columna1]],7,0)</f>
        <v>38</v>
      </c>
      <c r="AJ51" s="25">
        <f>+VLOOKUP(O51,Temporalidad[[nombre]:[Columna1]],7,0)</f>
        <v>1759</v>
      </c>
      <c r="AK51" s="25">
        <f>+VLOOKUP(LEFT($D51,3),Tipo_Gráfico[[id3]:[Tipo Gráfico]],2,0)</f>
        <v>1</v>
      </c>
      <c r="AL51" s="20" t="str">
        <f t="shared" si="98"/>
        <v>ODEPA</v>
      </c>
      <c r="AM51" s="24" t="str">
        <f t="shared" si="98"/>
        <v>No Aplica</v>
      </c>
      <c r="AN51" s="24" t="str">
        <f t="shared" si="98"/>
        <v>No Aplica</v>
      </c>
      <c r="AO51" s="24" t="str">
        <f t="shared" si="98"/>
        <v>No Aplica</v>
      </c>
      <c r="AP51" s="31">
        <f>VLOOKUP($AC51,Responsables[],3,0)</f>
        <v>6</v>
      </c>
      <c r="AQ51" s="38">
        <f>VLOOKUP($R51,unidad_medida[[#All],[nombre]:[Columna1]],5,0)</f>
        <v>28</v>
      </c>
    </row>
    <row r="52" spans="1:43" x14ac:dyDescent="0.3">
      <c r="A52" s="31" t="str">
        <f t="shared" si="1"/>
        <v>Gráfico 49 FILT: Nacional MUEST: Procesamiento | Cantidad de fruta (kg)</v>
      </c>
      <c r="B52" s="39" t="s">
        <v>27998</v>
      </c>
      <c r="C52" s="31">
        <v>1</v>
      </c>
      <c r="D52" s="23" t="s">
        <v>26194</v>
      </c>
      <c r="E52" s="27" t="s">
        <v>26191</v>
      </c>
      <c r="F52" s="27" t="s">
        <v>26169</v>
      </c>
      <c r="G52" s="27" t="s">
        <v>26071</v>
      </c>
      <c r="J52" s="27" t="s">
        <v>26071</v>
      </c>
      <c r="M52" s="20" t="str">
        <f>"Cantidad de fruta en kilogramos producida nacionalmente según tipo de procesamiento durante el período 2018-2020 "</f>
        <v xml:space="preserve">Cantidad de fruta en kilogramos producida nacionalmente según tipo de procesamiento durante el período 2018-2020 </v>
      </c>
      <c r="N52" s="21" t="str">
        <f t="shared" si="2"/>
        <v>Chile</v>
      </c>
      <c r="O52" s="21" t="str">
        <f t="shared" ref="O52" si="108">+O51</f>
        <v>Periodo 2018-2020</v>
      </c>
      <c r="P52" s="21" t="str">
        <f t="shared" si="4"/>
        <v>Volumen</v>
      </c>
      <c r="Q52" s="36">
        <f>+IF($E52="PRODUCTO",VLOOKUP(J52,Categorias[[Producto]:[Columna1]],9,0)&amp;"000",IF($E52="CATEGORÍA",VLOOKUP(J52,Categorias[[Categoría]:[Columna2]],7,0),$Q$1))</f>
        <v>100100000</v>
      </c>
      <c r="R52" s="21" t="str">
        <f t="shared" si="5"/>
        <v>Kilogramo</v>
      </c>
      <c r="S52" s="20" t="s">
        <v>26217</v>
      </c>
      <c r="T52" s="20" t="str">
        <f t="shared" si="6"/>
        <v xml:space="preserve">Cantidad de fruta en kilogramos producida nacionalmente según tipo de procesamiento durante el período 2018-2020 </v>
      </c>
      <c r="U52" s="20" t="str">
        <f t="shared" si="36"/>
        <v>Nacional: Procesamiento</v>
      </c>
      <c r="V52" s="20" t="str">
        <f t="shared" si="12"/>
        <v>agricultura, frutas, distribución, internacional, comercio internacional, exportación, producción, kilogramos, empleados, empresas</v>
      </c>
      <c r="W52" s="22" t="str">
        <f t="shared" si="13"/>
        <v>https://analytics.zoho.com/open-view/2395394000001900575</v>
      </c>
      <c r="X52" s="20" t="str">
        <f t="shared" si="14"/>
        <v>CHL</v>
      </c>
      <c r="Y52" s="20" t="str">
        <f t="shared" si="7"/>
        <v>Nacional</v>
      </c>
      <c r="Z52" s="20" t="str">
        <f t="shared" si="8"/>
        <v>Gráfico que muestra la Cantidad de fruta en kilogramos producida nacionalmente según tipo de procesamiento durante el período 2018-2020  según datos recopilados de los catastros frutícolas efectuados por la ODEPA.</v>
      </c>
      <c r="AA52" s="26">
        <f t="shared" si="15"/>
        <v>44319</v>
      </c>
      <c r="AB52" s="24" t="str">
        <f t="shared" si="16"/>
        <v>Español</v>
      </c>
      <c r="AC52" s="24" t="str">
        <f t="shared" si="17"/>
        <v>Naty</v>
      </c>
      <c r="AD52" s="24" t="str">
        <f t="shared" si="18"/>
        <v>No Aplica</v>
      </c>
      <c r="AE52" s="24" t="str">
        <f t="shared" si="19"/>
        <v>No Aplica</v>
      </c>
      <c r="AF52" s="24" t="str">
        <f t="shared" si="20"/>
        <v>No Aplica</v>
      </c>
      <c r="AG52" s="25">
        <f>+VLOOKUP($P52,Parametros[[nombre]:[Columna1]],5,0)</f>
        <v>107</v>
      </c>
      <c r="AH52" s="25">
        <f t="shared" si="21"/>
        <v>1</v>
      </c>
      <c r="AI52" s="25">
        <f>+VLOOKUP($N52,Territorio[[nombre]:[Columna1]],7,0)</f>
        <v>38</v>
      </c>
      <c r="AJ52" s="25">
        <f>+VLOOKUP(O52,Temporalidad[[nombre]:[Columna1]],7,0)</f>
        <v>1759</v>
      </c>
      <c r="AK52" s="25">
        <f>+VLOOKUP(LEFT($D52,3),Tipo_Gráfico[[id3]:[Tipo Gráfico]],2,0)</f>
        <v>1</v>
      </c>
      <c r="AL52" s="20" t="str">
        <f t="shared" si="98"/>
        <v>ODEPA</v>
      </c>
      <c r="AM52" s="24" t="str">
        <f t="shared" si="98"/>
        <v>No Aplica</v>
      </c>
      <c r="AN52" s="24" t="s">
        <v>25</v>
      </c>
      <c r="AO52" s="24" t="s">
        <v>25</v>
      </c>
      <c r="AP52" s="31">
        <f>VLOOKUP($AC52,Responsables[],3,0)</f>
        <v>6</v>
      </c>
      <c r="AQ52" s="38">
        <f>VLOOKUP($R52,unidad_medida[[#All],[nombre]:[Columna1]],5,0)</f>
        <v>28</v>
      </c>
    </row>
    <row r="53" spans="1:43" x14ac:dyDescent="0.3">
      <c r="A53" s="31" t="str">
        <f t="shared" si="1"/>
        <v>Gráfico 50 FILT: Nacional MUEST: Tipo de Envase | Cantidad de fruta (kg)</v>
      </c>
      <c r="B53" s="39" t="s">
        <v>27999</v>
      </c>
      <c r="C53" s="31">
        <v>1</v>
      </c>
      <c r="D53" s="23" t="s">
        <v>26195</v>
      </c>
      <c r="E53" s="27" t="s">
        <v>26191</v>
      </c>
      <c r="F53" s="27" t="s">
        <v>26169</v>
      </c>
      <c r="G53" s="27" t="s">
        <v>26073</v>
      </c>
      <c r="J53" s="27" t="s">
        <v>26073</v>
      </c>
      <c r="M53" s="20" t="str">
        <f>"Cantidad de fruta en kilogramos producida nacionalmente según tipo de envase durante el período 2018-2020 "</f>
        <v xml:space="preserve">Cantidad de fruta en kilogramos producida nacionalmente según tipo de envase durante el período 2018-2020 </v>
      </c>
      <c r="N53" s="21" t="str">
        <f t="shared" si="2"/>
        <v>Chile</v>
      </c>
      <c r="O53" s="21" t="str">
        <f t="shared" ref="O53" si="109">+O52</f>
        <v>Periodo 2018-2020</v>
      </c>
      <c r="P53" s="21" t="str">
        <f t="shared" si="4"/>
        <v>Volumen</v>
      </c>
      <c r="Q53" s="36">
        <f>+IF($E53="PRODUCTO",VLOOKUP(J53,Categorias[[Producto]:[Columna1]],9,0)&amp;"000",IF($E53="CATEGORÍA",VLOOKUP(J53,Categorias[[Categoría]:[Columna2]],7,0),$Q$1))</f>
        <v>100100000</v>
      </c>
      <c r="R53" s="21" t="str">
        <f t="shared" si="5"/>
        <v>Kilogramo</v>
      </c>
      <c r="S53" s="20" t="s">
        <v>26217</v>
      </c>
      <c r="T53" s="20" t="str">
        <f t="shared" si="6"/>
        <v xml:space="preserve">Cantidad de fruta en kilogramos producida nacionalmente según tipo de envase durante el período 2018-2020 </v>
      </c>
      <c r="U53" s="20" t="str">
        <f t="shared" si="36"/>
        <v>Nacional: Tipo de Envase</v>
      </c>
      <c r="V53" s="20" t="str">
        <f t="shared" si="12"/>
        <v>agricultura, frutas, distribución, internacional, comercio internacional, exportación, producción, kilogramos, empleados, empresas</v>
      </c>
      <c r="W53" s="22" t="str">
        <f t="shared" si="13"/>
        <v>https://analytics.zoho.com/open-view/2395394000001771079</v>
      </c>
      <c r="X53" s="20" t="str">
        <f t="shared" si="14"/>
        <v>CHL</v>
      </c>
      <c r="Y53" s="20" t="str">
        <f t="shared" si="7"/>
        <v>Nacional</v>
      </c>
      <c r="Z53" s="20" t="str">
        <f t="shared" si="8"/>
        <v>Gráfico que muestra la Cantidad de fruta en kilogramos producida nacionalmente según tipo de envase durante el período 2018-2020  según datos recopilados de los catastros frutícolas efectuados por la ODEPA.</v>
      </c>
      <c r="AA53" s="26">
        <f t="shared" si="15"/>
        <v>44319</v>
      </c>
      <c r="AB53" s="24" t="str">
        <f t="shared" si="16"/>
        <v>Español</v>
      </c>
      <c r="AC53" s="24" t="str">
        <f t="shared" si="17"/>
        <v>Naty</v>
      </c>
      <c r="AD53" s="24" t="str">
        <f t="shared" si="18"/>
        <v>No Aplica</v>
      </c>
      <c r="AE53" s="24" t="str">
        <f t="shared" si="19"/>
        <v>No Aplica</v>
      </c>
      <c r="AF53" s="24" t="str">
        <f t="shared" si="20"/>
        <v>No Aplica</v>
      </c>
      <c r="AG53" s="25">
        <f>+VLOOKUP($P53,Parametros[[nombre]:[Columna1]],5,0)</f>
        <v>107</v>
      </c>
      <c r="AH53" s="25">
        <f t="shared" si="21"/>
        <v>1</v>
      </c>
      <c r="AI53" s="25">
        <f>+VLOOKUP($N53,Territorio[[nombre]:[Columna1]],7,0)</f>
        <v>38</v>
      </c>
      <c r="AJ53" s="25">
        <f>+VLOOKUP(O53,Temporalidad[[nombre]:[Columna1]],7,0)</f>
        <v>1759</v>
      </c>
      <c r="AK53" s="25">
        <f>+VLOOKUP(LEFT($D53,3),Tipo_Gráfico[[id3]:[Tipo Gráfico]],2,0)</f>
        <v>1</v>
      </c>
      <c r="AL53" s="20" t="str">
        <f t="shared" si="98"/>
        <v>ODEPA</v>
      </c>
      <c r="AM53" s="24" t="str">
        <f t="shared" si="98"/>
        <v>No Aplica</v>
      </c>
      <c r="AN53" s="24" t="str">
        <f t="shared" si="98"/>
        <v>No Aplica</v>
      </c>
      <c r="AO53" s="24" t="str">
        <f t="shared" si="98"/>
        <v>No Aplica</v>
      </c>
      <c r="AP53" s="31">
        <f>VLOOKUP($AC53,Responsables[],3,0)</f>
        <v>6</v>
      </c>
      <c r="AQ53" s="38">
        <f>VLOOKUP($R53,unidad_medida[[#All],[nombre]:[Columna1]],5,0)</f>
        <v>28</v>
      </c>
    </row>
    <row r="54" spans="1:43" x14ac:dyDescent="0.3">
      <c r="A54" s="31" t="str">
        <f t="shared" si="1"/>
        <v>Gráfico 51 FILT: Nacional MUEST: Destino | Cantidad de fruta (kg)</v>
      </c>
      <c r="B54" s="39" t="s">
        <v>28000</v>
      </c>
      <c r="C54" s="31">
        <v>1</v>
      </c>
      <c r="D54" s="23" t="s">
        <v>26196</v>
      </c>
      <c r="E54" s="27" t="s">
        <v>26191</v>
      </c>
      <c r="F54" s="27" t="s">
        <v>26169</v>
      </c>
      <c r="G54" s="27" t="s">
        <v>26077</v>
      </c>
      <c r="J54" s="27" t="s">
        <v>26077</v>
      </c>
      <c r="M54" s="20" t="s">
        <v>28013</v>
      </c>
      <c r="N54" s="21" t="str">
        <f t="shared" si="2"/>
        <v>Chile</v>
      </c>
      <c r="O54" s="21" t="str">
        <f t="shared" ref="O54" si="110">+O53</f>
        <v>Periodo 2018-2020</v>
      </c>
      <c r="P54" s="21" t="str">
        <f t="shared" si="4"/>
        <v>Volumen</v>
      </c>
      <c r="Q54" s="36">
        <f>+IF($E54="PRODUCTO",VLOOKUP(J54,Categorias[[Producto]:[Columna1]],9,0)&amp;"000",IF($E54="CATEGORÍA",VLOOKUP(J54,Categorias[[Categoría]:[Columna2]],7,0),$Q$1))</f>
        <v>100100000</v>
      </c>
      <c r="R54" s="21" t="str">
        <f t="shared" si="5"/>
        <v>Kilogramo</v>
      </c>
      <c r="S54" s="20" t="s">
        <v>26217</v>
      </c>
      <c r="T54" s="20" t="str">
        <f t="shared" si="6"/>
        <v xml:space="preserve">Cantidad de fruta en kilogramos producida nacionalmente según destino al que se dirigen las frutas durante el período 2018-2020 </v>
      </c>
      <c r="U54" s="20" t="str">
        <f t="shared" si="36"/>
        <v>Nacional: Destino</v>
      </c>
      <c r="V54" s="20" t="str">
        <f t="shared" si="12"/>
        <v>agricultura, frutas, distribución, internacional, comercio internacional, exportación, producción, kilogramos, empleados, empresas</v>
      </c>
      <c r="W54" s="22" t="str">
        <f t="shared" si="13"/>
        <v>https://analytics.zoho.com/open-view/2395394000001905101</v>
      </c>
      <c r="X54" s="20" t="str">
        <f t="shared" si="14"/>
        <v>CHL</v>
      </c>
      <c r="Y54" s="20" t="str">
        <f t="shared" si="7"/>
        <v>Nacional</v>
      </c>
      <c r="Z54" s="20" t="str">
        <f t="shared" si="8"/>
        <v>Gráfico que muestra la Cantidad de fruta en kilogramos producida nacionalmente según destino al que se dirigen las frutas durante el período 2018-2020  según datos recopilados de los catastros frutícolas efectuados por la ODEPA.</v>
      </c>
      <c r="AA54" s="26">
        <f t="shared" si="15"/>
        <v>44319</v>
      </c>
      <c r="AB54" s="24" t="str">
        <f t="shared" si="16"/>
        <v>Español</v>
      </c>
      <c r="AC54" s="24" t="str">
        <f t="shared" si="17"/>
        <v>Naty</v>
      </c>
      <c r="AD54" s="24" t="str">
        <f t="shared" si="18"/>
        <v>No Aplica</v>
      </c>
      <c r="AE54" s="24" t="str">
        <f t="shared" si="19"/>
        <v>No Aplica</v>
      </c>
      <c r="AF54" s="24" t="str">
        <f t="shared" si="20"/>
        <v>No Aplica</v>
      </c>
      <c r="AG54" s="25">
        <f>+VLOOKUP($P54,Parametros[[nombre]:[Columna1]],5,0)</f>
        <v>107</v>
      </c>
      <c r="AH54" s="25">
        <f t="shared" si="21"/>
        <v>1</v>
      </c>
      <c r="AI54" s="25">
        <f>+VLOOKUP($N54,Territorio[[nombre]:[Columna1]],7,0)</f>
        <v>38</v>
      </c>
      <c r="AJ54" s="25">
        <f>+VLOOKUP(O54,Temporalidad[[nombre]:[Columna1]],7,0)</f>
        <v>1759</v>
      </c>
      <c r="AK54" s="25">
        <f>+VLOOKUP(LEFT($D54,3),Tipo_Gráfico[[id3]:[Tipo Gráfico]],2,0)</f>
        <v>1</v>
      </c>
      <c r="AL54" s="20" t="str">
        <f t="shared" si="98"/>
        <v>ODEPA</v>
      </c>
      <c r="AM54" s="24" t="str">
        <f t="shared" si="98"/>
        <v>No Aplica</v>
      </c>
      <c r="AN54" s="24" t="s">
        <v>25</v>
      </c>
      <c r="AO54" s="24" t="s">
        <v>25</v>
      </c>
      <c r="AP54" s="31">
        <f>VLOOKUP($AC54,Responsables[],3,0)</f>
        <v>6</v>
      </c>
      <c r="AQ54" s="38">
        <f>VLOOKUP($R54,unidad_medida[[#All],[nombre]:[Columna1]],5,0)</f>
        <v>28</v>
      </c>
    </row>
    <row r="55" spans="1:43" x14ac:dyDescent="0.3">
      <c r="A55" s="31" t="str">
        <f t="shared" si="1"/>
        <v>Gráfico 52 FILT: Nacional MUEST: Producto | Número de Empleados</v>
      </c>
      <c r="B55" s="39" t="s">
        <v>28001</v>
      </c>
      <c r="C55" s="31">
        <v>1</v>
      </c>
      <c r="D55" s="23" t="s">
        <v>26197</v>
      </c>
      <c r="E55" s="27" t="s">
        <v>26191</v>
      </c>
      <c r="F55" s="27" t="s">
        <v>25643</v>
      </c>
      <c r="G55" s="27" t="s">
        <v>9554</v>
      </c>
      <c r="J55" s="27" t="s">
        <v>9554</v>
      </c>
      <c r="M55" s="20" t="s">
        <v>28014</v>
      </c>
      <c r="N55" s="21" t="str">
        <f t="shared" si="2"/>
        <v>Chile</v>
      </c>
      <c r="O55" s="21" t="str">
        <f t="shared" ref="O55" si="111">+O54</f>
        <v>Periodo 2018-2020</v>
      </c>
      <c r="P55" s="21" t="str">
        <f t="shared" si="4"/>
        <v>Empleados</v>
      </c>
      <c r="Q55" s="36">
        <f>+IF($E55="PRODUCTO",VLOOKUP(J55,Categorias[[Producto]:[Columna1]],9,0)&amp;"000",IF($E55="CATEGORÍA",VLOOKUP(J55,Categorias[[Categoría]:[Columna2]],7,0),$Q$1))</f>
        <v>100100000</v>
      </c>
      <c r="R55" s="21" t="str">
        <f t="shared" si="5"/>
        <v>Empleados</v>
      </c>
      <c r="S55" s="20" t="s">
        <v>26218</v>
      </c>
      <c r="T55" s="20" t="str">
        <f t="shared" si="6"/>
        <v>Número de trabajadores dentro de empresas dedicadas al rubro de la agricultura en Chile según tipo de cultivo durante el período 2018-2020 "</v>
      </c>
      <c r="U55" s="20" t="str">
        <f t="shared" si="36"/>
        <v>Nacional: Producto</v>
      </c>
      <c r="V55" s="20" t="str">
        <f t="shared" si="12"/>
        <v>agricultura, frutas, distribución, internacional, comercio internacional, exportación, producción, kilogramos, empleados, empresas</v>
      </c>
      <c r="W55" s="22" t="str">
        <f t="shared" si="13"/>
        <v>https://analytics.zoho.com/open-view/2395394000001900184</v>
      </c>
      <c r="X55" s="20" t="str">
        <f t="shared" si="14"/>
        <v>CHL</v>
      </c>
      <c r="Y55" s="20" t="str">
        <f t="shared" si="7"/>
        <v>Nacional</v>
      </c>
      <c r="Z55" s="20" t="str">
        <f t="shared" si="8"/>
        <v>Gráfico que muestra la Número de trabajadores dentro de empresas dedicadas al rubro de la agricultura en Chile según tipo de cultivo durante el período 2018-2020 " según datos recopilados de los catastros frutícolas efectuados por la ODEPA.</v>
      </c>
      <c r="AA55" s="26">
        <f t="shared" si="15"/>
        <v>44319</v>
      </c>
      <c r="AB55" s="24" t="str">
        <f t="shared" si="16"/>
        <v>Español</v>
      </c>
      <c r="AC55" s="24" t="str">
        <f t="shared" si="17"/>
        <v>Naty</v>
      </c>
      <c r="AD55" s="24" t="str">
        <f t="shared" si="18"/>
        <v>No Aplica</v>
      </c>
      <c r="AE55" s="24" t="str">
        <f t="shared" si="19"/>
        <v>No Aplica</v>
      </c>
      <c r="AF55" s="24" t="str">
        <f t="shared" si="20"/>
        <v>No Aplica</v>
      </c>
      <c r="AG55" s="25">
        <f>+VLOOKUP($P55,Parametros[[nombre]:[Columna1]],5,0)</f>
        <v>32</v>
      </c>
      <c r="AH55" s="25">
        <f t="shared" si="21"/>
        <v>1</v>
      </c>
      <c r="AI55" s="25">
        <f>+VLOOKUP($N55,Territorio[[nombre]:[Columna1]],7,0)</f>
        <v>38</v>
      </c>
      <c r="AJ55" s="25">
        <f>+VLOOKUP(O55,Temporalidad[[nombre]:[Columna1]],7,0)</f>
        <v>1759</v>
      </c>
      <c r="AK55" s="25">
        <f>+VLOOKUP(LEFT($D55,3),Tipo_Gráfico[[id3]:[Tipo Gráfico]],2,0)</f>
        <v>1</v>
      </c>
      <c r="AL55" s="20" t="str">
        <f t="shared" si="98"/>
        <v>ODEPA</v>
      </c>
      <c r="AM55" s="24" t="str">
        <f t="shared" si="98"/>
        <v>No Aplica</v>
      </c>
      <c r="AN55" s="24" t="str">
        <f t="shared" si="98"/>
        <v>No Aplica</v>
      </c>
      <c r="AO55" s="24" t="str">
        <f t="shared" si="98"/>
        <v>No Aplica</v>
      </c>
      <c r="AP55" s="31">
        <f>VLOOKUP($AC55,Responsables[],3,0)</f>
        <v>6</v>
      </c>
      <c r="AQ55" s="38">
        <f>VLOOKUP($R55,unidad_medida[[#All],[nombre]:[Columna1]],5,0)</f>
        <v>67</v>
      </c>
    </row>
    <row r="56" spans="1:43" x14ac:dyDescent="0.3">
      <c r="A56" s="31" t="str">
        <f t="shared" si="1"/>
        <v>Gráfico 53 FILT: Nacional MUEST: Categoría | Número de Empleados</v>
      </c>
      <c r="B56" s="39" t="s">
        <v>28002</v>
      </c>
      <c r="C56" s="31">
        <v>1</v>
      </c>
      <c r="D56" s="23" t="s">
        <v>26198</v>
      </c>
      <c r="E56" s="27" t="s">
        <v>26191</v>
      </c>
      <c r="F56" s="27" t="s">
        <v>25643</v>
      </c>
      <c r="G56" s="27" t="s">
        <v>9557</v>
      </c>
      <c r="J56" s="27" t="s">
        <v>9557</v>
      </c>
      <c r="M56" s="20" t="s">
        <v>28063</v>
      </c>
      <c r="N56" s="21" t="str">
        <f t="shared" si="2"/>
        <v>Chile</v>
      </c>
      <c r="O56" s="21" t="str">
        <f t="shared" ref="O56" si="112">+O55</f>
        <v>Periodo 2018-2020</v>
      </c>
      <c r="P56" s="21" t="str">
        <f t="shared" si="4"/>
        <v>Empleados</v>
      </c>
      <c r="Q56" s="36">
        <f>+IF($E56="PRODUCTO",VLOOKUP(J56,Categorias[[Producto]:[Columna1]],9,0)&amp;"000",IF($E56="CATEGORÍA",VLOOKUP(J56,Categorias[[Categoría]:[Columna2]],7,0),$Q$1))</f>
        <v>100100000</v>
      </c>
      <c r="R56" s="21" t="str">
        <f t="shared" si="5"/>
        <v>Empleados</v>
      </c>
      <c r="S56" s="20" t="s">
        <v>26218</v>
      </c>
      <c r="T56" s="20" t="str">
        <f t="shared" si="6"/>
        <v>Número de trabajadores dentro de empresas dedicadas al rubro de la agricultura en Chile según cultivo durante el período 2018-2020 "</v>
      </c>
      <c r="U56" s="20" t="str">
        <f t="shared" si="36"/>
        <v>Nacional: Categoría</v>
      </c>
      <c r="V56" s="20" t="str">
        <f t="shared" si="12"/>
        <v>agricultura, frutas, distribución, internacional, comercio internacional, exportación, producción, kilogramos, empleados, empresas</v>
      </c>
      <c r="W56" s="22" t="str">
        <f t="shared" si="13"/>
        <v>https://analytics.zoho.com/open-view/2395394000001900466</v>
      </c>
      <c r="X56" s="20" t="str">
        <f t="shared" si="14"/>
        <v>CHL</v>
      </c>
      <c r="Y56" s="20" t="str">
        <f t="shared" si="7"/>
        <v>Nacional</v>
      </c>
      <c r="Z56" s="20" t="str">
        <f t="shared" si="8"/>
        <v>Gráfico que muestra la Número de trabajadores dentro de empresas dedicadas al rubro de la agricultura en Chile según cultivo durante el período 2018-2020 " según datos recopilados de los catastros frutícolas efectuados por la ODEPA.</v>
      </c>
      <c r="AA56" s="26">
        <f t="shared" si="15"/>
        <v>44319</v>
      </c>
      <c r="AB56" s="24" t="str">
        <f t="shared" si="16"/>
        <v>Español</v>
      </c>
      <c r="AC56" s="24" t="str">
        <f t="shared" si="17"/>
        <v>Naty</v>
      </c>
      <c r="AD56" s="24" t="str">
        <f t="shared" si="18"/>
        <v>No Aplica</v>
      </c>
      <c r="AE56" s="24" t="str">
        <f t="shared" si="19"/>
        <v>No Aplica</v>
      </c>
      <c r="AF56" s="24" t="str">
        <f t="shared" si="20"/>
        <v>No Aplica</v>
      </c>
      <c r="AG56" s="25">
        <f>+VLOOKUP($P56,Parametros[[nombre]:[Columna1]],5,0)</f>
        <v>32</v>
      </c>
      <c r="AH56" s="25">
        <f t="shared" si="21"/>
        <v>1</v>
      </c>
      <c r="AI56" s="25">
        <f>+VLOOKUP($N56,Territorio[[nombre]:[Columna1]],7,0)</f>
        <v>38</v>
      </c>
      <c r="AJ56" s="25">
        <f>+VLOOKUP(O56,Temporalidad[[nombre]:[Columna1]],7,0)</f>
        <v>1759</v>
      </c>
      <c r="AK56" s="25">
        <f>+VLOOKUP(LEFT($D56,3),Tipo_Gráfico[[id3]:[Tipo Gráfico]],2,0)</f>
        <v>1</v>
      </c>
      <c r="AL56" s="20" t="str">
        <f t="shared" si="98"/>
        <v>ODEPA</v>
      </c>
      <c r="AM56" s="24" t="str">
        <f t="shared" si="98"/>
        <v>No Aplica</v>
      </c>
      <c r="AN56" s="24" t="s">
        <v>25</v>
      </c>
      <c r="AO56" s="24" t="s">
        <v>25</v>
      </c>
      <c r="AP56" s="31">
        <f>VLOOKUP($AC56,Responsables[],3,0)</f>
        <v>6</v>
      </c>
      <c r="AQ56" s="38">
        <f>VLOOKUP($R56,unidad_medida[[#All],[nombre]:[Columna1]],5,0)</f>
        <v>67</v>
      </c>
    </row>
    <row r="57" spans="1:43" x14ac:dyDescent="0.3">
      <c r="A57" s="31" t="str">
        <f t="shared" si="1"/>
        <v>Gráfico 54 FILT: Nacional MUEST: Procesamiento | Número de Empleados</v>
      </c>
      <c r="B57" s="39" t="s">
        <v>28003</v>
      </c>
      <c r="C57" s="31">
        <v>1</v>
      </c>
      <c r="D57" s="23" t="s">
        <v>26199</v>
      </c>
      <c r="E57" s="27" t="s">
        <v>26191</v>
      </c>
      <c r="F57" s="27" t="s">
        <v>25643</v>
      </c>
      <c r="G57" s="27" t="s">
        <v>26071</v>
      </c>
      <c r="J57" s="27" t="s">
        <v>26071</v>
      </c>
      <c r="M57" s="20" t="s">
        <v>28015</v>
      </c>
      <c r="N57" s="21" t="str">
        <f t="shared" si="2"/>
        <v>Chile</v>
      </c>
      <c r="O57" s="21" t="str">
        <f t="shared" ref="O57" si="113">+O56</f>
        <v>Periodo 2018-2020</v>
      </c>
      <c r="P57" s="21" t="str">
        <f t="shared" si="4"/>
        <v>Empleados</v>
      </c>
      <c r="Q57" s="36">
        <f>+IF($E57="PRODUCTO",VLOOKUP(J57,Categorias[[Producto]:[Columna1]],9,0)&amp;"000",IF($E57="CATEGORÍA",VLOOKUP(J57,Categorias[[Categoría]:[Columna2]],7,0),$Q$1))</f>
        <v>100100000</v>
      </c>
      <c r="R57" s="21" t="str">
        <f t="shared" si="5"/>
        <v>Empleados</v>
      </c>
      <c r="S57" s="20" t="s">
        <v>26218</v>
      </c>
      <c r="T57" s="20" t="str">
        <f t="shared" si="6"/>
        <v>Número de trabajadores dentro de empresas dedicadas al rubro de la agricultura en Chile según tipo de procesamiento durante el período 2018-2020 "</v>
      </c>
      <c r="U57" s="20" t="str">
        <f t="shared" si="36"/>
        <v>Nacional: Procesamiento</v>
      </c>
      <c r="V57" s="20" t="str">
        <f t="shared" si="12"/>
        <v>agricultura, frutas, distribución, internacional, comercio internacional, exportación, producción, kilogramos, empleados, empresas</v>
      </c>
      <c r="W57" s="22" t="str">
        <f t="shared" si="13"/>
        <v>https://analytics.zoho.com/open-view/2395394000001900727</v>
      </c>
      <c r="X57" s="20" t="str">
        <f t="shared" si="14"/>
        <v>CHL</v>
      </c>
      <c r="Y57" s="20" t="str">
        <f t="shared" si="7"/>
        <v>Nacional</v>
      </c>
      <c r="Z57" s="20" t="str">
        <f t="shared" si="8"/>
        <v>Gráfico que muestra la Número de trabajadores dentro de empresas dedicadas al rubro de la agricultura en Chile según tipo de procesamiento durante el período 2018-2020 " según datos recopilados de los catastros frutícolas efectuados por la ODEPA.</v>
      </c>
      <c r="AA57" s="26">
        <f t="shared" si="15"/>
        <v>44319</v>
      </c>
      <c r="AB57" s="24" t="str">
        <f t="shared" si="16"/>
        <v>Español</v>
      </c>
      <c r="AC57" s="24" t="str">
        <f t="shared" si="17"/>
        <v>Naty</v>
      </c>
      <c r="AD57" s="24" t="str">
        <f t="shared" si="18"/>
        <v>No Aplica</v>
      </c>
      <c r="AE57" s="24" t="str">
        <f t="shared" si="19"/>
        <v>No Aplica</v>
      </c>
      <c r="AF57" s="24" t="str">
        <f t="shared" si="20"/>
        <v>No Aplica</v>
      </c>
      <c r="AG57" s="25">
        <f>+VLOOKUP($P57,Parametros[[nombre]:[Columna1]],5,0)</f>
        <v>32</v>
      </c>
      <c r="AH57" s="25">
        <f t="shared" si="21"/>
        <v>1</v>
      </c>
      <c r="AI57" s="25">
        <f>+VLOOKUP($N57,Territorio[[nombre]:[Columna1]],7,0)</f>
        <v>38</v>
      </c>
      <c r="AJ57" s="25">
        <f>+VLOOKUP(O57,Temporalidad[[nombre]:[Columna1]],7,0)</f>
        <v>1759</v>
      </c>
      <c r="AK57" s="25">
        <f>+VLOOKUP(LEFT($D57,3),Tipo_Gráfico[[id3]:[Tipo Gráfico]],2,0)</f>
        <v>1</v>
      </c>
      <c r="AL57" s="20" t="str">
        <f t="shared" si="98"/>
        <v>ODEPA</v>
      </c>
      <c r="AM57" s="24" t="str">
        <f t="shared" si="98"/>
        <v>No Aplica</v>
      </c>
      <c r="AN57" s="24" t="str">
        <f t="shared" si="98"/>
        <v>No Aplica</v>
      </c>
      <c r="AO57" s="24" t="str">
        <f t="shared" si="98"/>
        <v>No Aplica</v>
      </c>
      <c r="AP57" s="31">
        <f>VLOOKUP($AC57,Responsables[],3,0)</f>
        <v>6</v>
      </c>
      <c r="AQ57" s="38">
        <f>VLOOKUP($R57,unidad_medida[[#All],[nombre]:[Columna1]],5,0)</f>
        <v>67</v>
      </c>
    </row>
    <row r="58" spans="1:43" x14ac:dyDescent="0.3">
      <c r="A58" s="31" t="str">
        <f t="shared" si="1"/>
        <v>Gráfico 55 FILT: Nacional MUEST: Tipo de Envase | Número de Empleados</v>
      </c>
      <c r="B58" s="39" t="s">
        <v>28004</v>
      </c>
      <c r="C58" s="31">
        <v>1</v>
      </c>
      <c r="D58" s="23" t="s">
        <v>26200</v>
      </c>
      <c r="E58" s="27" t="s">
        <v>26191</v>
      </c>
      <c r="F58" s="27" t="s">
        <v>25643</v>
      </c>
      <c r="G58" s="27" t="s">
        <v>26073</v>
      </c>
      <c r="J58" s="27" t="s">
        <v>26073</v>
      </c>
      <c r="M58" s="20" t="s">
        <v>28016</v>
      </c>
      <c r="N58" s="21" t="str">
        <f t="shared" si="2"/>
        <v>Chile</v>
      </c>
      <c r="O58" s="21" t="str">
        <f t="shared" ref="O58" si="114">+O57</f>
        <v>Periodo 2018-2020</v>
      </c>
      <c r="P58" s="21" t="str">
        <f t="shared" si="4"/>
        <v>Empleados</v>
      </c>
      <c r="Q58" s="36">
        <f>+IF($E58="PRODUCTO",VLOOKUP(J58,Categorias[[Producto]:[Columna1]],9,0)&amp;"000",IF($E58="CATEGORÍA",VLOOKUP(J58,Categorias[[Categoría]:[Columna2]],7,0),$Q$1))</f>
        <v>100100000</v>
      </c>
      <c r="R58" s="21" t="str">
        <f t="shared" si="5"/>
        <v>Empleados</v>
      </c>
      <c r="S58" s="20" t="s">
        <v>26218</v>
      </c>
      <c r="T58" s="20" t="str">
        <f t="shared" si="6"/>
        <v>Número de trabajadores dentro de empresas dedicadas al rubro de la agricultura en Chile según tipo de envase durante el período 2018-2020 "</v>
      </c>
      <c r="U58" s="20" t="str">
        <f t="shared" si="36"/>
        <v>Nacional: Tipo de Envase</v>
      </c>
      <c r="V58" s="20" t="str">
        <f t="shared" si="12"/>
        <v>agricultura, frutas, distribución, internacional, comercio internacional, exportación, producción, kilogramos, empleados, empresas</v>
      </c>
      <c r="W58" s="22" t="str">
        <f t="shared" si="13"/>
        <v>https://analytics.zoho.com/open-view/2395394000001498669</v>
      </c>
      <c r="X58" s="20" t="str">
        <f t="shared" si="14"/>
        <v>CHL</v>
      </c>
      <c r="Y58" s="20" t="str">
        <f t="shared" si="7"/>
        <v>Nacional</v>
      </c>
      <c r="Z58" s="20" t="str">
        <f t="shared" si="8"/>
        <v>Gráfico que muestra la Número de trabajadores dentro de empresas dedicadas al rubro de la agricultura en Chile según tipo de envase durante el período 2018-2020 " según datos recopilados de los catastros frutícolas efectuados por la ODEPA.</v>
      </c>
      <c r="AA58" s="26">
        <f t="shared" si="15"/>
        <v>44319</v>
      </c>
      <c r="AB58" s="24" t="str">
        <f t="shared" si="16"/>
        <v>Español</v>
      </c>
      <c r="AC58" s="24" t="str">
        <f t="shared" si="17"/>
        <v>Naty</v>
      </c>
      <c r="AD58" s="24" t="str">
        <f t="shared" si="18"/>
        <v>No Aplica</v>
      </c>
      <c r="AE58" s="24" t="str">
        <f t="shared" si="19"/>
        <v>No Aplica</v>
      </c>
      <c r="AF58" s="24" t="str">
        <f t="shared" si="20"/>
        <v>No Aplica</v>
      </c>
      <c r="AG58" s="25">
        <f>+VLOOKUP($P58,Parametros[[nombre]:[Columna1]],5,0)</f>
        <v>32</v>
      </c>
      <c r="AH58" s="25">
        <f t="shared" si="21"/>
        <v>1</v>
      </c>
      <c r="AI58" s="25">
        <f>+VLOOKUP($N58,Territorio[[nombre]:[Columna1]],7,0)</f>
        <v>38</v>
      </c>
      <c r="AJ58" s="25">
        <f>+VLOOKUP(O58,Temporalidad[[nombre]:[Columna1]],7,0)</f>
        <v>1759</v>
      </c>
      <c r="AK58" s="25">
        <f>+VLOOKUP(LEFT($D58,3),Tipo_Gráfico[[id3]:[Tipo Gráfico]],2,0)</f>
        <v>1</v>
      </c>
      <c r="AL58" s="20" t="str">
        <f t="shared" si="98"/>
        <v>ODEPA</v>
      </c>
      <c r="AM58" s="24" t="str">
        <f t="shared" si="98"/>
        <v>No Aplica</v>
      </c>
      <c r="AN58" s="24" t="s">
        <v>25</v>
      </c>
      <c r="AO58" s="24" t="s">
        <v>25</v>
      </c>
      <c r="AP58" s="31">
        <f>VLOOKUP($AC58,Responsables[],3,0)</f>
        <v>6</v>
      </c>
      <c r="AQ58" s="38">
        <f>VLOOKUP($R58,unidad_medida[[#All],[nombre]:[Columna1]],5,0)</f>
        <v>67</v>
      </c>
    </row>
    <row r="59" spans="1:43" x14ac:dyDescent="0.3">
      <c r="A59" s="31" t="str">
        <f t="shared" si="1"/>
        <v>Gráfico 56 FILT: Nacional MUEST: Destino | Número de Empleados</v>
      </c>
      <c r="B59" s="39" t="s">
        <v>28005</v>
      </c>
      <c r="C59" s="31">
        <v>1</v>
      </c>
      <c r="D59" s="23" t="s">
        <v>26201</v>
      </c>
      <c r="E59" s="27" t="s">
        <v>26191</v>
      </c>
      <c r="F59" s="27" t="s">
        <v>25643</v>
      </c>
      <c r="G59" s="27" t="s">
        <v>26077</v>
      </c>
      <c r="J59" s="27" t="s">
        <v>26077</v>
      </c>
      <c r="M59" s="20" t="s">
        <v>28017</v>
      </c>
      <c r="N59" s="21" t="str">
        <f t="shared" si="2"/>
        <v>Chile</v>
      </c>
      <c r="O59" s="21" t="str">
        <f t="shared" ref="O59" si="115">+O58</f>
        <v>Periodo 2018-2020</v>
      </c>
      <c r="P59" s="21" t="str">
        <f t="shared" si="4"/>
        <v>Empleados</v>
      </c>
      <c r="Q59" s="36">
        <f>+IF($E59="PRODUCTO",VLOOKUP(J59,Categorias[[Producto]:[Columna1]],9,0)&amp;"000",IF($E59="CATEGORÍA",VLOOKUP(J59,Categorias[[Categoría]:[Columna2]],7,0),$Q$1))</f>
        <v>100100000</v>
      </c>
      <c r="R59" s="21" t="str">
        <f t="shared" si="5"/>
        <v>Empleados</v>
      </c>
      <c r="S59" s="20" t="s">
        <v>26218</v>
      </c>
      <c r="T59" s="20" t="str">
        <f t="shared" si="6"/>
        <v>Número de trabajadores dentro de empresas dedicadas al rubro de la agricultura en Chile según tdestino al que se dirigen las frutas durante el período 2018-2020 "</v>
      </c>
      <c r="U59" s="20" t="str">
        <f t="shared" si="36"/>
        <v>Nacional: Destino</v>
      </c>
      <c r="V59" s="20" t="str">
        <f t="shared" si="12"/>
        <v>agricultura, frutas, distribución, internacional, comercio internacional, exportación, producción, kilogramos, empleados, empresas</v>
      </c>
      <c r="W59" s="22" t="str">
        <f t="shared" si="13"/>
        <v>https://analytics.zoho.com/open-view/2395394000001905219</v>
      </c>
      <c r="X59" s="20" t="str">
        <f t="shared" si="14"/>
        <v>CHL</v>
      </c>
      <c r="Y59" s="20" t="str">
        <f t="shared" si="7"/>
        <v>Nacional</v>
      </c>
      <c r="Z59" s="20" t="str">
        <f t="shared" si="8"/>
        <v>Gráfico que muestra la Número de trabajadores dentro de empresas dedicadas al rubro de la agricultura en Chile según tdestino al que se dirigen las frutas durante el período 2018-2020 " según datos recopilados de los catastros frutícolas efectuados por la ODEPA.</v>
      </c>
      <c r="AA59" s="26">
        <f t="shared" si="15"/>
        <v>44319</v>
      </c>
      <c r="AB59" s="24" t="str">
        <f t="shared" si="16"/>
        <v>Español</v>
      </c>
      <c r="AC59" s="24" t="str">
        <f t="shared" si="17"/>
        <v>Naty</v>
      </c>
      <c r="AD59" s="24" t="str">
        <f t="shared" si="18"/>
        <v>No Aplica</v>
      </c>
      <c r="AE59" s="24" t="str">
        <f t="shared" si="19"/>
        <v>No Aplica</v>
      </c>
      <c r="AF59" s="24" t="str">
        <f t="shared" si="20"/>
        <v>No Aplica</v>
      </c>
      <c r="AG59" s="25">
        <f>+VLOOKUP($P59,Parametros[[nombre]:[Columna1]],5,0)</f>
        <v>32</v>
      </c>
      <c r="AH59" s="25">
        <f t="shared" si="21"/>
        <v>1</v>
      </c>
      <c r="AI59" s="25">
        <f>+VLOOKUP($N59,Territorio[[nombre]:[Columna1]],7,0)</f>
        <v>38</v>
      </c>
      <c r="AJ59" s="25">
        <f>+VLOOKUP(O59,Temporalidad[[nombre]:[Columna1]],7,0)</f>
        <v>1759</v>
      </c>
      <c r="AK59" s="25">
        <f>+VLOOKUP(LEFT($D59,3),Tipo_Gráfico[[id3]:[Tipo Gráfico]],2,0)</f>
        <v>1</v>
      </c>
      <c r="AL59" s="20" t="str">
        <f t="shared" ref="AL59:AO71" si="116">+AL58</f>
        <v>ODEPA</v>
      </c>
      <c r="AM59" s="24" t="str">
        <f t="shared" si="116"/>
        <v>No Aplica</v>
      </c>
      <c r="AN59" s="24" t="str">
        <f t="shared" si="116"/>
        <v>No Aplica</v>
      </c>
      <c r="AO59" s="24" t="str">
        <f t="shared" si="116"/>
        <v>No Aplica</v>
      </c>
      <c r="AP59" s="31">
        <f>VLOOKUP($AC59,Responsables[],3,0)</f>
        <v>6</v>
      </c>
      <c r="AQ59" s="38">
        <f>VLOOKUP($R59,unidad_medida[[#All],[nombre]:[Columna1]],5,0)</f>
        <v>67</v>
      </c>
    </row>
    <row r="60" spans="1:43" x14ac:dyDescent="0.3">
      <c r="A60" s="31" t="str">
        <f t="shared" si="1"/>
        <v>Gráfico 57 FILT: Producto MUEST: Nacional | Cantidad de fruta (kg)</v>
      </c>
      <c r="B60" s="39" t="str">
        <f>"https://analytics.zoho.com/open-view/2395394000001914138?ZOHO_CRITERIA=%224.6%22.%22Id_Producto%22%3D"&amp;Estructura!L1</f>
        <v>https://analytics.zoho.com/open-view/2395394000001914138?ZOHO_CRITERIA=%224.6%22.%22Id_Producto%22%3D100102</v>
      </c>
      <c r="C60" s="31">
        <v>10</v>
      </c>
      <c r="D60" s="23" t="s">
        <v>26202</v>
      </c>
      <c r="E60" s="27" t="s">
        <v>9554</v>
      </c>
      <c r="F60" s="27" t="s">
        <v>26169</v>
      </c>
      <c r="G60" s="27" t="s">
        <v>26191</v>
      </c>
      <c r="J60" s="27" t="str">
        <f>J42</f>
        <v>Cítricos</v>
      </c>
      <c r="M60" s="20" t="str">
        <f>"Cantidad de "&amp;J60&amp;" en kilogramos producida nacionalmente según tipo de cultivo durante el período 2018-2020 "</f>
        <v xml:space="preserve">Cantidad de Cítricos en kilogramos producida nacionalmente según tipo de cultivo durante el período 2018-2020 </v>
      </c>
      <c r="N60" s="21" t="str">
        <f t="shared" si="2"/>
        <v>Chile</v>
      </c>
      <c r="O60" s="21" t="str">
        <f t="shared" ref="O60" si="117">+O59</f>
        <v>Periodo 2018-2020</v>
      </c>
      <c r="P60" s="21" t="str">
        <f t="shared" si="4"/>
        <v>Volumen</v>
      </c>
      <c r="Q60" s="36" t="str">
        <f>+IF($E60="PRODUCTO",VLOOKUP(J60,Categorias[[Producto]:[Columna1]],9,0)&amp;"000",IF($E60="CATEGORÍA",VLOOKUP(J60,Categorias[[Categoría]:[Columna2]],7,0),$Q$1))</f>
        <v>100102000</v>
      </c>
      <c r="R60" s="21" t="str">
        <f t="shared" si="5"/>
        <v>Kilogramo</v>
      </c>
      <c r="S60" s="20" t="str">
        <f>"Cantidad de "&amp;J60&amp;" (kg) producida nacionalmente"</f>
        <v>Cantidad de Cítricos (kg) producida nacionalmente</v>
      </c>
      <c r="T60" s="20" t="str">
        <f t="shared" si="6"/>
        <v xml:space="preserve">Cantidad de Cítricos en kilogramos producida nacionalmente según tipo de cultivo durante el período 2018-2020 </v>
      </c>
      <c r="U60" s="20" t="str">
        <f t="shared" si="36"/>
        <v>Producto: Cítricos</v>
      </c>
      <c r="V60" s="20" t="str">
        <f t="shared" si="12"/>
        <v>agricultura, frutas, distribución, internacional, comercio internacional, exportación, producción, kilogramos, empleados, empresas</v>
      </c>
      <c r="W60" s="22" t="str">
        <f t="shared" si="13"/>
        <v>https://analytics.zoho.com/open-view/2395394000001914138?ZOHO_CRITERIA=%224.6%22.%22Id_Producto%22%3D100102</v>
      </c>
      <c r="X60" s="20" t="str">
        <f t="shared" si="14"/>
        <v>CHL</v>
      </c>
      <c r="Y60" s="20" t="str">
        <f t="shared" si="7"/>
        <v>Nacional</v>
      </c>
      <c r="Z60" s="20" t="str">
        <f t="shared" si="8"/>
        <v>Gráfico que muestra la Cantidad de Cítricos en kilogramos producida nacionalmente según tipo de cultivo durante el período 2018-2020  según datos recopilados de los catastros frutícolas efectuados por la ODEPA.</v>
      </c>
      <c r="AA60" s="26">
        <f t="shared" si="15"/>
        <v>44319</v>
      </c>
      <c r="AB60" s="24" t="str">
        <f t="shared" si="16"/>
        <v>Español</v>
      </c>
      <c r="AC60" s="24" t="str">
        <f t="shared" si="17"/>
        <v>Naty</v>
      </c>
      <c r="AD60" s="24" t="str">
        <f t="shared" si="18"/>
        <v>No Aplica</v>
      </c>
      <c r="AE60" s="24" t="str">
        <f t="shared" si="19"/>
        <v>No Aplica</v>
      </c>
      <c r="AF60" s="24" t="str">
        <f t="shared" si="20"/>
        <v>No Aplica</v>
      </c>
      <c r="AG60" s="25">
        <f>+VLOOKUP($P60,Parametros[[nombre]:[Columna1]],5,0)</f>
        <v>107</v>
      </c>
      <c r="AH60" s="25">
        <f t="shared" si="21"/>
        <v>1</v>
      </c>
      <c r="AI60" s="25">
        <f>+VLOOKUP($N60,Territorio[[nombre]:[Columna1]],7,0)</f>
        <v>38</v>
      </c>
      <c r="AJ60" s="25">
        <f>+VLOOKUP(O60,Temporalidad[[nombre]:[Columna1]],7,0)</f>
        <v>1759</v>
      </c>
      <c r="AK60" s="25">
        <f>+VLOOKUP(LEFT($D60,3),Tipo_Gráfico[[id3]:[Tipo Gráfico]],2,0)</f>
        <v>1</v>
      </c>
      <c r="AL60" s="20" t="str">
        <f t="shared" si="116"/>
        <v>ODEPA</v>
      </c>
      <c r="AM60" s="24" t="str">
        <f t="shared" si="116"/>
        <v>No Aplica</v>
      </c>
      <c r="AN60" s="24" t="s">
        <v>25</v>
      </c>
      <c r="AO60" s="24" t="s">
        <v>25</v>
      </c>
      <c r="AP60" s="31">
        <f>VLOOKUP($AC60,Responsables[],3,0)</f>
        <v>6</v>
      </c>
      <c r="AQ60" s="38">
        <f>VLOOKUP($R60,unidad_medida[[#All],[nombre]:[Columna1]],5,0)</f>
        <v>28</v>
      </c>
    </row>
    <row r="61" spans="1:43" x14ac:dyDescent="0.3">
      <c r="A61" s="31" t="str">
        <f t="shared" si="1"/>
        <v>Gráfico 58 FILT: Categoría MUEST: Nacional | Cantidad de fruta (kg)</v>
      </c>
      <c r="B61" s="39" t="str">
        <f>"https://analytics.zoho.com/open-view/2395394000001914419?ZOHO_CRITERIA=%224.6%22.%22Id_Categor%C3%ADa%22%3D"&amp;Estructura!P1</f>
        <v>https://analytics.zoho.com/open-view/2395394000001914419?ZOHO_CRITERIA=%224.6%22.%22Id_Categor%C3%ADa%22%3D100108002</v>
      </c>
      <c r="C61" s="31">
        <v>58</v>
      </c>
      <c r="D61" s="23" t="s">
        <v>26203</v>
      </c>
      <c r="E61" s="27" t="s">
        <v>9557</v>
      </c>
      <c r="F61" s="27" t="s">
        <v>26169</v>
      </c>
      <c r="G61" s="27" t="s">
        <v>26191</v>
      </c>
      <c r="J61" s="27" t="str">
        <f>J47</f>
        <v>Mango</v>
      </c>
      <c r="M61" s="20" t="str">
        <f>"Cantidad de "&amp;J61&amp;" en kilogramos producida nacionalmente según tipo de cultivo durante el período 2018-2020 "</f>
        <v xml:space="preserve">Cantidad de Mango en kilogramos producida nacionalmente según tipo de cultivo durante el período 2018-2020 </v>
      </c>
      <c r="N61" s="21" t="str">
        <f t="shared" si="2"/>
        <v>Chile</v>
      </c>
      <c r="O61" s="21" t="str">
        <f t="shared" ref="O61" si="118">+O60</f>
        <v>Periodo 2018-2020</v>
      </c>
      <c r="P61" s="21" t="str">
        <f t="shared" si="4"/>
        <v>Volumen</v>
      </c>
      <c r="Q61" s="36">
        <f>+IF($E61="PRODUCTO",VLOOKUP(J61,Categorias[[Producto]:[Columna1]],9,0)&amp;"000",IF($E61="CATEGORÍA",VLOOKUP(J61,Categorias[[Categoría]:[Columna2]],7,0),$Q$1))</f>
        <v>100108002</v>
      </c>
      <c r="R61" s="21" t="str">
        <f t="shared" si="5"/>
        <v>Kilogramo</v>
      </c>
      <c r="S61" s="20" t="str">
        <f>"Cantidad de "&amp;J61&amp;" (kg) producida nacionalmente"</f>
        <v>Cantidad de Mango (kg) producida nacionalmente</v>
      </c>
      <c r="T61" s="20" t="str">
        <f t="shared" si="6"/>
        <v xml:space="preserve">Cantidad de Mango en kilogramos producida nacionalmente según tipo de cultivo durante el período 2018-2020 </v>
      </c>
      <c r="U61" s="20" t="str">
        <f t="shared" si="36"/>
        <v>Categoría: Mango</v>
      </c>
      <c r="V61" s="20" t="str">
        <f t="shared" si="12"/>
        <v>agricultura, frutas, distribución, internacional, comercio internacional, exportación, producción, kilogramos, empleados, empresas</v>
      </c>
      <c r="W61" s="22" t="str">
        <f t="shared" si="13"/>
        <v>https://analytics.zoho.com/open-view/2395394000001914419?ZOHO_CRITERIA=%224.6%22.%22Id_Categor%C3%ADa%22%3D100108002</v>
      </c>
      <c r="X61" s="20" t="str">
        <f t="shared" si="14"/>
        <v>CHL</v>
      </c>
      <c r="Y61" s="20" t="str">
        <f t="shared" si="7"/>
        <v>Nacional</v>
      </c>
      <c r="Z61" s="20" t="str">
        <f t="shared" si="8"/>
        <v>Gráfico que muestra la Cantidad de Mango en kilogramos producida nacionalmente según tipo de cultivo durante el período 2018-2020  según datos recopilados de los catastros frutícolas efectuados por la ODEPA.</v>
      </c>
      <c r="AA61" s="26">
        <f t="shared" si="15"/>
        <v>44319</v>
      </c>
      <c r="AB61" s="24" t="str">
        <f t="shared" si="16"/>
        <v>Español</v>
      </c>
      <c r="AC61" s="24" t="str">
        <f t="shared" si="17"/>
        <v>Naty</v>
      </c>
      <c r="AD61" s="24" t="str">
        <f t="shared" si="18"/>
        <v>No Aplica</v>
      </c>
      <c r="AE61" s="24" t="str">
        <f t="shared" si="19"/>
        <v>No Aplica</v>
      </c>
      <c r="AF61" s="24" t="str">
        <f t="shared" si="20"/>
        <v>No Aplica</v>
      </c>
      <c r="AG61" s="25">
        <f>+VLOOKUP($P61,Parametros[[nombre]:[Columna1]],5,0)</f>
        <v>107</v>
      </c>
      <c r="AH61" s="25">
        <f t="shared" si="21"/>
        <v>1</v>
      </c>
      <c r="AI61" s="25">
        <f>+VLOOKUP($N61,Territorio[[nombre]:[Columna1]],7,0)</f>
        <v>38</v>
      </c>
      <c r="AJ61" s="25">
        <f>+VLOOKUP(O61,Temporalidad[[nombre]:[Columna1]],7,0)</f>
        <v>1759</v>
      </c>
      <c r="AK61" s="25">
        <f>+VLOOKUP(LEFT($D61,3),Tipo_Gráfico[[id3]:[Tipo Gráfico]],2,0)</f>
        <v>1</v>
      </c>
      <c r="AL61" s="20" t="str">
        <f t="shared" si="116"/>
        <v>ODEPA</v>
      </c>
      <c r="AM61" s="24" t="str">
        <f t="shared" si="116"/>
        <v>No Aplica</v>
      </c>
      <c r="AN61" s="24" t="str">
        <f t="shared" si="116"/>
        <v>No Aplica</v>
      </c>
      <c r="AO61" s="24" t="str">
        <f t="shared" si="116"/>
        <v>No Aplica</v>
      </c>
      <c r="AP61" s="31">
        <f>VLOOKUP($AC61,Responsables[],3,0)</f>
        <v>6</v>
      </c>
      <c r="AQ61" s="38">
        <f>VLOOKUP($R61,unidad_medida[[#All],[nombre]:[Columna1]],5,0)</f>
        <v>28</v>
      </c>
    </row>
    <row r="62" spans="1:43" x14ac:dyDescent="0.3">
      <c r="A62" s="31" t="str">
        <f t="shared" si="1"/>
        <v>Gráfico 59 FILT: Procesamiento MUEST: Nacional | Cantidad de fruta (kg)</v>
      </c>
      <c r="B62" s="39" t="str">
        <f>"https://analytics.zoho.com/open-view/2395394000001914549?ZOHO_CRITERIA=%224.6%22.%22Id_Procesamiento%22%3D"&amp;Estructura!T1</f>
        <v>https://analytics.zoho.com/open-view/2395394000001914549?ZOHO_CRITERIA=%224.6%22.%22Id_Procesamiento%22%3D32</v>
      </c>
      <c r="C62" s="31">
        <v>28</v>
      </c>
      <c r="D62" s="23" t="s">
        <v>26204</v>
      </c>
      <c r="E62" s="27" t="s">
        <v>26071</v>
      </c>
      <c r="F62" s="27" t="s">
        <v>26169</v>
      </c>
      <c r="G62" s="27" t="s">
        <v>26191</v>
      </c>
      <c r="J62" s="27" t="s">
        <v>26145</v>
      </c>
      <c r="M62" s="20" t="str">
        <f>"Cantidad de fruta en kilogramos producida nacionalmente que se procesa en "&amp;J62&amp;" durante el período 2018-2020"</f>
        <v>Cantidad de fruta en kilogramos producida nacionalmente que se procesa en Cidra durante el período 2018-2020</v>
      </c>
      <c r="N62" s="21" t="str">
        <f t="shared" si="2"/>
        <v>Chile</v>
      </c>
      <c r="O62" s="21" t="str">
        <f t="shared" ref="O62" si="119">+O61</f>
        <v>Periodo 2018-2020</v>
      </c>
      <c r="P62" s="21" t="str">
        <f t="shared" si="4"/>
        <v>Volumen</v>
      </c>
      <c r="Q62" s="36">
        <f>+IF($E62="PRODUCTO",VLOOKUP(J62,Categorias[[Producto]:[Columna1]],9,0)&amp;"000",IF($E62="CATEGORÍA",VLOOKUP(J62,Categorias[[Categoría]:[Columna2]],7,0),$Q$1))</f>
        <v>100100000</v>
      </c>
      <c r="R62" s="21" t="str">
        <f t="shared" si="5"/>
        <v>Kilogramo</v>
      </c>
      <c r="S62" s="20" t="str">
        <f>"Cantidad de fruta (kg) producida nacionalmente en proceso de "&amp;J62</f>
        <v>Cantidad de fruta (kg) producida nacionalmente en proceso de Cidra</v>
      </c>
      <c r="T62" s="20" t="str">
        <f t="shared" si="6"/>
        <v>Cantidad de fruta en kilogramos producida nacionalmente que se procesa en Cidra durante el período 2018-2020</v>
      </c>
      <c r="U62" s="20" t="str">
        <f t="shared" si="36"/>
        <v>Procesamiento: Cidra</v>
      </c>
      <c r="V62" s="20" t="str">
        <f t="shared" si="12"/>
        <v>agricultura, frutas, distribución, internacional, comercio internacional, exportación, producción, kilogramos, empleados, empresas</v>
      </c>
      <c r="W62" s="22" t="str">
        <f t="shared" si="13"/>
        <v>https://analytics.zoho.com/open-view/2395394000001914549?ZOHO_CRITERIA=%224.6%22.%22Id_Procesamiento%22%3D32</v>
      </c>
      <c r="X62" s="20" t="str">
        <f t="shared" si="14"/>
        <v>CHL</v>
      </c>
      <c r="Y62" s="20" t="str">
        <f t="shared" si="7"/>
        <v>Nacional</v>
      </c>
      <c r="Z62" s="20" t="str">
        <f t="shared" si="8"/>
        <v>Gráfico que muestra la Cantidad de fruta en kilogramos producida nacionalmente que se procesa en Cidra durante el período 2018-2020 según datos recopilados de los catastros frutícolas efectuados por la ODEPA.</v>
      </c>
      <c r="AA62" s="26">
        <f t="shared" si="15"/>
        <v>44319</v>
      </c>
      <c r="AB62" s="24" t="str">
        <f t="shared" si="16"/>
        <v>Español</v>
      </c>
      <c r="AC62" s="24" t="str">
        <f t="shared" si="17"/>
        <v>Naty</v>
      </c>
      <c r="AD62" s="24" t="str">
        <f t="shared" si="18"/>
        <v>No Aplica</v>
      </c>
      <c r="AE62" s="24" t="str">
        <f t="shared" si="19"/>
        <v>No Aplica</v>
      </c>
      <c r="AF62" s="24" t="str">
        <f t="shared" si="20"/>
        <v>No Aplica</v>
      </c>
      <c r="AG62" s="25">
        <f>+VLOOKUP($P62,Parametros[[nombre]:[Columna1]],5,0)</f>
        <v>107</v>
      </c>
      <c r="AH62" s="25">
        <f t="shared" si="21"/>
        <v>1</v>
      </c>
      <c r="AI62" s="25">
        <f>+VLOOKUP($N62,Territorio[[nombre]:[Columna1]],7,0)</f>
        <v>38</v>
      </c>
      <c r="AJ62" s="25">
        <f>+VLOOKUP(O62,Temporalidad[[nombre]:[Columna1]],7,0)</f>
        <v>1759</v>
      </c>
      <c r="AK62" s="25">
        <f>+VLOOKUP(LEFT($D62,3),Tipo_Gráfico[[id3]:[Tipo Gráfico]],2,0)</f>
        <v>1</v>
      </c>
      <c r="AL62" s="20" t="str">
        <f t="shared" si="116"/>
        <v>ODEPA</v>
      </c>
      <c r="AM62" s="24" t="str">
        <f t="shared" si="116"/>
        <v>No Aplica</v>
      </c>
      <c r="AN62" s="24" t="s">
        <v>25</v>
      </c>
      <c r="AO62" s="24" t="s">
        <v>25</v>
      </c>
      <c r="AP62" s="31">
        <f>VLOOKUP($AC62,Responsables[],3,0)</f>
        <v>6</v>
      </c>
      <c r="AQ62" s="38">
        <f>VLOOKUP($R62,unidad_medida[[#All],[nombre]:[Columna1]],5,0)</f>
        <v>28</v>
      </c>
    </row>
    <row r="63" spans="1:43" x14ac:dyDescent="0.3">
      <c r="A63" s="31" t="str">
        <f t="shared" si="1"/>
        <v>Gráfico 60 FILT: Tipo de Envase MUEST: Nacional | Cantidad de fruta (kg)</v>
      </c>
      <c r="B63" s="39" t="str">
        <f>"https://analytics.zoho.com/open-view/2395394000001914650?ZOHO_CRITERIA=%224.6%22.%22Id_Tipo_de_Envase%22%3D"&amp;Estructura!AB1</f>
        <v>https://analytics.zoho.com/open-view/2395394000001914650?ZOHO_CRITERIA=%224.6%22.%22Id_Tipo_de_Envase%22%3D3</v>
      </c>
      <c r="C63" s="31">
        <v>8</v>
      </c>
      <c r="D63" s="23" t="s">
        <v>26205</v>
      </c>
      <c r="E63" s="27" t="s">
        <v>26073</v>
      </c>
      <c r="F63" s="27" t="s">
        <v>26169</v>
      </c>
      <c r="G63" s="27" t="s">
        <v>26191</v>
      </c>
      <c r="J63" s="27" t="s">
        <v>16841</v>
      </c>
      <c r="M63" s="20" t="str">
        <f>"Cantidad de fruta en kilogramos producida nacionalmente contenida en "&amp;J63&amp;" durante el período 2018-2020"</f>
        <v>Cantidad de fruta en kilogramos producida nacionalmente contenida en Vidrio durante el período 2018-2020</v>
      </c>
      <c r="N63" s="21" t="str">
        <f t="shared" si="2"/>
        <v>Chile</v>
      </c>
      <c r="O63" s="21" t="str">
        <f t="shared" ref="O63" si="120">+O62</f>
        <v>Periodo 2018-2020</v>
      </c>
      <c r="P63" s="21" t="str">
        <f t="shared" si="4"/>
        <v>Volumen</v>
      </c>
      <c r="Q63" s="36">
        <f>+IF($E63="PRODUCTO",VLOOKUP(J63,Categorias[[Producto]:[Columna1]],9,0)&amp;"000",IF($E63="CATEGORÍA",VLOOKUP(J63,Categorias[[Categoría]:[Columna2]],7,0),$Q$1))</f>
        <v>100100000</v>
      </c>
      <c r="R63" s="21" t="str">
        <f t="shared" si="5"/>
        <v>Kilogramo</v>
      </c>
      <c r="S63" s="20" t="str">
        <f>"Cantidad de fruta (kg) producida nacionalmente envasada en "&amp;J63</f>
        <v>Cantidad de fruta (kg) producida nacionalmente envasada en Vidrio</v>
      </c>
      <c r="T63" s="20" t="str">
        <f t="shared" si="6"/>
        <v>Cantidad de fruta en kilogramos producida nacionalmente contenida en Vidrio durante el período 2018-2020</v>
      </c>
      <c r="U63" s="20" t="str">
        <f t="shared" si="36"/>
        <v>Tipo de Envase: Vidrio</v>
      </c>
      <c r="V63" s="20" t="str">
        <f t="shared" si="12"/>
        <v>agricultura, frutas, distribución, internacional, comercio internacional, exportación, producción, kilogramos, empleados, empresas</v>
      </c>
      <c r="W63" s="22" t="str">
        <f t="shared" si="13"/>
        <v>https://analytics.zoho.com/open-view/2395394000001914650?ZOHO_CRITERIA=%224.6%22.%22Id_Tipo_de_Envase%22%3D3</v>
      </c>
      <c r="X63" s="20" t="str">
        <f t="shared" si="14"/>
        <v>CHL</v>
      </c>
      <c r="Y63" s="20" t="str">
        <f t="shared" si="7"/>
        <v>Nacional</v>
      </c>
      <c r="Z63" s="20" t="str">
        <f t="shared" si="8"/>
        <v>Gráfico que muestra la Cantidad de fruta en kilogramos producida nacionalmente contenida en Vidrio durante el período 2018-2020 según datos recopilados de los catastros frutícolas efectuados por la ODEPA.</v>
      </c>
      <c r="AA63" s="26">
        <f t="shared" si="15"/>
        <v>44319</v>
      </c>
      <c r="AB63" s="24" t="str">
        <f t="shared" si="16"/>
        <v>Español</v>
      </c>
      <c r="AC63" s="24" t="str">
        <f t="shared" si="17"/>
        <v>Naty</v>
      </c>
      <c r="AD63" s="24" t="str">
        <f t="shared" si="18"/>
        <v>No Aplica</v>
      </c>
      <c r="AE63" s="24" t="str">
        <f t="shared" si="19"/>
        <v>No Aplica</v>
      </c>
      <c r="AF63" s="24" t="str">
        <f t="shared" si="20"/>
        <v>No Aplica</v>
      </c>
      <c r="AG63" s="25">
        <f>+VLOOKUP($P63,Parametros[[nombre]:[Columna1]],5,0)</f>
        <v>107</v>
      </c>
      <c r="AH63" s="25">
        <f t="shared" si="21"/>
        <v>1</v>
      </c>
      <c r="AI63" s="25">
        <f>+VLOOKUP($N63,Territorio[[nombre]:[Columna1]],7,0)</f>
        <v>38</v>
      </c>
      <c r="AJ63" s="25">
        <f>+VLOOKUP(O63,Temporalidad[[nombre]:[Columna1]],7,0)</f>
        <v>1759</v>
      </c>
      <c r="AK63" s="25">
        <f>+VLOOKUP(LEFT($D63,3),Tipo_Gráfico[[id3]:[Tipo Gráfico]],2,0)</f>
        <v>1</v>
      </c>
      <c r="AL63" s="20" t="str">
        <f t="shared" si="116"/>
        <v>ODEPA</v>
      </c>
      <c r="AM63" s="24" t="str">
        <f t="shared" si="116"/>
        <v>No Aplica</v>
      </c>
      <c r="AN63" s="24" t="str">
        <f t="shared" si="116"/>
        <v>No Aplica</v>
      </c>
      <c r="AO63" s="24" t="str">
        <f t="shared" si="116"/>
        <v>No Aplica</v>
      </c>
      <c r="AP63" s="31">
        <f>VLOOKUP($AC63,Responsables[],3,0)</f>
        <v>6</v>
      </c>
      <c r="AQ63" s="38">
        <f>VLOOKUP($R63,unidad_medida[[#All],[nombre]:[Columna1]],5,0)</f>
        <v>28</v>
      </c>
    </row>
    <row r="64" spans="1:43" x14ac:dyDescent="0.3">
      <c r="A64" s="31" t="str">
        <f t="shared" si="1"/>
        <v>Gráfico 61 FILT: Destino MUEST: Nacional | Cantidad de fruta (kg)</v>
      </c>
      <c r="B64" s="39" t="str">
        <f>"https://analytics.zoho.com/open-view/2395394000001914761?ZOHO_CRITERIA=%224.6%22.%22Id_Destino%22%3D"&amp;Estructura!AJ1</f>
        <v>https://analytics.zoho.com/open-view/2395394000001914761?ZOHO_CRITERIA=%224.6%22.%22Id_Destino%22%3D6</v>
      </c>
      <c r="C64" s="31">
        <v>7</v>
      </c>
      <c r="D64" s="23" t="s">
        <v>26206</v>
      </c>
      <c r="E64" s="27" t="s">
        <v>26077</v>
      </c>
      <c r="F64" s="27" t="s">
        <v>26169</v>
      </c>
      <c r="G64" s="27" t="s">
        <v>26191</v>
      </c>
      <c r="J64" s="27" t="s">
        <v>8196</v>
      </c>
      <c r="M64" s="20" t="str">
        <f>"Cantidad de fruta en kilogramos producida nacionalmente con destino a "&amp;J64&amp;" durante el período 2018-2020"</f>
        <v>Cantidad de fruta en kilogramos producida nacionalmente con destino a África durante el período 2018-2020</v>
      </c>
      <c r="N64" s="21" t="str">
        <f t="shared" si="2"/>
        <v>Chile</v>
      </c>
      <c r="O64" s="21" t="str">
        <f t="shared" ref="O64" si="121">+O63</f>
        <v>Periodo 2018-2020</v>
      </c>
      <c r="P64" s="21" t="str">
        <f t="shared" si="4"/>
        <v>Volumen</v>
      </c>
      <c r="Q64" s="36">
        <f>+IF($E64="PRODUCTO",VLOOKUP(J64,Categorias[[Producto]:[Columna1]],9,0)&amp;"000",IF($E64="CATEGORÍA",VLOOKUP(J64,Categorias[[Categoría]:[Columna2]],7,0),$Q$1))</f>
        <v>100100000</v>
      </c>
      <c r="R64" s="21" t="str">
        <f t="shared" si="5"/>
        <v>Kilogramo</v>
      </c>
      <c r="S64" s="20" t="str">
        <f>"Cantidad de fruta (kg) producida nacionalmente con destino a "&amp;J64</f>
        <v>Cantidad de fruta (kg) producida nacionalmente con destino a África</v>
      </c>
      <c r="T64" s="20" t="str">
        <f t="shared" si="6"/>
        <v>Cantidad de fruta en kilogramos producida nacionalmente con destino a África durante el período 2018-2020</v>
      </c>
      <c r="U64" s="20" t="str">
        <f t="shared" si="36"/>
        <v>Destino: África</v>
      </c>
      <c r="V64" s="20" t="str">
        <f t="shared" si="12"/>
        <v>agricultura, frutas, distribución, internacional, comercio internacional, exportación, producción, kilogramos, empleados, empresas</v>
      </c>
      <c r="W64" s="22" t="str">
        <f t="shared" si="13"/>
        <v>https://analytics.zoho.com/open-view/2395394000001914761?ZOHO_CRITERIA=%224.6%22.%22Id_Destino%22%3D6</v>
      </c>
      <c r="X64" s="20" t="str">
        <f t="shared" si="14"/>
        <v>CHL</v>
      </c>
      <c r="Y64" s="20" t="str">
        <f t="shared" si="7"/>
        <v>Nacional</v>
      </c>
      <c r="Z64" s="20" t="str">
        <f t="shared" si="8"/>
        <v>Gráfico que muestra la Cantidad de fruta en kilogramos producida nacionalmente con destino a África durante el período 2018-2020 según datos recopilados de los catastros frutícolas efectuados por la ODEPA.</v>
      </c>
      <c r="AA64" s="26">
        <f t="shared" si="15"/>
        <v>44319</v>
      </c>
      <c r="AB64" s="24" t="str">
        <f t="shared" si="16"/>
        <v>Español</v>
      </c>
      <c r="AC64" s="24" t="str">
        <f t="shared" si="17"/>
        <v>Naty</v>
      </c>
      <c r="AD64" s="24" t="str">
        <f t="shared" si="18"/>
        <v>No Aplica</v>
      </c>
      <c r="AE64" s="24" t="str">
        <f t="shared" si="19"/>
        <v>No Aplica</v>
      </c>
      <c r="AF64" s="24" t="str">
        <f t="shared" si="20"/>
        <v>No Aplica</v>
      </c>
      <c r="AG64" s="25">
        <f>+VLOOKUP($P64,Parametros[[nombre]:[Columna1]],5,0)</f>
        <v>107</v>
      </c>
      <c r="AH64" s="25">
        <f t="shared" si="21"/>
        <v>1</v>
      </c>
      <c r="AI64" s="25">
        <f>+VLOOKUP($N64,Territorio[[nombre]:[Columna1]],7,0)</f>
        <v>38</v>
      </c>
      <c r="AJ64" s="25">
        <f>+VLOOKUP(O64,Temporalidad[[nombre]:[Columna1]],7,0)</f>
        <v>1759</v>
      </c>
      <c r="AK64" s="25">
        <f>+VLOOKUP(LEFT($D64,3),Tipo_Gráfico[[id3]:[Tipo Gráfico]],2,0)</f>
        <v>1</v>
      </c>
      <c r="AL64" s="20" t="str">
        <f t="shared" si="116"/>
        <v>ODEPA</v>
      </c>
      <c r="AM64" s="24" t="str">
        <f t="shared" si="116"/>
        <v>No Aplica</v>
      </c>
      <c r="AN64" s="24" t="s">
        <v>25</v>
      </c>
      <c r="AO64" s="24" t="s">
        <v>25</v>
      </c>
      <c r="AP64" s="31">
        <f>VLOOKUP($AC64,Responsables[],3,0)</f>
        <v>6</v>
      </c>
      <c r="AQ64" s="38">
        <f>VLOOKUP($R64,unidad_medida[[#All],[nombre]:[Columna1]],5,0)</f>
        <v>28</v>
      </c>
    </row>
    <row r="65" spans="1:43" x14ac:dyDescent="0.3">
      <c r="A65" s="31" t="str">
        <f t="shared" si="1"/>
        <v>Gráfico 62 FILT: Producto MUEST: Nacional | Número de Empleados</v>
      </c>
      <c r="B65" s="39" t="str">
        <f>"https://analytics.zoho.com/open-view/2395394000001905534?ZOHO_CRITERIA=%224.6%22.%22Id_Producto%22%3D"&amp;Estructura!L1</f>
        <v>https://analytics.zoho.com/open-view/2395394000001905534?ZOHO_CRITERIA=%224.6%22.%22Id_Producto%22%3D100102</v>
      </c>
      <c r="C65" s="31">
        <v>10</v>
      </c>
      <c r="D65" s="23" t="s">
        <v>26207</v>
      </c>
      <c r="E65" s="27" t="s">
        <v>9554</v>
      </c>
      <c r="F65" s="27" t="s">
        <v>25643</v>
      </c>
      <c r="G65" s="27" t="s">
        <v>26191</v>
      </c>
      <c r="J65" s="27" t="str">
        <f>J60</f>
        <v>Cítricos</v>
      </c>
      <c r="M65" s="20" t="str">
        <f>"Número de trabajadores dentro de las empresas dedicadas al rubro de la agricultura y que cultivan "&amp;J60&amp;" en Chile durante el período 2018-2020 "</f>
        <v xml:space="preserve">Número de trabajadores dentro de las empresas dedicadas al rubro de la agricultura y que cultivan Cítricos en Chile durante el período 2018-2020 </v>
      </c>
      <c r="N65" s="21" t="str">
        <f t="shared" si="2"/>
        <v>Chile</v>
      </c>
      <c r="O65" s="21" t="str">
        <f t="shared" ref="O65" si="122">+O64</f>
        <v>Periodo 2018-2020</v>
      </c>
      <c r="P65" s="21" t="str">
        <f t="shared" si="4"/>
        <v>Empleados</v>
      </c>
      <c r="Q65" s="36" t="str">
        <f>+IF($E65="PRODUCTO",VLOOKUP(J65,Categorias[[Producto]:[Columna1]],9,0)&amp;"000",IF($E65="CATEGORÍA",VLOOKUP(J65,Categorias[[Categoría]:[Columna2]],7,0),$Q$1))</f>
        <v>100102000</v>
      </c>
      <c r="R65" s="21" t="str">
        <f t="shared" si="5"/>
        <v>Empleados</v>
      </c>
      <c r="S65" s="20" t="str">
        <f>+"Número de Empleados en Empresas que producen "&amp;J65&amp;" a nivel nacional"</f>
        <v>Número de Empleados en Empresas que producen Cítricos a nivel nacional</v>
      </c>
      <c r="T65" s="20" t="str">
        <f t="shared" si="6"/>
        <v xml:space="preserve">Número de trabajadores dentro de las empresas dedicadas al rubro de la agricultura y que cultivan Cítricos en Chile durante el período 2018-2020 </v>
      </c>
      <c r="U65" s="20" t="str">
        <f t="shared" si="36"/>
        <v>Producto: Cítricos</v>
      </c>
      <c r="V65" s="20" t="str">
        <f t="shared" si="12"/>
        <v>agricultura, frutas, distribución, internacional, comercio internacional, exportación, producción, kilogramos, empleados, empresas</v>
      </c>
      <c r="W65" s="22" t="str">
        <f t="shared" si="13"/>
        <v>https://analytics.zoho.com/open-view/2395394000001905534?ZOHO_CRITERIA=%224.6%22.%22Id_Producto%22%3D100102</v>
      </c>
      <c r="X65" s="20" t="str">
        <f t="shared" si="14"/>
        <v>CHL</v>
      </c>
      <c r="Y65" s="20" t="str">
        <f t="shared" si="7"/>
        <v>Nacional</v>
      </c>
      <c r="Z65" s="20" t="str">
        <f t="shared" si="8"/>
        <v>Gráfico que muestra la Número de trabajadores dentro de las empresas dedicadas al rubro de la agricultura y que cultivan Cítricos en Chile durante el período 2018-2020  según datos recopilados de los catastros frutícolas efectuados por la ODEPA.</v>
      </c>
      <c r="AA65" s="26">
        <f t="shared" si="15"/>
        <v>44319</v>
      </c>
      <c r="AB65" s="24" t="str">
        <f t="shared" si="16"/>
        <v>Español</v>
      </c>
      <c r="AC65" s="24" t="str">
        <f t="shared" si="17"/>
        <v>Naty</v>
      </c>
      <c r="AD65" s="24" t="str">
        <f t="shared" si="18"/>
        <v>No Aplica</v>
      </c>
      <c r="AE65" s="24" t="str">
        <f t="shared" si="19"/>
        <v>No Aplica</v>
      </c>
      <c r="AF65" s="24" t="str">
        <f t="shared" si="20"/>
        <v>No Aplica</v>
      </c>
      <c r="AG65" s="25">
        <f>+VLOOKUP($P65,Parametros[[nombre]:[Columna1]],5,0)</f>
        <v>32</v>
      </c>
      <c r="AH65" s="25">
        <f t="shared" si="21"/>
        <v>1</v>
      </c>
      <c r="AI65" s="25">
        <f>+VLOOKUP($N65,Territorio[[nombre]:[Columna1]],7,0)</f>
        <v>38</v>
      </c>
      <c r="AJ65" s="25">
        <f>+VLOOKUP(O65,Temporalidad[[nombre]:[Columna1]],7,0)</f>
        <v>1759</v>
      </c>
      <c r="AK65" s="25">
        <f>+VLOOKUP(LEFT($D65,3),Tipo_Gráfico[[id3]:[Tipo Gráfico]],2,0)</f>
        <v>1</v>
      </c>
      <c r="AL65" s="20" t="str">
        <f t="shared" si="116"/>
        <v>ODEPA</v>
      </c>
      <c r="AM65" s="24" t="str">
        <f t="shared" si="116"/>
        <v>No Aplica</v>
      </c>
      <c r="AN65" s="24" t="str">
        <f t="shared" si="116"/>
        <v>No Aplica</v>
      </c>
      <c r="AO65" s="24" t="str">
        <f t="shared" si="116"/>
        <v>No Aplica</v>
      </c>
      <c r="AP65" s="31">
        <f>VLOOKUP($AC65,Responsables[],3,0)</f>
        <v>6</v>
      </c>
      <c r="AQ65" s="38">
        <f>VLOOKUP($R65,unidad_medida[[#All],[nombre]:[Columna1]],5,0)</f>
        <v>67</v>
      </c>
    </row>
    <row r="66" spans="1:43" x14ac:dyDescent="0.3">
      <c r="A66" s="31" t="str">
        <f t="shared" si="1"/>
        <v>Gráfico 63 FILT: Categoría MUEST: Nacional | Número de Empleados</v>
      </c>
      <c r="B66" s="39" t="str">
        <f>"https://analytics.zoho.com/open-view/2395394000001914948?ZOHO_CRITERIA=%224.6%22.%22Id_Categor%C3%ADa%22%3D"&amp;Estructura!P1</f>
        <v>https://analytics.zoho.com/open-view/2395394000001914948?ZOHO_CRITERIA=%224.6%22.%22Id_Categor%C3%ADa%22%3D100108002</v>
      </c>
      <c r="C66" s="31">
        <v>58</v>
      </c>
      <c r="D66" s="23" t="s">
        <v>26208</v>
      </c>
      <c r="E66" s="27" t="s">
        <v>9557</v>
      </c>
      <c r="F66" s="27" t="s">
        <v>25643</v>
      </c>
      <c r="G66" s="27" t="s">
        <v>26191</v>
      </c>
      <c r="J66" s="27" t="str">
        <f>J61</f>
        <v>Mango</v>
      </c>
      <c r="M66" s="20" t="str">
        <f>"Número de trabajadores dentro de las empresas dedicadas al rubro de la agricultura y que cultivan "&amp;J61&amp;" en Chile durante el período 2018-2020 "</f>
        <v xml:space="preserve">Número de trabajadores dentro de las empresas dedicadas al rubro de la agricultura y que cultivan Mango en Chile durante el período 2018-2020 </v>
      </c>
      <c r="N66" s="21" t="str">
        <f t="shared" si="2"/>
        <v>Chile</v>
      </c>
      <c r="O66" s="21" t="str">
        <f t="shared" ref="O66" si="123">+O65</f>
        <v>Periodo 2018-2020</v>
      </c>
      <c r="P66" s="21" t="str">
        <f t="shared" si="4"/>
        <v>Empleados</v>
      </c>
      <c r="Q66" s="36">
        <f>+IF($E66="PRODUCTO",VLOOKUP(J66,Categorias[[Producto]:[Columna1]],9,0)&amp;"000",IF($E66="CATEGORÍA",VLOOKUP(J66,Categorias[[Categoría]:[Columna2]],7,0),$Q$1))</f>
        <v>100108002</v>
      </c>
      <c r="R66" s="21" t="str">
        <f t="shared" si="5"/>
        <v>Empleados</v>
      </c>
      <c r="S66" s="20" t="str">
        <f>+"Número de Empleados en Empresas que producen "&amp;J66&amp;" a nivel nacional"</f>
        <v>Número de Empleados en Empresas que producen Mango a nivel nacional</v>
      </c>
      <c r="T66" s="20" t="str">
        <f t="shared" si="6"/>
        <v xml:space="preserve">Número de trabajadores dentro de las empresas dedicadas al rubro de la agricultura y que cultivan Mango en Chile durante el período 2018-2020 </v>
      </c>
      <c r="U66" s="20" t="str">
        <f t="shared" si="36"/>
        <v>Categoría: Mango</v>
      </c>
      <c r="V66" s="20" t="str">
        <f t="shared" si="12"/>
        <v>agricultura, frutas, distribución, internacional, comercio internacional, exportación, producción, kilogramos, empleados, empresas</v>
      </c>
      <c r="W66" s="22" t="str">
        <f t="shared" si="13"/>
        <v>https://analytics.zoho.com/open-view/2395394000001914948?ZOHO_CRITERIA=%224.6%22.%22Id_Categor%C3%ADa%22%3D100108002</v>
      </c>
      <c r="X66" s="20" t="str">
        <f t="shared" si="14"/>
        <v>CHL</v>
      </c>
      <c r="Y66" s="20" t="str">
        <f t="shared" si="7"/>
        <v>Nacional</v>
      </c>
      <c r="Z66" s="20" t="str">
        <f t="shared" si="8"/>
        <v>Gráfico que muestra la Número de trabajadores dentro de las empresas dedicadas al rubro de la agricultura y que cultivan Mango en Chile durante el período 2018-2020  según datos recopilados de los catastros frutícolas efectuados por la ODEPA.</v>
      </c>
      <c r="AA66" s="26">
        <f t="shared" si="15"/>
        <v>44319</v>
      </c>
      <c r="AB66" s="24" t="str">
        <f t="shared" si="16"/>
        <v>Español</v>
      </c>
      <c r="AC66" s="24" t="str">
        <f t="shared" si="17"/>
        <v>Naty</v>
      </c>
      <c r="AD66" s="24" t="str">
        <f t="shared" si="18"/>
        <v>No Aplica</v>
      </c>
      <c r="AE66" s="24" t="str">
        <f t="shared" si="19"/>
        <v>No Aplica</v>
      </c>
      <c r="AF66" s="24" t="str">
        <f t="shared" si="20"/>
        <v>No Aplica</v>
      </c>
      <c r="AG66" s="25">
        <f>+VLOOKUP($P66,Parametros[[nombre]:[Columna1]],5,0)</f>
        <v>32</v>
      </c>
      <c r="AH66" s="25">
        <f t="shared" si="21"/>
        <v>1</v>
      </c>
      <c r="AI66" s="25">
        <f>+VLOOKUP($N66,Territorio[[nombre]:[Columna1]],7,0)</f>
        <v>38</v>
      </c>
      <c r="AJ66" s="25">
        <f>+VLOOKUP(O66,Temporalidad[[nombre]:[Columna1]],7,0)</f>
        <v>1759</v>
      </c>
      <c r="AK66" s="25">
        <f>+VLOOKUP(LEFT($D66,3),Tipo_Gráfico[[id3]:[Tipo Gráfico]],2,0)</f>
        <v>1</v>
      </c>
      <c r="AL66" s="20" t="str">
        <f t="shared" si="116"/>
        <v>ODEPA</v>
      </c>
      <c r="AM66" s="24" t="str">
        <f t="shared" si="116"/>
        <v>No Aplica</v>
      </c>
      <c r="AN66" s="24" t="s">
        <v>25</v>
      </c>
      <c r="AO66" s="24" t="s">
        <v>25</v>
      </c>
      <c r="AP66" s="31">
        <f>VLOOKUP($AC66,Responsables[],3,0)</f>
        <v>6</v>
      </c>
      <c r="AQ66" s="38">
        <f>VLOOKUP($R66,unidad_medida[[#All],[nombre]:[Columna1]],5,0)</f>
        <v>67</v>
      </c>
    </row>
    <row r="67" spans="1:43" x14ac:dyDescent="0.3">
      <c r="A67" s="31" t="str">
        <f t="shared" si="1"/>
        <v>Gráfico 64 FILT: Procesamiento MUEST: Nacional | Número de Empleados</v>
      </c>
      <c r="B67" s="39" t="str">
        <f>"https://analytics.zoho.com/open-view/2395394000001918081?ZOHO_CRITERIA=%224.6%22.%22Id_Procesamiento%22%3D"&amp;Estructura!T1</f>
        <v>https://analytics.zoho.com/open-view/2395394000001918081?ZOHO_CRITERIA=%224.6%22.%22Id_Procesamiento%22%3D32</v>
      </c>
      <c r="C67" s="31">
        <v>28</v>
      </c>
      <c r="D67" s="23" t="s">
        <v>26209</v>
      </c>
      <c r="E67" s="27" t="s">
        <v>26071</v>
      </c>
      <c r="F67" s="27" t="s">
        <v>25643</v>
      </c>
      <c r="G67" s="27" t="s">
        <v>26191</v>
      </c>
      <c r="J67" s="27" t="str">
        <f>J62</f>
        <v>Cidra</v>
      </c>
      <c r="M67" s="20" t="str">
        <f>"Número de trabajadores dentro de las empresas dedicadas al rubro de la agricultura y que distribuyen frutos procesados en "&amp;J67&amp;"  en Chile durante el período 2018-2020 "</f>
        <v xml:space="preserve">Número de trabajadores dentro de las empresas dedicadas al rubro de la agricultura y que distribuyen frutos procesados en Cidra  en Chile durante el período 2018-2020 </v>
      </c>
      <c r="N67" s="21" t="str">
        <f t="shared" si="2"/>
        <v>Chile</v>
      </c>
      <c r="O67" s="21" t="str">
        <f t="shared" ref="O67" si="124">+O66</f>
        <v>Periodo 2018-2020</v>
      </c>
      <c r="P67" s="21" t="str">
        <f t="shared" si="4"/>
        <v>Empleados</v>
      </c>
      <c r="Q67" s="36">
        <f>+IF($E67="PRODUCTO",VLOOKUP(J67,Categorias[[Producto]:[Columna1]],9,0)&amp;"000",IF($E67="CATEGORÍA",VLOOKUP(J67,Categorias[[Categoría]:[Columna2]],7,0),$Q$1))</f>
        <v>100100000</v>
      </c>
      <c r="R67" s="21" t="str">
        <f t="shared" si="5"/>
        <v>Empleados</v>
      </c>
      <c r="S67" s="20" t="str">
        <f>+"Número de Empleados en Empresas que producen fruta por proceso de "&amp;J67&amp;" a nivel nacional"</f>
        <v>Número de Empleados en Empresas que producen fruta por proceso de Cidra a nivel nacional</v>
      </c>
      <c r="T67" s="20" t="str">
        <f t="shared" si="6"/>
        <v xml:space="preserve">Número de trabajadores dentro de las empresas dedicadas al rubro de la agricultura y que distribuyen frutos procesados en Cidra  en Chile durante el período 2018-2020 </v>
      </c>
      <c r="U67" s="20" t="str">
        <f t="shared" si="36"/>
        <v>Procesamiento: Cidra</v>
      </c>
      <c r="V67" s="20" t="str">
        <f t="shared" si="12"/>
        <v>agricultura, frutas, distribución, internacional, comercio internacional, exportación, producción, kilogramos, empleados, empresas</v>
      </c>
      <c r="W67" s="22" t="str">
        <f t="shared" si="13"/>
        <v>https://analytics.zoho.com/open-view/2395394000001918081?ZOHO_CRITERIA=%224.6%22.%22Id_Procesamiento%22%3D32</v>
      </c>
      <c r="X67" s="20" t="str">
        <f t="shared" si="14"/>
        <v>CHL</v>
      </c>
      <c r="Y67" s="20" t="str">
        <f t="shared" si="7"/>
        <v>Nacional</v>
      </c>
      <c r="Z67" s="20" t="str">
        <f t="shared" si="8"/>
        <v>Gráfico que muestra la Número de trabajadores dentro de las empresas dedicadas al rubro de la agricultura y que distribuyen frutos procesados en Cidra  en Chile durante el período 2018-2020  según datos recopilados de los catastros frutícolas efectuados por la ODEPA.</v>
      </c>
      <c r="AA67" s="26">
        <f t="shared" si="15"/>
        <v>44319</v>
      </c>
      <c r="AB67" s="24" t="str">
        <f t="shared" si="16"/>
        <v>Español</v>
      </c>
      <c r="AC67" s="24" t="str">
        <f t="shared" si="17"/>
        <v>Naty</v>
      </c>
      <c r="AD67" s="24" t="str">
        <f t="shared" si="18"/>
        <v>No Aplica</v>
      </c>
      <c r="AE67" s="24" t="str">
        <f t="shared" si="19"/>
        <v>No Aplica</v>
      </c>
      <c r="AF67" s="24" t="str">
        <f t="shared" si="20"/>
        <v>No Aplica</v>
      </c>
      <c r="AG67" s="25">
        <f>+VLOOKUP($P67,Parametros[[nombre]:[Columna1]],5,0)</f>
        <v>32</v>
      </c>
      <c r="AH67" s="25">
        <f t="shared" si="21"/>
        <v>1</v>
      </c>
      <c r="AI67" s="25">
        <f>+VLOOKUP($N67,Territorio[[nombre]:[Columna1]],7,0)</f>
        <v>38</v>
      </c>
      <c r="AJ67" s="25">
        <f>+VLOOKUP(O67,Temporalidad[[nombre]:[Columna1]],7,0)</f>
        <v>1759</v>
      </c>
      <c r="AK67" s="25">
        <f>+VLOOKUP(LEFT($D67,3),Tipo_Gráfico[[id3]:[Tipo Gráfico]],2,0)</f>
        <v>1</v>
      </c>
      <c r="AL67" s="20" t="str">
        <f t="shared" si="116"/>
        <v>ODEPA</v>
      </c>
      <c r="AM67" s="24" t="str">
        <f t="shared" si="116"/>
        <v>No Aplica</v>
      </c>
      <c r="AN67" s="24" t="str">
        <f t="shared" si="116"/>
        <v>No Aplica</v>
      </c>
      <c r="AO67" s="24" t="str">
        <f t="shared" si="116"/>
        <v>No Aplica</v>
      </c>
      <c r="AP67" s="31">
        <f>VLOOKUP($AC67,Responsables[],3,0)</f>
        <v>6</v>
      </c>
      <c r="AQ67" s="38">
        <f>VLOOKUP($R67,unidad_medida[[#All],[nombre]:[Columna1]],5,0)</f>
        <v>67</v>
      </c>
    </row>
    <row r="68" spans="1:43" x14ac:dyDescent="0.3">
      <c r="A68" s="31" t="str">
        <f t="shared" si="1"/>
        <v>Gráfico 65 FILT: Tipo de Envase MUEST: Nacional | Número de Empleados</v>
      </c>
      <c r="B68" s="39" t="str">
        <f>"https://analytics.zoho.com/open-view/2395394000001918250?ZOHO_CRITERIA=%224.6%22.%22Id_Tipo_de_Envase%22%3D"&amp;Estructura!AB1</f>
        <v>https://analytics.zoho.com/open-view/2395394000001918250?ZOHO_CRITERIA=%224.6%22.%22Id_Tipo_de_Envase%22%3D3</v>
      </c>
      <c r="C68" s="31">
        <v>8</v>
      </c>
      <c r="D68" s="23" t="s">
        <v>26210</v>
      </c>
      <c r="E68" s="27" t="s">
        <v>26073</v>
      </c>
      <c r="F68" s="27" t="s">
        <v>25643</v>
      </c>
      <c r="G68" s="27" t="s">
        <v>26191</v>
      </c>
      <c r="J68" s="27" t="str">
        <f>J63</f>
        <v>Vidrio</v>
      </c>
      <c r="M68" s="20" t="str">
        <f>"Número de trabajadores dentro de las empresas dedicadas al rubro de la agricultura y que distribuyen frutos envasados en "&amp;J68&amp;"  en Chile durante el período 2018-2020 "</f>
        <v xml:space="preserve">Número de trabajadores dentro de las empresas dedicadas al rubro de la agricultura y que distribuyen frutos envasados en Vidrio  en Chile durante el período 2018-2020 </v>
      </c>
      <c r="N68" s="21" t="str">
        <f t="shared" si="2"/>
        <v>Chile</v>
      </c>
      <c r="O68" s="21" t="str">
        <f t="shared" ref="O68" si="125">+O67</f>
        <v>Periodo 2018-2020</v>
      </c>
      <c r="P68" s="21" t="str">
        <f t="shared" si="4"/>
        <v>Empleados</v>
      </c>
      <c r="Q68" s="36">
        <f>+IF($E68="PRODUCTO",VLOOKUP(J68,Categorias[[Producto]:[Columna1]],9,0)&amp;"000",IF($E68="CATEGORÍA",VLOOKUP(J68,Categorias[[Categoría]:[Columna2]],7,0),$Q$1))</f>
        <v>100100000</v>
      </c>
      <c r="R68" s="21" t="str">
        <f t="shared" si="5"/>
        <v>Empleados</v>
      </c>
      <c r="S68" s="20" t="str">
        <f>+"Número de Empleados en Empresas que producen fruta envasada en "&amp;J68&amp;" a nivel nacional"</f>
        <v>Número de Empleados en Empresas que producen fruta envasada en Vidrio a nivel nacional</v>
      </c>
      <c r="T68" s="20" t="str">
        <f t="shared" si="6"/>
        <v xml:space="preserve">Número de trabajadores dentro de las empresas dedicadas al rubro de la agricultura y que distribuyen frutos envasados en Vidrio  en Chile durante el período 2018-2020 </v>
      </c>
      <c r="U68" s="20" t="str">
        <f t="shared" si="36"/>
        <v>Tipo de Envase: Vidrio</v>
      </c>
      <c r="V68" s="20" t="str">
        <f t="shared" si="12"/>
        <v>agricultura, frutas, distribución, internacional, comercio internacional, exportación, producción, kilogramos, empleados, empresas</v>
      </c>
      <c r="W68" s="22" t="str">
        <f t="shared" si="13"/>
        <v>https://analytics.zoho.com/open-view/2395394000001918250?ZOHO_CRITERIA=%224.6%22.%22Id_Tipo_de_Envase%22%3D3</v>
      </c>
      <c r="X68" s="20" t="str">
        <f t="shared" si="14"/>
        <v>CHL</v>
      </c>
      <c r="Y68" s="20" t="str">
        <f t="shared" si="7"/>
        <v>Nacional</v>
      </c>
      <c r="Z68" s="20" t="str">
        <f t="shared" si="8"/>
        <v>Gráfico que muestra la Número de trabajadores dentro de las empresas dedicadas al rubro de la agricultura y que distribuyen frutos envasados en Vidrio  en Chile durante el período 2018-2020  según datos recopilados de los catastros frutícolas efectuados por la ODEPA.</v>
      </c>
      <c r="AA68" s="26">
        <f t="shared" si="15"/>
        <v>44319</v>
      </c>
      <c r="AB68" s="24" t="str">
        <f t="shared" si="16"/>
        <v>Español</v>
      </c>
      <c r="AC68" s="24" t="str">
        <f t="shared" si="17"/>
        <v>Naty</v>
      </c>
      <c r="AD68" s="24" t="str">
        <f t="shared" si="18"/>
        <v>No Aplica</v>
      </c>
      <c r="AE68" s="24" t="str">
        <f t="shared" si="19"/>
        <v>No Aplica</v>
      </c>
      <c r="AF68" s="24" t="str">
        <f t="shared" si="20"/>
        <v>No Aplica</v>
      </c>
      <c r="AG68" s="25">
        <f>+VLOOKUP($P68,Parametros[[nombre]:[Columna1]],5,0)</f>
        <v>32</v>
      </c>
      <c r="AH68" s="25">
        <f t="shared" si="21"/>
        <v>1</v>
      </c>
      <c r="AI68" s="25">
        <f>+VLOOKUP($N68,Territorio[[nombre]:[Columna1]],7,0)</f>
        <v>38</v>
      </c>
      <c r="AJ68" s="25">
        <f>+VLOOKUP(O68,Temporalidad[[nombre]:[Columna1]],7,0)</f>
        <v>1759</v>
      </c>
      <c r="AK68" s="25">
        <f>+VLOOKUP(LEFT($D68,3),Tipo_Gráfico[[id3]:[Tipo Gráfico]],2,0)</f>
        <v>1</v>
      </c>
      <c r="AL68" s="20" t="str">
        <f t="shared" si="116"/>
        <v>ODEPA</v>
      </c>
      <c r="AM68" s="24" t="str">
        <f t="shared" si="116"/>
        <v>No Aplica</v>
      </c>
      <c r="AN68" s="24" t="s">
        <v>25</v>
      </c>
      <c r="AO68" s="24" t="s">
        <v>25</v>
      </c>
      <c r="AP68" s="31">
        <f>VLOOKUP($AC68,Responsables[],3,0)</f>
        <v>6</v>
      </c>
      <c r="AQ68" s="38">
        <f>VLOOKUP($R68,unidad_medida[[#All],[nombre]:[Columna1]],5,0)</f>
        <v>67</v>
      </c>
    </row>
    <row r="69" spans="1:43" x14ac:dyDescent="0.3">
      <c r="A69" s="31" t="str">
        <f t="shared" ref="A69:A77" si="126">+D69&amp;" FILT: "&amp;E69&amp;" MUEST: "&amp;G69&amp;" | "&amp;F69</f>
        <v>Gráfico 66 FILT: Destino MUEST: Nacional | Número de Empleados</v>
      </c>
      <c r="B69" s="39" t="str">
        <f>"https://analytics.zoho.com/open-view/2395394000001951907?ZOHO_CRITERIA=%224.6%22.%22C%C3%B3digo_Regi%C3%B3n%22%3D"&amp;Estructura!AJ1</f>
        <v>https://analytics.zoho.com/open-view/2395394000001951907?ZOHO_CRITERIA=%224.6%22.%22C%C3%B3digo_Regi%C3%B3n%22%3D6</v>
      </c>
      <c r="C69" s="31">
        <v>7</v>
      </c>
      <c r="D69" s="23" t="s">
        <v>26211</v>
      </c>
      <c r="E69" s="27" t="s">
        <v>26077</v>
      </c>
      <c r="F69" s="27" t="s">
        <v>25643</v>
      </c>
      <c r="G69" s="27" t="s">
        <v>26191</v>
      </c>
      <c r="J69" s="27" t="str">
        <f>J64</f>
        <v>África</v>
      </c>
      <c r="M69" s="20" t="str">
        <f>"Número de trabajadores dentro de las empresas dedicadas al rubro de la agricultura y que distribuyen frutos con destino a "&amp;J69&amp;"  en Chile durante el período 2018-2020 "</f>
        <v xml:space="preserve">Número de trabajadores dentro de las empresas dedicadas al rubro de la agricultura y que distribuyen frutos con destino a África  en Chile durante el período 2018-2020 </v>
      </c>
      <c r="N69" s="21" t="str">
        <f t="shared" ref="N69:N77" si="127">IF(E69="Región",J69,IF(E69="Comuna",J69,"Chile"))</f>
        <v>Chile</v>
      </c>
      <c r="O69" s="21" t="str">
        <f t="shared" ref="O69" si="128">+O68</f>
        <v>Periodo 2018-2020</v>
      </c>
      <c r="P69" s="21" t="str">
        <f t="shared" ref="P69:P77" si="129">+IF($F69="Cantidad de fruta (kg)","Volumen",IF($F69="Número de Empleados","Empleados","Volumen"))</f>
        <v>Empleados</v>
      </c>
      <c r="Q69" s="36">
        <f>+IF($E69="PRODUCTO",VLOOKUP(J69,Categorias[[Producto]:[Columna1]],9,0)&amp;"000",IF($E69="CATEGORÍA",VLOOKUP(J69,Categorias[[Categoría]:[Columna2]],7,0),$Q$1))</f>
        <v>100100000</v>
      </c>
      <c r="R69" s="21" t="str">
        <f t="shared" ref="R69:R77" si="130">+IF($F69="Cantidad de fruta (kg)","Kilogramo",IF($F69="Número de Empleados","Empleados","múltiples"))</f>
        <v>Empleados</v>
      </c>
      <c r="S69" s="20" t="str">
        <f>+"Número de Empleados en Empresas que producen fruta con destino a "&amp;J69&amp;" a nivel nacional"</f>
        <v>Número de Empleados en Empresas que producen fruta con destino a África a nivel nacional</v>
      </c>
      <c r="T69" s="20" t="str">
        <f t="shared" ref="T69:T77" si="131">M69</f>
        <v xml:space="preserve">Número de trabajadores dentro de las empresas dedicadas al rubro de la agricultura y que distribuyen frutos con destino a África  en Chile durante el período 2018-2020 </v>
      </c>
      <c r="U69" s="20" t="str">
        <f t="shared" si="36"/>
        <v>Destino: África</v>
      </c>
      <c r="V69" s="20" t="str">
        <f t="shared" si="12"/>
        <v>agricultura, frutas, distribución, internacional, comercio internacional, exportación, producción, kilogramos, empleados, empresas</v>
      </c>
      <c r="W69" s="22" t="str">
        <f t="shared" si="13"/>
        <v>https://analytics.zoho.com/open-view/2395394000001951907?ZOHO_CRITERIA=%224.6%22.%22C%C3%B3digo_Regi%C3%B3n%22%3D6</v>
      </c>
      <c r="X69" s="20" t="str">
        <f t="shared" si="14"/>
        <v>CHL</v>
      </c>
      <c r="Y69" s="20" t="str">
        <f t="shared" ref="Y69:Y77" si="132">+IF($E69="Región","Regional",IF($E69="Comuna","Comunal","Nacional"))</f>
        <v>Nacional</v>
      </c>
      <c r="Z69" s="20" t="str">
        <f t="shared" ref="Z69" si="133">"Gráfico que muestra la "&amp;T69&amp;" según datos recopilados de los catastros frutícolas efectuados por la ODEPA."</f>
        <v>Gráfico que muestra la Número de trabajadores dentro de las empresas dedicadas al rubro de la agricultura y que distribuyen frutos con destino a África  en Chile durante el período 2018-2020  según datos recopilados de los catastros frutícolas efectuados por la ODEPA.</v>
      </c>
      <c r="AA69" s="26">
        <f t="shared" si="15"/>
        <v>44319</v>
      </c>
      <c r="AB69" s="24" t="str">
        <f t="shared" si="16"/>
        <v>Español</v>
      </c>
      <c r="AC69" s="24" t="str">
        <f t="shared" si="17"/>
        <v>Naty</v>
      </c>
      <c r="AD69" s="24" t="str">
        <f t="shared" si="18"/>
        <v>No Aplica</v>
      </c>
      <c r="AE69" s="24" t="str">
        <f t="shared" si="19"/>
        <v>No Aplica</v>
      </c>
      <c r="AF69" s="24" t="str">
        <f t="shared" si="20"/>
        <v>No Aplica</v>
      </c>
      <c r="AG69" s="25">
        <f>+VLOOKUP($P69,Parametros[[nombre]:[Columna1]],5,0)</f>
        <v>32</v>
      </c>
      <c r="AH69" s="25">
        <f t="shared" si="21"/>
        <v>1</v>
      </c>
      <c r="AI69" s="25">
        <f>+VLOOKUP($N69,Territorio[[nombre]:[Columna1]],7,0)</f>
        <v>38</v>
      </c>
      <c r="AJ69" s="25">
        <f>+VLOOKUP(O69,Temporalidad[[nombre]:[Columna1]],7,0)</f>
        <v>1759</v>
      </c>
      <c r="AK69" s="25">
        <f>+VLOOKUP(LEFT($D69,3),Tipo_Gráfico[[id3]:[Tipo Gráfico]],2,0)</f>
        <v>1</v>
      </c>
      <c r="AL69" s="20" t="str">
        <f t="shared" si="116"/>
        <v>ODEPA</v>
      </c>
      <c r="AM69" s="24" t="str">
        <f t="shared" si="116"/>
        <v>No Aplica</v>
      </c>
      <c r="AN69" s="24" t="str">
        <f t="shared" si="116"/>
        <v>No Aplica</v>
      </c>
      <c r="AO69" s="24" t="str">
        <f t="shared" si="116"/>
        <v>No Aplica</v>
      </c>
      <c r="AP69" s="31">
        <f>VLOOKUP($AC69,Responsables[],3,0)</f>
        <v>6</v>
      </c>
      <c r="AQ69" s="38">
        <f>VLOOKUP($R69,unidad_medida[[#All],[nombre]:[Columna1]],5,0)</f>
        <v>67</v>
      </c>
    </row>
    <row r="70" spans="1:43" x14ac:dyDescent="0.3">
      <c r="A70" s="70" t="str">
        <f t="shared" si="126"/>
        <v>Informe Interactivo 1 FILT: Región MUEST: Comuna | Cantidad de fruta (kg)</v>
      </c>
      <c r="B70" s="72" t="str">
        <f>"https://analytics.zoho.com/open-view/2395394000001951907?ZOHO_CRITERIA=%224.6%22.%22Descripci%C3%B3n%20A%C3%B1o%22%3C%3E'No%20Aplica'%20and%20%224.6%22.%22Total%20de%20Fruta%22%3E0.99%20and%20%224.6%22.%22C%C3%B3digo_Regi%C3%B3n%22%3D"&amp;Estructura!B1</f>
        <v>https://analytics.zoho.com/open-view/2395394000001951907?ZOHO_CRITERIA=%224.6%22.%22Descripci%C3%B3n%20A%C3%B1o%22%3C%3E'No%20Aplica'%20and%20%224.6%22.%22Total%20de%20Fruta%22%3E0.99%20and%20%224.6%22.%22C%C3%B3digo_Regi%C3%B3n%22%3D9</v>
      </c>
      <c r="C70" s="31">
        <v>14</v>
      </c>
      <c r="D70" s="23" t="s">
        <v>26224</v>
      </c>
      <c r="E70" s="27" t="s">
        <v>756</v>
      </c>
      <c r="F70" s="27" t="s">
        <v>26169</v>
      </c>
      <c r="G70" s="27" t="s">
        <v>1063</v>
      </c>
      <c r="H70" s="27" t="s">
        <v>26219</v>
      </c>
      <c r="I70" s="27" t="s">
        <v>26220</v>
      </c>
      <c r="J70" s="27" t="str">
        <f>J31</f>
        <v>Araucanía</v>
      </c>
      <c r="K70" s="69" t="s">
        <v>28069</v>
      </c>
      <c r="L70" s="69" t="str">
        <f>"Volumen de producción frutícola en la Región de "&amp;J70&amp;"  || Chile || 2018-2020"</f>
        <v>Volumen de producción frutícola en la Región de Araucanía  || Chile || 2018-2020</v>
      </c>
      <c r="M70" s="20" t="str">
        <f>"Cantidad de fruta en kilogramos producida desde la Región de "&amp;J70&amp;" diferenciada por comuna, tipo de empresa y género durante el período 2018-2020 "</f>
        <v xml:space="preserve">Cantidad de fruta en kilogramos producida desde la Región de Araucanía diferenciada por comuna, tipo de empresa y género durante el período 2018-2020 </v>
      </c>
      <c r="N70" s="21" t="str">
        <f t="shared" si="127"/>
        <v>Araucanía</v>
      </c>
      <c r="O70" s="21" t="str">
        <f t="shared" ref="O70:O77" si="134">+O69</f>
        <v>Periodo 2018-2020</v>
      </c>
      <c r="P70" s="21" t="str">
        <f t="shared" si="129"/>
        <v>Volumen</v>
      </c>
      <c r="Q70" s="36">
        <f>+IF($E70="PRODUCTO",VLOOKUP(J70,Categorias[[Producto]:[Columna1]],9,0)&amp;"000",IF($E70="CATEGORÍA",VLOOKUP(J70,Categorias[[Categoría]:[Columna2]],7,0),$Q$1))</f>
        <v>100100000</v>
      </c>
      <c r="R70" s="21" t="str">
        <f t="shared" si="130"/>
        <v>Kilogramo</v>
      </c>
      <c r="S70" s="20" t="str">
        <f t="shared" ref="S70:S71" si="135">+"Cantidad de fruta (kg) producida desde "&amp;J70</f>
        <v>Cantidad de fruta (kg) producida desde Araucanía</v>
      </c>
      <c r="T70" s="20" t="str">
        <f t="shared" si="131"/>
        <v xml:space="preserve">Cantidad de fruta en kilogramos producida desde la Región de Araucanía diferenciada por comuna, tipo de empresa y género durante el período 2018-2020 </v>
      </c>
      <c r="U70" s="20" t="str">
        <f t="shared" si="36"/>
        <v>Región: Araucanía</v>
      </c>
      <c r="V70" s="20" t="str">
        <f t="shared" ref="V70:V77" si="136">+V69</f>
        <v>agricultura, frutas, distribución, internacional, comercio internacional, exportación, producción, kilogramos, empleados, empresas</v>
      </c>
      <c r="W70" s="22" t="str">
        <f t="shared" ref="W70:W77" si="137">HYPERLINK(B70,B70)</f>
        <v>https://analytics.zoho.com/open-view/2395394000001951907?ZOHO_CRITERIA=%224.6%22.%22Descripci%C3%B3n%20A%C3%B1o%22%3C%3E'No%20Aplica'%20and%20%224.6%22.%22Total%20de%20Fruta%22%3E0.99%20and%20%224.6%22.%22C%C3%B3digo_Regi%C3%B3n%22%3D9</v>
      </c>
      <c r="X70" s="20" t="str">
        <f t="shared" ref="X70:X77" si="138">+X69</f>
        <v>CHL</v>
      </c>
      <c r="Y70" s="20" t="str">
        <f t="shared" si="132"/>
        <v>Regional</v>
      </c>
      <c r="Z70" s="20" t="str">
        <f>"Informe interactivo que muestra la "&amp;T70&amp;" según datos recopilados de los catastros frutícolas efectuados por la ODEPA."</f>
        <v>Informe interactivo que muestra la Cantidad de fruta en kilogramos producida desde la Región de Araucanía diferenciada por comuna, tipo de empresa y género durante el período 2018-2020  según datos recopilados de los catastros frutícolas efectuados por la ODEPA.</v>
      </c>
      <c r="AA70" s="26">
        <f t="shared" ref="AA70:AF77" si="139">+AA69</f>
        <v>44319</v>
      </c>
      <c r="AB70" s="24" t="str">
        <f t="shared" si="139"/>
        <v>Español</v>
      </c>
      <c r="AC70" s="24" t="str">
        <f t="shared" si="139"/>
        <v>Naty</v>
      </c>
      <c r="AD70" s="24" t="str">
        <f t="shared" si="139"/>
        <v>No Aplica</v>
      </c>
      <c r="AE70" s="24" t="str">
        <f t="shared" si="139"/>
        <v>No Aplica</v>
      </c>
      <c r="AF70" s="24" t="str">
        <f t="shared" si="139"/>
        <v>No Aplica</v>
      </c>
      <c r="AG70" s="25">
        <f>+VLOOKUP($P70,Parametros[[nombre]:[Columna1]],5,0)</f>
        <v>107</v>
      </c>
      <c r="AH70" s="25">
        <f t="shared" ref="AH70:AH77" si="140">AH69</f>
        <v>1</v>
      </c>
      <c r="AI70" s="25">
        <f>+VLOOKUP($N70,Territorio[[nombre]:[Columna1]],7,0)</f>
        <v>241</v>
      </c>
      <c r="AJ70" s="25">
        <f>+VLOOKUP(O70,Temporalidad[[nombre]:[Columna1]],7,0)</f>
        <v>1759</v>
      </c>
      <c r="AK70" s="25">
        <f>+VLOOKUP(LEFT($D70,3),Tipo_Gráfico[[id3]:[Tipo Gráfico]],2,0)</f>
        <v>3</v>
      </c>
      <c r="AL70" s="20" t="str">
        <f t="shared" si="116"/>
        <v>ODEPA</v>
      </c>
      <c r="AM70" s="24" t="str">
        <f t="shared" si="116"/>
        <v>No Aplica</v>
      </c>
      <c r="AN70" s="24" t="s">
        <v>25</v>
      </c>
      <c r="AO70" s="24" t="s">
        <v>25</v>
      </c>
      <c r="AP70" s="31">
        <f>VLOOKUP($AC70,Responsables[],3,0)</f>
        <v>6</v>
      </c>
      <c r="AQ70" s="38">
        <f>VLOOKUP($R70,unidad_medida[[#All],[nombre]:[Columna1]],5,0)</f>
        <v>28</v>
      </c>
    </row>
    <row r="71" spans="1:43" x14ac:dyDescent="0.3">
      <c r="A71" s="70" t="str">
        <f t="shared" si="126"/>
        <v>Informe Interactivo 2 FILT: Comuna MUEST: Producto/Categoria | Cantidad de fruta (kg)</v>
      </c>
      <c r="B71" s="73" t="str">
        <f>"https://analytics.zoho.com/open-view/2395394000002077599?ZOHO_CRITERIA=%224.6%22.%22Descripci%C3%B3n%20A%C3%B1o%22%3C%3E'No%20Aplica'%20and%20%224.6%22.%22Total%20de%20Fruta%22%3E0.99%20and%20%224.6%22.%22C%C3%B3digo_Comuna%22%3D"&amp;Estructura!G1</f>
        <v>https://analytics.zoho.com/open-view/2395394000002077599?ZOHO_CRITERIA=%224.6%22.%22Descripci%C3%B3n%20A%C3%B1o%22%3C%3E'No%20Aplica'%20and%20%224.6%22.%22Total%20de%20Fruta%22%3E0.99%20and%20%224.6%22.%22C%C3%B3digo_Comuna%22%3DFALSO</v>
      </c>
      <c r="C71" s="31">
        <v>178</v>
      </c>
      <c r="D71" s="23" t="s">
        <v>26225</v>
      </c>
      <c r="E71" s="27" t="s">
        <v>1063</v>
      </c>
      <c r="F71" s="27" t="s">
        <v>26169</v>
      </c>
      <c r="G71" s="27" t="s">
        <v>27992</v>
      </c>
      <c r="H71" s="27" t="s">
        <v>26221</v>
      </c>
      <c r="I71" s="27" t="s">
        <v>28010</v>
      </c>
      <c r="J71" s="27" t="str">
        <f>J36</f>
        <v>Tierra Amarilla</v>
      </c>
      <c r="K71" s="69" t="s">
        <v>28070</v>
      </c>
      <c r="L71" s="69" t="str">
        <f>"Volumen de producción frutícola en la Comuna de "&amp;J71&amp;"  || Chile || 2018-2020"</f>
        <v>Volumen de producción frutícola en la Comuna de Tierra Amarilla  || Chile || 2018-2020</v>
      </c>
      <c r="M71" s="20" t="str">
        <f>"Cantidad de fruta en kilogramos producida desde la Comuna de "&amp;J71&amp;" diferenciada por el cultivo, tipo de procesamiento utilizado, tipo de envase, destino, tipo de empresa y género durante el período 2018-2020 "</f>
        <v xml:space="preserve">Cantidad de fruta en kilogramos producida desde la Comuna de Tierra Amarilla diferenciada por el cultivo, tipo de procesamiento utilizado, tipo de envase, destino, tipo de empresa y género durante el período 2018-2020 </v>
      </c>
      <c r="N71" s="21" t="str">
        <f t="shared" si="127"/>
        <v>Tierra Amarilla</v>
      </c>
      <c r="O71" s="21" t="str">
        <f t="shared" si="134"/>
        <v>Periodo 2018-2020</v>
      </c>
      <c r="P71" s="21" t="str">
        <f t="shared" si="129"/>
        <v>Volumen</v>
      </c>
      <c r="Q71" s="36">
        <f>+IF($E71="PRODUCTO",VLOOKUP(J71,Categorias[[Producto]:[Columna1]],9,0)&amp;"000",IF($E71="CATEGORÍA",VLOOKUP(J71,Categorias[[Categoría]:[Columna2]],7,0),$Q$1))</f>
        <v>100100000</v>
      </c>
      <c r="R71" s="21" t="str">
        <f t="shared" si="130"/>
        <v>Kilogramo</v>
      </c>
      <c r="S71" s="20" t="str">
        <f t="shared" si="135"/>
        <v>Cantidad de fruta (kg) producida desde Tierra Amarilla</v>
      </c>
      <c r="T71" s="20" t="str">
        <f t="shared" si="131"/>
        <v xml:space="preserve">Cantidad de fruta en kilogramos producida desde la Comuna de Tierra Amarilla diferenciada por el cultivo, tipo de procesamiento utilizado, tipo de envase, destino, tipo de empresa y género durante el período 2018-2020 </v>
      </c>
      <c r="U71" s="20" t="str">
        <f t="shared" si="36"/>
        <v>Comuna: Tierra Amarilla</v>
      </c>
      <c r="V71" s="20" t="str">
        <f t="shared" si="136"/>
        <v>agricultura, frutas, distribución, internacional, comercio internacional, exportación, producción, kilogramos, empleados, empresas</v>
      </c>
      <c r="W71" s="22" t="str">
        <f t="shared" si="137"/>
        <v>https://analytics.zoho.com/open-view/2395394000002077599?ZOHO_CRITERIA=%224.6%22.%22Descripci%C3%B3n%20A%C3%B1o%22%3C%3E'No%20Aplica'%20and%20%224.6%22.%22Total%20de%20Fruta%22%3E0.99%20and%20%224.6%22.%22C%C3%B3digo_Comuna%22%3DFALSO</v>
      </c>
      <c r="X71" s="20" t="str">
        <f t="shared" si="138"/>
        <v>CHL</v>
      </c>
      <c r="Y71" s="20" t="str">
        <f t="shared" si="132"/>
        <v>Comunal</v>
      </c>
      <c r="Z71" s="20" t="str">
        <f t="shared" ref="Z71:Z75" si="141">"Informe interactivo que muestra la "&amp;T71&amp;" según datos recopilados de los catastros frutícolas efectuados por la ODEPA."</f>
        <v>Informe interactivo que muestra la Cantidad de fruta en kilogramos producida desde la Comuna de Tierra Amarilla diferenciada por el cultivo, tipo de procesamiento utilizado, tipo de envase, destino, tipo de empresa y género durante el período 2018-2020  según datos recopilados de los catastros frutícolas efectuados por la ODEPA.</v>
      </c>
      <c r="AA71" s="26">
        <f t="shared" si="139"/>
        <v>44319</v>
      </c>
      <c r="AB71" s="24" t="str">
        <f t="shared" si="139"/>
        <v>Español</v>
      </c>
      <c r="AC71" s="24" t="str">
        <f t="shared" si="139"/>
        <v>Naty</v>
      </c>
      <c r="AD71" s="24" t="str">
        <f t="shared" si="139"/>
        <v>No Aplica</v>
      </c>
      <c r="AE71" s="24" t="str">
        <f t="shared" si="139"/>
        <v>No Aplica</v>
      </c>
      <c r="AF71" s="24" t="str">
        <f t="shared" si="139"/>
        <v>No Aplica</v>
      </c>
      <c r="AG71" s="25">
        <f>+VLOOKUP($P71,Parametros[[nombre]:[Columna1]],5,0)</f>
        <v>107</v>
      </c>
      <c r="AH71" s="25">
        <f t="shared" si="140"/>
        <v>1</v>
      </c>
      <c r="AI71" s="25">
        <f>+VLOOKUP($N71,Territorio[[nombre]:[Columna1]],7,0)</f>
        <v>361</v>
      </c>
      <c r="AJ71" s="25">
        <f>+VLOOKUP(O71,Temporalidad[[nombre]:[Columna1]],7,0)</f>
        <v>1759</v>
      </c>
      <c r="AK71" s="25">
        <f>+VLOOKUP(LEFT($D71,3),Tipo_Gráfico[[id3]:[Tipo Gráfico]],2,0)</f>
        <v>3</v>
      </c>
      <c r="AL71" s="20" t="str">
        <f t="shared" si="116"/>
        <v>ODEPA</v>
      </c>
      <c r="AM71" s="24" t="str">
        <f t="shared" si="116"/>
        <v>No Aplica</v>
      </c>
      <c r="AN71" s="24" t="str">
        <f t="shared" si="116"/>
        <v>No Aplica</v>
      </c>
      <c r="AO71" s="24" t="str">
        <f t="shared" si="116"/>
        <v>No Aplica</v>
      </c>
      <c r="AP71" s="31">
        <f>VLOOKUP($AC71,Responsables[],3,0)</f>
        <v>6</v>
      </c>
      <c r="AQ71" s="38">
        <f>VLOOKUP($R71,unidad_medida[[#All],[nombre]:[Columna1]],5,0)</f>
        <v>28</v>
      </c>
    </row>
    <row r="72" spans="1:43" s="40" customFormat="1" x14ac:dyDescent="0.3">
      <c r="A72" s="70" t="str">
        <f>+D72&amp;" FILT: "&amp;E72&amp;" MUEST: "&amp;G72&amp;" | "&amp;F72</f>
        <v>Informe Interactivo 3 FILT: Categoría MUEST: Region/Comuna | Cantidad de fruta (kg)</v>
      </c>
      <c r="B72" s="72" t="str">
        <f>"https://analytics.zoho.com/open-view/2395394000002098301?ZOHO_CRITERIA=%224.6%22.%22Descripci%C3%B3n%20A%C3%B1o%22%3C%3E'No%20Aplica'%20and%20%224.6%22.%22Total%20de%20Fruta%22%3E0.99%20and%20%224.6%22.%22Id_Categor%C3%ADa%22%3D"&amp;Estructura!P1</f>
        <v>https://analytics.zoho.com/open-view/2395394000002098301?ZOHO_CRITERIA=%224.6%22.%22Descripci%C3%B3n%20A%C3%B1o%22%3C%3E'No%20Aplica'%20and%20%224.6%22.%22Total%20de%20Fruta%22%3E0.99%20and%20%224.6%22.%22Id_Categor%C3%ADa%22%3D100108002</v>
      </c>
      <c r="C72" s="40">
        <v>58</v>
      </c>
      <c r="D72" s="23" t="s">
        <v>26226</v>
      </c>
      <c r="E72" s="41" t="s">
        <v>9557</v>
      </c>
      <c r="F72" s="41" t="s">
        <v>26169</v>
      </c>
      <c r="G72" s="41" t="s">
        <v>26212</v>
      </c>
      <c r="H72" s="27" t="s">
        <v>26221</v>
      </c>
      <c r="I72" s="27" t="s">
        <v>28010</v>
      </c>
      <c r="J72" s="27" t="str">
        <f>J47</f>
        <v>Mango</v>
      </c>
      <c r="K72" s="69" t="s">
        <v>28071</v>
      </c>
      <c r="L72" s="69" t="str">
        <f>"Volumen de producción frutícola de "&amp;J72&amp;" || Chile || 2018-2020"</f>
        <v>Volumen de producción frutícola de Mango || Chile || 2018-2020</v>
      </c>
      <c r="M72" s="42" t="str">
        <f>"Cantidad de fruta en kilogramos producida de cultivo de "&amp;J72&amp;" diferenciada por la región y comuna de origen, tipo de procesamiento utilizado, tipo de envase, destino, tipo de empresa y género durante el período 2018-2020 "</f>
        <v xml:space="preserve">Cantidad de fruta en kilogramos producida de cultivo de Mango diferenciada por la región y comuna de origen, tipo de procesamiento utilizado, tipo de envase, destino, tipo de empresa y género durante el período 2018-2020 </v>
      </c>
      <c r="N72" s="21" t="str">
        <f t="shared" si="127"/>
        <v>Chile</v>
      </c>
      <c r="O72" s="21" t="str">
        <f t="shared" si="134"/>
        <v>Periodo 2018-2020</v>
      </c>
      <c r="P72" s="43" t="str">
        <f t="shared" si="129"/>
        <v>Volumen</v>
      </c>
      <c r="Q72" s="44">
        <f>+IF($E72="PRODUCTO",VLOOKUP(J72,Categorias[[Producto]:[Columna1]],9,0)&amp;"000",IF($E72="CATEGORÍA",VLOOKUP(J72,Categorias[[Categoría]:[Columna2]],7,0),$Q$1))</f>
        <v>100108002</v>
      </c>
      <c r="R72" s="43" t="str">
        <f t="shared" si="130"/>
        <v>Kilogramo</v>
      </c>
      <c r="S72" s="42" t="str">
        <f t="shared" ref="S72" si="142">"Cantidad de "&amp;J72&amp;" en kilogramos"</f>
        <v>Cantidad de Mango en kilogramos</v>
      </c>
      <c r="T72" s="20" t="str">
        <f t="shared" si="131"/>
        <v xml:space="preserve">Cantidad de fruta en kilogramos producida de cultivo de Mango diferenciada por la región y comuna de origen, tipo de procesamiento utilizado, tipo de envase, destino, tipo de empresa y género durante el período 2018-2020 </v>
      </c>
      <c r="U72" s="42" t="str">
        <f t="shared" si="36"/>
        <v>Categoría: Mango</v>
      </c>
      <c r="V72" s="20" t="str">
        <f t="shared" si="136"/>
        <v>agricultura, frutas, distribución, internacional, comercio internacional, exportación, producción, kilogramos, empleados, empresas</v>
      </c>
      <c r="W72" s="45" t="str">
        <f t="shared" si="137"/>
        <v>https://analytics.zoho.com/open-view/2395394000002098301?ZOHO_CRITERIA=%224.6%22.%22Descripci%C3%B3n%20A%C3%B1o%22%3C%3E'No%20Aplica'%20and%20%224.6%22.%22Total%20de%20Fruta%22%3E0.99%20and%20%224.6%22.%22Id_Categor%C3%ADa%22%3D100108002</v>
      </c>
      <c r="X72" s="20" t="str">
        <f t="shared" si="138"/>
        <v>CHL</v>
      </c>
      <c r="Y72" s="42" t="str">
        <f>+IF($E72="Región","Regional",IF($E72="Comuna","Comunal","Nacional"))</f>
        <v>Nacional</v>
      </c>
      <c r="Z72" s="20" t="str">
        <f t="shared" si="141"/>
        <v>Informe interactivo que muestra la Cantidad de fruta en kilogramos producida de cultivo de Mango diferenciada por la región y comuna de origen, tipo de procesamiento utilizado, tipo de envase, destino, tipo de empresa y género durante el período 2018-2020  según datos recopilados de los catastros frutícolas efectuados por la ODEPA.</v>
      </c>
      <c r="AA72" s="26">
        <f t="shared" si="139"/>
        <v>44319</v>
      </c>
      <c r="AB72" s="24" t="str">
        <f t="shared" si="139"/>
        <v>Español</v>
      </c>
      <c r="AC72" s="24" t="str">
        <f t="shared" si="139"/>
        <v>Naty</v>
      </c>
      <c r="AD72" s="24" t="str">
        <f t="shared" si="139"/>
        <v>No Aplica</v>
      </c>
      <c r="AE72" s="24" t="str">
        <f t="shared" si="139"/>
        <v>No Aplica</v>
      </c>
      <c r="AF72" s="24" t="str">
        <f t="shared" si="139"/>
        <v>No Aplica</v>
      </c>
      <c r="AG72" s="46">
        <f>+VLOOKUP($P72,Parametros[[nombre]:[Columna1]],5,0)</f>
        <v>107</v>
      </c>
      <c r="AH72" s="25">
        <f t="shared" si="140"/>
        <v>1</v>
      </c>
      <c r="AI72" s="46">
        <f>+VLOOKUP($N72,Territorio[[nombre]:[Columna1]],7,0)</f>
        <v>38</v>
      </c>
      <c r="AJ72" s="46">
        <f>+VLOOKUP(O72,Temporalidad[[nombre]:[Columna1]],7,0)</f>
        <v>1759</v>
      </c>
      <c r="AK72" s="46">
        <f>+VLOOKUP(LEFT($D72,3),Tipo_Gráfico[[id3]:[Tipo Gráfico]],2,0)</f>
        <v>3</v>
      </c>
      <c r="AL72" s="20" t="str">
        <f t="shared" ref="AL72:AM72" si="143">+AL71</f>
        <v>ODEPA</v>
      </c>
      <c r="AM72" s="24" t="str">
        <f t="shared" si="143"/>
        <v>No Aplica</v>
      </c>
      <c r="AN72" s="24" t="s">
        <v>25</v>
      </c>
      <c r="AO72" s="24" t="s">
        <v>25</v>
      </c>
      <c r="AP72" s="40">
        <f>VLOOKUP($AC72,Responsables[],3,0)</f>
        <v>6</v>
      </c>
      <c r="AQ72" s="38">
        <f>VLOOKUP($R72,unidad_medida[[#All],[nombre]:[Columna1]],5,0)</f>
        <v>28</v>
      </c>
    </row>
    <row r="73" spans="1:43" x14ac:dyDescent="0.3">
      <c r="A73" s="31" t="str">
        <f t="shared" si="126"/>
        <v>Informe Interactivo 4 FILT: Región MUEST: Comuna | Número de Empleados</v>
      </c>
      <c r="B73" s="40" t="str">
        <f>"https://analytics.zoho.com/open-view/2395394000005658148?ZOHO_CRITERIA=%224.6%22.%22Descripci%C3%B3n%20A%C3%B1o%22%3C%3E'No%20Aplica'%20and%20%224.6%22.%22C%C3%B3digo_Regi%C3%B3n%22%3D"&amp;Estructura!B1</f>
        <v>https://analytics.zoho.com/open-view/2395394000005658148?ZOHO_CRITERIA=%224.6%22.%22Descripci%C3%B3n%20A%C3%B1o%22%3C%3E'No%20Aplica'%20and%20%224.6%22.%22C%C3%B3digo_Regi%C3%B3n%22%3D9</v>
      </c>
      <c r="C73" s="31">
        <v>14</v>
      </c>
      <c r="D73" s="23" t="s">
        <v>26227</v>
      </c>
      <c r="E73" s="27" t="s">
        <v>756</v>
      </c>
      <c r="F73" s="27" t="s">
        <v>25643</v>
      </c>
      <c r="G73" s="27" t="s">
        <v>1063</v>
      </c>
      <c r="H73" s="27" t="s">
        <v>26219</v>
      </c>
      <c r="I73" s="27" t="s">
        <v>26220</v>
      </c>
      <c r="J73" s="27" t="str">
        <f>J70</f>
        <v>Araucanía</v>
      </c>
      <c r="K73" s="74" t="s">
        <v>28059</v>
      </c>
      <c r="L73" s="74" t="str">
        <f>"Trabajadores de la agroindustria frutícola en la Región de "&amp;J73&amp;"  || Chile || 2018-2020"</f>
        <v>Trabajadores de la agroindustria frutícola en la Región de Araucanía  || Chile || 2018-2020</v>
      </c>
      <c r="M73" s="20" t="str">
        <f>"Número de trabajadores de empresas dedicadas al rubro de la fruta en la Región de "&amp;J73&amp;" según la comuna especifíca, el tipo de empresa y el género de esta durante el período 2018-2020 "</f>
        <v xml:space="preserve">Número de trabajadores de empresas dedicadas al rubro de la fruta en la Región de Araucanía según la comuna especifíca, el tipo de empresa y el género de esta durante el período 2018-2020 </v>
      </c>
      <c r="N73" s="21" t="str">
        <f t="shared" si="127"/>
        <v>Araucanía</v>
      </c>
      <c r="O73" s="21" t="str">
        <f t="shared" si="134"/>
        <v>Periodo 2018-2020</v>
      </c>
      <c r="P73" s="21" t="str">
        <f t="shared" si="129"/>
        <v>Empleados</v>
      </c>
      <c r="Q73" s="36">
        <f>+IF($E73="PRODUCTO",VLOOKUP(J73,Categorias[[Producto]:[Columna1]],9,0)&amp;"000",IF($E73="CATEGORÍA",VLOOKUP(J73,Categorias[[Categoría]:[Columna2]],7,0),$Q$1))</f>
        <v>100100000</v>
      </c>
      <c r="R73" s="21" t="str">
        <f t="shared" si="130"/>
        <v>Empleados</v>
      </c>
      <c r="S73" s="20" t="str">
        <f t="shared" ref="S73:S74" si="144">+"Número de Empleados en Empresas de frutas en "&amp;J73</f>
        <v>Número de Empleados en Empresas de frutas en Araucanía</v>
      </c>
      <c r="T73" s="20" t="str">
        <f t="shared" si="131"/>
        <v xml:space="preserve">Número de trabajadores de empresas dedicadas al rubro de la fruta en la Región de Araucanía según la comuna especifíca, el tipo de empresa y el género de esta durante el período 2018-2020 </v>
      </c>
      <c r="U73" s="20" t="str">
        <f t="shared" si="36"/>
        <v>Región: Araucanía</v>
      </c>
      <c r="V73" s="20" t="str">
        <f t="shared" si="136"/>
        <v>agricultura, frutas, distribución, internacional, comercio internacional, exportación, producción, kilogramos, empleados, empresas</v>
      </c>
      <c r="W73" s="22" t="str">
        <f t="shared" si="137"/>
        <v>https://analytics.zoho.com/open-view/2395394000005658148?ZOHO_CRITERIA=%224.6%22.%22Descripci%C3%B3n%20A%C3%B1o%22%3C%3E'No%20Aplica'%20and%20%224.6%22.%22C%C3%B3digo_Regi%C3%B3n%22%3D9</v>
      </c>
      <c r="X73" s="20" t="str">
        <f t="shared" si="138"/>
        <v>CHL</v>
      </c>
      <c r="Y73" s="20" t="str">
        <f t="shared" si="132"/>
        <v>Regional</v>
      </c>
      <c r="Z73" s="20" t="str">
        <f t="shared" si="141"/>
        <v>Informe interactivo que muestra la Número de trabajadores de empresas dedicadas al rubro de la fruta en la Región de Araucanía según la comuna especifíca, el tipo de empresa y el género de esta durante el período 2018-2020  según datos recopilados de los catastros frutícolas efectuados por la ODEPA.</v>
      </c>
      <c r="AA73" s="26">
        <f t="shared" si="139"/>
        <v>44319</v>
      </c>
      <c r="AB73" s="24" t="str">
        <f t="shared" si="139"/>
        <v>Español</v>
      </c>
      <c r="AC73" s="24" t="str">
        <f t="shared" si="139"/>
        <v>Naty</v>
      </c>
      <c r="AD73" s="24" t="str">
        <f t="shared" si="139"/>
        <v>No Aplica</v>
      </c>
      <c r="AE73" s="24" t="str">
        <f t="shared" si="139"/>
        <v>No Aplica</v>
      </c>
      <c r="AF73" s="24" t="str">
        <f t="shared" si="139"/>
        <v>No Aplica</v>
      </c>
      <c r="AG73" s="25">
        <f>+VLOOKUP($P73,Parametros[[nombre]:[Columna1]],5,0)</f>
        <v>32</v>
      </c>
      <c r="AH73" s="25">
        <f t="shared" si="140"/>
        <v>1</v>
      </c>
      <c r="AI73" s="25">
        <f>+VLOOKUP($N73,Territorio[[nombre]:[Columna1]],7,0)</f>
        <v>241</v>
      </c>
      <c r="AJ73" s="25">
        <f>+VLOOKUP(O73,Temporalidad[[nombre]:[Columna1]],7,0)</f>
        <v>1759</v>
      </c>
      <c r="AK73" s="25">
        <f>+VLOOKUP(LEFT($D73,3),Tipo_Gráfico[[id3]:[Tipo Gráfico]],2,0)</f>
        <v>3</v>
      </c>
      <c r="AL73" s="20" t="str">
        <f t="shared" ref="AL73:AO73" si="145">+AL72</f>
        <v>ODEPA</v>
      </c>
      <c r="AM73" s="24" t="str">
        <f t="shared" si="145"/>
        <v>No Aplica</v>
      </c>
      <c r="AN73" s="24" t="str">
        <f t="shared" si="145"/>
        <v>No Aplica</v>
      </c>
      <c r="AO73" s="24" t="str">
        <f t="shared" si="145"/>
        <v>No Aplica</v>
      </c>
      <c r="AP73" s="31">
        <f>VLOOKUP($AC73,Responsables[],3,0)</f>
        <v>6</v>
      </c>
      <c r="AQ73" s="38">
        <f>VLOOKUP($R73,unidad_medida[[#All],[nombre]:[Columna1]],5,0)</f>
        <v>67</v>
      </c>
    </row>
    <row r="74" spans="1:43" x14ac:dyDescent="0.3">
      <c r="A74" s="31" t="str">
        <f t="shared" si="126"/>
        <v>Informe Interactivo 5 FILT: Comuna MUEST: Producto/Categoria | Número de Empleados</v>
      </c>
      <c r="B74" s="40" t="str">
        <f>"https://analytics.zoho.com/open-view/2395394000005658938?ZOHO_CRITERIA=%224.6%22.%22Descripci%C3%B3n%20A%C3%B1o%22%3C%3E'No%20Aplica'%20and%224.6%22.%22C%C3%B3digo_Comuna%22%3D"&amp;Estructura!G1</f>
        <v>https://analytics.zoho.com/open-view/2395394000005658938?ZOHO_CRITERIA=%224.6%22.%22Descripci%C3%B3n%20A%C3%B1o%22%3C%3E'No%20Aplica'%20and%224.6%22.%22C%C3%B3digo_Comuna%22%3DFALSO</v>
      </c>
      <c r="C74" s="31">
        <v>178</v>
      </c>
      <c r="D74" s="23" t="s">
        <v>26228</v>
      </c>
      <c r="E74" s="27" t="s">
        <v>1063</v>
      </c>
      <c r="F74" s="27" t="s">
        <v>25643</v>
      </c>
      <c r="G74" s="27" t="s">
        <v>27992</v>
      </c>
      <c r="H74" s="27" t="s">
        <v>26221</v>
      </c>
      <c r="I74" s="27" t="s">
        <v>28010</v>
      </c>
      <c r="J74" s="27" t="str">
        <f>J71</f>
        <v>Tierra Amarilla</v>
      </c>
      <c r="K74" s="74" t="s">
        <v>28060</v>
      </c>
      <c r="L74" s="74" t="str">
        <f>"Trabajadores de la agroindustria frutícola en la Comuna de "&amp;J74&amp;"  || Chile || 2018-2020"</f>
        <v>Trabajadores de la agroindustria frutícola en la Comuna de Tierra Amarilla  || Chile || 2018-2020</v>
      </c>
      <c r="M74" s="20" t="str">
        <f>"Número de trabajadores de empresas dedicadas al rubro de la fruta en la Comuna de "&amp;J74&amp;" según el tipo de cultivo y subcultivo, el tipo de procesamiento, tipo de envase, destino, tipo de empresa y género durante el período 2018-2020 "</f>
        <v xml:space="preserve">Número de trabajadores de empresas dedicadas al rubro de la fruta en la Comuna de Tierra Amarilla según el tipo de cultivo y subcultivo, el tipo de procesamiento, tipo de envase, destino, tipo de empresa y género durante el período 2018-2020 </v>
      </c>
      <c r="N74" s="21" t="str">
        <f t="shared" si="127"/>
        <v>Tierra Amarilla</v>
      </c>
      <c r="O74" s="21" t="str">
        <f t="shared" si="134"/>
        <v>Periodo 2018-2020</v>
      </c>
      <c r="P74" s="21" t="str">
        <f t="shared" si="129"/>
        <v>Empleados</v>
      </c>
      <c r="Q74" s="36">
        <f>+IF($E74="PRODUCTO",VLOOKUP(J74,Categorias[[Producto]:[Columna1]],9,0)&amp;"000",IF($E74="CATEGORÍA",VLOOKUP(J74,Categorias[[Categoría]:[Columna2]],7,0),$Q$1))</f>
        <v>100100000</v>
      </c>
      <c r="R74" s="21" t="str">
        <f t="shared" si="130"/>
        <v>Empleados</v>
      </c>
      <c r="S74" s="20" t="str">
        <f t="shared" si="144"/>
        <v>Número de Empleados en Empresas de frutas en Tierra Amarilla</v>
      </c>
      <c r="T74" s="20" t="str">
        <f t="shared" si="131"/>
        <v xml:space="preserve">Número de trabajadores de empresas dedicadas al rubro de la fruta en la Comuna de Tierra Amarilla según el tipo de cultivo y subcultivo, el tipo de procesamiento, tipo de envase, destino, tipo de empresa y género durante el período 2018-2020 </v>
      </c>
      <c r="U74" s="20" t="str">
        <f t="shared" ref="U74:U77" si="146">+E74&amp;": "&amp;J74</f>
        <v>Comuna: Tierra Amarilla</v>
      </c>
      <c r="V74" s="20" t="str">
        <f t="shared" si="136"/>
        <v>agricultura, frutas, distribución, internacional, comercio internacional, exportación, producción, kilogramos, empleados, empresas</v>
      </c>
      <c r="W74" s="22" t="str">
        <f t="shared" si="137"/>
        <v>https://analytics.zoho.com/open-view/2395394000005658938?ZOHO_CRITERIA=%224.6%22.%22Descripci%C3%B3n%20A%C3%B1o%22%3C%3E'No%20Aplica'%20and%224.6%22.%22C%C3%B3digo_Comuna%22%3DFALSO</v>
      </c>
      <c r="X74" s="20" t="str">
        <f t="shared" si="138"/>
        <v>CHL</v>
      </c>
      <c r="Y74" s="20" t="str">
        <f t="shared" si="132"/>
        <v>Comunal</v>
      </c>
      <c r="Z74" s="20" t="str">
        <f t="shared" si="141"/>
        <v>Informe interactivo que muestra la Número de trabajadores de empresas dedicadas al rubro de la fruta en la Comuna de Tierra Amarilla según el tipo de cultivo y subcultivo, el tipo de procesamiento, tipo de envase, destino, tipo de empresa y género durante el período 2018-2020  según datos recopilados de los catastros frutícolas efectuados por la ODEPA.</v>
      </c>
      <c r="AA74" s="26">
        <f t="shared" si="139"/>
        <v>44319</v>
      </c>
      <c r="AB74" s="24" t="str">
        <f t="shared" si="139"/>
        <v>Español</v>
      </c>
      <c r="AC74" s="24" t="str">
        <f t="shared" si="139"/>
        <v>Naty</v>
      </c>
      <c r="AD74" s="24" t="str">
        <f t="shared" si="139"/>
        <v>No Aplica</v>
      </c>
      <c r="AE74" s="24" t="str">
        <f t="shared" si="139"/>
        <v>No Aplica</v>
      </c>
      <c r="AF74" s="24" t="str">
        <f t="shared" si="139"/>
        <v>No Aplica</v>
      </c>
      <c r="AG74" s="25">
        <f>+VLOOKUP($P74,Parametros[[nombre]:[Columna1]],5,0)</f>
        <v>32</v>
      </c>
      <c r="AH74" s="25">
        <f t="shared" si="140"/>
        <v>1</v>
      </c>
      <c r="AI74" s="25">
        <f>+VLOOKUP($N74,Territorio[[nombre]:[Columna1]],7,0)</f>
        <v>361</v>
      </c>
      <c r="AJ74" s="25">
        <f>+VLOOKUP(O74,Temporalidad[[nombre]:[Columna1]],7,0)</f>
        <v>1759</v>
      </c>
      <c r="AK74" s="25">
        <f>+VLOOKUP(LEFT($D74,3),Tipo_Gráfico[[id3]:[Tipo Gráfico]],2,0)</f>
        <v>3</v>
      </c>
      <c r="AL74" s="20" t="str">
        <f t="shared" ref="AL74:AM74" si="147">+AL73</f>
        <v>ODEPA</v>
      </c>
      <c r="AM74" s="24" t="str">
        <f t="shared" si="147"/>
        <v>No Aplica</v>
      </c>
      <c r="AN74" s="24" t="s">
        <v>25</v>
      </c>
      <c r="AO74" s="24" t="s">
        <v>25</v>
      </c>
      <c r="AP74" s="31">
        <f>VLOOKUP($AC74,Responsables[],3,0)</f>
        <v>6</v>
      </c>
      <c r="AQ74" s="38">
        <f>VLOOKUP($R74,unidad_medida[[#All],[nombre]:[Columna1]],5,0)</f>
        <v>67</v>
      </c>
    </row>
    <row r="75" spans="1:43" x14ac:dyDescent="0.3">
      <c r="A75" s="31" t="str">
        <f t="shared" si="126"/>
        <v>Informe Interactivo 6 FILT: Categoría MUEST: Region/Comuna | Número de Empleados</v>
      </c>
      <c r="B75" s="40" t="str">
        <f>"https://analytics.zoho.com/open-view/2395394000005659805?ZOHO_CRITERIA=%224.6%22.%22Descripci%C3%B3n%20A%C3%B1o%22%3C%3E'No%20Aplica'%20and%224.6%22.%22Id_Categor%C3%ADa%22%3D"&amp;Estructura!P1</f>
        <v>https://analytics.zoho.com/open-view/2395394000005659805?ZOHO_CRITERIA=%224.6%22.%22Descripci%C3%B3n%20A%C3%B1o%22%3C%3E'No%20Aplica'%20and%224.6%22.%22Id_Categor%C3%ADa%22%3D100108002</v>
      </c>
      <c r="C75" s="31">
        <v>58</v>
      </c>
      <c r="D75" s="23" t="s">
        <v>26229</v>
      </c>
      <c r="E75" s="27" t="s">
        <v>9557</v>
      </c>
      <c r="F75" s="27" t="s">
        <v>25643</v>
      </c>
      <c r="G75" s="27" t="s">
        <v>26212</v>
      </c>
      <c r="H75" s="27" t="s">
        <v>26221</v>
      </c>
      <c r="I75" s="27" t="s">
        <v>28010</v>
      </c>
      <c r="J75" s="27" t="str">
        <f>J72</f>
        <v>Mango</v>
      </c>
      <c r="K75" s="74" t="s">
        <v>28061</v>
      </c>
      <c r="L75" s="74" t="str">
        <f>"Trabajadores de la agroindustria frutícola de "&amp;J75&amp;"  || Chile || 2018-2020"</f>
        <v>Trabajadores de la agroindustria frutícola de Mango  || Chile || 2018-2020</v>
      </c>
      <c r="M75" s="20" t="str">
        <f>"Número de trabajadores de empresas dedicadas al rubro de la fruta que producen "&amp;J75&amp;" según la región y comuna de origen, tipo de procesamiento, tipo de envase, destino, tipo de empresa y género durante el período 2018-2020 "</f>
        <v xml:space="preserve">Número de trabajadores de empresas dedicadas al rubro de la fruta que producen Mango según la región y comuna de origen, tipo de procesamiento, tipo de envase, destino, tipo de empresa y género durante el período 2018-2020 </v>
      </c>
      <c r="N75" s="21" t="str">
        <f t="shared" si="127"/>
        <v>Chile</v>
      </c>
      <c r="O75" s="21" t="str">
        <f t="shared" si="134"/>
        <v>Periodo 2018-2020</v>
      </c>
      <c r="P75" s="21" t="str">
        <f t="shared" si="129"/>
        <v>Empleados</v>
      </c>
      <c r="Q75" s="36">
        <f>+IF($E75="PRODUCTO",VLOOKUP(J75,Categorias[[Producto]:[Columna1]],9,0)&amp;"000",IF($E75="CATEGORÍA",VLOOKUP(J75,Categorias[[Categoría]:[Columna2]],7,0),$Q$1))</f>
        <v>100108002</v>
      </c>
      <c r="R75" s="21" t="str">
        <f t="shared" si="130"/>
        <v>Empleados</v>
      </c>
      <c r="S75" s="20" t="str">
        <f t="shared" ref="S75" si="148">+"Número de Empleados en Empresas que producen "&amp;J75</f>
        <v>Número de Empleados en Empresas que producen Mango</v>
      </c>
      <c r="T75" s="20" t="str">
        <f t="shared" si="131"/>
        <v xml:space="preserve">Número de trabajadores de empresas dedicadas al rubro de la fruta que producen Mango según la región y comuna de origen, tipo de procesamiento, tipo de envase, destino, tipo de empresa y género durante el período 2018-2020 </v>
      </c>
      <c r="U75" s="20" t="str">
        <f t="shared" si="146"/>
        <v>Categoría: Mango</v>
      </c>
      <c r="V75" s="20" t="str">
        <f t="shared" si="136"/>
        <v>agricultura, frutas, distribución, internacional, comercio internacional, exportación, producción, kilogramos, empleados, empresas</v>
      </c>
      <c r="W75" s="22" t="str">
        <f t="shared" si="137"/>
        <v>https://analytics.zoho.com/open-view/2395394000005659805?ZOHO_CRITERIA=%224.6%22.%22Descripci%C3%B3n%20A%C3%B1o%22%3C%3E'No%20Aplica'%20and%224.6%22.%22Id_Categor%C3%ADa%22%3D100108002</v>
      </c>
      <c r="X75" s="20" t="str">
        <f t="shared" si="138"/>
        <v>CHL</v>
      </c>
      <c r="Y75" s="20" t="str">
        <f t="shared" si="132"/>
        <v>Nacional</v>
      </c>
      <c r="Z75" s="20" t="str">
        <f t="shared" si="141"/>
        <v>Informe interactivo que muestra la Número de trabajadores de empresas dedicadas al rubro de la fruta que producen Mango según la región y comuna de origen, tipo de procesamiento, tipo de envase, destino, tipo de empresa y género durante el período 2018-2020  según datos recopilados de los catastros frutícolas efectuados por la ODEPA.</v>
      </c>
      <c r="AA75" s="26">
        <f t="shared" ref="AA75" si="149">+AA74</f>
        <v>44319</v>
      </c>
      <c r="AB75" s="24" t="str">
        <f t="shared" si="139"/>
        <v>Español</v>
      </c>
      <c r="AC75" s="24" t="str">
        <f t="shared" si="139"/>
        <v>Naty</v>
      </c>
      <c r="AD75" s="24" t="str">
        <f t="shared" si="139"/>
        <v>No Aplica</v>
      </c>
      <c r="AE75" s="24" t="str">
        <f t="shared" si="139"/>
        <v>No Aplica</v>
      </c>
      <c r="AF75" s="24" t="str">
        <f t="shared" si="139"/>
        <v>No Aplica</v>
      </c>
      <c r="AG75" s="25">
        <f>+VLOOKUP($P75,Parametros[[nombre]:[Columna1]],5,0)</f>
        <v>32</v>
      </c>
      <c r="AH75" s="25">
        <f t="shared" si="140"/>
        <v>1</v>
      </c>
      <c r="AI75" s="25">
        <f>+VLOOKUP($N75,Territorio[[nombre]:[Columna1]],7,0)</f>
        <v>38</v>
      </c>
      <c r="AJ75" s="25">
        <f>+VLOOKUP(O75,Temporalidad[[nombre]:[Columna1]],7,0)</f>
        <v>1759</v>
      </c>
      <c r="AK75" s="25">
        <f>+VLOOKUP(LEFT($D75,3),Tipo_Gráfico[[id3]:[Tipo Gráfico]],2,0)</f>
        <v>3</v>
      </c>
      <c r="AL75" s="20" t="str">
        <f t="shared" ref="AL75:AO75" si="150">+AL74</f>
        <v>ODEPA</v>
      </c>
      <c r="AM75" s="24" t="str">
        <f t="shared" si="150"/>
        <v>No Aplica</v>
      </c>
      <c r="AN75" s="24" t="str">
        <f t="shared" si="150"/>
        <v>No Aplica</v>
      </c>
      <c r="AO75" s="24" t="str">
        <f t="shared" si="150"/>
        <v>No Aplica</v>
      </c>
      <c r="AP75" s="31">
        <f>VLOOKUP($AC75,Responsables[],3,0)</f>
        <v>6</v>
      </c>
      <c r="AQ75" s="38">
        <f>VLOOKUP($R75,unidad_medida[[#All],[nombre]:[Columna1]],5,0)</f>
        <v>67</v>
      </c>
    </row>
    <row r="76" spans="1:43" x14ac:dyDescent="0.3">
      <c r="A76" s="70" t="str">
        <f t="shared" si="126"/>
        <v>Reporte 360 (1) FILT: Nacional MUEST: Region/Comuna, Producto/Categoria | Cantidad de fruta (kg)</v>
      </c>
      <c r="B76" s="71" t="s">
        <v>28068</v>
      </c>
      <c r="C76" s="31">
        <v>1</v>
      </c>
      <c r="D76" s="31" t="s">
        <v>28023</v>
      </c>
      <c r="E76" s="27" t="s">
        <v>26191</v>
      </c>
      <c r="F76" s="27" t="s">
        <v>26169</v>
      </c>
      <c r="G76" s="27" t="s">
        <v>26213</v>
      </c>
      <c r="H76" s="27" t="s">
        <v>26221</v>
      </c>
      <c r="I76" s="31" t="s">
        <v>26222</v>
      </c>
      <c r="J76" s="27" t="s">
        <v>26223</v>
      </c>
      <c r="K76" s="69" t="s">
        <v>28072</v>
      </c>
      <c r="L76" s="69" t="str">
        <f>K76</f>
        <v>Volumen de producción frutícola || Chile || 2018-2020</v>
      </c>
      <c r="M76" s="20" t="s">
        <v>28018</v>
      </c>
      <c r="N76" s="21" t="str">
        <f t="shared" si="127"/>
        <v>Chile</v>
      </c>
      <c r="O76" s="21" t="str">
        <f t="shared" si="134"/>
        <v>Periodo 2018-2020</v>
      </c>
      <c r="P76" s="21" t="str">
        <f t="shared" si="129"/>
        <v>Volumen</v>
      </c>
      <c r="Q76" s="36">
        <f>+IF($E76="PRODUCTO",VLOOKUP(J76,Categorias[[Producto]:[Columna1]],9,0)&amp;"000",IF($E76="CATEGORÍA",VLOOKUP(J76,Categorias[[Categoría]:[Columna2]],7,0),$Q$1))</f>
        <v>100100000</v>
      </c>
      <c r="R76" s="21" t="str">
        <f t="shared" si="130"/>
        <v>Kilogramo</v>
      </c>
      <c r="S76" s="20" t="s">
        <v>26230</v>
      </c>
      <c r="T76" s="20" t="str">
        <f t="shared" si="131"/>
        <v>Cantidad de fruta en kilogramos pruducida por cada región y comuna de chile, según el tipo de cultivo general y específico, tipo procesamiento y envasado, destino final, tipo de empresa y género de esta durante el período 2018-2020 "</v>
      </c>
      <c r="U76" s="20" t="str">
        <f t="shared" si="146"/>
        <v>Nacional: Total</v>
      </c>
      <c r="V76" s="20" t="str">
        <f t="shared" si="136"/>
        <v>agricultura, frutas, distribución, internacional, comercio internacional, exportación, producción, kilogramos, empleados, empresas</v>
      </c>
      <c r="W76" s="22" t="str">
        <f t="shared" si="137"/>
        <v>https://analytics.zoho.com/open-view/2395394000005742816?ZOHO_CRITERIA=%224.6%22.%22Descripci%C3%B3n%20A%C3%B1o%22%3C%3E'No%20Aplica'%20and%20%224.6%22.%22Total%20de%20Fruta%22%3E0.99</v>
      </c>
      <c r="X76" s="20" t="str">
        <f t="shared" si="138"/>
        <v>CHL</v>
      </c>
      <c r="Y76" s="20" t="str">
        <f t="shared" si="132"/>
        <v>Nacional</v>
      </c>
      <c r="Z76" s="20" t="str">
        <f>"Reporte 360 que muestra la "&amp;T46&amp;" según datos recopilados de los catastros frutícolas efectuados por la ODEPA."</f>
        <v>Reporte 360 que muestra la Número de trabajadores dentro de empresas dedicadas al rubro de la agricultura por tipo de envase que cultivan Mango durante el período 2018-2020 según datos recopilados de los catastros frutícolas efectuados por la ODEPA.</v>
      </c>
      <c r="AA76" s="26">
        <f t="shared" ref="AA76:AF76" si="151">+AA75</f>
        <v>44319</v>
      </c>
      <c r="AB76" s="24" t="str">
        <f t="shared" si="151"/>
        <v>Español</v>
      </c>
      <c r="AC76" s="24" t="str">
        <f t="shared" si="151"/>
        <v>Naty</v>
      </c>
      <c r="AD76" s="24" t="str">
        <f t="shared" si="151"/>
        <v>No Aplica</v>
      </c>
      <c r="AE76" s="24" t="str">
        <f t="shared" si="151"/>
        <v>No Aplica</v>
      </c>
      <c r="AF76" s="24" t="str">
        <f t="shared" si="151"/>
        <v>No Aplica</v>
      </c>
      <c r="AG76" s="25">
        <f>+VLOOKUP($P76,Parametros[[nombre]:[Columna1]],5,0)</f>
        <v>107</v>
      </c>
      <c r="AH76" s="25">
        <f t="shared" si="140"/>
        <v>1</v>
      </c>
      <c r="AI76" s="25">
        <f>+VLOOKUP($N76,Territorio[[nombre]:[Columna1]],7,0)</f>
        <v>38</v>
      </c>
      <c r="AJ76" s="25">
        <f>+VLOOKUP(O76,Temporalidad[[nombre]:[Columna1]],7,0)</f>
        <v>1759</v>
      </c>
      <c r="AK76" s="25">
        <f>+VLOOKUP(LEFT($D76,3),Tipo_Gráfico[[id3]:[Tipo Gráfico]],2,0)</f>
        <v>4</v>
      </c>
      <c r="AL76" s="20" t="str">
        <f t="shared" ref="AL76:AM76" si="152">+AL75</f>
        <v>ODEPA</v>
      </c>
      <c r="AM76" s="24" t="str">
        <f t="shared" si="152"/>
        <v>No Aplica</v>
      </c>
      <c r="AN76" s="24" t="s">
        <v>25</v>
      </c>
      <c r="AO76" s="24" t="s">
        <v>25</v>
      </c>
      <c r="AP76" s="31">
        <f>VLOOKUP($AC76,Responsables[],3,0)</f>
        <v>6</v>
      </c>
      <c r="AQ76" s="38">
        <f>VLOOKUP($R76,unidad_medida[[#All],[nombre]:[Columna1]],5,0)</f>
        <v>28</v>
      </c>
    </row>
    <row r="77" spans="1:43" x14ac:dyDescent="0.3">
      <c r="A77" s="31" t="str">
        <f t="shared" si="126"/>
        <v>Reporte 360 (2) FILT: Nacional MUEST: Region/Comuna, Producto/Categoria | Número de Empleados</v>
      </c>
      <c r="B77" s="62" t="s">
        <v>28064</v>
      </c>
      <c r="C77" s="31">
        <v>1</v>
      </c>
      <c r="D77" s="31" t="s">
        <v>28024</v>
      </c>
      <c r="E77" s="27" t="s">
        <v>26191</v>
      </c>
      <c r="F77" s="27" t="s">
        <v>25643</v>
      </c>
      <c r="G77" s="27" t="s">
        <v>26213</v>
      </c>
      <c r="H77" s="27" t="s">
        <v>26221</v>
      </c>
      <c r="I77" s="31" t="s">
        <v>26222</v>
      </c>
      <c r="J77" s="27" t="s">
        <v>26223</v>
      </c>
      <c r="K77" s="74" t="s">
        <v>28058</v>
      </c>
      <c r="L77" s="74" t="s">
        <v>28062</v>
      </c>
      <c r="M77" s="20" t="s">
        <v>28019</v>
      </c>
      <c r="N77" s="21" t="str">
        <f t="shared" si="127"/>
        <v>Chile</v>
      </c>
      <c r="O77" s="21" t="str">
        <f t="shared" si="134"/>
        <v>Periodo 2018-2020</v>
      </c>
      <c r="P77" s="21" t="str">
        <f t="shared" si="129"/>
        <v>Empleados</v>
      </c>
      <c r="Q77" s="36">
        <f>+IF($E77="PRODUCTO",VLOOKUP(J77,Categorias[[Producto]:[Columna1]],9,0)&amp;"000",IF($E77="CATEGORÍA",VLOOKUP(J77,Categorias[[Categoría]:[Columna2]],7,0),$Q$1))</f>
        <v>100100000</v>
      </c>
      <c r="R77" s="21" t="str">
        <f t="shared" si="130"/>
        <v>Empleados</v>
      </c>
      <c r="S77" s="20" t="s">
        <v>26231</v>
      </c>
      <c r="T77" s="20" t="str">
        <f t="shared" si="131"/>
        <v>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v>
      </c>
      <c r="U77" s="20" t="str">
        <f t="shared" si="146"/>
        <v>Nacional: Total</v>
      </c>
      <c r="V77" s="20" t="str">
        <f t="shared" si="136"/>
        <v>agricultura, frutas, distribución, internacional, comercio internacional, exportación, producción, kilogramos, empleados, empresas</v>
      </c>
      <c r="W77" s="22" t="str">
        <f t="shared" si="137"/>
        <v>https://analytics.zoho.com/open-view/2395394000005750031?ZOHO_CRITERIA=%224.6%22.%22Descripci%C3%B3n%20A%C3%B1o%22%3C%3E'No%20Aplica'</v>
      </c>
      <c r="X77" s="20" t="str">
        <f t="shared" si="138"/>
        <v>CHL</v>
      </c>
      <c r="Y77" s="20" t="str">
        <f t="shared" si="132"/>
        <v>Nacional</v>
      </c>
      <c r="Z77" s="20" t="str">
        <f>"Reporte 360 que muestra la "&amp;T47&amp;" según datos recopilados de los catastros frutícolas efectuados por la ODEPA."</f>
        <v>Reporte 360 que muestra la Número de trabajadores dentro de empresas dedicadas al rubro de la agricultura por destino que cultivan Mango durante el período 2018-2020 según datos recopilados de los catastros frutícolas efectuados por la ODEPA.</v>
      </c>
      <c r="AA77" s="26">
        <f t="shared" si="139"/>
        <v>44319</v>
      </c>
      <c r="AB77" s="24" t="str">
        <f t="shared" ref="AB77:AF77" si="153">+AB76</f>
        <v>Español</v>
      </c>
      <c r="AC77" s="24" t="str">
        <f t="shared" si="153"/>
        <v>Naty</v>
      </c>
      <c r="AD77" s="24" t="str">
        <f t="shared" si="153"/>
        <v>No Aplica</v>
      </c>
      <c r="AE77" s="24" t="str">
        <f t="shared" si="153"/>
        <v>No Aplica</v>
      </c>
      <c r="AF77" s="24" t="str">
        <f t="shared" si="153"/>
        <v>No Aplica</v>
      </c>
      <c r="AG77" s="25">
        <f>+VLOOKUP($P77,Parametros[[nombre]:[Columna1]],5,0)</f>
        <v>32</v>
      </c>
      <c r="AH77" s="25">
        <f t="shared" si="140"/>
        <v>1</v>
      </c>
      <c r="AI77" s="25">
        <f>+VLOOKUP($N77,Territorio[[nombre]:[Columna1]],7,0)</f>
        <v>38</v>
      </c>
      <c r="AJ77" s="25">
        <f>+VLOOKUP(O77,Temporalidad[[nombre]:[Columna1]],7,0)</f>
        <v>1759</v>
      </c>
      <c r="AK77" s="25">
        <f>+VLOOKUP(LEFT($D77,3),Tipo_Gráfico[[id3]:[Tipo Gráfico]],2,0)</f>
        <v>4</v>
      </c>
      <c r="AL77" s="20" t="str">
        <f t="shared" ref="AL77:AO77" si="154">+AL76</f>
        <v>ODEPA</v>
      </c>
      <c r="AM77" s="24" t="str">
        <f t="shared" si="154"/>
        <v>No Aplica</v>
      </c>
      <c r="AN77" s="24" t="str">
        <f t="shared" si="154"/>
        <v>No Aplica</v>
      </c>
      <c r="AO77" s="24" t="str">
        <f t="shared" si="154"/>
        <v>No Aplica</v>
      </c>
      <c r="AP77" s="31">
        <f>VLOOKUP($AC77,Responsables[],3,0)</f>
        <v>6</v>
      </c>
      <c r="AQ77" s="38">
        <f>VLOOKUP($R77,unidad_medida[[#All],[nombre]:[Columna1]],5,0)</f>
        <v>67</v>
      </c>
    </row>
  </sheetData>
  <phoneticPr fontId="9" type="noConversion"/>
  <conditionalFormatting sqref="M4:R4 M5:M14 S15 S26 S37 S70 T5:T77 N5:R77 U4:Z77 AL5:AL77">
    <cfRule type="expression" dxfId="5098" priority="14505">
      <formula>$Z4="Reporte 2"</formula>
    </cfRule>
    <cfRule type="expression" dxfId="5097" priority="14506">
      <formula>$Z4="Reporte 1"</formula>
    </cfRule>
    <cfRule type="expression" dxfId="5096" priority="14507">
      <formula>$Z4="Informe 10"</formula>
    </cfRule>
    <cfRule type="expression" dxfId="5095" priority="14508">
      <formula>$Z4="Informe 9"</formula>
    </cfRule>
    <cfRule type="expression" dxfId="5094" priority="14509">
      <formula>$Z4="Informe 8"</formula>
    </cfRule>
    <cfRule type="expression" dxfId="5093" priority="14510">
      <formula>$Z4="Informe 7"</formula>
    </cfRule>
    <cfRule type="expression" dxfId="5092" priority="14511">
      <formula>$Z4="Informe 6"</formula>
    </cfRule>
    <cfRule type="expression" dxfId="5091" priority="14512">
      <formula>$Z4="Informe 5"</formula>
    </cfRule>
    <cfRule type="expression" dxfId="5090" priority="14513">
      <formula>$Z4="Informe 4"</formula>
    </cfRule>
    <cfRule type="expression" dxfId="5089" priority="14514">
      <formula>$Z4="Informe 3"</formula>
    </cfRule>
    <cfRule type="expression" dxfId="5088" priority="14515">
      <formula>$Z4="Informe 2"</formula>
    </cfRule>
    <cfRule type="expression" dxfId="5087" priority="14516">
      <formula>$Z4="Informe 1"</formula>
    </cfRule>
    <cfRule type="expression" dxfId="5086" priority="14517">
      <formula>$Z4="Gráfico 10"</formula>
    </cfRule>
    <cfRule type="expression" dxfId="5085" priority="14518">
      <formula>$Z4="Gráfico 25"</formula>
    </cfRule>
    <cfRule type="expression" dxfId="5084" priority="14519">
      <formula>$Z4="Gráfico 24"</formula>
    </cfRule>
    <cfRule type="expression" dxfId="5083" priority="14520">
      <formula>$Z4="Gráfico 23"</formula>
    </cfRule>
    <cfRule type="expression" dxfId="5082" priority="14521">
      <formula>$Z4="Gráfico 22"</formula>
    </cfRule>
    <cfRule type="expression" dxfId="5081" priority="14522">
      <formula>$Z4="Gráfico 21"</formula>
    </cfRule>
    <cfRule type="expression" dxfId="5080" priority="14523">
      <formula>$Z4="Gráfico 20"</formula>
    </cfRule>
    <cfRule type="expression" dxfId="5079" priority="14524">
      <formula>$Z4="Gráfico 18"</formula>
    </cfRule>
    <cfRule type="expression" dxfId="5078" priority="14525">
      <formula>$Z4="Gráfico 19"</formula>
    </cfRule>
    <cfRule type="expression" dxfId="5077" priority="14526">
      <formula>$Z4="Gráfico 17"</formula>
    </cfRule>
    <cfRule type="expression" dxfId="5076" priority="14527">
      <formula>$Z4="Gráfico 16"</formula>
    </cfRule>
    <cfRule type="expression" dxfId="5075" priority="14528">
      <formula>$Z4="Gráfico 15"</formula>
    </cfRule>
    <cfRule type="expression" dxfId="5074" priority="14529">
      <formula>$Z4="Gráfico 14"</formula>
    </cfRule>
    <cfRule type="expression" dxfId="5073" priority="14530">
      <formula>$Z4="Gráfico 12"</formula>
    </cfRule>
    <cfRule type="expression" dxfId="5072" priority="14531">
      <formula>$Z4="Gráfico 13"</formula>
    </cfRule>
    <cfRule type="expression" dxfId="5071" priority="14532">
      <formula>$Z4="Gráfico 11"</formula>
    </cfRule>
    <cfRule type="expression" dxfId="5070" priority="14533">
      <formula>$Z4="Gráfico 9"</formula>
    </cfRule>
    <cfRule type="expression" dxfId="5069" priority="14534">
      <formula>$Z4="Gráfico 8"</formula>
    </cfRule>
    <cfRule type="expression" dxfId="5068" priority="14535">
      <formula>$Z4="Gráfico 7"</formula>
    </cfRule>
    <cfRule type="expression" dxfId="5067" priority="14536">
      <formula>$Z4="Gráfico 6"</formula>
    </cfRule>
    <cfRule type="expression" dxfId="5066" priority="14537">
      <formula>$Z4="Gráfico 4"</formula>
    </cfRule>
    <cfRule type="expression" dxfId="5065" priority="14538">
      <formula>$Z4="Gráfico 3"</formula>
    </cfRule>
    <cfRule type="expression" dxfId="5064" priority="14539">
      <formula>$Z4="Gráfico 2"</formula>
    </cfRule>
    <cfRule type="expression" dxfId="5063" priority="14540">
      <formula>$Z4="Gráfico 1"</formula>
    </cfRule>
    <cfRule type="expression" dxfId="5062" priority="14541">
      <formula>$Z4="Gráfico 5"</formula>
    </cfRule>
  </conditionalFormatting>
  <conditionalFormatting sqref="S4:T4">
    <cfRule type="expression" dxfId="5061" priority="14431">
      <formula>$Z4="Reporte 2"</formula>
    </cfRule>
    <cfRule type="expression" dxfId="5060" priority="14432">
      <formula>$Z4="Reporte 1"</formula>
    </cfRule>
    <cfRule type="expression" dxfId="5059" priority="14433">
      <formula>$Z4="Informe 10"</formula>
    </cfRule>
    <cfRule type="expression" dxfId="5058" priority="14434">
      <formula>$Z4="Informe 9"</formula>
    </cfRule>
    <cfRule type="expression" dxfId="5057" priority="14435">
      <formula>$Z4="Informe 8"</formula>
    </cfRule>
    <cfRule type="expression" dxfId="5056" priority="14436">
      <formula>$Z4="Informe 7"</formula>
    </cfRule>
    <cfRule type="expression" dxfId="5055" priority="14437">
      <formula>$Z4="Informe 6"</formula>
    </cfRule>
    <cfRule type="expression" dxfId="5054" priority="14438">
      <formula>$Z4="Informe 5"</formula>
    </cfRule>
    <cfRule type="expression" dxfId="5053" priority="14439">
      <formula>$Z4="Informe 4"</formula>
    </cfRule>
    <cfRule type="expression" dxfId="5052" priority="14440">
      <formula>$Z4="Informe 3"</formula>
    </cfRule>
    <cfRule type="expression" dxfId="5051" priority="14441">
      <formula>$Z4="Informe 2"</formula>
    </cfRule>
    <cfRule type="expression" dxfId="5050" priority="14442">
      <formula>$Z4="Informe 1"</formula>
    </cfRule>
    <cfRule type="expression" dxfId="5049" priority="14443">
      <formula>$Z4="Gráfico 10"</formula>
    </cfRule>
    <cfRule type="expression" dxfId="5048" priority="14444">
      <formula>$Z4="Gráfico 25"</formula>
    </cfRule>
    <cfRule type="expression" dxfId="5047" priority="14445">
      <formula>$Z4="Gráfico 24"</formula>
    </cfRule>
    <cfRule type="expression" dxfId="5046" priority="14446">
      <formula>$Z4="Gráfico 23"</formula>
    </cfRule>
    <cfRule type="expression" dxfId="5045" priority="14447">
      <formula>$Z4="Gráfico 22"</formula>
    </cfRule>
    <cfRule type="expression" dxfId="5044" priority="14448">
      <formula>$Z4="Gráfico 21"</formula>
    </cfRule>
    <cfRule type="expression" dxfId="5043" priority="14449">
      <formula>$Z4="Gráfico 20"</formula>
    </cfRule>
    <cfRule type="expression" dxfId="5042" priority="14450">
      <formula>$Z4="Gráfico 18"</formula>
    </cfRule>
    <cfRule type="expression" dxfId="5041" priority="14451">
      <formula>$Z4="Gráfico 19"</formula>
    </cfRule>
    <cfRule type="expression" dxfId="5040" priority="14452">
      <formula>$Z4="Gráfico 17"</formula>
    </cfRule>
    <cfRule type="expression" dxfId="5039" priority="14453">
      <formula>$Z4="Gráfico 16"</formula>
    </cfRule>
    <cfRule type="expression" dxfId="5038" priority="14454">
      <formula>$Z4="Gráfico 15"</formula>
    </cfRule>
    <cfRule type="expression" dxfId="5037" priority="14455">
      <formula>$Z4="Gráfico 14"</formula>
    </cfRule>
    <cfRule type="expression" dxfId="5036" priority="14456">
      <formula>$Z4="Gráfico 12"</formula>
    </cfRule>
    <cfRule type="expression" dxfId="5035" priority="14457">
      <formula>$Z4="Gráfico 13"</formula>
    </cfRule>
    <cfRule type="expression" dxfId="5034" priority="14458">
      <formula>$Z4="Gráfico 11"</formula>
    </cfRule>
    <cfRule type="expression" dxfId="5033" priority="14459">
      <formula>$Z4="Gráfico 9"</formula>
    </cfRule>
    <cfRule type="expression" dxfId="5032" priority="14460">
      <formula>$Z4="Gráfico 8"</formula>
    </cfRule>
    <cfRule type="expression" dxfId="5031" priority="14461">
      <formula>$Z4="Gráfico 7"</formula>
    </cfRule>
    <cfRule type="expression" dxfId="5030" priority="14462">
      <formula>$Z4="Gráfico 6"</formula>
    </cfRule>
    <cfRule type="expression" dxfId="5029" priority="14463">
      <formula>$Z4="Gráfico 4"</formula>
    </cfRule>
    <cfRule type="expression" dxfId="5028" priority="14464">
      <formula>$Z4="Gráfico 3"</formula>
    </cfRule>
    <cfRule type="expression" dxfId="5027" priority="14465">
      <formula>$Z4="Gráfico 2"</formula>
    </cfRule>
    <cfRule type="expression" dxfId="5026" priority="14466">
      <formula>$Z4="Gráfico 1"</formula>
    </cfRule>
    <cfRule type="expression" dxfId="5025" priority="14467">
      <formula>$Z4="Gráfico 5"</formula>
    </cfRule>
  </conditionalFormatting>
  <conditionalFormatting sqref="M29">
    <cfRule type="expression" dxfId="5024" priority="12729">
      <formula>$Z29="Reporte 2"</formula>
    </cfRule>
    <cfRule type="expression" dxfId="5023" priority="12730">
      <formula>$Z29="Reporte 1"</formula>
    </cfRule>
    <cfRule type="expression" dxfId="5022" priority="12731">
      <formula>$Z29="Informe 10"</formula>
    </cfRule>
    <cfRule type="expression" dxfId="5021" priority="12732">
      <formula>$Z29="Informe 9"</formula>
    </cfRule>
    <cfRule type="expression" dxfId="5020" priority="12733">
      <formula>$Z29="Informe 8"</formula>
    </cfRule>
    <cfRule type="expression" dxfId="5019" priority="12734">
      <formula>$Z29="Informe 7"</formula>
    </cfRule>
    <cfRule type="expression" dxfId="5018" priority="12735">
      <formula>$Z29="Informe 6"</formula>
    </cfRule>
    <cfRule type="expression" dxfId="5017" priority="12736">
      <formula>$Z29="Informe 5"</formula>
    </cfRule>
    <cfRule type="expression" dxfId="5016" priority="12737">
      <formula>$Z29="Informe 4"</formula>
    </cfRule>
    <cfRule type="expression" dxfId="5015" priority="12738">
      <formula>$Z29="Informe 3"</formula>
    </cfRule>
    <cfRule type="expression" dxfId="5014" priority="12739">
      <formula>$Z29="Informe 2"</formula>
    </cfRule>
    <cfRule type="expression" dxfId="5013" priority="12740">
      <formula>$Z29="Informe 1"</formula>
    </cfRule>
    <cfRule type="expression" dxfId="5012" priority="12741">
      <formula>$Z29="Gráfico 10"</formula>
    </cfRule>
    <cfRule type="expression" dxfId="5011" priority="12742">
      <formula>$Z29="Gráfico 25"</formula>
    </cfRule>
    <cfRule type="expression" dxfId="5010" priority="12743">
      <formula>$Z29="Gráfico 24"</formula>
    </cfRule>
    <cfRule type="expression" dxfId="5009" priority="12744">
      <formula>$Z29="Gráfico 23"</formula>
    </cfRule>
    <cfRule type="expression" dxfId="5008" priority="12745">
      <formula>$Z29="Gráfico 22"</formula>
    </cfRule>
    <cfRule type="expression" dxfId="5007" priority="12746">
      <formula>$Z29="Gráfico 21"</formula>
    </cfRule>
    <cfRule type="expression" dxfId="5006" priority="12747">
      <formula>$Z29="Gráfico 20"</formula>
    </cfRule>
    <cfRule type="expression" dxfId="5005" priority="12748">
      <formula>$Z29="Gráfico 18"</formula>
    </cfRule>
    <cfRule type="expression" dxfId="5004" priority="12749">
      <formula>$Z29="Gráfico 19"</formula>
    </cfRule>
    <cfRule type="expression" dxfId="5003" priority="12750">
      <formula>$Z29="Gráfico 17"</formula>
    </cfRule>
    <cfRule type="expression" dxfId="5002" priority="12751">
      <formula>$Z29="Gráfico 16"</formula>
    </cfRule>
    <cfRule type="expression" dxfId="5001" priority="12752">
      <formula>$Z29="Gráfico 15"</formula>
    </cfRule>
    <cfRule type="expression" dxfId="5000" priority="12753">
      <formula>$Z29="Gráfico 14"</formula>
    </cfRule>
    <cfRule type="expression" dxfId="4999" priority="12754">
      <formula>$Z29="Gráfico 12"</formula>
    </cfRule>
    <cfRule type="expression" dxfId="4998" priority="12755">
      <formula>$Z29="Gráfico 13"</formula>
    </cfRule>
    <cfRule type="expression" dxfId="4997" priority="12756">
      <formula>$Z29="Gráfico 11"</formula>
    </cfRule>
    <cfRule type="expression" dxfId="4996" priority="12757">
      <formula>$Z29="Gráfico 9"</formula>
    </cfRule>
    <cfRule type="expression" dxfId="4995" priority="12758">
      <formula>$Z29="Gráfico 8"</formula>
    </cfRule>
    <cfRule type="expression" dxfId="4994" priority="12759">
      <formula>$Z29="Gráfico 7"</formula>
    </cfRule>
    <cfRule type="expression" dxfId="4993" priority="12760">
      <formula>$Z29="Gráfico 6"</formula>
    </cfRule>
    <cfRule type="expression" dxfId="4992" priority="12761">
      <formula>$Z29="Gráfico 4"</formula>
    </cfRule>
    <cfRule type="expression" dxfId="4991" priority="12762">
      <formula>$Z29="Gráfico 3"</formula>
    </cfRule>
    <cfRule type="expression" dxfId="4990" priority="12763">
      <formula>$Z29="Gráfico 2"</formula>
    </cfRule>
    <cfRule type="expression" dxfId="4989" priority="12764">
      <formula>$Z29="Gráfico 1"</formula>
    </cfRule>
    <cfRule type="expression" dxfId="4988" priority="12765">
      <formula>$Z29="Gráfico 5"</formula>
    </cfRule>
  </conditionalFormatting>
  <conditionalFormatting sqref="M30">
    <cfRule type="expression" dxfId="4987" priority="12692">
      <formula>$Z30="Reporte 2"</formula>
    </cfRule>
    <cfRule type="expression" dxfId="4986" priority="12693">
      <formula>$Z30="Reporte 1"</formula>
    </cfRule>
    <cfRule type="expression" dxfId="4985" priority="12694">
      <formula>$Z30="Informe 10"</formula>
    </cfRule>
    <cfRule type="expression" dxfId="4984" priority="12695">
      <formula>$Z30="Informe 9"</formula>
    </cfRule>
    <cfRule type="expression" dxfId="4983" priority="12696">
      <formula>$Z30="Informe 8"</formula>
    </cfRule>
    <cfRule type="expression" dxfId="4982" priority="12697">
      <formula>$Z30="Informe 7"</formula>
    </cfRule>
    <cfRule type="expression" dxfId="4981" priority="12698">
      <formula>$Z30="Informe 6"</formula>
    </cfRule>
    <cfRule type="expression" dxfId="4980" priority="12699">
      <formula>$Z30="Informe 5"</formula>
    </cfRule>
    <cfRule type="expression" dxfId="4979" priority="12700">
      <formula>$Z30="Informe 4"</formula>
    </cfRule>
    <cfRule type="expression" dxfId="4978" priority="12701">
      <formula>$Z30="Informe 3"</formula>
    </cfRule>
    <cfRule type="expression" dxfId="4977" priority="12702">
      <formula>$Z30="Informe 2"</formula>
    </cfRule>
    <cfRule type="expression" dxfId="4976" priority="12703">
      <formula>$Z30="Informe 1"</formula>
    </cfRule>
    <cfRule type="expression" dxfId="4975" priority="12704">
      <formula>$Z30="Gráfico 10"</formula>
    </cfRule>
    <cfRule type="expression" dxfId="4974" priority="12705">
      <formula>$Z30="Gráfico 25"</formula>
    </cfRule>
    <cfRule type="expression" dxfId="4973" priority="12706">
      <formula>$Z30="Gráfico 24"</formula>
    </cfRule>
    <cfRule type="expression" dxfId="4972" priority="12707">
      <formula>$Z30="Gráfico 23"</formula>
    </cfRule>
    <cfRule type="expression" dxfId="4971" priority="12708">
      <formula>$Z30="Gráfico 22"</formula>
    </cfRule>
    <cfRule type="expression" dxfId="4970" priority="12709">
      <formula>$Z30="Gráfico 21"</formula>
    </cfRule>
    <cfRule type="expression" dxfId="4969" priority="12710">
      <formula>$Z30="Gráfico 20"</formula>
    </cfRule>
    <cfRule type="expression" dxfId="4968" priority="12711">
      <formula>$Z30="Gráfico 18"</formula>
    </cfRule>
    <cfRule type="expression" dxfId="4967" priority="12712">
      <formula>$Z30="Gráfico 19"</formula>
    </cfRule>
    <cfRule type="expression" dxfId="4966" priority="12713">
      <formula>$Z30="Gráfico 17"</formula>
    </cfRule>
    <cfRule type="expression" dxfId="4965" priority="12714">
      <formula>$Z30="Gráfico 16"</formula>
    </cfRule>
    <cfRule type="expression" dxfId="4964" priority="12715">
      <formula>$Z30="Gráfico 15"</formula>
    </cfRule>
    <cfRule type="expression" dxfId="4963" priority="12716">
      <formula>$Z30="Gráfico 14"</formula>
    </cfRule>
    <cfRule type="expression" dxfId="4962" priority="12717">
      <formula>$Z30="Gráfico 12"</formula>
    </cfRule>
    <cfRule type="expression" dxfId="4961" priority="12718">
      <formula>$Z30="Gráfico 13"</formula>
    </cfRule>
    <cfRule type="expression" dxfId="4960" priority="12719">
      <formula>$Z30="Gráfico 11"</formula>
    </cfRule>
    <cfRule type="expression" dxfId="4959" priority="12720">
      <formula>$Z30="Gráfico 9"</formula>
    </cfRule>
    <cfRule type="expression" dxfId="4958" priority="12721">
      <formula>$Z30="Gráfico 8"</formula>
    </cfRule>
    <cfRule type="expression" dxfId="4957" priority="12722">
      <formula>$Z30="Gráfico 7"</formula>
    </cfRule>
    <cfRule type="expression" dxfId="4956" priority="12723">
      <formula>$Z30="Gráfico 6"</formula>
    </cfRule>
    <cfRule type="expression" dxfId="4955" priority="12724">
      <formula>$Z30="Gráfico 4"</formula>
    </cfRule>
    <cfRule type="expression" dxfId="4954" priority="12725">
      <formula>$Z30="Gráfico 3"</formula>
    </cfRule>
    <cfRule type="expression" dxfId="4953" priority="12726">
      <formula>$Z30="Gráfico 2"</formula>
    </cfRule>
    <cfRule type="expression" dxfId="4952" priority="12727">
      <formula>$Z30="Gráfico 1"</formula>
    </cfRule>
    <cfRule type="expression" dxfId="4951" priority="12728">
      <formula>$Z30="Gráfico 5"</formula>
    </cfRule>
  </conditionalFormatting>
  <conditionalFormatting sqref="M31">
    <cfRule type="expression" dxfId="4950" priority="12655">
      <formula>$Z31="Reporte 2"</formula>
    </cfRule>
    <cfRule type="expression" dxfId="4949" priority="12656">
      <formula>$Z31="Reporte 1"</formula>
    </cfRule>
    <cfRule type="expression" dxfId="4948" priority="12657">
      <formula>$Z31="Informe 10"</formula>
    </cfRule>
    <cfRule type="expression" dxfId="4947" priority="12658">
      <formula>$Z31="Informe 9"</formula>
    </cfRule>
    <cfRule type="expression" dxfId="4946" priority="12659">
      <formula>$Z31="Informe 8"</formula>
    </cfRule>
    <cfRule type="expression" dxfId="4945" priority="12660">
      <formula>$Z31="Informe 7"</formula>
    </cfRule>
    <cfRule type="expression" dxfId="4944" priority="12661">
      <formula>$Z31="Informe 6"</formula>
    </cfRule>
    <cfRule type="expression" dxfId="4943" priority="12662">
      <formula>$Z31="Informe 5"</formula>
    </cfRule>
    <cfRule type="expression" dxfId="4942" priority="12663">
      <formula>$Z31="Informe 4"</formula>
    </cfRule>
    <cfRule type="expression" dxfId="4941" priority="12664">
      <formula>$Z31="Informe 3"</formula>
    </cfRule>
    <cfRule type="expression" dxfId="4940" priority="12665">
      <formula>$Z31="Informe 2"</formula>
    </cfRule>
    <cfRule type="expression" dxfId="4939" priority="12666">
      <formula>$Z31="Informe 1"</formula>
    </cfRule>
    <cfRule type="expression" dxfId="4938" priority="12667">
      <formula>$Z31="Gráfico 10"</formula>
    </cfRule>
    <cfRule type="expression" dxfId="4937" priority="12668">
      <formula>$Z31="Gráfico 25"</formula>
    </cfRule>
    <cfRule type="expression" dxfId="4936" priority="12669">
      <formula>$Z31="Gráfico 24"</formula>
    </cfRule>
    <cfRule type="expression" dxfId="4935" priority="12670">
      <formula>$Z31="Gráfico 23"</formula>
    </cfRule>
    <cfRule type="expression" dxfId="4934" priority="12671">
      <formula>$Z31="Gráfico 22"</formula>
    </cfRule>
    <cfRule type="expression" dxfId="4933" priority="12672">
      <formula>$Z31="Gráfico 21"</formula>
    </cfRule>
    <cfRule type="expression" dxfId="4932" priority="12673">
      <formula>$Z31="Gráfico 20"</formula>
    </cfRule>
    <cfRule type="expression" dxfId="4931" priority="12674">
      <formula>$Z31="Gráfico 18"</formula>
    </cfRule>
    <cfRule type="expression" dxfId="4930" priority="12675">
      <formula>$Z31="Gráfico 19"</formula>
    </cfRule>
    <cfRule type="expression" dxfId="4929" priority="12676">
      <formula>$Z31="Gráfico 17"</formula>
    </cfRule>
    <cfRule type="expression" dxfId="4928" priority="12677">
      <formula>$Z31="Gráfico 16"</formula>
    </cfRule>
    <cfRule type="expression" dxfId="4927" priority="12678">
      <formula>$Z31="Gráfico 15"</formula>
    </cfRule>
    <cfRule type="expression" dxfId="4926" priority="12679">
      <formula>$Z31="Gráfico 14"</formula>
    </cfRule>
    <cfRule type="expression" dxfId="4925" priority="12680">
      <formula>$Z31="Gráfico 12"</formula>
    </cfRule>
    <cfRule type="expression" dxfId="4924" priority="12681">
      <formula>$Z31="Gráfico 13"</formula>
    </cfRule>
    <cfRule type="expression" dxfId="4923" priority="12682">
      <formula>$Z31="Gráfico 11"</formula>
    </cfRule>
    <cfRule type="expression" dxfId="4922" priority="12683">
      <formula>$Z31="Gráfico 9"</formula>
    </cfRule>
    <cfRule type="expression" dxfId="4921" priority="12684">
      <formula>$Z31="Gráfico 8"</formula>
    </cfRule>
    <cfRule type="expression" dxfId="4920" priority="12685">
      <formula>$Z31="Gráfico 7"</formula>
    </cfRule>
    <cfRule type="expression" dxfId="4919" priority="12686">
      <formula>$Z31="Gráfico 6"</formula>
    </cfRule>
    <cfRule type="expression" dxfId="4918" priority="12687">
      <formula>$Z31="Gráfico 4"</formula>
    </cfRule>
    <cfRule type="expression" dxfId="4917" priority="12688">
      <formula>$Z31="Gráfico 3"</formula>
    </cfRule>
    <cfRule type="expression" dxfId="4916" priority="12689">
      <formula>$Z31="Gráfico 2"</formula>
    </cfRule>
    <cfRule type="expression" dxfId="4915" priority="12690">
      <formula>$Z31="Gráfico 1"</formula>
    </cfRule>
    <cfRule type="expression" dxfId="4914" priority="12691">
      <formula>$Z31="Gráfico 5"</formula>
    </cfRule>
  </conditionalFormatting>
  <conditionalFormatting sqref="M32">
    <cfRule type="expression" dxfId="4913" priority="12618">
      <formula>$Z32="Reporte 2"</formula>
    </cfRule>
    <cfRule type="expression" dxfId="4912" priority="12619">
      <formula>$Z32="Reporte 1"</formula>
    </cfRule>
    <cfRule type="expression" dxfId="4911" priority="12620">
      <formula>$Z32="Informe 10"</formula>
    </cfRule>
    <cfRule type="expression" dxfId="4910" priority="12621">
      <formula>$Z32="Informe 9"</formula>
    </cfRule>
    <cfRule type="expression" dxfId="4909" priority="12622">
      <formula>$Z32="Informe 8"</formula>
    </cfRule>
    <cfRule type="expression" dxfId="4908" priority="12623">
      <formula>$Z32="Informe 7"</formula>
    </cfRule>
    <cfRule type="expression" dxfId="4907" priority="12624">
      <formula>$Z32="Informe 6"</formula>
    </cfRule>
    <cfRule type="expression" dxfId="4906" priority="12625">
      <formula>$Z32="Informe 5"</formula>
    </cfRule>
    <cfRule type="expression" dxfId="4905" priority="12626">
      <formula>$Z32="Informe 4"</formula>
    </cfRule>
    <cfRule type="expression" dxfId="4904" priority="12627">
      <formula>$Z32="Informe 3"</formula>
    </cfRule>
    <cfRule type="expression" dxfId="4903" priority="12628">
      <formula>$Z32="Informe 2"</formula>
    </cfRule>
    <cfRule type="expression" dxfId="4902" priority="12629">
      <formula>$Z32="Informe 1"</formula>
    </cfRule>
    <cfRule type="expression" dxfId="4901" priority="12630">
      <formula>$Z32="Gráfico 10"</formula>
    </cfRule>
    <cfRule type="expression" dxfId="4900" priority="12631">
      <formula>$Z32="Gráfico 25"</formula>
    </cfRule>
    <cfRule type="expression" dxfId="4899" priority="12632">
      <formula>$Z32="Gráfico 24"</formula>
    </cfRule>
    <cfRule type="expression" dxfId="4898" priority="12633">
      <formula>$Z32="Gráfico 23"</formula>
    </cfRule>
    <cfRule type="expression" dxfId="4897" priority="12634">
      <formula>$Z32="Gráfico 22"</formula>
    </cfRule>
    <cfRule type="expression" dxfId="4896" priority="12635">
      <formula>$Z32="Gráfico 21"</formula>
    </cfRule>
    <cfRule type="expression" dxfId="4895" priority="12636">
      <formula>$Z32="Gráfico 20"</formula>
    </cfRule>
    <cfRule type="expression" dxfId="4894" priority="12637">
      <formula>$Z32="Gráfico 18"</formula>
    </cfRule>
    <cfRule type="expression" dxfId="4893" priority="12638">
      <formula>$Z32="Gráfico 19"</formula>
    </cfRule>
    <cfRule type="expression" dxfId="4892" priority="12639">
      <formula>$Z32="Gráfico 17"</formula>
    </cfRule>
    <cfRule type="expression" dxfId="4891" priority="12640">
      <formula>$Z32="Gráfico 16"</formula>
    </cfRule>
    <cfRule type="expression" dxfId="4890" priority="12641">
      <formula>$Z32="Gráfico 15"</formula>
    </cfRule>
    <cfRule type="expression" dxfId="4889" priority="12642">
      <formula>$Z32="Gráfico 14"</formula>
    </cfRule>
    <cfRule type="expression" dxfId="4888" priority="12643">
      <formula>$Z32="Gráfico 12"</formula>
    </cfRule>
    <cfRule type="expression" dxfId="4887" priority="12644">
      <formula>$Z32="Gráfico 13"</formula>
    </cfRule>
    <cfRule type="expression" dxfId="4886" priority="12645">
      <formula>$Z32="Gráfico 11"</formula>
    </cfRule>
    <cfRule type="expression" dxfId="4885" priority="12646">
      <formula>$Z32="Gráfico 9"</formula>
    </cfRule>
    <cfRule type="expression" dxfId="4884" priority="12647">
      <formula>$Z32="Gráfico 8"</formula>
    </cfRule>
    <cfRule type="expression" dxfId="4883" priority="12648">
      <formula>$Z32="Gráfico 7"</formula>
    </cfRule>
    <cfRule type="expression" dxfId="4882" priority="12649">
      <formula>$Z32="Gráfico 6"</formula>
    </cfRule>
    <cfRule type="expression" dxfId="4881" priority="12650">
      <formula>$Z32="Gráfico 4"</formula>
    </cfRule>
    <cfRule type="expression" dxfId="4880" priority="12651">
      <formula>$Z32="Gráfico 3"</formula>
    </cfRule>
    <cfRule type="expression" dxfId="4879" priority="12652">
      <formula>$Z32="Gráfico 2"</formula>
    </cfRule>
    <cfRule type="expression" dxfId="4878" priority="12653">
      <formula>$Z32="Gráfico 1"</formula>
    </cfRule>
    <cfRule type="expression" dxfId="4877" priority="12654">
      <formula>$Z32="Gráfico 5"</formula>
    </cfRule>
  </conditionalFormatting>
  <conditionalFormatting sqref="M33">
    <cfRule type="expression" dxfId="4876" priority="12581">
      <formula>$Z33="Reporte 2"</formula>
    </cfRule>
    <cfRule type="expression" dxfId="4875" priority="12582">
      <formula>$Z33="Reporte 1"</formula>
    </cfRule>
    <cfRule type="expression" dxfId="4874" priority="12583">
      <formula>$Z33="Informe 10"</formula>
    </cfRule>
    <cfRule type="expression" dxfId="4873" priority="12584">
      <formula>$Z33="Informe 9"</formula>
    </cfRule>
    <cfRule type="expression" dxfId="4872" priority="12585">
      <formula>$Z33="Informe 8"</formula>
    </cfRule>
    <cfRule type="expression" dxfId="4871" priority="12586">
      <formula>$Z33="Informe 7"</formula>
    </cfRule>
    <cfRule type="expression" dxfId="4870" priority="12587">
      <formula>$Z33="Informe 6"</formula>
    </cfRule>
    <cfRule type="expression" dxfId="4869" priority="12588">
      <formula>$Z33="Informe 5"</formula>
    </cfRule>
    <cfRule type="expression" dxfId="4868" priority="12589">
      <formula>$Z33="Informe 4"</formula>
    </cfRule>
    <cfRule type="expression" dxfId="4867" priority="12590">
      <formula>$Z33="Informe 3"</formula>
    </cfRule>
    <cfRule type="expression" dxfId="4866" priority="12591">
      <formula>$Z33="Informe 2"</formula>
    </cfRule>
    <cfRule type="expression" dxfId="4865" priority="12592">
      <formula>$Z33="Informe 1"</formula>
    </cfRule>
    <cfRule type="expression" dxfId="4864" priority="12593">
      <formula>$Z33="Gráfico 10"</formula>
    </cfRule>
    <cfRule type="expression" dxfId="4863" priority="12594">
      <formula>$Z33="Gráfico 25"</formula>
    </cfRule>
    <cfRule type="expression" dxfId="4862" priority="12595">
      <formula>$Z33="Gráfico 24"</formula>
    </cfRule>
    <cfRule type="expression" dxfId="4861" priority="12596">
      <formula>$Z33="Gráfico 23"</formula>
    </cfRule>
    <cfRule type="expression" dxfId="4860" priority="12597">
      <formula>$Z33="Gráfico 22"</formula>
    </cfRule>
    <cfRule type="expression" dxfId="4859" priority="12598">
      <formula>$Z33="Gráfico 21"</formula>
    </cfRule>
    <cfRule type="expression" dxfId="4858" priority="12599">
      <formula>$Z33="Gráfico 20"</formula>
    </cfRule>
    <cfRule type="expression" dxfId="4857" priority="12600">
      <formula>$Z33="Gráfico 18"</formula>
    </cfRule>
    <cfRule type="expression" dxfId="4856" priority="12601">
      <formula>$Z33="Gráfico 19"</formula>
    </cfRule>
    <cfRule type="expression" dxfId="4855" priority="12602">
      <formula>$Z33="Gráfico 17"</formula>
    </cfRule>
    <cfRule type="expression" dxfId="4854" priority="12603">
      <formula>$Z33="Gráfico 16"</formula>
    </cfRule>
    <cfRule type="expression" dxfId="4853" priority="12604">
      <formula>$Z33="Gráfico 15"</formula>
    </cfRule>
    <cfRule type="expression" dxfId="4852" priority="12605">
      <formula>$Z33="Gráfico 14"</formula>
    </cfRule>
    <cfRule type="expression" dxfId="4851" priority="12606">
      <formula>$Z33="Gráfico 12"</formula>
    </cfRule>
    <cfRule type="expression" dxfId="4850" priority="12607">
      <formula>$Z33="Gráfico 13"</formula>
    </cfRule>
    <cfRule type="expression" dxfId="4849" priority="12608">
      <formula>$Z33="Gráfico 11"</formula>
    </cfRule>
    <cfRule type="expression" dxfId="4848" priority="12609">
      <formula>$Z33="Gráfico 9"</formula>
    </cfRule>
    <cfRule type="expression" dxfId="4847" priority="12610">
      <formula>$Z33="Gráfico 8"</formula>
    </cfRule>
    <cfRule type="expression" dxfId="4846" priority="12611">
      <formula>$Z33="Gráfico 7"</formula>
    </cfRule>
    <cfRule type="expression" dxfId="4845" priority="12612">
      <formula>$Z33="Gráfico 6"</formula>
    </cfRule>
    <cfRule type="expression" dxfId="4844" priority="12613">
      <formula>$Z33="Gráfico 4"</formula>
    </cfRule>
    <cfRule type="expression" dxfId="4843" priority="12614">
      <formula>$Z33="Gráfico 3"</formula>
    </cfRule>
    <cfRule type="expression" dxfId="4842" priority="12615">
      <formula>$Z33="Gráfico 2"</formula>
    </cfRule>
    <cfRule type="expression" dxfId="4841" priority="12616">
      <formula>$Z33="Gráfico 1"</formula>
    </cfRule>
    <cfRule type="expression" dxfId="4840" priority="12617">
      <formula>$Z33="Gráfico 5"</formula>
    </cfRule>
  </conditionalFormatting>
  <conditionalFormatting sqref="M34">
    <cfRule type="expression" dxfId="4839" priority="12544">
      <formula>$Z34="Reporte 2"</formula>
    </cfRule>
    <cfRule type="expression" dxfId="4838" priority="12545">
      <formula>$Z34="Reporte 1"</formula>
    </cfRule>
    <cfRule type="expression" dxfId="4837" priority="12546">
      <formula>$Z34="Informe 10"</formula>
    </cfRule>
    <cfRule type="expression" dxfId="4836" priority="12547">
      <formula>$Z34="Informe 9"</formula>
    </cfRule>
    <cfRule type="expression" dxfId="4835" priority="12548">
      <formula>$Z34="Informe 8"</formula>
    </cfRule>
    <cfRule type="expression" dxfId="4834" priority="12549">
      <formula>$Z34="Informe 7"</formula>
    </cfRule>
    <cfRule type="expression" dxfId="4833" priority="12550">
      <formula>$Z34="Informe 6"</formula>
    </cfRule>
    <cfRule type="expression" dxfId="4832" priority="12551">
      <formula>$Z34="Informe 5"</formula>
    </cfRule>
    <cfRule type="expression" dxfId="4831" priority="12552">
      <formula>$Z34="Informe 4"</formula>
    </cfRule>
    <cfRule type="expression" dxfId="4830" priority="12553">
      <formula>$Z34="Informe 3"</formula>
    </cfRule>
    <cfRule type="expression" dxfId="4829" priority="12554">
      <formula>$Z34="Informe 2"</formula>
    </cfRule>
    <cfRule type="expression" dxfId="4828" priority="12555">
      <formula>$Z34="Informe 1"</formula>
    </cfRule>
    <cfRule type="expression" dxfId="4827" priority="12556">
      <formula>$Z34="Gráfico 10"</formula>
    </cfRule>
    <cfRule type="expression" dxfId="4826" priority="12557">
      <formula>$Z34="Gráfico 25"</formula>
    </cfRule>
    <cfRule type="expression" dxfId="4825" priority="12558">
      <formula>$Z34="Gráfico 24"</formula>
    </cfRule>
    <cfRule type="expression" dxfId="4824" priority="12559">
      <formula>$Z34="Gráfico 23"</formula>
    </cfRule>
    <cfRule type="expression" dxfId="4823" priority="12560">
      <formula>$Z34="Gráfico 22"</formula>
    </cfRule>
    <cfRule type="expression" dxfId="4822" priority="12561">
      <formula>$Z34="Gráfico 21"</formula>
    </cfRule>
    <cfRule type="expression" dxfId="4821" priority="12562">
      <formula>$Z34="Gráfico 20"</formula>
    </cfRule>
    <cfRule type="expression" dxfId="4820" priority="12563">
      <formula>$Z34="Gráfico 18"</formula>
    </cfRule>
    <cfRule type="expression" dxfId="4819" priority="12564">
      <formula>$Z34="Gráfico 19"</formula>
    </cfRule>
    <cfRule type="expression" dxfId="4818" priority="12565">
      <formula>$Z34="Gráfico 17"</formula>
    </cfRule>
    <cfRule type="expression" dxfId="4817" priority="12566">
      <formula>$Z34="Gráfico 16"</formula>
    </cfRule>
    <cfRule type="expression" dxfId="4816" priority="12567">
      <formula>$Z34="Gráfico 15"</formula>
    </cfRule>
    <cfRule type="expression" dxfId="4815" priority="12568">
      <formula>$Z34="Gráfico 14"</formula>
    </cfRule>
    <cfRule type="expression" dxfId="4814" priority="12569">
      <formula>$Z34="Gráfico 12"</formula>
    </cfRule>
    <cfRule type="expression" dxfId="4813" priority="12570">
      <formula>$Z34="Gráfico 13"</formula>
    </cfRule>
    <cfRule type="expression" dxfId="4812" priority="12571">
      <formula>$Z34="Gráfico 11"</formula>
    </cfRule>
    <cfRule type="expression" dxfId="4811" priority="12572">
      <formula>$Z34="Gráfico 9"</formula>
    </cfRule>
    <cfRule type="expression" dxfId="4810" priority="12573">
      <formula>$Z34="Gráfico 8"</formula>
    </cfRule>
    <cfRule type="expression" dxfId="4809" priority="12574">
      <formula>$Z34="Gráfico 7"</formula>
    </cfRule>
    <cfRule type="expression" dxfId="4808" priority="12575">
      <formula>$Z34="Gráfico 6"</formula>
    </cfRule>
    <cfRule type="expression" dxfId="4807" priority="12576">
      <formula>$Z34="Gráfico 4"</formula>
    </cfRule>
    <cfRule type="expression" dxfId="4806" priority="12577">
      <formula>$Z34="Gráfico 3"</formula>
    </cfRule>
    <cfRule type="expression" dxfId="4805" priority="12578">
      <formula>$Z34="Gráfico 2"</formula>
    </cfRule>
    <cfRule type="expression" dxfId="4804" priority="12579">
      <formula>$Z34="Gráfico 1"</formula>
    </cfRule>
    <cfRule type="expression" dxfId="4803" priority="12580">
      <formula>$Z34="Gráfico 5"</formula>
    </cfRule>
  </conditionalFormatting>
  <conditionalFormatting sqref="M35">
    <cfRule type="expression" dxfId="4802" priority="12507">
      <formula>$Z35="Reporte 2"</formula>
    </cfRule>
    <cfRule type="expression" dxfId="4801" priority="12508">
      <formula>$Z35="Reporte 1"</formula>
    </cfRule>
    <cfRule type="expression" dxfId="4800" priority="12509">
      <formula>$Z35="Informe 10"</formula>
    </cfRule>
    <cfRule type="expression" dxfId="4799" priority="12510">
      <formula>$Z35="Informe 9"</formula>
    </cfRule>
    <cfRule type="expression" dxfId="4798" priority="12511">
      <formula>$Z35="Informe 8"</formula>
    </cfRule>
    <cfRule type="expression" dxfId="4797" priority="12512">
      <formula>$Z35="Informe 7"</formula>
    </cfRule>
    <cfRule type="expression" dxfId="4796" priority="12513">
      <formula>$Z35="Informe 6"</formula>
    </cfRule>
    <cfRule type="expression" dxfId="4795" priority="12514">
      <formula>$Z35="Informe 5"</formula>
    </cfRule>
    <cfRule type="expression" dxfId="4794" priority="12515">
      <formula>$Z35="Informe 4"</formula>
    </cfRule>
    <cfRule type="expression" dxfId="4793" priority="12516">
      <formula>$Z35="Informe 3"</formula>
    </cfRule>
    <cfRule type="expression" dxfId="4792" priority="12517">
      <formula>$Z35="Informe 2"</formula>
    </cfRule>
    <cfRule type="expression" dxfId="4791" priority="12518">
      <formula>$Z35="Informe 1"</formula>
    </cfRule>
    <cfRule type="expression" dxfId="4790" priority="12519">
      <formula>$Z35="Gráfico 10"</formula>
    </cfRule>
    <cfRule type="expression" dxfId="4789" priority="12520">
      <formula>$Z35="Gráfico 25"</formula>
    </cfRule>
    <cfRule type="expression" dxfId="4788" priority="12521">
      <formula>$Z35="Gráfico 24"</formula>
    </cfRule>
    <cfRule type="expression" dxfId="4787" priority="12522">
      <formula>$Z35="Gráfico 23"</formula>
    </cfRule>
    <cfRule type="expression" dxfId="4786" priority="12523">
      <formula>$Z35="Gráfico 22"</formula>
    </cfRule>
    <cfRule type="expression" dxfId="4785" priority="12524">
      <formula>$Z35="Gráfico 21"</formula>
    </cfRule>
    <cfRule type="expression" dxfId="4784" priority="12525">
      <formula>$Z35="Gráfico 20"</formula>
    </cfRule>
    <cfRule type="expression" dxfId="4783" priority="12526">
      <formula>$Z35="Gráfico 18"</formula>
    </cfRule>
    <cfRule type="expression" dxfId="4782" priority="12527">
      <formula>$Z35="Gráfico 19"</formula>
    </cfRule>
    <cfRule type="expression" dxfId="4781" priority="12528">
      <formula>$Z35="Gráfico 17"</formula>
    </cfRule>
    <cfRule type="expression" dxfId="4780" priority="12529">
      <formula>$Z35="Gráfico 16"</formula>
    </cfRule>
    <cfRule type="expression" dxfId="4779" priority="12530">
      <formula>$Z35="Gráfico 15"</formula>
    </cfRule>
    <cfRule type="expression" dxfId="4778" priority="12531">
      <formula>$Z35="Gráfico 14"</formula>
    </cfRule>
    <cfRule type="expression" dxfId="4777" priority="12532">
      <formula>$Z35="Gráfico 12"</formula>
    </cfRule>
    <cfRule type="expression" dxfId="4776" priority="12533">
      <formula>$Z35="Gráfico 13"</formula>
    </cfRule>
    <cfRule type="expression" dxfId="4775" priority="12534">
      <formula>$Z35="Gráfico 11"</formula>
    </cfRule>
    <cfRule type="expression" dxfId="4774" priority="12535">
      <formula>$Z35="Gráfico 9"</formula>
    </cfRule>
    <cfRule type="expression" dxfId="4773" priority="12536">
      <formula>$Z35="Gráfico 8"</formula>
    </cfRule>
    <cfRule type="expression" dxfId="4772" priority="12537">
      <formula>$Z35="Gráfico 7"</formula>
    </cfRule>
    <cfRule type="expression" dxfId="4771" priority="12538">
      <formula>$Z35="Gráfico 6"</formula>
    </cfRule>
    <cfRule type="expression" dxfId="4770" priority="12539">
      <formula>$Z35="Gráfico 4"</formula>
    </cfRule>
    <cfRule type="expression" dxfId="4769" priority="12540">
      <formula>$Z35="Gráfico 3"</formula>
    </cfRule>
    <cfRule type="expression" dxfId="4768" priority="12541">
      <formula>$Z35="Gráfico 2"</formula>
    </cfRule>
    <cfRule type="expression" dxfId="4767" priority="12542">
      <formula>$Z35="Gráfico 1"</formula>
    </cfRule>
    <cfRule type="expression" dxfId="4766" priority="12543">
      <formula>$Z35="Gráfico 5"</formula>
    </cfRule>
  </conditionalFormatting>
  <conditionalFormatting sqref="AL4">
    <cfRule type="expression" dxfId="4765" priority="13950">
      <formula>$Z4="Reporte 2"</formula>
    </cfRule>
    <cfRule type="expression" dxfId="4764" priority="13951">
      <formula>$Z4="Reporte 1"</formula>
    </cfRule>
    <cfRule type="expression" dxfId="4763" priority="13952">
      <formula>$Z4="Informe 10"</formula>
    </cfRule>
    <cfRule type="expression" dxfId="4762" priority="13953">
      <formula>$Z4="Informe 9"</formula>
    </cfRule>
    <cfRule type="expression" dxfId="4761" priority="13954">
      <formula>$Z4="Informe 8"</formula>
    </cfRule>
    <cfRule type="expression" dxfId="4760" priority="13955">
      <formula>$Z4="Informe 7"</formula>
    </cfRule>
    <cfRule type="expression" dxfId="4759" priority="13956">
      <formula>$Z4="Informe 6"</formula>
    </cfRule>
    <cfRule type="expression" dxfId="4758" priority="13957">
      <formula>$Z4="Informe 5"</formula>
    </cfRule>
    <cfRule type="expression" dxfId="4757" priority="13958">
      <formula>$Z4="Informe 4"</formula>
    </cfRule>
    <cfRule type="expression" dxfId="4756" priority="13959">
      <formula>$Z4="Informe 3"</formula>
    </cfRule>
    <cfRule type="expression" dxfId="4755" priority="13960">
      <formula>$Z4="Informe 2"</formula>
    </cfRule>
    <cfRule type="expression" dxfId="4754" priority="13961">
      <formula>$Z4="Informe 1"</formula>
    </cfRule>
    <cfRule type="expression" dxfId="4753" priority="13962">
      <formula>$Z4="Gráfico 10"</formula>
    </cfRule>
    <cfRule type="expression" dxfId="4752" priority="13963">
      <formula>$Z4="Gráfico 25"</formula>
    </cfRule>
    <cfRule type="expression" dxfId="4751" priority="13964">
      <formula>$Z4="Gráfico 24"</formula>
    </cfRule>
    <cfRule type="expression" dxfId="4750" priority="13965">
      <formula>$Z4="Gráfico 23"</formula>
    </cfRule>
    <cfRule type="expression" dxfId="4749" priority="13966">
      <formula>$Z4="Gráfico 22"</formula>
    </cfRule>
    <cfRule type="expression" dxfId="4748" priority="13967">
      <formula>$Z4="Gráfico 21"</formula>
    </cfRule>
    <cfRule type="expression" dxfId="4747" priority="13968">
      <formula>$Z4="Gráfico 20"</formula>
    </cfRule>
    <cfRule type="expression" dxfId="4746" priority="13969">
      <formula>$Z4="Gráfico 18"</formula>
    </cfRule>
    <cfRule type="expression" dxfId="4745" priority="13970">
      <formula>$Z4="Gráfico 19"</formula>
    </cfRule>
    <cfRule type="expression" dxfId="4744" priority="13971">
      <formula>$Z4="Gráfico 17"</formula>
    </cfRule>
    <cfRule type="expression" dxfId="4743" priority="13972">
      <formula>$Z4="Gráfico 16"</formula>
    </cfRule>
    <cfRule type="expression" dxfId="4742" priority="13973">
      <formula>$Z4="Gráfico 15"</formula>
    </cfRule>
    <cfRule type="expression" dxfId="4741" priority="13974">
      <formula>$Z4="Gráfico 14"</formula>
    </cfRule>
    <cfRule type="expression" dxfId="4740" priority="13975">
      <formula>$Z4="Gráfico 12"</formula>
    </cfRule>
    <cfRule type="expression" dxfId="4739" priority="13976">
      <formula>$Z4="Gráfico 13"</formula>
    </cfRule>
    <cfRule type="expression" dxfId="4738" priority="13977">
      <formula>$Z4="Gráfico 11"</formula>
    </cfRule>
    <cfRule type="expression" dxfId="4737" priority="13978">
      <formula>$Z4="Gráfico 9"</formula>
    </cfRule>
    <cfRule type="expression" dxfId="4736" priority="13979">
      <formula>$Z4="Gráfico 8"</formula>
    </cfRule>
    <cfRule type="expression" dxfId="4735" priority="13980">
      <formula>$Z4="Gráfico 7"</formula>
    </cfRule>
    <cfRule type="expression" dxfId="4734" priority="13981">
      <formula>$Z4="Gráfico 6"</formula>
    </cfRule>
    <cfRule type="expression" dxfId="4733" priority="13982">
      <formula>$Z4="Gráfico 4"</formula>
    </cfRule>
    <cfRule type="expression" dxfId="4732" priority="13983">
      <formula>$Z4="Gráfico 3"</formula>
    </cfRule>
    <cfRule type="expression" dxfId="4731" priority="13984">
      <formula>$Z4="Gráfico 2"</formula>
    </cfRule>
    <cfRule type="expression" dxfId="4730" priority="13985">
      <formula>$Z4="Gráfico 1"</formula>
    </cfRule>
    <cfRule type="expression" dxfId="4729" priority="13986">
      <formula>$Z4="Gráfico 5"</formula>
    </cfRule>
  </conditionalFormatting>
  <conditionalFormatting sqref="M23">
    <cfRule type="expression" dxfId="4728" priority="13321">
      <formula>$Z23="Reporte 2"</formula>
    </cfRule>
    <cfRule type="expression" dxfId="4727" priority="13322">
      <formula>$Z23="Reporte 1"</formula>
    </cfRule>
    <cfRule type="expression" dxfId="4726" priority="13323">
      <formula>$Z23="Informe 10"</formula>
    </cfRule>
    <cfRule type="expression" dxfId="4725" priority="13324">
      <formula>$Z23="Informe 9"</formula>
    </cfRule>
    <cfRule type="expression" dxfId="4724" priority="13325">
      <formula>$Z23="Informe 8"</formula>
    </cfRule>
    <cfRule type="expression" dxfId="4723" priority="13326">
      <formula>$Z23="Informe 7"</formula>
    </cfRule>
    <cfRule type="expression" dxfId="4722" priority="13327">
      <formula>$Z23="Informe 6"</formula>
    </cfRule>
    <cfRule type="expression" dxfId="4721" priority="13328">
      <formula>$Z23="Informe 5"</formula>
    </cfRule>
    <cfRule type="expression" dxfId="4720" priority="13329">
      <formula>$Z23="Informe 4"</formula>
    </cfRule>
    <cfRule type="expression" dxfId="4719" priority="13330">
      <formula>$Z23="Informe 3"</formula>
    </cfRule>
    <cfRule type="expression" dxfId="4718" priority="13331">
      <formula>$Z23="Informe 2"</formula>
    </cfRule>
    <cfRule type="expression" dxfId="4717" priority="13332">
      <formula>$Z23="Informe 1"</formula>
    </cfRule>
    <cfRule type="expression" dxfId="4716" priority="13333">
      <formula>$Z23="Gráfico 10"</formula>
    </cfRule>
    <cfRule type="expression" dxfId="4715" priority="13334">
      <formula>$Z23="Gráfico 25"</formula>
    </cfRule>
    <cfRule type="expression" dxfId="4714" priority="13335">
      <formula>$Z23="Gráfico 24"</formula>
    </cfRule>
    <cfRule type="expression" dxfId="4713" priority="13336">
      <formula>$Z23="Gráfico 23"</formula>
    </cfRule>
    <cfRule type="expression" dxfId="4712" priority="13337">
      <formula>$Z23="Gráfico 22"</formula>
    </cfRule>
    <cfRule type="expression" dxfId="4711" priority="13338">
      <formula>$Z23="Gráfico 21"</formula>
    </cfRule>
    <cfRule type="expression" dxfId="4710" priority="13339">
      <formula>$Z23="Gráfico 20"</formula>
    </cfRule>
    <cfRule type="expression" dxfId="4709" priority="13340">
      <formula>$Z23="Gráfico 18"</formula>
    </cfRule>
    <cfRule type="expression" dxfId="4708" priority="13341">
      <formula>$Z23="Gráfico 19"</formula>
    </cfRule>
    <cfRule type="expression" dxfId="4707" priority="13342">
      <formula>$Z23="Gráfico 17"</formula>
    </cfRule>
    <cfRule type="expression" dxfId="4706" priority="13343">
      <formula>$Z23="Gráfico 16"</formula>
    </cfRule>
    <cfRule type="expression" dxfId="4705" priority="13344">
      <formula>$Z23="Gráfico 15"</formula>
    </cfRule>
    <cfRule type="expression" dxfId="4704" priority="13345">
      <formula>$Z23="Gráfico 14"</formula>
    </cfRule>
    <cfRule type="expression" dxfId="4703" priority="13346">
      <formula>$Z23="Gráfico 12"</formula>
    </cfRule>
    <cfRule type="expression" dxfId="4702" priority="13347">
      <formula>$Z23="Gráfico 13"</formula>
    </cfRule>
    <cfRule type="expression" dxfId="4701" priority="13348">
      <formula>$Z23="Gráfico 11"</formula>
    </cfRule>
    <cfRule type="expression" dxfId="4700" priority="13349">
      <formula>$Z23="Gráfico 9"</formula>
    </cfRule>
    <cfRule type="expression" dxfId="4699" priority="13350">
      <formula>$Z23="Gráfico 8"</formula>
    </cfRule>
    <cfRule type="expression" dxfId="4698" priority="13351">
      <formula>$Z23="Gráfico 7"</formula>
    </cfRule>
    <cfRule type="expression" dxfId="4697" priority="13352">
      <formula>$Z23="Gráfico 6"</formula>
    </cfRule>
    <cfRule type="expression" dxfId="4696" priority="13353">
      <formula>$Z23="Gráfico 4"</formula>
    </cfRule>
    <cfRule type="expression" dxfId="4695" priority="13354">
      <formula>$Z23="Gráfico 3"</formula>
    </cfRule>
    <cfRule type="expression" dxfId="4694" priority="13355">
      <formula>$Z23="Gráfico 2"</formula>
    </cfRule>
    <cfRule type="expression" dxfId="4693" priority="13356">
      <formula>$Z23="Gráfico 1"</formula>
    </cfRule>
    <cfRule type="expression" dxfId="4692" priority="13357">
      <formula>$Z23="Gráfico 5"</formula>
    </cfRule>
  </conditionalFormatting>
  <conditionalFormatting sqref="M22">
    <cfRule type="expression" dxfId="4691" priority="13358">
      <formula>$Z22="Reporte 2"</formula>
    </cfRule>
    <cfRule type="expression" dxfId="4690" priority="13359">
      <formula>$Z22="Reporte 1"</formula>
    </cfRule>
    <cfRule type="expression" dxfId="4689" priority="13360">
      <formula>$Z22="Informe 10"</formula>
    </cfRule>
    <cfRule type="expression" dxfId="4688" priority="13361">
      <formula>$Z22="Informe 9"</formula>
    </cfRule>
    <cfRule type="expression" dxfId="4687" priority="13362">
      <formula>$Z22="Informe 8"</formula>
    </cfRule>
    <cfRule type="expression" dxfId="4686" priority="13363">
      <formula>$Z22="Informe 7"</formula>
    </cfRule>
    <cfRule type="expression" dxfId="4685" priority="13364">
      <formula>$Z22="Informe 6"</formula>
    </cfRule>
    <cfRule type="expression" dxfId="4684" priority="13365">
      <formula>$Z22="Informe 5"</formula>
    </cfRule>
    <cfRule type="expression" dxfId="4683" priority="13366">
      <formula>$Z22="Informe 4"</formula>
    </cfRule>
    <cfRule type="expression" dxfId="4682" priority="13367">
      <formula>$Z22="Informe 3"</formula>
    </cfRule>
    <cfRule type="expression" dxfId="4681" priority="13368">
      <formula>$Z22="Informe 2"</formula>
    </cfRule>
    <cfRule type="expression" dxfId="4680" priority="13369">
      <formula>$Z22="Informe 1"</formula>
    </cfRule>
    <cfRule type="expression" dxfId="4679" priority="13370">
      <formula>$Z22="Gráfico 10"</formula>
    </cfRule>
    <cfRule type="expression" dxfId="4678" priority="13371">
      <formula>$Z22="Gráfico 25"</formula>
    </cfRule>
    <cfRule type="expression" dxfId="4677" priority="13372">
      <formula>$Z22="Gráfico 24"</formula>
    </cfRule>
    <cfRule type="expression" dxfId="4676" priority="13373">
      <formula>$Z22="Gráfico 23"</formula>
    </cfRule>
    <cfRule type="expression" dxfId="4675" priority="13374">
      <formula>$Z22="Gráfico 22"</formula>
    </cfRule>
    <cfRule type="expression" dxfId="4674" priority="13375">
      <formula>$Z22="Gráfico 21"</formula>
    </cfRule>
    <cfRule type="expression" dxfId="4673" priority="13376">
      <formula>$Z22="Gráfico 20"</formula>
    </cfRule>
    <cfRule type="expression" dxfId="4672" priority="13377">
      <formula>$Z22="Gráfico 18"</formula>
    </cfRule>
    <cfRule type="expression" dxfId="4671" priority="13378">
      <formula>$Z22="Gráfico 19"</formula>
    </cfRule>
    <cfRule type="expression" dxfId="4670" priority="13379">
      <formula>$Z22="Gráfico 17"</formula>
    </cfRule>
    <cfRule type="expression" dxfId="4669" priority="13380">
      <formula>$Z22="Gráfico 16"</formula>
    </cfRule>
    <cfRule type="expression" dxfId="4668" priority="13381">
      <formula>$Z22="Gráfico 15"</formula>
    </cfRule>
    <cfRule type="expression" dxfId="4667" priority="13382">
      <formula>$Z22="Gráfico 14"</formula>
    </cfRule>
    <cfRule type="expression" dxfId="4666" priority="13383">
      <formula>$Z22="Gráfico 12"</formula>
    </cfRule>
    <cfRule type="expression" dxfId="4665" priority="13384">
      <formula>$Z22="Gráfico 13"</formula>
    </cfRule>
    <cfRule type="expression" dxfId="4664" priority="13385">
      <formula>$Z22="Gráfico 11"</formula>
    </cfRule>
    <cfRule type="expression" dxfId="4663" priority="13386">
      <formula>$Z22="Gráfico 9"</formula>
    </cfRule>
    <cfRule type="expression" dxfId="4662" priority="13387">
      <formula>$Z22="Gráfico 8"</formula>
    </cfRule>
    <cfRule type="expression" dxfId="4661" priority="13388">
      <formula>$Z22="Gráfico 7"</formula>
    </cfRule>
    <cfRule type="expression" dxfId="4660" priority="13389">
      <formula>$Z22="Gráfico 6"</formula>
    </cfRule>
    <cfRule type="expression" dxfId="4659" priority="13390">
      <formula>$Z22="Gráfico 4"</formula>
    </cfRule>
    <cfRule type="expression" dxfId="4658" priority="13391">
      <formula>$Z22="Gráfico 3"</formula>
    </cfRule>
    <cfRule type="expression" dxfId="4657" priority="13392">
      <formula>$Z22="Gráfico 2"</formula>
    </cfRule>
    <cfRule type="expression" dxfId="4656" priority="13393">
      <formula>$Z22="Gráfico 1"</formula>
    </cfRule>
    <cfRule type="expression" dxfId="4655" priority="13394">
      <formula>$Z22="Gráfico 5"</formula>
    </cfRule>
  </conditionalFormatting>
  <conditionalFormatting sqref="M15">
    <cfRule type="expression" dxfId="4654" priority="13617">
      <formula>$Z15="Reporte 2"</formula>
    </cfRule>
    <cfRule type="expression" dxfId="4653" priority="13618">
      <formula>$Z15="Reporte 1"</formula>
    </cfRule>
    <cfRule type="expression" dxfId="4652" priority="13619">
      <formula>$Z15="Informe 10"</formula>
    </cfRule>
    <cfRule type="expression" dxfId="4651" priority="13620">
      <formula>$Z15="Informe 9"</formula>
    </cfRule>
    <cfRule type="expression" dxfId="4650" priority="13621">
      <formula>$Z15="Informe 8"</formula>
    </cfRule>
    <cfRule type="expression" dxfId="4649" priority="13622">
      <formula>$Z15="Informe 7"</formula>
    </cfRule>
    <cfRule type="expression" dxfId="4648" priority="13623">
      <formula>$Z15="Informe 6"</formula>
    </cfRule>
    <cfRule type="expression" dxfId="4647" priority="13624">
      <formula>$Z15="Informe 5"</formula>
    </cfRule>
    <cfRule type="expression" dxfId="4646" priority="13625">
      <formula>$Z15="Informe 4"</formula>
    </cfRule>
    <cfRule type="expression" dxfId="4645" priority="13626">
      <formula>$Z15="Informe 3"</formula>
    </cfRule>
    <cfRule type="expression" dxfId="4644" priority="13627">
      <formula>$Z15="Informe 2"</formula>
    </cfRule>
    <cfRule type="expression" dxfId="4643" priority="13628">
      <formula>$Z15="Informe 1"</formula>
    </cfRule>
    <cfRule type="expression" dxfId="4642" priority="13629">
      <formula>$Z15="Gráfico 10"</formula>
    </cfRule>
    <cfRule type="expression" dxfId="4641" priority="13630">
      <formula>$Z15="Gráfico 25"</formula>
    </cfRule>
    <cfRule type="expression" dxfId="4640" priority="13631">
      <formula>$Z15="Gráfico 24"</formula>
    </cfRule>
    <cfRule type="expression" dxfId="4639" priority="13632">
      <formula>$Z15="Gráfico 23"</formula>
    </cfRule>
    <cfRule type="expression" dxfId="4638" priority="13633">
      <formula>$Z15="Gráfico 22"</formula>
    </cfRule>
    <cfRule type="expression" dxfId="4637" priority="13634">
      <formula>$Z15="Gráfico 21"</formula>
    </cfRule>
    <cfRule type="expression" dxfId="4636" priority="13635">
      <formula>$Z15="Gráfico 20"</formula>
    </cfRule>
    <cfRule type="expression" dxfId="4635" priority="13636">
      <formula>$Z15="Gráfico 18"</formula>
    </cfRule>
    <cfRule type="expression" dxfId="4634" priority="13637">
      <formula>$Z15="Gráfico 19"</formula>
    </cfRule>
    <cfRule type="expression" dxfId="4633" priority="13638">
      <formula>$Z15="Gráfico 17"</formula>
    </cfRule>
    <cfRule type="expression" dxfId="4632" priority="13639">
      <formula>$Z15="Gráfico 16"</formula>
    </cfRule>
    <cfRule type="expression" dxfId="4631" priority="13640">
      <formula>$Z15="Gráfico 15"</formula>
    </cfRule>
    <cfRule type="expression" dxfId="4630" priority="13641">
      <formula>$Z15="Gráfico 14"</formula>
    </cfRule>
    <cfRule type="expression" dxfId="4629" priority="13642">
      <formula>$Z15="Gráfico 12"</formula>
    </cfRule>
    <cfRule type="expression" dxfId="4628" priority="13643">
      <formula>$Z15="Gráfico 13"</formula>
    </cfRule>
    <cfRule type="expression" dxfId="4627" priority="13644">
      <formula>$Z15="Gráfico 11"</formula>
    </cfRule>
    <cfRule type="expression" dxfId="4626" priority="13645">
      <formula>$Z15="Gráfico 9"</formula>
    </cfRule>
    <cfRule type="expression" dxfId="4625" priority="13646">
      <formula>$Z15="Gráfico 8"</formula>
    </cfRule>
    <cfRule type="expression" dxfId="4624" priority="13647">
      <formula>$Z15="Gráfico 7"</formula>
    </cfRule>
    <cfRule type="expression" dxfId="4623" priority="13648">
      <formula>$Z15="Gráfico 6"</formula>
    </cfRule>
    <cfRule type="expression" dxfId="4622" priority="13649">
      <formula>$Z15="Gráfico 4"</formula>
    </cfRule>
    <cfRule type="expression" dxfId="4621" priority="13650">
      <formula>$Z15="Gráfico 3"</formula>
    </cfRule>
    <cfRule type="expression" dxfId="4620" priority="13651">
      <formula>$Z15="Gráfico 2"</formula>
    </cfRule>
    <cfRule type="expression" dxfId="4619" priority="13652">
      <formula>$Z15="Gráfico 1"</formula>
    </cfRule>
    <cfRule type="expression" dxfId="4618" priority="13653">
      <formula>$Z15="Gráfico 5"</formula>
    </cfRule>
  </conditionalFormatting>
  <conditionalFormatting sqref="M16">
    <cfRule type="expression" dxfId="4617" priority="13580">
      <formula>$Z16="Reporte 2"</formula>
    </cfRule>
    <cfRule type="expression" dxfId="4616" priority="13581">
      <formula>$Z16="Reporte 1"</formula>
    </cfRule>
    <cfRule type="expression" dxfId="4615" priority="13582">
      <formula>$Z16="Informe 10"</formula>
    </cfRule>
    <cfRule type="expression" dxfId="4614" priority="13583">
      <formula>$Z16="Informe 9"</formula>
    </cfRule>
    <cfRule type="expression" dxfId="4613" priority="13584">
      <formula>$Z16="Informe 8"</formula>
    </cfRule>
    <cfRule type="expression" dxfId="4612" priority="13585">
      <formula>$Z16="Informe 7"</formula>
    </cfRule>
    <cfRule type="expression" dxfId="4611" priority="13586">
      <formula>$Z16="Informe 6"</formula>
    </cfRule>
    <cfRule type="expression" dxfId="4610" priority="13587">
      <formula>$Z16="Informe 5"</formula>
    </cfRule>
    <cfRule type="expression" dxfId="4609" priority="13588">
      <formula>$Z16="Informe 4"</formula>
    </cfRule>
    <cfRule type="expression" dxfId="4608" priority="13589">
      <formula>$Z16="Informe 3"</formula>
    </cfRule>
    <cfRule type="expression" dxfId="4607" priority="13590">
      <formula>$Z16="Informe 2"</formula>
    </cfRule>
    <cfRule type="expression" dxfId="4606" priority="13591">
      <formula>$Z16="Informe 1"</formula>
    </cfRule>
    <cfRule type="expression" dxfId="4605" priority="13592">
      <formula>$Z16="Gráfico 10"</formula>
    </cfRule>
    <cfRule type="expression" dxfId="4604" priority="13593">
      <formula>$Z16="Gráfico 25"</formula>
    </cfRule>
    <cfRule type="expression" dxfId="4603" priority="13594">
      <formula>$Z16="Gráfico 24"</formula>
    </cfRule>
    <cfRule type="expression" dxfId="4602" priority="13595">
      <formula>$Z16="Gráfico 23"</formula>
    </cfRule>
    <cfRule type="expression" dxfId="4601" priority="13596">
      <formula>$Z16="Gráfico 22"</formula>
    </cfRule>
    <cfRule type="expression" dxfId="4600" priority="13597">
      <formula>$Z16="Gráfico 21"</formula>
    </cfRule>
    <cfRule type="expression" dxfId="4599" priority="13598">
      <formula>$Z16="Gráfico 20"</formula>
    </cfRule>
    <cfRule type="expression" dxfId="4598" priority="13599">
      <formula>$Z16="Gráfico 18"</formula>
    </cfRule>
    <cfRule type="expression" dxfId="4597" priority="13600">
      <formula>$Z16="Gráfico 19"</formula>
    </cfRule>
    <cfRule type="expression" dxfId="4596" priority="13601">
      <formula>$Z16="Gráfico 17"</formula>
    </cfRule>
    <cfRule type="expression" dxfId="4595" priority="13602">
      <formula>$Z16="Gráfico 16"</formula>
    </cfRule>
    <cfRule type="expression" dxfId="4594" priority="13603">
      <formula>$Z16="Gráfico 15"</formula>
    </cfRule>
    <cfRule type="expression" dxfId="4593" priority="13604">
      <formula>$Z16="Gráfico 14"</formula>
    </cfRule>
    <cfRule type="expression" dxfId="4592" priority="13605">
      <formula>$Z16="Gráfico 12"</formula>
    </cfRule>
    <cfRule type="expression" dxfId="4591" priority="13606">
      <formula>$Z16="Gráfico 13"</formula>
    </cfRule>
    <cfRule type="expression" dxfId="4590" priority="13607">
      <formula>$Z16="Gráfico 11"</formula>
    </cfRule>
    <cfRule type="expression" dxfId="4589" priority="13608">
      <formula>$Z16="Gráfico 9"</formula>
    </cfRule>
    <cfRule type="expression" dxfId="4588" priority="13609">
      <formula>$Z16="Gráfico 8"</formula>
    </cfRule>
    <cfRule type="expression" dxfId="4587" priority="13610">
      <formula>$Z16="Gráfico 7"</formula>
    </cfRule>
    <cfRule type="expression" dxfId="4586" priority="13611">
      <formula>$Z16="Gráfico 6"</formula>
    </cfRule>
    <cfRule type="expression" dxfId="4585" priority="13612">
      <formula>$Z16="Gráfico 4"</formula>
    </cfRule>
    <cfRule type="expression" dxfId="4584" priority="13613">
      <formula>$Z16="Gráfico 3"</formula>
    </cfRule>
    <cfRule type="expression" dxfId="4583" priority="13614">
      <formula>$Z16="Gráfico 2"</formula>
    </cfRule>
    <cfRule type="expression" dxfId="4582" priority="13615">
      <formula>$Z16="Gráfico 1"</formula>
    </cfRule>
    <cfRule type="expression" dxfId="4581" priority="13616">
      <formula>$Z16="Gráfico 5"</formula>
    </cfRule>
  </conditionalFormatting>
  <conditionalFormatting sqref="M17">
    <cfRule type="expression" dxfId="4580" priority="13543">
      <formula>$Z17="Reporte 2"</formula>
    </cfRule>
    <cfRule type="expression" dxfId="4579" priority="13544">
      <formula>$Z17="Reporte 1"</formula>
    </cfRule>
    <cfRule type="expression" dxfId="4578" priority="13545">
      <formula>$Z17="Informe 10"</formula>
    </cfRule>
    <cfRule type="expression" dxfId="4577" priority="13546">
      <formula>$Z17="Informe 9"</formula>
    </cfRule>
    <cfRule type="expression" dxfId="4576" priority="13547">
      <formula>$Z17="Informe 8"</formula>
    </cfRule>
    <cfRule type="expression" dxfId="4575" priority="13548">
      <formula>$Z17="Informe 7"</formula>
    </cfRule>
    <cfRule type="expression" dxfId="4574" priority="13549">
      <formula>$Z17="Informe 6"</formula>
    </cfRule>
    <cfRule type="expression" dxfId="4573" priority="13550">
      <formula>$Z17="Informe 5"</formula>
    </cfRule>
    <cfRule type="expression" dxfId="4572" priority="13551">
      <formula>$Z17="Informe 4"</formula>
    </cfRule>
    <cfRule type="expression" dxfId="4571" priority="13552">
      <formula>$Z17="Informe 3"</formula>
    </cfRule>
    <cfRule type="expression" dxfId="4570" priority="13553">
      <formula>$Z17="Informe 2"</formula>
    </cfRule>
    <cfRule type="expression" dxfId="4569" priority="13554">
      <formula>$Z17="Informe 1"</formula>
    </cfRule>
    <cfRule type="expression" dxfId="4568" priority="13555">
      <formula>$Z17="Gráfico 10"</formula>
    </cfRule>
    <cfRule type="expression" dxfId="4567" priority="13556">
      <formula>$Z17="Gráfico 25"</formula>
    </cfRule>
    <cfRule type="expression" dxfId="4566" priority="13557">
      <formula>$Z17="Gráfico 24"</formula>
    </cfRule>
    <cfRule type="expression" dxfId="4565" priority="13558">
      <formula>$Z17="Gráfico 23"</formula>
    </cfRule>
    <cfRule type="expression" dxfId="4564" priority="13559">
      <formula>$Z17="Gráfico 22"</formula>
    </cfRule>
    <cfRule type="expression" dxfId="4563" priority="13560">
      <formula>$Z17="Gráfico 21"</formula>
    </cfRule>
    <cfRule type="expression" dxfId="4562" priority="13561">
      <formula>$Z17="Gráfico 20"</formula>
    </cfRule>
    <cfRule type="expression" dxfId="4561" priority="13562">
      <formula>$Z17="Gráfico 18"</formula>
    </cfRule>
    <cfRule type="expression" dxfId="4560" priority="13563">
      <formula>$Z17="Gráfico 19"</formula>
    </cfRule>
    <cfRule type="expression" dxfId="4559" priority="13564">
      <formula>$Z17="Gráfico 17"</formula>
    </cfRule>
    <cfRule type="expression" dxfId="4558" priority="13565">
      <formula>$Z17="Gráfico 16"</formula>
    </cfRule>
    <cfRule type="expression" dxfId="4557" priority="13566">
      <formula>$Z17="Gráfico 15"</formula>
    </cfRule>
    <cfRule type="expression" dxfId="4556" priority="13567">
      <formula>$Z17="Gráfico 14"</formula>
    </cfRule>
    <cfRule type="expression" dxfId="4555" priority="13568">
      <formula>$Z17="Gráfico 12"</formula>
    </cfRule>
    <cfRule type="expression" dxfId="4554" priority="13569">
      <formula>$Z17="Gráfico 13"</formula>
    </cfRule>
    <cfRule type="expression" dxfId="4553" priority="13570">
      <formula>$Z17="Gráfico 11"</formula>
    </cfRule>
    <cfRule type="expression" dxfId="4552" priority="13571">
      <formula>$Z17="Gráfico 9"</formula>
    </cfRule>
    <cfRule type="expression" dxfId="4551" priority="13572">
      <formula>$Z17="Gráfico 8"</formula>
    </cfRule>
    <cfRule type="expression" dxfId="4550" priority="13573">
      <formula>$Z17="Gráfico 7"</formula>
    </cfRule>
    <cfRule type="expression" dxfId="4549" priority="13574">
      <formula>$Z17="Gráfico 6"</formula>
    </cfRule>
    <cfRule type="expression" dxfId="4548" priority="13575">
      <formula>$Z17="Gráfico 4"</formula>
    </cfRule>
    <cfRule type="expression" dxfId="4547" priority="13576">
      <formula>$Z17="Gráfico 3"</formula>
    </cfRule>
    <cfRule type="expression" dxfId="4546" priority="13577">
      <formula>$Z17="Gráfico 2"</formula>
    </cfRule>
    <cfRule type="expression" dxfId="4545" priority="13578">
      <formula>$Z17="Gráfico 1"</formula>
    </cfRule>
    <cfRule type="expression" dxfId="4544" priority="13579">
      <formula>$Z17="Gráfico 5"</formula>
    </cfRule>
  </conditionalFormatting>
  <conditionalFormatting sqref="M18">
    <cfRule type="expression" dxfId="4543" priority="13506">
      <formula>$Z18="Reporte 2"</formula>
    </cfRule>
    <cfRule type="expression" dxfId="4542" priority="13507">
      <formula>$Z18="Reporte 1"</formula>
    </cfRule>
    <cfRule type="expression" dxfId="4541" priority="13508">
      <formula>$Z18="Informe 10"</formula>
    </cfRule>
    <cfRule type="expression" dxfId="4540" priority="13509">
      <formula>$Z18="Informe 9"</formula>
    </cfRule>
    <cfRule type="expression" dxfId="4539" priority="13510">
      <formula>$Z18="Informe 8"</formula>
    </cfRule>
    <cfRule type="expression" dxfId="4538" priority="13511">
      <formula>$Z18="Informe 7"</formula>
    </cfRule>
    <cfRule type="expression" dxfId="4537" priority="13512">
      <formula>$Z18="Informe 6"</formula>
    </cfRule>
    <cfRule type="expression" dxfId="4536" priority="13513">
      <formula>$Z18="Informe 5"</formula>
    </cfRule>
    <cfRule type="expression" dxfId="4535" priority="13514">
      <formula>$Z18="Informe 4"</formula>
    </cfRule>
    <cfRule type="expression" dxfId="4534" priority="13515">
      <formula>$Z18="Informe 3"</formula>
    </cfRule>
    <cfRule type="expression" dxfId="4533" priority="13516">
      <formula>$Z18="Informe 2"</formula>
    </cfRule>
    <cfRule type="expression" dxfId="4532" priority="13517">
      <formula>$Z18="Informe 1"</formula>
    </cfRule>
    <cfRule type="expression" dxfId="4531" priority="13518">
      <formula>$Z18="Gráfico 10"</formula>
    </cfRule>
    <cfRule type="expression" dxfId="4530" priority="13519">
      <formula>$Z18="Gráfico 25"</formula>
    </cfRule>
    <cfRule type="expression" dxfId="4529" priority="13520">
      <formula>$Z18="Gráfico 24"</formula>
    </cfRule>
    <cfRule type="expression" dxfId="4528" priority="13521">
      <formula>$Z18="Gráfico 23"</formula>
    </cfRule>
    <cfRule type="expression" dxfId="4527" priority="13522">
      <formula>$Z18="Gráfico 22"</formula>
    </cfRule>
    <cfRule type="expression" dxfId="4526" priority="13523">
      <formula>$Z18="Gráfico 21"</formula>
    </cfRule>
    <cfRule type="expression" dxfId="4525" priority="13524">
      <formula>$Z18="Gráfico 20"</formula>
    </cfRule>
    <cfRule type="expression" dxfId="4524" priority="13525">
      <formula>$Z18="Gráfico 18"</formula>
    </cfRule>
    <cfRule type="expression" dxfId="4523" priority="13526">
      <formula>$Z18="Gráfico 19"</formula>
    </cfRule>
    <cfRule type="expression" dxfId="4522" priority="13527">
      <formula>$Z18="Gráfico 17"</formula>
    </cfRule>
    <cfRule type="expression" dxfId="4521" priority="13528">
      <formula>$Z18="Gráfico 16"</formula>
    </cfRule>
    <cfRule type="expression" dxfId="4520" priority="13529">
      <formula>$Z18="Gráfico 15"</formula>
    </cfRule>
    <cfRule type="expression" dxfId="4519" priority="13530">
      <formula>$Z18="Gráfico 14"</formula>
    </cfRule>
    <cfRule type="expression" dxfId="4518" priority="13531">
      <formula>$Z18="Gráfico 12"</formula>
    </cfRule>
    <cfRule type="expression" dxfId="4517" priority="13532">
      <formula>$Z18="Gráfico 13"</formula>
    </cfRule>
    <cfRule type="expression" dxfId="4516" priority="13533">
      <formula>$Z18="Gráfico 11"</formula>
    </cfRule>
    <cfRule type="expression" dxfId="4515" priority="13534">
      <formula>$Z18="Gráfico 9"</formula>
    </cfRule>
    <cfRule type="expression" dxfId="4514" priority="13535">
      <formula>$Z18="Gráfico 8"</formula>
    </cfRule>
    <cfRule type="expression" dxfId="4513" priority="13536">
      <formula>$Z18="Gráfico 7"</formula>
    </cfRule>
    <cfRule type="expression" dxfId="4512" priority="13537">
      <formula>$Z18="Gráfico 6"</formula>
    </cfRule>
    <cfRule type="expression" dxfId="4511" priority="13538">
      <formula>$Z18="Gráfico 4"</formula>
    </cfRule>
    <cfRule type="expression" dxfId="4510" priority="13539">
      <formula>$Z18="Gráfico 3"</formula>
    </cfRule>
    <cfRule type="expression" dxfId="4509" priority="13540">
      <formula>$Z18="Gráfico 2"</formula>
    </cfRule>
    <cfRule type="expression" dxfId="4508" priority="13541">
      <formula>$Z18="Gráfico 1"</formula>
    </cfRule>
    <cfRule type="expression" dxfId="4507" priority="13542">
      <formula>$Z18="Gráfico 5"</formula>
    </cfRule>
  </conditionalFormatting>
  <conditionalFormatting sqref="M19">
    <cfRule type="expression" dxfId="4506" priority="13469">
      <formula>$Z19="Reporte 2"</formula>
    </cfRule>
    <cfRule type="expression" dxfId="4505" priority="13470">
      <formula>$Z19="Reporte 1"</formula>
    </cfRule>
    <cfRule type="expression" dxfId="4504" priority="13471">
      <formula>$Z19="Informe 10"</formula>
    </cfRule>
    <cfRule type="expression" dxfId="4503" priority="13472">
      <formula>$Z19="Informe 9"</formula>
    </cfRule>
    <cfRule type="expression" dxfId="4502" priority="13473">
      <formula>$Z19="Informe 8"</formula>
    </cfRule>
    <cfRule type="expression" dxfId="4501" priority="13474">
      <formula>$Z19="Informe 7"</formula>
    </cfRule>
    <cfRule type="expression" dxfId="4500" priority="13475">
      <formula>$Z19="Informe 6"</formula>
    </cfRule>
    <cfRule type="expression" dxfId="4499" priority="13476">
      <formula>$Z19="Informe 5"</formula>
    </cfRule>
    <cfRule type="expression" dxfId="4498" priority="13477">
      <formula>$Z19="Informe 4"</formula>
    </cfRule>
    <cfRule type="expression" dxfId="4497" priority="13478">
      <formula>$Z19="Informe 3"</formula>
    </cfRule>
    <cfRule type="expression" dxfId="4496" priority="13479">
      <formula>$Z19="Informe 2"</formula>
    </cfRule>
    <cfRule type="expression" dxfId="4495" priority="13480">
      <formula>$Z19="Informe 1"</formula>
    </cfRule>
    <cfRule type="expression" dxfId="4494" priority="13481">
      <formula>$Z19="Gráfico 10"</formula>
    </cfRule>
    <cfRule type="expression" dxfId="4493" priority="13482">
      <formula>$Z19="Gráfico 25"</formula>
    </cfRule>
    <cfRule type="expression" dxfId="4492" priority="13483">
      <formula>$Z19="Gráfico 24"</formula>
    </cfRule>
    <cfRule type="expression" dxfId="4491" priority="13484">
      <formula>$Z19="Gráfico 23"</formula>
    </cfRule>
    <cfRule type="expression" dxfId="4490" priority="13485">
      <formula>$Z19="Gráfico 22"</formula>
    </cfRule>
    <cfRule type="expression" dxfId="4489" priority="13486">
      <formula>$Z19="Gráfico 21"</formula>
    </cfRule>
    <cfRule type="expression" dxfId="4488" priority="13487">
      <formula>$Z19="Gráfico 20"</formula>
    </cfRule>
    <cfRule type="expression" dxfId="4487" priority="13488">
      <formula>$Z19="Gráfico 18"</formula>
    </cfRule>
    <cfRule type="expression" dxfId="4486" priority="13489">
      <formula>$Z19="Gráfico 19"</formula>
    </cfRule>
    <cfRule type="expression" dxfId="4485" priority="13490">
      <formula>$Z19="Gráfico 17"</formula>
    </cfRule>
    <cfRule type="expression" dxfId="4484" priority="13491">
      <formula>$Z19="Gráfico 16"</formula>
    </cfRule>
    <cfRule type="expression" dxfId="4483" priority="13492">
      <formula>$Z19="Gráfico 15"</formula>
    </cfRule>
    <cfRule type="expression" dxfId="4482" priority="13493">
      <formula>$Z19="Gráfico 14"</formula>
    </cfRule>
    <cfRule type="expression" dxfId="4481" priority="13494">
      <formula>$Z19="Gráfico 12"</formula>
    </cfRule>
    <cfRule type="expression" dxfId="4480" priority="13495">
      <formula>$Z19="Gráfico 13"</formula>
    </cfRule>
    <cfRule type="expression" dxfId="4479" priority="13496">
      <formula>$Z19="Gráfico 11"</formula>
    </cfRule>
    <cfRule type="expression" dxfId="4478" priority="13497">
      <formula>$Z19="Gráfico 9"</formula>
    </cfRule>
    <cfRule type="expression" dxfId="4477" priority="13498">
      <formula>$Z19="Gráfico 8"</formula>
    </cfRule>
    <cfRule type="expression" dxfId="4476" priority="13499">
      <formula>$Z19="Gráfico 7"</formula>
    </cfRule>
    <cfRule type="expression" dxfId="4475" priority="13500">
      <formula>$Z19="Gráfico 6"</formula>
    </cfRule>
    <cfRule type="expression" dxfId="4474" priority="13501">
      <formula>$Z19="Gráfico 4"</formula>
    </cfRule>
    <cfRule type="expression" dxfId="4473" priority="13502">
      <formula>$Z19="Gráfico 3"</formula>
    </cfRule>
    <cfRule type="expression" dxfId="4472" priority="13503">
      <formula>$Z19="Gráfico 2"</formula>
    </cfRule>
    <cfRule type="expression" dxfId="4471" priority="13504">
      <formula>$Z19="Gráfico 1"</formula>
    </cfRule>
    <cfRule type="expression" dxfId="4470" priority="13505">
      <formula>$Z19="Gráfico 5"</formula>
    </cfRule>
  </conditionalFormatting>
  <conditionalFormatting sqref="M20">
    <cfRule type="expression" dxfId="4469" priority="13432">
      <formula>$Z20="Reporte 2"</formula>
    </cfRule>
    <cfRule type="expression" dxfId="4468" priority="13433">
      <formula>$Z20="Reporte 1"</formula>
    </cfRule>
    <cfRule type="expression" dxfId="4467" priority="13434">
      <formula>$Z20="Informe 10"</formula>
    </cfRule>
    <cfRule type="expression" dxfId="4466" priority="13435">
      <formula>$Z20="Informe 9"</formula>
    </cfRule>
    <cfRule type="expression" dxfId="4465" priority="13436">
      <formula>$Z20="Informe 8"</formula>
    </cfRule>
    <cfRule type="expression" dxfId="4464" priority="13437">
      <formula>$Z20="Informe 7"</formula>
    </cfRule>
    <cfRule type="expression" dxfId="4463" priority="13438">
      <formula>$Z20="Informe 6"</formula>
    </cfRule>
    <cfRule type="expression" dxfId="4462" priority="13439">
      <formula>$Z20="Informe 5"</formula>
    </cfRule>
    <cfRule type="expression" dxfId="4461" priority="13440">
      <formula>$Z20="Informe 4"</formula>
    </cfRule>
    <cfRule type="expression" dxfId="4460" priority="13441">
      <formula>$Z20="Informe 3"</formula>
    </cfRule>
    <cfRule type="expression" dxfId="4459" priority="13442">
      <formula>$Z20="Informe 2"</formula>
    </cfRule>
    <cfRule type="expression" dxfId="4458" priority="13443">
      <formula>$Z20="Informe 1"</formula>
    </cfRule>
    <cfRule type="expression" dxfId="4457" priority="13444">
      <formula>$Z20="Gráfico 10"</formula>
    </cfRule>
    <cfRule type="expression" dxfId="4456" priority="13445">
      <formula>$Z20="Gráfico 25"</formula>
    </cfRule>
    <cfRule type="expression" dxfId="4455" priority="13446">
      <formula>$Z20="Gráfico 24"</formula>
    </cfRule>
    <cfRule type="expression" dxfId="4454" priority="13447">
      <formula>$Z20="Gráfico 23"</formula>
    </cfRule>
    <cfRule type="expression" dxfId="4453" priority="13448">
      <formula>$Z20="Gráfico 22"</formula>
    </cfRule>
    <cfRule type="expression" dxfId="4452" priority="13449">
      <formula>$Z20="Gráfico 21"</formula>
    </cfRule>
    <cfRule type="expression" dxfId="4451" priority="13450">
      <formula>$Z20="Gráfico 20"</formula>
    </cfRule>
    <cfRule type="expression" dxfId="4450" priority="13451">
      <formula>$Z20="Gráfico 18"</formula>
    </cfRule>
    <cfRule type="expression" dxfId="4449" priority="13452">
      <formula>$Z20="Gráfico 19"</formula>
    </cfRule>
    <cfRule type="expression" dxfId="4448" priority="13453">
      <formula>$Z20="Gráfico 17"</formula>
    </cfRule>
    <cfRule type="expression" dxfId="4447" priority="13454">
      <formula>$Z20="Gráfico 16"</formula>
    </cfRule>
    <cfRule type="expression" dxfId="4446" priority="13455">
      <formula>$Z20="Gráfico 15"</formula>
    </cfRule>
    <cfRule type="expression" dxfId="4445" priority="13456">
      <formula>$Z20="Gráfico 14"</formula>
    </cfRule>
    <cfRule type="expression" dxfId="4444" priority="13457">
      <formula>$Z20="Gráfico 12"</formula>
    </cfRule>
    <cfRule type="expression" dxfId="4443" priority="13458">
      <formula>$Z20="Gráfico 13"</formula>
    </cfRule>
    <cfRule type="expression" dxfId="4442" priority="13459">
      <formula>$Z20="Gráfico 11"</formula>
    </cfRule>
    <cfRule type="expression" dxfId="4441" priority="13460">
      <formula>$Z20="Gráfico 9"</formula>
    </cfRule>
    <cfRule type="expression" dxfId="4440" priority="13461">
      <formula>$Z20="Gráfico 8"</formula>
    </cfRule>
    <cfRule type="expression" dxfId="4439" priority="13462">
      <formula>$Z20="Gráfico 7"</formula>
    </cfRule>
    <cfRule type="expression" dxfId="4438" priority="13463">
      <formula>$Z20="Gráfico 6"</formula>
    </cfRule>
    <cfRule type="expression" dxfId="4437" priority="13464">
      <formula>$Z20="Gráfico 4"</formula>
    </cfRule>
    <cfRule type="expression" dxfId="4436" priority="13465">
      <formula>$Z20="Gráfico 3"</formula>
    </cfRule>
    <cfRule type="expression" dxfId="4435" priority="13466">
      <formula>$Z20="Gráfico 2"</formula>
    </cfRule>
    <cfRule type="expression" dxfId="4434" priority="13467">
      <formula>$Z20="Gráfico 1"</formula>
    </cfRule>
    <cfRule type="expression" dxfId="4433" priority="13468">
      <formula>$Z20="Gráfico 5"</formula>
    </cfRule>
  </conditionalFormatting>
  <conditionalFormatting sqref="M21">
    <cfRule type="expression" dxfId="4432" priority="13395">
      <formula>$Z21="Reporte 2"</formula>
    </cfRule>
    <cfRule type="expression" dxfId="4431" priority="13396">
      <formula>$Z21="Reporte 1"</formula>
    </cfRule>
    <cfRule type="expression" dxfId="4430" priority="13397">
      <formula>$Z21="Informe 10"</formula>
    </cfRule>
    <cfRule type="expression" dxfId="4429" priority="13398">
      <formula>$Z21="Informe 9"</formula>
    </cfRule>
    <cfRule type="expression" dxfId="4428" priority="13399">
      <formula>$Z21="Informe 8"</formula>
    </cfRule>
    <cfRule type="expression" dxfId="4427" priority="13400">
      <formula>$Z21="Informe 7"</formula>
    </cfRule>
    <cfRule type="expression" dxfId="4426" priority="13401">
      <formula>$Z21="Informe 6"</formula>
    </cfRule>
    <cfRule type="expression" dxfId="4425" priority="13402">
      <formula>$Z21="Informe 5"</formula>
    </cfRule>
    <cfRule type="expression" dxfId="4424" priority="13403">
      <formula>$Z21="Informe 4"</formula>
    </cfRule>
    <cfRule type="expression" dxfId="4423" priority="13404">
      <formula>$Z21="Informe 3"</formula>
    </cfRule>
    <cfRule type="expression" dxfId="4422" priority="13405">
      <formula>$Z21="Informe 2"</formula>
    </cfRule>
    <cfRule type="expression" dxfId="4421" priority="13406">
      <formula>$Z21="Informe 1"</formula>
    </cfRule>
    <cfRule type="expression" dxfId="4420" priority="13407">
      <formula>$Z21="Gráfico 10"</formula>
    </cfRule>
    <cfRule type="expression" dxfId="4419" priority="13408">
      <formula>$Z21="Gráfico 25"</formula>
    </cfRule>
    <cfRule type="expression" dxfId="4418" priority="13409">
      <formula>$Z21="Gráfico 24"</formula>
    </cfRule>
    <cfRule type="expression" dxfId="4417" priority="13410">
      <formula>$Z21="Gráfico 23"</formula>
    </cfRule>
    <cfRule type="expression" dxfId="4416" priority="13411">
      <formula>$Z21="Gráfico 22"</formula>
    </cfRule>
    <cfRule type="expression" dxfId="4415" priority="13412">
      <formula>$Z21="Gráfico 21"</formula>
    </cfRule>
    <cfRule type="expression" dxfId="4414" priority="13413">
      <formula>$Z21="Gráfico 20"</formula>
    </cfRule>
    <cfRule type="expression" dxfId="4413" priority="13414">
      <formula>$Z21="Gráfico 18"</formula>
    </cfRule>
    <cfRule type="expression" dxfId="4412" priority="13415">
      <formula>$Z21="Gráfico 19"</formula>
    </cfRule>
    <cfRule type="expression" dxfId="4411" priority="13416">
      <formula>$Z21="Gráfico 17"</formula>
    </cfRule>
    <cfRule type="expression" dxfId="4410" priority="13417">
      <formula>$Z21="Gráfico 16"</formula>
    </cfRule>
    <cfRule type="expression" dxfId="4409" priority="13418">
      <formula>$Z21="Gráfico 15"</formula>
    </cfRule>
    <cfRule type="expression" dxfId="4408" priority="13419">
      <formula>$Z21="Gráfico 14"</formula>
    </cfRule>
    <cfRule type="expression" dxfId="4407" priority="13420">
      <formula>$Z21="Gráfico 12"</formula>
    </cfRule>
    <cfRule type="expression" dxfId="4406" priority="13421">
      <formula>$Z21="Gráfico 13"</formula>
    </cfRule>
    <cfRule type="expression" dxfId="4405" priority="13422">
      <formula>$Z21="Gráfico 11"</formula>
    </cfRule>
    <cfRule type="expression" dxfId="4404" priority="13423">
      <formula>$Z21="Gráfico 9"</formula>
    </cfRule>
    <cfRule type="expression" dxfId="4403" priority="13424">
      <formula>$Z21="Gráfico 8"</formula>
    </cfRule>
    <cfRule type="expression" dxfId="4402" priority="13425">
      <formula>$Z21="Gráfico 7"</formula>
    </cfRule>
    <cfRule type="expression" dxfId="4401" priority="13426">
      <formula>$Z21="Gráfico 6"</formula>
    </cfRule>
    <cfRule type="expression" dxfId="4400" priority="13427">
      <formula>$Z21="Gráfico 4"</formula>
    </cfRule>
    <cfRule type="expression" dxfId="4399" priority="13428">
      <formula>$Z21="Gráfico 3"</formula>
    </cfRule>
    <cfRule type="expression" dxfId="4398" priority="13429">
      <formula>$Z21="Gráfico 2"</formula>
    </cfRule>
    <cfRule type="expression" dxfId="4397" priority="13430">
      <formula>$Z21="Gráfico 1"</formula>
    </cfRule>
    <cfRule type="expression" dxfId="4396" priority="13431">
      <formula>$Z21="Gráfico 5"</formula>
    </cfRule>
  </conditionalFormatting>
  <conditionalFormatting sqref="M24">
    <cfRule type="expression" dxfId="4395" priority="13284">
      <formula>$Z24="Reporte 2"</formula>
    </cfRule>
    <cfRule type="expression" dxfId="4394" priority="13285">
      <formula>$Z24="Reporte 1"</formula>
    </cfRule>
    <cfRule type="expression" dxfId="4393" priority="13286">
      <formula>$Z24="Informe 10"</formula>
    </cfRule>
    <cfRule type="expression" dxfId="4392" priority="13287">
      <formula>$Z24="Informe 9"</formula>
    </cfRule>
    <cfRule type="expression" dxfId="4391" priority="13288">
      <formula>$Z24="Informe 8"</formula>
    </cfRule>
    <cfRule type="expression" dxfId="4390" priority="13289">
      <formula>$Z24="Informe 7"</formula>
    </cfRule>
    <cfRule type="expression" dxfId="4389" priority="13290">
      <formula>$Z24="Informe 6"</formula>
    </cfRule>
    <cfRule type="expression" dxfId="4388" priority="13291">
      <formula>$Z24="Informe 5"</formula>
    </cfRule>
    <cfRule type="expression" dxfId="4387" priority="13292">
      <formula>$Z24="Informe 4"</formula>
    </cfRule>
    <cfRule type="expression" dxfId="4386" priority="13293">
      <formula>$Z24="Informe 3"</formula>
    </cfRule>
    <cfRule type="expression" dxfId="4385" priority="13294">
      <formula>$Z24="Informe 2"</formula>
    </cfRule>
    <cfRule type="expression" dxfId="4384" priority="13295">
      <formula>$Z24="Informe 1"</formula>
    </cfRule>
    <cfRule type="expression" dxfId="4383" priority="13296">
      <formula>$Z24="Gráfico 10"</formula>
    </cfRule>
    <cfRule type="expression" dxfId="4382" priority="13297">
      <formula>$Z24="Gráfico 25"</formula>
    </cfRule>
    <cfRule type="expression" dxfId="4381" priority="13298">
      <formula>$Z24="Gráfico 24"</formula>
    </cfRule>
    <cfRule type="expression" dxfId="4380" priority="13299">
      <formula>$Z24="Gráfico 23"</formula>
    </cfRule>
    <cfRule type="expression" dxfId="4379" priority="13300">
      <formula>$Z24="Gráfico 22"</formula>
    </cfRule>
    <cfRule type="expression" dxfId="4378" priority="13301">
      <formula>$Z24="Gráfico 21"</formula>
    </cfRule>
    <cfRule type="expression" dxfId="4377" priority="13302">
      <formula>$Z24="Gráfico 20"</formula>
    </cfRule>
    <cfRule type="expression" dxfId="4376" priority="13303">
      <formula>$Z24="Gráfico 18"</formula>
    </cfRule>
    <cfRule type="expression" dxfId="4375" priority="13304">
      <formula>$Z24="Gráfico 19"</formula>
    </cfRule>
    <cfRule type="expression" dxfId="4374" priority="13305">
      <formula>$Z24="Gráfico 17"</formula>
    </cfRule>
    <cfRule type="expression" dxfId="4373" priority="13306">
      <formula>$Z24="Gráfico 16"</formula>
    </cfRule>
    <cfRule type="expression" dxfId="4372" priority="13307">
      <formula>$Z24="Gráfico 15"</formula>
    </cfRule>
    <cfRule type="expression" dxfId="4371" priority="13308">
      <formula>$Z24="Gráfico 14"</formula>
    </cfRule>
    <cfRule type="expression" dxfId="4370" priority="13309">
      <formula>$Z24="Gráfico 12"</formula>
    </cfRule>
    <cfRule type="expression" dxfId="4369" priority="13310">
      <formula>$Z24="Gráfico 13"</formula>
    </cfRule>
    <cfRule type="expression" dxfId="4368" priority="13311">
      <formula>$Z24="Gráfico 11"</formula>
    </cfRule>
    <cfRule type="expression" dxfId="4367" priority="13312">
      <formula>$Z24="Gráfico 9"</formula>
    </cfRule>
    <cfRule type="expression" dxfId="4366" priority="13313">
      <formula>$Z24="Gráfico 8"</formula>
    </cfRule>
    <cfRule type="expression" dxfId="4365" priority="13314">
      <formula>$Z24="Gráfico 7"</formula>
    </cfRule>
    <cfRule type="expression" dxfId="4364" priority="13315">
      <formula>$Z24="Gráfico 6"</formula>
    </cfRule>
    <cfRule type="expression" dxfId="4363" priority="13316">
      <formula>$Z24="Gráfico 4"</formula>
    </cfRule>
    <cfRule type="expression" dxfId="4362" priority="13317">
      <formula>$Z24="Gráfico 3"</formula>
    </cfRule>
    <cfRule type="expression" dxfId="4361" priority="13318">
      <formula>$Z24="Gráfico 2"</formula>
    </cfRule>
    <cfRule type="expression" dxfId="4360" priority="13319">
      <formula>$Z24="Gráfico 1"</formula>
    </cfRule>
    <cfRule type="expression" dxfId="4359" priority="13320">
      <formula>$Z24="Gráfico 5"</formula>
    </cfRule>
  </conditionalFormatting>
  <conditionalFormatting sqref="M25">
    <cfRule type="expression" dxfId="4358" priority="13247">
      <formula>$Z25="Reporte 2"</formula>
    </cfRule>
    <cfRule type="expression" dxfId="4357" priority="13248">
      <formula>$Z25="Reporte 1"</formula>
    </cfRule>
    <cfRule type="expression" dxfId="4356" priority="13249">
      <formula>$Z25="Informe 10"</formula>
    </cfRule>
    <cfRule type="expression" dxfId="4355" priority="13250">
      <formula>$Z25="Informe 9"</formula>
    </cfRule>
    <cfRule type="expression" dxfId="4354" priority="13251">
      <formula>$Z25="Informe 8"</formula>
    </cfRule>
    <cfRule type="expression" dxfId="4353" priority="13252">
      <formula>$Z25="Informe 7"</formula>
    </cfRule>
    <cfRule type="expression" dxfId="4352" priority="13253">
      <formula>$Z25="Informe 6"</formula>
    </cfRule>
    <cfRule type="expression" dxfId="4351" priority="13254">
      <formula>$Z25="Informe 5"</formula>
    </cfRule>
    <cfRule type="expression" dxfId="4350" priority="13255">
      <formula>$Z25="Informe 4"</formula>
    </cfRule>
    <cfRule type="expression" dxfId="4349" priority="13256">
      <formula>$Z25="Informe 3"</formula>
    </cfRule>
    <cfRule type="expression" dxfId="4348" priority="13257">
      <formula>$Z25="Informe 2"</formula>
    </cfRule>
    <cfRule type="expression" dxfId="4347" priority="13258">
      <formula>$Z25="Informe 1"</formula>
    </cfRule>
    <cfRule type="expression" dxfId="4346" priority="13259">
      <formula>$Z25="Gráfico 10"</formula>
    </cfRule>
    <cfRule type="expression" dxfId="4345" priority="13260">
      <formula>$Z25="Gráfico 25"</formula>
    </cfRule>
    <cfRule type="expression" dxfId="4344" priority="13261">
      <formula>$Z25="Gráfico 24"</formula>
    </cfRule>
    <cfRule type="expression" dxfId="4343" priority="13262">
      <formula>$Z25="Gráfico 23"</formula>
    </cfRule>
    <cfRule type="expression" dxfId="4342" priority="13263">
      <formula>$Z25="Gráfico 22"</formula>
    </cfRule>
    <cfRule type="expression" dxfId="4341" priority="13264">
      <formula>$Z25="Gráfico 21"</formula>
    </cfRule>
    <cfRule type="expression" dxfId="4340" priority="13265">
      <formula>$Z25="Gráfico 20"</formula>
    </cfRule>
    <cfRule type="expression" dxfId="4339" priority="13266">
      <formula>$Z25="Gráfico 18"</formula>
    </cfRule>
    <cfRule type="expression" dxfId="4338" priority="13267">
      <formula>$Z25="Gráfico 19"</formula>
    </cfRule>
    <cfRule type="expression" dxfId="4337" priority="13268">
      <formula>$Z25="Gráfico 17"</formula>
    </cfRule>
    <cfRule type="expression" dxfId="4336" priority="13269">
      <formula>$Z25="Gráfico 16"</formula>
    </cfRule>
    <cfRule type="expression" dxfId="4335" priority="13270">
      <formula>$Z25="Gráfico 15"</formula>
    </cfRule>
    <cfRule type="expression" dxfId="4334" priority="13271">
      <formula>$Z25="Gráfico 14"</formula>
    </cfRule>
    <cfRule type="expression" dxfId="4333" priority="13272">
      <formula>$Z25="Gráfico 12"</formula>
    </cfRule>
    <cfRule type="expression" dxfId="4332" priority="13273">
      <formula>$Z25="Gráfico 13"</formula>
    </cfRule>
    <cfRule type="expression" dxfId="4331" priority="13274">
      <formula>$Z25="Gráfico 11"</formula>
    </cfRule>
    <cfRule type="expression" dxfId="4330" priority="13275">
      <formula>$Z25="Gráfico 9"</formula>
    </cfRule>
    <cfRule type="expression" dxfId="4329" priority="13276">
      <formula>$Z25="Gráfico 8"</formula>
    </cfRule>
    <cfRule type="expression" dxfId="4328" priority="13277">
      <formula>$Z25="Gráfico 7"</formula>
    </cfRule>
    <cfRule type="expression" dxfId="4327" priority="13278">
      <formula>$Z25="Gráfico 6"</formula>
    </cfRule>
    <cfRule type="expression" dxfId="4326" priority="13279">
      <formula>$Z25="Gráfico 4"</formula>
    </cfRule>
    <cfRule type="expression" dxfId="4325" priority="13280">
      <formula>$Z25="Gráfico 3"</formula>
    </cfRule>
    <cfRule type="expression" dxfId="4324" priority="13281">
      <formula>$Z25="Gráfico 2"</formula>
    </cfRule>
    <cfRule type="expression" dxfId="4323" priority="13282">
      <formula>$Z25="Gráfico 1"</formula>
    </cfRule>
    <cfRule type="expression" dxfId="4322" priority="13283">
      <formula>$Z25="Gráfico 5"</formula>
    </cfRule>
  </conditionalFormatting>
  <conditionalFormatting sqref="M26">
    <cfRule type="expression" dxfId="4321" priority="13210">
      <formula>$Z26="Reporte 2"</formula>
    </cfRule>
    <cfRule type="expression" dxfId="4320" priority="13211">
      <formula>$Z26="Reporte 1"</formula>
    </cfRule>
    <cfRule type="expression" dxfId="4319" priority="13212">
      <formula>$Z26="Informe 10"</formula>
    </cfRule>
    <cfRule type="expression" dxfId="4318" priority="13213">
      <formula>$Z26="Informe 9"</formula>
    </cfRule>
    <cfRule type="expression" dxfId="4317" priority="13214">
      <formula>$Z26="Informe 8"</formula>
    </cfRule>
    <cfRule type="expression" dxfId="4316" priority="13215">
      <formula>$Z26="Informe 7"</formula>
    </cfRule>
    <cfRule type="expression" dxfId="4315" priority="13216">
      <formula>$Z26="Informe 6"</formula>
    </cfRule>
    <cfRule type="expression" dxfId="4314" priority="13217">
      <formula>$Z26="Informe 5"</formula>
    </cfRule>
    <cfRule type="expression" dxfId="4313" priority="13218">
      <formula>$Z26="Informe 4"</formula>
    </cfRule>
    <cfRule type="expression" dxfId="4312" priority="13219">
      <formula>$Z26="Informe 3"</formula>
    </cfRule>
    <cfRule type="expression" dxfId="4311" priority="13220">
      <formula>$Z26="Informe 2"</formula>
    </cfRule>
    <cfRule type="expression" dxfId="4310" priority="13221">
      <formula>$Z26="Informe 1"</formula>
    </cfRule>
    <cfRule type="expression" dxfId="4309" priority="13222">
      <formula>$Z26="Gráfico 10"</formula>
    </cfRule>
    <cfRule type="expression" dxfId="4308" priority="13223">
      <formula>$Z26="Gráfico 25"</formula>
    </cfRule>
    <cfRule type="expression" dxfId="4307" priority="13224">
      <formula>$Z26="Gráfico 24"</formula>
    </cfRule>
    <cfRule type="expression" dxfId="4306" priority="13225">
      <formula>$Z26="Gráfico 23"</formula>
    </cfRule>
    <cfRule type="expression" dxfId="4305" priority="13226">
      <formula>$Z26="Gráfico 22"</formula>
    </cfRule>
    <cfRule type="expression" dxfId="4304" priority="13227">
      <formula>$Z26="Gráfico 21"</formula>
    </cfRule>
    <cfRule type="expression" dxfId="4303" priority="13228">
      <formula>$Z26="Gráfico 20"</formula>
    </cfRule>
    <cfRule type="expression" dxfId="4302" priority="13229">
      <formula>$Z26="Gráfico 18"</formula>
    </cfRule>
    <cfRule type="expression" dxfId="4301" priority="13230">
      <formula>$Z26="Gráfico 19"</formula>
    </cfRule>
    <cfRule type="expression" dxfId="4300" priority="13231">
      <formula>$Z26="Gráfico 17"</formula>
    </cfRule>
    <cfRule type="expression" dxfId="4299" priority="13232">
      <formula>$Z26="Gráfico 16"</formula>
    </cfRule>
    <cfRule type="expression" dxfId="4298" priority="13233">
      <formula>$Z26="Gráfico 15"</formula>
    </cfRule>
    <cfRule type="expression" dxfId="4297" priority="13234">
      <formula>$Z26="Gráfico 14"</formula>
    </cfRule>
    <cfRule type="expression" dxfId="4296" priority="13235">
      <formula>$Z26="Gráfico 12"</formula>
    </cfRule>
    <cfRule type="expression" dxfId="4295" priority="13236">
      <formula>$Z26="Gráfico 13"</formula>
    </cfRule>
    <cfRule type="expression" dxfId="4294" priority="13237">
      <formula>$Z26="Gráfico 11"</formula>
    </cfRule>
    <cfRule type="expression" dxfId="4293" priority="13238">
      <formula>$Z26="Gráfico 9"</formula>
    </cfRule>
    <cfRule type="expression" dxfId="4292" priority="13239">
      <formula>$Z26="Gráfico 8"</formula>
    </cfRule>
    <cfRule type="expression" dxfId="4291" priority="13240">
      <formula>$Z26="Gráfico 7"</formula>
    </cfRule>
    <cfRule type="expression" dxfId="4290" priority="13241">
      <formula>$Z26="Gráfico 6"</formula>
    </cfRule>
    <cfRule type="expression" dxfId="4289" priority="13242">
      <formula>$Z26="Gráfico 4"</formula>
    </cfRule>
    <cfRule type="expression" dxfId="4288" priority="13243">
      <formula>$Z26="Gráfico 3"</formula>
    </cfRule>
    <cfRule type="expression" dxfId="4287" priority="13244">
      <formula>$Z26="Gráfico 2"</formula>
    </cfRule>
    <cfRule type="expression" dxfId="4286" priority="13245">
      <formula>$Z26="Gráfico 1"</formula>
    </cfRule>
    <cfRule type="expression" dxfId="4285" priority="13246">
      <formula>$Z26="Gráfico 5"</formula>
    </cfRule>
  </conditionalFormatting>
  <conditionalFormatting sqref="M56">
    <cfRule type="expression" dxfId="4284" priority="11730">
      <formula>$Z56="Reporte 2"</formula>
    </cfRule>
    <cfRule type="expression" dxfId="4283" priority="11731">
      <formula>$Z56="Reporte 1"</formula>
    </cfRule>
    <cfRule type="expression" dxfId="4282" priority="11732">
      <formula>$Z56="Informe 10"</formula>
    </cfRule>
    <cfRule type="expression" dxfId="4281" priority="11733">
      <formula>$Z56="Informe 9"</formula>
    </cfRule>
    <cfRule type="expression" dxfId="4280" priority="11734">
      <formula>$Z56="Informe 8"</formula>
    </cfRule>
    <cfRule type="expression" dxfId="4279" priority="11735">
      <formula>$Z56="Informe 7"</formula>
    </cfRule>
    <cfRule type="expression" dxfId="4278" priority="11736">
      <formula>$Z56="Informe 6"</formula>
    </cfRule>
    <cfRule type="expression" dxfId="4277" priority="11737">
      <formula>$Z56="Informe 5"</formula>
    </cfRule>
    <cfRule type="expression" dxfId="4276" priority="11738">
      <formula>$Z56="Informe 4"</formula>
    </cfRule>
    <cfRule type="expression" dxfId="4275" priority="11739">
      <formula>$Z56="Informe 3"</formula>
    </cfRule>
    <cfRule type="expression" dxfId="4274" priority="11740">
      <formula>$Z56="Informe 2"</formula>
    </cfRule>
    <cfRule type="expression" dxfId="4273" priority="11741">
      <formula>$Z56="Informe 1"</formula>
    </cfRule>
    <cfRule type="expression" dxfId="4272" priority="11742">
      <formula>$Z56="Gráfico 10"</formula>
    </cfRule>
    <cfRule type="expression" dxfId="4271" priority="11743">
      <formula>$Z56="Gráfico 25"</formula>
    </cfRule>
    <cfRule type="expression" dxfId="4270" priority="11744">
      <formula>$Z56="Gráfico 24"</formula>
    </cfRule>
    <cfRule type="expression" dxfId="4269" priority="11745">
      <formula>$Z56="Gráfico 23"</formula>
    </cfRule>
    <cfRule type="expression" dxfId="4268" priority="11746">
      <formula>$Z56="Gráfico 22"</formula>
    </cfRule>
    <cfRule type="expression" dxfId="4267" priority="11747">
      <formula>$Z56="Gráfico 21"</formula>
    </cfRule>
    <cfRule type="expression" dxfId="4266" priority="11748">
      <formula>$Z56="Gráfico 20"</formula>
    </cfRule>
    <cfRule type="expression" dxfId="4265" priority="11749">
      <formula>$Z56="Gráfico 18"</formula>
    </cfRule>
    <cfRule type="expression" dxfId="4264" priority="11750">
      <formula>$Z56="Gráfico 19"</formula>
    </cfRule>
    <cfRule type="expression" dxfId="4263" priority="11751">
      <formula>$Z56="Gráfico 17"</formula>
    </cfRule>
    <cfRule type="expression" dxfId="4262" priority="11752">
      <formula>$Z56="Gráfico 16"</formula>
    </cfRule>
    <cfRule type="expression" dxfId="4261" priority="11753">
      <formula>$Z56="Gráfico 15"</formula>
    </cfRule>
    <cfRule type="expression" dxfId="4260" priority="11754">
      <formula>$Z56="Gráfico 14"</formula>
    </cfRule>
    <cfRule type="expression" dxfId="4259" priority="11755">
      <formula>$Z56="Gráfico 12"</formula>
    </cfRule>
    <cfRule type="expression" dxfId="4258" priority="11756">
      <formula>$Z56="Gráfico 13"</formula>
    </cfRule>
    <cfRule type="expression" dxfId="4257" priority="11757">
      <formula>$Z56="Gráfico 11"</formula>
    </cfRule>
    <cfRule type="expression" dxfId="4256" priority="11758">
      <formula>$Z56="Gráfico 9"</formula>
    </cfRule>
    <cfRule type="expression" dxfId="4255" priority="11759">
      <formula>$Z56="Gráfico 8"</formula>
    </cfRule>
    <cfRule type="expression" dxfId="4254" priority="11760">
      <formula>$Z56="Gráfico 7"</formula>
    </cfRule>
    <cfRule type="expression" dxfId="4253" priority="11761">
      <formula>$Z56="Gráfico 6"</formula>
    </cfRule>
    <cfRule type="expression" dxfId="4252" priority="11762">
      <formula>$Z56="Gráfico 4"</formula>
    </cfRule>
    <cfRule type="expression" dxfId="4251" priority="11763">
      <formula>$Z56="Gráfico 3"</formula>
    </cfRule>
    <cfRule type="expression" dxfId="4250" priority="11764">
      <formula>$Z56="Gráfico 2"</formula>
    </cfRule>
    <cfRule type="expression" dxfId="4249" priority="11765">
      <formula>$Z56="Gráfico 1"</formula>
    </cfRule>
    <cfRule type="expression" dxfId="4248" priority="11766">
      <formula>$Z56="Gráfico 5"</formula>
    </cfRule>
  </conditionalFormatting>
  <conditionalFormatting sqref="M27">
    <cfRule type="expression" dxfId="4247" priority="12803">
      <formula>$Z27="Reporte 2"</formula>
    </cfRule>
    <cfRule type="expression" dxfId="4246" priority="12804">
      <formula>$Z27="Reporte 1"</formula>
    </cfRule>
    <cfRule type="expression" dxfId="4245" priority="12805">
      <formula>$Z27="Informe 10"</formula>
    </cfRule>
    <cfRule type="expression" dxfId="4244" priority="12806">
      <formula>$Z27="Informe 9"</formula>
    </cfRule>
    <cfRule type="expression" dxfId="4243" priority="12807">
      <formula>$Z27="Informe 8"</formula>
    </cfRule>
    <cfRule type="expression" dxfId="4242" priority="12808">
      <formula>$Z27="Informe 7"</formula>
    </cfRule>
    <cfRule type="expression" dxfId="4241" priority="12809">
      <formula>$Z27="Informe 6"</formula>
    </cfRule>
    <cfRule type="expression" dxfId="4240" priority="12810">
      <formula>$Z27="Informe 5"</formula>
    </cfRule>
    <cfRule type="expression" dxfId="4239" priority="12811">
      <formula>$Z27="Informe 4"</formula>
    </cfRule>
    <cfRule type="expression" dxfId="4238" priority="12812">
      <formula>$Z27="Informe 3"</formula>
    </cfRule>
    <cfRule type="expression" dxfId="4237" priority="12813">
      <formula>$Z27="Informe 2"</formula>
    </cfRule>
    <cfRule type="expression" dxfId="4236" priority="12814">
      <formula>$Z27="Informe 1"</formula>
    </cfRule>
    <cfRule type="expression" dxfId="4235" priority="12815">
      <formula>$Z27="Gráfico 10"</formula>
    </cfRule>
    <cfRule type="expression" dxfId="4234" priority="12816">
      <formula>$Z27="Gráfico 25"</formula>
    </cfRule>
    <cfRule type="expression" dxfId="4233" priority="12817">
      <formula>$Z27="Gráfico 24"</formula>
    </cfRule>
    <cfRule type="expression" dxfId="4232" priority="12818">
      <formula>$Z27="Gráfico 23"</formula>
    </cfRule>
    <cfRule type="expression" dxfId="4231" priority="12819">
      <formula>$Z27="Gráfico 22"</formula>
    </cfRule>
    <cfRule type="expression" dxfId="4230" priority="12820">
      <formula>$Z27="Gráfico 21"</formula>
    </cfRule>
    <cfRule type="expression" dxfId="4229" priority="12821">
      <formula>$Z27="Gráfico 20"</formula>
    </cfRule>
    <cfRule type="expression" dxfId="4228" priority="12822">
      <formula>$Z27="Gráfico 18"</formula>
    </cfRule>
    <cfRule type="expression" dxfId="4227" priority="12823">
      <formula>$Z27="Gráfico 19"</formula>
    </cfRule>
    <cfRule type="expression" dxfId="4226" priority="12824">
      <formula>$Z27="Gráfico 17"</formula>
    </cfRule>
    <cfRule type="expression" dxfId="4225" priority="12825">
      <formula>$Z27="Gráfico 16"</formula>
    </cfRule>
    <cfRule type="expression" dxfId="4224" priority="12826">
      <formula>$Z27="Gráfico 15"</formula>
    </cfRule>
    <cfRule type="expression" dxfId="4223" priority="12827">
      <formula>$Z27="Gráfico 14"</formula>
    </cfRule>
    <cfRule type="expression" dxfId="4222" priority="12828">
      <formula>$Z27="Gráfico 12"</formula>
    </cfRule>
    <cfRule type="expression" dxfId="4221" priority="12829">
      <formula>$Z27="Gráfico 13"</formula>
    </cfRule>
    <cfRule type="expression" dxfId="4220" priority="12830">
      <formula>$Z27="Gráfico 11"</formula>
    </cfRule>
    <cfRule type="expression" dxfId="4219" priority="12831">
      <formula>$Z27="Gráfico 9"</formula>
    </cfRule>
    <cfRule type="expression" dxfId="4218" priority="12832">
      <formula>$Z27="Gráfico 8"</formula>
    </cfRule>
    <cfRule type="expression" dxfId="4217" priority="12833">
      <formula>$Z27="Gráfico 7"</formula>
    </cfRule>
    <cfRule type="expression" dxfId="4216" priority="12834">
      <formula>$Z27="Gráfico 6"</formula>
    </cfRule>
    <cfRule type="expression" dxfId="4215" priority="12835">
      <formula>$Z27="Gráfico 4"</formula>
    </cfRule>
    <cfRule type="expression" dxfId="4214" priority="12836">
      <formula>$Z27="Gráfico 3"</formula>
    </cfRule>
    <cfRule type="expression" dxfId="4213" priority="12837">
      <formula>$Z27="Gráfico 2"</formula>
    </cfRule>
    <cfRule type="expression" dxfId="4212" priority="12838">
      <formula>$Z27="Gráfico 1"</formula>
    </cfRule>
    <cfRule type="expression" dxfId="4211" priority="12839">
      <formula>$Z27="Gráfico 5"</formula>
    </cfRule>
  </conditionalFormatting>
  <conditionalFormatting sqref="M28">
    <cfRule type="expression" dxfId="4210" priority="12766">
      <formula>$Z28="Reporte 2"</formula>
    </cfRule>
    <cfRule type="expression" dxfId="4209" priority="12767">
      <formula>$Z28="Reporte 1"</formula>
    </cfRule>
    <cfRule type="expression" dxfId="4208" priority="12768">
      <formula>$Z28="Informe 10"</formula>
    </cfRule>
    <cfRule type="expression" dxfId="4207" priority="12769">
      <formula>$Z28="Informe 9"</formula>
    </cfRule>
    <cfRule type="expression" dxfId="4206" priority="12770">
      <formula>$Z28="Informe 8"</formula>
    </cfRule>
    <cfRule type="expression" dxfId="4205" priority="12771">
      <formula>$Z28="Informe 7"</formula>
    </cfRule>
    <cfRule type="expression" dxfId="4204" priority="12772">
      <formula>$Z28="Informe 6"</formula>
    </cfRule>
    <cfRule type="expression" dxfId="4203" priority="12773">
      <formula>$Z28="Informe 5"</formula>
    </cfRule>
    <cfRule type="expression" dxfId="4202" priority="12774">
      <formula>$Z28="Informe 4"</formula>
    </cfRule>
    <cfRule type="expression" dxfId="4201" priority="12775">
      <formula>$Z28="Informe 3"</formula>
    </cfRule>
    <cfRule type="expression" dxfId="4200" priority="12776">
      <formula>$Z28="Informe 2"</formula>
    </cfRule>
    <cfRule type="expression" dxfId="4199" priority="12777">
      <formula>$Z28="Informe 1"</formula>
    </cfRule>
    <cfRule type="expression" dxfId="4198" priority="12778">
      <formula>$Z28="Gráfico 10"</formula>
    </cfRule>
    <cfRule type="expression" dxfId="4197" priority="12779">
      <formula>$Z28="Gráfico 25"</formula>
    </cfRule>
    <cfRule type="expression" dxfId="4196" priority="12780">
      <formula>$Z28="Gráfico 24"</formula>
    </cfRule>
    <cfRule type="expression" dxfId="4195" priority="12781">
      <formula>$Z28="Gráfico 23"</formula>
    </cfRule>
    <cfRule type="expression" dxfId="4194" priority="12782">
      <formula>$Z28="Gráfico 22"</formula>
    </cfRule>
    <cfRule type="expression" dxfId="4193" priority="12783">
      <formula>$Z28="Gráfico 21"</formula>
    </cfRule>
    <cfRule type="expression" dxfId="4192" priority="12784">
      <formula>$Z28="Gráfico 20"</formula>
    </cfRule>
    <cfRule type="expression" dxfId="4191" priority="12785">
      <formula>$Z28="Gráfico 18"</formula>
    </cfRule>
    <cfRule type="expression" dxfId="4190" priority="12786">
      <formula>$Z28="Gráfico 19"</formula>
    </cfRule>
    <cfRule type="expression" dxfId="4189" priority="12787">
      <formula>$Z28="Gráfico 17"</formula>
    </cfRule>
    <cfRule type="expression" dxfId="4188" priority="12788">
      <formula>$Z28="Gráfico 16"</formula>
    </cfRule>
    <cfRule type="expression" dxfId="4187" priority="12789">
      <formula>$Z28="Gráfico 15"</formula>
    </cfRule>
    <cfRule type="expression" dxfId="4186" priority="12790">
      <formula>$Z28="Gráfico 14"</formula>
    </cfRule>
    <cfRule type="expression" dxfId="4185" priority="12791">
      <formula>$Z28="Gráfico 12"</formula>
    </cfRule>
    <cfRule type="expression" dxfId="4184" priority="12792">
      <formula>$Z28="Gráfico 13"</formula>
    </cfRule>
    <cfRule type="expression" dxfId="4183" priority="12793">
      <formula>$Z28="Gráfico 11"</formula>
    </cfRule>
    <cfRule type="expression" dxfId="4182" priority="12794">
      <formula>$Z28="Gráfico 9"</formula>
    </cfRule>
    <cfRule type="expression" dxfId="4181" priority="12795">
      <formula>$Z28="Gráfico 8"</formula>
    </cfRule>
    <cfRule type="expression" dxfId="4180" priority="12796">
      <formula>$Z28="Gráfico 7"</formula>
    </cfRule>
    <cfRule type="expression" dxfId="4179" priority="12797">
      <formula>$Z28="Gráfico 6"</formula>
    </cfRule>
    <cfRule type="expression" dxfId="4178" priority="12798">
      <formula>$Z28="Gráfico 4"</formula>
    </cfRule>
    <cfRule type="expression" dxfId="4177" priority="12799">
      <formula>$Z28="Gráfico 3"</formula>
    </cfRule>
    <cfRule type="expression" dxfId="4176" priority="12800">
      <formula>$Z28="Gráfico 2"</formula>
    </cfRule>
    <cfRule type="expression" dxfId="4175" priority="12801">
      <formula>$Z28="Gráfico 1"</formula>
    </cfRule>
    <cfRule type="expression" dxfId="4174" priority="12802">
      <formula>$Z28="Gráfico 5"</formula>
    </cfRule>
  </conditionalFormatting>
  <conditionalFormatting sqref="M36">
    <cfRule type="expression" dxfId="4173" priority="12470">
      <formula>$Z36="Reporte 2"</formula>
    </cfRule>
    <cfRule type="expression" dxfId="4172" priority="12471">
      <formula>$Z36="Reporte 1"</formula>
    </cfRule>
    <cfRule type="expression" dxfId="4171" priority="12472">
      <formula>$Z36="Informe 10"</formula>
    </cfRule>
    <cfRule type="expression" dxfId="4170" priority="12473">
      <formula>$Z36="Informe 9"</formula>
    </cfRule>
    <cfRule type="expression" dxfId="4169" priority="12474">
      <formula>$Z36="Informe 8"</formula>
    </cfRule>
    <cfRule type="expression" dxfId="4168" priority="12475">
      <formula>$Z36="Informe 7"</formula>
    </cfRule>
    <cfRule type="expression" dxfId="4167" priority="12476">
      <formula>$Z36="Informe 6"</formula>
    </cfRule>
    <cfRule type="expression" dxfId="4166" priority="12477">
      <formula>$Z36="Informe 5"</formula>
    </cfRule>
    <cfRule type="expression" dxfId="4165" priority="12478">
      <formula>$Z36="Informe 4"</formula>
    </cfRule>
    <cfRule type="expression" dxfId="4164" priority="12479">
      <formula>$Z36="Informe 3"</formula>
    </cfRule>
    <cfRule type="expression" dxfId="4163" priority="12480">
      <formula>$Z36="Informe 2"</formula>
    </cfRule>
    <cfRule type="expression" dxfId="4162" priority="12481">
      <formula>$Z36="Informe 1"</formula>
    </cfRule>
    <cfRule type="expression" dxfId="4161" priority="12482">
      <formula>$Z36="Gráfico 10"</formula>
    </cfRule>
    <cfRule type="expression" dxfId="4160" priority="12483">
      <formula>$Z36="Gráfico 25"</formula>
    </cfRule>
    <cfRule type="expression" dxfId="4159" priority="12484">
      <formula>$Z36="Gráfico 24"</formula>
    </cfRule>
    <cfRule type="expression" dxfId="4158" priority="12485">
      <formula>$Z36="Gráfico 23"</formula>
    </cfRule>
    <cfRule type="expression" dxfId="4157" priority="12486">
      <formula>$Z36="Gráfico 22"</formula>
    </cfRule>
    <cfRule type="expression" dxfId="4156" priority="12487">
      <formula>$Z36="Gráfico 21"</formula>
    </cfRule>
    <cfRule type="expression" dxfId="4155" priority="12488">
      <formula>$Z36="Gráfico 20"</formula>
    </cfRule>
    <cfRule type="expression" dxfId="4154" priority="12489">
      <formula>$Z36="Gráfico 18"</formula>
    </cfRule>
    <cfRule type="expression" dxfId="4153" priority="12490">
      <formula>$Z36="Gráfico 19"</formula>
    </cfRule>
    <cfRule type="expression" dxfId="4152" priority="12491">
      <formula>$Z36="Gráfico 17"</formula>
    </cfRule>
    <cfRule type="expression" dxfId="4151" priority="12492">
      <formula>$Z36="Gráfico 16"</formula>
    </cfRule>
    <cfRule type="expression" dxfId="4150" priority="12493">
      <formula>$Z36="Gráfico 15"</formula>
    </cfRule>
    <cfRule type="expression" dxfId="4149" priority="12494">
      <formula>$Z36="Gráfico 14"</formula>
    </cfRule>
    <cfRule type="expression" dxfId="4148" priority="12495">
      <formula>$Z36="Gráfico 12"</formula>
    </cfRule>
    <cfRule type="expression" dxfId="4147" priority="12496">
      <formula>$Z36="Gráfico 13"</formula>
    </cfRule>
    <cfRule type="expression" dxfId="4146" priority="12497">
      <formula>$Z36="Gráfico 11"</formula>
    </cfRule>
    <cfRule type="expression" dxfId="4145" priority="12498">
      <formula>$Z36="Gráfico 9"</formula>
    </cfRule>
    <cfRule type="expression" dxfId="4144" priority="12499">
      <formula>$Z36="Gráfico 8"</formula>
    </cfRule>
    <cfRule type="expression" dxfId="4143" priority="12500">
      <formula>$Z36="Gráfico 7"</formula>
    </cfRule>
    <cfRule type="expression" dxfId="4142" priority="12501">
      <formula>$Z36="Gráfico 6"</formula>
    </cfRule>
    <cfRule type="expression" dxfId="4141" priority="12502">
      <formula>$Z36="Gráfico 4"</formula>
    </cfRule>
    <cfRule type="expression" dxfId="4140" priority="12503">
      <formula>$Z36="Gráfico 3"</formula>
    </cfRule>
    <cfRule type="expression" dxfId="4139" priority="12504">
      <formula>$Z36="Gráfico 2"</formula>
    </cfRule>
    <cfRule type="expression" dxfId="4138" priority="12505">
      <formula>$Z36="Gráfico 1"</formula>
    </cfRule>
    <cfRule type="expression" dxfId="4137" priority="12506">
      <formula>$Z36="Gráfico 5"</formula>
    </cfRule>
  </conditionalFormatting>
  <conditionalFormatting sqref="M37">
    <cfRule type="expression" dxfId="4136" priority="12433">
      <formula>$Z37="Reporte 2"</formula>
    </cfRule>
    <cfRule type="expression" dxfId="4135" priority="12434">
      <formula>$Z37="Reporte 1"</formula>
    </cfRule>
    <cfRule type="expression" dxfId="4134" priority="12435">
      <formula>$Z37="Informe 10"</formula>
    </cfRule>
    <cfRule type="expression" dxfId="4133" priority="12436">
      <formula>$Z37="Informe 9"</formula>
    </cfRule>
    <cfRule type="expression" dxfId="4132" priority="12437">
      <formula>$Z37="Informe 8"</formula>
    </cfRule>
    <cfRule type="expression" dxfId="4131" priority="12438">
      <formula>$Z37="Informe 7"</formula>
    </cfRule>
    <cfRule type="expression" dxfId="4130" priority="12439">
      <formula>$Z37="Informe 6"</formula>
    </cfRule>
    <cfRule type="expression" dxfId="4129" priority="12440">
      <formula>$Z37="Informe 5"</formula>
    </cfRule>
    <cfRule type="expression" dxfId="4128" priority="12441">
      <formula>$Z37="Informe 4"</formula>
    </cfRule>
    <cfRule type="expression" dxfId="4127" priority="12442">
      <formula>$Z37="Informe 3"</formula>
    </cfRule>
    <cfRule type="expression" dxfId="4126" priority="12443">
      <formula>$Z37="Informe 2"</formula>
    </cfRule>
    <cfRule type="expression" dxfId="4125" priority="12444">
      <formula>$Z37="Informe 1"</formula>
    </cfRule>
    <cfRule type="expression" dxfId="4124" priority="12445">
      <formula>$Z37="Gráfico 10"</formula>
    </cfRule>
    <cfRule type="expression" dxfId="4123" priority="12446">
      <formula>$Z37="Gráfico 25"</formula>
    </cfRule>
    <cfRule type="expression" dxfId="4122" priority="12447">
      <formula>$Z37="Gráfico 24"</formula>
    </cfRule>
    <cfRule type="expression" dxfId="4121" priority="12448">
      <formula>$Z37="Gráfico 23"</formula>
    </cfRule>
    <cfRule type="expression" dxfId="4120" priority="12449">
      <formula>$Z37="Gráfico 22"</formula>
    </cfRule>
    <cfRule type="expression" dxfId="4119" priority="12450">
      <formula>$Z37="Gráfico 21"</formula>
    </cfRule>
    <cfRule type="expression" dxfId="4118" priority="12451">
      <formula>$Z37="Gráfico 20"</formula>
    </cfRule>
    <cfRule type="expression" dxfId="4117" priority="12452">
      <formula>$Z37="Gráfico 18"</formula>
    </cfRule>
    <cfRule type="expression" dxfId="4116" priority="12453">
      <formula>$Z37="Gráfico 19"</formula>
    </cfRule>
    <cfRule type="expression" dxfId="4115" priority="12454">
      <formula>$Z37="Gráfico 17"</formula>
    </cfRule>
    <cfRule type="expression" dxfId="4114" priority="12455">
      <formula>$Z37="Gráfico 16"</formula>
    </cfRule>
    <cfRule type="expression" dxfId="4113" priority="12456">
      <formula>$Z37="Gráfico 15"</formula>
    </cfRule>
    <cfRule type="expression" dxfId="4112" priority="12457">
      <formula>$Z37="Gráfico 14"</formula>
    </cfRule>
    <cfRule type="expression" dxfId="4111" priority="12458">
      <formula>$Z37="Gráfico 12"</formula>
    </cfRule>
    <cfRule type="expression" dxfId="4110" priority="12459">
      <formula>$Z37="Gráfico 13"</formula>
    </cfRule>
    <cfRule type="expression" dxfId="4109" priority="12460">
      <formula>$Z37="Gráfico 11"</formula>
    </cfRule>
    <cfRule type="expression" dxfId="4108" priority="12461">
      <formula>$Z37="Gráfico 9"</formula>
    </cfRule>
    <cfRule type="expression" dxfId="4107" priority="12462">
      <formula>$Z37="Gráfico 8"</formula>
    </cfRule>
    <cfRule type="expression" dxfId="4106" priority="12463">
      <formula>$Z37="Gráfico 7"</formula>
    </cfRule>
    <cfRule type="expression" dxfId="4105" priority="12464">
      <formula>$Z37="Gráfico 6"</formula>
    </cfRule>
    <cfRule type="expression" dxfId="4104" priority="12465">
      <formula>$Z37="Gráfico 4"</formula>
    </cfRule>
    <cfRule type="expression" dxfId="4103" priority="12466">
      <formula>$Z37="Gráfico 3"</formula>
    </cfRule>
    <cfRule type="expression" dxfId="4102" priority="12467">
      <formula>$Z37="Gráfico 2"</formula>
    </cfRule>
    <cfRule type="expression" dxfId="4101" priority="12468">
      <formula>$Z37="Gráfico 1"</formula>
    </cfRule>
    <cfRule type="expression" dxfId="4100" priority="12469">
      <formula>$Z37="Gráfico 5"</formula>
    </cfRule>
  </conditionalFormatting>
  <conditionalFormatting sqref="M38">
    <cfRule type="expression" dxfId="4099" priority="12396">
      <formula>$Z38="Reporte 2"</formula>
    </cfRule>
    <cfRule type="expression" dxfId="4098" priority="12397">
      <formula>$Z38="Reporte 1"</formula>
    </cfRule>
    <cfRule type="expression" dxfId="4097" priority="12398">
      <formula>$Z38="Informe 10"</formula>
    </cfRule>
    <cfRule type="expression" dxfId="4096" priority="12399">
      <formula>$Z38="Informe 9"</formula>
    </cfRule>
    <cfRule type="expression" dxfId="4095" priority="12400">
      <formula>$Z38="Informe 8"</formula>
    </cfRule>
    <cfRule type="expression" dxfId="4094" priority="12401">
      <formula>$Z38="Informe 7"</formula>
    </cfRule>
    <cfRule type="expression" dxfId="4093" priority="12402">
      <formula>$Z38="Informe 6"</formula>
    </cfRule>
    <cfRule type="expression" dxfId="4092" priority="12403">
      <formula>$Z38="Informe 5"</formula>
    </cfRule>
    <cfRule type="expression" dxfId="4091" priority="12404">
      <formula>$Z38="Informe 4"</formula>
    </cfRule>
    <cfRule type="expression" dxfId="4090" priority="12405">
      <formula>$Z38="Informe 3"</formula>
    </cfRule>
    <cfRule type="expression" dxfId="4089" priority="12406">
      <formula>$Z38="Informe 2"</formula>
    </cfRule>
    <cfRule type="expression" dxfId="4088" priority="12407">
      <formula>$Z38="Informe 1"</formula>
    </cfRule>
    <cfRule type="expression" dxfId="4087" priority="12408">
      <formula>$Z38="Gráfico 10"</formula>
    </cfRule>
    <cfRule type="expression" dxfId="4086" priority="12409">
      <formula>$Z38="Gráfico 25"</formula>
    </cfRule>
    <cfRule type="expression" dxfId="4085" priority="12410">
      <formula>$Z38="Gráfico 24"</formula>
    </cfRule>
    <cfRule type="expression" dxfId="4084" priority="12411">
      <formula>$Z38="Gráfico 23"</formula>
    </cfRule>
    <cfRule type="expression" dxfId="4083" priority="12412">
      <formula>$Z38="Gráfico 22"</formula>
    </cfRule>
    <cfRule type="expression" dxfId="4082" priority="12413">
      <formula>$Z38="Gráfico 21"</formula>
    </cfRule>
    <cfRule type="expression" dxfId="4081" priority="12414">
      <formula>$Z38="Gráfico 20"</formula>
    </cfRule>
    <cfRule type="expression" dxfId="4080" priority="12415">
      <formula>$Z38="Gráfico 18"</formula>
    </cfRule>
    <cfRule type="expression" dxfId="4079" priority="12416">
      <formula>$Z38="Gráfico 19"</formula>
    </cfRule>
    <cfRule type="expression" dxfId="4078" priority="12417">
      <formula>$Z38="Gráfico 17"</formula>
    </cfRule>
    <cfRule type="expression" dxfId="4077" priority="12418">
      <formula>$Z38="Gráfico 16"</formula>
    </cfRule>
    <cfRule type="expression" dxfId="4076" priority="12419">
      <formula>$Z38="Gráfico 15"</formula>
    </cfRule>
    <cfRule type="expression" dxfId="4075" priority="12420">
      <formula>$Z38="Gráfico 14"</formula>
    </cfRule>
    <cfRule type="expression" dxfId="4074" priority="12421">
      <formula>$Z38="Gráfico 12"</formula>
    </cfRule>
    <cfRule type="expression" dxfId="4073" priority="12422">
      <formula>$Z38="Gráfico 13"</formula>
    </cfRule>
    <cfRule type="expression" dxfId="4072" priority="12423">
      <formula>$Z38="Gráfico 11"</formula>
    </cfRule>
    <cfRule type="expression" dxfId="4071" priority="12424">
      <formula>$Z38="Gráfico 9"</formula>
    </cfRule>
    <cfRule type="expression" dxfId="4070" priority="12425">
      <formula>$Z38="Gráfico 8"</formula>
    </cfRule>
    <cfRule type="expression" dxfId="4069" priority="12426">
      <formula>$Z38="Gráfico 7"</formula>
    </cfRule>
    <cfRule type="expression" dxfId="4068" priority="12427">
      <formula>$Z38="Gráfico 6"</formula>
    </cfRule>
    <cfRule type="expression" dxfId="4067" priority="12428">
      <formula>$Z38="Gráfico 4"</formula>
    </cfRule>
    <cfRule type="expression" dxfId="4066" priority="12429">
      <formula>$Z38="Gráfico 3"</formula>
    </cfRule>
    <cfRule type="expression" dxfId="4065" priority="12430">
      <formula>$Z38="Gráfico 2"</formula>
    </cfRule>
    <cfRule type="expression" dxfId="4064" priority="12431">
      <formula>$Z38="Gráfico 1"</formula>
    </cfRule>
    <cfRule type="expression" dxfId="4063" priority="12432">
      <formula>$Z38="Gráfico 5"</formula>
    </cfRule>
  </conditionalFormatting>
  <conditionalFormatting sqref="M39">
    <cfRule type="expression" dxfId="4062" priority="12359">
      <formula>$Z39="Reporte 2"</formula>
    </cfRule>
    <cfRule type="expression" dxfId="4061" priority="12360">
      <formula>$Z39="Reporte 1"</formula>
    </cfRule>
    <cfRule type="expression" dxfId="4060" priority="12361">
      <formula>$Z39="Informe 10"</formula>
    </cfRule>
    <cfRule type="expression" dxfId="4059" priority="12362">
      <formula>$Z39="Informe 9"</formula>
    </cfRule>
    <cfRule type="expression" dxfId="4058" priority="12363">
      <formula>$Z39="Informe 8"</formula>
    </cfRule>
    <cfRule type="expression" dxfId="4057" priority="12364">
      <formula>$Z39="Informe 7"</formula>
    </cfRule>
    <cfRule type="expression" dxfId="4056" priority="12365">
      <formula>$Z39="Informe 6"</formula>
    </cfRule>
    <cfRule type="expression" dxfId="4055" priority="12366">
      <formula>$Z39="Informe 5"</formula>
    </cfRule>
    <cfRule type="expression" dxfId="4054" priority="12367">
      <formula>$Z39="Informe 4"</formula>
    </cfRule>
    <cfRule type="expression" dxfId="4053" priority="12368">
      <formula>$Z39="Informe 3"</formula>
    </cfRule>
    <cfRule type="expression" dxfId="4052" priority="12369">
      <formula>$Z39="Informe 2"</formula>
    </cfRule>
    <cfRule type="expression" dxfId="4051" priority="12370">
      <formula>$Z39="Informe 1"</formula>
    </cfRule>
    <cfRule type="expression" dxfId="4050" priority="12371">
      <formula>$Z39="Gráfico 10"</formula>
    </cfRule>
    <cfRule type="expression" dxfId="4049" priority="12372">
      <formula>$Z39="Gráfico 25"</formula>
    </cfRule>
    <cfRule type="expression" dxfId="4048" priority="12373">
      <formula>$Z39="Gráfico 24"</formula>
    </cfRule>
    <cfRule type="expression" dxfId="4047" priority="12374">
      <formula>$Z39="Gráfico 23"</formula>
    </cfRule>
    <cfRule type="expression" dxfId="4046" priority="12375">
      <formula>$Z39="Gráfico 22"</formula>
    </cfRule>
    <cfRule type="expression" dxfId="4045" priority="12376">
      <formula>$Z39="Gráfico 21"</formula>
    </cfRule>
    <cfRule type="expression" dxfId="4044" priority="12377">
      <formula>$Z39="Gráfico 20"</formula>
    </cfRule>
    <cfRule type="expression" dxfId="4043" priority="12378">
      <formula>$Z39="Gráfico 18"</formula>
    </cfRule>
    <cfRule type="expression" dxfId="4042" priority="12379">
      <formula>$Z39="Gráfico 19"</formula>
    </cfRule>
    <cfRule type="expression" dxfId="4041" priority="12380">
      <formula>$Z39="Gráfico 17"</formula>
    </cfRule>
    <cfRule type="expression" dxfId="4040" priority="12381">
      <formula>$Z39="Gráfico 16"</formula>
    </cfRule>
    <cfRule type="expression" dxfId="4039" priority="12382">
      <formula>$Z39="Gráfico 15"</formula>
    </cfRule>
    <cfRule type="expression" dxfId="4038" priority="12383">
      <formula>$Z39="Gráfico 14"</formula>
    </cfRule>
    <cfRule type="expression" dxfId="4037" priority="12384">
      <formula>$Z39="Gráfico 12"</formula>
    </cfRule>
    <cfRule type="expression" dxfId="4036" priority="12385">
      <formula>$Z39="Gráfico 13"</formula>
    </cfRule>
    <cfRule type="expression" dxfId="4035" priority="12386">
      <formula>$Z39="Gráfico 11"</formula>
    </cfRule>
    <cfRule type="expression" dxfId="4034" priority="12387">
      <formula>$Z39="Gráfico 9"</formula>
    </cfRule>
    <cfRule type="expression" dxfId="4033" priority="12388">
      <formula>$Z39="Gráfico 8"</formula>
    </cfRule>
    <cfRule type="expression" dxfId="4032" priority="12389">
      <formula>$Z39="Gráfico 7"</formula>
    </cfRule>
    <cfRule type="expression" dxfId="4031" priority="12390">
      <formula>$Z39="Gráfico 6"</formula>
    </cfRule>
    <cfRule type="expression" dxfId="4030" priority="12391">
      <formula>$Z39="Gráfico 4"</formula>
    </cfRule>
    <cfRule type="expression" dxfId="4029" priority="12392">
      <formula>$Z39="Gráfico 3"</formula>
    </cfRule>
    <cfRule type="expression" dxfId="4028" priority="12393">
      <formula>$Z39="Gráfico 2"</formula>
    </cfRule>
    <cfRule type="expression" dxfId="4027" priority="12394">
      <formula>$Z39="Gráfico 1"</formula>
    </cfRule>
    <cfRule type="expression" dxfId="4026" priority="12395">
      <formula>$Z39="Gráfico 5"</formula>
    </cfRule>
  </conditionalFormatting>
  <conditionalFormatting sqref="M40">
    <cfRule type="expression" dxfId="4025" priority="12322">
      <formula>$Z40="Reporte 2"</formula>
    </cfRule>
    <cfRule type="expression" dxfId="4024" priority="12323">
      <formula>$Z40="Reporte 1"</formula>
    </cfRule>
    <cfRule type="expression" dxfId="4023" priority="12324">
      <formula>$Z40="Informe 10"</formula>
    </cfRule>
    <cfRule type="expression" dxfId="4022" priority="12325">
      <formula>$Z40="Informe 9"</formula>
    </cfRule>
    <cfRule type="expression" dxfId="4021" priority="12326">
      <formula>$Z40="Informe 8"</formula>
    </cfRule>
    <cfRule type="expression" dxfId="4020" priority="12327">
      <formula>$Z40="Informe 7"</formula>
    </cfRule>
    <cfRule type="expression" dxfId="4019" priority="12328">
      <formula>$Z40="Informe 6"</formula>
    </cfRule>
    <cfRule type="expression" dxfId="4018" priority="12329">
      <formula>$Z40="Informe 5"</formula>
    </cfRule>
    <cfRule type="expression" dxfId="4017" priority="12330">
      <formula>$Z40="Informe 4"</formula>
    </cfRule>
    <cfRule type="expression" dxfId="4016" priority="12331">
      <formula>$Z40="Informe 3"</formula>
    </cfRule>
    <cfRule type="expression" dxfId="4015" priority="12332">
      <formula>$Z40="Informe 2"</formula>
    </cfRule>
    <cfRule type="expression" dxfId="4014" priority="12333">
      <formula>$Z40="Informe 1"</formula>
    </cfRule>
    <cfRule type="expression" dxfId="4013" priority="12334">
      <formula>$Z40="Gráfico 10"</formula>
    </cfRule>
    <cfRule type="expression" dxfId="4012" priority="12335">
      <formula>$Z40="Gráfico 25"</formula>
    </cfRule>
    <cfRule type="expression" dxfId="4011" priority="12336">
      <formula>$Z40="Gráfico 24"</formula>
    </cfRule>
    <cfRule type="expression" dxfId="4010" priority="12337">
      <formula>$Z40="Gráfico 23"</formula>
    </cfRule>
    <cfRule type="expression" dxfId="4009" priority="12338">
      <formula>$Z40="Gráfico 22"</formula>
    </cfRule>
    <cfRule type="expression" dxfId="4008" priority="12339">
      <formula>$Z40="Gráfico 21"</formula>
    </cfRule>
    <cfRule type="expression" dxfId="4007" priority="12340">
      <formula>$Z40="Gráfico 20"</formula>
    </cfRule>
    <cfRule type="expression" dxfId="4006" priority="12341">
      <formula>$Z40="Gráfico 18"</formula>
    </cfRule>
    <cfRule type="expression" dxfId="4005" priority="12342">
      <formula>$Z40="Gráfico 19"</formula>
    </cfRule>
    <cfRule type="expression" dxfId="4004" priority="12343">
      <formula>$Z40="Gráfico 17"</formula>
    </cfRule>
    <cfRule type="expression" dxfId="4003" priority="12344">
      <formula>$Z40="Gráfico 16"</formula>
    </cfRule>
    <cfRule type="expression" dxfId="4002" priority="12345">
      <formula>$Z40="Gráfico 15"</formula>
    </cfRule>
    <cfRule type="expression" dxfId="4001" priority="12346">
      <formula>$Z40="Gráfico 14"</formula>
    </cfRule>
    <cfRule type="expression" dxfId="4000" priority="12347">
      <formula>$Z40="Gráfico 12"</formula>
    </cfRule>
    <cfRule type="expression" dxfId="3999" priority="12348">
      <formula>$Z40="Gráfico 13"</formula>
    </cfRule>
    <cfRule type="expression" dxfId="3998" priority="12349">
      <formula>$Z40="Gráfico 11"</formula>
    </cfRule>
    <cfRule type="expression" dxfId="3997" priority="12350">
      <formula>$Z40="Gráfico 9"</formula>
    </cfRule>
    <cfRule type="expression" dxfId="3996" priority="12351">
      <formula>$Z40="Gráfico 8"</formula>
    </cfRule>
    <cfRule type="expression" dxfId="3995" priority="12352">
      <formula>$Z40="Gráfico 7"</formula>
    </cfRule>
    <cfRule type="expression" dxfId="3994" priority="12353">
      <formula>$Z40="Gráfico 6"</formula>
    </cfRule>
    <cfRule type="expression" dxfId="3993" priority="12354">
      <formula>$Z40="Gráfico 4"</formula>
    </cfRule>
    <cfRule type="expression" dxfId="3992" priority="12355">
      <formula>$Z40="Gráfico 3"</formula>
    </cfRule>
    <cfRule type="expression" dxfId="3991" priority="12356">
      <formula>$Z40="Gráfico 2"</formula>
    </cfRule>
    <cfRule type="expression" dxfId="3990" priority="12357">
      <formula>$Z40="Gráfico 1"</formula>
    </cfRule>
    <cfRule type="expression" dxfId="3989" priority="12358">
      <formula>$Z40="Gráfico 5"</formula>
    </cfRule>
  </conditionalFormatting>
  <conditionalFormatting sqref="M41">
    <cfRule type="expression" dxfId="3988" priority="12285">
      <formula>$Z41="Reporte 2"</formula>
    </cfRule>
    <cfRule type="expression" dxfId="3987" priority="12286">
      <formula>$Z41="Reporte 1"</formula>
    </cfRule>
    <cfRule type="expression" dxfId="3986" priority="12287">
      <formula>$Z41="Informe 10"</formula>
    </cfRule>
    <cfRule type="expression" dxfId="3985" priority="12288">
      <formula>$Z41="Informe 9"</formula>
    </cfRule>
    <cfRule type="expression" dxfId="3984" priority="12289">
      <formula>$Z41="Informe 8"</formula>
    </cfRule>
    <cfRule type="expression" dxfId="3983" priority="12290">
      <formula>$Z41="Informe 7"</formula>
    </cfRule>
    <cfRule type="expression" dxfId="3982" priority="12291">
      <formula>$Z41="Informe 6"</formula>
    </cfRule>
    <cfRule type="expression" dxfId="3981" priority="12292">
      <formula>$Z41="Informe 5"</formula>
    </cfRule>
    <cfRule type="expression" dxfId="3980" priority="12293">
      <formula>$Z41="Informe 4"</formula>
    </cfRule>
    <cfRule type="expression" dxfId="3979" priority="12294">
      <formula>$Z41="Informe 3"</formula>
    </cfRule>
    <cfRule type="expression" dxfId="3978" priority="12295">
      <formula>$Z41="Informe 2"</formula>
    </cfRule>
    <cfRule type="expression" dxfId="3977" priority="12296">
      <formula>$Z41="Informe 1"</formula>
    </cfRule>
    <cfRule type="expression" dxfId="3976" priority="12297">
      <formula>$Z41="Gráfico 10"</formula>
    </cfRule>
    <cfRule type="expression" dxfId="3975" priority="12298">
      <formula>$Z41="Gráfico 25"</formula>
    </cfRule>
    <cfRule type="expression" dxfId="3974" priority="12299">
      <formula>$Z41="Gráfico 24"</formula>
    </cfRule>
    <cfRule type="expression" dxfId="3973" priority="12300">
      <formula>$Z41="Gráfico 23"</formula>
    </cfRule>
    <cfRule type="expression" dxfId="3972" priority="12301">
      <formula>$Z41="Gráfico 22"</formula>
    </cfRule>
    <cfRule type="expression" dxfId="3971" priority="12302">
      <formula>$Z41="Gráfico 21"</formula>
    </cfRule>
    <cfRule type="expression" dxfId="3970" priority="12303">
      <formula>$Z41="Gráfico 20"</formula>
    </cfRule>
    <cfRule type="expression" dxfId="3969" priority="12304">
      <formula>$Z41="Gráfico 18"</formula>
    </cfRule>
    <cfRule type="expression" dxfId="3968" priority="12305">
      <formula>$Z41="Gráfico 19"</formula>
    </cfRule>
    <cfRule type="expression" dxfId="3967" priority="12306">
      <formula>$Z41="Gráfico 17"</formula>
    </cfRule>
    <cfRule type="expression" dxfId="3966" priority="12307">
      <formula>$Z41="Gráfico 16"</formula>
    </cfRule>
    <cfRule type="expression" dxfId="3965" priority="12308">
      <formula>$Z41="Gráfico 15"</formula>
    </cfRule>
    <cfRule type="expression" dxfId="3964" priority="12309">
      <formula>$Z41="Gráfico 14"</formula>
    </cfRule>
    <cfRule type="expression" dxfId="3963" priority="12310">
      <formula>$Z41="Gráfico 12"</formula>
    </cfRule>
    <cfRule type="expression" dxfId="3962" priority="12311">
      <formula>$Z41="Gráfico 13"</formula>
    </cfRule>
    <cfRule type="expression" dxfId="3961" priority="12312">
      <formula>$Z41="Gráfico 11"</formula>
    </cfRule>
    <cfRule type="expression" dxfId="3960" priority="12313">
      <formula>$Z41="Gráfico 9"</formula>
    </cfRule>
    <cfRule type="expression" dxfId="3959" priority="12314">
      <formula>$Z41="Gráfico 8"</formula>
    </cfRule>
    <cfRule type="expression" dxfId="3958" priority="12315">
      <formula>$Z41="Gráfico 7"</formula>
    </cfRule>
    <cfRule type="expression" dxfId="3957" priority="12316">
      <formula>$Z41="Gráfico 6"</formula>
    </cfRule>
    <cfRule type="expression" dxfId="3956" priority="12317">
      <formula>$Z41="Gráfico 4"</formula>
    </cfRule>
    <cfRule type="expression" dxfId="3955" priority="12318">
      <formula>$Z41="Gráfico 3"</formula>
    </cfRule>
    <cfRule type="expression" dxfId="3954" priority="12319">
      <formula>$Z41="Gráfico 2"</formula>
    </cfRule>
    <cfRule type="expression" dxfId="3953" priority="12320">
      <formula>$Z41="Gráfico 1"</formula>
    </cfRule>
    <cfRule type="expression" dxfId="3952" priority="12321">
      <formula>$Z41="Gráfico 5"</formula>
    </cfRule>
  </conditionalFormatting>
  <conditionalFormatting sqref="M42">
    <cfRule type="expression" dxfId="3951" priority="12248">
      <formula>$Z42="Reporte 2"</formula>
    </cfRule>
    <cfRule type="expression" dxfId="3950" priority="12249">
      <formula>$Z42="Reporte 1"</formula>
    </cfRule>
    <cfRule type="expression" dxfId="3949" priority="12250">
      <formula>$Z42="Informe 10"</formula>
    </cfRule>
    <cfRule type="expression" dxfId="3948" priority="12251">
      <formula>$Z42="Informe 9"</formula>
    </cfRule>
    <cfRule type="expression" dxfId="3947" priority="12252">
      <formula>$Z42="Informe 8"</formula>
    </cfRule>
    <cfRule type="expression" dxfId="3946" priority="12253">
      <formula>$Z42="Informe 7"</formula>
    </cfRule>
    <cfRule type="expression" dxfId="3945" priority="12254">
      <formula>$Z42="Informe 6"</formula>
    </cfRule>
    <cfRule type="expression" dxfId="3944" priority="12255">
      <formula>$Z42="Informe 5"</formula>
    </cfRule>
    <cfRule type="expression" dxfId="3943" priority="12256">
      <formula>$Z42="Informe 4"</formula>
    </cfRule>
    <cfRule type="expression" dxfId="3942" priority="12257">
      <formula>$Z42="Informe 3"</formula>
    </cfRule>
    <cfRule type="expression" dxfId="3941" priority="12258">
      <formula>$Z42="Informe 2"</formula>
    </cfRule>
    <cfRule type="expression" dxfId="3940" priority="12259">
      <formula>$Z42="Informe 1"</formula>
    </cfRule>
    <cfRule type="expression" dxfId="3939" priority="12260">
      <formula>$Z42="Gráfico 10"</formula>
    </cfRule>
    <cfRule type="expression" dxfId="3938" priority="12261">
      <formula>$Z42="Gráfico 25"</formula>
    </cfRule>
    <cfRule type="expression" dxfId="3937" priority="12262">
      <formula>$Z42="Gráfico 24"</formula>
    </cfRule>
    <cfRule type="expression" dxfId="3936" priority="12263">
      <formula>$Z42="Gráfico 23"</formula>
    </cfRule>
    <cfRule type="expression" dxfId="3935" priority="12264">
      <formula>$Z42="Gráfico 22"</formula>
    </cfRule>
    <cfRule type="expression" dxfId="3934" priority="12265">
      <formula>$Z42="Gráfico 21"</formula>
    </cfRule>
    <cfRule type="expression" dxfId="3933" priority="12266">
      <formula>$Z42="Gráfico 20"</formula>
    </cfRule>
    <cfRule type="expression" dxfId="3932" priority="12267">
      <formula>$Z42="Gráfico 18"</formula>
    </cfRule>
    <cfRule type="expression" dxfId="3931" priority="12268">
      <formula>$Z42="Gráfico 19"</formula>
    </cfRule>
    <cfRule type="expression" dxfId="3930" priority="12269">
      <formula>$Z42="Gráfico 17"</formula>
    </cfRule>
    <cfRule type="expression" dxfId="3929" priority="12270">
      <formula>$Z42="Gráfico 16"</formula>
    </cfRule>
    <cfRule type="expression" dxfId="3928" priority="12271">
      <formula>$Z42="Gráfico 15"</formula>
    </cfRule>
    <cfRule type="expression" dxfId="3927" priority="12272">
      <formula>$Z42="Gráfico 14"</formula>
    </cfRule>
    <cfRule type="expression" dxfId="3926" priority="12273">
      <formula>$Z42="Gráfico 12"</formula>
    </cfRule>
    <cfRule type="expression" dxfId="3925" priority="12274">
      <formula>$Z42="Gráfico 13"</formula>
    </cfRule>
    <cfRule type="expression" dxfId="3924" priority="12275">
      <formula>$Z42="Gráfico 11"</formula>
    </cfRule>
    <cfRule type="expression" dxfId="3923" priority="12276">
      <formula>$Z42="Gráfico 9"</formula>
    </cfRule>
    <cfRule type="expression" dxfId="3922" priority="12277">
      <formula>$Z42="Gráfico 8"</formula>
    </cfRule>
    <cfRule type="expression" dxfId="3921" priority="12278">
      <formula>$Z42="Gráfico 7"</formula>
    </cfRule>
    <cfRule type="expression" dxfId="3920" priority="12279">
      <formula>$Z42="Gráfico 6"</formula>
    </cfRule>
    <cfRule type="expression" dxfId="3919" priority="12280">
      <formula>$Z42="Gráfico 4"</formula>
    </cfRule>
    <cfRule type="expression" dxfId="3918" priority="12281">
      <formula>$Z42="Gráfico 3"</formula>
    </cfRule>
    <cfRule type="expression" dxfId="3917" priority="12282">
      <formula>$Z42="Gráfico 2"</formula>
    </cfRule>
    <cfRule type="expression" dxfId="3916" priority="12283">
      <formula>$Z42="Gráfico 1"</formula>
    </cfRule>
    <cfRule type="expression" dxfId="3915" priority="12284">
      <formula>$Z42="Gráfico 5"</formula>
    </cfRule>
  </conditionalFormatting>
  <conditionalFormatting sqref="M43">
    <cfRule type="expression" dxfId="3914" priority="12211">
      <formula>$Z43="Reporte 2"</formula>
    </cfRule>
    <cfRule type="expression" dxfId="3913" priority="12212">
      <formula>$Z43="Reporte 1"</formula>
    </cfRule>
    <cfRule type="expression" dxfId="3912" priority="12213">
      <formula>$Z43="Informe 10"</formula>
    </cfRule>
    <cfRule type="expression" dxfId="3911" priority="12214">
      <formula>$Z43="Informe 9"</formula>
    </cfRule>
    <cfRule type="expression" dxfId="3910" priority="12215">
      <formula>$Z43="Informe 8"</formula>
    </cfRule>
    <cfRule type="expression" dxfId="3909" priority="12216">
      <formula>$Z43="Informe 7"</formula>
    </cfRule>
    <cfRule type="expression" dxfId="3908" priority="12217">
      <formula>$Z43="Informe 6"</formula>
    </cfRule>
    <cfRule type="expression" dxfId="3907" priority="12218">
      <formula>$Z43="Informe 5"</formula>
    </cfRule>
    <cfRule type="expression" dxfId="3906" priority="12219">
      <formula>$Z43="Informe 4"</formula>
    </cfRule>
    <cfRule type="expression" dxfId="3905" priority="12220">
      <formula>$Z43="Informe 3"</formula>
    </cfRule>
    <cfRule type="expression" dxfId="3904" priority="12221">
      <formula>$Z43="Informe 2"</formula>
    </cfRule>
    <cfRule type="expression" dxfId="3903" priority="12222">
      <formula>$Z43="Informe 1"</formula>
    </cfRule>
    <cfRule type="expression" dxfId="3902" priority="12223">
      <formula>$Z43="Gráfico 10"</formula>
    </cfRule>
    <cfRule type="expression" dxfId="3901" priority="12224">
      <formula>$Z43="Gráfico 25"</formula>
    </cfRule>
    <cfRule type="expression" dxfId="3900" priority="12225">
      <formula>$Z43="Gráfico 24"</formula>
    </cfRule>
    <cfRule type="expression" dxfId="3899" priority="12226">
      <formula>$Z43="Gráfico 23"</formula>
    </cfRule>
    <cfRule type="expression" dxfId="3898" priority="12227">
      <formula>$Z43="Gráfico 22"</formula>
    </cfRule>
    <cfRule type="expression" dxfId="3897" priority="12228">
      <formula>$Z43="Gráfico 21"</formula>
    </cfRule>
    <cfRule type="expression" dxfId="3896" priority="12229">
      <formula>$Z43="Gráfico 20"</formula>
    </cfRule>
    <cfRule type="expression" dxfId="3895" priority="12230">
      <formula>$Z43="Gráfico 18"</formula>
    </cfRule>
    <cfRule type="expression" dxfId="3894" priority="12231">
      <formula>$Z43="Gráfico 19"</formula>
    </cfRule>
    <cfRule type="expression" dxfId="3893" priority="12232">
      <formula>$Z43="Gráfico 17"</formula>
    </cfRule>
    <cfRule type="expression" dxfId="3892" priority="12233">
      <formula>$Z43="Gráfico 16"</formula>
    </cfRule>
    <cfRule type="expression" dxfId="3891" priority="12234">
      <formula>$Z43="Gráfico 15"</formula>
    </cfRule>
    <cfRule type="expression" dxfId="3890" priority="12235">
      <formula>$Z43="Gráfico 14"</formula>
    </cfRule>
    <cfRule type="expression" dxfId="3889" priority="12236">
      <formula>$Z43="Gráfico 12"</formula>
    </cfRule>
    <cfRule type="expression" dxfId="3888" priority="12237">
      <formula>$Z43="Gráfico 13"</formula>
    </cfRule>
    <cfRule type="expression" dxfId="3887" priority="12238">
      <formula>$Z43="Gráfico 11"</formula>
    </cfRule>
    <cfRule type="expression" dxfId="3886" priority="12239">
      <formula>$Z43="Gráfico 9"</formula>
    </cfRule>
    <cfRule type="expression" dxfId="3885" priority="12240">
      <formula>$Z43="Gráfico 8"</formula>
    </cfRule>
    <cfRule type="expression" dxfId="3884" priority="12241">
      <formula>$Z43="Gráfico 7"</formula>
    </cfRule>
    <cfRule type="expression" dxfId="3883" priority="12242">
      <formula>$Z43="Gráfico 6"</formula>
    </cfRule>
    <cfRule type="expression" dxfId="3882" priority="12243">
      <formula>$Z43="Gráfico 4"</formula>
    </cfRule>
    <cfRule type="expression" dxfId="3881" priority="12244">
      <formula>$Z43="Gráfico 3"</formula>
    </cfRule>
    <cfRule type="expression" dxfId="3880" priority="12245">
      <formula>$Z43="Gráfico 2"</formula>
    </cfRule>
    <cfRule type="expression" dxfId="3879" priority="12246">
      <formula>$Z43="Gráfico 1"</formula>
    </cfRule>
    <cfRule type="expression" dxfId="3878" priority="12247">
      <formula>$Z43="Gráfico 5"</formula>
    </cfRule>
  </conditionalFormatting>
  <conditionalFormatting sqref="M44">
    <cfRule type="expression" dxfId="3877" priority="12174">
      <formula>$Z44="Reporte 2"</formula>
    </cfRule>
    <cfRule type="expression" dxfId="3876" priority="12175">
      <formula>$Z44="Reporte 1"</formula>
    </cfRule>
    <cfRule type="expression" dxfId="3875" priority="12176">
      <formula>$Z44="Informe 10"</formula>
    </cfRule>
    <cfRule type="expression" dxfId="3874" priority="12177">
      <formula>$Z44="Informe 9"</formula>
    </cfRule>
    <cfRule type="expression" dxfId="3873" priority="12178">
      <formula>$Z44="Informe 8"</formula>
    </cfRule>
    <cfRule type="expression" dxfId="3872" priority="12179">
      <formula>$Z44="Informe 7"</formula>
    </cfRule>
    <cfRule type="expression" dxfId="3871" priority="12180">
      <formula>$Z44="Informe 6"</formula>
    </cfRule>
    <cfRule type="expression" dxfId="3870" priority="12181">
      <formula>$Z44="Informe 5"</formula>
    </cfRule>
    <cfRule type="expression" dxfId="3869" priority="12182">
      <formula>$Z44="Informe 4"</formula>
    </cfRule>
    <cfRule type="expression" dxfId="3868" priority="12183">
      <formula>$Z44="Informe 3"</formula>
    </cfRule>
    <cfRule type="expression" dxfId="3867" priority="12184">
      <formula>$Z44="Informe 2"</formula>
    </cfRule>
    <cfRule type="expression" dxfId="3866" priority="12185">
      <formula>$Z44="Informe 1"</formula>
    </cfRule>
    <cfRule type="expression" dxfId="3865" priority="12186">
      <formula>$Z44="Gráfico 10"</formula>
    </cfRule>
    <cfRule type="expression" dxfId="3864" priority="12187">
      <formula>$Z44="Gráfico 25"</formula>
    </cfRule>
    <cfRule type="expression" dxfId="3863" priority="12188">
      <formula>$Z44="Gráfico 24"</formula>
    </cfRule>
    <cfRule type="expression" dxfId="3862" priority="12189">
      <formula>$Z44="Gráfico 23"</formula>
    </cfRule>
    <cfRule type="expression" dxfId="3861" priority="12190">
      <formula>$Z44="Gráfico 22"</formula>
    </cfRule>
    <cfRule type="expression" dxfId="3860" priority="12191">
      <formula>$Z44="Gráfico 21"</formula>
    </cfRule>
    <cfRule type="expression" dxfId="3859" priority="12192">
      <formula>$Z44="Gráfico 20"</formula>
    </cfRule>
    <cfRule type="expression" dxfId="3858" priority="12193">
      <formula>$Z44="Gráfico 18"</formula>
    </cfRule>
    <cfRule type="expression" dxfId="3857" priority="12194">
      <formula>$Z44="Gráfico 19"</formula>
    </cfRule>
    <cfRule type="expression" dxfId="3856" priority="12195">
      <formula>$Z44="Gráfico 17"</formula>
    </cfRule>
    <cfRule type="expression" dxfId="3855" priority="12196">
      <formula>$Z44="Gráfico 16"</formula>
    </cfRule>
    <cfRule type="expression" dxfId="3854" priority="12197">
      <formula>$Z44="Gráfico 15"</formula>
    </cfRule>
    <cfRule type="expression" dxfId="3853" priority="12198">
      <formula>$Z44="Gráfico 14"</formula>
    </cfRule>
    <cfRule type="expression" dxfId="3852" priority="12199">
      <formula>$Z44="Gráfico 12"</formula>
    </cfRule>
    <cfRule type="expression" dxfId="3851" priority="12200">
      <formula>$Z44="Gráfico 13"</formula>
    </cfRule>
    <cfRule type="expression" dxfId="3850" priority="12201">
      <formula>$Z44="Gráfico 11"</formula>
    </cfRule>
    <cfRule type="expression" dxfId="3849" priority="12202">
      <formula>$Z44="Gráfico 9"</formula>
    </cfRule>
    <cfRule type="expression" dxfId="3848" priority="12203">
      <formula>$Z44="Gráfico 8"</formula>
    </cfRule>
    <cfRule type="expression" dxfId="3847" priority="12204">
      <formula>$Z44="Gráfico 7"</formula>
    </cfRule>
    <cfRule type="expression" dxfId="3846" priority="12205">
      <formula>$Z44="Gráfico 6"</formula>
    </cfRule>
    <cfRule type="expression" dxfId="3845" priority="12206">
      <formula>$Z44="Gráfico 4"</formula>
    </cfRule>
    <cfRule type="expression" dxfId="3844" priority="12207">
      <formula>$Z44="Gráfico 3"</formula>
    </cfRule>
    <cfRule type="expression" dxfId="3843" priority="12208">
      <formula>$Z44="Gráfico 2"</formula>
    </cfRule>
    <cfRule type="expression" dxfId="3842" priority="12209">
      <formula>$Z44="Gráfico 1"</formula>
    </cfRule>
    <cfRule type="expression" dxfId="3841" priority="12210">
      <formula>$Z44="Gráfico 5"</formula>
    </cfRule>
  </conditionalFormatting>
  <conditionalFormatting sqref="M45">
    <cfRule type="expression" dxfId="3840" priority="12137">
      <formula>$Z45="Reporte 2"</formula>
    </cfRule>
    <cfRule type="expression" dxfId="3839" priority="12138">
      <formula>$Z45="Reporte 1"</formula>
    </cfRule>
    <cfRule type="expression" dxfId="3838" priority="12139">
      <formula>$Z45="Informe 10"</formula>
    </cfRule>
    <cfRule type="expression" dxfId="3837" priority="12140">
      <formula>$Z45="Informe 9"</formula>
    </cfRule>
    <cfRule type="expression" dxfId="3836" priority="12141">
      <formula>$Z45="Informe 8"</formula>
    </cfRule>
    <cfRule type="expression" dxfId="3835" priority="12142">
      <formula>$Z45="Informe 7"</formula>
    </cfRule>
    <cfRule type="expression" dxfId="3834" priority="12143">
      <formula>$Z45="Informe 6"</formula>
    </cfRule>
    <cfRule type="expression" dxfId="3833" priority="12144">
      <formula>$Z45="Informe 5"</formula>
    </cfRule>
    <cfRule type="expression" dxfId="3832" priority="12145">
      <formula>$Z45="Informe 4"</formula>
    </cfRule>
    <cfRule type="expression" dxfId="3831" priority="12146">
      <formula>$Z45="Informe 3"</formula>
    </cfRule>
    <cfRule type="expression" dxfId="3830" priority="12147">
      <formula>$Z45="Informe 2"</formula>
    </cfRule>
    <cfRule type="expression" dxfId="3829" priority="12148">
      <formula>$Z45="Informe 1"</formula>
    </cfRule>
    <cfRule type="expression" dxfId="3828" priority="12149">
      <formula>$Z45="Gráfico 10"</formula>
    </cfRule>
    <cfRule type="expression" dxfId="3827" priority="12150">
      <formula>$Z45="Gráfico 25"</formula>
    </cfRule>
    <cfRule type="expression" dxfId="3826" priority="12151">
      <formula>$Z45="Gráfico 24"</formula>
    </cfRule>
    <cfRule type="expression" dxfId="3825" priority="12152">
      <formula>$Z45="Gráfico 23"</formula>
    </cfRule>
    <cfRule type="expression" dxfId="3824" priority="12153">
      <formula>$Z45="Gráfico 22"</formula>
    </cfRule>
    <cfRule type="expression" dxfId="3823" priority="12154">
      <formula>$Z45="Gráfico 21"</formula>
    </cfRule>
    <cfRule type="expression" dxfId="3822" priority="12155">
      <formula>$Z45="Gráfico 20"</formula>
    </cfRule>
    <cfRule type="expression" dxfId="3821" priority="12156">
      <formula>$Z45="Gráfico 18"</formula>
    </cfRule>
    <cfRule type="expression" dxfId="3820" priority="12157">
      <formula>$Z45="Gráfico 19"</formula>
    </cfRule>
    <cfRule type="expression" dxfId="3819" priority="12158">
      <formula>$Z45="Gráfico 17"</formula>
    </cfRule>
    <cfRule type="expression" dxfId="3818" priority="12159">
      <formula>$Z45="Gráfico 16"</formula>
    </cfRule>
    <cfRule type="expression" dxfId="3817" priority="12160">
      <formula>$Z45="Gráfico 15"</formula>
    </cfRule>
    <cfRule type="expression" dxfId="3816" priority="12161">
      <formula>$Z45="Gráfico 14"</formula>
    </cfRule>
    <cfRule type="expression" dxfId="3815" priority="12162">
      <formula>$Z45="Gráfico 12"</formula>
    </cfRule>
    <cfRule type="expression" dxfId="3814" priority="12163">
      <formula>$Z45="Gráfico 13"</formula>
    </cfRule>
    <cfRule type="expression" dxfId="3813" priority="12164">
      <formula>$Z45="Gráfico 11"</formula>
    </cfRule>
    <cfRule type="expression" dxfId="3812" priority="12165">
      <formula>$Z45="Gráfico 9"</formula>
    </cfRule>
    <cfRule type="expression" dxfId="3811" priority="12166">
      <formula>$Z45="Gráfico 8"</formula>
    </cfRule>
    <cfRule type="expression" dxfId="3810" priority="12167">
      <formula>$Z45="Gráfico 7"</formula>
    </cfRule>
    <cfRule type="expression" dxfId="3809" priority="12168">
      <formula>$Z45="Gráfico 6"</formula>
    </cfRule>
    <cfRule type="expression" dxfId="3808" priority="12169">
      <formula>$Z45="Gráfico 4"</formula>
    </cfRule>
    <cfRule type="expression" dxfId="3807" priority="12170">
      <formula>$Z45="Gráfico 3"</formula>
    </cfRule>
    <cfRule type="expression" dxfId="3806" priority="12171">
      <formula>$Z45="Gráfico 2"</formula>
    </cfRule>
    <cfRule type="expression" dxfId="3805" priority="12172">
      <formula>$Z45="Gráfico 1"</formula>
    </cfRule>
    <cfRule type="expression" dxfId="3804" priority="12173">
      <formula>$Z45="Gráfico 5"</formula>
    </cfRule>
  </conditionalFormatting>
  <conditionalFormatting sqref="M46">
    <cfRule type="expression" dxfId="3803" priority="12100">
      <formula>$Z46="Reporte 2"</formula>
    </cfRule>
    <cfRule type="expression" dxfId="3802" priority="12101">
      <formula>$Z46="Reporte 1"</formula>
    </cfRule>
    <cfRule type="expression" dxfId="3801" priority="12102">
      <formula>$Z46="Informe 10"</formula>
    </cfRule>
    <cfRule type="expression" dxfId="3800" priority="12103">
      <formula>$Z46="Informe 9"</formula>
    </cfRule>
    <cfRule type="expression" dxfId="3799" priority="12104">
      <formula>$Z46="Informe 8"</formula>
    </cfRule>
    <cfRule type="expression" dxfId="3798" priority="12105">
      <formula>$Z46="Informe 7"</formula>
    </cfRule>
    <cfRule type="expression" dxfId="3797" priority="12106">
      <formula>$Z46="Informe 6"</formula>
    </cfRule>
    <cfRule type="expression" dxfId="3796" priority="12107">
      <formula>$Z46="Informe 5"</formula>
    </cfRule>
    <cfRule type="expression" dxfId="3795" priority="12108">
      <formula>$Z46="Informe 4"</formula>
    </cfRule>
    <cfRule type="expression" dxfId="3794" priority="12109">
      <formula>$Z46="Informe 3"</formula>
    </cfRule>
    <cfRule type="expression" dxfId="3793" priority="12110">
      <formula>$Z46="Informe 2"</formula>
    </cfRule>
    <cfRule type="expression" dxfId="3792" priority="12111">
      <formula>$Z46="Informe 1"</formula>
    </cfRule>
    <cfRule type="expression" dxfId="3791" priority="12112">
      <formula>$Z46="Gráfico 10"</formula>
    </cfRule>
    <cfRule type="expression" dxfId="3790" priority="12113">
      <formula>$Z46="Gráfico 25"</formula>
    </cfRule>
    <cfRule type="expression" dxfId="3789" priority="12114">
      <formula>$Z46="Gráfico 24"</formula>
    </cfRule>
    <cfRule type="expression" dxfId="3788" priority="12115">
      <formula>$Z46="Gráfico 23"</formula>
    </cfRule>
    <cfRule type="expression" dxfId="3787" priority="12116">
      <formula>$Z46="Gráfico 22"</formula>
    </cfRule>
    <cfRule type="expression" dxfId="3786" priority="12117">
      <formula>$Z46="Gráfico 21"</formula>
    </cfRule>
    <cfRule type="expression" dxfId="3785" priority="12118">
      <formula>$Z46="Gráfico 20"</formula>
    </cfRule>
    <cfRule type="expression" dxfId="3784" priority="12119">
      <formula>$Z46="Gráfico 18"</formula>
    </cfRule>
    <cfRule type="expression" dxfId="3783" priority="12120">
      <formula>$Z46="Gráfico 19"</formula>
    </cfRule>
    <cfRule type="expression" dxfId="3782" priority="12121">
      <formula>$Z46="Gráfico 17"</formula>
    </cfRule>
    <cfRule type="expression" dxfId="3781" priority="12122">
      <formula>$Z46="Gráfico 16"</formula>
    </cfRule>
    <cfRule type="expression" dxfId="3780" priority="12123">
      <formula>$Z46="Gráfico 15"</formula>
    </cfRule>
    <cfRule type="expression" dxfId="3779" priority="12124">
      <formula>$Z46="Gráfico 14"</formula>
    </cfRule>
    <cfRule type="expression" dxfId="3778" priority="12125">
      <formula>$Z46="Gráfico 12"</formula>
    </cfRule>
    <cfRule type="expression" dxfId="3777" priority="12126">
      <formula>$Z46="Gráfico 13"</formula>
    </cfRule>
    <cfRule type="expression" dxfId="3776" priority="12127">
      <formula>$Z46="Gráfico 11"</formula>
    </cfRule>
    <cfRule type="expression" dxfId="3775" priority="12128">
      <formula>$Z46="Gráfico 9"</formula>
    </cfRule>
    <cfRule type="expression" dxfId="3774" priority="12129">
      <formula>$Z46="Gráfico 8"</formula>
    </cfRule>
    <cfRule type="expression" dxfId="3773" priority="12130">
      <formula>$Z46="Gráfico 7"</formula>
    </cfRule>
    <cfRule type="expression" dxfId="3772" priority="12131">
      <formula>$Z46="Gráfico 6"</formula>
    </cfRule>
    <cfRule type="expression" dxfId="3771" priority="12132">
      <formula>$Z46="Gráfico 4"</formula>
    </cfRule>
    <cfRule type="expression" dxfId="3770" priority="12133">
      <formula>$Z46="Gráfico 3"</formula>
    </cfRule>
    <cfRule type="expression" dxfId="3769" priority="12134">
      <formula>$Z46="Gráfico 2"</formula>
    </cfRule>
    <cfRule type="expression" dxfId="3768" priority="12135">
      <formula>$Z46="Gráfico 1"</formula>
    </cfRule>
    <cfRule type="expression" dxfId="3767" priority="12136">
      <formula>$Z46="Gráfico 5"</formula>
    </cfRule>
  </conditionalFormatting>
  <conditionalFormatting sqref="M47">
    <cfRule type="expression" dxfId="3766" priority="12063">
      <formula>$Z47="Reporte 2"</formula>
    </cfRule>
    <cfRule type="expression" dxfId="3765" priority="12064">
      <formula>$Z47="Reporte 1"</formula>
    </cfRule>
    <cfRule type="expression" dxfId="3764" priority="12065">
      <formula>$Z47="Informe 10"</formula>
    </cfRule>
    <cfRule type="expression" dxfId="3763" priority="12066">
      <formula>$Z47="Informe 9"</formula>
    </cfRule>
    <cfRule type="expression" dxfId="3762" priority="12067">
      <formula>$Z47="Informe 8"</formula>
    </cfRule>
    <cfRule type="expression" dxfId="3761" priority="12068">
      <formula>$Z47="Informe 7"</formula>
    </cfRule>
    <cfRule type="expression" dxfId="3760" priority="12069">
      <formula>$Z47="Informe 6"</formula>
    </cfRule>
    <cfRule type="expression" dxfId="3759" priority="12070">
      <formula>$Z47="Informe 5"</formula>
    </cfRule>
    <cfRule type="expression" dxfId="3758" priority="12071">
      <formula>$Z47="Informe 4"</formula>
    </cfRule>
    <cfRule type="expression" dxfId="3757" priority="12072">
      <formula>$Z47="Informe 3"</formula>
    </cfRule>
    <cfRule type="expression" dxfId="3756" priority="12073">
      <formula>$Z47="Informe 2"</formula>
    </cfRule>
    <cfRule type="expression" dxfId="3755" priority="12074">
      <formula>$Z47="Informe 1"</formula>
    </cfRule>
    <cfRule type="expression" dxfId="3754" priority="12075">
      <formula>$Z47="Gráfico 10"</formula>
    </cfRule>
    <cfRule type="expression" dxfId="3753" priority="12076">
      <formula>$Z47="Gráfico 25"</formula>
    </cfRule>
    <cfRule type="expression" dxfId="3752" priority="12077">
      <formula>$Z47="Gráfico 24"</formula>
    </cfRule>
    <cfRule type="expression" dxfId="3751" priority="12078">
      <formula>$Z47="Gráfico 23"</formula>
    </cfRule>
    <cfRule type="expression" dxfId="3750" priority="12079">
      <formula>$Z47="Gráfico 22"</formula>
    </cfRule>
    <cfRule type="expression" dxfId="3749" priority="12080">
      <formula>$Z47="Gráfico 21"</formula>
    </cfRule>
    <cfRule type="expression" dxfId="3748" priority="12081">
      <formula>$Z47="Gráfico 20"</formula>
    </cfRule>
    <cfRule type="expression" dxfId="3747" priority="12082">
      <formula>$Z47="Gráfico 18"</formula>
    </cfRule>
    <cfRule type="expression" dxfId="3746" priority="12083">
      <formula>$Z47="Gráfico 19"</formula>
    </cfRule>
    <cfRule type="expression" dxfId="3745" priority="12084">
      <formula>$Z47="Gráfico 17"</formula>
    </cfRule>
    <cfRule type="expression" dxfId="3744" priority="12085">
      <formula>$Z47="Gráfico 16"</formula>
    </cfRule>
    <cfRule type="expression" dxfId="3743" priority="12086">
      <formula>$Z47="Gráfico 15"</formula>
    </cfRule>
    <cfRule type="expression" dxfId="3742" priority="12087">
      <formula>$Z47="Gráfico 14"</formula>
    </cfRule>
    <cfRule type="expression" dxfId="3741" priority="12088">
      <formula>$Z47="Gráfico 12"</formula>
    </cfRule>
    <cfRule type="expression" dxfId="3740" priority="12089">
      <formula>$Z47="Gráfico 13"</formula>
    </cfRule>
    <cfRule type="expression" dxfId="3739" priority="12090">
      <formula>$Z47="Gráfico 11"</formula>
    </cfRule>
    <cfRule type="expression" dxfId="3738" priority="12091">
      <formula>$Z47="Gráfico 9"</formula>
    </cfRule>
    <cfRule type="expression" dxfId="3737" priority="12092">
      <formula>$Z47="Gráfico 8"</formula>
    </cfRule>
    <cfRule type="expression" dxfId="3736" priority="12093">
      <formula>$Z47="Gráfico 7"</formula>
    </cfRule>
    <cfRule type="expression" dxfId="3735" priority="12094">
      <formula>$Z47="Gráfico 6"</formula>
    </cfRule>
    <cfRule type="expression" dxfId="3734" priority="12095">
      <formula>$Z47="Gráfico 4"</formula>
    </cfRule>
    <cfRule type="expression" dxfId="3733" priority="12096">
      <formula>$Z47="Gráfico 3"</formula>
    </cfRule>
    <cfRule type="expression" dxfId="3732" priority="12097">
      <formula>$Z47="Gráfico 2"</formula>
    </cfRule>
    <cfRule type="expression" dxfId="3731" priority="12098">
      <formula>$Z47="Gráfico 1"</formula>
    </cfRule>
    <cfRule type="expression" dxfId="3730" priority="12099">
      <formula>$Z47="Gráfico 5"</formula>
    </cfRule>
  </conditionalFormatting>
  <conditionalFormatting sqref="M48">
    <cfRule type="expression" dxfId="3729" priority="12026">
      <formula>$Z48="Reporte 2"</formula>
    </cfRule>
    <cfRule type="expression" dxfId="3728" priority="12027">
      <formula>$Z48="Reporte 1"</formula>
    </cfRule>
    <cfRule type="expression" dxfId="3727" priority="12028">
      <formula>$Z48="Informe 10"</formula>
    </cfRule>
    <cfRule type="expression" dxfId="3726" priority="12029">
      <formula>$Z48="Informe 9"</formula>
    </cfRule>
    <cfRule type="expression" dxfId="3725" priority="12030">
      <formula>$Z48="Informe 8"</formula>
    </cfRule>
    <cfRule type="expression" dxfId="3724" priority="12031">
      <formula>$Z48="Informe 7"</formula>
    </cfRule>
    <cfRule type="expression" dxfId="3723" priority="12032">
      <formula>$Z48="Informe 6"</formula>
    </cfRule>
    <cfRule type="expression" dxfId="3722" priority="12033">
      <formula>$Z48="Informe 5"</formula>
    </cfRule>
    <cfRule type="expression" dxfId="3721" priority="12034">
      <formula>$Z48="Informe 4"</formula>
    </cfRule>
    <cfRule type="expression" dxfId="3720" priority="12035">
      <formula>$Z48="Informe 3"</formula>
    </cfRule>
    <cfRule type="expression" dxfId="3719" priority="12036">
      <formula>$Z48="Informe 2"</formula>
    </cfRule>
    <cfRule type="expression" dxfId="3718" priority="12037">
      <formula>$Z48="Informe 1"</formula>
    </cfRule>
    <cfRule type="expression" dxfId="3717" priority="12038">
      <formula>$Z48="Gráfico 10"</formula>
    </cfRule>
    <cfRule type="expression" dxfId="3716" priority="12039">
      <formula>$Z48="Gráfico 25"</formula>
    </cfRule>
    <cfRule type="expression" dxfId="3715" priority="12040">
      <formula>$Z48="Gráfico 24"</formula>
    </cfRule>
    <cfRule type="expression" dxfId="3714" priority="12041">
      <formula>$Z48="Gráfico 23"</formula>
    </cfRule>
    <cfRule type="expression" dxfId="3713" priority="12042">
      <formula>$Z48="Gráfico 22"</formula>
    </cfRule>
    <cfRule type="expression" dxfId="3712" priority="12043">
      <formula>$Z48="Gráfico 21"</formula>
    </cfRule>
    <cfRule type="expression" dxfId="3711" priority="12044">
      <formula>$Z48="Gráfico 20"</formula>
    </cfRule>
    <cfRule type="expression" dxfId="3710" priority="12045">
      <formula>$Z48="Gráfico 18"</formula>
    </cfRule>
    <cfRule type="expression" dxfId="3709" priority="12046">
      <formula>$Z48="Gráfico 19"</formula>
    </cfRule>
    <cfRule type="expression" dxfId="3708" priority="12047">
      <formula>$Z48="Gráfico 17"</formula>
    </cfRule>
    <cfRule type="expression" dxfId="3707" priority="12048">
      <formula>$Z48="Gráfico 16"</formula>
    </cfRule>
    <cfRule type="expression" dxfId="3706" priority="12049">
      <formula>$Z48="Gráfico 15"</formula>
    </cfRule>
    <cfRule type="expression" dxfId="3705" priority="12050">
      <formula>$Z48="Gráfico 14"</formula>
    </cfRule>
    <cfRule type="expression" dxfId="3704" priority="12051">
      <formula>$Z48="Gráfico 12"</formula>
    </cfRule>
    <cfRule type="expression" dxfId="3703" priority="12052">
      <formula>$Z48="Gráfico 13"</formula>
    </cfRule>
    <cfRule type="expression" dxfId="3702" priority="12053">
      <formula>$Z48="Gráfico 11"</formula>
    </cfRule>
    <cfRule type="expression" dxfId="3701" priority="12054">
      <formula>$Z48="Gráfico 9"</formula>
    </cfRule>
    <cfRule type="expression" dxfId="3700" priority="12055">
      <formula>$Z48="Gráfico 8"</formula>
    </cfRule>
    <cfRule type="expression" dxfId="3699" priority="12056">
      <formula>$Z48="Gráfico 7"</formula>
    </cfRule>
    <cfRule type="expression" dxfId="3698" priority="12057">
      <formula>$Z48="Gráfico 6"</formula>
    </cfRule>
    <cfRule type="expression" dxfId="3697" priority="12058">
      <formula>$Z48="Gráfico 4"</formula>
    </cfRule>
    <cfRule type="expression" dxfId="3696" priority="12059">
      <formula>$Z48="Gráfico 3"</formula>
    </cfRule>
    <cfRule type="expression" dxfId="3695" priority="12060">
      <formula>$Z48="Gráfico 2"</formula>
    </cfRule>
    <cfRule type="expression" dxfId="3694" priority="12061">
      <formula>$Z48="Gráfico 1"</formula>
    </cfRule>
    <cfRule type="expression" dxfId="3693" priority="12062">
      <formula>$Z48="Gráfico 5"</formula>
    </cfRule>
  </conditionalFormatting>
  <conditionalFormatting sqref="M49">
    <cfRule type="expression" dxfId="3692" priority="11989">
      <formula>$Z49="Reporte 2"</formula>
    </cfRule>
    <cfRule type="expression" dxfId="3691" priority="11990">
      <formula>$Z49="Reporte 1"</formula>
    </cfRule>
    <cfRule type="expression" dxfId="3690" priority="11991">
      <formula>$Z49="Informe 10"</formula>
    </cfRule>
    <cfRule type="expression" dxfId="3689" priority="11992">
      <formula>$Z49="Informe 9"</formula>
    </cfRule>
    <cfRule type="expression" dxfId="3688" priority="11993">
      <formula>$Z49="Informe 8"</formula>
    </cfRule>
    <cfRule type="expression" dxfId="3687" priority="11994">
      <formula>$Z49="Informe 7"</formula>
    </cfRule>
    <cfRule type="expression" dxfId="3686" priority="11995">
      <formula>$Z49="Informe 6"</formula>
    </cfRule>
    <cfRule type="expression" dxfId="3685" priority="11996">
      <formula>$Z49="Informe 5"</formula>
    </cfRule>
    <cfRule type="expression" dxfId="3684" priority="11997">
      <formula>$Z49="Informe 4"</formula>
    </cfRule>
    <cfRule type="expression" dxfId="3683" priority="11998">
      <formula>$Z49="Informe 3"</formula>
    </cfRule>
    <cfRule type="expression" dxfId="3682" priority="11999">
      <formula>$Z49="Informe 2"</formula>
    </cfRule>
    <cfRule type="expression" dxfId="3681" priority="12000">
      <formula>$Z49="Informe 1"</formula>
    </cfRule>
    <cfRule type="expression" dxfId="3680" priority="12001">
      <formula>$Z49="Gráfico 10"</formula>
    </cfRule>
    <cfRule type="expression" dxfId="3679" priority="12002">
      <formula>$Z49="Gráfico 25"</formula>
    </cfRule>
    <cfRule type="expression" dxfId="3678" priority="12003">
      <formula>$Z49="Gráfico 24"</formula>
    </cfRule>
    <cfRule type="expression" dxfId="3677" priority="12004">
      <formula>$Z49="Gráfico 23"</formula>
    </cfRule>
    <cfRule type="expression" dxfId="3676" priority="12005">
      <formula>$Z49="Gráfico 22"</formula>
    </cfRule>
    <cfRule type="expression" dxfId="3675" priority="12006">
      <formula>$Z49="Gráfico 21"</formula>
    </cfRule>
    <cfRule type="expression" dxfId="3674" priority="12007">
      <formula>$Z49="Gráfico 20"</formula>
    </cfRule>
    <cfRule type="expression" dxfId="3673" priority="12008">
      <formula>$Z49="Gráfico 18"</formula>
    </cfRule>
    <cfRule type="expression" dxfId="3672" priority="12009">
      <formula>$Z49="Gráfico 19"</formula>
    </cfRule>
    <cfRule type="expression" dxfId="3671" priority="12010">
      <formula>$Z49="Gráfico 17"</formula>
    </cfRule>
    <cfRule type="expression" dxfId="3670" priority="12011">
      <formula>$Z49="Gráfico 16"</formula>
    </cfRule>
    <cfRule type="expression" dxfId="3669" priority="12012">
      <formula>$Z49="Gráfico 15"</formula>
    </cfRule>
    <cfRule type="expression" dxfId="3668" priority="12013">
      <formula>$Z49="Gráfico 14"</formula>
    </cfRule>
    <cfRule type="expression" dxfId="3667" priority="12014">
      <formula>$Z49="Gráfico 12"</formula>
    </cfRule>
    <cfRule type="expression" dxfId="3666" priority="12015">
      <formula>$Z49="Gráfico 13"</formula>
    </cfRule>
    <cfRule type="expression" dxfId="3665" priority="12016">
      <formula>$Z49="Gráfico 11"</formula>
    </cfRule>
    <cfRule type="expression" dxfId="3664" priority="12017">
      <formula>$Z49="Gráfico 9"</formula>
    </cfRule>
    <cfRule type="expression" dxfId="3663" priority="12018">
      <formula>$Z49="Gráfico 8"</formula>
    </cfRule>
    <cfRule type="expression" dxfId="3662" priority="12019">
      <formula>$Z49="Gráfico 7"</formula>
    </cfRule>
    <cfRule type="expression" dxfId="3661" priority="12020">
      <formula>$Z49="Gráfico 6"</formula>
    </cfRule>
    <cfRule type="expression" dxfId="3660" priority="12021">
      <formula>$Z49="Gráfico 4"</formula>
    </cfRule>
    <cfRule type="expression" dxfId="3659" priority="12022">
      <formula>$Z49="Gráfico 3"</formula>
    </cfRule>
    <cfRule type="expression" dxfId="3658" priority="12023">
      <formula>$Z49="Gráfico 2"</formula>
    </cfRule>
    <cfRule type="expression" dxfId="3657" priority="12024">
      <formula>$Z49="Gráfico 1"</formula>
    </cfRule>
    <cfRule type="expression" dxfId="3656" priority="12025">
      <formula>$Z49="Gráfico 5"</formula>
    </cfRule>
  </conditionalFormatting>
  <conditionalFormatting sqref="M50">
    <cfRule type="expression" dxfId="3655" priority="11952">
      <formula>$Z50="Reporte 2"</formula>
    </cfRule>
    <cfRule type="expression" dxfId="3654" priority="11953">
      <formula>$Z50="Reporte 1"</formula>
    </cfRule>
    <cfRule type="expression" dxfId="3653" priority="11954">
      <formula>$Z50="Informe 10"</formula>
    </cfRule>
    <cfRule type="expression" dxfId="3652" priority="11955">
      <formula>$Z50="Informe 9"</formula>
    </cfRule>
    <cfRule type="expression" dxfId="3651" priority="11956">
      <formula>$Z50="Informe 8"</formula>
    </cfRule>
    <cfRule type="expression" dxfId="3650" priority="11957">
      <formula>$Z50="Informe 7"</formula>
    </cfRule>
    <cfRule type="expression" dxfId="3649" priority="11958">
      <formula>$Z50="Informe 6"</formula>
    </cfRule>
    <cfRule type="expression" dxfId="3648" priority="11959">
      <formula>$Z50="Informe 5"</formula>
    </cfRule>
    <cfRule type="expression" dxfId="3647" priority="11960">
      <formula>$Z50="Informe 4"</formula>
    </cfRule>
    <cfRule type="expression" dxfId="3646" priority="11961">
      <formula>$Z50="Informe 3"</formula>
    </cfRule>
    <cfRule type="expression" dxfId="3645" priority="11962">
      <formula>$Z50="Informe 2"</formula>
    </cfRule>
    <cfRule type="expression" dxfId="3644" priority="11963">
      <formula>$Z50="Informe 1"</formula>
    </cfRule>
    <cfRule type="expression" dxfId="3643" priority="11964">
      <formula>$Z50="Gráfico 10"</formula>
    </cfRule>
    <cfRule type="expression" dxfId="3642" priority="11965">
      <formula>$Z50="Gráfico 25"</formula>
    </cfRule>
    <cfRule type="expression" dxfId="3641" priority="11966">
      <formula>$Z50="Gráfico 24"</formula>
    </cfRule>
    <cfRule type="expression" dxfId="3640" priority="11967">
      <formula>$Z50="Gráfico 23"</formula>
    </cfRule>
    <cfRule type="expression" dxfId="3639" priority="11968">
      <formula>$Z50="Gráfico 22"</formula>
    </cfRule>
    <cfRule type="expression" dxfId="3638" priority="11969">
      <formula>$Z50="Gráfico 21"</formula>
    </cfRule>
    <cfRule type="expression" dxfId="3637" priority="11970">
      <formula>$Z50="Gráfico 20"</formula>
    </cfRule>
    <cfRule type="expression" dxfId="3636" priority="11971">
      <formula>$Z50="Gráfico 18"</formula>
    </cfRule>
    <cfRule type="expression" dxfId="3635" priority="11972">
      <formula>$Z50="Gráfico 19"</formula>
    </cfRule>
    <cfRule type="expression" dxfId="3634" priority="11973">
      <formula>$Z50="Gráfico 17"</formula>
    </cfRule>
    <cfRule type="expression" dxfId="3633" priority="11974">
      <formula>$Z50="Gráfico 16"</formula>
    </cfRule>
    <cfRule type="expression" dxfId="3632" priority="11975">
      <formula>$Z50="Gráfico 15"</formula>
    </cfRule>
    <cfRule type="expression" dxfId="3631" priority="11976">
      <formula>$Z50="Gráfico 14"</formula>
    </cfRule>
    <cfRule type="expression" dxfId="3630" priority="11977">
      <formula>$Z50="Gráfico 12"</formula>
    </cfRule>
    <cfRule type="expression" dxfId="3629" priority="11978">
      <formula>$Z50="Gráfico 13"</formula>
    </cfRule>
    <cfRule type="expression" dxfId="3628" priority="11979">
      <formula>$Z50="Gráfico 11"</formula>
    </cfRule>
    <cfRule type="expression" dxfId="3627" priority="11980">
      <formula>$Z50="Gráfico 9"</formula>
    </cfRule>
    <cfRule type="expression" dxfId="3626" priority="11981">
      <formula>$Z50="Gráfico 8"</formula>
    </cfRule>
    <cfRule type="expression" dxfId="3625" priority="11982">
      <formula>$Z50="Gráfico 7"</formula>
    </cfRule>
    <cfRule type="expression" dxfId="3624" priority="11983">
      <formula>$Z50="Gráfico 6"</formula>
    </cfRule>
    <cfRule type="expression" dxfId="3623" priority="11984">
      <formula>$Z50="Gráfico 4"</formula>
    </cfRule>
    <cfRule type="expression" dxfId="3622" priority="11985">
      <formula>$Z50="Gráfico 3"</formula>
    </cfRule>
    <cfRule type="expression" dxfId="3621" priority="11986">
      <formula>$Z50="Gráfico 2"</formula>
    </cfRule>
    <cfRule type="expression" dxfId="3620" priority="11987">
      <formula>$Z50="Gráfico 1"</formula>
    </cfRule>
    <cfRule type="expression" dxfId="3619" priority="11988">
      <formula>$Z50="Gráfico 5"</formula>
    </cfRule>
  </conditionalFormatting>
  <conditionalFormatting sqref="M51">
    <cfRule type="expression" dxfId="3618" priority="11915">
      <formula>$Z51="Reporte 2"</formula>
    </cfRule>
    <cfRule type="expression" dxfId="3617" priority="11916">
      <formula>$Z51="Reporte 1"</formula>
    </cfRule>
    <cfRule type="expression" dxfId="3616" priority="11917">
      <formula>$Z51="Informe 10"</formula>
    </cfRule>
    <cfRule type="expression" dxfId="3615" priority="11918">
      <formula>$Z51="Informe 9"</formula>
    </cfRule>
    <cfRule type="expression" dxfId="3614" priority="11919">
      <formula>$Z51="Informe 8"</formula>
    </cfRule>
    <cfRule type="expression" dxfId="3613" priority="11920">
      <formula>$Z51="Informe 7"</formula>
    </cfRule>
    <cfRule type="expression" dxfId="3612" priority="11921">
      <formula>$Z51="Informe 6"</formula>
    </cfRule>
    <cfRule type="expression" dxfId="3611" priority="11922">
      <formula>$Z51="Informe 5"</formula>
    </cfRule>
    <cfRule type="expression" dxfId="3610" priority="11923">
      <formula>$Z51="Informe 4"</formula>
    </cfRule>
    <cfRule type="expression" dxfId="3609" priority="11924">
      <formula>$Z51="Informe 3"</formula>
    </cfRule>
    <cfRule type="expression" dxfId="3608" priority="11925">
      <formula>$Z51="Informe 2"</formula>
    </cfRule>
    <cfRule type="expression" dxfId="3607" priority="11926">
      <formula>$Z51="Informe 1"</formula>
    </cfRule>
    <cfRule type="expression" dxfId="3606" priority="11927">
      <formula>$Z51="Gráfico 10"</formula>
    </cfRule>
    <cfRule type="expression" dxfId="3605" priority="11928">
      <formula>$Z51="Gráfico 25"</formula>
    </cfRule>
    <cfRule type="expression" dxfId="3604" priority="11929">
      <formula>$Z51="Gráfico 24"</formula>
    </cfRule>
    <cfRule type="expression" dxfId="3603" priority="11930">
      <formula>$Z51="Gráfico 23"</formula>
    </cfRule>
    <cfRule type="expression" dxfId="3602" priority="11931">
      <formula>$Z51="Gráfico 22"</formula>
    </cfRule>
    <cfRule type="expression" dxfId="3601" priority="11932">
      <formula>$Z51="Gráfico 21"</formula>
    </cfRule>
    <cfRule type="expression" dxfId="3600" priority="11933">
      <formula>$Z51="Gráfico 20"</formula>
    </cfRule>
    <cfRule type="expression" dxfId="3599" priority="11934">
      <formula>$Z51="Gráfico 18"</formula>
    </cfRule>
    <cfRule type="expression" dxfId="3598" priority="11935">
      <formula>$Z51="Gráfico 19"</formula>
    </cfRule>
    <cfRule type="expression" dxfId="3597" priority="11936">
      <formula>$Z51="Gráfico 17"</formula>
    </cfRule>
    <cfRule type="expression" dxfId="3596" priority="11937">
      <formula>$Z51="Gráfico 16"</formula>
    </cfRule>
    <cfRule type="expression" dxfId="3595" priority="11938">
      <formula>$Z51="Gráfico 15"</formula>
    </cfRule>
    <cfRule type="expression" dxfId="3594" priority="11939">
      <formula>$Z51="Gráfico 14"</formula>
    </cfRule>
    <cfRule type="expression" dxfId="3593" priority="11940">
      <formula>$Z51="Gráfico 12"</formula>
    </cfRule>
    <cfRule type="expression" dxfId="3592" priority="11941">
      <formula>$Z51="Gráfico 13"</formula>
    </cfRule>
    <cfRule type="expression" dxfId="3591" priority="11942">
      <formula>$Z51="Gráfico 11"</formula>
    </cfRule>
    <cfRule type="expression" dxfId="3590" priority="11943">
      <formula>$Z51="Gráfico 9"</formula>
    </cfRule>
    <cfRule type="expression" dxfId="3589" priority="11944">
      <formula>$Z51="Gráfico 8"</formula>
    </cfRule>
    <cfRule type="expression" dxfId="3588" priority="11945">
      <formula>$Z51="Gráfico 7"</formula>
    </cfRule>
    <cfRule type="expression" dxfId="3587" priority="11946">
      <formula>$Z51="Gráfico 6"</formula>
    </cfRule>
    <cfRule type="expression" dxfId="3586" priority="11947">
      <formula>$Z51="Gráfico 4"</formula>
    </cfRule>
    <cfRule type="expression" dxfId="3585" priority="11948">
      <formula>$Z51="Gráfico 3"</formula>
    </cfRule>
    <cfRule type="expression" dxfId="3584" priority="11949">
      <formula>$Z51="Gráfico 2"</formula>
    </cfRule>
    <cfRule type="expression" dxfId="3583" priority="11950">
      <formula>$Z51="Gráfico 1"</formula>
    </cfRule>
    <cfRule type="expression" dxfId="3582" priority="11951">
      <formula>$Z51="Gráfico 5"</formula>
    </cfRule>
  </conditionalFormatting>
  <conditionalFormatting sqref="M52">
    <cfRule type="expression" dxfId="3581" priority="11878">
      <formula>$Z52="Reporte 2"</formula>
    </cfRule>
    <cfRule type="expression" dxfId="3580" priority="11879">
      <formula>$Z52="Reporte 1"</formula>
    </cfRule>
    <cfRule type="expression" dxfId="3579" priority="11880">
      <formula>$Z52="Informe 10"</formula>
    </cfRule>
    <cfRule type="expression" dxfId="3578" priority="11881">
      <formula>$Z52="Informe 9"</formula>
    </cfRule>
    <cfRule type="expression" dxfId="3577" priority="11882">
      <formula>$Z52="Informe 8"</formula>
    </cfRule>
    <cfRule type="expression" dxfId="3576" priority="11883">
      <formula>$Z52="Informe 7"</formula>
    </cfRule>
    <cfRule type="expression" dxfId="3575" priority="11884">
      <formula>$Z52="Informe 6"</formula>
    </cfRule>
    <cfRule type="expression" dxfId="3574" priority="11885">
      <formula>$Z52="Informe 5"</formula>
    </cfRule>
    <cfRule type="expression" dxfId="3573" priority="11886">
      <formula>$Z52="Informe 4"</formula>
    </cfRule>
    <cfRule type="expression" dxfId="3572" priority="11887">
      <formula>$Z52="Informe 3"</formula>
    </cfRule>
    <cfRule type="expression" dxfId="3571" priority="11888">
      <formula>$Z52="Informe 2"</formula>
    </cfRule>
    <cfRule type="expression" dxfId="3570" priority="11889">
      <formula>$Z52="Informe 1"</formula>
    </cfRule>
    <cfRule type="expression" dxfId="3569" priority="11890">
      <formula>$Z52="Gráfico 10"</formula>
    </cfRule>
    <cfRule type="expression" dxfId="3568" priority="11891">
      <formula>$Z52="Gráfico 25"</formula>
    </cfRule>
    <cfRule type="expression" dxfId="3567" priority="11892">
      <formula>$Z52="Gráfico 24"</formula>
    </cfRule>
    <cfRule type="expression" dxfId="3566" priority="11893">
      <formula>$Z52="Gráfico 23"</formula>
    </cfRule>
    <cfRule type="expression" dxfId="3565" priority="11894">
      <formula>$Z52="Gráfico 22"</formula>
    </cfRule>
    <cfRule type="expression" dxfId="3564" priority="11895">
      <formula>$Z52="Gráfico 21"</formula>
    </cfRule>
    <cfRule type="expression" dxfId="3563" priority="11896">
      <formula>$Z52="Gráfico 20"</formula>
    </cfRule>
    <cfRule type="expression" dxfId="3562" priority="11897">
      <formula>$Z52="Gráfico 18"</formula>
    </cfRule>
    <cfRule type="expression" dxfId="3561" priority="11898">
      <formula>$Z52="Gráfico 19"</formula>
    </cfRule>
    <cfRule type="expression" dxfId="3560" priority="11899">
      <formula>$Z52="Gráfico 17"</formula>
    </cfRule>
    <cfRule type="expression" dxfId="3559" priority="11900">
      <formula>$Z52="Gráfico 16"</formula>
    </cfRule>
    <cfRule type="expression" dxfId="3558" priority="11901">
      <formula>$Z52="Gráfico 15"</formula>
    </cfRule>
    <cfRule type="expression" dxfId="3557" priority="11902">
      <formula>$Z52="Gráfico 14"</formula>
    </cfRule>
    <cfRule type="expression" dxfId="3556" priority="11903">
      <formula>$Z52="Gráfico 12"</formula>
    </cfRule>
    <cfRule type="expression" dxfId="3555" priority="11904">
      <formula>$Z52="Gráfico 13"</formula>
    </cfRule>
    <cfRule type="expression" dxfId="3554" priority="11905">
      <formula>$Z52="Gráfico 11"</formula>
    </cfRule>
    <cfRule type="expression" dxfId="3553" priority="11906">
      <formula>$Z52="Gráfico 9"</formula>
    </cfRule>
    <cfRule type="expression" dxfId="3552" priority="11907">
      <formula>$Z52="Gráfico 8"</formula>
    </cfRule>
    <cfRule type="expression" dxfId="3551" priority="11908">
      <formula>$Z52="Gráfico 7"</formula>
    </cfRule>
    <cfRule type="expression" dxfId="3550" priority="11909">
      <formula>$Z52="Gráfico 6"</formula>
    </cfRule>
    <cfRule type="expression" dxfId="3549" priority="11910">
      <formula>$Z52="Gráfico 4"</formula>
    </cfRule>
    <cfRule type="expression" dxfId="3548" priority="11911">
      <formula>$Z52="Gráfico 3"</formula>
    </cfRule>
    <cfRule type="expression" dxfId="3547" priority="11912">
      <formula>$Z52="Gráfico 2"</formula>
    </cfRule>
    <cfRule type="expression" dxfId="3546" priority="11913">
      <formula>$Z52="Gráfico 1"</formula>
    </cfRule>
    <cfRule type="expression" dxfId="3545" priority="11914">
      <formula>$Z52="Gráfico 5"</formula>
    </cfRule>
  </conditionalFormatting>
  <conditionalFormatting sqref="M53">
    <cfRule type="expression" dxfId="3544" priority="11841">
      <formula>$Z53="Reporte 2"</formula>
    </cfRule>
    <cfRule type="expression" dxfId="3543" priority="11842">
      <formula>$Z53="Reporte 1"</formula>
    </cfRule>
    <cfRule type="expression" dxfId="3542" priority="11843">
      <formula>$Z53="Informe 10"</formula>
    </cfRule>
    <cfRule type="expression" dxfId="3541" priority="11844">
      <formula>$Z53="Informe 9"</formula>
    </cfRule>
    <cfRule type="expression" dxfId="3540" priority="11845">
      <formula>$Z53="Informe 8"</formula>
    </cfRule>
    <cfRule type="expression" dxfId="3539" priority="11846">
      <formula>$Z53="Informe 7"</formula>
    </cfRule>
    <cfRule type="expression" dxfId="3538" priority="11847">
      <formula>$Z53="Informe 6"</formula>
    </cfRule>
    <cfRule type="expression" dxfId="3537" priority="11848">
      <formula>$Z53="Informe 5"</formula>
    </cfRule>
    <cfRule type="expression" dxfId="3536" priority="11849">
      <formula>$Z53="Informe 4"</formula>
    </cfRule>
    <cfRule type="expression" dxfId="3535" priority="11850">
      <formula>$Z53="Informe 3"</formula>
    </cfRule>
    <cfRule type="expression" dxfId="3534" priority="11851">
      <formula>$Z53="Informe 2"</formula>
    </cfRule>
    <cfRule type="expression" dxfId="3533" priority="11852">
      <formula>$Z53="Informe 1"</formula>
    </cfRule>
    <cfRule type="expression" dxfId="3532" priority="11853">
      <formula>$Z53="Gráfico 10"</formula>
    </cfRule>
    <cfRule type="expression" dxfId="3531" priority="11854">
      <formula>$Z53="Gráfico 25"</formula>
    </cfRule>
    <cfRule type="expression" dxfId="3530" priority="11855">
      <formula>$Z53="Gráfico 24"</formula>
    </cfRule>
    <cfRule type="expression" dxfId="3529" priority="11856">
      <formula>$Z53="Gráfico 23"</formula>
    </cfRule>
    <cfRule type="expression" dxfId="3528" priority="11857">
      <formula>$Z53="Gráfico 22"</formula>
    </cfRule>
    <cfRule type="expression" dxfId="3527" priority="11858">
      <formula>$Z53="Gráfico 21"</formula>
    </cfRule>
    <cfRule type="expression" dxfId="3526" priority="11859">
      <formula>$Z53="Gráfico 20"</formula>
    </cfRule>
    <cfRule type="expression" dxfId="3525" priority="11860">
      <formula>$Z53="Gráfico 18"</formula>
    </cfRule>
    <cfRule type="expression" dxfId="3524" priority="11861">
      <formula>$Z53="Gráfico 19"</formula>
    </cfRule>
    <cfRule type="expression" dxfId="3523" priority="11862">
      <formula>$Z53="Gráfico 17"</formula>
    </cfRule>
    <cfRule type="expression" dxfId="3522" priority="11863">
      <formula>$Z53="Gráfico 16"</formula>
    </cfRule>
    <cfRule type="expression" dxfId="3521" priority="11864">
      <formula>$Z53="Gráfico 15"</formula>
    </cfRule>
    <cfRule type="expression" dxfId="3520" priority="11865">
      <formula>$Z53="Gráfico 14"</formula>
    </cfRule>
    <cfRule type="expression" dxfId="3519" priority="11866">
      <formula>$Z53="Gráfico 12"</formula>
    </cfRule>
    <cfRule type="expression" dxfId="3518" priority="11867">
      <formula>$Z53="Gráfico 13"</formula>
    </cfRule>
    <cfRule type="expression" dxfId="3517" priority="11868">
      <formula>$Z53="Gráfico 11"</formula>
    </cfRule>
    <cfRule type="expression" dxfId="3516" priority="11869">
      <formula>$Z53="Gráfico 9"</formula>
    </cfRule>
    <cfRule type="expression" dxfId="3515" priority="11870">
      <formula>$Z53="Gráfico 8"</formula>
    </cfRule>
    <cfRule type="expression" dxfId="3514" priority="11871">
      <formula>$Z53="Gráfico 7"</formula>
    </cfRule>
    <cfRule type="expression" dxfId="3513" priority="11872">
      <formula>$Z53="Gráfico 6"</formula>
    </cfRule>
    <cfRule type="expression" dxfId="3512" priority="11873">
      <formula>$Z53="Gráfico 4"</formula>
    </cfRule>
    <cfRule type="expression" dxfId="3511" priority="11874">
      <formula>$Z53="Gráfico 3"</formula>
    </cfRule>
    <cfRule type="expression" dxfId="3510" priority="11875">
      <formula>$Z53="Gráfico 2"</formula>
    </cfRule>
    <cfRule type="expression" dxfId="3509" priority="11876">
      <formula>$Z53="Gráfico 1"</formula>
    </cfRule>
    <cfRule type="expression" dxfId="3508" priority="11877">
      <formula>$Z53="Gráfico 5"</formula>
    </cfRule>
  </conditionalFormatting>
  <conditionalFormatting sqref="M54">
    <cfRule type="expression" dxfId="3507" priority="11804">
      <formula>$Z54="Reporte 2"</formula>
    </cfRule>
    <cfRule type="expression" dxfId="3506" priority="11805">
      <formula>$Z54="Reporte 1"</formula>
    </cfRule>
    <cfRule type="expression" dxfId="3505" priority="11806">
      <formula>$Z54="Informe 10"</formula>
    </cfRule>
    <cfRule type="expression" dxfId="3504" priority="11807">
      <formula>$Z54="Informe 9"</formula>
    </cfRule>
    <cfRule type="expression" dxfId="3503" priority="11808">
      <formula>$Z54="Informe 8"</formula>
    </cfRule>
    <cfRule type="expression" dxfId="3502" priority="11809">
      <formula>$Z54="Informe 7"</formula>
    </cfRule>
    <cfRule type="expression" dxfId="3501" priority="11810">
      <formula>$Z54="Informe 6"</formula>
    </cfRule>
    <cfRule type="expression" dxfId="3500" priority="11811">
      <formula>$Z54="Informe 5"</formula>
    </cfRule>
    <cfRule type="expression" dxfId="3499" priority="11812">
      <formula>$Z54="Informe 4"</formula>
    </cfRule>
    <cfRule type="expression" dxfId="3498" priority="11813">
      <formula>$Z54="Informe 3"</formula>
    </cfRule>
    <cfRule type="expression" dxfId="3497" priority="11814">
      <formula>$Z54="Informe 2"</formula>
    </cfRule>
    <cfRule type="expression" dxfId="3496" priority="11815">
      <formula>$Z54="Informe 1"</formula>
    </cfRule>
    <cfRule type="expression" dxfId="3495" priority="11816">
      <formula>$Z54="Gráfico 10"</formula>
    </cfRule>
    <cfRule type="expression" dxfId="3494" priority="11817">
      <formula>$Z54="Gráfico 25"</formula>
    </cfRule>
    <cfRule type="expression" dxfId="3493" priority="11818">
      <formula>$Z54="Gráfico 24"</formula>
    </cfRule>
    <cfRule type="expression" dxfId="3492" priority="11819">
      <formula>$Z54="Gráfico 23"</formula>
    </cfRule>
    <cfRule type="expression" dxfId="3491" priority="11820">
      <formula>$Z54="Gráfico 22"</formula>
    </cfRule>
    <cfRule type="expression" dxfId="3490" priority="11821">
      <formula>$Z54="Gráfico 21"</formula>
    </cfRule>
    <cfRule type="expression" dxfId="3489" priority="11822">
      <formula>$Z54="Gráfico 20"</formula>
    </cfRule>
    <cfRule type="expression" dxfId="3488" priority="11823">
      <formula>$Z54="Gráfico 18"</formula>
    </cfRule>
    <cfRule type="expression" dxfId="3487" priority="11824">
      <formula>$Z54="Gráfico 19"</formula>
    </cfRule>
    <cfRule type="expression" dxfId="3486" priority="11825">
      <formula>$Z54="Gráfico 17"</formula>
    </cfRule>
    <cfRule type="expression" dxfId="3485" priority="11826">
      <formula>$Z54="Gráfico 16"</formula>
    </cfRule>
    <cfRule type="expression" dxfId="3484" priority="11827">
      <formula>$Z54="Gráfico 15"</formula>
    </cfRule>
    <cfRule type="expression" dxfId="3483" priority="11828">
      <formula>$Z54="Gráfico 14"</formula>
    </cfRule>
    <cfRule type="expression" dxfId="3482" priority="11829">
      <formula>$Z54="Gráfico 12"</formula>
    </cfRule>
    <cfRule type="expression" dxfId="3481" priority="11830">
      <formula>$Z54="Gráfico 13"</formula>
    </cfRule>
    <cfRule type="expression" dxfId="3480" priority="11831">
      <formula>$Z54="Gráfico 11"</formula>
    </cfRule>
    <cfRule type="expression" dxfId="3479" priority="11832">
      <formula>$Z54="Gráfico 9"</formula>
    </cfRule>
    <cfRule type="expression" dxfId="3478" priority="11833">
      <formula>$Z54="Gráfico 8"</formula>
    </cfRule>
    <cfRule type="expression" dxfId="3477" priority="11834">
      <formula>$Z54="Gráfico 7"</formula>
    </cfRule>
    <cfRule type="expression" dxfId="3476" priority="11835">
      <formula>$Z54="Gráfico 6"</formula>
    </cfRule>
    <cfRule type="expression" dxfId="3475" priority="11836">
      <formula>$Z54="Gráfico 4"</formula>
    </cfRule>
    <cfRule type="expression" dxfId="3474" priority="11837">
      <formula>$Z54="Gráfico 3"</formula>
    </cfRule>
    <cfRule type="expression" dxfId="3473" priority="11838">
      <formula>$Z54="Gráfico 2"</formula>
    </cfRule>
    <cfRule type="expression" dxfId="3472" priority="11839">
      <formula>$Z54="Gráfico 1"</formula>
    </cfRule>
    <cfRule type="expression" dxfId="3471" priority="11840">
      <formula>$Z54="Gráfico 5"</formula>
    </cfRule>
  </conditionalFormatting>
  <conditionalFormatting sqref="M55">
    <cfRule type="expression" dxfId="3470" priority="11767">
      <formula>$Z55="Reporte 2"</formula>
    </cfRule>
    <cfRule type="expression" dxfId="3469" priority="11768">
      <formula>$Z55="Reporte 1"</formula>
    </cfRule>
    <cfRule type="expression" dxfId="3468" priority="11769">
      <formula>$Z55="Informe 10"</formula>
    </cfRule>
    <cfRule type="expression" dxfId="3467" priority="11770">
      <formula>$Z55="Informe 9"</formula>
    </cfRule>
    <cfRule type="expression" dxfId="3466" priority="11771">
      <formula>$Z55="Informe 8"</formula>
    </cfRule>
    <cfRule type="expression" dxfId="3465" priority="11772">
      <formula>$Z55="Informe 7"</formula>
    </cfRule>
    <cfRule type="expression" dxfId="3464" priority="11773">
      <formula>$Z55="Informe 6"</formula>
    </cfRule>
    <cfRule type="expression" dxfId="3463" priority="11774">
      <formula>$Z55="Informe 5"</formula>
    </cfRule>
    <cfRule type="expression" dxfId="3462" priority="11775">
      <formula>$Z55="Informe 4"</formula>
    </cfRule>
    <cfRule type="expression" dxfId="3461" priority="11776">
      <formula>$Z55="Informe 3"</formula>
    </cfRule>
    <cfRule type="expression" dxfId="3460" priority="11777">
      <formula>$Z55="Informe 2"</formula>
    </cfRule>
    <cfRule type="expression" dxfId="3459" priority="11778">
      <formula>$Z55="Informe 1"</formula>
    </cfRule>
    <cfRule type="expression" dxfId="3458" priority="11779">
      <formula>$Z55="Gráfico 10"</formula>
    </cfRule>
    <cfRule type="expression" dxfId="3457" priority="11780">
      <formula>$Z55="Gráfico 25"</formula>
    </cfRule>
    <cfRule type="expression" dxfId="3456" priority="11781">
      <formula>$Z55="Gráfico 24"</formula>
    </cfRule>
    <cfRule type="expression" dxfId="3455" priority="11782">
      <formula>$Z55="Gráfico 23"</formula>
    </cfRule>
    <cfRule type="expression" dxfId="3454" priority="11783">
      <formula>$Z55="Gráfico 22"</formula>
    </cfRule>
    <cfRule type="expression" dxfId="3453" priority="11784">
      <formula>$Z55="Gráfico 21"</formula>
    </cfRule>
    <cfRule type="expression" dxfId="3452" priority="11785">
      <formula>$Z55="Gráfico 20"</formula>
    </cfRule>
    <cfRule type="expression" dxfId="3451" priority="11786">
      <formula>$Z55="Gráfico 18"</formula>
    </cfRule>
    <cfRule type="expression" dxfId="3450" priority="11787">
      <formula>$Z55="Gráfico 19"</formula>
    </cfRule>
    <cfRule type="expression" dxfId="3449" priority="11788">
      <formula>$Z55="Gráfico 17"</formula>
    </cfRule>
    <cfRule type="expression" dxfId="3448" priority="11789">
      <formula>$Z55="Gráfico 16"</formula>
    </cfRule>
    <cfRule type="expression" dxfId="3447" priority="11790">
      <formula>$Z55="Gráfico 15"</formula>
    </cfRule>
    <cfRule type="expression" dxfId="3446" priority="11791">
      <formula>$Z55="Gráfico 14"</formula>
    </cfRule>
    <cfRule type="expression" dxfId="3445" priority="11792">
      <formula>$Z55="Gráfico 12"</formula>
    </cfRule>
    <cfRule type="expression" dxfId="3444" priority="11793">
      <formula>$Z55="Gráfico 13"</formula>
    </cfRule>
    <cfRule type="expression" dxfId="3443" priority="11794">
      <formula>$Z55="Gráfico 11"</formula>
    </cfRule>
    <cfRule type="expression" dxfId="3442" priority="11795">
      <formula>$Z55="Gráfico 9"</formula>
    </cfRule>
    <cfRule type="expression" dxfId="3441" priority="11796">
      <formula>$Z55="Gráfico 8"</formula>
    </cfRule>
    <cfRule type="expression" dxfId="3440" priority="11797">
      <formula>$Z55="Gráfico 7"</formula>
    </cfRule>
    <cfRule type="expression" dxfId="3439" priority="11798">
      <formula>$Z55="Gráfico 6"</formula>
    </cfRule>
    <cfRule type="expression" dxfId="3438" priority="11799">
      <formula>$Z55="Gráfico 4"</formula>
    </cfRule>
    <cfRule type="expression" dxfId="3437" priority="11800">
      <formula>$Z55="Gráfico 3"</formula>
    </cfRule>
    <cfRule type="expression" dxfId="3436" priority="11801">
      <formula>$Z55="Gráfico 2"</formula>
    </cfRule>
    <cfRule type="expression" dxfId="3435" priority="11802">
      <formula>$Z55="Gráfico 1"</formula>
    </cfRule>
    <cfRule type="expression" dxfId="3434" priority="11803">
      <formula>$Z55="Gráfico 5"</formula>
    </cfRule>
  </conditionalFormatting>
  <conditionalFormatting sqref="M57">
    <cfRule type="expression" dxfId="3433" priority="11693">
      <formula>$Z57="Reporte 2"</formula>
    </cfRule>
    <cfRule type="expression" dxfId="3432" priority="11694">
      <formula>$Z57="Reporte 1"</formula>
    </cfRule>
    <cfRule type="expression" dxfId="3431" priority="11695">
      <formula>$Z57="Informe 10"</formula>
    </cfRule>
    <cfRule type="expression" dxfId="3430" priority="11696">
      <formula>$Z57="Informe 9"</formula>
    </cfRule>
    <cfRule type="expression" dxfId="3429" priority="11697">
      <formula>$Z57="Informe 8"</formula>
    </cfRule>
    <cfRule type="expression" dxfId="3428" priority="11698">
      <formula>$Z57="Informe 7"</formula>
    </cfRule>
    <cfRule type="expression" dxfId="3427" priority="11699">
      <formula>$Z57="Informe 6"</formula>
    </cfRule>
    <cfRule type="expression" dxfId="3426" priority="11700">
      <formula>$Z57="Informe 5"</formula>
    </cfRule>
    <cfRule type="expression" dxfId="3425" priority="11701">
      <formula>$Z57="Informe 4"</formula>
    </cfRule>
    <cfRule type="expression" dxfId="3424" priority="11702">
      <formula>$Z57="Informe 3"</formula>
    </cfRule>
    <cfRule type="expression" dxfId="3423" priority="11703">
      <formula>$Z57="Informe 2"</formula>
    </cfRule>
    <cfRule type="expression" dxfId="3422" priority="11704">
      <formula>$Z57="Informe 1"</formula>
    </cfRule>
    <cfRule type="expression" dxfId="3421" priority="11705">
      <formula>$Z57="Gráfico 10"</formula>
    </cfRule>
    <cfRule type="expression" dxfId="3420" priority="11706">
      <formula>$Z57="Gráfico 25"</formula>
    </cfRule>
    <cfRule type="expression" dxfId="3419" priority="11707">
      <formula>$Z57="Gráfico 24"</formula>
    </cfRule>
    <cfRule type="expression" dxfId="3418" priority="11708">
      <formula>$Z57="Gráfico 23"</formula>
    </cfRule>
    <cfRule type="expression" dxfId="3417" priority="11709">
      <formula>$Z57="Gráfico 22"</formula>
    </cfRule>
    <cfRule type="expression" dxfId="3416" priority="11710">
      <formula>$Z57="Gráfico 21"</formula>
    </cfRule>
    <cfRule type="expression" dxfId="3415" priority="11711">
      <formula>$Z57="Gráfico 20"</formula>
    </cfRule>
    <cfRule type="expression" dxfId="3414" priority="11712">
      <formula>$Z57="Gráfico 18"</formula>
    </cfRule>
    <cfRule type="expression" dxfId="3413" priority="11713">
      <formula>$Z57="Gráfico 19"</formula>
    </cfRule>
    <cfRule type="expression" dxfId="3412" priority="11714">
      <formula>$Z57="Gráfico 17"</formula>
    </cfRule>
    <cfRule type="expression" dxfId="3411" priority="11715">
      <formula>$Z57="Gráfico 16"</formula>
    </cfRule>
    <cfRule type="expression" dxfId="3410" priority="11716">
      <formula>$Z57="Gráfico 15"</formula>
    </cfRule>
    <cfRule type="expression" dxfId="3409" priority="11717">
      <formula>$Z57="Gráfico 14"</formula>
    </cfRule>
    <cfRule type="expression" dxfId="3408" priority="11718">
      <formula>$Z57="Gráfico 12"</formula>
    </cfRule>
    <cfRule type="expression" dxfId="3407" priority="11719">
      <formula>$Z57="Gráfico 13"</formula>
    </cfRule>
    <cfRule type="expression" dxfId="3406" priority="11720">
      <formula>$Z57="Gráfico 11"</formula>
    </cfRule>
    <cfRule type="expression" dxfId="3405" priority="11721">
      <formula>$Z57="Gráfico 9"</formula>
    </cfRule>
    <cfRule type="expression" dxfId="3404" priority="11722">
      <formula>$Z57="Gráfico 8"</formula>
    </cfRule>
    <cfRule type="expression" dxfId="3403" priority="11723">
      <formula>$Z57="Gráfico 7"</formula>
    </cfRule>
    <cfRule type="expression" dxfId="3402" priority="11724">
      <formula>$Z57="Gráfico 6"</formula>
    </cfRule>
    <cfRule type="expression" dxfId="3401" priority="11725">
      <formula>$Z57="Gráfico 4"</formula>
    </cfRule>
    <cfRule type="expression" dxfId="3400" priority="11726">
      <formula>$Z57="Gráfico 3"</formula>
    </cfRule>
    <cfRule type="expression" dxfId="3399" priority="11727">
      <formula>$Z57="Gráfico 2"</formula>
    </cfRule>
    <cfRule type="expression" dxfId="3398" priority="11728">
      <formula>$Z57="Gráfico 1"</formula>
    </cfRule>
    <cfRule type="expression" dxfId="3397" priority="11729">
      <formula>$Z57="Gráfico 5"</formula>
    </cfRule>
  </conditionalFormatting>
  <conditionalFormatting sqref="M58">
    <cfRule type="expression" dxfId="3396" priority="11656">
      <formula>$Z58="Reporte 2"</formula>
    </cfRule>
    <cfRule type="expression" dxfId="3395" priority="11657">
      <formula>$Z58="Reporte 1"</formula>
    </cfRule>
    <cfRule type="expression" dxfId="3394" priority="11658">
      <formula>$Z58="Informe 10"</formula>
    </cfRule>
    <cfRule type="expression" dxfId="3393" priority="11659">
      <formula>$Z58="Informe 9"</formula>
    </cfRule>
    <cfRule type="expression" dxfId="3392" priority="11660">
      <formula>$Z58="Informe 8"</formula>
    </cfRule>
    <cfRule type="expression" dxfId="3391" priority="11661">
      <formula>$Z58="Informe 7"</formula>
    </cfRule>
    <cfRule type="expression" dxfId="3390" priority="11662">
      <formula>$Z58="Informe 6"</formula>
    </cfRule>
    <cfRule type="expression" dxfId="3389" priority="11663">
      <formula>$Z58="Informe 5"</formula>
    </cfRule>
    <cfRule type="expression" dxfId="3388" priority="11664">
      <formula>$Z58="Informe 4"</formula>
    </cfRule>
    <cfRule type="expression" dxfId="3387" priority="11665">
      <formula>$Z58="Informe 3"</formula>
    </cfRule>
    <cfRule type="expression" dxfId="3386" priority="11666">
      <formula>$Z58="Informe 2"</formula>
    </cfRule>
    <cfRule type="expression" dxfId="3385" priority="11667">
      <formula>$Z58="Informe 1"</formula>
    </cfRule>
    <cfRule type="expression" dxfId="3384" priority="11668">
      <formula>$Z58="Gráfico 10"</formula>
    </cfRule>
    <cfRule type="expression" dxfId="3383" priority="11669">
      <formula>$Z58="Gráfico 25"</formula>
    </cfRule>
    <cfRule type="expression" dxfId="3382" priority="11670">
      <formula>$Z58="Gráfico 24"</formula>
    </cfRule>
    <cfRule type="expression" dxfId="3381" priority="11671">
      <formula>$Z58="Gráfico 23"</formula>
    </cfRule>
    <cfRule type="expression" dxfId="3380" priority="11672">
      <formula>$Z58="Gráfico 22"</formula>
    </cfRule>
    <cfRule type="expression" dxfId="3379" priority="11673">
      <formula>$Z58="Gráfico 21"</formula>
    </cfRule>
    <cfRule type="expression" dxfId="3378" priority="11674">
      <formula>$Z58="Gráfico 20"</formula>
    </cfRule>
    <cfRule type="expression" dxfId="3377" priority="11675">
      <formula>$Z58="Gráfico 18"</formula>
    </cfRule>
    <cfRule type="expression" dxfId="3376" priority="11676">
      <formula>$Z58="Gráfico 19"</formula>
    </cfRule>
    <cfRule type="expression" dxfId="3375" priority="11677">
      <formula>$Z58="Gráfico 17"</formula>
    </cfRule>
    <cfRule type="expression" dxfId="3374" priority="11678">
      <formula>$Z58="Gráfico 16"</formula>
    </cfRule>
    <cfRule type="expression" dxfId="3373" priority="11679">
      <formula>$Z58="Gráfico 15"</formula>
    </cfRule>
    <cfRule type="expression" dxfId="3372" priority="11680">
      <formula>$Z58="Gráfico 14"</formula>
    </cfRule>
    <cfRule type="expression" dxfId="3371" priority="11681">
      <formula>$Z58="Gráfico 12"</formula>
    </cfRule>
    <cfRule type="expression" dxfId="3370" priority="11682">
      <formula>$Z58="Gráfico 13"</formula>
    </cfRule>
    <cfRule type="expression" dxfId="3369" priority="11683">
      <formula>$Z58="Gráfico 11"</formula>
    </cfRule>
    <cfRule type="expression" dxfId="3368" priority="11684">
      <formula>$Z58="Gráfico 9"</formula>
    </cfRule>
    <cfRule type="expression" dxfId="3367" priority="11685">
      <formula>$Z58="Gráfico 8"</formula>
    </cfRule>
    <cfRule type="expression" dxfId="3366" priority="11686">
      <formula>$Z58="Gráfico 7"</formula>
    </cfRule>
    <cfRule type="expression" dxfId="3365" priority="11687">
      <formula>$Z58="Gráfico 6"</formula>
    </cfRule>
    <cfRule type="expression" dxfId="3364" priority="11688">
      <formula>$Z58="Gráfico 4"</formula>
    </cfRule>
    <cfRule type="expression" dxfId="3363" priority="11689">
      <formula>$Z58="Gráfico 3"</formula>
    </cfRule>
    <cfRule type="expression" dxfId="3362" priority="11690">
      <formula>$Z58="Gráfico 2"</formula>
    </cfRule>
    <cfRule type="expression" dxfId="3361" priority="11691">
      <formula>$Z58="Gráfico 1"</formula>
    </cfRule>
    <cfRule type="expression" dxfId="3360" priority="11692">
      <formula>$Z58="Gráfico 5"</formula>
    </cfRule>
  </conditionalFormatting>
  <conditionalFormatting sqref="M59">
    <cfRule type="expression" dxfId="3359" priority="11619">
      <formula>$Z59="Reporte 2"</formula>
    </cfRule>
    <cfRule type="expression" dxfId="3358" priority="11620">
      <formula>$Z59="Reporte 1"</formula>
    </cfRule>
    <cfRule type="expression" dxfId="3357" priority="11621">
      <formula>$Z59="Informe 10"</formula>
    </cfRule>
    <cfRule type="expression" dxfId="3356" priority="11622">
      <formula>$Z59="Informe 9"</formula>
    </cfRule>
    <cfRule type="expression" dxfId="3355" priority="11623">
      <formula>$Z59="Informe 8"</formula>
    </cfRule>
    <cfRule type="expression" dxfId="3354" priority="11624">
      <formula>$Z59="Informe 7"</formula>
    </cfRule>
    <cfRule type="expression" dxfId="3353" priority="11625">
      <formula>$Z59="Informe 6"</formula>
    </cfRule>
    <cfRule type="expression" dxfId="3352" priority="11626">
      <formula>$Z59="Informe 5"</formula>
    </cfRule>
    <cfRule type="expression" dxfId="3351" priority="11627">
      <formula>$Z59="Informe 4"</formula>
    </cfRule>
    <cfRule type="expression" dxfId="3350" priority="11628">
      <formula>$Z59="Informe 3"</formula>
    </cfRule>
    <cfRule type="expression" dxfId="3349" priority="11629">
      <formula>$Z59="Informe 2"</formula>
    </cfRule>
    <cfRule type="expression" dxfId="3348" priority="11630">
      <formula>$Z59="Informe 1"</formula>
    </cfRule>
    <cfRule type="expression" dxfId="3347" priority="11631">
      <formula>$Z59="Gráfico 10"</formula>
    </cfRule>
    <cfRule type="expression" dxfId="3346" priority="11632">
      <formula>$Z59="Gráfico 25"</formula>
    </cfRule>
    <cfRule type="expression" dxfId="3345" priority="11633">
      <formula>$Z59="Gráfico 24"</formula>
    </cfRule>
    <cfRule type="expression" dxfId="3344" priority="11634">
      <formula>$Z59="Gráfico 23"</formula>
    </cfRule>
    <cfRule type="expression" dxfId="3343" priority="11635">
      <formula>$Z59="Gráfico 22"</formula>
    </cfRule>
    <cfRule type="expression" dxfId="3342" priority="11636">
      <formula>$Z59="Gráfico 21"</formula>
    </cfRule>
    <cfRule type="expression" dxfId="3341" priority="11637">
      <formula>$Z59="Gráfico 20"</formula>
    </cfRule>
    <cfRule type="expression" dxfId="3340" priority="11638">
      <formula>$Z59="Gráfico 18"</formula>
    </cfRule>
    <cfRule type="expression" dxfId="3339" priority="11639">
      <formula>$Z59="Gráfico 19"</formula>
    </cfRule>
    <cfRule type="expression" dxfId="3338" priority="11640">
      <formula>$Z59="Gráfico 17"</formula>
    </cfRule>
    <cfRule type="expression" dxfId="3337" priority="11641">
      <formula>$Z59="Gráfico 16"</formula>
    </cfRule>
    <cfRule type="expression" dxfId="3336" priority="11642">
      <formula>$Z59="Gráfico 15"</formula>
    </cfRule>
    <cfRule type="expression" dxfId="3335" priority="11643">
      <formula>$Z59="Gráfico 14"</formula>
    </cfRule>
    <cfRule type="expression" dxfId="3334" priority="11644">
      <formula>$Z59="Gráfico 12"</formula>
    </cfRule>
    <cfRule type="expression" dxfId="3333" priority="11645">
      <formula>$Z59="Gráfico 13"</formula>
    </cfRule>
    <cfRule type="expression" dxfId="3332" priority="11646">
      <formula>$Z59="Gráfico 11"</formula>
    </cfRule>
    <cfRule type="expression" dxfId="3331" priority="11647">
      <formula>$Z59="Gráfico 9"</formula>
    </cfRule>
    <cfRule type="expression" dxfId="3330" priority="11648">
      <formula>$Z59="Gráfico 8"</formula>
    </cfRule>
    <cfRule type="expression" dxfId="3329" priority="11649">
      <formula>$Z59="Gráfico 7"</formula>
    </cfRule>
    <cfRule type="expression" dxfId="3328" priority="11650">
      <formula>$Z59="Gráfico 6"</formula>
    </cfRule>
    <cfRule type="expression" dxfId="3327" priority="11651">
      <formula>$Z59="Gráfico 4"</formula>
    </cfRule>
    <cfRule type="expression" dxfId="3326" priority="11652">
      <formula>$Z59="Gráfico 3"</formula>
    </cfRule>
    <cfRule type="expression" dxfId="3325" priority="11653">
      <formula>$Z59="Gráfico 2"</formula>
    </cfRule>
    <cfRule type="expression" dxfId="3324" priority="11654">
      <formula>$Z59="Gráfico 1"</formula>
    </cfRule>
    <cfRule type="expression" dxfId="3323" priority="11655">
      <formula>$Z59="Gráfico 5"</formula>
    </cfRule>
  </conditionalFormatting>
  <conditionalFormatting sqref="M65">
    <cfRule type="expression" dxfId="3322" priority="11582">
      <formula>$Z60="Reporte 2"</formula>
    </cfRule>
    <cfRule type="expression" dxfId="3321" priority="11583">
      <formula>$Z60="Reporte 1"</formula>
    </cfRule>
    <cfRule type="expression" dxfId="3320" priority="11584">
      <formula>$Z60="Informe 10"</formula>
    </cfRule>
    <cfRule type="expression" dxfId="3319" priority="11585">
      <formula>$Z60="Informe 9"</formula>
    </cfRule>
    <cfRule type="expression" dxfId="3318" priority="11586">
      <formula>$Z60="Informe 8"</formula>
    </cfRule>
    <cfRule type="expression" dxfId="3317" priority="11587">
      <formula>$Z60="Informe 7"</formula>
    </cfRule>
    <cfRule type="expression" dxfId="3316" priority="11588">
      <formula>$Z60="Informe 6"</formula>
    </cfRule>
    <cfRule type="expression" dxfId="3315" priority="11589">
      <formula>$Z60="Informe 5"</formula>
    </cfRule>
    <cfRule type="expression" dxfId="3314" priority="11590">
      <formula>$Z60="Informe 4"</formula>
    </cfRule>
    <cfRule type="expression" dxfId="3313" priority="11591">
      <formula>$Z60="Informe 3"</formula>
    </cfRule>
    <cfRule type="expression" dxfId="3312" priority="11592">
      <formula>$Z60="Informe 2"</formula>
    </cfRule>
    <cfRule type="expression" dxfId="3311" priority="11593">
      <formula>$Z60="Informe 1"</formula>
    </cfRule>
    <cfRule type="expression" dxfId="3310" priority="11594">
      <formula>$Z60="Gráfico 10"</formula>
    </cfRule>
    <cfRule type="expression" dxfId="3309" priority="11595">
      <formula>$Z60="Gráfico 25"</formula>
    </cfRule>
    <cfRule type="expression" dxfId="3308" priority="11596">
      <formula>$Z60="Gráfico 24"</formula>
    </cfRule>
    <cfRule type="expression" dxfId="3307" priority="11597">
      <formula>$Z60="Gráfico 23"</formula>
    </cfRule>
    <cfRule type="expression" dxfId="3306" priority="11598">
      <formula>$Z60="Gráfico 22"</formula>
    </cfRule>
    <cfRule type="expression" dxfId="3305" priority="11599">
      <formula>$Z60="Gráfico 21"</formula>
    </cfRule>
    <cfRule type="expression" dxfId="3304" priority="11600">
      <formula>$Z60="Gráfico 20"</formula>
    </cfRule>
    <cfRule type="expression" dxfId="3303" priority="11601">
      <formula>$Z60="Gráfico 18"</formula>
    </cfRule>
    <cfRule type="expression" dxfId="3302" priority="11602">
      <formula>$Z60="Gráfico 19"</formula>
    </cfRule>
    <cfRule type="expression" dxfId="3301" priority="11603">
      <formula>$Z60="Gráfico 17"</formula>
    </cfRule>
    <cfRule type="expression" dxfId="3300" priority="11604">
      <formula>$Z60="Gráfico 16"</formula>
    </cfRule>
    <cfRule type="expression" dxfId="3299" priority="11605">
      <formula>$Z60="Gráfico 15"</formula>
    </cfRule>
    <cfRule type="expression" dxfId="3298" priority="11606">
      <formula>$Z60="Gráfico 14"</formula>
    </cfRule>
    <cfRule type="expression" dxfId="3297" priority="11607">
      <formula>$Z60="Gráfico 12"</formula>
    </cfRule>
    <cfRule type="expression" dxfId="3296" priority="11608">
      <formula>$Z60="Gráfico 13"</formula>
    </cfRule>
    <cfRule type="expression" dxfId="3295" priority="11609">
      <formula>$Z60="Gráfico 11"</formula>
    </cfRule>
    <cfRule type="expression" dxfId="3294" priority="11610">
      <formula>$Z60="Gráfico 9"</formula>
    </cfRule>
    <cfRule type="expression" dxfId="3293" priority="11611">
      <formula>$Z60="Gráfico 8"</formula>
    </cfRule>
    <cfRule type="expression" dxfId="3292" priority="11612">
      <formula>$Z60="Gráfico 7"</formula>
    </cfRule>
    <cfRule type="expression" dxfId="3291" priority="11613">
      <formula>$Z60="Gráfico 6"</formula>
    </cfRule>
    <cfRule type="expression" dxfId="3290" priority="11614">
      <formula>$Z60="Gráfico 4"</formula>
    </cfRule>
    <cfRule type="expression" dxfId="3289" priority="11615">
      <formula>$Z60="Gráfico 3"</formula>
    </cfRule>
    <cfRule type="expression" dxfId="3288" priority="11616">
      <formula>$Z60="Gráfico 2"</formula>
    </cfRule>
    <cfRule type="expression" dxfId="3287" priority="11617">
      <formula>$Z60="Gráfico 1"</formula>
    </cfRule>
    <cfRule type="expression" dxfId="3286" priority="11618">
      <formula>$Z60="Gráfico 5"</formula>
    </cfRule>
  </conditionalFormatting>
  <conditionalFormatting sqref="M61">
    <cfRule type="expression" dxfId="3285" priority="11545">
      <formula>$Z61="Reporte 2"</formula>
    </cfRule>
    <cfRule type="expression" dxfId="3284" priority="11546">
      <formula>$Z61="Reporte 1"</formula>
    </cfRule>
    <cfRule type="expression" dxfId="3283" priority="11547">
      <formula>$Z61="Informe 10"</formula>
    </cfRule>
    <cfRule type="expression" dxfId="3282" priority="11548">
      <formula>$Z61="Informe 9"</formula>
    </cfRule>
    <cfRule type="expression" dxfId="3281" priority="11549">
      <formula>$Z61="Informe 8"</formula>
    </cfRule>
    <cfRule type="expression" dxfId="3280" priority="11550">
      <formula>$Z61="Informe 7"</formula>
    </cfRule>
    <cfRule type="expression" dxfId="3279" priority="11551">
      <formula>$Z61="Informe 6"</formula>
    </cfRule>
    <cfRule type="expression" dxfId="3278" priority="11552">
      <formula>$Z61="Informe 5"</formula>
    </cfRule>
    <cfRule type="expression" dxfId="3277" priority="11553">
      <formula>$Z61="Informe 4"</formula>
    </cfRule>
    <cfRule type="expression" dxfId="3276" priority="11554">
      <formula>$Z61="Informe 3"</formula>
    </cfRule>
    <cfRule type="expression" dxfId="3275" priority="11555">
      <formula>$Z61="Informe 2"</formula>
    </cfRule>
    <cfRule type="expression" dxfId="3274" priority="11556">
      <formula>$Z61="Informe 1"</formula>
    </cfRule>
    <cfRule type="expression" dxfId="3273" priority="11557">
      <formula>$Z61="Gráfico 10"</formula>
    </cfRule>
    <cfRule type="expression" dxfId="3272" priority="11558">
      <formula>$Z61="Gráfico 25"</formula>
    </cfRule>
    <cfRule type="expression" dxfId="3271" priority="11559">
      <formula>$Z61="Gráfico 24"</formula>
    </cfRule>
    <cfRule type="expression" dxfId="3270" priority="11560">
      <formula>$Z61="Gráfico 23"</formula>
    </cfRule>
    <cfRule type="expression" dxfId="3269" priority="11561">
      <formula>$Z61="Gráfico 22"</formula>
    </cfRule>
    <cfRule type="expression" dxfId="3268" priority="11562">
      <formula>$Z61="Gráfico 21"</formula>
    </cfRule>
    <cfRule type="expression" dxfId="3267" priority="11563">
      <formula>$Z61="Gráfico 20"</formula>
    </cfRule>
    <cfRule type="expression" dxfId="3266" priority="11564">
      <formula>$Z61="Gráfico 18"</formula>
    </cfRule>
    <cfRule type="expression" dxfId="3265" priority="11565">
      <formula>$Z61="Gráfico 19"</formula>
    </cfRule>
    <cfRule type="expression" dxfId="3264" priority="11566">
      <formula>$Z61="Gráfico 17"</formula>
    </cfRule>
    <cfRule type="expression" dxfId="3263" priority="11567">
      <formula>$Z61="Gráfico 16"</formula>
    </cfRule>
    <cfRule type="expression" dxfId="3262" priority="11568">
      <formula>$Z61="Gráfico 15"</formula>
    </cfRule>
    <cfRule type="expression" dxfId="3261" priority="11569">
      <formula>$Z61="Gráfico 14"</formula>
    </cfRule>
    <cfRule type="expression" dxfId="3260" priority="11570">
      <formula>$Z61="Gráfico 12"</formula>
    </cfRule>
    <cfRule type="expression" dxfId="3259" priority="11571">
      <formula>$Z61="Gráfico 13"</formula>
    </cfRule>
    <cfRule type="expression" dxfId="3258" priority="11572">
      <formula>$Z61="Gráfico 11"</formula>
    </cfRule>
    <cfRule type="expression" dxfId="3257" priority="11573">
      <formula>$Z61="Gráfico 9"</formula>
    </cfRule>
    <cfRule type="expression" dxfId="3256" priority="11574">
      <formula>$Z61="Gráfico 8"</formula>
    </cfRule>
    <cfRule type="expression" dxfId="3255" priority="11575">
      <formula>$Z61="Gráfico 7"</formula>
    </cfRule>
    <cfRule type="expression" dxfId="3254" priority="11576">
      <formula>$Z61="Gráfico 6"</formula>
    </cfRule>
    <cfRule type="expression" dxfId="3253" priority="11577">
      <formula>$Z61="Gráfico 4"</formula>
    </cfRule>
    <cfRule type="expression" dxfId="3252" priority="11578">
      <formula>$Z61="Gráfico 3"</formula>
    </cfRule>
    <cfRule type="expression" dxfId="3251" priority="11579">
      <formula>$Z61="Gráfico 2"</formula>
    </cfRule>
    <cfRule type="expression" dxfId="3250" priority="11580">
      <formula>$Z61="Gráfico 1"</formula>
    </cfRule>
    <cfRule type="expression" dxfId="3249" priority="11581">
      <formula>$Z61="Gráfico 5"</formula>
    </cfRule>
  </conditionalFormatting>
  <conditionalFormatting sqref="M62">
    <cfRule type="expression" dxfId="3248" priority="11508">
      <formula>$Z62="Reporte 2"</formula>
    </cfRule>
    <cfRule type="expression" dxfId="3247" priority="11509">
      <formula>$Z62="Reporte 1"</formula>
    </cfRule>
    <cfRule type="expression" dxfId="3246" priority="11510">
      <formula>$Z62="Informe 10"</formula>
    </cfRule>
    <cfRule type="expression" dxfId="3245" priority="11511">
      <formula>$Z62="Informe 9"</formula>
    </cfRule>
    <cfRule type="expression" dxfId="3244" priority="11512">
      <formula>$Z62="Informe 8"</formula>
    </cfRule>
    <cfRule type="expression" dxfId="3243" priority="11513">
      <formula>$Z62="Informe 7"</formula>
    </cfRule>
    <cfRule type="expression" dxfId="3242" priority="11514">
      <formula>$Z62="Informe 6"</formula>
    </cfRule>
    <cfRule type="expression" dxfId="3241" priority="11515">
      <formula>$Z62="Informe 5"</formula>
    </cfRule>
    <cfRule type="expression" dxfId="3240" priority="11516">
      <formula>$Z62="Informe 4"</formula>
    </cfRule>
    <cfRule type="expression" dxfId="3239" priority="11517">
      <formula>$Z62="Informe 3"</formula>
    </cfRule>
    <cfRule type="expression" dxfId="3238" priority="11518">
      <formula>$Z62="Informe 2"</formula>
    </cfRule>
    <cfRule type="expression" dxfId="3237" priority="11519">
      <formula>$Z62="Informe 1"</formula>
    </cfRule>
    <cfRule type="expression" dxfId="3236" priority="11520">
      <formula>$Z62="Gráfico 10"</formula>
    </cfRule>
    <cfRule type="expression" dxfId="3235" priority="11521">
      <formula>$Z62="Gráfico 25"</formula>
    </cfRule>
    <cfRule type="expression" dxfId="3234" priority="11522">
      <formula>$Z62="Gráfico 24"</formula>
    </cfRule>
    <cfRule type="expression" dxfId="3233" priority="11523">
      <formula>$Z62="Gráfico 23"</formula>
    </cfRule>
    <cfRule type="expression" dxfId="3232" priority="11524">
      <formula>$Z62="Gráfico 22"</formula>
    </cfRule>
    <cfRule type="expression" dxfId="3231" priority="11525">
      <formula>$Z62="Gráfico 21"</formula>
    </cfRule>
    <cfRule type="expression" dxfId="3230" priority="11526">
      <formula>$Z62="Gráfico 20"</formula>
    </cfRule>
    <cfRule type="expression" dxfId="3229" priority="11527">
      <formula>$Z62="Gráfico 18"</formula>
    </cfRule>
    <cfRule type="expression" dxfId="3228" priority="11528">
      <formula>$Z62="Gráfico 19"</formula>
    </cfRule>
    <cfRule type="expression" dxfId="3227" priority="11529">
      <formula>$Z62="Gráfico 17"</formula>
    </cfRule>
    <cfRule type="expression" dxfId="3226" priority="11530">
      <formula>$Z62="Gráfico 16"</formula>
    </cfRule>
    <cfRule type="expression" dxfId="3225" priority="11531">
      <formula>$Z62="Gráfico 15"</formula>
    </cfRule>
    <cfRule type="expression" dxfId="3224" priority="11532">
      <formula>$Z62="Gráfico 14"</formula>
    </cfRule>
    <cfRule type="expression" dxfId="3223" priority="11533">
      <formula>$Z62="Gráfico 12"</formula>
    </cfRule>
    <cfRule type="expression" dxfId="3222" priority="11534">
      <formula>$Z62="Gráfico 13"</formula>
    </cfRule>
    <cfRule type="expression" dxfId="3221" priority="11535">
      <formula>$Z62="Gráfico 11"</formula>
    </cfRule>
    <cfRule type="expression" dxfId="3220" priority="11536">
      <formula>$Z62="Gráfico 9"</formula>
    </cfRule>
    <cfRule type="expression" dxfId="3219" priority="11537">
      <formula>$Z62="Gráfico 8"</formula>
    </cfRule>
    <cfRule type="expression" dxfId="3218" priority="11538">
      <formula>$Z62="Gráfico 7"</formula>
    </cfRule>
    <cfRule type="expression" dxfId="3217" priority="11539">
      <formula>$Z62="Gráfico 6"</formula>
    </cfRule>
    <cfRule type="expression" dxfId="3216" priority="11540">
      <formula>$Z62="Gráfico 4"</formula>
    </cfRule>
    <cfRule type="expression" dxfId="3215" priority="11541">
      <formula>$Z62="Gráfico 3"</formula>
    </cfRule>
    <cfRule type="expression" dxfId="3214" priority="11542">
      <formula>$Z62="Gráfico 2"</formula>
    </cfRule>
    <cfRule type="expression" dxfId="3213" priority="11543">
      <formula>$Z62="Gráfico 1"</formula>
    </cfRule>
    <cfRule type="expression" dxfId="3212" priority="11544">
      <formula>$Z62="Gráfico 5"</formula>
    </cfRule>
  </conditionalFormatting>
  <conditionalFormatting sqref="M63">
    <cfRule type="expression" dxfId="3211" priority="11471">
      <formula>$Z63="Reporte 2"</formula>
    </cfRule>
    <cfRule type="expression" dxfId="3210" priority="11472">
      <formula>$Z63="Reporte 1"</formula>
    </cfRule>
    <cfRule type="expression" dxfId="3209" priority="11473">
      <formula>$Z63="Informe 10"</formula>
    </cfRule>
    <cfRule type="expression" dxfId="3208" priority="11474">
      <formula>$Z63="Informe 9"</formula>
    </cfRule>
    <cfRule type="expression" dxfId="3207" priority="11475">
      <formula>$Z63="Informe 8"</formula>
    </cfRule>
    <cfRule type="expression" dxfId="3206" priority="11476">
      <formula>$Z63="Informe 7"</formula>
    </cfRule>
    <cfRule type="expression" dxfId="3205" priority="11477">
      <formula>$Z63="Informe 6"</formula>
    </cfRule>
    <cfRule type="expression" dxfId="3204" priority="11478">
      <formula>$Z63="Informe 5"</formula>
    </cfRule>
    <cfRule type="expression" dxfId="3203" priority="11479">
      <formula>$Z63="Informe 4"</formula>
    </cfRule>
    <cfRule type="expression" dxfId="3202" priority="11480">
      <formula>$Z63="Informe 3"</formula>
    </cfRule>
    <cfRule type="expression" dxfId="3201" priority="11481">
      <formula>$Z63="Informe 2"</formula>
    </cfRule>
    <cfRule type="expression" dxfId="3200" priority="11482">
      <formula>$Z63="Informe 1"</formula>
    </cfRule>
    <cfRule type="expression" dxfId="3199" priority="11483">
      <formula>$Z63="Gráfico 10"</formula>
    </cfRule>
    <cfRule type="expression" dxfId="3198" priority="11484">
      <formula>$Z63="Gráfico 25"</formula>
    </cfRule>
    <cfRule type="expression" dxfId="3197" priority="11485">
      <formula>$Z63="Gráfico 24"</formula>
    </cfRule>
    <cfRule type="expression" dxfId="3196" priority="11486">
      <formula>$Z63="Gráfico 23"</formula>
    </cfRule>
    <cfRule type="expression" dxfId="3195" priority="11487">
      <formula>$Z63="Gráfico 22"</formula>
    </cfRule>
    <cfRule type="expression" dxfId="3194" priority="11488">
      <formula>$Z63="Gráfico 21"</formula>
    </cfRule>
    <cfRule type="expression" dxfId="3193" priority="11489">
      <formula>$Z63="Gráfico 20"</formula>
    </cfRule>
    <cfRule type="expression" dxfId="3192" priority="11490">
      <formula>$Z63="Gráfico 18"</formula>
    </cfRule>
    <cfRule type="expression" dxfId="3191" priority="11491">
      <formula>$Z63="Gráfico 19"</formula>
    </cfRule>
    <cfRule type="expression" dxfId="3190" priority="11492">
      <formula>$Z63="Gráfico 17"</formula>
    </cfRule>
    <cfRule type="expression" dxfId="3189" priority="11493">
      <formula>$Z63="Gráfico 16"</formula>
    </cfRule>
    <cfRule type="expression" dxfId="3188" priority="11494">
      <formula>$Z63="Gráfico 15"</formula>
    </cfRule>
    <cfRule type="expression" dxfId="3187" priority="11495">
      <formula>$Z63="Gráfico 14"</formula>
    </cfRule>
    <cfRule type="expression" dxfId="3186" priority="11496">
      <formula>$Z63="Gráfico 12"</formula>
    </cfRule>
    <cfRule type="expression" dxfId="3185" priority="11497">
      <formula>$Z63="Gráfico 13"</formula>
    </cfRule>
    <cfRule type="expression" dxfId="3184" priority="11498">
      <formula>$Z63="Gráfico 11"</formula>
    </cfRule>
    <cfRule type="expression" dxfId="3183" priority="11499">
      <formula>$Z63="Gráfico 9"</formula>
    </cfRule>
    <cfRule type="expression" dxfId="3182" priority="11500">
      <formula>$Z63="Gráfico 8"</formula>
    </cfRule>
    <cfRule type="expression" dxfId="3181" priority="11501">
      <formula>$Z63="Gráfico 7"</formula>
    </cfRule>
    <cfRule type="expression" dxfId="3180" priority="11502">
      <formula>$Z63="Gráfico 6"</formula>
    </cfRule>
    <cfRule type="expression" dxfId="3179" priority="11503">
      <formula>$Z63="Gráfico 4"</formula>
    </cfRule>
    <cfRule type="expression" dxfId="3178" priority="11504">
      <formula>$Z63="Gráfico 3"</formula>
    </cfRule>
    <cfRule type="expression" dxfId="3177" priority="11505">
      <formula>$Z63="Gráfico 2"</formula>
    </cfRule>
    <cfRule type="expression" dxfId="3176" priority="11506">
      <formula>$Z63="Gráfico 1"</formula>
    </cfRule>
    <cfRule type="expression" dxfId="3175" priority="11507">
      <formula>$Z63="Gráfico 5"</formula>
    </cfRule>
  </conditionalFormatting>
  <conditionalFormatting sqref="M64">
    <cfRule type="expression" dxfId="3174" priority="11434">
      <formula>$Z64="Reporte 2"</formula>
    </cfRule>
    <cfRule type="expression" dxfId="3173" priority="11435">
      <formula>$Z64="Reporte 1"</formula>
    </cfRule>
    <cfRule type="expression" dxfId="3172" priority="11436">
      <formula>$Z64="Informe 10"</formula>
    </cfRule>
    <cfRule type="expression" dxfId="3171" priority="11437">
      <formula>$Z64="Informe 9"</formula>
    </cfRule>
    <cfRule type="expression" dxfId="3170" priority="11438">
      <formula>$Z64="Informe 8"</formula>
    </cfRule>
    <cfRule type="expression" dxfId="3169" priority="11439">
      <formula>$Z64="Informe 7"</formula>
    </cfRule>
    <cfRule type="expression" dxfId="3168" priority="11440">
      <formula>$Z64="Informe 6"</formula>
    </cfRule>
    <cfRule type="expression" dxfId="3167" priority="11441">
      <formula>$Z64="Informe 5"</formula>
    </cfRule>
    <cfRule type="expression" dxfId="3166" priority="11442">
      <formula>$Z64="Informe 4"</formula>
    </cfRule>
    <cfRule type="expression" dxfId="3165" priority="11443">
      <formula>$Z64="Informe 3"</formula>
    </cfRule>
    <cfRule type="expression" dxfId="3164" priority="11444">
      <formula>$Z64="Informe 2"</formula>
    </cfRule>
    <cfRule type="expression" dxfId="3163" priority="11445">
      <formula>$Z64="Informe 1"</formula>
    </cfRule>
    <cfRule type="expression" dxfId="3162" priority="11446">
      <formula>$Z64="Gráfico 10"</formula>
    </cfRule>
    <cfRule type="expression" dxfId="3161" priority="11447">
      <formula>$Z64="Gráfico 25"</formula>
    </cfRule>
    <cfRule type="expression" dxfId="3160" priority="11448">
      <formula>$Z64="Gráfico 24"</formula>
    </cfRule>
    <cfRule type="expression" dxfId="3159" priority="11449">
      <formula>$Z64="Gráfico 23"</formula>
    </cfRule>
    <cfRule type="expression" dxfId="3158" priority="11450">
      <formula>$Z64="Gráfico 22"</formula>
    </cfRule>
    <cfRule type="expression" dxfId="3157" priority="11451">
      <formula>$Z64="Gráfico 21"</formula>
    </cfRule>
    <cfRule type="expression" dxfId="3156" priority="11452">
      <formula>$Z64="Gráfico 20"</formula>
    </cfRule>
    <cfRule type="expression" dxfId="3155" priority="11453">
      <formula>$Z64="Gráfico 18"</formula>
    </cfRule>
    <cfRule type="expression" dxfId="3154" priority="11454">
      <formula>$Z64="Gráfico 19"</formula>
    </cfRule>
    <cfRule type="expression" dxfId="3153" priority="11455">
      <formula>$Z64="Gráfico 17"</formula>
    </cfRule>
    <cfRule type="expression" dxfId="3152" priority="11456">
      <formula>$Z64="Gráfico 16"</formula>
    </cfRule>
    <cfRule type="expression" dxfId="3151" priority="11457">
      <formula>$Z64="Gráfico 15"</formula>
    </cfRule>
    <cfRule type="expression" dxfId="3150" priority="11458">
      <formula>$Z64="Gráfico 14"</formula>
    </cfRule>
    <cfRule type="expression" dxfId="3149" priority="11459">
      <formula>$Z64="Gráfico 12"</formula>
    </cfRule>
    <cfRule type="expression" dxfId="3148" priority="11460">
      <formula>$Z64="Gráfico 13"</formula>
    </cfRule>
    <cfRule type="expression" dxfId="3147" priority="11461">
      <formula>$Z64="Gráfico 11"</formula>
    </cfRule>
    <cfRule type="expression" dxfId="3146" priority="11462">
      <formula>$Z64="Gráfico 9"</formula>
    </cfRule>
    <cfRule type="expression" dxfId="3145" priority="11463">
      <formula>$Z64="Gráfico 8"</formula>
    </cfRule>
    <cfRule type="expression" dxfId="3144" priority="11464">
      <formula>$Z64="Gráfico 7"</formula>
    </cfRule>
    <cfRule type="expression" dxfId="3143" priority="11465">
      <formula>$Z64="Gráfico 6"</formula>
    </cfRule>
    <cfRule type="expression" dxfId="3142" priority="11466">
      <formula>$Z64="Gráfico 4"</formula>
    </cfRule>
    <cfRule type="expression" dxfId="3141" priority="11467">
      <formula>$Z64="Gráfico 3"</formula>
    </cfRule>
    <cfRule type="expression" dxfId="3140" priority="11468">
      <formula>$Z64="Gráfico 2"</formula>
    </cfRule>
    <cfRule type="expression" dxfId="3139" priority="11469">
      <formula>$Z64="Gráfico 1"</formula>
    </cfRule>
    <cfRule type="expression" dxfId="3138" priority="11470">
      <formula>$Z64="Gráfico 5"</formula>
    </cfRule>
  </conditionalFormatting>
  <conditionalFormatting sqref="M60">
    <cfRule type="expression" dxfId="3137" priority="11360">
      <formula>$Z60="Reporte 2"</formula>
    </cfRule>
    <cfRule type="expression" dxfId="3136" priority="11361">
      <formula>$Z60="Reporte 1"</formula>
    </cfRule>
    <cfRule type="expression" dxfId="3135" priority="11362">
      <formula>$Z60="Informe 10"</formula>
    </cfRule>
    <cfRule type="expression" dxfId="3134" priority="11363">
      <formula>$Z60="Informe 9"</formula>
    </cfRule>
    <cfRule type="expression" dxfId="3133" priority="11364">
      <formula>$Z60="Informe 8"</formula>
    </cfRule>
    <cfRule type="expression" dxfId="3132" priority="11365">
      <formula>$Z60="Informe 7"</formula>
    </cfRule>
    <cfRule type="expression" dxfId="3131" priority="11366">
      <formula>$Z60="Informe 6"</formula>
    </cfRule>
    <cfRule type="expression" dxfId="3130" priority="11367">
      <formula>$Z60="Informe 5"</formula>
    </cfRule>
    <cfRule type="expression" dxfId="3129" priority="11368">
      <formula>$Z60="Informe 4"</formula>
    </cfRule>
    <cfRule type="expression" dxfId="3128" priority="11369">
      <formula>$Z60="Informe 3"</formula>
    </cfRule>
    <cfRule type="expression" dxfId="3127" priority="11370">
      <formula>$Z60="Informe 2"</formula>
    </cfRule>
    <cfRule type="expression" dxfId="3126" priority="11371">
      <formula>$Z60="Informe 1"</formula>
    </cfRule>
    <cfRule type="expression" dxfId="3125" priority="11372">
      <formula>$Z60="Gráfico 10"</formula>
    </cfRule>
    <cfRule type="expression" dxfId="3124" priority="11373">
      <formula>$Z60="Gráfico 25"</formula>
    </cfRule>
    <cfRule type="expression" dxfId="3123" priority="11374">
      <formula>$Z60="Gráfico 24"</formula>
    </cfRule>
    <cfRule type="expression" dxfId="3122" priority="11375">
      <formula>$Z60="Gráfico 23"</formula>
    </cfRule>
    <cfRule type="expression" dxfId="3121" priority="11376">
      <formula>$Z60="Gráfico 22"</formula>
    </cfRule>
    <cfRule type="expression" dxfId="3120" priority="11377">
      <formula>$Z60="Gráfico 21"</formula>
    </cfRule>
    <cfRule type="expression" dxfId="3119" priority="11378">
      <formula>$Z60="Gráfico 20"</formula>
    </cfRule>
    <cfRule type="expression" dxfId="3118" priority="11379">
      <formula>$Z60="Gráfico 18"</formula>
    </cfRule>
    <cfRule type="expression" dxfId="3117" priority="11380">
      <formula>$Z60="Gráfico 19"</formula>
    </cfRule>
    <cfRule type="expression" dxfId="3116" priority="11381">
      <formula>$Z60="Gráfico 17"</formula>
    </cfRule>
    <cfRule type="expression" dxfId="3115" priority="11382">
      <formula>$Z60="Gráfico 16"</formula>
    </cfRule>
    <cfRule type="expression" dxfId="3114" priority="11383">
      <formula>$Z60="Gráfico 15"</formula>
    </cfRule>
    <cfRule type="expression" dxfId="3113" priority="11384">
      <formula>$Z60="Gráfico 14"</formula>
    </cfRule>
    <cfRule type="expression" dxfId="3112" priority="11385">
      <formula>$Z60="Gráfico 12"</formula>
    </cfRule>
    <cfRule type="expression" dxfId="3111" priority="11386">
      <formula>$Z60="Gráfico 13"</formula>
    </cfRule>
    <cfRule type="expression" dxfId="3110" priority="11387">
      <formula>$Z60="Gráfico 11"</formula>
    </cfRule>
    <cfRule type="expression" dxfId="3109" priority="11388">
      <formula>$Z60="Gráfico 9"</formula>
    </cfRule>
    <cfRule type="expression" dxfId="3108" priority="11389">
      <formula>$Z60="Gráfico 8"</formula>
    </cfRule>
    <cfRule type="expression" dxfId="3107" priority="11390">
      <formula>$Z60="Gráfico 7"</formula>
    </cfRule>
    <cfRule type="expression" dxfId="3106" priority="11391">
      <formula>$Z60="Gráfico 6"</formula>
    </cfRule>
    <cfRule type="expression" dxfId="3105" priority="11392">
      <formula>$Z60="Gráfico 4"</formula>
    </cfRule>
    <cfRule type="expression" dxfId="3104" priority="11393">
      <formula>$Z60="Gráfico 3"</formula>
    </cfRule>
    <cfRule type="expression" dxfId="3103" priority="11394">
      <formula>$Z60="Gráfico 2"</formula>
    </cfRule>
    <cfRule type="expression" dxfId="3102" priority="11395">
      <formula>$Z60="Gráfico 1"</formula>
    </cfRule>
    <cfRule type="expression" dxfId="3101" priority="11396">
      <formula>$Z60="Gráfico 5"</formula>
    </cfRule>
  </conditionalFormatting>
  <conditionalFormatting sqref="M66">
    <cfRule type="expression" dxfId="3100" priority="11323">
      <formula>$Z61="Reporte 2"</formula>
    </cfRule>
    <cfRule type="expression" dxfId="3099" priority="11324">
      <formula>$Z61="Reporte 1"</formula>
    </cfRule>
    <cfRule type="expression" dxfId="3098" priority="11325">
      <formula>$Z61="Informe 10"</formula>
    </cfRule>
    <cfRule type="expression" dxfId="3097" priority="11326">
      <formula>$Z61="Informe 9"</formula>
    </cfRule>
    <cfRule type="expression" dxfId="3096" priority="11327">
      <formula>$Z61="Informe 8"</formula>
    </cfRule>
    <cfRule type="expression" dxfId="3095" priority="11328">
      <formula>$Z61="Informe 7"</formula>
    </cfRule>
    <cfRule type="expression" dxfId="3094" priority="11329">
      <formula>$Z61="Informe 6"</formula>
    </cfRule>
    <cfRule type="expression" dxfId="3093" priority="11330">
      <formula>$Z61="Informe 5"</formula>
    </cfRule>
    <cfRule type="expression" dxfId="3092" priority="11331">
      <formula>$Z61="Informe 4"</formula>
    </cfRule>
    <cfRule type="expression" dxfId="3091" priority="11332">
      <formula>$Z61="Informe 3"</formula>
    </cfRule>
    <cfRule type="expression" dxfId="3090" priority="11333">
      <formula>$Z61="Informe 2"</formula>
    </cfRule>
    <cfRule type="expression" dxfId="3089" priority="11334">
      <formula>$Z61="Informe 1"</formula>
    </cfRule>
    <cfRule type="expression" dxfId="3088" priority="11335">
      <formula>$Z61="Gráfico 10"</formula>
    </cfRule>
    <cfRule type="expression" dxfId="3087" priority="11336">
      <formula>$Z61="Gráfico 25"</formula>
    </cfRule>
    <cfRule type="expression" dxfId="3086" priority="11337">
      <formula>$Z61="Gráfico 24"</formula>
    </cfRule>
    <cfRule type="expression" dxfId="3085" priority="11338">
      <formula>$Z61="Gráfico 23"</formula>
    </cfRule>
    <cfRule type="expression" dxfId="3084" priority="11339">
      <formula>$Z61="Gráfico 22"</formula>
    </cfRule>
    <cfRule type="expression" dxfId="3083" priority="11340">
      <formula>$Z61="Gráfico 21"</formula>
    </cfRule>
    <cfRule type="expression" dxfId="3082" priority="11341">
      <formula>$Z61="Gráfico 20"</formula>
    </cfRule>
    <cfRule type="expression" dxfId="3081" priority="11342">
      <formula>$Z61="Gráfico 18"</formula>
    </cfRule>
    <cfRule type="expression" dxfId="3080" priority="11343">
      <formula>$Z61="Gráfico 19"</formula>
    </cfRule>
    <cfRule type="expression" dxfId="3079" priority="11344">
      <formula>$Z61="Gráfico 17"</formula>
    </cfRule>
    <cfRule type="expression" dxfId="3078" priority="11345">
      <formula>$Z61="Gráfico 16"</formula>
    </cfRule>
    <cfRule type="expression" dxfId="3077" priority="11346">
      <formula>$Z61="Gráfico 15"</formula>
    </cfRule>
    <cfRule type="expression" dxfId="3076" priority="11347">
      <formula>$Z61="Gráfico 14"</formula>
    </cfRule>
    <cfRule type="expression" dxfId="3075" priority="11348">
      <formula>$Z61="Gráfico 12"</formula>
    </cfRule>
    <cfRule type="expression" dxfId="3074" priority="11349">
      <formula>$Z61="Gráfico 13"</formula>
    </cfRule>
    <cfRule type="expression" dxfId="3073" priority="11350">
      <formula>$Z61="Gráfico 11"</formula>
    </cfRule>
    <cfRule type="expression" dxfId="3072" priority="11351">
      <formula>$Z61="Gráfico 9"</formula>
    </cfRule>
    <cfRule type="expression" dxfId="3071" priority="11352">
      <formula>$Z61="Gráfico 8"</formula>
    </cfRule>
    <cfRule type="expression" dxfId="3070" priority="11353">
      <formula>$Z61="Gráfico 7"</formula>
    </cfRule>
    <cfRule type="expression" dxfId="3069" priority="11354">
      <formula>$Z61="Gráfico 6"</formula>
    </cfRule>
    <cfRule type="expression" dxfId="3068" priority="11355">
      <formula>$Z61="Gráfico 4"</formula>
    </cfRule>
    <cfRule type="expression" dxfId="3067" priority="11356">
      <formula>$Z61="Gráfico 3"</formula>
    </cfRule>
    <cfRule type="expression" dxfId="3066" priority="11357">
      <formula>$Z61="Gráfico 2"</formula>
    </cfRule>
    <cfRule type="expression" dxfId="3065" priority="11358">
      <formula>$Z61="Gráfico 1"</formula>
    </cfRule>
    <cfRule type="expression" dxfId="3064" priority="11359">
      <formula>$Z61="Gráfico 5"</formula>
    </cfRule>
  </conditionalFormatting>
  <conditionalFormatting sqref="M67">
    <cfRule type="expression" dxfId="3063" priority="11286">
      <formula>$Z62="Reporte 2"</formula>
    </cfRule>
    <cfRule type="expression" dxfId="3062" priority="11287">
      <formula>$Z62="Reporte 1"</formula>
    </cfRule>
    <cfRule type="expression" dxfId="3061" priority="11288">
      <formula>$Z62="Informe 10"</formula>
    </cfRule>
    <cfRule type="expression" dxfId="3060" priority="11289">
      <formula>$Z62="Informe 9"</formula>
    </cfRule>
    <cfRule type="expression" dxfId="3059" priority="11290">
      <formula>$Z62="Informe 8"</formula>
    </cfRule>
    <cfRule type="expression" dxfId="3058" priority="11291">
      <formula>$Z62="Informe 7"</formula>
    </cfRule>
    <cfRule type="expression" dxfId="3057" priority="11292">
      <formula>$Z62="Informe 6"</formula>
    </cfRule>
    <cfRule type="expression" dxfId="3056" priority="11293">
      <formula>$Z62="Informe 5"</formula>
    </cfRule>
    <cfRule type="expression" dxfId="3055" priority="11294">
      <formula>$Z62="Informe 4"</formula>
    </cfRule>
    <cfRule type="expression" dxfId="3054" priority="11295">
      <formula>$Z62="Informe 3"</formula>
    </cfRule>
    <cfRule type="expression" dxfId="3053" priority="11296">
      <formula>$Z62="Informe 2"</formula>
    </cfRule>
    <cfRule type="expression" dxfId="3052" priority="11297">
      <formula>$Z62="Informe 1"</formula>
    </cfRule>
    <cfRule type="expression" dxfId="3051" priority="11298">
      <formula>$Z62="Gráfico 10"</formula>
    </cfRule>
    <cfRule type="expression" dxfId="3050" priority="11299">
      <formula>$Z62="Gráfico 25"</formula>
    </cfRule>
    <cfRule type="expression" dxfId="3049" priority="11300">
      <formula>$Z62="Gráfico 24"</formula>
    </cfRule>
    <cfRule type="expression" dxfId="3048" priority="11301">
      <formula>$Z62="Gráfico 23"</formula>
    </cfRule>
    <cfRule type="expression" dxfId="3047" priority="11302">
      <formula>$Z62="Gráfico 22"</formula>
    </cfRule>
    <cfRule type="expression" dxfId="3046" priority="11303">
      <formula>$Z62="Gráfico 21"</formula>
    </cfRule>
    <cfRule type="expression" dxfId="3045" priority="11304">
      <formula>$Z62="Gráfico 20"</formula>
    </cfRule>
    <cfRule type="expression" dxfId="3044" priority="11305">
      <formula>$Z62="Gráfico 18"</formula>
    </cfRule>
    <cfRule type="expression" dxfId="3043" priority="11306">
      <formula>$Z62="Gráfico 19"</formula>
    </cfRule>
    <cfRule type="expression" dxfId="3042" priority="11307">
      <formula>$Z62="Gráfico 17"</formula>
    </cfRule>
    <cfRule type="expression" dxfId="3041" priority="11308">
      <formula>$Z62="Gráfico 16"</formula>
    </cfRule>
    <cfRule type="expression" dxfId="3040" priority="11309">
      <formula>$Z62="Gráfico 15"</formula>
    </cfRule>
    <cfRule type="expression" dxfId="3039" priority="11310">
      <formula>$Z62="Gráfico 14"</formula>
    </cfRule>
    <cfRule type="expression" dxfId="3038" priority="11311">
      <formula>$Z62="Gráfico 12"</formula>
    </cfRule>
    <cfRule type="expression" dxfId="3037" priority="11312">
      <formula>$Z62="Gráfico 13"</formula>
    </cfRule>
    <cfRule type="expression" dxfId="3036" priority="11313">
      <formula>$Z62="Gráfico 11"</formula>
    </cfRule>
    <cfRule type="expression" dxfId="3035" priority="11314">
      <formula>$Z62="Gráfico 9"</formula>
    </cfRule>
    <cfRule type="expression" dxfId="3034" priority="11315">
      <formula>$Z62="Gráfico 8"</formula>
    </cfRule>
    <cfRule type="expression" dxfId="3033" priority="11316">
      <formula>$Z62="Gráfico 7"</formula>
    </cfRule>
    <cfRule type="expression" dxfId="3032" priority="11317">
      <formula>$Z62="Gráfico 6"</formula>
    </cfRule>
    <cfRule type="expression" dxfId="3031" priority="11318">
      <formula>$Z62="Gráfico 4"</formula>
    </cfRule>
    <cfRule type="expression" dxfId="3030" priority="11319">
      <formula>$Z62="Gráfico 3"</formula>
    </cfRule>
    <cfRule type="expression" dxfId="3029" priority="11320">
      <formula>$Z62="Gráfico 2"</formula>
    </cfRule>
    <cfRule type="expression" dxfId="3028" priority="11321">
      <formula>$Z62="Gráfico 1"</formula>
    </cfRule>
    <cfRule type="expression" dxfId="3027" priority="11322">
      <formula>$Z62="Gráfico 5"</formula>
    </cfRule>
  </conditionalFormatting>
  <conditionalFormatting sqref="M68">
    <cfRule type="expression" dxfId="3026" priority="11249">
      <formula>$Z63="Reporte 2"</formula>
    </cfRule>
    <cfRule type="expression" dxfId="3025" priority="11250">
      <formula>$Z63="Reporte 1"</formula>
    </cfRule>
    <cfRule type="expression" dxfId="3024" priority="11251">
      <formula>$Z63="Informe 10"</formula>
    </cfRule>
    <cfRule type="expression" dxfId="3023" priority="11252">
      <formula>$Z63="Informe 9"</formula>
    </cfRule>
    <cfRule type="expression" dxfId="3022" priority="11253">
      <formula>$Z63="Informe 8"</formula>
    </cfRule>
    <cfRule type="expression" dxfId="3021" priority="11254">
      <formula>$Z63="Informe 7"</formula>
    </cfRule>
    <cfRule type="expression" dxfId="3020" priority="11255">
      <formula>$Z63="Informe 6"</formula>
    </cfRule>
    <cfRule type="expression" dxfId="3019" priority="11256">
      <formula>$Z63="Informe 5"</formula>
    </cfRule>
    <cfRule type="expression" dxfId="3018" priority="11257">
      <formula>$Z63="Informe 4"</formula>
    </cfRule>
    <cfRule type="expression" dxfId="3017" priority="11258">
      <formula>$Z63="Informe 3"</formula>
    </cfRule>
    <cfRule type="expression" dxfId="3016" priority="11259">
      <formula>$Z63="Informe 2"</formula>
    </cfRule>
    <cfRule type="expression" dxfId="3015" priority="11260">
      <formula>$Z63="Informe 1"</formula>
    </cfRule>
    <cfRule type="expression" dxfId="3014" priority="11261">
      <formula>$Z63="Gráfico 10"</formula>
    </cfRule>
    <cfRule type="expression" dxfId="3013" priority="11262">
      <formula>$Z63="Gráfico 25"</formula>
    </cfRule>
    <cfRule type="expression" dxfId="3012" priority="11263">
      <formula>$Z63="Gráfico 24"</formula>
    </cfRule>
    <cfRule type="expression" dxfId="3011" priority="11264">
      <formula>$Z63="Gráfico 23"</formula>
    </cfRule>
    <cfRule type="expression" dxfId="3010" priority="11265">
      <formula>$Z63="Gráfico 22"</formula>
    </cfRule>
    <cfRule type="expression" dxfId="3009" priority="11266">
      <formula>$Z63="Gráfico 21"</formula>
    </cfRule>
    <cfRule type="expression" dxfId="3008" priority="11267">
      <formula>$Z63="Gráfico 20"</formula>
    </cfRule>
    <cfRule type="expression" dxfId="3007" priority="11268">
      <formula>$Z63="Gráfico 18"</formula>
    </cfRule>
    <cfRule type="expression" dxfId="3006" priority="11269">
      <formula>$Z63="Gráfico 19"</formula>
    </cfRule>
    <cfRule type="expression" dxfId="3005" priority="11270">
      <formula>$Z63="Gráfico 17"</formula>
    </cfRule>
    <cfRule type="expression" dxfId="3004" priority="11271">
      <formula>$Z63="Gráfico 16"</formula>
    </cfRule>
    <cfRule type="expression" dxfId="3003" priority="11272">
      <formula>$Z63="Gráfico 15"</formula>
    </cfRule>
    <cfRule type="expression" dxfId="3002" priority="11273">
      <formula>$Z63="Gráfico 14"</formula>
    </cfRule>
    <cfRule type="expression" dxfId="3001" priority="11274">
      <formula>$Z63="Gráfico 12"</formula>
    </cfRule>
    <cfRule type="expression" dxfId="3000" priority="11275">
      <formula>$Z63="Gráfico 13"</formula>
    </cfRule>
    <cfRule type="expression" dxfId="2999" priority="11276">
      <formula>$Z63="Gráfico 11"</formula>
    </cfRule>
    <cfRule type="expression" dxfId="2998" priority="11277">
      <formula>$Z63="Gráfico 9"</formula>
    </cfRule>
    <cfRule type="expression" dxfId="2997" priority="11278">
      <formula>$Z63="Gráfico 8"</formula>
    </cfRule>
    <cfRule type="expression" dxfId="2996" priority="11279">
      <formula>$Z63="Gráfico 7"</formula>
    </cfRule>
    <cfRule type="expression" dxfId="2995" priority="11280">
      <formula>$Z63="Gráfico 6"</formula>
    </cfRule>
    <cfRule type="expression" dxfId="2994" priority="11281">
      <formula>$Z63="Gráfico 4"</formula>
    </cfRule>
    <cfRule type="expression" dxfId="2993" priority="11282">
      <formula>$Z63="Gráfico 3"</formula>
    </cfRule>
    <cfRule type="expression" dxfId="2992" priority="11283">
      <formula>$Z63="Gráfico 2"</formula>
    </cfRule>
    <cfRule type="expression" dxfId="2991" priority="11284">
      <formula>$Z63="Gráfico 1"</formula>
    </cfRule>
    <cfRule type="expression" dxfId="2990" priority="11285">
      <formula>$Z63="Gráfico 5"</formula>
    </cfRule>
  </conditionalFormatting>
  <conditionalFormatting sqref="M69">
    <cfRule type="expression" dxfId="2989" priority="11212">
      <formula>$Z64="Reporte 2"</formula>
    </cfRule>
    <cfRule type="expression" dxfId="2988" priority="11213">
      <formula>$Z64="Reporte 1"</formula>
    </cfRule>
    <cfRule type="expression" dxfId="2987" priority="11214">
      <formula>$Z64="Informe 10"</formula>
    </cfRule>
    <cfRule type="expression" dxfId="2986" priority="11215">
      <formula>$Z64="Informe 9"</formula>
    </cfRule>
    <cfRule type="expression" dxfId="2985" priority="11216">
      <formula>$Z64="Informe 8"</formula>
    </cfRule>
    <cfRule type="expression" dxfId="2984" priority="11217">
      <formula>$Z64="Informe 7"</formula>
    </cfRule>
    <cfRule type="expression" dxfId="2983" priority="11218">
      <formula>$Z64="Informe 6"</formula>
    </cfRule>
    <cfRule type="expression" dxfId="2982" priority="11219">
      <formula>$Z64="Informe 5"</formula>
    </cfRule>
    <cfRule type="expression" dxfId="2981" priority="11220">
      <formula>$Z64="Informe 4"</formula>
    </cfRule>
    <cfRule type="expression" dxfId="2980" priority="11221">
      <formula>$Z64="Informe 3"</formula>
    </cfRule>
    <cfRule type="expression" dxfId="2979" priority="11222">
      <formula>$Z64="Informe 2"</formula>
    </cfRule>
    <cfRule type="expression" dxfId="2978" priority="11223">
      <formula>$Z64="Informe 1"</formula>
    </cfRule>
    <cfRule type="expression" dxfId="2977" priority="11224">
      <formula>$Z64="Gráfico 10"</formula>
    </cfRule>
    <cfRule type="expression" dxfId="2976" priority="11225">
      <formula>$Z64="Gráfico 25"</formula>
    </cfRule>
    <cfRule type="expression" dxfId="2975" priority="11226">
      <formula>$Z64="Gráfico 24"</formula>
    </cfRule>
    <cfRule type="expression" dxfId="2974" priority="11227">
      <formula>$Z64="Gráfico 23"</formula>
    </cfRule>
    <cfRule type="expression" dxfId="2973" priority="11228">
      <formula>$Z64="Gráfico 22"</formula>
    </cfRule>
    <cfRule type="expression" dxfId="2972" priority="11229">
      <formula>$Z64="Gráfico 21"</formula>
    </cfRule>
    <cfRule type="expression" dxfId="2971" priority="11230">
      <formula>$Z64="Gráfico 20"</formula>
    </cfRule>
    <cfRule type="expression" dxfId="2970" priority="11231">
      <formula>$Z64="Gráfico 18"</formula>
    </cfRule>
    <cfRule type="expression" dxfId="2969" priority="11232">
      <formula>$Z64="Gráfico 19"</formula>
    </cfRule>
    <cfRule type="expression" dxfId="2968" priority="11233">
      <formula>$Z64="Gráfico 17"</formula>
    </cfRule>
    <cfRule type="expression" dxfId="2967" priority="11234">
      <formula>$Z64="Gráfico 16"</formula>
    </cfRule>
    <cfRule type="expression" dxfId="2966" priority="11235">
      <formula>$Z64="Gráfico 15"</formula>
    </cfRule>
    <cfRule type="expression" dxfId="2965" priority="11236">
      <formula>$Z64="Gráfico 14"</formula>
    </cfRule>
    <cfRule type="expression" dxfId="2964" priority="11237">
      <formula>$Z64="Gráfico 12"</formula>
    </cfRule>
    <cfRule type="expression" dxfId="2963" priority="11238">
      <formula>$Z64="Gráfico 13"</formula>
    </cfRule>
    <cfRule type="expression" dxfId="2962" priority="11239">
      <formula>$Z64="Gráfico 11"</formula>
    </cfRule>
    <cfRule type="expression" dxfId="2961" priority="11240">
      <formula>$Z64="Gráfico 9"</formula>
    </cfRule>
    <cfRule type="expression" dxfId="2960" priority="11241">
      <formula>$Z64="Gráfico 8"</formula>
    </cfRule>
    <cfRule type="expression" dxfId="2959" priority="11242">
      <formula>$Z64="Gráfico 7"</formula>
    </cfRule>
    <cfRule type="expression" dxfId="2958" priority="11243">
      <formula>$Z64="Gráfico 6"</formula>
    </cfRule>
    <cfRule type="expression" dxfId="2957" priority="11244">
      <formula>$Z64="Gráfico 4"</formula>
    </cfRule>
    <cfRule type="expression" dxfId="2956" priority="11245">
      <formula>$Z64="Gráfico 3"</formula>
    </cfRule>
    <cfRule type="expression" dxfId="2955" priority="11246">
      <formula>$Z64="Gráfico 2"</formula>
    </cfRule>
    <cfRule type="expression" dxfId="2954" priority="11247">
      <formula>$Z64="Gráfico 1"</formula>
    </cfRule>
    <cfRule type="expression" dxfId="2953" priority="11248">
      <formula>$Z64="Gráfico 5"</formula>
    </cfRule>
  </conditionalFormatting>
  <conditionalFormatting sqref="S5">
    <cfRule type="expression" dxfId="2952" priority="11175">
      <formula>$Z5="Reporte 2"</formula>
    </cfRule>
    <cfRule type="expression" dxfId="2951" priority="11176">
      <formula>$Z5="Reporte 1"</formula>
    </cfRule>
    <cfRule type="expression" dxfId="2950" priority="11177">
      <formula>$Z5="Informe 10"</formula>
    </cfRule>
    <cfRule type="expression" dxfId="2949" priority="11178">
      <formula>$Z5="Informe 9"</formula>
    </cfRule>
    <cfRule type="expression" dxfId="2948" priority="11179">
      <formula>$Z5="Informe 8"</formula>
    </cfRule>
    <cfRule type="expression" dxfId="2947" priority="11180">
      <formula>$Z5="Informe 7"</formula>
    </cfRule>
    <cfRule type="expression" dxfId="2946" priority="11181">
      <formula>$Z5="Informe 6"</formula>
    </cfRule>
    <cfRule type="expression" dxfId="2945" priority="11182">
      <formula>$Z5="Informe 5"</formula>
    </cfRule>
    <cfRule type="expression" dxfId="2944" priority="11183">
      <formula>$Z5="Informe 4"</formula>
    </cfRule>
    <cfRule type="expression" dxfId="2943" priority="11184">
      <formula>$Z5="Informe 3"</formula>
    </cfRule>
    <cfRule type="expression" dxfId="2942" priority="11185">
      <formula>$Z5="Informe 2"</formula>
    </cfRule>
    <cfRule type="expression" dxfId="2941" priority="11186">
      <formula>$Z5="Informe 1"</formula>
    </cfRule>
    <cfRule type="expression" dxfId="2940" priority="11187">
      <formula>$Z5="Gráfico 10"</formula>
    </cfRule>
    <cfRule type="expression" dxfId="2939" priority="11188">
      <formula>$Z5="Gráfico 25"</formula>
    </cfRule>
    <cfRule type="expression" dxfId="2938" priority="11189">
      <formula>$Z5="Gráfico 24"</formula>
    </cfRule>
    <cfRule type="expression" dxfId="2937" priority="11190">
      <formula>$Z5="Gráfico 23"</formula>
    </cfRule>
    <cfRule type="expression" dxfId="2936" priority="11191">
      <formula>$Z5="Gráfico 22"</formula>
    </cfRule>
    <cfRule type="expression" dxfId="2935" priority="11192">
      <formula>$Z5="Gráfico 21"</formula>
    </cfRule>
    <cfRule type="expression" dxfId="2934" priority="11193">
      <formula>$Z5="Gráfico 20"</formula>
    </cfRule>
    <cfRule type="expression" dxfId="2933" priority="11194">
      <formula>$Z5="Gráfico 18"</formula>
    </cfRule>
    <cfRule type="expression" dxfId="2932" priority="11195">
      <formula>$Z5="Gráfico 19"</formula>
    </cfRule>
    <cfRule type="expression" dxfId="2931" priority="11196">
      <formula>$Z5="Gráfico 17"</formula>
    </cfRule>
    <cfRule type="expression" dxfId="2930" priority="11197">
      <formula>$Z5="Gráfico 16"</formula>
    </cfRule>
    <cfRule type="expression" dxfId="2929" priority="11198">
      <formula>$Z5="Gráfico 15"</formula>
    </cfRule>
    <cfRule type="expression" dxfId="2928" priority="11199">
      <formula>$Z5="Gráfico 14"</formula>
    </cfRule>
    <cfRule type="expression" dxfId="2927" priority="11200">
      <formula>$Z5="Gráfico 12"</formula>
    </cfRule>
    <cfRule type="expression" dxfId="2926" priority="11201">
      <formula>$Z5="Gráfico 13"</formula>
    </cfRule>
    <cfRule type="expression" dxfId="2925" priority="11202">
      <formula>$Z5="Gráfico 11"</formula>
    </cfRule>
    <cfRule type="expression" dxfId="2924" priority="11203">
      <formula>$Z5="Gráfico 9"</formula>
    </cfRule>
    <cfRule type="expression" dxfId="2923" priority="11204">
      <formula>$Z5="Gráfico 8"</formula>
    </cfRule>
    <cfRule type="expression" dxfId="2922" priority="11205">
      <formula>$Z5="Gráfico 7"</formula>
    </cfRule>
    <cfRule type="expression" dxfId="2921" priority="11206">
      <formula>$Z5="Gráfico 6"</formula>
    </cfRule>
    <cfRule type="expression" dxfId="2920" priority="11207">
      <formula>$Z5="Gráfico 4"</formula>
    </cfRule>
    <cfRule type="expression" dxfId="2919" priority="11208">
      <formula>$Z5="Gráfico 3"</formula>
    </cfRule>
    <cfRule type="expression" dxfId="2918" priority="11209">
      <formula>$Z5="Gráfico 2"</formula>
    </cfRule>
    <cfRule type="expression" dxfId="2917" priority="11210">
      <formula>$Z5="Gráfico 1"</formula>
    </cfRule>
    <cfRule type="expression" dxfId="2916" priority="11211">
      <formula>$Z5="Gráfico 5"</formula>
    </cfRule>
  </conditionalFormatting>
  <conditionalFormatting sqref="S6">
    <cfRule type="expression" dxfId="2915" priority="11138">
      <formula>$Z6="Reporte 2"</formula>
    </cfRule>
    <cfRule type="expression" dxfId="2914" priority="11139">
      <formula>$Z6="Reporte 1"</formula>
    </cfRule>
    <cfRule type="expression" dxfId="2913" priority="11140">
      <formula>$Z6="Informe 10"</formula>
    </cfRule>
    <cfRule type="expression" dxfId="2912" priority="11141">
      <formula>$Z6="Informe 9"</formula>
    </cfRule>
    <cfRule type="expression" dxfId="2911" priority="11142">
      <formula>$Z6="Informe 8"</formula>
    </cfRule>
    <cfRule type="expression" dxfId="2910" priority="11143">
      <formula>$Z6="Informe 7"</formula>
    </cfRule>
    <cfRule type="expression" dxfId="2909" priority="11144">
      <formula>$Z6="Informe 6"</formula>
    </cfRule>
    <cfRule type="expression" dxfId="2908" priority="11145">
      <formula>$Z6="Informe 5"</formula>
    </cfRule>
    <cfRule type="expression" dxfId="2907" priority="11146">
      <formula>$Z6="Informe 4"</formula>
    </cfRule>
    <cfRule type="expression" dxfId="2906" priority="11147">
      <formula>$Z6="Informe 3"</formula>
    </cfRule>
    <cfRule type="expression" dxfId="2905" priority="11148">
      <formula>$Z6="Informe 2"</formula>
    </cfRule>
    <cfRule type="expression" dxfId="2904" priority="11149">
      <formula>$Z6="Informe 1"</formula>
    </cfRule>
    <cfRule type="expression" dxfId="2903" priority="11150">
      <formula>$Z6="Gráfico 10"</formula>
    </cfRule>
    <cfRule type="expression" dxfId="2902" priority="11151">
      <formula>$Z6="Gráfico 25"</formula>
    </cfRule>
    <cfRule type="expression" dxfId="2901" priority="11152">
      <formula>$Z6="Gráfico 24"</formula>
    </cfRule>
    <cfRule type="expression" dxfId="2900" priority="11153">
      <formula>$Z6="Gráfico 23"</formula>
    </cfRule>
    <cfRule type="expression" dxfId="2899" priority="11154">
      <formula>$Z6="Gráfico 22"</formula>
    </cfRule>
    <cfRule type="expression" dxfId="2898" priority="11155">
      <formula>$Z6="Gráfico 21"</formula>
    </cfRule>
    <cfRule type="expression" dxfId="2897" priority="11156">
      <formula>$Z6="Gráfico 20"</formula>
    </cfRule>
    <cfRule type="expression" dxfId="2896" priority="11157">
      <formula>$Z6="Gráfico 18"</formula>
    </cfRule>
    <cfRule type="expression" dxfId="2895" priority="11158">
      <formula>$Z6="Gráfico 19"</formula>
    </cfRule>
    <cfRule type="expression" dxfId="2894" priority="11159">
      <formula>$Z6="Gráfico 17"</formula>
    </cfRule>
    <cfRule type="expression" dxfId="2893" priority="11160">
      <formula>$Z6="Gráfico 16"</formula>
    </cfRule>
    <cfRule type="expression" dxfId="2892" priority="11161">
      <formula>$Z6="Gráfico 15"</formula>
    </cfRule>
    <cfRule type="expression" dxfId="2891" priority="11162">
      <formula>$Z6="Gráfico 14"</formula>
    </cfRule>
    <cfRule type="expression" dxfId="2890" priority="11163">
      <formula>$Z6="Gráfico 12"</formula>
    </cfRule>
    <cfRule type="expression" dxfId="2889" priority="11164">
      <formula>$Z6="Gráfico 13"</formula>
    </cfRule>
    <cfRule type="expression" dxfId="2888" priority="11165">
      <formula>$Z6="Gráfico 11"</formula>
    </cfRule>
    <cfRule type="expression" dxfId="2887" priority="11166">
      <formula>$Z6="Gráfico 9"</formula>
    </cfRule>
    <cfRule type="expression" dxfId="2886" priority="11167">
      <formula>$Z6="Gráfico 8"</formula>
    </cfRule>
    <cfRule type="expression" dxfId="2885" priority="11168">
      <formula>$Z6="Gráfico 7"</formula>
    </cfRule>
    <cfRule type="expression" dxfId="2884" priority="11169">
      <formula>$Z6="Gráfico 6"</formula>
    </cfRule>
    <cfRule type="expression" dxfId="2883" priority="11170">
      <formula>$Z6="Gráfico 4"</formula>
    </cfRule>
    <cfRule type="expression" dxfId="2882" priority="11171">
      <formula>$Z6="Gráfico 3"</formula>
    </cfRule>
    <cfRule type="expression" dxfId="2881" priority="11172">
      <formula>$Z6="Gráfico 2"</formula>
    </cfRule>
    <cfRule type="expression" dxfId="2880" priority="11173">
      <formula>$Z6="Gráfico 1"</formula>
    </cfRule>
    <cfRule type="expression" dxfId="2879" priority="11174">
      <formula>$Z6="Gráfico 5"</formula>
    </cfRule>
  </conditionalFormatting>
  <conditionalFormatting sqref="S7">
    <cfRule type="expression" dxfId="2878" priority="11101">
      <formula>$Z7="Reporte 2"</formula>
    </cfRule>
    <cfRule type="expression" dxfId="2877" priority="11102">
      <formula>$Z7="Reporte 1"</formula>
    </cfRule>
    <cfRule type="expression" dxfId="2876" priority="11103">
      <formula>$Z7="Informe 10"</formula>
    </cfRule>
    <cfRule type="expression" dxfId="2875" priority="11104">
      <formula>$Z7="Informe 9"</formula>
    </cfRule>
    <cfRule type="expression" dxfId="2874" priority="11105">
      <formula>$Z7="Informe 8"</formula>
    </cfRule>
    <cfRule type="expression" dxfId="2873" priority="11106">
      <formula>$Z7="Informe 7"</formula>
    </cfRule>
    <cfRule type="expression" dxfId="2872" priority="11107">
      <formula>$Z7="Informe 6"</formula>
    </cfRule>
    <cfRule type="expression" dxfId="2871" priority="11108">
      <formula>$Z7="Informe 5"</formula>
    </cfRule>
    <cfRule type="expression" dxfId="2870" priority="11109">
      <formula>$Z7="Informe 4"</formula>
    </cfRule>
    <cfRule type="expression" dxfId="2869" priority="11110">
      <formula>$Z7="Informe 3"</formula>
    </cfRule>
    <cfRule type="expression" dxfId="2868" priority="11111">
      <formula>$Z7="Informe 2"</formula>
    </cfRule>
    <cfRule type="expression" dxfId="2867" priority="11112">
      <formula>$Z7="Informe 1"</formula>
    </cfRule>
    <cfRule type="expression" dxfId="2866" priority="11113">
      <formula>$Z7="Gráfico 10"</formula>
    </cfRule>
    <cfRule type="expression" dxfId="2865" priority="11114">
      <formula>$Z7="Gráfico 25"</formula>
    </cfRule>
    <cfRule type="expression" dxfId="2864" priority="11115">
      <formula>$Z7="Gráfico 24"</formula>
    </cfRule>
    <cfRule type="expression" dxfId="2863" priority="11116">
      <formula>$Z7="Gráfico 23"</formula>
    </cfRule>
    <cfRule type="expression" dxfId="2862" priority="11117">
      <formula>$Z7="Gráfico 22"</formula>
    </cfRule>
    <cfRule type="expression" dxfId="2861" priority="11118">
      <formula>$Z7="Gráfico 21"</formula>
    </cfRule>
    <cfRule type="expression" dxfId="2860" priority="11119">
      <formula>$Z7="Gráfico 20"</formula>
    </cfRule>
    <cfRule type="expression" dxfId="2859" priority="11120">
      <formula>$Z7="Gráfico 18"</formula>
    </cfRule>
    <cfRule type="expression" dxfId="2858" priority="11121">
      <formula>$Z7="Gráfico 19"</formula>
    </cfRule>
    <cfRule type="expression" dxfId="2857" priority="11122">
      <formula>$Z7="Gráfico 17"</formula>
    </cfRule>
    <cfRule type="expression" dxfId="2856" priority="11123">
      <formula>$Z7="Gráfico 16"</formula>
    </cfRule>
    <cfRule type="expression" dxfId="2855" priority="11124">
      <formula>$Z7="Gráfico 15"</formula>
    </cfRule>
    <cfRule type="expression" dxfId="2854" priority="11125">
      <formula>$Z7="Gráfico 14"</formula>
    </cfRule>
    <cfRule type="expression" dxfId="2853" priority="11126">
      <formula>$Z7="Gráfico 12"</formula>
    </cfRule>
    <cfRule type="expression" dxfId="2852" priority="11127">
      <formula>$Z7="Gráfico 13"</formula>
    </cfRule>
    <cfRule type="expression" dxfId="2851" priority="11128">
      <formula>$Z7="Gráfico 11"</formula>
    </cfRule>
    <cfRule type="expression" dxfId="2850" priority="11129">
      <formula>$Z7="Gráfico 9"</formula>
    </cfRule>
    <cfRule type="expression" dxfId="2849" priority="11130">
      <formula>$Z7="Gráfico 8"</formula>
    </cfRule>
    <cfRule type="expression" dxfId="2848" priority="11131">
      <formula>$Z7="Gráfico 7"</formula>
    </cfRule>
    <cfRule type="expression" dxfId="2847" priority="11132">
      <formula>$Z7="Gráfico 6"</formula>
    </cfRule>
    <cfRule type="expression" dxfId="2846" priority="11133">
      <formula>$Z7="Gráfico 4"</formula>
    </cfRule>
    <cfRule type="expression" dxfId="2845" priority="11134">
      <formula>$Z7="Gráfico 3"</formula>
    </cfRule>
    <cfRule type="expression" dxfId="2844" priority="11135">
      <formula>$Z7="Gráfico 2"</formula>
    </cfRule>
    <cfRule type="expression" dxfId="2843" priority="11136">
      <formula>$Z7="Gráfico 1"</formula>
    </cfRule>
    <cfRule type="expression" dxfId="2842" priority="11137">
      <formula>$Z7="Gráfico 5"</formula>
    </cfRule>
  </conditionalFormatting>
  <conditionalFormatting sqref="S8">
    <cfRule type="expression" dxfId="2841" priority="11064">
      <formula>$Z8="Reporte 2"</formula>
    </cfRule>
    <cfRule type="expression" dxfId="2840" priority="11065">
      <formula>$Z8="Reporte 1"</formula>
    </cfRule>
    <cfRule type="expression" dxfId="2839" priority="11066">
      <formula>$Z8="Informe 10"</formula>
    </cfRule>
    <cfRule type="expression" dxfId="2838" priority="11067">
      <formula>$Z8="Informe 9"</formula>
    </cfRule>
    <cfRule type="expression" dxfId="2837" priority="11068">
      <formula>$Z8="Informe 8"</formula>
    </cfRule>
    <cfRule type="expression" dxfId="2836" priority="11069">
      <formula>$Z8="Informe 7"</formula>
    </cfRule>
    <cfRule type="expression" dxfId="2835" priority="11070">
      <formula>$Z8="Informe 6"</formula>
    </cfRule>
    <cfRule type="expression" dxfId="2834" priority="11071">
      <formula>$Z8="Informe 5"</formula>
    </cfRule>
    <cfRule type="expression" dxfId="2833" priority="11072">
      <formula>$Z8="Informe 4"</formula>
    </cfRule>
    <cfRule type="expression" dxfId="2832" priority="11073">
      <formula>$Z8="Informe 3"</formula>
    </cfRule>
    <cfRule type="expression" dxfId="2831" priority="11074">
      <formula>$Z8="Informe 2"</formula>
    </cfRule>
    <cfRule type="expression" dxfId="2830" priority="11075">
      <formula>$Z8="Informe 1"</formula>
    </cfRule>
    <cfRule type="expression" dxfId="2829" priority="11076">
      <formula>$Z8="Gráfico 10"</formula>
    </cfRule>
    <cfRule type="expression" dxfId="2828" priority="11077">
      <formula>$Z8="Gráfico 25"</formula>
    </cfRule>
    <cfRule type="expression" dxfId="2827" priority="11078">
      <formula>$Z8="Gráfico 24"</formula>
    </cfRule>
    <cfRule type="expression" dxfId="2826" priority="11079">
      <formula>$Z8="Gráfico 23"</formula>
    </cfRule>
    <cfRule type="expression" dxfId="2825" priority="11080">
      <formula>$Z8="Gráfico 22"</formula>
    </cfRule>
    <cfRule type="expression" dxfId="2824" priority="11081">
      <formula>$Z8="Gráfico 21"</formula>
    </cfRule>
    <cfRule type="expression" dxfId="2823" priority="11082">
      <formula>$Z8="Gráfico 20"</formula>
    </cfRule>
    <cfRule type="expression" dxfId="2822" priority="11083">
      <formula>$Z8="Gráfico 18"</formula>
    </cfRule>
    <cfRule type="expression" dxfId="2821" priority="11084">
      <formula>$Z8="Gráfico 19"</formula>
    </cfRule>
    <cfRule type="expression" dxfId="2820" priority="11085">
      <formula>$Z8="Gráfico 17"</formula>
    </cfRule>
    <cfRule type="expression" dxfId="2819" priority="11086">
      <formula>$Z8="Gráfico 16"</formula>
    </cfRule>
    <cfRule type="expression" dxfId="2818" priority="11087">
      <formula>$Z8="Gráfico 15"</formula>
    </cfRule>
    <cfRule type="expression" dxfId="2817" priority="11088">
      <formula>$Z8="Gráfico 14"</formula>
    </cfRule>
    <cfRule type="expression" dxfId="2816" priority="11089">
      <formula>$Z8="Gráfico 12"</formula>
    </cfRule>
    <cfRule type="expression" dxfId="2815" priority="11090">
      <formula>$Z8="Gráfico 13"</formula>
    </cfRule>
    <cfRule type="expression" dxfId="2814" priority="11091">
      <formula>$Z8="Gráfico 11"</formula>
    </cfRule>
    <cfRule type="expression" dxfId="2813" priority="11092">
      <formula>$Z8="Gráfico 9"</formula>
    </cfRule>
    <cfRule type="expression" dxfId="2812" priority="11093">
      <formula>$Z8="Gráfico 8"</formula>
    </cfRule>
    <cfRule type="expression" dxfId="2811" priority="11094">
      <formula>$Z8="Gráfico 7"</formula>
    </cfRule>
    <cfRule type="expression" dxfId="2810" priority="11095">
      <formula>$Z8="Gráfico 6"</formula>
    </cfRule>
    <cfRule type="expression" dxfId="2809" priority="11096">
      <formula>$Z8="Gráfico 4"</formula>
    </cfRule>
    <cfRule type="expression" dxfId="2808" priority="11097">
      <formula>$Z8="Gráfico 3"</formula>
    </cfRule>
    <cfRule type="expression" dxfId="2807" priority="11098">
      <formula>$Z8="Gráfico 2"</formula>
    </cfRule>
    <cfRule type="expression" dxfId="2806" priority="11099">
      <formula>$Z8="Gráfico 1"</formula>
    </cfRule>
    <cfRule type="expression" dxfId="2805" priority="11100">
      <formula>$Z8="Gráfico 5"</formula>
    </cfRule>
  </conditionalFormatting>
  <conditionalFormatting sqref="S9">
    <cfRule type="expression" dxfId="2804" priority="11027">
      <formula>$Z9="Reporte 2"</formula>
    </cfRule>
    <cfRule type="expression" dxfId="2803" priority="11028">
      <formula>$Z9="Reporte 1"</formula>
    </cfRule>
    <cfRule type="expression" dxfId="2802" priority="11029">
      <formula>$Z9="Informe 10"</formula>
    </cfRule>
    <cfRule type="expression" dxfId="2801" priority="11030">
      <formula>$Z9="Informe 9"</formula>
    </cfRule>
    <cfRule type="expression" dxfId="2800" priority="11031">
      <formula>$Z9="Informe 8"</formula>
    </cfRule>
    <cfRule type="expression" dxfId="2799" priority="11032">
      <formula>$Z9="Informe 7"</formula>
    </cfRule>
    <cfRule type="expression" dxfId="2798" priority="11033">
      <formula>$Z9="Informe 6"</formula>
    </cfRule>
    <cfRule type="expression" dxfId="2797" priority="11034">
      <formula>$Z9="Informe 5"</formula>
    </cfRule>
    <cfRule type="expression" dxfId="2796" priority="11035">
      <formula>$Z9="Informe 4"</formula>
    </cfRule>
    <cfRule type="expression" dxfId="2795" priority="11036">
      <formula>$Z9="Informe 3"</formula>
    </cfRule>
    <cfRule type="expression" dxfId="2794" priority="11037">
      <formula>$Z9="Informe 2"</formula>
    </cfRule>
    <cfRule type="expression" dxfId="2793" priority="11038">
      <formula>$Z9="Informe 1"</formula>
    </cfRule>
    <cfRule type="expression" dxfId="2792" priority="11039">
      <formula>$Z9="Gráfico 10"</formula>
    </cfRule>
    <cfRule type="expression" dxfId="2791" priority="11040">
      <formula>$Z9="Gráfico 25"</formula>
    </cfRule>
    <cfRule type="expression" dxfId="2790" priority="11041">
      <formula>$Z9="Gráfico 24"</formula>
    </cfRule>
    <cfRule type="expression" dxfId="2789" priority="11042">
      <formula>$Z9="Gráfico 23"</formula>
    </cfRule>
    <cfRule type="expression" dxfId="2788" priority="11043">
      <formula>$Z9="Gráfico 22"</formula>
    </cfRule>
    <cfRule type="expression" dxfId="2787" priority="11044">
      <formula>$Z9="Gráfico 21"</formula>
    </cfRule>
    <cfRule type="expression" dxfId="2786" priority="11045">
      <formula>$Z9="Gráfico 20"</formula>
    </cfRule>
    <cfRule type="expression" dxfId="2785" priority="11046">
      <formula>$Z9="Gráfico 18"</formula>
    </cfRule>
    <cfRule type="expression" dxfId="2784" priority="11047">
      <formula>$Z9="Gráfico 19"</formula>
    </cfRule>
    <cfRule type="expression" dxfId="2783" priority="11048">
      <formula>$Z9="Gráfico 17"</formula>
    </cfRule>
    <cfRule type="expression" dxfId="2782" priority="11049">
      <formula>$Z9="Gráfico 16"</formula>
    </cfRule>
    <cfRule type="expression" dxfId="2781" priority="11050">
      <formula>$Z9="Gráfico 15"</formula>
    </cfRule>
    <cfRule type="expression" dxfId="2780" priority="11051">
      <formula>$Z9="Gráfico 14"</formula>
    </cfRule>
    <cfRule type="expression" dxfId="2779" priority="11052">
      <formula>$Z9="Gráfico 12"</formula>
    </cfRule>
    <cfRule type="expression" dxfId="2778" priority="11053">
      <formula>$Z9="Gráfico 13"</formula>
    </cfRule>
    <cfRule type="expression" dxfId="2777" priority="11054">
      <formula>$Z9="Gráfico 11"</formula>
    </cfRule>
    <cfRule type="expression" dxfId="2776" priority="11055">
      <formula>$Z9="Gráfico 9"</formula>
    </cfRule>
    <cfRule type="expression" dxfId="2775" priority="11056">
      <formula>$Z9="Gráfico 8"</formula>
    </cfRule>
    <cfRule type="expression" dxfId="2774" priority="11057">
      <formula>$Z9="Gráfico 7"</formula>
    </cfRule>
    <cfRule type="expression" dxfId="2773" priority="11058">
      <formula>$Z9="Gráfico 6"</formula>
    </cfRule>
    <cfRule type="expression" dxfId="2772" priority="11059">
      <formula>$Z9="Gráfico 4"</formula>
    </cfRule>
    <cfRule type="expression" dxfId="2771" priority="11060">
      <formula>$Z9="Gráfico 3"</formula>
    </cfRule>
    <cfRule type="expression" dxfId="2770" priority="11061">
      <formula>$Z9="Gráfico 2"</formula>
    </cfRule>
    <cfRule type="expression" dxfId="2769" priority="11062">
      <formula>$Z9="Gráfico 1"</formula>
    </cfRule>
    <cfRule type="expression" dxfId="2768" priority="11063">
      <formula>$Z9="Gráfico 5"</formula>
    </cfRule>
  </conditionalFormatting>
  <conditionalFormatting sqref="S10">
    <cfRule type="expression" dxfId="2767" priority="10990">
      <formula>$Z10="Reporte 2"</formula>
    </cfRule>
    <cfRule type="expression" dxfId="2766" priority="10991">
      <formula>$Z10="Reporte 1"</formula>
    </cfRule>
    <cfRule type="expression" dxfId="2765" priority="10992">
      <formula>$Z10="Informe 10"</formula>
    </cfRule>
    <cfRule type="expression" dxfId="2764" priority="10993">
      <formula>$Z10="Informe 9"</formula>
    </cfRule>
    <cfRule type="expression" dxfId="2763" priority="10994">
      <formula>$Z10="Informe 8"</formula>
    </cfRule>
    <cfRule type="expression" dxfId="2762" priority="10995">
      <formula>$Z10="Informe 7"</formula>
    </cfRule>
    <cfRule type="expression" dxfId="2761" priority="10996">
      <formula>$Z10="Informe 6"</formula>
    </cfRule>
    <cfRule type="expression" dxfId="2760" priority="10997">
      <formula>$Z10="Informe 5"</formula>
    </cfRule>
    <cfRule type="expression" dxfId="2759" priority="10998">
      <formula>$Z10="Informe 4"</formula>
    </cfRule>
    <cfRule type="expression" dxfId="2758" priority="10999">
      <formula>$Z10="Informe 3"</formula>
    </cfRule>
    <cfRule type="expression" dxfId="2757" priority="11000">
      <formula>$Z10="Informe 2"</formula>
    </cfRule>
    <cfRule type="expression" dxfId="2756" priority="11001">
      <formula>$Z10="Informe 1"</formula>
    </cfRule>
    <cfRule type="expression" dxfId="2755" priority="11002">
      <formula>$Z10="Gráfico 10"</formula>
    </cfRule>
    <cfRule type="expression" dxfId="2754" priority="11003">
      <formula>$Z10="Gráfico 25"</formula>
    </cfRule>
    <cfRule type="expression" dxfId="2753" priority="11004">
      <formula>$Z10="Gráfico 24"</formula>
    </cfRule>
    <cfRule type="expression" dxfId="2752" priority="11005">
      <formula>$Z10="Gráfico 23"</formula>
    </cfRule>
    <cfRule type="expression" dxfId="2751" priority="11006">
      <formula>$Z10="Gráfico 22"</formula>
    </cfRule>
    <cfRule type="expression" dxfId="2750" priority="11007">
      <formula>$Z10="Gráfico 21"</formula>
    </cfRule>
    <cfRule type="expression" dxfId="2749" priority="11008">
      <formula>$Z10="Gráfico 20"</formula>
    </cfRule>
    <cfRule type="expression" dxfId="2748" priority="11009">
      <formula>$Z10="Gráfico 18"</formula>
    </cfRule>
    <cfRule type="expression" dxfId="2747" priority="11010">
      <formula>$Z10="Gráfico 19"</formula>
    </cfRule>
    <cfRule type="expression" dxfId="2746" priority="11011">
      <formula>$Z10="Gráfico 17"</formula>
    </cfRule>
    <cfRule type="expression" dxfId="2745" priority="11012">
      <formula>$Z10="Gráfico 16"</formula>
    </cfRule>
    <cfRule type="expression" dxfId="2744" priority="11013">
      <formula>$Z10="Gráfico 15"</formula>
    </cfRule>
    <cfRule type="expression" dxfId="2743" priority="11014">
      <formula>$Z10="Gráfico 14"</formula>
    </cfRule>
    <cfRule type="expression" dxfId="2742" priority="11015">
      <formula>$Z10="Gráfico 12"</formula>
    </cfRule>
    <cfRule type="expression" dxfId="2741" priority="11016">
      <formula>$Z10="Gráfico 13"</formula>
    </cfRule>
    <cfRule type="expression" dxfId="2740" priority="11017">
      <formula>$Z10="Gráfico 11"</formula>
    </cfRule>
    <cfRule type="expression" dxfId="2739" priority="11018">
      <formula>$Z10="Gráfico 9"</formula>
    </cfRule>
    <cfRule type="expression" dxfId="2738" priority="11019">
      <formula>$Z10="Gráfico 8"</formula>
    </cfRule>
    <cfRule type="expression" dxfId="2737" priority="11020">
      <formula>$Z10="Gráfico 7"</formula>
    </cfRule>
    <cfRule type="expression" dxfId="2736" priority="11021">
      <formula>$Z10="Gráfico 6"</formula>
    </cfRule>
    <cfRule type="expression" dxfId="2735" priority="11022">
      <formula>$Z10="Gráfico 4"</formula>
    </cfRule>
    <cfRule type="expression" dxfId="2734" priority="11023">
      <formula>$Z10="Gráfico 3"</formula>
    </cfRule>
    <cfRule type="expression" dxfId="2733" priority="11024">
      <formula>$Z10="Gráfico 2"</formula>
    </cfRule>
    <cfRule type="expression" dxfId="2732" priority="11025">
      <formula>$Z10="Gráfico 1"</formula>
    </cfRule>
    <cfRule type="expression" dxfId="2731" priority="11026">
      <formula>$Z10="Gráfico 5"</formula>
    </cfRule>
  </conditionalFormatting>
  <conditionalFormatting sqref="S11">
    <cfRule type="expression" dxfId="2730" priority="10953">
      <formula>$Z11="Reporte 2"</formula>
    </cfRule>
    <cfRule type="expression" dxfId="2729" priority="10954">
      <formula>$Z11="Reporte 1"</formula>
    </cfRule>
    <cfRule type="expression" dxfId="2728" priority="10955">
      <formula>$Z11="Informe 10"</formula>
    </cfRule>
    <cfRule type="expression" dxfId="2727" priority="10956">
      <formula>$Z11="Informe 9"</formula>
    </cfRule>
    <cfRule type="expression" dxfId="2726" priority="10957">
      <formula>$Z11="Informe 8"</formula>
    </cfRule>
    <cfRule type="expression" dxfId="2725" priority="10958">
      <formula>$Z11="Informe 7"</formula>
    </cfRule>
    <cfRule type="expression" dxfId="2724" priority="10959">
      <formula>$Z11="Informe 6"</formula>
    </cfRule>
    <cfRule type="expression" dxfId="2723" priority="10960">
      <formula>$Z11="Informe 5"</formula>
    </cfRule>
    <cfRule type="expression" dxfId="2722" priority="10961">
      <formula>$Z11="Informe 4"</formula>
    </cfRule>
    <cfRule type="expression" dxfId="2721" priority="10962">
      <formula>$Z11="Informe 3"</formula>
    </cfRule>
    <cfRule type="expression" dxfId="2720" priority="10963">
      <formula>$Z11="Informe 2"</formula>
    </cfRule>
    <cfRule type="expression" dxfId="2719" priority="10964">
      <formula>$Z11="Informe 1"</formula>
    </cfRule>
    <cfRule type="expression" dxfId="2718" priority="10965">
      <formula>$Z11="Gráfico 10"</formula>
    </cfRule>
    <cfRule type="expression" dxfId="2717" priority="10966">
      <formula>$Z11="Gráfico 25"</formula>
    </cfRule>
    <cfRule type="expression" dxfId="2716" priority="10967">
      <formula>$Z11="Gráfico 24"</formula>
    </cfRule>
    <cfRule type="expression" dxfId="2715" priority="10968">
      <formula>$Z11="Gráfico 23"</formula>
    </cfRule>
    <cfRule type="expression" dxfId="2714" priority="10969">
      <formula>$Z11="Gráfico 22"</formula>
    </cfRule>
    <cfRule type="expression" dxfId="2713" priority="10970">
      <formula>$Z11="Gráfico 21"</formula>
    </cfRule>
    <cfRule type="expression" dxfId="2712" priority="10971">
      <formula>$Z11="Gráfico 20"</formula>
    </cfRule>
    <cfRule type="expression" dxfId="2711" priority="10972">
      <formula>$Z11="Gráfico 18"</formula>
    </cfRule>
    <cfRule type="expression" dxfId="2710" priority="10973">
      <formula>$Z11="Gráfico 19"</formula>
    </cfRule>
    <cfRule type="expression" dxfId="2709" priority="10974">
      <formula>$Z11="Gráfico 17"</formula>
    </cfRule>
    <cfRule type="expression" dxfId="2708" priority="10975">
      <formula>$Z11="Gráfico 16"</formula>
    </cfRule>
    <cfRule type="expression" dxfId="2707" priority="10976">
      <formula>$Z11="Gráfico 15"</formula>
    </cfRule>
    <cfRule type="expression" dxfId="2706" priority="10977">
      <formula>$Z11="Gráfico 14"</formula>
    </cfRule>
    <cfRule type="expression" dxfId="2705" priority="10978">
      <formula>$Z11="Gráfico 12"</formula>
    </cfRule>
    <cfRule type="expression" dxfId="2704" priority="10979">
      <formula>$Z11="Gráfico 13"</formula>
    </cfRule>
    <cfRule type="expression" dxfId="2703" priority="10980">
      <formula>$Z11="Gráfico 11"</formula>
    </cfRule>
    <cfRule type="expression" dxfId="2702" priority="10981">
      <formula>$Z11="Gráfico 9"</formula>
    </cfRule>
    <cfRule type="expression" dxfId="2701" priority="10982">
      <formula>$Z11="Gráfico 8"</formula>
    </cfRule>
    <cfRule type="expression" dxfId="2700" priority="10983">
      <formula>$Z11="Gráfico 7"</formula>
    </cfRule>
    <cfRule type="expression" dxfId="2699" priority="10984">
      <formula>$Z11="Gráfico 6"</formula>
    </cfRule>
    <cfRule type="expression" dxfId="2698" priority="10985">
      <formula>$Z11="Gráfico 4"</formula>
    </cfRule>
    <cfRule type="expression" dxfId="2697" priority="10986">
      <formula>$Z11="Gráfico 3"</formula>
    </cfRule>
    <cfRule type="expression" dxfId="2696" priority="10987">
      <formula>$Z11="Gráfico 2"</formula>
    </cfRule>
    <cfRule type="expression" dxfId="2695" priority="10988">
      <formula>$Z11="Gráfico 1"</formula>
    </cfRule>
    <cfRule type="expression" dxfId="2694" priority="10989">
      <formula>$Z11="Gráfico 5"</formula>
    </cfRule>
  </conditionalFormatting>
  <conditionalFormatting sqref="S12">
    <cfRule type="expression" dxfId="2693" priority="10916">
      <formula>$Z12="Reporte 2"</formula>
    </cfRule>
    <cfRule type="expression" dxfId="2692" priority="10917">
      <formula>$Z12="Reporte 1"</formula>
    </cfRule>
    <cfRule type="expression" dxfId="2691" priority="10918">
      <formula>$Z12="Informe 10"</formula>
    </cfRule>
    <cfRule type="expression" dxfId="2690" priority="10919">
      <formula>$Z12="Informe 9"</formula>
    </cfRule>
    <cfRule type="expression" dxfId="2689" priority="10920">
      <formula>$Z12="Informe 8"</formula>
    </cfRule>
    <cfRule type="expression" dxfId="2688" priority="10921">
      <formula>$Z12="Informe 7"</formula>
    </cfRule>
    <cfRule type="expression" dxfId="2687" priority="10922">
      <formula>$Z12="Informe 6"</formula>
    </cfRule>
    <cfRule type="expression" dxfId="2686" priority="10923">
      <formula>$Z12="Informe 5"</formula>
    </cfRule>
    <cfRule type="expression" dxfId="2685" priority="10924">
      <formula>$Z12="Informe 4"</formula>
    </cfRule>
    <cfRule type="expression" dxfId="2684" priority="10925">
      <formula>$Z12="Informe 3"</formula>
    </cfRule>
    <cfRule type="expression" dxfId="2683" priority="10926">
      <formula>$Z12="Informe 2"</formula>
    </cfRule>
    <cfRule type="expression" dxfId="2682" priority="10927">
      <formula>$Z12="Informe 1"</formula>
    </cfRule>
    <cfRule type="expression" dxfId="2681" priority="10928">
      <formula>$Z12="Gráfico 10"</formula>
    </cfRule>
    <cfRule type="expression" dxfId="2680" priority="10929">
      <formula>$Z12="Gráfico 25"</formula>
    </cfRule>
    <cfRule type="expression" dxfId="2679" priority="10930">
      <formula>$Z12="Gráfico 24"</formula>
    </cfRule>
    <cfRule type="expression" dxfId="2678" priority="10931">
      <formula>$Z12="Gráfico 23"</formula>
    </cfRule>
    <cfRule type="expression" dxfId="2677" priority="10932">
      <formula>$Z12="Gráfico 22"</formula>
    </cfRule>
    <cfRule type="expression" dxfId="2676" priority="10933">
      <formula>$Z12="Gráfico 21"</formula>
    </cfRule>
    <cfRule type="expression" dxfId="2675" priority="10934">
      <formula>$Z12="Gráfico 20"</formula>
    </cfRule>
    <cfRule type="expression" dxfId="2674" priority="10935">
      <formula>$Z12="Gráfico 18"</formula>
    </cfRule>
    <cfRule type="expression" dxfId="2673" priority="10936">
      <formula>$Z12="Gráfico 19"</formula>
    </cfRule>
    <cfRule type="expression" dxfId="2672" priority="10937">
      <formula>$Z12="Gráfico 17"</formula>
    </cfRule>
    <cfRule type="expression" dxfId="2671" priority="10938">
      <formula>$Z12="Gráfico 16"</formula>
    </cfRule>
    <cfRule type="expression" dxfId="2670" priority="10939">
      <formula>$Z12="Gráfico 15"</formula>
    </cfRule>
    <cfRule type="expression" dxfId="2669" priority="10940">
      <formula>$Z12="Gráfico 14"</formula>
    </cfRule>
    <cfRule type="expression" dxfId="2668" priority="10941">
      <formula>$Z12="Gráfico 12"</formula>
    </cfRule>
    <cfRule type="expression" dxfId="2667" priority="10942">
      <formula>$Z12="Gráfico 13"</formula>
    </cfRule>
    <cfRule type="expression" dxfId="2666" priority="10943">
      <formula>$Z12="Gráfico 11"</formula>
    </cfRule>
    <cfRule type="expression" dxfId="2665" priority="10944">
      <formula>$Z12="Gráfico 9"</formula>
    </cfRule>
    <cfRule type="expression" dxfId="2664" priority="10945">
      <formula>$Z12="Gráfico 8"</formula>
    </cfRule>
    <cfRule type="expression" dxfId="2663" priority="10946">
      <formula>$Z12="Gráfico 7"</formula>
    </cfRule>
    <cfRule type="expression" dxfId="2662" priority="10947">
      <formula>$Z12="Gráfico 6"</formula>
    </cfRule>
    <cfRule type="expression" dxfId="2661" priority="10948">
      <formula>$Z12="Gráfico 4"</formula>
    </cfRule>
    <cfRule type="expression" dxfId="2660" priority="10949">
      <formula>$Z12="Gráfico 3"</formula>
    </cfRule>
    <cfRule type="expression" dxfId="2659" priority="10950">
      <formula>$Z12="Gráfico 2"</formula>
    </cfRule>
    <cfRule type="expression" dxfId="2658" priority="10951">
      <formula>$Z12="Gráfico 1"</formula>
    </cfRule>
    <cfRule type="expression" dxfId="2657" priority="10952">
      <formula>$Z12="Gráfico 5"</formula>
    </cfRule>
  </conditionalFormatting>
  <conditionalFormatting sqref="S13">
    <cfRule type="expression" dxfId="2656" priority="10879">
      <formula>$Z13="Reporte 2"</formula>
    </cfRule>
    <cfRule type="expression" dxfId="2655" priority="10880">
      <formula>$Z13="Reporte 1"</formula>
    </cfRule>
    <cfRule type="expression" dxfId="2654" priority="10881">
      <formula>$Z13="Informe 10"</formula>
    </cfRule>
    <cfRule type="expression" dxfId="2653" priority="10882">
      <formula>$Z13="Informe 9"</formula>
    </cfRule>
    <cfRule type="expression" dxfId="2652" priority="10883">
      <formula>$Z13="Informe 8"</formula>
    </cfRule>
    <cfRule type="expression" dxfId="2651" priority="10884">
      <formula>$Z13="Informe 7"</formula>
    </cfRule>
    <cfRule type="expression" dxfId="2650" priority="10885">
      <formula>$Z13="Informe 6"</formula>
    </cfRule>
    <cfRule type="expression" dxfId="2649" priority="10886">
      <formula>$Z13="Informe 5"</formula>
    </cfRule>
    <cfRule type="expression" dxfId="2648" priority="10887">
      <formula>$Z13="Informe 4"</formula>
    </cfRule>
    <cfRule type="expression" dxfId="2647" priority="10888">
      <formula>$Z13="Informe 3"</formula>
    </cfRule>
    <cfRule type="expression" dxfId="2646" priority="10889">
      <formula>$Z13="Informe 2"</formula>
    </cfRule>
    <cfRule type="expression" dxfId="2645" priority="10890">
      <formula>$Z13="Informe 1"</formula>
    </cfRule>
    <cfRule type="expression" dxfId="2644" priority="10891">
      <formula>$Z13="Gráfico 10"</formula>
    </cfRule>
    <cfRule type="expression" dxfId="2643" priority="10892">
      <formula>$Z13="Gráfico 25"</formula>
    </cfRule>
    <cfRule type="expression" dxfId="2642" priority="10893">
      <formula>$Z13="Gráfico 24"</formula>
    </cfRule>
    <cfRule type="expression" dxfId="2641" priority="10894">
      <formula>$Z13="Gráfico 23"</formula>
    </cfRule>
    <cfRule type="expression" dxfId="2640" priority="10895">
      <formula>$Z13="Gráfico 22"</formula>
    </cfRule>
    <cfRule type="expression" dxfId="2639" priority="10896">
      <formula>$Z13="Gráfico 21"</formula>
    </cfRule>
    <cfRule type="expression" dxfId="2638" priority="10897">
      <formula>$Z13="Gráfico 20"</formula>
    </cfRule>
    <cfRule type="expression" dxfId="2637" priority="10898">
      <formula>$Z13="Gráfico 18"</formula>
    </cfRule>
    <cfRule type="expression" dxfId="2636" priority="10899">
      <formula>$Z13="Gráfico 19"</formula>
    </cfRule>
    <cfRule type="expression" dxfId="2635" priority="10900">
      <formula>$Z13="Gráfico 17"</formula>
    </cfRule>
    <cfRule type="expression" dxfId="2634" priority="10901">
      <formula>$Z13="Gráfico 16"</formula>
    </cfRule>
    <cfRule type="expression" dxfId="2633" priority="10902">
      <formula>$Z13="Gráfico 15"</formula>
    </cfRule>
    <cfRule type="expression" dxfId="2632" priority="10903">
      <formula>$Z13="Gráfico 14"</formula>
    </cfRule>
    <cfRule type="expression" dxfId="2631" priority="10904">
      <formula>$Z13="Gráfico 12"</formula>
    </cfRule>
    <cfRule type="expression" dxfId="2630" priority="10905">
      <formula>$Z13="Gráfico 13"</formula>
    </cfRule>
    <cfRule type="expression" dxfId="2629" priority="10906">
      <formula>$Z13="Gráfico 11"</formula>
    </cfRule>
    <cfRule type="expression" dxfId="2628" priority="10907">
      <formula>$Z13="Gráfico 9"</formula>
    </cfRule>
    <cfRule type="expression" dxfId="2627" priority="10908">
      <formula>$Z13="Gráfico 8"</formula>
    </cfRule>
    <cfRule type="expression" dxfId="2626" priority="10909">
      <formula>$Z13="Gráfico 7"</formula>
    </cfRule>
    <cfRule type="expression" dxfId="2625" priority="10910">
      <formula>$Z13="Gráfico 6"</formula>
    </cfRule>
    <cfRule type="expression" dxfId="2624" priority="10911">
      <formula>$Z13="Gráfico 4"</formula>
    </cfRule>
    <cfRule type="expression" dxfId="2623" priority="10912">
      <formula>$Z13="Gráfico 3"</formula>
    </cfRule>
    <cfRule type="expression" dxfId="2622" priority="10913">
      <formula>$Z13="Gráfico 2"</formula>
    </cfRule>
    <cfRule type="expression" dxfId="2621" priority="10914">
      <formula>$Z13="Gráfico 1"</formula>
    </cfRule>
    <cfRule type="expression" dxfId="2620" priority="10915">
      <formula>$Z13="Gráfico 5"</formula>
    </cfRule>
  </conditionalFormatting>
  <conditionalFormatting sqref="S14">
    <cfRule type="expression" dxfId="2619" priority="10842">
      <formula>$Z14="Reporte 2"</formula>
    </cfRule>
    <cfRule type="expression" dxfId="2618" priority="10843">
      <formula>$Z14="Reporte 1"</formula>
    </cfRule>
    <cfRule type="expression" dxfId="2617" priority="10844">
      <formula>$Z14="Informe 10"</formula>
    </cfRule>
    <cfRule type="expression" dxfId="2616" priority="10845">
      <formula>$Z14="Informe 9"</formula>
    </cfRule>
    <cfRule type="expression" dxfId="2615" priority="10846">
      <formula>$Z14="Informe 8"</formula>
    </cfRule>
    <cfRule type="expression" dxfId="2614" priority="10847">
      <formula>$Z14="Informe 7"</formula>
    </cfRule>
    <cfRule type="expression" dxfId="2613" priority="10848">
      <formula>$Z14="Informe 6"</formula>
    </cfRule>
    <cfRule type="expression" dxfId="2612" priority="10849">
      <formula>$Z14="Informe 5"</formula>
    </cfRule>
    <cfRule type="expression" dxfId="2611" priority="10850">
      <formula>$Z14="Informe 4"</formula>
    </cfRule>
    <cfRule type="expression" dxfId="2610" priority="10851">
      <formula>$Z14="Informe 3"</formula>
    </cfRule>
    <cfRule type="expression" dxfId="2609" priority="10852">
      <formula>$Z14="Informe 2"</formula>
    </cfRule>
    <cfRule type="expression" dxfId="2608" priority="10853">
      <formula>$Z14="Informe 1"</formula>
    </cfRule>
    <cfRule type="expression" dxfId="2607" priority="10854">
      <formula>$Z14="Gráfico 10"</formula>
    </cfRule>
    <cfRule type="expression" dxfId="2606" priority="10855">
      <formula>$Z14="Gráfico 25"</formula>
    </cfRule>
    <cfRule type="expression" dxfId="2605" priority="10856">
      <formula>$Z14="Gráfico 24"</formula>
    </cfRule>
    <cfRule type="expression" dxfId="2604" priority="10857">
      <formula>$Z14="Gráfico 23"</formula>
    </cfRule>
    <cfRule type="expression" dxfId="2603" priority="10858">
      <formula>$Z14="Gráfico 22"</formula>
    </cfRule>
    <cfRule type="expression" dxfId="2602" priority="10859">
      <formula>$Z14="Gráfico 21"</formula>
    </cfRule>
    <cfRule type="expression" dxfId="2601" priority="10860">
      <formula>$Z14="Gráfico 20"</formula>
    </cfRule>
    <cfRule type="expression" dxfId="2600" priority="10861">
      <formula>$Z14="Gráfico 18"</formula>
    </cfRule>
    <cfRule type="expression" dxfId="2599" priority="10862">
      <formula>$Z14="Gráfico 19"</formula>
    </cfRule>
    <cfRule type="expression" dxfId="2598" priority="10863">
      <formula>$Z14="Gráfico 17"</formula>
    </cfRule>
    <cfRule type="expression" dxfId="2597" priority="10864">
      <formula>$Z14="Gráfico 16"</formula>
    </cfRule>
    <cfRule type="expression" dxfId="2596" priority="10865">
      <formula>$Z14="Gráfico 15"</formula>
    </cfRule>
    <cfRule type="expression" dxfId="2595" priority="10866">
      <formula>$Z14="Gráfico 14"</formula>
    </cfRule>
    <cfRule type="expression" dxfId="2594" priority="10867">
      <formula>$Z14="Gráfico 12"</formula>
    </cfRule>
    <cfRule type="expression" dxfId="2593" priority="10868">
      <formula>$Z14="Gráfico 13"</formula>
    </cfRule>
    <cfRule type="expression" dxfId="2592" priority="10869">
      <formula>$Z14="Gráfico 11"</formula>
    </cfRule>
    <cfRule type="expression" dxfId="2591" priority="10870">
      <formula>$Z14="Gráfico 9"</formula>
    </cfRule>
    <cfRule type="expression" dxfId="2590" priority="10871">
      <formula>$Z14="Gráfico 8"</formula>
    </cfRule>
    <cfRule type="expression" dxfId="2589" priority="10872">
      <formula>$Z14="Gráfico 7"</formula>
    </cfRule>
    <cfRule type="expression" dxfId="2588" priority="10873">
      <formula>$Z14="Gráfico 6"</formula>
    </cfRule>
    <cfRule type="expression" dxfId="2587" priority="10874">
      <formula>$Z14="Gráfico 4"</formula>
    </cfRule>
    <cfRule type="expression" dxfId="2586" priority="10875">
      <formula>$Z14="Gráfico 3"</formula>
    </cfRule>
    <cfRule type="expression" dxfId="2585" priority="10876">
      <formula>$Z14="Gráfico 2"</formula>
    </cfRule>
    <cfRule type="expression" dxfId="2584" priority="10877">
      <formula>$Z14="Gráfico 1"</formula>
    </cfRule>
    <cfRule type="expression" dxfId="2583" priority="10878">
      <formula>$Z14="Gráfico 5"</formula>
    </cfRule>
  </conditionalFormatting>
  <conditionalFormatting sqref="S16">
    <cfRule type="expression" dxfId="2582" priority="10805">
      <formula>$Z16="Reporte 2"</formula>
    </cfRule>
    <cfRule type="expression" dxfId="2581" priority="10806">
      <formula>$Z16="Reporte 1"</formula>
    </cfRule>
    <cfRule type="expression" dxfId="2580" priority="10807">
      <formula>$Z16="Informe 10"</formula>
    </cfRule>
    <cfRule type="expression" dxfId="2579" priority="10808">
      <formula>$Z16="Informe 9"</formula>
    </cfRule>
    <cfRule type="expression" dxfId="2578" priority="10809">
      <formula>$Z16="Informe 8"</formula>
    </cfRule>
    <cfRule type="expression" dxfId="2577" priority="10810">
      <formula>$Z16="Informe 7"</formula>
    </cfRule>
    <cfRule type="expression" dxfId="2576" priority="10811">
      <formula>$Z16="Informe 6"</formula>
    </cfRule>
    <cfRule type="expression" dxfId="2575" priority="10812">
      <formula>$Z16="Informe 5"</formula>
    </cfRule>
    <cfRule type="expression" dxfId="2574" priority="10813">
      <formula>$Z16="Informe 4"</formula>
    </cfRule>
    <cfRule type="expression" dxfId="2573" priority="10814">
      <formula>$Z16="Informe 3"</formula>
    </cfRule>
    <cfRule type="expression" dxfId="2572" priority="10815">
      <formula>$Z16="Informe 2"</formula>
    </cfRule>
    <cfRule type="expression" dxfId="2571" priority="10816">
      <formula>$Z16="Informe 1"</formula>
    </cfRule>
    <cfRule type="expression" dxfId="2570" priority="10817">
      <formula>$Z16="Gráfico 10"</formula>
    </cfRule>
    <cfRule type="expression" dxfId="2569" priority="10818">
      <formula>$Z16="Gráfico 25"</formula>
    </cfRule>
    <cfRule type="expression" dxfId="2568" priority="10819">
      <formula>$Z16="Gráfico 24"</formula>
    </cfRule>
    <cfRule type="expression" dxfId="2567" priority="10820">
      <formula>$Z16="Gráfico 23"</formula>
    </cfRule>
    <cfRule type="expression" dxfId="2566" priority="10821">
      <formula>$Z16="Gráfico 22"</formula>
    </cfRule>
    <cfRule type="expression" dxfId="2565" priority="10822">
      <formula>$Z16="Gráfico 21"</formula>
    </cfRule>
    <cfRule type="expression" dxfId="2564" priority="10823">
      <formula>$Z16="Gráfico 20"</formula>
    </cfRule>
    <cfRule type="expression" dxfId="2563" priority="10824">
      <formula>$Z16="Gráfico 18"</formula>
    </cfRule>
    <cfRule type="expression" dxfId="2562" priority="10825">
      <formula>$Z16="Gráfico 19"</formula>
    </cfRule>
    <cfRule type="expression" dxfId="2561" priority="10826">
      <formula>$Z16="Gráfico 17"</formula>
    </cfRule>
    <cfRule type="expression" dxfId="2560" priority="10827">
      <formula>$Z16="Gráfico 16"</formula>
    </cfRule>
    <cfRule type="expression" dxfId="2559" priority="10828">
      <formula>$Z16="Gráfico 15"</formula>
    </cfRule>
    <cfRule type="expression" dxfId="2558" priority="10829">
      <formula>$Z16="Gráfico 14"</formula>
    </cfRule>
    <cfRule type="expression" dxfId="2557" priority="10830">
      <formula>$Z16="Gráfico 12"</formula>
    </cfRule>
    <cfRule type="expression" dxfId="2556" priority="10831">
      <formula>$Z16="Gráfico 13"</formula>
    </cfRule>
    <cfRule type="expression" dxfId="2555" priority="10832">
      <formula>$Z16="Gráfico 11"</formula>
    </cfRule>
    <cfRule type="expression" dxfId="2554" priority="10833">
      <formula>$Z16="Gráfico 9"</formula>
    </cfRule>
    <cfRule type="expression" dxfId="2553" priority="10834">
      <formula>$Z16="Gráfico 8"</formula>
    </cfRule>
    <cfRule type="expression" dxfId="2552" priority="10835">
      <formula>$Z16="Gráfico 7"</formula>
    </cfRule>
    <cfRule type="expression" dxfId="2551" priority="10836">
      <formula>$Z16="Gráfico 6"</formula>
    </cfRule>
    <cfRule type="expression" dxfId="2550" priority="10837">
      <formula>$Z16="Gráfico 4"</formula>
    </cfRule>
    <cfRule type="expression" dxfId="2549" priority="10838">
      <formula>$Z16="Gráfico 3"</formula>
    </cfRule>
    <cfRule type="expression" dxfId="2548" priority="10839">
      <formula>$Z16="Gráfico 2"</formula>
    </cfRule>
    <cfRule type="expression" dxfId="2547" priority="10840">
      <formula>$Z16="Gráfico 1"</formula>
    </cfRule>
    <cfRule type="expression" dxfId="2546" priority="10841">
      <formula>$Z16="Gráfico 5"</formula>
    </cfRule>
  </conditionalFormatting>
  <conditionalFormatting sqref="S17">
    <cfRule type="expression" dxfId="2545" priority="10768">
      <formula>$Z17="Reporte 2"</formula>
    </cfRule>
    <cfRule type="expression" dxfId="2544" priority="10769">
      <formula>$Z17="Reporte 1"</formula>
    </cfRule>
    <cfRule type="expression" dxfId="2543" priority="10770">
      <formula>$Z17="Informe 10"</formula>
    </cfRule>
    <cfRule type="expression" dxfId="2542" priority="10771">
      <formula>$Z17="Informe 9"</formula>
    </cfRule>
    <cfRule type="expression" dxfId="2541" priority="10772">
      <formula>$Z17="Informe 8"</formula>
    </cfRule>
    <cfRule type="expression" dxfId="2540" priority="10773">
      <formula>$Z17="Informe 7"</formula>
    </cfRule>
    <cfRule type="expression" dxfId="2539" priority="10774">
      <formula>$Z17="Informe 6"</formula>
    </cfRule>
    <cfRule type="expression" dxfId="2538" priority="10775">
      <formula>$Z17="Informe 5"</formula>
    </cfRule>
    <cfRule type="expression" dxfId="2537" priority="10776">
      <formula>$Z17="Informe 4"</formula>
    </cfRule>
    <cfRule type="expression" dxfId="2536" priority="10777">
      <formula>$Z17="Informe 3"</formula>
    </cfRule>
    <cfRule type="expression" dxfId="2535" priority="10778">
      <formula>$Z17="Informe 2"</formula>
    </cfRule>
    <cfRule type="expression" dxfId="2534" priority="10779">
      <formula>$Z17="Informe 1"</formula>
    </cfRule>
    <cfRule type="expression" dxfId="2533" priority="10780">
      <formula>$Z17="Gráfico 10"</formula>
    </cfRule>
    <cfRule type="expression" dxfId="2532" priority="10781">
      <formula>$Z17="Gráfico 25"</formula>
    </cfRule>
    <cfRule type="expression" dxfId="2531" priority="10782">
      <formula>$Z17="Gráfico 24"</formula>
    </cfRule>
    <cfRule type="expression" dxfId="2530" priority="10783">
      <formula>$Z17="Gráfico 23"</formula>
    </cfRule>
    <cfRule type="expression" dxfId="2529" priority="10784">
      <formula>$Z17="Gráfico 22"</formula>
    </cfRule>
    <cfRule type="expression" dxfId="2528" priority="10785">
      <formula>$Z17="Gráfico 21"</formula>
    </cfRule>
    <cfRule type="expression" dxfId="2527" priority="10786">
      <formula>$Z17="Gráfico 20"</formula>
    </cfRule>
    <cfRule type="expression" dxfId="2526" priority="10787">
      <formula>$Z17="Gráfico 18"</formula>
    </cfRule>
    <cfRule type="expression" dxfId="2525" priority="10788">
      <formula>$Z17="Gráfico 19"</formula>
    </cfRule>
    <cfRule type="expression" dxfId="2524" priority="10789">
      <formula>$Z17="Gráfico 17"</formula>
    </cfRule>
    <cfRule type="expression" dxfId="2523" priority="10790">
      <formula>$Z17="Gráfico 16"</formula>
    </cfRule>
    <cfRule type="expression" dxfId="2522" priority="10791">
      <formula>$Z17="Gráfico 15"</formula>
    </cfRule>
    <cfRule type="expression" dxfId="2521" priority="10792">
      <formula>$Z17="Gráfico 14"</formula>
    </cfRule>
    <cfRule type="expression" dxfId="2520" priority="10793">
      <formula>$Z17="Gráfico 12"</formula>
    </cfRule>
    <cfRule type="expression" dxfId="2519" priority="10794">
      <formula>$Z17="Gráfico 13"</formula>
    </cfRule>
    <cfRule type="expression" dxfId="2518" priority="10795">
      <formula>$Z17="Gráfico 11"</formula>
    </cfRule>
    <cfRule type="expression" dxfId="2517" priority="10796">
      <formula>$Z17="Gráfico 9"</formula>
    </cfRule>
    <cfRule type="expression" dxfId="2516" priority="10797">
      <formula>$Z17="Gráfico 8"</formula>
    </cfRule>
    <cfRule type="expression" dxfId="2515" priority="10798">
      <formula>$Z17="Gráfico 7"</formula>
    </cfRule>
    <cfRule type="expression" dxfId="2514" priority="10799">
      <formula>$Z17="Gráfico 6"</formula>
    </cfRule>
    <cfRule type="expression" dxfId="2513" priority="10800">
      <formula>$Z17="Gráfico 4"</formula>
    </cfRule>
    <cfRule type="expression" dxfId="2512" priority="10801">
      <formula>$Z17="Gráfico 3"</formula>
    </cfRule>
    <cfRule type="expression" dxfId="2511" priority="10802">
      <formula>$Z17="Gráfico 2"</formula>
    </cfRule>
    <cfRule type="expression" dxfId="2510" priority="10803">
      <formula>$Z17="Gráfico 1"</formula>
    </cfRule>
    <cfRule type="expression" dxfId="2509" priority="10804">
      <formula>$Z17="Gráfico 5"</formula>
    </cfRule>
  </conditionalFormatting>
  <conditionalFormatting sqref="S18">
    <cfRule type="expression" dxfId="2508" priority="10731">
      <formula>$Z18="Reporte 2"</formula>
    </cfRule>
    <cfRule type="expression" dxfId="2507" priority="10732">
      <formula>$Z18="Reporte 1"</formula>
    </cfRule>
    <cfRule type="expression" dxfId="2506" priority="10733">
      <formula>$Z18="Informe 10"</formula>
    </cfRule>
    <cfRule type="expression" dxfId="2505" priority="10734">
      <formula>$Z18="Informe 9"</formula>
    </cfRule>
    <cfRule type="expression" dxfId="2504" priority="10735">
      <formula>$Z18="Informe 8"</formula>
    </cfRule>
    <cfRule type="expression" dxfId="2503" priority="10736">
      <formula>$Z18="Informe 7"</formula>
    </cfRule>
    <cfRule type="expression" dxfId="2502" priority="10737">
      <formula>$Z18="Informe 6"</formula>
    </cfRule>
    <cfRule type="expression" dxfId="2501" priority="10738">
      <formula>$Z18="Informe 5"</formula>
    </cfRule>
    <cfRule type="expression" dxfId="2500" priority="10739">
      <formula>$Z18="Informe 4"</formula>
    </cfRule>
    <cfRule type="expression" dxfId="2499" priority="10740">
      <formula>$Z18="Informe 3"</formula>
    </cfRule>
    <cfRule type="expression" dxfId="2498" priority="10741">
      <formula>$Z18="Informe 2"</formula>
    </cfRule>
    <cfRule type="expression" dxfId="2497" priority="10742">
      <formula>$Z18="Informe 1"</formula>
    </cfRule>
    <cfRule type="expression" dxfId="2496" priority="10743">
      <formula>$Z18="Gráfico 10"</formula>
    </cfRule>
    <cfRule type="expression" dxfId="2495" priority="10744">
      <formula>$Z18="Gráfico 25"</formula>
    </cfRule>
    <cfRule type="expression" dxfId="2494" priority="10745">
      <formula>$Z18="Gráfico 24"</formula>
    </cfRule>
    <cfRule type="expression" dxfId="2493" priority="10746">
      <formula>$Z18="Gráfico 23"</formula>
    </cfRule>
    <cfRule type="expression" dxfId="2492" priority="10747">
      <formula>$Z18="Gráfico 22"</formula>
    </cfRule>
    <cfRule type="expression" dxfId="2491" priority="10748">
      <formula>$Z18="Gráfico 21"</formula>
    </cfRule>
    <cfRule type="expression" dxfId="2490" priority="10749">
      <formula>$Z18="Gráfico 20"</formula>
    </cfRule>
    <cfRule type="expression" dxfId="2489" priority="10750">
      <formula>$Z18="Gráfico 18"</formula>
    </cfRule>
    <cfRule type="expression" dxfId="2488" priority="10751">
      <formula>$Z18="Gráfico 19"</formula>
    </cfRule>
    <cfRule type="expression" dxfId="2487" priority="10752">
      <formula>$Z18="Gráfico 17"</formula>
    </cfRule>
    <cfRule type="expression" dxfId="2486" priority="10753">
      <formula>$Z18="Gráfico 16"</formula>
    </cfRule>
    <cfRule type="expression" dxfId="2485" priority="10754">
      <formula>$Z18="Gráfico 15"</formula>
    </cfRule>
    <cfRule type="expression" dxfId="2484" priority="10755">
      <formula>$Z18="Gráfico 14"</formula>
    </cfRule>
    <cfRule type="expression" dxfId="2483" priority="10756">
      <formula>$Z18="Gráfico 12"</formula>
    </cfRule>
    <cfRule type="expression" dxfId="2482" priority="10757">
      <formula>$Z18="Gráfico 13"</formula>
    </cfRule>
    <cfRule type="expression" dxfId="2481" priority="10758">
      <formula>$Z18="Gráfico 11"</formula>
    </cfRule>
    <cfRule type="expression" dxfId="2480" priority="10759">
      <formula>$Z18="Gráfico 9"</formula>
    </cfRule>
    <cfRule type="expression" dxfId="2479" priority="10760">
      <formula>$Z18="Gráfico 8"</formula>
    </cfRule>
    <cfRule type="expression" dxfId="2478" priority="10761">
      <formula>$Z18="Gráfico 7"</formula>
    </cfRule>
    <cfRule type="expression" dxfId="2477" priority="10762">
      <formula>$Z18="Gráfico 6"</formula>
    </cfRule>
    <cfRule type="expression" dxfId="2476" priority="10763">
      <formula>$Z18="Gráfico 4"</formula>
    </cfRule>
    <cfRule type="expression" dxfId="2475" priority="10764">
      <formula>$Z18="Gráfico 3"</formula>
    </cfRule>
    <cfRule type="expression" dxfId="2474" priority="10765">
      <formula>$Z18="Gráfico 2"</formula>
    </cfRule>
    <cfRule type="expression" dxfId="2473" priority="10766">
      <formula>$Z18="Gráfico 1"</formula>
    </cfRule>
    <cfRule type="expression" dxfId="2472" priority="10767">
      <formula>$Z18="Gráfico 5"</formula>
    </cfRule>
  </conditionalFormatting>
  <conditionalFormatting sqref="S19">
    <cfRule type="expression" dxfId="2471" priority="10694">
      <formula>$Z19="Reporte 2"</formula>
    </cfRule>
    <cfRule type="expression" dxfId="2470" priority="10695">
      <formula>$Z19="Reporte 1"</formula>
    </cfRule>
    <cfRule type="expression" dxfId="2469" priority="10696">
      <formula>$Z19="Informe 10"</formula>
    </cfRule>
    <cfRule type="expression" dxfId="2468" priority="10697">
      <formula>$Z19="Informe 9"</formula>
    </cfRule>
    <cfRule type="expression" dxfId="2467" priority="10698">
      <formula>$Z19="Informe 8"</formula>
    </cfRule>
    <cfRule type="expression" dxfId="2466" priority="10699">
      <formula>$Z19="Informe 7"</formula>
    </cfRule>
    <cfRule type="expression" dxfId="2465" priority="10700">
      <formula>$Z19="Informe 6"</formula>
    </cfRule>
    <cfRule type="expression" dxfId="2464" priority="10701">
      <formula>$Z19="Informe 5"</formula>
    </cfRule>
    <cfRule type="expression" dxfId="2463" priority="10702">
      <formula>$Z19="Informe 4"</formula>
    </cfRule>
    <cfRule type="expression" dxfId="2462" priority="10703">
      <formula>$Z19="Informe 3"</formula>
    </cfRule>
    <cfRule type="expression" dxfId="2461" priority="10704">
      <formula>$Z19="Informe 2"</formula>
    </cfRule>
    <cfRule type="expression" dxfId="2460" priority="10705">
      <formula>$Z19="Informe 1"</formula>
    </cfRule>
    <cfRule type="expression" dxfId="2459" priority="10706">
      <formula>$Z19="Gráfico 10"</formula>
    </cfRule>
    <cfRule type="expression" dxfId="2458" priority="10707">
      <formula>$Z19="Gráfico 25"</formula>
    </cfRule>
    <cfRule type="expression" dxfId="2457" priority="10708">
      <formula>$Z19="Gráfico 24"</formula>
    </cfRule>
    <cfRule type="expression" dxfId="2456" priority="10709">
      <formula>$Z19="Gráfico 23"</formula>
    </cfRule>
    <cfRule type="expression" dxfId="2455" priority="10710">
      <formula>$Z19="Gráfico 22"</formula>
    </cfRule>
    <cfRule type="expression" dxfId="2454" priority="10711">
      <formula>$Z19="Gráfico 21"</formula>
    </cfRule>
    <cfRule type="expression" dxfId="2453" priority="10712">
      <formula>$Z19="Gráfico 20"</formula>
    </cfRule>
    <cfRule type="expression" dxfId="2452" priority="10713">
      <formula>$Z19="Gráfico 18"</formula>
    </cfRule>
    <cfRule type="expression" dxfId="2451" priority="10714">
      <formula>$Z19="Gráfico 19"</formula>
    </cfRule>
    <cfRule type="expression" dxfId="2450" priority="10715">
      <formula>$Z19="Gráfico 17"</formula>
    </cfRule>
    <cfRule type="expression" dxfId="2449" priority="10716">
      <formula>$Z19="Gráfico 16"</formula>
    </cfRule>
    <cfRule type="expression" dxfId="2448" priority="10717">
      <formula>$Z19="Gráfico 15"</formula>
    </cfRule>
    <cfRule type="expression" dxfId="2447" priority="10718">
      <formula>$Z19="Gráfico 14"</formula>
    </cfRule>
    <cfRule type="expression" dxfId="2446" priority="10719">
      <formula>$Z19="Gráfico 12"</formula>
    </cfRule>
    <cfRule type="expression" dxfId="2445" priority="10720">
      <formula>$Z19="Gráfico 13"</formula>
    </cfRule>
    <cfRule type="expression" dxfId="2444" priority="10721">
      <formula>$Z19="Gráfico 11"</formula>
    </cfRule>
    <cfRule type="expression" dxfId="2443" priority="10722">
      <formula>$Z19="Gráfico 9"</formula>
    </cfRule>
    <cfRule type="expression" dxfId="2442" priority="10723">
      <formula>$Z19="Gráfico 8"</formula>
    </cfRule>
    <cfRule type="expression" dxfId="2441" priority="10724">
      <formula>$Z19="Gráfico 7"</formula>
    </cfRule>
    <cfRule type="expression" dxfId="2440" priority="10725">
      <formula>$Z19="Gráfico 6"</formula>
    </cfRule>
    <cfRule type="expression" dxfId="2439" priority="10726">
      <formula>$Z19="Gráfico 4"</formula>
    </cfRule>
    <cfRule type="expression" dxfId="2438" priority="10727">
      <formula>$Z19="Gráfico 3"</formula>
    </cfRule>
    <cfRule type="expression" dxfId="2437" priority="10728">
      <formula>$Z19="Gráfico 2"</formula>
    </cfRule>
    <cfRule type="expression" dxfId="2436" priority="10729">
      <formula>$Z19="Gráfico 1"</formula>
    </cfRule>
    <cfRule type="expression" dxfId="2435" priority="10730">
      <formula>$Z19="Gráfico 5"</formula>
    </cfRule>
  </conditionalFormatting>
  <conditionalFormatting sqref="S20">
    <cfRule type="expression" dxfId="2434" priority="10657">
      <formula>$Z20="Reporte 2"</formula>
    </cfRule>
    <cfRule type="expression" dxfId="2433" priority="10658">
      <formula>$Z20="Reporte 1"</formula>
    </cfRule>
    <cfRule type="expression" dxfId="2432" priority="10659">
      <formula>$Z20="Informe 10"</formula>
    </cfRule>
    <cfRule type="expression" dxfId="2431" priority="10660">
      <formula>$Z20="Informe 9"</formula>
    </cfRule>
    <cfRule type="expression" dxfId="2430" priority="10661">
      <formula>$Z20="Informe 8"</formula>
    </cfRule>
    <cfRule type="expression" dxfId="2429" priority="10662">
      <formula>$Z20="Informe 7"</formula>
    </cfRule>
    <cfRule type="expression" dxfId="2428" priority="10663">
      <formula>$Z20="Informe 6"</formula>
    </cfRule>
    <cfRule type="expression" dxfId="2427" priority="10664">
      <formula>$Z20="Informe 5"</formula>
    </cfRule>
    <cfRule type="expression" dxfId="2426" priority="10665">
      <formula>$Z20="Informe 4"</formula>
    </cfRule>
    <cfRule type="expression" dxfId="2425" priority="10666">
      <formula>$Z20="Informe 3"</formula>
    </cfRule>
    <cfRule type="expression" dxfId="2424" priority="10667">
      <formula>$Z20="Informe 2"</formula>
    </cfRule>
    <cfRule type="expression" dxfId="2423" priority="10668">
      <formula>$Z20="Informe 1"</formula>
    </cfRule>
    <cfRule type="expression" dxfId="2422" priority="10669">
      <formula>$Z20="Gráfico 10"</formula>
    </cfRule>
    <cfRule type="expression" dxfId="2421" priority="10670">
      <formula>$Z20="Gráfico 25"</formula>
    </cfRule>
    <cfRule type="expression" dxfId="2420" priority="10671">
      <formula>$Z20="Gráfico 24"</formula>
    </cfRule>
    <cfRule type="expression" dxfId="2419" priority="10672">
      <formula>$Z20="Gráfico 23"</formula>
    </cfRule>
    <cfRule type="expression" dxfId="2418" priority="10673">
      <formula>$Z20="Gráfico 22"</formula>
    </cfRule>
    <cfRule type="expression" dxfId="2417" priority="10674">
      <formula>$Z20="Gráfico 21"</formula>
    </cfRule>
    <cfRule type="expression" dxfId="2416" priority="10675">
      <formula>$Z20="Gráfico 20"</formula>
    </cfRule>
    <cfRule type="expression" dxfId="2415" priority="10676">
      <formula>$Z20="Gráfico 18"</formula>
    </cfRule>
    <cfRule type="expression" dxfId="2414" priority="10677">
      <formula>$Z20="Gráfico 19"</formula>
    </cfRule>
    <cfRule type="expression" dxfId="2413" priority="10678">
      <formula>$Z20="Gráfico 17"</formula>
    </cfRule>
    <cfRule type="expression" dxfId="2412" priority="10679">
      <formula>$Z20="Gráfico 16"</formula>
    </cfRule>
    <cfRule type="expression" dxfId="2411" priority="10680">
      <formula>$Z20="Gráfico 15"</formula>
    </cfRule>
    <cfRule type="expression" dxfId="2410" priority="10681">
      <formula>$Z20="Gráfico 14"</formula>
    </cfRule>
    <cfRule type="expression" dxfId="2409" priority="10682">
      <formula>$Z20="Gráfico 12"</formula>
    </cfRule>
    <cfRule type="expression" dxfId="2408" priority="10683">
      <formula>$Z20="Gráfico 13"</formula>
    </cfRule>
    <cfRule type="expression" dxfId="2407" priority="10684">
      <formula>$Z20="Gráfico 11"</formula>
    </cfRule>
    <cfRule type="expression" dxfId="2406" priority="10685">
      <formula>$Z20="Gráfico 9"</formula>
    </cfRule>
    <cfRule type="expression" dxfId="2405" priority="10686">
      <formula>$Z20="Gráfico 8"</formula>
    </cfRule>
    <cfRule type="expression" dxfId="2404" priority="10687">
      <formula>$Z20="Gráfico 7"</formula>
    </cfRule>
    <cfRule type="expression" dxfId="2403" priority="10688">
      <formula>$Z20="Gráfico 6"</formula>
    </cfRule>
    <cfRule type="expression" dxfId="2402" priority="10689">
      <formula>$Z20="Gráfico 4"</formula>
    </cfRule>
    <cfRule type="expression" dxfId="2401" priority="10690">
      <formula>$Z20="Gráfico 3"</formula>
    </cfRule>
    <cfRule type="expression" dxfId="2400" priority="10691">
      <formula>$Z20="Gráfico 2"</formula>
    </cfRule>
    <cfRule type="expression" dxfId="2399" priority="10692">
      <formula>$Z20="Gráfico 1"</formula>
    </cfRule>
    <cfRule type="expression" dxfId="2398" priority="10693">
      <formula>$Z20="Gráfico 5"</formula>
    </cfRule>
  </conditionalFormatting>
  <conditionalFormatting sqref="S21">
    <cfRule type="expression" dxfId="2397" priority="10620">
      <formula>$Z21="Reporte 2"</formula>
    </cfRule>
    <cfRule type="expression" dxfId="2396" priority="10621">
      <formula>$Z21="Reporte 1"</formula>
    </cfRule>
    <cfRule type="expression" dxfId="2395" priority="10622">
      <formula>$Z21="Informe 10"</formula>
    </cfRule>
    <cfRule type="expression" dxfId="2394" priority="10623">
      <formula>$Z21="Informe 9"</formula>
    </cfRule>
    <cfRule type="expression" dxfId="2393" priority="10624">
      <formula>$Z21="Informe 8"</formula>
    </cfRule>
    <cfRule type="expression" dxfId="2392" priority="10625">
      <formula>$Z21="Informe 7"</formula>
    </cfRule>
    <cfRule type="expression" dxfId="2391" priority="10626">
      <formula>$Z21="Informe 6"</formula>
    </cfRule>
    <cfRule type="expression" dxfId="2390" priority="10627">
      <formula>$Z21="Informe 5"</formula>
    </cfRule>
    <cfRule type="expression" dxfId="2389" priority="10628">
      <formula>$Z21="Informe 4"</formula>
    </cfRule>
    <cfRule type="expression" dxfId="2388" priority="10629">
      <formula>$Z21="Informe 3"</formula>
    </cfRule>
    <cfRule type="expression" dxfId="2387" priority="10630">
      <formula>$Z21="Informe 2"</formula>
    </cfRule>
    <cfRule type="expression" dxfId="2386" priority="10631">
      <formula>$Z21="Informe 1"</formula>
    </cfRule>
    <cfRule type="expression" dxfId="2385" priority="10632">
      <formula>$Z21="Gráfico 10"</formula>
    </cfRule>
    <cfRule type="expression" dxfId="2384" priority="10633">
      <formula>$Z21="Gráfico 25"</formula>
    </cfRule>
    <cfRule type="expression" dxfId="2383" priority="10634">
      <formula>$Z21="Gráfico 24"</formula>
    </cfRule>
    <cfRule type="expression" dxfId="2382" priority="10635">
      <formula>$Z21="Gráfico 23"</formula>
    </cfRule>
    <cfRule type="expression" dxfId="2381" priority="10636">
      <formula>$Z21="Gráfico 22"</formula>
    </cfRule>
    <cfRule type="expression" dxfId="2380" priority="10637">
      <formula>$Z21="Gráfico 21"</formula>
    </cfRule>
    <cfRule type="expression" dxfId="2379" priority="10638">
      <formula>$Z21="Gráfico 20"</formula>
    </cfRule>
    <cfRule type="expression" dxfId="2378" priority="10639">
      <formula>$Z21="Gráfico 18"</formula>
    </cfRule>
    <cfRule type="expression" dxfId="2377" priority="10640">
      <formula>$Z21="Gráfico 19"</formula>
    </cfRule>
    <cfRule type="expression" dxfId="2376" priority="10641">
      <formula>$Z21="Gráfico 17"</formula>
    </cfRule>
    <cfRule type="expression" dxfId="2375" priority="10642">
      <formula>$Z21="Gráfico 16"</formula>
    </cfRule>
    <cfRule type="expression" dxfId="2374" priority="10643">
      <formula>$Z21="Gráfico 15"</formula>
    </cfRule>
    <cfRule type="expression" dxfId="2373" priority="10644">
      <formula>$Z21="Gráfico 14"</formula>
    </cfRule>
    <cfRule type="expression" dxfId="2372" priority="10645">
      <formula>$Z21="Gráfico 12"</formula>
    </cfRule>
    <cfRule type="expression" dxfId="2371" priority="10646">
      <formula>$Z21="Gráfico 13"</formula>
    </cfRule>
    <cfRule type="expression" dxfId="2370" priority="10647">
      <formula>$Z21="Gráfico 11"</formula>
    </cfRule>
    <cfRule type="expression" dxfId="2369" priority="10648">
      <formula>$Z21="Gráfico 9"</formula>
    </cfRule>
    <cfRule type="expression" dxfId="2368" priority="10649">
      <formula>$Z21="Gráfico 8"</formula>
    </cfRule>
    <cfRule type="expression" dxfId="2367" priority="10650">
      <formula>$Z21="Gráfico 7"</formula>
    </cfRule>
    <cfRule type="expression" dxfId="2366" priority="10651">
      <formula>$Z21="Gráfico 6"</formula>
    </cfRule>
    <cfRule type="expression" dxfId="2365" priority="10652">
      <formula>$Z21="Gráfico 4"</formula>
    </cfRule>
    <cfRule type="expression" dxfId="2364" priority="10653">
      <formula>$Z21="Gráfico 3"</formula>
    </cfRule>
    <cfRule type="expression" dxfId="2363" priority="10654">
      <formula>$Z21="Gráfico 2"</formula>
    </cfRule>
    <cfRule type="expression" dxfId="2362" priority="10655">
      <formula>$Z21="Gráfico 1"</formula>
    </cfRule>
    <cfRule type="expression" dxfId="2361" priority="10656">
      <formula>$Z21="Gráfico 5"</formula>
    </cfRule>
  </conditionalFormatting>
  <conditionalFormatting sqref="S22">
    <cfRule type="expression" dxfId="2360" priority="10583">
      <formula>$Z22="Reporte 2"</formula>
    </cfRule>
    <cfRule type="expression" dxfId="2359" priority="10584">
      <formula>$Z22="Reporte 1"</formula>
    </cfRule>
    <cfRule type="expression" dxfId="2358" priority="10585">
      <formula>$Z22="Informe 10"</formula>
    </cfRule>
    <cfRule type="expression" dxfId="2357" priority="10586">
      <formula>$Z22="Informe 9"</formula>
    </cfRule>
    <cfRule type="expression" dxfId="2356" priority="10587">
      <formula>$Z22="Informe 8"</formula>
    </cfRule>
    <cfRule type="expression" dxfId="2355" priority="10588">
      <formula>$Z22="Informe 7"</formula>
    </cfRule>
    <cfRule type="expression" dxfId="2354" priority="10589">
      <formula>$Z22="Informe 6"</formula>
    </cfRule>
    <cfRule type="expression" dxfId="2353" priority="10590">
      <formula>$Z22="Informe 5"</formula>
    </cfRule>
    <cfRule type="expression" dxfId="2352" priority="10591">
      <formula>$Z22="Informe 4"</formula>
    </cfRule>
    <cfRule type="expression" dxfId="2351" priority="10592">
      <formula>$Z22="Informe 3"</formula>
    </cfRule>
    <cfRule type="expression" dxfId="2350" priority="10593">
      <formula>$Z22="Informe 2"</formula>
    </cfRule>
    <cfRule type="expression" dxfId="2349" priority="10594">
      <formula>$Z22="Informe 1"</formula>
    </cfRule>
    <cfRule type="expression" dxfId="2348" priority="10595">
      <formula>$Z22="Gráfico 10"</formula>
    </cfRule>
    <cfRule type="expression" dxfId="2347" priority="10596">
      <formula>$Z22="Gráfico 25"</formula>
    </cfRule>
    <cfRule type="expression" dxfId="2346" priority="10597">
      <formula>$Z22="Gráfico 24"</formula>
    </cfRule>
    <cfRule type="expression" dxfId="2345" priority="10598">
      <formula>$Z22="Gráfico 23"</formula>
    </cfRule>
    <cfRule type="expression" dxfId="2344" priority="10599">
      <formula>$Z22="Gráfico 22"</formula>
    </cfRule>
    <cfRule type="expression" dxfId="2343" priority="10600">
      <formula>$Z22="Gráfico 21"</formula>
    </cfRule>
    <cfRule type="expression" dxfId="2342" priority="10601">
      <formula>$Z22="Gráfico 20"</formula>
    </cfRule>
    <cfRule type="expression" dxfId="2341" priority="10602">
      <formula>$Z22="Gráfico 18"</formula>
    </cfRule>
    <cfRule type="expression" dxfId="2340" priority="10603">
      <formula>$Z22="Gráfico 19"</formula>
    </cfRule>
    <cfRule type="expression" dxfId="2339" priority="10604">
      <formula>$Z22="Gráfico 17"</formula>
    </cfRule>
    <cfRule type="expression" dxfId="2338" priority="10605">
      <formula>$Z22="Gráfico 16"</formula>
    </cfRule>
    <cfRule type="expression" dxfId="2337" priority="10606">
      <formula>$Z22="Gráfico 15"</formula>
    </cfRule>
    <cfRule type="expression" dxfId="2336" priority="10607">
      <formula>$Z22="Gráfico 14"</formula>
    </cfRule>
    <cfRule type="expression" dxfId="2335" priority="10608">
      <formula>$Z22="Gráfico 12"</formula>
    </cfRule>
    <cfRule type="expression" dxfId="2334" priority="10609">
      <formula>$Z22="Gráfico 13"</formula>
    </cfRule>
    <cfRule type="expression" dxfId="2333" priority="10610">
      <formula>$Z22="Gráfico 11"</formula>
    </cfRule>
    <cfRule type="expression" dxfId="2332" priority="10611">
      <formula>$Z22="Gráfico 9"</formula>
    </cfRule>
    <cfRule type="expression" dxfId="2331" priority="10612">
      <formula>$Z22="Gráfico 8"</formula>
    </cfRule>
    <cfRule type="expression" dxfId="2330" priority="10613">
      <formula>$Z22="Gráfico 7"</formula>
    </cfRule>
    <cfRule type="expression" dxfId="2329" priority="10614">
      <formula>$Z22="Gráfico 6"</formula>
    </cfRule>
    <cfRule type="expression" dxfId="2328" priority="10615">
      <formula>$Z22="Gráfico 4"</formula>
    </cfRule>
    <cfRule type="expression" dxfId="2327" priority="10616">
      <formula>$Z22="Gráfico 3"</formula>
    </cfRule>
    <cfRule type="expression" dxfId="2326" priority="10617">
      <formula>$Z22="Gráfico 2"</formula>
    </cfRule>
    <cfRule type="expression" dxfId="2325" priority="10618">
      <formula>$Z22="Gráfico 1"</formula>
    </cfRule>
    <cfRule type="expression" dxfId="2324" priority="10619">
      <formula>$Z22="Gráfico 5"</formula>
    </cfRule>
  </conditionalFormatting>
  <conditionalFormatting sqref="S23">
    <cfRule type="expression" dxfId="2323" priority="10546">
      <formula>$Z23="Reporte 2"</formula>
    </cfRule>
    <cfRule type="expression" dxfId="2322" priority="10547">
      <formula>$Z23="Reporte 1"</formula>
    </cfRule>
    <cfRule type="expression" dxfId="2321" priority="10548">
      <formula>$Z23="Informe 10"</formula>
    </cfRule>
    <cfRule type="expression" dxfId="2320" priority="10549">
      <formula>$Z23="Informe 9"</formula>
    </cfRule>
    <cfRule type="expression" dxfId="2319" priority="10550">
      <formula>$Z23="Informe 8"</formula>
    </cfRule>
    <cfRule type="expression" dxfId="2318" priority="10551">
      <formula>$Z23="Informe 7"</formula>
    </cfRule>
    <cfRule type="expression" dxfId="2317" priority="10552">
      <formula>$Z23="Informe 6"</formula>
    </cfRule>
    <cfRule type="expression" dxfId="2316" priority="10553">
      <formula>$Z23="Informe 5"</formula>
    </cfRule>
    <cfRule type="expression" dxfId="2315" priority="10554">
      <formula>$Z23="Informe 4"</formula>
    </cfRule>
    <cfRule type="expression" dxfId="2314" priority="10555">
      <formula>$Z23="Informe 3"</formula>
    </cfRule>
    <cfRule type="expression" dxfId="2313" priority="10556">
      <formula>$Z23="Informe 2"</formula>
    </cfRule>
    <cfRule type="expression" dxfId="2312" priority="10557">
      <formula>$Z23="Informe 1"</formula>
    </cfRule>
    <cfRule type="expression" dxfId="2311" priority="10558">
      <formula>$Z23="Gráfico 10"</formula>
    </cfRule>
    <cfRule type="expression" dxfId="2310" priority="10559">
      <formula>$Z23="Gráfico 25"</formula>
    </cfRule>
    <cfRule type="expression" dxfId="2309" priority="10560">
      <formula>$Z23="Gráfico 24"</formula>
    </cfRule>
    <cfRule type="expression" dxfId="2308" priority="10561">
      <formula>$Z23="Gráfico 23"</formula>
    </cfRule>
    <cfRule type="expression" dxfId="2307" priority="10562">
      <formula>$Z23="Gráfico 22"</formula>
    </cfRule>
    <cfRule type="expression" dxfId="2306" priority="10563">
      <formula>$Z23="Gráfico 21"</formula>
    </cfRule>
    <cfRule type="expression" dxfId="2305" priority="10564">
      <formula>$Z23="Gráfico 20"</formula>
    </cfRule>
    <cfRule type="expression" dxfId="2304" priority="10565">
      <formula>$Z23="Gráfico 18"</formula>
    </cfRule>
    <cfRule type="expression" dxfId="2303" priority="10566">
      <formula>$Z23="Gráfico 19"</formula>
    </cfRule>
    <cfRule type="expression" dxfId="2302" priority="10567">
      <formula>$Z23="Gráfico 17"</formula>
    </cfRule>
    <cfRule type="expression" dxfId="2301" priority="10568">
      <formula>$Z23="Gráfico 16"</formula>
    </cfRule>
    <cfRule type="expression" dxfId="2300" priority="10569">
      <formula>$Z23="Gráfico 15"</formula>
    </cfRule>
    <cfRule type="expression" dxfId="2299" priority="10570">
      <formula>$Z23="Gráfico 14"</formula>
    </cfRule>
    <cfRule type="expression" dxfId="2298" priority="10571">
      <formula>$Z23="Gráfico 12"</formula>
    </cfRule>
    <cfRule type="expression" dxfId="2297" priority="10572">
      <formula>$Z23="Gráfico 13"</formula>
    </cfRule>
    <cfRule type="expression" dxfId="2296" priority="10573">
      <formula>$Z23="Gráfico 11"</formula>
    </cfRule>
    <cfRule type="expression" dxfId="2295" priority="10574">
      <formula>$Z23="Gráfico 9"</formula>
    </cfRule>
    <cfRule type="expression" dxfId="2294" priority="10575">
      <formula>$Z23="Gráfico 8"</formula>
    </cfRule>
    <cfRule type="expression" dxfId="2293" priority="10576">
      <formula>$Z23="Gráfico 7"</formula>
    </cfRule>
    <cfRule type="expression" dxfId="2292" priority="10577">
      <formula>$Z23="Gráfico 6"</formula>
    </cfRule>
    <cfRule type="expression" dxfId="2291" priority="10578">
      <formula>$Z23="Gráfico 4"</formula>
    </cfRule>
    <cfRule type="expression" dxfId="2290" priority="10579">
      <formula>$Z23="Gráfico 3"</formula>
    </cfRule>
    <cfRule type="expression" dxfId="2289" priority="10580">
      <formula>$Z23="Gráfico 2"</formula>
    </cfRule>
    <cfRule type="expression" dxfId="2288" priority="10581">
      <formula>$Z23="Gráfico 1"</formula>
    </cfRule>
    <cfRule type="expression" dxfId="2287" priority="10582">
      <formula>$Z23="Gráfico 5"</formula>
    </cfRule>
  </conditionalFormatting>
  <conditionalFormatting sqref="S24">
    <cfRule type="expression" dxfId="2286" priority="10509">
      <formula>$Z24="Reporte 2"</formula>
    </cfRule>
    <cfRule type="expression" dxfId="2285" priority="10510">
      <formula>$Z24="Reporte 1"</formula>
    </cfRule>
    <cfRule type="expression" dxfId="2284" priority="10511">
      <formula>$Z24="Informe 10"</formula>
    </cfRule>
    <cfRule type="expression" dxfId="2283" priority="10512">
      <formula>$Z24="Informe 9"</formula>
    </cfRule>
    <cfRule type="expression" dxfId="2282" priority="10513">
      <formula>$Z24="Informe 8"</formula>
    </cfRule>
    <cfRule type="expression" dxfId="2281" priority="10514">
      <formula>$Z24="Informe 7"</formula>
    </cfRule>
    <cfRule type="expression" dxfId="2280" priority="10515">
      <formula>$Z24="Informe 6"</formula>
    </cfRule>
    <cfRule type="expression" dxfId="2279" priority="10516">
      <formula>$Z24="Informe 5"</formula>
    </cfRule>
    <cfRule type="expression" dxfId="2278" priority="10517">
      <formula>$Z24="Informe 4"</formula>
    </cfRule>
    <cfRule type="expression" dxfId="2277" priority="10518">
      <formula>$Z24="Informe 3"</formula>
    </cfRule>
    <cfRule type="expression" dxfId="2276" priority="10519">
      <formula>$Z24="Informe 2"</formula>
    </cfRule>
    <cfRule type="expression" dxfId="2275" priority="10520">
      <formula>$Z24="Informe 1"</formula>
    </cfRule>
    <cfRule type="expression" dxfId="2274" priority="10521">
      <formula>$Z24="Gráfico 10"</formula>
    </cfRule>
    <cfRule type="expression" dxfId="2273" priority="10522">
      <formula>$Z24="Gráfico 25"</formula>
    </cfRule>
    <cfRule type="expression" dxfId="2272" priority="10523">
      <formula>$Z24="Gráfico 24"</formula>
    </cfRule>
    <cfRule type="expression" dxfId="2271" priority="10524">
      <formula>$Z24="Gráfico 23"</formula>
    </cfRule>
    <cfRule type="expression" dxfId="2270" priority="10525">
      <formula>$Z24="Gráfico 22"</formula>
    </cfRule>
    <cfRule type="expression" dxfId="2269" priority="10526">
      <formula>$Z24="Gráfico 21"</formula>
    </cfRule>
    <cfRule type="expression" dxfId="2268" priority="10527">
      <formula>$Z24="Gráfico 20"</formula>
    </cfRule>
    <cfRule type="expression" dxfId="2267" priority="10528">
      <formula>$Z24="Gráfico 18"</formula>
    </cfRule>
    <cfRule type="expression" dxfId="2266" priority="10529">
      <formula>$Z24="Gráfico 19"</formula>
    </cfRule>
    <cfRule type="expression" dxfId="2265" priority="10530">
      <formula>$Z24="Gráfico 17"</formula>
    </cfRule>
    <cfRule type="expression" dxfId="2264" priority="10531">
      <formula>$Z24="Gráfico 16"</formula>
    </cfRule>
    <cfRule type="expression" dxfId="2263" priority="10532">
      <formula>$Z24="Gráfico 15"</formula>
    </cfRule>
    <cfRule type="expression" dxfId="2262" priority="10533">
      <formula>$Z24="Gráfico 14"</formula>
    </cfRule>
    <cfRule type="expression" dxfId="2261" priority="10534">
      <formula>$Z24="Gráfico 12"</formula>
    </cfRule>
    <cfRule type="expression" dxfId="2260" priority="10535">
      <formula>$Z24="Gráfico 13"</formula>
    </cfRule>
    <cfRule type="expression" dxfId="2259" priority="10536">
      <formula>$Z24="Gráfico 11"</formula>
    </cfRule>
    <cfRule type="expression" dxfId="2258" priority="10537">
      <formula>$Z24="Gráfico 9"</formula>
    </cfRule>
    <cfRule type="expression" dxfId="2257" priority="10538">
      <formula>$Z24="Gráfico 8"</formula>
    </cfRule>
    <cfRule type="expression" dxfId="2256" priority="10539">
      <formula>$Z24="Gráfico 7"</formula>
    </cfRule>
    <cfRule type="expression" dxfId="2255" priority="10540">
      <formula>$Z24="Gráfico 6"</formula>
    </cfRule>
    <cfRule type="expression" dxfId="2254" priority="10541">
      <formula>$Z24="Gráfico 4"</formula>
    </cfRule>
    <cfRule type="expression" dxfId="2253" priority="10542">
      <formula>$Z24="Gráfico 3"</formula>
    </cfRule>
    <cfRule type="expression" dxfId="2252" priority="10543">
      <formula>$Z24="Gráfico 2"</formula>
    </cfRule>
    <cfRule type="expression" dxfId="2251" priority="10544">
      <formula>$Z24="Gráfico 1"</formula>
    </cfRule>
    <cfRule type="expression" dxfId="2250" priority="10545">
      <formula>$Z24="Gráfico 5"</formula>
    </cfRule>
  </conditionalFormatting>
  <conditionalFormatting sqref="S25">
    <cfRule type="expression" dxfId="2249" priority="10472">
      <formula>$Z25="Reporte 2"</formula>
    </cfRule>
    <cfRule type="expression" dxfId="2248" priority="10473">
      <formula>$Z25="Reporte 1"</formula>
    </cfRule>
    <cfRule type="expression" dxfId="2247" priority="10474">
      <formula>$Z25="Informe 10"</formula>
    </cfRule>
    <cfRule type="expression" dxfId="2246" priority="10475">
      <formula>$Z25="Informe 9"</formula>
    </cfRule>
    <cfRule type="expression" dxfId="2245" priority="10476">
      <formula>$Z25="Informe 8"</formula>
    </cfRule>
    <cfRule type="expression" dxfId="2244" priority="10477">
      <formula>$Z25="Informe 7"</formula>
    </cfRule>
    <cfRule type="expression" dxfId="2243" priority="10478">
      <formula>$Z25="Informe 6"</formula>
    </cfRule>
    <cfRule type="expression" dxfId="2242" priority="10479">
      <formula>$Z25="Informe 5"</formula>
    </cfRule>
    <cfRule type="expression" dxfId="2241" priority="10480">
      <formula>$Z25="Informe 4"</formula>
    </cfRule>
    <cfRule type="expression" dxfId="2240" priority="10481">
      <formula>$Z25="Informe 3"</formula>
    </cfRule>
    <cfRule type="expression" dxfId="2239" priority="10482">
      <formula>$Z25="Informe 2"</formula>
    </cfRule>
    <cfRule type="expression" dxfId="2238" priority="10483">
      <formula>$Z25="Informe 1"</formula>
    </cfRule>
    <cfRule type="expression" dxfId="2237" priority="10484">
      <formula>$Z25="Gráfico 10"</formula>
    </cfRule>
    <cfRule type="expression" dxfId="2236" priority="10485">
      <formula>$Z25="Gráfico 25"</formula>
    </cfRule>
    <cfRule type="expression" dxfId="2235" priority="10486">
      <formula>$Z25="Gráfico 24"</formula>
    </cfRule>
    <cfRule type="expression" dxfId="2234" priority="10487">
      <formula>$Z25="Gráfico 23"</formula>
    </cfRule>
    <cfRule type="expression" dxfId="2233" priority="10488">
      <formula>$Z25="Gráfico 22"</formula>
    </cfRule>
    <cfRule type="expression" dxfId="2232" priority="10489">
      <formula>$Z25="Gráfico 21"</formula>
    </cfRule>
    <cfRule type="expression" dxfId="2231" priority="10490">
      <formula>$Z25="Gráfico 20"</formula>
    </cfRule>
    <cfRule type="expression" dxfId="2230" priority="10491">
      <formula>$Z25="Gráfico 18"</formula>
    </cfRule>
    <cfRule type="expression" dxfId="2229" priority="10492">
      <formula>$Z25="Gráfico 19"</formula>
    </cfRule>
    <cfRule type="expression" dxfId="2228" priority="10493">
      <formula>$Z25="Gráfico 17"</formula>
    </cfRule>
    <cfRule type="expression" dxfId="2227" priority="10494">
      <formula>$Z25="Gráfico 16"</formula>
    </cfRule>
    <cfRule type="expression" dxfId="2226" priority="10495">
      <formula>$Z25="Gráfico 15"</formula>
    </cfRule>
    <cfRule type="expression" dxfId="2225" priority="10496">
      <formula>$Z25="Gráfico 14"</formula>
    </cfRule>
    <cfRule type="expression" dxfId="2224" priority="10497">
      <formula>$Z25="Gráfico 12"</formula>
    </cfRule>
    <cfRule type="expression" dxfId="2223" priority="10498">
      <formula>$Z25="Gráfico 13"</formula>
    </cfRule>
    <cfRule type="expression" dxfId="2222" priority="10499">
      <formula>$Z25="Gráfico 11"</formula>
    </cfRule>
    <cfRule type="expression" dxfId="2221" priority="10500">
      <formula>$Z25="Gráfico 9"</formula>
    </cfRule>
    <cfRule type="expression" dxfId="2220" priority="10501">
      <formula>$Z25="Gráfico 8"</formula>
    </cfRule>
    <cfRule type="expression" dxfId="2219" priority="10502">
      <formula>$Z25="Gráfico 7"</formula>
    </cfRule>
    <cfRule type="expression" dxfId="2218" priority="10503">
      <formula>$Z25="Gráfico 6"</formula>
    </cfRule>
    <cfRule type="expression" dxfId="2217" priority="10504">
      <formula>$Z25="Gráfico 4"</formula>
    </cfRule>
    <cfRule type="expression" dxfId="2216" priority="10505">
      <formula>$Z25="Gráfico 3"</formula>
    </cfRule>
    <cfRule type="expression" dxfId="2215" priority="10506">
      <formula>$Z25="Gráfico 2"</formula>
    </cfRule>
    <cfRule type="expression" dxfId="2214" priority="10507">
      <formula>$Z25="Gráfico 1"</formula>
    </cfRule>
    <cfRule type="expression" dxfId="2213" priority="10508">
      <formula>$Z25="Gráfico 5"</formula>
    </cfRule>
  </conditionalFormatting>
  <conditionalFormatting sqref="S27">
    <cfRule type="expression" dxfId="2212" priority="10435">
      <formula>$Z27="Reporte 2"</formula>
    </cfRule>
    <cfRule type="expression" dxfId="2211" priority="10436">
      <formula>$Z27="Reporte 1"</formula>
    </cfRule>
    <cfRule type="expression" dxfId="2210" priority="10437">
      <formula>$Z27="Informe 10"</formula>
    </cfRule>
    <cfRule type="expression" dxfId="2209" priority="10438">
      <formula>$Z27="Informe 9"</formula>
    </cfRule>
    <cfRule type="expression" dxfId="2208" priority="10439">
      <formula>$Z27="Informe 8"</formula>
    </cfRule>
    <cfRule type="expression" dxfId="2207" priority="10440">
      <formula>$Z27="Informe 7"</formula>
    </cfRule>
    <cfRule type="expression" dxfId="2206" priority="10441">
      <formula>$Z27="Informe 6"</formula>
    </cfRule>
    <cfRule type="expression" dxfId="2205" priority="10442">
      <formula>$Z27="Informe 5"</formula>
    </cfRule>
    <cfRule type="expression" dxfId="2204" priority="10443">
      <formula>$Z27="Informe 4"</formula>
    </cfRule>
    <cfRule type="expression" dxfId="2203" priority="10444">
      <formula>$Z27="Informe 3"</formula>
    </cfRule>
    <cfRule type="expression" dxfId="2202" priority="10445">
      <formula>$Z27="Informe 2"</formula>
    </cfRule>
    <cfRule type="expression" dxfId="2201" priority="10446">
      <formula>$Z27="Informe 1"</formula>
    </cfRule>
    <cfRule type="expression" dxfId="2200" priority="10447">
      <formula>$Z27="Gráfico 10"</formula>
    </cfRule>
    <cfRule type="expression" dxfId="2199" priority="10448">
      <formula>$Z27="Gráfico 25"</formula>
    </cfRule>
    <cfRule type="expression" dxfId="2198" priority="10449">
      <formula>$Z27="Gráfico 24"</formula>
    </cfRule>
    <cfRule type="expression" dxfId="2197" priority="10450">
      <formula>$Z27="Gráfico 23"</formula>
    </cfRule>
    <cfRule type="expression" dxfId="2196" priority="10451">
      <formula>$Z27="Gráfico 22"</formula>
    </cfRule>
    <cfRule type="expression" dxfId="2195" priority="10452">
      <formula>$Z27="Gráfico 21"</formula>
    </cfRule>
    <cfRule type="expression" dxfId="2194" priority="10453">
      <formula>$Z27="Gráfico 20"</formula>
    </cfRule>
    <cfRule type="expression" dxfId="2193" priority="10454">
      <formula>$Z27="Gráfico 18"</formula>
    </cfRule>
    <cfRule type="expression" dxfId="2192" priority="10455">
      <formula>$Z27="Gráfico 19"</formula>
    </cfRule>
    <cfRule type="expression" dxfId="2191" priority="10456">
      <formula>$Z27="Gráfico 17"</formula>
    </cfRule>
    <cfRule type="expression" dxfId="2190" priority="10457">
      <formula>$Z27="Gráfico 16"</formula>
    </cfRule>
    <cfRule type="expression" dxfId="2189" priority="10458">
      <formula>$Z27="Gráfico 15"</formula>
    </cfRule>
    <cfRule type="expression" dxfId="2188" priority="10459">
      <formula>$Z27="Gráfico 14"</formula>
    </cfRule>
    <cfRule type="expression" dxfId="2187" priority="10460">
      <formula>$Z27="Gráfico 12"</formula>
    </cfRule>
    <cfRule type="expression" dxfId="2186" priority="10461">
      <formula>$Z27="Gráfico 13"</formula>
    </cfRule>
    <cfRule type="expression" dxfId="2185" priority="10462">
      <formula>$Z27="Gráfico 11"</formula>
    </cfRule>
    <cfRule type="expression" dxfId="2184" priority="10463">
      <formula>$Z27="Gráfico 9"</formula>
    </cfRule>
    <cfRule type="expression" dxfId="2183" priority="10464">
      <formula>$Z27="Gráfico 8"</formula>
    </cfRule>
    <cfRule type="expression" dxfId="2182" priority="10465">
      <formula>$Z27="Gráfico 7"</formula>
    </cfRule>
    <cfRule type="expression" dxfId="2181" priority="10466">
      <formula>$Z27="Gráfico 6"</formula>
    </cfRule>
    <cfRule type="expression" dxfId="2180" priority="10467">
      <formula>$Z27="Gráfico 4"</formula>
    </cfRule>
    <cfRule type="expression" dxfId="2179" priority="10468">
      <formula>$Z27="Gráfico 3"</formula>
    </cfRule>
    <cfRule type="expression" dxfId="2178" priority="10469">
      <formula>$Z27="Gráfico 2"</formula>
    </cfRule>
    <cfRule type="expression" dxfId="2177" priority="10470">
      <formula>$Z27="Gráfico 1"</formula>
    </cfRule>
    <cfRule type="expression" dxfId="2176" priority="10471">
      <formula>$Z27="Gráfico 5"</formula>
    </cfRule>
  </conditionalFormatting>
  <conditionalFormatting sqref="S28">
    <cfRule type="expression" dxfId="2175" priority="10398">
      <formula>$Z28="Reporte 2"</formula>
    </cfRule>
    <cfRule type="expression" dxfId="2174" priority="10399">
      <formula>$Z28="Reporte 1"</formula>
    </cfRule>
    <cfRule type="expression" dxfId="2173" priority="10400">
      <formula>$Z28="Informe 10"</formula>
    </cfRule>
    <cfRule type="expression" dxfId="2172" priority="10401">
      <formula>$Z28="Informe 9"</formula>
    </cfRule>
    <cfRule type="expression" dxfId="2171" priority="10402">
      <formula>$Z28="Informe 8"</formula>
    </cfRule>
    <cfRule type="expression" dxfId="2170" priority="10403">
      <formula>$Z28="Informe 7"</formula>
    </cfRule>
    <cfRule type="expression" dxfId="2169" priority="10404">
      <formula>$Z28="Informe 6"</formula>
    </cfRule>
    <cfRule type="expression" dxfId="2168" priority="10405">
      <formula>$Z28="Informe 5"</formula>
    </cfRule>
    <cfRule type="expression" dxfId="2167" priority="10406">
      <formula>$Z28="Informe 4"</formula>
    </cfRule>
    <cfRule type="expression" dxfId="2166" priority="10407">
      <formula>$Z28="Informe 3"</formula>
    </cfRule>
    <cfRule type="expression" dxfId="2165" priority="10408">
      <formula>$Z28="Informe 2"</formula>
    </cfRule>
    <cfRule type="expression" dxfId="2164" priority="10409">
      <formula>$Z28="Informe 1"</formula>
    </cfRule>
    <cfRule type="expression" dxfId="2163" priority="10410">
      <formula>$Z28="Gráfico 10"</formula>
    </cfRule>
    <cfRule type="expression" dxfId="2162" priority="10411">
      <formula>$Z28="Gráfico 25"</formula>
    </cfRule>
    <cfRule type="expression" dxfId="2161" priority="10412">
      <formula>$Z28="Gráfico 24"</formula>
    </cfRule>
    <cfRule type="expression" dxfId="2160" priority="10413">
      <formula>$Z28="Gráfico 23"</formula>
    </cfRule>
    <cfRule type="expression" dxfId="2159" priority="10414">
      <formula>$Z28="Gráfico 22"</formula>
    </cfRule>
    <cfRule type="expression" dxfId="2158" priority="10415">
      <formula>$Z28="Gráfico 21"</formula>
    </cfRule>
    <cfRule type="expression" dxfId="2157" priority="10416">
      <formula>$Z28="Gráfico 20"</formula>
    </cfRule>
    <cfRule type="expression" dxfId="2156" priority="10417">
      <formula>$Z28="Gráfico 18"</formula>
    </cfRule>
    <cfRule type="expression" dxfId="2155" priority="10418">
      <formula>$Z28="Gráfico 19"</formula>
    </cfRule>
    <cfRule type="expression" dxfId="2154" priority="10419">
      <formula>$Z28="Gráfico 17"</formula>
    </cfRule>
    <cfRule type="expression" dxfId="2153" priority="10420">
      <formula>$Z28="Gráfico 16"</formula>
    </cfRule>
    <cfRule type="expression" dxfId="2152" priority="10421">
      <formula>$Z28="Gráfico 15"</formula>
    </cfRule>
    <cfRule type="expression" dxfId="2151" priority="10422">
      <formula>$Z28="Gráfico 14"</formula>
    </cfRule>
    <cfRule type="expression" dxfId="2150" priority="10423">
      <formula>$Z28="Gráfico 12"</formula>
    </cfRule>
    <cfRule type="expression" dxfId="2149" priority="10424">
      <formula>$Z28="Gráfico 13"</formula>
    </cfRule>
    <cfRule type="expression" dxfId="2148" priority="10425">
      <formula>$Z28="Gráfico 11"</formula>
    </cfRule>
    <cfRule type="expression" dxfId="2147" priority="10426">
      <formula>$Z28="Gráfico 9"</formula>
    </cfRule>
    <cfRule type="expression" dxfId="2146" priority="10427">
      <formula>$Z28="Gráfico 8"</formula>
    </cfRule>
    <cfRule type="expression" dxfId="2145" priority="10428">
      <formula>$Z28="Gráfico 7"</formula>
    </cfRule>
    <cfRule type="expression" dxfId="2144" priority="10429">
      <formula>$Z28="Gráfico 6"</formula>
    </cfRule>
    <cfRule type="expression" dxfId="2143" priority="10430">
      <formula>$Z28="Gráfico 4"</formula>
    </cfRule>
    <cfRule type="expression" dxfId="2142" priority="10431">
      <formula>$Z28="Gráfico 3"</formula>
    </cfRule>
    <cfRule type="expression" dxfId="2141" priority="10432">
      <formula>$Z28="Gráfico 2"</formula>
    </cfRule>
    <cfRule type="expression" dxfId="2140" priority="10433">
      <formula>$Z28="Gráfico 1"</formula>
    </cfRule>
    <cfRule type="expression" dxfId="2139" priority="10434">
      <formula>$Z28="Gráfico 5"</formula>
    </cfRule>
  </conditionalFormatting>
  <conditionalFormatting sqref="S29">
    <cfRule type="expression" dxfId="2138" priority="10361">
      <formula>$Z29="Reporte 2"</formula>
    </cfRule>
    <cfRule type="expression" dxfId="2137" priority="10362">
      <formula>$Z29="Reporte 1"</formula>
    </cfRule>
    <cfRule type="expression" dxfId="2136" priority="10363">
      <formula>$Z29="Informe 10"</formula>
    </cfRule>
    <cfRule type="expression" dxfId="2135" priority="10364">
      <formula>$Z29="Informe 9"</formula>
    </cfRule>
    <cfRule type="expression" dxfId="2134" priority="10365">
      <formula>$Z29="Informe 8"</formula>
    </cfRule>
    <cfRule type="expression" dxfId="2133" priority="10366">
      <formula>$Z29="Informe 7"</formula>
    </cfRule>
    <cfRule type="expression" dxfId="2132" priority="10367">
      <formula>$Z29="Informe 6"</formula>
    </cfRule>
    <cfRule type="expression" dxfId="2131" priority="10368">
      <formula>$Z29="Informe 5"</formula>
    </cfRule>
    <cfRule type="expression" dxfId="2130" priority="10369">
      <formula>$Z29="Informe 4"</formula>
    </cfRule>
    <cfRule type="expression" dxfId="2129" priority="10370">
      <formula>$Z29="Informe 3"</formula>
    </cfRule>
    <cfRule type="expression" dxfId="2128" priority="10371">
      <formula>$Z29="Informe 2"</formula>
    </cfRule>
    <cfRule type="expression" dxfId="2127" priority="10372">
      <formula>$Z29="Informe 1"</formula>
    </cfRule>
    <cfRule type="expression" dxfId="2126" priority="10373">
      <formula>$Z29="Gráfico 10"</formula>
    </cfRule>
    <cfRule type="expression" dxfId="2125" priority="10374">
      <formula>$Z29="Gráfico 25"</formula>
    </cfRule>
    <cfRule type="expression" dxfId="2124" priority="10375">
      <formula>$Z29="Gráfico 24"</formula>
    </cfRule>
    <cfRule type="expression" dxfId="2123" priority="10376">
      <formula>$Z29="Gráfico 23"</formula>
    </cfRule>
    <cfRule type="expression" dxfId="2122" priority="10377">
      <formula>$Z29="Gráfico 22"</formula>
    </cfRule>
    <cfRule type="expression" dxfId="2121" priority="10378">
      <formula>$Z29="Gráfico 21"</formula>
    </cfRule>
    <cfRule type="expression" dxfId="2120" priority="10379">
      <formula>$Z29="Gráfico 20"</formula>
    </cfRule>
    <cfRule type="expression" dxfId="2119" priority="10380">
      <formula>$Z29="Gráfico 18"</formula>
    </cfRule>
    <cfRule type="expression" dxfId="2118" priority="10381">
      <formula>$Z29="Gráfico 19"</formula>
    </cfRule>
    <cfRule type="expression" dxfId="2117" priority="10382">
      <formula>$Z29="Gráfico 17"</formula>
    </cfRule>
    <cfRule type="expression" dxfId="2116" priority="10383">
      <formula>$Z29="Gráfico 16"</formula>
    </cfRule>
    <cfRule type="expression" dxfId="2115" priority="10384">
      <formula>$Z29="Gráfico 15"</formula>
    </cfRule>
    <cfRule type="expression" dxfId="2114" priority="10385">
      <formula>$Z29="Gráfico 14"</formula>
    </cfRule>
    <cfRule type="expression" dxfId="2113" priority="10386">
      <formula>$Z29="Gráfico 12"</formula>
    </cfRule>
    <cfRule type="expression" dxfId="2112" priority="10387">
      <formula>$Z29="Gráfico 13"</formula>
    </cfRule>
    <cfRule type="expression" dxfId="2111" priority="10388">
      <formula>$Z29="Gráfico 11"</formula>
    </cfRule>
    <cfRule type="expression" dxfId="2110" priority="10389">
      <formula>$Z29="Gráfico 9"</formula>
    </cfRule>
    <cfRule type="expression" dxfId="2109" priority="10390">
      <formula>$Z29="Gráfico 8"</formula>
    </cfRule>
    <cfRule type="expression" dxfId="2108" priority="10391">
      <formula>$Z29="Gráfico 7"</formula>
    </cfRule>
    <cfRule type="expression" dxfId="2107" priority="10392">
      <formula>$Z29="Gráfico 6"</formula>
    </cfRule>
    <cfRule type="expression" dxfId="2106" priority="10393">
      <formula>$Z29="Gráfico 4"</formula>
    </cfRule>
    <cfRule type="expression" dxfId="2105" priority="10394">
      <formula>$Z29="Gráfico 3"</formula>
    </cfRule>
    <cfRule type="expression" dxfId="2104" priority="10395">
      <formula>$Z29="Gráfico 2"</formula>
    </cfRule>
    <cfRule type="expression" dxfId="2103" priority="10396">
      <formula>$Z29="Gráfico 1"</formula>
    </cfRule>
    <cfRule type="expression" dxfId="2102" priority="10397">
      <formula>$Z29="Gráfico 5"</formula>
    </cfRule>
  </conditionalFormatting>
  <conditionalFormatting sqref="S30">
    <cfRule type="expression" dxfId="2101" priority="10324">
      <formula>$Z30="Reporte 2"</formula>
    </cfRule>
    <cfRule type="expression" dxfId="2100" priority="10325">
      <formula>$Z30="Reporte 1"</formula>
    </cfRule>
    <cfRule type="expression" dxfId="2099" priority="10326">
      <formula>$Z30="Informe 10"</formula>
    </cfRule>
    <cfRule type="expression" dxfId="2098" priority="10327">
      <formula>$Z30="Informe 9"</formula>
    </cfRule>
    <cfRule type="expression" dxfId="2097" priority="10328">
      <formula>$Z30="Informe 8"</formula>
    </cfRule>
    <cfRule type="expression" dxfId="2096" priority="10329">
      <formula>$Z30="Informe 7"</formula>
    </cfRule>
    <cfRule type="expression" dxfId="2095" priority="10330">
      <formula>$Z30="Informe 6"</formula>
    </cfRule>
    <cfRule type="expression" dxfId="2094" priority="10331">
      <formula>$Z30="Informe 5"</formula>
    </cfRule>
    <cfRule type="expression" dxfId="2093" priority="10332">
      <formula>$Z30="Informe 4"</formula>
    </cfRule>
    <cfRule type="expression" dxfId="2092" priority="10333">
      <formula>$Z30="Informe 3"</formula>
    </cfRule>
    <cfRule type="expression" dxfId="2091" priority="10334">
      <formula>$Z30="Informe 2"</formula>
    </cfRule>
    <cfRule type="expression" dxfId="2090" priority="10335">
      <formula>$Z30="Informe 1"</formula>
    </cfRule>
    <cfRule type="expression" dxfId="2089" priority="10336">
      <formula>$Z30="Gráfico 10"</formula>
    </cfRule>
    <cfRule type="expression" dxfId="2088" priority="10337">
      <formula>$Z30="Gráfico 25"</formula>
    </cfRule>
    <cfRule type="expression" dxfId="2087" priority="10338">
      <formula>$Z30="Gráfico 24"</formula>
    </cfRule>
    <cfRule type="expression" dxfId="2086" priority="10339">
      <formula>$Z30="Gráfico 23"</formula>
    </cfRule>
    <cfRule type="expression" dxfId="2085" priority="10340">
      <formula>$Z30="Gráfico 22"</formula>
    </cfRule>
    <cfRule type="expression" dxfId="2084" priority="10341">
      <formula>$Z30="Gráfico 21"</formula>
    </cfRule>
    <cfRule type="expression" dxfId="2083" priority="10342">
      <formula>$Z30="Gráfico 20"</formula>
    </cfRule>
    <cfRule type="expression" dxfId="2082" priority="10343">
      <formula>$Z30="Gráfico 18"</formula>
    </cfRule>
    <cfRule type="expression" dxfId="2081" priority="10344">
      <formula>$Z30="Gráfico 19"</formula>
    </cfRule>
    <cfRule type="expression" dxfId="2080" priority="10345">
      <formula>$Z30="Gráfico 17"</formula>
    </cfRule>
    <cfRule type="expression" dxfId="2079" priority="10346">
      <formula>$Z30="Gráfico 16"</formula>
    </cfRule>
    <cfRule type="expression" dxfId="2078" priority="10347">
      <formula>$Z30="Gráfico 15"</formula>
    </cfRule>
    <cfRule type="expression" dxfId="2077" priority="10348">
      <formula>$Z30="Gráfico 14"</formula>
    </cfRule>
    <cfRule type="expression" dxfId="2076" priority="10349">
      <formula>$Z30="Gráfico 12"</formula>
    </cfRule>
    <cfRule type="expression" dxfId="2075" priority="10350">
      <formula>$Z30="Gráfico 13"</formula>
    </cfRule>
    <cfRule type="expression" dxfId="2074" priority="10351">
      <formula>$Z30="Gráfico 11"</formula>
    </cfRule>
    <cfRule type="expression" dxfId="2073" priority="10352">
      <formula>$Z30="Gráfico 9"</formula>
    </cfRule>
    <cfRule type="expression" dxfId="2072" priority="10353">
      <formula>$Z30="Gráfico 8"</formula>
    </cfRule>
    <cfRule type="expression" dxfId="2071" priority="10354">
      <formula>$Z30="Gráfico 7"</formula>
    </cfRule>
    <cfRule type="expression" dxfId="2070" priority="10355">
      <formula>$Z30="Gráfico 6"</formula>
    </cfRule>
    <cfRule type="expression" dxfId="2069" priority="10356">
      <formula>$Z30="Gráfico 4"</formula>
    </cfRule>
    <cfRule type="expression" dxfId="2068" priority="10357">
      <formula>$Z30="Gráfico 3"</formula>
    </cfRule>
    <cfRule type="expression" dxfId="2067" priority="10358">
      <formula>$Z30="Gráfico 2"</formula>
    </cfRule>
    <cfRule type="expression" dxfId="2066" priority="10359">
      <formula>$Z30="Gráfico 1"</formula>
    </cfRule>
    <cfRule type="expression" dxfId="2065" priority="10360">
      <formula>$Z30="Gráfico 5"</formula>
    </cfRule>
  </conditionalFormatting>
  <conditionalFormatting sqref="S31">
    <cfRule type="expression" dxfId="2064" priority="10287">
      <formula>$Z31="Reporte 2"</formula>
    </cfRule>
    <cfRule type="expression" dxfId="2063" priority="10288">
      <formula>$Z31="Reporte 1"</formula>
    </cfRule>
    <cfRule type="expression" dxfId="2062" priority="10289">
      <formula>$Z31="Informe 10"</formula>
    </cfRule>
    <cfRule type="expression" dxfId="2061" priority="10290">
      <formula>$Z31="Informe 9"</formula>
    </cfRule>
    <cfRule type="expression" dxfId="2060" priority="10291">
      <formula>$Z31="Informe 8"</formula>
    </cfRule>
    <cfRule type="expression" dxfId="2059" priority="10292">
      <formula>$Z31="Informe 7"</formula>
    </cfRule>
    <cfRule type="expression" dxfId="2058" priority="10293">
      <formula>$Z31="Informe 6"</formula>
    </cfRule>
    <cfRule type="expression" dxfId="2057" priority="10294">
      <formula>$Z31="Informe 5"</formula>
    </cfRule>
    <cfRule type="expression" dxfId="2056" priority="10295">
      <formula>$Z31="Informe 4"</formula>
    </cfRule>
    <cfRule type="expression" dxfId="2055" priority="10296">
      <formula>$Z31="Informe 3"</formula>
    </cfRule>
    <cfRule type="expression" dxfId="2054" priority="10297">
      <formula>$Z31="Informe 2"</formula>
    </cfRule>
    <cfRule type="expression" dxfId="2053" priority="10298">
      <formula>$Z31="Informe 1"</formula>
    </cfRule>
    <cfRule type="expression" dxfId="2052" priority="10299">
      <formula>$Z31="Gráfico 10"</formula>
    </cfRule>
    <cfRule type="expression" dxfId="2051" priority="10300">
      <formula>$Z31="Gráfico 25"</formula>
    </cfRule>
    <cfRule type="expression" dxfId="2050" priority="10301">
      <formula>$Z31="Gráfico 24"</formula>
    </cfRule>
    <cfRule type="expression" dxfId="2049" priority="10302">
      <formula>$Z31="Gráfico 23"</formula>
    </cfRule>
    <cfRule type="expression" dxfId="2048" priority="10303">
      <formula>$Z31="Gráfico 22"</formula>
    </cfRule>
    <cfRule type="expression" dxfId="2047" priority="10304">
      <formula>$Z31="Gráfico 21"</formula>
    </cfRule>
    <cfRule type="expression" dxfId="2046" priority="10305">
      <formula>$Z31="Gráfico 20"</formula>
    </cfRule>
    <cfRule type="expression" dxfId="2045" priority="10306">
      <formula>$Z31="Gráfico 18"</formula>
    </cfRule>
    <cfRule type="expression" dxfId="2044" priority="10307">
      <formula>$Z31="Gráfico 19"</formula>
    </cfRule>
    <cfRule type="expression" dxfId="2043" priority="10308">
      <formula>$Z31="Gráfico 17"</formula>
    </cfRule>
    <cfRule type="expression" dxfId="2042" priority="10309">
      <formula>$Z31="Gráfico 16"</formula>
    </cfRule>
    <cfRule type="expression" dxfId="2041" priority="10310">
      <formula>$Z31="Gráfico 15"</formula>
    </cfRule>
    <cfRule type="expression" dxfId="2040" priority="10311">
      <formula>$Z31="Gráfico 14"</formula>
    </cfRule>
    <cfRule type="expression" dxfId="2039" priority="10312">
      <formula>$Z31="Gráfico 12"</formula>
    </cfRule>
    <cfRule type="expression" dxfId="2038" priority="10313">
      <formula>$Z31="Gráfico 13"</formula>
    </cfRule>
    <cfRule type="expression" dxfId="2037" priority="10314">
      <formula>$Z31="Gráfico 11"</formula>
    </cfRule>
    <cfRule type="expression" dxfId="2036" priority="10315">
      <formula>$Z31="Gráfico 9"</formula>
    </cfRule>
    <cfRule type="expression" dxfId="2035" priority="10316">
      <formula>$Z31="Gráfico 8"</formula>
    </cfRule>
    <cfRule type="expression" dxfId="2034" priority="10317">
      <formula>$Z31="Gráfico 7"</formula>
    </cfRule>
    <cfRule type="expression" dxfId="2033" priority="10318">
      <formula>$Z31="Gráfico 6"</formula>
    </cfRule>
    <cfRule type="expression" dxfId="2032" priority="10319">
      <formula>$Z31="Gráfico 4"</formula>
    </cfRule>
    <cfRule type="expression" dxfId="2031" priority="10320">
      <formula>$Z31="Gráfico 3"</formula>
    </cfRule>
    <cfRule type="expression" dxfId="2030" priority="10321">
      <formula>$Z31="Gráfico 2"</formula>
    </cfRule>
    <cfRule type="expression" dxfId="2029" priority="10322">
      <formula>$Z31="Gráfico 1"</formula>
    </cfRule>
    <cfRule type="expression" dxfId="2028" priority="10323">
      <formula>$Z31="Gráfico 5"</formula>
    </cfRule>
  </conditionalFormatting>
  <conditionalFormatting sqref="S32">
    <cfRule type="expression" dxfId="2027" priority="10250">
      <formula>$Z32="Reporte 2"</formula>
    </cfRule>
    <cfRule type="expression" dxfId="2026" priority="10251">
      <formula>$Z32="Reporte 1"</formula>
    </cfRule>
    <cfRule type="expression" dxfId="2025" priority="10252">
      <formula>$Z32="Informe 10"</formula>
    </cfRule>
    <cfRule type="expression" dxfId="2024" priority="10253">
      <formula>$Z32="Informe 9"</formula>
    </cfRule>
    <cfRule type="expression" dxfId="2023" priority="10254">
      <formula>$Z32="Informe 8"</formula>
    </cfRule>
    <cfRule type="expression" dxfId="2022" priority="10255">
      <formula>$Z32="Informe 7"</formula>
    </cfRule>
    <cfRule type="expression" dxfId="2021" priority="10256">
      <formula>$Z32="Informe 6"</formula>
    </cfRule>
    <cfRule type="expression" dxfId="2020" priority="10257">
      <formula>$Z32="Informe 5"</formula>
    </cfRule>
    <cfRule type="expression" dxfId="2019" priority="10258">
      <formula>$Z32="Informe 4"</formula>
    </cfRule>
    <cfRule type="expression" dxfId="2018" priority="10259">
      <formula>$Z32="Informe 3"</formula>
    </cfRule>
    <cfRule type="expression" dxfId="2017" priority="10260">
      <formula>$Z32="Informe 2"</formula>
    </cfRule>
    <cfRule type="expression" dxfId="2016" priority="10261">
      <formula>$Z32="Informe 1"</formula>
    </cfRule>
    <cfRule type="expression" dxfId="2015" priority="10262">
      <formula>$Z32="Gráfico 10"</formula>
    </cfRule>
    <cfRule type="expression" dxfId="2014" priority="10263">
      <formula>$Z32="Gráfico 25"</formula>
    </cfRule>
    <cfRule type="expression" dxfId="2013" priority="10264">
      <formula>$Z32="Gráfico 24"</formula>
    </cfRule>
    <cfRule type="expression" dxfId="2012" priority="10265">
      <formula>$Z32="Gráfico 23"</formula>
    </cfRule>
    <cfRule type="expression" dxfId="2011" priority="10266">
      <formula>$Z32="Gráfico 22"</formula>
    </cfRule>
    <cfRule type="expression" dxfId="2010" priority="10267">
      <formula>$Z32="Gráfico 21"</formula>
    </cfRule>
    <cfRule type="expression" dxfId="2009" priority="10268">
      <formula>$Z32="Gráfico 20"</formula>
    </cfRule>
    <cfRule type="expression" dxfId="2008" priority="10269">
      <formula>$Z32="Gráfico 18"</formula>
    </cfRule>
    <cfRule type="expression" dxfId="2007" priority="10270">
      <formula>$Z32="Gráfico 19"</formula>
    </cfRule>
    <cfRule type="expression" dxfId="2006" priority="10271">
      <formula>$Z32="Gráfico 17"</formula>
    </cfRule>
    <cfRule type="expression" dxfId="2005" priority="10272">
      <formula>$Z32="Gráfico 16"</formula>
    </cfRule>
    <cfRule type="expression" dxfId="2004" priority="10273">
      <formula>$Z32="Gráfico 15"</formula>
    </cfRule>
    <cfRule type="expression" dxfId="2003" priority="10274">
      <formula>$Z32="Gráfico 14"</formula>
    </cfRule>
    <cfRule type="expression" dxfId="2002" priority="10275">
      <formula>$Z32="Gráfico 12"</formula>
    </cfRule>
    <cfRule type="expression" dxfId="2001" priority="10276">
      <formula>$Z32="Gráfico 13"</formula>
    </cfRule>
    <cfRule type="expression" dxfId="2000" priority="10277">
      <formula>$Z32="Gráfico 11"</formula>
    </cfRule>
    <cfRule type="expression" dxfId="1999" priority="10278">
      <formula>$Z32="Gráfico 9"</formula>
    </cfRule>
    <cfRule type="expression" dxfId="1998" priority="10279">
      <formula>$Z32="Gráfico 8"</formula>
    </cfRule>
    <cfRule type="expression" dxfId="1997" priority="10280">
      <formula>$Z32="Gráfico 7"</formula>
    </cfRule>
    <cfRule type="expression" dxfId="1996" priority="10281">
      <formula>$Z32="Gráfico 6"</formula>
    </cfRule>
    <cfRule type="expression" dxfId="1995" priority="10282">
      <formula>$Z32="Gráfico 4"</formula>
    </cfRule>
    <cfRule type="expression" dxfId="1994" priority="10283">
      <formula>$Z32="Gráfico 3"</formula>
    </cfRule>
    <cfRule type="expression" dxfId="1993" priority="10284">
      <formula>$Z32="Gráfico 2"</formula>
    </cfRule>
    <cfRule type="expression" dxfId="1992" priority="10285">
      <formula>$Z32="Gráfico 1"</formula>
    </cfRule>
    <cfRule type="expression" dxfId="1991" priority="10286">
      <formula>$Z32="Gráfico 5"</formula>
    </cfRule>
  </conditionalFormatting>
  <conditionalFormatting sqref="S33">
    <cfRule type="expression" dxfId="1990" priority="10213">
      <formula>$Z33="Reporte 2"</formula>
    </cfRule>
    <cfRule type="expression" dxfId="1989" priority="10214">
      <formula>$Z33="Reporte 1"</formula>
    </cfRule>
    <cfRule type="expression" dxfId="1988" priority="10215">
      <formula>$Z33="Informe 10"</formula>
    </cfRule>
    <cfRule type="expression" dxfId="1987" priority="10216">
      <formula>$Z33="Informe 9"</formula>
    </cfRule>
    <cfRule type="expression" dxfId="1986" priority="10217">
      <formula>$Z33="Informe 8"</formula>
    </cfRule>
    <cfRule type="expression" dxfId="1985" priority="10218">
      <formula>$Z33="Informe 7"</formula>
    </cfRule>
    <cfRule type="expression" dxfId="1984" priority="10219">
      <formula>$Z33="Informe 6"</formula>
    </cfRule>
    <cfRule type="expression" dxfId="1983" priority="10220">
      <formula>$Z33="Informe 5"</formula>
    </cfRule>
    <cfRule type="expression" dxfId="1982" priority="10221">
      <formula>$Z33="Informe 4"</formula>
    </cfRule>
    <cfRule type="expression" dxfId="1981" priority="10222">
      <formula>$Z33="Informe 3"</formula>
    </cfRule>
    <cfRule type="expression" dxfId="1980" priority="10223">
      <formula>$Z33="Informe 2"</formula>
    </cfRule>
    <cfRule type="expression" dxfId="1979" priority="10224">
      <formula>$Z33="Informe 1"</formula>
    </cfRule>
    <cfRule type="expression" dxfId="1978" priority="10225">
      <formula>$Z33="Gráfico 10"</formula>
    </cfRule>
    <cfRule type="expression" dxfId="1977" priority="10226">
      <formula>$Z33="Gráfico 25"</formula>
    </cfRule>
    <cfRule type="expression" dxfId="1976" priority="10227">
      <formula>$Z33="Gráfico 24"</formula>
    </cfRule>
    <cfRule type="expression" dxfId="1975" priority="10228">
      <formula>$Z33="Gráfico 23"</formula>
    </cfRule>
    <cfRule type="expression" dxfId="1974" priority="10229">
      <formula>$Z33="Gráfico 22"</formula>
    </cfRule>
    <cfRule type="expression" dxfId="1973" priority="10230">
      <formula>$Z33="Gráfico 21"</formula>
    </cfRule>
    <cfRule type="expression" dxfId="1972" priority="10231">
      <formula>$Z33="Gráfico 20"</formula>
    </cfRule>
    <cfRule type="expression" dxfId="1971" priority="10232">
      <formula>$Z33="Gráfico 18"</formula>
    </cfRule>
    <cfRule type="expression" dxfId="1970" priority="10233">
      <formula>$Z33="Gráfico 19"</formula>
    </cfRule>
    <cfRule type="expression" dxfId="1969" priority="10234">
      <formula>$Z33="Gráfico 17"</formula>
    </cfRule>
    <cfRule type="expression" dxfId="1968" priority="10235">
      <formula>$Z33="Gráfico 16"</formula>
    </cfRule>
    <cfRule type="expression" dxfId="1967" priority="10236">
      <formula>$Z33="Gráfico 15"</formula>
    </cfRule>
    <cfRule type="expression" dxfId="1966" priority="10237">
      <formula>$Z33="Gráfico 14"</formula>
    </cfRule>
    <cfRule type="expression" dxfId="1965" priority="10238">
      <formula>$Z33="Gráfico 12"</formula>
    </cfRule>
    <cfRule type="expression" dxfId="1964" priority="10239">
      <formula>$Z33="Gráfico 13"</formula>
    </cfRule>
    <cfRule type="expression" dxfId="1963" priority="10240">
      <formula>$Z33="Gráfico 11"</formula>
    </cfRule>
    <cfRule type="expression" dxfId="1962" priority="10241">
      <formula>$Z33="Gráfico 9"</formula>
    </cfRule>
    <cfRule type="expression" dxfId="1961" priority="10242">
      <formula>$Z33="Gráfico 8"</formula>
    </cfRule>
    <cfRule type="expression" dxfId="1960" priority="10243">
      <formula>$Z33="Gráfico 7"</formula>
    </cfRule>
    <cfRule type="expression" dxfId="1959" priority="10244">
      <formula>$Z33="Gráfico 6"</formula>
    </cfRule>
    <cfRule type="expression" dxfId="1958" priority="10245">
      <formula>$Z33="Gráfico 4"</formula>
    </cfRule>
    <cfRule type="expression" dxfId="1957" priority="10246">
      <formula>$Z33="Gráfico 3"</formula>
    </cfRule>
    <cfRule type="expression" dxfId="1956" priority="10247">
      <formula>$Z33="Gráfico 2"</formula>
    </cfRule>
    <cfRule type="expression" dxfId="1955" priority="10248">
      <formula>$Z33="Gráfico 1"</formula>
    </cfRule>
    <cfRule type="expression" dxfId="1954" priority="10249">
      <formula>$Z33="Gráfico 5"</formula>
    </cfRule>
  </conditionalFormatting>
  <conditionalFormatting sqref="S34">
    <cfRule type="expression" dxfId="1953" priority="10176">
      <formula>$Z34="Reporte 2"</formula>
    </cfRule>
    <cfRule type="expression" dxfId="1952" priority="10177">
      <formula>$Z34="Reporte 1"</formula>
    </cfRule>
    <cfRule type="expression" dxfId="1951" priority="10178">
      <formula>$Z34="Informe 10"</formula>
    </cfRule>
    <cfRule type="expression" dxfId="1950" priority="10179">
      <formula>$Z34="Informe 9"</formula>
    </cfRule>
    <cfRule type="expression" dxfId="1949" priority="10180">
      <formula>$Z34="Informe 8"</formula>
    </cfRule>
    <cfRule type="expression" dxfId="1948" priority="10181">
      <formula>$Z34="Informe 7"</formula>
    </cfRule>
    <cfRule type="expression" dxfId="1947" priority="10182">
      <formula>$Z34="Informe 6"</formula>
    </cfRule>
    <cfRule type="expression" dxfId="1946" priority="10183">
      <formula>$Z34="Informe 5"</formula>
    </cfRule>
    <cfRule type="expression" dxfId="1945" priority="10184">
      <formula>$Z34="Informe 4"</formula>
    </cfRule>
    <cfRule type="expression" dxfId="1944" priority="10185">
      <formula>$Z34="Informe 3"</formula>
    </cfRule>
    <cfRule type="expression" dxfId="1943" priority="10186">
      <formula>$Z34="Informe 2"</formula>
    </cfRule>
    <cfRule type="expression" dxfId="1942" priority="10187">
      <formula>$Z34="Informe 1"</formula>
    </cfRule>
    <cfRule type="expression" dxfId="1941" priority="10188">
      <formula>$Z34="Gráfico 10"</formula>
    </cfRule>
    <cfRule type="expression" dxfId="1940" priority="10189">
      <formula>$Z34="Gráfico 25"</formula>
    </cfRule>
    <cfRule type="expression" dxfId="1939" priority="10190">
      <formula>$Z34="Gráfico 24"</formula>
    </cfRule>
    <cfRule type="expression" dxfId="1938" priority="10191">
      <formula>$Z34="Gráfico 23"</formula>
    </cfRule>
    <cfRule type="expression" dxfId="1937" priority="10192">
      <formula>$Z34="Gráfico 22"</formula>
    </cfRule>
    <cfRule type="expression" dxfId="1936" priority="10193">
      <formula>$Z34="Gráfico 21"</formula>
    </cfRule>
    <cfRule type="expression" dxfId="1935" priority="10194">
      <formula>$Z34="Gráfico 20"</formula>
    </cfRule>
    <cfRule type="expression" dxfId="1934" priority="10195">
      <formula>$Z34="Gráfico 18"</formula>
    </cfRule>
    <cfRule type="expression" dxfId="1933" priority="10196">
      <formula>$Z34="Gráfico 19"</formula>
    </cfRule>
    <cfRule type="expression" dxfId="1932" priority="10197">
      <formula>$Z34="Gráfico 17"</formula>
    </cfRule>
    <cfRule type="expression" dxfId="1931" priority="10198">
      <formula>$Z34="Gráfico 16"</formula>
    </cfRule>
    <cfRule type="expression" dxfId="1930" priority="10199">
      <formula>$Z34="Gráfico 15"</formula>
    </cfRule>
    <cfRule type="expression" dxfId="1929" priority="10200">
      <formula>$Z34="Gráfico 14"</formula>
    </cfRule>
    <cfRule type="expression" dxfId="1928" priority="10201">
      <formula>$Z34="Gráfico 12"</formula>
    </cfRule>
    <cfRule type="expression" dxfId="1927" priority="10202">
      <formula>$Z34="Gráfico 13"</formula>
    </cfRule>
    <cfRule type="expression" dxfId="1926" priority="10203">
      <formula>$Z34="Gráfico 11"</formula>
    </cfRule>
    <cfRule type="expression" dxfId="1925" priority="10204">
      <formula>$Z34="Gráfico 9"</formula>
    </cfRule>
    <cfRule type="expression" dxfId="1924" priority="10205">
      <formula>$Z34="Gráfico 8"</formula>
    </cfRule>
    <cfRule type="expression" dxfId="1923" priority="10206">
      <formula>$Z34="Gráfico 7"</formula>
    </cfRule>
    <cfRule type="expression" dxfId="1922" priority="10207">
      <formula>$Z34="Gráfico 6"</formula>
    </cfRule>
    <cfRule type="expression" dxfId="1921" priority="10208">
      <formula>$Z34="Gráfico 4"</formula>
    </cfRule>
    <cfRule type="expression" dxfId="1920" priority="10209">
      <formula>$Z34="Gráfico 3"</formula>
    </cfRule>
    <cfRule type="expression" dxfId="1919" priority="10210">
      <formula>$Z34="Gráfico 2"</formula>
    </cfRule>
    <cfRule type="expression" dxfId="1918" priority="10211">
      <formula>$Z34="Gráfico 1"</formula>
    </cfRule>
    <cfRule type="expression" dxfId="1917" priority="10212">
      <formula>$Z34="Gráfico 5"</formula>
    </cfRule>
  </conditionalFormatting>
  <conditionalFormatting sqref="S35">
    <cfRule type="expression" dxfId="1916" priority="10139">
      <formula>$Z35="Reporte 2"</formula>
    </cfRule>
    <cfRule type="expression" dxfId="1915" priority="10140">
      <formula>$Z35="Reporte 1"</formula>
    </cfRule>
    <cfRule type="expression" dxfId="1914" priority="10141">
      <formula>$Z35="Informe 10"</formula>
    </cfRule>
    <cfRule type="expression" dxfId="1913" priority="10142">
      <formula>$Z35="Informe 9"</formula>
    </cfRule>
    <cfRule type="expression" dxfId="1912" priority="10143">
      <formula>$Z35="Informe 8"</formula>
    </cfRule>
    <cfRule type="expression" dxfId="1911" priority="10144">
      <formula>$Z35="Informe 7"</formula>
    </cfRule>
    <cfRule type="expression" dxfId="1910" priority="10145">
      <formula>$Z35="Informe 6"</formula>
    </cfRule>
    <cfRule type="expression" dxfId="1909" priority="10146">
      <formula>$Z35="Informe 5"</formula>
    </cfRule>
    <cfRule type="expression" dxfId="1908" priority="10147">
      <formula>$Z35="Informe 4"</formula>
    </cfRule>
    <cfRule type="expression" dxfId="1907" priority="10148">
      <formula>$Z35="Informe 3"</formula>
    </cfRule>
    <cfRule type="expression" dxfId="1906" priority="10149">
      <formula>$Z35="Informe 2"</formula>
    </cfRule>
    <cfRule type="expression" dxfId="1905" priority="10150">
      <formula>$Z35="Informe 1"</formula>
    </cfRule>
    <cfRule type="expression" dxfId="1904" priority="10151">
      <formula>$Z35="Gráfico 10"</formula>
    </cfRule>
    <cfRule type="expression" dxfId="1903" priority="10152">
      <formula>$Z35="Gráfico 25"</formula>
    </cfRule>
    <cfRule type="expression" dxfId="1902" priority="10153">
      <formula>$Z35="Gráfico 24"</formula>
    </cfRule>
    <cfRule type="expression" dxfId="1901" priority="10154">
      <formula>$Z35="Gráfico 23"</formula>
    </cfRule>
    <cfRule type="expression" dxfId="1900" priority="10155">
      <formula>$Z35="Gráfico 22"</formula>
    </cfRule>
    <cfRule type="expression" dxfId="1899" priority="10156">
      <formula>$Z35="Gráfico 21"</formula>
    </cfRule>
    <cfRule type="expression" dxfId="1898" priority="10157">
      <formula>$Z35="Gráfico 20"</formula>
    </cfRule>
    <cfRule type="expression" dxfId="1897" priority="10158">
      <formula>$Z35="Gráfico 18"</formula>
    </cfRule>
    <cfRule type="expression" dxfId="1896" priority="10159">
      <formula>$Z35="Gráfico 19"</formula>
    </cfRule>
    <cfRule type="expression" dxfId="1895" priority="10160">
      <formula>$Z35="Gráfico 17"</formula>
    </cfRule>
    <cfRule type="expression" dxfId="1894" priority="10161">
      <formula>$Z35="Gráfico 16"</formula>
    </cfRule>
    <cfRule type="expression" dxfId="1893" priority="10162">
      <formula>$Z35="Gráfico 15"</formula>
    </cfRule>
    <cfRule type="expression" dxfId="1892" priority="10163">
      <formula>$Z35="Gráfico 14"</formula>
    </cfRule>
    <cfRule type="expression" dxfId="1891" priority="10164">
      <formula>$Z35="Gráfico 12"</formula>
    </cfRule>
    <cfRule type="expression" dxfId="1890" priority="10165">
      <formula>$Z35="Gráfico 13"</formula>
    </cfRule>
    <cfRule type="expression" dxfId="1889" priority="10166">
      <formula>$Z35="Gráfico 11"</formula>
    </cfRule>
    <cfRule type="expression" dxfId="1888" priority="10167">
      <formula>$Z35="Gráfico 9"</formula>
    </cfRule>
    <cfRule type="expression" dxfId="1887" priority="10168">
      <formula>$Z35="Gráfico 8"</formula>
    </cfRule>
    <cfRule type="expression" dxfId="1886" priority="10169">
      <formula>$Z35="Gráfico 7"</formula>
    </cfRule>
    <cfRule type="expression" dxfId="1885" priority="10170">
      <formula>$Z35="Gráfico 6"</formula>
    </cfRule>
    <cfRule type="expression" dxfId="1884" priority="10171">
      <formula>$Z35="Gráfico 4"</formula>
    </cfRule>
    <cfRule type="expression" dxfId="1883" priority="10172">
      <formula>$Z35="Gráfico 3"</formula>
    </cfRule>
    <cfRule type="expression" dxfId="1882" priority="10173">
      <formula>$Z35="Gráfico 2"</formula>
    </cfRule>
    <cfRule type="expression" dxfId="1881" priority="10174">
      <formula>$Z35="Gráfico 1"</formula>
    </cfRule>
    <cfRule type="expression" dxfId="1880" priority="10175">
      <formula>$Z35="Gráfico 5"</formula>
    </cfRule>
  </conditionalFormatting>
  <conditionalFormatting sqref="S36">
    <cfRule type="expression" dxfId="1879" priority="10102">
      <formula>$Z36="Reporte 2"</formula>
    </cfRule>
    <cfRule type="expression" dxfId="1878" priority="10103">
      <formula>$Z36="Reporte 1"</formula>
    </cfRule>
    <cfRule type="expression" dxfId="1877" priority="10104">
      <formula>$Z36="Informe 10"</formula>
    </cfRule>
    <cfRule type="expression" dxfId="1876" priority="10105">
      <formula>$Z36="Informe 9"</formula>
    </cfRule>
    <cfRule type="expression" dxfId="1875" priority="10106">
      <formula>$Z36="Informe 8"</formula>
    </cfRule>
    <cfRule type="expression" dxfId="1874" priority="10107">
      <formula>$Z36="Informe 7"</formula>
    </cfRule>
    <cfRule type="expression" dxfId="1873" priority="10108">
      <formula>$Z36="Informe 6"</formula>
    </cfRule>
    <cfRule type="expression" dxfId="1872" priority="10109">
      <formula>$Z36="Informe 5"</formula>
    </cfRule>
    <cfRule type="expression" dxfId="1871" priority="10110">
      <formula>$Z36="Informe 4"</formula>
    </cfRule>
    <cfRule type="expression" dxfId="1870" priority="10111">
      <formula>$Z36="Informe 3"</formula>
    </cfRule>
    <cfRule type="expression" dxfId="1869" priority="10112">
      <formula>$Z36="Informe 2"</formula>
    </cfRule>
    <cfRule type="expression" dxfId="1868" priority="10113">
      <formula>$Z36="Informe 1"</formula>
    </cfRule>
    <cfRule type="expression" dxfId="1867" priority="10114">
      <formula>$Z36="Gráfico 10"</formula>
    </cfRule>
    <cfRule type="expression" dxfId="1866" priority="10115">
      <formula>$Z36="Gráfico 25"</formula>
    </cfRule>
    <cfRule type="expression" dxfId="1865" priority="10116">
      <formula>$Z36="Gráfico 24"</formula>
    </cfRule>
    <cfRule type="expression" dxfId="1864" priority="10117">
      <formula>$Z36="Gráfico 23"</formula>
    </cfRule>
    <cfRule type="expression" dxfId="1863" priority="10118">
      <formula>$Z36="Gráfico 22"</formula>
    </cfRule>
    <cfRule type="expression" dxfId="1862" priority="10119">
      <formula>$Z36="Gráfico 21"</formula>
    </cfRule>
    <cfRule type="expression" dxfId="1861" priority="10120">
      <formula>$Z36="Gráfico 20"</formula>
    </cfRule>
    <cfRule type="expression" dxfId="1860" priority="10121">
      <formula>$Z36="Gráfico 18"</formula>
    </cfRule>
    <cfRule type="expression" dxfId="1859" priority="10122">
      <formula>$Z36="Gráfico 19"</formula>
    </cfRule>
    <cfRule type="expression" dxfId="1858" priority="10123">
      <formula>$Z36="Gráfico 17"</formula>
    </cfRule>
    <cfRule type="expression" dxfId="1857" priority="10124">
      <formula>$Z36="Gráfico 16"</formula>
    </cfRule>
    <cfRule type="expression" dxfId="1856" priority="10125">
      <formula>$Z36="Gráfico 15"</formula>
    </cfRule>
    <cfRule type="expression" dxfId="1855" priority="10126">
      <formula>$Z36="Gráfico 14"</formula>
    </cfRule>
    <cfRule type="expression" dxfId="1854" priority="10127">
      <formula>$Z36="Gráfico 12"</formula>
    </cfRule>
    <cfRule type="expression" dxfId="1853" priority="10128">
      <formula>$Z36="Gráfico 13"</formula>
    </cfRule>
    <cfRule type="expression" dxfId="1852" priority="10129">
      <formula>$Z36="Gráfico 11"</formula>
    </cfRule>
    <cfRule type="expression" dxfId="1851" priority="10130">
      <formula>$Z36="Gráfico 9"</formula>
    </cfRule>
    <cfRule type="expression" dxfId="1850" priority="10131">
      <formula>$Z36="Gráfico 8"</formula>
    </cfRule>
    <cfRule type="expression" dxfId="1849" priority="10132">
      <formula>$Z36="Gráfico 7"</formula>
    </cfRule>
    <cfRule type="expression" dxfId="1848" priority="10133">
      <formula>$Z36="Gráfico 6"</formula>
    </cfRule>
    <cfRule type="expression" dxfId="1847" priority="10134">
      <formula>$Z36="Gráfico 4"</formula>
    </cfRule>
    <cfRule type="expression" dxfId="1846" priority="10135">
      <formula>$Z36="Gráfico 3"</formula>
    </cfRule>
    <cfRule type="expression" dxfId="1845" priority="10136">
      <formula>$Z36="Gráfico 2"</formula>
    </cfRule>
    <cfRule type="expression" dxfId="1844" priority="10137">
      <formula>$Z36="Gráfico 1"</formula>
    </cfRule>
    <cfRule type="expression" dxfId="1843" priority="10138">
      <formula>$Z36="Gráfico 5"</formula>
    </cfRule>
  </conditionalFormatting>
  <conditionalFormatting sqref="S38">
    <cfRule type="expression" dxfId="1842" priority="10065">
      <formula>$Z38="Reporte 2"</formula>
    </cfRule>
    <cfRule type="expression" dxfId="1841" priority="10066">
      <formula>$Z38="Reporte 1"</formula>
    </cfRule>
    <cfRule type="expression" dxfId="1840" priority="10067">
      <formula>$Z38="Informe 10"</formula>
    </cfRule>
    <cfRule type="expression" dxfId="1839" priority="10068">
      <formula>$Z38="Informe 9"</formula>
    </cfRule>
    <cfRule type="expression" dxfId="1838" priority="10069">
      <formula>$Z38="Informe 8"</formula>
    </cfRule>
    <cfRule type="expression" dxfId="1837" priority="10070">
      <formula>$Z38="Informe 7"</formula>
    </cfRule>
    <cfRule type="expression" dxfId="1836" priority="10071">
      <formula>$Z38="Informe 6"</formula>
    </cfRule>
    <cfRule type="expression" dxfId="1835" priority="10072">
      <formula>$Z38="Informe 5"</formula>
    </cfRule>
    <cfRule type="expression" dxfId="1834" priority="10073">
      <formula>$Z38="Informe 4"</formula>
    </cfRule>
    <cfRule type="expression" dxfId="1833" priority="10074">
      <formula>$Z38="Informe 3"</formula>
    </cfRule>
    <cfRule type="expression" dxfId="1832" priority="10075">
      <formula>$Z38="Informe 2"</formula>
    </cfRule>
    <cfRule type="expression" dxfId="1831" priority="10076">
      <formula>$Z38="Informe 1"</formula>
    </cfRule>
    <cfRule type="expression" dxfId="1830" priority="10077">
      <formula>$Z38="Gráfico 10"</formula>
    </cfRule>
    <cfRule type="expression" dxfId="1829" priority="10078">
      <formula>$Z38="Gráfico 25"</formula>
    </cfRule>
    <cfRule type="expression" dxfId="1828" priority="10079">
      <formula>$Z38="Gráfico 24"</formula>
    </cfRule>
    <cfRule type="expression" dxfId="1827" priority="10080">
      <formula>$Z38="Gráfico 23"</formula>
    </cfRule>
    <cfRule type="expression" dxfId="1826" priority="10081">
      <formula>$Z38="Gráfico 22"</formula>
    </cfRule>
    <cfRule type="expression" dxfId="1825" priority="10082">
      <formula>$Z38="Gráfico 21"</formula>
    </cfRule>
    <cfRule type="expression" dxfId="1824" priority="10083">
      <formula>$Z38="Gráfico 20"</formula>
    </cfRule>
    <cfRule type="expression" dxfId="1823" priority="10084">
      <formula>$Z38="Gráfico 18"</formula>
    </cfRule>
    <cfRule type="expression" dxfId="1822" priority="10085">
      <formula>$Z38="Gráfico 19"</formula>
    </cfRule>
    <cfRule type="expression" dxfId="1821" priority="10086">
      <formula>$Z38="Gráfico 17"</formula>
    </cfRule>
    <cfRule type="expression" dxfId="1820" priority="10087">
      <formula>$Z38="Gráfico 16"</formula>
    </cfRule>
    <cfRule type="expression" dxfId="1819" priority="10088">
      <formula>$Z38="Gráfico 15"</formula>
    </cfRule>
    <cfRule type="expression" dxfId="1818" priority="10089">
      <formula>$Z38="Gráfico 14"</formula>
    </cfRule>
    <cfRule type="expression" dxfId="1817" priority="10090">
      <formula>$Z38="Gráfico 12"</formula>
    </cfRule>
    <cfRule type="expression" dxfId="1816" priority="10091">
      <formula>$Z38="Gráfico 13"</formula>
    </cfRule>
    <cfRule type="expression" dxfId="1815" priority="10092">
      <formula>$Z38="Gráfico 11"</formula>
    </cfRule>
    <cfRule type="expression" dxfId="1814" priority="10093">
      <formula>$Z38="Gráfico 9"</formula>
    </cfRule>
    <cfRule type="expression" dxfId="1813" priority="10094">
      <formula>$Z38="Gráfico 8"</formula>
    </cfRule>
    <cfRule type="expression" dxfId="1812" priority="10095">
      <formula>$Z38="Gráfico 7"</formula>
    </cfRule>
    <cfRule type="expression" dxfId="1811" priority="10096">
      <formula>$Z38="Gráfico 6"</formula>
    </cfRule>
    <cfRule type="expression" dxfId="1810" priority="10097">
      <formula>$Z38="Gráfico 4"</formula>
    </cfRule>
    <cfRule type="expression" dxfId="1809" priority="10098">
      <formula>$Z38="Gráfico 3"</formula>
    </cfRule>
    <cfRule type="expression" dxfId="1808" priority="10099">
      <formula>$Z38="Gráfico 2"</formula>
    </cfRule>
    <cfRule type="expression" dxfId="1807" priority="10100">
      <formula>$Z38="Gráfico 1"</formula>
    </cfRule>
    <cfRule type="expression" dxfId="1806" priority="10101">
      <formula>$Z38="Gráfico 5"</formula>
    </cfRule>
  </conditionalFormatting>
  <conditionalFormatting sqref="S39">
    <cfRule type="expression" dxfId="1805" priority="10028">
      <formula>$Z39="Reporte 2"</formula>
    </cfRule>
    <cfRule type="expression" dxfId="1804" priority="10029">
      <formula>$Z39="Reporte 1"</formula>
    </cfRule>
    <cfRule type="expression" dxfId="1803" priority="10030">
      <formula>$Z39="Informe 10"</formula>
    </cfRule>
    <cfRule type="expression" dxfId="1802" priority="10031">
      <formula>$Z39="Informe 9"</formula>
    </cfRule>
    <cfRule type="expression" dxfId="1801" priority="10032">
      <formula>$Z39="Informe 8"</formula>
    </cfRule>
    <cfRule type="expression" dxfId="1800" priority="10033">
      <formula>$Z39="Informe 7"</formula>
    </cfRule>
    <cfRule type="expression" dxfId="1799" priority="10034">
      <formula>$Z39="Informe 6"</formula>
    </cfRule>
    <cfRule type="expression" dxfId="1798" priority="10035">
      <formula>$Z39="Informe 5"</formula>
    </cfRule>
    <cfRule type="expression" dxfId="1797" priority="10036">
      <formula>$Z39="Informe 4"</formula>
    </cfRule>
    <cfRule type="expression" dxfId="1796" priority="10037">
      <formula>$Z39="Informe 3"</formula>
    </cfRule>
    <cfRule type="expression" dxfId="1795" priority="10038">
      <formula>$Z39="Informe 2"</formula>
    </cfRule>
    <cfRule type="expression" dxfId="1794" priority="10039">
      <formula>$Z39="Informe 1"</formula>
    </cfRule>
    <cfRule type="expression" dxfId="1793" priority="10040">
      <formula>$Z39="Gráfico 10"</formula>
    </cfRule>
    <cfRule type="expression" dxfId="1792" priority="10041">
      <formula>$Z39="Gráfico 25"</formula>
    </cfRule>
    <cfRule type="expression" dxfId="1791" priority="10042">
      <formula>$Z39="Gráfico 24"</formula>
    </cfRule>
    <cfRule type="expression" dxfId="1790" priority="10043">
      <formula>$Z39="Gráfico 23"</formula>
    </cfRule>
    <cfRule type="expression" dxfId="1789" priority="10044">
      <formula>$Z39="Gráfico 22"</formula>
    </cfRule>
    <cfRule type="expression" dxfId="1788" priority="10045">
      <formula>$Z39="Gráfico 21"</formula>
    </cfRule>
    <cfRule type="expression" dxfId="1787" priority="10046">
      <formula>$Z39="Gráfico 20"</formula>
    </cfRule>
    <cfRule type="expression" dxfId="1786" priority="10047">
      <formula>$Z39="Gráfico 18"</formula>
    </cfRule>
    <cfRule type="expression" dxfId="1785" priority="10048">
      <formula>$Z39="Gráfico 19"</formula>
    </cfRule>
    <cfRule type="expression" dxfId="1784" priority="10049">
      <formula>$Z39="Gráfico 17"</formula>
    </cfRule>
    <cfRule type="expression" dxfId="1783" priority="10050">
      <formula>$Z39="Gráfico 16"</formula>
    </cfRule>
    <cfRule type="expression" dxfId="1782" priority="10051">
      <formula>$Z39="Gráfico 15"</formula>
    </cfRule>
    <cfRule type="expression" dxfId="1781" priority="10052">
      <formula>$Z39="Gráfico 14"</formula>
    </cfRule>
    <cfRule type="expression" dxfId="1780" priority="10053">
      <formula>$Z39="Gráfico 12"</formula>
    </cfRule>
    <cfRule type="expression" dxfId="1779" priority="10054">
      <formula>$Z39="Gráfico 13"</formula>
    </cfRule>
    <cfRule type="expression" dxfId="1778" priority="10055">
      <formula>$Z39="Gráfico 11"</formula>
    </cfRule>
    <cfRule type="expression" dxfId="1777" priority="10056">
      <formula>$Z39="Gráfico 9"</formula>
    </cfRule>
    <cfRule type="expression" dxfId="1776" priority="10057">
      <formula>$Z39="Gráfico 8"</formula>
    </cfRule>
    <cfRule type="expression" dxfId="1775" priority="10058">
      <formula>$Z39="Gráfico 7"</formula>
    </cfRule>
    <cfRule type="expression" dxfId="1774" priority="10059">
      <formula>$Z39="Gráfico 6"</formula>
    </cfRule>
    <cfRule type="expression" dxfId="1773" priority="10060">
      <formula>$Z39="Gráfico 4"</formula>
    </cfRule>
    <cfRule type="expression" dxfId="1772" priority="10061">
      <formula>$Z39="Gráfico 3"</formula>
    </cfRule>
    <cfRule type="expression" dxfId="1771" priority="10062">
      <formula>$Z39="Gráfico 2"</formula>
    </cfRule>
    <cfRule type="expression" dxfId="1770" priority="10063">
      <formula>$Z39="Gráfico 1"</formula>
    </cfRule>
    <cfRule type="expression" dxfId="1769" priority="10064">
      <formula>$Z39="Gráfico 5"</formula>
    </cfRule>
  </conditionalFormatting>
  <conditionalFormatting sqref="S40">
    <cfRule type="expression" dxfId="1768" priority="9991">
      <formula>$Z40="Reporte 2"</formula>
    </cfRule>
    <cfRule type="expression" dxfId="1767" priority="9992">
      <formula>$Z40="Reporte 1"</formula>
    </cfRule>
    <cfRule type="expression" dxfId="1766" priority="9993">
      <formula>$Z40="Informe 10"</formula>
    </cfRule>
    <cfRule type="expression" dxfId="1765" priority="9994">
      <formula>$Z40="Informe 9"</formula>
    </cfRule>
    <cfRule type="expression" dxfId="1764" priority="9995">
      <formula>$Z40="Informe 8"</formula>
    </cfRule>
    <cfRule type="expression" dxfId="1763" priority="9996">
      <formula>$Z40="Informe 7"</formula>
    </cfRule>
    <cfRule type="expression" dxfId="1762" priority="9997">
      <formula>$Z40="Informe 6"</formula>
    </cfRule>
    <cfRule type="expression" dxfId="1761" priority="9998">
      <formula>$Z40="Informe 5"</formula>
    </cfRule>
    <cfRule type="expression" dxfId="1760" priority="9999">
      <formula>$Z40="Informe 4"</formula>
    </cfRule>
    <cfRule type="expression" dxfId="1759" priority="10000">
      <formula>$Z40="Informe 3"</formula>
    </cfRule>
    <cfRule type="expression" dxfId="1758" priority="10001">
      <formula>$Z40="Informe 2"</formula>
    </cfRule>
    <cfRule type="expression" dxfId="1757" priority="10002">
      <formula>$Z40="Informe 1"</formula>
    </cfRule>
    <cfRule type="expression" dxfId="1756" priority="10003">
      <formula>$Z40="Gráfico 10"</formula>
    </cfRule>
    <cfRule type="expression" dxfId="1755" priority="10004">
      <formula>$Z40="Gráfico 25"</formula>
    </cfRule>
    <cfRule type="expression" dxfId="1754" priority="10005">
      <formula>$Z40="Gráfico 24"</formula>
    </cfRule>
    <cfRule type="expression" dxfId="1753" priority="10006">
      <formula>$Z40="Gráfico 23"</formula>
    </cfRule>
    <cfRule type="expression" dxfId="1752" priority="10007">
      <formula>$Z40="Gráfico 22"</formula>
    </cfRule>
    <cfRule type="expression" dxfId="1751" priority="10008">
      <formula>$Z40="Gráfico 21"</formula>
    </cfRule>
    <cfRule type="expression" dxfId="1750" priority="10009">
      <formula>$Z40="Gráfico 20"</formula>
    </cfRule>
    <cfRule type="expression" dxfId="1749" priority="10010">
      <formula>$Z40="Gráfico 18"</formula>
    </cfRule>
    <cfRule type="expression" dxfId="1748" priority="10011">
      <formula>$Z40="Gráfico 19"</formula>
    </cfRule>
    <cfRule type="expression" dxfId="1747" priority="10012">
      <formula>$Z40="Gráfico 17"</formula>
    </cfRule>
    <cfRule type="expression" dxfId="1746" priority="10013">
      <formula>$Z40="Gráfico 16"</formula>
    </cfRule>
    <cfRule type="expression" dxfId="1745" priority="10014">
      <formula>$Z40="Gráfico 15"</formula>
    </cfRule>
    <cfRule type="expression" dxfId="1744" priority="10015">
      <formula>$Z40="Gráfico 14"</formula>
    </cfRule>
    <cfRule type="expression" dxfId="1743" priority="10016">
      <formula>$Z40="Gráfico 12"</formula>
    </cfRule>
    <cfRule type="expression" dxfId="1742" priority="10017">
      <formula>$Z40="Gráfico 13"</formula>
    </cfRule>
    <cfRule type="expression" dxfId="1741" priority="10018">
      <formula>$Z40="Gráfico 11"</formula>
    </cfRule>
    <cfRule type="expression" dxfId="1740" priority="10019">
      <formula>$Z40="Gráfico 9"</formula>
    </cfRule>
    <cfRule type="expression" dxfId="1739" priority="10020">
      <formula>$Z40="Gráfico 8"</formula>
    </cfRule>
    <cfRule type="expression" dxfId="1738" priority="10021">
      <formula>$Z40="Gráfico 7"</formula>
    </cfRule>
    <cfRule type="expression" dxfId="1737" priority="10022">
      <formula>$Z40="Gráfico 6"</formula>
    </cfRule>
    <cfRule type="expression" dxfId="1736" priority="10023">
      <formula>$Z40="Gráfico 4"</formula>
    </cfRule>
    <cfRule type="expression" dxfId="1735" priority="10024">
      <formula>$Z40="Gráfico 3"</formula>
    </cfRule>
    <cfRule type="expression" dxfId="1734" priority="10025">
      <formula>$Z40="Gráfico 2"</formula>
    </cfRule>
    <cfRule type="expression" dxfId="1733" priority="10026">
      <formula>$Z40="Gráfico 1"</formula>
    </cfRule>
    <cfRule type="expression" dxfId="1732" priority="10027">
      <formula>$Z40="Gráfico 5"</formula>
    </cfRule>
  </conditionalFormatting>
  <conditionalFormatting sqref="S41">
    <cfRule type="expression" dxfId="1731" priority="9954">
      <formula>$Z41="Reporte 2"</formula>
    </cfRule>
    <cfRule type="expression" dxfId="1730" priority="9955">
      <formula>$Z41="Reporte 1"</formula>
    </cfRule>
    <cfRule type="expression" dxfId="1729" priority="9956">
      <formula>$Z41="Informe 10"</formula>
    </cfRule>
    <cfRule type="expression" dxfId="1728" priority="9957">
      <formula>$Z41="Informe 9"</formula>
    </cfRule>
    <cfRule type="expression" dxfId="1727" priority="9958">
      <formula>$Z41="Informe 8"</formula>
    </cfRule>
    <cfRule type="expression" dxfId="1726" priority="9959">
      <formula>$Z41="Informe 7"</formula>
    </cfRule>
    <cfRule type="expression" dxfId="1725" priority="9960">
      <formula>$Z41="Informe 6"</formula>
    </cfRule>
    <cfRule type="expression" dxfId="1724" priority="9961">
      <formula>$Z41="Informe 5"</formula>
    </cfRule>
    <cfRule type="expression" dxfId="1723" priority="9962">
      <formula>$Z41="Informe 4"</formula>
    </cfRule>
    <cfRule type="expression" dxfId="1722" priority="9963">
      <formula>$Z41="Informe 3"</formula>
    </cfRule>
    <cfRule type="expression" dxfId="1721" priority="9964">
      <formula>$Z41="Informe 2"</formula>
    </cfRule>
    <cfRule type="expression" dxfId="1720" priority="9965">
      <formula>$Z41="Informe 1"</formula>
    </cfRule>
    <cfRule type="expression" dxfId="1719" priority="9966">
      <formula>$Z41="Gráfico 10"</formula>
    </cfRule>
    <cfRule type="expression" dxfId="1718" priority="9967">
      <formula>$Z41="Gráfico 25"</formula>
    </cfRule>
    <cfRule type="expression" dxfId="1717" priority="9968">
      <formula>$Z41="Gráfico 24"</formula>
    </cfRule>
    <cfRule type="expression" dxfId="1716" priority="9969">
      <formula>$Z41="Gráfico 23"</formula>
    </cfRule>
    <cfRule type="expression" dxfId="1715" priority="9970">
      <formula>$Z41="Gráfico 22"</formula>
    </cfRule>
    <cfRule type="expression" dxfId="1714" priority="9971">
      <formula>$Z41="Gráfico 21"</formula>
    </cfRule>
    <cfRule type="expression" dxfId="1713" priority="9972">
      <formula>$Z41="Gráfico 20"</formula>
    </cfRule>
    <cfRule type="expression" dxfId="1712" priority="9973">
      <formula>$Z41="Gráfico 18"</formula>
    </cfRule>
    <cfRule type="expression" dxfId="1711" priority="9974">
      <formula>$Z41="Gráfico 19"</formula>
    </cfRule>
    <cfRule type="expression" dxfId="1710" priority="9975">
      <formula>$Z41="Gráfico 17"</formula>
    </cfRule>
    <cfRule type="expression" dxfId="1709" priority="9976">
      <formula>$Z41="Gráfico 16"</formula>
    </cfRule>
    <cfRule type="expression" dxfId="1708" priority="9977">
      <formula>$Z41="Gráfico 15"</formula>
    </cfRule>
    <cfRule type="expression" dxfId="1707" priority="9978">
      <formula>$Z41="Gráfico 14"</formula>
    </cfRule>
    <cfRule type="expression" dxfId="1706" priority="9979">
      <formula>$Z41="Gráfico 12"</formula>
    </cfRule>
    <cfRule type="expression" dxfId="1705" priority="9980">
      <formula>$Z41="Gráfico 13"</formula>
    </cfRule>
    <cfRule type="expression" dxfId="1704" priority="9981">
      <formula>$Z41="Gráfico 11"</formula>
    </cfRule>
    <cfRule type="expression" dxfId="1703" priority="9982">
      <formula>$Z41="Gráfico 9"</formula>
    </cfRule>
    <cfRule type="expression" dxfId="1702" priority="9983">
      <formula>$Z41="Gráfico 8"</formula>
    </cfRule>
    <cfRule type="expression" dxfId="1701" priority="9984">
      <formula>$Z41="Gráfico 7"</formula>
    </cfRule>
    <cfRule type="expression" dxfId="1700" priority="9985">
      <formula>$Z41="Gráfico 6"</formula>
    </cfRule>
    <cfRule type="expression" dxfId="1699" priority="9986">
      <formula>$Z41="Gráfico 4"</formula>
    </cfRule>
    <cfRule type="expression" dxfId="1698" priority="9987">
      <formula>$Z41="Gráfico 3"</formula>
    </cfRule>
    <cfRule type="expression" dxfId="1697" priority="9988">
      <formula>$Z41="Gráfico 2"</formula>
    </cfRule>
    <cfRule type="expression" dxfId="1696" priority="9989">
      <formula>$Z41="Gráfico 1"</formula>
    </cfRule>
    <cfRule type="expression" dxfId="1695" priority="9990">
      <formula>$Z41="Gráfico 5"</formula>
    </cfRule>
  </conditionalFormatting>
  <conditionalFormatting sqref="S42">
    <cfRule type="expression" dxfId="1694" priority="9917">
      <formula>$Z42="Reporte 2"</formula>
    </cfRule>
    <cfRule type="expression" dxfId="1693" priority="9918">
      <formula>$Z42="Reporte 1"</formula>
    </cfRule>
    <cfRule type="expression" dxfId="1692" priority="9919">
      <formula>$Z42="Informe 10"</formula>
    </cfRule>
    <cfRule type="expression" dxfId="1691" priority="9920">
      <formula>$Z42="Informe 9"</formula>
    </cfRule>
    <cfRule type="expression" dxfId="1690" priority="9921">
      <formula>$Z42="Informe 8"</formula>
    </cfRule>
    <cfRule type="expression" dxfId="1689" priority="9922">
      <formula>$Z42="Informe 7"</formula>
    </cfRule>
    <cfRule type="expression" dxfId="1688" priority="9923">
      <formula>$Z42="Informe 6"</formula>
    </cfRule>
    <cfRule type="expression" dxfId="1687" priority="9924">
      <formula>$Z42="Informe 5"</formula>
    </cfRule>
    <cfRule type="expression" dxfId="1686" priority="9925">
      <formula>$Z42="Informe 4"</formula>
    </cfRule>
    <cfRule type="expression" dxfId="1685" priority="9926">
      <formula>$Z42="Informe 3"</formula>
    </cfRule>
    <cfRule type="expression" dxfId="1684" priority="9927">
      <formula>$Z42="Informe 2"</formula>
    </cfRule>
    <cfRule type="expression" dxfId="1683" priority="9928">
      <formula>$Z42="Informe 1"</formula>
    </cfRule>
    <cfRule type="expression" dxfId="1682" priority="9929">
      <formula>$Z42="Gráfico 10"</formula>
    </cfRule>
    <cfRule type="expression" dxfId="1681" priority="9930">
      <formula>$Z42="Gráfico 25"</formula>
    </cfRule>
    <cfRule type="expression" dxfId="1680" priority="9931">
      <formula>$Z42="Gráfico 24"</formula>
    </cfRule>
    <cfRule type="expression" dxfId="1679" priority="9932">
      <formula>$Z42="Gráfico 23"</formula>
    </cfRule>
    <cfRule type="expression" dxfId="1678" priority="9933">
      <formula>$Z42="Gráfico 22"</formula>
    </cfRule>
    <cfRule type="expression" dxfId="1677" priority="9934">
      <formula>$Z42="Gráfico 21"</formula>
    </cfRule>
    <cfRule type="expression" dxfId="1676" priority="9935">
      <formula>$Z42="Gráfico 20"</formula>
    </cfRule>
    <cfRule type="expression" dxfId="1675" priority="9936">
      <formula>$Z42="Gráfico 18"</formula>
    </cfRule>
    <cfRule type="expression" dxfId="1674" priority="9937">
      <formula>$Z42="Gráfico 19"</formula>
    </cfRule>
    <cfRule type="expression" dxfId="1673" priority="9938">
      <formula>$Z42="Gráfico 17"</formula>
    </cfRule>
    <cfRule type="expression" dxfId="1672" priority="9939">
      <formula>$Z42="Gráfico 16"</formula>
    </cfRule>
    <cfRule type="expression" dxfId="1671" priority="9940">
      <formula>$Z42="Gráfico 15"</formula>
    </cfRule>
    <cfRule type="expression" dxfId="1670" priority="9941">
      <formula>$Z42="Gráfico 14"</formula>
    </cfRule>
    <cfRule type="expression" dxfId="1669" priority="9942">
      <formula>$Z42="Gráfico 12"</formula>
    </cfRule>
    <cfRule type="expression" dxfId="1668" priority="9943">
      <formula>$Z42="Gráfico 13"</formula>
    </cfRule>
    <cfRule type="expression" dxfId="1667" priority="9944">
      <formula>$Z42="Gráfico 11"</formula>
    </cfRule>
    <cfRule type="expression" dxfId="1666" priority="9945">
      <formula>$Z42="Gráfico 9"</formula>
    </cfRule>
    <cfRule type="expression" dxfId="1665" priority="9946">
      <formula>$Z42="Gráfico 8"</formula>
    </cfRule>
    <cfRule type="expression" dxfId="1664" priority="9947">
      <formula>$Z42="Gráfico 7"</formula>
    </cfRule>
    <cfRule type="expression" dxfId="1663" priority="9948">
      <formula>$Z42="Gráfico 6"</formula>
    </cfRule>
    <cfRule type="expression" dxfId="1662" priority="9949">
      <formula>$Z42="Gráfico 4"</formula>
    </cfRule>
    <cfRule type="expression" dxfId="1661" priority="9950">
      <formula>$Z42="Gráfico 3"</formula>
    </cfRule>
    <cfRule type="expression" dxfId="1660" priority="9951">
      <formula>$Z42="Gráfico 2"</formula>
    </cfRule>
    <cfRule type="expression" dxfId="1659" priority="9952">
      <formula>$Z42="Gráfico 1"</formula>
    </cfRule>
    <cfRule type="expression" dxfId="1658" priority="9953">
      <formula>$Z42="Gráfico 5"</formula>
    </cfRule>
  </conditionalFormatting>
  <conditionalFormatting sqref="S43">
    <cfRule type="expression" dxfId="1657" priority="9880">
      <formula>$Z43="Reporte 2"</formula>
    </cfRule>
    <cfRule type="expression" dxfId="1656" priority="9881">
      <formula>$Z43="Reporte 1"</formula>
    </cfRule>
    <cfRule type="expression" dxfId="1655" priority="9882">
      <formula>$Z43="Informe 10"</formula>
    </cfRule>
    <cfRule type="expression" dxfId="1654" priority="9883">
      <formula>$Z43="Informe 9"</formula>
    </cfRule>
    <cfRule type="expression" dxfId="1653" priority="9884">
      <formula>$Z43="Informe 8"</formula>
    </cfRule>
    <cfRule type="expression" dxfId="1652" priority="9885">
      <formula>$Z43="Informe 7"</formula>
    </cfRule>
    <cfRule type="expression" dxfId="1651" priority="9886">
      <formula>$Z43="Informe 6"</formula>
    </cfRule>
    <cfRule type="expression" dxfId="1650" priority="9887">
      <formula>$Z43="Informe 5"</formula>
    </cfRule>
    <cfRule type="expression" dxfId="1649" priority="9888">
      <formula>$Z43="Informe 4"</formula>
    </cfRule>
    <cfRule type="expression" dxfId="1648" priority="9889">
      <formula>$Z43="Informe 3"</formula>
    </cfRule>
    <cfRule type="expression" dxfId="1647" priority="9890">
      <formula>$Z43="Informe 2"</formula>
    </cfRule>
    <cfRule type="expression" dxfId="1646" priority="9891">
      <formula>$Z43="Informe 1"</formula>
    </cfRule>
    <cfRule type="expression" dxfId="1645" priority="9892">
      <formula>$Z43="Gráfico 10"</formula>
    </cfRule>
    <cfRule type="expression" dxfId="1644" priority="9893">
      <formula>$Z43="Gráfico 25"</formula>
    </cfRule>
    <cfRule type="expression" dxfId="1643" priority="9894">
      <formula>$Z43="Gráfico 24"</formula>
    </cfRule>
    <cfRule type="expression" dxfId="1642" priority="9895">
      <formula>$Z43="Gráfico 23"</formula>
    </cfRule>
    <cfRule type="expression" dxfId="1641" priority="9896">
      <formula>$Z43="Gráfico 22"</formula>
    </cfRule>
    <cfRule type="expression" dxfId="1640" priority="9897">
      <formula>$Z43="Gráfico 21"</formula>
    </cfRule>
    <cfRule type="expression" dxfId="1639" priority="9898">
      <formula>$Z43="Gráfico 20"</formula>
    </cfRule>
    <cfRule type="expression" dxfId="1638" priority="9899">
      <formula>$Z43="Gráfico 18"</formula>
    </cfRule>
    <cfRule type="expression" dxfId="1637" priority="9900">
      <formula>$Z43="Gráfico 19"</formula>
    </cfRule>
    <cfRule type="expression" dxfId="1636" priority="9901">
      <formula>$Z43="Gráfico 17"</formula>
    </cfRule>
    <cfRule type="expression" dxfId="1635" priority="9902">
      <formula>$Z43="Gráfico 16"</formula>
    </cfRule>
    <cfRule type="expression" dxfId="1634" priority="9903">
      <formula>$Z43="Gráfico 15"</formula>
    </cfRule>
    <cfRule type="expression" dxfId="1633" priority="9904">
      <formula>$Z43="Gráfico 14"</formula>
    </cfRule>
    <cfRule type="expression" dxfId="1632" priority="9905">
      <formula>$Z43="Gráfico 12"</formula>
    </cfRule>
    <cfRule type="expression" dxfId="1631" priority="9906">
      <formula>$Z43="Gráfico 13"</formula>
    </cfRule>
    <cfRule type="expression" dxfId="1630" priority="9907">
      <formula>$Z43="Gráfico 11"</formula>
    </cfRule>
    <cfRule type="expression" dxfId="1629" priority="9908">
      <formula>$Z43="Gráfico 9"</formula>
    </cfRule>
    <cfRule type="expression" dxfId="1628" priority="9909">
      <formula>$Z43="Gráfico 8"</formula>
    </cfRule>
    <cfRule type="expression" dxfId="1627" priority="9910">
      <formula>$Z43="Gráfico 7"</formula>
    </cfRule>
    <cfRule type="expression" dxfId="1626" priority="9911">
      <formula>$Z43="Gráfico 6"</formula>
    </cfRule>
    <cfRule type="expression" dxfId="1625" priority="9912">
      <formula>$Z43="Gráfico 4"</formula>
    </cfRule>
    <cfRule type="expression" dxfId="1624" priority="9913">
      <formula>$Z43="Gráfico 3"</formula>
    </cfRule>
    <cfRule type="expression" dxfId="1623" priority="9914">
      <formula>$Z43="Gráfico 2"</formula>
    </cfRule>
    <cfRule type="expression" dxfId="1622" priority="9915">
      <formula>$Z43="Gráfico 1"</formula>
    </cfRule>
    <cfRule type="expression" dxfId="1621" priority="9916">
      <formula>$Z43="Gráfico 5"</formula>
    </cfRule>
  </conditionalFormatting>
  <conditionalFormatting sqref="S44">
    <cfRule type="expression" dxfId="1620" priority="9843">
      <formula>$Z44="Reporte 2"</formula>
    </cfRule>
    <cfRule type="expression" dxfId="1619" priority="9844">
      <formula>$Z44="Reporte 1"</formula>
    </cfRule>
    <cfRule type="expression" dxfId="1618" priority="9845">
      <formula>$Z44="Informe 10"</formula>
    </cfRule>
    <cfRule type="expression" dxfId="1617" priority="9846">
      <formula>$Z44="Informe 9"</formula>
    </cfRule>
    <cfRule type="expression" dxfId="1616" priority="9847">
      <formula>$Z44="Informe 8"</formula>
    </cfRule>
    <cfRule type="expression" dxfId="1615" priority="9848">
      <formula>$Z44="Informe 7"</formula>
    </cfRule>
    <cfRule type="expression" dxfId="1614" priority="9849">
      <formula>$Z44="Informe 6"</formula>
    </cfRule>
    <cfRule type="expression" dxfId="1613" priority="9850">
      <formula>$Z44="Informe 5"</formula>
    </cfRule>
    <cfRule type="expression" dxfId="1612" priority="9851">
      <formula>$Z44="Informe 4"</formula>
    </cfRule>
    <cfRule type="expression" dxfId="1611" priority="9852">
      <formula>$Z44="Informe 3"</formula>
    </cfRule>
    <cfRule type="expression" dxfId="1610" priority="9853">
      <formula>$Z44="Informe 2"</formula>
    </cfRule>
    <cfRule type="expression" dxfId="1609" priority="9854">
      <formula>$Z44="Informe 1"</formula>
    </cfRule>
    <cfRule type="expression" dxfId="1608" priority="9855">
      <formula>$Z44="Gráfico 10"</formula>
    </cfRule>
    <cfRule type="expression" dxfId="1607" priority="9856">
      <formula>$Z44="Gráfico 25"</formula>
    </cfRule>
    <cfRule type="expression" dxfId="1606" priority="9857">
      <formula>$Z44="Gráfico 24"</formula>
    </cfRule>
    <cfRule type="expression" dxfId="1605" priority="9858">
      <formula>$Z44="Gráfico 23"</formula>
    </cfRule>
    <cfRule type="expression" dxfId="1604" priority="9859">
      <formula>$Z44="Gráfico 22"</formula>
    </cfRule>
    <cfRule type="expression" dxfId="1603" priority="9860">
      <formula>$Z44="Gráfico 21"</formula>
    </cfRule>
    <cfRule type="expression" dxfId="1602" priority="9861">
      <formula>$Z44="Gráfico 20"</formula>
    </cfRule>
    <cfRule type="expression" dxfId="1601" priority="9862">
      <formula>$Z44="Gráfico 18"</formula>
    </cfRule>
    <cfRule type="expression" dxfId="1600" priority="9863">
      <formula>$Z44="Gráfico 19"</formula>
    </cfRule>
    <cfRule type="expression" dxfId="1599" priority="9864">
      <formula>$Z44="Gráfico 17"</formula>
    </cfRule>
    <cfRule type="expression" dxfId="1598" priority="9865">
      <formula>$Z44="Gráfico 16"</formula>
    </cfRule>
    <cfRule type="expression" dxfId="1597" priority="9866">
      <formula>$Z44="Gráfico 15"</formula>
    </cfRule>
    <cfRule type="expression" dxfId="1596" priority="9867">
      <formula>$Z44="Gráfico 14"</formula>
    </cfRule>
    <cfRule type="expression" dxfId="1595" priority="9868">
      <formula>$Z44="Gráfico 12"</formula>
    </cfRule>
    <cfRule type="expression" dxfId="1594" priority="9869">
      <formula>$Z44="Gráfico 13"</formula>
    </cfRule>
    <cfRule type="expression" dxfId="1593" priority="9870">
      <formula>$Z44="Gráfico 11"</formula>
    </cfRule>
    <cfRule type="expression" dxfId="1592" priority="9871">
      <formula>$Z44="Gráfico 9"</formula>
    </cfRule>
    <cfRule type="expression" dxfId="1591" priority="9872">
      <formula>$Z44="Gráfico 8"</formula>
    </cfRule>
    <cfRule type="expression" dxfId="1590" priority="9873">
      <formula>$Z44="Gráfico 7"</formula>
    </cfRule>
    <cfRule type="expression" dxfId="1589" priority="9874">
      <formula>$Z44="Gráfico 6"</formula>
    </cfRule>
    <cfRule type="expression" dxfId="1588" priority="9875">
      <formula>$Z44="Gráfico 4"</formula>
    </cfRule>
    <cfRule type="expression" dxfId="1587" priority="9876">
      <formula>$Z44="Gráfico 3"</formula>
    </cfRule>
    <cfRule type="expression" dxfId="1586" priority="9877">
      <formula>$Z44="Gráfico 2"</formula>
    </cfRule>
    <cfRule type="expression" dxfId="1585" priority="9878">
      <formula>$Z44="Gráfico 1"</formula>
    </cfRule>
    <cfRule type="expression" dxfId="1584" priority="9879">
      <formula>$Z44="Gráfico 5"</formula>
    </cfRule>
  </conditionalFormatting>
  <conditionalFormatting sqref="S45">
    <cfRule type="expression" dxfId="1583" priority="9806">
      <formula>$Z45="Reporte 2"</formula>
    </cfRule>
    <cfRule type="expression" dxfId="1582" priority="9807">
      <formula>$Z45="Reporte 1"</formula>
    </cfRule>
    <cfRule type="expression" dxfId="1581" priority="9808">
      <formula>$Z45="Informe 10"</formula>
    </cfRule>
    <cfRule type="expression" dxfId="1580" priority="9809">
      <formula>$Z45="Informe 9"</formula>
    </cfRule>
    <cfRule type="expression" dxfId="1579" priority="9810">
      <formula>$Z45="Informe 8"</formula>
    </cfRule>
    <cfRule type="expression" dxfId="1578" priority="9811">
      <formula>$Z45="Informe 7"</formula>
    </cfRule>
    <cfRule type="expression" dxfId="1577" priority="9812">
      <formula>$Z45="Informe 6"</formula>
    </cfRule>
    <cfRule type="expression" dxfId="1576" priority="9813">
      <formula>$Z45="Informe 5"</formula>
    </cfRule>
    <cfRule type="expression" dxfId="1575" priority="9814">
      <formula>$Z45="Informe 4"</formula>
    </cfRule>
    <cfRule type="expression" dxfId="1574" priority="9815">
      <formula>$Z45="Informe 3"</formula>
    </cfRule>
    <cfRule type="expression" dxfId="1573" priority="9816">
      <formula>$Z45="Informe 2"</formula>
    </cfRule>
    <cfRule type="expression" dxfId="1572" priority="9817">
      <formula>$Z45="Informe 1"</formula>
    </cfRule>
    <cfRule type="expression" dxfId="1571" priority="9818">
      <formula>$Z45="Gráfico 10"</formula>
    </cfRule>
    <cfRule type="expression" dxfId="1570" priority="9819">
      <formula>$Z45="Gráfico 25"</formula>
    </cfRule>
    <cfRule type="expression" dxfId="1569" priority="9820">
      <formula>$Z45="Gráfico 24"</formula>
    </cfRule>
    <cfRule type="expression" dxfId="1568" priority="9821">
      <formula>$Z45="Gráfico 23"</formula>
    </cfRule>
    <cfRule type="expression" dxfId="1567" priority="9822">
      <formula>$Z45="Gráfico 22"</formula>
    </cfRule>
    <cfRule type="expression" dxfId="1566" priority="9823">
      <formula>$Z45="Gráfico 21"</formula>
    </cfRule>
    <cfRule type="expression" dxfId="1565" priority="9824">
      <formula>$Z45="Gráfico 20"</formula>
    </cfRule>
    <cfRule type="expression" dxfId="1564" priority="9825">
      <formula>$Z45="Gráfico 18"</formula>
    </cfRule>
    <cfRule type="expression" dxfId="1563" priority="9826">
      <formula>$Z45="Gráfico 19"</formula>
    </cfRule>
    <cfRule type="expression" dxfId="1562" priority="9827">
      <formula>$Z45="Gráfico 17"</formula>
    </cfRule>
    <cfRule type="expression" dxfId="1561" priority="9828">
      <formula>$Z45="Gráfico 16"</formula>
    </cfRule>
    <cfRule type="expression" dxfId="1560" priority="9829">
      <formula>$Z45="Gráfico 15"</formula>
    </cfRule>
    <cfRule type="expression" dxfId="1559" priority="9830">
      <formula>$Z45="Gráfico 14"</formula>
    </cfRule>
    <cfRule type="expression" dxfId="1558" priority="9831">
      <formula>$Z45="Gráfico 12"</formula>
    </cfRule>
    <cfRule type="expression" dxfId="1557" priority="9832">
      <formula>$Z45="Gráfico 13"</formula>
    </cfRule>
    <cfRule type="expression" dxfId="1556" priority="9833">
      <formula>$Z45="Gráfico 11"</formula>
    </cfRule>
    <cfRule type="expression" dxfId="1555" priority="9834">
      <formula>$Z45="Gráfico 9"</formula>
    </cfRule>
    <cfRule type="expression" dxfId="1554" priority="9835">
      <formula>$Z45="Gráfico 8"</formula>
    </cfRule>
    <cfRule type="expression" dxfId="1553" priority="9836">
      <formula>$Z45="Gráfico 7"</formula>
    </cfRule>
    <cfRule type="expression" dxfId="1552" priority="9837">
      <formula>$Z45="Gráfico 6"</formula>
    </cfRule>
    <cfRule type="expression" dxfId="1551" priority="9838">
      <formula>$Z45="Gráfico 4"</formula>
    </cfRule>
    <cfRule type="expression" dxfId="1550" priority="9839">
      <formula>$Z45="Gráfico 3"</formula>
    </cfRule>
    <cfRule type="expression" dxfId="1549" priority="9840">
      <formula>$Z45="Gráfico 2"</formula>
    </cfRule>
    <cfRule type="expression" dxfId="1548" priority="9841">
      <formula>$Z45="Gráfico 1"</formula>
    </cfRule>
    <cfRule type="expression" dxfId="1547" priority="9842">
      <formula>$Z45="Gráfico 5"</formula>
    </cfRule>
  </conditionalFormatting>
  <conditionalFormatting sqref="S46">
    <cfRule type="expression" dxfId="1546" priority="9769">
      <formula>$Z46="Reporte 2"</formula>
    </cfRule>
    <cfRule type="expression" dxfId="1545" priority="9770">
      <formula>$Z46="Reporte 1"</formula>
    </cfRule>
    <cfRule type="expression" dxfId="1544" priority="9771">
      <formula>$Z46="Informe 10"</formula>
    </cfRule>
    <cfRule type="expression" dxfId="1543" priority="9772">
      <formula>$Z46="Informe 9"</formula>
    </cfRule>
    <cfRule type="expression" dxfId="1542" priority="9773">
      <formula>$Z46="Informe 8"</formula>
    </cfRule>
    <cfRule type="expression" dxfId="1541" priority="9774">
      <formula>$Z46="Informe 7"</formula>
    </cfRule>
    <cfRule type="expression" dxfId="1540" priority="9775">
      <formula>$Z46="Informe 6"</formula>
    </cfRule>
    <cfRule type="expression" dxfId="1539" priority="9776">
      <formula>$Z46="Informe 5"</formula>
    </cfRule>
    <cfRule type="expression" dxfId="1538" priority="9777">
      <formula>$Z46="Informe 4"</formula>
    </cfRule>
    <cfRule type="expression" dxfId="1537" priority="9778">
      <formula>$Z46="Informe 3"</formula>
    </cfRule>
    <cfRule type="expression" dxfId="1536" priority="9779">
      <formula>$Z46="Informe 2"</formula>
    </cfRule>
    <cfRule type="expression" dxfId="1535" priority="9780">
      <formula>$Z46="Informe 1"</formula>
    </cfRule>
    <cfRule type="expression" dxfId="1534" priority="9781">
      <formula>$Z46="Gráfico 10"</formula>
    </cfRule>
    <cfRule type="expression" dxfId="1533" priority="9782">
      <formula>$Z46="Gráfico 25"</formula>
    </cfRule>
    <cfRule type="expression" dxfId="1532" priority="9783">
      <formula>$Z46="Gráfico 24"</formula>
    </cfRule>
    <cfRule type="expression" dxfId="1531" priority="9784">
      <formula>$Z46="Gráfico 23"</formula>
    </cfRule>
    <cfRule type="expression" dxfId="1530" priority="9785">
      <formula>$Z46="Gráfico 22"</formula>
    </cfRule>
    <cfRule type="expression" dxfId="1529" priority="9786">
      <formula>$Z46="Gráfico 21"</formula>
    </cfRule>
    <cfRule type="expression" dxfId="1528" priority="9787">
      <formula>$Z46="Gráfico 20"</formula>
    </cfRule>
    <cfRule type="expression" dxfId="1527" priority="9788">
      <formula>$Z46="Gráfico 18"</formula>
    </cfRule>
    <cfRule type="expression" dxfId="1526" priority="9789">
      <formula>$Z46="Gráfico 19"</formula>
    </cfRule>
    <cfRule type="expression" dxfId="1525" priority="9790">
      <formula>$Z46="Gráfico 17"</formula>
    </cfRule>
    <cfRule type="expression" dxfId="1524" priority="9791">
      <formula>$Z46="Gráfico 16"</formula>
    </cfRule>
    <cfRule type="expression" dxfId="1523" priority="9792">
      <formula>$Z46="Gráfico 15"</formula>
    </cfRule>
    <cfRule type="expression" dxfId="1522" priority="9793">
      <formula>$Z46="Gráfico 14"</formula>
    </cfRule>
    <cfRule type="expression" dxfId="1521" priority="9794">
      <formula>$Z46="Gráfico 12"</formula>
    </cfRule>
    <cfRule type="expression" dxfId="1520" priority="9795">
      <formula>$Z46="Gráfico 13"</formula>
    </cfRule>
    <cfRule type="expression" dxfId="1519" priority="9796">
      <formula>$Z46="Gráfico 11"</formula>
    </cfRule>
    <cfRule type="expression" dxfId="1518" priority="9797">
      <formula>$Z46="Gráfico 9"</formula>
    </cfRule>
    <cfRule type="expression" dxfId="1517" priority="9798">
      <formula>$Z46="Gráfico 8"</formula>
    </cfRule>
    <cfRule type="expression" dxfId="1516" priority="9799">
      <formula>$Z46="Gráfico 7"</formula>
    </cfRule>
    <cfRule type="expression" dxfId="1515" priority="9800">
      <formula>$Z46="Gráfico 6"</formula>
    </cfRule>
    <cfRule type="expression" dxfId="1514" priority="9801">
      <formula>$Z46="Gráfico 4"</formula>
    </cfRule>
    <cfRule type="expression" dxfId="1513" priority="9802">
      <formula>$Z46="Gráfico 3"</formula>
    </cfRule>
    <cfRule type="expression" dxfId="1512" priority="9803">
      <formula>$Z46="Gráfico 2"</formula>
    </cfRule>
    <cfRule type="expression" dxfId="1511" priority="9804">
      <formula>$Z46="Gráfico 1"</formula>
    </cfRule>
    <cfRule type="expression" dxfId="1510" priority="9805">
      <formula>$Z46="Gráfico 5"</formula>
    </cfRule>
  </conditionalFormatting>
  <conditionalFormatting sqref="S47">
    <cfRule type="expression" dxfId="1509" priority="9732">
      <formula>$Z47="Reporte 2"</formula>
    </cfRule>
    <cfRule type="expression" dxfId="1508" priority="9733">
      <formula>$Z47="Reporte 1"</formula>
    </cfRule>
    <cfRule type="expression" dxfId="1507" priority="9734">
      <formula>$Z47="Informe 10"</formula>
    </cfRule>
    <cfRule type="expression" dxfId="1506" priority="9735">
      <formula>$Z47="Informe 9"</formula>
    </cfRule>
    <cfRule type="expression" dxfId="1505" priority="9736">
      <formula>$Z47="Informe 8"</formula>
    </cfRule>
    <cfRule type="expression" dxfId="1504" priority="9737">
      <formula>$Z47="Informe 7"</formula>
    </cfRule>
    <cfRule type="expression" dxfId="1503" priority="9738">
      <formula>$Z47="Informe 6"</formula>
    </cfRule>
    <cfRule type="expression" dxfId="1502" priority="9739">
      <formula>$Z47="Informe 5"</formula>
    </cfRule>
    <cfRule type="expression" dxfId="1501" priority="9740">
      <formula>$Z47="Informe 4"</formula>
    </cfRule>
    <cfRule type="expression" dxfId="1500" priority="9741">
      <formula>$Z47="Informe 3"</formula>
    </cfRule>
    <cfRule type="expression" dxfId="1499" priority="9742">
      <formula>$Z47="Informe 2"</formula>
    </cfRule>
    <cfRule type="expression" dxfId="1498" priority="9743">
      <formula>$Z47="Informe 1"</formula>
    </cfRule>
    <cfRule type="expression" dxfId="1497" priority="9744">
      <formula>$Z47="Gráfico 10"</formula>
    </cfRule>
    <cfRule type="expression" dxfId="1496" priority="9745">
      <formula>$Z47="Gráfico 25"</formula>
    </cfRule>
    <cfRule type="expression" dxfId="1495" priority="9746">
      <formula>$Z47="Gráfico 24"</formula>
    </cfRule>
    <cfRule type="expression" dxfId="1494" priority="9747">
      <formula>$Z47="Gráfico 23"</formula>
    </cfRule>
    <cfRule type="expression" dxfId="1493" priority="9748">
      <formula>$Z47="Gráfico 22"</formula>
    </cfRule>
    <cfRule type="expression" dxfId="1492" priority="9749">
      <formula>$Z47="Gráfico 21"</formula>
    </cfRule>
    <cfRule type="expression" dxfId="1491" priority="9750">
      <formula>$Z47="Gráfico 20"</formula>
    </cfRule>
    <cfRule type="expression" dxfId="1490" priority="9751">
      <formula>$Z47="Gráfico 18"</formula>
    </cfRule>
    <cfRule type="expression" dxfId="1489" priority="9752">
      <formula>$Z47="Gráfico 19"</formula>
    </cfRule>
    <cfRule type="expression" dxfId="1488" priority="9753">
      <formula>$Z47="Gráfico 17"</formula>
    </cfRule>
    <cfRule type="expression" dxfId="1487" priority="9754">
      <formula>$Z47="Gráfico 16"</formula>
    </cfRule>
    <cfRule type="expression" dxfId="1486" priority="9755">
      <formula>$Z47="Gráfico 15"</formula>
    </cfRule>
    <cfRule type="expression" dxfId="1485" priority="9756">
      <formula>$Z47="Gráfico 14"</formula>
    </cfRule>
    <cfRule type="expression" dxfId="1484" priority="9757">
      <formula>$Z47="Gráfico 12"</formula>
    </cfRule>
    <cfRule type="expression" dxfId="1483" priority="9758">
      <formula>$Z47="Gráfico 13"</formula>
    </cfRule>
    <cfRule type="expression" dxfId="1482" priority="9759">
      <formula>$Z47="Gráfico 11"</formula>
    </cfRule>
    <cfRule type="expression" dxfId="1481" priority="9760">
      <formula>$Z47="Gráfico 9"</formula>
    </cfRule>
    <cfRule type="expression" dxfId="1480" priority="9761">
      <formula>$Z47="Gráfico 8"</formula>
    </cfRule>
    <cfRule type="expression" dxfId="1479" priority="9762">
      <formula>$Z47="Gráfico 7"</formula>
    </cfRule>
    <cfRule type="expression" dxfId="1478" priority="9763">
      <formula>$Z47="Gráfico 6"</formula>
    </cfRule>
    <cfRule type="expression" dxfId="1477" priority="9764">
      <formula>$Z47="Gráfico 4"</formula>
    </cfRule>
    <cfRule type="expression" dxfId="1476" priority="9765">
      <formula>$Z47="Gráfico 3"</formula>
    </cfRule>
    <cfRule type="expression" dxfId="1475" priority="9766">
      <formula>$Z47="Gráfico 2"</formula>
    </cfRule>
    <cfRule type="expression" dxfId="1474" priority="9767">
      <formula>$Z47="Gráfico 1"</formula>
    </cfRule>
    <cfRule type="expression" dxfId="1473" priority="9768">
      <formula>$Z47="Gráfico 5"</formula>
    </cfRule>
  </conditionalFormatting>
  <conditionalFormatting sqref="S48">
    <cfRule type="expression" dxfId="1472" priority="9695">
      <formula>$Z48="Reporte 2"</formula>
    </cfRule>
    <cfRule type="expression" dxfId="1471" priority="9696">
      <formula>$Z48="Reporte 1"</formula>
    </cfRule>
    <cfRule type="expression" dxfId="1470" priority="9697">
      <formula>$Z48="Informe 10"</formula>
    </cfRule>
    <cfRule type="expression" dxfId="1469" priority="9698">
      <formula>$Z48="Informe 9"</formula>
    </cfRule>
    <cfRule type="expression" dxfId="1468" priority="9699">
      <formula>$Z48="Informe 8"</formula>
    </cfRule>
    <cfRule type="expression" dxfId="1467" priority="9700">
      <formula>$Z48="Informe 7"</formula>
    </cfRule>
    <cfRule type="expression" dxfId="1466" priority="9701">
      <formula>$Z48="Informe 6"</formula>
    </cfRule>
    <cfRule type="expression" dxfId="1465" priority="9702">
      <formula>$Z48="Informe 5"</formula>
    </cfRule>
    <cfRule type="expression" dxfId="1464" priority="9703">
      <formula>$Z48="Informe 4"</formula>
    </cfRule>
    <cfRule type="expression" dxfId="1463" priority="9704">
      <formula>$Z48="Informe 3"</formula>
    </cfRule>
    <cfRule type="expression" dxfId="1462" priority="9705">
      <formula>$Z48="Informe 2"</formula>
    </cfRule>
    <cfRule type="expression" dxfId="1461" priority="9706">
      <formula>$Z48="Informe 1"</formula>
    </cfRule>
    <cfRule type="expression" dxfId="1460" priority="9707">
      <formula>$Z48="Gráfico 10"</formula>
    </cfRule>
    <cfRule type="expression" dxfId="1459" priority="9708">
      <formula>$Z48="Gráfico 25"</formula>
    </cfRule>
    <cfRule type="expression" dxfId="1458" priority="9709">
      <formula>$Z48="Gráfico 24"</formula>
    </cfRule>
    <cfRule type="expression" dxfId="1457" priority="9710">
      <formula>$Z48="Gráfico 23"</formula>
    </cfRule>
    <cfRule type="expression" dxfId="1456" priority="9711">
      <formula>$Z48="Gráfico 22"</formula>
    </cfRule>
    <cfRule type="expression" dxfId="1455" priority="9712">
      <formula>$Z48="Gráfico 21"</formula>
    </cfRule>
    <cfRule type="expression" dxfId="1454" priority="9713">
      <formula>$Z48="Gráfico 20"</formula>
    </cfRule>
    <cfRule type="expression" dxfId="1453" priority="9714">
      <formula>$Z48="Gráfico 18"</formula>
    </cfRule>
    <cfRule type="expression" dxfId="1452" priority="9715">
      <formula>$Z48="Gráfico 19"</formula>
    </cfRule>
    <cfRule type="expression" dxfId="1451" priority="9716">
      <formula>$Z48="Gráfico 17"</formula>
    </cfRule>
    <cfRule type="expression" dxfId="1450" priority="9717">
      <formula>$Z48="Gráfico 16"</formula>
    </cfRule>
    <cfRule type="expression" dxfId="1449" priority="9718">
      <formula>$Z48="Gráfico 15"</formula>
    </cfRule>
    <cfRule type="expression" dxfId="1448" priority="9719">
      <formula>$Z48="Gráfico 14"</formula>
    </cfRule>
    <cfRule type="expression" dxfId="1447" priority="9720">
      <formula>$Z48="Gráfico 12"</formula>
    </cfRule>
    <cfRule type="expression" dxfId="1446" priority="9721">
      <formula>$Z48="Gráfico 13"</formula>
    </cfRule>
    <cfRule type="expression" dxfId="1445" priority="9722">
      <formula>$Z48="Gráfico 11"</formula>
    </cfRule>
    <cfRule type="expression" dxfId="1444" priority="9723">
      <formula>$Z48="Gráfico 9"</formula>
    </cfRule>
    <cfRule type="expression" dxfId="1443" priority="9724">
      <formula>$Z48="Gráfico 8"</formula>
    </cfRule>
    <cfRule type="expression" dxfId="1442" priority="9725">
      <formula>$Z48="Gráfico 7"</formula>
    </cfRule>
    <cfRule type="expression" dxfId="1441" priority="9726">
      <formula>$Z48="Gráfico 6"</formula>
    </cfRule>
    <cfRule type="expression" dxfId="1440" priority="9727">
      <formula>$Z48="Gráfico 4"</formula>
    </cfRule>
    <cfRule type="expression" dxfId="1439" priority="9728">
      <formula>$Z48="Gráfico 3"</formula>
    </cfRule>
    <cfRule type="expression" dxfId="1438" priority="9729">
      <formula>$Z48="Gráfico 2"</formula>
    </cfRule>
    <cfRule type="expression" dxfId="1437" priority="9730">
      <formula>$Z48="Gráfico 1"</formula>
    </cfRule>
    <cfRule type="expression" dxfId="1436" priority="9731">
      <formula>$Z48="Gráfico 5"</formula>
    </cfRule>
  </conditionalFormatting>
  <conditionalFormatting sqref="S50">
    <cfRule type="expression" dxfId="1435" priority="9621">
      <formula>$Z50="Reporte 2"</formula>
    </cfRule>
    <cfRule type="expression" dxfId="1434" priority="9622">
      <formula>$Z50="Reporte 1"</formula>
    </cfRule>
    <cfRule type="expression" dxfId="1433" priority="9623">
      <formula>$Z50="Informe 10"</formula>
    </cfRule>
    <cfRule type="expression" dxfId="1432" priority="9624">
      <formula>$Z50="Informe 9"</formula>
    </cfRule>
    <cfRule type="expression" dxfId="1431" priority="9625">
      <formula>$Z50="Informe 8"</formula>
    </cfRule>
    <cfRule type="expression" dxfId="1430" priority="9626">
      <formula>$Z50="Informe 7"</formula>
    </cfRule>
    <cfRule type="expression" dxfId="1429" priority="9627">
      <formula>$Z50="Informe 6"</formula>
    </cfRule>
    <cfRule type="expression" dxfId="1428" priority="9628">
      <formula>$Z50="Informe 5"</formula>
    </cfRule>
    <cfRule type="expression" dxfId="1427" priority="9629">
      <formula>$Z50="Informe 4"</formula>
    </cfRule>
    <cfRule type="expression" dxfId="1426" priority="9630">
      <formula>$Z50="Informe 3"</formula>
    </cfRule>
    <cfRule type="expression" dxfId="1425" priority="9631">
      <formula>$Z50="Informe 2"</formula>
    </cfRule>
    <cfRule type="expression" dxfId="1424" priority="9632">
      <formula>$Z50="Informe 1"</formula>
    </cfRule>
    <cfRule type="expression" dxfId="1423" priority="9633">
      <formula>$Z50="Gráfico 10"</formula>
    </cfRule>
    <cfRule type="expression" dxfId="1422" priority="9634">
      <formula>$Z50="Gráfico 25"</formula>
    </cfRule>
    <cfRule type="expression" dxfId="1421" priority="9635">
      <formula>$Z50="Gráfico 24"</formula>
    </cfRule>
    <cfRule type="expression" dxfId="1420" priority="9636">
      <formula>$Z50="Gráfico 23"</formula>
    </cfRule>
    <cfRule type="expression" dxfId="1419" priority="9637">
      <formula>$Z50="Gráfico 22"</formula>
    </cfRule>
    <cfRule type="expression" dxfId="1418" priority="9638">
      <formula>$Z50="Gráfico 21"</formula>
    </cfRule>
    <cfRule type="expression" dxfId="1417" priority="9639">
      <formula>$Z50="Gráfico 20"</formula>
    </cfRule>
    <cfRule type="expression" dxfId="1416" priority="9640">
      <formula>$Z50="Gráfico 18"</formula>
    </cfRule>
    <cfRule type="expression" dxfId="1415" priority="9641">
      <formula>$Z50="Gráfico 19"</formula>
    </cfRule>
    <cfRule type="expression" dxfId="1414" priority="9642">
      <formula>$Z50="Gráfico 17"</formula>
    </cfRule>
    <cfRule type="expression" dxfId="1413" priority="9643">
      <formula>$Z50="Gráfico 16"</formula>
    </cfRule>
    <cfRule type="expression" dxfId="1412" priority="9644">
      <formula>$Z50="Gráfico 15"</formula>
    </cfRule>
    <cfRule type="expression" dxfId="1411" priority="9645">
      <formula>$Z50="Gráfico 14"</formula>
    </cfRule>
    <cfRule type="expression" dxfId="1410" priority="9646">
      <formula>$Z50="Gráfico 12"</formula>
    </cfRule>
    <cfRule type="expression" dxfId="1409" priority="9647">
      <formula>$Z50="Gráfico 13"</formula>
    </cfRule>
    <cfRule type="expression" dxfId="1408" priority="9648">
      <formula>$Z50="Gráfico 11"</formula>
    </cfRule>
    <cfRule type="expression" dxfId="1407" priority="9649">
      <formula>$Z50="Gráfico 9"</formula>
    </cfRule>
    <cfRule type="expression" dxfId="1406" priority="9650">
      <formula>$Z50="Gráfico 8"</formula>
    </cfRule>
    <cfRule type="expression" dxfId="1405" priority="9651">
      <formula>$Z50="Gráfico 7"</formula>
    </cfRule>
    <cfRule type="expression" dxfId="1404" priority="9652">
      <formula>$Z50="Gráfico 6"</formula>
    </cfRule>
    <cfRule type="expression" dxfId="1403" priority="9653">
      <formula>$Z50="Gráfico 4"</formula>
    </cfRule>
    <cfRule type="expression" dxfId="1402" priority="9654">
      <formula>$Z50="Gráfico 3"</formula>
    </cfRule>
    <cfRule type="expression" dxfId="1401" priority="9655">
      <formula>$Z50="Gráfico 2"</formula>
    </cfRule>
    <cfRule type="expression" dxfId="1400" priority="9656">
      <formula>$Z50="Gráfico 1"</formula>
    </cfRule>
    <cfRule type="expression" dxfId="1399" priority="9657">
      <formula>$Z50="Gráfico 5"</formula>
    </cfRule>
  </conditionalFormatting>
  <conditionalFormatting sqref="S51">
    <cfRule type="expression" dxfId="1398" priority="9584">
      <formula>$Z51="Reporte 2"</formula>
    </cfRule>
    <cfRule type="expression" dxfId="1397" priority="9585">
      <formula>$Z51="Reporte 1"</formula>
    </cfRule>
    <cfRule type="expression" dxfId="1396" priority="9586">
      <formula>$Z51="Informe 10"</formula>
    </cfRule>
    <cfRule type="expression" dxfId="1395" priority="9587">
      <formula>$Z51="Informe 9"</formula>
    </cfRule>
    <cfRule type="expression" dxfId="1394" priority="9588">
      <formula>$Z51="Informe 8"</formula>
    </cfRule>
    <cfRule type="expression" dxfId="1393" priority="9589">
      <formula>$Z51="Informe 7"</formula>
    </cfRule>
    <cfRule type="expression" dxfId="1392" priority="9590">
      <formula>$Z51="Informe 6"</formula>
    </cfRule>
    <cfRule type="expression" dxfId="1391" priority="9591">
      <formula>$Z51="Informe 5"</formula>
    </cfRule>
    <cfRule type="expression" dxfId="1390" priority="9592">
      <formula>$Z51="Informe 4"</formula>
    </cfRule>
    <cfRule type="expression" dxfId="1389" priority="9593">
      <formula>$Z51="Informe 3"</formula>
    </cfRule>
    <cfRule type="expression" dxfId="1388" priority="9594">
      <formula>$Z51="Informe 2"</formula>
    </cfRule>
    <cfRule type="expression" dxfId="1387" priority="9595">
      <formula>$Z51="Informe 1"</formula>
    </cfRule>
    <cfRule type="expression" dxfId="1386" priority="9596">
      <formula>$Z51="Gráfico 10"</formula>
    </cfRule>
    <cfRule type="expression" dxfId="1385" priority="9597">
      <formula>$Z51="Gráfico 25"</formula>
    </cfRule>
    <cfRule type="expression" dxfId="1384" priority="9598">
      <formula>$Z51="Gráfico 24"</formula>
    </cfRule>
    <cfRule type="expression" dxfId="1383" priority="9599">
      <formula>$Z51="Gráfico 23"</formula>
    </cfRule>
    <cfRule type="expression" dxfId="1382" priority="9600">
      <formula>$Z51="Gráfico 22"</formula>
    </cfRule>
    <cfRule type="expression" dxfId="1381" priority="9601">
      <formula>$Z51="Gráfico 21"</formula>
    </cfRule>
    <cfRule type="expression" dxfId="1380" priority="9602">
      <formula>$Z51="Gráfico 20"</formula>
    </cfRule>
    <cfRule type="expression" dxfId="1379" priority="9603">
      <formula>$Z51="Gráfico 18"</formula>
    </cfRule>
    <cfRule type="expression" dxfId="1378" priority="9604">
      <formula>$Z51="Gráfico 19"</formula>
    </cfRule>
    <cfRule type="expression" dxfId="1377" priority="9605">
      <formula>$Z51="Gráfico 17"</formula>
    </cfRule>
    <cfRule type="expression" dxfId="1376" priority="9606">
      <formula>$Z51="Gráfico 16"</formula>
    </cfRule>
    <cfRule type="expression" dxfId="1375" priority="9607">
      <formula>$Z51="Gráfico 15"</formula>
    </cfRule>
    <cfRule type="expression" dxfId="1374" priority="9608">
      <formula>$Z51="Gráfico 14"</formula>
    </cfRule>
    <cfRule type="expression" dxfId="1373" priority="9609">
      <formula>$Z51="Gráfico 12"</formula>
    </cfRule>
    <cfRule type="expression" dxfId="1372" priority="9610">
      <formula>$Z51="Gráfico 13"</formula>
    </cfRule>
    <cfRule type="expression" dxfId="1371" priority="9611">
      <formula>$Z51="Gráfico 11"</formula>
    </cfRule>
    <cfRule type="expression" dxfId="1370" priority="9612">
      <formula>$Z51="Gráfico 9"</formula>
    </cfRule>
    <cfRule type="expression" dxfId="1369" priority="9613">
      <formula>$Z51="Gráfico 8"</formula>
    </cfRule>
    <cfRule type="expression" dxfId="1368" priority="9614">
      <formula>$Z51="Gráfico 7"</formula>
    </cfRule>
    <cfRule type="expression" dxfId="1367" priority="9615">
      <formula>$Z51="Gráfico 6"</formula>
    </cfRule>
    <cfRule type="expression" dxfId="1366" priority="9616">
      <formula>$Z51="Gráfico 4"</formula>
    </cfRule>
    <cfRule type="expression" dxfId="1365" priority="9617">
      <formula>$Z51="Gráfico 3"</formula>
    </cfRule>
    <cfRule type="expression" dxfId="1364" priority="9618">
      <formula>$Z51="Gráfico 2"</formula>
    </cfRule>
    <cfRule type="expression" dxfId="1363" priority="9619">
      <formula>$Z51="Gráfico 1"</formula>
    </cfRule>
    <cfRule type="expression" dxfId="1362" priority="9620">
      <formula>$Z51="Gráfico 5"</formula>
    </cfRule>
  </conditionalFormatting>
  <conditionalFormatting sqref="S52">
    <cfRule type="expression" dxfId="1361" priority="9547">
      <formula>$Z52="Reporte 2"</formula>
    </cfRule>
    <cfRule type="expression" dxfId="1360" priority="9548">
      <formula>$Z52="Reporte 1"</formula>
    </cfRule>
    <cfRule type="expression" dxfId="1359" priority="9549">
      <formula>$Z52="Informe 10"</formula>
    </cfRule>
    <cfRule type="expression" dxfId="1358" priority="9550">
      <formula>$Z52="Informe 9"</formula>
    </cfRule>
    <cfRule type="expression" dxfId="1357" priority="9551">
      <formula>$Z52="Informe 8"</formula>
    </cfRule>
    <cfRule type="expression" dxfId="1356" priority="9552">
      <formula>$Z52="Informe 7"</formula>
    </cfRule>
    <cfRule type="expression" dxfId="1355" priority="9553">
      <formula>$Z52="Informe 6"</formula>
    </cfRule>
    <cfRule type="expression" dxfId="1354" priority="9554">
      <formula>$Z52="Informe 5"</formula>
    </cfRule>
    <cfRule type="expression" dxfId="1353" priority="9555">
      <formula>$Z52="Informe 4"</formula>
    </cfRule>
    <cfRule type="expression" dxfId="1352" priority="9556">
      <formula>$Z52="Informe 3"</formula>
    </cfRule>
    <cfRule type="expression" dxfId="1351" priority="9557">
      <formula>$Z52="Informe 2"</formula>
    </cfRule>
    <cfRule type="expression" dxfId="1350" priority="9558">
      <formula>$Z52="Informe 1"</formula>
    </cfRule>
    <cfRule type="expression" dxfId="1349" priority="9559">
      <formula>$Z52="Gráfico 10"</formula>
    </cfRule>
    <cfRule type="expression" dxfId="1348" priority="9560">
      <formula>$Z52="Gráfico 25"</formula>
    </cfRule>
    <cfRule type="expression" dxfId="1347" priority="9561">
      <formula>$Z52="Gráfico 24"</formula>
    </cfRule>
    <cfRule type="expression" dxfId="1346" priority="9562">
      <formula>$Z52="Gráfico 23"</formula>
    </cfRule>
    <cfRule type="expression" dxfId="1345" priority="9563">
      <formula>$Z52="Gráfico 22"</formula>
    </cfRule>
    <cfRule type="expression" dxfId="1344" priority="9564">
      <formula>$Z52="Gráfico 21"</formula>
    </cfRule>
    <cfRule type="expression" dxfId="1343" priority="9565">
      <formula>$Z52="Gráfico 20"</formula>
    </cfRule>
    <cfRule type="expression" dxfId="1342" priority="9566">
      <formula>$Z52="Gráfico 18"</formula>
    </cfRule>
    <cfRule type="expression" dxfId="1341" priority="9567">
      <formula>$Z52="Gráfico 19"</formula>
    </cfRule>
    <cfRule type="expression" dxfId="1340" priority="9568">
      <formula>$Z52="Gráfico 17"</formula>
    </cfRule>
    <cfRule type="expression" dxfId="1339" priority="9569">
      <formula>$Z52="Gráfico 16"</formula>
    </cfRule>
    <cfRule type="expression" dxfId="1338" priority="9570">
      <formula>$Z52="Gráfico 15"</formula>
    </cfRule>
    <cfRule type="expression" dxfId="1337" priority="9571">
      <formula>$Z52="Gráfico 14"</formula>
    </cfRule>
    <cfRule type="expression" dxfId="1336" priority="9572">
      <formula>$Z52="Gráfico 12"</formula>
    </cfRule>
    <cfRule type="expression" dxfId="1335" priority="9573">
      <formula>$Z52="Gráfico 13"</formula>
    </cfRule>
    <cfRule type="expression" dxfId="1334" priority="9574">
      <formula>$Z52="Gráfico 11"</formula>
    </cfRule>
    <cfRule type="expression" dxfId="1333" priority="9575">
      <formula>$Z52="Gráfico 9"</formula>
    </cfRule>
    <cfRule type="expression" dxfId="1332" priority="9576">
      <formula>$Z52="Gráfico 8"</formula>
    </cfRule>
    <cfRule type="expression" dxfId="1331" priority="9577">
      <formula>$Z52="Gráfico 7"</formula>
    </cfRule>
    <cfRule type="expression" dxfId="1330" priority="9578">
      <formula>$Z52="Gráfico 6"</formula>
    </cfRule>
    <cfRule type="expression" dxfId="1329" priority="9579">
      <formula>$Z52="Gráfico 4"</formula>
    </cfRule>
    <cfRule type="expression" dxfId="1328" priority="9580">
      <formula>$Z52="Gráfico 3"</formula>
    </cfRule>
    <cfRule type="expression" dxfId="1327" priority="9581">
      <formula>$Z52="Gráfico 2"</formula>
    </cfRule>
    <cfRule type="expression" dxfId="1326" priority="9582">
      <formula>$Z52="Gráfico 1"</formula>
    </cfRule>
    <cfRule type="expression" dxfId="1325" priority="9583">
      <formula>$Z52="Gráfico 5"</formula>
    </cfRule>
  </conditionalFormatting>
  <conditionalFormatting sqref="S53">
    <cfRule type="expression" dxfId="1324" priority="9510">
      <formula>$Z53="Reporte 2"</formula>
    </cfRule>
    <cfRule type="expression" dxfId="1323" priority="9511">
      <formula>$Z53="Reporte 1"</formula>
    </cfRule>
    <cfRule type="expression" dxfId="1322" priority="9512">
      <formula>$Z53="Informe 10"</formula>
    </cfRule>
    <cfRule type="expression" dxfId="1321" priority="9513">
      <formula>$Z53="Informe 9"</formula>
    </cfRule>
    <cfRule type="expression" dxfId="1320" priority="9514">
      <formula>$Z53="Informe 8"</formula>
    </cfRule>
    <cfRule type="expression" dxfId="1319" priority="9515">
      <formula>$Z53="Informe 7"</formula>
    </cfRule>
    <cfRule type="expression" dxfId="1318" priority="9516">
      <formula>$Z53="Informe 6"</formula>
    </cfRule>
    <cfRule type="expression" dxfId="1317" priority="9517">
      <formula>$Z53="Informe 5"</formula>
    </cfRule>
    <cfRule type="expression" dxfId="1316" priority="9518">
      <formula>$Z53="Informe 4"</formula>
    </cfRule>
    <cfRule type="expression" dxfId="1315" priority="9519">
      <formula>$Z53="Informe 3"</formula>
    </cfRule>
    <cfRule type="expression" dxfId="1314" priority="9520">
      <formula>$Z53="Informe 2"</formula>
    </cfRule>
    <cfRule type="expression" dxfId="1313" priority="9521">
      <formula>$Z53="Informe 1"</formula>
    </cfRule>
    <cfRule type="expression" dxfId="1312" priority="9522">
      <formula>$Z53="Gráfico 10"</formula>
    </cfRule>
    <cfRule type="expression" dxfId="1311" priority="9523">
      <formula>$Z53="Gráfico 25"</formula>
    </cfRule>
    <cfRule type="expression" dxfId="1310" priority="9524">
      <formula>$Z53="Gráfico 24"</formula>
    </cfRule>
    <cfRule type="expression" dxfId="1309" priority="9525">
      <formula>$Z53="Gráfico 23"</formula>
    </cfRule>
    <cfRule type="expression" dxfId="1308" priority="9526">
      <formula>$Z53="Gráfico 22"</formula>
    </cfRule>
    <cfRule type="expression" dxfId="1307" priority="9527">
      <formula>$Z53="Gráfico 21"</formula>
    </cfRule>
    <cfRule type="expression" dxfId="1306" priority="9528">
      <formula>$Z53="Gráfico 20"</formula>
    </cfRule>
    <cfRule type="expression" dxfId="1305" priority="9529">
      <formula>$Z53="Gráfico 18"</formula>
    </cfRule>
    <cfRule type="expression" dxfId="1304" priority="9530">
      <formula>$Z53="Gráfico 19"</formula>
    </cfRule>
    <cfRule type="expression" dxfId="1303" priority="9531">
      <formula>$Z53="Gráfico 17"</formula>
    </cfRule>
    <cfRule type="expression" dxfId="1302" priority="9532">
      <formula>$Z53="Gráfico 16"</formula>
    </cfRule>
    <cfRule type="expression" dxfId="1301" priority="9533">
      <formula>$Z53="Gráfico 15"</formula>
    </cfRule>
    <cfRule type="expression" dxfId="1300" priority="9534">
      <formula>$Z53="Gráfico 14"</formula>
    </cfRule>
    <cfRule type="expression" dxfId="1299" priority="9535">
      <formula>$Z53="Gráfico 12"</formula>
    </cfRule>
    <cfRule type="expression" dxfId="1298" priority="9536">
      <formula>$Z53="Gráfico 13"</formula>
    </cfRule>
    <cfRule type="expression" dxfId="1297" priority="9537">
      <formula>$Z53="Gráfico 11"</formula>
    </cfRule>
    <cfRule type="expression" dxfId="1296" priority="9538">
      <formula>$Z53="Gráfico 9"</formula>
    </cfRule>
    <cfRule type="expression" dxfId="1295" priority="9539">
      <formula>$Z53="Gráfico 8"</formula>
    </cfRule>
    <cfRule type="expression" dxfId="1294" priority="9540">
      <formula>$Z53="Gráfico 7"</formula>
    </cfRule>
    <cfRule type="expression" dxfId="1293" priority="9541">
      <formula>$Z53="Gráfico 6"</formula>
    </cfRule>
    <cfRule type="expression" dxfId="1292" priority="9542">
      <formula>$Z53="Gráfico 4"</formula>
    </cfRule>
    <cfRule type="expression" dxfId="1291" priority="9543">
      <formula>$Z53="Gráfico 3"</formula>
    </cfRule>
    <cfRule type="expression" dxfId="1290" priority="9544">
      <formula>$Z53="Gráfico 2"</formula>
    </cfRule>
    <cfRule type="expression" dxfId="1289" priority="9545">
      <formula>$Z53="Gráfico 1"</formula>
    </cfRule>
    <cfRule type="expression" dxfId="1288" priority="9546">
      <formula>$Z53="Gráfico 5"</formula>
    </cfRule>
  </conditionalFormatting>
  <conditionalFormatting sqref="S54">
    <cfRule type="expression" dxfId="1287" priority="9473">
      <formula>$Z54="Reporte 2"</formula>
    </cfRule>
    <cfRule type="expression" dxfId="1286" priority="9474">
      <formula>$Z54="Reporte 1"</formula>
    </cfRule>
    <cfRule type="expression" dxfId="1285" priority="9475">
      <formula>$Z54="Informe 10"</formula>
    </cfRule>
    <cfRule type="expression" dxfId="1284" priority="9476">
      <formula>$Z54="Informe 9"</formula>
    </cfRule>
    <cfRule type="expression" dxfId="1283" priority="9477">
      <formula>$Z54="Informe 8"</formula>
    </cfRule>
    <cfRule type="expression" dxfId="1282" priority="9478">
      <formula>$Z54="Informe 7"</formula>
    </cfRule>
    <cfRule type="expression" dxfId="1281" priority="9479">
      <formula>$Z54="Informe 6"</formula>
    </cfRule>
    <cfRule type="expression" dxfId="1280" priority="9480">
      <formula>$Z54="Informe 5"</formula>
    </cfRule>
    <cfRule type="expression" dxfId="1279" priority="9481">
      <formula>$Z54="Informe 4"</formula>
    </cfRule>
    <cfRule type="expression" dxfId="1278" priority="9482">
      <formula>$Z54="Informe 3"</formula>
    </cfRule>
    <cfRule type="expression" dxfId="1277" priority="9483">
      <formula>$Z54="Informe 2"</formula>
    </cfRule>
    <cfRule type="expression" dxfId="1276" priority="9484">
      <formula>$Z54="Informe 1"</formula>
    </cfRule>
    <cfRule type="expression" dxfId="1275" priority="9485">
      <formula>$Z54="Gráfico 10"</formula>
    </cfRule>
    <cfRule type="expression" dxfId="1274" priority="9486">
      <formula>$Z54="Gráfico 25"</formula>
    </cfRule>
    <cfRule type="expression" dxfId="1273" priority="9487">
      <formula>$Z54="Gráfico 24"</formula>
    </cfRule>
    <cfRule type="expression" dxfId="1272" priority="9488">
      <formula>$Z54="Gráfico 23"</formula>
    </cfRule>
    <cfRule type="expression" dxfId="1271" priority="9489">
      <formula>$Z54="Gráfico 22"</formula>
    </cfRule>
    <cfRule type="expression" dxfId="1270" priority="9490">
      <formula>$Z54="Gráfico 21"</formula>
    </cfRule>
    <cfRule type="expression" dxfId="1269" priority="9491">
      <formula>$Z54="Gráfico 20"</formula>
    </cfRule>
    <cfRule type="expression" dxfId="1268" priority="9492">
      <formula>$Z54="Gráfico 18"</formula>
    </cfRule>
    <cfRule type="expression" dxfId="1267" priority="9493">
      <formula>$Z54="Gráfico 19"</formula>
    </cfRule>
    <cfRule type="expression" dxfId="1266" priority="9494">
      <formula>$Z54="Gráfico 17"</formula>
    </cfRule>
    <cfRule type="expression" dxfId="1265" priority="9495">
      <formula>$Z54="Gráfico 16"</formula>
    </cfRule>
    <cfRule type="expression" dxfId="1264" priority="9496">
      <formula>$Z54="Gráfico 15"</formula>
    </cfRule>
    <cfRule type="expression" dxfId="1263" priority="9497">
      <formula>$Z54="Gráfico 14"</formula>
    </cfRule>
    <cfRule type="expression" dxfId="1262" priority="9498">
      <formula>$Z54="Gráfico 12"</formula>
    </cfRule>
    <cfRule type="expression" dxfId="1261" priority="9499">
      <formula>$Z54="Gráfico 13"</formula>
    </cfRule>
    <cfRule type="expression" dxfId="1260" priority="9500">
      <formula>$Z54="Gráfico 11"</formula>
    </cfRule>
    <cfRule type="expression" dxfId="1259" priority="9501">
      <formula>$Z54="Gráfico 9"</formula>
    </cfRule>
    <cfRule type="expression" dxfId="1258" priority="9502">
      <formula>$Z54="Gráfico 8"</formula>
    </cfRule>
    <cfRule type="expression" dxfId="1257" priority="9503">
      <formula>$Z54="Gráfico 7"</formula>
    </cfRule>
    <cfRule type="expression" dxfId="1256" priority="9504">
      <formula>$Z54="Gráfico 6"</formula>
    </cfRule>
    <cfRule type="expression" dxfId="1255" priority="9505">
      <formula>$Z54="Gráfico 4"</formula>
    </cfRule>
    <cfRule type="expression" dxfId="1254" priority="9506">
      <formula>$Z54="Gráfico 3"</formula>
    </cfRule>
    <cfRule type="expression" dxfId="1253" priority="9507">
      <formula>$Z54="Gráfico 2"</formula>
    </cfRule>
    <cfRule type="expression" dxfId="1252" priority="9508">
      <formula>$Z54="Gráfico 1"</formula>
    </cfRule>
    <cfRule type="expression" dxfId="1251" priority="9509">
      <formula>$Z54="Gráfico 5"</formula>
    </cfRule>
  </conditionalFormatting>
  <conditionalFormatting sqref="S56">
    <cfRule type="expression" dxfId="1250" priority="9399">
      <formula>$Z56="Reporte 2"</formula>
    </cfRule>
    <cfRule type="expression" dxfId="1249" priority="9400">
      <formula>$Z56="Reporte 1"</formula>
    </cfRule>
    <cfRule type="expression" dxfId="1248" priority="9401">
      <formula>$Z56="Informe 10"</formula>
    </cfRule>
    <cfRule type="expression" dxfId="1247" priority="9402">
      <formula>$Z56="Informe 9"</formula>
    </cfRule>
    <cfRule type="expression" dxfId="1246" priority="9403">
      <formula>$Z56="Informe 8"</formula>
    </cfRule>
    <cfRule type="expression" dxfId="1245" priority="9404">
      <formula>$Z56="Informe 7"</formula>
    </cfRule>
    <cfRule type="expression" dxfId="1244" priority="9405">
      <formula>$Z56="Informe 6"</formula>
    </cfRule>
    <cfRule type="expression" dxfId="1243" priority="9406">
      <formula>$Z56="Informe 5"</formula>
    </cfRule>
    <cfRule type="expression" dxfId="1242" priority="9407">
      <formula>$Z56="Informe 4"</formula>
    </cfRule>
    <cfRule type="expression" dxfId="1241" priority="9408">
      <formula>$Z56="Informe 3"</formula>
    </cfRule>
    <cfRule type="expression" dxfId="1240" priority="9409">
      <formula>$Z56="Informe 2"</formula>
    </cfRule>
    <cfRule type="expression" dxfId="1239" priority="9410">
      <formula>$Z56="Informe 1"</formula>
    </cfRule>
    <cfRule type="expression" dxfId="1238" priority="9411">
      <formula>$Z56="Gráfico 10"</formula>
    </cfRule>
    <cfRule type="expression" dxfId="1237" priority="9412">
      <formula>$Z56="Gráfico 25"</formula>
    </cfRule>
    <cfRule type="expression" dxfId="1236" priority="9413">
      <formula>$Z56="Gráfico 24"</formula>
    </cfRule>
    <cfRule type="expression" dxfId="1235" priority="9414">
      <formula>$Z56="Gráfico 23"</formula>
    </cfRule>
    <cfRule type="expression" dxfId="1234" priority="9415">
      <formula>$Z56="Gráfico 22"</formula>
    </cfRule>
    <cfRule type="expression" dxfId="1233" priority="9416">
      <formula>$Z56="Gráfico 21"</formula>
    </cfRule>
    <cfRule type="expression" dxfId="1232" priority="9417">
      <formula>$Z56="Gráfico 20"</formula>
    </cfRule>
    <cfRule type="expression" dxfId="1231" priority="9418">
      <formula>$Z56="Gráfico 18"</formula>
    </cfRule>
    <cfRule type="expression" dxfId="1230" priority="9419">
      <formula>$Z56="Gráfico 19"</formula>
    </cfRule>
    <cfRule type="expression" dxfId="1229" priority="9420">
      <formula>$Z56="Gráfico 17"</formula>
    </cfRule>
    <cfRule type="expression" dxfId="1228" priority="9421">
      <formula>$Z56="Gráfico 16"</formula>
    </cfRule>
    <cfRule type="expression" dxfId="1227" priority="9422">
      <formula>$Z56="Gráfico 15"</formula>
    </cfRule>
    <cfRule type="expression" dxfId="1226" priority="9423">
      <formula>$Z56="Gráfico 14"</formula>
    </cfRule>
    <cfRule type="expression" dxfId="1225" priority="9424">
      <formula>$Z56="Gráfico 12"</formula>
    </cfRule>
    <cfRule type="expression" dxfId="1224" priority="9425">
      <formula>$Z56="Gráfico 13"</formula>
    </cfRule>
    <cfRule type="expression" dxfId="1223" priority="9426">
      <formula>$Z56="Gráfico 11"</formula>
    </cfRule>
    <cfRule type="expression" dxfId="1222" priority="9427">
      <formula>$Z56="Gráfico 9"</formula>
    </cfRule>
    <cfRule type="expression" dxfId="1221" priority="9428">
      <formula>$Z56="Gráfico 8"</formula>
    </cfRule>
    <cfRule type="expression" dxfId="1220" priority="9429">
      <formula>$Z56="Gráfico 7"</formula>
    </cfRule>
    <cfRule type="expression" dxfId="1219" priority="9430">
      <formula>$Z56="Gráfico 6"</formula>
    </cfRule>
    <cfRule type="expression" dxfId="1218" priority="9431">
      <formula>$Z56="Gráfico 4"</formula>
    </cfRule>
    <cfRule type="expression" dxfId="1217" priority="9432">
      <formula>$Z56="Gráfico 3"</formula>
    </cfRule>
    <cfRule type="expression" dxfId="1216" priority="9433">
      <formula>$Z56="Gráfico 2"</formula>
    </cfRule>
    <cfRule type="expression" dxfId="1215" priority="9434">
      <formula>$Z56="Gráfico 1"</formula>
    </cfRule>
    <cfRule type="expression" dxfId="1214" priority="9435">
      <formula>$Z56="Gráfico 5"</formula>
    </cfRule>
  </conditionalFormatting>
  <conditionalFormatting sqref="S57">
    <cfRule type="expression" dxfId="1213" priority="9362">
      <formula>$Z57="Reporte 2"</formula>
    </cfRule>
    <cfRule type="expression" dxfId="1212" priority="9363">
      <formula>$Z57="Reporte 1"</formula>
    </cfRule>
    <cfRule type="expression" dxfId="1211" priority="9364">
      <formula>$Z57="Informe 10"</formula>
    </cfRule>
    <cfRule type="expression" dxfId="1210" priority="9365">
      <formula>$Z57="Informe 9"</formula>
    </cfRule>
    <cfRule type="expression" dxfId="1209" priority="9366">
      <formula>$Z57="Informe 8"</formula>
    </cfRule>
    <cfRule type="expression" dxfId="1208" priority="9367">
      <formula>$Z57="Informe 7"</formula>
    </cfRule>
    <cfRule type="expression" dxfId="1207" priority="9368">
      <formula>$Z57="Informe 6"</formula>
    </cfRule>
    <cfRule type="expression" dxfId="1206" priority="9369">
      <formula>$Z57="Informe 5"</formula>
    </cfRule>
    <cfRule type="expression" dxfId="1205" priority="9370">
      <formula>$Z57="Informe 4"</formula>
    </cfRule>
    <cfRule type="expression" dxfId="1204" priority="9371">
      <formula>$Z57="Informe 3"</formula>
    </cfRule>
    <cfRule type="expression" dxfId="1203" priority="9372">
      <formula>$Z57="Informe 2"</formula>
    </cfRule>
    <cfRule type="expression" dxfId="1202" priority="9373">
      <formula>$Z57="Informe 1"</formula>
    </cfRule>
    <cfRule type="expression" dxfId="1201" priority="9374">
      <formula>$Z57="Gráfico 10"</formula>
    </cfRule>
    <cfRule type="expression" dxfId="1200" priority="9375">
      <formula>$Z57="Gráfico 25"</formula>
    </cfRule>
    <cfRule type="expression" dxfId="1199" priority="9376">
      <formula>$Z57="Gráfico 24"</formula>
    </cfRule>
    <cfRule type="expression" dxfId="1198" priority="9377">
      <formula>$Z57="Gráfico 23"</formula>
    </cfRule>
    <cfRule type="expression" dxfId="1197" priority="9378">
      <formula>$Z57="Gráfico 22"</formula>
    </cfRule>
    <cfRule type="expression" dxfId="1196" priority="9379">
      <formula>$Z57="Gráfico 21"</formula>
    </cfRule>
    <cfRule type="expression" dxfId="1195" priority="9380">
      <formula>$Z57="Gráfico 20"</formula>
    </cfRule>
    <cfRule type="expression" dxfId="1194" priority="9381">
      <formula>$Z57="Gráfico 18"</formula>
    </cfRule>
    <cfRule type="expression" dxfId="1193" priority="9382">
      <formula>$Z57="Gráfico 19"</formula>
    </cfRule>
    <cfRule type="expression" dxfId="1192" priority="9383">
      <formula>$Z57="Gráfico 17"</formula>
    </cfRule>
    <cfRule type="expression" dxfId="1191" priority="9384">
      <formula>$Z57="Gráfico 16"</formula>
    </cfRule>
    <cfRule type="expression" dxfId="1190" priority="9385">
      <formula>$Z57="Gráfico 15"</formula>
    </cfRule>
    <cfRule type="expression" dxfId="1189" priority="9386">
      <formula>$Z57="Gráfico 14"</formula>
    </cfRule>
    <cfRule type="expression" dxfId="1188" priority="9387">
      <formula>$Z57="Gráfico 12"</formula>
    </cfRule>
    <cfRule type="expression" dxfId="1187" priority="9388">
      <formula>$Z57="Gráfico 13"</formula>
    </cfRule>
    <cfRule type="expression" dxfId="1186" priority="9389">
      <formula>$Z57="Gráfico 11"</formula>
    </cfRule>
    <cfRule type="expression" dxfId="1185" priority="9390">
      <formula>$Z57="Gráfico 9"</formula>
    </cfRule>
    <cfRule type="expression" dxfId="1184" priority="9391">
      <formula>$Z57="Gráfico 8"</formula>
    </cfRule>
    <cfRule type="expression" dxfId="1183" priority="9392">
      <formula>$Z57="Gráfico 7"</formula>
    </cfRule>
    <cfRule type="expression" dxfId="1182" priority="9393">
      <formula>$Z57="Gráfico 6"</formula>
    </cfRule>
    <cfRule type="expression" dxfId="1181" priority="9394">
      <formula>$Z57="Gráfico 4"</formula>
    </cfRule>
    <cfRule type="expression" dxfId="1180" priority="9395">
      <formula>$Z57="Gráfico 3"</formula>
    </cfRule>
    <cfRule type="expression" dxfId="1179" priority="9396">
      <formula>$Z57="Gráfico 2"</formula>
    </cfRule>
    <cfRule type="expression" dxfId="1178" priority="9397">
      <formula>$Z57="Gráfico 1"</formula>
    </cfRule>
    <cfRule type="expression" dxfId="1177" priority="9398">
      <formula>$Z57="Gráfico 5"</formula>
    </cfRule>
  </conditionalFormatting>
  <conditionalFormatting sqref="S58">
    <cfRule type="expression" dxfId="1176" priority="9325">
      <formula>$Z58="Reporte 2"</formula>
    </cfRule>
    <cfRule type="expression" dxfId="1175" priority="9326">
      <formula>$Z58="Reporte 1"</formula>
    </cfRule>
    <cfRule type="expression" dxfId="1174" priority="9327">
      <formula>$Z58="Informe 10"</formula>
    </cfRule>
    <cfRule type="expression" dxfId="1173" priority="9328">
      <formula>$Z58="Informe 9"</formula>
    </cfRule>
    <cfRule type="expression" dxfId="1172" priority="9329">
      <formula>$Z58="Informe 8"</formula>
    </cfRule>
    <cfRule type="expression" dxfId="1171" priority="9330">
      <formula>$Z58="Informe 7"</formula>
    </cfRule>
    <cfRule type="expression" dxfId="1170" priority="9331">
      <formula>$Z58="Informe 6"</formula>
    </cfRule>
    <cfRule type="expression" dxfId="1169" priority="9332">
      <formula>$Z58="Informe 5"</formula>
    </cfRule>
    <cfRule type="expression" dxfId="1168" priority="9333">
      <formula>$Z58="Informe 4"</formula>
    </cfRule>
    <cfRule type="expression" dxfId="1167" priority="9334">
      <formula>$Z58="Informe 3"</formula>
    </cfRule>
    <cfRule type="expression" dxfId="1166" priority="9335">
      <formula>$Z58="Informe 2"</formula>
    </cfRule>
    <cfRule type="expression" dxfId="1165" priority="9336">
      <formula>$Z58="Informe 1"</formula>
    </cfRule>
    <cfRule type="expression" dxfId="1164" priority="9337">
      <formula>$Z58="Gráfico 10"</formula>
    </cfRule>
    <cfRule type="expression" dxfId="1163" priority="9338">
      <formula>$Z58="Gráfico 25"</formula>
    </cfRule>
    <cfRule type="expression" dxfId="1162" priority="9339">
      <formula>$Z58="Gráfico 24"</formula>
    </cfRule>
    <cfRule type="expression" dxfId="1161" priority="9340">
      <formula>$Z58="Gráfico 23"</formula>
    </cfRule>
    <cfRule type="expression" dxfId="1160" priority="9341">
      <formula>$Z58="Gráfico 22"</formula>
    </cfRule>
    <cfRule type="expression" dxfId="1159" priority="9342">
      <formula>$Z58="Gráfico 21"</formula>
    </cfRule>
    <cfRule type="expression" dxfId="1158" priority="9343">
      <formula>$Z58="Gráfico 20"</formula>
    </cfRule>
    <cfRule type="expression" dxfId="1157" priority="9344">
      <formula>$Z58="Gráfico 18"</formula>
    </cfRule>
    <cfRule type="expression" dxfId="1156" priority="9345">
      <formula>$Z58="Gráfico 19"</formula>
    </cfRule>
    <cfRule type="expression" dxfId="1155" priority="9346">
      <formula>$Z58="Gráfico 17"</formula>
    </cfRule>
    <cfRule type="expression" dxfId="1154" priority="9347">
      <formula>$Z58="Gráfico 16"</formula>
    </cfRule>
    <cfRule type="expression" dxfId="1153" priority="9348">
      <formula>$Z58="Gráfico 15"</formula>
    </cfRule>
    <cfRule type="expression" dxfId="1152" priority="9349">
      <formula>$Z58="Gráfico 14"</formula>
    </cfRule>
    <cfRule type="expression" dxfId="1151" priority="9350">
      <formula>$Z58="Gráfico 12"</formula>
    </cfRule>
    <cfRule type="expression" dxfId="1150" priority="9351">
      <formula>$Z58="Gráfico 13"</formula>
    </cfRule>
    <cfRule type="expression" dxfId="1149" priority="9352">
      <formula>$Z58="Gráfico 11"</formula>
    </cfRule>
    <cfRule type="expression" dxfId="1148" priority="9353">
      <formula>$Z58="Gráfico 9"</formula>
    </cfRule>
    <cfRule type="expression" dxfId="1147" priority="9354">
      <formula>$Z58="Gráfico 8"</formula>
    </cfRule>
    <cfRule type="expression" dxfId="1146" priority="9355">
      <formula>$Z58="Gráfico 7"</formula>
    </cfRule>
    <cfRule type="expression" dxfId="1145" priority="9356">
      <formula>$Z58="Gráfico 6"</formula>
    </cfRule>
    <cfRule type="expression" dxfId="1144" priority="9357">
      <formula>$Z58="Gráfico 4"</formula>
    </cfRule>
    <cfRule type="expression" dxfId="1143" priority="9358">
      <formula>$Z58="Gráfico 3"</formula>
    </cfRule>
    <cfRule type="expression" dxfId="1142" priority="9359">
      <formula>$Z58="Gráfico 2"</formula>
    </cfRule>
    <cfRule type="expression" dxfId="1141" priority="9360">
      <formula>$Z58="Gráfico 1"</formula>
    </cfRule>
    <cfRule type="expression" dxfId="1140" priority="9361">
      <formula>$Z58="Gráfico 5"</formula>
    </cfRule>
  </conditionalFormatting>
  <conditionalFormatting sqref="S59">
    <cfRule type="expression" dxfId="1139" priority="9288">
      <formula>$Z59="Reporte 2"</formula>
    </cfRule>
    <cfRule type="expression" dxfId="1138" priority="9289">
      <formula>$Z59="Reporte 1"</formula>
    </cfRule>
    <cfRule type="expression" dxfId="1137" priority="9290">
      <formula>$Z59="Informe 10"</formula>
    </cfRule>
    <cfRule type="expression" dxfId="1136" priority="9291">
      <formula>$Z59="Informe 9"</formula>
    </cfRule>
    <cfRule type="expression" dxfId="1135" priority="9292">
      <formula>$Z59="Informe 8"</formula>
    </cfRule>
    <cfRule type="expression" dxfId="1134" priority="9293">
      <formula>$Z59="Informe 7"</formula>
    </cfRule>
    <cfRule type="expression" dxfId="1133" priority="9294">
      <formula>$Z59="Informe 6"</formula>
    </cfRule>
    <cfRule type="expression" dxfId="1132" priority="9295">
      <formula>$Z59="Informe 5"</formula>
    </cfRule>
    <cfRule type="expression" dxfId="1131" priority="9296">
      <formula>$Z59="Informe 4"</formula>
    </cfRule>
    <cfRule type="expression" dxfId="1130" priority="9297">
      <formula>$Z59="Informe 3"</formula>
    </cfRule>
    <cfRule type="expression" dxfId="1129" priority="9298">
      <formula>$Z59="Informe 2"</formula>
    </cfRule>
    <cfRule type="expression" dxfId="1128" priority="9299">
      <formula>$Z59="Informe 1"</formula>
    </cfRule>
    <cfRule type="expression" dxfId="1127" priority="9300">
      <formula>$Z59="Gráfico 10"</formula>
    </cfRule>
    <cfRule type="expression" dxfId="1126" priority="9301">
      <formula>$Z59="Gráfico 25"</formula>
    </cfRule>
    <cfRule type="expression" dxfId="1125" priority="9302">
      <formula>$Z59="Gráfico 24"</formula>
    </cfRule>
    <cfRule type="expression" dxfId="1124" priority="9303">
      <formula>$Z59="Gráfico 23"</formula>
    </cfRule>
    <cfRule type="expression" dxfId="1123" priority="9304">
      <formula>$Z59="Gráfico 22"</formula>
    </cfRule>
    <cfRule type="expression" dxfId="1122" priority="9305">
      <formula>$Z59="Gráfico 21"</formula>
    </cfRule>
    <cfRule type="expression" dxfId="1121" priority="9306">
      <formula>$Z59="Gráfico 20"</formula>
    </cfRule>
    <cfRule type="expression" dxfId="1120" priority="9307">
      <formula>$Z59="Gráfico 18"</formula>
    </cfRule>
    <cfRule type="expression" dxfId="1119" priority="9308">
      <formula>$Z59="Gráfico 19"</formula>
    </cfRule>
    <cfRule type="expression" dxfId="1118" priority="9309">
      <formula>$Z59="Gráfico 17"</formula>
    </cfRule>
    <cfRule type="expression" dxfId="1117" priority="9310">
      <formula>$Z59="Gráfico 16"</formula>
    </cfRule>
    <cfRule type="expression" dxfId="1116" priority="9311">
      <formula>$Z59="Gráfico 15"</formula>
    </cfRule>
    <cfRule type="expression" dxfId="1115" priority="9312">
      <formula>$Z59="Gráfico 14"</formula>
    </cfRule>
    <cfRule type="expression" dxfId="1114" priority="9313">
      <formula>$Z59="Gráfico 12"</formula>
    </cfRule>
    <cfRule type="expression" dxfId="1113" priority="9314">
      <formula>$Z59="Gráfico 13"</formula>
    </cfRule>
    <cfRule type="expression" dxfId="1112" priority="9315">
      <formula>$Z59="Gráfico 11"</formula>
    </cfRule>
    <cfRule type="expression" dxfId="1111" priority="9316">
      <formula>$Z59="Gráfico 9"</formula>
    </cfRule>
    <cfRule type="expression" dxfId="1110" priority="9317">
      <formula>$Z59="Gráfico 8"</formula>
    </cfRule>
    <cfRule type="expression" dxfId="1109" priority="9318">
      <formula>$Z59="Gráfico 7"</formula>
    </cfRule>
    <cfRule type="expression" dxfId="1108" priority="9319">
      <formula>$Z59="Gráfico 6"</formula>
    </cfRule>
    <cfRule type="expression" dxfId="1107" priority="9320">
      <formula>$Z59="Gráfico 4"</formula>
    </cfRule>
    <cfRule type="expression" dxfId="1106" priority="9321">
      <formula>$Z59="Gráfico 3"</formula>
    </cfRule>
    <cfRule type="expression" dxfId="1105" priority="9322">
      <formula>$Z59="Gráfico 2"</formula>
    </cfRule>
    <cfRule type="expression" dxfId="1104" priority="9323">
      <formula>$Z59="Gráfico 1"</formula>
    </cfRule>
    <cfRule type="expression" dxfId="1103" priority="9324">
      <formula>$Z59="Gráfico 5"</formula>
    </cfRule>
  </conditionalFormatting>
  <conditionalFormatting sqref="S55">
    <cfRule type="expression" dxfId="1102" priority="9140">
      <formula>$Z55="Reporte 2"</formula>
    </cfRule>
    <cfRule type="expression" dxfId="1101" priority="9141">
      <formula>$Z55="Reporte 1"</formula>
    </cfRule>
    <cfRule type="expression" dxfId="1100" priority="9142">
      <formula>$Z55="Informe 10"</formula>
    </cfRule>
    <cfRule type="expression" dxfId="1099" priority="9143">
      <formula>$Z55="Informe 9"</formula>
    </cfRule>
    <cfRule type="expression" dxfId="1098" priority="9144">
      <formula>$Z55="Informe 8"</formula>
    </cfRule>
    <cfRule type="expression" dxfId="1097" priority="9145">
      <formula>$Z55="Informe 7"</formula>
    </cfRule>
    <cfRule type="expression" dxfId="1096" priority="9146">
      <formula>$Z55="Informe 6"</formula>
    </cfRule>
    <cfRule type="expression" dxfId="1095" priority="9147">
      <formula>$Z55="Informe 5"</formula>
    </cfRule>
    <cfRule type="expression" dxfId="1094" priority="9148">
      <formula>$Z55="Informe 4"</formula>
    </cfRule>
    <cfRule type="expression" dxfId="1093" priority="9149">
      <formula>$Z55="Informe 3"</formula>
    </cfRule>
    <cfRule type="expression" dxfId="1092" priority="9150">
      <formula>$Z55="Informe 2"</formula>
    </cfRule>
    <cfRule type="expression" dxfId="1091" priority="9151">
      <formula>$Z55="Informe 1"</formula>
    </cfRule>
    <cfRule type="expression" dxfId="1090" priority="9152">
      <formula>$Z55="Gráfico 10"</formula>
    </cfRule>
    <cfRule type="expression" dxfId="1089" priority="9153">
      <formula>$Z55="Gráfico 25"</formula>
    </cfRule>
    <cfRule type="expression" dxfId="1088" priority="9154">
      <formula>$Z55="Gráfico 24"</formula>
    </cfRule>
    <cfRule type="expression" dxfId="1087" priority="9155">
      <formula>$Z55="Gráfico 23"</formula>
    </cfRule>
    <cfRule type="expression" dxfId="1086" priority="9156">
      <formula>$Z55="Gráfico 22"</formula>
    </cfRule>
    <cfRule type="expression" dxfId="1085" priority="9157">
      <formula>$Z55="Gráfico 21"</formula>
    </cfRule>
    <cfRule type="expression" dxfId="1084" priority="9158">
      <formula>$Z55="Gráfico 20"</formula>
    </cfRule>
    <cfRule type="expression" dxfId="1083" priority="9159">
      <formula>$Z55="Gráfico 18"</formula>
    </cfRule>
    <cfRule type="expression" dxfId="1082" priority="9160">
      <formula>$Z55="Gráfico 19"</formula>
    </cfRule>
    <cfRule type="expression" dxfId="1081" priority="9161">
      <formula>$Z55="Gráfico 17"</formula>
    </cfRule>
    <cfRule type="expression" dxfId="1080" priority="9162">
      <formula>$Z55="Gráfico 16"</formula>
    </cfRule>
    <cfRule type="expression" dxfId="1079" priority="9163">
      <formula>$Z55="Gráfico 15"</formula>
    </cfRule>
    <cfRule type="expression" dxfId="1078" priority="9164">
      <formula>$Z55="Gráfico 14"</formula>
    </cfRule>
    <cfRule type="expression" dxfId="1077" priority="9165">
      <formula>$Z55="Gráfico 12"</formula>
    </cfRule>
    <cfRule type="expression" dxfId="1076" priority="9166">
      <formula>$Z55="Gráfico 13"</formula>
    </cfRule>
    <cfRule type="expression" dxfId="1075" priority="9167">
      <formula>$Z55="Gráfico 11"</formula>
    </cfRule>
    <cfRule type="expression" dxfId="1074" priority="9168">
      <formula>$Z55="Gráfico 9"</formula>
    </cfRule>
    <cfRule type="expression" dxfId="1073" priority="9169">
      <formula>$Z55="Gráfico 8"</formula>
    </cfRule>
    <cfRule type="expression" dxfId="1072" priority="9170">
      <formula>$Z55="Gráfico 7"</formula>
    </cfRule>
    <cfRule type="expression" dxfId="1071" priority="9171">
      <formula>$Z55="Gráfico 6"</formula>
    </cfRule>
    <cfRule type="expression" dxfId="1070" priority="9172">
      <formula>$Z55="Gráfico 4"</formula>
    </cfRule>
    <cfRule type="expression" dxfId="1069" priority="9173">
      <formula>$Z55="Gráfico 3"</formula>
    </cfRule>
    <cfRule type="expression" dxfId="1068" priority="9174">
      <formula>$Z55="Gráfico 2"</formula>
    </cfRule>
    <cfRule type="expression" dxfId="1067" priority="9175">
      <formula>$Z55="Gráfico 1"</formula>
    </cfRule>
    <cfRule type="expression" dxfId="1066" priority="9176">
      <formula>$Z55="Gráfico 5"</formula>
    </cfRule>
  </conditionalFormatting>
  <conditionalFormatting sqref="S49">
    <cfRule type="expression" dxfId="1065" priority="9103">
      <formula>$Z49="Reporte 2"</formula>
    </cfRule>
    <cfRule type="expression" dxfId="1064" priority="9104">
      <formula>$Z49="Reporte 1"</formula>
    </cfRule>
    <cfRule type="expression" dxfId="1063" priority="9105">
      <formula>$Z49="Informe 10"</formula>
    </cfRule>
    <cfRule type="expression" dxfId="1062" priority="9106">
      <formula>$Z49="Informe 9"</formula>
    </cfRule>
    <cfRule type="expression" dxfId="1061" priority="9107">
      <formula>$Z49="Informe 8"</formula>
    </cfRule>
    <cfRule type="expression" dxfId="1060" priority="9108">
      <formula>$Z49="Informe 7"</formula>
    </cfRule>
    <cfRule type="expression" dxfId="1059" priority="9109">
      <formula>$Z49="Informe 6"</formula>
    </cfRule>
    <cfRule type="expression" dxfId="1058" priority="9110">
      <formula>$Z49="Informe 5"</formula>
    </cfRule>
    <cfRule type="expression" dxfId="1057" priority="9111">
      <formula>$Z49="Informe 4"</formula>
    </cfRule>
    <cfRule type="expression" dxfId="1056" priority="9112">
      <formula>$Z49="Informe 3"</formula>
    </cfRule>
    <cfRule type="expression" dxfId="1055" priority="9113">
      <formula>$Z49="Informe 2"</formula>
    </cfRule>
    <cfRule type="expression" dxfId="1054" priority="9114">
      <formula>$Z49="Informe 1"</formula>
    </cfRule>
    <cfRule type="expression" dxfId="1053" priority="9115">
      <formula>$Z49="Gráfico 10"</formula>
    </cfRule>
    <cfRule type="expression" dxfId="1052" priority="9116">
      <formula>$Z49="Gráfico 25"</formula>
    </cfRule>
    <cfRule type="expression" dxfId="1051" priority="9117">
      <formula>$Z49="Gráfico 24"</formula>
    </cfRule>
    <cfRule type="expression" dxfId="1050" priority="9118">
      <formula>$Z49="Gráfico 23"</formula>
    </cfRule>
    <cfRule type="expression" dxfId="1049" priority="9119">
      <formula>$Z49="Gráfico 22"</formula>
    </cfRule>
    <cfRule type="expression" dxfId="1048" priority="9120">
      <formula>$Z49="Gráfico 21"</formula>
    </cfRule>
    <cfRule type="expression" dxfId="1047" priority="9121">
      <formula>$Z49="Gráfico 20"</formula>
    </cfRule>
    <cfRule type="expression" dxfId="1046" priority="9122">
      <formula>$Z49="Gráfico 18"</formula>
    </cfRule>
    <cfRule type="expression" dxfId="1045" priority="9123">
      <formula>$Z49="Gráfico 19"</formula>
    </cfRule>
    <cfRule type="expression" dxfId="1044" priority="9124">
      <formula>$Z49="Gráfico 17"</formula>
    </cfRule>
    <cfRule type="expression" dxfId="1043" priority="9125">
      <formula>$Z49="Gráfico 16"</formula>
    </cfRule>
    <cfRule type="expression" dxfId="1042" priority="9126">
      <formula>$Z49="Gráfico 15"</formula>
    </cfRule>
    <cfRule type="expression" dxfId="1041" priority="9127">
      <formula>$Z49="Gráfico 14"</formula>
    </cfRule>
    <cfRule type="expression" dxfId="1040" priority="9128">
      <formula>$Z49="Gráfico 12"</formula>
    </cfRule>
    <cfRule type="expression" dxfId="1039" priority="9129">
      <formula>$Z49="Gráfico 13"</formula>
    </cfRule>
    <cfRule type="expression" dxfId="1038" priority="9130">
      <formula>$Z49="Gráfico 11"</formula>
    </cfRule>
    <cfRule type="expression" dxfId="1037" priority="9131">
      <formula>$Z49="Gráfico 9"</formula>
    </cfRule>
    <cfRule type="expression" dxfId="1036" priority="9132">
      <formula>$Z49="Gráfico 8"</formula>
    </cfRule>
    <cfRule type="expression" dxfId="1035" priority="9133">
      <formula>$Z49="Gráfico 7"</formula>
    </cfRule>
    <cfRule type="expression" dxfId="1034" priority="9134">
      <formula>$Z49="Gráfico 6"</formula>
    </cfRule>
    <cfRule type="expression" dxfId="1033" priority="9135">
      <formula>$Z49="Gráfico 4"</formula>
    </cfRule>
    <cfRule type="expression" dxfId="1032" priority="9136">
      <formula>$Z49="Gráfico 3"</formula>
    </cfRule>
    <cfRule type="expression" dxfId="1031" priority="9137">
      <formula>$Z49="Gráfico 2"</formula>
    </cfRule>
    <cfRule type="expression" dxfId="1030" priority="9138">
      <formula>$Z49="Gráfico 1"</formula>
    </cfRule>
    <cfRule type="expression" dxfId="1029" priority="9139">
      <formula>$Z49="Gráfico 5"</formula>
    </cfRule>
  </conditionalFormatting>
  <conditionalFormatting sqref="S60">
    <cfRule type="expression" dxfId="1028" priority="9066">
      <formula>$Z60="Reporte 2"</formula>
    </cfRule>
    <cfRule type="expression" dxfId="1027" priority="9067">
      <formula>$Z60="Reporte 1"</formula>
    </cfRule>
    <cfRule type="expression" dxfId="1026" priority="9068">
      <formula>$Z60="Informe 10"</formula>
    </cfRule>
    <cfRule type="expression" dxfId="1025" priority="9069">
      <formula>$Z60="Informe 9"</formula>
    </cfRule>
    <cfRule type="expression" dxfId="1024" priority="9070">
      <formula>$Z60="Informe 8"</formula>
    </cfRule>
    <cfRule type="expression" dxfId="1023" priority="9071">
      <formula>$Z60="Informe 7"</formula>
    </cfRule>
    <cfRule type="expression" dxfId="1022" priority="9072">
      <formula>$Z60="Informe 6"</formula>
    </cfRule>
    <cfRule type="expression" dxfId="1021" priority="9073">
      <formula>$Z60="Informe 5"</formula>
    </cfRule>
    <cfRule type="expression" dxfId="1020" priority="9074">
      <formula>$Z60="Informe 4"</formula>
    </cfRule>
    <cfRule type="expression" dxfId="1019" priority="9075">
      <formula>$Z60="Informe 3"</formula>
    </cfRule>
    <cfRule type="expression" dxfId="1018" priority="9076">
      <formula>$Z60="Informe 2"</formula>
    </cfRule>
    <cfRule type="expression" dxfId="1017" priority="9077">
      <formula>$Z60="Informe 1"</formula>
    </cfRule>
    <cfRule type="expression" dxfId="1016" priority="9078">
      <formula>$Z60="Gráfico 10"</formula>
    </cfRule>
    <cfRule type="expression" dxfId="1015" priority="9079">
      <formula>$Z60="Gráfico 25"</formula>
    </cfRule>
    <cfRule type="expression" dxfId="1014" priority="9080">
      <formula>$Z60="Gráfico 24"</formula>
    </cfRule>
    <cfRule type="expression" dxfId="1013" priority="9081">
      <formula>$Z60="Gráfico 23"</formula>
    </cfRule>
    <cfRule type="expression" dxfId="1012" priority="9082">
      <formula>$Z60="Gráfico 22"</formula>
    </cfRule>
    <cfRule type="expression" dxfId="1011" priority="9083">
      <formula>$Z60="Gráfico 21"</formula>
    </cfRule>
    <cfRule type="expression" dxfId="1010" priority="9084">
      <formula>$Z60="Gráfico 20"</formula>
    </cfRule>
    <cfRule type="expression" dxfId="1009" priority="9085">
      <formula>$Z60="Gráfico 18"</formula>
    </cfRule>
    <cfRule type="expression" dxfId="1008" priority="9086">
      <formula>$Z60="Gráfico 19"</formula>
    </cfRule>
    <cfRule type="expression" dxfId="1007" priority="9087">
      <formula>$Z60="Gráfico 17"</formula>
    </cfRule>
    <cfRule type="expression" dxfId="1006" priority="9088">
      <formula>$Z60="Gráfico 16"</formula>
    </cfRule>
    <cfRule type="expression" dxfId="1005" priority="9089">
      <formula>$Z60="Gráfico 15"</formula>
    </cfRule>
    <cfRule type="expression" dxfId="1004" priority="9090">
      <formula>$Z60="Gráfico 14"</formula>
    </cfRule>
    <cfRule type="expression" dxfId="1003" priority="9091">
      <formula>$Z60="Gráfico 12"</formula>
    </cfRule>
    <cfRule type="expression" dxfId="1002" priority="9092">
      <formula>$Z60="Gráfico 13"</formula>
    </cfRule>
    <cfRule type="expression" dxfId="1001" priority="9093">
      <formula>$Z60="Gráfico 11"</formula>
    </cfRule>
    <cfRule type="expression" dxfId="1000" priority="9094">
      <formula>$Z60="Gráfico 9"</formula>
    </cfRule>
    <cfRule type="expression" dxfId="999" priority="9095">
      <formula>$Z60="Gráfico 8"</formula>
    </cfRule>
    <cfRule type="expression" dxfId="998" priority="9096">
      <formula>$Z60="Gráfico 7"</formula>
    </cfRule>
    <cfRule type="expression" dxfId="997" priority="9097">
      <formula>$Z60="Gráfico 6"</formula>
    </cfRule>
    <cfRule type="expression" dxfId="996" priority="9098">
      <formula>$Z60="Gráfico 4"</formula>
    </cfRule>
    <cfRule type="expression" dxfId="995" priority="9099">
      <formula>$Z60="Gráfico 3"</formula>
    </cfRule>
    <cfRule type="expression" dxfId="994" priority="9100">
      <formula>$Z60="Gráfico 2"</formula>
    </cfRule>
    <cfRule type="expression" dxfId="993" priority="9101">
      <formula>$Z60="Gráfico 1"</formula>
    </cfRule>
    <cfRule type="expression" dxfId="992" priority="9102">
      <formula>$Z60="Gráfico 5"</formula>
    </cfRule>
  </conditionalFormatting>
  <conditionalFormatting sqref="S61">
    <cfRule type="expression" dxfId="991" priority="9029">
      <formula>$Z61="Reporte 2"</formula>
    </cfRule>
    <cfRule type="expression" dxfId="990" priority="9030">
      <formula>$Z61="Reporte 1"</formula>
    </cfRule>
    <cfRule type="expression" dxfId="989" priority="9031">
      <formula>$Z61="Informe 10"</formula>
    </cfRule>
    <cfRule type="expression" dxfId="988" priority="9032">
      <formula>$Z61="Informe 9"</formula>
    </cfRule>
    <cfRule type="expression" dxfId="987" priority="9033">
      <formula>$Z61="Informe 8"</formula>
    </cfRule>
    <cfRule type="expression" dxfId="986" priority="9034">
      <formula>$Z61="Informe 7"</formula>
    </cfRule>
    <cfRule type="expression" dxfId="985" priority="9035">
      <formula>$Z61="Informe 6"</formula>
    </cfRule>
    <cfRule type="expression" dxfId="984" priority="9036">
      <formula>$Z61="Informe 5"</formula>
    </cfRule>
    <cfRule type="expression" dxfId="983" priority="9037">
      <formula>$Z61="Informe 4"</formula>
    </cfRule>
    <cfRule type="expression" dxfId="982" priority="9038">
      <formula>$Z61="Informe 3"</formula>
    </cfRule>
    <cfRule type="expression" dxfId="981" priority="9039">
      <formula>$Z61="Informe 2"</formula>
    </cfRule>
    <cfRule type="expression" dxfId="980" priority="9040">
      <formula>$Z61="Informe 1"</formula>
    </cfRule>
    <cfRule type="expression" dxfId="979" priority="9041">
      <formula>$Z61="Gráfico 10"</formula>
    </cfRule>
    <cfRule type="expression" dxfId="978" priority="9042">
      <formula>$Z61="Gráfico 25"</formula>
    </cfRule>
    <cfRule type="expression" dxfId="977" priority="9043">
      <formula>$Z61="Gráfico 24"</formula>
    </cfRule>
    <cfRule type="expression" dxfId="976" priority="9044">
      <formula>$Z61="Gráfico 23"</formula>
    </cfRule>
    <cfRule type="expression" dxfId="975" priority="9045">
      <formula>$Z61="Gráfico 22"</formula>
    </cfRule>
    <cfRule type="expression" dxfId="974" priority="9046">
      <formula>$Z61="Gráfico 21"</formula>
    </cfRule>
    <cfRule type="expression" dxfId="973" priority="9047">
      <formula>$Z61="Gráfico 20"</formula>
    </cfRule>
    <cfRule type="expression" dxfId="972" priority="9048">
      <formula>$Z61="Gráfico 18"</formula>
    </cfRule>
    <cfRule type="expression" dxfId="971" priority="9049">
      <formula>$Z61="Gráfico 19"</formula>
    </cfRule>
    <cfRule type="expression" dxfId="970" priority="9050">
      <formula>$Z61="Gráfico 17"</formula>
    </cfRule>
    <cfRule type="expression" dxfId="969" priority="9051">
      <formula>$Z61="Gráfico 16"</formula>
    </cfRule>
    <cfRule type="expression" dxfId="968" priority="9052">
      <formula>$Z61="Gráfico 15"</formula>
    </cfRule>
    <cfRule type="expression" dxfId="967" priority="9053">
      <formula>$Z61="Gráfico 14"</formula>
    </cfRule>
    <cfRule type="expression" dxfId="966" priority="9054">
      <formula>$Z61="Gráfico 12"</formula>
    </cfRule>
    <cfRule type="expression" dxfId="965" priority="9055">
      <formula>$Z61="Gráfico 13"</formula>
    </cfRule>
    <cfRule type="expression" dxfId="964" priority="9056">
      <formula>$Z61="Gráfico 11"</formula>
    </cfRule>
    <cfRule type="expression" dxfId="963" priority="9057">
      <formula>$Z61="Gráfico 9"</formula>
    </cfRule>
    <cfRule type="expression" dxfId="962" priority="9058">
      <formula>$Z61="Gráfico 8"</formula>
    </cfRule>
    <cfRule type="expression" dxfId="961" priority="9059">
      <formula>$Z61="Gráfico 7"</formula>
    </cfRule>
    <cfRule type="expression" dxfId="960" priority="9060">
      <formula>$Z61="Gráfico 6"</formula>
    </cfRule>
    <cfRule type="expression" dxfId="959" priority="9061">
      <formula>$Z61="Gráfico 4"</formula>
    </cfRule>
    <cfRule type="expression" dxfId="958" priority="9062">
      <formula>$Z61="Gráfico 3"</formula>
    </cfRule>
    <cfRule type="expression" dxfId="957" priority="9063">
      <formula>$Z61="Gráfico 2"</formula>
    </cfRule>
    <cfRule type="expression" dxfId="956" priority="9064">
      <formula>$Z61="Gráfico 1"</formula>
    </cfRule>
    <cfRule type="expression" dxfId="955" priority="9065">
      <formula>$Z61="Gráfico 5"</formula>
    </cfRule>
  </conditionalFormatting>
  <conditionalFormatting sqref="S62">
    <cfRule type="expression" dxfId="954" priority="8955">
      <formula>$Z62="Reporte 2"</formula>
    </cfRule>
    <cfRule type="expression" dxfId="953" priority="8956">
      <formula>$Z62="Reporte 1"</formula>
    </cfRule>
    <cfRule type="expression" dxfId="952" priority="8957">
      <formula>$Z62="Informe 10"</formula>
    </cfRule>
    <cfRule type="expression" dxfId="951" priority="8958">
      <formula>$Z62="Informe 9"</formula>
    </cfRule>
    <cfRule type="expression" dxfId="950" priority="8959">
      <formula>$Z62="Informe 8"</formula>
    </cfRule>
    <cfRule type="expression" dxfId="949" priority="8960">
      <formula>$Z62="Informe 7"</formula>
    </cfRule>
    <cfRule type="expression" dxfId="948" priority="8961">
      <formula>$Z62="Informe 6"</formula>
    </cfRule>
    <cfRule type="expression" dxfId="947" priority="8962">
      <formula>$Z62="Informe 5"</formula>
    </cfRule>
    <cfRule type="expression" dxfId="946" priority="8963">
      <formula>$Z62="Informe 4"</formula>
    </cfRule>
    <cfRule type="expression" dxfId="945" priority="8964">
      <formula>$Z62="Informe 3"</formula>
    </cfRule>
    <cfRule type="expression" dxfId="944" priority="8965">
      <formula>$Z62="Informe 2"</formula>
    </cfRule>
    <cfRule type="expression" dxfId="943" priority="8966">
      <formula>$Z62="Informe 1"</formula>
    </cfRule>
    <cfRule type="expression" dxfId="942" priority="8967">
      <formula>$Z62="Gráfico 10"</formula>
    </cfRule>
    <cfRule type="expression" dxfId="941" priority="8968">
      <formula>$Z62="Gráfico 25"</formula>
    </cfRule>
    <cfRule type="expression" dxfId="940" priority="8969">
      <formula>$Z62="Gráfico 24"</formula>
    </cfRule>
    <cfRule type="expression" dxfId="939" priority="8970">
      <formula>$Z62="Gráfico 23"</formula>
    </cfRule>
    <cfRule type="expression" dxfId="938" priority="8971">
      <formula>$Z62="Gráfico 22"</formula>
    </cfRule>
    <cfRule type="expression" dxfId="937" priority="8972">
      <formula>$Z62="Gráfico 21"</formula>
    </cfRule>
    <cfRule type="expression" dxfId="936" priority="8973">
      <formula>$Z62="Gráfico 20"</formula>
    </cfRule>
    <cfRule type="expression" dxfId="935" priority="8974">
      <formula>$Z62="Gráfico 18"</formula>
    </cfRule>
    <cfRule type="expression" dxfId="934" priority="8975">
      <formula>$Z62="Gráfico 19"</formula>
    </cfRule>
    <cfRule type="expression" dxfId="933" priority="8976">
      <formula>$Z62="Gráfico 17"</formula>
    </cfRule>
    <cfRule type="expression" dxfId="932" priority="8977">
      <formula>$Z62="Gráfico 16"</formula>
    </cfRule>
    <cfRule type="expression" dxfId="931" priority="8978">
      <formula>$Z62="Gráfico 15"</formula>
    </cfRule>
    <cfRule type="expression" dxfId="930" priority="8979">
      <formula>$Z62="Gráfico 14"</formula>
    </cfRule>
    <cfRule type="expression" dxfId="929" priority="8980">
      <formula>$Z62="Gráfico 12"</formula>
    </cfRule>
    <cfRule type="expression" dxfId="928" priority="8981">
      <formula>$Z62="Gráfico 13"</formula>
    </cfRule>
    <cfRule type="expression" dxfId="927" priority="8982">
      <formula>$Z62="Gráfico 11"</formula>
    </cfRule>
    <cfRule type="expression" dxfId="926" priority="8983">
      <formula>$Z62="Gráfico 9"</formula>
    </cfRule>
    <cfRule type="expression" dxfId="925" priority="8984">
      <formula>$Z62="Gráfico 8"</formula>
    </cfRule>
    <cfRule type="expression" dxfId="924" priority="8985">
      <formula>$Z62="Gráfico 7"</formula>
    </cfRule>
    <cfRule type="expression" dxfId="923" priority="8986">
      <formula>$Z62="Gráfico 6"</formula>
    </cfRule>
    <cfRule type="expression" dxfId="922" priority="8987">
      <formula>$Z62="Gráfico 4"</formula>
    </cfRule>
    <cfRule type="expression" dxfId="921" priority="8988">
      <formula>$Z62="Gráfico 3"</formula>
    </cfRule>
    <cfRule type="expression" dxfId="920" priority="8989">
      <formula>$Z62="Gráfico 2"</formula>
    </cfRule>
    <cfRule type="expression" dxfId="919" priority="8990">
      <formula>$Z62="Gráfico 1"</formula>
    </cfRule>
    <cfRule type="expression" dxfId="918" priority="8991">
      <formula>$Z62="Gráfico 5"</formula>
    </cfRule>
  </conditionalFormatting>
  <conditionalFormatting sqref="S63">
    <cfRule type="expression" dxfId="917" priority="8881">
      <formula>$Z63="Reporte 2"</formula>
    </cfRule>
    <cfRule type="expression" dxfId="916" priority="8882">
      <formula>$Z63="Reporte 1"</formula>
    </cfRule>
    <cfRule type="expression" dxfId="915" priority="8883">
      <formula>$Z63="Informe 10"</formula>
    </cfRule>
    <cfRule type="expression" dxfId="914" priority="8884">
      <formula>$Z63="Informe 9"</formula>
    </cfRule>
    <cfRule type="expression" dxfId="913" priority="8885">
      <formula>$Z63="Informe 8"</formula>
    </cfRule>
    <cfRule type="expression" dxfId="912" priority="8886">
      <formula>$Z63="Informe 7"</formula>
    </cfRule>
    <cfRule type="expression" dxfId="911" priority="8887">
      <formula>$Z63="Informe 6"</formula>
    </cfRule>
    <cfRule type="expression" dxfId="910" priority="8888">
      <formula>$Z63="Informe 5"</formula>
    </cfRule>
    <cfRule type="expression" dxfId="909" priority="8889">
      <formula>$Z63="Informe 4"</formula>
    </cfRule>
    <cfRule type="expression" dxfId="908" priority="8890">
      <formula>$Z63="Informe 3"</formula>
    </cfRule>
    <cfRule type="expression" dxfId="907" priority="8891">
      <formula>$Z63="Informe 2"</formula>
    </cfRule>
    <cfRule type="expression" dxfId="906" priority="8892">
      <formula>$Z63="Informe 1"</formula>
    </cfRule>
    <cfRule type="expression" dxfId="905" priority="8893">
      <formula>$Z63="Gráfico 10"</formula>
    </cfRule>
    <cfRule type="expression" dxfId="904" priority="8894">
      <formula>$Z63="Gráfico 25"</formula>
    </cfRule>
    <cfRule type="expression" dxfId="903" priority="8895">
      <formula>$Z63="Gráfico 24"</formula>
    </cfRule>
    <cfRule type="expression" dxfId="902" priority="8896">
      <formula>$Z63="Gráfico 23"</formula>
    </cfRule>
    <cfRule type="expression" dxfId="901" priority="8897">
      <formula>$Z63="Gráfico 22"</formula>
    </cfRule>
    <cfRule type="expression" dxfId="900" priority="8898">
      <formula>$Z63="Gráfico 21"</formula>
    </cfRule>
    <cfRule type="expression" dxfId="899" priority="8899">
      <formula>$Z63="Gráfico 20"</formula>
    </cfRule>
    <cfRule type="expression" dxfId="898" priority="8900">
      <formula>$Z63="Gráfico 18"</formula>
    </cfRule>
    <cfRule type="expression" dxfId="897" priority="8901">
      <formula>$Z63="Gráfico 19"</formula>
    </cfRule>
    <cfRule type="expression" dxfId="896" priority="8902">
      <formula>$Z63="Gráfico 17"</formula>
    </cfRule>
    <cfRule type="expression" dxfId="895" priority="8903">
      <formula>$Z63="Gráfico 16"</formula>
    </cfRule>
    <cfRule type="expression" dxfId="894" priority="8904">
      <formula>$Z63="Gráfico 15"</formula>
    </cfRule>
    <cfRule type="expression" dxfId="893" priority="8905">
      <formula>$Z63="Gráfico 14"</formula>
    </cfRule>
    <cfRule type="expression" dxfId="892" priority="8906">
      <formula>$Z63="Gráfico 12"</formula>
    </cfRule>
    <cfRule type="expression" dxfId="891" priority="8907">
      <formula>$Z63="Gráfico 13"</formula>
    </cfRule>
    <cfRule type="expression" dxfId="890" priority="8908">
      <formula>$Z63="Gráfico 11"</formula>
    </cfRule>
    <cfRule type="expression" dxfId="889" priority="8909">
      <formula>$Z63="Gráfico 9"</formula>
    </cfRule>
    <cfRule type="expression" dxfId="888" priority="8910">
      <formula>$Z63="Gráfico 8"</formula>
    </cfRule>
    <cfRule type="expression" dxfId="887" priority="8911">
      <formula>$Z63="Gráfico 7"</formula>
    </cfRule>
    <cfRule type="expression" dxfId="886" priority="8912">
      <formula>$Z63="Gráfico 6"</formula>
    </cfRule>
    <cfRule type="expression" dxfId="885" priority="8913">
      <formula>$Z63="Gráfico 4"</formula>
    </cfRule>
    <cfRule type="expression" dxfId="884" priority="8914">
      <formula>$Z63="Gráfico 3"</formula>
    </cfRule>
    <cfRule type="expression" dxfId="883" priority="8915">
      <formula>$Z63="Gráfico 2"</formula>
    </cfRule>
    <cfRule type="expression" dxfId="882" priority="8916">
      <formula>$Z63="Gráfico 1"</formula>
    </cfRule>
    <cfRule type="expression" dxfId="881" priority="8917">
      <formula>$Z63="Gráfico 5"</formula>
    </cfRule>
  </conditionalFormatting>
  <conditionalFormatting sqref="S64">
    <cfRule type="expression" dxfId="880" priority="8844">
      <formula>$Z64="Reporte 2"</formula>
    </cfRule>
    <cfRule type="expression" dxfId="879" priority="8845">
      <formula>$Z64="Reporte 1"</formula>
    </cfRule>
    <cfRule type="expression" dxfId="878" priority="8846">
      <formula>$Z64="Informe 10"</formula>
    </cfRule>
    <cfRule type="expression" dxfId="877" priority="8847">
      <formula>$Z64="Informe 9"</formula>
    </cfRule>
    <cfRule type="expression" dxfId="876" priority="8848">
      <formula>$Z64="Informe 8"</formula>
    </cfRule>
    <cfRule type="expression" dxfId="875" priority="8849">
      <formula>$Z64="Informe 7"</formula>
    </cfRule>
    <cfRule type="expression" dxfId="874" priority="8850">
      <formula>$Z64="Informe 6"</formula>
    </cfRule>
    <cfRule type="expression" dxfId="873" priority="8851">
      <formula>$Z64="Informe 5"</formula>
    </cfRule>
    <cfRule type="expression" dxfId="872" priority="8852">
      <formula>$Z64="Informe 4"</formula>
    </cfRule>
    <cfRule type="expression" dxfId="871" priority="8853">
      <formula>$Z64="Informe 3"</formula>
    </cfRule>
    <cfRule type="expression" dxfId="870" priority="8854">
      <formula>$Z64="Informe 2"</formula>
    </cfRule>
    <cfRule type="expression" dxfId="869" priority="8855">
      <formula>$Z64="Informe 1"</formula>
    </cfRule>
    <cfRule type="expression" dxfId="868" priority="8856">
      <formula>$Z64="Gráfico 10"</formula>
    </cfRule>
    <cfRule type="expression" dxfId="867" priority="8857">
      <formula>$Z64="Gráfico 25"</formula>
    </cfRule>
    <cfRule type="expression" dxfId="866" priority="8858">
      <formula>$Z64="Gráfico 24"</formula>
    </cfRule>
    <cfRule type="expression" dxfId="865" priority="8859">
      <formula>$Z64="Gráfico 23"</formula>
    </cfRule>
    <cfRule type="expression" dxfId="864" priority="8860">
      <formula>$Z64="Gráfico 22"</formula>
    </cfRule>
    <cfRule type="expression" dxfId="863" priority="8861">
      <formula>$Z64="Gráfico 21"</formula>
    </cfRule>
    <cfRule type="expression" dxfId="862" priority="8862">
      <formula>$Z64="Gráfico 20"</formula>
    </cfRule>
    <cfRule type="expression" dxfId="861" priority="8863">
      <formula>$Z64="Gráfico 18"</formula>
    </cfRule>
    <cfRule type="expression" dxfId="860" priority="8864">
      <formula>$Z64="Gráfico 19"</formula>
    </cfRule>
    <cfRule type="expression" dxfId="859" priority="8865">
      <formula>$Z64="Gráfico 17"</formula>
    </cfRule>
    <cfRule type="expression" dxfId="858" priority="8866">
      <formula>$Z64="Gráfico 16"</formula>
    </cfRule>
    <cfRule type="expression" dxfId="857" priority="8867">
      <formula>$Z64="Gráfico 15"</formula>
    </cfRule>
    <cfRule type="expression" dxfId="856" priority="8868">
      <formula>$Z64="Gráfico 14"</formula>
    </cfRule>
    <cfRule type="expression" dxfId="855" priority="8869">
      <formula>$Z64="Gráfico 12"</formula>
    </cfRule>
    <cfRule type="expression" dxfId="854" priority="8870">
      <formula>$Z64="Gráfico 13"</formula>
    </cfRule>
    <cfRule type="expression" dxfId="853" priority="8871">
      <formula>$Z64="Gráfico 11"</formula>
    </cfRule>
    <cfRule type="expression" dxfId="852" priority="8872">
      <formula>$Z64="Gráfico 9"</formula>
    </cfRule>
    <cfRule type="expression" dxfId="851" priority="8873">
      <formula>$Z64="Gráfico 8"</formula>
    </cfRule>
    <cfRule type="expression" dxfId="850" priority="8874">
      <formula>$Z64="Gráfico 7"</formula>
    </cfRule>
    <cfRule type="expression" dxfId="849" priority="8875">
      <formula>$Z64="Gráfico 6"</formula>
    </cfRule>
    <cfRule type="expression" dxfId="848" priority="8876">
      <formula>$Z64="Gráfico 4"</formula>
    </cfRule>
    <cfRule type="expression" dxfId="847" priority="8877">
      <formula>$Z64="Gráfico 3"</formula>
    </cfRule>
    <cfRule type="expression" dxfId="846" priority="8878">
      <formula>$Z64="Gráfico 2"</formula>
    </cfRule>
    <cfRule type="expression" dxfId="845" priority="8879">
      <formula>$Z64="Gráfico 1"</formula>
    </cfRule>
    <cfRule type="expression" dxfId="844" priority="8880">
      <formula>$Z64="Gráfico 5"</formula>
    </cfRule>
  </conditionalFormatting>
  <conditionalFormatting sqref="S65">
    <cfRule type="expression" dxfId="843" priority="8807">
      <formula>$Z65="Reporte 2"</formula>
    </cfRule>
    <cfRule type="expression" dxfId="842" priority="8808">
      <formula>$Z65="Reporte 1"</formula>
    </cfRule>
    <cfRule type="expression" dxfId="841" priority="8809">
      <formula>$Z65="Informe 10"</formula>
    </cfRule>
    <cfRule type="expression" dxfId="840" priority="8810">
      <formula>$Z65="Informe 9"</formula>
    </cfRule>
    <cfRule type="expression" dxfId="839" priority="8811">
      <formula>$Z65="Informe 8"</formula>
    </cfRule>
    <cfRule type="expression" dxfId="838" priority="8812">
      <formula>$Z65="Informe 7"</formula>
    </cfRule>
    <cfRule type="expression" dxfId="837" priority="8813">
      <formula>$Z65="Informe 6"</formula>
    </cfRule>
    <cfRule type="expression" dxfId="836" priority="8814">
      <formula>$Z65="Informe 5"</formula>
    </cfRule>
    <cfRule type="expression" dxfId="835" priority="8815">
      <formula>$Z65="Informe 4"</formula>
    </cfRule>
    <cfRule type="expression" dxfId="834" priority="8816">
      <formula>$Z65="Informe 3"</formula>
    </cfRule>
    <cfRule type="expression" dxfId="833" priority="8817">
      <formula>$Z65="Informe 2"</formula>
    </cfRule>
    <cfRule type="expression" dxfId="832" priority="8818">
      <formula>$Z65="Informe 1"</formula>
    </cfRule>
    <cfRule type="expression" dxfId="831" priority="8819">
      <formula>$Z65="Gráfico 10"</formula>
    </cfRule>
    <cfRule type="expression" dxfId="830" priority="8820">
      <formula>$Z65="Gráfico 25"</formula>
    </cfRule>
    <cfRule type="expression" dxfId="829" priority="8821">
      <formula>$Z65="Gráfico 24"</formula>
    </cfRule>
    <cfRule type="expression" dxfId="828" priority="8822">
      <formula>$Z65="Gráfico 23"</formula>
    </cfRule>
    <cfRule type="expression" dxfId="827" priority="8823">
      <formula>$Z65="Gráfico 22"</formula>
    </cfRule>
    <cfRule type="expression" dxfId="826" priority="8824">
      <formula>$Z65="Gráfico 21"</formula>
    </cfRule>
    <cfRule type="expression" dxfId="825" priority="8825">
      <formula>$Z65="Gráfico 20"</formula>
    </cfRule>
    <cfRule type="expression" dxfId="824" priority="8826">
      <formula>$Z65="Gráfico 18"</formula>
    </cfRule>
    <cfRule type="expression" dxfId="823" priority="8827">
      <formula>$Z65="Gráfico 19"</formula>
    </cfRule>
    <cfRule type="expression" dxfId="822" priority="8828">
      <formula>$Z65="Gráfico 17"</formula>
    </cfRule>
    <cfRule type="expression" dxfId="821" priority="8829">
      <formula>$Z65="Gráfico 16"</formula>
    </cfRule>
    <cfRule type="expression" dxfId="820" priority="8830">
      <formula>$Z65="Gráfico 15"</formula>
    </cfRule>
    <cfRule type="expression" dxfId="819" priority="8831">
      <formula>$Z65="Gráfico 14"</formula>
    </cfRule>
    <cfRule type="expression" dxfId="818" priority="8832">
      <formula>$Z65="Gráfico 12"</formula>
    </cfRule>
    <cfRule type="expression" dxfId="817" priority="8833">
      <formula>$Z65="Gráfico 13"</formula>
    </cfRule>
    <cfRule type="expression" dxfId="816" priority="8834">
      <formula>$Z65="Gráfico 11"</formula>
    </cfRule>
    <cfRule type="expression" dxfId="815" priority="8835">
      <formula>$Z65="Gráfico 9"</formula>
    </cfRule>
    <cfRule type="expression" dxfId="814" priority="8836">
      <formula>$Z65="Gráfico 8"</formula>
    </cfRule>
    <cfRule type="expression" dxfId="813" priority="8837">
      <formula>$Z65="Gráfico 7"</formula>
    </cfRule>
    <cfRule type="expression" dxfId="812" priority="8838">
      <formula>$Z65="Gráfico 6"</formula>
    </cfRule>
    <cfRule type="expression" dxfId="811" priority="8839">
      <formula>$Z65="Gráfico 4"</formula>
    </cfRule>
    <cfRule type="expression" dxfId="810" priority="8840">
      <formula>$Z65="Gráfico 3"</formula>
    </cfRule>
    <cfRule type="expression" dxfId="809" priority="8841">
      <formula>$Z65="Gráfico 2"</formula>
    </cfRule>
    <cfRule type="expression" dxfId="808" priority="8842">
      <formula>$Z65="Gráfico 1"</formula>
    </cfRule>
    <cfRule type="expression" dxfId="807" priority="8843">
      <formula>$Z65="Gráfico 5"</formula>
    </cfRule>
  </conditionalFormatting>
  <conditionalFormatting sqref="S66">
    <cfRule type="expression" dxfId="806" priority="8770">
      <formula>$Z66="Reporte 2"</formula>
    </cfRule>
    <cfRule type="expression" dxfId="805" priority="8771">
      <formula>$Z66="Reporte 1"</formula>
    </cfRule>
    <cfRule type="expression" dxfId="804" priority="8772">
      <formula>$Z66="Informe 10"</formula>
    </cfRule>
    <cfRule type="expression" dxfId="803" priority="8773">
      <formula>$Z66="Informe 9"</formula>
    </cfRule>
    <cfRule type="expression" dxfId="802" priority="8774">
      <formula>$Z66="Informe 8"</formula>
    </cfRule>
    <cfRule type="expression" dxfId="801" priority="8775">
      <formula>$Z66="Informe 7"</formula>
    </cfRule>
    <cfRule type="expression" dxfId="800" priority="8776">
      <formula>$Z66="Informe 6"</formula>
    </cfRule>
    <cfRule type="expression" dxfId="799" priority="8777">
      <formula>$Z66="Informe 5"</formula>
    </cfRule>
    <cfRule type="expression" dxfId="798" priority="8778">
      <formula>$Z66="Informe 4"</formula>
    </cfRule>
    <cfRule type="expression" dxfId="797" priority="8779">
      <formula>$Z66="Informe 3"</formula>
    </cfRule>
    <cfRule type="expression" dxfId="796" priority="8780">
      <formula>$Z66="Informe 2"</formula>
    </cfRule>
    <cfRule type="expression" dxfId="795" priority="8781">
      <formula>$Z66="Informe 1"</formula>
    </cfRule>
    <cfRule type="expression" dxfId="794" priority="8782">
      <formula>$Z66="Gráfico 10"</formula>
    </cfRule>
    <cfRule type="expression" dxfId="793" priority="8783">
      <formula>$Z66="Gráfico 25"</formula>
    </cfRule>
    <cfRule type="expression" dxfId="792" priority="8784">
      <formula>$Z66="Gráfico 24"</formula>
    </cfRule>
    <cfRule type="expression" dxfId="791" priority="8785">
      <formula>$Z66="Gráfico 23"</formula>
    </cfRule>
    <cfRule type="expression" dxfId="790" priority="8786">
      <formula>$Z66="Gráfico 22"</formula>
    </cfRule>
    <cfRule type="expression" dxfId="789" priority="8787">
      <formula>$Z66="Gráfico 21"</formula>
    </cfRule>
    <cfRule type="expression" dxfId="788" priority="8788">
      <formula>$Z66="Gráfico 20"</formula>
    </cfRule>
    <cfRule type="expression" dxfId="787" priority="8789">
      <formula>$Z66="Gráfico 18"</formula>
    </cfRule>
    <cfRule type="expression" dxfId="786" priority="8790">
      <formula>$Z66="Gráfico 19"</formula>
    </cfRule>
    <cfRule type="expression" dxfId="785" priority="8791">
      <formula>$Z66="Gráfico 17"</formula>
    </cfRule>
    <cfRule type="expression" dxfId="784" priority="8792">
      <formula>$Z66="Gráfico 16"</formula>
    </cfRule>
    <cfRule type="expression" dxfId="783" priority="8793">
      <formula>$Z66="Gráfico 15"</formula>
    </cfRule>
    <cfRule type="expression" dxfId="782" priority="8794">
      <formula>$Z66="Gráfico 14"</formula>
    </cfRule>
    <cfRule type="expression" dxfId="781" priority="8795">
      <formula>$Z66="Gráfico 12"</formula>
    </cfRule>
    <cfRule type="expression" dxfId="780" priority="8796">
      <formula>$Z66="Gráfico 13"</formula>
    </cfRule>
    <cfRule type="expression" dxfId="779" priority="8797">
      <formula>$Z66="Gráfico 11"</formula>
    </cfRule>
    <cfRule type="expression" dxfId="778" priority="8798">
      <formula>$Z66="Gráfico 9"</formula>
    </cfRule>
    <cfRule type="expression" dxfId="777" priority="8799">
      <formula>$Z66="Gráfico 8"</formula>
    </cfRule>
    <cfRule type="expression" dxfId="776" priority="8800">
      <formula>$Z66="Gráfico 7"</formula>
    </cfRule>
    <cfRule type="expression" dxfId="775" priority="8801">
      <formula>$Z66="Gráfico 6"</formula>
    </cfRule>
    <cfRule type="expression" dxfId="774" priority="8802">
      <formula>$Z66="Gráfico 4"</formula>
    </cfRule>
    <cfRule type="expression" dxfId="773" priority="8803">
      <formula>$Z66="Gráfico 3"</formula>
    </cfRule>
    <cfRule type="expression" dxfId="772" priority="8804">
      <formula>$Z66="Gráfico 2"</formula>
    </cfRule>
    <cfRule type="expression" dxfId="771" priority="8805">
      <formula>$Z66="Gráfico 1"</formula>
    </cfRule>
    <cfRule type="expression" dxfId="770" priority="8806">
      <formula>$Z66="Gráfico 5"</formula>
    </cfRule>
  </conditionalFormatting>
  <conditionalFormatting sqref="S67">
    <cfRule type="expression" dxfId="769" priority="8733">
      <formula>$Z67="Reporte 2"</formula>
    </cfRule>
    <cfRule type="expression" dxfId="768" priority="8734">
      <formula>$Z67="Reporte 1"</formula>
    </cfRule>
    <cfRule type="expression" dxfId="767" priority="8735">
      <formula>$Z67="Informe 10"</formula>
    </cfRule>
    <cfRule type="expression" dxfId="766" priority="8736">
      <formula>$Z67="Informe 9"</formula>
    </cfRule>
    <cfRule type="expression" dxfId="765" priority="8737">
      <formula>$Z67="Informe 8"</formula>
    </cfRule>
    <cfRule type="expression" dxfId="764" priority="8738">
      <formula>$Z67="Informe 7"</formula>
    </cfRule>
    <cfRule type="expression" dxfId="763" priority="8739">
      <formula>$Z67="Informe 6"</formula>
    </cfRule>
    <cfRule type="expression" dxfId="762" priority="8740">
      <formula>$Z67="Informe 5"</formula>
    </cfRule>
    <cfRule type="expression" dxfId="761" priority="8741">
      <formula>$Z67="Informe 4"</formula>
    </cfRule>
    <cfRule type="expression" dxfId="760" priority="8742">
      <formula>$Z67="Informe 3"</formula>
    </cfRule>
    <cfRule type="expression" dxfId="759" priority="8743">
      <formula>$Z67="Informe 2"</formula>
    </cfRule>
    <cfRule type="expression" dxfId="758" priority="8744">
      <formula>$Z67="Informe 1"</formula>
    </cfRule>
    <cfRule type="expression" dxfId="757" priority="8745">
      <formula>$Z67="Gráfico 10"</formula>
    </cfRule>
    <cfRule type="expression" dxfId="756" priority="8746">
      <formula>$Z67="Gráfico 25"</formula>
    </cfRule>
    <cfRule type="expression" dxfId="755" priority="8747">
      <formula>$Z67="Gráfico 24"</formula>
    </cfRule>
    <cfRule type="expression" dxfId="754" priority="8748">
      <formula>$Z67="Gráfico 23"</formula>
    </cfRule>
    <cfRule type="expression" dxfId="753" priority="8749">
      <formula>$Z67="Gráfico 22"</formula>
    </cfRule>
    <cfRule type="expression" dxfId="752" priority="8750">
      <formula>$Z67="Gráfico 21"</formula>
    </cfRule>
    <cfRule type="expression" dxfId="751" priority="8751">
      <formula>$Z67="Gráfico 20"</formula>
    </cfRule>
    <cfRule type="expression" dxfId="750" priority="8752">
      <formula>$Z67="Gráfico 18"</formula>
    </cfRule>
    <cfRule type="expression" dxfId="749" priority="8753">
      <formula>$Z67="Gráfico 19"</formula>
    </cfRule>
    <cfRule type="expression" dxfId="748" priority="8754">
      <formula>$Z67="Gráfico 17"</formula>
    </cfRule>
    <cfRule type="expression" dxfId="747" priority="8755">
      <formula>$Z67="Gráfico 16"</formula>
    </cfRule>
    <cfRule type="expression" dxfId="746" priority="8756">
      <formula>$Z67="Gráfico 15"</formula>
    </cfRule>
    <cfRule type="expression" dxfId="745" priority="8757">
      <formula>$Z67="Gráfico 14"</formula>
    </cfRule>
    <cfRule type="expression" dxfId="744" priority="8758">
      <formula>$Z67="Gráfico 12"</formula>
    </cfRule>
    <cfRule type="expression" dxfId="743" priority="8759">
      <formula>$Z67="Gráfico 13"</formula>
    </cfRule>
    <cfRule type="expression" dxfId="742" priority="8760">
      <formula>$Z67="Gráfico 11"</formula>
    </cfRule>
    <cfRule type="expression" dxfId="741" priority="8761">
      <formula>$Z67="Gráfico 9"</formula>
    </cfRule>
    <cfRule type="expression" dxfId="740" priority="8762">
      <formula>$Z67="Gráfico 8"</formula>
    </cfRule>
    <cfRule type="expression" dxfId="739" priority="8763">
      <formula>$Z67="Gráfico 7"</formula>
    </cfRule>
    <cfRule type="expression" dxfId="738" priority="8764">
      <formula>$Z67="Gráfico 6"</formula>
    </cfRule>
    <cfRule type="expression" dxfId="737" priority="8765">
      <formula>$Z67="Gráfico 4"</formula>
    </cfRule>
    <cfRule type="expression" dxfId="736" priority="8766">
      <formula>$Z67="Gráfico 3"</formula>
    </cfRule>
    <cfRule type="expression" dxfId="735" priority="8767">
      <formula>$Z67="Gráfico 2"</formula>
    </cfRule>
    <cfRule type="expression" dxfId="734" priority="8768">
      <formula>$Z67="Gráfico 1"</formula>
    </cfRule>
    <cfRule type="expression" dxfId="733" priority="8769">
      <formula>$Z67="Gráfico 5"</formula>
    </cfRule>
  </conditionalFormatting>
  <conditionalFormatting sqref="S68">
    <cfRule type="expression" dxfId="732" priority="8696">
      <formula>$Z68="Reporte 2"</formula>
    </cfRule>
    <cfRule type="expression" dxfId="731" priority="8697">
      <formula>$Z68="Reporte 1"</formula>
    </cfRule>
    <cfRule type="expression" dxfId="730" priority="8698">
      <formula>$Z68="Informe 10"</formula>
    </cfRule>
    <cfRule type="expression" dxfId="729" priority="8699">
      <formula>$Z68="Informe 9"</formula>
    </cfRule>
    <cfRule type="expression" dxfId="728" priority="8700">
      <formula>$Z68="Informe 8"</formula>
    </cfRule>
    <cfRule type="expression" dxfId="727" priority="8701">
      <formula>$Z68="Informe 7"</formula>
    </cfRule>
    <cfRule type="expression" dxfId="726" priority="8702">
      <formula>$Z68="Informe 6"</formula>
    </cfRule>
    <cfRule type="expression" dxfId="725" priority="8703">
      <formula>$Z68="Informe 5"</formula>
    </cfRule>
    <cfRule type="expression" dxfId="724" priority="8704">
      <formula>$Z68="Informe 4"</formula>
    </cfRule>
    <cfRule type="expression" dxfId="723" priority="8705">
      <formula>$Z68="Informe 3"</formula>
    </cfRule>
    <cfRule type="expression" dxfId="722" priority="8706">
      <formula>$Z68="Informe 2"</formula>
    </cfRule>
    <cfRule type="expression" dxfId="721" priority="8707">
      <formula>$Z68="Informe 1"</formula>
    </cfRule>
    <cfRule type="expression" dxfId="720" priority="8708">
      <formula>$Z68="Gráfico 10"</formula>
    </cfRule>
    <cfRule type="expression" dxfId="719" priority="8709">
      <formula>$Z68="Gráfico 25"</formula>
    </cfRule>
    <cfRule type="expression" dxfId="718" priority="8710">
      <formula>$Z68="Gráfico 24"</formula>
    </cfRule>
    <cfRule type="expression" dxfId="717" priority="8711">
      <formula>$Z68="Gráfico 23"</formula>
    </cfRule>
    <cfRule type="expression" dxfId="716" priority="8712">
      <formula>$Z68="Gráfico 22"</formula>
    </cfRule>
    <cfRule type="expression" dxfId="715" priority="8713">
      <formula>$Z68="Gráfico 21"</formula>
    </cfRule>
    <cfRule type="expression" dxfId="714" priority="8714">
      <formula>$Z68="Gráfico 20"</formula>
    </cfRule>
    <cfRule type="expression" dxfId="713" priority="8715">
      <formula>$Z68="Gráfico 18"</formula>
    </cfRule>
    <cfRule type="expression" dxfId="712" priority="8716">
      <formula>$Z68="Gráfico 19"</formula>
    </cfRule>
    <cfRule type="expression" dxfId="711" priority="8717">
      <formula>$Z68="Gráfico 17"</formula>
    </cfRule>
    <cfRule type="expression" dxfId="710" priority="8718">
      <formula>$Z68="Gráfico 16"</formula>
    </cfRule>
    <cfRule type="expression" dxfId="709" priority="8719">
      <formula>$Z68="Gráfico 15"</formula>
    </cfRule>
    <cfRule type="expression" dxfId="708" priority="8720">
      <formula>$Z68="Gráfico 14"</formula>
    </cfRule>
    <cfRule type="expression" dxfId="707" priority="8721">
      <formula>$Z68="Gráfico 12"</formula>
    </cfRule>
    <cfRule type="expression" dxfId="706" priority="8722">
      <formula>$Z68="Gráfico 13"</formula>
    </cfRule>
    <cfRule type="expression" dxfId="705" priority="8723">
      <formula>$Z68="Gráfico 11"</formula>
    </cfRule>
    <cfRule type="expression" dxfId="704" priority="8724">
      <formula>$Z68="Gráfico 9"</formula>
    </cfRule>
    <cfRule type="expression" dxfId="703" priority="8725">
      <formula>$Z68="Gráfico 8"</formula>
    </cfRule>
    <cfRule type="expression" dxfId="702" priority="8726">
      <formula>$Z68="Gráfico 7"</formula>
    </cfRule>
    <cfRule type="expression" dxfId="701" priority="8727">
      <formula>$Z68="Gráfico 6"</formula>
    </cfRule>
    <cfRule type="expression" dxfId="700" priority="8728">
      <formula>$Z68="Gráfico 4"</formula>
    </cfRule>
    <cfRule type="expression" dxfId="699" priority="8729">
      <formula>$Z68="Gráfico 3"</formula>
    </cfRule>
    <cfRule type="expression" dxfId="698" priority="8730">
      <formula>$Z68="Gráfico 2"</formula>
    </cfRule>
    <cfRule type="expression" dxfId="697" priority="8731">
      <formula>$Z68="Gráfico 1"</formula>
    </cfRule>
    <cfRule type="expression" dxfId="696" priority="8732">
      <formula>$Z68="Gráfico 5"</formula>
    </cfRule>
  </conditionalFormatting>
  <conditionalFormatting sqref="S69">
    <cfRule type="expression" dxfId="695" priority="8659">
      <formula>$Z69="Reporte 2"</formula>
    </cfRule>
    <cfRule type="expression" dxfId="694" priority="8660">
      <formula>$Z69="Reporte 1"</formula>
    </cfRule>
    <cfRule type="expression" dxfId="693" priority="8661">
      <formula>$Z69="Informe 10"</formula>
    </cfRule>
    <cfRule type="expression" dxfId="692" priority="8662">
      <formula>$Z69="Informe 9"</formula>
    </cfRule>
    <cfRule type="expression" dxfId="691" priority="8663">
      <formula>$Z69="Informe 8"</formula>
    </cfRule>
    <cfRule type="expression" dxfId="690" priority="8664">
      <formula>$Z69="Informe 7"</formula>
    </cfRule>
    <cfRule type="expression" dxfId="689" priority="8665">
      <formula>$Z69="Informe 6"</formula>
    </cfRule>
    <cfRule type="expression" dxfId="688" priority="8666">
      <formula>$Z69="Informe 5"</formula>
    </cfRule>
    <cfRule type="expression" dxfId="687" priority="8667">
      <formula>$Z69="Informe 4"</formula>
    </cfRule>
    <cfRule type="expression" dxfId="686" priority="8668">
      <formula>$Z69="Informe 3"</formula>
    </cfRule>
    <cfRule type="expression" dxfId="685" priority="8669">
      <formula>$Z69="Informe 2"</formula>
    </cfRule>
    <cfRule type="expression" dxfId="684" priority="8670">
      <formula>$Z69="Informe 1"</formula>
    </cfRule>
    <cfRule type="expression" dxfId="683" priority="8671">
      <formula>$Z69="Gráfico 10"</formula>
    </cfRule>
    <cfRule type="expression" dxfId="682" priority="8672">
      <formula>$Z69="Gráfico 25"</formula>
    </cfRule>
    <cfRule type="expression" dxfId="681" priority="8673">
      <formula>$Z69="Gráfico 24"</formula>
    </cfRule>
    <cfRule type="expression" dxfId="680" priority="8674">
      <formula>$Z69="Gráfico 23"</formula>
    </cfRule>
    <cfRule type="expression" dxfId="679" priority="8675">
      <formula>$Z69="Gráfico 22"</formula>
    </cfRule>
    <cfRule type="expression" dxfId="678" priority="8676">
      <formula>$Z69="Gráfico 21"</formula>
    </cfRule>
    <cfRule type="expression" dxfId="677" priority="8677">
      <formula>$Z69="Gráfico 20"</formula>
    </cfRule>
    <cfRule type="expression" dxfId="676" priority="8678">
      <formula>$Z69="Gráfico 18"</formula>
    </cfRule>
    <cfRule type="expression" dxfId="675" priority="8679">
      <formula>$Z69="Gráfico 19"</formula>
    </cfRule>
    <cfRule type="expression" dxfId="674" priority="8680">
      <formula>$Z69="Gráfico 17"</formula>
    </cfRule>
    <cfRule type="expression" dxfId="673" priority="8681">
      <formula>$Z69="Gráfico 16"</formula>
    </cfRule>
    <cfRule type="expression" dxfId="672" priority="8682">
      <formula>$Z69="Gráfico 15"</formula>
    </cfRule>
    <cfRule type="expression" dxfId="671" priority="8683">
      <formula>$Z69="Gráfico 14"</formula>
    </cfRule>
    <cfRule type="expression" dxfId="670" priority="8684">
      <formula>$Z69="Gráfico 12"</formula>
    </cfRule>
    <cfRule type="expression" dxfId="669" priority="8685">
      <formula>$Z69="Gráfico 13"</formula>
    </cfRule>
    <cfRule type="expression" dxfId="668" priority="8686">
      <formula>$Z69="Gráfico 11"</formula>
    </cfRule>
    <cfRule type="expression" dxfId="667" priority="8687">
      <formula>$Z69="Gráfico 9"</formula>
    </cfRule>
    <cfRule type="expression" dxfId="666" priority="8688">
      <formula>$Z69="Gráfico 8"</formula>
    </cfRule>
    <cfRule type="expression" dxfId="665" priority="8689">
      <formula>$Z69="Gráfico 7"</formula>
    </cfRule>
    <cfRule type="expression" dxfId="664" priority="8690">
      <formula>$Z69="Gráfico 6"</formula>
    </cfRule>
    <cfRule type="expression" dxfId="663" priority="8691">
      <formula>$Z69="Gráfico 4"</formula>
    </cfRule>
    <cfRule type="expression" dxfId="662" priority="8692">
      <formula>$Z69="Gráfico 3"</formula>
    </cfRule>
    <cfRule type="expression" dxfId="661" priority="8693">
      <formula>$Z69="Gráfico 2"</formula>
    </cfRule>
    <cfRule type="expression" dxfId="660" priority="8694">
      <formula>$Z69="Gráfico 1"</formula>
    </cfRule>
    <cfRule type="expression" dxfId="659" priority="8695">
      <formula>$Z69="Gráfico 5"</formula>
    </cfRule>
  </conditionalFormatting>
  <conditionalFormatting sqref="M70">
    <cfRule type="expression" dxfId="658" priority="5218">
      <formula>$Z70="Reporte 2"</formula>
    </cfRule>
    <cfRule type="expression" dxfId="657" priority="5219">
      <formula>$Z70="Reporte 1"</formula>
    </cfRule>
    <cfRule type="expression" dxfId="656" priority="5220">
      <formula>$Z70="Informe 10"</formula>
    </cfRule>
    <cfRule type="expression" dxfId="655" priority="5221">
      <formula>$Z70="Informe 9"</formula>
    </cfRule>
    <cfRule type="expression" dxfId="654" priority="5222">
      <formula>$Z70="Informe 8"</formula>
    </cfRule>
    <cfRule type="expression" dxfId="653" priority="5223">
      <formula>$Z70="Informe 7"</formula>
    </cfRule>
    <cfRule type="expression" dxfId="652" priority="5224">
      <formula>$Z70="Informe 6"</formula>
    </cfRule>
    <cfRule type="expression" dxfId="651" priority="5225">
      <formula>$Z70="Informe 5"</formula>
    </cfRule>
    <cfRule type="expression" dxfId="650" priority="5226">
      <formula>$Z70="Informe 4"</formula>
    </cfRule>
    <cfRule type="expression" dxfId="649" priority="5227">
      <formula>$Z70="Informe 3"</formula>
    </cfRule>
    <cfRule type="expression" dxfId="648" priority="5228">
      <formula>$Z70="Informe 2"</formula>
    </cfRule>
    <cfRule type="expression" dxfId="647" priority="5229">
      <formula>$Z70="Informe 1"</formula>
    </cfRule>
    <cfRule type="expression" dxfId="646" priority="5230">
      <formula>$Z70="Gráfico 10"</formula>
    </cfRule>
    <cfRule type="expression" dxfId="645" priority="5231">
      <formula>$Z70="Gráfico 25"</formula>
    </cfRule>
    <cfRule type="expression" dxfId="644" priority="5232">
      <formula>$Z70="Gráfico 24"</formula>
    </cfRule>
    <cfRule type="expression" dxfId="643" priority="5233">
      <formula>$Z70="Gráfico 23"</formula>
    </cfRule>
    <cfRule type="expression" dxfId="642" priority="5234">
      <formula>$Z70="Gráfico 22"</formula>
    </cfRule>
    <cfRule type="expression" dxfId="641" priority="5235">
      <formula>$Z70="Gráfico 21"</formula>
    </cfRule>
    <cfRule type="expression" dxfId="640" priority="5236">
      <formula>$Z70="Gráfico 20"</formula>
    </cfRule>
    <cfRule type="expression" dxfId="639" priority="5237">
      <formula>$Z70="Gráfico 18"</formula>
    </cfRule>
    <cfRule type="expression" dxfId="638" priority="5238">
      <formula>$Z70="Gráfico 19"</formula>
    </cfRule>
    <cfRule type="expression" dxfId="637" priority="5239">
      <formula>$Z70="Gráfico 17"</formula>
    </cfRule>
    <cfRule type="expression" dxfId="636" priority="5240">
      <formula>$Z70="Gráfico 16"</formula>
    </cfRule>
    <cfRule type="expression" dxfId="635" priority="5241">
      <formula>$Z70="Gráfico 15"</formula>
    </cfRule>
    <cfRule type="expression" dxfId="634" priority="5242">
      <formula>$Z70="Gráfico 14"</formula>
    </cfRule>
    <cfRule type="expression" dxfId="633" priority="5243">
      <formula>$Z70="Gráfico 12"</formula>
    </cfRule>
    <cfRule type="expression" dxfId="632" priority="5244">
      <formula>$Z70="Gráfico 13"</formula>
    </cfRule>
    <cfRule type="expression" dxfId="631" priority="5245">
      <formula>$Z70="Gráfico 11"</formula>
    </cfRule>
    <cfRule type="expression" dxfId="630" priority="5246">
      <formula>$Z70="Gráfico 9"</formula>
    </cfRule>
    <cfRule type="expression" dxfId="629" priority="5247">
      <formula>$Z70="Gráfico 8"</formula>
    </cfRule>
    <cfRule type="expression" dxfId="628" priority="5248">
      <formula>$Z70="Gráfico 7"</formula>
    </cfRule>
    <cfRule type="expression" dxfId="627" priority="5249">
      <formula>$Z70="Gráfico 6"</formula>
    </cfRule>
    <cfRule type="expression" dxfId="626" priority="5250">
      <formula>$Z70="Gráfico 4"</formula>
    </cfRule>
    <cfRule type="expression" dxfId="625" priority="5251">
      <formula>$Z70="Gráfico 3"</formula>
    </cfRule>
    <cfRule type="expression" dxfId="624" priority="5252">
      <formula>$Z70="Gráfico 2"</formula>
    </cfRule>
    <cfRule type="expression" dxfId="623" priority="5253">
      <formula>$Z70="Gráfico 1"</formula>
    </cfRule>
    <cfRule type="expression" dxfId="622" priority="5254">
      <formula>$Z70="Gráfico 5"</formula>
    </cfRule>
  </conditionalFormatting>
  <conditionalFormatting sqref="M70">
    <cfRule type="expression" dxfId="621" priority="5181">
      <formula>$Z65="Reporte 2"</formula>
    </cfRule>
    <cfRule type="expression" dxfId="620" priority="5182">
      <formula>$Z65="Reporte 1"</formula>
    </cfRule>
    <cfRule type="expression" dxfId="619" priority="5183">
      <formula>$Z65="Informe 10"</formula>
    </cfRule>
    <cfRule type="expression" dxfId="618" priority="5184">
      <formula>$Z65="Informe 9"</formula>
    </cfRule>
    <cfRule type="expression" dxfId="617" priority="5185">
      <formula>$Z65="Informe 8"</formula>
    </cfRule>
    <cfRule type="expression" dxfId="616" priority="5186">
      <formula>$Z65="Informe 7"</formula>
    </cfRule>
    <cfRule type="expression" dxfId="615" priority="5187">
      <formula>$Z65="Informe 6"</formula>
    </cfRule>
    <cfRule type="expression" dxfId="614" priority="5188">
      <formula>$Z65="Informe 5"</formula>
    </cfRule>
    <cfRule type="expression" dxfId="613" priority="5189">
      <formula>$Z65="Informe 4"</formula>
    </cfRule>
    <cfRule type="expression" dxfId="612" priority="5190">
      <formula>$Z65="Informe 3"</formula>
    </cfRule>
    <cfRule type="expression" dxfId="611" priority="5191">
      <formula>$Z65="Informe 2"</formula>
    </cfRule>
    <cfRule type="expression" dxfId="610" priority="5192">
      <formula>$Z65="Informe 1"</formula>
    </cfRule>
    <cfRule type="expression" dxfId="609" priority="5193">
      <formula>$Z65="Gráfico 10"</formula>
    </cfRule>
    <cfRule type="expression" dxfId="608" priority="5194">
      <formula>$Z65="Gráfico 25"</formula>
    </cfRule>
    <cfRule type="expression" dxfId="607" priority="5195">
      <formula>$Z65="Gráfico 24"</formula>
    </cfRule>
    <cfRule type="expression" dxfId="606" priority="5196">
      <formula>$Z65="Gráfico 23"</formula>
    </cfRule>
    <cfRule type="expression" dxfId="605" priority="5197">
      <formula>$Z65="Gráfico 22"</formula>
    </cfRule>
    <cfRule type="expression" dxfId="604" priority="5198">
      <formula>$Z65="Gráfico 21"</formula>
    </cfRule>
    <cfRule type="expression" dxfId="603" priority="5199">
      <formula>$Z65="Gráfico 20"</formula>
    </cfRule>
    <cfRule type="expression" dxfId="602" priority="5200">
      <formula>$Z65="Gráfico 18"</formula>
    </cfRule>
    <cfRule type="expression" dxfId="601" priority="5201">
      <formula>$Z65="Gráfico 19"</formula>
    </cfRule>
    <cfRule type="expression" dxfId="600" priority="5202">
      <formula>$Z65="Gráfico 17"</formula>
    </cfRule>
    <cfRule type="expression" dxfId="599" priority="5203">
      <formula>$Z65="Gráfico 16"</formula>
    </cfRule>
    <cfRule type="expression" dxfId="598" priority="5204">
      <formula>$Z65="Gráfico 15"</formula>
    </cfRule>
    <cfRule type="expression" dxfId="597" priority="5205">
      <formula>$Z65="Gráfico 14"</formula>
    </cfRule>
    <cfRule type="expression" dxfId="596" priority="5206">
      <formula>$Z65="Gráfico 12"</formula>
    </cfRule>
    <cfRule type="expression" dxfId="595" priority="5207">
      <formula>$Z65="Gráfico 13"</formula>
    </cfRule>
    <cfRule type="expression" dxfId="594" priority="5208">
      <formula>$Z65="Gráfico 11"</formula>
    </cfRule>
    <cfRule type="expression" dxfId="593" priority="5209">
      <formula>$Z65="Gráfico 9"</formula>
    </cfRule>
    <cfRule type="expression" dxfId="592" priority="5210">
      <formula>$Z65="Gráfico 8"</formula>
    </cfRule>
    <cfRule type="expression" dxfId="591" priority="5211">
      <formula>$Z65="Gráfico 7"</formula>
    </cfRule>
    <cfRule type="expression" dxfId="590" priority="5212">
      <formula>$Z65="Gráfico 6"</formula>
    </cfRule>
    <cfRule type="expression" dxfId="589" priority="5213">
      <formula>$Z65="Gráfico 4"</formula>
    </cfRule>
    <cfRule type="expression" dxfId="588" priority="5214">
      <formula>$Z65="Gráfico 3"</formula>
    </cfRule>
    <cfRule type="expression" dxfId="587" priority="5215">
      <formula>$Z65="Gráfico 2"</formula>
    </cfRule>
    <cfRule type="expression" dxfId="586" priority="5216">
      <formula>$Z65="Gráfico 1"</formula>
    </cfRule>
    <cfRule type="expression" dxfId="585" priority="5217">
      <formula>$Z65="Gráfico 5"</formula>
    </cfRule>
  </conditionalFormatting>
  <conditionalFormatting sqref="M71">
    <cfRule type="expression" dxfId="584" priority="5144">
      <formula>$Z66="Reporte 2"</formula>
    </cfRule>
    <cfRule type="expression" dxfId="583" priority="5145">
      <formula>$Z66="Reporte 1"</formula>
    </cfRule>
    <cfRule type="expression" dxfId="582" priority="5146">
      <formula>$Z66="Informe 10"</formula>
    </cfRule>
    <cfRule type="expression" dxfId="581" priority="5147">
      <formula>$Z66="Informe 9"</formula>
    </cfRule>
    <cfRule type="expression" dxfId="580" priority="5148">
      <formula>$Z66="Informe 8"</formula>
    </cfRule>
    <cfRule type="expression" dxfId="579" priority="5149">
      <formula>$Z66="Informe 7"</formula>
    </cfRule>
    <cfRule type="expression" dxfId="578" priority="5150">
      <formula>$Z66="Informe 6"</formula>
    </cfRule>
    <cfRule type="expression" dxfId="577" priority="5151">
      <formula>$Z66="Informe 5"</formula>
    </cfRule>
    <cfRule type="expression" dxfId="576" priority="5152">
      <formula>$Z66="Informe 4"</formula>
    </cfRule>
    <cfRule type="expression" dxfId="575" priority="5153">
      <formula>$Z66="Informe 3"</formula>
    </cfRule>
    <cfRule type="expression" dxfId="574" priority="5154">
      <formula>$Z66="Informe 2"</formula>
    </cfRule>
    <cfRule type="expression" dxfId="573" priority="5155">
      <formula>$Z66="Informe 1"</formula>
    </cfRule>
    <cfRule type="expression" dxfId="572" priority="5156">
      <formula>$Z66="Gráfico 10"</formula>
    </cfRule>
    <cfRule type="expression" dxfId="571" priority="5157">
      <formula>$Z66="Gráfico 25"</formula>
    </cfRule>
    <cfRule type="expression" dxfId="570" priority="5158">
      <formula>$Z66="Gráfico 24"</formula>
    </cfRule>
    <cfRule type="expression" dxfId="569" priority="5159">
      <formula>$Z66="Gráfico 23"</formula>
    </cfRule>
    <cfRule type="expression" dxfId="568" priority="5160">
      <formula>$Z66="Gráfico 22"</formula>
    </cfRule>
    <cfRule type="expression" dxfId="567" priority="5161">
      <formula>$Z66="Gráfico 21"</formula>
    </cfRule>
    <cfRule type="expression" dxfId="566" priority="5162">
      <formula>$Z66="Gráfico 20"</formula>
    </cfRule>
    <cfRule type="expression" dxfId="565" priority="5163">
      <formula>$Z66="Gráfico 18"</formula>
    </cfRule>
    <cfRule type="expression" dxfId="564" priority="5164">
      <formula>$Z66="Gráfico 19"</formula>
    </cfRule>
    <cfRule type="expression" dxfId="563" priority="5165">
      <formula>$Z66="Gráfico 17"</formula>
    </cfRule>
    <cfRule type="expression" dxfId="562" priority="5166">
      <formula>$Z66="Gráfico 16"</formula>
    </cfRule>
    <cfRule type="expression" dxfId="561" priority="5167">
      <formula>$Z66="Gráfico 15"</formula>
    </cfRule>
    <cfRule type="expression" dxfId="560" priority="5168">
      <formula>$Z66="Gráfico 14"</formula>
    </cfRule>
    <cfRule type="expression" dxfId="559" priority="5169">
      <formula>$Z66="Gráfico 12"</formula>
    </cfRule>
    <cfRule type="expression" dxfId="558" priority="5170">
      <formula>$Z66="Gráfico 13"</formula>
    </cfRule>
    <cfRule type="expression" dxfId="557" priority="5171">
      <formula>$Z66="Gráfico 11"</formula>
    </cfRule>
    <cfRule type="expression" dxfId="556" priority="5172">
      <formula>$Z66="Gráfico 9"</formula>
    </cfRule>
    <cfRule type="expression" dxfId="555" priority="5173">
      <formula>$Z66="Gráfico 8"</formula>
    </cfRule>
    <cfRule type="expression" dxfId="554" priority="5174">
      <formula>$Z66="Gráfico 7"</formula>
    </cfRule>
    <cfRule type="expression" dxfId="553" priority="5175">
      <formula>$Z66="Gráfico 6"</formula>
    </cfRule>
    <cfRule type="expression" dxfId="552" priority="5176">
      <formula>$Z66="Gráfico 4"</formula>
    </cfRule>
    <cfRule type="expression" dxfId="551" priority="5177">
      <formula>$Z66="Gráfico 3"</formula>
    </cfRule>
    <cfRule type="expression" dxfId="550" priority="5178">
      <formula>$Z66="Gráfico 2"</formula>
    </cfRule>
    <cfRule type="expression" dxfId="549" priority="5179">
      <formula>$Z66="Gráfico 1"</formula>
    </cfRule>
    <cfRule type="expression" dxfId="548" priority="5180">
      <formula>$Z66="Gráfico 5"</formula>
    </cfRule>
  </conditionalFormatting>
  <conditionalFormatting sqref="M72">
    <cfRule type="expression" dxfId="547" priority="4922">
      <formula>#REF!="Reporte 2"</formula>
    </cfRule>
    <cfRule type="expression" dxfId="546" priority="4923">
      <formula>#REF!="Reporte 1"</formula>
    </cfRule>
    <cfRule type="expression" dxfId="545" priority="4924">
      <formula>#REF!="Informe 10"</formula>
    </cfRule>
    <cfRule type="expression" dxfId="544" priority="4925">
      <formula>#REF!="Informe 9"</formula>
    </cfRule>
    <cfRule type="expression" dxfId="543" priority="4926">
      <formula>#REF!="Informe 8"</formula>
    </cfRule>
    <cfRule type="expression" dxfId="542" priority="4927">
      <formula>#REF!="Informe 7"</formula>
    </cfRule>
    <cfRule type="expression" dxfId="541" priority="4928">
      <formula>#REF!="Informe 6"</formula>
    </cfRule>
    <cfRule type="expression" dxfId="540" priority="4929">
      <formula>#REF!="Informe 5"</formula>
    </cfRule>
    <cfRule type="expression" dxfId="539" priority="4930">
      <formula>#REF!="Informe 4"</formula>
    </cfRule>
    <cfRule type="expression" dxfId="538" priority="4931">
      <formula>#REF!="Informe 3"</formula>
    </cfRule>
    <cfRule type="expression" dxfId="537" priority="4932">
      <formula>#REF!="Informe 2"</formula>
    </cfRule>
    <cfRule type="expression" dxfId="536" priority="4933">
      <formula>#REF!="Informe 1"</formula>
    </cfRule>
    <cfRule type="expression" dxfId="535" priority="4934">
      <formula>#REF!="Gráfico 10"</formula>
    </cfRule>
    <cfRule type="expression" dxfId="534" priority="4935">
      <formula>#REF!="Gráfico 25"</formula>
    </cfRule>
    <cfRule type="expression" dxfId="533" priority="4936">
      <formula>#REF!="Gráfico 24"</formula>
    </cfRule>
    <cfRule type="expression" dxfId="532" priority="4937">
      <formula>#REF!="Gráfico 23"</formula>
    </cfRule>
    <cfRule type="expression" dxfId="531" priority="4938">
      <formula>#REF!="Gráfico 22"</formula>
    </cfRule>
    <cfRule type="expression" dxfId="530" priority="4939">
      <formula>#REF!="Gráfico 21"</formula>
    </cfRule>
    <cfRule type="expression" dxfId="529" priority="4940">
      <formula>#REF!="Gráfico 20"</formula>
    </cfRule>
    <cfRule type="expression" dxfId="528" priority="4941">
      <formula>#REF!="Gráfico 18"</formula>
    </cfRule>
    <cfRule type="expression" dxfId="527" priority="4942">
      <formula>#REF!="Gráfico 19"</formula>
    </cfRule>
    <cfRule type="expression" dxfId="526" priority="4943">
      <formula>#REF!="Gráfico 17"</formula>
    </cfRule>
    <cfRule type="expression" dxfId="525" priority="4944">
      <formula>#REF!="Gráfico 16"</formula>
    </cfRule>
    <cfRule type="expression" dxfId="524" priority="4945">
      <formula>#REF!="Gráfico 15"</formula>
    </cfRule>
    <cfRule type="expression" dxfId="523" priority="4946">
      <formula>#REF!="Gráfico 14"</formula>
    </cfRule>
    <cfRule type="expression" dxfId="522" priority="4947">
      <formula>#REF!="Gráfico 12"</formula>
    </cfRule>
    <cfRule type="expression" dxfId="521" priority="4948">
      <formula>#REF!="Gráfico 13"</formula>
    </cfRule>
    <cfRule type="expression" dxfId="520" priority="4949">
      <formula>#REF!="Gráfico 11"</formula>
    </cfRule>
    <cfRule type="expression" dxfId="519" priority="4950">
      <formula>#REF!="Gráfico 9"</formula>
    </cfRule>
    <cfRule type="expression" dxfId="518" priority="4951">
      <formula>#REF!="Gráfico 8"</formula>
    </cfRule>
    <cfRule type="expression" dxfId="517" priority="4952">
      <formula>#REF!="Gráfico 7"</formula>
    </cfRule>
    <cfRule type="expression" dxfId="516" priority="4953">
      <formula>#REF!="Gráfico 6"</formula>
    </cfRule>
    <cfRule type="expression" dxfId="515" priority="4954">
      <formula>#REF!="Gráfico 4"</formula>
    </cfRule>
    <cfRule type="expression" dxfId="514" priority="4955">
      <formula>#REF!="Gráfico 3"</formula>
    </cfRule>
    <cfRule type="expression" dxfId="513" priority="4956">
      <formula>#REF!="Gráfico 2"</formula>
    </cfRule>
    <cfRule type="expression" dxfId="512" priority="4957">
      <formula>#REF!="Gráfico 1"</formula>
    </cfRule>
    <cfRule type="expression" dxfId="511" priority="4958">
      <formula>#REF!="Gráfico 5"</formula>
    </cfRule>
  </conditionalFormatting>
  <conditionalFormatting sqref="M73">
    <cfRule type="expression" dxfId="510" priority="4885">
      <formula>#REF!="Reporte 2"</formula>
    </cfRule>
    <cfRule type="expression" dxfId="509" priority="4886">
      <formula>#REF!="Reporte 1"</formula>
    </cfRule>
    <cfRule type="expression" dxfId="508" priority="4887">
      <formula>#REF!="Informe 10"</formula>
    </cfRule>
    <cfRule type="expression" dxfId="507" priority="4888">
      <formula>#REF!="Informe 9"</formula>
    </cfRule>
    <cfRule type="expression" dxfId="506" priority="4889">
      <formula>#REF!="Informe 8"</formula>
    </cfRule>
    <cfRule type="expression" dxfId="505" priority="4890">
      <formula>#REF!="Informe 7"</formula>
    </cfRule>
    <cfRule type="expression" dxfId="504" priority="4891">
      <formula>#REF!="Informe 6"</formula>
    </cfRule>
    <cfRule type="expression" dxfId="503" priority="4892">
      <formula>#REF!="Informe 5"</formula>
    </cfRule>
    <cfRule type="expression" dxfId="502" priority="4893">
      <formula>#REF!="Informe 4"</formula>
    </cfRule>
    <cfRule type="expression" dxfId="501" priority="4894">
      <formula>#REF!="Informe 3"</formula>
    </cfRule>
    <cfRule type="expression" dxfId="500" priority="4895">
      <formula>#REF!="Informe 2"</formula>
    </cfRule>
    <cfRule type="expression" dxfId="499" priority="4896">
      <formula>#REF!="Informe 1"</formula>
    </cfRule>
    <cfRule type="expression" dxfId="498" priority="4897">
      <formula>#REF!="Gráfico 10"</formula>
    </cfRule>
    <cfRule type="expression" dxfId="497" priority="4898">
      <formula>#REF!="Gráfico 25"</formula>
    </cfRule>
    <cfRule type="expression" dxfId="496" priority="4899">
      <formula>#REF!="Gráfico 24"</formula>
    </cfRule>
    <cfRule type="expression" dxfId="495" priority="4900">
      <formula>#REF!="Gráfico 23"</formula>
    </cfRule>
    <cfRule type="expression" dxfId="494" priority="4901">
      <formula>#REF!="Gráfico 22"</formula>
    </cfRule>
    <cfRule type="expression" dxfId="493" priority="4902">
      <formula>#REF!="Gráfico 21"</formula>
    </cfRule>
    <cfRule type="expression" dxfId="492" priority="4903">
      <formula>#REF!="Gráfico 20"</formula>
    </cfRule>
    <cfRule type="expression" dxfId="491" priority="4904">
      <formula>#REF!="Gráfico 18"</formula>
    </cfRule>
    <cfRule type="expression" dxfId="490" priority="4905">
      <formula>#REF!="Gráfico 19"</formula>
    </cfRule>
    <cfRule type="expression" dxfId="489" priority="4906">
      <formula>#REF!="Gráfico 17"</formula>
    </cfRule>
    <cfRule type="expression" dxfId="488" priority="4907">
      <formula>#REF!="Gráfico 16"</formula>
    </cfRule>
    <cfRule type="expression" dxfId="487" priority="4908">
      <formula>#REF!="Gráfico 15"</formula>
    </cfRule>
    <cfRule type="expression" dxfId="486" priority="4909">
      <formula>#REF!="Gráfico 14"</formula>
    </cfRule>
    <cfRule type="expression" dxfId="485" priority="4910">
      <formula>#REF!="Gráfico 12"</formula>
    </cfRule>
    <cfRule type="expression" dxfId="484" priority="4911">
      <formula>#REF!="Gráfico 13"</formula>
    </cfRule>
    <cfRule type="expression" dxfId="483" priority="4912">
      <formula>#REF!="Gráfico 11"</formula>
    </cfRule>
    <cfRule type="expression" dxfId="482" priority="4913">
      <formula>#REF!="Gráfico 9"</formula>
    </cfRule>
    <cfRule type="expression" dxfId="481" priority="4914">
      <formula>#REF!="Gráfico 8"</formula>
    </cfRule>
    <cfRule type="expression" dxfId="480" priority="4915">
      <formula>#REF!="Gráfico 7"</formula>
    </cfRule>
    <cfRule type="expression" dxfId="479" priority="4916">
      <formula>#REF!="Gráfico 6"</formula>
    </cfRule>
    <cfRule type="expression" dxfId="478" priority="4917">
      <formula>#REF!="Gráfico 4"</formula>
    </cfRule>
    <cfRule type="expression" dxfId="477" priority="4918">
      <formula>#REF!="Gráfico 3"</formula>
    </cfRule>
    <cfRule type="expression" dxfId="476" priority="4919">
      <formula>#REF!="Gráfico 2"</formula>
    </cfRule>
    <cfRule type="expression" dxfId="475" priority="4920">
      <formula>#REF!="Gráfico 1"</formula>
    </cfRule>
    <cfRule type="expression" dxfId="474" priority="4921">
      <formula>#REF!="Gráfico 5"</formula>
    </cfRule>
  </conditionalFormatting>
  <conditionalFormatting sqref="M74">
    <cfRule type="expression" dxfId="473" priority="4848">
      <formula>#REF!="Reporte 2"</formula>
    </cfRule>
    <cfRule type="expression" dxfId="472" priority="4849">
      <formula>#REF!="Reporte 1"</formula>
    </cfRule>
    <cfRule type="expression" dxfId="471" priority="4850">
      <formula>#REF!="Informe 10"</formula>
    </cfRule>
    <cfRule type="expression" dxfId="470" priority="4851">
      <formula>#REF!="Informe 9"</formula>
    </cfRule>
    <cfRule type="expression" dxfId="469" priority="4852">
      <formula>#REF!="Informe 8"</formula>
    </cfRule>
    <cfRule type="expression" dxfId="468" priority="4853">
      <formula>#REF!="Informe 7"</formula>
    </cfRule>
    <cfRule type="expression" dxfId="467" priority="4854">
      <formula>#REF!="Informe 6"</formula>
    </cfRule>
    <cfRule type="expression" dxfId="466" priority="4855">
      <formula>#REF!="Informe 5"</formula>
    </cfRule>
    <cfRule type="expression" dxfId="465" priority="4856">
      <formula>#REF!="Informe 4"</formula>
    </cfRule>
    <cfRule type="expression" dxfId="464" priority="4857">
      <formula>#REF!="Informe 3"</formula>
    </cfRule>
    <cfRule type="expression" dxfId="463" priority="4858">
      <formula>#REF!="Informe 2"</formula>
    </cfRule>
    <cfRule type="expression" dxfId="462" priority="4859">
      <formula>#REF!="Informe 1"</formula>
    </cfRule>
    <cfRule type="expression" dxfId="461" priority="4860">
      <formula>#REF!="Gráfico 10"</formula>
    </cfRule>
    <cfRule type="expression" dxfId="460" priority="4861">
      <formula>#REF!="Gráfico 25"</formula>
    </cfRule>
    <cfRule type="expression" dxfId="459" priority="4862">
      <formula>#REF!="Gráfico 24"</formula>
    </cfRule>
    <cfRule type="expression" dxfId="458" priority="4863">
      <formula>#REF!="Gráfico 23"</formula>
    </cfRule>
    <cfRule type="expression" dxfId="457" priority="4864">
      <formula>#REF!="Gráfico 22"</formula>
    </cfRule>
    <cfRule type="expression" dxfId="456" priority="4865">
      <formula>#REF!="Gráfico 21"</formula>
    </cfRule>
    <cfRule type="expression" dxfId="455" priority="4866">
      <formula>#REF!="Gráfico 20"</formula>
    </cfRule>
    <cfRule type="expression" dxfId="454" priority="4867">
      <formula>#REF!="Gráfico 18"</formula>
    </cfRule>
    <cfRule type="expression" dxfId="453" priority="4868">
      <formula>#REF!="Gráfico 19"</formula>
    </cfRule>
    <cfRule type="expression" dxfId="452" priority="4869">
      <formula>#REF!="Gráfico 17"</formula>
    </cfRule>
    <cfRule type="expression" dxfId="451" priority="4870">
      <formula>#REF!="Gráfico 16"</formula>
    </cfRule>
    <cfRule type="expression" dxfId="450" priority="4871">
      <formula>#REF!="Gráfico 15"</formula>
    </cfRule>
    <cfRule type="expression" dxfId="449" priority="4872">
      <formula>#REF!="Gráfico 14"</formula>
    </cfRule>
    <cfRule type="expression" dxfId="448" priority="4873">
      <formula>#REF!="Gráfico 12"</formula>
    </cfRule>
    <cfRule type="expression" dxfId="447" priority="4874">
      <formula>#REF!="Gráfico 13"</formula>
    </cfRule>
    <cfRule type="expression" dxfId="446" priority="4875">
      <formula>#REF!="Gráfico 11"</formula>
    </cfRule>
    <cfRule type="expression" dxfId="445" priority="4876">
      <formula>#REF!="Gráfico 9"</formula>
    </cfRule>
    <cfRule type="expression" dxfId="444" priority="4877">
      <formula>#REF!="Gráfico 8"</formula>
    </cfRule>
    <cfRule type="expression" dxfId="443" priority="4878">
      <formula>#REF!="Gráfico 7"</formula>
    </cfRule>
    <cfRule type="expression" dxfId="442" priority="4879">
      <formula>#REF!="Gráfico 6"</formula>
    </cfRule>
    <cfRule type="expression" dxfId="441" priority="4880">
      <formula>#REF!="Gráfico 4"</formula>
    </cfRule>
    <cfRule type="expression" dxfId="440" priority="4881">
      <formula>#REF!="Gráfico 3"</formula>
    </cfRule>
    <cfRule type="expression" dxfId="439" priority="4882">
      <formula>#REF!="Gráfico 2"</formula>
    </cfRule>
    <cfRule type="expression" dxfId="438" priority="4883">
      <formula>#REF!="Gráfico 1"</formula>
    </cfRule>
    <cfRule type="expression" dxfId="437" priority="4884">
      <formula>#REF!="Gráfico 5"</formula>
    </cfRule>
  </conditionalFormatting>
  <conditionalFormatting sqref="M75">
    <cfRule type="expression" dxfId="436" priority="4626">
      <formula>#REF!="Reporte 2"</formula>
    </cfRule>
    <cfRule type="expression" dxfId="435" priority="4627">
      <formula>#REF!="Reporte 1"</formula>
    </cfRule>
    <cfRule type="expression" dxfId="434" priority="4628">
      <formula>#REF!="Informe 10"</formula>
    </cfRule>
    <cfRule type="expression" dxfId="433" priority="4629">
      <formula>#REF!="Informe 9"</formula>
    </cfRule>
    <cfRule type="expression" dxfId="432" priority="4630">
      <formula>#REF!="Informe 8"</formula>
    </cfRule>
    <cfRule type="expression" dxfId="431" priority="4631">
      <formula>#REF!="Informe 7"</formula>
    </cfRule>
    <cfRule type="expression" dxfId="430" priority="4632">
      <formula>#REF!="Informe 6"</formula>
    </cfRule>
    <cfRule type="expression" dxfId="429" priority="4633">
      <formula>#REF!="Informe 5"</formula>
    </cfRule>
    <cfRule type="expression" dxfId="428" priority="4634">
      <formula>#REF!="Informe 4"</formula>
    </cfRule>
    <cfRule type="expression" dxfId="427" priority="4635">
      <formula>#REF!="Informe 3"</formula>
    </cfRule>
    <cfRule type="expression" dxfId="426" priority="4636">
      <formula>#REF!="Informe 2"</formula>
    </cfRule>
    <cfRule type="expression" dxfId="425" priority="4637">
      <formula>#REF!="Informe 1"</formula>
    </cfRule>
    <cfRule type="expression" dxfId="424" priority="4638">
      <formula>#REF!="Gráfico 10"</formula>
    </cfRule>
    <cfRule type="expression" dxfId="423" priority="4639">
      <formula>#REF!="Gráfico 25"</formula>
    </cfRule>
    <cfRule type="expression" dxfId="422" priority="4640">
      <formula>#REF!="Gráfico 24"</formula>
    </cfRule>
    <cfRule type="expression" dxfId="421" priority="4641">
      <formula>#REF!="Gráfico 23"</formula>
    </cfRule>
    <cfRule type="expression" dxfId="420" priority="4642">
      <formula>#REF!="Gráfico 22"</formula>
    </cfRule>
    <cfRule type="expression" dxfId="419" priority="4643">
      <formula>#REF!="Gráfico 21"</formula>
    </cfRule>
    <cfRule type="expression" dxfId="418" priority="4644">
      <formula>#REF!="Gráfico 20"</formula>
    </cfRule>
    <cfRule type="expression" dxfId="417" priority="4645">
      <formula>#REF!="Gráfico 18"</formula>
    </cfRule>
    <cfRule type="expression" dxfId="416" priority="4646">
      <formula>#REF!="Gráfico 19"</formula>
    </cfRule>
    <cfRule type="expression" dxfId="415" priority="4647">
      <formula>#REF!="Gráfico 17"</formula>
    </cfRule>
    <cfRule type="expression" dxfId="414" priority="4648">
      <formula>#REF!="Gráfico 16"</formula>
    </cfRule>
    <cfRule type="expression" dxfId="413" priority="4649">
      <formula>#REF!="Gráfico 15"</formula>
    </cfRule>
    <cfRule type="expression" dxfId="412" priority="4650">
      <formula>#REF!="Gráfico 14"</formula>
    </cfRule>
    <cfRule type="expression" dxfId="411" priority="4651">
      <formula>#REF!="Gráfico 12"</formula>
    </cfRule>
    <cfRule type="expression" dxfId="410" priority="4652">
      <formula>#REF!="Gráfico 13"</formula>
    </cfRule>
    <cfRule type="expression" dxfId="409" priority="4653">
      <formula>#REF!="Gráfico 11"</formula>
    </cfRule>
    <cfRule type="expression" dxfId="408" priority="4654">
      <formula>#REF!="Gráfico 9"</formula>
    </cfRule>
    <cfRule type="expression" dxfId="407" priority="4655">
      <formula>#REF!="Gráfico 8"</formula>
    </cfRule>
    <cfRule type="expression" dxfId="406" priority="4656">
      <formula>#REF!="Gráfico 7"</formula>
    </cfRule>
    <cfRule type="expression" dxfId="405" priority="4657">
      <formula>#REF!="Gráfico 6"</formula>
    </cfRule>
    <cfRule type="expression" dxfId="404" priority="4658">
      <formula>#REF!="Gráfico 4"</formula>
    </cfRule>
    <cfRule type="expression" dxfId="403" priority="4659">
      <formula>#REF!="Gráfico 3"</formula>
    </cfRule>
    <cfRule type="expression" dxfId="402" priority="4660">
      <formula>#REF!="Gráfico 2"</formula>
    </cfRule>
    <cfRule type="expression" dxfId="401" priority="4661">
      <formula>#REF!="Gráfico 1"</formula>
    </cfRule>
    <cfRule type="expression" dxfId="400" priority="4662">
      <formula>#REF!="Gráfico 5"</formula>
    </cfRule>
  </conditionalFormatting>
  <conditionalFormatting sqref="M76">
    <cfRule type="expression" dxfId="399" priority="4589">
      <formula>#REF!="Reporte 2"</formula>
    </cfRule>
    <cfRule type="expression" dxfId="398" priority="4590">
      <formula>#REF!="Reporte 1"</formula>
    </cfRule>
    <cfRule type="expression" dxfId="397" priority="4591">
      <formula>#REF!="Informe 10"</formula>
    </cfRule>
    <cfRule type="expression" dxfId="396" priority="4592">
      <formula>#REF!="Informe 9"</formula>
    </cfRule>
    <cfRule type="expression" dxfId="395" priority="4593">
      <formula>#REF!="Informe 8"</formula>
    </cfRule>
    <cfRule type="expression" dxfId="394" priority="4594">
      <formula>#REF!="Informe 7"</formula>
    </cfRule>
    <cfRule type="expression" dxfId="393" priority="4595">
      <formula>#REF!="Informe 6"</formula>
    </cfRule>
    <cfRule type="expression" dxfId="392" priority="4596">
      <formula>#REF!="Informe 5"</formula>
    </cfRule>
    <cfRule type="expression" dxfId="391" priority="4597">
      <formula>#REF!="Informe 4"</formula>
    </cfRule>
    <cfRule type="expression" dxfId="390" priority="4598">
      <formula>#REF!="Informe 3"</formula>
    </cfRule>
    <cfRule type="expression" dxfId="389" priority="4599">
      <formula>#REF!="Informe 2"</formula>
    </cfRule>
    <cfRule type="expression" dxfId="388" priority="4600">
      <formula>#REF!="Informe 1"</formula>
    </cfRule>
    <cfRule type="expression" dxfId="387" priority="4601">
      <formula>#REF!="Gráfico 10"</formula>
    </cfRule>
    <cfRule type="expression" dxfId="386" priority="4602">
      <formula>#REF!="Gráfico 25"</formula>
    </cfRule>
    <cfRule type="expression" dxfId="385" priority="4603">
      <formula>#REF!="Gráfico 24"</formula>
    </cfRule>
    <cfRule type="expression" dxfId="384" priority="4604">
      <formula>#REF!="Gráfico 23"</formula>
    </cfRule>
    <cfRule type="expression" dxfId="383" priority="4605">
      <formula>#REF!="Gráfico 22"</formula>
    </cfRule>
    <cfRule type="expression" dxfId="382" priority="4606">
      <formula>#REF!="Gráfico 21"</formula>
    </cfRule>
    <cfRule type="expression" dxfId="381" priority="4607">
      <formula>#REF!="Gráfico 20"</formula>
    </cfRule>
    <cfRule type="expression" dxfId="380" priority="4608">
      <formula>#REF!="Gráfico 18"</formula>
    </cfRule>
    <cfRule type="expression" dxfId="379" priority="4609">
      <formula>#REF!="Gráfico 19"</formula>
    </cfRule>
    <cfRule type="expression" dxfId="378" priority="4610">
      <formula>#REF!="Gráfico 17"</formula>
    </cfRule>
    <cfRule type="expression" dxfId="377" priority="4611">
      <formula>#REF!="Gráfico 16"</formula>
    </cfRule>
    <cfRule type="expression" dxfId="376" priority="4612">
      <formula>#REF!="Gráfico 15"</formula>
    </cfRule>
    <cfRule type="expression" dxfId="375" priority="4613">
      <formula>#REF!="Gráfico 14"</formula>
    </cfRule>
    <cfRule type="expression" dxfId="374" priority="4614">
      <formula>#REF!="Gráfico 12"</formula>
    </cfRule>
    <cfRule type="expression" dxfId="373" priority="4615">
      <formula>#REF!="Gráfico 13"</formula>
    </cfRule>
    <cfRule type="expression" dxfId="372" priority="4616">
      <formula>#REF!="Gráfico 11"</formula>
    </cfRule>
    <cfRule type="expression" dxfId="371" priority="4617">
      <formula>#REF!="Gráfico 9"</formula>
    </cfRule>
    <cfRule type="expression" dxfId="370" priority="4618">
      <formula>#REF!="Gráfico 8"</formula>
    </cfRule>
    <cfRule type="expression" dxfId="369" priority="4619">
      <formula>#REF!="Gráfico 7"</formula>
    </cfRule>
    <cfRule type="expression" dxfId="368" priority="4620">
      <formula>#REF!="Gráfico 6"</formula>
    </cfRule>
    <cfRule type="expression" dxfId="367" priority="4621">
      <formula>#REF!="Gráfico 4"</formula>
    </cfRule>
    <cfRule type="expression" dxfId="366" priority="4622">
      <formula>#REF!="Gráfico 3"</formula>
    </cfRule>
    <cfRule type="expression" dxfId="365" priority="4623">
      <formula>#REF!="Gráfico 2"</formula>
    </cfRule>
    <cfRule type="expression" dxfId="364" priority="4624">
      <formula>#REF!="Gráfico 1"</formula>
    </cfRule>
    <cfRule type="expression" dxfId="363" priority="4625">
      <formula>#REF!="Gráfico 5"</formula>
    </cfRule>
  </conditionalFormatting>
  <conditionalFormatting sqref="M77">
    <cfRule type="expression" dxfId="362" priority="4552">
      <formula>#REF!="Reporte 2"</formula>
    </cfRule>
    <cfRule type="expression" dxfId="361" priority="4553">
      <formula>#REF!="Reporte 1"</formula>
    </cfRule>
    <cfRule type="expression" dxfId="360" priority="4554">
      <formula>#REF!="Informe 10"</formula>
    </cfRule>
    <cfRule type="expression" dxfId="359" priority="4555">
      <formula>#REF!="Informe 9"</formula>
    </cfRule>
    <cfRule type="expression" dxfId="358" priority="4556">
      <formula>#REF!="Informe 8"</formula>
    </cfRule>
    <cfRule type="expression" dxfId="357" priority="4557">
      <formula>#REF!="Informe 7"</formula>
    </cfRule>
    <cfRule type="expression" dxfId="356" priority="4558">
      <formula>#REF!="Informe 6"</formula>
    </cfRule>
    <cfRule type="expression" dxfId="355" priority="4559">
      <formula>#REF!="Informe 5"</formula>
    </cfRule>
    <cfRule type="expression" dxfId="354" priority="4560">
      <formula>#REF!="Informe 4"</formula>
    </cfRule>
    <cfRule type="expression" dxfId="353" priority="4561">
      <formula>#REF!="Informe 3"</formula>
    </cfRule>
    <cfRule type="expression" dxfId="352" priority="4562">
      <formula>#REF!="Informe 2"</formula>
    </cfRule>
    <cfRule type="expression" dxfId="351" priority="4563">
      <formula>#REF!="Informe 1"</formula>
    </cfRule>
    <cfRule type="expression" dxfId="350" priority="4564">
      <formula>#REF!="Gráfico 10"</formula>
    </cfRule>
    <cfRule type="expression" dxfId="349" priority="4565">
      <formula>#REF!="Gráfico 25"</formula>
    </cfRule>
    <cfRule type="expression" dxfId="348" priority="4566">
      <formula>#REF!="Gráfico 24"</formula>
    </cfRule>
    <cfRule type="expression" dxfId="347" priority="4567">
      <formula>#REF!="Gráfico 23"</formula>
    </cfRule>
    <cfRule type="expression" dxfId="346" priority="4568">
      <formula>#REF!="Gráfico 22"</formula>
    </cfRule>
    <cfRule type="expression" dxfId="345" priority="4569">
      <formula>#REF!="Gráfico 21"</formula>
    </cfRule>
    <cfRule type="expression" dxfId="344" priority="4570">
      <formula>#REF!="Gráfico 20"</formula>
    </cfRule>
    <cfRule type="expression" dxfId="343" priority="4571">
      <formula>#REF!="Gráfico 18"</formula>
    </cfRule>
    <cfRule type="expression" dxfId="342" priority="4572">
      <formula>#REF!="Gráfico 19"</formula>
    </cfRule>
    <cfRule type="expression" dxfId="341" priority="4573">
      <formula>#REF!="Gráfico 17"</formula>
    </cfRule>
    <cfRule type="expression" dxfId="340" priority="4574">
      <formula>#REF!="Gráfico 16"</formula>
    </cfRule>
    <cfRule type="expression" dxfId="339" priority="4575">
      <formula>#REF!="Gráfico 15"</formula>
    </cfRule>
    <cfRule type="expression" dxfId="338" priority="4576">
      <formula>#REF!="Gráfico 14"</formula>
    </cfRule>
    <cfRule type="expression" dxfId="337" priority="4577">
      <formula>#REF!="Gráfico 12"</formula>
    </cfRule>
    <cfRule type="expression" dxfId="336" priority="4578">
      <formula>#REF!="Gráfico 13"</formula>
    </cfRule>
    <cfRule type="expression" dxfId="335" priority="4579">
      <formula>#REF!="Gráfico 11"</formula>
    </cfRule>
    <cfRule type="expression" dxfId="334" priority="4580">
      <formula>#REF!="Gráfico 9"</formula>
    </cfRule>
    <cfRule type="expression" dxfId="333" priority="4581">
      <formula>#REF!="Gráfico 8"</formula>
    </cfRule>
    <cfRule type="expression" dxfId="332" priority="4582">
      <formula>#REF!="Gráfico 7"</formula>
    </cfRule>
    <cfRule type="expression" dxfId="331" priority="4583">
      <formula>#REF!="Gráfico 6"</formula>
    </cfRule>
    <cfRule type="expression" dxfId="330" priority="4584">
      <formula>#REF!="Gráfico 4"</formula>
    </cfRule>
    <cfRule type="expression" dxfId="329" priority="4585">
      <formula>#REF!="Gráfico 3"</formula>
    </cfRule>
    <cfRule type="expression" dxfId="328" priority="4586">
      <formula>#REF!="Gráfico 2"</formula>
    </cfRule>
    <cfRule type="expression" dxfId="327" priority="4587">
      <formula>#REF!="Gráfico 1"</formula>
    </cfRule>
    <cfRule type="expression" dxfId="326" priority="4588">
      <formula>#REF!="Gráfico 5"</formula>
    </cfRule>
  </conditionalFormatting>
  <conditionalFormatting sqref="S71">
    <cfRule type="expression" dxfId="325" priority="4478">
      <formula>$Z71="Reporte 2"</formula>
    </cfRule>
    <cfRule type="expression" dxfId="324" priority="4479">
      <formula>$Z71="Reporte 1"</formula>
    </cfRule>
    <cfRule type="expression" dxfId="323" priority="4480">
      <formula>$Z71="Informe 10"</formula>
    </cfRule>
    <cfRule type="expression" dxfId="322" priority="4481">
      <formula>$Z71="Informe 9"</formula>
    </cfRule>
    <cfRule type="expression" dxfId="321" priority="4482">
      <formula>$Z71="Informe 8"</formula>
    </cfRule>
    <cfRule type="expression" dxfId="320" priority="4483">
      <formula>$Z71="Informe 7"</formula>
    </cfRule>
    <cfRule type="expression" dxfId="319" priority="4484">
      <formula>$Z71="Informe 6"</formula>
    </cfRule>
    <cfRule type="expression" dxfId="318" priority="4485">
      <formula>$Z71="Informe 5"</formula>
    </cfRule>
    <cfRule type="expression" dxfId="317" priority="4486">
      <formula>$Z71="Informe 4"</formula>
    </cfRule>
    <cfRule type="expression" dxfId="316" priority="4487">
      <formula>$Z71="Informe 3"</formula>
    </cfRule>
    <cfRule type="expression" dxfId="315" priority="4488">
      <formula>$Z71="Informe 2"</formula>
    </cfRule>
    <cfRule type="expression" dxfId="314" priority="4489">
      <formula>$Z71="Informe 1"</formula>
    </cfRule>
    <cfRule type="expression" dxfId="313" priority="4490">
      <formula>$Z71="Gráfico 10"</formula>
    </cfRule>
    <cfRule type="expression" dxfId="312" priority="4491">
      <formula>$Z71="Gráfico 25"</formula>
    </cfRule>
    <cfRule type="expression" dxfId="311" priority="4492">
      <formula>$Z71="Gráfico 24"</formula>
    </cfRule>
    <cfRule type="expression" dxfId="310" priority="4493">
      <formula>$Z71="Gráfico 23"</formula>
    </cfRule>
    <cfRule type="expression" dxfId="309" priority="4494">
      <formula>$Z71="Gráfico 22"</formula>
    </cfRule>
    <cfRule type="expression" dxfId="308" priority="4495">
      <formula>$Z71="Gráfico 21"</formula>
    </cfRule>
    <cfRule type="expression" dxfId="307" priority="4496">
      <formula>$Z71="Gráfico 20"</formula>
    </cfRule>
    <cfRule type="expression" dxfId="306" priority="4497">
      <formula>$Z71="Gráfico 18"</formula>
    </cfRule>
    <cfRule type="expression" dxfId="305" priority="4498">
      <formula>$Z71="Gráfico 19"</formula>
    </cfRule>
    <cfRule type="expression" dxfId="304" priority="4499">
      <formula>$Z71="Gráfico 17"</formula>
    </cfRule>
    <cfRule type="expression" dxfId="303" priority="4500">
      <formula>$Z71="Gráfico 16"</formula>
    </cfRule>
    <cfRule type="expression" dxfId="302" priority="4501">
      <formula>$Z71="Gráfico 15"</formula>
    </cfRule>
    <cfRule type="expression" dxfId="301" priority="4502">
      <formula>$Z71="Gráfico 14"</formula>
    </cfRule>
    <cfRule type="expression" dxfId="300" priority="4503">
      <formula>$Z71="Gráfico 12"</formula>
    </cfRule>
    <cfRule type="expression" dxfId="299" priority="4504">
      <formula>$Z71="Gráfico 13"</formula>
    </cfRule>
    <cfRule type="expression" dxfId="298" priority="4505">
      <formula>$Z71="Gráfico 11"</formula>
    </cfRule>
    <cfRule type="expression" dxfId="297" priority="4506">
      <formula>$Z71="Gráfico 9"</formula>
    </cfRule>
    <cfRule type="expression" dxfId="296" priority="4507">
      <formula>$Z71="Gráfico 8"</formula>
    </cfRule>
    <cfRule type="expression" dxfId="295" priority="4508">
      <formula>$Z71="Gráfico 7"</formula>
    </cfRule>
    <cfRule type="expression" dxfId="294" priority="4509">
      <formula>$Z71="Gráfico 6"</formula>
    </cfRule>
    <cfRule type="expression" dxfId="293" priority="4510">
      <formula>$Z71="Gráfico 4"</formula>
    </cfRule>
    <cfRule type="expression" dxfId="292" priority="4511">
      <formula>$Z71="Gráfico 3"</formula>
    </cfRule>
    <cfRule type="expression" dxfId="291" priority="4512">
      <formula>$Z71="Gráfico 2"</formula>
    </cfRule>
    <cfRule type="expression" dxfId="290" priority="4513">
      <formula>$Z71="Gráfico 1"</formula>
    </cfRule>
    <cfRule type="expression" dxfId="289" priority="4514">
      <formula>$Z71="Gráfico 5"</formula>
    </cfRule>
  </conditionalFormatting>
  <conditionalFormatting sqref="S76">
    <cfRule type="expression" dxfId="288" priority="3812">
      <formula>$Z76="Reporte 2"</formula>
    </cfRule>
    <cfRule type="expression" dxfId="287" priority="3813">
      <formula>$Z76="Reporte 1"</formula>
    </cfRule>
    <cfRule type="expression" dxfId="286" priority="3814">
      <formula>$Z76="Informe 10"</formula>
    </cfRule>
    <cfRule type="expression" dxfId="285" priority="3815">
      <formula>$Z76="Informe 9"</formula>
    </cfRule>
    <cfRule type="expression" dxfId="284" priority="3816">
      <formula>$Z76="Informe 8"</formula>
    </cfRule>
    <cfRule type="expression" dxfId="283" priority="3817">
      <formula>$Z76="Informe 7"</formula>
    </cfRule>
    <cfRule type="expression" dxfId="282" priority="3818">
      <formula>$Z76="Informe 6"</formula>
    </cfRule>
    <cfRule type="expression" dxfId="281" priority="3819">
      <formula>$Z76="Informe 5"</formula>
    </cfRule>
    <cfRule type="expression" dxfId="280" priority="3820">
      <formula>$Z76="Informe 4"</formula>
    </cfRule>
    <cfRule type="expression" dxfId="279" priority="3821">
      <formula>$Z76="Informe 3"</formula>
    </cfRule>
    <cfRule type="expression" dxfId="278" priority="3822">
      <formula>$Z76="Informe 2"</formula>
    </cfRule>
    <cfRule type="expression" dxfId="277" priority="3823">
      <formula>$Z76="Informe 1"</formula>
    </cfRule>
    <cfRule type="expression" dxfId="276" priority="3824">
      <formula>$Z76="Gráfico 10"</formula>
    </cfRule>
    <cfRule type="expression" dxfId="275" priority="3825">
      <formula>$Z76="Gráfico 25"</formula>
    </cfRule>
    <cfRule type="expression" dxfId="274" priority="3826">
      <formula>$Z76="Gráfico 24"</formula>
    </cfRule>
    <cfRule type="expression" dxfId="273" priority="3827">
      <formula>$Z76="Gráfico 23"</formula>
    </cfRule>
    <cfRule type="expression" dxfId="272" priority="3828">
      <formula>$Z76="Gráfico 22"</formula>
    </cfRule>
    <cfRule type="expression" dxfId="271" priority="3829">
      <formula>$Z76="Gráfico 21"</formula>
    </cfRule>
    <cfRule type="expression" dxfId="270" priority="3830">
      <formula>$Z76="Gráfico 20"</formula>
    </cfRule>
    <cfRule type="expression" dxfId="269" priority="3831">
      <formula>$Z76="Gráfico 18"</formula>
    </cfRule>
    <cfRule type="expression" dxfId="268" priority="3832">
      <formula>$Z76="Gráfico 19"</formula>
    </cfRule>
    <cfRule type="expression" dxfId="267" priority="3833">
      <formula>$Z76="Gráfico 17"</formula>
    </cfRule>
    <cfRule type="expression" dxfId="266" priority="3834">
      <formula>$Z76="Gráfico 16"</formula>
    </cfRule>
    <cfRule type="expression" dxfId="265" priority="3835">
      <formula>$Z76="Gráfico 15"</formula>
    </cfRule>
    <cfRule type="expression" dxfId="264" priority="3836">
      <formula>$Z76="Gráfico 14"</formula>
    </cfRule>
    <cfRule type="expression" dxfId="263" priority="3837">
      <formula>$Z76="Gráfico 12"</formula>
    </cfRule>
    <cfRule type="expression" dxfId="262" priority="3838">
      <formula>$Z76="Gráfico 13"</formula>
    </cfRule>
    <cfRule type="expression" dxfId="261" priority="3839">
      <formula>$Z76="Gráfico 11"</formula>
    </cfRule>
    <cfRule type="expression" dxfId="260" priority="3840">
      <formula>$Z76="Gráfico 9"</formula>
    </cfRule>
    <cfRule type="expression" dxfId="259" priority="3841">
      <formula>$Z76="Gráfico 8"</formula>
    </cfRule>
    <cfRule type="expression" dxfId="258" priority="3842">
      <formula>$Z76="Gráfico 7"</formula>
    </cfRule>
    <cfRule type="expression" dxfId="257" priority="3843">
      <formula>$Z76="Gráfico 6"</formula>
    </cfRule>
    <cfRule type="expression" dxfId="256" priority="3844">
      <formula>$Z76="Gráfico 4"</formula>
    </cfRule>
    <cfRule type="expression" dxfId="255" priority="3845">
      <formula>$Z76="Gráfico 3"</formula>
    </cfRule>
    <cfRule type="expression" dxfId="254" priority="3846">
      <formula>$Z76="Gráfico 2"</formula>
    </cfRule>
    <cfRule type="expression" dxfId="253" priority="3847">
      <formula>$Z76="Gráfico 1"</formula>
    </cfRule>
    <cfRule type="expression" dxfId="252" priority="3848">
      <formula>$Z76="Gráfico 5"</formula>
    </cfRule>
  </conditionalFormatting>
  <conditionalFormatting sqref="S72">
    <cfRule type="expression" dxfId="251" priority="4182">
      <formula>$Z72="Reporte 2"</formula>
    </cfRule>
    <cfRule type="expression" dxfId="250" priority="4183">
      <formula>$Z72="Reporte 1"</formula>
    </cfRule>
    <cfRule type="expression" dxfId="249" priority="4184">
      <formula>$Z72="Informe 10"</formula>
    </cfRule>
    <cfRule type="expression" dxfId="248" priority="4185">
      <formula>$Z72="Informe 9"</formula>
    </cfRule>
    <cfRule type="expression" dxfId="247" priority="4186">
      <formula>$Z72="Informe 8"</formula>
    </cfRule>
    <cfRule type="expression" dxfId="246" priority="4187">
      <formula>$Z72="Informe 7"</formula>
    </cfRule>
    <cfRule type="expression" dxfId="245" priority="4188">
      <formula>$Z72="Informe 6"</formula>
    </cfRule>
    <cfRule type="expression" dxfId="244" priority="4189">
      <formula>$Z72="Informe 5"</formula>
    </cfRule>
    <cfRule type="expression" dxfId="243" priority="4190">
      <formula>$Z72="Informe 4"</formula>
    </cfRule>
    <cfRule type="expression" dxfId="242" priority="4191">
      <formula>$Z72="Informe 3"</formula>
    </cfRule>
    <cfRule type="expression" dxfId="241" priority="4192">
      <formula>$Z72="Informe 2"</formula>
    </cfRule>
    <cfRule type="expression" dxfId="240" priority="4193">
      <formula>$Z72="Informe 1"</formula>
    </cfRule>
    <cfRule type="expression" dxfId="239" priority="4194">
      <formula>$Z72="Gráfico 10"</formula>
    </cfRule>
    <cfRule type="expression" dxfId="238" priority="4195">
      <formula>$Z72="Gráfico 25"</formula>
    </cfRule>
    <cfRule type="expression" dxfId="237" priority="4196">
      <formula>$Z72="Gráfico 24"</formula>
    </cfRule>
    <cfRule type="expression" dxfId="236" priority="4197">
      <formula>$Z72="Gráfico 23"</formula>
    </cfRule>
    <cfRule type="expression" dxfId="235" priority="4198">
      <formula>$Z72="Gráfico 22"</formula>
    </cfRule>
    <cfRule type="expression" dxfId="234" priority="4199">
      <formula>$Z72="Gráfico 21"</formula>
    </cfRule>
    <cfRule type="expression" dxfId="233" priority="4200">
      <formula>$Z72="Gráfico 20"</formula>
    </cfRule>
    <cfRule type="expression" dxfId="232" priority="4201">
      <formula>$Z72="Gráfico 18"</formula>
    </cfRule>
    <cfRule type="expression" dxfId="231" priority="4202">
      <formula>$Z72="Gráfico 19"</formula>
    </cfRule>
    <cfRule type="expression" dxfId="230" priority="4203">
      <formula>$Z72="Gráfico 17"</formula>
    </cfRule>
    <cfRule type="expression" dxfId="229" priority="4204">
      <formula>$Z72="Gráfico 16"</formula>
    </cfRule>
    <cfRule type="expression" dxfId="228" priority="4205">
      <formula>$Z72="Gráfico 15"</formula>
    </cfRule>
    <cfRule type="expression" dxfId="227" priority="4206">
      <formula>$Z72="Gráfico 14"</formula>
    </cfRule>
    <cfRule type="expression" dxfId="226" priority="4207">
      <formula>$Z72="Gráfico 12"</formula>
    </cfRule>
    <cfRule type="expression" dxfId="225" priority="4208">
      <formula>$Z72="Gráfico 13"</formula>
    </cfRule>
    <cfRule type="expression" dxfId="224" priority="4209">
      <formula>$Z72="Gráfico 11"</formula>
    </cfRule>
    <cfRule type="expression" dxfId="223" priority="4210">
      <formula>$Z72="Gráfico 9"</formula>
    </cfRule>
    <cfRule type="expression" dxfId="222" priority="4211">
      <formula>$Z72="Gráfico 8"</formula>
    </cfRule>
    <cfRule type="expression" dxfId="221" priority="4212">
      <formula>$Z72="Gráfico 7"</formula>
    </cfRule>
    <cfRule type="expression" dxfId="220" priority="4213">
      <formula>$Z72="Gráfico 6"</formula>
    </cfRule>
    <cfRule type="expression" dxfId="219" priority="4214">
      <formula>$Z72="Gráfico 4"</formula>
    </cfRule>
    <cfRule type="expression" dxfId="218" priority="4215">
      <formula>$Z72="Gráfico 3"</formula>
    </cfRule>
    <cfRule type="expression" dxfId="217" priority="4216">
      <formula>$Z72="Gráfico 2"</formula>
    </cfRule>
    <cfRule type="expression" dxfId="216" priority="4217">
      <formula>$Z72="Gráfico 1"</formula>
    </cfRule>
    <cfRule type="expression" dxfId="215" priority="4218">
      <formula>$Z72="Gráfico 5"</formula>
    </cfRule>
  </conditionalFormatting>
  <conditionalFormatting sqref="S73">
    <cfRule type="expression" dxfId="214" priority="4108">
      <formula>$Z73="Reporte 2"</formula>
    </cfRule>
    <cfRule type="expression" dxfId="213" priority="4109">
      <formula>$Z73="Reporte 1"</formula>
    </cfRule>
    <cfRule type="expression" dxfId="212" priority="4110">
      <formula>$Z73="Informe 10"</formula>
    </cfRule>
    <cfRule type="expression" dxfId="211" priority="4111">
      <formula>$Z73="Informe 9"</formula>
    </cfRule>
    <cfRule type="expression" dxfId="210" priority="4112">
      <formula>$Z73="Informe 8"</formula>
    </cfRule>
    <cfRule type="expression" dxfId="209" priority="4113">
      <formula>$Z73="Informe 7"</formula>
    </cfRule>
    <cfRule type="expression" dxfId="208" priority="4114">
      <formula>$Z73="Informe 6"</formula>
    </cfRule>
    <cfRule type="expression" dxfId="207" priority="4115">
      <formula>$Z73="Informe 5"</formula>
    </cfRule>
    <cfRule type="expression" dxfId="206" priority="4116">
      <formula>$Z73="Informe 4"</formula>
    </cfRule>
    <cfRule type="expression" dxfId="205" priority="4117">
      <formula>$Z73="Informe 3"</formula>
    </cfRule>
    <cfRule type="expression" dxfId="204" priority="4118">
      <formula>$Z73="Informe 2"</formula>
    </cfRule>
    <cfRule type="expression" dxfId="203" priority="4119">
      <formula>$Z73="Informe 1"</formula>
    </cfRule>
    <cfRule type="expression" dxfId="202" priority="4120">
      <formula>$Z73="Gráfico 10"</formula>
    </cfRule>
    <cfRule type="expression" dxfId="201" priority="4121">
      <formula>$Z73="Gráfico 25"</formula>
    </cfRule>
    <cfRule type="expression" dxfId="200" priority="4122">
      <formula>$Z73="Gráfico 24"</formula>
    </cfRule>
    <cfRule type="expression" dxfId="199" priority="4123">
      <formula>$Z73="Gráfico 23"</formula>
    </cfRule>
    <cfRule type="expression" dxfId="198" priority="4124">
      <formula>$Z73="Gráfico 22"</formula>
    </cfRule>
    <cfRule type="expression" dxfId="197" priority="4125">
      <formula>$Z73="Gráfico 21"</formula>
    </cfRule>
    <cfRule type="expression" dxfId="196" priority="4126">
      <formula>$Z73="Gráfico 20"</formula>
    </cfRule>
    <cfRule type="expression" dxfId="195" priority="4127">
      <formula>$Z73="Gráfico 18"</formula>
    </cfRule>
    <cfRule type="expression" dxfId="194" priority="4128">
      <formula>$Z73="Gráfico 19"</formula>
    </cfRule>
    <cfRule type="expression" dxfId="193" priority="4129">
      <formula>$Z73="Gráfico 17"</formula>
    </cfRule>
    <cfRule type="expression" dxfId="192" priority="4130">
      <formula>$Z73="Gráfico 16"</formula>
    </cfRule>
    <cfRule type="expression" dxfId="191" priority="4131">
      <formula>$Z73="Gráfico 15"</formula>
    </cfRule>
    <cfRule type="expression" dxfId="190" priority="4132">
      <formula>$Z73="Gráfico 14"</formula>
    </cfRule>
    <cfRule type="expression" dxfId="189" priority="4133">
      <formula>$Z73="Gráfico 12"</formula>
    </cfRule>
    <cfRule type="expression" dxfId="188" priority="4134">
      <formula>$Z73="Gráfico 13"</formula>
    </cfRule>
    <cfRule type="expression" dxfId="187" priority="4135">
      <formula>$Z73="Gráfico 11"</formula>
    </cfRule>
    <cfRule type="expression" dxfId="186" priority="4136">
      <formula>$Z73="Gráfico 9"</formula>
    </cfRule>
    <cfRule type="expression" dxfId="185" priority="4137">
      <formula>$Z73="Gráfico 8"</formula>
    </cfRule>
    <cfRule type="expression" dxfId="184" priority="4138">
      <formula>$Z73="Gráfico 7"</formula>
    </cfRule>
    <cfRule type="expression" dxfId="183" priority="4139">
      <formula>$Z73="Gráfico 6"</formula>
    </cfRule>
    <cfRule type="expression" dxfId="182" priority="4140">
      <formula>$Z73="Gráfico 4"</formula>
    </cfRule>
    <cfRule type="expression" dxfId="181" priority="4141">
      <formula>$Z73="Gráfico 3"</formula>
    </cfRule>
    <cfRule type="expression" dxfId="180" priority="4142">
      <formula>$Z73="Gráfico 2"</formula>
    </cfRule>
    <cfRule type="expression" dxfId="179" priority="4143">
      <formula>$Z73="Gráfico 1"</formula>
    </cfRule>
    <cfRule type="expression" dxfId="178" priority="4144">
      <formula>$Z73="Gráfico 5"</formula>
    </cfRule>
  </conditionalFormatting>
  <conditionalFormatting sqref="S74">
    <cfRule type="expression" dxfId="177" priority="4071">
      <formula>$Z74="Reporte 2"</formula>
    </cfRule>
    <cfRule type="expression" dxfId="176" priority="4072">
      <formula>$Z74="Reporte 1"</formula>
    </cfRule>
    <cfRule type="expression" dxfId="175" priority="4073">
      <formula>$Z74="Informe 10"</formula>
    </cfRule>
    <cfRule type="expression" dxfId="174" priority="4074">
      <formula>$Z74="Informe 9"</formula>
    </cfRule>
    <cfRule type="expression" dxfId="173" priority="4075">
      <formula>$Z74="Informe 8"</formula>
    </cfRule>
    <cfRule type="expression" dxfId="172" priority="4076">
      <formula>$Z74="Informe 7"</formula>
    </cfRule>
    <cfRule type="expression" dxfId="171" priority="4077">
      <formula>$Z74="Informe 6"</formula>
    </cfRule>
    <cfRule type="expression" dxfId="170" priority="4078">
      <formula>$Z74="Informe 5"</formula>
    </cfRule>
    <cfRule type="expression" dxfId="169" priority="4079">
      <formula>$Z74="Informe 4"</formula>
    </cfRule>
    <cfRule type="expression" dxfId="168" priority="4080">
      <formula>$Z74="Informe 3"</formula>
    </cfRule>
    <cfRule type="expression" dxfId="167" priority="4081">
      <formula>$Z74="Informe 2"</formula>
    </cfRule>
    <cfRule type="expression" dxfId="166" priority="4082">
      <formula>$Z74="Informe 1"</formula>
    </cfRule>
    <cfRule type="expression" dxfId="165" priority="4083">
      <formula>$Z74="Gráfico 10"</formula>
    </cfRule>
    <cfRule type="expression" dxfId="164" priority="4084">
      <formula>$Z74="Gráfico 25"</formula>
    </cfRule>
    <cfRule type="expression" dxfId="163" priority="4085">
      <formula>$Z74="Gráfico 24"</formula>
    </cfRule>
    <cfRule type="expression" dxfId="162" priority="4086">
      <formula>$Z74="Gráfico 23"</formula>
    </cfRule>
    <cfRule type="expression" dxfId="161" priority="4087">
      <formula>$Z74="Gráfico 22"</formula>
    </cfRule>
    <cfRule type="expression" dxfId="160" priority="4088">
      <formula>$Z74="Gráfico 21"</formula>
    </cfRule>
    <cfRule type="expression" dxfId="159" priority="4089">
      <formula>$Z74="Gráfico 20"</formula>
    </cfRule>
    <cfRule type="expression" dxfId="158" priority="4090">
      <formula>$Z74="Gráfico 18"</formula>
    </cfRule>
    <cfRule type="expression" dxfId="157" priority="4091">
      <formula>$Z74="Gráfico 19"</formula>
    </cfRule>
    <cfRule type="expression" dxfId="156" priority="4092">
      <formula>$Z74="Gráfico 17"</formula>
    </cfRule>
    <cfRule type="expression" dxfId="155" priority="4093">
      <formula>$Z74="Gráfico 16"</formula>
    </cfRule>
    <cfRule type="expression" dxfId="154" priority="4094">
      <formula>$Z74="Gráfico 15"</formula>
    </cfRule>
    <cfRule type="expression" dxfId="153" priority="4095">
      <formula>$Z74="Gráfico 14"</formula>
    </cfRule>
    <cfRule type="expression" dxfId="152" priority="4096">
      <formula>$Z74="Gráfico 12"</formula>
    </cfRule>
    <cfRule type="expression" dxfId="151" priority="4097">
      <formula>$Z74="Gráfico 13"</formula>
    </cfRule>
    <cfRule type="expression" dxfId="150" priority="4098">
      <formula>$Z74="Gráfico 11"</formula>
    </cfRule>
    <cfRule type="expression" dxfId="149" priority="4099">
      <formula>$Z74="Gráfico 9"</formula>
    </cfRule>
    <cfRule type="expression" dxfId="148" priority="4100">
      <formula>$Z74="Gráfico 8"</formula>
    </cfRule>
    <cfRule type="expression" dxfId="147" priority="4101">
      <formula>$Z74="Gráfico 7"</formula>
    </cfRule>
    <cfRule type="expression" dxfId="146" priority="4102">
      <formula>$Z74="Gráfico 6"</formula>
    </cfRule>
    <cfRule type="expression" dxfId="145" priority="4103">
      <formula>$Z74="Gráfico 4"</formula>
    </cfRule>
    <cfRule type="expression" dxfId="144" priority="4104">
      <formula>$Z74="Gráfico 3"</formula>
    </cfRule>
    <cfRule type="expression" dxfId="143" priority="4105">
      <formula>$Z74="Gráfico 2"</formula>
    </cfRule>
    <cfRule type="expression" dxfId="142" priority="4106">
      <formula>$Z74="Gráfico 1"</formula>
    </cfRule>
    <cfRule type="expression" dxfId="141" priority="4107">
      <formula>$Z74="Gráfico 5"</formula>
    </cfRule>
  </conditionalFormatting>
  <conditionalFormatting sqref="S75">
    <cfRule type="expression" dxfId="140" priority="3849">
      <formula>$Z75="Reporte 2"</formula>
    </cfRule>
    <cfRule type="expression" dxfId="139" priority="3850">
      <formula>$Z75="Reporte 1"</formula>
    </cfRule>
    <cfRule type="expression" dxfId="138" priority="3851">
      <formula>$Z75="Informe 10"</formula>
    </cfRule>
    <cfRule type="expression" dxfId="137" priority="3852">
      <formula>$Z75="Informe 9"</formula>
    </cfRule>
    <cfRule type="expression" dxfId="136" priority="3853">
      <formula>$Z75="Informe 8"</formula>
    </cfRule>
    <cfRule type="expression" dxfId="135" priority="3854">
      <formula>$Z75="Informe 7"</formula>
    </cfRule>
    <cfRule type="expression" dxfId="134" priority="3855">
      <formula>$Z75="Informe 6"</formula>
    </cfRule>
    <cfRule type="expression" dxfId="133" priority="3856">
      <formula>$Z75="Informe 5"</formula>
    </cfRule>
    <cfRule type="expression" dxfId="132" priority="3857">
      <formula>$Z75="Informe 4"</formula>
    </cfRule>
    <cfRule type="expression" dxfId="131" priority="3858">
      <formula>$Z75="Informe 3"</formula>
    </cfRule>
    <cfRule type="expression" dxfId="130" priority="3859">
      <formula>$Z75="Informe 2"</formula>
    </cfRule>
    <cfRule type="expression" dxfId="129" priority="3860">
      <formula>$Z75="Informe 1"</formula>
    </cfRule>
    <cfRule type="expression" dxfId="128" priority="3861">
      <formula>$Z75="Gráfico 10"</formula>
    </cfRule>
    <cfRule type="expression" dxfId="127" priority="3862">
      <formula>$Z75="Gráfico 25"</formula>
    </cfRule>
    <cfRule type="expression" dxfId="126" priority="3863">
      <formula>$Z75="Gráfico 24"</formula>
    </cfRule>
    <cfRule type="expression" dxfId="125" priority="3864">
      <formula>$Z75="Gráfico 23"</formula>
    </cfRule>
    <cfRule type="expression" dxfId="124" priority="3865">
      <formula>$Z75="Gráfico 22"</formula>
    </cfRule>
    <cfRule type="expression" dxfId="123" priority="3866">
      <formula>$Z75="Gráfico 21"</formula>
    </cfRule>
    <cfRule type="expression" dxfId="122" priority="3867">
      <formula>$Z75="Gráfico 20"</formula>
    </cfRule>
    <cfRule type="expression" dxfId="121" priority="3868">
      <formula>$Z75="Gráfico 18"</formula>
    </cfRule>
    <cfRule type="expression" dxfId="120" priority="3869">
      <formula>$Z75="Gráfico 19"</formula>
    </cfRule>
    <cfRule type="expression" dxfId="119" priority="3870">
      <formula>$Z75="Gráfico 17"</formula>
    </cfRule>
    <cfRule type="expression" dxfId="118" priority="3871">
      <formula>$Z75="Gráfico 16"</formula>
    </cfRule>
    <cfRule type="expression" dxfId="117" priority="3872">
      <formula>$Z75="Gráfico 15"</formula>
    </cfRule>
    <cfRule type="expression" dxfId="116" priority="3873">
      <formula>$Z75="Gráfico 14"</formula>
    </cfRule>
    <cfRule type="expression" dxfId="115" priority="3874">
      <formula>$Z75="Gráfico 12"</formula>
    </cfRule>
    <cfRule type="expression" dxfId="114" priority="3875">
      <formula>$Z75="Gráfico 13"</formula>
    </cfRule>
    <cfRule type="expression" dxfId="113" priority="3876">
      <formula>$Z75="Gráfico 11"</formula>
    </cfRule>
    <cfRule type="expression" dxfId="112" priority="3877">
      <formula>$Z75="Gráfico 9"</formula>
    </cfRule>
    <cfRule type="expression" dxfId="111" priority="3878">
      <formula>$Z75="Gráfico 8"</formula>
    </cfRule>
    <cfRule type="expression" dxfId="110" priority="3879">
      <formula>$Z75="Gráfico 7"</formula>
    </cfRule>
    <cfRule type="expression" dxfId="109" priority="3880">
      <formula>$Z75="Gráfico 6"</formula>
    </cfRule>
    <cfRule type="expression" dxfId="108" priority="3881">
      <formula>$Z75="Gráfico 4"</formula>
    </cfRule>
    <cfRule type="expression" dxfId="107" priority="3882">
      <formula>$Z75="Gráfico 3"</formula>
    </cfRule>
    <cfRule type="expression" dxfId="106" priority="3883">
      <formula>$Z75="Gráfico 2"</formula>
    </cfRule>
    <cfRule type="expression" dxfId="105" priority="3884">
      <formula>$Z75="Gráfico 1"</formula>
    </cfRule>
    <cfRule type="expression" dxfId="104" priority="3885">
      <formula>$Z75="Gráfico 5"</formula>
    </cfRule>
  </conditionalFormatting>
  <conditionalFormatting sqref="S77">
    <cfRule type="expression" dxfId="103" priority="3775">
      <formula>$Z77="Reporte 2"</formula>
    </cfRule>
    <cfRule type="expression" dxfId="102" priority="3776">
      <formula>$Z77="Reporte 1"</formula>
    </cfRule>
    <cfRule type="expression" dxfId="101" priority="3777">
      <formula>$Z77="Informe 10"</formula>
    </cfRule>
    <cfRule type="expression" dxfId="100" priority="3778">
      <formula>$Z77="Informe 9"</formula>
    </cfRule>
    <cfRule type="expression" dxfId="99" priority="3779">
      <formula>$Z77="Informe 8"</formula>
    </cfRule>
    <cfRule type="expression" dxfId="98" priority="3780">
      <formula>$Z77="Informe 7"</formula>
    </cfRule>
    <cfRule type="expression" dxfId="97" priority="3781">
      <formula>$Z77="Informe 6"</formula>
    </cfRule>
    <cfRule type="expression" dxfId="96" priority="3782">
      <formula>$Z77="Informe 5"</formula>
    </cfRule>
    <cfRule type="expression" dxfId="95" priority="3783">
      <formula>$Z77="Informe 4"</formula>
    </cfRule>
    <cfRule type="expression" dxfId="94" priority="3784">
      <formula>$Z77="Informe 3"</formula>
    </cfRule>
    <cfRule type="expression" dxfId="93" priority="3785">
      <formula>$Z77="Informe 2"</formula>
    </cfRule>
    <cfRule type="expression" dxfId="92" priority="3786">
      <formula>$Z77="Informe 1"</formula>
    </cfRule>
    <cfRule type="expression" dxfId="91" priority="3787">
      <formula>$Z77="Gráfico 10"</formula>
    </cfRule>
    <cfRule type="expression" dxfId="90" priority="3788">
      <formula>$Z77="Gráfico 25"</formula>
    </cfRule>
    <cfRule type="expression" dxfId="89" priority="3789">
      <formula>$Z77="Gráfico 24"</formula>
    </cfRule>
    <cfRule type="expression" dxfId="88" priority="3790">
      <formula>$Z77="Gráfico 23"</formula>
    </cfRule>
    <cfRule type="expression" dxfId="87" priority="3791">
      <formula>$Z77="Gráfico 22"</formula>
    </cfRule>
    <cfRule type="expression" dxfId="86" priority="3792">
      <formula>$Z77="Gráfico 21"</formula>
    </cfRule>
    <cfRule type="expression" dxfId="85" priority="3793">
      <formula>$Z77="Gráfico 20"</formula>
    </cfRule>
    <cfRule type="expression" dxfId="84" priority="3794">
      <formula>$Z77="Gráfico 18"</formula>
    </cfRule>
    <cfRule type="expression" dxfId="83" priority="3795">
      <formula>$Z77="Gráfico 19"</formula>
    </cfRule>
    <cfRule type="expression" dxfId="82" priority="3796">
      <formula>$Z77="Gráfico 17"</formula>
    </cfRule>
    <cfRule type="expression" dxfId="81" priority="3797">
      <formula>$Z77="Gráfico 16"</formula>
    </cfRule>
    <cfRule type="expression" dxfId="80" priority="3798">
      <formula>$Z77="Gráfico 15"</formula>
    </cfRule>
    <cfRule type="expression" dxfId="79" priority="3799">
      <formula>$Z77="Gráfico 14"</formula>
    </cfRule>
    <cfRule type="expression" dxfId="78" priority="3800">
      <formula>$Z77="Gráfico 12"</formula>
    </cfRule>
    <cfRule type="expression" dxfId="77" priority="3801">
      <formula>$Z77="Gráfico 13"</formula>
    </cfRule>
    <cfRule type="expression" dxfId="76" priority="3802">
      <formula>$Z77="Gráfico 11"</formula>
    </cfRule>
    <cfRule type="expression" dxfId="75" priority="3803">
      <formula>$Z77="Gráfico 9"</formula>
    </cfRule>
    <cfRule type="expression" dxfId="74" priority="3804">
      <formula>$Z77="Gráfico 8"</formula>
    </cfRule>
    <cfRule type="expression" dxfId="73" priority="3805">
      <formula>$Z77="Gráfico 7"</formula>
    </cfRule>
    <cfRule type="expression" dxfId="72" priority="3806">
      <formula>$Z77="Gráfico 6"</formula>
    </cfRule>
    <cfRule type="expression" dxfId="71" priority="3807">
      <formula>$Z77="Gráfico 4"</formula>
    </cfRule>
    <cfRule type="expression" dxfId="70" priority="3808">
      <formula>$Z77="Gráfico 3"</formula>
    </cfRule>
    <cfRule type="expression" dxfId="69" priority="3809">
      <formula>$Z77="Gráfico 2"</formula>
    </cfRule>
    <cfRule type="expression" dxfId="68" priority="3810">
      <formula>$Z77="Gráfico 1"</formula>
    </cfRule>
    <cfRule type="expression" dxfId="67" priority="3811">
      <formula>$Z77="Gráfico 5"</formula>
    </cfRule>
  </conditionalFormatting>
  <hyperlinks>
    <hyperlink ref="B4" r:id="rId1" display="https://analytics.zoho.com/open-view/2395394000001771263?ZOHO_CRITERIA=%224.6%22.%22C%C3%B3digo_Regi%C3%B3n%22%3D13" xr:uid="{0622CEDA-1D01-4A24-942F-D9DAF230E1F4}"/>
    <hyperlink ref="B71" r:id="rId2" display="https://analytics.zoho.com/open-view/2395394000002077599?ZOHO_CRITERIA=%224.6%22.%22C%C3%B3digo_Comuna%22%3D9101" xr:uid="{6F571719-ABE6-462E-9302-0806899AA7C0}"/>
    <hyperlink ref="B5" r:id="rId3" display="https://analytics.zoho.com/open-view/2395394000001779205?ZOHO_CRITERIA=%224.6%22.%22C%C3%B3digo_Regi%C3%B3n%22%3D13" xr:uid="{92F54E9A-AC98-42D3-BD97-15C0199F5C90}"/>
    <hyperlink ref="B6" r:id="rId4" display="https://analytics.zoho.com/open-view/2395394000001818939?ZOHO_CRITERIA=%224.6%22.%22C%C3%B3digo_Regi%C3%B3n%22%3D13" xr:uid="{6A2C97C2-BCFE-444A-83EA-8C8EB914A4C1}"/>
    <hyperlink ref="B7" r:id="rId5" display="https://analytics.zoho.com/open-view/2395394000001829180?ZOHO_CRITERIA=%224.6%22.%22C%C3%B3digo_Regi%C3%B3n%22%3D13" xr:uid="{F8BADECA-8DC0-4CA4-9B53-6604F3BBA243}"/>
    <hyperlink ref="B8" r:id="rId6" display="https://analytics.zoho.com/open-view/2395394000001829456?ZOHO_CRITERIA=%224.6%22.%22C%C3%B3digo_Regi%C3%B3n%22%3D13" xr:uid="{3FB92C4E-D901-4EA6-96DE-032E756F2EBE}"/>
    <hyperlink ref="B9" r:id="rId7" display="https://analytics.zoho.com/open-view/2395394000001829908?ZOHO_CRITERIA=%224.6%22.%22C%C3%B3digo_Regi%C3%B3n%22%3D13" xr:uid="{05CE6637-65DC-4361-973F-A326D5F00A76}"/>
    <hyperlink ref="B27" r:id="rId8" display="https://analytics.zoho.com/open-view/2395394000001779691?ZOHO_CRITERIA=%224.6%22.%22C%C3%B3digo_Regi%C3%B3n%22%3D13" xr:uid="{F3443B63-F384-4A22-8207-387B9FAD4F82}"/>
    <hyperlink ref="B29" r:id="rId9" display="https://analytics.zoho.com/open-view/2395394000001829309?ZOHO_CRITERIA=%224.6%22.%22C%C3%B3digo_Regi%C3%B3n%22%3D13" xr:uid="{6CF3852D-565B-444B-881E-AAB0D894B2B0}"/>
    <hyperlink ref="B28" r:id="rId10" display="https://analytics.zoho.com/open-view/2395394000001829058?ZOHO_CRITERIA=%224.6%22.%22C%C3%B3digo_Regi%C3%B3n%22%3D13" xr:uid="{1542DA9D-4D7D-49E5-8A36-920AE0FD33FC}"/>
    <hyperlink ref="B30" r:id="rId11" display="https://analytics.zoho.com/open-view/2395394000001829653?ZOHO_CRITERIA=%224.6%22.%22C%C3%B3digo_Regi%C3%B3n%22%3D13" xr:uid="{6BF70FAC-D709-4300-A9AF-0083E50DA367}"/>
    <hyperlink ref="B31" r:id="rId12" display="https://analytics.zoho.com/open-view/2395394000001834177?ZOHO_CRITERIA=%224.6%22.%22C%C3%B3digo_Regi%C3%B3n%22%3D13" xr:uid="{790EA2F7-6E14-4101-A4FD-19FEF6C4D268}"/>
    <hyperlink ref="B26" r:id="rId13" display="https://analytics.zoho.com/open-view/2395394000001779029?ZOHO_CRITERIA=%224.6%22.%22C%C3%B3digo_Regi%C3%B3n%22%3D13" xr:uid="{ED77B85D-D9E4-4083-AB3D-F53BB058B18E}"/>
    <hyperlink ref="B10" r:id="rId14" display="https://analytics.zoho.com/open-view/2395394000001834352?ZOHO_CRITERIA=%224.6%22.%22C%C3%B3digo_Comuna%22%3D1405" xr:uid="{3DE7E0D9-0C88-4AAA-A1B2-21071E2032EE}"/>
    <hyperlink ref="B11" r:id="rId15" display="https://analytics.zoho.com/open-view/2395394000001834799?ZOHO_CRITERIA=%224.6%22.%22C%C3%B3digo_Comuna%22%3D1405" xr:uid="{9D6D3EDB-FA71-4DD5-8400-D649DC4786A8}"/>
    <hyperlink ref="B12" r:id="rId16" display="https://analytics.zoho.com/open-view/2395394000001840276?ZOHO_CRITERIA=%224.6%22.%22C%C3%B3digo_Comuna%22%3D1405" xr:uid="{673CC6A2-9750-47A5-B85B-2AB38B84C6C3}"/>
    <hyperlink ref="B13" r:id="rId17" display="https://analytics.zoho.com/open-view/2395394000001840783?ZOHO_CRITERIA=%224.6%22.%22C%C3%B3digo_Comuna%22%3D1405" xr:uid="{72F88095-5DD3-443A-B3BA-B89DFD9E974B}"/>
    <hyperlink ref="B14" r:id="rId18" display="https://analytics.zoho.com/open-view/2395394000001846568?ZOHO_CRITERIA=%224.6%22.%22C%C3%B3digo_Comuna%22%3D1405" xr:uid="{1249AD2F-5CCC-4783-B0F3-CA1FCB415168}"/>
    <hyperlink ref="B32" r:id="rId19" display="https://analytics.zoho.com/open-view/2395394000001834656?ZOHO_CRITERIA=%224.6%22.%22C%C3%B3digo_Comuna%22%3D1405" xr:uid="{F0FE96B6-C283-4096-9097-04113B7FFD81}"/>
    <hyperlink ref="B33" r:id="rId20" display="https://analytics.zoho.com/open-view/2395394000001840069?ZOHO_CRITERIA=%224.6%22.%22C%C3%B3digo_Comuna%22%3D1405" xr:uid="{2645530B-1B61-4F5B-899A-0802830183C2}"/>
    <hyperlink ref="B34" r:id="rId21" display="https://analytics.zoho.com/open-view/2395394000001840481?ZOHO_CRITERIA=%224.6%22.%22C%C3%B3digo_Comuna%22%3D1405" xr:uid="{6DE537B3-3B94-4E01-A4F9-6989AB28F8E6}"/>
    <hyperlink ref="B35" r:id="rId22" display="https://analytics.zoho.com/open-view/2395394000001846254?ZOHO_CRITERIA=%224.6%22.%22C%C3%B3digo_Comuna%22%3D1405" xr:uid="{F5B93181-519B-4BE7-BE14-95E77457422A}"/>
    <hyperlink ref="B36" r:id="rId23" display="https://analytics.zoho.com/open-view/2395394000001846850?ZOHO_CRITERIA=%224.6%22.%22C%C3%B3digo_Comuna%22%3D1405" xr:uid="{7128A15C-081D-4245-9470-BE5AEB10B2AF}"/>
    <hyperlink ref="B15" r:id="rId24" display="https://analytics.zoho.com/open-view/2395394000001853164?ZOHO_CRITERIA=%224.6%22.%22Id_Producto%22%3D100101" xr:uid="{CF19968B-78F6-4D29-9E69-10C27D164E11}"/>
    <hyperlink ref="B16" r:id="rId25" display="https://analytics.zoho.com/open-view/2395394000001865085?ZOHO_CRITERIA=%224.6%22.%22Id_Producto%22%3D100101" xr:uid="{909A06F3-8849-4B46-B12B-1CF9B8A8FF37}"/>
    <hyperlink ref="B17" r:id="rId26" display="https://analytics.zoho.com/open-view/2395394000001865834?ZOHO_CRITERIA=%224.6%22.%22Id_Producto%22%3D100101" xr:uid="{53F6E9AE-8971-4E05-AADD-4972E48B3A1E}"/>
    <hyperlink ref="B18" r:id="rId27" display="https://analytics.zoho.com/open-view/2395394000001874472?ZOHO_CRITERIA=%224.6%22.%22Id_Producto%22%3D100101" xr:uid="{447446B3-6039-435D-893B-CBE85641AD2F}"/>
    <hyperlink ref="B19" r:id="rId28" display="https://analytics.zoho.com/open-view/2395394000001874875?ZOHO_CRITERIA=%224.6%22.%22Id_Producto%22%3D100101" xr:uid="{AC6494E3-845F-40A0-8F19-C6C54A89F233}"/>
    <hyperlink ref="B20" r:id="rId29" display="https://analytics.zoho.com/open-view/2395394000001878451?ZOHO_CRITERIA=%224.6%22.%22Id_Producto%22%3D100101" xr:uid="{DF2D214C-C363-43B6-9C88-0886E0E210FF}"/>
    <hyperlink ref="B37" r:id="rId30" display="https://analytics.zoho.com/open-view/2395394000001853630?ZOHO_CRITERIA=%224.6%22.%22Id_Producto%22%3D100101" xr:uid="{A3B16ED2-3D6A-465F-8E58-47DB51E0F6C6}"/>
    <hyperlink ref="B38" r:id="rId31" display="https://analytics.zoho.com/open-view/2395394000001865414?ZOHO_CRITERIA=%224.6%22.%22Id_Producto%22%3D100101" xr:uid="{12197D41-58B4-455F-9E65-A2D18A59DECF}"/>
    <hyperlink ref="B39" r:id="rId32" display="https://analytics.zoho.com/open-view/2395394000001874197?ZOHO_CRITERIA=%224.6%22.%22Id_Producto%22%3D100101" xr:uid="{5108DC57-5EFB-410B-BE90-E1CF3B00DD35}"/>
    <hyperlink ref="B40" r:id="rId33" display="https://analytics.zoho.com/open-view/2395394000001874693?ZOHO_CRITERIA=%224.6%22.%22Id_Producto%22%3D100101" xr:uid="{80E3E4D6-BB3C-4527-BF0F-C7E6CEC89C1F}"/>
    <hyperlink ref="B41" r:id="rId34" display="https://analytics.zoho.com/open-view/2395394000001878256?ZOHO_CRITERIA=%224.6%22.%22Id_Producto%22%3D100101" xr:uid="{D671ABA9-9789-4AC2-AEF2-A3ABF99DA774}"/>
    <hyperlink ref="B42" r:id="rId35" display="https://analytics.zoho.com/open-view/2395394000001878651?ZOHO_CRITERIA=%224.6%22.%22Id_Producto%22%3D100101" xr:uid="{3A4F11B7-E10E-4965-B9C4-89D4E938F7CF}"/>
    <hyperlink ref="B47" r:id="rId36" display="https://analytics.zoho.com/open-view/2395394000001894853?ZOHO_CRITERIA=%224.6%22.%22Id_Categor%C3%ADa%22%3D100101001" xr:uid="{70D0D4CE-835B-47DD-B330-A9371E89D73C}"/>
    <hyperlink ref="B46" r:id="rId37" display="https://analytics.zoho.com/open-view/2395394000001894573?ZOHO_CRITERIA=%224.6%22.%22Id_Categor%C3%ADa%22%3D100101001" xr:uid="{68D927C6-D7EB-495F-A4E7-A67F8039A9C6}"/>
    <hyperlink ref="B45" r:id="rId38" display="https://analytics.zoho.com/open-view/2395394000001894109?ZOHO_CRITERIA=%224.6%22.%22Id_Categor%C3%ADa%22%3D100101001" xr:uid="{F1308813-F8BC-471E-B503-543F2491F90A}"/>
    <hyperlink ref="B44" r:id="rId39" display="https://analytics.zoho.com/open-view/2395394000001886383?ZOHO_CRITERIA=%224.6%22.%22Id_Categor%C3%ADa%22%3D100101001" xr:uid="{A65764E5-EEC9-4D2A-ABC3-8B3BE5412F0C}"/>
    <hyperlink ref="B43" r:id="rId40" display="https://analytics.zoho.com/open-view/2395394000001886157?ZOHO_CRITERIA=%224.6%22.%22Id_Categor%C3%ADa%22%3D100101001" xr:uid="{C8A3F8F7-128C-4A2C-896B-3E89CE7CD15D}"/>
    <hyperlink ref="B25" r:id="rId41" display="https://analytics.zoho.com/open-view/2395394000001894719?ZOHO_CRITERIA=%224.6%22.%22Id_Categor%C3%ADa%22%3D100101001" xr:uid="{8B2A5F6C-0F96-477A-9D4E-7B8FC20C5183}"/>
    <hyperlink ref="B24" r:id="rId42" display="https://analytics.zoho.com/open-view/2395394000001894331?ZOHO_CRITERIA=%224.6%22.%22Id_Categor%C3%ADa%22%3D100101001" xr:uid="{5ED89CB8-AC75-41B1-9705-9621EE78C6BE}"/>
    <hyperlink ref="B23" r:id="rId43" display="https://analytics.zoho.com/open-view/2395394000001894015?ZOHO_CRITERIA=%224.6%22.%22Id_Categor%C3%ADa%22%3D100101001" xr:uid="{624101C8-F201-4600-98ED-6C426FE9D13F}"/>
    <hyperlink ref="B22" r:id="rId44" display="https://analytics.zoho.com/open-view/2395394000001886612?ZOHO_CRITERIA=%224.6%22.%22Id_Categor%C3%ADa%22%3D100101001" xr:uid="{155AC914-C2A8-4F49-B6F0-1D3C0FACC598}"/>
    <hyperlink ref="B21" r:id="rId45" display="https://analytics.zoho.com/open-view/2395394000001878889?ZOHO_CRITERIA=%224.6%22.%22Id_Categor%C3%ADa%22%3D100101001" xr:uid="{D0D097EE-B3E0-401A-9F0F-3D0C8C23AA86}"/>
    <hyperlink ref="B55" r:id="rId46" xr:uid="{5405D3CA-2ABF-4048-B229-90FF522335CD}"/>
    <hyperlink ref="B54" r:id="rId47" xr:uid="{02274ED3-FBFA-42D2-B97C-E497D64DE7A4}"/>
    <hyperlink ref="B53" r:id="rId48" xr:uid="{7C5F6A87-107D-41A6-898A-B6D9B5E63EE5}"/>
    <hyperlink ref="B52" r:id="rId49" xr:uid="{7ABA16AC-BC76-4DFC-801E-B8BEC9EE0853}"/>
    <hyperlink ref="B51" r:id="rId50" xr:uid="{286C708E-23D9-428F-8475-AEE593BDAD1C}"/>
    <hyperlink ref="B50" r:id="rId51" xr:uid="{4F098D5B-25D8-47C1-BD41-2991036A0241}"/>
    <hyperlink ref="B49" r:id="rId52" xr:uid="{4B4BE860-8243-4BDE-B75B-76B8421B3F54}"/>
    <hyperlink ref="B48" r:id="rId53" xr:uid="{B30C209D-701D-4D10-A09F-5CB71FA74AA5}"/>
    <hyperlink ref="B56" r:id="rId54" xr:uid="{91D65DA7-5527-423F-BE5C-81DB939748D3}"/>
    <hyperlink ref="B57" r:id="rId55" xr:uid="{F1E46EB3-51C9-4FA6-AE06-D5C1858C3564}"/>
    <hyperlink ref="B58" r:id="rId56" xr:uid="{4AFFA57D-AF51-406E-B3D2-91B4B2660EE4}"/>
    <hyperlink ref="B59" r:id="rId57" xr:uid="{2FB1180E-66B7-4951-A3E1-EEF8514007BB}"/>
    <hyperlink ref="B64" r:id="rId58" display="https://analytics.zoho.com/open-view/2395394000001914761?ZOHO_CRITERIA=%224.6%22.%22Id_Tipo_de_Envase%22%3D1" xr:uid="{29685980-26B0-4353-86FC-ECDF4F352311}"/>
    <hyperlink ref="B69" r:id="rId59" display="https://analytics.zoho.com/open-view/2395394000001918395?ZOHO_CRITERIA=%224.6%22.%22Id_Destino%22%3D1" xr:uid="{ED785B6B-B64A-4AFD-9C59-CB7EC61E806F}"/>
    <hyperlink ref="B63" r:id="rId60" display="https://analytics.zoho.com/open-view/2395394000001914650?ZOHO_CRITERIA=%224.6%22.%22Id_Tipo_de_Envase%22%3D1" xr:uid="{4190ABCE-B921-4A30-851C-23D8B1388460}"/>
    <hyperlink ref="B68" r:id="rId61" display="https://analytics.zoho.com/open-view/2395394000001918250?ZOHO_CRITERIA=%224.6%22.%22Id_Tipo_de_Envase%22%3D1" xr:uid="{D3CD6568-7277-4766-A000-7EF6FCEF7D96}"/>
    <hyperlink ref="B62" r:id="rId62" display="https://analytics.zoho.com/open-view/2395394000001914549?ZOHO_CRITERIA=%224.6%22.%22Id_Procesamiento%22%3D1" xr:uid="{DCADB0B5-2ECA-42E4-B2BA-8DF8E339D007}"/>
    <hyperlink ref="B67" r:id="rId63" display="https://analytics.zoho.com/open-view/2395394000001918081?ZOHO_CRITERIA=%224.6%22.%22Id_Procesamiento%22%3D1" xr:uid="{043FEAFD-9F97-47B2-B8F4-B044C9E865BE}"/>
    <hyperlink ref="B65" r:id="rId64" display="https://analytics.zoho.com/open-view/2395394000001905534?ZOHO_CRITERIA=%224.6%22.%22Id_Producto%22%3D100101" xr:uid="{909597BD-6503-44FA-8D2A-B3A0AC22EB60}"/>
    <hyperlink ref="B60" r:id="rId65" display="https://analytics.zoho.com/open-view/2395394000001914138?ZOHO_CRITERIA=%224.6%22.%22Id_Producto%22%3D100101" xr:uid="{CB8E21E5-3D7C-4DE4-AE94-2959C47DB28F}"/>
    <hyperlink ref="B61" r:id="rId66" display="https://analytics.zoho.com/open-view/2395394000001914419?ZOHO_CRITERIA=%224.6%22.%22Id_Categor%C3%ADa%22%3D100101001" xr:uid="{474758F1-C5E3-40D5-9C20-BF4086CC07E9}"/>
    <hyperlink ref="B66" r:id="rId67" display="https://analytics.zoho.com/open-view/2395394000001914948?ZOHO_CRITERIA=%224.6%22.%22Id_Categor%C3%ADa%22%3D100101001" xr:uid="{C1CC1543-6389-4AEE-82AF-47D35BB45E2C}"/>
    <hyperlink ref="B76" r:id="rId68" xr:uid="{457016EB-BB40-4E1A-BB51-60710707AFEF}"/>
  </hyperlinks>
  <pageMargins left="0.7" right="0.7" top="0.75" bottom="0.75" header="0.3" footer="0.3"/>
  <pageSetup orientation="portrait" horizontalDpi="4294967293" verticalDpi="4294967293" r:id="rId69"/>
  <ignoredErrors>
    <ignoredError sqref="J26 J32 J37 J43" formula="1"/>
  </ignoredErrors>
  <extLst>
    <ext xmlns:x14="http://schemas.microsoft.com/office/spreadsheetml/2009/9/main" uri="{CCE6A557-97BC-4b89-ADB6-D9C93CAAB3DF}">
      <x14:dataValidations xmlns:xm="http://schemas.microsoft.com/office/excel/2006/main" count="7">
        <x14:dataValidation type="list" allowBlank="1" showInputMessage="1" showErrorMessage="1" xr:uid="{DE56CE0C-407E-4D7C-AA29-0877F41EDEFA}">
          <x14:formula1>
            <xm:f>Estructura!$L$3:$L$12</xm:f>
          </x14:formula1>
          <xm:sqref>J15</xm:sqref>
        </x14:dataValidation>
        <x14:dataValidation type="list" allowBlank="1" showInputMessage="1" showErrorMessage="1" xr:uid="{10FF3BD8-D228-4A4B-BE3F-A4ACB0694374}">
          <x14:formula1>
            <xm:f>Estructura!$T$3:$T$30</xm:f>
          </x14:formula1>
          <xm:sqref>J62</xm:sqref>
        </x14:dataValidation>
        <x14:dataValidation type="list" allowBlank="1" showInputMessage="1" showErrorMessage="1" xr:uid="{D8742A55-BFC8-498F-81CD-9E37EC51936E}">
          <x14:formula1>
            <xm:f>Estructura!$AB$3:$AB$10</xm:f>
          </x14:formula1>
          <xm:sqref>J63</xm:sqref>
        </x14:dataValidation>
        <x14:dataValidation type="list" allowBlank="1" showInputMessage="1" showErrorMessage="1" xr:uid="{43608F37-DF7E-4F8A-AB4E-B17E52D89829}">
          <x14:formula1>
            <xm:f>Estructura!$AJ$3:$AJ$9</xm:f>
          </x14:formula1>
          <xm:sqref>J64</xm:sqref>
        </x14:dataValidation>
        <x14:dataValidation type="list" allowBlank="1" showInputMessage="1" showErrorMessage="1" xr:uid="{3A1187FB-A02A-4D25-B829-2C9AB1BC888A}">
          <x14:formula1>
            <xm:f>Estructura!$P$3:$P$54</xm:f>
          </x14:formula1>
          <xm:sqref>J21</xm:sqref>
        </x14:dataValidation>
        <x14:dataValidation type="list" allowBlank="1" showInputMessage="1" showErrorMessage="1" xr:uid="{E2296D2B-CFE0-4BEE-89E3-A7478E6AD869}">
          <x14:formula1>
            <xm:f>Estructura!$B$3:$B$15</xm:f>
          </x14:formula1>
          <xm:sqref>J4</xm:sqref>
        </x14:dataValidation>
        <x14:dataValidation type="list" allowBlank="1" showInputMessage="1" showErrorMessage="1" xr:uid="{9A70E99A-B04B-4D14-BBC3-06D1DB7E913A}">
          <x14:formula1>
            <xm:f>Estructura!$G$3:$G$179</xm:f>
          </x14:formula1>
          <xm:sqref>J10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306C-B69D-4EC7-A8F6-C169D611206E}">
  <sheetPr>
    <tabColor rgb="FFCC0066"/>
  </sheetPr>
  <dimension ref="A1:B9"/>
  <sheetViews>
    <sheetView workbookViewId="0">
      <selection activeCell="D25" sqref="D25"/>
    </sheetView>
  </sheetViews>
  <sheetFormatPr baseColWidth="10" defaultRowHeight="14.4" x14ac:dyDescent="0.3"/>
  <cols>
    <col min="2" max="2" width="12.5546875" bestFit="1" customWidth="1"/>
  </cols>
  <sheetData>
    <row r="1" spans="1:2" ht="24" x14ac:dyDescent="0.3">
      <c r="A1" s="59" t="s">
        <v>26072</v>
      </c>
      <c r="B1" s="60" t="s">
        <v>26073</v>
      </c>
    </row>
    <row r="2" spans="1:2" x14ac:dyDescent="0.3">
      <c r="A2" s="53">
        <v>1</v>
      </c>
      <c r="B2" s="48" t="s">
        <v>26082</v>
      </c>
    </row>
    <row r="3" spans="1:2" x14ac:dyDescent="0.3">
      <c r="A3" s="53">
        <v>2</v>
      </c>
      <c r="B3" s="48" t="s">
        <v>26084</v>
      </c>
    </row>
    <row r="4" spans="1:2" x14ac:dyDescent="0.3">
      <c r="A4" s="53">
        <v>3</v>
      </c>
      <c r="B4" s="48" t="s">
        <v>16841</v>
      </c>
    </row>
    <row r="5" spans="1:2" x14ac:dyDescent="0.3">
      <c r="A5" s="53">
        <v>4</v>
      </c>
      <c r="B5" s="48" t="s">
        <v>26087</v>
      </c>
    </row>
    <row r="6" spans="1:2" x14ac:dyDescent="0.3">
      <c r="A6" s="53">
        <v>5</v>
      </c>
      <c r="B6" s="48" t="s">
        <v>26092</v>
      </c>
    </row>
    <row r="7" spans="1:2" x14ac:dyDescent="0.3">
      <c r="A7" s="53">
        <v>6</v>
      </c>
      <c r="B7" s="48" t="s">
        <v>18251</v>
      </c>
    </row>
    <row r="8" spans="1:2" x14ac:dyDescent="0.3">
      <c r="A8" s="53">
        <v>7</v>
      </c>
      <c r="B8" s="48" t="s">
        <v>14788</v>
      </c>
    </row>
    <row r="9" spans="1:2" x14ac:dyDescent="0.3">
      <c r="A9" s="61">
        <v>8</v>
      </c>
      <c r="B9" s="50" t="s">
        <v>26138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BAD6-9386-419B-B49C-39CC86A75DA7}">
  <sheetPr>
    <tabColor rgb="FFCC0066"/>
  </sheetPr>
  <dimension ref="A1:B26"/>
  <sheetViews>
    <sheetView workbookViewId="0">
      <selection activeCell="E26" sqref="E26"/>
    </sheetView>
  </sheetViews>
  <sheetFormatPr baseColWidth="10" defaultRowHeight="14.4" x14ac:dyDescent="0.3"/>
  <cols>
    <col min="2" max="2" width="31.21875" bestFit="1" customWidth="1"/>
  </cols>
  <sheetData>
    <row r="1" spans="1:2" ht="24" x14ac:dyDescent="0.3">
      <c r="A1" s="9" t="s">
        <v>26070</v>
      </c>
      <c r="B1" s="9" t="s">
        <v>26071</v>
      </c>
    </row>
    <row r="2" spans="1:2" x14ac:dyDescent="0.3">
      <c r="A2" s="15">
        <v>3</v>
      </c>
      <c r="B2" t="s">
        <v>26112</v>
      </c>
    </row>
    <row r="3" spans="1:2" x14ac:dyDescent="0.3">
      <c r="A3" s="15">
        <v>4</v>
      </c>
      <c r="B3" t="s">
        <v>26101</v>
      </c>
    </row>
    <row r="4" spans="1:2" x14ac:dyDescent="0.3">
      <c r="A4" s="15">
        <v>7</v>
      </c>
      <c r="B4" t="s">
        <v>26105</v>
      </c>
    </row>
    <row r="5" spans="1:2" x14ac:dyDescent="0.3">
      <c r="A5" s="15">
        <v>8</v>
      </c>
      <c r="B5" t="s">
        <v>26081</v>
      </c>
    </row>
    <row r="6" spans="1:2" x14ac:dyDescent="0.3">
      <c r="A6" s="15">
        <v>9</v>
      </c>
      <c r="B6" t="s">
        <v>26086</v>
      </c>
    </row>
    <row r="7" spans="1:2" x14ac:dyDescent="0.3">
      <c r="A7" s="15">
        <v>10</v>
      </c>
      <c r="B7" t="s">
        <v>26088</v>
      </c>
    </row>
    <row r="8" spans="1:2" x14ac:dyDescent="0.3">
      <c r="A8" s="15">
        <v>11</v>
      </c>
      <c r="B8" t="s">
        <v>26089</v>
      </c>
    </row>
    <row r="9" spans="1:2" x14ac:dyDescent="0.3">
      <c r="A9" s="15">
        <v>12</v>
      </c>
      <c r="B9" t="s">
        <v>26090</v>
      </c>
    </row>
    <row r="10" spans="1:2" x14ac:dyDescent="0.3">
      <c r="A10" s="15">
        <v>13</v>
      </c>
      <c r="B10" t="s">
        <v>26091</v>
      </c>
    </row>
    <row r="11" spans="1:2" x14ac:dyDescent="0.3">
      <c r="A11" s="15">
        <v>14</v>
      </c>
      <c r="B11" t="s">
        <v>26103</v>
      </c>
    </row>
    <row r="12" spans="1:2" x14ac:dyDescent="0.3">
      <c r="A12" s="15">
        <v>15</v>
      </c>
      <c r="B12" t="s">
        <v>26104</v>
      </c>
    </row>
    <row r="13" spans="1:2" x14ac:dyDescent="0.3">
      <c r="A13" s="15">
        <v>16</v>
      </c>
      <c r="B13" t="s">
        <v>26109</v>
      </c>
    </row>
    <row r="14" spans="1:2" x14ac:dyDescent="0.3">
      <c r="A14" s="15">
        <v>18</v>
      </c>
      <c r="B14" t="s">
        <v>26111</v>
      </c>
    </row>
    <row r="15" spans="1:2" x14ac:dyDescent="0.3">
      <c r="A15" s="15">
        <v>19</v>
      </c>
      <c r="B15" t="s">
        <v>26114</v>
      </c>
    </row>
    <row r="16" spans="1:2" x14ac:dyDescent="0.3">
      <c r="A16" s="15">
        <v>20</v>
      </c>
      <c r="B16" t="s">
        <v>26117</v>
      </c>
    </row>
    <row r="17" spans="1:2" x14ac:dyDescent="0.3">
      <c r="A17" s="15">
        <v>22</v>
      </c>
      <c r="B17" t="s">
        <v>26122</v>
      </c>
    </row>
    <row r="18" spans="1:2" x14ac:dyDescent="0.3">
      <c r="A18" s="15">
        <v>25</v>
      </c>
      <c r="B18" t="s">
        <v>26135</v>
      </c>
    </row>
    <row r="19" spans="1:2" x14ac:dyDescent="0.3">
      <c r="A19" s="15">
        <v>26</v>
      </c>
      <c r="B19" t="s">
        <v>26136</v>
      </c>
    </row>
    <row r="20" spans="1:2" x14ac:dyDescent="0.3">
      <c r="A20" s="15">
        <v>27</v>
      </c>
      <c r="B20" t="s">
        <v>26137</v>
      </c>
    </row>
    <row r="21" spans="1:2" x14ac:dyDescent="0.3">
      <c r="A21" s="15">
        <v>30</v>
      </c>
      <c r="B21" t="s">
        <v>26141</v>
      </c>
    </row>
    <row r="22" spans="1:2" x14ac:dyDescent="0.3">
      <c r="A22" s="15">
        <v>31</v>
      </c>
      <c r="B22" t="s">
        <v>26143</v>
      </c>
    </row>
    <row r="23" spans="1:2" x14ac:dyDescent="0.3">
      <c r="A23" s="15">
        <v>32</v>
      </c>
      <c r="B23" t="s">
        <v>26145</v>
      </c>
    </row>
    <row r="24" spans="1:2" x14ac:dyDescent="0.3">
      <c r="A24" s="15">
        <v>33</v>
      </c>
      <c r="B24" t="s">
        <v>26146</v>
      </c>
    </row>
    <row r="25" spans="1:2" x14ac:dyDescent="0.3">
      <c r="A25" s="15">
        <v>34</v>
      </c>
      <c r="B25" t="s">
        <v>26151</v>
      </c>
    </row>
    <row r="26" spans="1:2" x14ac:dyDescent="0.3">
      <c r="A26" s="15">
        <v>24</v>
      </c>
      <c r="B26" t="s">
        <v>26163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86A33-BB8E-41B9-B2BC-70CECBA76153}">
  <sheetPr>
    <tabColor rgb="FFCC0066"/>
  </sheetPr>
  <dimension ref="A1:B49"/>
  <sheetViews>
    <sheetView workbookViewId="0">
      <selection activeCell="G51" sqref="G51"/>
    </sheetView>
  </sheetViews>
  <sheetFormatPr baseColWidth="10" defaultRowHeight="14.4" x14ac:dyDescent="0.3"/>
  <sheetData>
    <row r="1" spans="1:2" x14ac:dyDescent="0.3">
      <c r="A1" s="56" t="s">
        <v>25388</v>
      </c>
      <c r="B1" s="57" t="s">
        <v>9557</v>
      </c>
    </row>
    <row r="2" spans="1:2" x14ac:dyDescent="0.3">
      <c r="A2" s="53">
        <v>100106001</v>
      </c>
      <c r="B2" s="49" t="s">
        <v>18416</v>
      </c>
    </row>
    <row r="3" spans="1:2" x14ac:dyDescent="0.3">
      <c r="A3" s="53">
        <v>100108004</v>
      </c>
      <c r="B3" s="49" t="s">
        <v>26097</v>
      </c>
    </row>
    <row r="4" spans="1:2" x14ac:dyDescent="0.3">
      <c r="A4" s="53">
        <v>100104005</v>
      </c>
      <c r="B4" s="49" t="s">
        <v>26131</v>
      </c>
    </row>
    <row r="5" spans="1:2" x14ac:dyDescent="0.3">
      <c r="A5" s="53">
        <v>100103004</v>
      </c>
      <c r="B5" s="49" t="s">
        <v>26115</v>
      </c>
    </row>
    <row r="6" spans="1:2" x14ac:dyDescent="0.3">
      <c r="A6" s="53">
        <v>100104003</v>
      </c>
      <c r="B6" s="49" t="s">
        <v>16990</v>
      </c>
    </row>
    <row r="7" spans="1:2" x14ac:dyDescent="0.3">
      <c r="A7" s="53">
        <v>100103001</v>
      </c>
      <c r="B7" s="49" t="s">
        <v>26123</v>
      </c>
    </row>
    <row r="8" spans="1:2" x14ac:dyDescent="0.3">
      <c r="A8" s="53">
        <v>100101006</v>
      </c>
      <c r="B8" s="49" t="s">
        <v>26129</v>
      </c>
    </row>
    <row r="9" spans="1:2" x14ac:dyDescent="0.3">
      <c r="A9" s="53">
        <v>100105003</v>
      </c>
      <c r="B9" s="49" t="s">
        <v>26147</v>
      </c>
    </row>
    <row r="10" spans="1:2" x14ac:dyDescent="0.3">
      <c r="A10" s="53">
        <v>100101009</v>
      </c>
      <c r="B10" s="49" t="s">
        <v>11276</v>
      </c>
    </row>
    <row r="11" spans="1:2" x14ac:dyDescent="0.3">
      <c r="A11" s="53">
        <v>100103002</v>
      </c>
      <c r="B11" s="49" t="s">
        <v>26099</v>
      </c>
    </row>
    <row r="12" spans="1:2" x14ac:dyDescent="0.3">
      <c r="A12" s="53">
        <v>100103003</v>
      </c>
      <c r="B12" s="49" t="s">
        <v>16985</v>
      </c>
    </row>
    <row r="13" spans="1:2" x14ac:dyDescent="0.3">
      <c r="A13" s="53">
        <v>100109001</v>
      </c>
      <c r="B13" s="49" t="s">
        <v>26106</v>
      </c>
    </row>
    <row r="14" spans="1:2" x14ac:dyDescent="0.3">
      <c r="A14" s="53">
        <v>100104002</v>
      </c>
      <c r="B14" s="49" t="s">
        <v>26132</v>
      </c>
    </row>
    <row r="15" spans="1:2" x14ac:dyDescent="0.3">
      <c r="A15" s="53">
        <v>100104002</v>
      </c>
      <c r="B15" s="49" t="s">
        <v>26133</v>
      </c>
    </row>
    <row r="16" spans="1:2" x14ac:dyDescent="0.3">
      <c r="A16" s="53">
        <v>100104006</v>
      </c>
      <c r="B16" s="49" t="s">
        <v>26140</v>
      </c>
    </row>
    <row r="17" spans="1:2" x14ac:dyDescent="0.3">
      <c r="A17" s="53">
        <v>100101001</v>
      </c>
      <c r="B17" s="49" t="s">
        <v>26124</v>
      </c>
    </row>
    <row r="18" spans="1:2" x14ac:dyDescent="0.3">
      <c r="A18" s="53">
        <v>100107008</v>
      </c>
      <c r="B18" s="49" t="s">
        <v>11403</v>
      </c>
    </row>
    <row r="19" spans="1:2" x14ac:dyDescent="0.3">
      <c r="A19" s="53">
        <v>100101004</v>
      </c>
      <c r="B19" s="49" t="s">
        <v>16281</v>
      </c>
    </row>
    <row r="20" spans="1:2" x14ac:dyDescent="0.3">
      <c r="A20" s="53">
        <v>100101002</v>
      </c>
      <c r="B20" s="49" t="s">
        <v>17678</v>
      </c>
    </row>
    <row r="21" spans="1:2" x14ac:dyDescent="0.3">
      <c r="A21" s="53">
        <v>100107009</v>
      </c>
      <c r="B21" s="49" t="s">
        <v>11408</v>
      </c>
    </row>
    <row r="22" spans="1:2" x14ac:dyDescent="0.3">
      <c r="A22" s="53">
        <v>100101003</v>
      </c>
      <c r="B22" s="49" t="s">
        <v>16976</v>
      </c>
    </row>
    <row r="23" spans="1:2" x14ac:dyDescent="0.3">
      <c r="A23" s="53">
        <v>100108001</v>
      </c>
      <c r="B23" s="49" t="s">
        <v>7140</v>
      </c>
    </row>
    <row r="24" spans="1:2" x14ac:dyDescent="0.3">
      <c r="A24" s="53">
        <v>100102002</v>
      </c>
      <c r="B24" s="49" t="s">
        <v>17683</v>
      </c>
    </row>
    <row r="25" spans="1:2" x14ac:dyDescent="0.3">
      <c r="A25" s="53">
        <v>100108002</v>
      </c>
      <c r="B25" s="49" t="s">
        <v>17713</v>
      </c>
    </row>
    <row r="26" spans="1:2" x14ac:dyDescent="0.3">
      <c r="A26" s="53">
        <v>100108003</v>
      </c>
      <c r="B26" s="49" t="s">
        <v>26095</v>
      </c>
    </row>
    <row r="27" spans="1:2" x14ac:dyDescent="0.3">
      <c r="A27" s="53">
        <v>100102006</v>
      </c>
      <c r="B27" s="49" t="s">
        <v>11312</v>
      </c>
    </row>
    <row r="28" spans="1:2" x14ac:dyDescent="0.3">
      <c r="A28" s="53">
        <v>100102005</v>
      </c>
      <c r="B28" s="49" t="s">
        <v>2163</v>
      </c>
    </row>
    <row r="29" spans="1:2" x14ac:dyDescent="0.3">
      <c r="A29" s="53">
        <v>100103002</v>
      </c>
      <c r="B29" s="49" t="s">
        <v>26128</v>
      </c>
    </row>
    <row r="30" spans="1:2" x14ac:dyDescent="0.3">
      <c r="A30" s="53">
        <v>100101007</v>
      </c>
      <c r="B30" s="49" t="s">
        <v>11267</v>
      </c>
    </row>
    <row r="31" spans="1:2" x14ac:dyDescent="0.3">
      <c r="A31" s="53">
        <v>100103004</v>
      </c>
      <c r="B31" s="49" t="s">
        <v>26125</v>
      </c>
    </row>
    <row r="32" spans="1:2" x14ac:dyDescent="0.3">
      <c r="A32" s="53">
        <v>100101008</v>
      </c>
      <c r="B32" s="49" t="s">
        <v>26126</v>
      </c>
    </row>
    <row r="33" spans="1:2" x14ac:dyDescent="0.3">
      <c r="A33" s="53">
        <v>100103006</v>
      </c>
      <c r="B33" s="49" t="s">
        <v>26108</v>
      </c>
    </row>
    <row r="34" spans="1:2" x14ac:dyDescent="0.3">
      <c r="A34" s="53">
        <v>100107002</v>
      </c>
      <c r="B34" s="49" t="s">
        <v>26119</v>
      </c>
    </row>
    <row r="35" spans="1:2" x14ac:dyDescent="0.3">
      <c r="A35" s="53">
        <v>100102003</v>
      </c>
      <c r="B35" s="49" t="s">
        <v>26093</v>
      </c>
    </row>
    <row r="36" spans="1:2" x14ac:dyDescent="0.3">
      <c r="A36" s="53">
        <v>100102004</v>
      </c>
      <c r="B36" s="49" t="s">
        <v>26094</v>
      </c>
    </row>
    <row r="37" spans="1:2" x14ac:dyDescent="0.3">
      <c r="A37" s="53">
        <v>100106002</v>
      </c>
      <c r="B37" s="49" t="s">
        <v>26096</v>
      </c>
    </row>
    <row r="38" spans="1:2" x14ac:dyDescent="0.3">
      <c r="A38" s="53">
        <v>100104001</v>
      </c>
      <c r="B38" s="49" t="s">
        <v>26098</v>
      </c>
    </row>
    <row r="39" spans="1:2" x14ac:dyDescent="0.3">
      <c r="A39" s="53">
        <v>100102007</v>
      </c>
      <c r="B39" s="49" t="s">
        <v>11317</v>
      </c>
    </row>
    <row r="40" spans="1:2" x14ac:dyDescent="0.3">
      <c r="A40" s="53">
        <v>100101008</v>
      </c>
      <c r="B40" s="49" t="s">
        <v>26130</v>
      </c>
    </row>
    <row r="41" spans="1:2" x14ac:dyDescent="0.3">
      <c r="A41" s="53">
        <v>100103005</v>
      </c>
      <c r="B41" s="49" t="s">
        <v>26144</v>
      </c>
    </row>
    <row r="42" spans="1:2" x14ac:dyDescent="0.3">
      <c r="A42" s="53">
        <v>100105004</v>
      </c>
      <c r="B42" s="49" t="s">
        <v>26116</v>
      </c>
    </row>
    <row r="43" spans="1:2" x14ac:dyDescent="0.3">
      <c r="A43" s="53">
        <v>100105001</v>
      </c>
      <c r="B43" s="58" t="s">
        <v>26118</v>
      </c>
    </row>
    <row r="44" spans="1:2" x14ac:dyDescent="0.3">
      <c r="A44" s="53">
        <v>100105002</v>
      </c>
      <c r="B44" s="49" t="s">
        <v>26142</v>
      </c>
    </row>
    <row r="45" spans="1:2" x14ac:dyDescent="0.3">
      <c r="A45" s="53">
        <v>100105007</v>
      </c>
      <c r="B45" s="49" t="s">
        <v>28065</v>
      </c>
    </row>
    <row r="46" spans="1:2" x14ac:dyDescent="0.3">
      <c r="A46" s="53">
        <v>100107007</v>
      </c>
      <c r="B46" s="49" t="s">
        <v>26120</v>
      </c>
    </row>
    <row r="47" spans="1:2" x14ac:dyDescent="0.3">
      <c r="A47" s="53">
        <v>100107005</v>
      </c>
      <c r="B47" s="49" t="s">
        <v>11388</v>
      </c>
    </row>
    <row r="48" spans="1:2" x14ac:dyDescent="0.3">
      <c r="A48" s="53">
        <v>100107011</v>
      </c>
      <c r="B48" s="49" t="s">
        <v>11418</v>
      </c>
    </row>
    <row r="49" spans="1:2" x14ac:dyDescent="0.3">
      <c r="A49" s="53">
        <v>100105005</v>
      </c>
      <c r="B49" s="49" t="s">
        <v>11378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10F1-5FDE-477D-AA2E-EAF9711A1581}">
  <sheetPr>
    <tabColor rgb="FFCC0066"/>
  </sheetPr>
  <dimension ref="A1:B11"/>
  <sheetViews>
    <sheetView workbookViewId="0">
      <selection activeCell="C11" sqref="C11"/>
    </sheetView>
  </sheetViews>
  <sheetFormatPr baseColWidth="10" defaultRowHeight="14.4" x14ac:dyDescent="0.3"/>
  <sheetData>
    <row r="1" spans="1:2" x14ac:dyDescent="0.3">
      <c r="A1" s="7" t="s">
        <v>25387</v>
      </c>
      <c r="B1" s="7" t="s">
        <v>9554</v>
      </c>
    </row>
    <row r="2" spans="1:2" x14ac:dyDescent="0.3">
      <c r="A2" s="15">
        <v>100106</v>
      </c>
      <c r="B2" t="s">
        <v>17000</v>
      </c>
    </row>
    <row r="3" spans="1:2" x14ac:dyDescent="0.3">
      <c r="A3" s="15">
        <v>100108</v>
      </c>
      <c r="B3" t="s">
        <v>11438</v>
      </c>
    </row>
    <row r="4" spans="1:2" x14ac:dyDescent="0.3">
      <c r="A4" s="15">
        <v>100104</v>
      </c>
      <c r="B4" t="s">
        <v>11362</v>
      </c>
    </row>
    <row r="5" spans="1:2" x14ac:dyDescent="0.3">
      <c r="A5" s="15">
        <v>100103</v>
      </c>
      <c r="B5" t="s">
        <v>11337</v>
      </c>
    </row>
    <row r="6" spans="1:2" x14ac:dyDescent="0.3">
      <c r="A6" s="15">
        <v>100101</v>
      </c>
      <c r="B6" t="s">
        <v>11256</v>
      </c>
    </row>
    <row r="7" spans="1:2" x14ac:dyDescent="0.3">
      <c r="A7" s="15">
        <v>100105</v>
      </c>
      <c r="B7" t="s">
        <v>11377</v>
      </c>
    </row>
    <row r="8" spans="1:2" x14ac:dyDescent="0.3">
      <c r="A8" s="15">
        <v>100109</v>
      </c>
      <c r="B8" t="s">
        <v>18431</v>
      </c>
    </row>
    <row r="9" spans="1:2" x14ac:dyDescent="0.3">
      <c r="A9" s="15">
        <v>100107</v>
      </c>
      <c r="B9" t="s">
        <v>9429</v>
      </c>
    </row>
    <row r="10" spans="1:2" x14ac:dyDescent="0.3">
      <c r="A10" s="15">
        <v>100102</v>
      </c>
      <c r="B10" t="s">
        <v>11306</v>
      </c>
    </row>
    <row r="11" spans="1:2" x14ac:dyDescent="0.3">
      <c r="A11" s="15"/>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8FDB-A7BA-4720-B9FC-015153146F08}">
  <sheetPr>
    <tabColor rgb="FFCC0066"/>
  </sheetPr>
  <dimension ref="A1:C178"/>
  <sheetViews>
    <sheetView topLeftCell="A159" workbookViewId="0">
      <selection activeCell="B2" sqref="B2:B178"/>
    </sheetView>
  </sheetViews>
  <sheetFormatPr baseColWidth="10" defaultRowHeight="14.4" x14ac:dyDescent="0.3"/>
  <sheetData>
    <row r="1" spans="1:3" ht="24" x14ac:dyDescent="0.3">
      <c r="A1" s="54" t="s">
        <v>26067</v>
      </c>
      <c r="B1" s="55" t="s">
        <v>1063</v>
      </c>
      <c r="C1" t="s">
        <v>28057</v>
      </c>
    </row>
    <row r="2" spans="1:3" x14ac:dyDescent="0.3">
      <c r="A2" s="53">
        <v>1405</v>
      </c>
      <c r="B2" s="48" t="s">
        <v>1081</v>
      </c>
      <c r="C2" s="68">
        <f>+VLOOKUP(A2,Codigos_comunas[],3,0)</f>
        <v>349</v>
      </c>
    </row>
    <row r="3" spans="1:3" x14ac:dyDescent="0.3">
      <c r="A3" s="53">
        <v>3101</v>
      </c>
      <c r="B3" s="48" t="s">
        <v>1110</v>
      </c>
      <c r="C3" s="68">
        <f>+VLOOKUP(A3,Codigos_comunas[],3,0)</f>
        <v>359</v>
      </c>
    </row>
    <row r="4" spans="1:3" x14ac:dyDescent="0.3">
      <c r="A4" s="53">
        <v>3102</v>
      </c>
      <c r="B4" s="48" t="s">
        <v>1113</v>
      </c>
      <c r="C4" s="68">
        <f>+VLOOKUP(A4,Codigos_comunas[],3,0)</f>
        <v>360</v>
      </c>
    </row>
    <row r="5" spans="1:3" x14ac:dyDescent="0.3">
      <c r="A5" s="53">
        <v>3103</v>
      </c>
      <c r="B5" s="48" t="s">
        <v>1116</v>
      </c>
      <c r="C5" s="68">
        <f>+VLOOKUP(A5,Codigos_comunas[],3,0)</f>
        <v>361</v>
      </c>
    </row>
    <row r="6" spans="1:3" x14ac:dyDescent="0.3">
      <c r="A6" s="53">
        <v>3301</v>
      </c>
      <c r="B6" s="48" t="s">
        <v>1125</v>
      </c>
      <c r="C6" s="68">
        <f>+VLOOKUP(A6,Codigos_comunas[],3,0)</f>
        <v>364</v>
      </c>
    </row>
    <row r="7" spans="1:3" x14ac:dyDescent="0.3">
      <c r="A7" s="53">
        <v>3302</v>
      </c>
      <c r="B7" s="48" t="s">
        <v>1128</v>
      </c>
      <c r="C7" s="68">
        <f>+VLOOKUP(A7,Codigos_comunas[],3,0)</f>
        <v>365</v>
      </c>
    </row>
    <row r="8" spans="1:3" x14ac:dyDescent="0.3">
      <c r="A8" s="53">
        <v>3303</v>
      </c>
      <c r="B8" s="48" t="s">
        <v>1131</v>
      </c>
      <c r="C8" s="68">
        <f>+VLOOKUP(A8,Codigos_comunas[],3,0)</f>
        <v>366</v>
      </c>
    </row>
    <row r="9" spans="1:3" x14ac:dyDescent="0.3">
      <c r="A9" s="53">
        <v>3304</v>
      </c>
      <c r="B9" s="48" t="s">
        <v>1134</v>
      </c>
      <c r="C9" s="68">
        <f>+VLOOKUP(A9,Codigos_comunas[],3,0)</f>
        <v>367</v>
      </c>
    </row>
    <row r="10" spans="1:3" x14ac:dyDescent="0.3">
      <c r="A10" s="53">
        <v>4101</v>
      </c>
      <c r="B10" s="48" t="s">
        <v>1137</v>
      </c>
      <c r="C10" s="68">
        <f>+VLOOKUP(A10,Codigos_comunas[],3,0)</f>
        <v>368</v>
      </c>
    </row>
    <row r="11" spans="1:3" x14ac:dyDescent="0.3">
      <c r="A11" s="53">
        <v>4102</v>
      </c>
      <c r="B11" s="48" t="s">
        <v>773</v>
      </c>
      <c r="C11" s="68">
        <f>+VLOOKUP(A11,Codigos_comunas[],3,0)</f>
        <v>369</v>
      </c>
    </row>
    <row r="12" spans="1:3" x14ac:dyDescent="0.3">
      <c r="A12" s="53">
        <v>4103</v>
      </c>
      <c r="B12" s="48" t="s">
        <v>1142</v>
      </c>
      <c r="C12" s="68">
        <f>+VLOOKUP(A12,Codigos_comunas[],3,0)</f>
        <v>370</v>
      </c>
    </row>
    <row r="13" spans="1:3" x14ac:dyDescent="0.3">
      <c r="A13" s="53">
        <v>4104</v>
      </c>
      <c r="B13" s="48" t="s">
        <v>1145</v>
      </c>
      <c r="C13" s="68">
        <f>+VLOOKUP(A13,Codigos_comunas[],3,0)</f>
        <v>371</v>
      </c>
    </row>
    <row r="14" spans="1:3" x14ac:dyDescent="0.3">
      <c r="A14" s="53">
        <v>4105</v>
      </c>
      <c r="B14" s="48" t="s">
        <v>1148</v>
      </c>
      <c r="C14" s="68">
        <f>+VLOOKUP(A14,Codigos_comunas[],3,0)</f>
        <v>372</v>
      </c>
    </row>
    <row r="15" spans="1:3" x14ac:dyDescent="0.3">
      <c r="A15" s="53">
        <v>4106</v>
      </c>
      <c r="B15" s="48" t="s">
        <v>1151</v>
      </c>
      <c r="C15" s="68">
        <f>+VLOOKUP(A15,Codigos_comunas[],3,0)</f>
        <v>373</v>
      </c>
    </row>
    <row r="16" spans="1:3" x14ac:dyDescent="0.3">
      <c r="A16" s="53">
        <v>4201</v>
      </c>
      <c r="B16" s="48" t="s">
        <v>1154</v>
      </c>
      <c r="C16" s="68">
        <f>+VLOOKUP(A16,Codigos_comunas[],3,0)</f>
        <v>374</v>
      </c>
    </row>
    <row r="17" spans="1:3" x14ac:dyDescent="0.3">
      <c r="A17" s="53">
        <v>4202</v>
      </c>
      <c r="B17" s="48" t="s">
        <v>1157</v>
      </c>
      <c r="C17" s="68">
        <f>+VLOOKUP(A17,Codigos_comunas[],3,0)</f>
        <v>375</v>
      </c>
    </row>
    <row r="18" spans="1:3" x14ac:dyDescent="0.3">
      <c r="A18" s="53">
        <v>4203</v>
      </c>
      <c r="B18" s="48" t="s">
        <v>1160</v>
      </c>
      <c r="C18" s="68">
        <f>+VLOOKUP(A18,Codigos_comunas[],3,0)</f>
        <v>376</v>
      </c>
    </row>
    <row r="19" spans="1:3" x14ac:dyDescent="0.3">
      <c r="A19" s="53">
        <v>4204</v>
      </c>
      <c r="B19" s="48" t="s">
        <v>1163</v>
      </c>
      <c r="C19" s="68">
        <f>+VLOOKUP(A19,Codigos_comunas[],3,0)</f>
        <v>377</v>
      </c>
    </row>
    <row r="20" spans="1:3" x14ac:dyDescent="0.3">
      <c r="A20" s="53">
        <v>4301</v>
      </c>
      <c r="B20" s="48" t="s">
        <v>1166</v>
      </c>
      <c r="C20" s="68">
        <f>+VLOOKUP(A20,Codigos_comunas[],3,0)</f>
        <v>378</v>
      </c>
    </row>
    <row r="21" spans="1:3" x14ac:dyDescent="0.3">
      <c r="A21" s="53">
        <v>4302</v>
      </c>
      <c r="B21" s="48" t="s">
        <v>1169</v>
      </c>
      <c r="C21" s="68">
        <f>+VLOOKUP(A21,Codigos_comunas[],3,0)</f>
        <v>379</v>
      </c>
    </row>
    <row r="22" spans="1:3" x14ac:dyDescent="0.3">
      <c r="A22" s="53">
        <v>4303</v>
      </c>
      <c r="B22" s="48" t="s">
        <v>1172</v>
      </c>
      <c r="C22" s="68">
        <f>+VLOOKUP(A22,Codigos_comunas[],3,0)</f>
        <v>380</v>
      </c>
    </row>
    <row r="23" spans="1:3" x14ac:dyDescent="0.3">
      <c r="A23" s="53">
        <v>5102</v>
      </c>
      <c r="B23" s="48" t="s">
        <v>1183</v>
      </c>
      <c r="C23" s="68">
        <f>+VLOOKUP(A23,Codigos_comunas[],3,0)</f>
        <v>384</v>
      </c>
    </row>
    <row r="24" spans="1:3" x14ac:dyDescent="0.3">
      <c r="A24" s="53">
        <v>5107</v>
      </c>
      <c r="B24" s="48" t="s">
        <v>1195</v>
      </c>
      <c r="C24" s="68">
        <f>+VLOOKUP(A24,Codigos_comunas[],3,0)</f>
        <v>388</v>
      </c>
    </row>
    <row r="25" spans="1:3" x14ac:dyDescent="0.3">
      <c r="A25" s="53">
        <v>5301</v>
      </c>
      <c r="B25" s="48" t="s">
        <v>1204</v>
      </c>
      <c r="C25" s="68">
        <f>+VLOOKUP(A25,Codigos_comunas[],3,0)</f>
        <v>391</v>
      </c>
    </row>
    <row r="26" spans="1:3" x14ac:dyDescent="0.3">
      <c r="A26" s="53">
        <v>5302</v>
      </c>
      <c r="B26" s="48" t="s">
        <v>1207</v>
      </c>
      <c r="C26" s="68">
        <f>+VLOOKUP(A26,Codigos_comunas[],3,0)</f>
        <v>392</v>
      </c>
    </row>
    <row r="27" spans="1:3" x14ac:dyDescent="0.3">
      <c r="A27" s="53">
        <v>5303</v>
      </c>
      <c r="B27" s="48" t="s">
        <v>1210</v>
      </c>
      <c r="C27" s="68">
        <f>+VLOOKUP(A27,Codigos_comunas[],3,0)</f>
        <v>393</v>
      </c>
    </row>
    <row r="28" spans="1:3" x14ac:dyDescent="0.3">
      <c r="A28" s="53">
        <v>5304</v>
      </c>
      <c r="B28" s="48" t="s">
        <v>1213</v>
      </c>
      <c r="C28" s="68">
        <f>+VLOOKUP(A28,Codigos_comunas[],3,0)</f>
        <v>394</v>
      </c>
    </row>
    <row r="29" spans="1:3" x14ac:dyDescent="0.3">
      <c r="A29" s="53">
        <v>5401</v>
      </c>
      <c r="B29" s="48" t="s">
        <v>1216</v>
      </c>
      <c r="C29" s="68">
        <f>+VLOOKUP(A29,Codigos_comunas[],3,0)</f>
        <v>395</v>
      </c>
    </row>
    <row r="30" spans="1:3" x14ac:dyDescent="0.3">
      <c r="A30" s="53">
        <v>5402</v>
      </c>
      <c r="B30" s="48" t="s">
        <v>1219</v>
      </c>
      <c r="C30" s="68">
        <f>+VLOOKUP(A30,Codigos_comunas[],3,0)</f>
        <v>396</v>
      </c>
    </row>
    <row r="31" spans="1:3" x14ac:dyDescent="0.3">
      <c r="A31" s="53">
        <v>5404</v>
      </c>
      <c r="B31" s="48" t="s">
        <v>1225</v>
      </c>
      <c r="C31" s="68">
        <f>+VLOOKUP(A31,Codigos_comunas[],3,0)</f>
        <v>398</v>
      </c>
    </row>
    <row r="32" spans="1:3" x14ac:dyDescent="0.3">
      <c r="A32" s="53">
        <v>5405</v>
      </c>
      <c r="B32" s="48" t="s">
        <v>1228</v>
      </c>
      <c r="C32" s="68">
        <f>+VLOOKUP(A32,Codigos_comunas[],3,0)</f>
        <v>399</v>
      </c>
    </row>
    <row r="33" spans="1:3" x14ac:dyDescent="0.3">
      <c r="A33" s="53">
        <v>5501</v>
      </c>
      <c r="B33" s="48" t="s">
        <v>1231</v>
      </c>
      <c r="C33" s="68">
        <f>+VLOOKUP(A33,Codigos_comunas[],3,0)</f>
        <v>400</v>
      </c>
    </row>
    <row r="34" spans="1:3" x14ac:dyDescent="0.3">
      <c r="A34" s="53">
        <v>5502</v>
      </c>
      <c r="B34" s="48" t="s">
        <v>1234</v>
      </c>
      <c r="C34" s="68">
        <f>+VLOOKUP(A34,Codigos_comunas[],3,0)</f>
        <v>401</v>
      </c>
    </row>
    <row r="35" spans="1:3" x14ac:dyDescent="0.3">
      <c r="A35" s="53">
        <v>5503</v>
      </c>
      <c r="B35" s="48" t="s">
        <v>1237</v>
      </c>
      <c r="C35" s="68">
        <f>+VLOOKUP(A35,Codigos_comunas[],3,0)</f>
        <v>402</v>
      </c>
    </row>
    <row r="36" spans="1:3" x14ac:dyDescent="0.3">
      <c r="A36" s="53">
        <v>5504</v>
      </c>
      <c r="B36" s="48" t="s">
        <v>1240</v>
      </c>
      <c r="C36" s="68">
        <f>+VLOOKUP(A36,Codigos_comunas[],3,0)</f>
        <v>403</v>
      </c>
    </row>
    <row r="37" spans="1:3" x14ac:dyDescent="0.3">
      <c r="A37" s="53">
        <v>5506</v>
      </c>
      <c r="B37" s="48" t="s">
        <v>1243</v>
      </c>
      <c r="C37" s="68">
        <f>+VLOOKUP(A37,Codigos_comunas[],3,0)</f>
        <v>404</v>
      </c>
    </row>
    <row r="38" spans="1:3" x14ac:dyDescent="0.3">
      <c r="A38" s="53">
        <v>5601</v>
      </c>
      <c r="B38" s="48" t="s">
        <v>1246</v>
      </c>
      <c r="C38" s="68">
        <f>+VLOOKUP(A38,Codigos_comunas[],3,0)</f>
        <v>405</v>
      </c>
    </row>
    <row r="39" spans="1:3" x14ac:dyDescent="0.3">
      <c r="A39" s="53">
        <v>5602</v>
      </c>
      <c r="B39" s="48" t="s">
        <v>1249</v>
      </c>
      <c r="C39" s="68">
        <f>+VLOOKUP(A39,Codigos_comunas[],3,0)</f>
        <v>406</v>
      </c>
    </row>
    <row r="40" spans="1:3" x14ac:dyDescent="0.3">
      <c r="A40" s="53">
        <v>5603</v>
      </c>
      <c r="B40" s="48" t="s">
        <v>1252</v>
      </c>
      <c r="C40" s="68">
        <f>+VLOOKUP(A40,Codigos_comunas[],3,0)</f>
        <v>407</v>
      </c>
    </row>
    <row r="41" spans="1:3" x14ac:dyDescent="0.3">
      <c r="A41" s="53">
        <v>5701</v>
      </c>
      <c r="B41" s="48" t="s">
        <v>1264</v>
      </c>
      <c r="C41" s="68">
        <f>+VLOOKUP(A41,Codigos_comunas[],3,0)</f>
        <v>411</v>
      </c>
    </row>
    <row r="42" spans="1:3" x14ac:dyDescent="0.3">
      <c r="A42" s="53">
        <v>5702</v>
      </c>
      <c r="B42" s="48" t="s">
        <v>1267</v>
      </c>
      <c r="C42" s="68">
        <f>+VLOOKUP(A42,Codigos_comunas[],3,0)</f>
        <v>412</v>
      </c>
    </row>
    <row r="43" spans="1:3" x14ac:dyDescent="0.3">
      <c r="A43" s="53">
        <v>5703</v>
      </c>
      <c r="B43" s="48" t="s">
        <v>1270</v>
      </c>
      <c r="C43" s="68">
        <f>+VLOOKUP(A43,Codigos_comunas[],3,0)</f>
        <v>413</v>
      </c>
    </row>
    <row r="44" spans="1:3" x14ac:dyDescent="0.3">
      <c r="A44" s="53">
        <v>5704</v>
      </c>
      <c r="B44" s="48" t="s">
        <v>1273</v>
      </c>
      <c r="C44" s="68">
        <f>+VLOOKUP(A44,Codigos_comunas[],3,0)</f>
        <v>414</v>
      </c>
    </row>
    <row r="45" spans="1:3" x14ac:dyDescent="0.3">
      <c r="A45" s="53">
        <v>5705</v>
      </c>
      <c r="B45" s="48" t="s">
        <v>1276</v>
      </c>
      <c r="C45" s="68">
        <f>+VLOOKUP(A45,Codigos_comunas[],3,0)</f>
        <v>415</v>
      </c>
    </row>
    <row r="46" spans="1:3" x14ac:dyDescent="0.3">
      <c r="A46" s="53">
        <v>5706</v>
      </c>
      <c r="B46" s="48" t="s">
        <v>1279</v>
      </c>
      <c r="C46" s="68">
        <f>+VLOOKUP(A46,Codigos_comunas[],3,0)</f>
        <v>416</v>
      </c>
    </row>
    <row r="47" spans="1:3" x14ac:dyDescent="0.3">
      <c r="A47" s="53">
        <v>5801</v>
      </c>
      <c r="B47" s="48" t="s">
        <v>1282</v>
      </c>
      <c r="C47" s="68">
        <f>+VLOOKUP(A47,Codigos_comunas[],3,0)</f>
        <v>417</v>
      </c>
    </row>
    <row r="48" spans="1:3" x14ac:dyDescent="0.3">
      <c r="A48" s="53">
        <v>5802</v>
      </c>
      <c r="B48" s="48" t="s">
        <v>1285</v>
      </c>
      <c r="C48" s="68">
        <f>+VLOOKUP(A48,Codigos_comunas[],3,0)</f>
        <v>418</v>
      </c>
    </row>
    <row r="49" spans="1:3" x14ac:dyDescent="0.3">
      <c r="A49" s="53">
        <v>5803</v>
      </c>
      <c r="B49" s="48" t="s">
        <v>1288</v>
      </c>
      <c r="C49" s="68">
        <f>+VLOOKUP(A49,Codigos_comunas[],3,0)</f>
        <v>419</v>
      </c>
    </row>
    <row r="50" spans="1:3" x14ac:dyDescent="0.3">
      <c r="A50" s="53">
        <v>5804</v>
      </c>
      <c r="B50" s="48" t="s">
        <v>1291</v>
      </c>
      <c r="C50" s="68">
        <f>+VLOOKUP(A50,Codigos_comunas[],3,0)</f>
        <v>420</v>
      </c>
    </row>
    <row r="51" spans="1:3" x14ac:dyDescent="0.3">
      <c r="A51" s="53">
        <v>6101</v>
      </c>
      <c r="B51" s="48" t="s">
        <v>1294</v>
      </c>
      <c r="C51" s="68">
        <f>+VLOOKUP(A51,Codigos_comunas[],3,0)</f>
        <v>421</v>
      </c>
    </row>
    <row r="52" spans="1:3" x14ac:dyDescent="0.3">
      <c r="A52" s="53">
        <v>6102</v>
      </c>
      <c r="B52" s="48" t="s">
        <v>1297</v>
      </c>
      <c r="C52" s="68">
        <f>+VLOOKUP(A52,Codigos_comunas[],3,0)</f>
        <v>422</v>
      </c>
    </row>
    <row r="53" spans="1:3" x14ac:dyDescent="0.3">
      <c r="A53" s="53">
        <v>6104</v>
      </c>
      <c r="B53" s="48" t="s">
        <v>1303</v>
      </c>
      <c r="C53" s="68">
        <f>+VLOOKUP(A53,Codigos_comunas[],3,0)</f>
        <v>424</v>
      </c>
    </row>
    <row r="54" spans="1:3" x14ac:dyDescent="0.3">
      <c r="A54" s="53">
        <v>6106</v>
      </c>
      <c r="B54" s="48" t="s">
        <v>1309</v>
      </c>
      <c r="C54" s="68">
        <f>+VLOOKUP(A54,Codigos_comunas[],3,0)</f>
        <v>426</v>
      </c>
    </row>
    <row r="55" spans="1:3" x14ac:dyDescent="0.3">
      <c r="A55" s="53">
        <v>6107</v>
      </c>
      <c r="B55" s="48" t="s">
        <v>1312</v>
      </c>
      <c r="C55" s="68">
        <f>+VLOOKUP(A55,Codigos_comunas[],3,0)</f>
        <v>427</v>
      </c>
    </row>
    <row r="56" spans="1:3" x14ac:dyDescent="0.3">
      <c r="A56" s="53">
        <v>6108</v>
      </c>
      <c r="B56" s="48" t="s">
        <v>1315</v>
      </c>
      <c r="C56" s="68">
        <f>+VLOOKUP(A56,Codigos_comunas[],3,0)</f>
        <v>428</v>
      </c>
    </row>
    <row r="57" spans="1:3" x14ac:dyDescent="0.3">
      <c r="A57" s="53">
        <v>6109</v>
      </c>
      <c r="B57" s="48" t="s">
        <v>1318</v>
      </c>
      <c r="C57" s="68">
        <f>+VLOOKUP(A57,Codigos_comunas[],3,0)</f>
        <v>429</v>
      </c>
    </row>
    <row r="58" spans="1:3" x14ac:dyDescent="0.3">
      <c r="A58" s="53">
        <v>6111</v>
      </c>
      <c r="B58" s="48" t="s">
        <v>1324</v>
      </c>
      <c r="C58" s="68">
        <f>+VLOOKUP(A58,Codigos_comunas[],3,0)</f>
        <v>431</v>
      </c>
    </row>
    <row r="59" spans="1:3" x14ac:dyDescent="0.3">
      <c r="A59" s="53">
        <v>6112</v>
      </c>
      <c r="B59" s="48" t="s">
        <v>1327</v>
      </c>
      <c r="C59" s="68">
        <f>+VLOOKUP(A59,Codigos_comunas[],3,0)</f>
        <v>432</v>
      </c>
    </row>
    <row r="60" spans="1:3" x14ac:dyDescent="0.3">
      <c r="A60" s="53">
        <v>6113</v>
      </c>
      <c r="B60" s="48" t="s">
        <v>1330</v>
      </c>
      <c r="C60" s="68">
        <f>+VLOOKUP(A60,Codigos_comunas[],3,0)</f>
        <v>433</v>
      </c>
    </row>
    <row r="61" spans="1:3" x14ac:dyDescent="0.3">
      <c r="A61" s="53">
        <v>6114</v>
      </c>
      <c r="B61" s="48" t="s">
        <v>1333</v>
      </c>
      <c r="C61" s="68">
        <f>+VLOOKUP(A61,Codigos_comunas[],3,0)</f>
        <v>434</v>
      </c>
    </row>
    <row r="62" spans="1:3" x14ac:dyDescent="0.3">
      <c r="A62" s="53">
        <v>6115</v>
      </c>
      <c r="B62" s="48" t="s">
        <v>1336</v>
      </c>
      <c r="C62" s="68">
        <f>+VLOOKUP(A62,Codigos_comunas[],3,0)</f>
        <v>435</v>
      </c>
    </row>
    <row r="63" spans="1:3" x14ac:dyDescent="0.3">
      <c r="A63" s="53">
        <v>6116</v>
      </c>
      <c r="B63" s="48" t="s">
        <v>1339</v>
      </c>
      <c r="C63" s="68">
        <f>+VLOOKUP(A63,Codigos_comunas[],3,0)</f>
        <v>436</v>
      </c>
    </row>
    <row r="64" spans="1:3" x14ac:dyDescent="0.3">
      <c r="A64" s="53">
        <v>6117</v>
      </c>
      <c r="B64" s="48" t="s">
        <v>1037</v>
      </c>
      <c r="C64" s="68">
        <f>+VLOOKUP(A64,Codigos_comunas[],3,0)</f>
        <v>437</v>
      </c>
    </row>
    <row r="65" spans="1:3" x14ac:dyDescent="0.3">
      <c r="A65" s="53">
        <v>6202</v>
      </c>
      <c r="B65" s="48" t="s">
        <v>1347</v>
      </c>
      <c r="C65" s="68">
        <f>+VLOOKUP(A65,Codigos_comunas[],3,0)</f>
        <v>439</v>
      </c>
    </row>
    <row r="66" spans="1:3" x14ac:dyDescent="0.3">
      <c r="A66" s="53">
        <v>6203</v>
      </c>
      <c r="B66" s="48" t="s">
        <v>1350</v>
      </c>
      <c r="C66" s="68">
        <f>+VLOOKUP(A66,Codigos_comunas[],3,0)</f>
        <v>440</v>
      </c>
    </row>
    <row r="67" spans="1:3" x14ac:dyDescent="0.3">
      <c r="A67" s="53">
        <v>6204</v>
      </c>
      <c r="B67" s="48" t="s">
        <v>1353</v>
      </c>
      <c r="C67" s="68">
        <f>+VLOOKUP(A67,Codigos_comunas[],3,0)</f>
        <v>441</v>
      </c>
    </row>
    <row r="68" spans="1:3" x14ac:dyDescent="0.3">
      <c r="A68" s="53">
        <v>6301</v>
      </c>
      <c r="B68" s="48" t="s">
        <v>1362</v>
      </c>
      <c r="C68" s="68">
        <f>+VLOOKUP(A68,Codigos_comunas[],3,0)</f>
        <v>444</v>
      </c>
    </row>
    <row r="69" spans="1:3" x14ac:dyDescent="0.3">
      <c r="A69" s="53">
        <v>6302</v>
      </c>
      <c r="B69" s="48" t="s">
        <v>1365</v>
      </c>
      <c r="C69" s="68">
        <f>+VLOOKUP(A69,Codigos_comunas[],3,0)</f>
        <v>445</v>
      </c>
    </row>
    <row r="70" spans="1:3" x14ac:dyDescent="0.3">
      <c r="A70" s="53">
        <v>6303</v>
      </c>
      <c r="B70" s="48" t="s">
        <v>1368</v>
      </c>
      <c r="C70" s="68">
        <f>+VLOOKUP(A70,Codigos_comunas[],3,0)</f>
        <v>446</v>
      </c>
    </row>
    <row r="71" spans="1:3" x14ac:dyDescent="0.3">
      <c r="A71" s="53">
        <v>6304</v>
      </c>
      <c r="B71" s="48" t="s">
        <v>1371</v>
      </c>
      <c r="C71" s="68">
        <f>+VLOOKUP(A71,Codigos_comunas[],3,0)</f>
        <v>447</v>
      </c>
    </row>
    <row r="72" spans="1:3" x14ac:dyDescent="0.3">
      <c r="A72" s="53">
        <v>6305</v>
      </c>
      <c r="B72" s="48" t="s">
        <v>1374</v>
      </c>
      <c r="C72" s="68">
        <f>+VLOOKUP(A72,Codigos_comunas[],3,0)</f>
        <v>448</v>
      </c>
    </row>
    <row r="73" spans="1:3" x14ac:dyDescent="0.3">
      <c r="A73" s="53">
        <v>6306</v>
      </c>
      <c r="B73" s="48" t="s">
        <v>1377</v>
      </c>
      <c r="C73" s="68">
        <f>+VLOOKUP(A73,Codigos_comunas[],3,0)</f>
        <v>449</v>
      </c>
    </row>
    <row r="74" spans="1:3" x14ac:dyDescent="0.3">
      <c r="A74" s="53">
        <v>6307</v>
      </c>
      <c r="B74" s="48" t="s">
        <v>1380</v>
      </c>
      <c r="C74" s="68">
        <f>+VLOOKUP(A74,Codigos_comunas[],3,0)</f>
        <v>450</v>
      </c>
    </row>
    <row r="75" spans="1:3" x14ac:dyDescent="0.3">
      <c r="A75" s="53">
        <v>6308</v>
      </c>
      <c r="B75" s="48" t="s">
        <v>1383</v>
      </c>
      <c r="C75" s="68">
        <f>+VLOOKUP(A75,Codigos_comunas[],3,0)</f>
        <v>451</v>
      </c>
    </row>
    <row r="76" spans="1:3" x14ac:dyDescent="0.3">
      <c r="A76" s="53">
        <v>6309</v>
      </c>
      <c r="B76" s="48" t="s">
        <v>1386</v>
      </c>
      <c r="C76" s="68">
        <f>+VLOOKUP(A76,Codigos_comunas[],3,0)</f>
        <v>452</v>
      </c>
    </row>
    <row r="77" spans="1:3" x14ac:dyDescent="0.3">
      <c r="A77" s="53">
        <v>6310</v>
      </c>
      <c r="B77" s="48" t="s">
        <v>1389</v>
      </c>
      <c r="C77" s="68">
        <f>+VLOOKUP(A77,Codigos_comunas[],3,0)</f>
        <v>453</v>
      </c>
    </row>
    <row r="78" spans="1:3" x14ac:dyDescent="0.3">
      <c r="A78" s="53">
        <v>7101</v>
      </c>
      <c r="B78" s="48" t="s">
        <v>1392</v>
      </c>
      <c r="C78" s="68">
        <f>+VLOOKUP(A78,Codigos_comunas[],3,0)</f>
        <v>454</v>
      </c>
    </row>
    <row r="79" spans="1:3" x14ac:dyDescent="0.3">
      <c r="A79" s="53">
        <v>7105</v>
      </c>
      <c r="B79" s="48" t="s">
        <v>788</v>
      </c>
      <c r="C79" s="68">
        <f>+VLOOKUP(A79,Codigos_comunas[],3,0)</f>
        <v>458</v>
      </c>
    </row>
    <row r="80" spans="1:3" x14ac:dyDescent="0.3">
      <c r="A80" s="53">
        <v>7107</v>
      </c>
      <c r="B80" s="48" t="s">
        <v>1409</v>
      </c>
      <c r="C80" s="68">
        <f>+VLOOKUP(A80,Codigos_comunas[],3,0)</f>
        <v>460</v>
      </c>
    </row>
    <row r="81" spans="1:3" x14ac:dyDescent="0.3">
      <c r="A81" s="53">
        <v>7108</v>
      </c>
      <c r="B81" s="48" t="s">
        <v>1412</v>
      </c>
      <c r="C81" s="68">
        <f>+VLOOKUP(A81,Codigos_comunas[],3,0)</f>
        <v>461</v>
      </c>
    </row>
    <row r="82" spans="1:3" x14ac:dyDescent="0.3">
      <c r="A82" s="53">
        <v>7109</v>
      </c>
      <c r="B82" s="48" t="s">
        <v>1415</v>
      </c>
      <c r="C82" s="68">
        <f>+VLOOKUP(A82,Codigos_comunas[],3,0)</f>
        <v>462</v>
      </c>
    </row>
    <row r="83" spans="1:3" x14ac:dyDescent="0.3">
      <c r="A83" s="53">
        <v>7110</v>
      </c>
      <c r="B83" s="48" t="s">
        <v>1418</v>
      </c>
      <c r="C83" s="68">
        <f>+VLOOKUP(A83,Codigos_comunas[],3,0)</f>
        <v>463</v>
      </c>
    </row>
    <row r="84" spans="1:3" x14ac:dyDescent="0.3">
      <c r="A84" s="53">
        <v>7201</v>
      </c>
      <c r="B84" s="48" t="s">
        <v>1421</v>
      </c>
      <c r="C84" s="68">
        <f>+VLOOKUP(A84,Codigos_comunas[],3,0)</f>
        <v>464</v>
      </c>
    </row>
    <row r="85" spans="1:3" x14ac:dyDescent="0.3">
      <c r="A85" s="53">
        <v>7203</v>
      </c>
      <c r="B85" s="48" t="s">
        <v>1427</v>
      </c>
      <c r="C85" s="68">
        <f>+VLOOKUP(A85,Codigos_comunas[],3,0)</f>
        <v>466</v>
      </c>
    </row>
    <row r="86" spans="1:3" x14ac:dyDescent="0.3">
      <c r="A86" s="53">
        <v>7301</v>
      </c>
      <c r="B86" s="48" t="s">
        <v>1430</v>
      </c>
      <c r="C86" s="68">
        <f>+VLOOKUP(A86,Codigos_comunas[],3,0)</f>
        <v>467</v>
      </c>
    </row>
    <row r="87" spans="1:3" x14ac:dyDescent="0.3">
      <c r="A87" s="53">
        <v>7302</v>
      </c>
      <c r="B87" s="48" t="s">
        <v>1433</v>
      </c>
      <c r="C87" s="68">
        <f>+VLOOKUP(A87,Codigos_comunas[],3,0)</f>
        <v>468</v>
      </c>
    </row>
    <row r="88" spans="1:3" x14ac:dyDescent="0.3">
      <c r="A88" s="53">
        <v>7303</v>
      </c>
      <c r="B88" s="48" t="s">
        <v>1436</v>
      </c>
      <c r="C88" s="68">
        <f>+VLOOKUP(A88,Codigos_comunas[],3,0)</f>
        <v>469</v>
      </c>
    </row>
    <row r="89" spans="1:3" x14ac:dyDescent="0.3">
      <c r="A89" s="53">
        <v>7304</v>
      </c>
      <c r="B89" s="48" t="s">
        <v>1439</v>
      </c>
      <c r="C89" s="68">
        <f>+VLOOKUP(A89,Codigos_comunas[],3,0)</f>
        <v>470</v>
      </c>
    </row>
    <row r="90" spans="1:3" x14ac:dyDescent="0.3">
      <c r="A90" s="53">
        <v>7305</v>
      </c>
      <c r="B90" s="48" t="s">
        <v>1442</v>
      </c>
      <c r="C90" s="68">
        <f>+VLOOKUP(A90,Codigos_comunas[],3,0)</f>
        <v>471</v>
      </c>
    </row>
    <row r="91" spans="1:3" x14ac:dyDescent="0.3">
      <c r="A91" s="53">
        <v>7306</v>
      </c>
      <c r="B91" s="48" t="s">
        <v>1445</v>
      </c>
      <c r="C91" s="68">
        <f>+VLOOKUP(A91,Codigos_comunas[],3,0)</f>
        <v>472</v>
      </c>
    </row>
    <row r="92" spans="1:3" x14ac:dyDescent="0.3">
      <c r="A92" s="53">
        <v>7307</v>
      </c>
      <c r="B92" s="48" t="s">
        <v>1448</v>
      </c>
      <c r="C92" s="68">
        <f>+VLOOKUP(A92,Codigos_comunas[],3,0)</f>
        <v>473</v>
      </c>
    </row>
    <row r="93" spans="1:3" x14ac:dyDescent="0.3">
      <c r="A93" s="53">
        <v>7308</v>
      </c>
      <c r="B93" s="48" t="s">
        <v>1451</v>
      </c>
      <c r="C93" s="68">
        <f>+VLOOKUP(A93,Codigos_comunas[],3,0)</f>
        <v>474</v>
      </c>
    </row>
    <row r="94" spans="1:3" x14ac:dyDescent="0.3">
      <c r="A94" s="53">
        <v>7309</v>
      </c>
      <c r="B94" s="48" t="s">
        <v>1454</v>
      </c>
      <c r="C94" s="68">
        <f>+VLOOKUP(A94,Codigos_comunas[],3,0)</f>
        <v>475</v>
      </c>
    </row>
    <row r="95" spans="1:3" x14ac:dyDescent="0.3">
      <c r="A95" s="53">
        <v>7401</v>
      </c>
      <c r="B95" s="48" t="s">
        <v>1457</v>
      </c>
      <c r="C95" s="68">
        <f>+VLOOKUP(A95,Codigos_comunas[],3,0)</f>
        <v>476</v>
      </c>
    </row>
    <row r="96" spans="1:3" x14ac:dyDescent="0.3">
      <c r="A96" s="53">
        <v>7402</v>
      </c>
      <c r="B96" s="48" t="s">
        <v>1460</v>
      </c>
      <c r="C96" s="68">
        <f>+VLOOKUP(A96,Codigos_comunas[],3,0)</f>
        <v>477</v>
      </c>
    </row>
    <row r="97" spans="1:3" x14ac:dyDescent="0.3">
      <c r="A97" s="53">
        <v>7403</v>
      </c>
      <c r="B97" s="48" t="s">
        <v>1463</v>
      </c>
      <c r="C97" s="68">
        <f>+VLOOKUP(A97,Codigos_comunas[],3,0)</f>
        <v>478</v>
      </c>
    </row>
    <row r="98" spans="1:3" x14ac:dyDescent="0.3">
      <c r="A98" s="53">
        <v>7405</v>
      </c>
      <c r="B98" s="48" t="s">
        <v>1469</v>
      </c>
      <c r="C98" s="68">
        <f>+VLOOKUP(A98,Codigos_comunas[],3,0)</f>
        <v>480</v>
      </c>
    </row>
    <row r="99" spans="1:3" x14ac:dyDescent="0.3">
      <c r="A99" s="53">
        <v>7406</v>
      </c>
      <c r="B99" s="48" t="s">
        <v>1472</v>
      </c>
      <c r="C99" s="68">
        <f>+VLOOKUP(A99,Codigos_comunas[],3,0)</f>
        <v>481</v>
      </c>
    </row>
    <row r="100" spans="1:3" x14ac:dyDescent="0.3">
      <c r="A100" s="53">
        <v>7407</v>
      </c>
      <c r="B100" s="48" t="s">
        <v>1475</v>
      </c>
      <c r="C100" s="68">
        <f>+VLOOKUP(A100,Codigos_comunas[],3,0)</f>
        <v>482</v>
      </c>
    </row>
    <row r="101" spans="1:3" x14ac:dyDescent="0.3">
      <c r="A101" s="53">
        <v>7408</v>
      </c>
      <c r="B101" s="48" t="s">
        <v>1478</v>
      </c>
      <c r="C101" s="68">
        <f>+VLOOKUP(A101,Codigos_comunas[],3,0)</f>
        <v>483</v>
      </c>
    </row>
    <row r="102" spans="1:3" x14ac:dyDescent="0.3">
      <c r="A102" s="53">
        <v>8104</v>
      </c>
      <c r="B102" s="48" t="s">
        <v>1490</v>
      </c>
      <c r="C102" s="68">
        <f>+VLOOKUP(A102,Codigos_comunas[],3,0)</f>
        <v>487</v>
      </c>
    </row>
    <row r="103" spans="1:3" x14ac:dyDescent="0.3">
      <c r="A103" s="53">
        <v>8109</v>
      </c>
      <c r="B103" s="48" t="s">
        <v>1505</v>
      </c>
      <c r="C103" s="68">
        <f>+VLOOKUP(A103,Codigos_comunas[],3,0)</f>
        <v>492</v>
      </c>
    </row>
    <row r="104" spans="1:3" x14ac:dyDescent="0.3">
      <c r="A104" s="53">
        <v>8204</v>
      </c>
      <c r="B104" s="48" t="s">
        <v>1526</v>
      </c>
      <c r="C104" s="68">
        <f>+VLOOKUP(A104,Codigos_comunas[],3,0)</f>
        <v>499</v>
      </c>
    </row>
    <row r="105" spans="1:3" x14ac:dyDescent="0.3">
      <c r="A105" s="53">
        <v>8301</v>
      </c>
      <c r="B105" s="48" t="s">
        <v>1538</v>
      </c>
      <c r="C105" s="68">
        <f>+VLOOKUP(A105,Codigos_comunas[],3,0)</f>
        <v>503</v>
      </c>
    </row>
    <row r="106" spans="1:3" x14ac:dyDescent="0.3">
      <c r="A106" s="53">
        <v>8303</v>
      </c>
      <c r="B106" s="48" t="s">
        <v>1544</v>
      </c>
      <c r="C106" s="68">
        <f>+VLOOKUP(A106,Codigos_comunas[],3,0)</f>
        <v>505</v>
      </c>
    </row>
    <row r="107" spans="1:3" x14ac:dyDescent="0.3">
      <c r="A107" s="53">
        <v>8305</v>
      </c>
      <c r="B107" s="48" t="s">
        <v>1550</v>
      </c>
      <c r="C107" s="68">
        <f>+VLOOKUP(A107,Codigos_comunas[],3,0)</f>
        <v>507</v>
      </c>
    </row>
    <row r="108" spans="1:3" x14ac:dyDescent="0.3">
      <c r="A108" s="53">
        <v>8308</v>
      </c>
      <c r="B108" s="48" t="s">
        <v>1559</v>
      </c>
      <c r="C108" s="68">
        <f>+VLOOKUP(A108,Codigos_comunas[],3,0)</f>
        <v>510</v>
      </c>
    </row>
    <row r="109" spans="1:3" x14ac:dyDescent="0.3">
      <c r="A109" s="53">
        <v>8313</v>
      </c>
      <c r="B109" s="48" t="s">
        <v>1573</v>
      </c>
      <c r="C109" s="68">
        <f>+VLOOKUP(A109,Codigos_comunas[],3,0)</f>
        <v>515</v>
      </c>
    </row>
    <row r="110" spans="1:3" x14ac:dyDescent="0.3">
      <c r="A110" s="53">
        <v>9101</v>
      </c>
      <c r="B110" s="48" t="s">
        <v>1579</v>
      </c>
      <c r="C110" s="68">
        <f>+VLOOKUP(A110,Codigos_comunas[],3,0)</f>
        <v>517</v>
      </c>
    </row>
    <row r="111" spans="1:3" x14ac:dyDescent="0.3">
      <c r="A111" s="53">
        <v>9103</v>
      </c>
      <c r="B111" s="48" t="s">
        <v>1585</v>
      </c>
      <c r="C111" s="68">
        <f>+VLOOKUP(A111,Codigos_comunas[],3,0)</f>
        <v>519</v>
      </c>
    </row>
    <row r="112" spans="1:3" x14ac:dyDescent="0.3">
      <c r="A112" s="53">
        <v>9105</v>
      </c>
      <c r="B112" s="48" t="s">
        <v>1591</v>
      </c>
      <c r="C112" s="68">
        <f>+VLOOKUP(A112,Codigos_comunas[],3,0)</f>
        <v>521</v>
      </c>
    </row>
    <row r="113" spans="1:3" x14ac:dyDescent="0.3">
      <c r="A113" s="53">
        <v>9106</v>
      </c>
      <c r="B113" s="48" t="s">
        <v>1594</v>
      </c>
      <c r="C113" s="68">
        <f>+VLOOKUP(A113,Codigos_comunas[],3,0)</f>
        <v>522</v>
      </c>
    </row>
    <row r="114" spans="1:3" x14ac:dyDescent="0.3">
      <c r="A114" s="53">
        <v>9107</v>
      </c>
      <c r="B114" s="48" t="s">
        <v>1597</v>
      </c>
      <c r="C114" s="68">
        <f>+VLOOKUP(A114,Codigos_comunas[],3,0)</f>
        <v>523</v>
      </c>
    </row>
    <row r="115" spans="1:3" x14ac:dyDescent="0.3">
      <c r="A115" s="53">
        <v>9109</v>
      </c>
      <c r="B115" s="48" t="s">
        <v>1603</v>
      </c>
      <c r="C115" s="68">
        <f>+VLOOKUP(A115,Codigos_comunas[],3,0)</f>
        <v>525</v>
      </c>
    </row>
    <row r="116" spans="1:3" x14ac:dyDescent="0.3">
      <c r="A116" s="53">
        <v>9111</v>
      </c>
      <c r="B116" s="48" t="s">
        <v>1609</v>
      </c>
      <c r="C116" s="68">
        <f>+VLOOKUP(A116,Codigos_comunas[],3,0)</f>
        <v>527</v>
      </c>
    </row>
    <row r="117" spans="1:3" x14ac:dyDescent="0.3">
      <c r="A117" s="53">
        <v>9113</v>
      </c>
      <c r="B117" s="48" t="s">
        <v>1615</v>
      </c>
      <c r="C117" s="68">
        <f>+VLOOKUP(A117,Codigos_comunas[],3,0)</f>
        <v>529</v>
      </c>
    </row>
    <row r="118" spans="1:3" x14ac:dyDescent="0.3">
      <c r="A118" s="53">
        <v>9114</v>
      </c>
      <c r="B118" s="48" t="s">
        <v>1618</v>
      </c>
      <c r="C118" s="68">
        <f>+VLOOKUP(A118,Codigos_comunas[],3,0)</f>
        <v>530</v>
      </c>
    </row>
    <row r="119" spans="1:3" x14ac:dyDescent="0.3">
      <c r="A119" s="53">
        <v>9117</v>
      </c>
      <c r="B119" s="48" t="s">
        <v>1627</v>
      </c>
      <c r="C119" s="68">
        <f>+VLOOKUP(A119,Codigos_comunas[],3,0)</f>
        <v>533</v>
      </c>
    </row>
    <row r="120" spans="1:3" x14ac:dyDescent="0.3">
      <c r="A120" s="53">
        <v>9119</v>
      </c>
      <c r="B120" s="48" t="s">
        <v>1633</v>
      </c>
      <c r="C120" s="68">
        <f>+VLOOKUP(A120,Codigos_comunas[],3,0)</f>
        <v>535</v>
      </c>
    </row>
    <row r="121" spans="1:3" x14ac:dyDescent="0.3">
      <c r="A121" s="53">
        <v>9120</v>
      </c>
      <c r="B121" s="48" t="s">
        <v>1636</v>
      </c>
      <c r="C121" s="68">
        <f>+VLOOKUP(A121,Codigos_comunas[],3,0)</f>
        <v>536</v>
      </c>
    </row>
    <row r="122" spans="1:3" x14ac:dyDescent="0.3">
      <c r="A122" s="53">
        <v>9201</v>
      </c>
      <c r="B122" s="48" t="s">
        <v>1642</v>
      </c>
      <c r="C122" s="68">
        <f>+VLOOKUP(A122,Codigos_comunas[],3,0)</f>
        <v>538</v>
      </c>
    </row>
    <row r="123" spans="1:3" x14ac:dyDescent="0.3">
      <c r="A123" s="53">
        <v>9202</v>
      </c>
      <c r="B123" s="48" t="s">
        <v>1645</v>
      </c>
      <c r="C123" s="68">
        <f>+VLOOKUP(A123,Codigos_comunas[],3,0)</f>
        <v>539</v>
      </c>
    </row>
    <row r="124" spans="1:3" x14ac:dyDescent="0.3">
      <c r="A124" s="53">
        <v>9204</v>
      </c>
      <c r="B124" s="48" t="s">
        <v>1651</v>
      </c>
      <c r="C124" s="68">
        <f>+VLOOKUP(A124,Codigos_comunas[],3,0)</f>
        <v>541</v>
      </c>
    </row>
    <row r="125" spans="1:3" x14ac:dyDescent="0.3">
      <c r="A125" s="53">
        <v>9206</v>
      </c>
      <c r="B125" s="48" t="s">
        <v>1657</v>
      </c>
      <c r="C125" s="68">
        <f>+VLOOKUP(A125,Codigos_comunas[],3,0)</f>
        <v>543</v>
      </c>
    </row>
    <row r="126" spans="1:3" x14ac:dyDescent="0.3">
      <c r="A126" s="53">
        <v>9209</v>
      </c>
      <c r="B126" s="48" t="s">
        <v>1666</v>
      </c>
      <c r="C126" s="68">
        <f>+VLOOKUP(A126,Codigos_comunas[],3,0)</f>
        <v>546</v>
      </c>
    </row>
    <row r="127" spans="1:3" x14ac:dyDescent="0.3">
      <c r="A127" s="53">
        <v>9211</v>
      </c>
      <c r="B127" s="48" t="s">
        <v>1672</v>
      </c>
      <c r="C127" s="68">
        <f>+VLOOKUP(A127,Codigos_comunas[],3,0)</f>
        <v>548</v>
      </c>
    </row>
    <row r="128" spans="1:3" x14ac:dyDescent="0.3">
      <c r="A128" s="53">
        <v>10105</v>
      </c>
      <c r="B128" s="48" t="s">
        <v>1687</v>
      </c>
      <c r="C128" s="68">
        <f>+VLOOKUP(A128,Codigos_comunas[],3,0)</f>
        <v>553</v>
      </c>
    </row>
    <row r="129" spans="1:3" x14ac:dyDescent="0.3">
      <c r="A129" s="53">
        <v>10106</v>
      </c>
      <c r="B129" s="48" t="s">
        <v>1690</v>
      </c>
      <c r="C129" s="68">
        <f>+VLOOKUP(A129,Codigos_comunas[],3,0)</f>
        <v>554</v>
      </c>
    </row>
    <row r="130" spans="1:3" x14ac:dyDescent="0.3">
      <c r="A130" s="53">
        <v>10107</v>
      </c>
      <c r="B130" s="48" t="s">
        <v>1693</v>
      </c>
      <c r="C130" s="68">
        <f>+VLOOKUP(A130,Codigos_comunas[],3,0)</f>
        <v>555</v>
      </c>
    </row>
    <row r="131" spans="1:3" x14ac:dyDescent="0.3">
      <c r="A131" s="53">
        <v>10303</v>
      </c>
      <c r="B131" s="48" t="s">
        <v>1738</v>
      </c>
      <c r="C131" s="68">
        <f>+VLOOKUP(A131,Codigos_comunas[],3,0)</f>
        <v>570</v>
      </c>
    </row>
    <row r="132" spans="1:3" x14ac:dyDescent="0.3">
      <c r="A132" s="53">
        <v>10304</v>
      </c>
      <c r="B132" s="48" t="s">
        <v>1741</v>
      </c>
      <c r="C132" s="68">
        <f>+VLOOKUP(A132,Codigos_comunas[],3,0)</f>
        <v>571</v>
      </c>
    </row>
    <row r="133" spans="1:3" x14ac:dyDescent="0.3">
      <c r="A133" s="53">
        <v>10305</v>
      </c>
      <c r="B133" s="48" t="s">
        <v>1744</v>
      </c>
      <c r="C133" s="68">
        <f>+VLOOKUP(A133,Codigos_comunas[],3,0)</f>
        <v>572</v>
      </c>
    </row>
    <row r="134" spans="1:3" x14ac:dyDescent="0.3">
      <c r="A134" s="53">
        <v>10307</v>
      </c>
      <c r="B134" s="48" t="s">
        <v>1750</v>
      </c>
      <c r="C134" s="68">
        <f>+VLOOKUP(A134,Codigos_comunas[],3,0)</f>
        <v>574</v>
      </c>
    </row>
    <row r="135" spans="1:3" x14ac:dyDescent="0.3">
      <c r="A135" s="53">
        <v>13103</v>
      </c>
      <c r="B135" s="48" t="s">
        <v>1832</v>
      </c>
      <c r="C135" s="68">
        <f>+VLOOKUP(A135,Codigos_comunas[],3,0)</f>
        <v>602</v>
      </c>
    </row>
    <row r="136" spans="1:3" x14ac:dyDescent="0.3">
      <c r="A136" s="53">
        <v>13119</v>
      </c>
      <c r="B136" s="48" t="s">
        <v>1879</v>
      </c>
      <c r="C136" s="68">
        <f>+VLOOKUP(A136,Codigos_comunas[],3,0)</f>
        <v>618</v>
      </c>
    </row>
    <row r="137" spans="1:3" x14ac:dyDescent="0.3">
      <c r="A137" s="53">
        <v>13124</v>
      </c>
      <c r="B137" s="48" t="s">
        <v>1894</v>
      </c>
      <c r="C137" s="68">
        <f>+VLOOKUP(A137,Codigos_comunas[],3,0)</f>
        <v>623</v>
      </c>
    </row>
    <row r="138" spans="1:3" x14ac:dyDescent="0.3">
      <c r="A138" s="53">
        <v>13125</v>
      </c>
      <c r="B138" s="48" t="s">
        <v>1897</v>
      </c>
      <c r="C138" s="68">
        <f>+VLOOKUP(A138,Codigos_comunas[],3,0)</f>
        <v>624</v>
      </c>
    </row>
    <row r="139" spans="1:3" x14ac:dyDescent="0.3">
      <c r="A139" s="53">
        <v>13128</v>
      </c>
      <c r="B139" s="48" t="s">
        <v>1906</v>
      </c>
      <c r="C139" s="68">
        <f>+VLOOKUP(A139,Codigos_comunas[],3,0)</f>
        <v>627</v>
      </c>
    </row>
    <row r="140" spans="1:3" x14ac:dyDescent="0.3">
      <c r="A140" s="53">
        <v>13201</v>
      </c>
      <c r="B140" s="48" t="s">
        <v>1920</v>
      </c>
      <c r="C140" s="68">
        <f>+VLOOKUP(A140,Codigos_comunas[],3,0)</f>
        <v>632</v>
      </c>
    </row>
    <row r="141" spans="1:3" x14ac:dyDescent="0.3">
      <c r="A141" s="53">
        <v>13202</v>
      </c>
      <c r="B141" s="48" t="s">
        <v>1923</v>
      </c>
      <c r="C141" s="68">
        <f>+VLOOKUP(A141,Codigos_comunas[],3,0)</f>
        <v>633</v>
      </c>
    </row>
    <row r="142" spans="1:3" x14ac:dyDescent="0.3">
      <c r="A142" s="53">
        <v>13203</v>
      </c>
      <c r="B142" s="48" t="s">
        <v>1926</v>
      </c>
      <c r="C142" s="68">
        <f>+VLOOKUP(A142,Codigos_comunas[],3,0)</f>
        <v>634</v>
      </c>
    </row>
    <row r="143" spans="1:3" x14ac:dyDescent="0.3">
      <c r="A143" s="53">
        <v>13301</v>
      </c>
      <c r="B143" s="48" t="s">
        <v>1929</v>
      </c>
      <c r="C143" s="68">
        <f>+VLOOKUP(A143,Codigos_comunas[],3,0)</f>
        <v>635</v>
      </c>
    </row>
    <row r="144" spans="1:3" x14ac:dyDescent="0.3">
      <c r="A144" s="53">
        <v>13302</v>
      </c>
      <c r="B144" s="48" t="s">
        <v>1932</v>
      </c>
      <c r="C144" s="68">
        <f>+VLOOKUP(A144,Codigos_comunas[],3,0)</f>
        <v>636</v>
      </c>
    </row>
    <row r="145" spans="1:3" x14ac:dyDescent="0.3">
      <c r="A145" s="53">
        <v>13303</v>
      </c>
      <c r="B145" s="48" t="s">
        <v>1935</v>
      </c>
      <c r="C145" s="68">
        <f>+VLOOKUP(A145,Codigos_comunas[],3,0)</f>
        <v>637</v>
      </c>
    </row>
    <row r="146" spans="1:3" x14ac:dyDescent="0.3">
      <c r="A146" s="53">
        <v>13401</v>
      </c>
      <c r="B146" s="48" t="s">
        <v>1938</v>
      </c>
      <c r="C146" s="68">
        <f>+VLOOKUP(A146,Codigos_comunas[],3,0)</f>
        <v>638</v>
      </c>
    </row>
    <row r="147" spans="1:3" x14ac:dyDescent="0.3">
      <c r="A147" s="53">
        <v>13402</v>
      </c>
      <c r="B147" s="48" t="s">
        <v>1941</v>
      </c>
      <c r="C147" s="68">
        <f>+VLOOKUP(A147,Codigos_comunas[],3,0)</f>
        <v>639</v>
      </c>
    </row>
    <row r="148" spans="1:3" x14ac:dyDescent="0.3">
      <c r="A148" s="53">
        <v>13403</v>
      </c>
      <c r="B148" s="48" t="s">
        <v>1944</v>
      </c>
      <c r="C148" s="68">
        <f>+VLOOKUP(A148,Codigos_comunas[],3,0)</f>
        <v>640</v>
      </c>
    </row>
    <row r="149" spans="1:3" x14ac:dyDescent="0.3">
      <c r="A149" s="53">
        <v>13404</v>
      </c>
      <c r="B149" s="48" t="s">
        <v>1947</v>
      </c>
      <c r="C149" s="68">
        <f>+VLOOKUP(A149,Codigos_comunas[],3,0)</f>
        <v>641</v>
      </c>
    </row>
    <row r="150" spans="1:3" x14ac:dyDescent="0.3">
      <c r="A150" s="53">
        <v>13501</v>
      </c>
      <c r="B150" s="48" t="s">
        <v>1950</v>
      </c>
      <c r="C150" s="68">
        <f>+VLOOKUP(A150,Codigos_comunas[],3,0)</f>
        <v>642</v>
      </c>
    </row>
    <row r="151" spans="1:3" x14ac:dyDescent="0.3">
      <c r="A151" s="53">
        <v>13502</v>
      </c>
      <c r="B151" s="48" t="s">
        <v>1953</v>
      </c>
      <c r="C151" s="68">
        <f>+VLOOKUP(A151,Codigos_comunas[],3,0)</f>
        <v>643</v>
      </c>
    </row>
    <row r="152" spans="1:3" x14ac:dyDescent="0.3">
      <c r="A152" s="53">
        <v>13503</v>
      </c>
      <c r="B152" s="48" t="s">
        <v>1956</v>
      </c>
      <c r="C152" s="68">
        <f>+VLOOKUP(A152,Codigos_comunas[],3,0)</f>
        <v>644</v>
      </c>
    </row>
    <row r="153" spans="1:3" x14ac:dyDescent="0.3">
      <c r="A153" s="53">
        <v>13504</v>
      </c>
      <c r="B153" s="48" t="s">
        <v>1959</v>
      </c>
      <c r="C153" s="68">
        <f>+VLOOKUP(A153,Codigos_comunas[],3,0)</f>
        <v>645</v>
      </c>
    </row>
    <row r="154" spans="1:3" x14ac:dyDescent="0.3">
      <c r="A154" s="53">
        <v>13505</v>
      </c>
      <c r="B154" s="48" t="s">
        <v>1962</v>
      </c>
      <c r="C154" s="68">
        <f>+VLOOKUP(A154,Codigos_comunas[],3,0)</f>
        <v>646</v>
      </c>
    </row>
    <row r="155" spans="1:3" x14ac:dyDescent="0.3">
      <c r="A155" s="53">
        <v>13601</v>
      </c>
      <c r="B155" s="48" t="s">
        <v>1965</v>
      </c>
      <c r="C155" s="68">
        <f>+VLOOKUP(A155,Codigos_comunas[],3,0)</f>
        <v>647</v>
      </c>
    </row>
    <row r="156" spans="1:3" x14ac:dyDescent="0.3">
      <c r="A156" s="53">
        <v>13602</v>
      </c>
      <c r="B156" s="48" t="s">
        <v>1968</v>
      </c>
      <c r="C156" s="68">
        <f>+VLOOKUP(A156,Codigos_comunas[],3,0)</f>
        <v>648</v>
      </c>
    </row>
    <row r="157" spans="1:3" x14ac:dyDescent="0.3">
      <c r="A157" s="53">
        <v>13603</v>
      </c>
      <c r="B157" s="48" t="s">
        <v>1971</v>
      </c>
      <c r="C157" s="68">
        <f>+VLOOKUP(A157,Codigos_comunas[],3,0)</f>
        <v>649</v>
      </c>
    </row>
    <row r="158" spans="1:3" x14ac:dyDescent="0.3">
      <c r="A158" s="53">
        <v>13604</v>
      </c>
      <c r="B158" s="48" t="s">
        <v>1974</v>
      </c>
      <c r="C158" s="68">
        <f>+VLOOKUP(A158,Codigos_comunas[],3,0)</f>
        <v>650</v>
      </c>
    </row>
    <row r="159" spans="1:3" x14ac:dyDescent="0.3">
      <c r="A159" s="53">
        <v>13605</v>
      </c>
      <c r="B159" s="48" t="s">
        <v>1977</v>
      </c>
      <c r="C159" s="68">
        <f>+VLOOKUP(A159,Codigos_comunas[],3,0)</f>
        <v>651</v>
      </c>
    </row>
    <row r="160" spans="1:3" x14ac:dyDescent="0.3">
      <c r="A160" s="53">
        <v>14101</v>
      </c>
      <c r="B160" s="48" t="s">
        <v>1980</v>
      </c>
      <c r="C160" s="68">
        <f>+VLOOKUP(A160,Codigos_comunas[],3,0)</f>
        <v>652</v>
      </c>
    </row>
    <row r="161" spans="1:3" x14ac:dyDescent="0.3">
      <c r="A161" s="53">
        <v>14103</v>
      </c>
      <c r="B161" s="48" t="s">
        <v>1986</v>
      </c>
      <c r="C161" s="68">
        <f>+VLOOKUP(A161,Codigos_comunas[],3,0)</f>
        <v>654</v>
      </c>
    </row>
    <row r="162" spans="1:3" x14ac:dyDescent="0.3">
      <c r="A162" s="53">
        <v>14106</v>
      </c>
      <c r="B162" s="48" t="s">
        <v>1994</v>
      </c>
      <c r="C162" s="68">
        <f>+VLOOKUP(A162,Codigos_comunas[],3,0)</f>
        <v>657</v>
      </c>
    </row>
    <row r="163" spans="1:3" x14ac:dyDescent="0.3">
      <c r="A163" s="53">
        <v>14201</v>
      </c>
      <c r="B163" s="48" t="s">
        <v>1025</v>
      </c>
      <c r="C163" s="68">
        <f>+VLOOKUP(A163,Codigos_comunas[],3,0)</f>
        <v>660</v>
      </c>
    </row>
    <row r="164" spans="1:3" x14ac:dyDescent="0.3">
      <c r="A164" s="53">
        <v>15101</v>
      </c>
      <c r="B164" s="48" t="s">
        <v>2014</v>
      </c>
      <c r="C164" s="68">
        <f>+VLOOKUP(A164,Codigos_comunas[],3,0)</f>
        <v>664</v>
      </c>
    </row>
    <row r="165" spans="1:3" x14ac:dyDescent="0.3">
      <c r="A165" s="53">
        <v>16101</v>
      </c>
      <c r="B165" s="48" t="s">
        <v>2026</v>
      </c>
      <c r="C165" s="68">
        <f>+VLOOKUP(A165,Codigos_comunas[],3,0)</f>
        <v>668</v>
      </c>
    </row>
    <row r="166" spans="1:3" x14ac:dyDescent="0.3">
      <c r="A166" s="53">
        <v>16102</v>
      </c>
      <c r="B166" s="48" t="s">
        <v>2029</v>
      </c>
      <c r="C166" s="68">
        <f>+VLOOKUP(A166,Codigos_comunas[],3,0)</f>
        <v>669</v>
      </c>
    </row>
    <row r="167" spans="1:3" x14ac:dyDescent="0.3">
      <c r="A167" s="53">
        <v>16103</v>
      </c>
      <c r="B167" s="48" t="s">
        <v>2032</v>
      </c>
      <c r="C167" s="68">
        <f>+VLOOKUP(A167,Codigos_comunas[],3,0)</f>
        <v>670</v>
      </c>
    </row>
    <row r="168" spans="1:3" x14ac:dyDescent="0.3">
      <c r="A168" s="53">
        <v>16104</v>
      </c>
      <c r="B168" s="48" t="s">
        <v>2035</v>
      </c>
      <c r="C168" s="68">
        <f>+VLOOKUP(A168,Codigos_comunas[],3,0)</f>
        <v>671</v>
      </c>
    </row>
    <row r="169" spans="1:3" x14ac:dyDescent="0.3">
      <c r="A169" s="53">
        <v>16106</v>
      </c>
      <c r="B169" s="48" t="s">
        <v>2041</v>
      </c>
      <c r="C169" s="68">
        <f>+VLOOKUP(A169,Codigos_comunas[],3,0)</f>
        <v>673</v>
      </c>
    </row>
    <row r="170" spans="1:3" x14ac:dyDescent="0.3">
      <c r="A170" s="53">
        <v>16107</v>
      </c>
      <c r="B170" s="48" t="s">
        <v>2044</v>
      </c>
      <c r="C170" s="68">
        <f>+VLOOKUP(A170,Codigos_comunas[],3,0)</f>
        <v>674</v>
      </c>
    </row>
    <row r="171" spans="1:3" x14ac:dyDescent="0.3">
      <c r="A171" s="53">
        <v>16108</v>
      </c>
      <c r="B171" s="48" t="s">
        <v>2047</v>
      </c>
      <c r="C171" s="68">
        <f>+VLOOKUP(A171,Codigos_comunas[],3,0)</f>
        <v>675</v>
      </c>
    </row>
    <row r="172" spans="1:3" x14ac:dyDescent="0.3">
      <c r="A172" s="53">
        <v>16109</v>
      </c>
      <c r="B172" s="48" t="s">
        <v>2050</v>
      </c>
      <c r="C172" s="68">
        <f>+VLOOKUP(A172,Codigos_comunas[],3,0)</f>
        <v>676</v>
      </c>
    </row>
    <row r="173" spans="1:3" x14ac:dyDescent="0.3">
      <c r="A173" s="53">
        <v>16202</v>
      </c>
      <c r="B173" s="48" t="s">
        <v>2056</v>
      </c>
      <c r="C173" s="68">
        <f>+VLOOKUP(A173,Codigos_comunas[],3,0)</f>
        <v>678</v>
      </c>
    </row>
    <row r="174" spans="1:3" x14ac:dyDescent="0.3">
      <c r="A174" s="53">
        <v>16204</v>
      </c>
      <c r="B174" s="48" t="s">
        <v>2062</v>
      </c>
      <c r="C174" s="68">
        <f>+VLOOKUP(A174,Codigos_comunas[],3,0)</f>
        <v>680</v>
      </c>
    </row>
    <row r="175" spans="1:3" x14ac:dyDescent="0.3">
      <c r="A175" s="53">
        <v>16206</v>
      </c>
      <c r="B175" s="48" t="s">
        <v>2068</v>
      </c>
      <c r="C175" s="68">
        <f>+VLOOKUP(A175,Codigos_comunas[],3,0)</f>
        <v>682</v>
      </c>
    </row>
    <row r="176" spans="1:3" x14ac:dyDescent="0.3">
      <c r="A176" s="53">
        <v>16301</v>
      </c>
      <c r="B176" s="48" t="s">
        <v>2074</v>
      </c>
      <c r="C176" s="68">
        <f>+VLOOKUP(A176,Codigos_comunas[],3,0)</f>
        <v>684</v>
      </c>
    </row>
    <row r="177" spans="1:3" x14ac:dyDescent="0.3">
      <c r="A177" s="53">
        <v>16302</v>
      </c>
      <c r="B177" s="48" t="s">
        <v>2077</v>
      </c>
      <c r="C177" s="68">
        <f>+VLOOKUP(A177,Codigos_comunas[],3,0)</f>
        <v>685</v>
      </c>
    </row>
    <row r="178" spans="1:3" x14ac:dyDescent="0.3">
      <c r="A178" s="53">
        <v>16303</v>
      </c>
      <c r="B178" s="48" t="s">
        <v>2080</v>
      </c>
      <c r="C178" s="68">
        <f>+VLOOKUP(A178,Codigos_comunas[],3,0)</f>
        <v>686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D243-E037-419E-A9E1-0BA5C4B8ED27}">
  <sheetPr>
    <tabColor rgb="FFCC0066"/>
  </sheetPr>
  <dimension ref="A1:C14"/>
  <sheetViews>
    <sheetView workbookViewId="0">
      <selection activeCell="A11" sqref="A11"/>
    </sheetView>
  </sheetViews>
  <sheetFormatPr baseColWidth="10" defaultRowHeight="14.4" x14ac:dyDescent="0.3"/>
  <sheetData>
    <row r="1" spans="1:3" x14ac:dyDescent="0.3">
      <c r="A1" s="51" t="s">
        <v>26066</v>
      </c>
      <c r="B1" s="52" t="s">
        <v>756</v>
      </c>
      <c r="C1" t="s">
        <v>28057</v>
      </c>
    </row>
    <row r="2" spans="1:3" x14ac:dyDescent="0.3">
      <c r="A2" s="53">
        <v>1</v>
      </c>
      <c r="B2" s="48" t="s">
        <v>797</v>
      </c>
      <c r="C2" s="68">
        <f>+VLOOKUP(A2,Codigos_regiones[],3,0)</f>
        <v>252</v>
      </c>
    </row>
    <row r="3" spans="1:3" x14ac:dyDescent="0.3">
      <c r="A3" s="53">
        <v>3</v>
      </c>
      <c r="B3" s="48" t="s">
        <v>767</v>
      </c>
      <c r="C3" s="68">
        <f>+VLOOKUP(A3,Codigos_regiones[],3,0)</f>
        <v>242</v>
      </c>
    </row>
    <row r="4" spans="1:3" x14ac:dyDescent="0.3">
      <c r="A4" s="53">
        <v>4</v>
      </c>
      <c r="B4" s="48" t="s">
        <v>773</v>
      </c>
      <c r="C4" s="68">
        <f>+VLOOKUP(A4,Codigos_regiones[],3,0)</f>
        <v>244</v>
      </c>
    </row>
    <row r="5" spans="1:3" x14ac:dyDescent="0.3">
      <c r="A5" s="53">
        <v>5</v>
      </c>
      <c r="B5" s="48" t="s">
        <v>800</v>
      </c>
      <c r="C5" s="68">
        <f>+VLOOKUP(A5,Codigos_regiones[],3,0)</f>
        <v>253</v>
      </c>
    </row>
    <row r="6" spans="1:3" x14ac:dyDescent="0.3">
      <c r="A6" s="53">
        <v>6</v>
      </c>
      <c r="B6" s="48" t="s">
        <v>1783</v>
      </c>
      <c r="C6" s="68">
        <f>+VLOOKUP(A6,Codigos_regiones[],3,0)</f>
        <v>245</v>
      </c>
    </row>
    <row r="7" spans="1:3" x14ac:dyDescent="0.3">
      <c r="A7" s="53">
        <v>7</v>
      </c>
      <c r="B7" s="48" t="s">
        <v>788</v>
      </c>
      <c r="C7" s="68">
        <f>+VLOOKUP(A7,Codigos_regiones[],3,0)</f>
        <v>249</v>
      </c>
    </row>
    <row r="8" spans="1:3" x14ac:dyDescent="0.3">
      <c r="A8" s="53">
        <v>8</v>
      </c>
      <c r="B8" s="48" t="s">
        <v>770</v>
      </c>
      <c r="C8" s="68">
        <f>+VLOOKUP(A8,Codigos_regiones[],3,0)</f>
        <v>243</v>
      </c>
    </row>
    <row r="9" spans="1:3" x14ac:dyDescent="0.3">
      <c r="A9" s="53">
        <v>9</v>
      </c>
      <c r="B9" s="48" t="s">
        <v>764</v>
      </c>
      <c r="C9" s="68">
        <f>+VLOOKUP(A9,Codigos_regiones[],3,0)</f>
        <v>241</v>
      </c>
    </row>
    <row r="10" spans="1:3" x14ac:dyDescent="0.3">
      <c r="A10" s="53">
        <v>10</v>
      </c>
      <c r="B10" s="48" t="s">
        <v>779</v>
      </c>
      <c r="C10" s="68">
        <f>+VLOOKUP(A10,Codigos_regiones[],3,0)</f>
        <v>246</v>
      </c>
    </row>
    <row r="11" spans="1:3" x14ac:dyDescent="0.3">
      <c r="A11" s="53">
        <v>13</v>
      </c>
      <c r="B11" s="48" t="s">
        <v>26153</v>
      </c>
      <c r="C11" s="68">
        <f>+VLOOKUP(A11,Codigos_regiones[],3,0)</f>
        <v>251</v>
      </c>
    </row>
    <row r="12" spans="1:3" x14ac:dyDescent="0.3">
      <c r="A12" s="53">
        <v>14</v>
      </c>
      <c r="B12" s="48" t="s">
        <v>782</v>
      </c>
      <c r="C12" s="68">
        <f>+VLOOKUP(A12,Codigos_regiones[],3,0)</f>
        <v>247</v>
      </c>
    </row>
    <row r="13" spans="1:3" x14ac:dyDescent="0.3">
      <c r="A13" s="53">
        <v>15</v>
      </c>
      <c r="B13" s="48" t="s">
        <v>761</v>
      </c>
      <c r="C13" s="68">
        <f>+VLOOKUP(A13,Codigos_regiones[],3,0)</f>
        <v>240</v>
      </c>
    </row>
    <row r="14" spans="1:3" x14ac:dyDescent="0.3">
      <c r="A14" s="53">
        <v>16</v>
      </c>
      <c r="B14" s="48" t="s">
        <v>791</v>
      </c>
      <c r="C14" s="68">
        <f>+VLOOKUP(A14,Codigos_regiones[],3,0)</f>
        <v>250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87E52-9C45-49A4-8F08-360C8B8A89EC}">
  <sheetPr>
    <tabColor rgb="FFFFC000"/>
  </sheetPr>
  <dimension ref="A1:K347"/>
  <sheetViews>
    <sheetView topLeftCell="A319" workbookViewId="0">
      <selection activeCell="N23" sqref="N23"/>
    </sheetView>
  </sheetViews>
  <sheetFormatPr baseColWidth="10" defaultRowHeight="14.4" x14ac:dyDescent="0.3"/>
  <sheetData>
    <row r="1" spans="1:11" x14ac:dyDescent="0.3">
      <c r="A1" s="63" t="s">
        <v>28025</v>
      </c>
      <c r="B1" s="7" t="s">
        <v>1063</v>
      </c>
      <c r="C1" s="64" t="s">
        <v>28026</v>
      </c>
      <c r="E1" s="65" t="s">
        <v>26066</v>
      </c>
      <c r="F1" s="4" t="s">
        <v>756</v>
      </c>
      <c r="G1" s="66" t="s">
        <v>28026</v>
      </c>
      <c r="I1" s="67" t="s">
        <v>28027</v>
      </c>
      <c r="J1" s="6" t="s">
        <v>805</v>
      </c>
      <c r="K1" s="6" t="s">
        <v>28026</v>
      </c>
    </row>
    <row r="2" spans="1:11" x14ac:dyDescent="0.3">
      <c r="A2">
        <v>1101</v>
      </c>
      <c r="B2" t="s">
        <v>1061</v>
      </c>
      <c r="C2">
        <v>343</v>
      </c>
      <c r="E2">
        <v>11</v>
      </c>
      <c r="F2" t="s">
        <v>26152</v>
      </c>
      <c r="G2">
        <v>238</v>
      </c>
      <c r="I2">
        <v>11</v>
      </c>
      <c r="J2" t="s">
        <v>1061</v>
      </c>
      <c r="K2">
        <v>3102</v>
      </c>
    </row>
    <row r="3" spans="1:11" x14ac:dyDescent="0.3">
      <c r="A3">
        <v>1107</v>
      </c>
      <c r="B3" t="s">
        <v>1066</v>
      </c>
      <c r="C3">
        <v>344</v>
      </c>
      <c r="E3">
        <v>2</v>
      </c>
      <c r="F3" t="s">
        <v>758</v>
      </c>
      <c r="G3">
        <v>239</v>
      </c>
      <c r="I3">
        <v>14</v>
      </c>
      <c r="J3" t="s">
        <v>28028</v>
      </c>
      <c r="K3">
        <v>3103</v>
      </c>
    </row>
    <row r="4" spans="1:11" x14ac:dyDescent="0.3">
      <c r="A4">
        <v>1401</v>
      </c>
      <c r="B4" t="s">
        <v>1069</v>
      </c>
      <c r="C4">
        <v>345</v>
      </c>
      <c r="E4">
        <v>15</v>
      </c>
      <c r="F4" t="s">
        <v>761</v>
      </c>
      <c r="G4">
        <v>240</v>
      </c>
      <c r="I4">
        <v>21</v>
      </c>
      <c r="J4" t="s">
        <v>758</v>
      </c>
      <c r="K4">
        <v>3104</v>
      </c>
    </row>
    <row r="5" spans="1:11" x14ac:dyDescent="0.3">
      <c r="A5">
        <v>1402</v>
      </c>
      <c r="B5" t="s">
        <v>1072</v>
      </c>
      <c r="C5">
        <v>346</v>
      </c>
      <c r="E5">
        <v>9</v>
      </c>
      <c r="F5" t="s">
        <v>764</v>
      </c>
      <c r="G5">
        <v>241</v>
      </c>
      <c r="I5">
        <v>22</v>
      </c>
      <c r="J5" t="s">
        <v>28029</v>
      </c>
      <c r="K5">
        <v>3105</v>
      </c>
    </row>
    <row r="6" spans="1:11" x14ac:dyDescent="0.3">
      <c r="A6">
        <v>1403</v>
      </c>
      <c r="B6" t="s">
        <v>1075</v>
      </c>
      <c r="C6">
        <v>347</v>
      </c>
      <c r="E6">
        <v>3</v>
      </c>
      <c r="F6" t="s">
        <v>767</v>
      </c>
      <c r="G6">
        <v>242</v>
      </c>
      <c r="I6">
        <v>23</v>
      </c>
      <c r="J6" t="s">
        <v>1104</v>
      </c>
      <c r="K6">
        <v>3106</v>
      </c>
    </row>
    <row r="7" spans="1:11" x14ac:dyDescent="0.3">
      <c r="A7">
        <v>1404</v>
      </c>
      <c r="B7" t="s">
        <v>1078</v>
      </c>
      <c r="C7">
        <v>348</v>
      </c>
      <c r="E7">
        <v>8</v>
      </c>
      <c r="F7" t="s">
        <v>770</v>
      </c>
      <c r="G7">
        <v>243</v>
      </c>
      <c r="I7">
        <v>31</v>
      </c>
      <c r="J7" t="s">
        <v>1110</v>
      </c>
      <c r="K7">
        <v>3107</v>
      </c>
    </row>
    <row r="8" spans="1:11" x14ac:dyDescent="0.3">
      <c r="A8">
        <v>1405</v>
      </c>
      <c r="B8" t="s">
        <v>1081</v>
      </c>
      <c r="C8">
        <v>349</v>
      </c>
      <c r="E8">
        <v>4</v>
      </c>
      <c r="F8" t="s">
        <v>773</v>
      </c>
      <c r="G8">
        <v>244</v>
      </c>
      <c r="I8">
        <v>32</v>
      </c>
      <c r="J8" t="s">
        <v>1119</v>
      </c>
      <c r="K8">
        <v>3108</v>
      </c>
    </row>
    <row r="9" spans="1:11" x14ac:dyDescent="0.3">
      <c r="A9">
        <v>2101</v>
      </c>
      <c r="B9" t="s">
        <v>758</v>
      </c>
      <c r="C9">
        <v>350</v>
      </c>
      <c r="E9">
        <v>6</v>
      </c>
      <c r="F9" t="s">
        <v>28030</v>
      </c>
      <c r="G9">
        <v>245</v>
      </c>
      <c r="I9">
        <v>33</v>
      </c>
      <c r="J9" t="s">
        <v>1134</v>
      </c>
      <c r="K9">
        <v>3109</v>
      </c>
    </row>
    <row r="10" spans="1:11" x14ac:dyDescent="0.3">
      <c r="A10">
        <v>2102</v>
      </c>
      <c r="B10" t="s">
        <v>1086</v>
      </c>
      <c r="C10">
        <v>351</v>
      </c>
      <c r="E10">
        <v>10</v>
      </c>
      <c r="F10" t="s">
        <v>779</v>
      </c>
      <c r="G10">
        <v>246</v>
      </c>
      <c r="I10">
        <v>41</v>
      </c>
      <c r="J10" t="s">
        <v>28031</v>
      </c>
      <c r="K10">
        <v>3110</v>
      </c>
    </row>
    <row r="11" spans="1:11" x14ac:dyDescent="0.3">
      <c r="A11">
        <v>2103</v>
      </c>
      <c r="B11" t="s">
        <v>1089</v>
      </c>
      <c r="C11">
        <v>352</v>
      </c>
      <c r="E11">
        <v>14</v>
      </c>
      <c r="F11" t="s">
        <v>782</v>
      </c>
      <c r="G11">
        <v>247</v>
      </c>
      <c r="I11">
        <v>42</v>
      </c>
      <c r="J11" t="s">
        <v>28032</v>
      </c>
      <c r="K11">
        <v>3111</v>
      </c>
    </row>
    <row r="12" spans="1:11" x14ac:dyDescent="0.3">
      <c r="A12">
        <v>2104</v>
      </c>
      <c r="B12" t="s">
        <v>1092</v>
      </c>
      <c r="C12">
        <v>353</v>
      </c>
      <c r="E12">
        <v>12</v>
      </c>
      <c r="F12" t="s">
        <v>28033</v>
      </c>
      <c r="G12">
        <v>248</v>
      </c>
      <c r="I12">
        <v>43</v>
      </c>
      <c r="J12" t="s">
        <v>28034</v>
      </c>
      <c r="K12">
        <v>3112</v>
      </c>
    </row>
    <row r="13" spans="1:11" x14ac:dyDescent="0.3">
      <c r="A13">
        <v>2201</v>
      </c>
      <c r="B13" t="s">
        <v>1095</v>
      </c>
      <c r="C13">
        <v>354</v>
      </c>
      <c r="E13">
        <v>7</v>
      </c>
      <c r="F13" t="s">
        <v>788</v>
      </c>
      <c r="G13">
        <v>249</v>
      </c>
      <c r="I13">
        <v>51</v>
      </c>
      <c r="J13" t="s">
        <v>800</v>
      </c>
      <c r="K13">
        <v>3113</v>
      </c>
    </row>
    <row r="14" spans="1:11" x14ac:dyDescent="0.3">
      <c r="A14">
        <v>2202</v>
      </c>
      <c r="B14" t="s">
        <v>1098</v>
      </c>
      <c r="C14">
        <v>355</v>
      </c>
      <c r="E14">
        <v>16</v>
      </c>
      <c r="F14" t="s">
        <v>791</v>
      </c>
      <c r="G14">
        <v>250</v>
      </c>
      <c r="I14">
        <v>52</v>
      </c>
      <c r="J14" t="s">
        <v>1201</v>
      </c>
      <c r="K14">
        <v>3114</v>
      </c>
    </row>
    <row r="15" spans="1:11" x14ac:dyDescent="0.3">
      <c r="A15">
        <v>2203</v>
      </c>
      <c r="B15" t="s">
        <v>1101</v>
      </c>
      <c r="C15">
        <v>356</v>
      </c>
      <c r="E15">
        <v>13</v>
      </c>
      <c r="F15" t="s">
        <v>26153</v>
      </c>
      <c r="G15">
        <v>251</v>
      </c>
      <c r="I15">
        <v>53</v>
      </c>
      <c r="J15" t="s">
        <v>1204</v>
      </c>
      <c r="K15">
        <v>3115</v>
      </c>
    </row>
    <row r="16" spans="1:11" x14ac:dyDescent="0.3">
      <c r="A16">
        <v>2301</v>
      </c>
      <c r="B16" t="s">
        <v>1104</v>
      </c>
      <c r="C16">
        <v>357</v>
      </c>
      <c r="E16">
        <v>1</v>
      </c>
      <c r="F16" t="s">
        <v>797</v>
      </c>
      <c r="G16">
        <v>252</v>
      </c>
      <c r="I16">
        <v>54</v>
      </c>
      <c r="J16" t="s">
        <v>1225</v>
      </c>
      <c r="K16">
        <v>3116</v>
      </c>
    </row>
    <row r="17" spans="1:11" x14ac:dyDescent="0.3">
      <c r="A17">
        <v>2302</v>
      </c>
      <c r="B17" t="s">
        <v>1107</v>
      </c>
      <c r="C17">
        <v>358</v>
      </c>
      <c r="E17">
        <v>5</v>
      </c>
      <c r="F17" t="s">
        <v>800</v>
      </c>
      <c r="G17">
        <v>253</v>
      </c>
      <c r="I17">
        <v>55</v>
      </c>
      <c r="J17" t="s">
        <v>1231</v>
      </c>
      <c r="K17">
        <v>3117</v>
      </c>
    </row>
    <row r="18" spans="1:11" x14ac:dyDescent="0.3">
      <c r="A18">
        <v>3101</v>
      </c>
      <c r="B18" t="s">
        <v>1110</v>
      </c>
      <c r="C18">
        <v>359</v>
      </c>
      <c r="I18">
        <v>56</v>
      </c>
      <c r="J18" t="s">
        <v>1246</v>
      </c>
      <c r="K18">
        <v>3118</v>
      </c>
    </row>
    <row r="19" spans="1:11" x14ac:dyDescent="0.3">
      <c r="A19">
        <v>3102</v>
      </c>
      <c r="B19" t="s">
        <v>1113</v>
      </c>
      <c r="C19">
        <v>360</v>
      </c>
      <c r="I19">
        <v>57</v>
      </c>
      <c r="J19" t="s">
        <v>28035</v>
      </c>
      <c r="K19">
        <v>3119</v>
      </c>
    </row>
    <row r="20" spans="1:11" x14ac:dyDescent="0.3">
      <c r="A20">
        <v>3103</v>
      </c>
      <c r="B20" t="s">
        <v>1116</v>
      </c>
      <c r="C20">
        <v>361</v>
      </c>
      <c r="I20">
        <v>58</v>
      </c>
      <c r="J20" t="s">
        <v>28036</v>
      </c>
      <c r="K20">
        <v>3120</v>
      </c>
    </row>
    <row r="21" spans="1:11" x14ac:dyDescent="0.3">
      <c r="A21">
        <v>3201</v>
      </c>
      <c r="B21" t="s">
        <v>1119</v>
      </c>
      <c r="C21">
        <v>362</v>
      </c>
      <c r="I21">
        <v>61</v>
      </c>
      <c r="J21" t="s">
        <v>28037</v>
      </c>
      <c r="K21">
        <v>3121</v>
      </c>
    </row>
    <row r="22" spans="1:11" x14ac:dyDescent="0.3">
      <c r="A22">
        <v>3202</v>
      </c>
      <c r="B22" t="s">
        <v>1122</v>
      </c>
      <c r="C22">
        <v>363</v>
      </c>
      <c r="I22">
        <v>62</v>
      </c>
      <c r="J22" t="s">
        <v>28038</v>
      </c>
      <c r="K22">
        <v>3122</v>
      </c>
    </row>
    <row r="23" spans="1:11" x14ac:dyDescent="0.3">
      <c r="A23">
        <v>3301</v>
      </c>
      <c r="B23" t="s">
        <v>1125</v>
      </c>
      <c r="C23">
        <v>364</v>
      </c>
      <c r="I23">
        <v>63</v>
      </c>
      <c r="J23" t="s">
        <v>28039</v>
      </c>
      <c r="K23">
        <v>3123</v>
      </c>
    </row>
    <row r="24" spans="1:11" x14ac:dyDescent="0.3">
      <c r="A24">
        <v>3302</v>
      </c>
      <c r="B24" t="s">
        <v>1128</v>
      </c>
      <c r="C24">
        <v>365</v>
      </c>
      <c r="I24">
        <v>71</v>
      </c>
      <c r="J24" t="s">
        <v>1392</v>
      </c>
      <c r="K24">
        <v>3124</v>
      </c>
    </row>
    <row r="25" spans="1:11" x14ac:dyDescent="0.3">
      <c r="A25">
        <v>3303</v>
      </c>
      <c r="B25" t="s">
        <v>1131</v>
      </c>
      <c r="C25">
        <v>366</v>
      </c>
      <c r="I25">
        <v>72</v>
      </c>
      <c r="J25" t="s">
        <v>1421</v>
      </c>
      <c r="K25">
        <v>3125</v>
      </c>
    </row>
    <row r="26" spans="1:11" x14ac:dyDescent="0.3">
      <c r="A26">
        <v>3304</v>
      </c>
      <c r="B26" t="s">
        <v>1134</v>
      </c>
      <c r="C26">
        <v>367</v>
      </c>
      <c r="I26">
        <v>73</v>
      </c>
      <c r="J26" t="s">
        <v>1430</v>
      </c>
      <c r="K26">
        <v>3126</v>
      </c>
    </row>
    <row r="27" spans="1:11" x14ac:dyDescent="0.3">
      <c r="A27">
        <v>4101</v>
      </c>
      <c r="B27" t="s">
        <v>1137</v>
      </c>
      <c r="C27">
        <v>368</v>
      </c>
      <c r="I27">
        <v>74</v>
      </c>
      <c r="J27" t="s">
        <v>1457</v>
      </c>
      <c r="K27">
        <v>3127</v>
      </c>
    </row>
    <row r="28" spans="1:11" x14ac:dyDescent="0.3">
      <c r="A28">
        <v>4102</v>
      </c>
      <c r="B28" t="s">
        <v>773</v>
      </c>
      <c r="C28">
        <v>369</v>
      </c>
      <c r="I28">
        <v>81</v>
      </c>
      <c r="J28" t="s">
        <v>1481</v>
      </c>
      <c r="K28">
        <v>3128</v>
      </c>
    </row>
    <row r="29" spans="1:11" x14ac:dyDescent="0.3">
      <c r="A29">
        <v>4103</v>
      </c>
      <c r="B29" t="s">
        <v>1142</v>
      </c>
      <c r="C29">
        <v>370</v>
      </c>
      <c r="I29">
        <v>82</v>
      </c>
      <c r="J29" t="s">
        <v>1520</v>
      </c>
      <c r="K29">
        <v>3129</v>
      </c>
    </row>
    <row r="30" spans="1:11" x14ac:dyDescent="0.3">
      <c r="A30">
        <v>4104</v>
      </c>
      <c r="B30" t="s">
        <v>1145</v>
      </c>
      <c r="C30">
        <v>371</v>
      </c>
      <c r="I30">
        <v>83</v>
      </c>
      <c r="J30" t="s">
        <v>28040</v>
      </c>
      <c r="K30">
        <v>3130</v>
      </c>
    </row>
    <row r="31" spans="1:11" x14ac:dyDescent="0.3">
      <c r="A31">
        <v>4105</v>
      </c>
      <c r="B31" t="s">
        <v>1148</v>
      </c>
      <c r="C31">
        <v>372</v>
      </c>
      <c r="I31">
        <v>91</v>
      </c>
      <c r="J31" t="s">
        <v>28041</v>
      </c>
      <c r="K31">
        <v>3131</v>
      </c>
    </row>
    <row r="32" spans="1:11" x14ac:dyDescent="0.3">
      <c r="A32">
        <v>4106</v>
      </c>
      <c r="B32" t="s">
        <v>1151</v>
      </c>
      <c r="C32">
        <v>373</v>
      </c>
      <c r="I32">
        <v>92</v>
      </c>
      <c r="J32" t="s">
        <v>28042</v>
      </c>
      <c r="K32">
        <v>3132</v>
      </c>
    </row>
    <row r="33" spans="1:11" x14ac:dyDescent="0.3">
      <c r="A33">
        <v>4201</v>
      </c>
      <c r="B33" t="s">
        <v>1154</v>
      </c>
      <c r="C33">
        <v>374</v>
      </c>
      <c r="I33">
        <v>101</v>
      </c>
      <c r="J33" t="s">
        <v>1693</v>
      </c>
      <c r="K33">
        <v>3133</v>
      </c>
    </row>
    <row r="34" spans="1:11" x14ac:dyDescent="0.3">
      <c r="A34">
        <v>4202</v>
      </c>
      <c r="B34" t="s">
        <v>1157</v>
      </c>
      <c r="C34">
        <v>375</v>
      </c>
      <c r="I34">
        <v>102</v>
      </c>
      <c r="J34" t="s">
        <v>28043</v>
      </c>
      <c r="K34">
        <v>3134</v>
      </c>
    </row>
    <row r="35" spans="1:11" x14ac:dyDescent="0.3">
      <c r="A35">
        <v>4203</v>
      </c>
      <c r="B35" t="s">
        <v>1160</v>
      </c>
      <c r="C35">
        <v>376</v>
      </c>
      <c r="I35">
        <v>103</v>
      </c>
      <c r="J35" t="s">
        <v>1732</v>
      </c>
      <c r="K35">
        <v>3135</v>
      </c>
    </row>
    <row r="36" spans="1:11" x14ac:dyDescent="0.3">
      <c r="A36">
        <v>4204</v>
      </c>
      <c r="B36" t="s">
        <v>1163</v>
      </c>
      <c r="C36">
        <v>377</v>
      </c>
      <c r="I36">
        <v>104</v>
      </c>
      <c r="J36" t="s">
        <v>1762</v>
      </c>
      <c r="K36">
        <v>3136</v>
      </c>
    </row>
    <row r="37" spans="1:11" x14ac:dyDescent="0.3">
      <c r="A37">
        <v>4301</v>
      </c>
      <c r="B37" t="s">
        <v>1166</v>
      </c>
      <c r="C37">
        <v>378</v>
      </c>
      <c r="I37">
        <v>111</v>
      </c>
      <c r="J37" t="s">
        <v>28044</v>
      </c>
      <c r="K37">
        <v>3137</v>
      </c>
    </row>
    <row r="38" spans="1:11" x14ac:dyDescent="0.3">
      <c r="A38">
        <v>4302</v>
      </c>
      <c r="B38" t="s">
        <v>1169</v>
      </c>
      <c r="C38">
        <v>379</v>
      </c>
      <c r="I38">
        <v>112</v>
      </c>
      <c r="J38" t="s">
        <v>26152</v>
      </c>
      <c r="K38">
        <v>3138</v>
      </c>
    </row>
    <row r="39" spans="1:11" x14ac:dyDescent="0.3">
      <c r="A39">
        <v>4303</v>
      </c>
      <c r="B39" t="s">
        <v>1172</v>
      </c>
      <c r="C39">
        <v>380</v>
      </c>
      <c r="I39">
        <v>113</v>
      </c>
      <c r="J39" t="s">
        <v>28045</v>
      </c>
      <c r="K39">
        <v>3139</v>
      </c>
    </row>
    <row r="40" spans="1:11" x14ac:dyDescent="0.3">
      <c r="A40">
        <v>4304</v>
      </c>
      <c r="B40" t="s">
        <v>1175</v>
      </c>
      <c r="C40">
        <v>381</v>
      </c>
      <c r="I40">
        <v>114</v>
      </c>
      <c r="J40" t="s">
        <v>28046</v>
      </c>
      <c r="K40">
        <v>3140</v>
      </c>
    </row>
    <row r="41" spans="1:11" x14ac:dyDescent="0.3">
      <c r="A41">
        <v>4305</v>
      </c>
      <c r="B41" t="s">
        <v>1178</v>
      </c>
      <c r="C41">
        <v>382</v>
      </c>
      <c r="I41">
        <v>121</v>
      </c>
      <c r="J41" t="s">
        <v>28033</v>
      </c>
      <c r="K41">
        <v>3141</v>
      </c>
    </row>
    <row r="42" spans="1:11" x14ac:dyDescent="0.3">
      <c r="A42">
        <v>5101</v>
      </c>
      <c r="B42" t="s">
        <v>800</v>
      </c>
      <c r="C42">
        <v>383</v>
      </c>
      <c r="I42">
        <v>122</v>
      </c>
      <c r="J42" t="s">
        <v>28047</v>
      </c>
      <c r="K42">
        <v>3142</v>
      </c>
    </row>
    <row r="43" spans="1:11" x14ac:dyDescent="0.3">
      <c r="A43">
        <v>5102</v>
      </c>
      <c r="B43" t="s">
        <v>1183</v>
      </c>
      <c r="C43">
        <v>384</v>
      </c>
      <c r="I43">
        <v>123</v>
      </c>
      <c r="J43" t="s">
        <v>28048</v>
      </c>
      <c r="K43">
        <v>3143</v>
      </c>
    </row>
    <row r="44" spans="1:11" x14ac:dyDescent="0.3">
      <c r="A44">
        <v>5103</v>
      </c>
      <c r="B44" t="s">
        <v>1186</v>
      </c>
      <c r="C44">
        <v>385</v>
      </c>
      <c r="I44">
        <v>124</v>
      </c>
      <c r="J44" t="s">
        <v>28049</v>
      </c>
      <c r="K44">
        <v>3144</v>
      </c>
    </row>
    <row r="45" spans="1:11" x14ac:dyDescent="0.3">
      <c r="A45">
        <v>5104</v>
      </c>
      <c r="B45" t="s">
        <v>1189</v>
      </c>
      <c r="C45">
        <v>386</v>
      </c>
      <c r="I45">
        <v>131</v>
      </c>
      <c r="J45" t="s">
        <v>894</v>
      </c>
      <c r="K45">
        <v>3145</v>
      </c>
    </row>
    <row r="46" spans="1:11" x14ac:dyDescent="0.3">
      <c r="A46">
        <v>5105</v>
      </c>
      <c r="B46" t="s">
        <v>1192</v>
      </c>
      <c r="C46">
        <v>387</v>
      </c>
      <c r="I46">
        <v>132</v>
      </c>
      <c r="J46" t="s">
        <v>5512</v>
      </c>
      <c r="K46">
        <v>3146</v>
      </c>
    </row>
    <row r="47" spans="1:11" x14ac:dyDescent="0.3">
      <c r="A47">
        <v>5107</v>
      </c>
      <c r="B47" t="s">
        <v>1195</v>
      </c>
      <c r="C47">
        <v>388</v>
      </c>
      <c r="I47">
        <v>133</v>
      </c>
      <c r="J47" t="s">
        <v>28050</v>
      </c>
      <c r="K47">
        <v>3147</v>
      </c>
    </row>
    <row r="48" spans="1:11" x14ac:dyDescent="0.3">
      <c r="A48">
        <v>5109</v>
      </c>
      <c r="B48" t="s">
        <v>1198</v>
      </c>
      <c r="C48">
        <v>389</v>
      </c>
      <c r="I48">
        <v>134</v>
      </c>
      <c r="J48" t="s">
        <v>28051</v>
      </c>
      <c r="K48">
        <v>3148</v>
      </c>
    </row>
    <row r="49" spans="1:11" x14ac:dyDescent="0.3">
      <c r="A49">
        <v>5201</v>
      </c>
      <c r="B49" t="s">
        <v>1201</v>
      </c>
      <c r="C49">
        <v>390</v>
      </c>
      <c r="I49">
        <v>135</v>
      </c>
      <c r="J49" t="s">
        <v>1950</v>
      </c>
      <c r="K49">
        <v>3149</v>
      </c>
    </row>
    <row r="50" spans="1:11" x14ac:dyDescent="0.3">
      <c r="A50">
        <v>5301</v>
      </c>
      <c r="B50" t="s">
        <v>1204</v>
      </c>
      <c r="C50">
        <v>391</v>
      </c>
      <c r="I50">
        <v>136</v>
      </c>
      <c r="J50" t="s">
        <v>1965</v>
      </c>
      <c r="K50">
        <v>3150</v>
      </c>
    </row>
    <row r="51" spans="1:11" x14ac:dyDescent="0.3">
      <c r="A51">
        <v>5302</v>
      </c>
      <c r="B51" t="s">
        <v>1207</v>
      </c>
      <c r="C51">
        <v>392</v>
      </c>
      <c r="I51">
        <v>141</v>
      </c>
      <c r="J51" t="s">
        <v>28052</v>
      </c>
      <c r="K51">
        <v>3151</v>
      </c>
    </row>
    <row r="52" spans="1:11" x14ac:dyDescent="0.3">
      <c r="A52">
        <v>5303</v>
      </c>
      <c r="B52" t="s">
        <v>1210</v>
      </c>
      <c r="C52">
        <v>393</v>
      </c>
      <c r="I52">
        <v>141</v>
      </c>
      <c r="J52" t="s">
        <v>1980</v>
      </c>
      <c r="K52">
        <v>3152</v>
      </c>
    </row>
    <row r="53" spans="1:11" x14ac:dyDescent="0.3">
      <c r="A53">
        <v>5304</v>
      </c>
      <c r="B53" t="s">
        <v>1213</v>
      </c>
      <c r="C53">
        <v>394</v>
      </c>
      <c r="I53">
        <v>142</v>
      </c>
      <c r="J53" t="s">
        <v>28052</v>
      </c>
      <c r="K53">
        <v>3153</v>
      </c>
    </row>
    <row r="54" spans="1:11" x14ac:dyDescent="0.3">
      <c r="A54">
        <v>5401</v>
      </c>
      <c r="B54" t="s">
        <v>1216</v>
      </c>
      <c r="C54">
        <v>395</v>
      </c>
      <c r="I54">
        <v>151</v>
      </c>
      <c r="J54" t="s">
        <v>2014</v>
      </c>
      <c r="K54">
        <v>3154</v>
      </c>
    </row>
    <row r="55" spans="1:11" x14ac:dyDescent="0.3">
      <c r="A55">
        <v>5402</v>
      </c>
      <c r="B55" t="s">
        <v>1219</v>
      </c>
      <c r="C55">
        <v>396</v>
      </c>
      <c r="I55">
        <v>152</v>
      </c>
      <c r="J55" t="s">
        <v>28053</v>
      </c>
      <c r="K55">
        <v>3155</v>
      </c>
    </row>
    <row r="56" spans="1:11" x14ac:dyDescent="0.3">
      <c r="A56">
        <v>5403</v>
      </c>
      <c r="B56" t="s">
        <v>1222</v>
      </c>
      <c r="C56">
        <v>397</v>
      </c>
      <c r="I56">
        <v>161</v>
      </c>
      <c r="J56" t="s">
        <v>28054</v>
      </c>
      <c r="K56">
        <v>3156</v>
      </c>
    </row>
    <row r="57" spans="1:11" x14ac:dyDescent="0.3">
      <c r="A57">
        <v>5404</v>
      </c>
      <c r="B57" t="s">
        <v>1225</v>
      </c>
      <c r="C57">
        <v>398</v>
      </c>
      <c r="I57">
        <v>162</v>
      </c>
      <c r="J57" t="s">
        <v>28055</v>
      </c>
      <c r="K57">
        <v>3157</v>
      </c>
    </row>
    <row r="58" spans="1:11" x14ac:dyDescent="0.3">
      <c r="A58">
        <v>5405</v>
      </c>
      <c r="B58" t="s">
        <v>1228</v>
      </c>
      <c r="C58">
        <v>399</v>
      </c>
      <c r="I58">
        <v>163</v>
      </c>
      <c r="J58" t="s">
        <v>28056</v>
      </c>
      <c r="K58">
        <v>3158</v>
      </c>
    </row>
    <row r="59" spans="1:11" x14ac:dyDescent="0.3">
      <c r="A59">
        <v>5501</v>
      </c>
      <c r="B59" t="s">
        <v>1231</v>
      </c>
      <c r="C59">
        <v>400</v>
      </c>
    </row>
    <row r="60" spans="1:11" x14ac:dyDescent="0.3">
      <c r="A60">
        <v>5502</v>
      </c>
      <c r="B60" t="s">
        <v>1234</v>
      </c>
      <c r="C60">
        <v>401</v>
      </c>
    </row>
    <row r="61" spans="1:11" x14ac:dyDescent="0.3">
      <c r="A61">
        <v>5503</v>
      </c>
      <c r="B61" t="s">
        <v>1237</v>
      </c>
      <c r="C61">
        <v>402</v>
      </c>
    </row>
    <row r="62" spans="1:11" x14ac:dyDescent="0.3">
      <c r="A62">
        <v>5504</v>
      </c>
      <c r="B62" t="s">
        <v>1240</v>
      </c>
      <c r="C62">
        <v>403</v>
      </c>
    </row>
    <row r="63" spans="1:11" x14ac:dyDescent="0.3">
      <c r="A63">
        <v>5506</v>
      </c>
      <c r="B63" t="s">
        <v>1243</v>
      </c>
      <c r="C63">
        <v>404</v>
      </c>
    </row>
    <row r="64" spans="1:11" x14ac:dyDescent="0.3">
      <c r="A64">
        <v>5601</v>
      </c>
      <c r="B64" t="s">
        <v>1246</v>
      </c>
      <c r="C64">
        <v>405</v>
      </c>
    </row>
    <row r="65" spans="1:3" x14ac:dyDescent="0.3">
      <c r="A65">
        <v>5602</v>
      </c>
      <c r="B65" t="s">
        <v>1249</v>
      </c>
      <c r="C65">
        <v>406</v>
      </c>
    </row>
    <row r="66" spans="1:3" x14ac:dyDescent="0.3">
      <c r="A66">
        <v>5603</v>
      </c>
      <c r="B66" t="s">
        <v>1252</v>
      </c>
      <c r="C66">
        <v>407</v>
      </c>
    </row>
    <row r="67" spans="1:3" x14ac:dyDescent="0.3">
      <c r="A67">
        <v>5604</v>
      </c>
      <c r="B67" t="s">
        <v>1255</v>
      </c>
      <c r="C67">
        <v>408</v>
      </c>
    </row>
    <row r="68" spans="1:3" x14ac:dyDescent="0.3">
      <c r="A68">
        <v>5605</v>
      </c>
      <c r="B68" t="s">
        <v>1258</v>
      </c>
      <c r="C68">
        <v>409</v>
      </c>
    </row>
    <row r="69" spans="1:3" x14ac:dyDescent="0.3">
      <c r="A69">
        <v>5606</v>
      </c>
      <c r="B69" t="s">
        <v>1261</v>
      </c>
      <c r="C69">
        <v>410</v>
      </c>
    </row>
    <row r="70" spans="1:3" x14ac:dyDescent="0.3">
      <c r="A70">
        <v>5701</v>
      </c>
      <c r="B70" t="s">
        <v>1264</v>
      </c>
      <c r="C70">
        <v>411</v>
      </c>
    </row>
    <row r="71" spans="1:3" x14ac:dyDescent="0.3">
      <c r="A71">
        <v>5702</v>
      </c>
      <c r="B71" t="s">
        <v>1267</v>
      </c>
      <c r="C71">
        <v>412</v>
      </c>
    </row>
    <row r="72" spans="1:3" x14ac:dyDescent="0.3">
      <c r="A72">
        <v>5703</v>
      </c>
      <c r="B72" t="s">
        <v>1270</v>
      </c>
      <c r="C72">
        <v>413</v>
      </c>
    </row>
    <row r="73" spans="1:3" x14ac:dyDescent="0.3">
      <c r="A73">
        <v>5704</v>
      </c>
      <c r="B73" t="s">
        <v>1273</v>
      </c>
      <c r="C73">
        <v>414</v>
      </c>
    </row>
    <row r="74" spans="1:3" x14ac:dyDescent="0.3">
      <c r="A74">
        <v>5705</v>
      </c>
      <c r="B74" t="s">
        <v>1276</v>
      </c>
      <c r="C74">
        <v>415</v>
      </c>
    </row>
    <row r="75" spans="1:3" x14ac:dyDescent="0.3">
      <c r="A75">
        <v>5706</v>
      </c>
      <c r="B75" t="s">
        <v>1279</v>
      </c>
      <c r="C75">
        <v>416</v>
      </c>
    </row>
    <row r="76" spans="1:3" x14ac:dyDescent="0.3">
      <c r="A76">
        <v>5801</v>
      </c>
      <c r="B76" t="s">
        <v>1282</v>
      </c>
      <c r="C76">
        <v>417</v>
      </c>
    </row>
    <row r="77" spans="1:3" x14ac:dyDescent="0.3">
      <c r="A77">
        <v>5802</v>
      </c>
      <c r="B77" t="s">
        <v>1285</v>
      </c>
      <c r="C77">
        <v>418</v>
      </c>
    </row>
    <row r="78" spans="1:3" x14ac:dyDescent="0.3">
      <c r="A78">
        <v>5803</v>
      </c>
      <c r="B78" t="s">
        <v>1288</v>
      </c>
      <c r="C78">
        <v>419</v>
      </c>
    </row>
    <row r="79" spans="1:3" x14ac:dyDescent="0.3">
      <c r="A79">
        <v>5804</v>
      </c>
      <c r="B79" t="s">
        <v>1291</v>
      </c>
      <c r="C79">
        <v>420</v>
      </c>
    </row>
    <row r="80" spans="1:3" x14ac:dyDescent="0.3">
      <c r="A80">
        <v>6101</v>
      </c>
      <c r="B80" t="s">
        <v>1294</v>
      </c>
      <c r="C80">
        <v>421</v>
      </c>
    </row>
    <row r="81" spans="1:3" x14ac:dyDescent="0.3">
      <c r="A81">
        <v>6102</v>
      </c>
      <c r="B81" t="s">
        <v>1297</v>
      </c>
      <c r="C81">
        <v>422</v>
      </c>
    </row>
    <row r="82" spans="1:3" x14ac:dyDescent="0.3">
      <c r="A82">
        <v>6103</v>
      </c>
      <c r="B82" t="s">
        <v>1300</v>
      </c>
      <c r="C82">
        <v>423</v>
      </c>
    </row>
    <row r="83" spans="1:3" x14ac:dyDescent="0.3">
      <c r="A83">
        <v>6104</v>
      </c>
      <c r="B83" t="s">
        <v>1303</v>
      </c>
      <c r="C83">
        <v>424</v>
      </c>
    </row>
    <row r="84" spans="1:3" x14ac:dyDescent="0.3">
      <c r="A84">
        <v>6105</v>
      </c>
      <c r="B84" t="s">
        <v>1306</v>
      </c>
      <c r="C84">
        <v>425</v>
      </c>
    </row>
    <row r="85" spans="1:3" x14ac:dyDescent="0.3">
      <c r="A85">
        <v>6106</v>
      </c>
      <c r="B85" t="s">
        <v>1309</v>
      </c>
      <c r="C85">
        <v>426</v>
      </c>
    </row>
    <row r="86" spans="1:3" x14ac:dyDescent="0.3">
      <c r="A86">
        <v>6107</v>
      </c>
      <c r="B86" t="s">
        <v>1312</v>
      </c>
      <c r="C86">
        <v>427</v>
      </c>
    </row>
    <row r="87" spans="1:3" x14ac:dyDescent="0.3">
      <c r="A87">
        <v>6108</v>
      </c>
      <c r="B87" t="s">
        <v>1315</v>
      </c>
      <c r="C87">
        <v>428</v>
      </c>
    </row>
    <row r="88" spans="1:3" x14ac:dyDescent="0.3">
      <c r="A88">
        <v>6109</v>
      </c>
      <c r="B88" t="s">
        <v>1318</v>
      </c>
      <c r="C88">
        <v>429</v>
      </c>
    </row>
    <row r="89" spans="1:3" x14ac:dyDescent="0.3">
      <c r="A89">
        <v>6110</v>
      </c>
      <c r="B89" t="s">
        <v>1321</v>
      </c>
      <c r="C89">
        <v>430</v>
      </c>
    </row>
    <row r="90" spans="1:3" x14ac:dyDescent="0.3">
      <c r="A90">
        <v>6111</v>
      </c>
      <c r="B90" t="s">
        <v>1324</v>
      </c>
      <c r="C90">
        <v>431</v>
      </c>
    </row>
    <row r="91" spans="1:3" x14ac:dyDescent="0.3">
      <c r="A91">
        <v>6112</v>
      </c>
      <c r="B91" t="s">
        <v>1327</v>
      </c>
      <c r="C91">
        <v>432</v>
      </c>
    </row>
    <row r="92" spans="1:3" x14ac:dyDescent="0.3">
      <c r="A92">
        <v>6113</v>
      </c>
      <c r="B92" t="s">
        <v>1330</v>
      </c>
      <c r="C92">
        <v>433</v>
      </c>
    </row>
    <row r="93" spans="1:3" x14ac:dyDescent="0.3">
      <c r="A93">
        <v>6114</v>
      </c>
      <c r="B93" t="s">
        <v>1333</v>
      </c>
      <c r="C93">
        <v>434</v>
      </c>
    </row>
    <row r="94" spans="1:3" x14ac:dyDescent="0.3">
      <c r="A94">
        <v>6115</v>
      </c>
      <c r="B94" t="s">
        <v>1336</v>
      </c>
      <c r="C94">
        <v>435</v>
      </c>
    </row>
    <row r="95" spans="1:3" x14ac:dyDescent="0.3">
      <c r="A95">
        <v>6116</v>
      </c>
      <c r="B95" t="s">
        <v>1339</v>
      </c>
      <c r="C95">
        <v>436</v>
      </c>
    </row>
    <row r="96" spans="1:3" x14ac:dyDescent="0.3">
      <c r="A96">
        <v>6117</v>
      </c>
      <c r="B96" t="s">
        <v>1037</v>
      </c>
      <c r="C96">
        <v>437</v>
      </c>
    </row>
    <row r="97" spans="1:3" x14ac:dyDescent="0.3">
      <c r="A97">
        <v>6201</v>
      </c>
      <c r="B97" t="s">
        <v>1344</v>
      </c>
      <c r="C97">
        <v>438</v>
      </c>
    </row>
    <row r="98" spans="1:3" x14ac:dyDescent="0.3">
      <c r="A98">
        <v>6202</v>
      </c>
      <c r="B98" t="s">
        <v>1347</v>
      </c>
      <c r="C98">
        <v>439</v>
      </c>
    </row>
    <row r="99" spans="1:3" x14ac:dyDescent="0.3">
      <c r="A99">
        <v>6203</v>
      </c>
      <c r="B99" t="s">
        <v>1350</v>
      </c>
      <c r="C99">
        <v>440</v>
      </c>
    </row>
    <row r="100" spans="1:3" x14ac:dyDescent="0.3">
      <c r="A100">
        <v>6204</v>
      </c>
      <c r="B100" t="s">
        <v>1353</v>
      </c>
      <c r="C100">
        <v>441</v>
      </c>
    </row>
    <row r="101" spans="1:3" x14ac:dyDescent="0.3">
      <c r="A101">
        <v>6205</v>
      </c>
      <c r="B101" t="s">
        <v>1356</v>
      </c>
      <c r="C101">
        <v>442</v>
      </c>
    </row>
    <row r="102" spans="1:3" x14ac:dyDescent="0.3">
      <c r="A102">
        <v>6206</v>
      </c>
      <c r="B102" t="s">
        <v>1359</v>
      </c>
      <c r="C102">
        <v>443</v>
      </c>
    </row>
    <row r="103" spans="1:3" x14ac:dyDescent="0.3">
      <c r="A103">
        <v>6301</v>
      </c>
      <c r="B103" t="s">
        <v>1362</v>
      </c>
      <c r="C103">
        <v>444</v>
      </c>
    </row>
    <row r="104" spans="1:3" x14ac:dyDescent="0.3">
      <c r="A104">
        <v>6302</v>
      </c>
      <c r="B104" t="s">
        <v>1365</v>
      </c>
      <c r="C104">
        <v>445</v>
      </c>
    </row>
    <row r="105" spans="1:3" x14ac:dyDescent="0.3">
      <c r="A105">
        <v>6303</v>
      </c>
      <c r="B105" t="s">
        <v>1368</v>
      </c>
      <c r="C105">
        <v>446</v>
      </c>
    </row>
    <row r="106" spans="1:3" x14ac:dyDescent="0.3">
      <c r="A106">
        <v>6304</v>
      </c>
      <c r="B106" t="s">
        <v>1371</v>
      </c>
      <c r="C106">
        <v>447</v>
      </c>
    </row>
    <row r="107" spans="1:3" x14ac:dyDescent="0.3">
      <c r="A107">
        <v>6305</v>
      </c>
      <c r="B107" t="s">
        <v>1374</v>
      </c>
      <c r="C107">
        <v>448</v>
      </c>
    </row>
    <row r="108" spans="1:3" x14ac:dyDescent="0.3">
      <c r="A108">
        <v>6306</v>
      </c>
      <c r="B108" t="s">
        <v>1377</v>
      </c>
      <c r="C108">
        <v>449</v>
      </c>
    </row>
    <row r="109" spans="1:3" x14ac:dyDescent="0.3">
      <c r="A109">
        <v>6307</v>
      </c>
      <c r="B109" t="s">
        <v>1380</v>
      </c>
      <c r="C109">
        <v>450</v>
      </c>
    </row>
    <row r="110" spans="1:3" x14ac:dyDescent="0.3">
      <c r="A110">
        <v>6308</v>
      </c>
      <c r="B110" t="s">
        <v>1383</v>
      </c>
      <c r="C110">
        <v>451</v>
      </c>
    </row>
    <row r="111" spans="1:3" x14ac:dyDescent="0.3">
      <c r="A111">
        <v>6309</v>
      </c>
      <c r="B111" t="s">
        <v>1386</v>
      </c>
      <c r="C111">
        <v>452</v>
      </c>
    </row>
    <row r="112" spans="1:3" x14ac:dyDescent="0.3">
      <c r="A112">
        <v>6310</v>
      </c>
      <c r="B112" t="s">
        <v>1389</v>
      </c>
      <c r="C112">
        <v>453</v>
      </c>
    </row>
    <row r="113" spans="1:3" x14ac:dyDescent="0.3">
      <c r="A113">
        <v>7101</v>
      </c>
      <c r="B113" t="s">
        <v>1392</v>
      </c>
      <c r="C113">
        <v>454</v>
      </c>
    </row>
    <row r="114" spans="1:3" x14ac:dyDescent="0.3">
      <c r="A114">
        <v>7102</v>
      </c>
      <c r="B114" t="s">
        <v>1395</v>
      </c>
      <c r="C114">
        <v>455</v>
      </c>
    </row>
    <row r="115" spans="1:3" x14ac:dyDescent="0.3">
      <c r="A115">
        <v>7103</v>
      </c>
      <c r="B115" t="s">
        <v>1398</v>
      </c>
      <c r="C115">
        <v>456</v>
      </c>
    </row>
    <row r="116" spans="1:3" x14ac:dyDescent="0.3">
      <c r="A116">
        <v>7104</v>
      </c>
      <c r="B116" t="s">
        <v>1401</v>
      </c>
      <c r="C116">
        <v>457</v>
      </c>
    </row>
    <row r="117" spans="1:3" x14ac:dyDescent="0.3">
      <c r="A117">
        <v>7105</v>
      </c>
      <c r="B117" t="s">
        <v>788</v>
      </c>
      <c r="C117">
        <v>458</v>
      </c>
    </row>
    <row r="118" spans="1:3" x14ac:dyDescent="0.3">
      <c r="A118">
        <v>7106</v>
      </c>
      <c r="B118" t="s">
        <v>1406</v>
      </c>
      <c r="C118">
        <v>459</v>
      </c>
    </row>
    <row r="119" spans="1:3" x14ac:dyDescent="0.3">
      <c r="A119">
        <v>7107</v>
      </c>
      <c r="B119" t="s">
        <v>1409</v>
      </c>
      <c r="C119">
        <v>460</v>
      </c>
    </row>
    <row r="120" spans="1:3" x14ac:dyDescent="0.3">
      <c r="A120">
        <v>7108</v>
      </c>
      <c r="B120" t="s">
        <v>1412</v>
      </c>
      <c r="C120">
        <v>461</v>
      </c>
    </row>
    <row r="121" spans="1:3" x14ac:dyDescent="0.3">
      <c r="A121">
        <v>7109</v>
      </c>
      <c r="B121" t="s">
        <v>1415</v>
      </c>
      <c r="C121">
        <v>462</v>
      </c>
    </row>
    <row r="122" spans="1:3" x14ac:dyDescent="0.3">
      <c r="A122">
        <v>7110</v>
      </c>
      <c r="B122" t="s">
        <v>1418</v>
      </c>
      <c r="C122">
        <v>463</v>
      </c>
    </row>
    <row r="123" spans="1:3" x14ac:dyDescent="0.3">
      <c r="A123">
        <v>7201</v>
      </c>
      <c r="B123" t="s">
        <v>1421</v>
      </c>
      <c r="C123">
        <v>464</v>
      </c>
    </row>
    <row r="124" spans="1:3" x14ac:dyDescent="0.3">
      <c r="A124">
        <v>7202</v>
      </c>
      <c r="B124" t="s">
        <v>1424</v>
      </c>
      <c r="C124">
        <v>465</v>
      </c>
    </row>
    <row r="125" spans="1:3" x14ac:dyDescent="0.3">
      <c r="A125">
        <v>7203</v>
      </c>
      <c r="B125" t="s">
        <v>1427</v>
      </c>
      <c r="C125">
        <v>466</v>
      </c>
    </row>
    <row r="126" spans="1:3" x14ac:dyDescent="0.3">
      <c r="A126">
        <v>7301</v>
      </c>
      <c r="B126" t="s">
        <v>1430</v>
      </c>
      <c r="C126">
        <v>467</v>
      </c>
    </row>
    <row r="127" spans="1:3" x14ac:dyDescent="0.3">
      <c r="A127">
        <v>7302</v>
      </c>
      <c r="B127" t="s">
        <v>1433</v>
      </c>
      <c r="C127">
        <v>468</v>
      </c>
    </row>
    <row r="128" spans="1:3" x14ac:dyDescent="0.3">
      <c r="A128">
        <v>7303</v>
      </c>
      <c r="B128" t="s">
        <v>1436</v>
      </c>
      <c r="C128">
        <v>469</v>
      </c>
    </row>
    <row r="129" spans="1:3" x14ac:dyDescent="0.3">
      <c r="A129">
        <v>7304</v>
      </c>
      <c r="B129" t="s">
        <v>1439</v>
      </c>
      <c r="C129">
        <v>470</v>
      </c>
    </row>
    <row r="130" spans="1:3" x14ac:dyDescent="0.3">
      <c r="A130">
        <v>7305</v>
      </c>
      <c r="B130" t="s">
        <v>1442</v>
      </c>
      <c r="C130">
        <v>471</v>
      </c>
    </row>
    <row r="131" spans="1:3" x14ac:dyDescent="0.3">
      <c r="A131">
        <v>7306</v>
      </c>
      <c r="B131" t="s">
        <v>1445</v>
      </c>
      <c r="C131">
        <v>472</v>
      </c>
    </row>
    <row r="132" spans="1:3" x14ac:dyDescent="0.3">
      <c r="A132">
        <v>7307</v>
      </c>
      <c r="B132" t="s">
        <v>1448</v>
      </c>
      <c r="C132">
        <v>473</v>
      </c>
    </row>
    <row r="133" spans="1:3" x14ac:dyDescent="0.3">
      <c r="A133">
        <v>7308</v>
      </c>
      <c r="B133" t="s">
        <v>1451</v>
      </c>
      <c r="C133">
        <v>474</v>
      </c>
    </row>
    <row r="134" spans="1:3" x14ac:dyDescent="0.3">
      <c r="A134">
        <v>7309</v>
      </c>
      <c r="B134" t="s">
        <v>1454</v>
      </c>
      <c r="C134">
        <v>475</v>
      </c>
    </row>
    <row r="135" spans="1:3" x14ac:dyDescent="0.3">
      <c r="A135">
        <v>7401</v>
      </c>
      <c r="B135" t="s">
        <v>1457</v>
      </c>
      <c r="C135">
        <v>476</v>
      </c>
    </row>
    <row r="136" spans="1:3" x14ac:dyDescent="0.3">
      <c r="A136">
        <v>7402</v>
      </c>
      <c r="B136" t="s">
        <v>1460</v>
      </c>
      <c r="C136">
        <v>477</v>
      </c>
    </row>
    <row r="137" spans="1:3" x14ac:dyDescent="0.3">
      <c r="A137">
        <v>7403</v>
      </c>
      <c r="B137" t="s">
        <v>1463</v>
      </c>
      <c r="C137">
        <v>478</v>
      </c>
    </row>
    <row r="138" spans="1:3" x14ac:dyDescent="0.3">
      <c r="A138">
        <v>7404</v>
      </c>
      <c r="B138" t="s">
        <v>1466</v>
      </c>
      <c r="C138">
        <v>479</v>
      </c>
    </row>
    <row r="139" spans="1:3" x14ac:dyDescent="0.3">
      <c r="A139">
        <v>7405</v>
      </c>
      <c r="B139" t="s">
        <v>1469</v>
      </c>
      <c r="C139">
        <v>480</v>
      </c>
    </row>
    <row r="140" spans="1:3" x14ac:dyDescent="0.3">
      <c r="A140">
        <v>7406</v>
      </c>
      <c r="B140" t="s">
        <v>1472</v>
      </c>
      <c r="C140">
        <v>481</v>
      </c>
    </row>
    <row r="141" spans="1:3" x14ac:dyDescent="0.3">
      <c r="A141">
        <v>7407</v>
      </c>
      <c r="B141" t="s">
        <v>1475</v>
      </c>
      <c r="C141">
        <v>482</v>
      </c>
    </row>
    <row r="142" spans="1:3" x14ac:dyDescent="0.3">
      <c r="A142">
        <v>7408</v>
      </c>
      <c r="B142" t="s">
        <v>1478</v>
      </c>
      <c r="C142">
        <v>483</v>
      </c>
    </row>
    <row r="143" spans="1:3" x14ac:dyDescent="0.3">
      <c r="A143">
        <v>8101</v>
      </c>
      <c r="B143" t="s">
        <v>1481</v>
      </c>
      <c r="C143">
        <v>484</v>
      </c>
    </row>
    <row r="144" spans="1:3" x14ac:dyDescent="0.3">
      <c r="A144">
        <v>8102</v>
      </c>
      <c r="B144" t="s">
        <v>1484</v>
      </c>
      <c r="C144">
        <v>485</v>
      </c>
    </row>
    <row r="145" spans="1:3" x14ac:dyDescent="0.3">
      <c r="A145">
        <v>8103</v>
      </c>
      <c r="B145" t="s">
        <v>1487</v>
      </c>
      <c r="C145">
        <v>486</v>
      </c>
    </row>
    <row r="146" spans="1:3" x14ac:dyDescent="0.3">
      <c r="A146">
        <v>8104</v>
      </c>
      <c r="B146" t="s">
        <v>1490</v>
      </c>
      <c r="C146">
        <v>487</v>
      </c>
    </row>
    <row r="147" spans="1:3" x14ac:dyDescent="0.3">
      <c r="A147">
        <v>8105</v>
      </c>
      <c r="B147" t="s">
        <v>1493</v>
      </c>
      <c r="C147">
        <v>488</v>
      </c>
    </row>
    <row r="148" spans="1:3" x14ac:dyDescent="0.3">
      <c r="A148">
        <v>8106</v>
      </c>
      <c r="B148" t="s">
        <v>1496</v>
      </c>
      <c r="C148">
        <v>489</v>
      </c>
    </row>
    <row r="149" spans="1:3" x14ac:dyDescent="0.3">
      <c r="A149">
        <v>8107</v>
      </c>
      <c r="B149" t="s">
        <v>1499</v>
      </c>
      <c r="C149">
        <v>490</v>
      </c>
    </row>
    <row r="150" spans="1:3" x14ac:dyDescent="0.3">
      <c r="A150">
        <v>8108</v>
      </c>
      <c r="B150" t="s">
        <v>1502</v>
      </c>
      <c r="C150">
        <v>491</v>
      </c>
    </row>
    <row r="151" spans="1:3" x14ac:dyDescent="0.3">
      <c r="A151">
        <v>8109</v>
      </c>
      <c r="B151" t="s">
        <v>1505</v>
      </c>
      <c r="C151">
        <v>492</v>
      </c>
    </row>
    <row r="152" spans="1:3" x14ac:dyDescent="0.3">
      <c r="A152">
        <v>8110</v>
      </c>
      <c r="B152" t="s">
        <v>1508</v>
      </c>
      <c r="C152">
        <v>493</v>
      </c>
    </row>
    <row r="153" spans="1:3" x14ac:dyDescent="0.3">
      <c r="A153">
        <v>8111</v>
      </c>
      <c r="B153" t="s">
        <v>1511</v>
      </c>
      <c r="C153">
        <v>494</v>
      </c>
    </row>
    <row r="154" spans="1:3" x14ac:dyDescent="0.3">
      <c r="A154">
        <v>8112</v>
      </c>
      <c r="B154" t="s">
        <v>1514</v>
      </c>
      <c r="C154">
        <v>495</v>
      </c>
    </row>
    <row r="155" spans="1:3" x14ac:dyDescent="0.3">
      <c r="A155">
        <v>8201</v>
      </c>
      <c r="B155" t="s">
        <v>1517</v>
      </c>
      <c r="C155">
        <v>496</v>
      </c>
    </row>
    <row r="156" spans="1:3" x14ac:dyDescent="0.3">
      <c r="A156">
        <v>8202</v>
      </c>
      <c r="B156" t="s">
        <v>1520</v>
      </c>
      <c r="C156">
        <v>497</v>
      </c>
    </row>
    <row r="157" spans="1:3" x14ac:dyDescent="0.3">
      <c r="A157">
        <v>8203</v>
      </c>
      <c r="B157" t="s">
        <v>1523</v>
      </c>
      <c r="C157">
        <v>498</v>
      </c>
    </row>
    <row r="158" spans="1:3" x14ac:dyDescent="0.3">
      <c r="A158">
        <v>8204</v>
      </c>
      <c r="B158" t="s">
        <v>1526</v>
      </c>
      <c r="C158">
        <v>499</v>
      </c>
    </row>
    <row r="159" spans="1:3" x14ac:dyDescent="0.3">
      <c r="A159">
        <v>8205</v>
      </c>
      <c r="B159" t="s">
        <v>1529</v>
      </c>
      <c r="C159">
        <v>500</v>
      </c>
    </row>
    <row r="160" spans="1:3" x14ac:dyDescent="0.3">
      <c r="A160">
        <v>8206</v>
      </c>
      <c r="B160" t="s">
        <v>1532</v>
      </c>
      <c r="C160">
        <v>501</v>
      </c>
    </row>
    <row r="161" spans="1:3" x14ac:dyDescent="0.3">
      <c r="A161">
        <v>8207</v>
      </c>
      <c r="B161" t="s">
        <v>1535</v>
      </c>
      <c r="C161">
        <v>502</v>
      </c>
    </row>
    <row r="162" spans="1:3" x14ac:dyDescent="0.3">
      <c r="A162">
        <v>8301</v>
      </c>
      <c r="B162" t="s">
        <v>1538</v>
      </c>
      <c r="C162">
        <v>503</v>
      </c>
    </row>
    <row r="163" spans="1:3" x14ac:dyDescent="0.3">
      <c r="A163">
        <v>8302</v>
      </c>
      <c r="B163" t="s">
        <v>1541</v>
      </c>
      <c r="C163">
        <v>504</v>
      </c>
    </row>
    <row r="164" spans="1:3" x14ac:dyDescent="0.3">
      <c r="A164">
        <v>8303</v>
      </c>
      <c r="B164" t="s">
        <v>1544</v>
      </c>
      <c r="C164">
        <v>505</v>
      </c>
    </row>
    <row r="165" spans="1:3" x14ac:dyDescent="0.3">
      <c r="A165">
        <v>8304</v>
      </c>
      <c r="B165" t="s">
        <v>1547</v>
      </c>
      <c r="C165">
        <v>506</v>
      </c>
    </row>
    <row r="166" spans="1:3" x14ac:dyDescent="0.3">
      <c r="A166">
        <v>8305</v>
      </c>
      <c r="B166" t="s">
        <v>1550</v>
      </c>
      <c r="C166">
        <v>507</v>
      </c>
    </row>
    <row r="167" spans="1:3" x14ac:dyDescent="0.3">
      <c r="A167">
        <v>8306</v>
      </c>
      <c r="B167" t="s">
        <v>1553</v>
      </c>
      <c r="C167">
        <v>508</v>
      </c>
    </row>
    <row r="168" spans="1:3" x14ac:dyDescent="0.3">
      <c r="A168">
        <v>8307</v>
      </c>
      <c r="B168" t="s">
        <v>1556</v>
      </c>
      <c r="C168">
        <v>509</v>
      </c>
    </row>
    <row r="169" spans="1:3" x14ac:dyDescent="0.3">
      <c r="A169">
        <v>8308</v>
      </c>
      <c r="B169" t="s">
        <v>1559</v>
      </c>
      <c r="C169">
        <v>510</v>
      </c>
    </row>
    <row r="170" spans="1:3" x14ac:dyDescent="0.3">
      <c r="A170">
        <v>8309</v>
      </c>
      <c r="B170" t="s">
        <v>1562</v>
      </c>
      <c r="C170">
        <v>511</v>
      </c>
    </row>
    <row r="171" spans="1:3" x14ac:dyDescent="0.3">
      <c r="A171">
        <v>8310</v>
      </c>
      <c r="B171" t="s">
        <v>1565</v>
      </c>
      <c r="C171">
        <v>512</v>
      </c>
    </row>
    <row r="172" spans="1:3" x14ac:dyDescent="0.3">
      <c r="A172">
        <v>8311</v>
      </c>
      <c r="B172" t="s">
        <v>680</v>
      </c>
      <c r="C172">
        <v>513</v>
      </c>
    </row>
    <row r="173" spans="1:3" x14ac:dyDescent="0.3">
      <c r="A173">
        <v>8312</v>
      </c>
      <c r="B173" t="s">
        <v>1570</v>
      </c>
      <c r="C173">
        <v>514</v>
      </c>
    </row>
    <row r="174" spans="1:3" x14ac:dyDescent="0.3">
      <c r="A174">
        <v>8313</v>
      </c>
      <c r="B174" t="s">
        <v>1573</v>
      </c>
      <c r="C174">
        <v>515</v>
      </c>
    </row>
    <row r="175" spans="1:3" x14ac:dyDescent="0.3">
      <c r="A175">
        <v>8314</v>
      </c>
      <c r="B175" t="s">
        <v>1576</v>
      </c>
      <c r="C175">
        <v>516</v>
      </c>
    </row>
    <row r="176" spans="1:3" x14ac:dyDescent="0.3">
      <c r="A176">
        <v>9101</v>
      </c>
      <c r="B176" t="s">
        <v>1579</v>
      </c>
      <c r="C176">
        <v>517</v>
      </c>
    </row>
    <row r="177" spans="1:3" x14ac:dyDescent="0.3">
      <c r="A177">
        <v>9102</v>
      </c>
      <c r="B177" t="s">
        <v>1582</v>
      </c>
      <c r="C177">
        <v>518</v>
      </c>
    </row>
    <row r="178" spans="1:3" x14ac:dyDescent="0.3">
      <c r="A178">
        <v>9103</v>
      </c>
      <c r="B178" t="s">
        <v>1585</v>
      </c>
      <c r="C178">
        <v>519</v>
      </c>
    </row>
    <row r="179" spans="1:3" x14ac:dyDescent="0.3">
      <c r="A179">
        <v>9104</v>
      </c>
      <c r="B179" t="s">
        <v>1588</v>
      </c>
      <c r="C179">
        <v>520</v>
      </c>
    </row>
    <row r="180" spans="1:3" x14ac:dyDescent="0.3">
      <c r="A180">
        <v>9105</v>
      </c>
      <c r="B180" t="s">
        <v>1591</v>
      </c>
      <c r="C180">
        <v>521</v>
      </c>
    </row>
    <row r="181" spans="1:3" x14ac:dyDescent="0.3">
      <c r="A181">
        <v>9106</v>
      </c>
      <c r="B181" t="s">
        <v>1594</v>
      </c>
      <c r="C181">
        <v>522</v>
      </c>
    </row>
    <row r="182" spans="1:3" x14ac:dyDescent="0.3">
      <c r="A182">
        <v>9107</v>
      </c>
      <c r="B182" t="s">
        <v>1597</v>
      </c>
      <c r="C182">
        <v>523</v>
      </c>
    </row>
    <row r="183" spans="1:3" x14ac:dyDescent="0.3">
      <c r="A183">
        <v>9108</v>
      </c>
      <c r="B183" t="s">
        <v>1600</v>
      </c>
      <c r="C183">
        <v>524</v>
      </c>
    </row>
    <row r="184" spans="1:3" x14ac:dyDescent="0.3">
      <c r="A184">
        <v>9109</v>
      </c>
      <c r="B184" t="s">
        <v>1603</v>
      </c>
      <c r="C184">
        <v>525</v>
      </c>
    </row>
    <row r="185" spans="1:3" x14ac:dyDescent="0.3">
      <c r="A185">
        <v>9110</v>
      </c>
      <c r="B185" t="s">
        <v>1606</v>
      </c>
      <c r="C185">
        <v>526</v>
      </c>
    </row>
    <row r="186" spans="1:3" x14ac:dyDescent="0.3">
      <c r="A186">
        <v>9111</v>
      </c>
      <c r="B186" t="s">
        <v>1609</v>
      </c>
      <c r="C186">
        <v>527</v>
      </c>
    </row>
    <row r="187" spans="1:3" x14ac:dyDescent="0.3">
      <c r="A187">
        <v>9112</v>
      </c>
      <c r="B187" t="s">
        <v>1612</v>
      </c>
      <c r="C187">
        <v>528</v>
      </c>
    </row>
    <row r="188" spans="1:3" x14ac:dyDescent="0.3">
      <c r="A188">
        <v>9113</v>
      </c>
      <c r="B188" t="s">
        <v>1615</v>
      </c>
      <c r="C188">
        <v>529</v>
      </c>
    </row>
    <row r="189" spans="1:3" x14ac:dyDescent="0.3">
      <c r="A189">
        <v>9114</v>
      </c>
      <c r="B189" t="s">
        <v>1618</v>
      </c>
      <c r="C189">
        <v>530</v>
      </c>
    </row>
    <row r="190" spans="1:3" x14ac:dyDescent="0.3">
      <c r="A190">
        <v>9115</v>
      </c>
      <c r="B190" t="s">
        <v>1621</v>
      </c>
      <c r="C190">
        <v>531</v>
      </c>
    </row>
    <row r="191" spans="1:3" x14ac:dyDescent="0.3">
      <c r="A191">
        <v>9116</v>
      </c>
      <c r="B191" t="s">
        <v>1624</v>
      </c>
      <c r="C191">
        <v>532</v>
      </c>
    </row>
    <row r="192" spans="1:3" x14ac:dyDescent="0.3">
      <c r="A192">
        <v>9117</v>
      </c>
      <c r="B192" t="s">
        <v>1627</v>
      </c>
      <c r="C192">
        <v>533</v>
      </c>
    </row>
    <row r="193" spans="1:3" x14ac:dyDescent="0.3">
      <c r="A193">
        <v>9118</v>
      </c>
      <c r="B193" t="s">
        <v>1630</v>
      </c>
      <c r="C193">
        <v>534</v>
      </c>
    </row>
    <row r="194" spans="1:3" x14ac:dyDescent="0.3">
      <c r="A194">
        <v>9119</v>
      </c>
      <c r="B194" t="s">
        <v>1633</v>
      </c>
      <c r="C194">
        <v>535</v>
      </c>
    </row>
    <row r="195" spans="1:3" x14ac:dyDescent="0.3">
      <c r="A195">
        <v>9120</v>
      </c>
      <c r="B195" t="s">
        <v>1636</v>
      </c>
      <c r="C195">
        <v>536</v>
      </c>
    </row>
    <row r="196" spans="1:3" x14ac:dyDescent="0.3">
      <c r="A196">
        <v>9121</v>
      </c>
      <c r="B196" t="s">
        <v>1639</v>
      </c>
      <c r="C196">
        <v>537</v>
      </c>
    </row>
    <row r="197" spans="1:3" x14ac:dyDescent="0.3">
      <c r="A197">
        <v>9201</v>
      </c>
      <c r="B197" t="s">
        <v>1642</v>
      </c>
      <c r="C197">
        <v>538</v>
      </c>
    </row>
    <row r="198" spans="1:3" x14ac:dyDescent="0.3">
      <c r="A198">
        <v>9202</v>
      </c>
      <c r="B198" t="s">
        <v>1645</v>
      </c>
      <c r="C198">
        <v>539</v>
      </c>
    </row>
    <row r="199" spans="1:3" x14ac:dyDescent="0.3">
      <c r="A199">
        <v>9203</v>
      </c>
      <c r="B199" t="s">
        <v>1648</v>
      </c>
      <c r="C199">
        <v>540</v>
      </c>
    </row>
    <row r="200" spans="1:3" x14ac:dyDescent="0.3">
      <c r="A200">
        <v>9204</v>
      </c>
      <c r="B200" t="s">
        <v>1651</v>
      </c>
      <c r="C200">
        <v>541</v>
      </c>
    </row>
    <row r="201" spans="1:3" x14ac:dyDescent="0.3">
      <c r="A201">
        <v>9205</v>
      </c>
      <c r="B201" t="s">
        <v>1654</v>
      </c>
      <c r="C201">
        <v>542</v>
      </c>
    </row>
    <row r="202" spans="1:3" x14ac:dyDescent="0.3">
      <c r="A202">
        <v>9206</v>
      </c>
      <c r="B202" t="s">
        <v>1657</v>
      </c>
      <c r="C202">
        <v>543</v>
      </c>
    </row>
    <row r="203" spans="1:3" x14ac:dyDescent="0.3">
      <c r="A203">
        <v>9207</v>
      </c>
      <c r="B203" t="s">
        <v>1660</v>
      </c>
      <c r="C203">
        <v>544</v>
      </c>
    </row>
    <row r="204" spans="1:3" x14ac:dyDescent="0.3">
      <c r="A204">
        <v>9208</v>
      </c>
      <c r="B204" t="s">
        <v>1663</v>
      </c>
      <c r="C204">
        <v>545</v>
      </c>
    </row>
    <row r="205" spans="1:3" x14ac:dyDescent="0.3">
      <c r="A205">
        <v>9209</v>
      </c>
      <c r="B205" t="s">
        <v>1666</v>
      </c>
      <c r="C205">
        <v>546</v>
      </c>
    </row>
    <row r="206" spans="1:3" x14ac:dyDescent="0.3">
      <c r="A206">
        <v>9210</v>
      </c>
      <c r="B206" t="s">
        <v>1669</v>
      </c>
      <c r="C206">
        <v>547</v>
      </c>
    </row>
    <row r="207" spans="1:3" x14ac:dyDescent="0.3">
      <c r="A207">
        <v>9211</v>
      </c>
      <c r="B207" t="s">
        <v>1672</v>
      </c>
      <c r="C207">
        <v>548</v>
      </c>
    </row>
    <row r="208" spans="1:3" x14ac:dyDescent="0.3">
      <c r="A208">
        <v>10101</v>
      </c>
      <c r="B208" t="s">
        <v>1675</v>
      </c>
      <c r="C208">
        <v>549</v>
      </c>
    </row>
    <row r="209" spans="1:3" x14ac:dyDescent="0.3">
      <c r="A209">
        <v>10102</v>
      </c>
      <c r="B209" t="s">
        <v>1678</v>
      </c>
      <c r="C209">
        <v>550</v>
      </c>
    </row>
    <row r="210" spans="1:3" x14ac:dyDescent="0.3">
      <c r="A210">
        <v>10103</v>
      </c>
      <c r="B210" t="s">
        <v>1681</v>
      </c>
      <c r="C210">
        <v>551</v>
      </c>
    </row>
    <row r="211" spans="1:3" x14ac:dyDescent="0.3">
      <c r="A211">
        <v>10104</v>
      </c>
      <c r="B211" t="s">
        <v>1684</v>
      </c>
      <c r="C211">
        <v>552</v>
      </c>
    </row>
    <row r="212" spans="1:3" x14ac:dyDescent="0.3">
      <c r="A212">
        <v>10105</v>
      </c>
      <c r="B212" t="s">
        <v>1687</v>
      </c>
      <c r="C212">
        <v>553</v>
      </c>
    </row>
    <row r="213" spans="1:3" x14ac:dyDescent="0.3">
      <c r="A213">
        <v>10106</v>
      </c>
      <c r="B213" t="s">
        <v>1690</v>
      </c>
      <c r="C213">
        <v>554</v>
      </c>
    </row>
    <row r="214" spans="1:3" x14ac:dyDescent="0.3">
      <c r="A214">
        <v>10107</v>
      </c>
      <c r="B214" t="s">
        <v>1693</v>
      </c>
      <c r="C214">
        <v>555</v>
      </c>
    </row>
    <row r="215" spans="1:3" x14ac:dyDescent="0.3">
      <c r="A215">
        <v>10108</v>
      </c>
      <c r="B215" t="s">
        <v>1696</v>
      </c>
      <c r="C215">
        <v>556</v>
      </c>
    </row>
    <row r="216" spans="1:3" x14ac:dyDescent="0.3">
      <c r="A216">
        <v>10109</v>
      </c>
      <c r="B216" t="s">
        <v>1699</v>
      </c>
      <c r="C216">
        <v>557</v>
      </c>
    </row>
    <row r="217" spans="1:3" x14ac:dyDescent="0.3">
      <c r="A217">
        <v>10201</v>
      </c>
      <c r="B217" t="s">
        <v>1702</v>
      </c>
      <c r="C217">
        <v>558</v>
      </c>
    </row>
    <row r="218" spans="1:3" x14ac:dyDescent="0.3">
      <c r="A218">
        <v>10202</v>
      </c>
      <c r="B218" t="s">
        <v>1705</v>
      </c>
      <c r="C218">
        <v>559</v>
      </c>
    </row>
    <row r="219" spans="1:3" x14ac:dyDescent="0.3">
      <c r="A219">
        <v>10203</v>
      </c>
      <c r="B219" t="s">
        <v>1708</v>
      </c>
      <c r="C219">
        <v>560</v>
      </c>
    </row>
    <row r="220" spans="1:3" x14ac:dyDescent="0.3">
      <c r="A220">
        <v>10204</v>
      </c>
      <c r="B220" t="s">
        <v>1711</v>
      </c>
      <c r="C220">
        <v>561</v>
      </c>
    </row>
    <row r="221" spans="1:3" x14ac:dyDescent="0.3">
      <c r="A221">
        <v>10205</v>
      </c>
      <c r="B221" t="s">
        <v>1714</v>
      </c>
      <c r="C221">
        <v>562</v>
      </c>
    </row>
    <row r="222" spans="1:3" x14ac:dyDescent="0.3">
      <c r="A222">
        <v>10206</v>
      </c>
      <c r="B222" t="s">
        <v>1717</v>
      </c>
      <c r="C222">
        <v>563</v>
      </c>
    </row>
    <row r="223" spans="1:3" x14ac:dyDescent="0.3">
      <c r="A223">
        <v>10207</v>
      </c>
      <c r="B223" t="s">
        <v>1720</v>
      </c>
      <c r="C223">
        <v>564</v>
      </c>
    </row>
    <row r="224" spans="1:3" x14ac:dyDescent="0.3">
      <c r="A224">
        <v>10208</v>
      </c>
      <c r="B224" t="s">
        <v>1723</v>
      </c>
      <c r="C224">
        <v>565</v>
      </c>
    </row>
    <row r="225" spans="1:3" x14ac:dyDescent="0.3">
      <c r="A225">
        <v>10209</v>
      </c>
      <c r="B225" t="s">
        <v>1726</v>
      </c>
      <c r="C225">
        <v>566</v>
      </c>
    </row>
    <row r="226" spans="1:3" x14ac:dyDescent="0.3">
      <c r="A226">
        <v>10210</v>
      </c>
      <c r="B226" t="s">
        <v>1729</v>
      </c>
      <c r="C226">
        <v>567</v>
      </c>
    </row>
    <row r="227" spans="1:3" x14ac:dyDescent="0.3">
      <c r="A227">
        <v>10301</v>
      </c>
      <c r="B227" t="s">
        <v>1732</v>
      </c>
      <c r="C227">
        <v>568</v>
      </c>
    </row>
    <row r="228" spans="1:3" x14ac:dyDescent="0.3">
      <c r="A228">
        <v>10302</v>
      </c>
      <c r="B228" t="s">
        <v>1735</v>
      </c>
      <c r="C228">
        <v>569</v>
      </c>
    </row>
    <row r="229" spans="1:3" x14ac:dyDescent="0.3">
      <c r="A229">
        <v>10303</v>
      </c>
      <c r="B229" t="s">
        <v>1738</v>
      </c>
      <c r="C229">
        <v>570</v>
      </c>
    </row>
    <row r="230" spans="1:3" x14ac:dyDescent="0.3">
      <c r="A230">
        <v>10304</v>
      </c>
      <c r="B230" t="s">
        <v>1741</v>
      </c>
      <c r="C230">
        <v>571</v>
      </c>
    </row>
    <row r="231" spans="1:3" x14ac:dyDescent="0.3">
      <c r="A231">
        <v>10305</v>
      </c>
      <c r="B231" t="s">
        <v>1744</v>
      </c>
      <c r="C231">
        <v>572</v>
      </c>
    </row>
    <row r="232" spans="1:3" x14ac:dyDescent="0.3">
      <c r="A232">
        <v>10306</v>
      </c>
      <c r="B232" t="s">
        <v>1747</v>
      </c>
      <c r="C232">
        <v>573</v>
      </c>
    </row>
    <row r="233" spans="1:3" x14ac:dyDescent="0.3">
      <c r="A233">
        <v>10307</v>
      </c>
      <c r="B233" t="s">
        <v>1750</v>
      </c>
      <c r="C233">
        <v>574</v>
      </c>
    </row>
    <row r="234" spans="1:3" x14ac:dyDescent="0.3">
      <c r="A234">
        <v>10401</v>
      </c>
      <c r="B234" t="s">
        <v>1753</v>
      </c>
      <c r="C234">
        <v>575</v>
      </c>
    </row>
    <row r="235" spans="1:3" x14ac:dyDescent="0.3">
      <c r="A235">
        <v>10402</v>
      </c>
      <c r="B235" t="s">
        <v>1756</v>
      </c>
      <c r="C235">
        <v>576</v>
      </c>
    </row>
    <row r="236" spans="1:3" x14ac:dyDescent="0.3">
      <c r="A236">
        <v>10403</v>
      </c>
      <c r="B236" t="s">
        <v>1759</v>
      </c>
      <c r="C236">
        <v>577</v>
      </c>
    </row>
    <row r="237" spans="1:3" x14ac:dyDescent="0.3">
      <c r="A237">
        <v>10404</v>
      </c>
      <c r="B237" t="s">
        <v>1762</v>
      </c>
      <c r="C237">
        <v>578</v>
      </c>
    </row>
    <row r="238" spans="1:3" x14ac:dyDescent="0.3">
      <c r="A238">
        <v>11101</v>
      </c>
      <c r="B238" t="s">
        <v>1765</v>
      </c>
      <c r="C238">
        <v>579</v>
      </c>
    </row>
    <row r="239" spans="1:3" x14ac:dyDescent="0.3">
      <c r="A239">
        <v>11102</v>
      </c>
      <c r="B239" t="s">
        <v>1768</v>
      </c>
      <c r="C239">
        <v>580</v>
      </c>
    </row>
    <row r="240" spans="1:3" x14ac:dyDescent="0.3">
      <c r="A240">
        <v>11201</v>
      </c>
      <c r="B240" t="s">
        <v>1771</v>
      </c>
      <c r="C240">
        <v>581</v>
      </c>
    </row>
    <row r="241" spans="1:3" x14ac:dyDescent="0.3">
      <c r="A241">
        <v>11202</v>
      </c>
      <c r="B241" t="s">
        <v>1774</v>
      </c>
      <c r="C241">
        <v>582</v>
      </c>
    </row>
    <row r="242" spans="1:3" x14ac:dyDescent="0.3">
      <c r="A242">
        <v>11203</v>
      </c>
      <c r="B242" t="s">
        <v>1777</v>
      </c>
      <c r="C242">
        <v>583</v>
      </c>
    </row>
    <row r="243" spans="1:3" x14ac:dyDescent="0.3">
      <c r="A243">
        <v>11301</v>
      </c>
      <c r="B243" t="s">
        <v>1780</v>
      </c>
      <c r="C243">
        <v>584</v>
      </c>
    </row>
    <row r="244" spans="1:3" x14ac:dyDescent="0.3">
      <c r="A244">
        <v>11302</v>
      </c>
      <c r="B244" t="s">
        <v>1783</v>
      </c>
      <c r="C244">
        <v>585</v>
      </c>
    </row>
    <row r="245" spans="1:3" x14ac:dyDescent="0.3">
      <c r="A245">
        <v>11303</v>
      </c>
      <c r="B245" t="s">
        <v>1786</v>
      </c>
      <c r="C245">
        <v>586</v>
      </c>
    </row>
    <row r="246" spans="1:3" x14ac:dyDescent="0.3">
      <c r="A246">
        <v>11401</v>
      </c>
      <c r="B246" t="s">
        <v>1789</v>
      </c>
      <c r="C246">
        <v>587</v>
      </c>
    </row>
    <row r="247" spans="1:3" x14ac:dyDescent="0.3">
      <c r="A247">
        <v>11402</v>
      </c>
      <c r="B247" t="s">
        <v>1792</v>
      </c>
      <c r="C247">
        <v>588</v>
      </c>
    </row>
    <row r="248" spans="1:3" x14ac:dyDescent="0.3">
      <c r="A248">
        <v>12101</v>
      </c>
      <c r="B248" t="s">
        <v>1795</v>
      </c>
      <c r="C248">
        <v>589</v>
      </c>
    </row>
    <row r="249" spans="1:3" x14ac:dyDescent="0.3">
      <c r="A249">
        <v>12102</v>
      </c>
      <c r="B249" t="s">
        <v>1798</v>
      </c>
      <c r="C249">
        <v>590</v>
      </c>
    </row>
    <row r="250" spans="1:3" x14ac:dyDescent="0.3">
      <c r="A250">
        <v>12103</v>
      </c>
      <c r="B250" t="s">
        <v>1801</v>
      </c>
      <c r="C250">
        <v>591</v>
      </c>
    </row>
    <row r="251" spans="1:3" x14ac:dyDescent="0.3">
      <c r="A251">
        <v>12104</v>
      </c>
      <c r="B251" t="s">
        <v>1804</v>
      </c>
      <c r="C251">
        <v>592</v>
      </c>
    </row>
    <row r="252" spans="1:3" x14ac:dyDescent="0.3">
      <c r="A252">
        <v>12201</v>
      </c>
      <c r="B252" t="s">
        <v>1807</v>
      </c>
      <c r="C252">
        <v>593</v>
      </c>
    </row>
    <row r="253" spans="1:3" x14ac:dyDescent="0.3">
      <c r="A253">
        <v>12201</v>
      </c>
      <c r="B253" t="s">
        <v>1810</v>
      </c>
      <c r="C253">
        <v>594</v>
      </c>
    </row>
    <row r="254" spans="1:3" x14ac:dyDescent="0.3">
      <c r="A254">
        <v>12301</v>
      </c>
      <c r="B254" t="s">
        <v>1812</v>
      </c>
      <c r="C254">
        <v>595</v>
      </c>
    </row>
    <row r="255" spans="1:3" x14ac:dyDescent="0.3">
      <c r="A255">
        <v>12302</v>
      </c>
      <c r="B255" t="s">
        <v>1815</v>
      </c>
      <c r="C255">
        <v>596</v>
      </c>
    </row>
    <row r="256" spans="1:3" x14ac:dyDescent="0.3">
      <c r="A256">
        <v>12303</v>
      </c>
      <c r="B256" t="s">
        <v>1818</v>
      </c>
      <c r="C256">
        <v>597</v>
      </c>
    </row>
    <row r="257" spans="1:3" x14ac:dyDescent="0.3">
      <c r="A257">
        <v>12401</v>
      </c>
      <c r="B257" t="s">
        <v>1821</v>
      </c>
      <c r="C257">
        <v>598</v>
      </c>
    </row>
    <row r="258" spans="1:3" x14ac:dyDescent="0.3">
      <c r="A258">
        <v>12402</v>
      </c>
      <c r="B258" t="s">
        <v>1824</v>
      </c>
      <c r="C258">
        <v>599</v>
      </c>
    </row>
    <row r="259" spans="1:3" x14ac:dyDescent="0.3">
      <c r="A259">
        <v>13101</v>
      </c>
      <c r="B259" t="s">
        <v>894</v>
      </c>
      <c r="C259">
        <v>600</v>
      </c>
    </row>
    <row r="260" spans="1:3" x14ac:dyDescent="0.3">
      <c r="A260">
        <v>13102</v>
      </c>
      <c r="B260" t="s">
        <v>1829</v>
      </c>
      <c r="C260">
        <v>601</v>
      </c>
    </row>
    <row r="261" spans="1:3" x14ac:dyDescent="0.3">
      <c r="A261">
        <v>13103</v>
      </c>
      <c r="B261" t="s">
        <v>1832</v>
      </c>
      <c r="C261">
        <v>602</v>
      </c>
    </row>
    <row r="262" spans="1:3" x14ac:dyDescent="0.3">
      <c r="A262">
        <v>13104</v>
      </c>
      <c r="B262" t="s">
        <v>1835</v>
      </c>
      <c r="C262">
        <v>603</v>
      </c>
    </row>
    <row r="263" spans="1:3" x14ac:dyDescent="0.3">
      <c r="A263">
        <v>13105</v>
      </c>
      <c r="B263" t="s">
        <v>1838</v>
      </c>
      <c r="C263">
        <v>604</v>
      </c>
    </row>
    <row r="264" spans="1:3" x14ac:dyDescent="0.3">
      <c r="A264">
        <v>13106</v>
      </c>
      <c r="B264" t="s">
        <v>1841</v>
      </c>
      <c r="C264">
        <v>605</v>
      </c>
    </row>
    <row r="265" spans="1:3" x14ac:dyDescent="0.3">
      <c r="A265">
        <v>13107</v>
      </c>
      <c r="B265" t="s">
        <v>1844</v>
      </c>
      <c r="C265">
        <v>606</v>
      </c>
    </row>
    <row r="266" spans="1:3" x14ac:dyDescent="0.3">
      <c r="A266">
        <v>13108</v>
      </c>
      <c r="B266" t="s">
        <v>849</v>
      </c>
      <c r="C266">
        <v>607</v>
      </c>
    </row>
    <row r="267" spans="1:3" x14ac:dyDescent="0.3">
      <c r="A267">
        <v>13109</v>
      </c>
      <c r="B267" t="s">
        <v>1849</v>
      </c>
      <c r="C267">
        <v>608</v>
      </c>
    </row>
    <row r="268" spans="1:3" x14ac:dyDescent="0.3">
      <c r="A268">
        <v>13110</v>
      </c>
      <c r="B268" t="s">
        <v>1852</v>
      </c>
      <c r="C268">
        <v>609</v>
      </c>
    </row>
    <row r="269" spans="1:3" x14ac:dyDescent="0.3">
      <c r="A269">
        <v>13111</v>
      </c>
      <c r="B269" t="s">
        <v>1855</v>
      </c>
      <c r="C269">
        <v>610</v>
      </c>
    </row>
    <row r="270" spans="1:3" x14ac:dyDescent="0.3">
      <c r="A270">
        <v>13112</v>
      </c>
      <c r="B270" t="s">
        <v>1858</v>
      </c>
      <c r="C270">
        <v>611</v>
      </c>
    </row>
    <row r="271" spans="1:3" x14ac:dyDescent="0.3">
      <c r="A271">
        <v>13113</v>
      </c>
      <c r="B271" t="s">
        <v>1861</v>
      </c>
      <c r="C271">
        <v>612</v>
      </c>
    </row>
    <row r="272" spans="1:3" x14ac:dyDescent="0.3">
      <c r="A272">
        <v>13114</v>
      </c>
      <c r="B272" t="s">
        <v>1864</v>
      </c>
      <c r="C272">
        <v>613</v>
      </c>
    </row>
    <row r="273" spans="1:3" x14ac:dyDescent="0.3">
      <c r="A273">
        <v>13115</v>
      </c>
      <c r="B273" t="s">
        <v>1867</v>
      </c>
      <c r="C273">
        <v>614</v>
      </c>
    </row>
    <row r="274" spans="1:3" x14ac:dyDescent="0.3">
      <c r="A274">
        <v>13116</v>
      </c>
      <c r="B274" t="s">
        <v>1870</v>
      </c>
      <c r="C274">
        <v>615</v>
      </c>
    </row>
    <row r="275" spans="1:3" x14ac:dyDescent="0.3">
      <c r="A275">
        <v>13117</v>
      </c>
      <c r="B275" t="s">
        <v>1873</v>
      </c>
      <c r="C275">
        <v>616</v>
      </c>
    </row>
    <row r="276" spans="1:3" x14ac:dyDescent="0.3">
      <c r="A276">
        <v>13118</v>
      </c>
      <c r="B276" t="s">
        <v>1876</v>
      </c>
      <c r="C276">
        <v>617</v>
      </c>
    </row>
    <row r="277" spans="1:3" x14ac:dyDescent="0.3">
      <c r="A277">
        <v>13119</v>
      </c>
      <c r="B277" t="s">
        <v>1879</v>
      </c>
      <c r="C277">
        <v>618</v>
      </c>
    </row>
    <row r="278" spans="1:3" x14ac:dyDescent="0.3">
      <c r="A278">
        <v>13120</v>
      </c>
      <c r="B278" t="s">
        <v>1882</v>
      </c>
      <c r="C278">
        <v>619</v>
      </c>
    </row>
    <row r="279" spans="1:3" x14ac:dyDescent="0.3">
      <c r="A279">
        <v>13121</v>
      </c>
      <c r="B279" t="s">
        <v>1885</v>
      </c>
      <c r="C279">
        <v>620</v>
      </c>
    </row>
    <row r="280" spans="1:3" x14ac:dyDescent="0.3">
      <c r="A280">
        <v>13122</v>
      </c>
      <c r="B280" t="s">
        <v>1888</v>
      </c>
      <c r="C280">
        <v>621</v>
      </c>
    </row>
    <row r="281" spans="1:3" x14ac:dyDescent="0.3">
      <c r="A281">
        <v>13123</v>
      </c>
      <c r="B281" t="s">
        <v>1891</v>
      </c>
      <c r="C281">
        <v>622</v>
      </c>
    </row>
    <row r="282" spans="1:3" x14ac:dyDescent="0.3">
      <c r="A282">
        <v>13124</v>
      </c>
      <c r="B282" t="s">
        <v>1894</v>
      </c>
      <c r="C282">
        <v>623</v>
      </c>
    </row>
    <row r="283" spans="1:3" x14ac:dyDescent="0.3">
      <c r="A283">
        <v>13125</v>
      </c>
      <c r="B283" t="s">
        <v>1897</v>
      </c>
      <c r="C283">
        <v>624</v>
      </c>
    </row>
    <row r="284" spans="1:3" x14ac:dyDescent="0.3">
      <c r="A284">
        <v>13126</v>
      </c>
      <c r="B284" t="s">
        <v>1900</v>
      </c>
      <c r="C284">
        <v>625</v>
      </c>
    </row>
    <row r="285" spans="1:3" x14ac:dyDescent="0.3">
      <c r="A285">
        <v>13127</v>
      </c>
      <c r="B285" t="s">
        <v>1903</v>
      </c>
      <c r="C285">
        <v>626</v>
      </c>
    </row>
    <row r="286" spans="1:3" x14ac:dyDescent="0.3">
      <c r="A286">
        <v>13128</v>
      </c>
      <c r="B286" t="s">
        <v>1906</v>
      </c>
      <c r="C286">
        <v>627</v>
      </c>
    </row>
    <row r="287" spans="1:3" x14ac:dyDescent="0.3">
      <c r="A287">
        <v>13129</v>
      </c>
      <c r="B287" t="s">
        <v>1909</v>
      </c>
      <c r="C287">
        <v>628</v>
      </c>
    </row>
    <row r="288" spans="1:3" x14ac:dyDescent="0.3">
      <c r="A288">
        <v>13130</v>
      </c>
      <c r="B288" t="s">
        <v>1031</v>
      </c>
      <c r="C288">
        <v>629</v>
      </c>
    </row>
    <row r="289" spans="1:3" x14ac:dyDescent="0.3">
      <c r="A289">
        <v>13131</v>
      </c>
      <c r="B289" t="s">
        <v>1914</v>
      </c>
      <c r="C289">
        <v>630</v>
      </c>
    </row>
    <row r="290" spans="1:3" x14ac:dyDescent="0.3">
      <c r="A290">
        <v>13132</v>
      </c>
      <c r="B290" t="s">
        <v>1917</v>
      </c>
      <c r="C290">
        <v>631</v>
      </c>
    </row>
    <row r="291" spans="1:3" x14ac:dyDescent="0.3">
      <c r="A291">
        <v>13201</v>
      </c>
      <c r="B291" t="s">
        <v>1920</v>
      </c>
      <c r="C291">
        <v>632</v>
      </c>
    </row>
    <row r="292" spans="1:3" x14ac:dyDescent="0.3">
      <c r="A292">
        <v>13202</v>
      </c>
      <c r="B292" t="s">
        <v>1923</v>
      </c>
      <c r="C292">
        <v>633</v>
      </c>
    </row>
    <row r="293" spans="1:3" x14ac:dyDescent="0.3">
      <c r="A293">
        <v>13203</v>
      </c>
      <c r="B293" t="s">
        <v>1926</v>
      </c>
      <c r="C293">
        <v>634</v>
      </c>
    </row>
    <row r="294" spans="1:3" x14ac:dyDescent="0.3">
      <c r="A294">
        <v>13301</v>
      </c>
      <c r="B294" t="s">
        <v>1929</v>
      </c>
      <c r="C294">
        <v>635</v>
      </c>
    </row>
    <row r="295" spans="1:3" x14ac:dyDescent="0.3">
      <c r="A295">
        <v>13302</v>
      </c>
      <c r="B295" t="s">
        <v>1932</v>
      </c>
      <c r="C295">
        <v>636</v>
      </c>
    </row>
    <row r="296" spans="1:3" x14ac:dyDescent="0.3">
      <c r="A296">
        <v>13303</v>
      </c>
      <c r="B296" t="s">
        <v>1935</v>
      </c>
      <c r="C296">
        <v>637</v>
      </c>
    </row>
    <row r="297" spans="1:3" x14ac:dyDescent="0.3">
      <c r="A297">
        <v>13401</v>
      </c>
      <c r="B297" t="s">
        <v>1938</v>
      </c>
      <c r="C297">
        <v>638</v>
      </c>
    </row>
    <row r="298" spans="1:3" x14ac:dyDescent="0.3">
      <c r="A298">
        <v>13402</v>
      </c>
      <c r="B298" t="s">
        <v>1941</v>
      </c>
      <c r="C298">
        <v>639</v>
      </c>
    </row>
    <row r="299" spans="1:3" x14ac:dyDescent="0.3">
      <c r="A299">
        <v>13403</v>
      </c>
      <c r="B299" t="s">
        <v>1944</v>
      </c>
      <c r="C299">
        <v>640</v>
      </c>
    </row>
    <row r="300" spans="1:3" x14ac:dyDescent="0.3">
      <c r="A300">
        <v>13404</v>
      </c>
      <c r="B300" t="s">
        <v>1947</v>
      </c>
      <c r="C300">
        <v>641</v>
      </c>
    </row>
    <row r="301" spans="1:3" x14ac:dyDescent="0.3">
      <c r="A301">
        <v>13501</v>
      </c>
      <c r="B301" t="s">
        <v>1950</v>
      </c>
      <c r="C301">
        <v>642</v>
      </c>
    </row>
    <row r="302" spans="1:3" x14ac:dyDescent="0.3">
      <c r="A302">
        <v>13502</v>
      </c>
      <c r="B302" t="s">
        <v>1953</v>
      </c>
      <c r="C302">
        <v>643</v>
      </c>
    </row>
    <row r="303" spans="1:3" x14ac:dyDescent="0.3">
      <c r="A303">
        <v>13503</v>
      </c>
      <c r="B303" t="s">
        <v>1956</v>
      </c>
      <c r="C303">
        <v>644</v>
      </c>
    </row>
    <row r="304" spans="1:3" x14ac:dyDescent="0.3">
      <c r="A304">
        <v>13504</v>
      </c>
      <c r="B304" t="s">
        <v>1959</v>
      </c>
      <c r="C304">
        <v>645</v>
      </c>
    </row>
    <row r="305" spans="1:3" x14ac:dyDescent="0.3">
      <c r="A305">
        <v>13505</v>
      </c>
      <c r="B305" t="s">
        <v>1962</v>
      </c>
      <c r="C305">
        <v>646</v>
      </c>
    </row>
    <row r="306" spans="1:3" x14ac:dyDescent="0.3">
      <c r="A306">
        <v>13601</v>
      </c>
      <c r="B306" t="s">
        <v>1965</v>
      </c>
      <c r="C306">
        <v>647</v>
      </c>
    </row>
    <row r="307" spans="1:3" x14ac:dyDescent="0.3">
      <c r="A307">
        <v>13602</v>
      </c>
      <c r="B307" t="s">
        <v>1968</v>
      </c>
      <c r="C307">
        <v>648</v>
      </c>
    </row>
    <row r="308" spans="1:3" x14ac:dyDescent="0.3">
      <c r="A308">
        <v>13603</v>
      </c>
      <c r="B308" t="s">
        <v>1971</v>
      </c>
      <c r="C308">
        <v>649</v>
      </c>
    </row>
    <row r="309" spans="1:3" x14ac:dyDescent="0.3">
      <c r="A309">
        <v>13604</v>
      </c>
      <c r="B309" t="s">
        <v>1974</v>
      </c>
      <c r="C309">
        <v>650</v>
      </c>
    </row>
    <row r="310" spans="1:3" x14ac:dyDescent="0.3">
      <c r="A310">
        <v>13605</v>
      </c>
      <c r="B310" t="s">
        <v>1977</v>
      </c>
      <c r="C310">
        <v>651</v>
      </c>
    </row>
    <row r="311" spans="1:3" x14ac:dyDescent="0.3">
      <c r="A311">
        <v>14101</v>
      </c>
      <c r="B311" t="s">
        <v>1980</v>
      </c>
      <c r="C311">
        <v>652</v>
      </c>
    </row>
    <row r="312" spans="1:3" x14ac:dyDescent="0.3">
      <c r="A312">
        <v>14102</v>
      </c>
      <c r="B312" t="s">
        <v>1983</v>
      </c>
      <c r="C312">
        <v>653</v>
      </c>
    </row>
    <row r="313" spans="1:3" x14ac:dyDescent="0.3">
      <c r="A313">
        <v>14103</v>
      </c>
      <c r="B313" t="s">
        <v>1986</v>
      </c>
      <c r="C313">
        <v>654</v>
      </c>
    </row>
    <row r="314" spans="1:3" x14ac:dyDescent="0.3">
      <c r="A314">
        <v>14104</v>
      </c>
      <c r="B314" t="s">
        <v>779</v>
      </c>
      <c r="C314">
        <v>655</v>
      </c>
    </row>
    <row r="315" spans="1:3" x14ac:dyDescent="0.3">
      <c r="A315">
        <v>14105</v>
      </c>
      <c r="B315" t="s">
        <v>1991</v>
      </c>
      <c r="C315">
        <v>656</v>
      </c>
    </row>
    <row r="316" spans="1:3" x14ac:dyDescent="0.3">
      <c r="A316">
        <v>14106</v>
      </c>
      <c r="B316" t="s">
        <v>1994</v>
      </c>
      <c r="C316">
        <v>657</v>
      </c>
    </row>
    <row r="317" spans="1:3" x14ac:dyDescent="0.3">
      <c r="A317">
        <v>14107</v>
      </c>
      <c r="B317" t="s">
        <v>1997</v>
      </c>
      <c r="C317">
        <v>658</v>
      </c>
    </row>
    <row r="318" spans="1:3" x14ac:dyDescent="0.3">
      <c r="A318">
        <v>14108</v>
      </c>
      <c r="B318" t="s">
        <v>2000</v>
      </c>
      <c r="C318">
        <v>659</v>
      </c>
    </row>
    <row r="319" spans="1:3" x14ac:dyDescent="0.3">
      <c r="A319">
        <v>14201</v>
      </c>
      <c r="B319" t="s">
        <v>1025</v>
      </c>
      <c r="C319">
        <v>660</v>
      </c>
    </row>
    <row r="320" spans="1:3" x14ac:dyDescent="0.3">
      <c r="A320">
        <v>14202</v>
      </c>
      <c r="B320" t="s">
        <v>2005</v>
      </c>
      <c r="C320">
        <v>661</v>
      </c>
    </row>
    <row r="321" spans="1:3" x14ac:dyDescent="0.3">
      <c r="A321">
        <v>14203</v>
      </c>
      <c r="B321" t="s">
        <v>2008</v>
      </c>
      <c r="C321">
        <v>662</v>
      </c>
    </row>
    <row r="322" spans="1:3" x14ac:dyDescent="0.3">
      <c r="A322">
        <v>14204</v>
      </c>
      <c r="B322" t="s">
        <v>2011</v>
      </c>
      <c r="C322">
        <v>663</v>
      </c>
    </row>
    <row r="323" spans="1:3" x14ac:dyDescent="0.3">
      <c r="A323">
        <v>15101</v>
      </c>
      <c r="B323" t="s">
        <v>2014</v>
      </c>
      <c r="C323">
        <v>664</v>
      </c>
    </row>
    <row r="324" spans="1:3" x14ac:dyDescent="0.3">
      <c r="A324">
        <v>15102</v>
      </c>
      <c r="B324" t="s">
        <v>2017</v>
      </c>
      <c r="C324">
        <v>665</v>
      </c>
    </row>
    <row r="325" spans="1:3" x14ac:dyDescent="0.3">
      <c r="A325">
        <v>15201</v>
      </c>
      <c r="B325" t="s">
        <v>2020</v>
      </c>
      <c r="C325">
        <v>666</v>
      </c>
    </row>
    <row r="326" spans="1:3" x14ac:dyDescent="0.3">
      <c r="A326">
        <v>15202</v>
      </c>
      <c r="B326" t="s">
        <v>2023</v>
      </c>
      <c r="C326">
        <v>667</v>
      </c>
    </row>
    <row r="327" spans="1:3" x14ac:dyDescent="0.3">
      <c r="A327">
        <v>16101</v>
      </c>
      <c r="B327" t="s">
        <v>2026</v>
      </c>
      <c r="C327">
        <v>668</v>
      </c>
    </row>
    <row r="328" spans="1:3" x14ac:dyDescent="0.3">
      <c r="A328">
        <v>16102</v>
      </c>
      <c r="B328" t="s">
        <v>2029</v>
      </c>
      <c r="C328">
        <v>669</v>
      </c>
    </row>
    <row r="329" spans="1:3" x14ac:dyDescent="0.3">
      <c r="A329">
        <v>16103</v>
      </c>
      <c r="B329" t="s">
        <v>2032</v>
      </c>
      <c r="C329">
        <v>670</v>
      </c>
    </row>
    <row r="330" spans="1:3" x14ac:dyDescent="0.3">
      <c r="A330">
        <v>16104</v>
      </c>
      <c r="B330" t="s">
        <v>2035</v>
      </c>
      <c r="C330">
        <v>671</v>
      </c>
    </row>
    <row r="331" spans="1:3" x14ac:dyDescent="0.3">
      <c r="A331">
        <v>16105</v>
      </c>
      <c r="B331" t="s">
        <v>2038</v>
      </c>
      <c r="C331">
        <v>672</v>
      </c>
    </row>
    <row r="332" spans="1:3" x14ac:dyDescent="0.3">
      <c r="A332">
        <v>16106</v>
      </c>
      <c r="B332" t="s">
        <v>2041</v>
      </c>
      <c r="C332">
        <v>673</v>
      </c>
    </row>
    <row r="333" spans="1:3" x14ac:dyDescent="0.3">
      <c r="A333">
        <v>16107</v>
      </c>
      <c r="B333" t="s">
        <v>2044</v>
      </c>
      <c r="C333">
        <v>674</v>
      </c>
    </row>
    <row r="334" spans="1:3" x14ac:dyDescent="0.3">
      <c r="A334">
        <v>16108</v>
      </c>
      <c r="B334" t="s">
        <v>2047</v>
      </c>
      <c r="C334">
        <v>675</v>
      </c>
    </row>
    <row r="335" spans="1:3" x14ac:dyDescent="0.3">
      <c r="A335">
        <v>16109</v>
      </c>
      <c r="B335" t="s">
        <v>2050</v>
      </c>
      <c r="C335">
        <v>676</v>
      </c>
    </row>
    <row r="336" spans="1:3" x14ac:dyDescent="0.3">
      <c r="A336">
        <v>16201</v>
      </c>
      <c r="B336" t="s">
        <v>2053</v>
      </c>
      <c r="C336">
        <v>677</v>
      </c>
    </row>
    <row r="337" spans="1:3" x14ac:dyDescent="0.3">
      <c r="A337">
        <v>16202</v>
      </c>
      <c r="B337" t="s">
        <v>2056</v>
      </c>
      <c r="C337">
        <v>678</v>
      </c>
    </row>
    <row r="338" spans="1:3" x14ac:dyDescent="0.3">
      <c r="A338">
        <v>16203</v>
      </c>
      <c r="B338" t="s">
        <v>2059</v>
      </c>
      <c r="C338">
        <v>679</v>
      </c>
    </row>
    <row r="339" spans="1:3" x14ac:dyDescent="0.3">
      <c r="A339">
        <v>16204</v>
      </c>
      <c r="B339" t="s">
        <v>2062</v>
      </c>
      <c r="C339">
        <v>680</v>
      </c>
    </row>
    <row r="340" spans="1:3" x14ac:dyDescent="0.3">
      <c r="A340">
        <v>16205</v>
      </c>
      <c r="B340" t="s">
        <v>2065</v>
      </c>
      <c r="C340">
        <v>681</v>
      </c>
    </row>
    <row r="341" spans="1:3" x14ac:dyDescent="0.3">
      <c r="A341">
        <v>16206</v>
      </c>
      <c r="B341" t="s">
        <v>2068</v>
      </c>
      <c r="C341">
        <v>682</v>
      </c>
    </row>
    <row r="342" spans="1:3" x14ac:dyDescent="0.3">
      <c r="A342">
        <v>16207</v>
      </c>
      <c r="B342" t="s">
        <v>2071</v>
      </c>
      <c r="C342">
        <v>683</v>
      </c>
    </row>
    <row r="343" spans="1:3" x14ac:dyDescent="0.3">
      <c r="A343">
        <v>16301</v>
      </c>
      <c r="B343" t="s">
        <v>2074</v>
      </c>
      <c r="C343">
        <v>684</v>
      </c>
    </row>
    <row r="344" spans="1:3" x14ac:dyDescent="0.3">
      <c r="A344">
        <v>16302</v>
      </c>
      <c r="B344" t="s">
        <v>2077</v>
      </c>
      <c r="C344">
        <v>685</v>
      </c>
    </row>
    <row r="345" spans="1:3" x14ac:dyDescent="0.3">
      <c r="A345">
        <v>16303</v>
      </c>
      <c r="B345" t="s">
        <v>2080</v>
      </c>
      <c r="C345">
        <v>686</v>
      </c>
    </row>
    <row r="346" spans="1:3" x14ac:dyDescent="0.3">
      <c r="A346">
        <v>16304</v>
      </c>
      <c r="B346" t="s">
        <v>2083</v>
      </c>
      <c r="C346">
        <v>687</v>
      </c>
    </row>
    <row r="347" spans="1:3" x14ac:dyDescent="0.3">
      <c r="A347">
        <v>16305</v>
      </c>
      <c r="B347" t="s">
        <v>2086</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3" activePane="bottomLeft" state="frozen"/>
      <selection pane="bottomLeft" activeCell="B37" sqref="B37"/>
    </sheetView>
  </sheetViews>
  <sheetFormatPr baseColWidth="10" defaultRowHeight="14.4" x14ac:dyDescent="0.3"/>
  <cols>
    <col min="3" max="3" width="8.5546875" bestFit="1" customWidth="1"/>
    <col min="4" max="5" width="5.44140625" customWidth="1"/>
    <col min="6" max="6" width="9" customWidth="1"/>
    <col min="8" max="8" width="8.5546875" bestFit="1" customWidth="1"/>
    <col min="9" max="10" width="4.21875" customWidth="1"/>
    <col min="11" max="11" width="13.5546875" bestFit="1" customWidth="1"/>
    <col min="12" max="12" width="22.21875" bestFit="1" customWidth="1"/>
    <col min="13" max="14" width="3.44140625" customWidth="1"/>
    <col min="15" max="15" width="13.77734375" bestFit="1" customWidth="1"/>
    <col min="16" max="16" width="23.44140625" bestFit="1" customWidth="1"/>
    <col min="17" max="18" width="4.5546875" customWidth="1"/>
    <col min="19" max="19" width="10.44140625" customWidth="1"/>
    <col min="20" max="20" width="31.21875" bestFit="1" customWidth="1"/>
    <col min="21" max="22" width="4.44140625" customWidth="1"/>
    <col min="25" max="26" width="3.5546875" customWidth="1"/>
    <col min="28" max="28" width="15.44140625" bestFit="1" customWidth="1"/>
    <col min="29" max="30" width="4.5546875" customWidth="1"/>
    <col min="32" max="32" width="14.21875" bestFit="1" customWidth="1"/>
    <col min="33" max="34" width="3.5546875" customWidth="1"/>
    <col min="35" max="35" width="10.44140625" bestFit="1" customWidth="1"/>
    <col min="36" max="36" width="19.77734375" bestFit="1" customWidth="1"/>
    <col min="37" max="38" width="4" customWidth="1"/>
    <col min="39" max="39" width="10.44140625" bestFit="1" customWidth="1"/>
    <col min="40" max="40" width="19.77734375" bestFit="1" customWidth="1"/>
    <col min="41" max="42" width="4.77734375" customWidth="1"/>
    <col min="43" max="43" width="17.5546875" customWidth="1"/>
  </cols>
  <sheetData>
    <row r="1" spans="1:43" x14ac:dyDescent="0.3">
      <c r="B1">
        <f>_xlfn.XLOOKUP(RESUMEN!J4,Region[Región],Region[Código_Región],FALSE)</f>
        <v>9</v>
      </c>
      <c r="G1" t="b">
        <f>_xlfn.XLOOKUP(RESUMEN!J10,Comuna[Comuna],Comuna[Código_Comuna],FALSE)</f>
        <v>0</v>
      </c>
      <c r="L1">
        <f>_xlfn.XLOOKUP(RESUMEN!J15,Producto[Producto],Producto[Id_Producto],FALSE)</f>
        <v>100102</v>
      </c>
      <c r="P1">
        <f>_xlfn.XLOOKUP(RESUMEN!J21,Estructura!$P$3:$P$54,Estructura!$O$3:$O$54,FALSE)</f>
        <v>100108002</v>
      </c>
      <c r="T1">
        <f>_xlfn.XLOOKUP(RESUMEN!J62,Tamaño[Procesamiento],Tamaño[Id_Procesamiento],FALSE)</f>
        <v>32</v>
      </c>
      <c r="AB1">
        <f>_xlfn.XLOOKUP(RESUMEN!J63,Embase[Tipo de Envase],Embase[Id_Tipo_de_Envase],FALSE)</f>
        <v>3</v>
      </c>
      <c r="AJ1">
        <f>_xlfn.XLOOKUP(RESUMEN!J64,Destino[Destino],Destino[Id_Destino],FALSE)</f>
        <v>6</v>
      </c>
    </row>
    <row r="2" spans="1:43" ht="24" x14ac:dyDescent="0.3">
      <c r="A2" s="4" t="s">
        <v>26066</v>
      </c>
      <c r="B2" s="4" t="s">
        <v>756</v>
      </c>
      <c r="C2" s="4" t="s">
        <v>25463</v>
      </c>
      <c r="D2" s="5"/>
      <c r="E2" s="5"/>
      <c r="F2" s="6" t="s">
        <v>26067</v>
      </c>
      <c r="G2" s="6" t="s">
        <v>1063</v>
      </c>
      <c r="H2" s="6" t="s">
        <v>25464</v>
      </c>
      <c r="I2" s="5"/>
      <c r="J2" s="5"/>
      <c r="K2" s="7" t="s">
        <v>25387</v>
      </c>
      <c r="L2" s="7" t="s">
        <v>9554</v>
      </c>
      <c r="M2" s="5"/>
      <c r="N2" s="5"/>
      <c r="O2" s="8" t="s">
        <v>25388</v>
      </c>
      <c r="P2" s="8" t="s">
        <v>9557</v>
      </c>
      <c r="Q2" s="5"/>
      <c r="R2" s="5"/>
      <c r="S2" s="9" t="s">
        <v>26070</v>
      </c>
      <c r="T2" s="9" t="s">
        <v>26071</v>
      </c>
      <c r="U2" s="5"/>
      <c r="V2" s="5"/>
      <c r="W2" s="10" t="s">
        <v>26068</v>
      </c>
      <c r="X2" s="10" t="s">
        <v>26069</v>
      </c>
      <c r="Y2" s="10" t="s">
        <v>25465</v>
      </c>
      <c r="Z2" s="5"/>
      <c r="AA2" s="11" t="s">
        <v>26072</v>
      </c>
      <c r="AB2" s="11" t="s">
        <v>26073</v>
      </c>
      <c r="AC2" s="11" t="s">
        <v>25466</v>
      </c>
      <c r="AD2" s="5"/>
      <c r="AE2" s="12" t="s">
        <v>26074</v>
      </c>
      <c r="AF2" s="12" t="s">
        <v>26075</v>
      </c>
      <c r="AG2" s="12" t="s">
        <v>25467</v>
      </c>
      <c r="AH2" s="5"/>
      <c r="AI2" s="13" t="s">
        <v>26076</v>
      </c>
      <c r="AJ2" s="13" t="s">
        <v>26077</v>
      </c>
      <c r="AK2" s="13" t="s">
        <v>25468</v>
      </c>
      <c r="AL2" s="5"/>
      <c r="AM2" s="17" t="s">
        <v>25469</v>
      </c>
      <c r="AN2" s="17" t="s">
        <v>25401</v>
      </c>
      <c r="AO2" s="17" t="s">
        <v>25470</v>
      </c>
      <c r="AP2" s="5"/>
      <c r="AQ2" s="14" t="s">
        <v>25471</v>
      </c>
    </row>
    <row r="3" spans="1:43" x14ac:dyDescent="0.3">
      <c r="A3" s="15">
        <v>1</v>
      </c>
      <c r="B3" t="s">
        <v>797</v>
      </c>
      <c r="C3" s="15">
        <f>+VLOOKUP(Region[[#This Row],[Código_Región]],Codigos_regiones[],3,0)</f>
        <v>252</v>
      </c>
      <c r="D3" s="15"/>
      <c r="F3" s="15">
        <v>3303</v>
      </c>
      <c r="G3" t="s">
        <v>1131</v>
      </c>
      <c r="H3" s="15">
        <f>+VLOOKUP(Comuna[[#This Row],[Código_Comuna]],Codigos_comunas[],3,0)</f>
        <v>366</v>
      </c>
      <c r="K3" s="15">
        <v>100106</v>
      </c>
      <c r="L3" t="s">
        <v>17000</v>
      </c>
      <c r="O3" s="15">
        <v>100106001</v>
      </c>
      <c r="P3" t="s">
        <v>18416</v>
      </c>
      <c r="S3" s="15">
        <v>3</v>
      </c>
      <c r="T3" t="s">
        <v>26112</v>
      </c>
      <c r="W3" s="15">
        <v>1</v>
      </c>
      <c r="X3" t="s">
        <v>26080</v>
      </c>
      <c r="AA3" s="15">
        <v>1</v>
      </c>
      <c r="AB3" t="s">
        <v>26082</v>
      </c>
      <c r="AE3" s="15">
        <v>1</v>
      </c>
      <c r="AF3" t="s">
        <v>28066</v>
      </c>
      <c r="AI3" s="15">
        <v>1</v>
      </c>
      <c r="AJ3" t="s">
        <v>26083</v>
      </c>
      <c r="AM3" s="15"/>
      <c r="AQ3" s="16"/>
    </row>
    <row r="4" spans="1:43" x14ac:dyDescent="0.3">
      <c r="A4" s="15">
        <v>3</v>
      </c>
      <c r="B4" t="s">
        <v>767</v>
      </c>
      <c r="C4" s="15">
        <f>+VLOOKUP(Region[[#This Row],[Código_Región]],Codigos_regiones[],3,0)</f>
        <v>242</v>
      </c>
      <c r="D4" s="15"/>
      <c r="F4" s="15">
        <v>4202</v>
      </c>
      <c r="G4" t="s">
        <v>1157</v>
      </c>
      <c r="H4" s="15">
        <f>+VLOOKUP(Comuna[[#This Row],[Código_Comuna]],Codigos_comunas[],3,0)</f>
        <v>375</v>
      </c>
      <c r="K4" s="15">
        <v>100108</v>
      </c>
      <c r="L4" t="s">
        <v>11438</v>
      </c>
      <c r="O4" s="15">
        <v>100108004</v>
      </c>
      <c r="P4" t="s">
        <v>26097</v>
      </c>
      <c r="S4" s="15">
        <v>4</v>
      </c>
      <c r="T4" t="s">
        <v>26101</v>
      </c>
      <c r="W4" s="15">
        <v>2</v>
      </c>
      <c r="X4" t="s">
        <v>12848</v>
      </c>
      <c r="AA4" s="15">
        <v>2</v>
      </c>
      <c r="AB4" t="s">
        <v>26084</v>
      </c>
      <c r="AE4" s="15">
        <v>3</v>
      </c>
      <c r="AF4" t="s">
        <v>26085</v>
      </c>
      <c r="AI4" s="15">
        <v>4</v>
      </c>
      <c r="AJ4" t="s">
        <v>26113</v>
      </c>
      <c r="AM4" s="15"/>
      <c r="AQ4" s="16"/>
    </row>
    <row r="5" spans="1:43" x14ac:dyDescent="0.3">
      <c r="A5" s="15">
        <v>4</v>
      </c>
      <c r="B5" t="s">
        <v>773</v>
      </c>
      <c r="C5" s="15">
        <f>+VLOOKUP(Region[[#This Row],[Código_Región]],Codigos_regiones[],3,0)</f>
        <v>244</v>
      </c>
      <c r="D5" s="15"/>
      <c r="F5" s="15">
        <v>4101</v>
      </c>
      <c r="G5" t="s">
        <v>1137</v>
      </c>
      <c r="H5" s="15">
        <f>+VLOOKUP(Comuna[[#This Row],[Código_Comuna]],Codigos_comunas[],3,0)</f>
        <v>368</v>
      </c>
      <c r="K5" s="15">
        <v>100104</v>
      </c>
      <c r="L5" t="s">
        <v>11362</v>
      </c>
      <c r="O5" s="15">
        <v>100104005</v>
      </c>
      <c r="P5" t="s">
        <v>26131</v>
      </c>
      <c r="S5" s="15">
        <v>7</v>
      </c>
      <c r="T5" t="s">
        <v>26105</v>
      </c>
      <c r="AA5" s="15">
        <v>3</v>
      </c>
      <c r="AB5" t="s">
        <v>16841</v>
      </c>
      <c r="AE5" s="15">
        <v>2</v>
      </c>
      <c r="AF5" t="s">
        <v>28067</v>
      </c>
      <c r="AI5" s="15">
        <v>2</v>
      </c>
      <c r="AJ5" t="s">
        <v>8209</v>
      </c>
      <c r="AM5" s="15"/>
      <c r="AQ5" s="16"/>
    </row>
    <row r="6" spans="1:43" x14ac:dyDescent="0.3">
      <c r="A6" s="15">
        <v>5</v>
      </c>
      <c r="B6" t="s">
        <v>800</v>
      </c>
      <c r="C6" s="15">
        <f>+VLOOKUP(Region[[#This Row],[Código_Región]],Codigos_regiones[],3,0)</f>
        <v>253</v>
      </c>
      <c r="D6" s="15"/>
      <c r="F6" s="15">
        <v>4106</v>
      </c>
      <c r="G6" t="s">
        <v>1151</v>
      </c>
      <c r="H6" s="15">
        <f>+VLOOKUP(Comuna[[#This Row],[Código_Comuna]],Codigos_comunas[],3,0)</f>
        <v>373</v>
      </c>
      <c r="K6" s="15">
        <v>100103</v>
      </c>
      <c r="L6" t="s">
        <v>11337</v>
      </c>
      <c r="O6" s="15">
        <v>100103004</v>
      </c>
      <c r="P6" t="s">
        <v>26115</v>
      </c>
      <c r="S6" s="15">
        <v>8</v>
      </c>
      <c r="T6" t="s">
        <v>26081</v>
      </c>
      <c r="AA6" s="15">
        <v>4</v>
      </c>
      <c r="AB6" t="s">
        <v>26087</v>
      </c>
      <c r="AE6" s="15"/>
      <c r="AI6" s="15">
        <v>3</v>
      </c>
      <c r="AJ6" t="s">
        <v>26107</v>
      </c>
      <c r="AM6" s="15"/>
      <c r="AQ6" s="16"/>
    </row>
    <row r="7" spans="1:43" x14ac:dyDescent="0.3">
      <c r="A7" s="15">
        <v>6</v>
      </c>
      <c r="B7" t="s">
        <v>1783</v>
      </c>
      <c r="C7" s="15">
        <f>+VLOOKUP(Region[[#This Row],[Código_Región]],Codigos_regiones[],3,0)</f>
        <v>245</v>
      </c>
      <c r="D7" s="15"/>
      <c r="F7" s="15">
        <v>6109</v>
      </c>
      <c r="G7" t="s">
        <v>1318</v>
      </c>
      <c r="H7" s="15">
        <f>+VLOOKUP(Comuna[[#This Row],[Código_Comuna]],Codigos_comunas[],3,0)</f>
        <v>429</v>
      </c>
      <c r="K7" s="15">
        <v>100101</v>
      </c>
      <c r="L7" t="s">
        <v>11256</v>
      </c>
      <c r="O7" s="15">
        <v>100104003</v>
      </c>
      <c r="P7" t="s">
        <v>16990</v>
      </c>
      <c r="S7" s="15">
        <v>9</v>
      </c>
      <c r="T7" t="s">
        <v>26086</v>
      </c>
      <c r="AA7" s="15">
        <v>5</v>
      </c>
      <c r="AB7" t="s">
        <v>26092</v>
      </c>
      <c r="AI7" s="15">
        <v>5</v>
      </c>
      <c r="AJ7" t="s">
        <v>8203</v>
      </c>
      <c r="AM7" s="15"/>
      <c r="AQ7" s="16"/>
    </row>
    <row r="8" spans="1:43" x14ac:dyDescent="0.3">
      <c r="A8" s="15">
        <v>7</v>
      </c>
      <c r="B8" t="s">
        <v>788</v>
      </c>
      <c r="C8" s="15">
        <f>+VLOOKUP(Region[[#This Row],[Código_Región]],Codigos_regiones[],3,0)</f>
        <v>249</v>
      </c>
      <c r="D8" s="15"/>
      <c r="F8" s="15">
        <v>7303</v>
      </c>
      <c r="G8" t="s">
        <v>1436</v>
      </c>
      <c r="H8" s="15">
        <f>+VLOOKUP(Comuna[[#This Row],[Código_Comuna]],Codigos_comunas[],3,0)</f>
        <v>469</v>
      </c>
      <c r="K8" s="15">
        <v>100105</v>
      </c>
      <c r="L8" t="s">
        <v>11377</v>
      </c>
      <c r="O8" s="15">
        <v>100103001</v>
      </c>
      <c r="P8" t="s">
        <v>26123</v>
      </c>
      <c r="S8" s="15">
        <v>10</v>
      </c>
      <c r="T8" t="s">
        <v>26088</v>
      </c>
      <c r="AA8" s="15">
        <v>6</v>
      </c>
      <c r="AB8" t="s">
        <v>18251</v>
      </c>
      <c r="AI8" s="15">
        <v>6</v>
      </c>
      <c r="AJ8" t="s">
        <v>8196</v>
      </c>
      <c r="AM8" s="15"/>
      <c r="AQ8" s="16"/>
    </row>
    <row r="9" spans="1:43" x14ac:dyDescent="0.3">
      <c r="A9" s="15">
        <v>8</v>
      </c>
      <c r="B9" t="s">
        <v>770</v>
      </c>
      <c r="C9" s="15">
        <f>+VLOOKUP(Region[[#This Row],[Código_Región]],Codigos_regiones[],3,0)</f>
        <v>243</v>
      </c>
      <c r="D9" s="15"/>
      <c r="F9" s="15">
        <v>7304</v>
      </c>
      <c r="G9" t="s">
        <v>1439</v>
      </c>
      <c r="H9" s="15">
        <f>+VLOOKUP(Comuna[[#This Row],[Código_Comuna]],Codigos_comunas[],3,0)</f>
        <v>470</v>
      </c>
      <c r="K9" s="15">
        <v>100109</v>
      </c>
      <c r="L9" t="s">
        <v>18431</v>
      </c>
      <c r="O9" s="15">
        <v>100101006</v>
      </c>
      <c r="P9" t="s">
        <v>26129</v>
      </c>
      <c r="S9" s="15">
        <v>11</v>
      </c>
      <c r="T9" t="s">
        <v>26089</v>
      </c>
      <c r="AA9" s="15">
        <v>7</v>
      </c>
      <c r="AB9" t="s">
        <v>14788</v>
      </c>
      <c r="AI9" s="15"/>
      <c r="AM9" s="15"/>
      <c r="AQ9" s="16"/>
    </row>
    <row r="10" spans="1:43" x14ac:dyDescent="0.3">
      <c r="A10" s="15">
        <v>9</v>
      </c>
      <c r="B10" t="s">
        <v>764</v>
      </c>
      <c r="C10" s="15">
        <f>+VLOOKUP(Region[[#This Row],[Código_Región]],Codigos_regiones[],3,0)</f>
        <v>241</v>
      </c>
      <c r="D10" s="15"/>
      <c r="F10" s="15">
        <v>7309</v>
      </c>
      <c r="G10" t="s">
        <v>1454</v>
      </c>
      <c r="H10" s="15">
        <f>+VLOOKUP(Comuna[[#This Row],[Código_Comuna]],Codigos_comunas[],3,0)</f>
        <v>475</v>
      </c>
      <c r="K10" s="15">
        <v>100107</v>
      </c>
      <c r="L10" t="s">
        <v>9429</v>
      </c>
      <c r="O10" s="28">
        <v>100105003</v>
      </c>
      <c r="P10" s="29" t="s">
        <v>26147</v>
      </c>
      <c r="S10" s="15">
        <v>12</v>
      </c>
      <c r="T10" t="s">
        <v>26090</v>
      </c>
      <c r="AA10" s="15">
        <v>8</v>
      </c>
      <c r="AB10" t="s">
        <v>26138</v>
      </c>
      <c r="AQ10" s="16"/>
    </row>
    <row r="11" spans="1:43" x14ac:dyDescent="0.3">
      <c r="A11" s="15">
        <v>10</v>
      </c>
      <c r="B11" t="s">
        <v>779</v>
      </c>
      <c r="C11" s="15">
        <f>+VLOOKUP(Region[[#This Row],[Código_Región]],Codigos_regiones[],3,0)</f>
        <v>246</v>
      </c>
      <c r="D11" s="15"/>
      <c r="F11" s="15">
        <v>9120</v>
      </c>
      <c r="G11" t="s">
        <v>1636</v>
      </c>
      <c r="H11" s="15">
        <f>+VLOOKUP(Comuna[[#This Row],[Código_Comuna]],Codigos_comunas[],3,0)</f>
        <v>536</v>
      </c>
      <c r="K11" s="15">
        <v>100102</v>
      </c>
      <c r="L11" t="s">
        <v>11306</v>
      </c>
      <c r="O11" s="15">
        <v>100101009</v>
      </c>
      <c r="P11" t="s">
        <v>11276</v>
      </c>
      <c r="S11" s="15">
        <v>13</v>
      </c>
      <c r="T11" t="s">
        <v>26091</v>
      </c>
      <c r="AQ11" s="16"/>
    </row>
    <row r="12" spans="1:43" x14ac:dyDescent="0.3">
      <c r="A12" s="15">
        <v>13</v>
      </c>
      <c r="B12" t="s">
        <v>26153</v>
      </c>
      <c r="C12" s="15">
        <f>+VLOOKUP(Region[[#This Row],[Código_Región]],Codigos_regiones[],3,0)</f>
        <v>251</v>
      </c>
      <c r="D12" s="15"/>
      <c r="F12" s="15">
        <v>11401</v>
      </c>
      <c r="G12" t="s">
        <v>1789</v>
      </c>
      <c r="H12" s="15">
        <f>+VLOOKUP(Comuna[[#This Row],[Código_Comuna]],Codigos_comunas[],3,0)</f>
        <v>587</v>
      </c>
      <c r="K12" s="15"/>
      <c r="O12" s="15">
        <v>100103002</v>
      </c>
      <c r="P12" t="s">
        <v>26099</v>
      </c>
      <c r="S12" s="15">
        <v>14</v>
      </c>
      <c r="T12" t="s">
        <v>26103</v>
      </c>
      <c r="AQ12" s="16"/>
    </row>
    <row r="13" spans="1:43" x14ac:dyDescent="0.3">
      <c r="A13" s="15">
        <v>14</v>
      </c>
      <c r="B13" t="s">
        <v>782</v>
      </c>
      <c r="C13" s="15">
        <f>+VLOOKUP(Region[[#This Row],[Código_Región]],Codigos_regiones[],3,0)</f>
        <v>247</v>
      </c>
      <c r="D13" s="15"/>
      <c r="F13" s="15">
        <v>16101</v>
      </c>
      <c r="G13" t="s">
        <v>2026</v>
      </c>
      <c r="H13" s="15">
        <f>+VLOOKUP(Comuna[[#This Row],[Código_Comuna]],Codigos_comunas[],3,0)</f>
        <v>668</v>
      </c>
      <c r="K13" s="15"/>
      <c r="O13" s="15">
        <v>100103003</v>
      </c>
      <c r="P13" t="s">
        <v>16985</v>
      </c>
      <c r="S13" s="15">
        <v>15</v>
      </c>
      <c r="T13" t="s">
        <v>26104</v>
      </c>
      <c r="AQ13" s="16"/>
    </row>
    <row r="14" spans="1:43" x14ac:dyDescent="0.3">
      <c r="A14" s="15">
        <v>15</v>
      </c>
      <c r="B14" t="s">
        <v>761</v>
      </c>
      <c r="C14" s="15">
        <f>+VLOOKUP(Region[[#This Row],[Código_Región]],Codigos_regiones[],3,0)</f>
        <v>240</v>
      </c>
      <c r="D14" s="15"/>
      <c r="F14" s="15">
        <v>16202</v>
      </c>
      <c r="G14" t="s">
        <v>2056</v>
      </c>
      <c r="H14" s="15">
        <f>+VLOOKUP(Comuna[[#This Row],[Código_Comuna]],Codigos_comunas[],3,0)</f>
        <v>678</v>
      </c>
      <c r="K14" s="15"/>
      <c r="O14" s="15">
        <v>100109001</v>
      </c>
      <c r="P14" t="s">
        <v>26106</v>
      </c>
      <c r="S14" s="15">
        <v>16</v>
      </c>
      <c r="T14" t="s">
        <v>26109</v>
      </c>
      <c r="AQ14" s="16"/>
    </row>
    <row r="15" spans="1:43" x14ac:dyDescent="0.3">
      <c r="A15" s="15">
        <v>16</v>
      </c>
      <c r="B15" t="s">
        <v>791</v>
      </c>
      <c r="C15" s="15">
        <f>+VLOOKUP(Region[[#This Row],[Código_Región]],Codigos_regiones[],3,0)</f>
        <v>250</v>
      </c>
      <c r="D15" s="15"/>
      <c r="F15" s="15">
        <v>5503</v>
      </c>
      <c r="G15" t="s">
        <v>1237</v>
      </c>
      <c r="H15" s="15">
        <f>+VLOOKUP(Comuna[[#This Row],[Código_Comuna]],Codigos_comunas[],3,0)</f>
        <v>402</v>
      </c>
      <c r="K15" s="15"/>
      <c r="O15" s="15">
        <v>100104002</v>
      </c>
      <c r="P15" t="s">
        <v>26132</v>
      </c>
      <c r="S15" s="15">
        <v>18</v>
      </c>
      <c r="T15" t="s">
        <v>26111</v>
      </c>
      <c r="AQ15" s="16"/>
    </row>
    <row r="16" spans="1:43" x14ac:dyDescent="0.3">
      <c r="A16" s="15"/>
      <c r="C16" s="15"/>
      <c r="D16" s="15"/>
      <c r="F16" s="15">
        <v>5504</v>
      </c>
      <c r="G16" t="s">
        <v>1240</v>
      </c>
      <c r="H16" s="15">
        <f>+VLOOKUP(Comuna[[#This Row],[Código_Comuna]],Codigos_comunas[],3,0)</f>
        <v>403</v>
      </c>
      <c r="K16" s="15"/>
      <c r="O16" s="15">
        <v>100104002</v>
      </c>
      <c r="P16" t="s">
        <v>26133</v>
      </c>
      <c r="S16" s="15">
        <v>19</v>
      </c>
      <c r="T16" t="s">
        <v>26114</v>
      </c>
      <c r="AQ16" s="16"/>
    </row>
    <row r="17" spans="6:43" x14ac:dyDescent="0.3">
      <c r="F17" s="15">
        <v>5803</v>
      </c>
      <c r="G17" t="s">
        <v>1288</v>
      </c>
      <c r="H17" s="15">
        <f>+VLOOKUP(Comuna[[#This Row],[Código_Comuna]],Codigos_comunas[],3,0)</f>
        <v>419</v>
      </c>
      <c r="K17" s="15"/>
      <c r="O17" s="15">
        <v>100104006</v>
      </c>
      <c r="P17" t="s">
        <v>26140</v>
      </c>
      <c r="S17" s="15">
        <v>20</v>
      </c>
      <c r="T17" t="s">
        <v>26117</v>
      </c>
      <c r="AQ17" s="16"/>
    </row>
    <row r="18" spans="6:43" x14ac:dyDescent="0.3">
      <c r="F18" s="15">
        <v>6302</v>
      </c>
      <c r="G18" t="s">
        <v>1365</v>
      </c>
      <c r="H18" s="15">
        <f>+VLOOKUP(Comuna[[#This Row],[Código_Comuna]],Codigos_comunas[],3,0)</f>
        <v>445</v>
      </c>
      <c r="O18" s="15">
        <v>100101001</v>
      </c>
      <c r="P18" t="s">
        <v>26124</v>
      </c>
      <c r="S18" s="15">
        <v>22</v>
      </c>
      <c r="T18" t="s">
        <v>26122</v>
      </c>
      <c r="AQ18" s="16"/>
    </row>
    <row r="19" spans="6:43" x14ac:dyDescent="0.3">
      <c r="F19" s="15">
        <v>4204</v>
      </c>
      <c r="G19" t="s">
        <v>1163</v>
      </c>
      <c r="H19" s="15">
        <f>+VLOOKUP(Comuna[[#This Row],[Código_Comuna]],Codigos_comunas[],3,0)</f>
        <v>377</v>
      </c>
      <c r="O19" s="15">
        <v>100107008</v>
      </c>
      <c r="P19" t="s">
        <v>11403</v>
      </c>
      <c r="S19" s="15">
        <v>25</v>
      </c>
      <c r="T19" t="s">
        <v>26135</v>
      </c>
      <c r="AQ19" s="16"/>
    </row>
    <row r="20" spans="6:43" x14ac:dyDescent="0.3">
      <c r="F20" s="15">
        <v>6303</v>
      </c>
      <c r="G20" t="s">
        <v>1368</v>
      </c>
      <c r="H20" s="15">
        <f>+VLOOKUP(Comuna[[#This Row],[Código_Comuna]],Codigos_comunas[],3,0)</f>
        <v>446</v>
      </c>
      <c r="O20" s="15">
        <v>100101004</v>
      </c>
      <c r="P20" t="s">
        <v>16281</v>
      </c>
      <c r="S20" s="15">
        <v>26</v>
      </c>
      <c r="T20" t="s">
        <v>26136</v>
      </c>
      <c r="AQ20" s="16"/>
    </row>
    <row r="21" spans="6:43" x14ac:dyDescent="0.3">
      <c r="F21" s="15">
        <v>6102</v>
      </c>
      <c r="G21" t="s">
        <v>1297</v>
      </c>
      <c r="H21" s="15">
        <f>+VLOOKUP(Comuna[[#This Row],[Código_Comuna]],Codigos_comunas[],3,0)</f>
        <v>422</v>
      </c>
      <c r="O21" s="15">
        <v>100101002</v>
      </c>
      <c r="P21" t="s">
        <v>17678</v>
      </c>
      <c r="S21" s="15">
        <v>27</v>
      </c>
      <c r="T21" t="s">
        <v>26137</v>
      </c>
      <c r="AQ21" s="16"/>
    </row>
    <row r="22" spans="6:43" x14ac:dyDescent="0.3">
      <c r="F22" s="15">
        <v>6106</v>
      </c>
      <c r="G22" t="s">
        <v>1309</v>
      </c>
      <c r="H22" s="15">
        <f>+VLOOKUP(Comuna[[#This Row],[Código_Comuna]],Codigos_comunas[],3,0)</f>
        <v>426</v>
      </c>
      <c r="O22" s="15">
        <v>100107009</v>
      </c>
      <c r="P22" t="s">
        <v>11408</v>
      </c>
      <c r="S22" s="15">
        <v>30</v>
      </c>
      <c r="T22" t="s">
        <v>26141</v>
      </c>
      <c r="AQ22" s="16"/>
    </row>
    <row r="23" spans="6:43" x14ac:dyDescent="0.3">
      <c r="F23" s="15">
        <v>6304</v>
      </c>
      <c r="G23" t="s">
        <v>1371</v>
      </c>
      <c r="H23" s="15">
        <f>+VLOOKUP(Comuna[[#This Row],[Código_Comuna]],Codigos_comunas[],3,0)</f>
        <v>447</v>
      </c>
      <c r="O23" s="15">
        <v>100101003</v>
      </c>
      <c r="P23" t="s">
        <v>16976</v>
      </c>
      <c r="S23" s="15">
        <v>31</v>
      </c>
      <c r="T23" t="s">
        <v>26143</v>
      </c>
      <c r="AQ23" s="16"/>
    </row>
    <row r="24" spans="6:43" x14ac:dyDescent="0.3">
      <c r="F24" s="15">
        <v>6204</v>
      </c>
      <c r="G24" t="s">
        <v>1353</v>
      </c>
      <c r="H24" s="15">
        <f>+VLOOKUP(Comuna[[#This Row],[Código_Comuna]],Codigos_comunas[],3,0)</f>
        <v>441</v>
      </c>
      <c r="O24" s="15">
        <v>100108001</v>
      </c>
      <c r="P24" t="s">
        <v>7140</v>
      </c>
      <c r="S24" s="15">
        <v>32</v>
      </c>
      <c r="T24" t="s">
        <v>26145</v>
      </c>
    </row>
    <row r="25" spans="6:43" x14ac:dyDescent="0.3">
      <c r="F25" s="15">
        <v>6305</v>
      </c>
      <c r="G25" t="s">
        <v>1374</v>
      </c>
      <c r="H25" s="15">
        <f>+VLOOKUP(Comuna[[#This Row],[Código_Comuna]],Codigos_comunas[],3,0)</f>
        <v>448</v>
      </c>
      <c r="O25" s="15">
        <v>100102002</v>
      </c>
      <c r="P25" t="s">
        <v>17683</v>
      </c>
      <c r="S25" s="15">
        <v>33</v>
      </c>
      <c r="T25" t="s">
        <v>26146</v>
      </c>
    </row>
    <row r="26" spans="6:43" x14ac:dyDescent="0.3">
      <c r="F26" s="15">
        <v>6306</v>
      </c>
      <c r="G26" t="s">
        <v>1377</v>
      </c>
      <c r="H26" s="15">
        <f>+VLOOKUP(Comuna[[#This Row],[Código_Comuna]],Codigos_comunas[],3,0)</f>
        <v>449</v>
      </c>
      <c r="O26" s="15">
        <v>100108002</v>
      </c>
      <c r="P26" t="s">
        <v>17713</v>
      </c>
      <c r="S26" s="15">
        <v>34</v>
      </c>
      <c r="T26" t="s">
        <v>26151</v>
      </c>
    </row>
    <row r="27" spans="6:43" x14ac:dyDescent="0.3">
      <c r="F27" s="15">
        <v>6112</v>
      </c>
      <c r="G27" t="s">
        <v>1327</v>
      </c>
      <c r="H27" s="15">
        <f>+VLOOKUP(Comuna[[#This Row],[Código_Comuna]],Codigos_comunas[],3,0)</f>
        <v>432</v>
      </c>
      <c r="O27" s="15">
        <v>100108003</v>
      </c>
      <c r="P27" t="s">
        <v>26095</v>
      </c>
      <c r="S27" s="15">
        <v>24</v>
      </c>
      <c r="T27" t="s">
        <v>26163</v>
      </c>
    </row>
    <row r="28" spans="6:43" x14ac:dyDescent="0.3">
      <c r="F28" s="15">
        <v>6308</v>
      </c>
      <c r="G28" t="s">
        <v>1383</v>
      </c>
      <c r="H28" s="15">
        <f>+VLOOKUP(Comuna[[#This Row],[Código_Comuna]],Codigos_comunas[],3,0)</f>
        <v>451</v>
      </c>
      <c r="O28" s="15">
        <v>100102006</v>
      </c>
      <c r="P28" t="s">
        <v>11312</v>
      </c>
      <c r="S28" s="15"/>
    </row>
    <row r="29" spans="6:43" x14ac:dyDescent="0.3">
      <c r="F29" s="15">
        <v>6114</v>
      </c>
      <c r="G29" t="s">
        <v>1333</v>
      </c>
      <c r="H29" s="15">
        <f>+VLOOKUP(Comuna[[#This Row],[Código_Comuna]],Codigos_comunas[],3,0)</f>
        <v>434</v>
      </c>
      <c r="O29" s="15">
        <v>100102005</v>
      </c>
      <c r="P29" t="s">
        <v>2163</v>
      </c>
      <c r="S29" s="15"/>
    </row>
    <row r="30" spans="6:43" x14ac:dyDescent="0.3">
      <c r="F30" s="15">
        <v>6115</v>
      </c>
      <c r="G30" t="s">
        <v>1336</v>
      </c>
      <c r="H30" s="15">
        <f>+VLOOKUP(Comuna[[#This Row],[Código_Comuna]],Codigos_comunas[],3,0)</f>
        <v>435</v>
      </c>
      <c r="O30" s="15">
        <v>100103002</v>
      </c>
      <c r="P30" t="s">
        <v>26128</v>
      </c>
      <c r="S30" s="15"/>
    </row>
    <row r="31" spans="6:43" x14ac:dyDescent="0.3">
      <c r="F31" s="15">
        <v>6116</v>
      </c>
      <c r="G31" t="s">
        <v>1339</v>
      </c>
      <c r="H31" s="15">
        <f>+VLOOKUP(Comuna[[#This Row],[Código_Comuna]],Codigos_comunas[],3,0)</f>
        <v>436</v>
      </c>
      <c r="O31" s="15">
        <v>100101007</v>
      </c>
      <c r="P31" t="s">
        <v>11267</v>
      </c>
      <c r="S31" s="15"/>
    </row>
    <row r="32" spans="6:43" x14ac:dyDescent="0.3">
      <c r="F32" s="15">
        <v>6301</v>
      </c>
      <c r="G32" t="s">
        <v>1362</v>
      </c>
      <c r="H32" s="15">
        <f>+VLOOKUP(Comuna[[#This Row],[Código_Comuna]],Codigos_comunas[],3,0)</f>
        <v>444</v>
      </c>
      <c r="O32" s="15">
        <v>100103004</v>
      </c>
      <c r="P32" t="s">
        <v>26125</v>
      </c>
      <c r="S32" s="15"/>
    </row>
    <row r="33" spans="6:19" x14ac:dyDescent="0.3">
      <c r="F33" s="15">
        <v>6117</v>
      </c>
      <c r="G33" t="s">
        <v>1037</v>
      </c>
      <c r="H33" s="15">
        <f>+VLOOKUP(Comuna[[#This Row],[Código_Comuna]],Codigos_comunas[],3,0)</f>
        <v>437</v>
      </c>
      <c r="O33" s="15">
        <v>100101008</v>
      </c>
      <c r="P33" t="s">
        <v>26126</v>
      </c>
      <c r="S33" s="15"/>
    </row>
    <row r="34" spans="6:19" x14ac:dyDescent="0.3">
      <c r="F34" s="15">
        <v>6310</v>
      </c>
      <c r="G34" t="s">
        <v>1389</v>
      </c>
      <c r="H34" s="15">
        <f>+VLOOKUP(Comuna[[#This Row],[Código_Comuna]],Codigos_comunas[],3,0)</f>
        <v>453</v>
      </c>
      <c r="O34" s="15">
        <v>100103006</v>
      </c>
      <c r="P34" t="s">
        <v>26108</v>
      </c>
      <c r="S34" s="15"/>
    </row>
    <row r="35" spans="6:19" x14ac:dyDescent="0.3">
      <c r="F35" s="15">
        <v>7107</v>
      </c>
      <c r="G35" t="s">
        <v>1409</v>
      </c>
      <c r="H35" s="15">
        <f>+VLOOKUP(Comuna[[#This Row],[Código_Comuna]],Codigos_comunas[],3,0)</f>
        <v>460</v>
      </c>
      <c r="O35" s="15">
        <v>100107002</v>
      </c>
      <c r="P35" t="s">
        <v>26119</v>
      </c>
      <c r="S35" s="15"/>
    </row>
    <row r="36" spans="6:19" x14ac:dyDescent="0.3">
      <c r="F36" s="15">
        <v>7305</v>
      </c>
      <c r="G36" t="s">
        <v>1442</v>
      </c>
      <c r="H36" s="15">
        <f>+VLOOKUP(Comuna[[#This Row],[Código_Comuna]],Codigos_comunas[],3,0)</f>
        <v>471</v>
      </c>
      <c r="O36" s="15">
        <v>100102003</v>
      </c>
      <c r="P36" t="s">
        <v>26093</v>
      </c>
      <c r="S36" s="15"/>
    </row>
    <row r="37" spans="6:19" x14ac:dyDescent="0.3">
      <c r="F37" s="15">
        <v>7306</v>
      </c>
      <c r="G37" t="s">
        <v>1445</v>
      </c>
      <c r="H37" s="15">
        <f>+VLOOKUP(Comuna[[#This Row],[Código_Comuna]],Codigos_comunas[],3,0)</f>
        <v>472</v>
      </c>
      <c r="O37" s="15">
        <v>100102004</v>
      </c>
      <c r="P37" t="s">
        <v>26094</v>
      </c>
      <c r="S37" s="15"/>
    </row>
    <row r="38" spans="6:19" x14ac:dyDescent="0.3">
      <c r="F38" s="15">
        <v>7406</v>
      </c>
      <c r="G38" t="s">
        <v>1472</v>
      </c>
      <c r="H38" s="15">
        <f>+VLOOKUP(Comuna[[#This Row],[Código_Comuna]],Codigos_comunas[],3,0)</f>
        <v>481</v>
      </c>
      <c r="O38" s="15">
        <v>100106002</v>
      </c>
      <c r="P38" t="s">
        <v>26096</v>
      </c>
      <c r="S38" s="15"/>
    </row>
    <row r="39" spans="6:19" x14ac:dyDescent="0.3">
      <c r="F39" s="15">
        <v>7101</v>
      </c>
      <c r="G39" t="s">
        <v>1392</v>
      </c>
      <c r="H39" s="15">
        <f>+VLOOKUP(Comuna[[#This Row],[Código_Comuna]],Codigos_comunas[],3,0)</f>
        <v>454</v>
      </c>
      <c r="O39" s="15">
        <v>100104001</v>
      </c>
      <c r="P39" t="s">
        <v>26098</v>
      </c>
      <c r="S39" s="15"/>
    </row>
    <row r="40" spans="6:19" x14ac:dyDescent="0.3">
      <c r="F40" s="15">
        <v>8303</v>
      </c>
      <c r="G40" t="s">
        <v>1544</v>
      </c>
      <c r="H40" s="15">
        <f>+VLOOKUP(Comuna[[#This Row],[Código_Comuna]],Codigos_comunas[],3,0)</f>
        <v>505</v>
      </c>
      <c r="O40" s="15">
        <v>100102007</v>
      </c>
      <c r="P40" t="s">
        <v>11317</v>
      </c>
      <c r="S40" s="15"/>
    </row>
    <row r="41" spans="6:19" x14ac:dyDescent="0.3">
      <c r="F41" s="15">
        <v>8301</v>
      </c>
      <c r="G41" t="s">
        <v>1538</v>
      </c>
      <c r="H41" s="15">
        <f>+VLOOKUP(Comuna[[#This Row],[Código_Comuna]],Codigos_comunas[],3,0)</f>
        <v>503</v>
      </c>
      <c r="O41" s="15">
        <v>100101008</v>
      </c>
      <c r="P41" t="s">
        <v>26130</v>
      </c>
      <c r="S41" s="15"/>
    </row>
    <row r="42" spans="6:19" x14ac:dyDescent="0.3">
      <c r="F42" s="15">
        <v>9206</v>
      </c>
      <c r="G42" t="s">
        <v>1657</v>
      </c>
      <c r="H42" s="15">
        <f>+VLOOKUP(Comuna[[#This Row],[Código_Comuna]],Codigos_comunas[],3,0)</f>
        <v>543</v>
      </c>
      <c r="O42" s="15">
        <v>100103005</v>
      </c>
      <c r="P42" t="s">
        <v>26144</v>
      </c>
      <c r="S42" s="15"/>
    </row>
    <row r="43" spans="6:19" x14ac:dyDescent="0.3">
      <c r="F43" s="15">
        <v>10105</v>
      </c>
      <c r="G43" t="s">
        <v>1687</v>
      </c>
      <c r="H43" s="15">
        <f>+VLOOKUP(Comuna[[#This Row],[Código_Comuna]],Codigos_comunas[],3,0)</f>
        <v>553</v>
      </c>
      <c r="O43" s="15">
        <v>100105004</v>
      </c>
      <c r="P43" t="s">
        <v>26116</v>
      </c>
      <c r="S43" s="15"/>
    </row>
    <row r="44" spans="6:19" x14ac:dyDescent="0.3">
      <c r="F44" s="15">
        <v>14103</v>
      </c>
      <c r="G44" t="s">
        <v>1986</v>
      </c>
      <c r="H44" s="15">
        <f>+VLOOKUP(Comuna[[#This Row],[Código_Comuna]],Codigos_comunas[],3,0)</f>
        <v>654</v>
      </c>
      <c r="O44" s="15">
        <v>100105001</v>
      </c>
      <c r="P44" s="1" t="s">
        <v>26118</v>
      </c>
      <c r="S44" s="15"/>
    </row>
    <row r="45" spans="6:19" x14ac:dyDescent="0.3">
      <c r="F45" s="15">
        <v>16301</v>
      </c>
      <c r="G45" t="s">
        <v>2074</v>
      </c>
      <c r="H45" s="15">
        <f>+VLOOKUP(Comuna[[#This Row],[Código_Comuna]],Codigos_comunas[],3,0)</f>
        <v>684</v>
      </c>
      <c r="O45" s="15">
        <v>100105002</v>
      </c>
      <c r="P45" t="s">
        <v>26142</v>
      </c>
      <c r="S45" s="15"/>
    </row>
    <row r="46" spans="6:19" x14ac:dyDescent="0.3">
      <c r="F46" s="15">
        <v>1405</v>
      </c>
      <c r="G46" t="s">
        <v>1081</v>
      </c>
      <c r="H46" s="15">
        <f>+VLOOKUP(Comuna[[#This Row],[Código_Comuna]],Codigos_comunas[],3,0)</f>
        <v>349</v>
      </c>
      <c r="O46" s="15">
        <v>100105007</v>
      </c>
      <c r="P46" t="s">
        <v>28065</v>
      </c>
      <c r="S46" s="15"/>
    </row>
    <row r="47" spans="6:19" x14ac:dyDescent="0.3">
      <c r="F47" s="15">
        <v>4201</v>
      </c>
      <c r="G47" t="s">
        <v>1154</v>
      </c>
      <c r="H47" s="15">
        <f>+VLOOKUP(Comuna[[#This Row],[Código_Comuna]],Codigos_comunas[],3,0)</f>
        <v>374</v>
      </c>
      <c r="O47" s="15">
        <v>100107007</v>
      </c>
      <c r="P47" t="s">
        <v>26120</v>
      </c>
      <c r="S47" s="15"/>
    </row>
    <row r="48" spans="6:19" x14ac:dyDescent="0.3">
      <c r="F48" s="15">
        <v>7401</v>
      </c>
      <c r="G48" t="s">
        <v>1457</v>
      </c>
      <c r="H48" s="15">
        <f>+VLOOKUP(Comuna[[#This Row],[Código_Comuna]],Codigos_comunas[],3,0)</f>
        <v>476</v>
      </c>
      <c r="O48" s="15">
        <v>100107005</v>
      </c>
      <c r="P48" t="s">
        <v>11388</v>
      </c>
      <c r="S48" s="15"/>
    </row>
    <row r="49" spans="6:16" x14ac:dyDescent="0.3">
      <c r="F49" s="15">
        <v>7308</v>
      </c>
      <c r="G49" t="s">
        <v>1451</v>
      </c>
      <c r="H49" s="15">
        <f>+VLOOKUP(Comuna[[#This Row],[Código_Comuna]],Codigos_comunas[],3,0)</f>
        <v>474</v>
      </c>
      <c r="O49" s="15">
        <v>100107011</v>
      </c>
      <c r="P49" t="s">
        <v>11418</v>
      </c>
    </row>
    <row r="50" spans="6:16" x14ac:dyDescent="0.3">
      <c r="F50" s="15">
        <v>10303</v>
      </c>
      <c r="G50" t="s">
        <v>1738</v>
      </c>
      <c r="H50" s="15">
        <f>+VLOOKUP(Comuna[[#This Row],[Código_Comuna]],Codigos_comunas[],3,0)</f>
        <v>570</v>
      </c>
      <c r="O50" s="15">
        <v>100105005</v>
      </c>
      <c r="P50" t="s">
        <v>11378</v>
      </c>
    </row>
    <row r="51" spans="6:16" x14ac:dyDescent="0.3">
      <c r="F51" s="15">
        <v>14101</v>
      </c>
      <c r="G51" t="s">
        <v>1980</v>
      </c>
      <c r="H51" s="15">
        <f>+VLOOKUP(Comuna[[#This Row],[Código_Comuna]],Codigos_comunas[],3,0)</f>
        <v>652</v>
      </c>
      <c r="O51" s="15"/>
    </row>
    <row r="52" spans="6:16" x14ac:dyDescent="0.3">
      <c r="F52" s="15">
        <v>15101</v>
      </c>
      <c r="G52" t="s">
        <v>2014</v>
      </c>
      <c r="H52" s="15">
        <f>+VLOOKUP(Comuna[[#This Row],[Código_Comuna]],Codigos_comunas[],3,0)</f>
        <v>664</v>
      </c>
      <c r="O52" s="15"/>
    </row>
    <row r="53" spans="6:16" x14ac:dyDescent="0.3">
      <c r="F53" s="15">
        <v>3101</v>
      </c>
      <c r="G53" t="s">
        <v>1110</v>
      </c>
      <c r="H53" s="15">
        <f>+VLOOKUP(Comuna[[#This Row],[Código_Comuna]],Codigos_comunas[],3,0)</f>
        <v>359</v>
      </c>
      <c r="O53" s="15"/>
    </row>
    <row r="54" spans="6:16" x14ac:dyDescent="0.3">
      <c r="F54" s="15">
        <v>3304</v>
      </c>
      <c r="G54" t="s">
        <v>1134</v>
      </c>
      <c r="H54" s="15">
        <f>+VLOOKUP(Comuna[[#This Row],[Código_Comuna]],Codigos_comunas[],3,0)</f>
        <v>367</v>
      </c>
      <c r="O54" s="15"/>
    </row>
    <row r="55" spans="6:16" x14ac:dyDescent="0.3">
      <c r="F55" s="15">
        <v>4301</v>
      </c>
      <c r="G55" t="s">
        <v>1166</v>
      </c>
      <c r="H55" s="15">
        <f>+VLOOKUP(Comuna[[#This Row],[Código_Comuna]],Codigos_comunas[],3,0)</f>
        <v>378</v>
      </c>
      <c r="O55" s="15"/>
    </row>
    <row r="56" spans="6:16" x14ac:dyDescent="0.3">
      <c r="F56" s="15">
        <v>5706</v>
      </c>
      <c r="G56" t="s">
        <v>1279</v>
      </c>
      <c r="H56" s="15">
        <f>+VLOOKUP(Comuna[[#This Row],[Código_Comuna]],Codigos_comunas[],3,0)</f>
        <v>416</v>
      </c>
      <c r="O56" s="15"/>
    </row>
    <row r="57" spans="6:16" x14ac:dyDescent="0.3">
      <c r="F57" s="15">
        <v>3102</v>
      </c>
      <c r="G57" t="s">
        <v>1113</v>
      </c>
      <c r="H57" s="15">
        <f>+VLOOKUP(Comuna[[#This Row],[Código_Comuna]],Codigos_comunas[],3,0)</f>
        <v>360</v>
      </c>
      <c r="O57" s="15"/>
    </row>
    <row r="58" spans="6:16" x14ac:dyDescent="0.3">
      <c r="F58" s="15">
        <v>3301</v>
      </c>
      <c r="G58" t="s">
        <v>1125</v>
      </c>
      <c r="H58" s="15">
        <f>+VLOOKUP(Comuna[[#This Row],[Código_Comuna]],Codigos_comunas[],3,0)</f>
        <v>364</v>
      </c>
      <c r="O58" s="15"/>
    </row>
    <row r="59" spans="6:16" x14ac:dyDescent="0.3">
      <c r="F59" s="15">
        <v>4102</v>
      </c>
      <c r="G59" t="s">
        <v>773</v>
      </c>
      <c r="H59" s="15">
        <f>+VLOOKUP(Comuna[[#This Row],[Código_Comuna]],Codigos_comunas[],3,0)</f>
        <v>369</v>
      </c>
      <c r="O59" s="15"/>
    </row>
    <row r="60" spans="6:16" x14ac:dyDescent="0.3">
      <c r="F60" s="15">
        <v>4104</v>
      </c>
      <c r="G60" t="s">
        <v>1145</v>
      </c>
      <c r="H60" s="15">
        <f>+VLOOKUP(Comuna[[#This Row],[Código_Comuna]],Codigos_comunas[],3,0)</f>
        <v>371</v>
      </c>
      <c r="O60" s="15"/>
    </row>
    <row r="61" spans="6:16" x14ac:dyDescent="0.3">
      <c r="F61" s="15">
        <v>4203</v>
      </c>
      <c r="G61" t="s">
        <v>1160</v>
      </c>
      <c r="H61" s="15">
        <f>+VLOOKUP(Comuna[[#This Row],[Código_Comuna]],Codigos_comunas[],3,0)</f>
        <v>376</v>
      </c>
      <c r="O61" s="15"/>
    </row>
    <row r="62" spans="6:16" x14ac:dyDescent="0.3">
      <c r="F62" s="15">
        <v>6202</v>
      </c>
      <c r="G62" t="s">
        <v>1347</v>
      </c>
      <c r="H62" s="15">
        <f>+VLOOKUP(Comuna[[#This Row],[Código_Comuna]],Codigos_comunas[],3,0)</f>
        <v>439</v>
      </c>
      <c r="O62" s="15"/>
    </row>
    <row r="63" spans="6:16" x14ac:dyDescent="0.3">
      <c r="F63" s="15">
        <v>6107</v>
      </c>
      <c r="G63" t="s">
        <v>1312</v>
      </c>
      <c r="H63" s="15">
        <f>+VLOOKUP(Comuna[[#This Row],[Código_Comuna]],Codigos_comunas[],3,0)</f>
        <v>427</v>
      </c>
      <c r="O63" s="15"/>
    </row>
    <row r="64" spans="6:16" x14ac:dyDescent="0.3">
      <c r="F64" s="15">
        <v>6307</v>
      </c>
      <c r="G64" t="s">
        <v>1380</v>
      </c>
      <c r="H64" s="15">
        <f>+VLOOKUP(Comuna[[#This Row],[Código_Comuna]],Codigos_comunas[],3,0)</f>
        <v>450</v>
      </c>
      <c r="O64" s="15"/>
    </row>
    <row r="65" spans="6:15" x14ac:dyDescent="0.3">
      <c r="F65" s="15">
        <v>6309</v>
      </c>
      <c r="G65" t="s">
        <v>1386</v>
      </c>
      <c r="H65" s="15">
        <f>+VLOOKUP(Comuna[[#This Row],[Código_Comuna]],Codigos_comunas[],3,0)</f>
        <v>452</v>
      </c>
      <c r="O65" s="15"/>
    </row>
    <row r="66" spans="6:15" x14ac:dyDescent="0.3">
      <c r="F66" s="15">
        <v>7108</v>
      </c>
      <c r="G66" t="s">
        <v>1412</v>
      </c>
      <c r="H66" s="15">
        <f>+VLOOKUP(Comuna[[#This Row],[Código_Comuna]],Codigos_comunas[],3,0)</f>
        <v>461</v>
      </c>
      <c r="O66" s="15"/>
    </row>
    <row r="67" spans="6:15" x14ac:dyDescent="0.3">
      <c r="F67" s="15">
        <v>7307</v>
      </c>
      <c r="G67" t="s">
        <v>1448</v>
      </c>
      <c r="H67" s="15">
        <f>+VLOOKUP(Comuna[[#This Row],[Código_Comuna]],Codigos_comunas[],3,0)</f>
        <v>473</v>
      </c>
      <c r="O67" s="15"/>
    </row>
    <row r="68" spans="6:15" x14ac:dyDescent="0.3">
      <c r="F68" s="15">
        <v>7110</v>
      </c>
      <c r="G68" t="s">
        <v>1418</v>
      </c>
      <c r="H68" s="15">
        <f>+VLOOKUP(Comuna[[#This Row],[Código_Comuna]],Codigos_comunas[],3,0)</f>
        <v>463</v>
      </c>
      <c r="O68" s="15"/>
    </row>
    <row r="69" spans="6:15" x14ac:dyDescent="0.3">
      <c r="F69" s="15">
        <v>8109</v>
      </c>
      <c r="G69" t="s">
        <v>1505</v>
      </c>
      <c r="H69" s="15">
        <f>+VLOOKUP(Comuna[[#This Row],[Código_Comuna]],Codigos_comunas[],3,0)</f>
        <v>492</v>
      </c>
      <c r="O69" s="15"/>
    </row>
    <row r="70" spans="6:15" x14ac:dyDescent="0.3">
      <c r="F70" s="15">
        <v>16204</v>
      </c>
      <c r="G70" t="s">
        <v>2062</v>
      </c>
      <c r="H70" s="15">
        <f>+VLOOKUP(Comuna[[#This Row],[Código_Comuna]],Codigos_comunas[],3,0)</f>
        <v>680</v>
      </c>
      <c r="O70" s="15"/>
    </row>
    <row r="71" spans="6:15" x14ac:dyDescent="0.3">
      <c r="F71" s="15">
        <v>16206</v>
      </c>
      <c r="G71" t="s">
        <v>2068</v>
      </c>
      <c r="H71" s="15">
        <f>+VLOOKUP(Comuna[[#This Row],[Código_Comuna]],Codigos_comunas[],3,0)</f>
        <v>682</v>
      </c>
      <c r="O71" s="15"/>
    </row>
    <row r="72" spans="6:15" x14ac:dyDescent="0.3">
      <c r="F72" s="15">
        <v>5602</v>
      </c>
      <c r="G72" t="s">
        <v>1249</v>
      </c>
      <c r="H72" s="15">
        <f>+VLOOKUP(Comuna[[#This Row],[Código_Comuna]],Codigos_comunas[],3,0)</f>
        <v>406</v>
      </c>
      <c r="O72" s="15"/>
    </row>
    <row r="73" spans="6:15" x14ac:dyDescent="0.3">
      <c r="F73" s="15">
        <v>5401</v>
      </c>
      <c r="G73" t="s">
        <v>1216</v>
      </c>
      <c r="H73" s="15">
        <f>+VLOOKUP(Comuna[[#This Row],[Código_Comuna]],Codigos_comunas[],3,0)</f>
        <v>395</v>
      </c>
      <c r="O73" s="15"/>
    </row>
    <row r="74" spans="6:15" x14ac:dyDescent="0.3">
      <c r="F74" s="15">
        <v>5506</v>
      </c>
      <c r="G74" t="s">
        <v>1243</v>
      </c>
      <c r="H74" s="15">
        <f>+VLOOKUP(Comuna[[#This Row],[Código_Comuna]],Codigos_comunas[],3,0)</f>
        <v>404</v>
      </c>
      <c r="O74" s="15"/>
    </row>
    <row r="75" spans="6:15" x14ac:dyDescent="0.3">
      <c r="F75" s="15">
        <v>5705</v>
      </c>
      <c r="G75" t="s">
        <v>1276</v>
      </c>
      <c r="H75" s="15">
        <f>+VLOOKUP(Comuna[[#This Row],[Código_Comuna]],Codigos_comunas[],3,0)</f>
        <v>415</v>
      </c>
      <c r="O75" s="15"/>
    </row>
    <row r="76" spans="6:15" x14ac:dyDescent="0.3">
      <c r="F76" s="15">
        <v>5501</v>
      </c>
      <c r="G76" t="s">
        <v>1231</v>
      </c>
      <c r="H76" s="15">
        <f>+VLOOKUP(Comuna[[#This Row],[Código_Comuna]],Codigos_comunas[],3,0)</f>
        <v>400</v>
      </c>
      <c r="O76" s="15"/>
    </row>
    <row r="77" spans="6:15" x14ac:dyDescent="0.3">
      <c r="F77" s="15">
        <v>5601</v>
      </c>
      <c r="G77" t="s">
        <v>1246</v>
      </c>
      <c r="H77" s="15">
        <f>+VLOOKUP(Comuna[[#This Row],[Código_Comuna]],Codigos_comunas[],3,0)</f>
        <v>405</v>
      </c>
      <c r="O77" s="15"/>
    </row>
    <row r="78" spans="6:15" x14ac:dyDescent="0.3">
      <c r="F78" s="15">
        <v>5405</v>
      </c>
      <c r="G78" t="s">
        <v>1228</v>
      </c>
      <c r="H78" s="15">
        <f>+VLOOKUP(Comuna[[#This Row],[Código_Comuna]],Codigos_comunas[],3,0)</f>
        <v>399</v>
      </c>
      <c r="O78" s="15"/>
    </row>
    <row r="79" spans="6:15" x14ac:dyDescent="0.3">
      <c r="F79" s="15">
        <v>16103</v>
      </c>
      <c r="G79" t="s">
        <v>2032</v>
      </c>
      <c r="H79" s="15">
        <f>+VLOOKUP(Comuna[[#This Row],[Código_Comuna]],Codigos_comunas[],3,0)</f>
        <v>670</v>
      </c>
      <c r="O79" s="15"/>
    </row>
    <row r="80" spans="6:15" x14ac:dyDescent="0.3">
      <c r="F80" s="15">
        <v>9201</v>
      </c>
      <c r="G80" t="s">
        <v>1642</v>
      </c>
      <c r="H80" s="15">
        <f>+VLOOKUP(Comuna[[#This Row],[Código_Comuna]],Codigos_comunas[],3,0)</f>
        <v>538</v>
      </c>
      <c r="O80" s="15"/>
    </row>
    <row r="81" spans="6:15" x14ac:dyDescent="0.3">
      <c r="F81" s="15">
        <v>16106</v>
      </c>
      <c r="G81" t="s">
        <v>2041</v>
      </c>
      <c r="H81" s="15">
        <f>+VLOOKUP(Comuna[[#This Row],[Código_Comuna]],Codigos_comunas[],3,0)</f>
        <v>673</v>
      </c>
      <c r="O81" s="15"/>
    </row>
    <row r="82" spans="6:15" x14ac:dyDescent="0.3">
      <c r="F82" s="15">
        <v>7402</v>
      </c>
      <c r="G82" t="s">
        <v>1460</v>
      </c>
      <c r="H82" s="15">
        <f>+VLOOKUP(Comuna[[#This Row],[Código_Comuna]],Codigos_comunas[],3,0)</f>
        <v>477</v>
      </c>
      <c r="O82" s="15"/>
    </row>
    <row r="83" spans="6:15" x14ac:dyDescent="0.3">
      <c r="F83" s="15">
        <v>7301</v>
      </c>
      <c r="G83" t="s">
        <v>1430</v>
      </c>
      <c r="H83" s="15">
        <f>+VLOOKUP(Comuna[[#This Row],[Código_Comuna]],Codigos_comunas[],3,0)</f>
        <v>467</v>
      </c>
      <c r="O83" s="15"/>
    </row>
    <row r="84" spans="6:15" x14ac:dyDescent="0.3">
      <c r="F84" s="15">
        <v>7403</v>
      </c>
      <c r="G84" t="s">
        <v>1463</v>
      </c>
      <c r="H84" s="15">
        <f>+VLOOKUP(Comuna[[#This Row],[Código_Comuna]],Codigos_comunas[],3,0)</f>
        <v>478</v>
      </c>
      <c r="O84" s="15"/>
    </row>
    <row r="85" spans="6:15" x14ac:dyDescent="0.3">
      <c r="F85" s="15">
        <v>7405</v>
      </c>
      <c r="G85" t="s">
        <v>1469</v>
      </c>
      <c r="H85" s="15">
        <f>+VLOOKUP(Comuna[[#This Row],[Código_Comuna]],Codigos_comunas[],3,0)</f>
        <v>480</v>
      </c>
      <c r="O85" s="15"/>
    </row>
    <row r="86" spans="6:15" x14ac:dyDescent="0.3">
      <c r="F86" s="15">
        <v>7408</v>
      </c>
      <c r="G86" t="s">
        <v>1478</v>
      </c>
      <c r="H86" s="15">
        <f>+VLOOKUP(Comuna[[#This Row],[Código_Comuna]],Codigos_comunas[],3,0)</f>
        <v>483</v>
      </c>
      <c r="O86" s="15"/>
    </row>
    <row r="87" spans="6:15" x14ac:dyDescent="0.3">
      <c r="F87" s="15">
        <v>8204</v>
      </c>
      <c r="G87" t="s">
        <v>1526</v>
      </c>
      <c r="H87" s="15">
        <f>+VLOOKUP(Comuna[[#This Row],[Código_Comuna]],Codigos_comunas[],3,0)</f>
        <v>499</v>
      </c>
      <c r="O87" s="15"/>
    </row>
    <row r="88" spans="6:15" x14ac:dyDescent="0.3">
      <c r="F88" s="15">
        <v>9109</v>
      </c>
      <c r="G88" t="s">
        <v>1603</v>
      </c>
      <c r="H88" s="15">
        <f>+VLOOKUP(Comuna[[#This Row],[Código_Comuna]],Codigos_comunas[],3,0)</f>
        <v>525</v>
      </c>
      <c r="O88" s="15"/>
    </row>
    <row r="89" spans="6:15" x14ac:dyDescent="0.3">
      <c r="F89" s="15">
        <v>10106</v>
      </c>
      <c r="G89" t="s">
        <v>1690</v>
      </c>
      <c r="H89" s="15">
        <f>+VLOOKUP(Comuna[[#This Row],[Código_Comuna]],Codigos_comunas[],3,0)</f>
        <v>554</v>
      </c>
      <c r="O89" s="15"/>
    </row>
    <row r="90" spans="6:15" x14ac:dyDescent="0.3">
      <c r="F90" s="15">
        <v>10304</v>
      </c>
      <c r="G90" t="s">
        <v>1741</v>
      </c>
      <c r="H90" s="15">
        <f>+VLOOKUP(Comuna[[#This Row],[Código_Comuna]],Codigos_comunas[],3,0)</f>
        <v>571</v>
      </c>
      <c r="O90" s="15"/>
    </row>
    <row r="91" spans="6:15" x14ac:dyDescent="0.3">
      <c r="F91" s="15">
        <v>14201</v>
      </c>
      <c r="G91" t="s">
        <v>1025</v>
      </c>
      <c r="H91" s="15">
        <f>+VLOOKUP(Comuna[[#This Row],[Código_Comuna]],Codigos_comunas[],3,0)</f>
        <v>660</v>
      </c>
      <c r="O91" s="15"/>
    </row>
    <row r="92" spans="6:15" x14ac:dyDescent="0.3">
      <c r="F92" s="15">
        <v>16303</v>
      </c>
      <c r="G92" t="s">
        <v>2080</v>
      </c>
      <c r="H92" s="15">
        <f>+VLOOKUP(Comuna[[#This Row],[Código_Comuna]],Codigos_comunas[],3,0)</f>
        <v>686</v>
      </c>
      <c r="O92" s="15"/>
    </row>
    <row r="93" spans="6:15" x14ac:dyDescent="0.3">
      <c r="F93" s="15">
        <v>16108</v>
      </c>
      <c r="G93" t="s">
        <v>2047</v>
      </c>
      <c r="H93" s="15">
        <f>+VLOOKUP(Comuna[[#This Row],[Código_Comuna]],Codigos_comunas[],3,0)</f>
        <v>675</v>
      </c>
      <c r="O93" s="15"/>
    </row>
    <row r="94" spans="6:15" x14ac:dyDescent="0.3">
      <c r="F94" s="15">
        <v>4303</v>
      </c>
      <c r="G94" t="s">
        <v>1172</v>
      </c>
      <c r="H94" s="15">
        <f>+VLOOKUP(Comuna[[#This Row],[Código_Comuna]],Codigos_comunas[],3,0)</f>
        <v>380</v>
      </c>
      <c r="O94" s="15"/>
    </row>
    <row r="95" spans="6:15" x14ac:dyDescent="0.3">
      <c r="F95" s="15">
        <v>6104</v>
      </c>
      <c r="G95" t="s">
        <v>1303</v>
      </c>
      <c r="H95" s="15">
        <f>+VLOOKUP(Comuna[[#This Row],[Código_Comuna]],Codigos_comunas[],3,0)</f>
        <v>424</v>
      </c>
      <c r="O95" s="15"/>
    </row>
    <row r="96" spans="6:15" x14ac:dyDescent="0.3">
      <c r="F96" s="15">
        <v>6203</v>
      </c>
      <c r="G96" t="s">
        <v>1350</v>
      </c>
      <c r="H96" s="15">
        <f>+VLOOKUP(Comuna[[#This Row],[Código_Comuna]],Codigos_comunas[],3,0)</f>
        <v>440</v>
      </c>
      <c r="O96" s="15"/>
    </row>
    <row r="97" spans="6:8" x14ac:dyDescent="0.3">
      <c r="F97" s="15">
        <v>6108</v>
      </c>
      <c r="G97" t="s">
        <v>1315</v>
      </c>
      <c r="H97" s="15">
        <f>+VLOOKUP(Comuna[[#This Row],[Código_Comuna]],Codigos_comunas[],3,0)</f>
        <v>428</v>
      </c>
    </row>
    <row r="98" spans="6:8" x14ac:dyDescent="0.3">
      <c r="F98" s="15">
        <v>6111</v>
      </c>
      <c r="G98" t="s">
        <v>1324</v>
      </c>
      <c r="H98" s="15">
        <f>+VLOOKUP(Comuna[[#This Row],[Código_Comuna]],Codigos_comunas[],3,0)</f>
        <v>431</v>
      </c>
    </row>
    <row r="99" spans="6:8" x14ac:dyDescent="0.3">
      <c r="F99" s="15">
        <v>6101</v>
      </c>
      <c r="G99" t="s">
        <v>1294</v>
      </c>
      <c r="H99" s="15">
        <f>+VLOOKUP(Comuna[[#This Row],[Código_Comuna]],Codigos_comunas[],3,0)</f>
        <v>421</v>
      </c>
    </row>
    <row r="100" spans="6:8" x14ac:dyDescent="0.3">
      <c r="F100" s="15">
        <v>7302</v>
      </c>
      <c r="G100" t="s">
        <v>1433</v>
      </c>
      <c r="H100" s="15">
        <f>+VLOOKUP(Comuna[[#This Row],[Código_Comuna]],Codigos_comunas[],3,0)</f>
        <v>468</v>
      </c>
    </row>
    <row r="101" spans="6:8" x14ac:dyDescent="0.3">
      <c r="F101" s="15">
        <v>7105</v>
      </c>
      <c r="G101" t="s">
        <v>788</v>
      </c>
      <c r="H101" s="15">
        <f>+VLOOKUP(Comuna[[#This Row],[Código_Comuna]],Codigos_comunas[],3,0)</f>
        <v>458</v>
      </c>
    </row>
    <row r="102" spans="6:8" x14ac:dyDescent="0.3">
      <c r="F102" s="15">
        <v>7109</v>
      </c>
      <c r="G102" t="s">
        <v>1415</v>
      </c>
      <c r="H102" s="15">
        <f>+VLOOKUP(Comuna[[#This Row],[Código_Comuna]],Codigos_comunas[],3,0)</f>
        <v>462</v>
      </c>
    </row>
    <row r="103" spans="6:8" x14ac:dyDescent="0.3">
      <c r="F103" s="15">
        <v>7407</v>
      </c>
      <c r="G103" t="s">
        <v>1475</v>
      </c>
      <c r="H103" s="15">
        <f>+VLOOKUP(Comuna[[#This Row],[Código_Comuna]],Codigos_comunas[],3,0)</f>
        <v>482</v>
      </c>
    </row>
    <row r="104" spans="6:8" x14ac:dyDescent="0.3">
      <c r="F104" s="15">
        <v>8305</v>
      </c>
      <c r="G104" t="s">
        <v>1550</v>
      </c>
      <c r="H104" s="15">
        <f>+VLOOKUP(Comuna[[#This Row],[Código_Comuna]],Codigos_comunas[],3,0)</f>
        <v>507</v>
      </c>
    </row>
    <row r="105" spans="6:8" x14ac:dyDescent="0.3">
      <c r="F105" s="15">
        <v>8308</v>
      </c>
      <c r="G105" t="s">
        <v>1559</v>
      </c>
      <c r="H105" s="15">
        <f>+VLOOKUP(Comuna[[#This Row],[Código_Comuna]],Codigos_comunas[],3,0)</f>
        <v>510</v>
      </c>
    </row>
    <row r="106" spans="6:8" x14ac:dyDescent="0.3">
      <c r="F106" s="15">
        <v>9202</v>
      </c>
      <c r="G106" t="s">
        <v>1645</v>
      </c>
      <c r="H106" s="15">
        <f>+VLOOKUP(Comuna[[#This Row],[Código_Comuna]],Codigos_comunas[],3,0)</f>
        <v>539</v>
      </c>
    </row>
    <row r="107" spans="6:8" x14ac:dyDescent="0.3">
      <c r="F107" s="15">
        <v>9103</v>
      </c>
      <c r="G107" t="s">
        <v>1585</v>
      </c>
      <c r="H107" s="15">
        <f>+VLOOKUP(Comuna[[#This Row],[Código_Comuna]],Codigos_comunas[],3,0)</f>
        <v>519</v>
      </c>
    </row>
    <row r="108" spans="6:8" x14ac:dyDescent="0.3">
      <c r="F108" s="15">
        <v>9204</v>
      </c>
      <c r="G108" t="s">
        <v>1651</v>
      </c>
      <c r="H108" s="15">
        <f>+VLOOKUP(Comuna[[#This Row],[Código_Comuna]],Codigos_comunas[],3,0)</f>
        <v>541</v>
      </c>
    </row>
    <row r="109" spans="6:8" x14ac:dyDescent="0.3">
      <c r="F109" s="15">
        <v>9105</v>
      </c>
      <c r="G109" t="s">
        <v>1591</v>
      </c>
      <c r="H109" s="15">
        <f>+VLOOKUP(Comuna[[#This Row],[Código_Comuna]],Codigos_comunas[],3,0)</f>
        <v>521</v>
      </c>
    </row>
    <row r="110" spans="6:8" x14ac:dyDescent="0.3">
      <c r="F110" s="15">
        <v>9106</v>
      </c>
      <c r="G110" t="s">
        <v>1594</v>
      </c>
      <c r="H110" s="15">
        <f>+VLOOKUP(Comuna[[#This Row],[Código_Comuna]],Codigos_comunas[],3,0)</f>
        <v>522</v>
      </c>
    </row>
    <row r="111" spans="6:8" x14ac:dyDescent="0.3">
      <c r="F111" s="15">
        <v>9107</v>
      </c>
      <c r="G111" t="s">
        <v>1597</v>
      </c>
      <c r="H111" s="15">
        <f>+VLOOKUP(Comuna[[#This Row],[Código_Comuna]],Codigos_comunas[],3,0)</f>
        <v>523</v>
      </c>
    </row>
    <row r="112" spans="6:8" x14ac:dyDescent="0.3">
      <c r="F112" s="15">
        <v>9113</v>
      </c>
      <c r="G112" t="s">
        <v>1615</v>
      </c>
      <c r="H112" s="15">
        <f>+VLOOKUP(Comuna[[#This Row],[Código_Comuna]],Codigos_comunas[],3,0)</f>
        <v>529</v>
      </c>
    </row>
    <row r="113" spans="6:8" x14ac:dyDescent="0.3">
      <c r="F113" s="15">
        <v>9114</v>
      </c>
      <c r="G113" t="s">
        <v>1618</v>
      </c>
      <c r="H113" s="15">
        <f>+VLOOKUP(Comuna[[#This Row],[Código_Comuna]],Codigos_comunas[],3,0)</f>
        <v>530</v>
      </c>
    </row>
    <row r="114" spans="6:8" x14ac:dyDescent="0.3">
      <c r="F114" s="15">
        <v>9209</v>
      </c>
      <c r="G114" t="s">
        <v>1666</v>
      </c>
      <c r="H114" s="15">
        <f>+VLOOKUP(Comuna[[#This Row],[Código_Comuna]],Codigos_comunas[],3,0)</f>
        <v>546</v>
      </c>
    </row>
    <row r="115" spans="6:8" x14ac:dyDescent="0.3">
      <c r="F115" s="15">
        <v>9117</v>
      </c>
      <c r="G115" t="s">
        <v>1627</v>
      </c>
      <c r="H115" s="15">
        <f>+VLOOKUP(Comuna[[#This Row],[Código_Comuna]],Codigos_comunas[],3,0)</f>
        <v>533</v>
      </c>
    </row>
    <row r="116" spans="6:8" x14ac:dyDescent="0.3">
      <c r="F116" s="15">
        <v>9211</v>
      </c>
      <c r="G116" t="s">
        <v>1672</v>
      </c>
      <c r="H116" s="15">
        <f>+VLOOKUP(Comuna[[#This Row],[Código_Comuna]],Codigos_comunas[],3,0)</f>
        <v>548</v>
      </c>
    </row>
    <row r="117" spans="6:8" x14ac:dyDescent="0.3">
      <c r="F117" s="15">
        <v>9119</v>
      </c>
      <c r="G117" t="s">
        <v>1633</v>
      </c>
      <c r="H117" s="15">
        <f>+VLOOKUP(Comuna[[#This Row],[Código_Comuna]],Codigos_comunas[],3,0)</f>
        <v>535</v>
      </c>
    </row>
    <row r="118" spans="6:8" x14ac:dyDescent="0.3">
      <c r="F118" s="15">
        <v>10107</v>
      </c>
      <c r="G118" t="s">
        <v>1693</v>
      </c>
      <c r="H118" s="15">
        <f>+VLOOKUP(Comuna[[#This Row],[Código_Comuna]],Codigos_comunas[],3,0)</f>
        <v>555</v>
      </c>
    </row>
    <row r="119" spans="6:8" x14ac:dyDescent="0.3">
      <c r="F119" s="15">
        <v>10305</v>
      </c>
      <c r="G119" t="s">
        <v>1744</v>
      </c>
      <c r="H119" s="15">
        <f>+VLOOKUP(Comuna[[#This Row],[Código_Comuna]],Codigos_comunas[],3,0)</f>
        <v>572</v>
      </c>
    </row>
    <row r="120" spans="6:8" x14ac:dyDescent="0.3">
      <c r="F120" s="15">
        <v>16102</v>
      </c>
      <c r="G120" t="s">
        <v>2029</v>
      </c>
      <c r="H120" s="15">
        <f>+VLOOKUP(Comuna[[#This Row],[Código_Comuna]],Codigos_comunas[],3,0)</f>
        <v>669</v>
      </c>
    </row>
    <row r="121" spans="6:8" x14ac:dyDescent="0.3">
      <c r="F121" s="15">
        <v>16302</v>
      </c>
      <c r="G121" t="s">
        <v>2077</v>
      </c>
      <c r="H121" s="15">
        <f>+VLOOKUP(Comuna[[#This Row],[Código_Comuna]],Codigos_comunas[],3,0)</f>
        <v>685</v>
      </c>
    </row>
    <row r="122" spans="6:8" x14ac:dyDescent="0.3">
      <c r="F122" s="15">
        <v>16104</v>
      </c>
      <c r="G122" t="s">
        <v>2035</v>
      </c>
      <c r="H122" s="15">
        <f>+VLOOKUP(Comuna[[#This Row],[Código_Comuna]],Codigos_comunas[],3,0)</f>
        <v>671</v>
      </c>
    </row>
    <row r="123" spans="6:8" x14ac:dyDescent="0.3">
      <c r="F123" s="15">
        <v>16107</v>
      </c>
      <c r="G123" t="s">
        <v>2044</v>
      </c>
      <c r="H123" s="15">
        <f>+VLOOKUP(Comuna[[#This Row],[Código_Comuna]],Codigos_comunas[],3,0)</f>
        <v>674</v>
      </c>
    </row>
    <row r="124" spans="6:8" x14ac:dyDescent="0.3">
      <c r="F124" s="15">
        <v>16109</v>
      </c>
      <c r="G124" t="s">
        <v>2050</v>
      </c>
      <c r="H124" s="15">
        <f>+VLOOKUP(Comuna[[#This Row],[Código_Comuna]],Codigos_comunas[],3,0)</f>
        <v>676</v>
      </c>
    </row>
    <row r="125" spans="6:8" x14ac:dyDescent="0.3">
      <c r="F125" s="15">
        <v>14106</v>
      </c>
      <c r="G125" t="s">
        <v>1994</v>
      </c>
      <c r="H125" s="15">
        <f>+VLOOKUP(Comuna[[#This Row],[Código_Comuna]],Codigos_comunas[],3,0)</f>
        <v>657</v>
      </c>
    </row>
    <row r="126" spans="6:8" x14ac:dyDescent="0.3">
      <c r="F126" s="15">
        <v>5402</v>
      </c>
      <c r="G126" t="s">
        <v>1219</v>
      </c>
      <c r="H126" s="15">
        <f>+VLOOKUP(Comuna[[#This Row],[Código_Comuna]],Codigos_comunas[],3,0)</f>
        <v>396</v>
      </c>
    </row>
    <row r="127" spans="6:8" x14ac:dyDescent="0.3">
      <c r="F127" s="15">
        <v>5302</v>
      </c>
      <c r="G127" t="s">
        <v>1207</v>
      </c>
      <c r="H127" s="15">
        <f>+VLOOKUP(Comuna[[#This Row],[Código_Comuna]],Codigos_comunas[],3,0)</f>
        <v>392</v>
      </c>
    </row>
    <row r="128" spans="6:8" x14ac:dyDescent="0.3">
      <c r="F128" s="15">
        <v>5102</v>
      </c>
      <c r="G128" t="s">
        <v>1183</v>
      </c>
      <c r="H128" s="15">
        <f>+VLOOKUP(Comuna[[#This Row],[Código_Comuna]],Codigos_comunas[],3,0)</f>
        <v>384</v>
      </c>
    </row>
    <row r="129" spans="6:8" x14ac:dyDescent="0.3">
      <c r="F129" s="15">
        <v>5702</v>
      </c>
      <c r="G129" t="s">
        <v>1267</v>
      </c>
      <c r="H129" s="15">
        <f>+VLOOKUP(Comuna[[#This Row],[Código_Comuna]],Codigos_comunas[],3,0)</f>
        <v>412</v>
      </c>
    </row>
    <row r="130" spans="6:8" x14ac:dyDescent="0.3">
      <c r="F130" s="15">
        <v>5802</v>
      </c>
      <c r="G130" t="s">
        <v>1285</v>
      </c>
      <c r="H130" s="15">
        <f>+VLOOKUP(Comuna[[#This Row],[Código_Comuna]],Codigos_comunas[],3,0)</f>
        <v>418</v>
      </c>
    </row>
    <row r="131" spans="6:8" x14ac:dyDescent="0.3">
      <c r="F131" s="15">
        <v>5703</v>
      </c>
      <c r="G131" t="s">
        <v>1270</v>
      </c>
      <c r="H131" s="15">
        <f>+VLOOKUP(Comuna[[#This Row],[Código_Comuna]],Codigos_comunas[],3,0)</f>
        <v>413</v>
      </c>
    </row>
    <row r="132" spans="6:8" x14ac:dyDescent="0.3">
      <c r="F132" s="15">
        <v>5301</v>
      </c>
      <c r="G132" t="s">
        <v>1204</v>
      </c>
      <c r="H132" s="15">
        <f>+VLOOKUP(Comuna[[#This Row],[Código_Comuna]],Codigos_comunas[],3,0)</f>
        <v>391</v>
      </c>
    </row>
    <row r="133" spans="6:8" x14ac:dyDescent="0.3">
      <c r="F133" s="15">
        <v>5704</v>
      </c>
      <c r="G133" t="s">
        <v>1273</v>
      </c>
      <c r="H133" s="15">
        <f>+VLOOKUP(Comuna[[#This Row],[Código_Comuna]],Codigos_comunas[],3,0)</f>
        <v>414</v>
      </c>
    </row>
    <row r="134" spans="6:8" x14ac:dyDescent="0.3">
      <c r="F134" s="15">
        <v>5404</v>
      </c>
      <c r="G134" t="s">
        <v>1225</v>
      </c>
      <c r="H134" s="15">
        <f>+VLOOKUP(Comuna[[#This Row],[Código_Comuna]],Codigos_comunas[],3,0)</f>
        <v>398</v>
      </c>
    </row>
    <row r="135" spans="6:8" x14ac:dyDescent="0.3">
      <c r="F135" s="15">
        <v>5801</v>
      </c>
      <c r="G135" t="s">
        <v>1282</v>
      </c>
      <c r="H135" s="15">
        <f>+VLOOKUP(Comuna[[#This Row],[Código_Comuna]],Codigos_comunas[],3,0)</f>
        <v>417</v>
      </c>
    </row>
    <row r="136" spans="6:8" x14ac:dyDescent="0.3">
      <c r="F136" s="15">
        <v>5303</v>
      </c>
      <c r="G136" t="s">
        <v>1210</v>
      </c>
      <c r="H136" s="15">
        <f>+VLOOKUP(Comuna[[#This Row],[Código_Comuna]],Codigos_comunas[],3,0)</f>
        <v>393</v>
      </c>
    </row>
    <row r="137" spans="6:8" x14ac:dyDescent="0.3">
      <c r="F137" s="15">
        <v>5304</v>
      </c>
      <c r="G137" t="s">
        <v>1213</v>
      </c>
      <c r="H137" s="15">
        <f>+VLOOKUP(Comuna[[#This Row],[Código_Comuna]],Codigos_comunas[],3,0)</f>
        <v>394</v>
      </c>
    </row>
    <row r="138" spans="6:8" x14ac:dyDescent="0.3">
      <c r="F138" s="15">
        <v>5701</v>
      </c>
      <c r="G138" t="s">
        <v>1264</v>
      </c>
      <c r="H138" s="15">
        <f>+VLOOKUP(Comuna[[#This Row],[Código_Comuna]],Codigos_comunas[],3,0)</f>
        <v>411</v>
      </c>
    </row>
    <row r="139" spans="6:8" x14ac:dyDescent="0.3">
      <c r="F139" s="15">
        <v>5606</v>
      </c>
      <c r="G139" t="s">
        <v>1261</v>
      </c>
      <c r="H139" s="15">
        <f>+VLOOKUP(Comuna[[#This Row],[Código_Comuna]],Codigos_comunas[],3,0)</f>
        <v>410</v>
      </c>
    </row>
    <row r="140" spans="6:8" x14ac:dyDescent="0.3">
      <c r="F140" s="15">
        <v>13402</v>
      </c>
      <c r="G140" t="s">
        <v>1941</v>
      </c>
      <c r="H140" s="15">
        <f>+VLOOKUP(Comuna[[#This Row],[Código_Comuna]],Codigos_comunas[],3,0)</f>
        <v>639</v>
      </c>
    </row>
    <row r="141" spans="6:8" x14ac:dyDescent="0.3">
      <c r="F141" s="15">
        <v>13403</v>
      </c>
      <c r="G141" t="s">
        <v>26166</v>
      </c>
      <c r="H141" s="15">
        <f>+VLOOKUP(Comuna[[#This Row],[Código_Comuna]],Codigos_comunas[],3,0)</f>
        <v>640</v>
      </c>
    </row>
    <row r="142" spans="6:8" x14ac:dyDescent="0.3">
      <c r="F142" s="15">
        <v>13301</v>
      </c>
      <c r="G142" t="s">
        <v>1929</v>
      </c>
      <c r="H142" s="15">
        <f>+VLOOKUP(Comuna[[#This Row],[Código_Comuna]],Codigos_comunas[],3,0)</f>
        <v>635</v>
      </c>
    </row>
    <row r="143" spans="6:8" x14ac:dyDescent="0.3">
      <c r="F143" s="15">
        <v>13503</v>
      </c>
      <c r="G143" t="s">
        <v>1956</v>
      </c>
      <c r="H143" s="15">
        <f>+VLOOKUP(Comuna[[#This Row],[Código_Comuna]],Codigos_comunas[],3,0)</f>
        <v>644</v>
      </c>
    </row>
    <row r="144" spans="6:8" x14ac:dyDescent="0.3">
      <c r="F144" s="15">
        <v>13602</v>
      </c>
      <c r="G144" t="s">
        <v>1968</v>
      </c>
      <c r="H144" s="15">
        <f>+VLOOKUP(Comuna[[#This Row],[Código_Comuna]],Codigos_comunas[],3,0)</f>
        <v>648</v>
      </c>
    </row>
    <row r="145" spans="6:8" x14ac:dyDescent="0.3">
      <c r="F145" s="15">
        <v>13603</v>
      </c>
      <c r="G145" t="s">
        <v>1971</v>
      </c>
      <c r="H145" s="15">
        <f>+VLOOKUP(Comuna[[#This Row],[Código_Comuna]],Codigos_comunas[],3,0)</f>
        <v>649</v>
      </c>
    </row>
    <row r="146" spans="6:8" x14ac:dyDescent="0.3">
      <c r="F146" s="15">
        <v>13302</v>
      </c>
      <c r="G146" t="s">
        <v>1932</v>
      </c>
      <c r="H146" s="15">
        <f>+VLOOKUP(Comuna[[#This Row],[Código_Comuna]],Codigos_comunas[],3,0)</f>
        <v>636</v>
      </c>
    </row>
    <row r="147" spans="6:8" x14ac:dyDescent="0.3">
      <c r="F147" s="15">
        <v>13119</v>
      </c>
      <c r="G147" t="s">
        <v>1879</v>
      </c>
      <c r="H147" s="15">
        <f>+VLOOKUP(Comuna[[#This Row],[Código_Comuna]],Codigos_comunas[],3,0)</f>
        <v>618</v>
      </c>
    </row>
    <row r="148" spans="6:8" x14ac:dyDescent="0.3">
      <c r="F148" s="15">
        <v>13504</v>
      </c>
      <c r="G148" t="s">
        <v>1959</v>
      </c>
      <c r="H148" s="15">
        <f>+VLOOKUP(Comuna[[#This Row],[Código_Comuna]],Codigos_comunas[],3,0)</f>
        <v>645</v>
      </c>
    </row>
    <row r="149" spans="6:8" x14ac:dyDescent="0.3">
      <c r="F149" s="15">
        <v>13501</v>
      </c>
      <c r="G149" t="s">
        <v>1950</v>
      </c>
      <c r="H149" s="15">
        <f>+VLOOKUP(Comuna[[#This Row],[Código_Comuna]],Codigos_comunas[],3,0)</f>
        <v>642</v>
      </c>
    </row>
    <row r="150" spans="6:8" x14ac:dyDescent="0.3">
      <c r="F150" s="15">
        <v>13604</v>
      </c>
      <c r="G150" t="s">
        <v>1974</v>
      </c>
      <c r="H150" s="15">
        <f>+VLOOKUP(Comuna[[#This Row],[Código_Comuna]],Codigos_comunas[],3,0)</f>
        <v>650</v>
      </c>
    </row>
    <row r="151" spans="6:8" x14ac:dyDescent="0.3">
      <c r="F151" s="15">
        <v>13404</v>
      </c>
      <c r="G151" t="s">
        <v>1947</v>
      </c>
      <c r="H151" s="15">
        <f>+VLOOKUP(Comuna[[#This Row],[Código_Comuna]],Codigos_comunas[],3,0)</f>
        <v>641</v>
      </c>
    </row>
    <row r="152" spans="6:8" x14ac:dyDescent="0.3">
      <c r="F152" s="15">
        <v>13605</v>
      </c>
      <c r="G152" t="s">
        <v>1977</v>
      </c>
      <c r="H152" s="15">
        <f>+VLOOKUP(Comuna[[#This Row],[Código_Comuna]],Codigos_comunas[],3,0)</f>
        <v>651</v>
      </c>
    </row>
    <row r="153" spans="6:8" x14ac:dyDescent="0.3">
      <c r="F153" s="15">
        <v>13202</v>
      </c>
      <c r="G153" t="s">
        <v>1923</v>
      </c>
      <c r="H153" s="15">
        <f>+VLOOKUP(Comuna[[#This Row],[Código_Comuna]],Codigos_comunas[],3,0)</f>
        <v>633</v>
      </c>
    </row>
    <row r="154" spans="6:8" x14ac:dyDescent="0.3">
      <c r="F154" s="15">
        <v>13124</v>
      </c>
      <c r="G154" t="s">
        <v>1894</v>
      </c>
      <c r="H154" s="15">
        <f>+VLOOKUP(Comuna[[#This Row],[Código_Comuna]],Codigos_comunas[],3,0)</f>
        <v>623</v>
      </c>
    </row>
    <row r="155" spans="6:8" x14ac:dyDescent="0.3">
      <c r="F155" s="15">
        <v>13401</v>
      </c>
      <c r="G155" t="s">
        <v>1938</v>
      </c>
      <c r="H155" s="15">
        <f>+VLOOKUP(Comuna[[#This Row],[Código_Comuna]],Codigos_comunas[],3,0)</f>
        <v>638</v>
      </c>
    </row>
    <row r="156" spans="6:8" x14ac:dyDescent="0.3">
      <c r="F156" s="15">
        <v>13203</v>
      </c>
      <c r="G156" t="s">
        <v>1926</v>
      </c>
      <c r="H156" s="15">
        <f>+VLOOKUP(Comuna[[#This Row],[Código_Comuna]],Codigos_comunas[],3,0)</f>
        <v>634</v>
      </c>
    </row>
    <row r="157" spans="6:8" x14ac:dyDescent="0.3">
      <c r="F157" s="15">
        <v>13505</v>
      </c>
      <c r="G157" t="s">
        <v>1962</v>
      </c>
      <c r="H157" s="15">
        <f>+VLOOKUP(Comuna[[#This Row],[Código_Comuna]],Codigos_comunas[],3,0)</f>
        <v>646</v>
      </c>
    </row>
    <row r="158" spans="6:8" x14ac:dyDescent="0.3">
      <c r="F158" s="15">
        <v>13601</v>
      </c>
      <c r="G158" t="s">
        <v>1965</v>
      </c>
      <c r="H158" s="15">
        <f>+VLOOKUP(Comuna[[#This Row],[Código_Comuna]],Codigos_comunas[],3,0)</f>
        <v>647</v>
      </c>
    </row>
    <row r="159" spans="6:8" x14ac:dyDescent="0.3">
      <c r="F159" s="15">
        <v>13303</v>
      </c>
      <c r="G159" t="s">
        <v>1935</v>
      </c>
      <c r="H159" s="15">
        <f>+VLOOKUP(Comuna[[#This Row],[Código_Comuna]],Codigos_comunas[],3,0)</f>
        <v>637</v>
      </c>
    </row>
    <row r="160" spans="6:8" x14ac:dyDescent="0.3">
      <c r="F160" s="15"/>
      <c r="H160" s="15"/>
    </row>
    <row r="161" spans="6:8" x14ac:dyDescent="0.3">
      <c r="F161" s="15"/>
      <c r="H161" s="15"/>
    </row>
    <row r="162" spans="6:8" x14ac:dyDescent="0.3">
      <c r="F162" s="15"/>
      <c r="H162" s="15"/>
    </row>
    <row r="163" spans="6:8" x14ac:dyDescent="0.3">
      <c r="F163" s="15"/>
      <c r="H163" s="15"/>
    </row>
    <row r="164" spans="6:8" x14ac:dyDescent="0.3">
      <c r="F164" s="15"/>
      <c r="H164" s="15"/>
    </row>
    <row r="165" spans="6:8" x14ac:dyDescent="0.3">
      <c r="F165" s="15"/>
      <c r="H165" s="15"/>
    </row>
    <row r="166" spans="6:8" x14ac:dyDescent="0.3">
      <c r="F166" s="15"/>
      <c r="H166" s="15"/>
    </row>
    <row r="167" spans="6:8" x14ac:dyDescent="0.3">
      <c r="F167" s="15"/>
      <c r="H167" s="15"/>
    </row>
    <row r="168" spans="6:8" x14ac:dyDescent="0.3">
      <c r="F168" s="15"/>
      <c r="H168" s="15"/>
    </row>
    <row r="169" spans="6:8" x14ac:dyDescent="0.3">
      <c r="F169" s="15"/>
      <c r="H169" s="15"/>
    </row>
    <row r="170" spans="6:8" x14ac:dyDescent="0.3">
      <c r="F170" s="15"/>
      <c r="H170" s="15"/>
    </row>
    <row r="171" spans="6:8" x14ac:dyDescent="0.3">
      <c r="F171" s="15"/>
      <c r="H171" s="15"/>
    </row>
    <row r="172" spans="6:8" x14ac:dyDescent="0.3">
      <c r="F172" s="15"/>
      <c r="H172" s="15"/>
    </row>
    <row r="173" spans="6:8" x14ac:dyDescent="0.3">
      <c r="F173" s="15"/>
      <c r="H173" s="15"/>
    </row>
    <row r="174" spans="6:8" x14ac:dyDescent="0.3">
      <c r="F174" s="15"/>
      <c r="H174" s="15"/>
    </row>
    <row r="175" spans="6:8" x14ac:dyDescent="0.3">
      <c r="F175" s="15"/>
      <c r="H175" s="15"/>
    </row>
    <row r="176" spans="6:8" x14ac:dyDescent="0.3">
      <c r="F176" s="15"/>
      <c r="H176" s="15"/>
    </row>
    <row r="177" spans="6:8" x14ac:dyDescent="0.3">
      <c r="F177" s="15"/>
      <c r="H177" s="15"/>
    </row>
    <row r="178" spans="6:8" x14ac:dyDescent="0.3">
      <c r="F178" s="15"/>
      <c r="H178" s="15"/>
    </row>
    <row r="179" spans="6:8" x14ac:dyDescent="0.3">
      <c r="F179" s="15"/>
      <c r="H179" s="15"/>
    </row>
    <row r="180" spans="6:8" x14ac:dyDescent="0.3">
      <c r="F180" s="15"/>
      <c r="H180" s="15"/>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98FA-764A-4CAE-80F7-2384E6FCF9C5}">
  <sheetPr>
    <tabColor rgb="FF0070C0"/>
  </sheetPr>
  <dimension ref="A2:B158"/>
  <sheetViews>
    <sheetView topLeftCell="A124" workbookViewId="0">
      <selection activeCell="A2" sqref="A2:B158"/>
    </sheetView>
  </sheetViews>
  <sheetFormatPr baseColWidth="10" defaultRowHeight="14.4" x14ac:dyDescent="0.3"/>
  <cols>
    <col min="2" max="2" width="23.77734375" bestFit="1" customWidth="1"/>
  </cols>
  <sheetData>
    <row r="2" spans="1:2" x14ac:dyDescent="0.3">
      <c r="A2">
        <v>3303</v>
      </c>
      <c r="B2" t="s">
        <v>1131</v>
      </c>
    </row>
    <row r="3" spans="1:2" x14ac:dyDescent="0.3">
      <c r="A3">
        <v>4202</v>
      </c>
      <c r="B3" t="s">
        <v>1157</v>
      </c>
    </row>
    <row r="4" spans="1:2" x14ac:dyDescent="0.3">
      <c r="A4">
        <v>4101</v>
      </c>
      <c r="B4" t="s">
        <v>1137</v>
      </c>
    </row>
    <row r="5" spans="1:2" x14ac:dyDescent="0.3">
      <c r="A5">
        <v>4106</v>
      </c>
      <c r="B5" t="s">
        <v>1151</v>
      </c>
    </row>
    <row r="6" spans="1:2" x14ac:dyDescent="0.3">
      <c r="A6">
        <v>6109</v>
      </c>
      <c r="B6" t="s">
        <v>1318</v>
      </c>
    </row>
    <row r="7" spans="1:2" x14ac:dyDescent="0.3">
      <c r="A7">
        <v>7303</v>
      </c>
      <c r="B7" t="s">
        <v>1436</v>
      </c>
    </row>
    <row r="8" spans="1:2" x14ac:dyDescent="0.3">
      <c r="A8">
        <v>7304</v>
      </c>
      <c r="B8" t="s">
        <v>1439</v>
      </c>
    </row>
    <row r="9" spans="1:2" x14ac:dyDescent="0.3">
      <c r="A9">
        <v>7309</v>
      </c>
      <c r="B9" t="s">
        <v>1454</v>
      </c>
    </row>
    <row r="10" spans="1:2" x14ac:dyDescent="0.3">
      <c r="A10">
        <v>9120</v>
      </c>
      <c r="B10" t="s">
        <v>1636</v>
      </c>
    </row>
    <row r="11" spans="1:2" x14ac:dyDescent="0.3">
      <c r="A11">
        <v>11401</v>
      </c>
      <c r="B11" t="s">
        <v>1789</v>
      </c>
    </row>
    <row r="12" spans="1:2" x14ac:dyDescent="0.3">
      <c r="A12">
        <v>16101</v>
      </c>
      <c r="B12" t="s">
        <v>2026</v>
      </c>
    </row>
    <row r="13" spans="1:2" x14ac:dyDescent="0.3">
      <c r="A13">
        <v>16202</v>
      </c>
      <c r="B13" t="s">
        <v>2056</v>
      </c>
    </row>
    <row r="14" spans="1:2" x14ac:dyDescent="0.3">
      <c r="A14">
        <v>5503</v>
      </c>
      <c r="B14" t="s">
        <v>1237</v>
      </c>
    </row>
    <row r="15" spans="1:2" x14ac:dyDescent="0.3">
      <c r="A15">
        <v>5504</v>
      </c>
      <c r="B15" t="s">
        <v>1240</v>
      </c>
    </row>
    <row r="16" spans="1:2" x14ac:dyDescent="0.3">
      <c r="A16">
        <v>5803</v>
      </c>
      <c r="B16" t="s">
        <v>1288</v>
      </c>
    </row>
    <row r="17" spans="1:2" x14ac:dyDescent="0.3">
      <c r="A17">
        <v>6302</v>
      </c>
      <c r="B17" t="s">
        <v>1365</v>
      </c>
    </row>
    <row r="18" spans="1:2" x14ac:dyDescent="0.3">
      <c r="A18">
        <v>4204</v>
      </c>
      <c r="B18" t="s">
        <v>1163</v>
      </c>
    </row>
    <row r="19" spans="1:2" x14ac:dyDescent="0.3">
      <c r="A19">
        <v>6303</v>
      </c>
      <c r="B19" t="s">
        <v>1368</v>
      </c>
    </row>
    <row r="20" spans="1:2" x14ac:dyDescent="0.3">
      <c r="A20">
        <v>6102</v>
      </c>
      <c r="B20" t="s">
        <v>1297</v>
      </c>
    </row>
    <row r="21" spans="1:2" x14ac:dyDescent="0.3">
      <c r="A21">
        <v>6106</v>
      </c>
      <c r="B21" t="s">
        <v>1309</v>
      </c>
    </row>
    <row r="22" spans="1:2" x14ac:dyDescent="0.3">
      <c r="A22">
        <v>6304</v>
      </c>
      <c r="B22" t="s">
        <v>1371</v>
      </c>
    </row>
    <row r="23" spans="1:2" x14ac:dyDescent="0.3">
      <c r="A23">
        <v>6204</v>
      </c>
      <c r="B23" t="s">
        <v>1353</v>
      </c>
    </row>
    <row r="24" spans="1:2" x14ac:dyDescent="0.3">
      <c r="A24">
        <v>6305</v>
      </c>
      <c r="B24" t="s">
        <v>1374</v>
      </c>
    </row>
    <row r="25" spans="1:2" x14ac:dyDescent="0.3">
      <c r="A25">
        <v>6306</v>
      </c>
      <c r="B25" t="s">
        <v>1377</v>
      </c>
    </row>
    <row r="26" spans="1:2" x14ac:dyDescent="0.3">
      <c r="A26">
        <v>6112</v>
      </c>
      <c r="B26" t="s">
        <v>1327</v>
      </c>
    </row>
    <row r="27" spans="1:2" x14ac:dyDescent="0.3">
      <c r="A27">
        <v>6308</v>
      </c>
      <c r="B27" t="s">
        <v>1383</v>
      </c>
    </row>
    <row r="28" spans="1:2" x14ac:dyDescent="0.3">
      <c r="A28">
        <v>6114</v>
      </c>
      <c r="B28" t="s">
        <v>1333</v>
      </c>
    </row>
    <row r="29" spans="1:2" x14ac:dyDescent="0.3">
      <c r="A29">
        <v>6115</v>
      </c>
      <c r="B29" t="s">
        <v>1336</v>
      </c>
    </row>
    <row r="30" spans="1:2" x14ac:dyDescent="0.3">
      <c r="A30">
        <v>6116</v>
      </c>
      <c r="B30" t="s">
        <v>1339</v>
      </c>
    </row>
    <row r="31" spans="1:2" x14ac:dyDescent="0.3">
      <c r="A31">
        <v>6301</v>
      </c>
      <c r="B31" t="s">
        <v>1362</v>
      </c>
    </row>
    <row r="32" spans="1:2" x14ac:dyDescent="0.3">
      <c r="A32">
        <v>6117</v>
      </c>
      <c r="B32" t="s">
        <v>1037</v>
      </c>
    </row>
    <row r="33" spans="1:2" x14ac:dyDescent="0.3">
      <c r="A33">
        <v>6310</v>
      </c>
      <c r="B33" t="s">
        <v>1389</v>
      </c>
    </row>
    <row r="34" spans="1:2" x14ac:dyDescent="0.3">
      <c r="A34">
        <v>7107</v>
      </c>
      <c r="B34" t="s">
        <v>1409</v>
      </c>
    </row>
    <row r="35" spans="1:2" x14ac:dyDescent="0.3">
      <c r="A35">
        <v>7305</v>
      </c>
      <c r="B35" t="s">
        <v>1442</v>
      </c>
    </row>
    <row r="36" spans="1:2" x14ac:dyDescent="0.3">
      <c r="A36">
        <v>7306</v>
      </c>
      <c r="B36" t="s">
        <v>1445</v>
      </c>
    </row>
    <row r="37" spans="1:2" x14ac:dyDescent="0.3">
      <c r="A37">
        <v>7406</v>
      </c>
      <c r="B37" t="s">
        <v>1472</v>
      </c>
    </row>
    <row r="38" spans="1:2" x14ac:dyDescent="0.3">
      <c r="A38">
        <v>7101</v>
      </c>
      <c r="B38" t="s">
        <v>1392</v>
      </c>
    </row>
    <row r="39" spans="1:2" x14ac:dyDescent="0.3">
      <c r="A39">
        <v>8303</v>
      </c>
      <c r="B39" t="s">
        <v>1544</v>
      </c>
    </row>
    <row r="40" spans="1:2" x14ac:dyDescent="0.3">
      <c r="A40">
        <v>8301</v>
      </c>
      <c r="B40" t="s">
        <v>1538</v>
      </c>
    </row>
    <row r="41" spans="1:2" x14ac:dyDescent="0.3">
      <c r="A41">
        <v>9206</v>
      </c>
      <c r="B41" t="s">
        <v>1657</v>
      </c>
    </row>
    <row r="42" spans="1:2" x14ac:dyDescent="0.3">
      <c r="A42">
        <v>10105</v>
      </c>
      <c r="B42" t="s">
        <v>1687</v>
      </c>
    </row>
    <row r="43" spans="1:2" x14ac:dyDescent="0.3">
      <c r="A43">
        <v>14103</v>
      </c>
      <c r="B43" t="s">
        <v>1986</v>
      </c>
    </row>
    <row r="44" spans="1:2" x14ac:dyDescent="0.3">
      <c r="A44">
        <v>16301</v>
      </c>
      <c r="B44" t="s">
        <v>2074</v>
      </c>
    </row>
    <row r="45" spans="1:2" x14ac:dyDescent="0.3">
      <c r="A45">
        <v>1405</v>
      </c>
      <c r="B45" t="s">
        <v>1081</v>
      </c>
    </row>
    <row r="46" spans="1:2" x14ac:dyDescent="0.3">
      <c r="A46">
        <v>4201</v>
      </c>
      <c r="B46" t="s">
        <v>1154</v>
      </c>
    </row>
    <row r="47" spans="1:2" x14ac:dyDescent="0.3">
      <c r="A47">
        <v>7401</v>
      </c>
      <c r="B47" t="s">
        <v>1457</v>
      </c>
    </row>
    <row r="48" spans="1:2" x14ac:dyDescent="0.3">
      <c r="A48">
        <v>7308</v>
      </c>
      <c r="B48" t="s">
        <v>1451</v>
      </c>
    </row>
    <row r="49" spans="1:2" x14ac:dyDescent="0.3">
      <c r="A49">
        <v>10303</v>
      </c>
      <c r="B49" t="s">
        <v>1738</v>
      </c>
    </row>
    <row r="50" spans="1:2" x14ac:dyDescent="0.3">
      <c r="A50">
        <v>14101</v>
      </c>
      <c r="B50" t="s">
        <v>1980</v>
      </c>
    </row>
    <row r="51" spans="1:2" x14ac:dyDescent="0.3">
      <c r="A51">
        <v>15101</v>
      </c>
      <c r="B51" t="s">
        <v>2014</v>
      </c>
    </row>
    <row r="52" spans="1:2" x14ac:dyDescent="0.3">
      <c r="A52">
        <v>3101</v>
      </c>
      <c r="B52" t="s">
        <v>1110</v>
      </c>
    </row>
    <row r="53" spans="1:2" x14ac:dyDescent="0.3">
      <c r="A53">
        <v>3304</v>
      </c>
      <c r="B53" t="s">
        <v>1134</v>
      </c>
    </row>
    <row r="54" spans="1:2" x14ac:dyDescent="0.3">
      <c r="A54">
        <v>4301</v>
      </c>
      <c r="B54" t="s">
        <v>1166</v>
      </c>
    </row>
    <row r="55" spans="1:2" x14ac:dyDescent="0.3">
      <c r="A55">
        <v>5706</v>
      </c>
      <c r="B55" t="s">
        <v>1279</v>
      </c>
    </row>
    <row r="56" spans="1:2" x14ac:dyDescent="0.3">
      <c r="A56">
        <v>3102</v>
      </c>
      <c r="B56" t="s">
        <v>1113</v>
      </c>
    </row>
    <row r="57" spans="1:2" x14ac:dyDescent="0.3">
      <c r="A57">
        <v>3301</v>
      </c>
      <c r="B57" t="s">
        <v>1125</v>
      </c>
    </row>
    <row r="58" spans="1:2" x14ac:dyDescent="0.3">
      <c r="A58">
        <v>4102</v>
      </c>
      <c r="B58" t="s">
        <v>773</v>
      </c>
    </row>
    <row r="59" spans="1:2" x14ac:dyDescent="0.3">
      <c r="A59">
        <v>4104</v>
      </c>
      <c r="B59" t="s">
        <v>1145</v>
      </c>
    </row>
    <row r="60" spans="1:2" x14ac:dyDescent="0.3">
      <c r="A60">
        <v>4203</v>
      </c>
      <c r="B60" t="s">
        <v>1160</v>
      </c>
    </row>
    <row r="61" spans="1:2" x14ac:dyDescent="0.3">
      <c r="A61">
        <v>6202</v>
      </c>
      <c r="B61" t="s">
        <v>1347</v>
      </c>
    </row>
    <row r="62" spans="1:2" x14ac:dyDescent="0.3">
      <c r="A62">
        <v>6107</v>
      </c>
      <c r="B62" t="s">
        <v>1312</v>
      </c>
    </row>
    <row r="63" spans="1:2" x14ac:dyDescent="0.3">
      <c r="A63">
        <v>6307</v>
      </c>
      <c r="B63" t="s">
        <v>1380</v>
      </c>
    </row>
    <row r="64" spans="1:2" x14ac:dyDescent="0.3">
      <c r="A64">
        <v>6309</v>
      </c>
      <c r="B64" t="s">
        <v>1386</v>
      </c>
    </row>
    <row r="65" spans="1:2" x14ac:dyDescent="0.3">
      <c r="A65">
        <v>7108</v>
      </c>
      <c r="B65" t="s">
        <v>1412</v>
      </c>
    </row>
    <row r="66" spans="1:2" x14ac:dyDescent="0.3">
      <c r="A66">
        <v>7307</v>
      </c>
      <c r="B66" t="s">
        <v>1448</v>
      </c>
    </row>
    <row r="67" spans="1:2" x14ac:dyDescent="0.3">
      <c r="A67">
        <v>7110</v>
      </c>
      <c r="B67" t="s">
        <v>1418</v>
      </c>
    </row>
    <row r="68" spans="1:2" x14ac:dyDescent="0.3">
      <c r="A68">
        <v>8109</v>
      </c>
      <c r="B68" t="s">
        <v>1505</v>
      </c>
    </row>
    <row r="69" spans="1:2" x14ac:dyDescent="0.3">
      <c r="A69">
        <v>16204</v>
      </c>
      <c r="B69" t="s">
        <v>2062</v>
      </c>
    </row>
    <row r="70" spans="1:2" x14ac:dyDescent="0.3">
      <c r="A70">
        <v>16206</v>
      </c>
      <c r="B70" t="s">
        <v>2068</v>
      </c>
    </row>
    <row r="71" spans="1:2" x14ac:dyDescent="0.3">
      <c r="A71">
        <v>5602</v>
      </c>
      <c r="B71" t="s">
        <v>1249</v>
      </c>
    </row>
    <row r="72" spans="1:2" x14ac:dyDescent="0.3">
      <c r="A72">
        <v>5401</v>
      </c>
      <c r="B72" t="s">
        <v>1216</v>
      </c>
    </row>
    <row r="73" spans="1:2" x14ac:dyDescent="0.3">
      <c r="A73">
        <v>5506</v>
      </c>
      <c r="B73" t="s">
        <v>1243</v>
      </c>
    </row>
    <row r="74" spans="1:2" x14ac:dyDescent="0.3">
      <c r="A74">
        <v>5705</v>
      </c>
      <c r="B74" t="s">
        <v>1276</v>
      </c>
    </row>
    <row r="75" spans="1:2" x14ac:dyDescent="0.3">
      <c r="A75">
        <v>5501</v>
      </c>
      <c r="B75" t="s">
        <v>1231</v>
      </c>
    </row>
    <row r="76" spans="1:2" x14ac:dyDescent="0.3">
      <c r="A76">
        <v>5601</v>
      </c>
      <c r="B76" t="s">
        <v>1246</v>
      </c>
    </row>
    <row r="77" spans="1:2" x14ac:dyDescent="0.3">
      <c r="A77">
        <v>5405</v>
      </c>
      <c r="B77" t="s">
        <v>1228</v>
      </c>
    </row>
    <row r="78" spans="1:2" x14ac:dyDescent="0.3">
      <c r="A78">
        <v>16103</v>
      </c>
      <c r="B78" t="s">
        <v>2032</v>
      </c>
    </row>
    <row r="79" spans="1:2" x14ac:dyDescent="0.3">
      <c r="A79">
        <v>9201</v>
      </c>
      <c r="B79" t="s">
        <v>1642</v>
      </c>
    </row>
    <row r="80" spans="1:2" x14ac:dyDescent="0.3">
      <c r="A80">
        <v>16106</v>
      </c>
      <c r="B80" t="s">
        <v>2041</v>
      </c>
    </row>
    <row r="81" spans="1:2" x14ac:dyDescent="0.3">
      <c r="A81">
        <v>7402</v>
      </c>
      <c r="B81" t="s">
        <v>1460</v>
      </c>
    </row>
    <row r="82" spans="1:2" x14ac:dyDescent="0.3">
      <c r="A82">
        <v>7301</v>
      </c>
      <c r="B82" t="s">
        <v>1430</v>
      </c>
    </row>
    <row r="83" spans="1:2" x14ac:dyDescent="0.3">
      <c r="A83">
        <v>7403</v>
      </c>
      <c r="B83" t="s">
        <v>1463</v>
      </c>
    </row>
    <row r="84" spans="1:2" x14ac:dyDescent="0.3">
      <c r="A84">
        <v>7405</v>
      </c>
      <c r="B84" t="s">
        <v>1469</v>
      </c>
    </row>
    <row r="85" spans="1:2" x14ac:dyDescent="0.3">
      <c r="A85">
        <v>7408</v>
      </c>
      <c r="B85" t="s">
        <v>1478</v>
      </c>
    </row>
    <row r="86" spans="1:2" x14ac:dyDescent="0.3">
      <c r="A86">
        <v>8204</v>
      </c>
      <c r="B86" t="s">
        <v>1526</v>
      </c>
    </row>
    <row r="87" spans="1:2" x14ac:dyDescent="0.3">
      <c r="A87">
        <v>9109</v>
      </c>
      <c r="B87" t="s">
        <v>1603</v>
      </c>
    </row>
    <row r="88" spans="1:2" x14ac:dyDescent="0.3">
      <c r="A88">
        <v>10106</v>
      </c>
      <c r="B88" t="s">
        <v>1690</v>
      </c>
    </row>
    <row r="89" spans="1:2" x14ac:dyDescent="0.3">
      <c r="A89">
        <v>10304</v>
      </c>
      <c r="B89" t="s">
        <v>1741</v>
      </c>
    </row>
    <row r="90" spans="1:2" x14ac:dyDescent="0.3">
      <c r="A90">
        <v>14201</v>
      </c>
      <c r="B90" t="s">
        <v>1025</v>
      </c>
    </row>
    <row r="91" spans="1:2" x14ac:dyDescent="0.3">
      <c r="A91">
        <v>16303</v>
      </c>
      <c r="B91" t="s">
        <v>2080</v>
      </c>
    </row>
    <row r="92" spans="1:2" x14ac:dyDescent="0.3">
      <c r="A92">
        <v>16108</v>
      </c>
      <c r="B92" t="s">
        <v>2047</v>
      </c>
    </row>
    <row r="93" spans="1:2" x14ac:dyDescent="0.3">
      <c r="A93">
        <v>4303</v>
      </c>
      <c r="B93" t="s">
        <v>1172</v>
      </c>
    </row>
    <row r="94" spans="1:2" x14ac:dyDescent="0.3">
      <c r="A94">
        <v>6104</v>
      </c>
      <c r="B94" t="s">
        <v>1303</v>
      </c>
    </row>
    <row r="95" spans="1:2" x14ac:dyDescent="0.3">
      <c r="A95">
        <v>6203</v>
      </c>
      <c r="B95" t="s">
        <v>1350</v>
      </c>
    </row>
    <row r="96" spans="1:2" x14ac:dyDescent="0.3">
      <c r="A96">
        <v>6108</v>
      </c>
      <c r="B96" t="s">
        <v>1315</v>
      </c>
    </row>
    <row r="97" spans="1:2" x14ac:dyDescent="0.3">
      <c r="A97">
        <v>6111</v>
      </c>
      <c r="B97" t="s">
        <v>1324</v>
      </c>
    </row>
    <row r="98" spans="1:2" x14ac:dyDescent="0.3">
      <c r="A98">
        <v>6101</v>
      </c>
      <c r="B98" t="s">
        <v>1294</v>
      </c>
    </row>
    <row r="99" spans="1:2" x14ac:dyDescent="0.3">
      <c r="A99">
        <v>7302</v>
      </c>
      <c r="B99" t="s">
        <v>1433</v>
      </c>
    </row>
    <row r="100" spans="1:2" x14ac:dyDescent="0.3">
      <c r="A100">
        <v>7105</v>
      </c>
      <c r="B100" t="s">
        <v>788</v>
      </c>
    </row>
    <row r="101" spans="1:2" x14ac:dyDescent="0.3">
      <c r="A101">
        <v>7109</v>
      </c>
      <c r="B101" t="s">
        <v>1415</v>
      </c>
    </row>
    <row r="102" spans="1:2" x14ac:dyDescent="0.3">
      <c r="A102">
        <v>7407</v>
      </c>
      <c r="B102" t="s">
        <v>1475</v>
      </c>
    </row>
    <row r="103" spans="1:2" x14ac:dyDescent="0.3">
      <c r="A103">
        <v>8305</v>
      </c>
      <c r="B103" t="s">
        <v>1550</v>
      </c>
    </row>
    <row r="104" spans="1:2" x14ac:dyDescent="0.3">
      <c r="A104">
        <v>8308</v>
      </c>
      <c r="B104" t="s">
        <v>1559</v>
      </c>
    </row>
    <row r="105" spans="1:2" x14ac:dyDescent="0.3">
      <c r="A105">
        <v>9202</v>
      </c>
      <c r="B105" t="s">
        <v>1645</v>
      </c>
    </row>
    <row r="106" spans="1:2" x14ac:dyDescent="0.3">
      <c r="A106">
        <v>9103</v>
      </c>
      <c r="B106" t="s">
        <v>1585</v>
      </c>
    </row>
    <row r="107" spans="1:2" x14ac:dyDescent="0.3">
      <c r="A107">
        <v>9204</v>
      </c>
      <c r="B107" t="s">
        <v>1651</v>
      </c>
    </row>
    <row r="108" spans="1:2" x14ac:dyDescent="0.3">
      <c r="A108">
        <v>9105</v>
      </c>
      <c r="B108" t="s">
        <v>1591</v>
      </c>
    </row>
    <row r="109" spans="1:2" x14ac:dyDescent="0.3">
      <c r="A109">
        <v>9106</v>
      </c>
      <c r="B109" t="s">
        <v>1594</v>
      </c>
    </row>
    <row r="110" spans="1:2" x14ac:dyDescent="0.3">
      <c r="A110">
        <v>9107</v>
      </c>
      <c r="B110" t="s">
        <v>1597</v>
      </c>
    </row>
    <row r="111" spans="1:2" x14ac:dyDescent="0.3">
      <c r="A111">
        <v>9113</v>
      </c>
      <c r="B111" t="s">
        <v>1615</v>
      </c>
    </row>
    <row r="112" spans="1:2" x14ac:dyDescent="0.3">
      <c r="A112">
        <v>9114</v>
      </c>
      <c r="B112" t="s">
        <v>1618</v>
      </c>
    </row>
    <row r="113" spans="1:2" x14ac:dyDescent="0.3">
      <c r="A113">
        <v>9209</v>
      </c>
      <c r="B113" t="s">
        <v>1666</v>
      </c>
    </row>
    <row r="114" spans="1:2" x14ac:dyDescent="0.3">
      <c r="A114">
        <v>9117</v>
      </c>
      <c r="B114" t="s">
        <v>1627</v>
      </c>
    </row>
    <row r="115" spans="1:2" x14ac:dyDescent="0.3">
      <c r="A115">
        <v>9211</v>
      </c>
      <c r="B115" t="s">
        <v>1672</v>
      </c>
    </row>
    <row r="116" spans="1:2" x14ac:dyDescent="0.3">
      <c r="A116">
        <v>9119</v>
      </c>
      <c r="B116" t="s">
        <v>1633</v>
      </c>
    </row>
    <row r="117" spans="1:2" x14ac:dyDescent="0.3">
      <c r="A117">
        <v>10107</v>
      </c>
      <c r="B117" t="s">
        <v>1693</v>
      </c>
    </row>
    <row r="118" spans="1:2" x14ac:dyDescent="0.3">
      <c r="A118">
        <v>10305</v>
      </c>
      <c r="B118" t="s">
        <v>1744</v>
      </c>
    </row>
    <row r="119" spans="1:2" x14ac:dyDescent="0.3">
      <c r="A119">
        <v>16102</v>
      </c>
      <c r="B119" t="s">
        <v>2029</v>
      </c>
    </row>
    <row r="120" spans="1:2" x14ac:dyDescent="0.3">
      <c r="A120">
        <v>16302</v>
      </c>
      <c r="B120" t="s">
        <v>2077</v>
      </c>
    </row>
    <row r="121" spans="1:2" x14ac:dyDescent="0.3">
      <c r="A121">
        <v>16104</v>
      </c>
      <c r="B121" t="s">
        <v>2035</v>
      </c>
    </row>
    <row r="122" spans="1:2" x14ac:dyDescent="0.3">
      <c r="A122">
        <v>16107</v>
      </c>
      <c r="B122" t="s">
        <v>2044</v>
      </c>
    </row>
    <row r="123" spans="1:2" x14ac:dyDescent="0.3">
      <c r="A123">
        <v>16109</v>
      </c>
      <c r="B123" t="s">
        <v>2050</v>
      </c>
    </row>
    <row r="124" spans="1:2" x14ac:dyDescent="0.3">
      <c r="A124">
        <v>14106</v>
      </c>
      <c r="B124" t="s">
        <v>1994</v>
      </c>
    </row>
    <row r="125" spans="1:2" x14ac:dyDescent="0.3">
      <c r="A125">
        <v>5402</v>
      </c>
      <c r="B125" t="s">
        <v>1219</v>
      </c>
    </row>
    <row r="126" spans="1:2" x14ac:dyDescent="0.3">
      <c r="A126">
        <v>5302</v>
      </c>
      <c r="B126" t="s">
        <v>1207</v>
      </c>
    </row>
    <row r="127" spans="1:2" x14ac:dyDescent="0.3">
      <c r="A127">
        <v>5102</v>
      </c>
      <c r="B127" t="s">
        <v>1183</v>
      </c>
    </row>
    <row r="128" spans="1:2" x14ac:dyDescent="0.3">
      <c r="A128">
        <v>5702</v>
      </c>
      <c r="B128" t="s">
        <v>1267</v>
      </c>
    </row>
    <row r="129" spans="1:2" x14ac:dyDescent="0.3">
      <c r="A129">
        <v>5802</v>
      </c>
      <c r="B129" t="s">
        <v>1285</v>
      </c>
    </row>
    <row r="130" spans="1:2" x14ac:dyDescent="0.3">
      <c r="A130">
        <v>5703</v>
      </c>
      <c r="B130" t="s">
        <v>1270</v>
      </c>
    </row>
    <row r="131" spans="1:2" x14ac:dyDescent="0.3">
      <c r="A131">
        <v>5301</v>
      </c>
      <c r="B131" t="s">
        <v>1204</v>
      </c>
    </row>
    <row r="132" spans="1:2" x14ac:dyDescent="0.3">
      <c r="A132">
        <v>5704</v>
      </c>
      <c r="B132" t="s">
        <v>1273</v>
      </c>
    </row>
    <row r="133" spans="1:2" x14ac:dyDescent="0.3">
      <c r="A133">
        <v>5404</v>
      </c>
      <c r="B133" t="s">
        <v>1225</v>
      </c>
    </row>
    <row r="134" spans="1:2" x14ac:dyDescent="0.3">
      <c r="A134">
        <v>5801</v>
      </c>
      <c r="B134" t="s">
        <v>1282</v>
      </c>
    </row>
    <row r="135" spans="1:2" x14ac:dyDescent="0.3">
      <c r="A135">
        <v>5303</v>
      </c>
      <c r="B135" t="s">
        <v>1210</v>
      </c>
    </row>
    <row r="136" spans="1:2" x14ac:dyDescent="0.3">
      <c r="A136">
        <v>5304</v>
      </c>
      <c r="B136" t="s">
        <v>1213</v>
      </c>
    </row>
    <row r="137" spans="1:2" x14ac:dyDescent="0.3">
      <c r="A137">
        <v>5701</v>
      </c>
      <c r="B137" t="s">
        <v>1264</v>
      </c>
    </row>
    <row r="138" spans="1:2" x14ac:dyDescent="0.3">
      <c r="A138">
        <v>5606</v>
      </c>
      <c r="B138" t="s">
        <v>1261</v>
      </c>
    </row>
    <row r="139" spans="1:2" x14ac:dyDescent="0.3">
      <c r="A139">
        <v>13402</v>
      </c>
      <c r="B139" t="s">
        <v>1941</v>
      </c>
    </row>
    <row r="140" spans="1:2" x14ac:dyDescent="0.3">
      <c r="A140">
        <v>13403</v>
      </c>
      <c r="B140" t="s">
        <v>26166</v>
      </c>
    </row>
    <row r="141" spans="1:2" x14ac:dyDescent="0.3">
      <c r="A141">
        <v>13301</v>
      </c>
      <c r="B141" t="s">
        <v>1929</v>
      </c>
    </row>
    <row r="142" spans="1:2" x14ac:dyDescent="0.3">
      <c r="A142">
        <v>13503</v>
      </c>
      <c r="B142" t="s">
        <v>1956</v>
      </c>
    </row>
    <row r="143" spans="1:2" x14ac:dyDescent="0.3">
      <c r="A143">
        <v>13602</v>
      </c>
      <c r="B143" t="s">
        <v>1968</v>
      </c>
    </row>
    <row r="144" spans="1:2" x14ac:dyDescent="0.3">
      <c r="A144">
        <v>13603</v>
      </c>
      <c r="B144" t="s">
        <v>1971</v>
      </c>
    </row>
    <row r="145" spans="1:2" x14ac:dyDescent="0.3">
      <c r="A145">
        <v>13302</v>
      </c>
      <c r="B145" t="s">
        <v>1932</v>
      </c>
    </row>
    <row r="146" spans="1:2" x14ac:dyDescent="0.3">
      <c r="A146">
        <v>13119</v>
      </c>
      <c r="B146" t="s">
        <v>1879</v>
      </c>
    </row>
    <row r="147" spans="1:2" x14ac:dyDescent="0.3">
      <c r="A147">
        <v>13504</v>
      </c>
      <c r="B147" t="s">
        <v>1959</v>
      </c>
    </row>
    <row r="148" spans="1:2" x14ac:dyDescent="0.3">
      <c r="A148">
        <v>13501</v>
      </c>
      <c r="B148" t="s">
        <v>1950</v>
      </c>
    </row>
    <row r="149" spans="1:2" x14ac:dyDescent="0.3">
      <c r="A149">
        <v>13604</v>
      </c>
      <c r="B149" t="s">
        <v>1974</v>
      </c>
    </row>
    <row r="150" spans="1:2" x14ac:dyDescent="0.3">
      <c r="A150">
        <v>13404</v>
      </c>
      <c r="B150" t="s">
        <v>1947</v>
      </c>
    </row>
    <row r="151" spans="1:2" x14ac:dyDescent="0.3">
      <c r="A151">
        <v>13605</v>
      </c>
      <c r="B151" t="s">
        <v>1977</v>
      </c>
    </row>
    <row r="152" spans="1:2" x14ac:dyDescent="0.3">
      <c r="A152">
        <v>13202</v>
      </c>
      <c r="B152" t="s">
        <v>1923</v>
      </c>
    </row>
    <row r="153" spans="1:2" x14ac:dyDescent="0.3">
      <c r="A153">
        <v>13124</v>
      </c>
      <c r="B153" t="s">
        <v>1894</v>
      </c>
    </row>
    <row r="154" spans="1:2" x14ac:dyDescent="0.3">
      <c r="A154">
        <v>13401</v>
      </c>
      <c r="B154" t="s">
        <v>1938</v>
      </c>
    </row>
    <row r="155" spans="1:2" x14ac:dyDescent="0.3">
      <c r="A155">
        <v>13203</v>
      </c>
      <c r="B155" t="s">
        <v>1926</v>
      </c>
    </row>
    <row r="156" spans="1:2" x14ac:dyDescent="0.3">
      <c r="A156">
        <v>13505</v>
      </c>
      <c r="B156" t="s">
        <v>1962</v>
      </c>
    </row>
    <row r="157" spans="1:2" x14ac:dyDescent="0.3">
      <c r="A157">
        <v>13601</v>
      </c>
      <c r="B157" t="s">
        <v>1965</v>
      </c>
    </row>
    <row r="158" spans="1:2" x14ac:dyDescent="0.3">
      <c r="A158">
        <v>13303</v>
      </c>
      <c r="B158" t="s">
        <v>1935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W5507"/>
  <sheetViews>
    <sheetView workbookViewId="0">
      <selection activeCell="C14" sqref="C14"/>
    </sheetView>
  </sheetViews>
  <sheetFormatPr baseColWidth="10" defaultRowHeight="14.4" x14ac:dyDescent="0.3"/>
  <cols>
    <col min="3" max="3" width="14.44140625" bestFit="1" customWidth="1"/>
    <col min="4" max="4" width="16.21875" bestFit="1" customWidth="1"/>
    <col min="5" max="5" width="11" bestFit="1" customWidth="1"/>
    <col min="6" max="6" width="22.21875" bestFit="1" customWidth="1"/>
  </cols>
  <sheetData>
    <row r="1" spans="1:23" x14ac:dyDescent="0.3">
      <c r="A1" s="3" t="s">
        <v>26066</v>
      </c>
      <c r="B1" t="s">
        <v>756</v>
      </c>
      <c r="C1" s="3" t="s">
        <v>26067</v>
      </c>
      <c r="D1" t="s">
        <v>1063</v>
      </c>
      <c r="E1" s="3" t="s">
        <v>25387</v>
      </c>
      <c r="F1" t="s">
        <v>9554</v>
      </c>
      <c r="G1" s="3" t="s">
        <v>25388</v>
      </c>
      <c r="H1" t="s">
        <v>9557</v>
      </c>
      <c r="I1" s="3" t="s">
        <v>26068</v>
      </c>
      <c r="J1" t="s">
        <v>26069</v>
      </c>
      <c r="K1" s="3" t="s">
        <v>26070</v>
      </c>
      <c r="L1" t="s">
        <v>26071</v>
      </c>
      <c r="M1" s="3" t="s">
        <v>26072</v>
      </c>
      <c r="N1" t="s">
        <v>26073</v>
      </c>
      <c r="O1" s="3" t="s">
        <v>26074</v>
      </c>
      <c r="P1" t="s">
        <v>26075</v>
      </c>
      <c r="Q1" s="3" t="s">
        <v>26076</v>
      </c>
      <c r="R1" t="s">
        <v>26077</v>
      </c>
      <c r="S1" s="30" t="s">
        <v>25643</v>
      </c>
      <c r="T1" s="3" t="s">
        <v>25389</v>
      </c>
      <c r="U1" s="30" t="s">
        <v>26078</v>
      </c>
      <c r="V1" s="3" t="s">
        <v>26079</v>
      </c>
      <c r="W1" t="s">
        <v>26158</v>
      </c>
    </row>
    <row r="2" spans="1:23" x14ac:dyDescent="0.3">
      <c r="A2" s="3">
        <v>3</v>
      </c>
      <c r="B2" t="s">
        <v>767</v>
      </c>
      <c r="C2" s="3">
        <v>3302</v>
      </c>
      <c r="D2" t="s">
        <v>1128</v>
      </c>
      <c r="E2" s="3">
        <v>100108</v>
      </c>
      <c r="F2" t="s">
        <v>11438</v>
      </c>
      <c r="G2" s="3">
        <v>100108002</v>
      </c>
      <c r="H2" t="s">
        <v>17713</v>
      </c>
      <c r="I2" s="3">
        <v>1</v>
      </c>
      <c r="J2" t="s">
        <v>26080</v>
      </c>
      <c r="K2" s="3">
        <v>3</v>
      </c>
      <c r="L2" t="s">
        <v>26112</v>
      </c>
      <c r="M2" s="3">
        <v>3</v>
      </c>
      <c r="N2" t="s">
        <v>16841</v>
      </c>
      <c r="O2" s="3">
        <v>1</v>
      </c>
      <c r="P2" t="s">
        <v>28066</v>
      </c>
      <c r="Q2" s="3">
        <v>1</v>
      </c>
      <c r="R2" t="s">
        <v>26083</v>
      </c>
      <c r="S2" s="3">
        <v>3</v>
      </c>
      <c r="T2" s="3">
        <v>1</v>
      </c>
      <c r="U2" s="3">
        <v>400</v>
      </c>
      <c r="V2" s="3">
        <v>2011</v>
      </c>
      <c r="W2" t="s">
        <v>25</v>
      </c>
    </row>
    <row r="3" spans="1:23" x14ac:dyDescent="0.3">
      <c r="A3" s="3">
        <v>3</v>
      </c>
      <c r="B3" t="s">
        <v>767</v>
      </c>
      <c r="C3" s="3">
        <v>3304</v>
      </c>
      <c r="D3" t="s">
        <v>1134</v>
      </c>
      <c r="E3" s="3">
        <v>100106</v>
      </c>
      <c r="F3" t="s">
        <v>17000</v>
      </c>
      <c r="G3" s="3">
        <v>100106001</v>
      </c>
      <c r="H3" t="s">
        <v>18416</v>
      </c>
      <c r="I3" s="3">
        <v>1</v>
      </c>
      <c r="J3" t="s">
        <v>26080</v>
      </c>
      <c r="K3" s="3">
        <v>3</v>
      </c>
      <c r="L3" t="s">
        <v>26112</v>
      </c>
      <c r="M3" s="3">
        <v>3</v>
      </c>
      <c r="N3" t="s">
        <v>16841</v>
      </c>
      <c r="O3" s="3">
        <v>1</v>
      </c>
      <c r="P3" t="s">
        <v>28066</v>
      </c>
      <c r="Q3" s="3">
        <v>1</v>
      </c>
      <c r="R3" t="s">
        <v>26083</v>
      </c>
      <c r="S3" s="3">
        <v>1</v>
      </c>
      <c r="T3" s="3">
        <v>1</v>
      </c>
      <c r="U3" s="3">
        <v>15000</v>
      </c>
      <c r="V3" s="3">
        <v>2015</v>
      </c>
      <c r="W3" t="s">
        <v>25</v>
      </c>
    </row>
    <row r="4" spans="1:23" x14ac:dyDescent="0.3">
      <c r="A4" s="3">
        <v>3</v>
      </c>
      <c r="B4" t="s">
        <v>767</v>
      </c>
      <c r="C4" s="3">
        <v>3303</v>
      </c>
      <c r="D4" t="s">
        <v>1131</v>
      </c>
      <c r="E4" s="3">
        <v>100106</v>
      </c>
      <c r="F4" t="s">
        <v>17000</v>
      </c>
      <c r="G4" s="3">
        <v>100106001</v>
      </c>
      <c r="H4" t="s">
        <v>18416</v>
      </c>
      <c r="I4" s="3">
        <v>2</v>
      </c>
      <c r="J4" t="s">
        <v>12848</v>
      </c>
      <c r="K4" s="3">
        <v>3</v>
      </c>
      <c r="L4" t="s">
        <v>26112</v>
      </c>
      <c r="M4" s="3">
        <v>3</v>
      </c>
      <c r="N4" t="s">
        <v>16841</v>
      </c>
      <c r="O4" s="3">
        <v>1</v>
      </c>
      <c r="P4" t="s">
        <v>28066</v>
      </c>
      <c r="Q4" s="3">
        <v>1</v>
      </c>
      <c r="R4" t="s">
        <v>26083</v>
      </c>
      <c r="S4" s="3">
        <v>8</v>
      </c>
      <c r="T4" s="3">
        <v>1</v>
      </c>
      <c r="U4" s="3">
        <v>8000</v>
      </c>
      <c r="V4" s="3">
        <v>2018</v>
      </c>
      <c r="W4" t="s">
        <v>26159</v>
      </c>
    </row>
    <row r="5" spans="1:23" x14ac:dyDescent="0.3">
      <c r="A5" s="3">
        <v>4</v>
      </c>
      <c r="B5" t="s">
        <v>773</v>
      </c>
      <c r="C5" s="3">
        <v>4102</v>
      </c>
      <c r="D5" t="s">
        <v>773</v>
      </c>
      <c r="E5" s="3">
        <v>100108</v>
      </c>
      <c r="F5" t="s">
        <v>11438</v>
      </c>
      <c r="G5" s="3">
        <v>100108004</v>
      </c>
      <c r="H5" t="s">
        <v>26097</v>
      </c>
      <c r="I5" s="3">
        <v>2</v>
      </c>
      <c r="J5" t="s">
        <v>12848</v>
      </c>
      <c r="K5" s="3">
        <v>3</v>
      </c>
      <c r="L5" t="s">
        <v>26112</v>
      </c>
      <c r="M5" s="3">
        <v>3</v>
      </c>
      <c r="N5" t="s">
        <v>16841</v>
      </c>
      <c r="O5" s="3">
        <v>1</v>
      </c>
      <c r="P5" t="s">
        <v>28066</v>
      </c>
      <c r="Q5" s="3">
        <v>1</v>
      </c>
      <c r="R5" t="s">
        <v>26083</v>
      </c>
      <c r="S5" s="3">
        <v>10</v>
      </c>
      <c r="T5" s="3">
        <v>1</v>
      </c>
      <c r="U5" s="3">
        <v>30000</v>
      </c>
      <c r="V5" s="3">
        <v>1999</v>
      </c>
      <c r="W5" t="s">
        <v>25</v>
      </c>
    </row>
    <row r="6" spans="1:23" x14ac:dyDescent="0.3">
      <c r="A6" s="3">
        <v>4</v>
      </c>
      <c r="B6" t="s">
        <v>773</v>
      </c>
      <c r="C6" s="3">
        <v>4101</v>
      </c>
      <c r="D6" t="s">
        <v>1137</v>
      </c>
      <c r="E6" s="3">
        <v>100108</v>
      </c>
      <c r="F6" t="s">
        <v>11438</v>
      </c>
      <c r="G6" s="3">
        <v>100108004</v>
      </c>
      <c r="H6" t="s">
        <v>26097</v>
      </c>
      <c r="I6" s="3">
        <v>2</v>
      </c>
      <c r="J6" t="s">
        <v>12848</v>
      </c>
      <c r="K6" s="3">
        <v>3</v>
      </c>
      <c r="L6" t="s">
        <v>26112</v>
      </c>
      <c r="M6" s="3">
        <v>3</v>
      </c>
      <c r="N6" t="s">
        <v>16841</v>
      </c>
      <c r="O6" s="3">
        <v>1</v>
      </c>
      <c r="P6" t="s">
        <v>28066</v>
      </c>
      <c r="Q6" s="3">
        <v>1</v>
      </c>
      <c r="R6" t="s">
        <v>26083</v>
      </c>
      <c r="S6" s="3">
        <v>12</v>
      </c>
      <c r="T6" s="3">
        <v>1</v>
      </c>
      <c r="U6" s="3">
        <v>162000</v>
      </c>
      <c r="V6" s="3">
        <v>1999</v>
      </c>
      <c r="W6" t="s">
        <v>25</v>
      </c>
    </row>
    <row r="7" spans="1:23" x14ac:dyDescent="0.3">
      <c r="A7" s="3">
        <v>4</v>
      </c>
      <c r="B7" t="s">
        <v>773</v>
      </c>
      <c r="C7" s="3">
        <v>4101</v>
      </c>
      <c r="D7" t="s">
        <v>1137</v>
      </c>
      <c r="E7" s="3">
        <v>100108</v>
      </c>
      <c r="F7" t="s">
        <v>11438</v>
      </c>
      <c r="G7" s="3">
        <v>100108004</v>
      </c>
      <c r="H7" t="s">
        <v>26097</v>
      </c>
      <c r="I7" s="3">
        <v>2</v>
      </c>
      <c r="J7" t="s">
        <v>12848</v>
      </c>
      <c r="K7" s="3">
        <v>3</v>
      </c>
      <c r="L7" t="s">
        <v>26112</v>
      </c>
      <c r="M7" s="3">
        <v>3</v>
      </c>
      <c r="N7" t="s">
        <v>16841</v>
      </c>
      <c r="O7" s="3">
        <v>1</v>
      </c>
      <c r="P7" t="s">
        <v>28066</v>
      </c>
      <c r="Q7" s="3">
        <v>1</v>
      </c>
      <c r="R7" t="s">
        <v>26083</v>
      </c>
      <c r="S7" s="3">
        <v>4</v>
      </c>
      <c r="T7" s="3">
        <v>1</v>
      </c>
      <c r="U7" s="3">
        <v>3840</v>
      </c>
      <c r="V7" s="3">
        <v>1999</v>
      </c>
      <c r="W7" t="s">
        <v>25</v>
      </c>
    </row>
    <row r="8" spans="1:23" x14ac:dyDescent="0.3">
      <c r="A8" s="3">
        <v>4</v>
      </c>
      <c r="B8" t="s">
        <v>773</v>
      </c>
      <c r="C8" s="3">
        <v>4101</v>
      </c>
      <c r="D8" t="s">
        <v>1137</v>
      </c>
      <c r="E8" s="3">
        <v>100108</v>
      </c>
      <c r="F8" t="s">
        <v>11438</v>
      </c>
      <c r="G8" s="3">
        <v>100108004</v>
      </c>
      <c r="H8" t="s">
        <v>26097</v>
      </c>
      <c r="I8" s="3">
        <v>2</v>
      </c>
      <c r="J8" t="s">
        <v>12848</v>
      </c>
      <c r="K8" s="3">
        <v>3</v>
      </c>
      <c r="L8" t="s">
        <v>26112</v>
      </c>
      <c r="M8" s="3">
        <v>3</v>
      </c>
      <c r="N8" t="s">
        <v>16841</v>
      </c>
      <c r="O8" s="3">
        <v>1</v>
      </c>
      <c r="P8" t="s">
        <v>28066</v>
      </c>
      <c r="Q8" s="3">
        <v>1</v>
      </c>
      <c r="R8" t="s">
        <v>26083</v>
      </c>
      <c r="S8" s="3">
        <v>10</v>
      </c>
      <c r="T8" s="3">
        <v>1</v>
      </c>
      <c r="U8" s="3">
        <v>86400</v>
      </c>
      <c r="V8" s="3">
        <v>1999</v>
      </c>
      <c r="W8" t="s">
        <v>25</v>
      </c>
    </row>
    <row r="9" spans="1:23" x14ac:dyDescent="0.3">
      <c r="A9" s="3">
        <v>4</v>
      </c>
      <c r="B9" t="s">
        <v>773</v>
      </c>
      <c r="C9" s="3">
        <v>4101</v>
      </c>
      <c r="D9" t="s">
        <v>1137</v>
      </c>
      <c r="E9" s="3">
        <v>100108</v>
      </c>
      <c r="F9" t="s">
        <v>11438</v>
      </c>
      <c r="G9" s="3">
        <v>100108004</v>
      </c>
      <c r="H9" t="s">
        <v>26097</v>
      </c>
      <c r="I9" s="3">
        <v>2</v>
      </c>
      <c r="J9" t="s">
        <v>12848</v>
      </c>
      <c r="K9" s="3">
        <v>3</v>
      </c>
      <c r="L9" t="s">
        <v>26112</v>
      </c>
      <c r="M9" s="3">
        <v>3</v>
      </c>
      <c r="N9" t="s">
        <v>16841</v>
      </c>
      <c r="O9" s="3">
        <v>2</v>
      </c>
      <c r="P9" t="s">
        <v>28067</v>
      </c>
      <c r="Q9" s="3">
        <v>1</v>
      </c>
      <c r="R9" t="s">
        <v>26083</v>
      </c>
      <c r="S9" s="3">
        <v>5</v>
      </c>
      <c r="T9" s="3">
        <v>1</v>
      </c>
      <c r="U9" s="3">
        <v>48000</v>
      </c>
      <c r="V9" s="3">
        <v>1999</v>
      </c>
      <c r="W9" t="s">
        <v>25</v>
      </c>
    </row>
    <row r="10" spans="1:23" x14ac:dyDescent="0.3">
      <c r="A10" s="3">
        <v>4</v>
      </c>
      <c r="B10" t="s">
        <v>773</v>
      </c>
      <c r="C10" s="3">
        <v>4202</v>
      </c>
      <c r="D10" t="s">
        <v>1157</v>
      </c>
      <c r="E10" s="3">
        <v>100108</v>
      </c>
      <c r="F10" t="s">
        <v>11438</v>
      </c>
      <c r="G10" s="3">
        <v>100108004</v>
      </c>
      <c r="H10" t="s">
        <v>26097</v>
      </c>
      <c r="I10" s="3">
        <v>1</v>
      </c>
      <c r="J10" t="s">
        <v>26080</v>
      </c>
      <c r="K10" s="3">
        <v>3</v>
      </c>
      <c r="L10" t="s">
        <v>26112</v>
      </c>
      <c r="M10" s="3">
        <v>2</v>
      </c>
      <c r="N10" t="s">
        <v>26084</v>
      </c>
      <c r="O10" s="3">
        <v>2</v>
      </c>
      <c r="P10" t="s">
        <v>28067</v>
      </c>
      <c r="Q10" s="3">
        <v>1</v>
      </c>
      <c r="R10" t="s">
        <v>26083</v>
      </c>
      <c r="S10" s="3">
        <v>2</v>
      </c>
      <c r="T10" s="3">
        <v>1</v>
      </c>
      <c r="U10" s="3">
        <v>9000</v>
      </c>
      <c r="V10" s="3">
        <v>1999</v>
      </c>
      <c r="W10" t="s">
        <v>25</v>
      </c>
    </row>
    <row r="11" spans="1:23" x14ac:dyDescent="0.3">
      <c r="A11" s="3">
        <v>4</v>
      </c>
      <c r="B11" t="s">
        <v>773</v>
      </c>
      <c r="C11" s="3">
        <v>4106</v>
      </c>
      <c r="D11" t="s">
        <v>1151</v>
      </c>
      <c r="E11" s="3">
        <v>100108</v>
      </c>
      <c r="F11" t="s">
        <v>11438</v>
      </c>
      <c r="G11" s="3">
        <v>100108004</v>
      </c>
      <c r="H11" t="s">
        <v>26097</v>
      </c>
      <c r="I11" s="3">
        <v>2</v>
      </c>
      <c r="J11" t="s">
        <v>12848</v>
      </c>
      <c r="K11" s="3">
        <v>3</v>
      </c>
      <c r="L11" t="s">
        <v>26112</v>
      </c>
      <c r="M11" s="3">
        <v>3</v>
      </c>
      <c r="N11" t="s">
        <v>16841</v>
      </c>
      <c r="O11" s="3">
        <v>3</v>
      </c>
      <c r="P11" t="s">
        <v>26085</v>
      </c>
      <c r="Q11" s="3">
        <v>1</v>
      </c>
      <c r="R11" t="s">
        <v>26083</v>
      </c>
      <c r="S11" s="3">
        <v>25</v>
      </c>
      <c r="T11" s="3">
        <v>1</v>
      </c>
      <c r="U11" s="3">
        <v>31579</v>
      </c>
      <c r="V11" s="3">
        <v>1999</v>
      </c>
      <c r="W11" t="s">
        <v>25</v>
      </c>
    </row>
    <row r="12" spans="1:23" x14ac:dyDescent="0.3">
      <c r="A12" s="3">
        <v>4</v>
      </c>
      <c r="B12" t="s">
        <v>773</v>
      </c>
      <c r="C12" s="3">
        <v>4202</v>
      </c>
      <c r="D12" t="s">
        <v>1157</v>
      </c>
      <c r="E12" s="3">
        <v>100108</v>
      </c>
      <c r="F12" t="s">
        <v>11438</v>
      </c>
      <c r="G12" s="3">
        <v>100108004</v>
      </c>
      <c r="H12" t="s">
        <v>26097</v>
      </c>
      <c r="I12" s="3">
        <v>2</v>
      </c>
      <c r="J12" t="s">
        <v>12848</v>
      </c>
      <c r="K12" s="3">
        <v>3</v>
      </c>
      <c r="L12" t="s">
        <v>26112</v>
      </c>
      <c r="M12" s="3">
        <v>3</v>
      </c>
      <c r="N12" t="s">
        <v>16841</v>
      </c>
      <c r="O12" s="3">
        <v>3</v>
      </c>
      <c r="P12" t="s">
        <v>26085</v>
      </c>
      <c r="Q12" s="3">
        <v>2</v>
      </c>
      <c r="R12" t="s">
        <v>8209</v>
      </c>
      <c r="S12" s="3">
        <v>8</v>
      </c>
      <c r="T12" s="3">
        <v>1</v>
      </c>
      <c r="U12" s="3">
        <v>45000</v>
      </c>
      <c r="V12" s="3">
        <v>2005</v>
      </c>
      <c r="W12" t="s">
        <v>25</v>
      </c>
    </row>
    <row r="13" spans="1:23" x14ac:dyDescent="0.3">
      <c r="A13" s="3">
        <v>4</v>
      </c>
      <c r="B13" t="s">
        <v>773</v>
      </c>
      <c r="C13" s="3">
        <v>4102</v>
      </c>
      <c r="D13" t="s">
        <v>773</v>
      </c>
      <c r="E13" s="3">
        <v>100108</v>
      </c>
      <c r="F13" t="s">
        <v>11438</v>
      </c>
      <c r="G13" s="3">
        <v>100108004</v>
      </c>
      <c r="H13" t="s">
        <v>26097</v>
      </c>
      <c r="I13" s="3">
        <v>2</v>
      </c>
      <c r="J13" t="s">
        <v>12848</v>
      </c>
      <c r="K13" s="3">
        <v>3</v>
      </c>
      <c r="L13" t="s">
        <v>26112</v>
      </c>
      <c r="M13" s="3">
        <v>3</v>
      </c>
      <c r="N13" t="s">
        <v>16841</v>
      </c>
      <c r="O13" s="3">
        <v>1</v>
      </c>
      <c r="P13" t="s">
        <v>28066</v>
      </c>
      <c r="Q13" s="3">
        <v>1</v>
      </c>
      <c r="R13" t="s">
        <v>26083</v>
      </c>
      <c r="S13" s="3">
        <v>4</v>
      </c>
      <c r="T13" s="3">
        <v>1</v>
      </c>
      <c r="U13" s="3">
        <v>12000</v>
      </c>
      <c r="V13" s="3">
        <v>2005</v>
      </c>
      <c r="W13" t="s">
        <v>25</v>
      </c>
    </row>
    <row r="14" spans="1:23" x14ac:dyDescent="0.3">
      <c r="A14" s="3">
        <v>4</v>
      </c>
      <c r="B14" t="s">
        <v>773</v>
      </c>
      <c r="C14" s="3">
        <v>4101</v>
      </c>
      <c r="D14" t="s">
        <v>1137</v>
      </c>
      <c r="E14" s="3">
        <v>100103</v>
      </c>
      <c r="F14" t="s">
        <v>11337</v>
      </c>
      <c r="G14" s="3">
        <v>1001030040</v>
      </c>
      <c r="H14" t="s">
        <v>26115</v>
      </c>
      <c r="I14" s="3">
        <v>1</v>
      </c>
      <c r="J14" t="s">
        <v>26080</v>
      </c>
      <c r="K14" s="3">
        <v>3</v>
      </c>
      <c r="L14" t="s">
        <v>26112</v>
      </c>
      <c r="M14" s="3">
        <v>3</v>
      </c>
      <c r="N14" t="s">
        <v>16841</v>
      </c>
      <c r="O14" s="3">
        <v>1</v>
      </c>
      <c r="P14" t="s">
        <v>28066</v>
      </c>
      <c r="Q14" s="3">
        <v>1</v>
      </c>
      <c r="R14" t="s">
        <v>26083</v>
      </c>
      <c r="S14" s="3">
        <v>3</v>
      </c>
      <c r="T14" s="3">
        <v>1</v>
      </c>
      <c r="U14" s="3">
        <v>200</v>
      </c>
      <c r="V14" s="3">
        <v>2005</v>
      </c>
      <c r="W14" t="s">
        <v>25</v>
      </c>
    </row>
    <row r="15" spans="1:23" x14ac:dyDescent="0.3">
      <c r="A15" s="3">
        <v>4</v>
      </c>
      <c r="B15" t="s">
        <v>773</v>
      </c>
      <c r="C15" s="3">
        <v>4101</v>
      </c>
      <c r="D15" t="s">
        <v>1137</v>
      </c>
      <c r="E15" s="3">
        <v>100104</v>
      </c>
      <c r="F15" t="s">
        <v>11362</v>
      </c>
      <c r="G15" s="3">
        <v>100104003</v>
      </c>
      <c r="H15" t="s">
        <v>16990</v>
      </c>
      <c r="I15" s="3">
        <v>1</v>
      </c>
      <c r="J15" t="s">
        <v>26080</v>
      </c>
      <c r="K15" s="3">
        <v>3</v>
      </c>
      <c r="L15" t="s">
        <v>26112</v>
      </c>
      <c r="M15" s="3">
        <v>3</v>
      </c>
      <c r="N15" t="s">
        <v>16841</v>
      </c>
      <c r="O15" s="3">
        <v>1</v>
      </c>
      <c r="P15" t="s">
        <v>28066</v>
      </c>
      <c r="Q15" s="3">
        <v>1</v>
      </c>
      <c r="R15" t="s">
        <v>26083</v>
      </c>
      <c r="S15" s="3">
        <v>3</v>
      </c>
      <c r="T15" s="3">
        <v>1</v>
      </c>
      <c r="U15" s="3">
        <v>400</v>
      </c>
      <c r="V15" s="3">
        <v>2005</v>
      </c>
      <c r="W15" t="s">
        <v>25</v>
      </c>
    </row>
    <row r="16" spans="1:23" x14ac:dyDescent="0.3">
      <c r="A16" s="3">
        <v>4</v>
      </c>
      <c r="B16" t="s">
        <v>773</v>
      </c>
      <c r="C16" s="3">
        <v>4101</v>
      </c>
      <c r="D16" t="s">
        <v>1137</v>
      </c>
      <c r="E16" s="3">
        <v>100108</v>
      </c>
      <c r="F16" t="s">
        <v>11438</v>
      </c>
      <c r="G16" s="3">
        <v>100108004</v>
      </c>
      <c r="H16" t="s">
        <v>26097</v>
      </c>
      <c r="I16" s="3">
        <v>1</v>
      </c>
      <c r="J16" t="s">
        <v>26080</v>
      </c>
      <c r="K16" s="3">
        <v>3</v>
      </c>
      <c r="L16" t="s">
        <v>26112</v>
      </c>
      <c r="M16" s="3">
        <v>3</v>
      </c>
      <c r="N16" t="s">
        <v>16841</v>
      </c>
      <c r="O16" s="3">
        <v>1</v>
      </c>
      <c r="P16" t="s">
        <v>28066</v>
      </c>
      <c r="Q16" s="3">
        <v>1</v>
      </c>
      <c r="R16" t="s">
        <v>26083</v>
      </c>
      <c r="S16" s="3">
        <v>3</v>
      </c>
      <c r="T16" s="3">
        <v>1</v>
      </c>
      <c r="U16" s="3">
        <v>20800</v>
      </c>
      <c r="V16" s="3">
        <v>2005</v>
      </c>
      <c r="W16" t="s">
        <v>25</v>
      </c>
    </row>
    <row r="17" spans="1:23" x14ac:dyDescent="0.3">
      <c r="A17" s="3">
        <v>4</v>
      </c>
      <c r="B17" t="s">
        <v>773</v>
      </c>
      <c r="C17" s="3">
        <v>4101</v>
      </c>
      <c r="D17" t="s">
        <v>1137</v>
      </c>
      <c r="E17" s="3">
        <v>100108</v>
      </c>
      <c r="F17" t="s">
        <v>11438</v>
      </c>
      <c r="G17" s="3">
        <v>100108004</v>
      </c>
      <c r="H17" t="s">
        <v>26097</v>
      </c>
      <c r="I17" s="3">
        <v>2</v>
      </c>
      <c r="J17" t="s">
        <v>12848</v>
      </c>
      <c r="K17" s="3">
        <v>3</v>
      </c>
      <c r="L17" t="s">
        <v>26112</v>
      </c>
      <c r="M17" s="3">
        <v>3</v>
      </c>
      <c r="N17" t="s">
        <v>16841</v>
      </c>
      <c r="O17" s="3">
        <v>3</v>
      </c>
      <c r="P17" t="s">
        <v>26085</v>
      </c>
      <c r="Q17" s="3">
        <v>1</v>
      </c>
      <c r="R17" t="s">
        <v>26083</v>
      </c>
      <c r="S17" s="3">
        <v>10</v>
      </c>
      <c r="T17" s="3">
        <v>1</v>
      </c>
      <c r="U17" s="3">
        <v>200000</v>
      </c>
      <c r="V17" s="3">
        <v>2005</v>
      </c>
      <c r="W17" t="s">
        <v>25</v>
      </c>
    </row>
    <row r="18" spans="1:23" x14ac:dyDescent="0.3">
      <c r="A18" s="3">
        <v>4</v>
      </c>
      <c r="B18" t="s">
        <v>773</v>
      </c>
      <c r="C18" s="3">
        <v>4106</v>
      </c>
      <c r="D18" t="s">
        <v>1151</v>
      </c>
      <c r="E18" s="3">
        <v>100108</v>
      </c>
      <c r="F18" t="s">
        <v>11438</v>
      </c>
      <c r="G18" s="3">
        <v>100108004</v>
      </c>
      <c r="H18" t="s">
        <v>26097</v>
      </c>
      <c r="I18" s="3">
        <v>2</v>
      </c>
      <c r="J18" t="s">
        <v>12848</v>
      </c>
      <c r="K18" s="3">
        <v>3</v>
      </c>
      <c r="L18" t="s">
        <v>26112</v>
      </c>
      <c r="M18" s="3">
        <v>3</v>
      </c>
      <c r="N18" t="s">
        <v>16841</v>
      </c>
      <c r="O18" s="3">
        <v>3</v>
      </c>
      <c r="P18" t="s">
        <v>26085</v>
      </c>
      <c r="Q18" s="3">
        <v>1</v>
      </c>
      <c r="R18" t="s">
        <v>26083</v>
      </c>
      <c r="S18" s="3">
        <v>8</v>
      </c>
      <c r="T18" s="3">
        <v>1</v>
      </c>
      <c r="U18" s="3">
        <v>59850</v>
      </c>
      <c r="V18" s="3">
        <v>2005</v>
      </c>
      <c r="W18" t="s">
        <v>25</v>
      </c>
    </row>
    <row r="19" spans="1:23" x14ac:dyDescent="0.3">
      <c r="A19" s="3">
        <v>4</v>
      </c>
      <c r="B19" t="s">
        <v>773</v>
      </c>
      <c r="C19" s="3">
        <v>4202</v>
      </c>
      <c r="D19" t="s">
        <v>1157</v>
      </c>
      <c r="E19" s="3">
        <v>100108</v>
      </c>
      <c r="F19" t="s">
        <v>11438</v>
      </c>
      <c r="G19" s="3">
        <v>100108004</v>
      </c>
      <c r="H19" t="s">
        <v>26097</v>
      </c>
      <c r="I19" s="3">
        <v>2</v>
      </c>
      <c r="J19" t="s">
        <v>12848</v>
      </c>
      <c r="K19" s="3">
        <v>3</v>
      </c>
      <c r="L19" t="s">
        <v>26112</v>
      </c>
      <c r="M19" s="3">
        <v>3</v>
      </c>
      <c r="N19" t="s">
        <v>16841</v>
      </c>
      <c r="O19" s="3">
        <v>3</v>
      </c>
      <c r="P19" t="s">
        <v>26085</v>
      </c>
      <c r="Q19" s="3">
        <v>1</v>
      </c>
      <c r="R19" t="s">
        <v>26083</v>
      </c>
      <c r="S19" s="3">
        <v>6</v>
      </c>
      <c r="T19" s="3">
        <v>1</v>
      </c>
      <c r="U19" s="3">
        <v>220000</v>
      </c>
      <c r="V19" s="3">
        <v>2011</v>
      </c>
      <c r="W19" t="s">
        <v>25</v>
      </c>
    </row>
    <row r="20" spans="1:23" x14ac:dyDescent="0.3">
      <c r="A20" s="3">
        <v>4</v>
      </c>
      <c r="B20" t="s">
        <v>773</v>
      </c>
      <c r="C20" s="3">
        <v>4102</v>
      </c>
      <c r="D20" t="s">
        <v>773</v>
      </c>
      <c r="E20" s="3">
        <v>100108</v>
      </c>
      <c r="F20" t="s">
        <v>11438</v>
      </c>
      <c r="G20" s="3">
        <v>100108004</v>
      </c>
      <c r="H20" t="s">
        <v>26097</v>
      </c>
      <c r="I20" s="3">
        <v>2</v>
      </c>
      <c r="J20" t="s">
        <v>12848</v>
      </c>
      <c r="K20" s="3">
        <v>3</v>
      </c>
      <c r="L20" t="s">
        <v>26112</v>
      </c>
      <c r="M20" s="3">
        <v>3</v>
      </c>
      <c r="N20" t="s">
        <v>16841</v>
      </c>
      <c r="O20" s="3">
        <v>1</v>
      </c>
      <c r="P20" t="s">
        <v>28066</v>
      </c>
      <c r="Q20" s="3">
        <v>1</v>
      </c>
      <c r="R20" t="s">
        <v>26083</v>
      </c>
      <c r="S20" s="3">
        <v>5</v>
      </c>
      <c r="T20" s="3">
        <v>1</v>
      </c>
      <c r="U20" s="3">
        <v>6070</v>
      </c>
      <c r="V20" s="3">
        <v>2011</v>
      </c>
      <c r="W20" t="s">
        <v>25</v>
      </c>
    </row>
    <row r="21" spans="1:23" x14ac:dyDescent="0.3">
      <c r="A21" s="3">
        <v>4</v>
      </c>
      <c r="B21" t="s">
        <v>773</v>
      </c>
      <c r="C21" s="3">
        <v>4102</v>
      </c>
      <c r="D21" t="s">
        <v>773</v>
      </c>
      <c r="E21" s="3">
        <v>100108</v>
      </c>
      <c r="F21" t="s">
        <v>11438</v>
      </c>
      <c r="G21" s="3">
        <v>100108004</v>
      </c>
      <c r="H21" t="s">
        <v>26097</v>
      </c>
      <c r="I21" s="3">
        <v>2</v>
      </c>
      <c r="J21" t="s">
        <v>12848</v>
      </c>
      <c r="K21" s="3">
        <v>3</v>
      </c>
      <c r="L21" t="s">
        <v>26112</v>
      </c>
      <c r="M21" s="3">
        <v>3</v>
      </c>
      <c r="N21" t="s">
        <v>16841</v>
      </c>
      <c r="O21" s="3">
        <v>3</v>
      </c>
      <c r="P21" t="s">
        <v>26085</v>
      </c>
      <c r="Q21" s="3">
        <v>1</v>
      </c>
      <c r="R21" t="s">
        <v>26083</v>
      </c>
      <c r="S21" s="3">
        <v>30</v>
      </c>
      <c r="T21" s="3">
        <v>1</v>
      </c>
      <c r="U21" s="3">
        <v>42000</v>
      </c>
      <c r="V21" s="3">
        <v>2011</v>
      </c>
      <c r="W21" t="s">
        <v>25</v>
      </c>
    </row>
    <row r="22" spans="1:23" x14ac:dyDescent="0.3">
      <c r="A22" s="3">
        <v>4</v>
      </c>
      <c r="B22" t="s">
        <v>773</v>
      </c>
      <c r="C22" s="3">
        <v>4101</v>
      </c>
      <c r="D22" t="s">
        <v>1137</v>
      </c>
      <c r="E22" s="3">
        <v>100108</v>
      </c>
      <c r="F22" t="s">
        <v>11438</v>
      </c>
      <c r="G22" s="3">
        <v>100108004</v>
      </c>
      <c r="H22" t="s">
        <v>26097</v>
      </c>
      <c r="I22" s="3">
        <v>2</v>
      </c>
      <c r="J22" t="s">
        <v>12848</v>
      </c>
      <c r="K22" s="3">
        <v>3</v>
      </c>
      <c r="L22" t="s">
        <v>26112</v>
      </c>
      <c r="M22" s="3">
        <v>3</v>
      </c>
      <c r="N22" t="s">
        <v>16841</v>
      </c>
      <c r="O22" s="3">
        <v>3</v>
      </c>
      <c r="P22" t="s">
        <v>26085</v>
      </c>
      <c r="Q22" s="3">
        <v>1</v>
      </c>
      <c r="R22" t="s">
        <v>26083</v>
      </c>
      <c r="S22" s="3">
        <v>10</v>
      </c>
      <c r="T22" s="3">
        <v>1</v>
      </c>
      <c r="U22" s="3">
        <v>170000</v>
      </c>
      <c r="V22" s="3">
        <v>2011</v>
      </c>
      <c r="W22" t="s">
        <v>25</v>
      </c>
    </row>
    <row r="23" spans="1:23" x14ac:dyDescent="0.3">
      <c r="A23" s="3">
        <v>4</v>
      </c>
      <c r="B23" t="s">
        <v>773</v>
      </c>
      <c r="C23" s="3">
        <v>4101</v>
      </c>
      <c r="D23" t="s">
        <v>1137</v>
      </c>
      <c r="E23" s="3">
        <v>100108</v>
      </c>
      <c r="F23" t="s">
        <v>11438</v>
      </c>
      <c r="G23" s="3">
        <v>100108004</v>
      </c>
      <c r="H23" t="s">
        <v>26097</v>
      </c>
      <c r="I23" s="3">
        <v>1</v>
      </c>
      <c r="J23" t="s">
        <v>26080</v>
      </c>
      <c r="K23" s="3">
        <v>3</v>
      </c>
      <c r="L23" t="s">
        <v>26112</v>
      </c>
      <c r="M23" s="3">
        <v>3</v>
      </c>
      <c r="N23" t="s">
        <v>16841</v>
      </c>
      <c r="O23" s="3">
        <v>1</v>
      </c>
      <c r="P23" t="s">
        <v>28066</v>
      </c>
      <c r="Q23" s="3">
        <v>1</v>
      </c>
      <c r="R23" t="s">
        <v>26083</v>
      </c>
      <c r="S23" s="3">
        <v>2</v>
      </c>
      <c r="T23" s="3">
        <v>1</v>
      </c>
      <c r="U23" s="3">
        <v>2000</v>
      </c>
      <c r="V23" s="3">
        <v>2011</v>
      </c>
      <c r="W23" t="s">
        <v>25</v>
      </c>
    </row>
    <row r="24" spans="1:23" x14ac:dyDescent="0.3">
      <c r="A24" s="3">
        <v>4</v>
      </c>
      <c r="B24" t="s">
        <v>773</v>
      </c>
      <c r="C24" s="3">
        <v>4101</v>
      </c>
      <c r="D24" t="s">
        <v>1137</v>
      </c>
      <c r="E24" s="3">
        <v>100108</v>
      </c>
      <c r="F24" t="s">
        <v>11438</v>
      </c>
      <c r="G24" s="3">
        <v>100108004</v>
      </c>
      <c r="H24" t="s">
        <v>26097</v>
      </c>
      <c r="I24" s="3">
        <v>2</v>
      </c>
      <c r="J24" t="s">
        <v>12848</v>
      </c>
      <c r="K24" s="3">
        <v>3</v>
      </c>
      <c r="L24" t="s">
        <v>26112</v>
      </c>
      <c r="M24" s="3">
        <v>2</v>
      </c>
      <c r="N24" t="s">
        <v>26084</v>
      </c>
      <c r="O24" s="3">
        <v>1</v>
      </c>
      <c r="P24" t="s">
        <v>28066</v>
      </c>
      <c r="Q24" s="3">
        <v>1</v>
      </c>
      <c r="R24" t="s">
        <v>26083</v>
      </c>
      <c r="S24" s="3">
        <v>6</v>
      </c>
      <c r="T24" s="3">
        <v>1</v>
      </c>
      <c r="U24" s="3">
        <v>36000</v>
      </c>
      <c r="V24" s="3">
        <v>2011</v>
      </c>
      <c r="W24" t="s">
        <v>25</v>
      </c>
    </row>
    <row r="25" spans="1:23" x14ac:dyDescent="0.3">
      <c r="A25" s="3">
        <v>4</v>
      </c>
      <c r="B25" t="s">
        <v>773</v>
      </c>
      <c r="C25" s="3">
        <v>4106</v>
      </c>
      <c r="D25" t="s">
        <v>1151</v>
      </c>
      <c r="E25" s="3">
        <v>100108</v>
      </c>
      <c r="F25" t="s">
        <v>11438</v>
      </c>
      <c r="G25" s="3">
        <v>100108004</v>
      </c>
      <c r="H25" t="s">
        <v>26097</v>
      </c>
      <c r="I25" s="3">
        <v>2</v>
      </c>
      <c r="J25" t="s">
        <v>12848</v>
      </c>
      <c r="K25" s="3">
        <v>3</v>
      </c>
      <c r="L25" t="s">
        <v>26112</v>
      </c>
      <c r="M25" s="3">
        <v>3</v>
      </c>
      <c r="N25" t="s">
        <v>16841</v>
      </c>
      <c r="O25" s="3">
        <v>3</v>
      </c>
      <c r="P25" t="s">
        <v>26085</v>
      </c>
      <c r="Q25" s="3">
        <v>1</v>
      </c>
      <c r="R25" t="s">
        <v>26083</v>
      </c>
      <c r="S25" s="3">
        <v>14</v>
      </c>
      <c r="T25" s="3">
        <v>1</v>
      </c>
      <c r="U25" s="3">
        <v>4900</v>
      </c>
      <c r="V25" s="3">
        <v>2011</v>
      </c>
      <c r="W25" t="s">
        <v>25</v>
      </c>
    </row>
    <row r="26" spans="1:23" x14ac:dyDescent="0.3">
      <c r="A26" s="3">
        <v>4</v>
      </c>
      <c r="B26" t="s">
        <v>773</v>
      </c>
      <c r="C26" s="3">
        <v>4202</v>
      </c>
      <c r="D26" t="s">
        <v>1157</v>
      </c>
      <c r="E26" s="3">
        <v>100108</v>
      </c>
      <c r="F26" t="s">
        <v>11438</v>
      </c>
      <c r="G26" s="3">
        <v>100108004</v>
      </c>
      <c r="H26" t="s">
        <v>26097</v>
      </c>
      <c r="I26" s="3">
        <v>2</v>
      </c>
      <c r="J26" t="s">
        <v>12848</v>
      </c>
      <c r="K26" s="3">
        <v>3</v>
      </c>
      <c r="L26" t="s">
        <v>26112</v>
      </c>
      <c r="M26" s="3">
        <v>3</v>
      </c>
      <c r="N26" t="s">
        <v>16841</v>
      </c>
      <c r="O26" s="3">
        <v>3</v>
      </c>
      <c r="P26" t="s">
        <v>26085</v>
      </c>
      <c r="Q26" s="3">
        <v>1</v>
      </c>
      <c r="R26" t="s">
        <v>26083</v>
      </c>
      <c r="S26" s="3">
        <v>24</v>
      </c>
      <c r="T26" s="3">
        <v>1</v>
      </c>
      <c r="U26" s="3">
        <v>50000</v>
      </c>
      <c r="V26" s="3">
        <v>2015</v>
      </c>
      <c r="W26" t="s">
        <v>25</v>
      </c>
    </row>
    <row r="27" spans="1:23" x14ac:dyDescent="0.3">
      <c r="A27" s="3">
        <v>4</v>
      </c>
      <c r="B27" t="s">
        <v>773</v>
      </c>
      <c r="C27" s="3">
        <v>4101</v>
      </c>
      <c r="D27" t="s">
        <v>1137</v>
      </c>
      <c r="E27" s="3">
        <v>100108</v>
      </c>
      <c r="F27" t="s">
        <v>11438</v>
      </c>
      <c r="G27" s="3">
        <v>100108004</v>
      </c>
      <c r="H27" t="s">
        <v>26097</v>
      </c>
      <c r="I27" s="3">
        <v>2</v>
      </c>
      <c r="J27" t="s">
        <v>12848</v>
      </c>
      <c r="K27" s="3">
        <v>3</v>
      </c>
      <c r="L27" t="s">
        <v>26112</v>
      </c>
      <c r="M27" s="3">
        <v>3</v>
      </c>
      <c r="N27" t="s">
        <v>16841</v>
      </c>
      <c r="O27" s="3">
        <v>3</v>
      </c>
      <c r="P27" t="s">
        <v>26085</v>
      </c>
      <c r="Q27" s="3">
        <v>1</v>
      </c>
      <c r="R27" t="s">
        <v>26083</v>
      </c>
      <c r="S27" s="3">
        <v>2</v>
      </c>
      <c r="T27" s="3">
        <v>1</v>
      </c>
      <c r="U27" s="3">
        <v>2400</v>
      </c>
      <c r="V27" s="3">
        <v>2015</v>
      </c>
      <c r="W27" t="s">
        <v>25</v>
      </c>
    </row>
    <row r="28" spans="1:23" x14ac:dyDescent="0.3">
      <c r="A28" s="3">
        <v>4</v>
      </c>
      <c r="B28" t="s">
        <v>773</v>
      </c>
      <c r="C28" s="3">
        <v>4101</v>
      </c>
      <c r="D28" t="s">
        <v>1137</v>
      </c>
      <c r="E28" s="3">
        <v>100103</v>
      </c>
      <c r="F28" t="s">
        <v>11337</v>
      </c>
      <c r="G28" s="3">
        <v>1001030040</v>
      </c>
      <c r="H28" t="s">
        <v>26115</v>
      </c>
      <c r="I28" s="3">
        <v>2</v>
      </c>
      <c r="J28" t="s">
        <v>12848</v>
      </c>
      <c r="K28" s="3">
        <v>3</v>
      </c>
      <c r="L28" t="s">
        <v>26112</v>
      </c>
      <c r="M28" s="3">
        <v>3</v>
      </c>
      <c r="N28" t="s">
        <v>16841</v>
      </c>
      <c r="O28" s="3">
        <v>1</v>
      </c>
      <c r="P28" t="s">
        <v>28066</v>
      </c>
      <c r="Q28" s="3">
        <v>1</v>
      </c>
      <c r="R28" t="s">
        <v>26083</v>
      </c>
      <c r="S28" s="3">
        <v>2</v>
      </c>
      <c r="T28" s="3">
        <v>1</v>
      </c>
      <c r="U28" s="3">
        <v>300</v>
      </c>
      <c r="V28" s="3">
        <v>2015</v>
      </c>
      <c r="W28" t="s">
        <v>25</v>
      </c>
    </row>
    <row r="29" spans="1:23" x14ac:dyDescent="0.3">
      <c r="A29" s="3">
        <v>4</v>
      </c>
      <c r="B29" t="s">
        <v>773</v>
      </c>
      <c r="C29" s="3">
        <v>4202</v>
      </c>
      <c r="D29" t="s">
        <v>1157</v>
      </c>
      <c r="E29" s="3">
        <v>100108</v>
      </c>
      <c r="F29" t="s">
        <v>11438</v>
      </c>
      <c r="G29" s="3">
        <v>100108004</v>
      </c>
      <c r="H29" t="s">
        <v>26097</v>
      </c>
      <c r="I29" s="3">
        <v>2</v>
      </c>
      <c r="J29" t="s">
        <v>12848</v>
      </c>
      <c r="K29" s="3">
        <v>3</v>
      </c>
      <c r="L29" t="s">
        <v>26112</v>
      </c>
      <c r="M29" s="3">
        <v>3</v>
      </c>
      <c r="N29" t="s">
        <v>16841</v>
      </c>
      <c r="O29" s="3">
        <v>1</v>
      </c>
      <c r="P29" t="s">
        <v>28066</v>
      </c>
      <c r="Q29" s="3">
        <v>1</v>
      </c>
      <c r="R29" t="s">
        <v>26083</v>
      </c>
      <c r="S29" s="3">
        <v>7</v>
      </c>
      <c r="T29" s="3">
        <v>1</v>
      </c>
      <c r="U29" s="3">
        <v>26250</v>
      </c>
      <c r="V29" s="3">
        <v>2018</v>
      </c>
      <c r="W29" t="s">
        <v>26159</v>
      </c>
    </row>
    <row r="30" spans="1:23" x14ac:dyDescent="0.3">
      <c r="A30" s="3">
        <v>4</v>
      </c>
      <c r="B30" t="s">
        <v>773</v>
      </c>
      <c r="C30" s="3">
        <v>4101</v>
      </c>
      <c r="D30" t="s">
        <v>1137</v>
      </c>
      <c r="E30" s="3">
        <v>100108</v>
      </c>
      <c r="F30" t="s">
        <v>11438</v>
      </c>
      <c r="G30" s="3">
        <v>100108004</v>
      </c>
      <c r="H30" t="s">
        <v>26097</v>
      </c>
      <c r="I30" s="3">
        <v>2</v>
      </c>
      <c r="J30" t="s">
        <v>12848</v>
      </c>
      <c r="K30" s="3">
        <v>3</v>
      </c>
      <c r="L30" t="s">
        <v>26112</v>
      </c>
      <c r="M30" s="3">
        <v>3</v>
      </c>
      <c r="N30" t="s">
        <v>16841</v>
      </c>
      <c r="O30" s="3">
        <v>1</v>
      </c>
      <c r="P30" t="s">
        <v>28066</v>
      </c>
      <c r="Q30" s="3">
        <v>1</v>
      </c>
      <c r="R30" t="s">
        <v>26083</v>
      </c>
      <c r="S30" s="3">
        <v>5</v>
      </c>
      <c r="T30" s="3">
        <v>1</v>
      </c>
      <c r="U30" s="3">
        <v>12000</v>
      </c>
      <c r="V30" s="3">
        <v>2018</v>
      </c>
      <c r="W30" t="s">
        <v>26159</v>
      </c>
    </row>
    <row r="31" spans="1:23" x14ac:dyDescent="0.3">
      <c r="A31" s="3">
        <v>4</v>
      </c>
      <c r="B31" t="s">
        <v>773</v>
      </c>
      <c r="C31" s="3">
        <v>4101</v>
      </c>
      <c r="D31" t="s">
        <v>1137</v>
      </c>
      <c r="E31" s="3">
        <v>100108</v>
      </c>
      <c r="F31" t="s">
        <v>11438</v>
      </c>
      <c r="G31" s="3">
        <v>100108004</v>
      </c>
      <c r="H31" t="s">
        <v>26097</v>
      </c>
      <c r="I31" s="3">
        <v>2</v>
      </c>
      <c r="J31" t="s">
        <v>12848</v>
      </c>
      <c r="K31" s="3">
        <v>3</v>
      </c>
      <c r="L31" t="s">
        <v>26112</v>
      </c>
      <c r="M31" s="3">
        <v>3</v>
      </c>
      <c r="N31" t="s">
        <v>16841</v>
      </c>
      <c r="O31" s="3">
        <v>1</v>
      </c>
      <c r="P31" t="s">
        <v>28066</v>
      </c>
      <c r="Q31" s="3">
        <v>1</v>
      </c>
      <c r="R31" t="s">
        <v>26083</v>
      </c>
      <c r="S31" s="3">
        <v>5</v>
      </c>
      <c r="T31" s="3">
        <v>1</v>
      </c>
      <c r="U31" s="3">
        <v>10000</v>
      </c>
      <c r="V31" s="3">
        <v>2018</v>
      </c>
      <c r="W31" t="s">
        <v>26159</v>
      </c>
    </row>
    <row r="32" spans="1:23" x14ac:dyDescent="0.3">
      <c r="A32" s="3">
        <v>4</v>
      </c>
      <c r="B32" t="s">
        <v>773</v>
      </c>
      <c r="C32" s="3">
        <v>4101</v>
      </c>
      <c r="D32" t="s">
        <v>1137</v>
      </c>
      <c r="E32" s="3">
        <v>100108</v>
      </c>
      <c r="F32" t="s">
        <v>11438</v>
      </c>
      <c r="G32" s="3">
        <v>100108004</v>
      </c>
      <c r="H32" t="s">
        <v>26097</v>
      </c>
      <c r="I32" s="3">
        <v>2</v>
      </c>
      <c r="J32" t="s">
        <v>12848</v>
      </c>
      <c r="K32" s="3">
        <v>3</v>
      </c>
      <c r="L32" t="s">
        <v>26112</v>
      </c>
      <c r="M32" s="3">
        <v>3</v>
      </c>
      <c r="N32" t="s">
        <v>16841</v>
      </c>
      <c r="O32" s="3">
        <v>1</v>
      </c>
      <c r="P32" t="s">
        <v>28066</v>
      </c>
      <c r="Q32" s="3">
        <v>1</v>
      </c>
      <c r="R32" t="s">
        <v>26083</v>
      </c>
      <c r="S32" s="3">
        <v>5</v>
      </c>
      <c r="T32" s="3">
        <v>1</v>
      </c>
      <c r="U32" s="3">
        <v>10000</v>
      </c>
      <c r="V32" s="3">
        <v>2018</v>
      </c>
      <c r="W32" t="s">
        <v>26159</v>
      </c>
    </row>
    <row r="33" spans="1:23" x14ac:dyDescent="0.3">
      <c r="A33" s="3">
        <v>4</v>
      </c>
      <c r="B33" t="s">
        <v>773</v>
      </c>
      <c r="C33" s="3">
        <v>4106</v>
      </c>
      <c r="D33" t="s">
        <v>1151</v>
      </c>
      <c r="E33" s="3">
        <v>100108</v>
      </c>
      <c r="F33" t="s">
        <v>11438</v>
      </c>
      <c r="G33" s="3">
        <v>100108004</v>
      </c>
      <c r="H33" t="s">
        <v>26097</v>
      </c>
      <c r="I33" s="3">
        <v>2</v>
      </c>
      <c r="J33" t="s">
        <v>12848</v>
      </c>
      <c r="K33" s="3">
        <v>3</v>
      </c>
      <c r="L33" t="s">
        <v>26112</v>
      </c>
      <c r="M33" s="3">
        <v>3</v>
      </c>
      <c r="N33" t="s">
        <v>16841</v>
      </c>
      <c r="O33" s="3">
        <v>3</v>
      </c>
      <c r="P33" t="s">
        <v>26085</v>
      </c>
      <c r="Q33" s="3">
        <v>1</v>
      </c>
      <c r="R33" t="s">
        <v>26083</v>
      </c>
      <c r="S33" s="3">
        <v>4</v>
      </c>
      <c r="T33" s="3">
        <v>1</v>
      </c>
      <c r="U33" s="3">
        <v>8000</v>
      </c>
      <c r="V33" s="3">
        <v>2018</v>
      </c>
      <c r="W33" t="s">
        <v>26159</v>
      </c>
    </row>
    <row r="34" spans="1:23" x14ac:dyDescent="0.3">
      <c r="A34" s="3">
        <v>5</v>
      </c>
      <c r="B34" t="s">
        <v>800</v>
      </c>
      <c r="C34" s="3">
        <v>5401</v>
      </c>
      <c r="D34" t="s">
        <v>1216</v>
      </c>
      <c r="E34" s="3">
        <v>100108</v>
      </c>
      <c r="F34" t="s">
        <v>11438</v>
      </c>
      <c r="G34" s="3">
        <v>100108004</v>
      </c>
      <c r="H34" t="s">
        <v>26097</v>
      </c>
      <c r="I34" s="3">
        <v>2</v>
      </c>
      <c r="J34" t="s">
        <v>12848</v>
      </c>
      <c r="K34" s="3">
        <v>3</v>
      </c>
      <c r="L34" t="s">
        <v>26112</v>
      </c>
      <c r="M34" s="3">
        <v>3</v>
      </c>
      <c r="N34" t="s">
        <v>16841</v>
      </c>
      <c r="O34" s="3">
        <v>1</v>
      </c>
      <c r="P34" t="s">
        <v>28066</v>
      </c>
      <c r="Q34" s="3">
        <v>2</v>
      </c>
      <c r="R34" t="s">
        <v>8209</v>
      </c>
      <c r="S34" s="3">
        <v>13</v>
      </c>
      <c r="T34" s="3">
        <v>1</v>
      </c>
      <c r="U34" s="3">
        <v>30000</v>
      </c>
      <c r="V34" s="3">
        <v>2002</v>
      </c>
      <c r="W34" t="s">
        <v>25</v>
      </c>
    </row>
    <row r="35" spans="1:23" x14ac:dyDescent="0.3">
      <c r="A35" s="3">
        <v>5</v>
      </c>
      <c r="B35" t="s">
        <v>800</v>
      </c>
      <c r="C35" s="3">
        <v>5301</v>
      </c>
      <c r="D35" t="s">
        <v>1204</v>
      </c>
      <c r="E35" s="3">
        <v>100103</v>
      </c>
      <c r="F35" t="s">
        <v>11337</v>
      </c>
      <c r="G35" s="3">
        <v>1001030040</v>
      </c>
      <c r="H35" t="s">
        <v>26115</v>
      </c>
      <c r="I35" s="3">
        <v>2</v>
      </c>
      <c r="J35" t="s">
        <v>12848</v>
      </c>
      <c r="K35" s="3">
        <v>3</v>
      </c>
      <c r="L35" t="s">
        <v>26112</v>
      </c>
      <c r="M35" s="3">
        <v>1</v>
      </c>
      <c r="N35" t="s">
        <v>26082</v>
      </c>
      <c r="O35" s="3">
        <v>3</v>
      </c>
      <c r="P35" t="s">
        <v>26085</v>
      </c>
      <c r="Q35" s="3">
        <v>3</v>
      </c>
      <c r="R35" t="s">
        <v>26107</v>
      </c>
      <c r="S35" s="3">
        <v>70</v>
      </c>
      <c r="T35" s="3">
        <v>1</v>
      </c>
      <c r="U35" s="3">
        <v>7300000</v>
      </c>
      <c r="V35" s="3">
        <v>2002</v>
      </c>
      <c r="W35" t="s">
        <v>25</v>
      </c>
    </row>
    <row r="36" spans="1:23" x14ac:dyDescent="0.3">
      <c r="A36" s="3">
        <v>5</v>
      </c>
      <c r="B36" t="s">
        <v>800</v>
      </c>
      <c r="C36" s="3">
        <v>5701</v>
      </c>
      <c r="D36" t="s">
        <v>1264</v>
      </c>
      <c r="E36" s="3">
        <v>100103</v>
      </c>
      <c r="F36" t="s">
        <v>11337</v>
      </c>
      <c r="G36" s="3">
        <v>100103001</v>
      </c>
      <c r="H36" t="s">
        <v>26123</v>
      </c>
      <c r="I36" s="3">
        <v>2</v>
      </c>
      <c r="J36" t="s">
        <v>12848</v>
      </c>
      <c r="K36" s="3">
        <v>3</v>
      </c>
      <c r="L36" t="s">
        <v>26112</v>
      </c>
      <c r="M36" s="3">
        <v>1</v>
      </c>
      <c r="N36" t="s">
        <v>26082</v>
      </c>
      <c r="O36" s="3">
        <v>3</v>
      </c>
      <c r="P36" t="s">
        <v>26085</v>
      </c>
      <c r="Q36" s="3">
        <v>3</v>
      </c>
      <c r="R36" t="s">
        <v>26107</v>
      </c>
      <c r="S36" s="3">
        <v>200</v>
      </c>
      <c r="T36" s="3">
        <v>1</v>
      </c>
      <c r="U36" s="3">
        <v>400000</v>
      </c>
      <c r="V36" s="3">
        <v>2002</v>
      </c>
      <c r="W36" t="s">
        <v>25</v>
      </c>
    </row>
    <row r="37" spans="1:23" x14ac:dyDescent="0.3">
      <c r="A37" s="3">
        <v>5</v>
      </c>
      <c r="B37" t="s">
        <v>800</v>
      </c>
      <c r="C37" s="3">
        <v>5701</v>
      </c>
      <c r="D37" t="s">
        <v>1264</v>
      </c>
      <c r="E37" s="3">
        <v>100103</v>
      </c>
      <c r="F37" t="s">
        <v>11337</v>
      </c>
      <c r="G37" s="3">
        <v>100103001</v>
      </c>
      <c r="H37" t="s">
        <v>26123</v>
      </c>
      <c r="I37" s="3">
        <v>2</v>
      </c>
      <c r="J37" t="s">
        <v>12848</v>
      </c>
      <c r="K37" s="3">
        <v>3</v>
      </c>
      <c r="L37" t="s">
        <v>26112</v>
      </c>
      <c r="M37" s="3">
        <v>3</v>
      </c>
      <c r="N37" t="s">
        <v>16841</v>
      </c>
      <c r="O37" s="3">
        <v>3</v>
      </c>
      <c r="P37" t="s">
        <v>26085</v>
      </c>
      <c r="Q37" s="3">
        <v>5</v>
      </c>
      <c r="R37" t="s">
        <v>8203</v>
      </c>
      <c r="S37" s="3">
        <v>200</v>
      </c>
      <c r="T37" s="3">
        <v>1</v>
      </c>
      <c r="U37" s="3">
        <v>600000</v>
      </c>
      <c r="V37" s="3">
        <v>2002</v>
      </c>
      <c r="W37" t="s">
        <v>25</v>
      </c>
    </row>
    <row r="38" spans="1:23" x14ac:dyDescent="0.3">
      <c r="A38" s="3">
        <v>5</v>
      </c>
      <c r="B38" t="s">
        <v>800</v>
      </c>
      <c r="C38" s="3">
        <v>5701</v>
      </c>
      <c r="D38" t="s">
        <v>1264</v>
      </c>
      <c r="E38" s="3">
        <v>100103</v>
      </c>
      <c r="F38" t="s">
        <v>11337</v>
      </c>
      <c r="G38" s="3">
        <v>100103003</v>
      </c>
      <c r="H38" t="s">
        <v>16985</v>
      </c>
      <c r="I38" s="3">
        <v>2</v>
      </c>
      <c r="J38" t="s">
        <v>12848</v>
      </c>
      <c r="K38" s="3">
        <v>3</v>
      </c>
      <c r="L38" t="s">
        <v>26112</v>
      </c>
      <c r="M38" s="3">
        <v>1</v>
      </c>
      <c r="N38" t="s">
        <v>26082</v>
      </c>
      <c r="O38" s="3">
        <v>3</v>
      </c>
      <c r="P38" t="s">
        <v>26085</v>
      </c>
      <c r="Q38" s="3">
        <v>1</v>
      </c>
      <c r="R38" t="s">
        <v>26083</v>
      </c>
      <c r="S38" s="3">
        <v>200</v>
      </c>
      <c r="T38" s="3">
        <v>1</v>
      </c>
      <c r="U38" s="3">
        <v>100000</v>
      </c>
      <c r="V38" s="3">
        <v>2002</v>
      </c>
      <c r="W38" t="s">
        <v>25</v>
      </c>
    </row>
    <row r="39" spans="1:23" x14ac:dyDescent="0.3">
      <c r="A39" s="3">
        <v>5</v>
      </c>
      <c r="B39" t="s">
        <v>800</v>
      </c>
      <c r="C39" s="3">
        <v>5701</v>
      </c>
      <c r="D39" t="s">
        <v>1264</v>
      </c>
      <c r="E39" s="3">
        <v>100103</v>
      </c>
      <c r="F39" t="s">
        <v>11337</v>
      </c>
      <c r="G39" s="3">
        <v>1001030040</v>
      </c>
      <c r="H39" t="s">
        <v>26115</v>
      </c>
      <c r="I39" s="3">
        <v>2</v>
      </c>
      <c r="J39" t="s">
        <v>12848</v>
      </c>
      <c r="K39" s="3">
        <v>3</v>
      </c>
      <c r="L39" t="s">
        <v>26112</v>
      </c>
      <c r="M39" s="3">
        <v>1</v>
      </c>
      <c r="N39" t="s">
        <v>26082</v>
      </c>
      <c r="O39" s="3">
        <v>3</v>
      </c>
      <c r="P39" t="s">
        <v>26085</v>
      </c>
      <c r="Q39" s="3">
        <v>4</v>
      </c>
      <c r="R39" t="s">
        <v>26113</v>
      </c>
      <c r="S39" s="3">
        <v>200</v>
      </c>
      <c r="T39" s="3">
        <v>1</v>
      </c>
      <c r="U39" s="3">
        <v>12000000</v>
      </c>
      <c r="V39" s="3">
        <v>2002</v>
      </c>
      <c r="W39" t="s">
        <v>25</v>
      </c>
    </row>
    <row r="40" spans="1:23" x14ac:dyDescent="0.3">
      <c r="A40" s="3">
        <v>5</v>
      </c>
      <c r="B40" t="s">
        <v>800</v>
      </c>
      <c r="C40" s="3">
        <v>5701</v>
      </c>
      <c r="D40" t="s">
        <v>1264</v>
      </c>
      <c r="E40" s="3">
        <v>100103</v>
      </c>
      <c r="F40" t="s">
        <v>11337</v>
      </c>
      <c r="G40" s="3">
        <v>1001030040</v>
      </c>
      <c r="H40" t="s">
        <v>26115</v>
      </c>
      <c r="I40" s="3">
        <v>2</v>
      </c>
      <c r="J40" t="s">
        <v>12848</v>
      </c>
      <c r="K40" s="3">
        <v>3</v>
      </c>
      <c r="L40" t="s">
        <v>26112</v>
      </c>
      <c r="M40" s="3">
        <v>1</v>
      </c>
      <c r="N40" t="s">
        <v>26082</v>
      </c>
      <c r="O40" s="3">
        <v>3</v>
      </c>
      <c r="P40" t="s">
        <v>26085</v>
      </c>
      <c r="Q40" s="3">
        <v>3</v>
      </c>
      <c r="R40" t="s">
        <v>26107</v>
      </c>
      <c r="S40" s="3">
        <v>200</v>
      </c>
      <c r="T40" s="3">
        <v>1</v>
      </c>
      <c r="U40" s="3">
        <v>17000000</v>
      </c>
      <c r="V40" s="3">
        <v>2002</v>
      </c>
      <c r="W40" t="s">
        <v>25</v>
      </c>
    </row>
    <row r="41" spans="1:23" x14ac:dyDescent="0.3">
      <c r="A41" s="3">
        <v>5</v>
      </c>
      <c r="B41" t="s">
        <v>800</v>
      </c>
      <c r="C41" s="3">
        <v>5701</v>
      </c>
      <c r="D41" t="s">
        <v>1264</v>
      </c>
      <c r="E41" s="3">
        <v>100104</v>
      </c>
      <c r="F41" t="s">
        <v>11362</v>
      </c>
      <c r="G41" s="3">
        <v>1001040050</v>
      </c>
      <c r="H41" t="s">
        <v>26131</v>
      </c>
      <c r="I41" s="3">
        <v>2</v>
      </c>
      <c r="J41" t="s">
        <v>12848</v>
      </c>
      <c r="K41" s="3">
        <v>3</v>
      </c>
      <c r="L41" t="s">
        <v>26112</v>
      </c>
      <c r="M41" s="3">
        <v>1</v>
      </c>
      <c r="N41" t="s">
        <v>26082</v>
      </c>
      <c r="O41" s="3">
        <v>3</v>
      </c>
      <c r="P41" t="s">
        <v>26085</v>
      </c>
      <c r="Q41" s="3">
        <v>3</v>
      </c>
      <c r="R41" t="s">
        <v>26107</v>
      </c>
      <c r="S41" s="3">
        <v>200</v>
      </c>
      <c r="T41" s="3">
        <v>1</v>
      </c>
      <c r="U41" s="3">
        <v>1000000</v>
      </c>
      <c r="V41" s="3">
        <v>2002</v>
      </c>
      <c r="W41" t="s">
        <v>25</v>
      </c>
    </row>
    <row r="42" spans="1:23" x14ac:dyDescent="0.3">
      <c r="A42" s="3">
        <v>5</v>
      </c>
      <c r="B42" t="s">
        <v>800</v>
      </c>
      <c r="C42" s="3">
        <v>5701</v>
      </c>
      <c r="D42" t="s">
        <v>1264</v>
      </c>
      <c r="E42" s="3">
        <v>100108</v>
      </c>
      <c r="F42" t="s">
        <v>11438</v>
      </c>
      <c r="G42" s="3">
        <v>100108005</v>
      </c>
      <c r="H42" t="s">
        <v>5400</v>
      </c>
      <c r="I42" s="3">
        <v>2</v>
      </c>
      <c r="J42" t="s">
        <v>12848</v>
      </c>
      <c r="K42" s="3">
        <v>3</v>
      </c>
      <c r="L42" t="s">
        <v>26112</v>
      </c>
      <c r="M42" s="3">
        <v>1</v>
      </c>
      <c r="N42" t="s">
        <v>26082</v>
      </c>
      <c r="O42" s="3">
        <v>3</v>
      </c>
      <c r="P42" t="s">
        <v>26085</v>
      </c>
      <c r="Q42" s="3">
        <v>6</v>
      </c>
      <c r="R42" t="s">
        <v>8196</v>
      </c>
      <c r="S42" s="3">
        <v>200</v>
      </c>
      <c r="T42" s="3">
        <v>1</v>
      </c>
      <c r="U42" s="3">
        <v>40000</v>
      </c>
      <c r="V42" s="3">
        <v>2002</v>
      </c>
      <c r="W42" t="s">
        <v>25</v>
      </c>
    </row>
    <row r="43" spans="1:23" x14ac:dyDescent="0.3">
      <c r="A43" s="3">
        <v>5</v>
      </c>
      <c r="B43" t="s">
        <v>800</v>
      </c>
      <c r="C43" s="3">
        <v>5701</v>
      </c>
      <c r="D43" t="s">
        <v>1264</v>
      </c>
      <c r="E43" s="3">
        <v>100109</v>
      </c>
      <c r="F43" t="s">
        <v>18431</v>
      </c>
      <c r="G43" s="3">
        <v>100109001</v>
      </c>
      <c r="H43" t="s">
        <v>26106</v>
      </c>
      <c r="I43" s="3">
        <v>2</v>
      </c>
      <c r="J43" t="s">
        <v>12848</v>
      </c>
      <c r="K43" s="3">
        <v>3</v>
      </c>
      <c r="L43" t="s">
        <v>26112</v>
      </c>
      <c r="M43" s="3">
        <v>1</v>
      </c>
      <c r="N43" t="s">
        <v>26082</v>
      </c>
      <c r="O43" s="3">
        <v>3</v>
      </c>
      <c r="P43" t="s">
        <v>26085</v>
      </c>
      <c r="Q43" s="3">
        <v>5</v>
      </c>
      <c r="R43" t="s">
        <v>8203</v>
      </c>
      <c r="S43" s="3">
        <v>200</v>
      </c>
      <c r="T43" s="3">
        <v>1</v>
      </c>
      <c r="U43" s="3">
        <v>1000000</v>
      </c>
      <c r="V43" s="3">
        <v>2002</v>
      </c>
      <c r="W43" t="s">
        <v>25</v>
      </c>
    </row>
    <row r="44" spans="1:23" x14ac:dyDescent="0.3">
      <c r="A44" s="3">
        <v>5</v>
      </c>
      <c r="B44" t="s">
        <v>800</v>
      </c>
      <c r="C44" s="3">
        <v>5701</v>
      </c>
      <c r="D44" t="s">
        <v>1264</v>
      </c>
      <c r="E44" s="3">
        <v>100109</v>
      </c>
      <c r="F44" t="s">
        <v>18431</v>
      </c>
      <c r="G44" s="3">
        <v>100109001</v>
      </c>
      <c r="H44" t="s">
        <v>26106</v>
      </c>
      <c r="I44" s="3">
        <v>2</v>
      </c>
      <c r="J44" t="s">
        <v>12848</v>
      </c>
      <c r="K44" s="3">
        <v>3</v>
      </c>
      <c r="L44" t="s">
        <v>26112</v>
      </c>
      <c r="M44" s="3">
        <v>1</v>
      </c>
      <c r="N44" t="s">
        <v>26082</v>
      </c>
      <c r="O44" s="3">
        <v>3</v>
      </c>
      <c r="P44" t="s">
        <v>26085</v>
      </c>
      <c r="Q44" s="3">
        <v>3</v>
      </c>
      <c r="R44" t="s">
        <v>26107</v>
      </c>
      <c r="S44" s="3">
        <v>200</v>
      </c>
      <c r="T44" s="3">
        <v>1</v>
      </c>
      <c r="U44" s="3">
        <v>400000</v>
      </c>
      <c r="V44" s="3">
        <v>2002</v>
      </c>
      <c r="W44" t="s">
        <v>25</v>
      </c>
    </row>
    <row r="45" spans="1:23" x14ac:dyDescent="0.3">
      <c r="A45" s="3">
        <v>5</v>
      </c>
      <c r="B45" t="s">
        <v>800</v>
      </c>
      <c r="C45" s="3">
        <v>5301</v>
      </c>
      <c r="D45" t="s">
        <v>1204</v>
      </c>
      <c r="E45" s="3">
        <v>100109</v>
      </c>
      <c r="F45" t="s">
        <v>18431</v>
      </c>
      <c r="G45" s="3">
        <v>100109001</v>
      </c>
      <c r="H45" t="s">
        <v>26106</v>
      </c>
      <c r="I45" s="3">
        <v>2</v>
      </c>
      <c r="J45" t="s">
        <v>12848</v>
      </c>
      <c r="K45" s="3">
        <v>3</v>
      </c>
      <c r="L45" t="s">
        <v>26112</v>
      </c>
      <c r="M45" s="3">
        <v>1</v>
      </c>
      <c r="N45" t="s">
        <v>26082</v>
      </c>
      <c r="O45" s="3">
        <v>3</v>
      </c>
      <c r="P45" t="s">
        <v>26085</v>
      </c>
      <c r="Q45" s="3">
        <v>3</v>
      </c>
      <c r="R45" t="s">
        <v>26107</v>
      </c>
      <c r="S45" s="3">
        <v>100</v>
      </c>
      <c r="T45" s="3">
        <v>1</v>
      </c>
      <c r="U45" s="3">
        <v>26000</v>
      </c>
      <c r="V45" s="3">
        <v>2008</v>
      </c>
      <c r="W45" t="s">
        <v>25</v>
      </c>
    </row>
    <row r="46" spans="1:23" x14ac:dyDescent="0.3">
      <c r="A46" s="3">
        <v>5</v>
      </c>
      <c r="B46" t="s">
        <v>800</v>
      </c>
      <c r="C46" s="3">
        <v>5301</v>
      </c>
      <c r="D46" t="s">
        <v>1204</v>
      </c>
      <c r="E46" s="3">
        <v>100104</v>
      </c>
      <c r="F46" t="s">
        <v>11362</v>
      </c>
      <c r="G46" s="3">
        <v>1001040050</v>
      </c>
      <c r="H46" t="s">
        <v>26131</v>
      </c>
      <c r="I46" s="3">
        <v>2</v>
      </c>
      <c r="J46" t="s">
        <v>12848</v>
      </c>
      <c r="K46" s="3">
        <v>3</v>
      </c>
      <c r="L46" t="s">
        <v>26112</v>
      </c>
      <c r="M46" s="3">
        <v>1</v>
      </c>
      <c r="N46" t="s">
        <v>26082</v>
      </c>
      <c r="O46" s="3">
        <v>3</v>
      </c>
      <c r="P46" t="s">
        <v>26085</v>
      </c>
      <c r="Q46" s="3">
        <v>3</v>
      </c>
      <c r="R46" t="s">
        <v>26107</v>
      </c>
      <c r="S46" s="3">
        <v>100</v>
      </c>
      <c r="T46" s="3">
        <v>1</v>
      </c>
      <c r="U46" s="3">
        <v>145000</v>
      </c>
      <c r="V46" s="3">
        <v>2008</v>
      </c>
      <c r="W46" t="s">
        <v>25</v>
      </c>
    </row>
    <row r="47" spans="1:23" x14ac:dyDescent="0.3">
      <c r="A47" s="3">
        <v>5</v>
      </c>
      <c r="B47" t="s">
        <v>800</v>
      </c>
      <c r="C47" s="3">
        <v>5301</v>
      </c>
      <c r="D47" t="s">
        <v>1204</v>
      </c>
      <c r="E47" s="3">
        <v>100103</v>
      </c>
      <c r="F47" t="s">
        <v>11337</v>
      </c>
      <c r="G47" s="3">
        <v>1001030040</v>
      </c>
      <c r="H47" t="s">
        <v>26115</v>
      </c>
      <c r="I47" s="3">
        <v>2</v>
      </c>
      <c r="J47" t="s">
        <v>12848</v>
      </c>
      <c r="K47" s="3">
        <v>3</v>
      </c>
      <c r="L47" t="s">
        <v>26112</v>
      </c>
      <c r="M47" s="3">
        <v>1</v>
      </c>
      <c r="N47" t="s">
        <v>26082</v>
      </c>
      <c r="O47" s="3">
        <v>3</v>
      </c>
      <c r="P47" t="s">
        <v>26085</v>
      </c>
      <c r="Q47" s="3">
        <v>3</v>
      </c>
      <c r="R47" t="s">
        <v>26107</v>
      </c>
      <c r="S47" s="3">
        <v>100</v>
      </c>
      <c r="T47" s="3">
        <v>1</v>
      </c>
      <c r="U47" s="3">
        <v>11400000</v>
      </c>
      <c r="V47" s="3">
        <v>2008</v>
      </c>
      <c r="W47" t="s">
        <v>25</v>
      </c>
    </row>
    <row r="48" spans="1:23" x14ac:dyDescent="0.3">
      <c r="A48" s="3">
        <v>5</v>
      </c>
      <c r="B48" t="s">
        <v>800</v>
      </c>
      <c r="C48" s="3">
        <v>5501</v>
      </c>
      <c r="D48" t="s">
        <v>1231</v>
      </c>
      <c r="E48" s="3">
        <v>100103</v>
      </c>
      <c r="F48" t="s">
        <v>11337</v>
      </c>
      <c r="G48" s="3">
        <v>1001030040</v>
      </c>
      <c r="H48" t="s">
        <v>26115</v>
      </c>
      <c r="I48" s="3">
        <v>2</v>
      </c>
      <c r="J48" t="s">
        <v>12848</v>
      </c>
      <c r="K48" s="3">
        <v>3</v>
      </c>
      <c r="L48" t="s">
        <v>26112</v>
      </c>
      <c r="M48" s="3">
        <v>1</v>
      </c>
      <c r="N48" t="s">
        <v>26082</v>
      </c>
      <c r="O48" s="3">
        <v>3</v>
      </c>
      <c r="P48" t="s">
        <v>26085</v>
      </c>
      <c r="Q48" s="3">
        <v>4</v>
      </c>
      <c r="R48" t="s">
        <v>26113</v>
      </c>
      <c r="S48" s="3">
        <v>400</v>
      </c>
      <c r="T48" s="3">
        <v>1</v>
      </c>
      <c r="U48" s="3">
        <v>2500000</v>
      </c>
      <c r="V48" s="3">
        <v>2008</v>
      </c>
      <c r="W48" t="s">
        <v>25</v>
      </c>
    </row>
    <row r="49" spans="1:23" x14ac:dyDescent="0.3">
      <c r="A49" s="3">
        <v>5</v>
      </c>
      <c r="B49" t="s">
        <v>800</v>
      </c>
      <c r="C49" s="3">
        <v>5701</v>
      </c>
      <c r="D49" t="s">
        <v>1264</v>
      </c>
      <c r="E49" s="3">
        <v>100104</v>
      </c>
      <c r="F49" t="s">
        <v>11362</v>
      </c>
      <c r="G49" s="3">
        <v>1001040050</v>
      </c>
      <c r="H49" t="s">
        <v>26131</v>
      </c>
      <c r="I49" s="3">
        <v>2</v>
      </c>
      <c r="J49" t="s">
        <v>12848</v>
      </c>
      <c r="K49" s="3">
        <v>3</v>
      </c>
      <c r="L49" t="s">
        <v>26112</v>
      </c>
      <c r="M49" s="3">
        <v>1</v>
      </c>
      <c r="N49" t="s">
        <v>26082</v>
      </c>
      <c r="O49" s="3">
        <v>3</v>
      </c>
      <c r="P49" t="s">
        <v>26085</v>
      </c>
      <c r="Q49" s="3">
        <v>3</v>
      </c>
      <c r="R49" t="s">
        <v>26107</v>
      </c>
      <c r="S49" s="3">
        <v>2</v>
      </c>
      <c r="T49" s="3">
        <v>1</v>
      </c>
      <c r="U49" s="3">
        <v>1500000</v>
      </c>
      <c r="V49" s="3">
        <v>2008</v>
      </c>
      <c r="W49" t="s">
        <v>25</v>
      </c>
    </row>
    <row r="50" spans="1:23" x14ac:dyDescent="0.3">
      <c r="A50" s="3">
        <v>5</v>
      </c>
      <c r="B50" t="s">
        <v>800</v>
      </c>
      <c r="C50" s="3">
        <v>5701</v>
      </c>
      <c r="D50" t="s">
        <v>1264</v>
      </c>
      <c r="E50" s="3">
        <v>100103</v>
      </c>
      <c r="F50" t="s">
        <v>11337</v>
      </c>
      <c r="G50" s="3">
        <v>1001030040</v>
      </c>
      <c r="H50" t="s">
        <v>26115</v>
      </c>
      <c r="I50" s="3">
        <v>2</v>
      </c>
      <c r="J50" t="s">
        <v>12848</v>
      </c>
      <c r="K50" s="3">
        <v>3</v>
      </c>
      <c r="L50" t="s">
        <v>26112</v>
      </c>
      <c r="M50" s="3">
        <v>1</v>
      </c>
      <c r="N50" t="s">
        <v>26082</v>
      </c>
      <c r="O50" s="3">
        <v>3</v>
      </c>
      <c r="P50" t="s">
        <v>26085</v>
      </c>
      <c r="Q50" s="3">
        <v>3</v>
      </c>
      <c r="R50" t="s">
        <v>26107</v>
      </c>
      <c r="S50" s="3">
        <v>2</v>
      </c>
      <c r="T50" s="3">
        <v>1</v>
      </c>
      <c r="U50" s="3">
        <v>38500000</v>
      </c>
      <c r="V50" s="3">
        <v>2008</v>
      </c>
      <c r="W50" t="s">
        <v>25</v>
      </c>
    </row>
    <row r="51" spans="1:23" x14ac:dyDescent="0.3">
      <c r="A51" s="3">
        <v>5</v>
      </c>
      <c r="B51" t="s">
        <v>800</v>
      </c>
      <c r="C51" s="3">
        <v>5701</v>
      </c>
      <c r="D51" t="s">
        <v>1264</v>
      </c>
      <c r="E51" s="3">
        <v>100109</v>
      </c>
      <c r="F51" t="s">
        <v>18431</v>
      </c>
      <c r="G51" s="3">
        <v>100109001</v>
      </c>
      <c r="H51" t="s">
        <v>26106</v>
      </c>
      <c r="I51" s="3">
        <v>2</v>
      </c>
      <c r="J51" t="s">
        <v>12848</v>
      </c>
      <c r="K51" s="3">
        <v>3</v>
      </c>
      <c r="L51" t="s">
        <v>26112</v>
      </c>
      <c r="M51" s="3">
        <v>1</v>
      </c>
      <c r="N51" t="s">
        <v>26082</v>
      </c>
      <c r="O51" s="3">
        <v>3</v>
      </c>
      <c r="P51" t="s">
        <v>26085</v>
      </c>
      <c r="Q51" s="3">
        <v>3</v>
      </c>
      <c r="R51" t="s">
        <v>26107</v>
      </c>
      <c r="S51" s="3">
        <v>2</v>
      </c>
      <c r="T51" s="3">
        <v>1</v>
      </c>
      <c r="U51" s="3">
        <v>2000000</v>
      </c>
      <c r="V51" s="3">
        <v>2008</v>
      </c>
      <c r="W51" t="s">
        <v>25</v>
      </c>
    </row>
    <row r="52" spans="1:23" x14ac:dyDescent="0.3">
      <c r="A52" s="3">
        <v>5</v>
      </c>
      <c r="B52" t="s">
        <v>800</v>
      </c>
      <c r="C52" s="3">
        <v>5503</v>
      </c>
      <c r="D52" t="s">
        <v>1237</v>
      </c>
      <c r="E52" s="3">
        <v>100103</v>
      </c>
      <c r="F52" t="s">
        <v>11337</v>
      </c>
      <c r="G52" s="3">
        <v>1001030040</v>
      </c>
      <c r="H52" t="s">
        <v>26115</v>
      </c>
      <c r="I52" s="3">
        <v>2</v>
      </c>
      <c r="J52" t="s">
        <v>12848</v>
      </c>
      <c r="K52" s="3">
        <v>3</v>
      </c>
      <c r="L52" t="s">
        <v>26112</v>
      </c>
      <c r="M52" s="3">
        <v>2</v>
      </c>
      <c r="N52" t="s">
        <v>26084</v>
      </c>
      <c r="O52" s="3">
        <v>3</v>
      </c>
      <c r="P52" t="s">
        <v>26085</v>
      </c>
      <c r="Q52" s="3">
        <v>4</v>
      </c>
      <c r="R52" t="s">
        <v>26113</v>
      </c>
      <c r="S52" s="3">
        <v>20</v>
      </c>
      <c r="T52" s="3">
        <v>1</v>
      </c>
      <c r="U52" s="3">
        <v>86408</v>
      </c>
      <c r="V52" s="3">
        <v>2014</v>
      </c>
      <c r="W52" t="s">
        <v>25</v>
      </c>
    </row>
    <row r="53" spans="1:23" x14ac:dyDescent="0.3">
      <c r="A53" s="3">
        <v>5</v>
      </c>
      <c r="B53" t="s">
        <v>800</v>
      </c>
      <c r="C53" s="3">
        <v>5401</v>
      </c>
      <c r="D53" t="s">
        <v>1216</v>
      </c>
      <c r="E53" s="3">
        <v>100104</v>
      </c>
      <c r="F53" t="s">
        <v>11362</v>
      </c>
      <c r="G53" s="3">
        <v>100104004</v>
      </c>
      <c r="H53" t="s">
        <v>16296</v>
      </c>
      <c r="I53" s="3">
        <v>2</v>
      </c>
      <c r="J53" t="s">
        <v>12848</v>
      </c>
      <c r="K53" s="3">
        <v>3</v>
      </c>
      <c r="L53" t="s">
        <v>26112</v>
      </c>
      <c r="M53" s="3">
        <v>3</v>
      </c>
      <c r="N53" t="s">
        <v>16841</v>
      </c>
      <c r="O53" s="3">
        <v>3</v>
      </c>
      <c r="P53" t="s">
        <v>26085</v>
      </c>
      <c r="Q53" s="3">
        <v>1</v>
      </c>
      <c r="R53" t="s">
        <v>26083</v>
      </c>
      <c r="S53" s="3">
        <v>8</v>
      </c>
      <c r="T53" s="3">
        <v>1</v>
      </c>
      <c r="U53" s="3">
        <v>500</v>
      </c>
      <c r="V53" s="3">
        <v>2014</v>
      </c>
      <c r="W53" t="s">
        <v>25</v>
      </c>
    </row>
    <row r="54" spans="1:23" x14ac:dyDescent="0.3">
      <c r="A54" s="3">
        <v>5</v>
      </c>
      <c r="B54" t="s">
        <v>800</v>
      </c>
      <c r="C54" s="3">
        <v>5401</v>
      </c>
      <c r="D54" t="s">
        <v>1216</v>
      </c>
      <c r="E54" s="3">
        <v>100103</v>
      </c>
      <c r="F54" t="s">
        <v>11337</v>
      </c>
      <c r="G54" s="3">
        <v>1001030040</v>
      </c>
      <c r="H54" t="s">
        <v>26115</v>
      </c>
      <c r="I54" s="3">
        <v>2</v>
      </c>
      <c r="J54" t="s">
        <v>12848</v>
      </c>
      <c r="K54" s="3">
        <v>3</v>
      </c>
      <c r="L54" t="s">
        <v>26112</v>
      </c>
      <c r="M54" s="3">
        <v>3</v>
      </c>
      <c r="N54" t="s">
        <v>16841</v>
      </c>
      <c r="O54" s="3">
        <v>3</v>
      </c>
      <c r="P54" t="s">
        <v>26085</v>
      </c>
      <c r="Q54" s="3">
        <v>1</v>
      </c>
      <c r="R54" t="s">
        <v>26083</v>
      </c>
      <c r="S54" s="3">
        <v>8</v>
      </c>
      <c r="T54" s="3">
        <v>1</v>
      </c>
      <c r="U54" s="3">
        <v>35750</v>
      </c>
      <c r="V54" s="3">
        <v>2014</v>
      </c>
      <c r="W54" t="s">
        <v>25</v>
      </c>
    </row>
    <row r="55" spans="1:23" x14ac:dyDescent="0.3">
      <c r="A55" s="3">
        <v>5</v>
      </c>
      <c r="B55" t="s">
        <v>800</v>
      </c>
      <c r="C55" s="3">
        <v>5401</v>
      </c>
      <c r="D55" t="s">
        <v>1216</v>
      </c>
      <c r="E55" s="3">
        <v>100108</v>
      </c>
      <c r="F55" t="s">
        <v>11438</v>
      </c>
      <c r="G55" s="3">
        <v>100108004</v>
      </c>
      <c r="H55" t="s">
        <v>26097</v>
      </c>
      <c r="I55" s="3">
        <v>2</v>
      </c>
      <c r="J55" t="s">
        <v>12848</v>
      </c>
      <c r="K55" s="3">
        <v>3</v>
      </c>
      <c r="L55" t="s">
        <v>26112</v>
      </c>
      <c r="M55" s="3">
        <v>3</v>
      </c>
      <c r="N55" t="s">
        <v>16841</v>
      </c>
      <c r="O55" s="3">
        <v>3</v>
      </c>
      <c r="P55" t="s">
        <v>26085</v>
      </c>
      <c r="Q55" s="3">
        <v>2</v>
      </c>
      <c r="R55" t="s">
        <v>8209</v>
      </c>
      <c r="S55" s="3">
        <v>8</v>
      </c>
      <c r="T55" s="3">
        <v>1</v>
      </c>
      <c r="U55" s="3">
        <v>305000</v>
      </c>
      <c r="V55" s="3">
        <v>2014</v>
      </c>
      <c r="W55" t="s">
        <v>25</v>
      </c>
    </row>
    <row r="56" spans="1:23" x14ac:dyDescent="0.3">
      <c r="A56" s="3">
        <v>5</v>
      </c>
      <c r="B56" t="s">
        <v>800</v>
      </c>
      <c r="C56" s="3">
        <v>5401</v>
      </c>
      <c r="D56" t="s">
        <v>1216</v>
      </c>
      <c r="E56" s="3">
        <v>100104</v>
      </c>
      <c r="F56" t="s">
        <v>11362</v>
      </c>
      <c r="G56" s="3">
        <v>1001040050</v>
      </c>
      <c r="H56" t="s">
        <v>26131</v>
      </c>
      <c r="I56" s="3">
        <v>2</v>
      </c>
      <c r="J56" t="s">
        <v>12848</v>
      </c>
      <c r="K56" s="3">
        <v>3</v>
      </c>
      <c r="L56" t="s">
        <v>26112</v>
      </c>
      <c r="M56" s="3">
        <v>3</v>
      </c>
      <c r="N56" t="s">
        <v>16841</v>
      </c>
      <c r="O56" s="3">
        <v>3</v>
      </c>
      <c r="P56" t="s">
        <v>26085</v>
      </c>
      <c r="Q56" s="3">
        <v>1</v>
      </c>
      <c r="R56" t="s">
        <v>26083</v>
      </c>
      <c r="S56" s="3">
        <v>210</v>
      </c>
      <c r="T56" s="3">
        <v>1</v>
      </c>
      <c r="U56" s="3">
        <v>20000</v>
      </c>
      <c r="V56" s="3">
        <v>2014</v>
      </c>
      <c r="W56" t="s">
        <v>25</v>
      </c>
    </row>
    <row r="57" spans="1:23" x14ac:dyDescent="0.3">
      <c r="A57" s="3">
        <v>5</v>
      </c>
      <c r="B57" t="s">
        <v>800</v>
      </c>
      <c r="C57" s="3">
        <v>5401</v>
      </c>
      <c r="D57" t="s">
        <v>1216</v>
      </c>
      <c r="E57" s="3">
        <v>100103</v>
      </c>
      <c r="F57" t="s">
        <v>11337</v>
      </c>
      <c r="G57" s="3">
        <v>1001030040</v>
      </c>
      <c r="H57" t="s">
        <v>26115</v>
      </c>
      <c r="I57" s="3">
        <v>2</v>
      </c>
      <c r="J57" t="s">
        <v>12848</v>
      </c>
      <c r="K57" s="3">
        <v>3</v>
      </c>
      <c r="L57" t="s">
        <v>26112</v>
      </c>
      <c r="M57" s="3">
        <v>3</v>
      </c>
      <c r="N57" t="s">
        <v>16841</v>
      </c>
      <c r="O57" s="3">
        <v>3</v>
      </c>
      <c r="P57" t="s">
        <v>26085</v>
      </c>
      <c r="Q57" s="3">
        <v>1</v>
      </c>
      <c r="R57" t="s">
        <v>26083</v>
      </c>
      <c r="S57" s="3">
        <v>210</v>
      </c>
      <c r="T57" s="3">
        <v>1</v>
      </c>
      <c r="U57" s="3">
        <v>20000</v>
      </c>
      <c r="V57" s="3">
        <v>2014</v>
      </c>
      <c r="W57" t="s">
        <v>25</v>
      </c>
    </row>
    <row r="58" spans="1:23" x14ac:dyDescent="0.3">
      <c r="A58" s="3">
        <v>5</v>
      </c>
      <c r="B58" t="s">
        <v>800</v>
      </c>
      <c r="C58" s="3">
        <v>5501</v>
      </c>
      <c r="D58" t="s">
        <v>1231</v>
      </c>
      <c r="E58" s="3">
        <v>100103</v>
      </c>
      <c r="F58" t="s">
        <v>11337</v>
      </c>
      <c r="G58" s="3">
        <v>1001030040</v>
      </c>
      <c r="H58" t="s">
        <v>26115</v>
      </c>
      <c r="I58" s="3">
        <v>2</v>
      </c>
      <c r="J58" t="s">
        <v>12848</v>
      </c>
      <c r="K58" s="3">
        <v>3</v>
      </c>
      <c r="L58" t="s">
        <v>26112</v>
      </c>
      <c r="M58" s="3">
        <v>1</v>
      </c>
      <c r="N58" t="s">
        <v>26082</v>
      </c>
      <c r="O58" s="3">
        <v>3</v>
      </c>
      <c r="P58" t="s">
        <v>26085</v>
      </c>
      <c r="Q58" s="3">
        <v>3</v>
      </c>
      <c r="R58" t="s">
        <v>26107</v>
      </c>
      <c r="S58" s="3">
        <v>110</v>
      </c>
      <c r="T58" s="3">
        <v>1</v>
      </c>
      <c r="U58" s="3">
        <v>2000000</v>
      </c>
      <c r="V58" s="3">
        <v>2014</v>
      </c>
      <c r="W58" t="s">
        <v>25</v>
      </c>
    </row>
    <row r="59" spans="1:23" x14ac:dyDescent="0.3">
      <c r="A59" s="3">
        <v>5</v>
      </c>
      <c r="B59" t="s">
        <v>800</v>
      </c>
      <c r="C59" s="3">
        <v>5501</v>
      </c>
      <c r="D59" t="s">
        <v>1231</v>
      </c>
      <c r="E59" s="3">
        <v>100108</v>
      </c>
      <c r="F59" t="s">
        <v>11438</v>
      </c>
      <c r="G59" s="3">
        <v>100108004</v>
      </c>
      <c r="H59" t="s">
        <v>26097</v>
      </c>
      <c r="I59" s="3">
        <v>2</v>
      </c>
      <c r="J59" t="s">
        <v>12848</v>
      </c>
      <c r="K59" s="3">
        <v>3</v>
      </c>
      <c r="L59" t="s">
        <v>26112</v>
      </c>
      <c r="M59" s="3">
        <v>1</v>
      </c>
      <c r="N59" t="s">
        <v>26082</v>
      </c>
      <c r="O59" s="3">
        <v>3</v>
      </c>
      <c r="P59" t="s">
        <v>26085</v>
      </c>
      <c r="Q59" s="3">
        <v>1</v>
      </c>
      <c r="R59" t="s">
        <v>26083</v>
      </c>
      <c r="S59" s="3">
        <v>110</v>
      </c>
      <c r="T59" s="3">
        <v>1</v>
      </c>
      <c r="U59" s="3">
        <v>60000</v>
      </c>
      <c r="V59" s="3">
        <v>2014</v>
      </c>
      <c r="W59" t="s">
        <v>25</v>
      </c>
    </row>
    <row r="60" spans="1:23" x14ac:dyDescent="0.3">
      <c r="A60" s="3">
        <v>5</v>
      </c>
      <c r="B60" t="s">
        <v>800</v>
      </c>
      <c r="C60" s="3">
        <v>5501</v>
      </c>
      <c r="D60" t="s">
        <v>1231</v>
      </c>
      <c r="E60" s="3">
        <v>100103</v>
      </c>
      <c r="F60" t="s">
        <v>11337</v>
      </c>
      <c r="G60" s="3">
        <v>100103001</v>
      </c>
      <c r="H60" t="s">
        <v>26123</v>
      </c>
      <c r="I60" s="3">
        <v>2</v>
      </c>
      <c r="J60" t="s">
        <v>12848</v>
      </c>
      <c r="K60" s="3">
        <v>3</v>
      </c>
      <c r="L60" t="s">
        <v>26112</v>
      </c>
      <c r="M60" s="3">
        <v>1</v>
      </c>
      <c r="N60" t="s">
        <v>26082</v>
      </c>
      <c r="O60" s="3">
        <v>3</v>
      </c>
      <c r="P60" t="s">
        <v>26085</v>
      </c>
      <c r="Q60" s="3">
        <v>1</v>
      </c>
      <c r="R60" t="s">
        <v>26083</v>
      </c>
      <c r="S60" s="3">
        <v>110</v>
      </c>
      <c r="T60" s="3">
        <v>1</v>
      </c>
      <c r="U60" s="3">
        <v>120000</v>
      </c>
      <c r="V60" s="3">
        <v>2014</v>
      </c>
      <c r="W60" t="s">
        <v>25</v>
      </c>
    </row>
    <row r="61" spans="1:23" x14ac:dyDescent="0.3">
      <c r="A61" s="3">
        <v>5</v>
      </c>
      <c r="B61" t="s">
        <v>800</v>
      </c>
      <c r="C61" s="3">
        <v>5701</v>
      </c>
      <c r="D61" t="s">
        <v>1264</v>
      </c>
      <c r="E61" s="3">
        <v>100108</v>
      </c>
      <c r="F61" t="s">
        <v>11438</v>
      </c>
      <c r="G61" s="3">
        <v>100108004</v>
      </c>
      <c r="H61" t="s">
        <v>26097</v>
      </c>
      <c r="I61" s="3">
        <v>2</v>
      </c>
      <c r="J61" t="s">
        <v>12848</v>
      </c>
      <c r="K61" s="3">
        <v>3</v>
      </c>
      <c r="L61" t="s">
        <v>26112</v>
      </c>
      <c r="M61" s="3">
        <v>1</v>
      </c>
      <c r="N61" t="s">
        <v>26082</v>
      </c>
      <c r="O61" s="3">
        <v>3</v>
      </c>
      <c r="P61" t="s">
        <v>26085</v>
      </c>
      <c r="Q61" s="3">
        <v>4</v>
      </c>
      <c r="R61" t="s">
        <v>26113</v>
      </c>
      <c r="S61" s="3">
        <v>70</v>
      </c>
      <c r="T61" s="3">
        <v>1</v>
      </c>
      <c r="U61" s="3">
        <v>120000</v>
      </c>
      <c r="V61" s="3">
        <v>2014</v>
      </c>
      <c r="W61" t="s">
        <v>25</v>
      </c>
    </row>
    <row r="62" spans="1:23" x14ac:dyDescent="0.3">
      <c r="A62" s="3">
        <v>5</v>
      </c>
      <c r="B62" t="s">
        <v>800</v>
      </c>
      <c r="C62" s="3">
        <v>5701</v>
      </c>
      <c r="D62" t="s">
        <v>1264</v>
      </c>
      <c r="E62" s="3">
        <v>100103</v>
      </c>
      <c r="F62" t="s">
        <v>11337</v>
      </c>
      <c r="G62" s="3">
        <v>100103001</v>
      </c>
      <c r="H62" t="s">
        <v>26123</v>
      </c>
      <c r="I62" s="3">
        <v>2</v>
      </c>
      <c r="J62" t="s">
        <v>12848</v>
      </c>
      <c r="K62" s="3">
        <v>3</v>
      </c>
      <c r="L62" t="s">
        <v>26112</v>
      </c>
      <c r="M62" s="3">
        <v>1</v>
      </c>
      <c r="N62" t="s">
        <v>26082</v>
      </c>
      <c r="O62" s="3">
        <v>3</v>
      </c>
      <c r="P62" t="s">
        <v>26085</v>
      </c>
      <c r="Q62" s="3">
        <v>4</v>
      </c>
      <c r="R62" t="s">
        <v>26113</v>
      </c>
      <c r="S62" s="3">
        <v>70</v>
      </c>
      <c r="T62" s="3">
        <v>1</v>
      </c>
      <c r="U62" s="3">
        <v>200000</v>
      </c>
      <c r="V62" s="3">
        <v>2014</v>
      </c>
      <c r="W62" t="s">
        <v>25</v>
      </c>
    </row>
    <row r="63" spans="1:23" x14ac:dyDescent="0.3">
      <c r="A63" s="3">
        <v>5</v>
      </c>
      <c r="B63" t="s">
        <v>800</v>
      </c>
      <c r="C63" s="3">
        <v>5701</v>
      </c>
      <c r="D63" t="s">
        <v>1264</v>
      </c>
      <c r="E63" s="3">
        <v>100103</v>
      </c>
      <c r="F63" t="s">
        <v>11337</v>
      </c>
      <c r="G63" s="3">
        <v>1001030040</v>
      </c>
      <c r="H63" t="s">
        <v>26115</v>
      </c>
      <c r="I63" s="3">
        <v>2</v>
      </c>
      <c r="J63" t="s">
        <v>12848</v>
      </c>
      <c r="K63" s="3">
        <v>3</v>
      </c>
      <c r="L63" t="s">
        <v>26112</v>
      </c>
      <c r="M63" s="3">
        <v>1</v>
      </c>
      <c r="N63" t="s">
        <v>26082</v>
      </c>
      <c r="O63" s="3">
        <v>3</v>
      </c>
      <c r="P63" t="s">
        <v>26085</v>
      </c>
      <c r="Q63" s="3">
        <v>4</v>
      </c>
      <c r="R63" t="s">
        <v>26113</v>
      </c>
      <c r="S63" s="3">
        <v>70</v>
      </c>
      <c r="T63" s="3">
        <v>1</v>
      </c>
      <c r="U63" s="3">
        <v>35000000</v>
      </c>
      <c r="V63" s="3">
        <v>2014</v>
      </c>
      <c r="W63" t="s">
        <v>25</v>
      </c>
    </row>
    <row r="64" spans="1:23" x14ac:dyDescent="0.3">
      <c r="A64" s="3">
        <v>5</v>
      </c>
      <c r="B64" t="s">
        <v>800</v>
      </c>
      <c r="C64" s="3">
        <v>5701</v>
      </c>
      <c r="D64" t="s">
        <v>1264</v>
      </c>
      <c r="E64" s="3">
        <v>100104</v>
      </c>
      <c r="F64" t="s">
        <v>11362</v>
      </c>
      <c r="G64" s="3">
        <v>1001040050</v>
      </c>
      <c r="H64" t="s">
        <v>26131</v>
      </c>
      <c r="I64" s="3">
        <v>2</v>
      </c>
      <c r="J64" t="s">
        <v>12848</v>
      </c>
      <c r="K64" s="3">
        <v>3</v>
      </c>
      <c r="L64" t="s">
        <v>26112</v>
      </c>
      <c r="M64" s="3">
        <v>1</v>
      </c>
      <c r="N64" t="s">
        <v>26082</v>
      </c>
      <c r="O64" s="3">
        <v>3</v>
      </c>
      <c r="P64" t="s">
        <v>26085</v>
      </c>
      <c r="Q64" s="3">
        <v>4</v>
      </c>
      <c r="R64" t="s">
        <v>26113</v>
      </c>
      <c r="S64" s="3">
        <v>70</v>
      </c>
      <c r="T64" s="3">
        <v>1</v>
      </c>
      <c r="U64" s="3">
        <v>2000000</v>
      </c>
      <c r="V64" s="3">
        <v>2014</v>
      </c>
      <c r="W64" t="s">
        <v>25</v>
      </c>
    </row>
    <row r="65" spans="1:23" x14ac:dyDescent="0.3">
      <c r="A65" s="3">
        <v>5</v>
      </c>
      <c r="B65" t="s">
        <v>800</v>
      </c>
      <c r="C65" s="3">
        <v>5803</v>
      </c>
      <c r="D65" t="s">
        <v>1288</v>
      </c>
      <c r="E65" s="3">
        <v>100103</v>
      </c>
      <c r="F65" t="s">
        <v>11337</v>
      </c>
      <c r="G65" s="3">
        <v>1001030040</v>
      </c>
      <c r="H65" t="s">
        <v>26115</v>
      </c>
      <c r="I65" s="3">
        <v>1</v>
      </c>
      <c r="J65" t="s">
        <v>26080</v>
      </c>
      <c r="K65" s="3">
        <v>3</v>
      </c>
      <c r="L65" t="s">
        <v>26112</v>
      </c>
      <c r="M65" s="3">
        <v>2</v>
      </c>
      <c r="N65" t="s">
        <v>26084</v>
      </c>
      <c r="O65" s="3">
        <v>3</v>
      </c>
      <c r="P65" t="s">
        <v>26085</v>
      </c>
      <c r="Q65" s="3">
        <v>1</v>
      </c>
      <c r="R65" t="s">
        <v>26083</v>
      </c>
      <c r="S65" s="3">
        <v>4</v>
      </c>
      <c r="T65" s="3">
        <v>1</v>
      </c>
      <c r="U65" s="3">
        <v>1000</v>
      </c>
      <c r="V65" s="3">
        <v>2017</v>
      </c>
      <c r="W65" t="s">
        <v>25</v>
      </c>
    </row>
    <row r="66" spans="1:23" x14ac:dyDescent="0.3">
      <c r="A66" s="3">
        <v>5</v>
      </c>
      <c r="B66" t="s">
        <v>800</v>
      </c>
      <c r="C66" s="3">
        <v>5803</v>
      </c>
      <c r="D66" t="s">
        <v>1288</v>
      </c>
      <c r="E66" s="3">
        <v>100108</v>
      </c>
      <c r="F66" t="s">
        <v>11438</v>
      </c>
      <c r="G66" s="3">
        <v>100108004</v>
      </c>
      <c r="H66" t="s">
        <v>26097</v>
      </c>
      <c r="I66" s="3">
        <v>1</v>
      </c>
      <c r="J66" t="s">
        <v>26080</v>
      </c>
      <c r="K66" s="3">
        <v>3</v>
      </c>
      <c r="L66" t="s">
        <v>26112</v>
      </c>
      <c r="M66" s="3">
        <v>3</v>
      </c>
      <c r="N66" t="s">
        <v>16841</v>
      </c>
      <c r="O66" s="3">
        <v>3</v>
      </c>
      <c r="P66" t="s">
        <v>26085</v>
      </c>
      <c r="Q66" s="3">
        <v>1</v>
      </c>
      <c r="R66" t="s">
        <v>26083</v>
      </c>
      <c r="S66" s="3">
        <v>4</v>
      </c>
      <c r="T66" s="3">
        <v>1</v>
      </c>
      <c r="U66" s="3">
        <v>1000</v>
      </c>
      <c r="V66" s="3">
        <v>2017</v>
      </c>
      <c r="W66" t="s">
        <v>25</v>
      </c>
    </row>
    <row r="67" spans="1:23" x14ac:dyDescent="0.3">
      <c r="A67" s="3">
        <v>5</v>
      </c>
      <c r="B67" t="s">
        <v>800</v>
      </c>
      <c r="C67" s="3">
        <v>5501</v>
      </c>
      <c r="D67" t="s">
        <v>1231</v>
      </c>
      <c r="E67" s="3">
        <v>100103</v>
      </c>
      <c r="F67" t="s">
        <v>11337</v>
      </c>
      <c r="G67" s="3">
        <v>1001030040</v>
      </c>
      <c r="H67" t="s">
        <v>26115</v>
      </c>
      <c r="I67" s="3">
        <v>2</v>
      </c>
      <c r="J67" t="s">
        <v>12848</v>
      </c>
      <c r="K67" s="3">
        <v>3</v>
      </c>
      <c r="L67" t="s">
        <v>26112</v>
      </c>
      <c r="M67" s="3">
        <v>1</v>
      </c>
      <c r="N67" t="s">
        <v>26082</v>
      </c>
      <c r="O67" s="3">
        <v>3</v>
      </c>
      <c r="P67" t="s">
        <v>26085</v>
      </c>
      <c r="Q67" s="3">
        <v>1</v>
      </c>
      <c r="R67" t="s">
        <v>26083</v>
      </c>
      <c r="S67" s="3">
        <v>126</v>
      </c>
      <c r="T67" s="3">
        <v>1</v>
      </c>
      <c r="U67" s="3">
        <v>3400000</v>
      </c>
      <c r="V67" s="3">
        <v>2017</v>
      </c>
      <c r="W67" t="s">
        <v>25</v>
      </c>
    </row>
    <row r="68" spans="1:23" x14ac:dyDescent="0.3">
      <c r="A68" s="3">
        <v>5</v>
      </c>
      <c r="B68" t="s">
        <v>800</v>
      </c>
      <c r="C68" s="3">
        <v>5701</v>
      </c>
      <c r="D68" t="s">
        <v>1264</v>
      </c>
      <c r="E68" s="3">
        <v>100101</v>
      </c>
      <c r="F68" t="s">
        <v>11256</v>
      </c>
      <c r="G68" s="3">
        <v>100101001</v>
      </c>
      <c r="H68" t="s">
        <v>26124</v>
      </c>
      <c r="I68" s="3">
        <v>2</v>
      </c>
      <c r="J68" t="s">
        <v>12848</v>
      </c>
      <c r="K68" s="3">
        <v>3</v>
      </c>
      <c r="L68" t="s">
        <v>26112</v>
      </c>
      <c r="M68" s="3">
        <v>1</v>
      </c>
      <c r="N68" t="s">
        <v>26082</v>
      </c>
      <c r="O68" s="3">
        <v>3</v>
      </c>
      <c r="P68" t="s">
        <v>26085</v>
      </c>
      <c r="Q68" s="3">
        <v>4</v>
      </c>
      <c r="R68" t="s">
        <v>26113</v>
      </c>
      <c r="S68" s="3">
        <v>75</v>
      </c>
      <c r="T68" s="3">
        <v>1</v>
      </c>
      <c r="U68" s="3">
        <v>22194</v>
      </c>
      <c r="V68" s="3">
        <v>2017</v>
      </c>
      <c r="W68" t="s">
        <v>25</v>
      </c>
    </row>
    <row r="69" spans="1:23" x14ac:dyDescent="0.3">
      <c r="A69" s="3">
        <v>5</v>
      </c>
      <c r="B69" t="s">
        <v>800</v>
      </c>
      <c r="C69" s="3">
        <v>5701</v>
      </c>
      <c r="D69" t="s">
        <v>1264</v>
      </c>
      <c r="E69" s="3">
        <v>100103</v>
      </c>
      <c r="F69" t="s">
        <v>11337</v>
      </c>
      <c r="G69" s="3">
        <v>1001030040</v>
      </c>
      <c r="H69" t="s">
        <v>26115</v>
      </c>
      <c r="I69" s="3">
        <v>2</v>
      </c>
      <c r="J69" t="s">
        <v>12848</v>
      </c>
      <c r="K69" s="3">
        <v>3</v>
      </c>
      <c r="L69" t="s">
        <v>26112</v>
      </c>
      <c r="M69" s="3">
        <v>1</v>
      </c>
      <c r="N69" t="s">
        <v>26082</v>
      </c>
      <c r="O69" s="3">
        <v>3</v>
      </c>
      <c r="P69" t="s">
        <v>26085</v>
      </c>
      <c r="Q69" s="3">
        <v>4</v>
      </c>
      <c r="R69" t="s">
        <v>26113</v>
      </c>
      <c r="S69" s="3">
        <v>75</v>
      </c>
      <c r="T69" s="3">
        <v>1</v>
      </c>
      <c r="U69" s="3">
        <v>24604800</v>
      </c>
      <c r="V69" s="3">
        <v>2017</v>
      </c>
      <c r="W69" t="s">
        <v>25</v>
      </c>
    </row>
    <row r="70" spans="1:23" x14ac:dyDescent="0.3">
      <c r="A70" s="3">
        <v>5</v>
      </c>
      <c r="B70" t="s">
        <v>800</v>
      </c>
      <c r="C70" s="3">
        <v>5701</v>
      </c>
      <c r="D70" t="s">
        <v>1264</v>
      </c>
      <c r="E70" s="3">
        <v>100108</v>
      </c>
      <c r="F70" t="s">
        <v>11438</v>
      </c>
      <c r="G70" s="3">
        <v>100108005</v>
      </c>
      <c r="H70" t="s">
        <v>5400</v>
      </c>
      <c r="I70" s="3">
        <v>2</v>
      </c>
      <c r="J70" t="s">
        <v>12848</v>
      </c>
      <c r="K70" s="3">
        <v>3</v>
      </c>
      <c r="L70" t="s">
        <v>26112</v>
      </c>
      <c r="M70" s="3">
        <v>1</v>
      </c>
      <c r="N70" t="s">
        <v>26082</v>
      </c>
      <c r="O70" s="3">
        <v>3</v>
      </c>
      <c r="P70" t="s">
        <v>26085</v>
      </c>
      <c r="Q70" s="3">
        <v>1</v>
      </c>
      <c r="R70" t="s">
        <v>26083</v>
      </c>
      <c r="S70" s="3">
        <v>75</v>
      </c>
      <c r="T70" s="3">
        <v>1</v>
      </c>
      <c r="U70" s="3">
        <v>20000</v>
      </c>
      <c r="V70" s="3">
        <v>2017</v>
      </c>
      <c r="W70" t="s">
        <v>25</v>
      </c>
    </row>
    <row r="71" spans="1:23" x14ac:dyDescent="0.3">
      <c r="A71" s="3">
        <v>5</v>
      </c>
      <c r="B71" t="s">
        <v>800</v>
      </c>
      <c r="C71" s="3">
        <v>5701</v>
      </c>
      <c r="D71" t="s">
        <v>1264</v>
      </c>
      <c r="E71" s="3">
        <v>100103</v>
      </c>
      <c r="F71" t="s">
        <v>11337</v>
      </c>
      <c r="G71" s="3">
        <v>100103001</v>
      </c>
      <c r="H71" t="s">
        <v>26123</v>
      </c>
      <c r="I71" s="3">
        <v>2</v>
      </c>
      <c r="J71" t="s">
        <v>12848</v>
      </c>
      <c r="K71" s="3">
        <v>3</v>
      </c>
      <c r="L71" t="s">
        <v>26112</v>
      </c>
      <c r="M71" s="3">
        <v>1</v>
      </c>
      <c r="N71" t="s">
        <v>26082</v>
      </c>
      <c r="O71" s="3">
        <v>3</v>
      </c>
      <c r="P71" t="s">
        <v>26085</v>
      </c>
      <c r="Q71" s="3">
        <v>1</v>
      </c>
      <c r="R71" t="s">
        <v>26083</v>
      </c>
      <c r="S71" s="3">
        <v>75</v>
      </c>
      <c r="T71" s="3">
        <v>1</v>
      </c>
      <c r="U71" s="3">
        <v>65000</v>
      </c>
      <c r="V71" s="3">
        <v>2017</v>
      </c>
      <c r="W71" t="s">
        <v>25</v>
      </c>
    </row>
    <row r="72" spans="1:23" x14ac:dyDescent="0.3">
      <c r="A72" s="3">
        <v>5</v>
      </c>
      <c r="B72" t="s">
        <v>800</v>
      </c>
      <c r="C72" s="3">
        <v>5701</v>
      </c>
      <c r="D72" t="s">
        <v>1264</v>
      </c>
      <c r="E72" s="3">
        <v>100109</v>
      </c>
      <c r="F72" t="s">
        <v>18431</v>
      </c>
      <c r="G72" s="3">
        <v>100109001</v>
      </c>
      <c r="H72" t="s">
        <v>26106</v>
      </c>
      <c r="I72" s="3">
        <v>2</v>
      </c>
      <c r="J72" t="s">
        <v>12848</v>
      </c>
      <c r="K72" s="3">
        <v>3</v>
      </c>
      <c r="L72" t="s">
        <v>26112</v>
      </c>
      <c r="M72" s="3">
        <v>1</v>
      </c>
      <c r="N72" t="s">
        <v>26082</v>
      </c>
      <c r="O72" s="3">
        <v>3</v>
      </c>
      <c r="P72" t="s">
        <v>26085</v>
      </c>
      <c r="Q72" s="3">
        <v>1</v>
      </c>
      <c r="R72" t="s">
        <v>26083</v>
      </c>
      <c r="S72" s="3">
        <v>75</v>
      </c>
      <c r="T72" s="3">
        <v>1</v>
      </c>
      <c r="U72" s="3">
        <v>544625</v>
      </c>
      <c r="V72" s="3">
        <v>2017</v>
      </c>
      <c r="W72" t="s">
        <v>25</v>
      </c>
    </row>
    <row r="73" spans="1:23" x14ac:dyDescent="0.3">
      <c r="A73" s="3">
        <v>5</v>
      </c>
      <c r="B73" t="s">
        <v>800</v>
      </c>
      <c r="C73" s="3">
        <v>5701</v>
      </c>
      <c r="D73" t="s">
        <v>1264</v>
      </c>
      <c r="E73" s="3">
        <v>100104</v>
      </c>
      <c r="F73" t="s">
        <v>11362</v>
      </c>
      <c r="G73" s="3">
        <v>1001040050</v>
      </c>
      <c r="H73" t="s">
        <v>26131</v>
      </c>
      <c r="I73" s="3">
        <v>2</v>
      </c>
      <c r="J73" t="s">
        <v>12848</v>
      </c>
      <c r="K73" s="3">
        <v>3</v>
      </c>
      <c r="L73" t="s">
        <v>26112</v>
      </c>
      <c r="M73" s="3">
        <v>1</v>
      </c>
      <c r="N73" t="s">
        <v>26082</v>
      </c>
      <c r="O73" s="3">
        <v>3</v>
      </c>
      <c r="P73" t="s">
        <v>26085</v>
      </c>
      <c r="Q73" s="3">
        <v>1</v>
      </c>
      <c r="R73" t="s">
        <v>26083</v>
      </c>
      <c r="S73" s="3">
        <v>75</v>
      </c>
      <c r="T73" s="3">
        <v>1</v>
      </c>
      <c r="U73" s="3">
        <v>1550000</v>
      </c>
      <c r="V73" s="3">
        <v>2017</v>
      </c>
      <c r="W73" t="s">
        <v>25</v>
      </c>
    </row>
    <row r="74" spans="1:23" x14ac:dyDescent="0.3">
      <c r="A74" s="3">
        <v>6</v>
      </c>
      <c r="B74" t="s">
        <v>1783</v>
      </c>
      <c r="C74" s="3">
        <v>6109</v>
      </c>
      <c r="D74" t="s">
        <v>1318</v>
      </c>
      <c r="E74" s="3">
        <v>100103</v>
      </c>
      <c r="F74" t="s">
        <v>11337</v>
      </c>
      <c r="G74" s="3">
        <v>100103001</v>
      </c>
      <c r="H74" t="s">
        <v>26123</v>
      </c>
      <c r="I74" s="3">
        <v>2</v>
      </c>
      <c r="J74" t="s">
        <v>12848</v>
      </c>
      <c r="K74" s="3">
        <v>3</v>
      </c>
      <c r="L74" t="s">
        <v>26112</v>
      </c>
      <c r="M74" s="3">
        <v>1</v>
      </c>
      <c r="N74" t="s">
        <v>26082</v>
      </c>
      <c r="O74" s="3">
        <v>3</v>
      </c>
      <c r="P74" t="s">
        <v>26085</v>
      </c>
      <c r="Q74" s="3">
        <v>1</v>
      </c>
      <c r="R74" t="s">
        <v>26083</v>
      </c>
      <c r="S74" s="3">
        <v>88</v>
      </c>
      <c r="T74" s="3">
        <v>1</v>
      </c>
      <c r="U74" s="3">
        <v>35000</v>
      </c>
      <c r="V74" s="3">
        <v>2003</v>
      </c>
      <c r="W74" t="s">
        <v>25</v>
      </c>
    </row>
    <row r="75" spans="1:23" x14ac:dyDescent="0.3">
      <c r="A75" s="3">
        <v>6</v>
      </c>
      <c r="B75" t="s">
        <v>1783</v>
      </c>
      <c r="C75" s="3">
        <v>6109</v>
      </c>
      <c r="D75" t="s">
        <v>1318</v>
      </c>
      <c r="E75" s="3">
        <v>100103</v>
      </c>
      <c r="F75" t="s">
        <v>11337</v>
      </c>
      <c r="G75" s="3">
        <v>1001030040</v>
      </c>
      <c r="H75" t="s">
        <v>26115</v>
      </c>
      <c r="I75" s="3">
        <v>2</v>
      </c>
      <c r="J75" t="s">
        <v>12848</v>
      </c>
      <c r="K75" s="3">
        <v>3</v>
      </c>
      <c r="L75" t="s">
        <v>26112</v>
      </c>
      <c r="M75" s="3">
        <v>1</v>
      </c>
      <c r="N75" t="s">
        <v>26082</v>
      </c>
      <c r="O75" s="3">
        <v>3</v>
      </c>
      <c r="P75" t="s">
        <v>26085</v>
      </c>
      <c r="Q75" s="3">
        <v>4</v>
      </c>
      <c r="R75" t="s">
        <v>26113</v>
      </c>
      <c r="S75" s="3">
        <v>88</v>
      </c>
      <c r="T75" s="3">
        <v>1</v>
      </c>
      <c r="U75" s="3">
        <v>2800000</v>
      </c>
      <c r="V75" s="3">
        <v>2003</v>
      </c>
      <c r="W75" t="s">
        <v>25</v>
      </c>
    </row>
    <row r="76" spans="1:23" x14ac:dyDescent="0.3">
      <c r="A76" s="3">
        <v>6</v>
      </c>
      <c r="B76" t="s">
        <v>1783</v>
      </c>
      <c r="C76" s="3">
        <v>6109</v>
      </c>
      <c r="D76" t="s">
        <v>1318</v>
      </c>
      <c r="E76" s="3">
        <v>100112</v>
      </c>
      <c r="F76" t="s">
        <v>11530</v>
      </c>
      <c r="G76" s="3">
        <v>100112025</v>
      </c>
      <c r="H76" t="s">
        <v>11631</v>
      </c>
      <c r="I76" s="3">
        <v>2</v>
      </c>
      <c r="J76" t="s">
        <v>12848</v>
      </c>
      <c r="K76" s="3">
        <v>3</v>
      </c>
      <c r="L76" t="s">
        <v>26112</v>
      </c>
      <c r="M76" s="3">
        <v>1</v>
      </c>
      <c r="N76" t="s">
        <v>26082</v>
      </c>
      <c r="O76" s="3">
        <v>3</v>
      </c>
      <c r="P76" t="s">
        <v>26085</v>
      </c>
      <c r="Q76" s="3">
        <v>1</v>
      </c>
      <c r="R76" t="s">
        <v>26083</v>
      </c>
      <c r="S76" s="3">
        <v>88</v>
      </c>
      <c r="T76" s="3">
        <v>1</v>
      </c>
      <c r="U76" s="3">
        <v>35000</v>
      </c>
      <c r="V76" s="3">
        <v>2003</v>
      </c>
      <c r="W76" t="s">
        <v>25</v>
      </c>
    </row>
    <row r="77" spans="1:23" x14ac:dyDescent="0.3">
      <c r="A77" s="3">
        <v>6</v>
      </c>
      <c r="B77" t="s">
        <v>1783</v>
      </c>
      <c r="C77" s="3">
        <v>6109</v>
      </c>
      <c r="D77" t="s">
        <v>1318</v>
      </c>
      <c r="E77" s="3">
        <v>100109</v>
      </c>
      <c r="F77" t="s">
        <v>18431</v>
      </c>
      <c r="G77" s="3">
        <v>100109001</v>
      </c>
      <c r="H77" t="s">
        <v>26106</v>
      </c>
      <c r="I77" s="3">
        <v>2</v>
      </c>
      <c r="J77" t="s">
        <v>12848</v>
      </c>
      <c r="K77" s="3">
        <v>3</v>
      </c>
      <c r="L77" t="s">
        <v>26112</v>
      </c>
      <c r="M77" s="3">
        <v>2</v>
      </c>
      <c r="N77" t="s">
        <v>26084</v>
      </c>
      <c r="O77" s="3">
        <v>3</v>
      </c>
      <c r="P77" t="s">
        <v>26085</v>
      </c>
      <c r="Q77" s="3">
        <v>3</v>
      </c>
      <c r="R77" t="s">
        <v>26107</v>
      </c>
      <c r="S77" s="3">
        <v>150</v>
      </c>
      <c r="T77" s="3">
        <v>1</v>
      </c>
      <c r="U77" s="3">
        <v>21000</v>
      </c>
      <c r="V77" s="3">
        <v>2009</v>
      </c>
      <c r="W77" t="s">
        <v>25</v>
      </c>
    </row>
    <row r="78" spans="1:23" x14ac:dyDescent="0.3">
      <c r="A78" s="3">
        <v>6</v>
      </c>
      <c r="B78" t="s">
        <v>1783</v>
      </c>
      <c r="C78" s="3">
        <v>6109</v>
      </c>
      <c r="D78" t="s">
        <v>1318</v>
      </c>
      <c r="E78" s="3">
        <v>100103</v>
      </c>
      <c r="F78" t="s">
        <v>11337</v>
      </c>
      <c r="G78" s="3">
        <v>1001030040</v>
      </c>
      <c r="H78" t="s">
        <v>26115</v>
      </c>
      <c r="I78" s="3">
        <v>2</v>
      </c>
      <c r="J78" t="s">
        <v>12848</v>
      </c>
      <c r="K78" s="3">
        <v>3</v>
      </c>
      <c r="L78" t="s">
        <v>26112</v>
      </c>
      <c r="M78" s="3">
        <v>1</v>
      </c>
      <c r="N78" t="s">
        <v>26082</v>
      </c>
      <c r="O78" s="3">
        <v>3</v>
      </c>
      <c r="P78" t="s">
        <v>26085</v>
      </c>
      <c r="Q78" s="3">
        <v>3</v>
      </c>
      <c r="R78" t="s">
        <v>26107</v>
      </c>
      <c r="S78" s="3">
        <v>150</v>
      </c>
      <c r="T78" s="3">
        <v>1</v>
      </c>
      <c r="U78" s="3">
        <v>2045000</v>
      </c>
      <c r="V78" s="3">
        <v>2009</v>
      </c>
      <c r="W78" t="s">
        <v>25</v>
      </c>
    </row>
    <row r="79" spans="1:23" x14ac:dyDescent="0.3">
      <c r="A79" s="3">
        <v>6</v>
      </c>
      <c r="B79" t="s">
        <v>1783</v>
      </c>
      <c r="C79" s="3">
        <v>6109</v>
      </c>
      <c r="D79" t="s">
        <v>1318</v>
      </c>
      <c r="E79" s="3">
        <v>100104</v>
      </c>
      <c r="F79" t="s">
        <v>11362</v>
      </c>
      <c r="G79" s="3">
        <v>1001040050</v>
      </c>
      <c r="H79" t="s">
        <v>26131</v>
      </c>
      <c r="I79" s="3">
        <v>2</v>
      </c>
      <c r="J79" t="s">
        <v>12848</v>
      </c>
      <c r="K79" s="3">
        <v>3</v>
      </c>
      <c r="L79" t="s">
        <v>26112</v>
      </c>
      <c r="M79" s="3">
        <v>1</v>
      </c>
      <c r="N79" t="s">
        <v>26082</v>
      </c>
      <c r="O79" s="3">
        <v>3</v>
      </c>
      <c r="P79" t="s">
        <v>26085</v>
      </c>
      <c r="Q79" s="3">
        <v>3</v>
      </c>
      <c r="R79" t="s">
        <v>26107</v>
      </c>
      <c r="S79" s="3">
        <v>150</v>
      </c>
      <c r="T79" s="3">
        <v>1</v>
      </c>
      <c r="U79" s="3">
        <v>3800000</v>
      </c>
      <c r="V79" s="3">
        <v>2009</v>
      </c>
      <c r="W79" t="s">
        <v>25</v>
      </c>
    </row>
    <row r="80" spans="1:23" x14ac:dyDescent="0.3">
      <c r="A80" s="3">
        <v>6</v>
      </c>
      <c r="B80" t="s">
        <v>1783</v>
      </c>
      <c r="C80" s="3">
        <v>6109</v>
      </c>
      <c r="D80" t="s">
        <v>1318</v>
      </c>
      <c r="E80" s="3">
        <v>100103</v>
      </c>
      <c r="F80" t="s">
        <v>11337</v>
      </c>
      <c r="G80" s="3">
        <v>100103001</v>
      </c>
      <c r="H80" t="s">
        <v>26123</v>
      </c>
      <c r="I80" s="3">
        <v>2</v>
      </c>
      <c r="J80" t="s">
        <v>12848</v>
      </c>
      <c r="K80" s="3">
        <v>3</v>
      </c>
      <c r="L80" t="s">
        <v>26112</v>
      </c>
      <c r="M80" s="3">
        <v>2</v>
      </c>
      <c r="N80" t="s">
        <v>26084</v>
      </c>
      <c r="O80" s="3">
        <v>3</v>
      </c>
      <c r="P80" t="s">
        <v>26085</v>
      </c>
      <c r="Q80" s="3">
        <v>3</v>
      </c>
      <c r="R80" t="s">
        <v>26107</v>
      </c>
      <c r="S80" s="3">
        <v>150</v>
      </c>
      <c r="T80" s="3">
        <v>1</v>
      </c>
      <c r="U80" s="3">
        <v>200000</v>
      </c>
      <c r="V80" s="3">
        <v>2009</v>
      </c>
      <c r="W80" t="s">
        <v>25</v>
      </c>
    </row>
    <row r="81" spans="1:23" x14ac:dyDescent="0.3">
      <c r="A81" s="3">
        <v>6</v>
      </c>
      <c r="B81" t="s">
        <v>1783</v>
      </c>
      <c r="C81" s="3">
        <v>6109</v>
      </c>
      <c r="D81" t="s">
        <v>1318</v>
      </c>
      <c r="E81" s="3">
        <v>100104</v>
      </c>
      <c r="F81" t="s">
        <v>11362</v>
      </c>
      <c r="G81" s="3">
        <v>1001040020</v>
      </c>
      <c r="H81" t="s">
        <v>26133</v>
      </c>
      <c r="I81" s="3">
        <v>2</v>
      </c>
      <c r="J81" t="s">
        <v>12848</v>
      </c>
      <c r="K81" s="3">
        <v>3</v>
      </c>
      <c r="L81" t="s">
        <v>26112</v>
      </c>
      <c r="M81" s="3">
        <v>2</v>
      </c>
      <c r="N81" t="s">
        <v>26084</v>
      </c>
      <c r="O81" s="3">
        <v>3</v>
      </c>
      <c r="P81" t="s">
        <v>26085</v>
      </c>
      <c r="Q81" s="3">
        <v>3</v>
      </c>
      <c r="R81" t="s">
        <v>26107</v>
      </c>
      <c r="S81" s="3">
        <v>150</v>
      </c>
      <c r="T81" s="3">
        <v>1</v>
      </c>
      <c r="U81" s="3">
        <v>3800000</v>
      </c>
      <c r="V81" s="3">
        <v>2009</v>
      </c>
      <c r="W81" t="s">
        <v>25</v>
      </c>
    </row>
    <row r="82" spans="1:23" x14ac:dyDescent="0.3">
      <c r="A82" s="3">
        <v>6</v>
      </c>
      <c r="B82" t="s">
        <v>1783</v>
      </c>
      <c r="C82" s="3">
        <v>6109</v>
      </c>
      <c r="D82" t="s">
        <v>1318</v>
      </c>
      <c r="E82" s="3">
        <v>100109</v>
      </c>
      <c r="F82" t="s">
        <v>18431</v>
      </c>
      <c r="G82" s="3">
        <v>100109001</v>
      </c>
      <c r="H82" t="s">
        <v>26106</v>
      </c>
      <c r="I82" s="3">
        <v>1</v>
      </c>
      <c r="J82" t="s">
        <v>26080</v>
      </c>
      <c r="K82" s="3">
        <v>3</v>
      </c>
      <c r="L82" t="s">
        <v>26112</v>
      </c>
      <c r="M82" s="3">
        <v>2</v>
      </c>
      <c r="N82" t="s">
        <v>26084</v>
      </c>
      <c r="O82" s="3">
        <v>1</v>
      </c>
      <c r="P82" t="s">
        <v>28066</v>
      </c>
      <c r="Q82" s="3">
        <v>1</v>
      </c>
      <c r="R82" t="s">
        <v>26083</v>
      </c>
      <c r="S82" s="3">
        <v>10</v>
      </c>
      <c r="T82" s="3">
        <v>1</v>
      </c>
      <c r="U82" s="3">
        <v>700000</v>
      </c>
      <c r="V82" s="3">
        <v>2009</v>
      </c>
      <c r="W82" t="s">
        <v>25</v>
      </c>
    </row>
    <row r="83" spans="1:23" x14ac:dyDescent="0.3">
      <c r="A83" s="3">
        <v>6</v>
      </c>
      <c r="B83" t="s">
        <v>1783</v>
      </c>
      <c r="C83" s="3">
        <v>6109</v>
      </c>
      <c r="D83" t="s">
        <v>1318</v>
      </c>
      <c r="E83" s="3">
        <v>100103</v>
      </c>
      <c r="F83" t="s">
        <v>11337</v>
      </c>
      <c r="G83" s="3">
        <v>1001030040</v>
      </c>
      <c r="H83" t="s">
        <v>26115</v>
      </c>
      <c r="I83" s="3">
        <v>2</v>
      </c>
      <c r="J83" t="s">
        <v>12848</v>
      </c>
      <c r="K83" s="3">
        <v>3</v>
      </c>
      <c r="L83" t="s">
        <v>26112</v>
      </c>
      <c r="M83" s="3">
        <v>1</v>
      </c>
      <c r="N83" t="s">
        <v>26082</v>
      </c>
      <c r="O83" s="3">
        <v>3</v>
      </c>
      <c r="P83" t="s">
        <v>26085</v>
      </c>
      <c r="Q83" s="3">
        <v>3</v>
      </c>
      <c r="R83" t="s">
        <v>26107</v>
      </c>
      <c r="S83" s="3">
        <v>150</v>
      </c>
      <c r="T83" s="3">
        <v>1</v>
      </c>
      <c r="U83" s="3">
        <v>25000000</v>
      </c>
      <c r="V83" s="3">
        <v>2014</v>
      </c>
      <c r="W83" t="s">
        <v>25</v>
      </c>
    </row>
    <row r="84" spans="1:23" x14ac:dyDescent="0.3">
      <c r="A84" s="3">
        <v>6</v>
      </c>
      <c r="B84" t="s">
        <v>1783</v>
      </c>
      <c r="C84" s="3">
        <v>6109</v>
      </c>
      <c r="D84" t="s">
        <v>1318</v>
      </c>
      <c r="E84" s="3">
        <v>100104</v>
      </c>
      <c r="F84" t="s">
        <v>11362</v>
      </c>
      <c r="G84" s="3">
        <v>1001040050</v>
      </c>
      <c r="H84" t="s">
        <v>26131</v>
      </c>
      <c r="I84" s="3">
        <v>2</v>
      </c>
      <c r="J84" t="s">
        <v>12848</v>
      </c>
      <c r="K84" s="3">
        <v>3</v>
      </c>
      <c r="L84" t="s">
        <v>26112</v>
      </c>
      <c r="M84" s="3">
        <v>1</v>
      </c>
      <c r="N84" t="s">
        <v>26082</v>
      </c>
      <c r="O84" s="3">
        <v>3</v>
      </c>
      <c r="P84" t="s">
        <v>26085</v>
      </c>
      <c r="Q84" s="3">
        <v>4</v>
      </c>
      <c r="R84" t="s">
        <v>26113</v>
      </c>
      <c r="S84" s="3">
        <v>300</v>
      </c>
      <c r="T84" s="3">
        <v>1</v>
      </c>
      <c r="U84" s="3">
        <v>3000000</v>
      </c>
      <c r="V84" s="3">
        <v>2018</v>
      </c>
      <c r="W84" t="s">
        <v>26159</v>
      </c>
    </row>
    <row r="85" spans="1:23" x14ac:dyDescent="0.3">
      <c r="A85" s="3">
        <v>6</v>
      </c>
      <c r="B85" t="s">
        <v>1783</v>
      </c>
      <c r="C85" s="3">
        <v>6109</v>
      </c>
      <c r="D85" t="s">
        <v>1318</v>
      </c>
      <c r="E85" s="3">
        <v>100103</v>
      </c>
      <c r="F85" t="s">
        <v>11337</v>
      </c>
      <c r="G85" s="3">
        <v>1001030040</v>
      </c>
      <c r="H85" t="s">
        <v>26115</v>
      </c>
      <c r="I85" s="3">
        <v>2</v>
      </c>
      <c r="J85" t="s">
        <v>12848</v>
      </c>
      <c r="K85" s="3">
        <v>3</v>
      </c>
      <c r="L85" t="s">
        <v>26112</v>
      </c>
      <c r="M85" s="3">
        <v>1</v>
      </c>
      <c r="N85" t="s">
        <v>26082</v>
      </c>
      <c r="O85" s="3">
        <v>3</v>
      </c>
      <c r="P85" t="s">
        <v>26085</v>
      </c>
      <c r="Q85" s="3">
        <v>4</v>
      </c>
      <c r="R85" t="s">
        <v>26113</v>
      </c>
      <c r="S85" s="3">
        <v>300</v>
      </c>
      <c r="T85" s="3">
        <v>1</v>
      </c>
      <c r="U85" s="3">
        <v>29000000</v>
      </c>
      <c r="V85" s="3">
        <v>2018</v>
      </c>
      <c r="W85" t="s">
        <v>26159</v>
      </c>
    </row>
    <row r="86" spans="1:23" x14ac:dyDescent="0.3">
      <c r="A86" s="3">
        <v>7</v>
      </c>
      <c r="B86" t="s">
        <v>788</v>
      </c>
      <c r="C86" s="3">
        <v>7301</v>
      </c>
      <c r="D86" t="s">
        <v>1430</v>
      </c>
      <c r="E86" s="3">
        <v>100103</v>
      </c>
      <c r="F86" t="s">
        <v>11337</v>
      </c>
      <c r="G86" s="3">
        <v>100103001</v>
      </c>
      <c r="H86" t="s">
        <v>26123</v>
      </c>
      <c r="I86" s="3">
        <v>2</v>
      </c>
      <c r="J86" t="s">
        <v>12848</v>
      </c>
      <c r="K86" s="3">
        <v>3</v>
      </c>
      <c r="L86" t="s">
        <v>26112</v>
      </c>
      <c r="M86" s="3">
        <v>2</v>
      </c>
      <c r="N86" t="s">
        <v>26084</v>
      </c>
      <c r="O86" s="3">
        <v>3</v>
      </c>
      <c r="P86" t="s">
        <v>26085</v>
      </c>
      <c r="Q86" s="3">
        <v>3</v>
      </c>
      <c r="R86" t="s">
        <v>26107</v>
      </c>
      <c r="S86" s="3">
        <v>19</v>
      </c>
      <c r="T86" s="3">
        <v>1</v>
      </c>
      <c r="U86" s="3">
        <v>130000</v>
      </c>
      <c r="V86" s="3">
        <v>2001</v>
      </c>
      <c r="W86" t="s">
        <v>25</v>
      </c>
    </row>
    <row r="87" spans="1:23" x14ac:dyDescent="0.3">
      <c r="A87" s="3">
        <v>7</v>
      </c>
      <c r="B87" t="s">
        <v>788</v>
      </c>
      <c r="C87" s="3">
        <v>7301</v>
      </c>
      <c r="D87" t="s">
        <v>1430</v>
      </c>
      <c r="E87" s="3">
        <v>100103</v>
      </c>
      <c r="F87" t="s">
        <v>11337</v>
      </c>
      <c r="G87" s="3">
        <v>100103001</v>
      </c>
      <c r="H87" t="s">
        <v>26123</v>
      </c>
      <c r="I87" s="3">
        <v>2</v>
      </c>
      <c r="J87" t="s">
        <v>12848</v>
      </c>
      <c r="K87" s="3">
        <v>3</v>
      </c>
      <c r="L87" t="s">
        <v>26112</v>
      </c>
      <c r="M87" s="3">
        <v>3</v>
      </c>
      <c r="N87" t="s">
        <v>16841</v>
      </c>
      <c r="O87" s="3">
        <v>3</v>
      </c>
      <c r="P87" t="s">
        <v>26085</v>
      </c>
      <c r="Q87" s="3">
        <v>5</v>
      </c>
      <c r="R87" t="s">
        <v>8203</v>
      </c>
      <c r="S87" s="3">
        <v>25</v>
      </c>
      <c r="T87" s="3">
        <v>1</v>
      </c>
      <c r="U87" s="3">
        <v>1300000</v>
      </c>
      <c r="V87" s="3">
        <v>2001</v>
      </c>
      <c r="W87" t="s">
        <v>25</v>
      </c>
    </row>
    <row r="88" spans="1:23" x14ac:dyDescent="0.3">
      <c r="A88" s="3">
        <v>7</v>
      </c>
      <c r="B88" t="s">
        <v>788</v>
      </c>
      <c r="C88" s="3">
        <v>7301</v>
      </c>
      <c r="D88" t="s">
        <v>1430</v>
      </c>
      <c r="E88" s="3">
        <v>100103</v>
      </c>
      <c r="F88" t="s">
        <v>11337</v>
      </c>
      <c r="G88" s="3">
        <v>1001030020</v>
      </c>
      <c r="H88" t="s">
        <v>26128</v>
      </c>
      <c r="I88" s="3">
        <v>2</v>
      </c>
      <c r="J88" t="s">
        <v>12848</v>
      </c>
      <c r="K88" s="3">
        <v>3</v>
      </c>
      <c r="L88" t="s">
        <v>26112</v>
      </c>
      <c r="M88" s="3">
        <v>5</v>
      </c>
      <c r="N88" t="s">
        <v>26092</v>
      </c>
      <c r="O88" s="3">
        <v>3</v>
      </c>
      <c r="P88" t="s">
        <v>26085</v>
      </c>
      <c r="Q88" s="3">
        <v>5</v>
      </c>
      <c r="R88" t="s">
        <v>8203</v>
      </c>
      <c r="S88" s="3">
        <v>25</v>
      </c>
      <c r="T88" s="3">
        <v>1</v>
      </c>
      <c r="U88" s="3">
        <v>350000</v>
      </c>
      <c r="V88" s="3">
        <v>2001</v>
      </c>
      <c r="W88" t="s">
        <v>25</v>
      </c>
    </row>
    <row r="89" spans="1:23" x14ac:dyDescent="0.3">
      <c r="A89" s="3">
        <v>7</v>
      </c>
      <c r="B89" t="s">
        <v>788</v>
      </c>
      <c r="C89" s="3">
        <v>7301</v>
      </c>
      <c r="D89" t="s">
        <v>1430</v>
      </c>
      <c r="E89" s="3">
        <v>100103</v>
      </c>
      <c r="F89" t="s">
        <v>11337</v>
      </c>
      <c r="G89" s="3">
        <v>1001030040</v>
      </c>
      <c r="H89" t="s">
        <v>26115</v>
      </c>
      <c r="I89" s="3">
        <v>2</v>
      </c>
      <c r="J89" t="s">
        <v>12848</v>
      </c>
      <c r="K89" s="3">
        <v>3</v>
      </c>
      <c r="L89" t="s">
        <v>26112</v>
      </c>
      <c r="M89" s="3">
        <v>1</v>
      </c>
      <c r="N89" t="s">
        <v>26082</v>
      </c>
      <c r="O89" s="3">
        <v>3</v>
      </c>
      <c r="P89" t="s">
        <v>26085</v>
      </c>
      <c r="Q89" s="3">
        <v>5</v>
      </c>
      <c r="R89" t="s">
        <v>8203</v>
      </c>
      <c r="S89" s="3">
        <v>25</v>
      </c>
      <c r="T89" s="3">
        <v>1</v>
      </c>
      <c r="U89" s="3">
        <v>350000</v>
      </c>
      <c r="V89" s="3">
        <v>2001</v>
      </c>
      <c r="W89" t="s">
        <v>25</v>
      </c>
    </row>
    <row r="90" spans="1:23" x14ac:dyDescent="0.3">
      <c r="A90" s="3">
        <v>7</v>
      </c>
      <c r="B90" t="s">
        <v>788</v>
      </c>
      <c r="C90" s="3">
        <v>7203</v>
      </c>
      <c r="D90" t="s">
        <v>1427</v>
      </c>
      <c r="E90" s="3">
        <v>100108</v>
      </c>
      <c r="F90" t="s">
        <v>11438</v>
      </c>
      <c r="G90" s="3">
        <v>100108004</v>
      </c>
      <c r="H90" t="s">
        <v>26097</v>
      </c>
      <c r="I90" s="3">
        <v>1</v>
      </c>
      <c r="J90" t="s">
        <v>26080</v>
      </c>
      <c r="K90" s="3">
        <v>3</v>
      </c>
      <c r="L90" t="s">
        <v>26112</v>
      </c>
      <c r="M90" s="3">
        <v>3</v>
      </c>
      <c r="N90" t="s">
        <v>16841</v>
      </c>
      <c r="O90" s="3">
        <v>3</v>
      </c>
      <c r="P90" t="s">
        <v>26085</v>
      </c>
      <c r="Q90" s="3">
        <v>1</v>
      </c>
      <c r="R90" t="s">
        <v>26083</v>
      </c>
      <c r="S90" s="3">
        <v>5</v>
      </c>
      <c r="T90" s="3">
        <v>1</v>
      </c>
      <c r="U90" s="3">
        <v>600</v>
      </c>
      <c r="V90" s="3">
        <v>2001</v>
      </c>
      <c r="W90" t="s">
        <v>25</v>
      </c>
    </row>
    <row r="91" spans="1:23" x14ac:dyDescent="0.3">
      <c r="A91" s="3">
        <v>7</v>
      </c>
      <c r="B91" t="s">
        <v>788</v>
      </c>
      <c r="C91" s="3">
        <v>7306</v>
      </c>
      <c r="D91" t="s">
        <v>1445</v>
      </c>
      <c r="E91" s="3">
        <v>100103</v>
      </c>
      <c r="F91" t="s">
        <v>11337</v>
      </c>
      <c r="G91" s="3">
        <v>100103003</v>
      </c>
      <c r="H91" t="s">
        <v>16985</v>
      </c>
      <c r="I91" s="3">
        <v>1</v>
      </c>
      <c r="J91" t="s">
        <v>26080</v>
      </c>
      <c r="K91" s="3">
        <v>3</v>
      </c>
      <c r="L91" t="s">
        <v>26112</v>
      </c>
      <c r="M91" s="3">
        <v>3</v>
      </c>
      <c r="N91" t="s">
        <v>16841</v>
      </c>
      <c r="O91" s="3">
        <v>3</v>
      </c>
      <c r="P91" t="s">
        <v>26085</v>
      </c>
      <c r="Q91" s="3">
        <v>1</v>
      </c>
      <c r="R91" t="s">
        <v>26083</v>
      </c>
      <c r="S91" s="3">
        <v>12</v>
      </c>
      <c r="T91" s="3">
        <v>1</v>
      </c>
      <c r="U91" s="3">
        <v>1800</v>
      </c>
      <c r="V91" s="3">
        <v>2001</v>
      </c>
      <c r="W91" t="s">
        <v>25</v>
      </c>
    </row>
    <row r="92" spans="1:23" x14ac:dyDescent="0.3">
      <c r="A92" s="3">
        <v>7</v>
      </c>
      <c r="B92" t="s">
        <v>788</v>
      </c>
      <c r="C92" s="3">
        <v>7306</v>
      </c>
      <c r="D92" t="s">
        <v>1445</v>
      </c>
      <c r="E92" s="3">
        <v>100103</v>
      </c>
      <c r="F92" t="s">
        <v>11337</v>
      </c>
      <c r="G92" s="3">
        <v>1001030040</v>
      </c>
      <c r="H92" t="s">
        <v>26115</v>
      </c>
      <c r="I92" s="3">
        <v>1</v>
      </c>
      <c r="J92" t="s">
        <v>26080</v>
      </c>
      <c r="K92" s="3">
        <v>3</v>
      </c>
      <c r="L92" t="s">
        <v>26112</v>
      </c>
      <c r="M92" s="3">
        <v>3</v>
      </c>
      <c r="N92" t="s">
        <v>16841</v>
      </c>
      <c r="O92" s="3">
        <v>3</v>
      </c>
      <c r="P92" t="s">
        <v>26085</v>
      </c>
      <c r="Q92" s="3">
        <v>1</v>
      </c>
      <c r="R92" t="s">
        <v>26083</v>
      </c>
      <c r="S92" s="3">
        <v>12</v>
      </c>
      <c r="T92" s="3">
        <v>1</v>
      </c>
      <c r="U92" s="3">
        <v>1800</v>
      </c>
      <c r="V92" s="3">
        <v>2001</v>
      </c>
      <c r="W92" t="s">
        <v>25</v>
      </c>
    </row>
    <row r="93" spans="1:23" x14ac:dyDescent="0.3">
      <c r="A93" s="3">
        <v>7</v>
      </c>
      <c r="B93" t="s">
        <v>788</v>
      </c>
      <c r="C93" s="3">
        <v>7306</v>
      </c>
      <c r="D93" t="s">
        <v>1445</v>
      </c>
      <c r="E93" s="3">
        <v>100101</v>
      </c>
      <c r="F93" t="s">
        <v>11256</v>
      </c>
      <c r="G93" s="3">
        <v>100101004</v>
      </c>
      <c r="H93" t="s">
        <v>16281</v>
      </c>
      <c r="I93" s="3">
        <v>1</v>
      </c>
      <c r="J93" t="s">
        <v>26080</v>
      </c>
      <c r="K93" s="3">
        <v>3</v>
      </c>
      <c r="L93" t="s">
        <v>26112</v>
      </c>
      <c r="M93" s="3">
        <v>3</v>
      </c>
      <c r="N93" t="s">
        <v>16841</v>
      </c>
      <c r="O93" s="3">
        <v>3</v>
      </c>
      <c r="P93" t="s">
        <v>26085</v>
      </c>
      <c r="Q93" s="3">
        <v>1</v>
      </c>
      <c r="R93" t="s">
        <v>26083</v>
      </c>
      <c r="S93" s="3">
        <v>12</v>
      </c>
      <c r="T93" s="3">
        <v>1</v>
      </c>
      <c r="U93" s="3">
        <v>3800</v>
      </c>
      <c r="V93" s="3">
        <v>2001</v>
      </c>
      <c r="W93" t="s">
        <v>25</v>
      </c>
    </row>
    <row r="94" spans="1:23" x14ac:dyDescent="0.3">
      <c r="A94" s="3">
        <v>7</v>
      </c>
      <c r="B94" t="s">
        <v>788</v>
      </c>
      <c r="C94" s="3">
        <v>7306</v>
      </c>
      <c r="D94" t="s">
        <v>1445</v>
      </c>
      <c r="E94" s="3">
        <v>100112</v>
      </c>
      <c r="F94" t="s">
        <v>11530</v>
      </c>
      <c r="G94" s="3">
        <v>100112025</v>
      </c>
      <c r="H94" t="s">
        <v>11631</v>
      </c>
      <c r="I94" s="3">
        <v>1</v>
      </c>
      <c r="J94" t="s">
        <v>26080</v>
      </c>
      <c r="K94" s="3">
        <v>3</v>
      </c>
      <c r="L94" t="s">
        <v>26112</v>
      </c>
      <c r="M94" s="3">
        <v>3</v>
      </c>
      <c r="N94" t="s">
        <v>16841</v>
      </c>
      <c r="O94" s="3">
        <v>3</v>
      </c>
      <c r="P94" t="s">
        <v>26085</v>
      </c>
      <c r="Q94" s="3">
        <v>1</v>
      </c>
      <c r="R94" t="s">
        <v>26083</v>
      </c>
      <c r="S94" s="3">
        <v>12</v>
      </c>
      <c r="T94" s="3">
        <v>1</v>
      </c>
      <c r="U94" s="3">
        <v>3800</v>
      </c>
      <c r="V94" s="3">
        <v>2001</v>
      </c>
      <c r="W94" t="s">
        <v>25</v>
      </c>
    </row>
    <row r="95" spans="1:23" x14ac:dyDescent="0.3">
      <c r="A95" s="3">
        <v>7</v>
      </c>
      <c r="B95" t="s">
        <v>788</v>
      </c>
      <c r="C95" s="3">
        <v>7306</v>
      </c>
      <c r="D95" t="s">
        <v>1445</v>
      </c>
      <c r="E95" s="3">
        <v>100103</v>
      </c>
      <c r="F95" t="s">
        <v>11337</v>
      </c>
      <c r="G95" s="3">
        <v>100103001</v>
      </c>
      <c r="H95" t="s">
        <v>26123</v>
      </c>
      <c r="I95" s="3">
        <v>2</v>
      </c>
      <c r="J95" t="s">
        <v>12848</v>
      </c>
      <c r="K95" s="3">
        <v>3</v>
      </c>
      <c r="L95" t="s">
        <v>26112</v>
      </c>
      <c r="M95" s="3">
        <v>1</v>
      </c>
      <c r="N95" t="s">
        <v>26082</v>
      </c>
      <c r="O95" s="3">
        <v>3</v>
      </c>
      <c r="P95" t="s">
        <v>26085</v>
      </c>
      <c r="Q95" s="3">
        <v>2</v>
      </c>
      <c r="R95" t="s">
        <v>8209</v>
      </c>
      <c r="S95" s="3">
        <v>120</v>
      </c>
      <c r="T95" s="3">
        <v>1</v>
      </c>
      <c r="U95" s="3">
        <v>470000</v>
      </c>
      <c r="V95" s="3">
        <v>2001</v>
      </c>
      <c r="W95" t="s">
        <v>25</v>
      </c>
    </row>
    <row r="96" spans="1:23" x14ac:dyDescent="0.3">
      <c r="A96" s="3">
        <v>7</v>
      </c>
      <c r="B96" t="s">
        <v>788</v>
      </c>
      <c r="C96" s="3">
        <v>7306</v>
      </c>
      <c r="D96" t="s">
        <v>1445</v>
      </c>
      <c r="E96" s="3">
        <v>100103</v>
      </c>
      <c r="F96" t="s">
        <v>11337</v>
      </c>
      <c r="G96" s="3">
        <v>100103001</v>
      </c>
      <c r="H96" t="s">
        <v>26123</v>
      </c>
      <c r="I96" s="3">
        <v>2</v>
      </c>
      <c r="J96" t="s">
        <v>12848</v>
      </c>
      <c r="K96" s="3">
        <v>3</v>
      </c>
      <c r="L96" t="s">
        <v>26112</v>
      </c>
      <c r="M96" s="3">
        <v>1</v>
      </c>
      <c r="N96" t="s">
        <v>26082</v>
      </c>
      <c r="O96" s="3">
        <v>3</v>
      </c>
      <c r="P96" t="s">
        <v>26085</v>
      </c>
      <c r="Q96" s="3">
        <v>3</v>
      </c>
      <c r="R96" t="s">
        <v>26107</v>
      </c>
      <c r="S96" s="3">
        <v>20</v>
      </c>
      <c r="T96" s="3">
        <v>1</v>
      </c>
      <c r="U96" s="3">
        <v>600000</v>
      </c>
      <c r="V96" s="3">
        <v>2001</v>
      </c>
      <c r="W96" t="s">
        <v>25</v>
      </c>
    </row>
    <row r="97" spans="1:23" x14ac:dyDescent="0.3">
      <c r="A97" s="3">
        <v>7</v>
      </c>
      <c r="B97" t="s">
        <v>788</v>
      </c>
      <c r="C97" s="3">
        <v>7306</v>
      </c>
      <c r="D97" t="s">
        <v>1445</v>
      </c>
      <c r="E97" s="3">
        <v>100103</v>
      </c>
      <c r="F97" t="s">
        <v>11337</v>
      </c>
      <c r="G97" s="3">
        <v>100103001</v>
      </c>
      <c r="H97" t="s">
        <v>26123</v>
      </c>
      <c r="I97" s="3">
        <v>2</v>
      </c>
      <c r="J97" t="s">
        <v>12848</v>
      </c>
      <c r="K97" s="3">
        <v>3</v>
      </c>
      <c r="L97" t="s">
        <v>26112</v>
      </c>
      <c r="M97" s="3">
        <v>1</v>
      </c>
      <c r="N97" t="s">
        <v>26082</v>
      </c>
      <c r="O97" s="3">
        <v>3</v>
      </c>
      <c r="P97" t="s">
        <v>26085</v>
      </c>
      <c r="Q97" s="3">
        <v>3</v>
      </c>
      <c r="R97" t="s">
        <v>26107</v>
      </c>
      <c r="S97" s="3">
        <v>50</v>
      </c>
      <c r="T97" s="3">
        <v>1</v>
      </c>
      <c r="U97" s="3">
        <v>150000</v>
      </c>
      <c r="V97" s="3">
        <v>2001</v>
      </c>
      <c r="W97" t="s">
        <v>25</v>
      </c>
    </row>
    <row r="98" spans="1:23" x14ac:dyDescent="0.3">
      <c r="A98" s="3">
        <v>7</v>
      </c>
      <c r="B98" t="s">
        <v>788</v>
      </c>
      <c r="C98" s="3">
        <v>7306</v>
      </c>
      <c r="D98" t="s">
        <v>1445</v>
      </c>
      <c r="E98" s="3">
        <v>100104</v>
      </c>
      <c r="F98" t="s">
        <v>11362</v>
      </c>
      <c r="G98" s="3">
        <v>100104003</v>
      </c>
      <c r="H98" t="s">
        <v>16990</v>
      </c>
      <c r="I98" s="3">
        <v>2</v>
      </c>
      <c r="J98" t="s">
        <v>12848</v>
      </c>
      <c r="K98" s="3">
        <v>3</v>
      </c>
      <c r="L98" t="s">
        <v>26112</v>
      </c>
      <c r="M98" s="3">
        <v>3</v>
      </c>
      <c r="N98" t="s">
        <v>16841</v>
      </c>
      <c r="O98" s="3">
        <v>3</v>
      </c>
      <c r="P98" t="s">
        <v>26085</v>
      </c>
      <c r="Q98" s="3">
        <v>1</v>
      </c>
      <c r="R98" t="s">
        <v>26083</v>
      </c>
      <c r="S98" s="3">
        <v>5</v>
      </c>
      <c r="T98" s="3">
        <v>1</v>
      </c>
      <c r="U98" s="3">
        <v>5000</v>
      </c>
      <c r="V98" s="3">
        <v>2001</v>
      </c>
      <c r="W98" t="s">
        <v>25</v>
      </c>
    </row>
    <row r="99" spans="1:23" x14ac:dyDescent="0.3">
      <c r="A99" s="3">
        <v>7</v>
      </c>
      <c r="B99" t="s">
        <v>788</v>
      </c>
      <c r="C99" s="3">
        <v>7306</v>
      </c>
      <c r="D99" t="s">
        <v>1445</v>
      </c>
      <c r="E99" s="3">
        <v>100108</v>
      </c>
      <c r="F99" t="s">
        <v>11438</v>
      </c>
      <c r="G99" s="3">
        <v>100108004</v>
      </c>
      <c r="H99" t="s">
        <v>26097</v>
      </c>
      <c r="I99" s="3">
        <v>2</v>
      </c>
      <c r="J99" t="s">
        <v>12848</v>
      </c>
      <c r="K99" s="3">
        <v>3</v>
      </c>
      <c r="L99" t="s">
        <v>26112</v>
      </c>
      <c r="M99" s="3">
        <v>3</v>
      </c>
      <c r="N99" t="s">
        <v>16841</v>
      </c>
      <c r="O99" s="3">
        <v>3</v>
      </c>
      <c r="P99" t="s">
        <v>26085</v>
      </c>
      <c r="Q99" s="3">
        <v>1</v>
      </c>
      <c r="R99" t="s">
        <v>26083</v>
      </c>
      <c r="S99" s="3">
        <v>5</v>
      </c>
      <c r="T99" s="3">
        <v>1</v>
      </c>
      <c r="U99" s="3">
        <v>800</v>
      </c>
      <c r="V99" s="3">
        <v>2001</v>
      </c>
      <c r="W99" t="s">
        <v>25</v>
      </c>
    </row>
    <row r="100" spans="1:23" x14ac:dyDescent="0.3">
      <c r="A100" s="3">
        <v>7</v>
      </c>
      <c r="B100" t="s">
        <v>788</v>
      </c>
      <c r="C100" s="3">
        <v>7309</v>
      </c>
      <c r="D100" t="s">
        <v>1454</v>
      </c>
      <c r="E100" s="3">
        <v>100108</v>
      </c>
      <c r="F100" t="s">
        <v>11438</v>
      </c>
      <c r="G100" s="3">
        <v>100108004</v>
      </c>
      <c r="H100" t="s">
        <v>26097</v>
      </c>
      <c r="I100" s="3">
        <v>2</v>
      </c>
      <c r="J100" t="s">
        <v>12848</v>
      </c>
      <c r="K100" s="3">
        <v>3</v>
      </c>
      <c r="L100" t="s">
        <v>26112</v>
      </c>
      <c r="M100" s="3">
        <v>3</v>
      </c>
      <c r="N100" t="s">
        <v>16841</v>
      </c>
      <c r="O100" s="3">
        <v>3</v>
      </c>
      <c r="P100" t="s">
        <v>26085</v>
      </c>
      <c r="Q100" s="3">
        <v>1</v>
      </c>
      <c r="R100" t="s">
        <v>26083</v>
      </c>
      <c r="S100" s="3">
        <v>4</v>
      </c>
      <c r="T100" s="3">
        <v>1</v>
      </c>
      <c r="U100" s="3">
        <v>3000</v>
      </c>
      <c r="V100" s="3">
        <v>2001</v>
      </c>
      <c r="W100" t="s">
        <v>25</v>
      </c>
    </row>
    <row r="101" spans="1:23" x14ac:dyDescent="0.3">
      <c r="A101" s="3">
        <v>7</v>
      </c>
      <c r="B101" t="s">
        <v>788</v>
      </c>
      <c r="C101" s="3">
        <v>7309</v>
      </c>
      <c r="D101" t="s">
        <v>1454</v>
      </c>
      <c r="E101" s="3">
        <v>100108</v>
      </c>
      <c r="F101" t="s">
        <v>11438</v>
      </c>
      <c r="G101" s="3">
        <v>100108004</v>
      </c>
      <c r="H101" t="s">
        <v>26097</v>
      </c>
      <c r="I101" s="3">
        <v>2</v>
      </c>
      <c r="J101" t="s">
        <v>12848</v>
      </c>
      <c r="K101" s="3">
        <v>3</v>
      </c>
      <c r="L101" t="s">
        <v>26112</v>
      </c>
      <c r="M101" s="3">
        <v>3</v>
      </c>
      <c r="N101" t="s">
        <v>16841</v>
      </c>
      <c r="O101" s="3">
        <v>3</v>
      </c>
      <c r="P101" t="s">
        <v>26085</v>
      </c>
      <c r="Q101" s="3">
        <v>1</v>
      </c>
      <c r="R101" t="s">
        <v>26083</v>
      </c>
      <c r="S101" s="3">
        <v>12</v>
      </c>
      <c r="T101" s="3">
        <v>1</v>
      </c>
      <c r="U101" s="3">
        <v>18000</v>
      </c>
      <c r="V101" s="3">
        <v>2001</v>
      </c>
      <c r="W101" t="s">
        <v>25</v>
      </c>
    </row>
    <row r="102" spans="1:23" x14ac:dyDescent="0.3">
      <c r="A102" s="3">
        <v>7</v>
      </c>
      <c r="B102" t="s">
        <v>788</v>
      </c>
      <c r="C102" s="3">
        <v>7309</v>
      </c>
      <c r="D102" t="s">
        <v>1454</v>
      </c>
      <c r="E102" s="3">
        <v>100108</v>
      </c>
      <c r="F102" t="s">
        <v>11438</v>
      </c>
      <c r="G102" s="3">
        <v>100108004</v>
      </c>
      <c r="H102" t="s">
        <v>26097</v>
      </c>
      <c r="I102" s="3">
        <v>2</v>
      </c>
      <c r="J102" t="s">
        <v>12848</v>
      </c>
      <c r="K102" s="3">
        <v>3</v>
      </c>
      <c r="L102" t="s">
        <v>26112</v>
      </c>
      <c r="M102" s="3">
        <v>3</v>
      </c>
      <c r="N102" t="s">
        <v>16841</v>
      </c>
      <c r="O102" s="3">
        <v>1</v>
      </c>
      <c r="P102" t="s">
        <v>28066</v>
      </c>
      <c r="Q102" s="3">
        <v>1</v>
      </c>
      <c r="R102" t="s">
        <v>26083</v>
      </c>
      <c r="S102" s="3">
        <v>12</v>
      </c>
      <c r="T102" s="3">
        <v>1</v>
      </c>
      <c r="U102" s="3">
        <v>260000</v>
      </c>
      <c r="V102" s="3">
        <v>2001</v>
      </c>
      <c r="W102" t="s">
        <v>25</v>
      </c>
    </row>
    <row r="103" spans="1:23" x14ac:dyDescent="0.3">
      <c r="A103" s="3">
        <v>7</v>
      </c>
      <c r="B103" t="s">
        <v>788</v>
      </c>
      <c r="C103" s="3">
        <v>7303</v>
      </c>
      <c r="D103" t="s">
        <v>1436</v>
      </c>
      <c r="E103" s="3">
        <v>100103</v>
      </c>
      <c r="F103" t="s">
        <v>11337</v>
      </c>
      <c r="G103" s="3">
        <v>1001030040</v>
      </c>
      <c r="H103" t="s">
        <v>26115</v>
      </c>
      <c r="I103" s="3">
        <v>1</v>
      </c>
      <c r="J103" t="s">
        <v>26080</v>
      </c>
      <c r="K103" s="3">
        <v>3</v>
      </c>
      <c r="L103" t="s">
        <v>26112</v>
      </c>
      <c r="M103" s="3">
        <v>3</v>
      </c>
      <c r="N103" t="s">
        <v>16841</v>
      </c>
      <c r="O103" s="3">
        <v>1</v>
      </c>
      <c r="P103" t="s">
        <v>28066</v>
      </c>
      <c r="Q103" s="3">
        <v>1</v>
      </c>
      <c r="R103" t="s">
        <v>26083</v>
      </c>
      <c r="S103" s="3">
        <v>2</v>
      </c>
      <c r="T103" s="3">
        <v>1</v>
      </c>
      <c r="U103" s="3">
        <v>40</v>
      </c>
      <c r="V103" s="3">
        <v>2007</v>
      </c>
      <c r="W103" t="s">
        <v>25</v>
      </c>
    </row>
    <row r="104" spans="1:23" x14ac:dyDescent="0.3">
      <c r="A104" s="3">
        <v>7</v>
      </c>
      <c r="B104" t="s">
        <v>788</v>
      </c>
      <c r="C104" s="3">
        <v>7303</v>
      </c>
      <c r="D104" t="s">
        <v>1436</v>
      </c>
      <c r="E104" s="3">
        <v>100104</v>
      </c>
      <c r="F104" t="s">
        <v>11362</v>
      </c>
      <c r="G104" s="3">
        <v>100104003</v>
      </c>
      <c r="H104" t="s">
        <v>16990</v>
      </c>
      <c r="I104" s="3">
        <v>1</v>
      </c>
      <c r="J104" t="s">
        <v>26080</v>
      </c>
      <c r="K104" s="3">
        <v>3</v>
      </c>
      <c r="L104" t="s">
        <v>26112</v>
      </c>
      <c r="M104" s="3">
        <v>3</v>
      </c>
      <c r="N104" t="s">
        <v>16841</v>
      </c>
      <c r="O104" s="3">
        <v>1</v>
      </c>
      <c r="P104" t="s">
        <v>28066</v>
      </c>
      <c r="Q104" s="3">
        <v>1</v>
      </c>
      <c r="R104" t="s">
        <v>26083</v>
      </c>
      <c r="S104" s="3">
        <v>2</v>
      </c>
      <c r="T104" s="3">
        <v>1</v>
      </c>
      <c r="U104" s="3">
        <v>30</v>
      </c>
      <c r="V104" s="3">
        <v>2007</v>
      </c>
      <c r="W104" t="s">
        <v>25</v>
      </c>
    </row>
    <row r="105" spans="1:23" x14ac:dyDescent="0.3">
      <c r="A105" s="3">
        <v>7</v>
      </c>
      <c r="B105" t="s">
        <v>788</v>
      </c>
      <c r="C105" s="3">
        <v>7303</v>
      </c>
      <c r="D105" t="s">
        <v>1436</v>
      </c>
      <c r="E105" s="3">
        <v>100103</v>
      </c>
      <c r="F105" t="s">
        <v>11337</v>
      </c>
      <c r="G105" s="3">
        <v>100103006</v>
      </c>
      <c r="H105" t="s">
        <v>26108</v>
      </c>
      <c r="I105" s="3">
        <v>1</v>
      </c>
      <c r="J105" t="s">
        <v>26080</v>
      </c>
      <c r="K105" s="3">
        <v>3</v>
      </c>
      <c r="L105" t="s">
        <v>26112</v>
      </c>
      <c r="M105" s="3">
        <v>3</v>
      </c>
      <c r="N105" t="s">
        <v>16841</v>
      </c>
      <c r="O105" s="3">
        <v>1</v>
      </c>
      <c r="P105" t="s">
        <v>28066</v>
      </c>
      <c r="Q105" s="3">
        <v>1</v>
      </c>
      <c r="R105" t="s">
        <v>26083</v>
      </c>
      <c r="S105" s="3">
        <v>2</v>
      </c>
      <c r="T105" s="3">
        <v>1</v>
      </c>
      <c r="U105" s="3">
        <v>20</v>
      </c>
      <c r="V105" s="3">
        <v>2007</v>
      </c>
      <c r="W105" t="s">
        <v>25</v>
      </c>
    </row>
    <row r="106" spans="1:23" x14ac:dyDescent="0.3">
      <c r="A106" s="3">
        <v>7</v>
      </c>
      <c r="B106" t="s">
        <v>788</v>
      </c>
      <c r="C106" s="3">
        <v>7303</v>
      </c>
      <c r="D106" t="s">
        <v>1436</v>
      </c>
      <c r="E106" s="3">
        <v>100108</v>
      </c>
      <c r="F106" t="s">
        <v>11438</v>
      </c>
      <c r="G106" s="3">
        <v>100108004</v>
      </c>
      <c r="H106" t="s">
        <v>26097</v>
      </c>
      <c r="I106" s="3">
        <v>1</v>
      </c>
      <c r="J106" t="s">
        <v>26080</v>
      </c>
      <c r="K106" s="3">
        <v>3</v>
      </c>
      <c r="L106" t="s">
        <v>26112</v>
      </c>
      <c r="M106" s="3">
        <v>3</v>
      </c>
      <c r="N106" t="s">
        <v>16841</v>
      </c>
      <c r="O106" s="3">
        <v>1</v>
      </c>
      <c r="P106" t="s">
        <v>28066</v>
      </c>
      <c r="Q106" s="3">
        <v>1</v>
      </c>
      <c r="R106" t="s">
        <v>26083</v>
      </c>
      <c r="S106" s="3">
        <v>2</v>
      </c>
      <c r="T106" s="3">
        <v>1</v>
      </c>
      <c r="U106" s="3">
        <v>300</v>
      </c>
      <c r="V106" s="3">
        <v>2007</v>
      </c>
      <c r="W106" t="s">
        <v>25</v>
      </c>
    </row>
    <row r="107" spans="1:23" x14ac:dyDescent="0.3">
      <c r="A107" s="3">
        <v>7</v>
      </c>
      <c r="B107" t="s">
        <v>788</v>
      </c>
      <c r="C107" s="3">
        <v>7309</v>
      </c>
      <c r="D107" t="s">
        <v>1454</v>
      </c>
      <c r="E107" s="3">
        <v>100104</v>
      </c>
      <c r="F107" t="s">
        <v>11362</v>
      </c>
      <c r="G107" s="3">
        <v>100104003</v>
      </c>
      <c r="H107" t="s">
        <v>16990</v>
      </c>
      <c r="I107" s="3">
        <v>1</v>
      </c>
      <c r="J107" t="s">
        <v>26080</v>
      </c>
      <c r="K107" s="3">
        <v>3</v>
      </c>
      <c r="L107" t="s">
        <v>26112</v>
      </c>
      <c r="M107" s="3">
        <v>3</v>
      </c>
      <c r="N107" t="s">
        <v>16841</v>
      </c>
      <c r="O107" s="3">
        <v>3</v>
      </c>
      <c r="P107" t="s">
        <v>26085</v>
      </c>
      <c r="Q107" s="3">
        <v>1</v>
      </c>
      <c r="R107" t="s">
        <v>26083</v>
      </c>
      <c r="S107" s="3">
        <v>2</v>
      </c>
      <c r="T107" s="3">
        <v>1</v>
      </c>
      <c r="U107" s="3">
        <v>20</v>
      </c>
      <c r="V107" s="3">
        <v>2007</v>
      </c>
      <c r="W107" t="s">
        <v>25</v>
      </c>
    </row>
    <row r="108" spans="1:23" x14ac:dyDescent="0.3">
      <c r="A108" s="3">
        <v>7</v>
      </c>
      <c r="B108" t="s">
        <v>788</v>
      </c>
      <c r="C108" s="3">
        <v>7309</v>
      </c>
      <c r="D108" t="s">
        <v>1454</v>
      </c>
      <c r="E108" s="3">
        <v>100104</v>
      </c>
      <c r="F108" t="s">
        <v>11362</v>
      </c>
      <c r="G108" s="3">
        <v>100104003</v>
      </c>
      <c r="H108" t="s">
        <v>16990</v>
      </c>
      <c r="I108" s="3">
        <v>1</v>
      </c>
      <c r="J108" t="s">
        <v>26080</v>
      </c>
      <c r="K108" s="3">
        <v>3</v>
      </c>
      <c r="L108" t="s">
        <v>26112</v>
      </c>
      <c r="M108" s="3">
        <v>3</v>
      </c>
      <c r="N108" t="s">
        <v>16841</v>
      </c>
      <c r="O108" s="3">
        <v>3</v>
      </c>
      <c r="P108" t="s">
        <v>26085</v>
      </c>
      <c r="Q108" s="3">
        <v>1</v>
      </c>
      <c r="R108" t="s">
        <v>26083</v>
      </c>
      <c r="S108" s="3">
        <v>3</v>
      </c>
      <c r="T108" s="3">
        <v>1</v>
      </c>
      <c r="U108" s="3">
        <v>80</v>
      </c>
      <c r="V108" s="3">
        <v>2007</v>
      </c>
      <c r="W108" t="s">
        <v>25</v>
      </c>
    </row>
    <row r="109" spans="1:23" x14ac:dyDescent="0.3">
      <c r="A109" s="3">
        <v>7</v>
      </c>
      <c r="B109" t="s">
        <v>788</v>
      </c>
      <c r="C109" s="3">
        <v>7309</v>
      </c>
      <c r="D109" t="s">
        <v>1454</v>
      </c>
      <c r="E109" s="3">
        <v>100104</v>
      </c>
      <c r="F109" t="s">
        <v>11362</v>
      </c>
      <c r="G109" s="3">
        <v>100104003</v>
      </c>
      <c r="H109" t="s">
        <v>16990</v>
      </c>
      <c r="I109" s="3">
        <v>1</v>
      </c>
      <c r="J109" t="s">
        <v>26080</v>
      </c>
      <c r="K109" s="3">
        <v>3</v>
      </c>
      <c r="L109" t="s">
        <v>26112</v>
      </c>
      <c r="M109" s="3">
        <v>3</v>
      </c>
      <c r="N109" t="s">
        <v>16841</v>
      </c>
      <c r="O109" s="3">
        <v>3</v>
      </c>
      <c r="P109" t="s">
        <v>26085</v>
      </c>
      <c r="Q109" s="3">
        <v>1</v>
      </c>
      <c r="R109" t="s">
        <v>26083</v>
      </c>
      <c r="S109" s="3">
        <v>4</v>
      </c>
      <c r="T109" s="3">
        <v>1</v>
      </c>
      <c r="U109" s="3">
        <v>400</v>
      </c>
      <c r="V109" s="3">
        <v>2007</v>
      </c>
      <c r="W109" t="s">
        <v>25</v>
      </c>
    </row>
    <row r="110" spans="1:23" x14ac:dyDescent="0.3">
      <c r="A110" s="3">
        <v>7</v>
      </c>
      <c r="B110" t="s">
        <v>788</v>
      </c>
      <c r="C110" s="3">
        <v>7309</v>
      </c>
      <c r="D110" t="s">
        <v>1454</v>
      </c>
      <c r="E110" s="3">
        <v>100108</v>
      </c>
      <c r="F110" t="s">
        <v>11438</v>
      </c>
      <c r="G110" s="3">
        <v>100108004</v>
      </c>
      <c r="H110" t="s">
        <v>26097</v>
      </c>
      <c r="I110" s="3">
        <v>1</v>
      </c>
      <c r="J110" t="s">
        <v>26080</v>
      </c>
      <c r="K110" s="3">
        <v>3</v>
      </c>
      <c r="L110" t="s">
        <v>26112</v>
      </c>
      <c r="M110" s="3">
        <v>3</v>
      </c>
      <c r="N110" t="s">
        <v>16841</v>
      </c>
      <c r="O110" s="3">
        <v>3</v>
      </c>
      <c r="P110" t="s">
        <v>26085</v>
      </c>
      <c r="Q110" s="3">
        <v>2</v>
      </c>
      <c r="R110" t="s">
        <v>8209</v>
      </c>
      <c r="S110" s="3">
        <v>4</v>
      </c>
      <c r="T110" s="3">
        <v>1</v>
      </c>
      <c r="U110" s="3">
        <v>15000</v>
      </c>
      <c r="V110" s="3">
        <v>2007</v>
      </c>
      <c r="W110" t="s">
        <v>25</v>
      </c>
    </row>
    <row r="111" spans="1:23" x14ac:dyDescent="0.3">
      <c r="A111" s="3">
        <v>7</v>
      </c>
      <c r="B111" t="s">
        <v>788</v>
      </c>
      <c r="C111" s="3">
        <v>7309</v>
      </c>
      <c r="D111" t="s">
        <v>1454</v>
      </c>
      <c r="E111" s="3">
        <v>100108</v>
      </c>
      <c r="F111" t="s">
        <v>11438</v>
      </c>
      <c r="G111" s="3">
        <v>100108004</v>
      </c>
      <c r="H111" t="s">
        <v>26097</v>
      </c>
      <c r="I111" s="3">
        <v>1</v>
      </c>
      <c r="J111" t="s">
        <v>26080</v>
      </c>
      <c r="K111" s="3">
        <v>3</v>
      </c>
      <c r="L111" t="s">
        <v>26112</v>
      </c>
      <c r="M111" s="3">
        <v>3</v>
      </c>
      <c r="N111" t="s">
        <v>16841</v>
      </c>
      <c r="O111" s="3">
        <v>3</v>
      </c>
      <c r="P111" t="s">
        <v>26085</v>
      </c>
      <c r="Q111" s="3">
        <v>1</v>
      </c>
      <c r="R111" t="s">
        <v>26083</v>
      </c>
      <c r="S111" s="3">
        <v>2</v>
      </c>
      <c r="T111" s="3">
        <v>1</v>
      </c>
      <c r="U111" s="3">
        <v>6000</v>
      </c>
      <c r="V111" s="3">
        <v>2007</v>
      </c>
      <c r="W111" t="s">
        <v>25</v>
      </c>
    </row>
    <row r="112" spans="1:23" x14ac:dyDescent="0.3">
      <c r="A112" s="3">
        <v>7</v>
      </c>
      <c r="B112" t="s">
        <v>788</v>
      </c>
      <c r="C112" s="3">
        <v>7309</v>
      </c>
      <c r="D112" t="s">
        <v>1454</v>
      </c>
      <c r="E112" s="3">
        <v>100108</v>
      </c>
      <c r="F112" t="s">
        <v>11438</v>
      </c>
      <c r="G112" s="3">
        <v>100108004</v>
      </c>
      <c r="H112" t="s">
        <v>26097</v>
      </c>
      <c r="I112" s="3">
        <v>1</v>
      </c>
      <c r="J112" t="s">
        <v>26080</v>
      </c>
      <c r="K112" s="3">
        <v>3</v>
      </c>
      <c r="L112" t="s">
        <v>26112</v>
      </c>
      <c r="M112" s="3">
        <v>3</v>
      </c>
      <c r="N112" t="s">
        <v>16841</v>
      </c>
      <c r="O112" s="3">
        <v>3</v>
      </c>
      <c r="P112" t="s">
        <v>26085</v>
      </c>
      <c r="Q112" s="3">
        <v>1</v>
      </c>
      <c r="R112" t="s">
        <v>26083</v>
      </c>
      <c r="S112" s="3">
        <v>3</v>
      </c>
      <c r="T112" s="3">
        <v>1</v>
      </c>
      <c r="U112" s="3">
        <v>10000</v>
      </c>
      <c r="V112" s="3">
        <v>2007</v>
      </c>
      <c r="W112" t="s">
        <v>25</v>
      </c>
    </row>
    <row r="113" spans="1:23" x14ac:dyDescent="0.3">
      <c r="A113" s="3">
        <v>7</v>
      </c>
      <c r="B113" t="s">
        <v>788</v>
      </c>
      <c r="C113" s="3">
        <v>7309</v>
      </c>
      <c r="D113" t="s">
        <v>1454</v>
      </c>
      <c r="E113" s="3">
        <v>100104</v>
      </c>
      <c r="F113" t="s">
        <v>11362</v>
      </c>
      <c r="G113" s="3">
        <v>100104003</v>
      </c>
      <c r="H113" t="s">
        <v>16990</v>
      </c>
      <c r="I113" s="3">
        <v>2</v>
      </c>
      <c r="J113" t="s">
        <v>12848</v>
      </c>
      <c r="K113" s="3">
        <v>3</v>
      </c>
      <c r="L113" t="s">
        <v>26112</v>
      </c>
      <c r="M113" s="3">
        <v>3</v>
      </c>
      <c r="N113" t="s">
        <v>16841</v>
      </c>
      <c r="O113" s="3">
        <v>1</v>
      </c>
      <c r="P113" t="s">
        <v>28066</v>
      </c>
      <c r="Q113" s="3">
        <v>1</v>
      </c>
      <c r="R113" t="s">
        <v>26083</v>
      </c>
      <c r="S113" s="3">
        <v>4</v>
      </c>
      <c r="T113" s="3">
        <v>1</v>
      </c>
      <c r="U113" s="3">
        <v>1000</v>
      </c>
      <c r="V113" s="3">
        <v>2007</v>
      </c>
      <c r="W113" t="s">
        <v>25</v>
      </c>
    </row>
    <row r="114" spans="1:23" x14ac:dyDescent="0.3">
      <c r="A114" s="3">
        <v>7</v>
      </c>
      <c r="B114" t="s">
        <v>788</v>
      </c>
      <c r="C114" s="3">
        <v>7309</v>
      </c>
      <c r="D114" t="s">
        <v>1454</v>
      </c>
      <c r="E114" s="3">
        <v>100108</v>
      </c>
      <c r="F114" t="s">
        <v>11438</v>
      </c>
      <c r="G114" s="3">
        <v>100108004</v>
      </c>
      <c r="H114" t="s">
        <v>26097</v>
      </c>
      <c r="I114" s="3">
        <v>2</v>
      </c>
      <c r="J114" t="s">
        <v>12848</v>
      </c>
      <c r="K114" s="3">
        <v>3</v>
      </c>
      <c r="L114" t="s">
        <v>26112</v>
      </c>
      <c r="M114" s="3">
        <v>3</v>
      </c>
      <c r="N114" t="s">
        <v>16841</v>
      </c>
      <c r="O114" s="3">
        <v>1</v>
      </c>
      <c r="P114" t="s">
        <v>28066</v>
      </c>
      <c r="Q114" s="3">
        <v>1</v>
      </c>
      <c r="R114" t="s">
        <v>26083</v>
      </c>
      <c r="S114" s="3">
        <v>4</v>
      </c>
      <c r="T114" s="3">
        <v>1</v>
      </c>
      <c r="U114" s="3">
        <v>15000</v>
      </c>
      <c r="V114" s="3">
        <v>2007</v>
      </c>
      <c r="W114" t="s">
        <v>25</v>
      </c>
    </row>
    <row r="115" spans="1:23" x14ac:dyDescent="0.3">
      <c r="A115" s="3">
        <v>7</v>
      </c>
      <c r="B115" t="s">
        <v>788</v>
      </c>
      <c r="C115" s="3">
        <v>7303</v>
      </c>
      <c r="D115" t="s">
        <v>1436</v>
      </c>
      <c r="E115" s="3">
        <v>100103</v>
      </c>
      <c r="F115" t="s">
        <v>11337</v>
      </c>
      <c r="G115" s="3">
        <v>100103001</v>
      </c>
      <c r="H115" t="s">
        <v>26123</v>
      </c>
      <c r="I115" s="3">
        <v>1</v>
      </c>
      <c r="J115" t="s">
        <v>26080</v>
      </c>
      <c r="K115" s="3">
        <v>3</v>
      </c>
      <c r="L115" t="s">
        <v>26112</v>
      </c>
      <c r="M115" s="3">
        <v>3</v>
      </c>
      <c r="N115" t="s">
        <v>16841</v>
      </c>
      <c r="O115" s="3">
        <v>2</v>
      </c>
      <c r="P115" t="s">
        <v>28067</v>
      </c>
      <c r="Q115" s="3">
        <v>1</v>
      </c>
      <c r="R115" t="s">
        <v>26083</v>
      </c>
      <c r="S115" s="3">
        <v>2</v>
      </c>
      <c r="T115" s="3">
        <v>1</v>
      </c>
      <c r="U115" s="3">
        <v>100</v>
      </c>
      <c r="V115" s="3">
        <v>2016</v>
      </c>
      <c r="W115" t="s">
        <v>25</v>
      </c>
    </row>
    <row r="116" spans="1:23" x14ac:dyDescent="0.3">
      <c r="A116" s="3">
        <v>7</v>
      </c>
      <c r="B116" t="s">
        <v>788</v>
      </c>
      <c r="C116" s="3">
        <v>7303</v>
      </c>
      <c r="D116" t="s">
        <v>1436</v>
      </c>
      <c r="E116" s="3">
        <v>100103</v>
      </c>
      <c r="F116" t="s">
        <v>11337</v>
      </c>
      <c r="G116" s="3">
        <v>1001030040</v>
      </c>
      <c r="H116" t="s">
        <v>26115</v>
      </c>
      <c r="I116" s="3">
        <v>1</v>
      </c>
      <c r="J116" t="s">
        <v>26080</v>
      </c>
      <c r="K116" s="3">
        <v>3</v>
      </c>
      <c r="L116" t="s">
        <v>26112</v>
      </c>
      <c r="M116" s="3">
        <v>3</v>
      </c>
      <c r="N116" t="s">
        <v>16841</v>
      </c>
      <c r="O116" s="3">
        <v>2</v>
      </c>
      <c r="P116" t="s">
        <v>28067</v>
      </c>
      <c r="Q116" s="3">
        <v>1</v>
      </c>
      <c r="R116" t="s">
        <v>26083</v>
      </c>
      <c r="S116" s="3">
        <v>2</v>
      </c>
      <c r="T116" s="3">
        <v>1</v>
      </c>
      <c r="U116" s="3">
        <v>200</v>
      </c>
      <c r="V116" s="3">
        <v>2016</v>
      </c>
      <c r="W116" t="s">
        <v>25</v>
      </c>
    </row>
    <row r="117" spans="1:23" x14ac:dyDescent="0.3">
      <c r="A117" s="3">
        <v>7</v>
      </c>
      <c r="B117" t="s">
        <v>788</v>
      </c>
      <c r="C117" s="3">
        <v>7303</v>
      </c>
      <c r="D117" t="s">
        <v>1436</v>
      </c>
      <c r="E117" s="3">
        <v>100108</v>
      </c>
      <c r="F117" t="s">
        <v>11438</v>
      </c>
      <c r="G117" s="3">
        <v>100108004</v>
      </c>
      <c r="H117" t="s">
        <v>26097</v>
      </c>
      <c r="I117" s="3">
        <v>1</v>
      </c>
      <c r="J117" t="s">
        <v>26080</v>
      </c>
      <c r="K117" s="3">
        <v>3</v>
      </c>
      <c r="L117" t="s">
        <v>26112</v>
      </c>
      <c r="M117" s="3">
        <v>3</v>
      </c>
      <c r="N117" t="s">
        <v>16841</v>
      </c>
      <c r="O117" s="3">
        <v>2</v>
      </c>
      <c r="P117" t="s">
        <v>28067</v>
      </c>
      <c r="Q117" s="3">
        <v>1</v>
      </c>
      <c r="R117" t="s">
        <v>26083</v>
      </c>
      <c r="S117" s="3">
        <v>2</v>
      </c>
      <c r="T117" s="3">
        <v>1</v>
      </c>
      <c r="U117" s="3">
        <v>7000</v>
      </c>
      <c r="V117" s="3">
        <v>2016</v>
      </c>
      <c r="W117" t="s">
        <v>25</v>
      </c>
    </row>
    <row r="118" spans="1:23" x14ac:dyDescent="0.3">
      <c r="A118" s="3">
        <v>7</v>
      </c>
      <c r="B118" t="s">
        <v>788</v>
      </c>
      <c r="C118" s="3">
        <v>7304</v>
      </c>
      <c r="D118" t="s">
        <v>1439</v>
      </c>
      <c r="E118" s="3">
        <v>100103</v>
      </c>
      <c r="F118" t="s">
        <v>11337</v>
      </c>
      <c r="G118" s="3">
        <v>100103001</v>
      </c>
      <c r="H118" t="s">
        <v>26123</v>
      </c>
      <c r="I118" s="3">
        <v>2</v>
      </c>
      <c r="J118" t="s">
        <v>12848</v>
      </c>
      <c r="K118" s="3">
        <v>3</v>
      </c>
      <c r="L118" t="s">
        <v>26112</v>
      </c>
      <c r="M118" s="3">
        <v>3</v>
      </c>
      <c r="N118" t="s">
        <v>16841</v>
      </c>
      <c r="O118" s="3">
        <v>3</v>
      </c>
      <c r="P118" t="s">
        <v>26085</v>
      </c>
      <c r="Q118" s="3">
        <v>1</v>
      </c>
      <c r="R118" t="s">
        <v>26083</v>
      </c>
      <c r="S118" s="3">
        <v>14</v>
      </c>
      <c r="T118" s="3">
        <v>1</v>
      </c>
      <c r="U118" s="3">
        <v>30000</v>
      </c>
      <c r="V118" s="3">
        <v>2016</v>
      </c>
      <c r="W118" t="s">
        <v>25</v>
      </c>
    </row>
    <row r="119" spans="1:23" x14ac:dyDescent="0.3">
      <c r="A119" s="3">
        <v>7</v>
      </c>
      <c r="B119" t="s">
        <v>788</v>
      </c>
      <c r="C119" s="3">
        <v>7304</v>
      </c>
      <c r="D119" t="s">
        <v>1439</v>
      </c>
      <c r="E119" s="3">
        <v>100101</v>
      </c>
      <c r="F119" t="s">
        <v>11256</v>
      </c>
      <c r="G119" s="3">
        <v>100101006</v>
      </c>
      <c r="H119" t="s">
        <v>26129</v>
      </c>
      <c r="I119" s="3">
        <v>2</v>
      </c>
      <c r="J119" t="s">
        <v>12848</v>
      </c>
      <c r="K119" s="3">
        <v>3</v>
      </c>
      <c r="L119" t="s">
        <v>26112</v>
      </c>
      <c r="M119" s="3">
        <v>3</v>
      </c>
      <c r="N119" t="s">
        <v>16841</v>
      </c>
      <c r="O119" s="3">
        <v>3</v>
      </c>
      <c r="P119" t="s">
        <v>26085</v>
      </c>
      <c r="Q119" s="3">
        <v>1</v>
      </c>
      <c r="R119" t="s">
        <v>26083</v>
      </c>
      <c r="S119" s="3">
        <v>14</v>
      </c>
      <c r="T119" s="3">
        <v>1</v>
      </c>
      <c r="U119" s="3">
        <v>25000</v>
      </c>
      <c r="V119" s="3">
        <v>2016</v>
      </c>
      <c r="W119" t="s">
        <v>25</v>
      </c>
    </row>
    <row r="120" spans="1:23" x14ac:dyDescent="0.3">
      <c r="A120" s="3">
        <v>7</v>
      </c>
      <c r="B120" t="s">
        <v>788</v>
      </c>
      <c r="C120" s="3">
        <v>7309</v>
      </c>
      <c r="D120" t="s">
        <v>1454</v>
      </c>
      <c r="E120" s="3">
        <v>100108</v>
      </c>
      <c r="F120" t="s">
        <v>11438</v>
      </c>
      <c r="G120" s="3">
        <v>100108004</v>
      </c>
      <c r="H120" t="s">
        <v>26097</v>
      </c>
      <c r="I120" s="3">
        <v>1</v>
      </c>
      <c r="J120" t="s">
        <v>26080</v>
      </c>
      <c r="K120" s="3">
        <v>3</v>
      </c>
      <c r="L120" t="s">
        <v>26112</v>
      </c>
      <c r="M120" s="3">
        <v>3</v>
      </c>
      <c r="N120" t="s">
        <v>16841</v>
      </c>
      <c r="O120" s="3">
        <v>1</v>
      </c>
      <c r="P120" t="s">
        <v>28066</v>
      </c>
      <c r="Q120" s="3">
        <v>1</v>
      </c>
      <c r="R120" t="s">
        <v>26083</v>
      </c>
      <c r="S120" s="3">
        <v>2</v>
      </c>
      <c r="T120" s="3">
        <v>1</v>
      </c>
      <c r="U120" s="3">
        <v>10000</v>
      </c>
      <c r="V120" s="3">
        <v>2016</v>
      </c>
      <c r="W120" t="s">
        <v>25</v>
      </c>
    </row>
    <row r="121" spans="1:23" x14ac:dyDescent="0.3">
      <c r="A121" s="3">
        <v>7</v>
      </c>
      <c r="B121" t="s">
        <v>788</v>
      </c>
      <c r="C121" s="3">
        <v>7309</v>
      </c>
      <c r="D121" t="s">
        <v>1454</v>
      </c>
      <c r="E121" s="3">
        <v>100108</v>
      </c>
      <c r="F121" t="s">
        <v>11438</v>
      </c>
      <c r="G121" s="3">
        <v>100108004</v>
      </c>
      <c r="H121" t="s">
        <v>26097</v>
      </c>
      <c r="I121" s="3">
        <v>1</v>
      </c>
      <c r="J121" t="s">
        <v>26080</v>
      </c>
      <c r="K121" s="3">
        <v>3</v>
      </c>
      <c r="L121" t="s">
        <v>26112</v>
      </c>
      <c r="M121" s="3">
        <v>3</v>
      </c>
      <c r="N121" t="s">
        <v>16841</v>
      </c>
      <c r="O121" s="3">
        <v>3</v>
      </c>
      <c r="P121" t="s">
        <v>26085</v>
      </c>
      <c r="Q121" s="3">
        <v>2</v>
      </c>
      <c r="R121" t="s">
        <v>8209</v>
      </c>
      <c r="S121" s="3">
        <v>7</v>
      </c>
      <c r="T121" s="3">
        <v>1</v>
      </c>
      <c r="U121" s="3">
        <v>7000</v>
      </c>
      <c r="V121" s="3">
        <v>2016</v>
      </c>
      <c r="W121" t="s">
        <v>25</v>
      </c>
    </row>
    <row r="122" spans="1:23" x14ac:dyDescent="0.3">
      <c r="A122" s="3">
        <v>7</v>
      </c>
      <c r="B122" t="s">
        <v>788</v>
      </c>
      <c r="C122" s="3">
        <v>7309</v>
      </c>
      <c r="D122" t="s">
        <v>1454</v>
      </c>
      <c r="E122" s="3">
        <v>100108</v>
      </c>
      <c r="F122" t="s">
        <v>11438</v>
      </c>
      <c r="G122" s="3">
        <v>100108004</v>
      </c>
      <c r="H122" t="s">
        <v>26097</v>
      </c>
      <c r="I122" s="3">
        <v>1</v>
      </c>
      <c r="J122" t="s">
        <v>26080</v>
      </c>
      <c r="K122" s="3">
        <v>3</v>
      </c>
      <c r="L122" t="s">
        <v>26112</v>
      </c>
      <c r="M122" s="3">
        <v>3</v>
      </c>
      <c r="N122" t="s">
        <v>16841</v>
      </c>
      <c r="O122" s="3">
        <v>1</v>
      </c>
      <c r="P122" t="s">
        <v>28066</v>
      </c>
      <c r="Q122" s="3">
        <v>1</v>
      </c>
      <c r="R122" t="s">
        <v>26083</v>
      </c>
      <c r="S122" s="3">
        <v>2</v>
      </c>
      <c r="T122" s="3">
        <v>1</v>
      </c>
      <c r="U122" s="3">
        <v>8000</v>
      </c>
      <c r="V122" s="3">
        <v>2016</v>
      </c>
      <c r="W122" t="s">
        <v>25</v>
      </c>
    </row>
    <row r="123" spans="1:23" x14ac:dyDescent="0.3">
      <c r="A123" s="3">
        <v>7</v>
      </c>
      <c r="B123" t="s">
        <v>788</v>
      </c>
      <c r="C123" s="3">
        <v>7309</v>
      </c>
      <c r="D123" t="s">
        <v>1454</v>
      </c>
      <c r="E123" s="3">
        <v>100108</v>
      </c>
      <c r="F123" t="s">
        <v>11438</v>
      </c>
      <c r="G123" s="3">
        <v>100108004</v>
      </c>
      <c r="H123" t="s">
        <v>26097</v>
      </c>
      <c r="I123" s="3">
        <v>1</v>
      </c>
      <c r="J123" t="s">
        <v>26080</v>
      </c>
      <c r="K123" s="3">
        <v>3</v>
      </c>
      <c r="L123" t="s">
        <v>26112</v>
      </c>
      <c r="M123" s="3">
        <v>3</v>
      </c>
      <c r="N123" t="s">
        <v>16841</v>
      </c>
      <c r="O123" s="3">
        <v>2</v>
      </c>
      <c r="P123" t="s">
        <v>28067</v>
      </c>
      <c r="Q123" s="3">
        <v>1</v>
      </c>
      <c r="R123" t="s">
        <v>26083</v>
      </c>
      <c r="S123" s="3">
        <v>2</v>
      </c>
      <c r="T123" s="3">
        <v>1</v>
      </c>
      <c r="U123" s="3">
        <v>6000</v>
      </c>
      <c r="V123" s="3">
        <v>2016</v>
      </c>
      <c r="W123" t="s">
        <v>25</v>
      </c>
    </row>
    <row r="124" spans="1:23" x14ac:dyDescent="0.3">
      <c r="A124" s="3">
        <v>7</v>
      </c>
      <c r="B124" t="s">
        <v>788</v>
      </c>
      <c r="C124" s="3">
        <v>7303</v>
      </c>
      <c r="D124" t="s">
        <v>1436</v>
      </c>
      <c r="E124" s="3">
        <v>100104</v>
      </c>
      <c r="F124" t="s">
        <v>11362</v>
      </c>
      <c r="G124" s="3">
        <v>100104003</v>
      </c>
      <c r="H124" t="s">
        <v>16990</v>
      </c>
      <c r="I124" s="3">
        <v>1</v>
      </c>
      <c r="J124" t="s">
        <v>26080</v>
      </c>
      <c r="K124" s="3">
        <v>3</v>
      </c>
      <c r="L124" t="s">
        <v>26112</v>
      </c>
      <c r="M124" s="3">
        <v>3</v>
      </c>
      <c r="N124" t="s">
        <v>16841</v>
      </c>
      <c r="O124" s="3">
        <v>2</v>
      </c>
      <c r="P124" t="s">
        <v>28067</v>
      </c>
      <c r="Q124" s="3">
        <v>1</v>
      </c>
      <c r="R124" t="s">
        <v>26083</v>
      </c>
      <c r="S124" s="3">
        <v>2</v>
      </c>
      <c r="T124" s="3">
        <v>1</v>
      </c>
      <c r="U124" s="3">
        <v>200</v>
      </c>
      <c r="V124" s="3">
        <v>2019</v>
      </c>
      <c r="W124" t="s">
        <v>26159</v>
      </c>
    </row>
    <row r="125" spans="1:23" x14ac:dyDescent="0.3">
      <c r="A125" s="3">
        <v>7</v>
      </c>
      <c r="B125" t="s">
        <v>788</v>
      </c>
      <c r="C125" s="3">
        <v>7303</v>
      </c>
      <c r="D125" t="s">
        <v>1436</v>
      </c>
      <c r="E125" s="3">
        <v>100103</v>
      </c>
      <c r="F125" t="s">
        <v>11337</v>
      </c>
      <c r="G125" s="3">
        <v>1001030040</v>
      </c>
      <c r="H125" t="s">
        <v>26115</v>
      </c>
      <c r="I125" s="3">
        <v>1</v>
      </c>
      <c r="J125" t="s">
        <v>26080</v>
      </c>
      <c r="K125" s="3">
        <v>3</v>
      </c>
      <c r="L125" t="s">
        <v>26112</v>
      </c>
      <c r="M125" s="3">
        <v>3</v>
      </c>
      <c r="N125" t="s">
        <v>16841</v>
      </c>
      <c r="O125" s="3">
        <v>2</v>
      </c>
      <c r="P125" t="s">
        <v>28067</v>
      </c>
      <c r="Q125" s="3">
        <v>1</v>
      </c>
      <c r="R125" t="s">
        <v>26083</v>
      </c>
      <c r="S125" s="3">
        <v>2</v>
      </c>
      <c r="T125" s="3">
        <v>1</v>
      </c>
      <c r="U125" s="3">
        <v>200</v>
      </c>
      <c r="V125" s="3">
        <v>2019</v>
      </c>
      <c r="W125" t="s">
        <v>26159</v>
      </c>
    </row>
    <row r="126" spans="1:23" x14ac:dyDescent="0.3">
      <c r="A126" s="3">
        <v>7</v>
      </c>
      <c r="B126" t="s">
        <v>788</v>
      </c>
      <c r="C126" s="3">
        <v>7303</v>
      </c>
      <c r="D126" t="s">
        <v>1436</v>
      </c>
      <c r="E126" s="3">
        <v>100108</v>
      </c>
      <c r="F126" t="s">
        <v>11438</v>
      </c>
      <c r="G126" s="3">
        <v>100108004</v>
      </c>
      <c r="H126" t="s">
        <v>26097</v>
      </c>
      <c r="I126" s="3">
        <v>1</v>
      </c>
      <c r="J126" t="s">
        <v>26080</v>
      </c>
      <c r="K126" s="3">
        <v>3</v>
      </c>
      <c r="L126" t="s">
        <v>26112</v>
      </c>
      <c r="M126" s="3">
        <v>3</v>
      </c>
      <c r="N126" t="s">
        <v>16841</v>
      </c>
      <c r="O126" s="3">
        <v>2</v>
      </c>
      <c r="P126" t="s">
        <v>28067</v>
      </c>
      <c r="Q126" s="3">
        <v>1</v>
      </c>
      <c r="R126" t="s">
        <v>26083</v>
      </c>
      <c r="S126" s="3">
        <v>2</v>
      </c>
      <c r="T126" s="3">
        <v>1</v>
      </c>
      <c r="U126" s="3">
        <v>300</v>
      </c>
      <c r="V126" s="3">
        <v>2019</v>
      </c>
      <c r="W126" t="s">
        <v>26159</v>
      </c>
    </row>
    <row r="127" spans="1:23" x14ac:dyDescent="0.3">
      <c r="A127" s="3">
        <v>7</v>
      </c>
      <c r="B127" t="s">
        <v>788</v>
      </c>
      <c r="C127" s="3">
        <v>7303</v>
      </c>
      <c r="D127" t="s">
        <v>1436</v>
      </c>
      <c r="E127" s="3">
        <v>100103</v>
      </c>
      <c r="F127" t="s">
        <v>11337</v>
      </c>
      <c r="G127" s="3">
        <v>100103001</v>
      </c>
      <c r="H127" t="s">
        <v>26123</v>
      </c>
      <c r="I127" s="3">
        <v>1</v>
      </c>
      <c r="J127" t="s">
        <v>26080</v>
      </c>
      <c r="K127" s="3">
        <v>3</v>
      </c>
      <c r="L127" t="s">
        <v>26112</v>
      </c>
      <c r="M127" s="3">
        <v>3</v>
      </c>
      <c r="N127" t="s">
        <v>16841</v>
      </c>
      <c r="O127" s="3">
        <v>2</v>
      </c>
      <c r="P127" t="s">
        <v>28067</v>
      </c>
      <c r="Q127" s="3">
        <v>1</v>
      </c>
      <c r="R127" t="s">
        <v>26083</v>
      </c>
      <c r="S127" s="3">
        <v>2</v>
      </c>
      <c r="T127" s="3">
        <v>1</v>
      </c>
      <c r="U127" s="3">
        <v>200</v>
      </c>
      <c r="V127" s="3">
        <v>2019</v>
      </c>
      <c r="W127" t="s">
        <v>26159</v>
      </c>
    </row>
    <row r="128" spans="1:23" x14ac:dyDescent="0.3">
      <c r="A128" s="3">
        <v>7</v>
      </c>
      <c r="B128" t="s">
        <v>788</v>
      </c>
      <c r="C128" s="3">
        <v>7304</v>
      </c>
      <c r="D128" t="s">
        <v>1439</v>
      </c>
      <c r="E128" s="3">
        <v>100101</v>
      </c>
      <c r="F128" t="s">
        <v>11256</v>
      </c>
      <c r="G128" s="3">
        <v>100101006</v>
      </c>
      <c r="H128" t="s">
        <v>26129</v>
      </c>
      <c r="I128" s="3">
        <v>2</v>
      </c>
      <c r="J128" t="s">
        <v>12848</v>
      </c>
      <c r="K128" s="3">
        <v>3</v>
      </c>
      <c r="L128" t="s">
        <v>26112</v>
      </c>
      <c r="M128" s="3">
        <v>3</v>
      </c>
      <c r="N128" t="s">
        <v>16841</v>
      </c>
      <c r="O128" s="3">
        <v>3</v>
      </c>
      <c r="P128" t="s">
        <v>26085</v>
      </c>
      <c r="Q128" s="3">
        <v>1</v>
      </c>
      <c r="R128" t="s">
        <v>26083</v>
      </c>
      <c r="S128" s="3">
        <v>3</v>
      </c>
      <c r="T128" s="3">
        <v>1</v>
      </c>
      <c r="U128" s="3">
        <v>18000</v>
      </c>
      <c r="V128" s="3">
        <v>2019</v>
      </c>
      <c r="W128" t="s">
        <v>26159</v>
      </c>
    </row>
    <row r="129" spans="1:23" x14ac:dyDescent="0.3">
      <c r="A129" s="3">
        <v>7</v>
      </c>
      <c r="B129" t="s">
        <v>788</v>
      </c>
      <c r="C129" s="3">
        <v>7309</v>
      </c>
      <c r="D129" t="s">
        <v>1454</v>
      </c>
      <c r="E129" s="3">
        <v>100108</v>
      </c>
      <c r="F129" t="s">
        <v>11438</v>
      </c>
      <c r="G129" s="3">
        <v>100108004</v>
      </c>
      <c r="H129" t="s">
        <v>26097</v>
      </c>
      <c r="I129" s="3">
        <v>1</v>
      </c>
      <c r="J129" t="s">
        <v>26080</v>
      </c>
      <c r="K129" s="3">
        <v>3</v>
      </c>
      <c r="L129" t="s">
        <v>26112</v>
      </c>
      <c r="M129" s="3">
        <v>3</v>
      </c>
      <c r="N129" t="s">
        <v>16841</v>
      </c>
      <c r="O129" s="3">
        <v>2</v>
      </c>
      <c r="P129" t="s">
        <v>28067</v>
      </c>
      <c r="Q129" s="3">
        <v>1</v>
      </c>
      <c r="R129" t="s">
        <v>26083</v>
      </c>
      <c r="S129" s="3">
        <v>2</v>
      </c>
      <c r="T129" s="3">
        <v>1</v>
      </c>
      <c r="U129" s="3">
        <v>7000</v>
      </c>
      <c r="V129" s="3">
        <v>2019</v>
      </c>
      <c r="W129" t="s">
        <v>26159</v>
      </c>
    </row>
    <row r="130" spans="1:23" x14ac:dyDescent="0.3">
      <c r="A130" s="3">
        <v>7</v>
      </c>
      <c r="B130" t="s">
        <v>788</v>
      </c>
      <c r="C130" s="3">
        <v>7309</v>
      </c>
      <c r="D130" t="s">
        <v>1454</v>
      </c>
      <c r="E130" s="3">
        <v>100103</v>
      </c>
      <c r="F130" t="s">
        <v>11337</v>
      </c>
      <c r="G130" s="3">
        <v>100103001</v>
      </c>
      <c r="H130" t="s">
        <v>26123</v>
      </c>
      <c r="I130" s="3">
        <v>1</v>
      </c>
      <c r="J130" t="s">
        <v>26080</v>
      </c>
      <c r="K130" s="3">
        <v>3</v>
      </c>
      <c r="L130" t="s">
        <v>26112</v>
      </c>
      <c r="M130" s="3">
        <v>3</v>
      </c>
      <c r="N130" t="s">
        <v>16841</v>
      </c>
      <c r="O130" s="3">
        <v>1</v>
      </c>
      <c r="P130" t="s">
        <v>28066</v>
      </c>
      <c r="Q130" s="3">
        <v>1</v>
      </c>
      <c r="R130" t="s">
        <v>26083</v>
      </c>
      <c r="S130" s="3">
        <v>2</v>
      </c>
      <c r="T130" s="3">
        <v>1</v>
      </c>
      <c r="U130" s="3">
        <v>150</v>
      </c>
      <c r="V130" s="3">
        <v>2019</v>
      </c>
      <c r="W130" t="s">
        <v>26159</v>
      </c>
    </row>
    <row r="131" spans="1:23" x14ac:dyDescent="0.3">
      <c r="A131" s="3">
        <v>7</v>
      </c>
      <c r="B131" t="s">
        <v>788</v>
      </c>
      <c r="C131" s="3">
        <v>7309</v>
      </c>
      <c r="D131" t="s">
        <v>1454</v>
      </c>
      <c r="E131" s="3">
        <v>100108</v>
      </c>
      <c r="F131" t="s">
        <v>11438</v>
      </c>
      <c r="G131" s="3">
        <v>100108004</v>
      </c>
      <c r="H131" t="s">
        <v>26097</v>
      </c>
      <c r="I131" s="3">
        <v>1</v>
      </c>
      <c r="J131" t="s">
        <v>26080</v>
      </c>
      <c r="K131" s="3">
        <v>3</v>
      </c>
      <c r="L131" t="s">
        <v>26112</v>
      </c>
      <c r="M131" s="3">
        <v>3</v>
      </c>
      <c r="N131" t="s">
        <v>16841</v>
      </c>
      <c r="O131" s="3">
        <v>1</v>
      </c>
      <c r="P131" t="s">
        <v>28066</v>
      </c>
      <c r="Q131" s="3">
        <v>1</v>
      </c>
      <c r="R131" t="s">
        <v>26083</v>
      </c>
      <c r="S131" s="3">
        <v>2</v>
      </c>
      <c r="T131" s="3">
        <v>1</v>
      </c>
      <c r="U131" s="3">
        <v>4000</v>
      </c>
      <c r="V131" s="3">
        <v>2019</v>
      </c>
      <c r="W131" t="s">
        <v>26159</v>
      </c>
    </row>
    <row r="132" spans="1:23" x14ac:dyDescent="0.3">
      <c r="A132" s="3">
        <v>7</v>
      </c>
      <c r="B132" t="s">
        <v>788</v>
      </c>
      <c r="C132" s="3">
        <v>7309</v>
      </c>
      <c r="D132" t="s">
        <v>1454</v>
      </c>
      <c r="E132" s="3">
        <v>100104</v>
      </c>
      <c r="F132" t="s">
        <v>11362</v>
      </c>
      <c r="G132" s="3">
        <v>100104003</v>
      </c>
      <c r="H132" t="s">
        <v>16990</v>
      </c>
      <c r="I132" s="3">
        <v>1</v>
      </c>
      <c r="J132" t="s">
        <v>26080</v>
      </c>
      <c r="K132" s="3">
        <v>3</v>
      </c>
      <c r="L132" t="s">
        <v>26112</v>
      </c>
      <c r="M132" s="3">
        <v>3</v>
      </c>
      <c r="N132" t="s">
        <v>16841</v>
      </c>
      <c r="O132" s="3">
        <v>1</v>
      </c>
      <c r="P132" t="s">
        <v>28066</v>
      </c>
      <c r="Q132" s="3">
        <v>1</v>
      </c>
      <c r="R132" t="s">
        <v>26083</v>
      </c>
      <c r="S132" s="3">
        <v>2</v>
      </c>
      <c r="T132" s="3">
        <v>1</v>
      </c>
      <c r="U132" s="3">
        <v>200</v>
      </c>
      <c r="V132" s="3">
        <v>2019</v>
      </c>
      <c r="W132" t="s">
        <v>26159</v>
      </c>
    </row>
    <row r="133" spans="1:23" x14ac:dyDescent="0.3">
      <c r="A133" s="3">
        <v>7</v>
      </c>
      <c r="B133" t="s">
        <v>788</v>
      </c>
      <c r="C133" s="3">
        <v>7309</v>
      </c>
      <c r="D133" t="s">
        <v>1454</v>
      </c>
      <c r="E133" s="3">
        <v>100108</v>
      </c>
      <c r="F133" t="s">
        <v>11438</v>
      </c>
      <c r="G133" s="3">
        <v>100108004</v>
      </c>
      <c r="H133" t="s">
        <v>26097</v>
      </c>
      <c r="I133" s="3">
        <v>1</v>
      </c>
      <c r="J133" t="s">
        <v>26080</v>
      </c>
      <c r="K133" s="3">
        <v>3</v>
      </c>
      <c r="L133" t="s">
        <v>26112</v>
      </c>
      <c r="M133" s="3">
        <v>3</v>
      </c>
      <c r="N133" t="s">
        <v>16841</v>
      </c>
      <c r="O133" s="3">
        <v>1</v>
      </c>
      <c r="P133" t="s">
        <v>28066</v>
      </c>
      <c r="Q133" s="3">
        <v>1</v>
      </c>
      <c r="R133" t="s">
        <v>26083</v>
      </c>
      <c r="S133" s="3">
        <v>2</v>
      </c>
      <c r="T133" s="3">
        <v>1</v>
      </c>
      <c r="U133" s="3">
        <v>8000</v>
      </c>
      <c r="V133" s="3">
        <v>2019</v>
      </c>
      <c r="W133" t="s">
        <v>26159</v>
      </c>
    </row>
    <row r="134" spans="1:23" x14ac:dyDescent="0.3">
      <c r="A134" s="3">
        <v>7</v>
      </c>
      <c r="B134" t="s">
        <v>788</v>
      </c>
      <c r="C134" s="3">
        <v>7309</v>
      </c>
      <c r="D134" t="s">
        <v>1454</v>
      </c>
      <c r="E134" s="3">
        <v>100108</v>
      </c>
      <c r="F134" t="s">
        <v>11438</v>
      </c>
      <c r="G134" s="3">
        <v>100108004</v>
      </c>
      <c r="H134" t="s">
        <v>26097</v>
      </c>
      <c r="I134" s="3">
        <v>1</v>
      </c>
      <c r="J134" t="s">
        <v>26080</v>
      </c>
      <c r="K134" s="3">
        <v>3</v>
      </c>
      <c r="L134" t="s">
        <v>26112</v>
      </c>
      <c r="M134" s="3">
        <v>3</v>
      </c>
      <c r="N134" t="s">
        <v>16841</v>
      </c>
      <c r="O134" s="3">
        <v>3</v>
      </c>
      <c r="P134" t="s">
        <v>26085</v>
      </c>
      <c r="Q134" s="3">
        <v>1</v>
      </c>
      <c r="R134" t="s">
        <v>26083</v>
      </c>
      <c r="S134" s="3">
        <v>7</v>
      </c>
      <c r="T134" s="3">
        <v>1</v>
      </c>
      <c r="U134" s="3">
        <v>5000</v>
      </c>
      <c r="V134" s="3">
        <v>2019</v>
      </c>
      <c r="W134" t="s">
        <v>26159</v>
      </c>
    </row>
    <row r="135" spans="1:23" x14ac:dyDescent="0.3">
      <c r="A135" s="3">
        <v>16</v>
      </c>
      <c r="B135" t="s">
        <v>791</v>
      </c>
      <c r="C135" s="3">
        <v>16101</v>
      </c>
      <c r="D135" t="s">
        <v>2026</v>
      </c>
      <c r="E135" s="3">
        <v>100103</v>
      </c>
      <c r="F135" t="s">
        <v>11337</v>
      </c>
      <c r="G135" s="3">
        <v>100103005</v>
      </c>
      <c r="H135" t="s">
        <v>26144</v>
      </c>
      <c r="I135" s="3">
        <v>2</v>
      </c>
      <c r="J135" t="s">
        <v>12848</v>
      </c>
      <c r="K135" s="3">
        <v>3</v>
      </c>
      <c r="L135" t="s">
        <v>26112</v>
      </c>
      <c r="M135" s="3">
        <v>3</v>
      </c>
      <c r="N135" t="s">
        <v>16841</v>
      </c>
      <c r="O135" s="3">
        <v>3</v>
      </c>
      <c r="P135" t="s">
        <v>26085</v>
      </c>
      <c r="Q135" s="3">
        <v>1</v>
      </c>
      <c r="R135" t="s">
        <v>26083</v>
      </c>
      <c r="S135" s="3">
        <v>4</v>
      </c>
      <c r="T135" s="3">
        <v>1</v>
      </c>
      <c r="U135" s="3">
        <v>1500</v>
      </c>
      <c r="V135" s="3">
        <v>2000</v>
      </c>
      <c r="W135" t="s">
        <v>25</v>
      </c>
    </row>
    <row r="136" spans="1:23" x14ac:dyDescent="0.3">
      <c r="A136" s="3">
        <v>16</v>
      </c>
      <c r="B136" t="s">
        <v>791</v>
      </c>
      <c r="C136" s="3">
        <v>16101</v>
      </c>
      <c r="D136" t="s">
        <v>2026</v>
      </c>
      <c r="E136" s="3">
        <v>100108</v>
      </c>
      <c r="F136" t="s">
        <v>11438</v>
      </c>
      <c r="G136" s="3">
        <v>100108004</v>
      </c>
      <c r="H136" t="s">
        <v>26097</v>
      </c>
      <c r="I136" s="3">
        <v>2</v>
      </c>
      <c r="J136" t="s">
        <v>12848</v>
      </c>
      <c r="K136" s="3">
        <v>3</v>
      </c>
      <c r="L136" t="s">
        <v>26112</v>
      </c>
      <c r="M136" s="3">
        <v>3</v>
      </c>
      <c r="N136" t="s">
        <v>16841</v>
      </c>
      <c r="O136" s="3">
        <v>3</v>
      </c>
      <c r="P136" t="s">
        <v>26085</v>
      </c>
      <c r="Q136" s="3">
        <v>1</v>
      </c>
      <c r="R136" t="s">
        <v>26083</v>
      </c>
      <c r="S136" s="3">
        <v>4</v>
      </c>
      <c r="T136" s="3">
        <v>1</v>
      </c>
      <c r="U136" s="3">
        <v>7000</v>
      </c>
      <c r="V136" s="3">
        <v>2000</v>
      </c>
      <c r="W136" t="s">
        <v>25</v>
      </c>
    </row>
    <row r="137" spans="1:23" x14ac:dyDescent="0.3">
      <c r="A137" s="3">
        <v>16</v>
      </c>
      <c r="B137" t="s">
        <v>791</v>
      </c>
      <c r="C137" s="3">
        <v>16101</v>
      </c>
      <c r="D137" t="s">
        <v>2026</v>
      </c>
      <c r="E137" s="3">
        <v>100103</v>
      </c>
      <c r="F137" t="s">
        <v>11337</v>
      </c>
      <c r="G137" s="3">
        <v>100103001</v>
      </c>
      <c r="H137" t="s">
        <v>26123</v>
      </c>
      <c r="I137" s="3">
        <v>2</v>
      </c>
      <c r="J137" t="s">
        <v>12848</v>
      </c>
      <c r="K137" s="3">
        <v>3</v>
      </c>
      <c r="L137" t="s">
        <v>26112</v>
      </c>
      <c r="M137" s="3">
        <v>3</v>
      </c>
      <c r="N137" t="s">
        <v>16841</v>
      </c>
      <c r="O137" s="3">
        <v>3</v>
      </c>
      <c r="P137" t="s">
        <v>26085</v>
      </c>
      <c r="Q137" s="3">
        <v>1</v>
      </c>
      <c r="R137" t="s">
        <v>26083</v>
      </c>
      <c r="S137" s="3">
        <v>4</v>
      </c>
      <c r="T137" s="3">
        <v>1</v>
      </c>
      <c r="U137" s="3">
        <v>1500</v>
      </c>
      <c r="V137" s="3">
        <v>2000</v>
      </c>
      <c r="W137" t="s">
        <v>25</v>
      </c>
    </row>
    <row r="138" spans="1:23" x14ac:dyDescent="0.3">
      <c r="A138" s="3">
        <v>16</v>
      </c>
      <c r="B138" t="s">
        <v>791</v>
      </c>
      <c r="C138" s="3">
        <v>16202</v>
      </c>
      <c r="D138" t="s">
        <v>2056</v>
      </c>
      <c r="E138" s="3">
        <v>100108</v>
      </c>
      <c r="F138" t="s">
        <v>11438</v>
      </c>
      <c r="G138" s="3">
        <v>100108004</v>
      </c>
      <c r="H138" t="s">
        <v>26097</v>
      </c>
      <c r="I138" s="3">
        <v>1</v>
      </c>
      <c r="J138" t="s">
        <v>26080</v>
      </c>
      <c r="K138" s="3">
        <v>3</v>
      </c>
      <c r="L138" t="s">
        <v>26112</v>
      </c>
      <c r="M138" s="3">
        <v>3</v>
      </c>
      <c r="N138" t="s">
        <v>16841</v>
      </c>
      <c r="O138" s="3">
        <v>2</v>
      </c>
      <c r="P138" t="s">
        <v>28067</v>
      </c>
      <c r="Q138" s="3">
        <v>1</v>
      </c>
      <c r="R138" t="s">
        <v>26083</v>
      </c>
      <c r="S138" s="3">
        <v>3</v>
      </c>
      <c r="T138" s="3">
        <v>1</v>
      </c>
      <c r="U138" s="3">
        <v>22000</v>
      </c>
      <c r="V138" s="3">
        <v>2000</v>
      </c>
      <c r="W138" t="s">
        <v>25</v>
      </c>
    </row>
    <row r="139" spans="1:23" x14ac:dyDescent="0.3">
      <c r="A139" s="3">
        <v>16</v>
      </c>
      <c r="B139" t="s">
        <v>791</v>
      </c>
      <c r="C139" s="3">
        <v>16202</v>
      </c>
      <c r="D139" t="s">
        <v>2056</v>
      </c>
      <c r="E139" s="3">
        <v>100108</v>
      </c>
      <c r="F139" t="s">
        <v>11438</v>
      </c>
      <c r="G139" s="3">
        <v>100108004</v>
      </c>
      <c r="H139" t="s">
        <v>26097</v>
      </c>
      <c r="I139" s="3">
        <v>1</v>
      </c>
      <c r="J139" t="s">
        <v>26080</v>
      </c>
      <c r="K139" s="3">
        <v>3</v>
      </c>
      <c r="L139" t="s">
        <v>26112</v>
      </c>
      <c r="M139" s="3">
        <v>3</v>
      </c>
      <c r="N139" t="s">
        <v>16841</v>
      </c>
      <c r="O139" s="3">
        <v>2</v>
      </c>
      <c r="P139" t="s">
        <v>28067</v>
      </c>
      <c r="Q139" s="3">
        <v>1</v>
      </c>
      <c r="R139" t="s">
        <v>26083</v>
      </c>
      <c r="S139" s="3">
        <v>2</v>
      </c>
      <c r="T139" s="3">
        <v>1</v>
      </c>
      <c r="U139" s="3">
        <v>9000</v>
      </c>
      <c r="V139" s="3">
        <v>2000</v>
      </c>
      <c r="W139" t="s">
        <v>25</v>
      </c>
    </row>
    <row r="140" spans="1:23" x14ac:dyDescent="0.3">
      <c r="A140" s="3">
        <v>16</v>
      </c>
      <c r="B140" t="s">
        <v>791</v>
      </c>
      <c r="C140" s="3">
        <v>16202</v>
      </c>
      <c r="D140" t="s">
        <v>2056</v>
      </c>
      <c r="E140" s="3">
        <v>100108</v>
      </c>
      <c r="F140" t="s">
        <v>11438</v>
      </c>
      <c r="G140" s="3">
        <v>100108004</v>
      </c>
      <c r="H140" t="s">
        <v>26097</v>
      </c>
      <c r="I140" s="3">
        <v>1</v>
      </c>
      <c r="J140" t="s">
        <v>26080</v>
      </c>
      <c r="K140" s="3">
        <v>3</v>
      </c>
      <c r="L140" t="s">
        <v>26112</v>
      </c>
      <c r="M140" s="3">
        <v>3</v>
      </c>
      <c r="N140" t="s">
        <v>16841</v>
      </c>
      <c r="O140" s="3">
        <v>1</v>
      </c>
      <c r="P140" t="s">
        <v>28066</v>
      </c>
      <c r="Q140" s="3">
        <v>1</v>
      </c>
      <c r="R140" t="s">
        <v>26083</v>
      </c>
      <c r="S140" s="3">
        <v>2</v>
      </c>
      <c r="T140" s="3">
        <v>1</v>
      </c>
      <c r="U140" s="3">
        <v>3800</v>
      </c>
      <c r="V140" s="3">
        <v>2000</v>
      </c>
      <c r="W140" t="s">
        <v>25</v>
      </c>
    </row>
    <row r="141" spans="1:23" x14ac:dyDescent="0.3">
      <c r="A141" s="3">
        <v>8</v>
      </c>
      <c r="B141" t="s">
        <v>770</v>
      </c>
      <c r="C141" s="3">
        <v>8301</v>
      </c>
      <c r="D141" t="s">
        <v>1538</v>
      </c>
      <c r="E141" s="3">
        <v>100104</v>
      </c>
      <c r="F141" t="s">
        <v>11362</v>
      </c>
      <c r="G141" s="3">
        <v>1001040050</v>
      </c>
      <c r="H141" t="s">
        <v>26131</v>
      </c>
      <c r="I141" s="3">
        <v>2</v>
      </c>
      <c r="J141" t="s">
        <v>12848</v>
      </c>
      <c r="K141" s="3">
        <v>3</v>
      </c>
      <c r="L141" t="s">
        <v>26112</v>
      </c>
      <c r="M141" s="3">
        <v>1</v>
      </c>
      <c r="N141" t="s">
        <v>26082</v>
      </c>
      <c r="O141" s="3">
        <v>3</v>
      </c>
      <c r="P141" t="s">
        <v>26085</v>
      </c>
      <c r="Q141" s="3">
        <v>1</v>
      </c>
      <c r="R141" t="s">
        <v>26083</v>
      </c>
      <c r="S141" s="3">
        <v>35</v>
      </c>
      <c r="T141" s="3">
        <v>1</v>
      </c>
      <c r="U141" s="3">
        <v>186000</v>
      </c>
      <c r="V141" s="3">
        <v>2000</v>
      </c>
      <c r="W141" t="s">
        <v>25</v>
      </c>
    </row>
    <row r="142" spans="1:23" x14ac:dyDescent="0.3">
      <c r="A142" s="3">
        <v>8</v>
      </c>
      <c r="B142" t="s">
        <v>770</v>
      </c>
      <c r="C142" s="3">
        <v>8301</v>
      </c>
      <c r="D142" t="s">
        <v>1538</v>
      </c>
      <c r="E142" s="3">
        <v>100103</v>
      </c>
      <c r="F142" t="s">
        <v>11337</v>
      </c>
      <c r="G142" s="3">
        <v>100103001</v>
      </c>
      <c r="H142" t="s">
        <v>26123</v>
      </c>
      <c r="I142" s="3">
        <v>2</v>
      </c>
      <c r="J142" t="s">
        <v>12848</v>
      </c>
      <c r="K142" s="3">
        <v>3</v>
      </c>
      <c r="L142" t="s">
        <v>26112</v>
      </c>
      <c r="M142" s="3">
        <v>3</v>
      </c>
      <c r="N142" t="s">
        <v>16841</v>
      </c>
      <c r="O142" s="3">
        <v>3</v>
      </c>
      <c r="P142" t="s">
        <v>26085</v>
      </c>
      <c r="Q142" s="3">
        <v>5</v>
      </c>
      <c r="R142" t="s">
        <v>8203</v>
      </c>
      <c r="S142" s="3">
        <v>100</v>
      </c>
      <c r="T142" s="3">
        <v>1</v>
      </c>
      <c r="U142" s="3">
        <v>131522</v>
      </c>
      <c r="V142" s="3">
        <v>2000</v>
      </c>
      <c r="W142" t="s">
        <v>25</v>
      </c>
    </row>
    <row r="143" spans="1:23" x14ac:dyDescent="0.3">
      <c r="A143" s="3">
        <v>8</v>
      </c>
      <c r="B143" t="s">
        <v>770</v>
      </c>
      <c r="C143" s="3">
        <v>8301</v>
      </c>
      <c r="D143" t="s">
        <v>1538</v>
      </c>
      <c r="E143" s="3">
        <v>100103</v>
      </c>
      <c r="F143" t="s">
        <v>11337</v>
      </c>
      <c r="G143" s="3">
        <v>100103001</v>
      </c>
      <c r="H143" t="s">
        <v>26123</v>
      </c>
      <c r="I143" s="3">
        <v>2</v>
      </c>
      <c r="J143" t="s">
        <v>12848</v>
      </c>
      <c r="K143" s="3">
        <v>3</v>
      </c>
      <c r="L143" t="s">
        <v>26112</v>
      </c>
      <c r="M143" s="3">
        <v>1</v>
      </c>
      <c r="N143" t="s">
        <v>26082</v>
      </c>
      <c r="O143" s="3">
        <v>3</v>
      </c>
      <c r="P143" t="s">
        <v>26085</v>
      </c>
      <c r="Q143" s="3">
        <v>5</v>
      </c>
      <c r="R143" t="s">
        <v>8203</v>
      </c>
      <c r="S143" s="3">
        <v>100</v>
      </c>
      <c r="T143" s="3">
        <v>1</v>
      </c>
      <c r="U143" s="3">
        <v>100000</v>
      </c>
      <c r="V143" s="3">
        <v>2000</v>
      </c>
      <c r="W143" t="s">
        <v>25</v>
      </c>
    </row>
    <row r="144" spans="1:23" x14ac:dyDescent="0.3">
      <c r="A144" s="3">
        <v>8</v>
      </c>
      <c r="B144" t="s">
        <v>770</v>
      </c>
      <c r="C144" s="3">
        <v>8301</v>
      </c>
      <c r="D144" t="s">
        <v>1538</v>
      </c>
      <c r="E144" s="3">
        <v>100104</v>
      </c>
      <c r="F144" t="s">
        <v>11362</v>
      </c>
      <c r="G144" s="3">
        <v>1001040020</v>
      </c>
      <c r="H144" t="s">
        <v>26133</v>
      </c>
      <c r="I144" s="3">
        <v>2</v>
      </c>
      <c r="J144" t="s">
        <v>12848</v>
      </c>
      <c r="K144" s="3">
        <v>3</v>
      </c>
      <c r="L144" t="s">
        <v>26112</v>
      </c>
      <c r="M144" s="3">
        <v>1</v>
      </c>
      <c r="N144" t="s">
        <v>26082</v>
      </c>
      <c r="O144" s="3">
        <v>3</v>
      </c>
      <c r="P144" t="s">
        <v>26085</v>
      </c>
      <c r="Q144" s="3">
        <v>1</v>
      </c>
      <c r="R144" t="s">
        <v>26083</v>
      </c>
      <c r="S144" s="3">
        <v>35</v>
      </c>
      <c r="T144" s="3">
        <v>1</v>
      </c>
      <c r="U144" s="3">
        <v>109000</v>
      </c>
      <c r="V144" s="3">
        <v>2000</v>
      </c>
      <c r="W144" t="s">
        <v>25</v>
      </c>
    </row>
    <row r="145" spans="1:23" x14ac:dyDescent="0.3">
      <c r="A145" s="3">
        <v>8</v>
      </c>
      <c r="B145" t="s">
        <v>770</v>
      </c>
      <c r="C145" s="3">
        <v>8301</v>
      </c>
      <c r="D145" t="s">
        <v>1538</v>
      </c>
      <c r="E145" s="3">
        <v>100104</v>
      </c>
      <c r="F145" t="s">
        <v>11362</v>
      </c>
      <c r="G145" s="3">
        <v>100104003</v>
      </c>
      <c r="H145" t="s">
        <v>16990</v>
      </c>
      <c r="I145" s="3">
        <v>2</v>
      </c>
      <c r="J145" t="s">
        <v>12848</v>
      </c>
      <c r="K145" s="3">
        <v>3</v>
      </c>
      <c r="L145" t="s">
        <v>26112</v>
      </c>
      <c r="M145" s="3">
        <v>1</v>
      </c>
      <c r="N145" t="s">
        <v>26082</v>
      </c>
      <c r="O145" s="3">
        <v>3</v>
      </c>
      <c r="P145" t="s">
        <v>26085</v>
      </c>
      <c r="Q145" s="3">
        <v>1</v>
      </c>
      <c r="R145" t="s">
        <v>26083</v>
      </c>
      <c r="S145" s="3">
        <v>40</v>
      </c>
      <c r="T145" s="3">
        <v>1</v>
      </c>
      <c r="U145" s="3">
        <v>200000</v>
      </c>
      <c r="V145" s="3">
        <v>2000</v>
      </c>
      <c r="W145" t="s">
        <v>25</v>
      </c>
    </row>
    <row r="146" spans="1:23" x14ac:dyDescent="0.3">
      <c r="A146" s="3">
        <v>8</v>
      </c>
      <c r="B146" t="s">
        <v>770</v>
      </c>
      <c r="C146" s="3">
        <v>8301</v>
      </c>
      <c r="D146" t="s">
        <v>1538</v>
      </c>
      <c r="E146" s="3">
        <v>100101</v>
      </c>
      <c r="F146" t="s">
        <v>11256</v>
      </c>
      <c r="G146" s="3">
        <v>1001010080</v>
      </c>
      <c r="H146" t="s">
        <v>26126</v>
      </c>
      <c r="I146" s="3">
        <v>2</v>
      </c>
      <c r="J146" t="s">
        <v>12848</v>
      </c>
      <c r="K146" s="3">
        <v>3</v>
      </c>
      <c r="L146" t="s">
        <v>26112</v>
      </c>
      <c r="M146" s="3">
        <v>1</v>
      </c>
      <c r="N146" t="s">
        <v>26082</v>
      </c>
      <c r="O146" s="3">
        <v>3</v>
      </c>
      <c r="P146" t="s">
        <v>26085</v>
      </c>
      <c r="Q146" s="3">
        <v>1</v>
      </c>
      <c r="R146" t="s">
        <v>26083</v>
      </c>
      <c r="S146" s="3">
        <v>100</v>
      </c>
      <c r="T146" s="3">
        <v>1</v>
      </c>
      <c r="U146" s="3">
        <v>7783</v>
      </c>
      <c r="V146" s="3">
        <v>2000</v>
      </c>
      <c r="W146" t="s">
        <v>25</v>
      </c>
    </row>
    <row r="147" spans="1:23" x14ac:dyDescent="0.3">
      <c r="A147" s="3">
        <v>8</v>
      </c>
      <c r="B147" t="s">
        <v>770</v>
      </c>
      <c r="C147" s="3">
        <v>8301</v>
      </c>
      <c r="D147" t="s">
        <v>1538</v>
      </c>
      <c r="E147" s="3">
        <v>100103</v>
      </c>
      <c r="F147" t="s">
        <v>11337</v>
      </c>
      <c r="G147" s="3">
        <v>100103003</v>
      </c>
      <c r="H147" t="s">
        <v>16985</v>
      </c>
      <c r="I147" s="3">
        <v>2</v>
      </c>
      <c r="J147" t="s">
        <v>12848</v>
      </c>
      <c r="K147" s="3">
        <v>3</v>
      </c>
      <c r="L147" t="s">
        <v>26112</v>
      </c>
      <c r="M147" s="3">
        <v>1</v>
      </c>
      <c r="N147" t="s">
        <v>26082</v>
      </c>
      <c r="O147" s="3">
        <v>3</v>
      </c>
      <c r="P147" t="s">
        <v>26085</v>
      </c>
      <c r="Q147" s="3">
        <v>1</v>
      </c>
      <c r="R147" t="s">
        <v>26083</v>
      </c>
      <c r="S147" s="3">
        <v>100</v>
      </c>
      <c r="T147" s="3">
        <v>1</v>
      </c>
      <c r="U147" s="3">
        <v>2720</v>
      </c>
      <c r="V147" s="3">
        <v>2000</v>
      </c>
      <c r="W147" t="s">
        <v>25</v>
      </c>
    </row>
    <row r="148" spans="1:23" x14ac:dyDescent="0.3">
      <c r="A148" s="3">
        <v>8</v>
      </c>
      <c r="B148" t="s">
        <v>770</v>
      </c>
      <c r="C148" s="3">
        <v>8301</v>
      </c>
      <c r="D148" t="s">
        <v>1538</v>
      </c>
      <c r="E148" s="3">
        <v>100112</v>
      </c>
      <c r="F148" t="s">
        <v>11530</v>
      </c>
      <c r="G148" s="3">
        <v>100112025</v>
      </c>
      <c r="H148" t="s">
        <v>11631</v>
      </c>
      <c r="I148" s="3">
        <v>2</v>
      </c>
      <c r="J148" t="s">
        <v>12848</v>
      </c>
      <c r="K148" s="3">
        <v>3</v>
      </c>
      <c r="L148" t="s">
        <v>26112</v>
      </c>
      <c r="M148" s="3">
        <v>1</v>
      </c>
      <c r="N148" t="s">
        <v>26082</v>
      </c>
      <c r="O148" s="3">
        <v>3</v>
      </c>
      <c r="P148" t="s">
        <v>26085</v>
      </c>
      <c r="Q148" s="3">
        <v>1</v>
      </c>
      <c r="R148" t="s">
        <v>26083</v>
      </c>
      <c r="S148" s="3">
        <v>100</v>
      </c>
      <c r="T148" s="3">
        <v>1</v>
      </c>
      <c r="U148" s="3">
        <v>7471</v>
      </c>
      <c r="V148" s="3">
        <v>2000</v>
      </c>
      <c r="W148" t="s">
        <v>25</v>
      </c>
    </row>
    <row r="149" spans="1:23" x14ac:dyDescent="0.3">
      <c r="A149" s="3">
        <v>8</v>
      </c>
      <c r="B149" t="s">
        <v>770</v>
      </c>
      <c r="C149" s="3">
        <v>8301</v>
      </c>
      <c r="D149" t="s">
        <v>1538</v>
      </c>
      <c r="E149" s="3">
        <v>100103</v>
      </c>
      <c r="F149" t="s">
        <v>11337</v>
      </c>
      <c r="G149" s="3">
        <v>1001030040</v>
      </c>
      <c r="H149" t="s">
        <v>26115</v>
      </c>
      <c r="I149" s="3">
        <v>2</v>
      </c>
      <c r="J149" t="s">
        <v>12848</v>
      </c>
      <c r="K149" s="3">
        <v>3</v>
      </c>
      <c r="L149" t="s">
        <v>26112</v>
      </c>
      <c r="M149" s="3">
        <v>1</v>
      </c>
      <c r="N149" t="s">
        <v>26082</v>
      </c>
      <c r="O149" s="3">
        <v>3</v>
      </c>
      <c r="P149" t="s">
        <v>26085</v>
      </c>
      <c r="Q149" s="3">
        <v>1</v>
      </c>
      <c r="R149" t="s">
        <v>26083</v>
      </c>
      <c r="S149" s="3">
        <v>100</v>
      </c>
      <c r="T149" s="3">
        <v>1</v>
      </c>
      <c r="U149" s="3">
        <v>200000</v>
      </c>
      <c r="V149" s="3">
        <v>2000</v>
      </c>
      <c r="W149" t="s">
        <v>25</v>
      </c>
    </row>
    <row r="150" spans="1:23" x14ac:dyDescent="0.3">
      <c r="A150" s="3">
        <v>8</v>
      </c>
      <c r="B150" t="s">
        <v>770</v>
      </c>
      <c r="C150" s="3">
        <v>8301</v>
      </c>
      <c r="D150" t="s">
        <v>1538</v>
      </c>
      <c r="E150" s="3">
        <v>100103</v>
      </c>
      <c r="F150" t="s">
        <v>11337</v>
      </c>
      <c r="G150" s="3">
        <v>100103001</v>
      </c>
      <c r="H150" t="s">
        <v>26123</v>
      </c>
      <c r="I150" s="3">
        <v>2</v>
      </c>
      <c r="J150" t="s">
        <v>12848</v>
      </c>
      <c r="K150" s="3">
        <v>3</v>
      </c>
      <c r="L150" t="s">
        <v>26112</v>
      </c>
      <c r="M150" s="3">
        <v>1</v>
      </c>
      <c r="N150" t="s">
        <v>26082</v>
      </c>
      <c r="O150" s="3">
        <v>3</v>
      </c>
      <c r="P150" t="s">
        <v>26085</v>
      </c>
      <c r="Q150" s="3">
        <v>1</v>
      </c>
      <c r="R150" t="s">
        <v>26083</v>
      </c>
      <c r="S150" s="3">
        <v>40</v>
      </c>
      <c r="T150" s="3">
        <v>1</v>
      </c>
      <c r="U150" s="3">
        <v>50000</v>
      </c>
      <c r="V150" s="3">
        <v>2000</v>
      </c>
      <c r="W150" t="s">
        <v>25</v>
      </c>
    </row>
    <row r="151" spans="1:23" x14ac:dyDescent="0.3">
      <c r="A151" s="3">
        <v>8</v>
      </c>
      <c r="B151" t="s">
        <v>770</v>
      </c>
      <c r="C151" s="3">
        <v>8301</v>
      </c>
      <c r="D151" t="s">
        <v>1538</v>
      </c>
      <c r="E151" s="3">
        <v>100104</v>
      </c>
      <c r="F151" t="s">
        <v>11362</v>
      </c>
      <c r="G151" s="3">
        <v>1001040050</v>
      </c>
      <c r="H151" t="s">
        <v>26131</v>
      </c>
      <c r="I151" s="3">
        <v>2</v>
      </c>
      <c r="J151" t="s">
        <v>12848</v>
      </c>
      <c r="K151" s="3">
        <v>3</v>
      </c>
      <c r="L151" t="s">
        <v>26112</v>
      </c>
      <c r="M151" s="3">
        <v>1</v>
      </c>
      <c r="N151" t="s">
        <v>26082</v>
      </c>
      <c r="O151" s="3">
        <v>3</v>
      </c>
      <c r="P151" t="s">
        <v>26085</v>
      </c>
      <c r="Q151" s="3">
        <v>1</v>
      </c>
      <c r="R151" t="s">
        <v>26083</v>
      </c>
      <c r="S151" s="3">
        <v>40</v>
      </c>
      <c r="T151" s="3">
        <v>1</v>
      </c>
      <c r="U151" s="3">
        <v>100000</v>
      </c>
      <c r="V151" s="3">
        <v>2000</v>
      </c>
      <c r="W151" t="s">
        <v>25</v>
      </c>
    </row>
    <row r="152" spans="1:23" x14ac:dyDescent="0.3">
      <c r="A152" s="3">
        <v>8</v>
      </c>
      <c r="B152" t="s">
        <v>770</v>
      </c>
      <c r="C152" s="3">
        <v>8301</v>
      </c>
      <c r="D152" t="s">
        <v>1538</v>
      </c>
      <c r="E152" s="3">
        <v>100112</v>
      </c>
      <c r="F152" t="s">
        <v>11530</v>
      </c>
      <c r="G152" s="3">
        <v>100112025</v>
      </c>
      <c r="H152" t="s">
        <v>11631</v>
      </c>
      <c r="I152" s="3">
        <v>2</v>
      </c>
      <c r="J152" t="s">
        <v>12848</v>
      </c>
      <c r="K152" s="3">
        <v>3</v>
      </c>
      <c r="L152" t="s">
        <v>26112</v>
      </c>
      <c r="M152" s="3">
        <v>1</v>
      </c>
      <c r="N152" t="s">
        <v>26082</v>
      </c>
      <c r="O152" s="3">
        <v>3</v>
      </c>
      <c r="P152" t="s">
        <v>26085</v>
      </c>
      <c r="Q152" s="3">
        <v>1</v>
      </c>
      <c r="R152" t="s">
        <v>26083</v>
      </c>
      <c r="S152" s="3">
        <v>40</v>
      </c>
      <c r="T152" s="3">
        <v>1</v>
      </c>
      <c r="U152" s="3">
        <v>50000</v>
      </c>
      <c r="V152" s="3">
        <v>2000</v>
      </c>
      <c r="W152" t="s">
        <v>25</v>
      </c>
    </row>
    <row r="153" spans="1:23" x14ac:dyDescent="0.3">
      <c r="A153" s="3">
        <v>16</v>
      </c>
      <c r="B153" t="s">
        <v>791</v>
      </c>
      <c r="C153" s="3">
        <v>16107</v>
      </c>
      <c r="D153" t="s">
        <v>2044</v>
      </c>
      <c r="E153" s="3">
        <v>100103</v>
      </c>
      <c r="F153" t="s">
        <v>11337</v>
      </c>
      <c r="G153" s="3">
        <v>100103001</v>
      </c>
      <c r="H153" t="s">
        <v>26123</v>
      </c>
      <c r="I153" s="3">
        <v>2</v>
      </c>
      <c r="J153" t="s">
        <v>12848</v>
      </c>
      <c r="K153" s="3">
        <v>3</v>
      </c>
      <c r="L153" t="s">
        <v>26112</v>
      </c>
      <c r="M153" s="3">
        <v>1</v>
      </c>
      <c r="N153" t="s">
        <v>26082</v>
      </c>
      <c r="O153" s="3">
        <v>3</v>
      </c>
      <c r="P153" t="s">
        <v>26085</v>
      </c>
      <c r="Q153" s="3">
        <v>5</v>
      </c>
      <c r="R153" t="s">
        <v>8203</v>
      </c>
      <c r="S153" s="3">
        <v>25</v>
      </c>
      <c r="T153" s="3">
        <v>1</v>
      </c>
      <c r="U153" s="3">
        <v>400000</v>
      </c>
      <c r="V153" s="3">
        <v>2000</v>
      </c>
      <c r="W153" t="s">
        <v>25</v>
      </c>
    </row>
    <row r="154" spans="1:23" x14ac:dyDescent="0.3">
      <c r="A154" s="3">
        <v>16</v>
      </c>
      <c r="B154" t="s">
        <v>791</v>
      </c>
      <c r="C154" s="3">
        <v>16107</v>
      </c>
      <c r="D154" t="s">
        <v>2044</v>
      </c>
      <c r="E154" s="3">
        <v>100112</v>
      </c>
      <c r="F154" t="s">
        <v>11530</v>
      </c>
      <c r="G154" s="3">
        <v>100112025</v>
      </c>
      <c r="H154" t="s">
        <v>11631</v>
      </c>
      <c r="I154" s="3">
        <v>2</v>
      </c>
      <c r="J154" t="s">
        <v>12848</v>
      </c>
      <c r="K154" s="3">
        <v>3</v>
      </c>
      <c r="L154" t="s">
        <v>26112</v>
      </c>
      <c r="M154" s="3">
        <v>1</v>
      </c>
      <c r="N154" t="s">
        <v>26082</v>
      </c>
      <c r="O154" s="3">
        <v>3</v>
      </c>
      <c r="P154" t="s">
        <v>26085</v>
      </c>
      <c r="Q154" s="3">
        <v>1</v>
      </c>
      <c r="R154" t="s">
        <v>26083</v>
      </c>
      <c r="S154" s="3">
        <v>25</v>
      </c>
      <c r="T154" s="3">
        <v>1</v>
      </c>
      <c r="U154" s="3">
        <v>100000</v>
      </c>
      <c r="V154" s="3">
        <v>2000</v>
      </c>
      <c r="W154" t="s">
        <v>25</v>
      </c>
    </row>
    <row r="155" spans="1:23" x14ac:dyDescent="0.3">
      <c r="A155" s="3">
        <v>16</v>
      </c>
      <c r="B155" t="s">
        <v>791</v>
      </c>
      <c r="C155" s="3">
        <v>16101</v>
      </c>
      <c r="D155" t="s">
        <v>2026</v>
      </c>
      <c r="E155" s="3">
        <v>100105</v>
      </c>
      <c r="F155" t="s">
        <v>11377</v>
      </c>
      <c r="G155" s="3">
        <v>100105003</v>
      </c>
      <c r="H155" t="s">
        <v>26147</v>
      </c>
      <c r="I155" s="3">
        <v>2</v>
      </c>
      <c r="J155" t="s">
        <v>12848</v>
      </c>
      <c r="K155" s="3">
        <v>3</v>
      </c>
      <c r="L155" t="s">
        <v>26112</v>
      </c>
      <c r="M155" s="3">
        <v>2</v>
      </c>
      <c r="N155" t="s">
        <v>26084</v>
      </c>
      <c r="O155" s="3">
        <v>3</v>
      </c>
      <c r="P155" t="s">
        <v>26085</v>
      </c>
      <c r="Q155" s="3">
        <v>1</v>
      </c>
      <c r="R155" t="s">
        <v>26083</v>
      </c>
      <c r="S155" s="3">
        <v>2</v>
      </c>
      <c r="T155" s="3">
        <v>1</v>
      </c>
      <c r="U155" s="3">
        <v>650</v>
      </c>
      <c r="V155" s="3">
        <v>2006</v>
      </c>
      <c r="W155" t="s">
        <v>25</v>
      </c>
    </row>
    <row r="156" spans="1:23" x14ac:dyDescent="0.3">
      <c r="A156" s="3">
        <v>16</v>
      </c>
      <c r="B156" t="s">
        <v>791</v>
      </c>
      <c r="C156" s="3">
        <v>16101</v>
      </c>
      <c r="D156" t="s">
        <v>2026</v>
      </c>
      <c r="E156" s="3">
        <v>100103</v>
      </c>
      <c r="F156" t="s">
        <v>11337</v>
      </c>
      <c r="G156" s="3">
        <v>1001030040</v>
      </c>
      <c r="H156" t="s">
        <v>26115</v>
      </c>
      <c r="I156" s="3">
        <v>2</v>
      </c>
      <c r="J156" t="s">
        <v>12848</v>
      </c>
      <c r="K156" s="3">
        <v>3</v>
      </c>
      <c r="L156" t="s">
        <v>26112</v>
      </c>
      <c r="M156" s="3">
        <v>2</v>
      </c>
      <c r="N156" t="s">
        <v>26084</v>
      </c>
      <c r="O156" s="3">
        <v>3</v>
      </c>
      <c r="P156" t="s">
        <v>26085</v>
      </c>
      <c r="Q156" s="3">
        <v>1</v>
      </c>
      <c r="R156" t="s">
        <v>26083</v>
      </c>
      <c r="S156" s="3">
        <v>2</v>
      </c>
      <c r="T156" s="3">
        <v>1</v>
      </c>
      <c r="U156" s="3">
        <v>400</v>
      </c>
      <c r="V156" s="3">
        <v>2006</v>
      </c>
      <c r="W156" t="s">
        <v>25</v>
      </c>
    </row>
    <row r="157" spans="1:23" x14ac:dyDescent="0.3">
      <c r="A157" s="3">
        <v>16</v>
      </c>
      <c r="B157" t="s">
        <v>791</v>
      </c>
      <c r="C157" s="3">
        <v>16101</v>
      </c>
      <c r="D157" t="s">
        <v>2026</v>
      </c>
      <c r="E157" s="3">
        <v>100104</v>
      </c>
      <c r="F157" t="s">
        <v>11362</v>
      </c>
      <c r="G157" s="3">
        <v>100104003</v>
      </c>
      <c r="H157" t="s">
        <v>16990</v>
      </c>
      <c r="I157" s="3">
        <v>2</v>
      </c>
      <c r="J157" t="s">
        <v>12848</v>
      </c>
      <c r="K157" s="3">
        <v>3</v>
      </c>
      <c r="L157" t="s">
        <v>26112</v>
      </c>
      <c r="M157" s="3">
        <v>2</v>
      </c>
      <c r="N157" t="s">
        <v>26084</v>
      </c>
      <c r="O157" s="3">
        <v>3</v>
      </c>
      <c r="P157" t="s">
        <v>26085</v>
      </c>
      <c r="Q157" s="3">
        <v>1</v>
      </c>
      <c r="R157" t="s">
        <v>26083</v>
      </c>
      <c r="S157" s="3">
        <v>2</v>
      </c>
      <c r="T157" s="3">
        <v>1</v>
      </c>
      <c r="U157" s="3">
        <v>500</v>
      </c>
      <c r="V157" s="3">
        <v>2006</v>
      </c>
      <c r="W157" t="s">
        <v>25</v>
      </c>
    </row>
    <row r="158" spans="1:23" x14ac:dyDescent="0.3">
      <c r="A158" s="3">
        <v>16</v>
      </c>
      <c r="B158" t="s">
        <v>791</v>
      </c>
      <c r="C158" s="3">
        <v>16101</v>
      </c>
      <c r="D158" t="s">
        <v>2026</v>
      </c>
      <c r="E158" s="3">
        <v>100108</v>
      </c>
      <c r="F158" t="s">
        <v>11438</v>
      </c>
      <c r="G158" s="3">
        <v>100108004</v>
      </c>
      <c r="H158" t="s">
        <v>26097</v>
      </c>
      <c r="I158" s="3">
        <v>2</v>
      </c>
      <c r="J158" t="s">
        <v>12848</v>
      </c>
      <c r="K158" s="3">
        <v>3</v>
      </c>
      <c r="L158" t="s">
        <v>26112</v>
      </c>
      <c r="M158" s="3">
        <v>2</v>
      </c>
      <c r="N158" t="s">
        <v>26084</v>
      </c>
      <c r="O158" s="3">
        <v>3</v>
      </c>
      <c r="P158" t="s">
        <v>26085</v>
      </c>
      <c r="Q158" s="3">
        <v>1</v>
      </c>
      <c r="R158" t="s">
        <v>26083</v>
      </c>
      <c r="S158" s="3">
        <v>2</v>
      </c>
      <c r="T158" s="3">
        <v>1</v>
      </c>
      <c r="U158" s="3">
        <v>300</v>
      </c>
      <c r="V158" s="3">
        <v>2006</v>
      </c>
      <c r="W158" t="s">
        <v>25</v>
      </c>
    </row>
    <row r="159" spans="1:23" x14ac:dyDescent="0.3">
      <c r="A159" s="3">
        <v>16</v>
      </c>
      <c r="B159" t="s">
        <v>791</v>
      </c>
      <c r="C159" s="3">
        <v>16101</v>
      </c>
      <c r="D159" t="s">
        <v>2026</v>
      </c>
      <c r="E159" s="3">
        <v>100103</v>
      </c>
      <c r="F159" t="s">
        <v>11337</v>
      </c>
      <c r="G159" s="3">
        <v>100103001</v>
      </c>
      <c r="H159" t="s">
        <v>26123</v>
      </c>
      <c r="I159" s="3">
        <v>2</v>
      </c>
      <c r="J159" t="s">
        <v>12848</v>
      </c>
      <c r="K159" s="3">
        <v>3</v>
      </c>
      <c r="L159" t="s">
        <v>26112</v>
      </c>
      <c r="M159" s="3">
        <v>2</v>
      </c>
      <c r="N159" t="s">
        <v>26084</v>
      </c>
      <c r="O159" s="3">
        <v>3</v>
      </c>
      <c r="P159" t="s">
        <v>26085</v>
      </c>
      <c r="Q159" s="3">
        <v>1</v>
      </c>
      <c r="R159" t="s">
        <v>26083</v>
      </c>
      <c r="S159" s="3">
        <v>2</v>
      </c>
      <c r="T159" s="3">
        <v>1</v>
      </c>
      <c r="U159" s="3">
        <v>3000</v>
      </c>
      <c r="V159" s="3">
        <v>2006</v>
      </c>
      <c r="W159" t="s">
        <v>25</v>
      </c>
    </row>
    <row r="160" spans="1:23" x14ac:dyDescent="0.3">
      <c r="A160" s="3">
        <v>16</v>
      </c>
      <c r="B160" t="s">
        <v>791</v>
      </c>
      <c r="C160" s="3">
        <v>16107</v>
      </c>
      <c r="D160" t="s">
        <v>2044</v>
      </c>
      <c r="E160" s="3">
        <v>100103</v>
      </c>
      <c r="F160" t="s">
        <v>11337</v>
      </c>
      <c r="G160" s="3">
        <v>100103001</v>
      </c>
      <c r="H160" t="s">
        <v>26123</v>
      </c>
      <c r="I160" s="3">
        <v>1</v>
      </c>
      <c r="J160" t="s">
        <v>26080</v>
      </c>
      <c r="K160" s="3">
        <v>3</v>
      </c>
      <c r="L160" t="s">
        <v>26112</v>
      </c>
      <c r="M160" s="3">
        <v>3</v>
      </c>
      <c r="N160" t="s">
        <v>16841</v>
      </c>
      <c r="O160" s="3">
        <v>3</v>
      </c>
      <c r="P160" t="s">
        <v>26085</v>
      </c>
      <c r="Q160" s="3">
        <v>1</v>
      </c>
      <c r="R160" t="s">
        <v>26083</v>
      </c>
      <c r="S160" s="3">
        <v>4</v>
      </c>
      <c r="T160" s="3">
        <v>1</v>
      </c>
      <c r="U160" s="3">
        <v>4000</v>
      </c>
      <c r="V160" s="3">
        <v>2006</v>
      </c>
      <c r="W160" t="s">
        <v>25</v>
      </c>
    </row>
    <row r="161" spans="1:23" x14ac:dyDescent="0.3">
      <c r="A161" s="3">
        <v>16</v>
      </c>
      <c r="B161" t="s">
        <v>791</v>
      </c>
      <c r="C161" s="3">
        <v>16101</v>
      </c>
      <c r="D161" t="s">
        <v>2026</v>
      </c>
      <c r="E161" s="3">
        <v>100103</v>
      </c>
      <c r="F161" t="s">
        <v>11337</v>
      </c>
      <c r="G161" s="3">
        <v>100103002</v>
      </c>
      <c r="H161" t="s">
        <v>26099</v>
      </c>
      <c r="I161" s="3">
        <v>1</v>
      </c>
      <c r="J161" t="s">
        <v>26080</v>
      </c>
      <c r="K161" s="3">
        <v>3</v>
      </c>
      <c r="L161" t="s">
        <v>26112</v>
      </c>
      <c r="M161" s="3">
        <v>3</v>
      </c>
      <c r="N161" t="s">
        <v>16841</v>
      </c>
      <c r="O161" s="3">
        <v>2</v>
      </c>
      <c r="P161" t="s">
        <v>28067</v>
      </c>
      <c r="Q161" s="3">
        <v>1</v>
      </c>
      <c r="R161" t="s">
        <v>26083</v>
      </c>
      <c r="S161" s="3">
        <v>1</v>
      </c>
      <c r="T161" s="3">
        <v>1</v>
      </c>
      <c r="U161" s="3">
        <v>50</v>
      </c>
      <c r="V161" s="3">
        <v>2012</v>
      </c>
      <c r="W161" t="s">
        <v>25</v>
      </c>
    </row>
    <row r="162" spans="1:23" x14ac:dyDescent="0.3">
      <c r="A162" s="3">
        <v>16</v>
      </c>
      <c r="B162" t="s">
        <v>791</v>
      </c>
      <c r="C162" s="3">
        <v>16101</v>
      </c>
      <c r="D162" t="s">
        <v>2026</v>
      </c>
      <c r="E162" s="3">
        <v>100101</v>
      </c>
      <c r="F162" t="s">
        <v>11256</v>
      </c>
      <c r="G162" s="3">
        <v>100101006</v>
      </c>
      <c r="H162" t="s">
        <v>26129</v>
      </c>
      <c r="I162" s="3">
        <v>1</v>
      </c>
      <c r="J162" t="s">
        <v>26080</v>
      </c>
      <c r="K162" s="3">
        <v>3</v>
      </c>
      <c r="L162" t="s">
        <v>26112</v>
      </c>
      <c r="M162" s="3">
        <v>3</v>
      </c>
      <c r="N162" t="s">
        <v>16841</v>
      </c>
      <c r="O162" s="3">
        <v>2</v>
      </c>
      <c r="P162" t="s">
        <v>28067</v>
      </c>
      <c r="Q162" s="3">
        <v>1</v>
      </c>
      <c r="R162" t="s">
        <v>26083</v>
      </c>
      <c r="S162" s="3">
        <v>1</v>
      </c>
      <c r="T162" s="3">
        <v>1</v>
      </c>
      <c r="U162" s="3">
        <v>25</v>
      </c>
      <c r="V162" s="3">
        <v>2012</v>
      </c>
      <c r="W162" t="s">
        <v>25</v>
      </c>
    </row>
    <row r="163" spans="1:23" x14ac:dyDescent="0.3">
      <c r="A163" s="3">
        <v>16</v>
      </c>
      <c r="B163" t="s">
        <v>791</v>
      </c>
      <c r="C163" s="3">
        <v>16101</v>
      </c>
      <c r="D163" t="s">
        <v>2026</v>
      </c>
      <c r="E163" s="3">
        <v>100103</v>
      </c>
      <c r="F163" t="s">
        <v>11337</v>
      </c>
      <c r="G163" s="3">
        <v>100103003</v>
      </c>
      <c r="H163" t="s">
        <v>16985</v>
      </c>
      <c r="I163" s="3">
        <v>1</v>
      </c>
      <c r="J163" t="s">
        <v>26080</v>
      </c>
      <c r="K163" s="3">
        <v>3</v>
      </c>
      <c r="L163" t="s">
        <v>26112</v>
      </c>
      <c r="M163" s="3">
        <v>3</v>
      </c>
      <c r="N163" t="s">
        <v>16841</v>
      </c>
      <c r="O163" s="3">
        <v>2</v>
      </c>
      <c r="P163" t="s">
        <v>28067</v>
      </c>
      <c r="Q163" s="3">
        <v>1</v>
      </c>
      <c r="R163" t="s">
        <v>26083</v>
      </c>
      <c r="S163" s="3">
        <v>1</v>
      </c>
      <c r="T163" s="3">
        <v>1</v>
      </c>
      <c r="U163" s="3">
        <v>25</v>
      </c>
      <c r="V163" s="3">
        <v>2012</v>
      </c>
      <c r="W163" t="s">
        <v>25</v>
      </c>
    </row>
    <row r="164" spans="1:23" x14ac:dyDescent="0.3">
      <c r="A164" s="3">
        <v>16</v>
      </c>
      <c r="B164" t="s">
        <v>791</v>
      </c>
      <c r="C164" s="3">
        <v>16101</v>
      </c>
      <c r="D164" t="s">
        <v>2026</v>
      </c>
      <c r="E164" s="3">
        <v>100105</v>
      </c>
      <c r="F164" t="s">
        <v>11377</v>
      </c>
      <c r="G164" s="3">
        <v>100105003</v>
      </c>
      <c r="H164" t="s">
        <v>26147</v>
      </c>
      <c r="I164" s="3">
        <v>1</v>
      </c>
      <c r="J164" t="s">
        <v>26080</v>
      </c>
      <c r="K164" s="3">
        <v>3</v>
      </c>
      <c r="L164" t="s">
        <v>26112</v>
      </c>
      <c r="M164" s="3">
        <v>3</v>
      </c>
      <c r="N164" t="s">
        <v>16841</v>
      </c>
      <c r="O164" s="3">
        <v>2</v>
      </c>
      <c r="P164" t="s">
        <v>28067</v>
      </c>
      <c r="Q164" s="3">
        <v>1</v>
      </c>
      <c r="R164" t="s">
        <v>26083</v>
      </c>
      <c r="S164" s="3">
        <v>1</v>
      </c>
      <c r="T164" s="3">
        <v>1</v>
      </c>
      <c r="U164" s="3">
        <v>30</v>
      </c>
      <c r="V164" s="3">
        <v>2012</v>
      </c>
      <c r="W164" t="s">
        <v>25</v>
      </c>
    </row>
    <row r="165" spans="1:23" x14ac:dyDescent="0.3">
      <c r="A165" s="3">
        <v>16</v>
      </c>
      <c r="B165" t="s">
        <v>791</v>
      </c>
      <c r="C165" s="3">
        <v>16101</v>
      </c>
      <c r="D165" t="s">
        <v>2026</v>
      </c>
      <c r="E165" s="3">
        <v>100103</v>
      </c>
      <c r="F165" t="s">
        <v>11337</v>
      </c>
      <c r="G165" s="3">
        <v>100103004</v>
      </c>
      <c r="H165" t="s">
        <v>26125</v>
      </c>
      <c r="I165" s="3">
        <v>1</v>
      </c>
      <c r="J165" t="s">
        <v>26080</v>
      </c>
      <c r="K165" s="3">
        <v>3</v>
      </c>
      <c r="L165" t="s">
        <v>26112</v>
      </c>
      <c r="M165" s="3">
        <v>3</v>
      </c>
      <c r="N165" t="s">
        <v>16841</v>
      </c>
      <c r="O165" s="3">
        <v>2</v>
      </c>
      <c r="P165" t="s">
        <v>28067</v>
      </c>
      <c r="Q165" s="3">
        <v>1</v>
      </c>
      <c r="R165" t="s">
        <v>26083</v>
      </c>
      <c r="S165" s="3">
        <v>1</v>
      </c>
      <c r="T165" s="3">
        <v>1</v>
      </c>
      <c r="U165" s="3">
        <v>20</v>
      </c>
      <c r="V165" s="3">
        <v>2012</v>
      </c>
      <c r="W165" t="s">
        <v>25</v>
      </c>
    </row>
    <row r="166" spans="1:23" x14ac:dyDescent="0.3">
      <c r="A166" s="3">
        <v>16</v>
      </c>
      <c r="B166" t="s">
        <v>791</v>
      </c>
      <c r="C166" s="3">
        <v>16101</v>
      </c>
      <c r="D166" t="s">
        <v>2026</v>
      </c>
      <c r="E166" s="3">
        <v>100104</v>
      </c>
      <c r="F166" t="s">
        <v>11362</v>
      </c>
      <c r="G166" s="3">
        <v>100104003</v>
      </c>
      <c r="H166" t="s">
        <v>16990</v>
      </c>
      <c r="I166" s="3">
        <v>1</v>
      </c>
      <c r="J166" t="s">
        <v>26080</v>
      </c>
      <c r="K166" s="3">
        <v>3</v>
      </c>
      <c r="L166" t="s">
        <v>26112</v>
      </c>
      <c r="M166" s="3">
        <v>3</v>
      </c>
      <c r="N166" t="s">
        <v>16841</v>
      </c>
      <c r="O166" s="3">
        <v>2</v>
      </c>
      <c r="P166" t="s">
        <v>28067</v>
      </c>
      <c r="Q166" s="3">
        <v>1</v>
      </c>
      <c r="R166" t="s">
        <v>26083</v>
      </c>
      <c r="S166" s="3">
        <v>1</v>
      </c>
      <c r="T166" s="3">
        <v>1</v>
      </c>
      <c r="U166" s="3">
        <v>100</v>
      </c>
      <c r="V166" s="3">
        <v>2012</v>
      </c>
      <c r="W166" t="s">
        <v>25</v>
      </c>
    </row>
    <row r="167" spans="1:23" x14ac:dyDescent="0.3">
      <c r="A167" s="3">
        <v>16</v>
      </c>
      <c r="B167" t="s">
        <v>791</v>
      </c>
      <c r="C167" s="3">
        <v>16101</v>
      </c>
      <c r="D167" t="s">
        <v>2026</v>
      </c>
      <c r="E167" s="3">
        <v>100103</v>
      </c>
      <c r="F167" t="s">
        <v>11337</v>
      </c>
      <c r="G167" s="3">
        <v>100103001</v>
      </c>
      <c r="H167" t="s">
        <v>26123</v>
      </c>
      <c r="I167" s="3">
        <v>1</v>
      </c>
      <c r="J167" t="s">
        <v>26080</v>
      </c>
      <c r="K167" s="3">
        <v>3</v>
      </c>
      <c r="L167" t="s">
        <v>26112</v>
      </c>
      <c r="M167" s="3">
        <v>3</v>
      </c>
      <c r="N167" t="s">
        <v>16841</v>
      </c>
      <c r="O167" s="3">
        <v>2</v>
      </c>
      <c r="P167" t="s">
        <v>28067</v>
      </c>
      <c r="Q167" s="3">
        <v>1</v>
      </c>
      <c r="R167" t="s">
        <v>26083</v>
      </c>
      <c r="S167" s="3">
        <v>1</v>
      </c>
      <c r="T167" s="3">
        <v>1</v>
      </c>
      <c r="U167" s="3">
        <v>250</v>
      </c>
      <c r="V167" s="3">
        <v>2012</v>
      </c>
      <c r="W167" t="s">
        <v>25</v>
      </c>
    </row>
    <row r="168" spans="1:23" x14ac:dyDescent="0.3">
      <c r="A168" s="3">
        <v>16</v>
      </c>
      <c r="B168" t="s">
        <v>791</v>
      </c>
      <c r="C168" s="3">
        <v>16202</v>
      </c>
      <c r="D168" t="s">
        <v>2056</v>
      </c>
      <c r="E168" s="3">
        <v>100108</v>
      </c>
      <c r="F168" t="s">
        <v>11438</v>
      </c>
      <c r="G168" s="3">
        <v>100108004</v>
      </c>
      <c r="H168" t="s">
        <v>26097</v>
      </c>
      <c r="I168" s="3">
        <v>1</v>
      </c>
      <c r="J168" t="s">
        <v>26080</v>
      </c>
      <c r="K168" s="3">
        <v>3</v>
      </c>
      <c r="L168" t="s">
        <v>26112</v>
      </c>
      <c r="M168" s="3">
        <v>3</v>
      </c>
      <c r="N168" t="s">
        <v>16841</v>
      </c>
      <c r="O168" s="3">
        <v>2</v>
      </c>
      <c r="P168" t="s">
        <v>28067</v>
      </c>
      <c r="Q168" s="3">
        <v>1</v>
      </c>
      <c r="R168" t="s">
        <v>26083</v>
      </c>
      <c r="S168" s="3">
        <v>1</v>
      </c>
      <c r="T168" s="3">
        <v>1</v>
      </c>
      <c r="U168" s="3">
        <v>2000</v>
      </c>
      <c r="V168" s="3">
        <v>2012</v>
      </c>
      <c r="W168" t="s">
        <v>25</v>
      </c>
    </row>
    <row r="169" spans="1:23" x14ac:dyDescent="0.3">
      <c r="A169" s="3">
        <v>16</v>
      </c>
      <c r="B169" t="s">
        <v>791</v>
      </c>
      <c r="C169" s="3">
        <v>16106</v>
      </c>
      <c r="D169" t="s">
        <v>2041</v>
      </c>
      <c r="E169" s="3">
        <v>100105</v>
      </c>
      <c r="F169" t="s">
        <v>11377</v>
      </c>
      <c r="G169" s="3">
        <v>100105003</v>
      </c>
      <c r="H169" t="s">
        <v>26147</v>
      </c>
      <c r="I169" s="3">
        <v>1</v>
      </c>
      <c r="J169" t="s">
        <v>26080</v>
      </c>
      <c r="K169" s="3">
        <v>3</v>
      </c>
      <c r="L169" t="s">
        <v>26112</v>
      </c>
      <c r="M169" s="3">
        <v>3</v>
      </c>
      <c r="N169" t="s">
        <v>16841</v>
      </c>
      <c r="O169" s="3">
        <v>2</v>
      </c>
      <c r="P169" t="s">
        <v>28067</v>
      </c>
      <c r="Q169" s="3">
        <v>1</v>
      </c>
      <c r="R169" t="s">
        <v>26083</v>
      </c>
      <c r="S169" s="3">
        <v>3</v>
      </c>
      <c r="T169" s="3">
        <v>1</v>
      </c>
      <c r="U169" s="3">
        <v>8000</v>
      </c>
      <c r="V169" s="3">
        <v>2012</v>
      </c>
      <c r="W169" t="s">
        <v>25</v>
      </c>
    </row>
    <row r="170" spans="1:23" x14ac:dyDescent="0.3">
      <c r="A170" s="3">
        <v>16</v>
      </c>
      <c r="B170" t="s">
        <v>791</v>
      </c>
      <c r="C170" s="3">
        <v>16101</v>
      </c>
      <c r="D170" t="s">
        <v>2026</v>
      </c>
      <c r="E170" s="3">
        <v>100105</v>
      </c>
      <c r="F170" t="s">
        <v>11377</v>
      </c>
      <c r="G170" s="3">
        <v>100105003</v>
      </c>
      <c r="H170" t="s">
        <v>26147</v>
      </c>
      <c r="I170" s="3">
        <v>2</v>
      </c>
      <c r="J170" t="s">
        <v>12848</v>
      </c>
      <c r="K170" s="3">
        <v>3</v>
      </c>
      <c r="L170" t="s">
        <v>26112</v>
      </c>
      <c r="M170" s="3">
        <v>3</v>
      </c>
      <c r="N170" t="s">
        <v>16841</v>
      </c>
      <c r="O170" s="3">
        <v>3</v>
      </c>
      <c r="P170" t="s">
        <v>26085</v>
      </c>
      <c r="Q170" s="3">
        <v>1</v>
      </c>
      <c r="R170" t="s">
        <v>26083</v>
      </c>
      <c r="S170" s="3">
        <v>2</v>
      </c>
      <c r="T170" s="3">
        <v>1</v>
      </c>
      <c r="U170" s="3">
        <v>400</v>
      </c>
      <c r="V170" s="3">
        <v>2016</v>
      </c>
      <c r="W170" t="s">
        <v>25</v>
      </c>
    </row>
    <row r="171" spans="1:23" x14ac:dyDescent="0.3">
      <c r="A171" s="3">
        <v>16</v>
      </c>
      <c r="B171" t="s">
        <v>791</v>
      </c>
      <c r="C171" s="3">
        <v>16101</v>
      </c>
      <c r="D171" t="s">
        <v>2026</v>
      </c>
      <c r="E171" s="3">
        <v>100103</v>
      </c>
      <c r="F171" t="s">
        <v>11337</v>
      </c>
      <c r="G171" s="3">
        <v>100103001</v>
      </c>
      <c r="H171" t="s">
        <v>26123</v>
      </c>
      <c r="I171" s="3">
        <v>2</v>
      </c>
      <c r="J171" t="s">
        <v>12848</v>
      </c>
      <c r="K171" s="3">
        <v>3</v>
      </c>
      <c r="L171" t="s">
        <v>26112</v>
      </c>
      <c r="M171" s="3">
        <v>3</v>
      </c>
      <c r="N171" t="s">
        <v>16841</v>
      </c>
      <c r="O171" s="3">
        <v>3</v>
      </c>
      <c r="P171" t="s">
        <v>26085</v>
      </c>
      <c r="Q171" s="3">
        <v>1</v>
      </c>
      <c r="R171" t="s">
        <v>26083</v>
      </c>
      <c r="S171" s="3">
        <v>2</v>
      </c>
      <c r="T171" s="3">
        <v>1</v>
      </c>
      <c r="U171" s="3">
        <v>250</v>
      </c>
      <c r="V171" s="3">
        <v>2016</v>
      </c>
      <c r="W171" t="s">
        <v>25</v>
      </c>
    </row>
    <row r="172" spans="1:23" x14ac:dyDescent="0.3">
      <c r="A172" s="3">
        <v>16</v>
      </c>
      <c r="B172" t="s">
        <v>791</v>
      </c>
      <c r="C172" s="3">
        <v>16101</v>
      </c>
      <c r="D172" t="s">
        <v>2026</v>
      </c>
      <c r="E172" s="3">
        <v>100103</v>
      </c>
      <c r="F172" t="s">
        <v>11337</v>
      </c>
      <c r="G172" s="3">
        <v>100103001</v>
      </c>
      <c r="H172" t="s">
        <v>26123</v>
      </c>
      <c r="I172" s="3">
        <v>1</v>
      </c>
      <c r="J172" t="s">
        <v>26080</v>
      </c>
      <c r="K172" s="3">
        <v>3</v>
      </c>
      <c r="L172" t="s">
        <v>26112</v>
      </c>
      <c r="M172" s="3">
        <v>3</v>
      </c>
      <c r="N172" t="s">
        <v>16841</v>
      </c>
      <c r="O172" s="3">
        <v>2</v>
      </c>
      <c r="P172" t="s">
        <v>28067</v>
      </c>
      <c r="Q172" s="3">
        <v>1</v>
      </c>
      <c r="R172" t="s">
        <v>26083</v>
      </c>
      <c r="S172" s="3">
        <v>1</v>
      </c>
      <c r="T172" s="3">
        <v>1</v>
      </c>
      <c r="U172" s="3">
        <v>100</v>
      </c>
      <c r="V172" s="3">
        <v>2016</v>
      </c>
      <c r="W172" t="s">
        <v>25</v>
      </c>
    </row>
    <row r="173" spans="1:23" x14ac:dyDescent="0.3">
      <c r="A173" s="3">
        <v>16</v>
      </c>
      <c r="B173" t="s">
        <v>791</v>
      </c>
      <c r="C173" s="3">
        <v>16101</v>
      </c>
      <c r="D173" t="s">
        <v>2026</v>
      </c>
      <c r="E173" s="3">
        <v>100104</v>
      </c>
      <c r="F173" t="s">
        <v>11362</v>
      </c>
      <c r="G173" s="3">
        <v>100104003</v>
      </c>
      <c r="H173" t="s">
        <v>16990</v>
      </c>
      <c r="I173" s="3">
        <v>1</v>
      </c>
      <c r="J173" t="s">
        <v>26080</v>
      </c>
      <c r="K173" s="3">
        <v>3</v>
      </c>
      <c r="L173" t="s">
        <v>26112</v>
      </c>
      <c r="M173" s="3">
        <v>3</v>
      </c>
      <c r="N173" t="s">
        <v>16841</v>
      </c>
      <c r="O173" s="3">
        <v>2</v>
      </c>
      <c r="P173" t="s">
        <v>28067</v>
      </c>
      <c r="Q173" s="3">
        <v>1</v>
      </c>
      <c r="R173" t="s">
        <v>26083</v>
      </c>
      <c r="S173" s="3">
        <v>1</v>
      </c>
      <c r="T173" s="3">
        <v>1</v>
      </c>
      <c r="U173" s="3">
        <v>100</v>
      </c>
      <c r="V173" s="3">
        <v>2016</v>
      </c>
      <c r="W173" t="s">
        <v>25</v>
      </c>
    </row>
    <row r="174" spans="1:23" x14ac:dyDescent="0.3">
      <c r="A174" s="3">
        <v>16</v>
      </c>
      <c r="B174" t="s">
        <v>791</v>
      </c>
      <c r="C174" s="3">
        <v>16101</v>
      </c>
      <c r="D174" t="s">
        <v>2026</v>
      </c>
      <c r="E174" s="3">
        <v>100101</v>
      </c>
      <c r="F174" t="s">
        <v>11256</v>
      </c>
      <c r="G174" s="3">
        <v>100101009</v>
      </c>
      <c r="H174" t="s">
        <v>11276</v>
      </c>
      <c r="I174" s="3">
        <v>1</v>
      </c>
      <c r="J174" t="s">
        <v>26080</v>
      </c>
      <c r="K174" s="3">
        <v>3</v>
      </c>
      <c r="L174" t="s">
        <v>26112</v>
      </c>
      <c r="M174" s="3">
        <v>3</v>
      </c>
      <c r="N174" t="s">
        <v>16841</v>
      </c>
      <c r="O174" s="3">
        <v>2</v>
      </c>
      <c r="P174" t="s">
        <v>28067</v>
      </c>
      <c r="Q174" s="3">
        <v>1</v>
      </c>
      <c r="R174" t="s">
        <v>26083</v>
      </c>
      <c r="S174" s="3">
        <v>1</v>
      </c>
      <c r="T174" s="3">
        <v>1</v>
      </c>
      <c r="U174" s="3">
        <v>50</v>
      </c>
      <c r="V174" s="3">
        <v>2016</v>
      </c>
      <c r="W174" t="s">
        <v>25</v>
      </c>
    </row>
    <row r="175" spans="1:23" x14ac:dyDescent="0.3">
      <c r="A175" s="3">
        <v>16</v>
      </c>
      <c r="B175" t="s">
        <v>791</v>
      </c>
      <c r="C175" s="3">
        <v>16101</v>
      </c>
      <c r="D175" t="s">
        <v>2026</v>
      </c>
      <c r="E175" s="3">
        <v>100104</v>
      </c>
      <c r="F175" t="s">
        <v>11362</v>
      </c>
      <c r="G175" s="3">
        <v>100104004</v>
      </c>
      <c r="H175" t="s">
        <v>16296</v>
      </c>
      <c r="I175" s="3">
        <v>1</v>
      </c>
      <c r="J175" t="s">
        <v>26080</v>
      </c>
      <c r="K175" s="3">
        <v>3</v>
      </c>
      <c r="L175" t="s">
        <v>26112</v>
      </c>
      <c r="M175" s="3">
        <v>3</v>
      </c>
      <c r="N175" t="s">
        <v>16841</v>
      </c>
      <c r="O175" s="3">
        <v>2</v>
      </c>
      <c r="P175" t="s">
        <v>28067</v>
      </c>
      <c r="Q175" s="3">
        <v>1</v>
      </c>
      <c r="R175" t="s">
        <v>26083</v>
      </c>
      <c r="S175" s="3">
        <v>1</v>
      </c>
      <c r="T175" s="3">
        <v>1</v>
      </c>
      <c r="U175" s="3">
        <v>100</v>
      </c>
      <c r="V175" s="3">
        <v>2016</v>
      </c>
      <c r="W175" t="s">
        <v>25</v>
      </c>
    </row>
    <row r="176" spans="1:23" x14ac:dyDescent="0.3">
      <c r="A176" s="3">
        <v>16</v>
      </c>
      <c r="B176" t="s">
        <v>791</v>
      </c>
      <c r="C176" s="3">
        <v>16202</v>
      </c>
      <c r="D176" t="s">
        <v>2056</v>
      </c>
      <c r="E176" s="3">
        <v>100108</v>
      </c>
      <c r="F176" t="s">
        <v>11438</v>
      </c>
      <c r="G176" s="3">
        <v>100108004</v>
      </c>
      <c r="H176" t="s">
        <v>26097</v>
      </c>
      <c r="I176" s="3">
        <v>1</v>
      </c>
      <c r="J176" t="s">
        <v>26080</v>
      </c>
      <c r="K176" s="3">
        <v>3</v>
      </c>
      <c r="L176" t="s">
        <v>26112</v>
      </c>
      <c r="M176" s="3">
        <v>3</v>
      </c>
      <c r="N176" t="s">
        <v>16841</v>
      </c>
      <c r="O176" s="3">
        <v>2</v>
      </c>
      <c r="P176" t="s">
        <v>28067</v>
      </c>
      <c r="Q176" s="3">
        <v>1</v>
      </c>
      <c r="R176" t="s">
        <v>26083</v>
      </c>
      <c r="S176" s="3">
        <v>3</v>
      </c>
      <c r="T176" s="3">
        <v>1</v>
      </c>
      <c r="U176" s="3">
        <v>1010</v>
      </c>
      <c r="V176" s="3">
        <v>2016</v>
      </c>
      <c r="W176" t="s">
        <v>25</v>
      </c>
    </row>
    <row r="177" spans="1:23" x14ac:dyDescent="0.3">
      <c r="A177" s="3">
        <v>16</v>
      </c>
      <c r="B177" t="s">
        <v>791</v>
      </c>
      <c r="C177" s="3">
        <v>16106</v>
      </c>
      <c r="D177" t="s">
        <v>2041</v>
      </c>
      <c r="E177" s="3">
        <v>100105</v>
      </c>
      <c r="F177" t="s">
        <v>11377</v>
      </c>
      <c r="G177" s="3">
        <v>100105003</v>
      </c>
      <c r="H177" t="s">
        <v>26147</v>
      </c>
      <c r="I177" s="3">
        <v>1</v>
      </c>
      <c r="J177" t="s">
        <v>26080</v>
      </c>
      <c r="K177" s="3">
        <v>3</v>
      </c>
      <c r="L177" t="s">
        <v>26112</v>
      </c>
      <c r="M177" s="3">
        <v>3</v>
      </c>
      <c r="N177" t="s">
        <v>16841</v>
      </c>
      <c r="O177" s="3">
        <v>1</v>
      </c>
      <c r="P177" t="s">
        <v>28066</v>
      </c>
      <c r="Q177" s="3">
        <v>1</v>
      </c>
      <c r="R177" t="s">
        <v>26083</v>
      </c>
      <c r="S177" s="3">
        <v>2</v>
      </c>
      <c r="T177" s="3">
        <v>1</v>
      </c>
      <c r="U177" s="3">
        <v>8000</v>
      </c>
      <c r="V177" s="3">
        <v>2016</v>
      </c>
      <c r="W177" t="s">
        <v>25</v>
      </c>
    </row>
    <row r="178" spans="1:23" x14ac:dyDescent="0.3">
      <c r="A178" s="3">
        <v>9</v>
      </c>
      <c r="B178" t="s">
        <v>26150</v>
      </c>
      <c r="C178" s="3">
        <v>9101</v>
      </c>
      <c r="D178" t="s">
        <v>1579</v>
      </c>
      <c r="E178" s="3">
        <v>100101</v>
      </c>
      <c r="F178" t="s">
        <v>11256</v>
      </c>
      <c r="G178" s="3">
        <v>100101006</v>
      </c>
      <c r="H178" t="s">
        <v>26129</v>
      </c>
      <c r="I178" s="3">
        <v>2</v>
      </c>
      <c r="J178" t="s">
        <v>12848</v>
      </c>
      <c r="K178" s="3">
        <v>3</v>
      </c>
      <c r="L178" t="s">
        <v>26112</v>
      </c>
      <c r="M178" s="3">
        <v>3</v>
      </c>
      <c r="N178" t="s">
        <v>16841</v>
      </c>
      <c r="O178" s="3">
        <v>2</v>
      </c>
      <c r="P178" t="s">
        <v>28067</v>
      </c>
      <c r="Q178" s="3">
        <v>1</v>
      </c>
      <c r="R178" t="s">
        <v>26083</v>
      </c>
      <c r="S178" s="3">
        <v>2</v>
      </c>
      <c r="T178" s="3">
        <v>1</v>
      </c>
      <c r="U178" s="3">
        <v>2500</v>
      </c>
      <c r="V178" s="3">
        <v>2000</v>
      </c>
      <c r="W178" t="s">
        <v>25</v>
      </c>
    </row>
    <row r="179" spans="1:23" x14ac:dyDescent="0.3">
      <c r="A179" s="3">
        <v>9</v>
      </c>
      <c r="B179" t="s">
        <v>26150</v>
      </c>
      <c r="C179" s="3">
        <v>9101</v>
      </c>
      <c r="D179" t="s">
        <v>1579</v>
      </c>
      <c r="E179" s="3">
        <v>100112</v>
      </c>
      <c r="F179" t="s">
        <v>11530</v>
      </c>
      <c r="G179" s="3">
        <v>100112025</v>
      </c>
      <c r="H179" t="s">
        <v>11631</v>
      </c>
      <c r="I179" s="3">
        <v>2</v>
      </c>
      <c r="J179" t="s">
        <v>12848</v>
      </c>
      <c r="K179" s="3">
        <v>3</v>
      </c>
      <c r="L179" t="s">
        <v>26112</v>
      </c>
      <c r="M179" s="3">
        <v>3</v>
      </c>
      <c r="N179" t="s">
        <v>16841</v>
      </c>
      <c r="O179" s="3">
        <v>2</v>
      </c>
      <c r="P179" t="s">
        <v>28067</v>
      </c>
      <c r="Q179" s="3">
        <v>1</v>
      </c>
      <c r="R179" t="s">
        <v>26083</v>
      </c>
      <c r="S179" s="3">
        <v>2</v>
      </c>
      <c r="T179" s="3">
        <v>1</v>
      </c>
      <c r="U179" s="3">
        <v>5000</v>
      </c>
      <c r="V179" s="3">
        <v>2000</v>
      </c>
      <c r="W179" t="s">
        <v>25</v>
      </c>
    </row>
    <row r="180" spans="1:23" x14ac:dyDescent="0.3">
      <c r="A180" s="3">
        <v>9</v>
      </c>
      <c r="B180" t="s">
        <v>26150</v>
      </c>
      <c r="C180" s="3">
        <v>9101</v>
      </c>
      <c r="D180" t="s">
        <v>1579</v>
      </c>
      <c r="E180" s="3">
        <v>100103</v>
      </c>
      <c r="F180" t="s">
        <v>11337</v>
      </c>
      <c r="G180" s="3">
        <v>1001030040</v>
      </c>
      <c r="H180" t="s">
        <v>26115</v>
      </c>
      <c r="I180" s="3">
        <v>2</v>
      </c>
      <c r="J180" t="s">
        <v>12848</v>
      </c>
      <c r="K180" s="3">
        <v>3</v>
      </c>
      <c r="L180" t="s">
        <v>26112</v>
      </c>
      <c r="M180" s="3">
        <v>3</v>
      </c>
      <c r="N180" t="s">
        <v>16841</v>
      </c>
      <c r="O180" s="3">
        <v>2</v>
      </c>
      <c r="P180" t="s">
        <v>28067</v>
      </c>
      <c r="Q180" s="3">
        <v>1</v>
      </c>
      <c r="R180" t="s">
        <v>26083</v>
      </c>
      <c r="S180" s="3">
        <v>2</v>
      </c>
      <c r="T180" s="3">
        <v>1</v>
      </c>
      <c r="U180" s="3">
        <v>8750</v>
      </c>
      <c r="V180" s="3">
        <v>2000</v>
      </c>
      <c r="W180" t="s">
        <v>25</v>
      </c>
    </row>
    <row r="181" spans="1:23" x14ac:dyDescent="0.3">
      <c r="A181" s="3">
        <v>9</v>
      </c>
      <c r="B181" t="s">
        <v>26150</v>
      </c>
      <c r="C181" s="3">
        <v>9101</v>
      </c>
      <c r="D181" t="s">
        <v>1579</v>
      </c>
      <c r="E181" s="3">
        <v>100103</v>
      </c>
      <c r="F181" t="s">
        <v>11337</v>
      </c>
      <c r="G181" s="3">
        <v>100103001</v>
      </c>
      <c r="H181" t="s">
        <v>26123</v>
      </c>
      <c r="I181" s="3">
        <v>2</v>
      </c>
      <c r="J181" t="s">
        <v>12848</v>
      </c>
      <c r="K181" s="3">
        <v>3</v>
      </c>
      <c r="L181" t="s">
        <v>26112</v>
      </c>
      <c r="M181" s="3">
        <v>3</v>
      </c>
      <c r="N181" t="s">
        <v>16841</v>
      </c>
      <c r="O181" s="3">
        <v>2</v>
      </c>
      <c r="P181" t="s">
        <v>28067</v>
      </c>
      <c r="Q181" s="3">
        <v>1</v>
      </c>
      <c r="R181" t="s">
        <v>26083</v>
      </c>
      <c r="S181" s="3">
        <v>2</v>
      </c>
      <c r="T181" s="3">
        <v>1</v>
      </c>
      <c r="U181" s="3">
        <v>8750</v>
      </c>
      <c r="V181" s="3">
        <v>2000</v>
      </c>
      <c r="W181" t="s">
        <v>25</v>
      </c>
    </row>
    <row r="182" spans="1:23" x14ac:dyDescent="0.3">
      <c r="A182" s="3">
        <v>9</v>
      </c>
      <c r="B182" t="s">
        <v>26150</v>
      </c>
      <c r="C182" s="3">
        <v>9101</v>
      </c>
      <c r="D182" t="s">
        <v>1579</v>
      </c>
      <c r="E182" s="3">
        <v>100104</v>
      </c>
      <c r="F182" t="s">
        <v>11362</v>
      </c>
      <c r="G182" s="3">
        <v>100104003</v>
      </c>
      <c r="H182" t="s">
        <v>16990</v>
      </c>
      <c r="I182" s="3">
        <v>2</v>
      </c>
      <c r="J182" t="s">
        <v>12848</v>
      </c>
      <c r="K182" s="3">
        <v>3</v>
      </c>
      <c r="L182" t="s">
        <v>26112</v>
      </c>
      <c r="M182" s="3">
        <v>3</v>
      </c>
      <c r="N182" t="s">
        <v>16841</v>
      </c>
      <c r="O182" s="3">
        <v>3</v>
      </c>
      <c r="P182" t="s">
        <v>26085</v>
      </c>
      <c r="Q182" s="3">
        <v>1</v>
      </c>
      <c r="R182" t="s">
        <v>26083</v>
      </c>
      <c r="S182" s="3">
        <v>3</v>
      </c>
      <c r="T182" s="3">
        <v>1</v>
      </c>
      <c r="U182" s="3">
        <v>1500</v>
      </c>
      <c r="V182" s="3">
        <v>2000</v>
      </c>
      <c r="W182" t="s">
        <v>25</v>
      </c>
    </row>
    <row r="183" spans="1:23" x14ac:dyDescent="0.3">
      <c r="A183" s="3">
        <v>9</v>
      </c>
      <c r="B183" t="s">
        <v>26150</v>
      </c>
      <c r="C183" s="3">
        <v>9101</v>
      </c>
      <c r="D183" t="s">
        <v>1579</v>
      </c>
      <c r="E183" s="3">
        <v>100103</v>
      </c>
      <c r="F183" t="s">
        <v>11337</v>
      </c>
      <c r="G183" s="3">
        <v>100103001</v>
      </c>
      <c r="H183" t="s">
        <v>26123</v>
      </c>
      <c r="I183" s="3">
        <v>2</v>
      </c>
      <c r="J183" t="s">
        <v>12848</v>
      </c>
      <c r="K183" s="3">
        <v>3</v>
      </c>
      <c r="L183" t="s">
        <v>26112</v>
      </c>
      <c r="M183" s="3">
        <v>3</v>
      </c>
      <c r="N183" t="s">
        <v>16841</v>
      </c>
      <c r="O183" s="3">
        <v>3</v>
      </c>
      <c r="P183" t="s">
        <v>26085</v>
      </c>
      <c r="Q183" s="3">
        <v>1</v>
      </c>
      <c r="R183" t="s">
        <v>26083</v>
      </c>
      <c r="S183" s="3">
        <v>3</v>
      </c>
      <c r="T183" s="3">
        <v>1</v>
      </c>
      <c r="U183" s="3">
        <v>40</v>
      </c>
      <c r="V183" s="3">
        <v>2000</v>
      </c>
      <c r="W183" t="s">
        <v>25</v>
      </c>
    </row>
    <row r="184" spans="1:23" x14ac:dyDescent="0.3">
      <c r="A184" s="3">
        <v>9</v>
      </c>
      <c r="B184" t="s">
        <v>26150</v>
      </c>
      <c r="C184" s="3">
        <v>9120</v>
      </c>
      <c r="D184" t="s">
        <v>1636</v>
      </c>
      <c r="E184" s="3">
        <v>100105</v>
      </c>
      <c r="F184" t="s">
        <v>11377</v>
      </c>
      <c r="G184" s="3">
        <v>100105003</v>
      </c>
      <c r="H184" t="s">
        <v>26147</v>
      </c>
      <c r="I184" s="3">
        <v>1</v>
      </c>
      <c r="J184" t="s">
        <v>26080</v>
      </c>
      <c r="K184" s="3">
        <v>3</v>
      </c>
      <c r="L184" t="s">
        <v>26112</v>
      </c>
      <c r="M184" s="3">
        <v>3</v>
      </c>
      <c r="N184" t="s">
        <v>16841</v>
      </c>
      <c r="O184" s="3">
        <v>2</v>
      </c>
      <c r="P184" t="s">
        <v>28067</v>
      </c>
      <c r="Q184" s="3">
        <v>1</v>
      </c>
      <c r="R184" t="s">
        <v>26083</v>
      </c>
      <c r="S184" s="3">
        <v>2</v>
      </c>
      <c r="T184" s="3">
        <v>1</v>
      </c>
      <c r="U184" s="3">
        <v>3250</v>
      </c>
      <c r="V184" s="3">
        <v>2000</v>
      </c>
      <c r="W184" t="s">
        <v>25</v>
      </c>
    </row>
    <row r="185" spans="1:23" x14ac:dyDescent="0.3">
      <c r="A185" s="3">
        <v>9</v>
      </c>
      <c r="B185" t="s">
        <v>26150</v>
      </c>
      <c r="C185" s="3">
        <v>9120</v>
      </c>
      <c r="D185" t="s">
        <v>1636</v>
      </c>
      <c r="E185" s="3">
        <v>100101</v>
      </c>
      <c r="F185" t="s">
        <v>11256</v>
      </c>
      <c r="G185" s="3">
        <v>100101004</v>
      </c>
      <c r="H185" t="s">
        <v>16281</v>
      </c>
      <c r="I185" s="3">
        <v>1</v>
      </c>
      <c r="J185" t="s">
        <v>26080</v>
      </c>
      <c r="K185" s="3">
        <v>3</v>
      </c>
      <c r="L185" t="s">
        <v>26112</v>
      </c>
      <c r="M185" s="3">
        <v>3</v>
      </c>
      <c r="N185" t="s">
        <v>16841</v>
      </c>
      <c r="O185" s="3">
        <v>2</v>
      </c>
      <c r="P185" t="s">
        <v>28067</v>
      </c>
      <c r="Q185" s="3">
        <v>1</v>
      </c>
      <c r="R185" t="s">
        <v>26083</v>
      </c>
      <c r="S185" s="3">
        <v>2</v>
      </c>
      <c r="T185" s="3">
        <v>1</v>
      </c>
      <c r="U185" s="3">
        <v>1625</v>
      </c>
      <c r="V185" s="3">
        <v>2000</v>
      </c>
      <c r="W185" t="s">
        <v>25</v>
      </c>
    </row>
    <row r="186" spans="1:23" x14ac:dyDescent="0.3">
      <c r="A186" s="3">
        <v>9</v>
      </c>
      <c r="B186" t="s">
        <v>26150</v>
      </c>
      <c r="C186" s="3">
        <v>9120</v>
      </c>
      <c r="D186" t="s">
        <v>1636</v>
      </c>
      <c r="E186" s="3">
        <v>100103</v>
      </c>
      <c r="F186" t="s">
        <v>11337</v>
      </c>
      <c r="G186" s="3">
        <v>1001030040</v>
      </c>
      <c r="H186" t="s">
        <v>26115</v>
      </c>
      <c r="I186" s="3">
        <v>1</v>
      </c>
      <c r="J186" t="s">
        <v>26080</v>
      </c>
      <c r="K186" s="3">
        <v>3</v>
      </c>
      <c r="L186" t="s">
        <v>26112</v>
      </c>
      <c r="M186" s="3">
        <v>3</v>
      </c>
      <c r="N186" t="s">
        <v>16841</v>
      </c>
      <c r="O186" s="3">
        <v>2</v>
      </c>
      <c r="P186" t="s">
        <v>28067</v>
      </c>
      <c r="Q186" s="3">
        <v>1</v>
      </c>
      <c r="R186" t="s">
        <v>26083</v>
      </c>
      <c r="S186" s="3">
        <v>2</v>
      </c>
      <c r="T186" s="3">
        <v>1</v>
      </c>
      <c r="U186" s="3">
        <v>1625</v>
      </c>
      <c r="V186" s="3">
        <v>2000</v>
      </c>
      <c r="W186" t="s">
        <v>25</v>
      </c>
    </row>
    <row r="187" spans="1:23" x14ac:dyDescent="0.3">
      <c r="A187" s="3">
        <v>9</v>
      </c>
      <c r="B187" t="s">
        <v>26150</v>
      </c>
      <c r="C187" s="3">
        <v>9101</v>
      </c>
      <c r="D187" t="s">
        <v>1579</v>
      </c>
      <c r="E187" s="3">
        <v>100104</v>
      </c>
      <c r="F187" t="s">
        <v>11362</v>
      </c>
      <c r="G187" s="3">
        <v>100104003</v>
      </c>
      <c r="H187" t="s">
        <v>16990</v>
      </c>
      <c r="I187" s="3">
        <v>1</v>
      </c>
      <c r="J187" t="s">
        <v>26080</v>
      </c>
      <c r="K187" s="3">
        <v>3</v>
      </c>
      <c r="L187" t="s">
        <v>26112</v>
      </c>
      <c r="M187" s="3">
        <v>2</v>
      </c>
      <c r="N187" t="s">
        <v>26084</v>
      </c>
      <c r="O187" s="3">
        <v>3</v>
      </c>
      <c r="P187" t="s">
        <v>26085</v>
      </c>
      <c r="Q187" s="3">
        <v>1</v>
      </c>
      <c r="R187" t="s">
        <v>26083</v>
      </c>
      <c r="S187" s="3">
        <v>4</v>
      </c>
      <c r="T187" s="3">
        <v>1</v>
      </c>
      <c r="U187" s="3">
        <v>1000</v>
      </c>
      <c r="V187" s="3">
        <v>2006</v>
      </c>
      <c r="W187" t="s">
        <v>25</v>
      </c>
    </row>
    <row r="188" spans="1:23" x14ac:dyDescent="0.3">
      <c r="A188" s="3">
        <v>9</v>
      </c>
      <c r="B188" t="s">
        <v>26150</v>
      </c>
      <c r="C188" s="3">
        <v>9120</v>
      </c>
      <c r="D188" t="s">
        <v>1636</v>
      </c>
      <c r="E188" s="3">
        <v>100105</v>
      </c>
      <c r="F188" t="s">
        <v>11377</v>
      </c>
      <c r="G188" s="3">
        <v>100105003</v>
      </c>
      <c r="H188" t="s">
        <v>26147</v>
      </c>
      <c r="I188" s="3">
        <v>1</v>
      </c>
      <c r="J188" t="s">
        <v>26080</v>
      </c>
      <c r="K188" s="3">
        <v>3</v>
      </c>
      <c r="L188" t="s">
        <v>26112</v>
      </c>
      <c r="M188" s="3">
        <v>3</v>
      </c>
      <c r="N188" t="s">
        <v>16841</v>
      </c>
      <c r="O188" s="3">
        <v>3</v>
      </c>
      <c r="P188" t="s">
        <v>26085</v>
      </c>
      <c r="Q188" s="3">
        <v>1</v>
      </c>
      <c r="R188" t="s">
        <v>26083</v>
      </c>
      <c r="S188" s="3">
        <v>4</v>
      </c>
      <c r="T188" s="3">
        <v>1</v>
      </c>
      <c r="U188" s="3">
        <v>2000</v>
      </c>
      <c r="V188" s="3">
        <v>2016</v>
      </c>
      <c r="W188" t="s">
        <v>25</v>
      </c>
    </row>
    <row r="189" spans="1:23" x14ac:dyDescent="0.3">
      <c r="A189" s="3">
        <v>9</v>
      </c>
      <c r="B189" t="s">
        <v>26150</v>
      </c>
      <c r="C189" s="3">
        <v>9120</v>
      </c>
      <c r="D189" t="s">
        <v>1636</v>
      </c>
      <c r="E189" s="3">
        <v>100101</v>
      </c>
      <c r="F189" t="s">
        <v>11256</v>
      </c>
      <c r="G189" s="3">
        <v>100101009</v>
      </c>
      <c r="H189" t="s">
        <v>11276</v>
      </c>
      <c r="I189" s="3">
        <v>1</v>
      </c>
      <c r="J189" t="s">
        <v>26080</v>
      </c>
      <c r="K189" s="3">
        <v>3</v>
      </c>
      <c r="L189" t="s">
        <v>26112</v>
      </c>
      <c r="M189" s="3">
        <v>3</v>
      </c>
      <c r="N189" t="s">
        <v>16841</v>
      </c>
      <c r="O189" s="3">
        <v>3</v>
      </c>
      <c r="P189" t="s">
        <v>26085</v>
      </c>
      <c r="Q189" s="3">
        <v>1</v>
      </c>
      <c r="R189" t="s">
        <v>26083</v>
      </c>
      <c r="S189" s="3">
        <v>4</v>
      </c>
      <c r="T189" s="3">
        <v>1</v>
      </c>
      <c r="U189" s="3">
        <v>1000</v>
      </c>
      <c r="V189" s="3">
        <v>2016</v>
      </c>
      <c r="W189" t="s">
        <v>25</v>
      </c>
    </row>
    <row r="190" spans="1:23" x14ac:dyDescent="0.3">
      <c r="A190" s="3">
        <v>9</v>
      </c>
      <c r="B190" t="s">
        <v>26150</v>
      </c>
      <c r="C190" s="3">
        <v>9120</v>
      </c>
      <c r="D190" t="s">
        <v>1636</v>
      </c>
      <c r="E190" s="3">
        <v>100105</v>
      </c>
      <c r="F190" t="s">
        <v>11377</v>
      </c>
      <c r="G190" s="3">
        <v>100105003</v>
      </c>
      <c r="H190" t="s">
        <v>26147</v>
      </c>
      <c r="I190" s="3">
        <v>1</v>
      </c>
      <c r="J190" t="s">
        <v>26080</v>
      </c>
      <c r="K190" s="3">
        <v>3</v>
      </c>
      <c r="L190" t="s">
        <v>26112</v>
      </c>
      <c r="M190" s="3">
        <v>3</v>
      </c>
      <c r="N190" t="s">
        <v>16841</v>
      </c>
      <c r="O190" s="3">
        <v>2</v>
      </c>
      <c r="P190" t="s">
        <v>28067</v>
      </c>
      <c r="Q190" s="3">
        <v>1</v>
      </c>
      <c r="R190" t="s">
        <v>26083</v>
      </c>
      <c r="S190" s="3">
        <v>8</v>
      </c>
      <c r="T190" s="3">
        <v>1</v>
      </c>
      <c r="U190" s="3">
        <v>2000</v>
      </c>
      <c r="V190" s="3">
        <v>2019</v>
      </c>
      <c r="W190" t="s">
        <v>26159</v>
      </c>
    </row>
    <row r="191" spans="1:23" x14ac:dyDescent="0.3">
      <c r="A191" s="3">
        <v>9</v>
      </c>
      <c r="B191" t="s">
        <v>26150</v>
      </c>
      <c r="C191" s="3">
        <v>9120</v>
      </c>
      <c r="D191" t="s">
        <v>1636</v>
      </c>
      <c r="E191" s="3">
        <v>100103</v>
      </c>
      <c r="F191" t="s">
        <v>11337</v>
      </c>
      <c r="G191" s="3">
        <v>100103001</v>
      </c>
      <c r="H191" t="s">
        <v>26123</v>
      </c>
      <c r="I191" s="3">
        <v>1</v>
      </c>
      <c r="J191" t="s">
        <v>26080</v>
      </c>
      <c r="K191" s="3">
        <v>3</v>
      </c>
      <c r="L191" t="s">
        <v>26112</v>
      </c>
      <c r="M191" s="3">
        <v>3</v>
      </c>
      <c r="N191" t="s">
        <v>16841</v>
      </c>
      <c r="O191" s="3">
        <v>2</v>
      </c>
      <c r="P191" t="s">
        <v>28067</v>
      </c>
      <c r="Q191" s="3">
        <v>1</v>
      </c>
      <c r="R191" t="s">
        <v>26083</v>
      </c>
      <c r="S191" s="3">
        <v>8</v>
      </c>
      <c r="T191" s="3">
        <v>1</v>
      </c>
      <c r="U191" s="3">
        <v>300</v>
      </c>
      <c r="V191" s="3">
        <v>2019</v>
      </c>
      <c r="W191" t="s">
        <v>26159</v>
      </c>
    </row>
    <row r="192" spans="1:23" x14ac:dyDescent="0.3">
      <c r="A192" s="3">
        <v>9</v>
      </c>
      <c r="B192" t="s">
        <v>26150</v>
      </c>
      <c r="C192" s="3">
        <v>9120</v>
      </c>
      <c r="D192" t="s">
        <v>1636</v>
      </c>
      <c r="E192" s="3">
        <v>100103</v>
      </c>
      <c r="F192" t="s">
        <v>11337</v>
      </c>
      <c r="G192" s="3">
        <v>1001030040</v>
      </c>
      <c r="H192" t="s">
        <v>26115</v>
      </c>
      <c r="I192" s="3">
        <v>1</v>
      </c>
      <c r="J192" t="s">
        <v>26080</v>
      </c>
      <c r="K192" s="3">
        <v>3</v>
      </c>
      <c r="L192" t="s">
        <v>26112</v>
      </c>
      <c r="M192" s="3">
        <v>3</v>
      </c>
      <c r="N192" t="s">
        <v>16841</v>
      </c>
      <c r="O192" s="3">
        <v>2</v>
      </c>
      <c r="P192" t="s">
        <v>28067</v>
      </c>
      <c r="Q192" s="3">
        <v>1</v>
      </c>
      <c r="R192" t="s">
        <v>26083</v>
      </c>
      <c r="S192" s="3">
        <v>8</v>
      </c>
      <c r="T192" s="3">
        <v>1</v>
      </c>
      <c r="U192" s="3">
        <v>200</v>
      </c>
      <c r="V192" s="3">
        <v>2019</v>
      </c>
      <c r="W192" t="s">
        <v>26159</v>
      </c>
    </row>
    <row r="193" spans="1:23" x14ac:dyDescent="0.3">
      <c r="A193" s="3">
        <v>9</v>
      </c>
      <c r="B193" t="s">
        <v>26150</v>
      </c>
      <c r="C193" s="3">
        <v>9120</v>
      </c>
      <c r="D193" t="s">
        <v>1636</v>
      </c>
      <c r="E193" s="3">
        <v>100101</v>
      </c>
      <c r="F193" t="s">
        <v>11256</v>
      </c>
      <c r="G193" s="3">
        <v>100101009</v>
      </c>
      <c r="H193" t="s">
        <v>11276</v>
      </c>
      <c r="I193" s="3">
        <v>1</v>
      </c>
      <c r="J193" t="s">
        <v>26080</v>
      </c>
      <c r="K193" s="3">
        <v>3</v>
      </c>
      <c r="L193" t="s">
        <v>26112</v>
      </c>
      <c r="M193" s="3">
        <v>3</v>
      </c>
      <c r="N193" t="s">
        <v>16841</v>
      </c>
      <c r="O193" s="3">
        <v>2</v>
      </c>
      <c r="P193" t="s">
        <v>28067</v>
      </c>
      <c r="Q193" s="3">
        <v>1</v>
      </c>
      <c r="R193" t="s">
        <v>26083</v>
      </c>
      <c r="S193" s="3">
        <v>8</v>
      </c>
      <c r="T193" s="3">
        <v>1</v>
      </c>
      <c r="U193" s="3">
        <v>1500</v>
      </c>
      <c r="V193" s="3">
        <v>2019</v>
      </c>
      <c r="W193" t="s">
        <v>26159</v>
      </c>
    </row>
    <row r="194" spans="1:23" x14ac:dyDescent="0.3">
      <c r="A194" s="3">
        <v>9</v>
      </c>
      <c r="B194" t="s">
        <v>26150</v>
      </c>
      <c r="C194" s="3">
        <v>9120</v>
      </c>
      <c r="D194" t="s">
        <v>1636</v>
      </c>
      <c r="E194" s="3">
        <v>100104</v>
      </c>
      <c r="F194" t="s">
        <v>11362</v>
      </c>
      <c r="G194" s="3">
        <v>1001040050</v>
      </c>
      <c r="H194" t="s">
        <v>26131</v>
      </c>
      <c r="I194" s="3">
        <v>1</v>
      </c>
      <c r="J194" t="s">
        <v>26080</v>
      </c>
      <c r="K194" s="3">
        <v>3</v>
      </c>
      <c r="L194" t="s">
        <v>26112</v>
      </c>
      <c r="M194" s="3">
        <v>3</v>
      </c>
      <c r="N194" t="s">
        <v>16841</v>
      </c>
      <c r="O194" s="3">
        <v>2</v>
      </c>
      <c r="P194" t="s">
        <v>28067</v>
      </c>
      <c r="Q194" s="3">
        <v>1</v>
      </c>
      <c r="R194" t="s">
        <v>26083</v>
      </c>
      <c r="S194" s="3">
        <v>8</v>
      </c>
      <c r="T194" s="3">
        <v>1</v>
      </c>
      <c r="U194" s="3">
        <v>500</v>
      </c>
      <c r="V194" s="3">
        <v>2019</v>
      </c>
      <c r="W194" t="s">
        <v>26159</v>
      </c>
    </row>
    <row r="195" spans="1:23" x14ac:dyDescent="0.3">
      <c r="A195" s="3">
        <v>11</v>
      </c>
      <c r="B195" t="s">
        <v>26152</v>
      </c>
      <c r="C195" s="3">
        <v>11401</v>
      </c>
      <c r="D195" t="s">
        <v>1789</v>
      </c>
      <c r="E195" s="3">
        <v>100103</v>
      </c>
      <c r="F195" t="s">
        <v>11337</v>
      </c>
      <c r="G195" s="3">
        <v>100103001</v>
      </c>
      <c r="H195" t="s">
        <v>26123</v>
      </c>
      <c r="I195" s="3">
        <v>1</v>
      </c>
      <c r="J195" t="s">
        <v>26080</v>
      </c>
      <c r="K195" s="3">
        <v>3</v>
      </c>
      <c r="L195" t="s">
        <v>26112</v>
      </c>
      <c r="M195" s="3">
        <v>3</v>
      </c>
      <c r="N195" t="s">
        <v>16841</v>
      </c>
      <c r="O195" s="3">
        <v>3</v>
      </c>
      <c r="P195" t="s">
        <v>26085</v>
      </c>
      <c r="Q195" s="3">
        <v>1</v>
      </c>
      <c r="R195" t="s">
        <v>26083</v>
      </c>
      <c r="S195" s="3">
        <v>4</v>
      </c>
      <c r="T195" s="3">
        <v>1</v>
      </c>
      <c r="U195" s="3">
        <v>300</v>
      </c>
      <c r="V195" s="3">
        <v>2019</v>
      </c>
      <c r="W195" t="s">
        <v>26159</v>
      </c>
    </row>
    <row r="196" spans="1:23" x14ac:dyDescent="0.3">
      <c r="A196" s="3">
        <v>13</v>
      </c>
      <c r="B196" t="s">
        <v>26153</v>
      </c>
      <c r="C196" s="3">
        <v>13402</v>
      </c>
      <c r="D196" t="s">
        <v>1941</v>
      </c>
      <c r="E196" s="3">
        <v>100103</v>
      </c>
      <c r="F196" t="s">
        <v>11337</v>
      </c>
      <c r="G196" s="3">
        <v>100103003</v>
      </c>
      <c r="H196" t="s">
        <v>16985</v>
      </c>
      <c r="I196" s="3">
        <v>2</v>
      </c>
      <c r="J196" t="s">
        <v>12848</v>
      </c>
      <c r="K196" s="3">
        <v>3</v>
      </c>
      <c r="L196" t="s">
        <v>26112</v>
      </c>
      <c r="M196" s="3">
        <v>1</v>
      </c>
      <c r="N196" t="s">
        <v>26082</v>
      </c>
      <c r="O196" s="3">
        <v>3</v>
      </c>
      <c r="P196" t="s">
        <v>26085</v>
      </c>
      <c r="Q196" s="3">
        <v>3</v>
      </c>
      <c r="R196" t="s">
        <v>26107</v>
      </c>
      <c r="S196" s="3">
        <v>142</v>
      </c>
      <c r="T196" s="3">
        <v>1</v>
      </c>
      <c r="U196" s="3">
        <v>500000</v>
      </c>
      <c r="V196" s="3">
        <v>2004</v>
      </c>
      <c r="W196" t="s">
        <v>25</v>
      </c>
    </row>
    <row r="197" spans="1:23" x14ac:dyDescent="0.3">
      <c r="A197" s="3">
        <v>13</v>
      </c>
      <c r="B197" t="s">
        <v>26153</v>
      </c>
      <c r="C197" s="3">
        <v>13402</v>
      </c>
      <c r="D197" t="s">
        <v>1941</v>
      </c>
      <c r="E197" s="3">
        <v>100103</v>
      </c>
      <c r="F197" t="s">
        <v>11337</v>
      </c>
      <c r="G197" s="3">
        <v>1001030040</v>
      </c>
      <c r="H197" t="s">
        <v>26115</v>
      </c>
      <c r="I197" s="3">
        <v>2</v>
      </c>
      <c r="J197" t="s">
        <v>12848</v>
      </c>
      <c r="K197" s="3">
        <v>3</v>
      </c>
      <c r="L197" t="s">
        <v>26112</v>
      </c>
      <c r="M197" s="3">
        <v>1</v>
      </c>
      <c r="N197" t="s">
        <v>26082</v>
      </c>
      <c r="O197" s="3">
        <v>3</v>
      </c>
      <c r="P197" t="s">
        <v>26085</v>
      </c>
      <c r="Q197" s="3">
        <v>3</v>
      </c>
      <c r="R197" t="s">
        <v>26107</v>
      </c>
      <c r="S197" s="3">
        <v>142</v>
      </c>
      <c r="T197" s="3">
        <v>1</v>
      </c>
      <c r="U197" s="3">
        <v>20000000</v>
      </c>
      <c r="V197" s="3">
        <v>2004</v>
      </c>
      <c r="W197" t="s">
        <v>25</v>
      </c>
    </row>
    <row r="198" spans="1:23" x14ac:dyDescent="0.3">
      <c r="A198" s="3">
        <v>13</v>
      </c>
      <c r="B198" t="s">
        <v>26153</v>
      </c>
      <c r="C198" s="3">
        <v>13402</v>
      </c>
      <c r="D198" t="s">
        <v>1941</v>
      </c>
      <c r="E198" s="3">
        <v>100104</v>
      </c>
      <c r="F198" t="s">
        <v>11362</v>
      </c>
      <c r="G198" s="3">
        <v>1001040050</v>
      </c>
      <c r="H198" t="s">
        <v>26131</v>
      </c>
      <c r="I198" s="3">
        <v>2</v>
      </c>
      <c r="J198" t="s">
        <v>12848</v>
      </c>
      <c r="K198" s="3">
        <v>3</v>
      </c>
      <c r="L198" t="s">
        <v>26112</v>
      </c>
      <c r="M198" s="3">
        <v>1</v>
      </c>
      <c r="N198" t="s">
        <v>26082</v>
      </c>
      <c r="O198" s="3">
        <v>3</v>
      </c>
      <c r="P198" t="s">
        <v>26085</v>
      </c>
      <c r="Q198" s="3">
        <v>3</v>
      </c>
      <c r="R198" t="s">
        <v>26107</v>
      </c>
      <c r="S198" s="3">
        <v>142</v>
      </c>
      <c r="T198" s="3">
        <v>1</v>
      </c>
      <c r="U198" s="3">
        <v>2000000</v>
      </c>
      <c r="V198" s="3">
        <v>2004</v>
      </c>
      <c r="W198" t="s">
        <v>25</v>
      </c>
    </row>
    <row r="199" spans="1:23" x14ac:dyDescent="0.3">
      <c r="A199" s="3">
        <v>13</v>
      </c>
      <c r="B199" t="s">
        <v>26153</v>
      </c>
      <c r="C199" s="3">
        <v>13503</v>
      </c>
      <c r="D199" t="s">
        <v>1956</v>
      </c>
      <c r="E199" s="3">
        <v>100103</v>
      </c>
      <c r="F199" t="s">
        <v>11337</v>
      </c>
      <c r="G199" s="3">
        <v>1001030040</v>
      </c>
      <c r="H199" t="s">
        <v>26115</v>
      </c>
      <c r="I199" s="3">
        <v>2</v>
      </c>
      <c r="J199" t="s">
        <v>12848</v>
      </c>
      <c r="K199" s="3">
        <v>3</v>
      </c>
      <c r="L199" t="s">
        <v>26112</v>
      </c>
      <c r="M199" s="3">
        <v>3</v>
      </c>
      <c r="N199" t="s">
        <v>16841</v>
      </c>
      <c r="O199" s="3">
        <v>2</v>
      </c>
      <c r="P199" t="s">
        <v>28067</v>
      </c>
      <c r="Q199" s="3">
        <v>1</v>
      </c>
      <c r="R199" t="s">
        <v>26083</v>
      </c>
      <c r="S199" s="3">
        <v>7</v>
      </c>
      <c r="T199" s="3">
        <v>1</v>
      </c>
      <c r="U199" s="3">
        <v>200</v>
      </c>
      <c r="V199" s="3">
        <v>2004</v>
      </c>
      <c r="W199" t="s">
        <v>25</v>
      </c>
    </row>
    <row r="200" spans="1:23" x14ac:dyDescent="0.3">
      <c r="A200" s="3">
        <v>13</v>
      </c>
      <c r="B200" t="s">
        <v>26153</v>
      </c>
      <c r="C200" s="3">
        <v>13503</v>
      </c>
      <c r="D200" t="s">
        <v>1956</v>
      </c>
      <c r="E200" s="3">
        <v>100104</v>
      </c>
      <c r="F200" t="s">
        <v>11362</v>
      </c>
      <c r="G200" s="3">
        <v>100104003</v>
      </c>
      <c r="H200" t="s">
        <v>16990</v>
      </c>
      <c r="I200" s="3">
        <v>2</v>
      </c>
      <c r="J200" t="s">
        <v>12848</v>
      </c>
      <c r="K200" s="3">
        <v>3</v>
      </c>
      <c r="L200" t="s">
        <v>26112</v>
      </c>
      <c r="M200" s="3">
        <v>3</v>
      </c>
      <c r="N200" t="s">
        <v>16841</v>
      </c>
      <c r="O200" s="3">
        <v>2</v>
      </c>
      <c r="P200" t="s">
        <v>28067</v>
      </c>
      <c r="Q200" s="3">
        <v>1</v>
      </c>
      <c r="R200" t="s">
        <v>26083</v>
      </c>
      <c r="S200" s="3">
        <v>7</v>
      </c>
      <c r="T200" s="3">
        <v>1</v>
      </c>
      <c r="U200" s="3">
        <v>300</v>
      </c>
      <c r="V200" s="3">
        <v>2004</v>
      </c>
      <c r="W200" t="s">
        <v>25</v>
      </c>
    </row>
    <row r="201" spans="1:23" x14ac:dyDescent="0.3">
      <c r="A201" s="3">
        <v>13</v>
      </c>
      <c r="B201" t="s">
        <v>26153</v>
      </c>
      <c r="C201" s="3">
        <v>13503</v>
      </c>
      <c r="D201" t="s">
        <v>1956</v>
      </c>
      <c r="E201" s="3">
        <v>100104</v>
      </c>
      <c r="F201" t="s">
        <v>11362</v>
      </c>
      <c r="G201" s="3">
        <v>1001040050</v>
      </c>
      <c r="H201" t="s">
        <v>26131</v>
      </c>
      <c r="I201" s="3">
        <v>2</v>
      </c>
      <c r="J201" t="s">
        <v>12848</v>
      </c>
      <c r="K201" s="3">
        <v>3</v>
      </c>
      <c r="L201" t="s">
        <v>26112</v>
      </c>
      <c r="M201" s="3">
        <v>3</v>
      </c>
      <c r="N201" t="s">
        <v>16841</v>
      </c>
      <c r="O201" s="3">
        <v>2</v>
      </c>
      <c r="P201" t="s">
        <v>28067</v>
      </c>
      <c r="Q201" s="3">
        <v>1</v>
      </c>
      <c r="R201" t="s">
        <v>26083</v>
      </c>
      <c r="S201" s="3">
        <v>7</v>
      </c>
      <c r="T201" s="3">
        <v>1</v>
      </c>
      <c r="U201" s="3">
        <v>100</v>
      </c>
      <c r="V201" s="3">
        <v>2004</v>
      </c>
      <c r="W201" t="s">
        <v>25</v>
      </c>
    </row>
    <row r="202" spans="1:23" x14ac:dyDescent="0.3">
      <c r="A202" s="3">
        <v>13</v>
      </c>
      <c r="B202" t="s">
        <v>26153</v>
      </c>
      <c r="C202" s="3">
        <v>13603</v>
      </c>
      <c r="D202" t="s">
        <v>1971</v>
      </c>
      <c r="E202" s="3">
        <v>100103</v>
      </c>
      <c r="F202" t="s">
        <v>11337</v>
      </c>
      <c r="G202" s="3">
        <v>100103003</v>
      </c>
      <c r="H202" t="s">
        <v>16985</v>
      </c>
      <c r="I202" s="3">
        <v>1</v>
      </c>
      <c r="J202" t="s">
        <v>26080</v>
      </c>
      <c r="K202" s="3">
        <v>3</v>
      </c>
      <c r="L202" t="s">
        <v>26112</v>
      </c>
      <c r="M202" s="3">
        <v>3</v>
      </c>
      <c r="N202" t="s">
        <v>16841</v>
      </c>
      <c r="O202" s="3">
        <v>3</v>
      </c>
      <c r="P202" t="s">
        <v>26085</v>
      </c>
      <c r="Q202" s="3">
        <v>1</v>
      </c>
      <c r="R202" t="s">
        <v>26083</v>
      </c>
      <c r="S202" s="3">
        <v>6</v>
      </c>
      <c r="T202" s="3">
        <v>1</v>
      </c>
      <c r="U202" s="3">
        <v>140</v>
      </c>
      <c r="V202" s="3">
        <v>2004</v>
      </c>
      <c r="W202" t="s">
        <v>25</v>
      </c>
    </row>
    <row r="203" spans="1:23" x14ac:dyDescent="0.3">
      <c r="A203" s="3">
        <v>13</v>
      </c>
      <c r="B203" t="s">
        <v>26153</v>
      </c>
      <c r="C203" s="3">
        <v>13603</v>
      </c>
      <c r="D203" t="s">
        <v>1971</v>
      </c>
      <c r="E203" s="3">
        <v>100103</v>
      </c>
      <c r="F203" t="s">
        <v>11337</v>
      </c>
      <c r="G203" s="3">
        <v>1001030040</v>
      </c>
      <c r="H203" t="s">
        <v>26115</v>
      </c>
      <c r="I203" s="3">
        <v>1</v>
      </c>
      <c r="J203" t="s">
        <v>26080</v>
      </c>
      <c r="K203" s="3">
        <v>3</v>
      </c>
      <c r="L203" t="s">
        <v>26112</v>
      </c>
      <c r="M203" s="3">
        <v>3</v>
      </c>
      <c r="N203" t="s">
        <v>16841</v>
      </c>
      <c r="O203" s="3">
        <v>3</v>
      </c>
      <c r="P203" t="s">
        <v>26085</v>
      </c>
      <c r="Q203" s="3">
        <v>1</v>
      </c>
      <c r="R203" t="s">
        <v>26083</v>
      </c>
      <c r="S203" s="3">
        <v>6</v>
      </c>
      <c r="T203" s="3">
        <v>1</v>
      </c>
      <c r="U203" s="3">
        <v>2200</v>
      </c>
      <c r="V203" s="3">
        <v>2004</v>
      </c>
      <c r="W203" t="s">
        <v>25</v>
      </c>
    </row>
    <row r="204" spans="1:23" x14ac:dyDescent="0.3">
      <c r="A204" s="3">
        <v>13</v>
      </c>
      <c r="B204" t="s">
        <v>26153</v>
      </c>
      <c r="C204" s="3">
        <v>13604</v>
      </c>
      <c r="D204" t="s">
        <v>1974</v>
      </c>
      <c r="E204" s="3">
        <v>100103</v>
      </c>
      <c r="F204" t="s">
        <v>11337</v>
      </c>
      <c r="G204" s="3">
        <v>100103001</v>
      </c>
      <c r="H204" t="s">
        <v>26123</v>
      </c>
      <c r="I204" s="3">
        <v>2</v>
      </c>
      <c r="J204" t="s">
        <v>12848</v>
      </c>
      <c r="K204" s="3">
        <v>3</v>
      </c>
      <c r="L204" t="s">
        <v>26112</v>
      </c>
      <c r="M204" s="3">
        <v>3</v>
      </c>
      <c r="N204" t="s">
        <v>16841</v>
      </c>
      <c r="O204" s="3">
        <v>3</v>
      </c>
      <c r="P204" t="s">
        <v>26085</v>
      </c>
      <c r="Q204" s="3">
        <v>1</v>
      </c>
      <c r="R204" t="s">
        <v>26083</v>
      </c>
      <c r="S204" s="3">
        <v>16</v>
      </c>
      <c r="T204" s="3">
        <v>1</v>
      </c>
      <c r="U204" s="3">
        <v>28000</v>
      </c>
      <c r="V204" s="3">
        <v>2004</v>
      </c>
      <c r="W204" t="s">
        <v>25</v>
      </c>
    </row>
    <row r="205" spans="1:23" x14ac:dyDescent="0.3">
      <c r="A205" s="3">
        <v>13</v>
      </c>
      <c r="B205" t="s">
        <v>26153</v>
      </c>
      <c r="C205" s="3">
        <v>13125</v>
      </c>
      <c r="D205" t="s">
        <v>1897</v>
      </c>
      <c r="E205" s="3">
        <v>100103</v>
      </c>
      <c r="F205" t="s">
        <v>11337</v>
      </c>
      <c r="G205" s="3">
        <v>100103001</v>
      </c>
      <c r="H205" t="s">
        <v>26123</v>
      </c>
      <c r="I205" s="3">
        <v>2</v>
      </c>
      <c r="J205" t="s">
        <v>12848</v>
      </c>
      <c r="K205" s="3">
        <v>3</v>
      </c>
      <c r="L205" t="s">
        <v>26112</v>
      </c>
      <c r="M205" s="3">
        <v>1</v>
      </c>
      <c r="N205" t="s">
        <v>26082</v>
      </c>
      <c r="O205" s="3">
        <v>3</v>
      </c>
      <c r="P205" t="s">
        <v>26085</v>
      </c>
      <c r="Q205" s="3">
        <v>4</v>
      </c>
      <c r="R205" t="s">
        <v>26113</v>
      </c>
      <c r="S205" s="3">
        <v>550</v>
      </c>
      <c r="T205" s="3">
        <v>1</v>
      </c>
      <c r="U205" s="3">
        <v>100000</v>
      </c>
      <c r="V205" s="3">
        <v>2004</v>
      </c>
      <c r="W205" t="s">
        <v>25</v>
      </c>
    </row>
    <row r="206" spans="1:23" x14ac:dyDescent="0.3">
      <c r="A206" s="3">
        <v>13</v>
      </c>
      <c r="B206" t="s">
        <v>26153</v>
      </c>
      <c r="C206" s="3">
        <v>13125</v>
      </c>
      <c r="D206" t="s">
        <v>1897</v>
      </c>
      <c r="E206" s="3">
        <v>100103</v>
      </c>
      <c r="F206" t="s">
        <v>11337</v>
      </c>
      <c r="G206" s="3">
        <v>100103003</v>
      </c>
      <c r="H206" t="s">
        <v>16985</v>
      </c>
      <c r="I206" s="3">
        <v>2</v>
      </c>
      <c r="J206" t="s">
        <v>12848</v>
      </c>
      <c r="K206" s="3">
        <v>3</v>
      </c>
      <c r="L206" t="s">
        <v>26112</v>
      </c>
      <c r="M206" s="3">
        <v>1</v>
      </c>
      <c r="N206" t="s">
        <v>26082</v>
      </c>
      <c r="O206" s="3">
        <v>3</v>
      </c>
      <c r="P206" t="s">
        <v>26085</v>
      </c>
      <c r="Q206" s="3">
        <v>5</v>
      </c>
      <c r="R206" t="s">
        <v>8203</v>
      </c>
      <c r="S206" s="3">
        <v>550</v>
      </c>
      <c r="T206" s="3">
        <v>1</v>
      </c>
      <c r="U206" s="3">
        <v>250000</v>
      </c>
      <c r="V206" s="3">
        <v>2004</v>
      </c>
      <c r="W206" t="s">
        <v>25</v>
      </c>
    </row>
    <row r="207" spans="1:23" x14ac:dyDescent="0.3">
      <c r="A207" s="3">
        <v>13</v>
      </c>
      <c r="B207" t="s">
        <v>26153</v>
      </c>
      <c r="C207" s="3">
        <v>13125</v>
      </c>
      <c r="D207" t="s">
        <v>1897</v>
      </c>
      <c r="E207" s="3">
        <v>100103</v>
      </c>
      <c r="F207" t="s">
        <v>11337</v>
      </c>
      <c r="G207" s="3">
        <v>1001030040</v>
      </c>
      <c r="H207" t="s">
        <v>26115</v>
      </c>
      <c r="I207" s="3">
        <v>2</v>
      </c>
      <c r="J207" t="s">
        <v>12848</v>
      </c>
      <c r="K207" s="3">
        <v>3</v>
      </c>
      <c r="L207" t="s">
        <v>26112</v>
      </c>
      <c r="M207" s="3">
        <v>1</v>
      </c>
      <c r="N207" t="s">
        <v>26082</v>
      </c>
      <c r="O207" s="3">
        <v>3</v>
      </c>
      <c r="P207" t="s">
        <v>26085</v>
      </c>
      <c r="Q207" s="3">
        <v>4</v>
      </c>
      <c r="R207" t="s">
        <v>26113</v>
      </c>
      <c r="S207" s="3">
        <v>550</v>
      </c>
      <c r="T207" s="3">
        <v>1</v>
      </c>
      <c r="U207" s="3">
        <v>6000000</v>
      </c>
      <c r="V207" s="3">
        <v>2004</v>
      </c>
      <c r="W207" t="s">
        <v>25</v>
      </c>
    </row>
    <row r="208" spans="1:23" x14ac:dyDescent="0.3">
      <c r="A208" s="3">
        <v>13</v>
      </c>
      <c r="B208" t="s">
        <v>26153</v>
      </c>
      <c r="C208" s="3">
        <v>13125</v>
      </c>
      <c r="D208" t="s">
        <v>1897</v>
      </c>
      <c r="E208" s="3">
        <v>100101</v>
      </c>
      <c r="F208" t="s">
        <v>11256</v>
      </c>
      <c r="G208" s="3">
        <v>100101004</v>
      </c>
      <c r="H208" t="s">
        <v>16281</v>
      </c>
      <c r="I208" s="3">
        <v>2</v>
      </c>
      <c r="J208" t="s">
        <v>12848</v>
      </c>
      <c r="K208" s="3">
        <v>3</v>
      </c>
      <c r="L208" t="s">
        <v>26112</v>
      </c>
      <c r="M208" s="3">
        <v>1</v>
      </c>
      <c r="N208" t="s">
        <v>26082</v>
      </c>
      <c r="O208" s="3">
        <v>3</v>
      </c>
      <c r="P208" t="s">
        <v>26085</v>
      </c>
      <c r="Q208" s="3">
        <v>2</v>
      </c>
      <c r="R208" t="s">
        <v>8209</v>
      </c>
      <c r="S208" s="3">
        <v>550</v>
      </c>
      <c r="T208" s="3">
        <v>1</v>
      </c>
      <c r="U208" s="3">
        <v>30000</v>
      </c>
      <c r="V208" s="3">
        <v>2004</v>
      </c>
      <c r="W208" t="s">
        <v>25</v>
      </c>
    </row>
    <row r="209" spans="1:23" x14ac:dyDescent="0.3">
      <c r="A209" s="3">
        <v>13</v>
      </c>
      <c r="B209" t="s">
        <v>26153</v>
      </c>
      <c r="C209" s="3">
        <v>13125</v>
      </c>
      <c r="D209" t="s">
        <v>1897</v>
      </c>
      <c r="E209" s="3">
        <v>100104</v>
      </c>
      <c r="F209" t="s">
        <v>11362</v>
      </c>
      <c r="G209" s="3">
        <v>1001040050</v>
      </c>
      <c r="H209" t="s">
        <v>26131</v>
      </c>
      <c r="I209" s="3">
        <v>2</v>
      </c>
      <c r="J209" t="s">
        <v>12848</v>
      </c>
      <c r="K209" s="3">
        <v>3</v>
      </c>
      <c r="L209" t="s">
        <v>26112</v>
      </c>
      <c r="M209" s="3">
        <v>1</v>
      </c>
      <c r="N209" t="s">
        <v>26082</v>
      </c>
      <c r="O209" s="3">
        <v>3</v>
      </c>
      <c r="P209" t="s">
        <v>26085</v>
      </c>
      <c r="Q209" s="3">
        <v>3</v>
      </c>
      <c r="R209" t="s">
        <v>26107</v>
      </c>
      <c r="S209" s="3">
        <v>550</v>
      </c>
      <c r="T209" s="3">
        <v>1</v>
      </c>
      <c r="U209" s="3">
        <v>650000</v>
      </c>
      <c r="V209" s="3">
        <v>2004</v>
      </c>
      <c r="W209" t="s">
        <v>25</v>
      </c>
    </row>
    <row r="210" spans="1:23" x14ac:dyDescent="0.3">
      <c r="A210" s="3">
        <v>13</v>
      </c>
      <c r="B210" t="s">
        <v>26153</v>
      </c>
      <c r="C210" s="3">
        <v>13125</v>
      </c>
      <c r="D210" t="s">
        <v>1897</v>
      </c>
      <c r="E210" s="3">
        <v>100109</v>
      </c>
      <c r="F210" t="s">
        <v>18431</v>
      </c>
      <c r="G210" s="3">
        <v>100109001</v>
      </c>
      <c r="H210" t="s">
        <v>26106</v>
      </c>
      <c r="I210" s="3">
        <v>2</v>
      </c>
      <c r="J210" t="s">
        <v>12848</v>
      </c>
      <c r="K210" s="3">
        <v>3</v>
      </c>
      <c r="L210" t="s">
        <v>26112</v>
      </c>
      <c r="M210" s="3">
        <v>1</v>
      </c>
      <c r="N210" t="s">
        <v>26082</v>
      </c>
      <c r="O210" s="3">
        <v>3</v>
      </c>
      <c r="P210" t="s">
        <v>26085</v>
      </c>
      <c r="Q210" s="3">
        <v>4</v>
      </c>
      <c r="R210" t="s">
        <v>26113</v>
      </c>
      <c r="S210" s="3">
        <v>550</v>
      </c>
      <c r="T210" s="3">
        <v>1</v>
      </c>
      <c r="U210" s="3">
        <v>250000</v>
      </c>
      <c r="V210" s="3">
        <v>2004</v>
      </c>
      <c r="W210" t="s">
        <v>25</v>
      </c>
    </row>
    <row r="211" spans="1:23" x14ac:dyDescent="0.3">
      <c r="A211" s="3">
        <v>13</v>
      </c>
      <c r="B211" t="s">
        <v>26153</v>
      </c>
      <c r="C211" s="3">
        <v>13402</v>
      </c>
      <c r="D211" t="s">
        <v>1941</v>
      </c>
      <c r="E211" s="3">
        <v>100107</v>
      </c>
      <c r="F211" t="s">
        <v>9429</v>
      </c>
      <c r="G211" s="3">
        <v>100107012</v>
      </c>
      <c r="H211" t="s">
        <v>26155</v>
      </c>
      <c r="I211" s="3">
        <v>2</v>
      </c>
      <c r="J211" t="s">
        <v>12848</v>
      </c>
      <c r="K211" s="3">
        <v>3</v>
      </c>
      <c r="L211" t="s">
        <v>26112</v>
      </c>
      <c r="M211" s="3">
        <v>1</v>
      </c>
      <c r="N211" t="s">
        <v>26082</v>
      </c>
      <c r="O211" s="3">
        <v>3</v>
      </c>
      <c r="P211" t="s">
        <v>26085</v>
      </c>
      <c r="Q211" s="3">
        <v>3</v>
      </c>
      <c r="R211" t="s">
        <v>26107</v>
      </c>
      <c r="S211" s="3">
        <v>97</v>
      </c>
      <c r="T211" s="3">
        <v>1</v>
      </c>
      <c r="U211" s="3">
        <v>39470000</v>
      </c>
      <c r="V211" s="3">
        <v>2010</v>
      </c>
      <c r="W211" t="s">
        <v>25</v>
      </c>
    </row>
    <row r="212" spans="1:23" x14ac:dyDescent="0.3">
      <c r="A212" s="3">
        <v>13</v>
      </c>
      <c r="B212" t="s">
        <v>26153</v>
      </c>
      <c r="C212" s="3">
        <v>13402</v>
      </c>
      <c r="D212" t="s">
        <v>1941</v>
      </c>
      <c r="E212" s="3">
        <v>100107</v>
      </c>
      <c r="F212" t="s">
        <v>9429</v>
      </c>
      <c r="G212" s="3">
        <v>100107012</v>
      </c>
      <c r="H212" t="s">
        <v>26155</v>
      </c>
      <c r="I212" s="3">
        <v>2</v>
      </c>
      <c r="J212" t="s">
        <v>12848</v>
      </c>
      <c r="K212" s="3">
        <v>3</v>
      </c>
      <c r="L212" t="s">
        <v>26112</v>
      </c>
      <c r="M212" s="3">
        <v>2</v>
      </c>
      <c r="N212" t="s">
        <v>26084</v>
      </c>
      <c r="O212" s="3">
        <v>3</v>
      </c>
      <c r="P212" t="s">
        <v>26085</v>
      </c>
      <c r="Q212" s="3">
        <v>2</v>
      </c>
      <c r="R212" t="s">
        <v>8209</v>
      </c>
      <c r="S212" s="3">
        <v>97</v>
      </c>
      <c r="T212" s="3">
        <v>1</v>
      </c>
      <c r="U212" s="3">
        <v>2000000</v>
      </c>
      <c r="V212" s="3">
        <v>2010</v>
      </c>
      <c r="W212" t="s">
        <v>25</v>
      </c>
    </row>
    <row r="213" spans="1:23" x14ac:dyDescent="0.3">
      <c r="A213" s="3">
        <v>13</v>
      </c>
      <c r="B213" t="s">
        <v>26153</v>
      </c>
      <c r="C213" s="3">
        <v>13402</v>
      </c>
      <c r="D213" t="s">
        <v>1941</v>
      </c>
      <c r="E213" s="3">
        <v>100107</v>
      </c>
      <c r="F213" t="s">
        <v>9429</v>
      </c>
      <c r="G213" s="3">
        <v>100107012</v>
      </c>
      <c r="H213" t="s">
        <v>26155</v>
      </c>
      <c r="I213" s="3">
        <v>2</v>
      </c>
      <c r="J213" t="s">
        <v>12848</v>
      </c>
      <c r="K213" s="3">
        <v>3</v>
      </c>
      <c r="L213" t="s">
        <v>26112</v>
      </c>
      <c r="M213" s="3">
        <v>3</v>
      </c>
      <c r="N213" t="s">
        <v>16841</v>
      </c>
      <c r="O213" s="3">
        <v>2</v>
      </c>
      <c r="P213" t="s">
        <v>28067</v>
      </c>
      <c r="Q213" s="3">
        <v>4</v>
      </c>
      <c r="R213" t="s">
        <v>26113</v>
      </c>
      <c r="S213" s="3">
        <v>15</v>
      </c>
      <c r="T213" s="3">
        <v>1</v>
      </c>
      <c r="U213" s="3">
        <v>2850</v>
      </c>
      <c r="V213" s="3">
        <v>2010</v>
      </c>
      <c r="W213" t="s">
        <v>25</v>
      </c>
    </row>
    <row r="214" spans="1:23" x14ac:dyDescent="0.3">
      <c r="A214" s="3">
        <v>13</v>
      </c>
      <c r="B214" t="s">
        <v>26153</v>
      </c>
      <c r="C214" s="3">
        <v>13604</v>
      </c>
      <c r="D214" t="s">
        <v>1974</v>
      </c>
      <c r="E214" s="3">
        <v>100107</v>
      </c>
      <c r="F214" t="s">
        <v>9429</v>
      </c>
      <c r="G214" s="3">
        <v>100107012</v>
      </c>
      <c r="H214" t="s">
        <v>26155</v>
      </c>
      <c r="I214" s="3">
        <v>2</v>
      </c>
      <c r="J214" t="s">
        <v>12848</v>
      </c>
      <c r="K214" s="3">
        <v>3</v>
      </c>
      <c r="L214" t="s">
        <v>26112</v>
      </c>
      <c r="M214" s="3">
        <v>1</v>
      </c>
      <c r="N214" t="s">
        <v>26082</v>
      </c>
      <c r="O214" s="3">
        <v>3</v>
      </c>
      <c r="P214" t="s">
        <v>26085</v>
      </c>
      <c r="Q214" s="3">
        <v>3</v>
      </c>
      <c r="R214" t="s">
        <v>26107</v>
      </c>
      <c r="S214" s="3">
        <v>50</v>
      </c>
      <c r="T214" s="3">
        <v>1</v>
      </c>
      <c r="U214" s="3">
        <v>10000</v>
      </c>
      <c r="V214" s="3">
        <v>2010</v>
      </c>
      <c r="W214" t="s">
        <v>25</v>
      </c>
    </row>
    <row r="215" spans="1:23" x14ac:dyDescent="0.3">
      <c r="A215" s="3">
        <v>13</v>
      </c>
      <c r="B215" t="s">
        <v>26153</v>
      </c>
      <c r="C215" s="3">
        <v>13125</v>
      </c>
      <c r="D215" t="s">
        <v>1897</v>
      </c>
      <c r="E215" s="3">
        <v>100107</v>
      </c>
      <c r="F215" t="s">
        <v>9429</v>
      </c>
      <c r="G215" s="3">
        <v>100107012</v>
      </c>
      <c r="H215" t="s">
        <v>26155</v>
      </c>
      <c r="I215" s="3">
        <v>2</v>
      </c>
      <c r="J215" t="s">
        <v>12848</v>
      </c>
      <c r="K215" s="3">
        <v>3</v>
      </c>
      <c r="L215" t="s">
        <v>26112</v>
      </c>
      <c r="M215" s="3">
        <v>1</v>
      </c>
      <c r="N215" t="s">
        <v>26082</v>
      </c>
      <c r="O215" s="3">
        <v>3</v>
      </c>
      <c r="P215" t="s">
        <v>26085</v>
      </c>
      <c r="Q215" s="3">
        <v>3</v>
      </c>
      <c r="R215" t="s">
        <v>26107</v>
      </c>
      <c r="S215" s="3">
        <v>38</v>
      </c>
      <c r="T215" s="3">
        <v>1</v>
      </c>
      <c r="U215" s="3">
        <v>160406</v>
      </c>
      <c r="V215" s="3">
        <v>2010</v>
      </c>
      <c r="W215" t="s">
        <v>25</v>
      </c>
    </row>
    <row r="216" spans="1:23" x14ac:dyDescent="0.3">
      <c r="A216" s="3">
        <v>13</v>
      </c>
      <c r="B216" t="s">
        <v>26153</v>
      </c>
      <c r="C216" s="3">
        <v>13125</v>
      </c>
      <c r="D216" t="s">
        <v>1897</v>
      </c>
      <c r="E216" s="3">
        <v>100107</v>
      </c>
      <c r="F216" t="s">
        <v>9429</v>
      </c>
      <c r="G216" s="3">
        <v>100107012</v>
      </c>
      <c r="H216" t="s">
        <v>26155</v>
      </c>
      <c r="I216" s="3">
        <v>2</v>
      </c>
      <c r="J216" t="s">
        <v>12848</v>
      </c>
      <c r="K216" s="3">
        <v>3</v>
      </c>
      <c r="L216" t="s">
        <v>26112</v>
      </c>
      <c r="M216" s="3">
        <v>2</v>
      </c>
      <c r="N216" t="s">
        <v>26084</v>
      </c>
      <c r="O216" s="3">
        <v>3</v>
      </c>
      <c r="P216" t="s">
        <v>26085</v>
      </c>
      <c r="Q216" s="3">
        <v>3</v>
      </c>
      <c r="R216" t="s">
        <v>26107</v>
      </c>
      <c r="S216" s="3">
        <v>38</v>
      </c>
      <c r="T216" s="3">
        <v>1</v>
      </c>
      <c r="U216" s="3">
        <v>4854946</v>
      </c>
      <c r="V216" s="3">
        <v>2010</v>
      </c>
      <c r="W216" t="s">
        <v>25</v>
      </c>
    </row>
    <row r="217" spans="1:23" x14ac:dyDescent="0.3">
      <c r="A217" s="3">
        <v>13</v>
      </c>
      <c r="B217" t="s">
        <v>26153</v>
      </c>
      <c r="C217" s="3">
        <v>13402</v>
      </c>
      <c r="D217" t="s">
        <v>1941</v>
      </c>
      <c r="E217" s="3">
        <v>100107</v>
      </c>
      <c r="F217" t="s">
        <v>9429</v>
      </c>
      <c r="G217" s="3">
        <v>100107012</v>
      </c>
      <c r="H217" t="s">
        <v>26155</v>
      </c>
      <c r="I217" s="3">
        <v>1</v>
      </c>
      <c r="J217" t="s">
        <v>26080</v>
      </c>
      <c r="K217" s="3">
        <v>3</v>
      </c>
      <c r="L217" t="s">
        <v>26112</v>
      </c>
      <c r="M217" s="3">
        <v>3</v>
      </c>
      <c r="N217" t="s">
        <v>16841</v>
      </c>
      <c r="O217" s="3">
        <v>4</v>
      </c>
      <c r="P217" t="s">
        <v>26156</v>
      </c>
      <c r="Q217" s="3">
        <v>1</v>
      </c>
      <c r="R217" t="s">
        <v>26083</v>
      </c>
      <c r="S217" s="3">
        <v>3</v>
      </c>
      <c r="T217" s="3">
        <v>1</v>
      </c>
      <c r="U217" s="3">
        <v>7000</v>
      </c>
      <c r="V217" s="3">
        <v>2014</v>
      </c>
      <c r="W217" t="s">
        <v>25</v>
      </c>
    </row>
    <row r="218" spans="1:23" x14ac:dyDescent="0.3">
      <c r="A218" s="3">
        <v>13</v>
      </c>
      <c r="B218" t="s">
        <v>26153</v>
      </c>
      <c r="C218" s="3">
        <v>13402</v>
      </c>
      <c r="D218" t="s">
        <v>1941</v>
      </c>
      <c r="E218" s="3">
        <v>100107</v>
      </c>
      <c r="F218" t="s">
        <v>9429</v>
      </c>
      <c r="G218" s="3">
        <v>100107012</v>
      </c>
      <c r="H218" t="s">
        <v>26155</v>
      </c>
      <c r="I218" s="3">
        <v>2</v>
      </c>
      <c r="J218" t="s">
        <v>12848</v>
      </c>
      <c r="K218" s="3">
        <v>3</v>
      </c>
      <c r="L218" t="s">
        <v>26112</v>
      </c>
      <c r="M218" s="3">
        <v>1</v>
      </c>
      <c r="N218" t="s">
        <v>26082</v>
      </c>
      <c r="O218" s="3">
        <v>4</v>
      </c>
      <c r="P218" t="s">
        <v>26156</v>
      </c>
      <c r="Q218" s="3">
        <v>5</v>
      </c>
      <c r="R218" t="s">
        <v>8203</v>
      </c>
      <c r="S218" s="3">
        <v>300</v>
      </c>
      <c r="T218" s="3">
        <v>1</v>
      </c>
      <c r="U218" s="3">
        <v>200000</v>
      </c>
      <c r="V218" s="3">
        <v>2014</v>
      </c>
      <c r="W218" t="s">
        <v>25</v>
      </c>
    </row>
    <row r="219" spans="1:23" x14ac:dyDescent="0.3">
      <c r="A219" s="3">
        <v>13</v>
      </c>
      <c r="B219" t="s">
        <v>26153</v>
      </c>
      <c r="C219" s="3">
        <v>13402</v>
      </c>
      <c r="D219" t="s">
        <v>1941</v>
      </c>
      <c r="E219" s="3">
        <v>100107</v>
      </c>
      <c r="F219" t="s">
        <v>9429</v>
      </c>
      <c r="G219" s="3">
        <v>100107012</v>
      </c>
      <c r="H219" t="s">
        <v>26155</v>
      </c>
      <c r="I219" s="3">
        <v>2</v>
      </c>
      <c r="J219" t="s">
        <v>12848</v>
      </c>
      <c r="K219" s="3">
        <v>3</v>
      </c>
      <c r="L219" t="s">
        <v>26112</v>
      </c>
      <c r="M219" s="3">
        <v>1</v>
      </c>
      <c r="N219" t="s">
        <v>26082</v>
      </c>
      <c r="O219" s="3">
        <v>4</v>
      </c>
      <c r="P219" t="s">
        <v>26156</v>
      </c>
      <c r="Q219" s="3">
        <v>4</v>
      </c>
      <c r="R219" t="s">
        <v>26113</v>
      </c>
      <c r="S219" s="3">
        <v>300</v>
      </c>
      <c r="T219" s="3">
        <v>1</v>
      </c>
      <c r="U219" s="3">
        <v>49160000</v>
      </c>
      <c r="V219" s="3">
        <v>2014</v>
      </c>
      <c r="W219" t="s">
        <v>25</v>
      </c>
    </row>
    <row r="220" spans="1:23" x14ac:dyDescent="0.3">
      <c r="A220" s="3">
        <v>13</v>
      </c>
      <c r="B220" t="s">
        <v>26153</v>
      </c>
      <c r="C220" s="3">
        <v>13604</v>
      </c>
      <c r="D220" t="s">
        <v>1974</v>
      </c>
      <c r="E220" s="3">
        <v>100107</v>
      </c>
      <c r="F220" t="s">
        <v>9429</v>
      </c>
      <c r="G220" s="3">
        <v>100107012</v>
      </c>
      <c r="H220" t="s">
        <v>26155</v>
      </c>
      <c r="I220" s="3">
        <v>2</v>
      </c>
      <c r="J220" t="s">
        <v>12848</v>
      </c>
      <c r="K220" s="3">
        <v>3</v>
      </c>
      <c r="L220" t="s">
        <v>26112</v>
      </c>
      <c r="M220" s="3">
        <v>1</v>
      </c>
      <c r="N220" t="s">
        <v>26082</v>
      </c>
      <c r="O220" s="3">
        <v>4</v>
      </c>
      <c r="P220" t="s">
        <v>26156</v>
      </c>
      <c r="Q220" s="3">
        <v>5</v>
      </c>
      <c r="R220" t="s">
        <v>8203</v>
      </c>
      <c r="S220" s="3">
        <v>30</v>
      </c>
      <c r="T220" s="3">
        <v>1</v>
      </c>
      <c r="U220" s="3">
        <v>912000</v>
      </c>
      <c r="V220" s="3">
        <v>2014</v>
      </c>
      <c r="W220" t="s">
        <v>25</v>
      </c>
    </row>
    <row r="221" spans="1:23" x14ac:dyDescent="0.3">
      <c r="A221" s="3">
        <v>13</v>
      </c>
      <c r="B221" t="s">
        <v>26153</v>
      </c>
      <c r="C221" s="3">
        <v>13604</v>
      </c>
      <c r="D221" t="s">
        <v>1974</v>
      </c>
      <c r="E221" s="3">
        <v>100107</v>
      </c>
      <c r="F221" t="s">
        <v>9429</v>
      </c>
      <c r="G221" s="3">
        <v>100107012</v>
      </c>
      <c r="H221" t="s">
        <v>26155</v>
      </c>
      <c r="I221" s="3">
        <v>2</v>
      </c>
      <c r="J221" t="s">
        <v>12848</v>
      </c>
      <c r="K221" s="3">
        <v>3</v>
      </c>
      <c r="L221" t="s">
        <v>26112</v>
      </c>
      <c r="M221" s="3">
        <v>1</v>
      </c>
      <c r="N221" t="s">
        <v>26082</v>
      </c>
      <c r="O221" s="3">
        <v>4</v>
      </c>
      <c r="P221" t="s">
        <v>26156</v>
      </c>
      <c r="Q221" s="3">
        <v>4</v>
      </c>
      <c r="R221" t="s">
        <v>26113</v>
      </c>
      <c r="S221" s="3">
        <v>30</v>
      </c>
      <c r="T221" s="3">
        <v>1</v>
      </c>
      <c r="U221" s="3">
        <v>544000</v>
      </c>
      <c r="V221" s="3">
        <v>2014</v>
      </c>
      <c r="W221" t="s">
        <v>25</v>
      </c>
    </row>
    <row r="222" spans="1:23" x14ac:dyDescent="0.3">
      <c r="A222" s="3">
        <v>13</v>
      </c>
      <c r="B222" t="s">
        <v>26153</v>
      </c>
      <c r="C222" s="3">
        <v>13402</v>
      </c>
      <c r="D222" t="s">
        <v>1941</v>
      </c>
      <c r="E222" s="3">
        <v>100103</v>
      </c>
      <c r="F222" t="s">
        <v>11337</v>
      </c>
      <c r="G222" s="3">
        <v>100103001</v>
      </c>
      <c r="H222" t="s">
        <v>26123</v>
      </c>
      <c r="I222" s="3">
        <v>2</v>
      </c>
      <c r="J222" t="s">
        <v>12848</v>
      </c>
      <c r="K222" s="3">
        <v>3</v>
      </c>
      <c r="L222" t="s">
        <v>26112</v>
      </c>
      <c r="M222" s="3">
        <v>1</v>
      </c>
      <c r="N222" t="s">
        <v>26082</v>
      </c>
      <c r="O222" s="3">
        <v>3</v>
      </c>
      <c r="P222" t="s">
        <v>26085</v>
      </c>
      <c r="Q222" s="3">
        <v>1</v>
      </c>
      <c r="R222" t="s">
        <v>26083</v>
      </c>
      <c r="S222" s="3">
        <v>220</v>
      </c>
      <c r="T222" s="3">
        <v>1</v>
      </c>
      <c r="U222" s="3">
        <v>500000</v>
      </c>
      <c r="V222" s="3">
        <v>2017</v>
      </c>
      <c r="W222" t="s">
        <v>25</v>
      </c>
    </row>
    <row r="223" spans="1:23" x14ac:dyDescent="0.3">
      <c r="A223" s="3">
        <v>13</v>
      </c>
      <c r="B223" t="s">
        <v>26153</v>
      </c>
      <c r="C223" s="3">
        <v>13402</v>
      </c>
      <c r="D223" t="s">
        <v>1941</v>
      </c>
      <c r="E223" s="3">
        <v>100109</v>
      </c>
      <c r="F223" t="s">
        <v>18431</v>
      </c>
      <c r="G223" s="3">
        <v>100109001</v>
      </c>
      <c r="H223" t="s">
        <v>26106</v>
      </c>
      <c r="I223" s="3">
        <v>2</v>
      </c>
      <c r="J223" t="s">
        <v>12848</v>
      </c>
      <c r="K223" s="3">
        <v>3</v>
      </c>
      <c r="L223" t="s">
        <v>26112</v>
      </c>
      <c r="M223" s="3">
        <v>1</v>
      </c>
      <c r="N223" t="s">
        <v>26082</v>
      </c>
      <c r="O223" s="3">
        <v>3</v>
      </c>
      <c r="P223" t="s">
        <v>26085</v>
      </c>
      <c r="Q223" s="3">
        <v>4</v>
      </c>
      <c r="R223" t="s">
        <v>26113</v>
      </c>
      <c r="S223" s="3">
        <v>220</v>
      </c>
      <c r="T223" s="3">
        <v>1</v>
      </c>
      <c r="U223" s="3">
        <v>2500000</v>
      </c>
      <c r="V223" s="3">
        <v>2017</v>
      </c>
      <c r="W223" t="s">
        <v>25</v>
      </c>
    </row>
    <row r="224" spans="1:23" x14ac:dyDescent="0.3">
      <c r="A224" s="3">
        <v>13</v>
      </c>
      <c r="B224" t="s">
        <v>26153</v>
      </c>
      <c r="C224" s="3">
        <v>13402</v>
      </c>
      <c r="D224" t="s">
        <v>1941</v>
      </c>
      <c r="E224" s="3">
        <v>100104</v>
      </c>
      <c r="F224" t="s">
        <v>11362</v>
      </c>
      <c r="G224" s="3">
        <v>1001040020</v>
      </c>
      <c r="H224" t="s">
        <v>26133</v>
      </c>
      <c r="I224" s="3">
        <v>2</v>
      </c>
      <c r="J224" t="s">
        <v>12848</v>
      </c>
      <c r="K224" s="3">
        <v>3</v>
      </c>
      <c r="L224" t="s">
        <v>26112</v>
      </c>
      <c r="M224" s="3">
        <v>1</v>
      </c>
      <c r="N224" t="s">
        <v>26082</v>
      </c>
      <c r="O224" s="3">
        <v>3</v>
      </c>
      <c r="P224" t="s">
        <v>26085</v>
      </c>
      <c r="Q224" s="3">
        <v>4</v>
      </c>
      <c r="R224" t="s">
        <v>26113</v>
      </c>
      <c r="S224" s="3">
        <v>220</v>
      </c>
      <c r="T224" s="3">
        <v>1</v>
      </c>
      <c r="U224" s="3">
        <v>28000000</v>
      </c>
      <c r="V224" s="3">
        <v>2017</v>
      </c>
      <c r="W224" t="s">
        <v>25</v>
      </c>
    </row>
    <row r="225" spans="1:23" x14ac:dyDescent="0.3">
      <c r="A225" s="3">
        <v>13</v>
      </c>
      <c r="B225" t="s">
        <v>26153</v>
      </c>
      <c r="C225" s="3">
        <v>13402</v>
      </c>
      <c r="D225" t="s">
        <v>1941</v>
      </c>
      <c r="E225" s="3">
        <v>100103</v>
      </c>
      <c r="F225" t="s">
        <v>11337</v>
      </c>
      <c r="G225" s="3">
        <v>1001030040</v>
      </c>
      <c r="H225" t="s">
        <v>26115</v>
      </c>
      <c r="I225" s="3">
        <v>2</v>
      </c>
      <c r="J225" t="s">
        <v>12848</v>
      </c>
      <c r="K225" s="3">
        <v>3</v>
      </c>
      <c r="L225" t="s">
        <v>26112</v>
      </c>
      <c r="M225" s="3">
        <v>1</v>
      </c>
      <c r="N225" t="s">
        <v>26082</v>
      </c>
      <c r="O225" s="3">
        <v>3</v>
      </c>
      <c r="P225" t="s">
        <v>26085</v>
      </c>
      <c r="Q225" s="3">
        <v>4</v>
      </c>
      <c r="R225" t="s">
        <v>26113</v>
      </c>
      <c r="S225" s="3">
        <v>220</v>
      </c>
      <c r="T225" s="3">
        <v>1</v>
      </c>
      <c r="U225" s="3">
        <v>63400000</v>
      </c>
      <c r="V225" s="3">
        <v>2017</v>
      </c>
      <c r="W225" t="s">
        <v>25</v>
      </c>
    </row>
    <row r="226" spans="1:23" x14ac:dyDescent="0.3">
      <c r="A226" s="3">
        <v>13</v>
      </c>
      <c r="B226" t="s">
        <v>26153</v>
      </c>
      <c r="C226" s="3">
        <v>13402</v>
      </c>
      <c r="D226" t="s">
        <v>1941</v>
      </c>
      <c r="E226" s="3">
        <v>100104</v>
      </c>
      <c r="F226" t="s">
        <v>11362</v>
      </c>
      <c r="G226" s="3">
        <v>1001040050</v>
      </c>
      <c r="H226" t="s">
        <v>26131</v>
      </c>
      <c r="I226" s="3">
        <v>2</v>
      </c>
      <c r="J226" t="s">
        <v>12848</v>
      </c>
      <c r="K226" s="3">
        <v>3</v>
      </c>
      <c r="L226" t="s">
        <v>26112</v>
      </c>
      <c r="M226" s="3">
        <v>1</v>
      </c>
      <c r="N226" t="s">
        <v>26082</v>
      </c>
      <c r="O226" s="3">
        <v>3</v>
      </c>
      <c r="P226" t="s">
        <v>26085</v>
      </c>
      <c r="Q226" s="3">
        <v>4</v>
      </c>
      <c r="R226" t="s">
        <v>26113</v>
      </c>
      <c r="S226" s="3">
        <v>220</v>
      </c>
      <c r="T226" s="3">
        <v>1</v>
      </c>
      <c r="U226" s="3">
        <v>6000000</v>
      </c>
      <c r="V226" s="3">
        <v>2017</v>
      </c>
      <c r="W226" t="s">
        <v>25</v>
      </c>
    </row>
    <row r="227" spans="1:23" x14ac:dyDescent="0.3">
      <c r="A227" s="3">
        <v>13</v>
      </c>
      <c r="B227" t="s">
        <v>26153</v>
      </c>
      <c r="C227" s="3">
        <v>13402</v>
      </c>
      <c r="D227" t="s">
        <v>1941</v>
      </c>
      <c r="E227" s="3">
        <v>100103</v>
      </c>
      <c r="F227" t="s">
        <v>11337</v>
      </c>
      <c r="G227" s="3">
        <v>100103003</v>
      </c>
      <c r="H227" t="s">
        <v>16985</v>
      </c>
      <c r="I227" s="3">
        <v>2</v>
      </c>
      <c r="J227" t="s">
        <v>12848</v>
      </c>
      <c r="K227" s="3">
        <v>3</v>
      </c>
      <c r="L227" t="s">
        <v>26112</v>
      </c>
      <c r="M227" s="3">
        <v>1</v>
      </c>
      <c r="N227" t="s">
        <v>26082</v>
      </c>
      <c r="O227" s="3">
        <v>3</v>
      </c>
      <c r="P227" t="s">
        <v>26085</v>
      </c>
      <c r="Q227" s="3">
        <v>4</v>
      </c>
      <c r="R227" t="s">
        <v>26113</v>
      </c>
      <c r="S227" s="3">
        <v>220</v>
      </c>
      <c r="T227" s="3">
        <v>1</v>
      </c>
      <c r="U227" s="3">
        <v>120000</v>
      </c>
      <c r="V227" s="3">
        <v>2017</v>
      </c>
      <c r="W227" t="s">
        <v>25</v>
      </c>
    </row>
    <row r="228" spans="1:23" x14ac:dyDescent="0.3">
      <c r="A228" s="3">
        <v>13</v>
      </c>
      <c r="B228" t="s">
        <v>26153</v>
      </c>
      <c r="C228" s="3">
        <v>13402</v>
      </c>
      <c r="D228" t="s">
        <v>1941</v>
      </c>
      <c r="E228" s="3">
        <v>100103</v>
      </c>
      <c r="F228" t="s">
        <v>11337</v>
      </c>
      <c r="G228" s="3">
        <v>1001030040</v>
      </c>
      <c r="H228" t="s">
        <v>26115</v>
      </c>
      <c r="I228" s="3">
        <v>2</v>
      </c>
      <c r="J228" t="s">
        <v>12848</v>
      </c>
      <c r="K228" s="3">
        <v>3</v>
      </c>
      <c r="L228" t="s">
        <v>26112</v>
      </c>
      <c r="M228" s="3">
        <v>3</v>
      </c>
      <c r="N228" t="s">
        <v>16841</v>
      </c>
      <c r="O228" s="3">
        <v>2</v>
      </c>
      <c r="P228" t="s">
        <v>28067</v>
      </c>
      <c r="Q228" s="3">
        <v>1</v>
      </c>
      <c r="R228" t="s">
        <v>26083</v>
      </c>
      <c r="S228" s="3">
        <v>8</v>
      </c>
      <c r="T228" s="3">
        <v>1</v>
      </c>
      <c r="U228" s="3">
        <v>3000</v>
      </c>
      <c r="V228" s="3">
        <v>2017</v>
      </c>
      <c r="W228" t="s">
        <v>25</v>
      </c>
    </row>
    <row r="229" spans="1:23" x14ac:dyDescent="0.3">
      <c r="A229" s="3">
        <v>13</v>
      </c>
      <c r="B229" t="s">
        <v>26153</v>
      </c>
      <c r="C229" s="3">
        <v>13402</v>
      </c>
      <c r="D229" t="s">
        <v>1941</v>
      </c>
      <c r="E229" s="3">
        <v>100103</v>
      </c>
      <c r="F229" t="s">
        <v>11337</v>
      </c>
      <c r="G229" s="3">
        <v>1001030020</v>
      </c>
      <c r="H229" t="s">
        <v>26128</v>
      </c>
      <c r="I229" s="3">
        <v>2</v>
      </c>
      <c r="J229" t="s">
        <v>12848</v>
      </c>
      <c r="K229" s="3">
        <v>3</v>
      </c>
      <c r="L229" t="s">
        <v>26112</v>
      </c>
      <c r="M229" s="3">
        <v>3</v>
      </c>
      <c r="N229" t="s">
        <v>16841</v>
      </c>
      <c r="O229" s="3">
        <v>2</v>
      </c>
      <c r="P229" t="s">
        <v>28067</v>
      </c>
      <c r="Q229" s="3">
        <v>1</v>
      </c>
      <c r="R229" t="s">
        <v>26083</v>
      </c>
      <c r="S229" s="3">
        <v>8</v>
      </c>
      <c r="T229" s="3">
        <v>1</v>
      </c>
      <c r="U229" s="3">
        <v>1500</v>
      </c>
      <c r="V229" s="3">
        <v>2017</v>
      </c>
      <c r="W229" t="s">
        <v>25</v>
      </c>
    </row>
    <row r="230" spans="1:23" x14ac:dyDescent="0.3">
      <c r="A230" s="3">
        <v>13</v>
      </c>
      <c r="B230" t="s">
        <v>26153</v>
      </c>
      <c r="C230" s="3">
        <v>13503</v>
      </c>
      <c r="D230" t="s">
        <v>1956</v>
      </c>
      <c r="E230" s="3">
        <v>100103</v>
      </c>
      <c r="F230" t="s">
        <v>11337</v>
      </c>
      <c r="G230" s="3">
        <v>1001030040</v>
      </c>
      <c r="H230" t="s">
        <v>26115</v>
      </c>
      <c r="I230" s="3">
        <v>2</v>
      </c>
      <c r="J230" t="s">
        <v>12848</v>
      </c>
      <c r="K230" s="3">
        <v>3</v>
      </c>
      <c r="L230" t="s">
        <v>26112</v>
      </c>
      <c r="M230" s="3">
        <v>3</v>
      </c>
      <c r="N230" t="s">
        <v>16841</v>
      </c>
      <c r="O230" s="3">
        <v>2</v>
      </c>
      <c r="P230" t="s">
        <v>28067</v>
      </c>
      <c r="Q230" s="3">
        <v>1</v>
      </c>
      <c r="R230" t="s">
        <v>26083</v>
      </c>
      <c r="S230" s="3">
        <v>3</v>
      </c>
      <c r="T230" s="3">
        <v>1</v>
      </c>
      <c r="U230" s="3">
        <v>1000</v>
      </c>
      <c r="V230" s="3">
        <v>2017</v>
      </c>
      <c r="W230" t="s">
        <v>25</v>
      </c>
    </row>
    <row r="231" spans="1:23" x14ac:dyDescent="0.3">
      <c r="A231" s="3">
        <v>13</v>
      </c>
      <c r="B231" t="s">
        <v>26153</v>
      </c>
      <c r="C231" s="3">
        <v>13604</v>
      </c>
      <c r="D231" t="s">
        <v>1974</v>
      </c>
      <c r="E231" s="3">
        <v>100103</v>
      </c>
      <c r="F231" t="s">
        <v>11337</v>
      </c>
      <c r="G231" s="3">
        <v>100103001</v>
      </c>
      <c r="H231" t="s">
        <v>26123</v>
      </c>
      <c r="I231" s="3">
        <v>2</v>
      </c>
      <c r="J231" t="s">
        <v>12848</v>
      </c>
      <c r="K231" s="3">
        <v>3</v>
      </c>
      <c r="L231" t="s">
        <v>26112</v>
      </c>
      <c r="M231" s="3">
        <v>3</v>
      </c>
      <c r="N231" t="s">
        <v>16841</v>
      </c>
      <c r="O231" s="3">
        <v>3</v>
      </c>
      <c r="P231" t="s">
        <v>26085</v>
      </c>
      <c r="Q231" s="3">
        <v>5</v>
      </c>
      <c r="R231" t="s">
        <v>8203</v>
      </c>
      <c r="S231" s="3">
        <v>22</v>
      </c>
      <c r="T231" s="3">
        <v>1</v>
      </c>
      <c r="U231" s="3">
        <v>147200</v>
      </c>
      <c r="V231" s="3">
        <v>2017</v>
      </c>
      <c r="W231" t="s">
        <v>25</v>
      </c>
    </row>
    <row r="232" spans="1:23" x14ac:dyDescent="0.3">
      <c r="A232" s="3">
        <v>16</v>
      </c>
      <c r="B232" t="s">
        <v>791</v>
      </c>
      <c r="C232" s="3">
        <v>16101</v>
      </c>
      <c r="D232" t="s">
        <v>2026</v>
      </c>
      <c r="E232" s="3">
        <v>100103</v>
      </c>
      <c r="F232" t="s">
        <v>11337</v>
      </c>
      <c r="G232" s="3">
        <v>100103001</v>
      </c>
      <c r="H232" t="s">
        <v>26123</v>
      </c>
      <c r="I232" s="3">
        <v>1</v>
      </c>
      <c r="J232" t="s">
        <v>26080</v>
      </c>
      <c r="K232" s="3">
        <v>3</v>
      </c>
      <c r="L232" t="s">
        <v>26112</v>
      </c>
      <c r="M232" s="3">
        <v>3</v>
      </c>
      <c r="N232" t="s">
        <v>16841</v>
      </c>
      <c r="O232" s="3">
        <v>2</v>
      </c>
      <c r="P232" t="s">
        <v>28067</v>
      </c>
      <c r="Q232" s="3">
        <v>1</v>
      </c>
      <c r="R232" t="s">
        <v>26083</v>
      </c>
      <c r="S232" s="3">
        <v>2</v>
      </c>
      <c r="T232" s="3">
        <v>1</v>
      </c>
      <c r="U232" s="3">
        <v>30</v>
      </c>
      <c r="V232" s="3">
        <v>2019</v>
      </c>
      <c r="W232" t="s">
        <v>26159</v>
      </c>
    </row>
    <row r="233" spans="1:23" x14ac:dyDescent="0.3">
      <c r="A233" s="3">
        <v>16</v>
      </c>
      <c r="B233" t="s">
        <v>791</v>
      </c>
      <c r="C233" s="3">
        <v>16101</v>
      </c>
      <c r="D233" t="s">
        <v>2026</v>
      </c>
      <c r="E233" s="3">
        <v>100104</v>
      </c>
      <c r="F233" t="s">
        <v>11362</v>
      </c>
      <c r="G233" s="3">
        <v>100104003</v>
      </c>
      <c r="H233" t="s">
        <v>16990</v>
      </c>
      <c r="I233" s="3">
        <v>2</v>
      </c>
      <c r="J233" t="s">
        <v>12848</v>
      </c>
      <c r="K233" s="3">
        <v>3</v>
      </c>
      <c r="L233" t="s">
        <v>26112</v>
      </c>
      <c r="M233" s="3">
        <v>3</v>
      </c>
      <c r="N233" t="s">
        <v>16841</v>
      </c>
      <c r="O233" s="3">
        <v>3</v>
      </c>
      <c r="P233" t="s">
        <v>26085</v>
      </c>
      <c r="Q233" s="3">
        <v>1</v>
      </c>
      <c r="R233" t="s">
        <v>26083</v>
      </c>
      <c r="S233" s="3">
        <v>3</v>
      </c>
      <c r="T233" s="3">
        <v>1</v>
      </c>
      <c r="U233" s="3">
        <v>200</v>
      </c>
      <c r="V233" s="3">
        <v>2019</v>
      </c>
      <c r="W233" t="s">
        <v>26159</v>
      </c>
    </row>
    <row r="234" spans="1:23" x14ac:dyDescent="0.3">
      <c r="A234" s="3">
        <v>16</v>
      </c>
      <c r="B234" t="s">
        <v>791</v>
      </c>
      <c r="C234" s="3">
        <v>16101</v>
      </c>
      <c r="D234" t="s">
        <v>2026</v>
      </c>
      <c r="E234" s="3">
        <v>100103</v>
      </c>
      <c r="F234" t="s">
        <v>11337</v>
      </c>
      <c r="G234" s="3">
        <v>1001030040</v>
      </c>
      <c r="H234" t="s">
        <v>26115</v>
      </c>
      <c r="I234" s="3">
        <v>2</v>
      </c>
      <c r="J234" t="s">
        <v>12848</v>
      </c>
      <c r="K234" s="3">
        <v>3</v>
      </c>
      <c r="L234" t="s">
        <v>26112</v>
      </c>
      <c r="M234" s="3">
        <v>3</v>
      </c>
      <c r="N234" t="s">
        <v>16841</v>
      </c>
      <c r="O234" s="3">
        <v>3</v>
      </c>
      <c r="P234" t="s">
        <v>26085</v>
      </c>
      <c r="Q234" s="3">
        <v>1</v>
      </c>
      <c r="R234" t="s">
        <v>26083</v>
      </c>
      <c r="S234" s="3">
        <v>3</v>
      </c>
      <c r="T234" s="3">
        <v>1</v>
      </c>
      <c r="U234" s="3">
        <v>200</v>
      </c>
      <c r="V234" s="3">
        <v>2019</v>
      </c>
      <c r="W234" t="s">
        <v>26159</v>
      </c>
    </row>
    <row r="235" spans="1:23" x14ac:dyDescent="0.3">
      <c r="A235" s="3">
        <v>16</v>
      </c>
      <c r="B235" t="s">
        <v>791</v>
      </c>
      <c r="C235" s="3">
        <v>16202</v>
      </c>
      <c r="D235" t="s">
        <v>2056</v>
      </c>
      <c r="E235" s="3">
        <v>100108</v>
      </c>
      <c r="F235" t="s">
        <v>11438</v>
      </c>
      <c r="G235" s="3">
        <v>100108004</v>
      </c>
      <c r="H235" t="s">
        <v>26097</v>
      </c>
      <c r="I235" s="3">
        <v>1</v>
      </c>
      <c r="J235" t="s">
        <v>26080</v>
      </c>
      <c r="K235" s="3">
        <v>3</v>
      </c>
      <c r="L235" t="s">
        <v>26112</v>
      </c>
      <c r="M235" s="3">
        <v>3</v>
      </c>
      <c r="N235" t="s">
        <v>16841</v>
      </c>
      <c r="O235" s="3">
        <v>2</v>
      </c>
      <c r="P235" t="s">
        <v>28067</v>
      </c>
      <c r="Q235" s="3">
        <v>1</v>
      </c>
      <c r="R235" t="s">
        <v>26083</v>
      </c>
      <c r="S235" s="3">
        <v>2</v>
      </c>
      <c r="T235" s="3">
        <v>1</v>
      </c>
      <c r="U235" s="3">
        <v>2670</v>
      </c>
      <c r="V235" s="3">
        <v>2019</v>
      </c>
      <c r="W235" t="s">
        <v>26159</v>
      </c>
    </row>
    <row r="236" spans="1:23" x14ac:dyDescent="0.3">
      <c r="A236" s="3">
        <v>5</v>
      </c>
      <c r="B236" t="s">
        <v>800</v>
      </c>
      <c r="C236" s="3">
        <v>5503</v>
      </c>
      <c r="D236" t="s">
        <v>1237</v>
      </c>
      <c r="E236" s="3">
        <v>100103</v>
      </c>
      <c r="F236" t="s">
        <v>11337</v>
      </c>
      <c r="G236" s="3">
        <v>100103001</v>
      </c>
      <c r="H236" t="s">
        <v>26123</v>
      </c>
      <c r="I236" s="3">
        <v>2</v>
      </c>
      <c r="J236" t="s">
        <v>12848</v>
      </c>
      <c r="K236" s="3">
        <v>3</v>
      </c>
      <c r="L236" t="s">
        <v>26112</v>
      </c>
      <c r="M236" s="3">
        <v>3</v>
      </c>
      <c r="N236" t="s">
        <v>16841</v>
      </c>
      <c r="O236" s="3">
        <v>3</v>
      </c>
      <c r="P236" t="s">
        <v>26085</v>
      </c>
      <c r="Q236" s="3">
        <v>1</v>
      </c>
      <c r="R236" t="s">
        <v>26083</v>
      </c>
      <c r="S236" s="3">
        <v>30</v>
      </c>
      <c r="T236" s="3">
        <v>1</v>
      </c>
      <c r="U236" s="3">
        <v>52160</v>
      </c>
      <c r="V236" s="3">
        <v>2020</v>
      </c>
      <c r="W236" t="s">
        <v>26159</v>
      </c>
    </row>
    <row r="237" spans="1:23" x14ac:dyDescent="0.3">
      <c r="A237" s="3">
        <v>5</v>
      </c>
      <c r="B237" t="s">
        <v>800</v>
      </c>
      <c r="C237" s="3">
        <v>5503</v>
      </c>
      <c r="D237" t="s">
        <v>1237</v>
      </c>
      <c r="E237" s="3">
        <v>100103</v>
      </c>
      <c r="F237" t="s">
        <v>11337</v>
      </c>
      <c r="G237" s="3">
        <v>1001030040</v>
      </c>
      <c r="H237" t="s">
        <v>26115</v>
      </c>
      <c r="I237" s="3">
        <v>2</v>
      </c>
      <c r="J237" t="s">
        <v>12848</v>
      </c>
      <c r="K237" s="3">
        <v>3</v>
      </c>
      <c r="L237" t="s">
        <v>26112</v>
      </c>
      <c r="M237" s="3">
        <v>3</v>
      </c>
      <c r="N237" t="s">
        <v>16841</v>
      </c>
      <c r="O237" s="3">
        <v>3</v>
      </c>
      <c r="P237" t="s">
        <v>26085</v>
      </c>
      <c r="Q237" s="3">
        <v>1</v>
      </c>
      <c r="R237" t="s">
        <v>26083</v>
      </c>
      <c r="S237" s="3">
        <v>30</v>
      </c>
      <c r="T237" s="3">
        <v>1</v>
      </c>
      <c r="U237" s="3">
        <v>2112670</v>
      </c>
      <c r="V237" s="3">
        <v>2020</v>
      </c>
      <c r="W237" t="s">
        <v>26159</v>
      </c>
    </row>
    <row r="238" spans="1:23" x14ac:dyDescent="0.3">
      <c r="A238" s="3">
        <v>5</v>
      </c>
      <c r="B238" t="s">
        <v>800</v>
      </c>
      <c r="C238" s="3">
        <v>5504</v>
      </c>
      <c r="D238" t="s">
        <v>1240</v>
      </c>
      <c r="E238" s="3">
        <v>100108</v>
      </c>
      <c r="F238" t="s">
        <v>11438</v>
      </c>
      <c r="G238" s="3">
        <v>100108004</v>
      </c>
      <c r="H238" t="s">
        <v>26097</v>
      </c>
      <c r="I238" s="3">
        <v>1</v>
      </c>
      <c r="J238" t="s">
        <v>26080</v>
      </c>
      <c r="K238" s="3">
        <v>3</v>
      </c>
      <c r="L238" t="s">
        <v>26112</v>
      </c>
      <c r="M238" s="3">
        <v>3</v>
      </c>
      <c r="N238" t="s">
        <v>16841</v>
      </c>
      <c r="O238" s="3">
        <v>3</v>
      </c>
      <c r="P238" t="s">
        <v>26085</v>
      </c>
      <c r="Q238" s="3">
        <v>1</v>
      </c>
      <c r="R238" t="s">
        <v>26083</v>
      </c>
      <c r="S238" s="3">
        <v>3</v>
      </c>
      <c r="T238" s="3">
        <v>1</v>
      </c>
      <c r="U238" s="3">
        <v>80000</v>
      </c>
      <c r="V238" s="3">
        <v>2020</v>
      </c>
      <c r="W238" t="s">
        <v>26159</v>
      </c>
    </row>
    <row r="239" spans="1:23" x14ac:dyDescent="0.3">
      <c r="A239" s="3">
        <v>5</v>
      </c>
      <c r="B239" t="s">
        <v>800</v>
      </c>
      <c r="C239" s="3">
        <v>5803</v>
      </c>
      <c r="D239" t="s">
        <v>1288</v>
      </c>
      <c r="E239" s="3">
        <v>100103</v>
      </c>
      <c r="F239" t="s">
        <v>11337</v>
      </c>
      <c r="G239" s="3">
        <v>1001030040</v>
      </c>
      <c r="H239" t="s">
        <v>26115</v>
      </c>
      <c r="I239" s="3">
        <v>1</v>
      </c>
      <c r="J239" t="s">
        <v>26080</v>
      </c>
      <c r="K239" s="3">
        <v>3</v>
      </c>
      <c r="L239" t="s">
        <v>26112</v>
      </c>
      <c r="M239" s="3">
        <v>2</v>
      </c>
      <c r="N239" t="s">
        <v>26084</v>
      </c>
      <c r="O239" s="3">
        <v>3</v>
      </c>
      <c r="P239" t="s">
        <v>26085</v>
      </c>
      <c r="Q239" s="3">
        <v>1</v>
      </c>
      <c r="R239" t="s">
        <v>26083</v>
      </c>
      <c r="S239" s="3">
        <v>4</v>
      </c>
      <c r="T239" s="3">
        <v>1</v>
      </c>
      <c r="U239" s="3">
        <v>1800</v>
      </c>
      <c r="V239" s="3">
        <v>2020</v>
      </c>
      <c r="W239" t="s">
        <v>26159</v>
      </c>
    </row>
    <row r="240" spans="1:23" x14ac:dyDescent="0.3">
      <c r="A240" s="3">
        <v>5</v>
      </c>
      <c r="B240" t="s">
        <v>800</v>
      </c>
      <c r="C240" s="3">
        <v>5803</v>
      </c>
      <c r="D240" t="s">
        <v>1288</v>
      </c>
      <c r="E240" s="3">
        <v>100108</v>
      </c>
      <c r="F240" t="s">
        <v>11438</v>
      </c>
      <c r="G240" s="3">
        <v>100108004</v>
      </c>
      <c r="H240" t="s">
        <v>26097</v>
      </c>
      <c r="I240" s="3">
        <v>1</v>
      </c>
      <c r="J240" t="s">
        <v>26080</v>
      </c>
      <c r="K240" s="3">
        <v>3</v>
      </c>
      <c r="L240" t="s">
        <v>26112</v>
      </c>
      <c r="M240" s="3">
        <v>3</v>
      </c>
      <c r="N240" t="s">
        <v>16841</v>
      </c>
      <c r="O240" s="3">
        <v>3</v>
      </c>
      <c r="P240" t="s">
        <v>26085</v>
      </c>
      <c r="Q240" s="3">
        <v>1</v>
      </c>
      <c r="R240" t="s">
        <v>26083</v>
      </c>
      <c r="S240" s="3">
        <v>4</v>
      </c>
      <c r="T240" s="3">
        <v>1</v>
      </c>
      <c r="U240" s="3">
        <v>1800</v>
      </c>
      <c r="V240" s="3">
        <v>2020</v>
      </c>
      <c r="W240" t="s">
        <v>26159</v>
      </c>
    </row>
    <row r="241" spans="1:23" x14ac:dyDescent="0.3">
      <c r="A241" s="3">
        <v>6</v>
      </c>
      <c r="B241" t="s">
        <v>1783</v>
      </c>
      <c r="C241" s="3">
        <v>6302</v>
      </c>
      <c r="D241" t="s">
        <v>1365</v>
      </c>
      <c r="E241" s="3">
        <v>100103</v>
      </c>
      <c r="F241" t="s">
        <v>11337</v>
      </c>
      <c r="G241" s="3">
        <v>100103002</v>
      </c>
      <c r="H241" t="s">
        <v>26099</v>
      </c>
      <c r="I241" s="3">
        <v>1</v>
      </c>
      <c r="J241" t="s">
        <v>26080</v>
      </c>
      <c r="K241" s="3">
        <v>4</v>
      </c>
      <c r="L241" t="s">
        <v>26101</v>
      </c>
      <c r="M241" s="3">
        <v>2</v>
      </c>
      <c r="N241" t="s">
        <v>26084</v>
      </c>
      <c r="O241" s="3">
        <v>3</v>
      </c>
      <c r="P241" t="s">
        <v>26085</v>
      </c>
      <c r="Q241" s="3">
        <v>2</v>
      </c>
      <c r="R241" t="s">
        <v>8209</v>
      </c>
      <c r="S241" s="3">
        <v>3</v>
      </c>
      <c r="T241" s="3">
        <v>1</v>
      </c>
      <c r="U241" s="3">
        <v>270000</v>
      </c>
      <c r="V241" s="3">
        <v>2003</v>
      </c>
      <c r="W241" t="s">
        <v>25</v>
      </c>
    </row>
    <row r="242" spans="1:23" x14ac:dyDescent="0.3">
      <c r="A242" s="3">
        <v>6</v>
      </c>
      <c r="B242" t="s">
        <v>1783</v>
      </c>
      <c r="C242" s="3">
        <v>6302</v>
      </c>
      <c r="D242" t="s">
        <v>1365</v>
      </c>
      <c r="E242" s="3">
        <v>100103</v>
      </c>
      <c r="F242" t="s">
        <v>11337</v>
      </c>
      <c r="G242" s="3">
        <v>100103002</v>
      </c>
      <c r="H242" t="s">
        <v>26099</v>
      </c>
      <c r="I242" s="3">
        <v>1</v>
      </c>
      <c r="J242" t="s">
        <v>26080</v>
      </c>
      <c r="K242" s="3">
        <v>4</v>
      </c>
      <c r="L242" t="s">
        <v>26101</v>
      </c>
      <c r="M242" s="3">
        <v>2</v>
      </c>
      <c r="N242" t="s">
        <v>26084</v>
      </c>
      <c r="O242" s="3">
        <v>1</v>
      </c>
      <c r="P242" t="s">
        <v>28066</v>
      </c>
      <c r="Q242" s="3">
        <v>2</v>
      </c>
      <c r="R242" t="s">
        <v>8209</v>
      </c>
      <c r="S242" s="3">
        <v>3</v>
      </c>
      <c r="T242" s="3">
        <v>1</v>
      </c>
      <c r="U242" s="3">
        <v>900000</v>
      </c>
      <c r="V242" s="3">
        <v>2003</v>
      </c>
      <c r="W242" t="s">
        <v>25</v>
      </c>
    </row>
    <row r="243" spans="1:23" x14ac:dyDescent="0.3">
      <c r="A243" s="3">
        <v>6</v>
      </c>
      <c r="B243" t="s">
        <v>1783</v>
      </c>
      <c r="C243" s="3">
        <v>6302</v>
      </c>
      <c r="D243" t="s">
        <v>1365</v>
      </c>
      <c r="E243" s="3">
        <v>100103</v>
      </c>
      <c r="F243" t="s">
        <v>11337</v>
      </c>
      <c r="G243" s="3">
        <v>100103002</v>
      </c>
      <c r="H243" t="s">
        <v>26099</v>
      </c>
      <c r="I243" s="3">
        <v>1</v>
      </c>
      <c r="J243" t="s">
        <v>26080</v>
      </c>
      <c r="K243" s="3">
        <v>4</v>
      </c>
      <c r="L243" t="s">
        <v>26101</v>
      </c>
      <c r="M243" s="3">
        <v>2</v>
      </c>
      <c r="N243" t="s">
        <v>26084</v>
      </c>
      <c r="O243" s="3">
        <v>1</v>
      </c>
      <c r="P243" t="s">
        <v>28066</v>
      </c>
      <c r="Q243" s="3">
        <v>2</v>
      </c>
      <c r="R243" t="s">
        <v>8209</v>
      </c>
      <c r="S243" s="3">
        <v>6</v>
      </c>
      <c r="T243" s="3">
        <v>1</v>
      </c>
      <c r="U243" s="3">
        <v>100000</v>
      </c>
      <c r="V243" s="3">
        <v>2003</v>
      </c>
      <c r="W243" t="s">
        <v>25</v>
      </c>
    </row>
    <row r="244" spans="1:23" x14ac:dyDescent="0.3">
      <c r="A244" s="3">
        <v>6</v>
      </c>
      <c r="B244" t="s">
        <v>1783</v>
      </c>
      <c r="C244" s="3">
        <v>6302</v>
      </c>
      <c r="D244" t="s">
        <v>1365</v>
      </c>
      <c r="E244" s="3">
        <v>100103</v>
      </c>
      <c r="F244" t="s">
        <v>11337</v>
      </c>
      <c r="G244" s="3">
        <v>100103002</v>
      </c>
      <c r="H244" t="s">
        <v>26099</v>
      </c>
      <c r="I244" s="3">
        <v>2</v>
      </c>
      <c r="J244" t="s">
        <v>12848</v>
      </c>
      <c r="K244" s="3">
        <v>4</v>
      </c>
      <c r="L244" t="s">
        <v>26101</v>
      </c>
      <c r="M244" s="3">
        <v>2</v>
      </c>
      <c r="N244" t="s">
        <v>26084</v>
      </c>
      <c r="O244" s="3">
        <v>2</v>
      </c>
      <c r="P244" t="s">
        <v>28067</v>
      </c>
      <c r="Q244" s="3">
        <v>1</v>
      </c>
      <c r="R244" t="s">
        <v>26083</v>
      </c>
      <c r="S244" s="3">
        <v>15</v>
      </c>
      <c r="T244" s="3">
        <v>1</v>
      </c>
      <c r="U244" s="3">
        <v>135000</v>
      </c>
      <c r="V244" s="3">
        <v>2009</v>
      </c>
      <c r="W244" t="s">
        <v>25</v>
      </c>
    </row>
    <row r="245" spans="1:23" x14ac:dyDescent="0.3">
      <c r="A245" s="3">
        <v>6</v>
      </c>
      <c r="B245" t="s">
        <v>1783</v>
      </c>
      <c r="C245" s="3">
        <v>6302</v>
      </c>
      <c r="D245" t="s">
        <v>1365</v>
      </c>
      <c r="E245" s="3">
        <v>100103</v>
      </c>
      <c r="F245" t="s">
        <v>11337</v>
      </c>
      <c r="G245" s="3">
        <v>100103002</v>
      </c>
      <c r="H245" t="s">
        <v>26099</v>
      </c>
      <c r="I245" s="3">
        <v>2</v>
      </c>
      <c r="J245" t="s">
        <v>12848</v>
      </c>
      <c r="K245" s="3">
        <v>4</v>
      </c>
      <c r="L245" t="s">
        <v>26101</v>
      </c>
      <c r="M245" s="3">
        <v>2</v>
      </c>
      <c r="N245" t="s">
        <v>26084</v>
      </c>
      <c r="O245" s="3">
        <v>1</v>
      </c>
      <c r="P245" t="s">
        <v>28066</v>
      </c>
      <c r="Q245" s="3">
        <v>1</v>
      </c>
      <c r="R245" t="s">
        <v>26083</v>
      </c>
      <c r="S245" s="3">
        <v>1</v>
      </c>
      <c r="T245" s="3">
        <v>1</v>
      </c>
      <c r="U245" s="3">
        <v>500000</v>
      </c>
      <c r="V245" s="3">
        <v>2009</v>
      </c>
      <c r="W245" t="s">
        <v>25</v>
      </c>
    </row>
    <row r="246" spans="1:23" x14ac:dyDescent="0.3">
      <c r="A246" s="3">
        <v>6</v>
      </c>
      <c r="B246" t="s">
        <v>1783</v>
      </c>
      <c r="C246" s="3">
        <v>6302</v>
      </c>
      <c r="D246" t="s">
        <v>1365</v>
      </c>
      <c r="E246" s="3">
        <v>100103</v>
      </c>
      <c r="F246" t="s">
        <v>11337</v>
      </c>
      <c r="G246" s="3">
        <v>100103002</v>
      </c>
      <c r="H246" t="s">
        <v>26099</v>
      </c>
      <c r="I246" s="3">
        <v>2</v>
      </c>
      <c r="J246" t="s">
        <v>12848</v>
      </c>
      <c r="K246" s="3">
        <v>4</v>
      </c>
      <c r="L246" t="s">
        <v>26101</v>
      </c>
      <c r="M246" s="3">
        <v>2</v>
      </c>
      <c r="N246" t="s">
        <v>26084</v>
      </c>
      <c r="O246" s="3">
        <v>1</v>
      </c>
      <c r="P246" t="s">
        <v>28066</v>
      </c>
      <c r="Q246" s="3">
        <v>1</v>
      </c>
      <c r="R246" t="s">
        <v>26083</v>
      </c>
      <c r="S246" s="3">
        <v>12</v>
      </c>
      <c r="T246" s="3">
        <v>1</v>
      </c>
      <c r="U246" s="3">
        <v>130000</v>
      </c>
      <c r="V246" s="3">
        <v>2009</v>
      </c>
      <c r="W246" t="s">
        <v>25</v>
      </c>
    </row>
    <row r="247" spans="1:23" x14ac:dyDescent="0.3">
      <c r="A247" s="3">
        <v>6</v>
      </c>
      <c r="B247" t="s">
        <v>1783</v>
      </c>
      <c r="C247" s="3">
        <v>6302</v>
      </c>
      <c r="D247" t="s">
        <v>1365</v>
      </c>
      <c r="E247" s="3">
        <v>100103</v>
      </c>
      <c r="F247" t="s">
        <v>11337</v>
      </c>
      <c r="G247" s="3">
        <v>100103002</v>
      </c>
      <c r="H247" t="s">
        <v>26099</v>
      </c>
      <c r="I247" s="3">
        <v>1</v>
      </c>
      <c r="J247" t="s">
        <v>26080</v>
      </c>
      <c r="K247" s="3">
        <v>4</v>
      </c>
      <c r="L247" t="s">
        <v>26101</v>
      </c>
      <c r="M247" s="3">
        <v>6</v>
      </c>
      <c r="N247" t="s">
        <v>18251</v>
      </c>
      <c r="O247" s="3">
        <v>1</v>
      </c>
      <c r="P247" t="s">
        <v>28066</v>
      </c>
      <c r="Q247" s="3">
        <v>1</v>
      </c>
      <c r="R247" t="s">
        <v>26083</v>
      </c>
      <c r="S247" s="3">
        <v>1</v>
      </c>
      <c r="T247" s="3">
        <v>1</v>
      </c>
      <c r="U247" s="3">
        <v>140000</v>
      </c>
      <c r="V247" s="3">
        <v>2014</v>
      </c>
      <c r="W247" t="s">
        <v>25</v>
      </c>
    </row>
    <row r="248" spans="1:23" x14ac:dyDescent="0.3">
      <c r="A248" s="3">
        <v>6</v>
      </c>
      <c r="B248" t="s">
        <v>1783</v>
      </c>
      <c r="C248" s="3">
        <v>6302</v>
      </c>
      <c r="D248" t="s">
        <v>1365</v>
      </c>
      <c r="E248" s="3">
        <v>100103</v>
      </c>
      <c r="F248" t="s">
        <v>11337</v>
      </c>
      <c r="G248" s="3">
        <v>100103002</v>
      </c>
      <c r="H248" t="s">
        <v>26099</v>
      </c>
      <c r="I248" s="3">
        <v>1</v>
      </c>
      <c r="J248" t="s">
        <v>26080</v>
      </c>
      <c r="K248" s="3">
        <v>4</v>
      </c>
      <c r="L248" t="s">
        <v>26101</v>
      </c>
      <c r="M248" s="3">
        <v>6</v>
      </c>
      <c r="N248" t="s">
        <v>18251</v>
      </c>
      <c r="O248" s="3">
        <v>1</v>
      </c>
      <c r="P248" t="s">
        <v>28066</v>
      </c>
      <c r="Q248" s="3">
        <v>1</v>
      </c>
      <c r="R248" t="s">
        <v>26083</v>
      </c>
      <c r="S248" s="3">
        <v>1</v>
      </c>
      <c r="T248" s="3">
        <v>1</v>
      </c>
      <c r="U248" s="3">
        <v>280000</v>
      </c>
      <c r="V248" s="3">
        <v>2014</v>
      </c>
      <c r="W248" t="s">
        <v>25</v>
      </c>
    </row>
    <row r="249" spans="1:23" x14ac:dyDescent="0.3">
      <c r="A249" s="3">
        <v>6</v>
      </c>
      <c r="B249" t="s">
        <v>1783</v>
      </c>
      <c r="C249" s="3">
        <v>6302</v>
      </c>
      <c r="D249" t="s">
        <v>1365</v>
      </c>
      <c r="E249" s="3">
        <v>100103</v>
      </c>
      <c r="F249" t="s">
        <v>11337</v>
      </c>
      <c r="G249" s="3">
        <v>100103002</v>
      </c>
      <c r="H249" t="s">
        <v>26099</v>
      </c>
      <c r="I249" s="3">
        <v>1</v>
      </c>
      <c r="J249" t="s">
        <v>26080</v>
      </c>
      <c r="K249" s="3">
        <v>4</v>
      </c>
      <c r="L249" t="s">
        <v>26101</v>
      </c>
      <c r="M249" s="3">
        <v>2</v>
      </c>
      <c r="N249" t="s">
        <v>26084</v>
      </c>
      <c r="O249" s="3">
        <v>3</v>
      </c>
      <c r="P249" t="s">
        <v>26085</v>
      </c>
      <c r="Q249" s="3">
        <v>1</v>
      </c>
      <c r="R249" t="s">
        <v>26083</v>
      </c>
      <c r="S249" s="3">
        <v>1</v>
      </c>
      <c r="T249" s="3">
        <v>1</v>
      </c>
      <c r="U249" s="3">
        <v>1050000</v>
      </c>
      <c r="V249" s="3">
        <v>2014</v>
      </c>
      <c r="W249" t="s">
        <v>25</v>
      </c>
    </row>
    <row r="250" spans="1:23" x14ac:dyDescent="0.3">
      <c r="A250" s="3">
        <v>6</v>
      </c>
      <c r="B250" t="s">
        <v>1783</v>
      </c>
      <c r="C250" s="3">
        <v>6302</v>
      </c>
      <c r="D250" t="s">
        <v>1365</v>
      </c>
      <c r="E250" s="3">
        <v>100103</v>
      </c>
      <c r="F250" t="s">
        <v>11337</v>
      </c>
      <c r="G250" s="3">
        <v>100103002</v>
      </c>
      <c r="H250" t="s">
        <v>26099</v>
      </c>
      <c r="I250" s="3">
        <v>1</v>
      </c>
      <c r="J250" t="s">
        <v>26080</v>
      </c>
      <c r="K250" s="3">
        <v>4</v>
      </c>
      <c r="L250" t="s">
        <v>26101</v>
      </c>
      <c r="M250" s="3">
        <v>2</v>
      </c>
      <c r="N250" t="s">
        <v>26084</v>
      </c>
      <c r="O250" s="3">
        <v>3</v>
      </c>
      <c r="P250" t="s">
        <v>26085</v>
      </c>
      <c r="Q250" s="3">
        <v>1</v>
      </c>
      <c r="R250" t="s">
        <v>26083</v>
      </c>
      <c r="S250" s="3">
        <v>1</v>
      </c>
      <c r="T250" s="3">
        <v>1</v>
      </c>
      <c r="U250" s="3">
        <v>510000</v>
      </c>
      <c r="V250" s="3">
        <v>2014</v>
      </c>
      <c r="W250" t="s">
        <v>25</v>
      </c>
    </row>
    <row r="251" spans="1:23" x14ac:dyDescent="0.3">
      <c r="A251" s="3">
        <v>6</v>
      </c>
      <c r="B251" t="s">
        <v>1783</v>
      </c>
      <c r="C251" s="3">
        <v>6302</v>
      </c>
      <c r="D251" t="s">
        <v>1365</v>
      </c>
      <c r="E251" s="3">
        <v>100103</v>
      </c>
      <c r="F251" t="s">
        <v>11337</v>
      </c>
      <c r="G251" s="3">
        <v>100103002</v>
      </c>
      <c r="H251" t="s">
        <v>26099</v>
      </c>
      <c r="I251" s="3">
        <v>1</v>
      </c>
      <c r="J251" t="s">
        <v>26080</v>
      </c>
      <c r="K251" s="3">
        <v>4</v>
      </c>
      <c r="L251" t="s">
        <v>26101</v>
      </c>
      <c r="M251" s="3">
        <v>6</v>
      </c>
      <c r="N251" t="s">
        <v>18251</v>
      </c>
      <c r="O251" s="3">
        <v>3</v>
      </c>
      <c r="P251" t="s">
        <v>26085</v>
      </c>
      <c r="Q251" s="3">
        <v>1</v>
      </c>
      <c r="R251" t="s">
        <v>26083</v>
      </c>
      <c r="S251" s="3">
        <v>15</v>
      </c>
      <c r="T251" s="3">
        <v>1</v>
      </c>
      <c r="U251" s="3">
        <v>270000</v>
      </c>
      <c r="V251" s="3">
        <v>2014</v>
      </c>
      <c r="W251" t="s">
        <v>25</v>
      </c>
    </row>
    <row r="252" spans="1:23" x14ac:dyDescent="0.3">
      <c r="A252" s="3">
        <v>6</v>
      </c>
      <c r="B252" t="s">
        <v>1783</v>
      </c>
      <c r="C252" s="3">
        <v>6302</v>
      </c>
      <c r="D252" t="s">
        <v>1365</v>
      </c>
      <c r="E252" s="3">
        <v>100103</v>
      </c>
      <c r="F252" t="s">
        <v>11337</v>
      </c>
      <c r="G252" s="3">
        <v>100103002</v>
      </c>
      <c r="H252" t="s">
        <v>26099</v>
      </c>
      <c r="I252" s="3">
        <v>1</v>
      </c>
      <c r="J252" t="s">
        <v>26080</v>
      </c>
      <c r="K252" s="3">
        <v>4</v>
      </c>
      <c r="L252" t="s">
        <v>26101</v>
      </c>
      <c r="M252" s="3">
        <v>6</v>
      </c>
      <c r="N252" t="s">
        <v>18251</v>
      </c>
      <c r="O252" s="3">
        <v>1</v>
      </c>
      <c r="P252" t="s">
        <v>28066</v>
      </c>
      <c r="Q252" s="3">
        <v>1</v>
      </c>
      <c r="R252" t="s">
        <v>26083</v>
      </c>
      <c r="S252" s="3">
        <v>1</v>
      </c>
      <c r="T252" s="3">
        <v>1</v>
      </c>
      <c r="U252" s="3">
        <v>600000</v>
      </c>
      <c r="V252" s="3">
        <v>2014</v>
      </c>
      <c r="W252" t="s">
        <v>25</v>
      </c>
    </row>
    <row r="253" spans="1:23" x14ac:dyDescent="0.3">
      <c r="A253" s="3">
        <v>6</v>
      </c>
      <c r="B253" t="s">
        <v>1783</v>
      </c>
      <c r="C253" s="3">
        <v>6302</v>
      </c>
      <c r="D253" t="s">
        <v>1365</v>
      </c>
      <c r="E253" s="3">
        <v>100103</v>
      </c>
      <c r="F253" t="s">
        <v>11337</v>
      </c>
      <c r="G253" s="3">
        <v>100103002</v>
      </c>
      <c r="H253" t="s">
        <v>26099</v>
      </c>
      <c r="I253" s="3">
        <v>2</v>
      </c>
      <c r="J253" t="s">
        <v>12848</v>
      </c>
      <c r="K253" s="3">
        <v>4</v>
      </c>
      <c r="L253" t="s">
        <v>26101</v>
      </c>
      <c r="M253" s="3">
        <v>6</v>
      </c>
      <c r="N253" t="s">
        <v>18251</v>
      </c>
      <c r="O253" s="3">
        <v>3</v>
      </c>
      <c r="P253" t="s">
        <v>26085</v>
      </c>
      <c r="Q253" s="3">
        <v>1</v>
      </c>
      <c r="R253" t="s">
        <v>26083</v>
      </c>
      <c r="S253" s="3">
        <v>8</v>
      </c>
      <c r="T253" s="3">
        <v>1</v>
      </c>
      <c r="U253" s="3">
        <v>150000</v>
      </c>
      <c r="V253" s="3">
        <v>2018</v>
      </c>
      <c r="W253" t="s">
        <v>26159</v>
      </c>
    </row>
    <row r="254" spans="1:23" x14ac:dyDescent="0.3">
      <c r="A254" s="3">
        <v>6</v>
      </c>
      <c r="B254" t="s">
        <v>1783</v>
      </c>
      <c r="C254" s="3">
        <v>6302</v>
      </c>
      <c r="D254" t="s">
        <v>1365</v>
      </c>
      <c r="E254" s="3">
        <v>100103</v>
      </c>
      <c r="F254" t="s">
        <v>11337</v>
      </c>
      <c r="G254" s="3">
        <v>100103002</v>
      </c>
      <c r="H254" t="s">
        <v>26099</v>
      </c>
      <c r="I254" s="3">
        <v>2</v>
      </c>
      <c r="J254" t="s">
        <v>12848</v>
      </c>
      <c r="K254" s="3">
        <v>4</v>
      </c>
      <c r="L254" t="s">
        <v>26101</v>
      </c>
      <c r="M254" s="3">
        <v>6</v>
      </c>
      <c r="N254" t="s">
        <v>18251</v>
      </c>
      <c r="O254" s="3">
        <v>3</v>
      </c>
      <c r="P254" t="s">
        <v>26085</v>
      </c>
      <c r="Q254" s="3">
        <v>1</v>
      </c>
      <c r="R254" t="s">
        <v>26083</v>
      </c>
      <c r="S254" s="3">
        <v>8</v>
      </c>
      <c r="T254" s="3">
        <v>1</v>
      </c>
      <c r="U254" s="3">
        <v>150000</v>
      </c>
      <c r="V254" s="3">
        <v>2018</v>
      </c>
      <c r="W254" t="s">
        <v>26159</v>
      </c>
    </row>
    <row r="255" spans="1:23" x14ac:dyDescent="0.3">
      <c r="A255" s="3">
        <v>6</v>
      </c>
      <c r="B255" t="s">
        <v>1783</v>
      </c>
      <c r="C255" s="3">
        <v>6302</v>
      </c>
      <c r="D255" t="s">
        <v>1365</v>
      </c>
      <c r="E255" s="3">
        <v>100103</v>
      </c>
      <c r="F255" t="s">
        <v>11337</v>
      </c>
      <c r="G255" s="3">
        <v>100103002</v>
      </c>
      <c r="H255" t="s">
        <v>26099</v>
      </c>
      <c r="I255" s="3">
        <v>2</v>
      </c>
      <c r="J255" t="s">
        <v>12848</v>
      </c>
      <c r="K255" s="3">
        <v>4</v>
      </c>
      <c r="L255" t="s">
        <v>26101</v>
      </c>
      <c r="M255" s="3">
        <v>2</v>
      </c>
      <c r="N255" t="s">
        <v>26084</v>
      </c>
      <c r="O255" s="3">
        <v>3</v>
      </c>
      <c r="P255" t="s">
        <v>26085</v>
      </c>
      <c r="Q255" s="3">
        <v>1</v>
      </c>
      <c r="R255" t="s">
        <v>26083</v>
      </c>
      <c r="S255" s="3">
        <v>25</v>
      </c>
      <c r="T255" s="3">
        <v>1</v>
      </c>
      <c r="U255" s="3">
        <v>120000</v>
      </c>
      <c r="V255" s="3">
        <v>2018</v>
      </c>
      <c r="W255" t="s">
        <v>26159</v>
      </c>
    </row>
    <row r="256" spans="1:23" x14ac:dyDescent="0.3">
      <c r="A256" s="3">
        <v>6</v>
      </c>
      <c r="B256" t="s">
        <v>1783</v>
      </c>
      <c r="C256" s="3">
        <v>6302</v>
      </c>
      <c r="D256" t="s">
        <v>1365</v>
      </c>
      <c r="E256" s="3">
        <v>100103</v>
      </c>
      <c r="F256" t="s">
        <v>11337</v>
      </c>
      <c r="G256" s="3">
        <v>100103002</v>
      </c>
      <c r="H256" t="s">
        <v>26099</v>
      </c>
      <c r="I256" s="3">
        <v>2</v>
      </c>
      <c r="J256" t="s">
        <v>12848</v>
      </c>
      <c r="K256" s="3">
        <v>4</v>
      </c>
      <c r="L256" t="s">
        <v>26101</v>
      </c>
      <c r="M256" s="3">
        <v>2</v>
      </c>
      <c r="N256" t="s">
        <v>26084</v>
      </c>
      <c r="O256" s="3">
        <v>3</v>
      </c>
      <c r="P256" t="s">
        <v>26085</v>
      </c>
      <c r="Q256" s="3">
        <v>1</v>
      </c>
      <c r="R256" t="s">
        <v>26083</v>
      </c>
      <c r="S256" s="3">
        <v>13</v>
      </c>
      <c r="T256" s="3">
        <v>1</v>
      </c>
      <c r="U256" s="3">
        <v>973000</v>
      </c>
      <c r="V256" s="3">
        <v>2018</v>
      </c>
      <c r="W256" t="s">
        <v>26159</v>
      </c>
    </row>
    <row r="257" spans="1:23" x14ac:dyDescent="0.3">
      <c r="A257" s="3">
        <v>6</v>
      </c>
      <c r="B257" t="s">
        <v>1783</v>
      </c>
      <c r="C257" s="3">
        <v>6302</v>
      </c>
      <c r="D257" t="s">
        <v>1365</v>
      </c>
      <c r="E257" s="3">
        <v>100103</v>
      </c>
      <c r="F257" t="s">
        <v>11337</v>
      </c>
      <c r="G257" s="3">
        <v>100103002</v>
      </c>
      <c r="H257" t="s">
        <v>26099</v>
      </c>
      <c r="I257" s="3">
        <v>2</v>
      </c>
      <c r="J257" t="s">
        <v>12848</v>
      </c>
      <c r="K257" s="3">
        <v>4</v>
      </c>
      <c r="L257" t="s">
        <v>26101</v>
      </c>
      <c r="M257" s="3">
        <v>2</v>
      </c>
      <c r="N257" t="s">
        <v>26084</v>
      </c>
      <c r="O257" s="3">
        <v>3</v>
      </c>
      <c r="P257" t="s">
        <v>26085</v>
      </c>
      <c r="Q257" s="3">
        <v>1</v>
      </c>
      <c r="R257" t="s">
        <v>26083</v>
      </c>
      <c r="S257" s="3">
        <v>14</v>
      </c>
      <c r="T257" s="3">
        <v>1</v>
      </c>
      <c r="U257" s="3">
        <v>150000</v>
      </c>
      <c r="V257" s="3">
        <v>2018</v>
      </c>
      <c r="W257" t="s">
        <v>26159</v>
      </c>
    </row>
    <row r="258" spans="1:23" x14ac:dyDescent="0.3">
      <c r="A258" s="3">
        <v>3</v>
      </c>
      <c r="B258" t="s">
        <v>767</v>
      </c>
      <c r="C258" s="3">
        <v>3302</v>
      </c>
      <c r="D258" t="s">
        <v>1128</v>
      </c>
      <c r="E258" s="3">
        <v>100109</v>
      </c>
      <c r="F258" t="s">
        <v>18431</v>
      </c>
      <c r="G258" s="3">
        <v>100109001</v>
      </c>
      <c r="H258" t="s">
        <v>26106</v>
      </c>
      <c r="I258" s="3">
        <v>1</v>
      </c>
      <c r="J258" t="s">
        <v>26080</v>
      </c>
      <c r="K258" s="3">
        <v>4</v>
      </c>
      <c r="L258" t="s">
        <v>26101</v>
      </c>
      <c r="M258" s="3">
        <v>2</v>
      </c>
      <c r="N258" t="s">
        <v>26084</v>
      </c>
      <c r="O258" s="3">
        <v>3</v>
      </c>
      <c r="P258" t="s">
        <v>26085</v>
      </c>
      <c r="Q258" s="3">
        <v>1</v>
      </c>
      <c r="R258" t="s">
        <v>26083</v>
      </c>
      <c r="S258" s="3">
        <v>14</v>
      </c>
      <c r="T258" s="3">
        <v>1</v>
      </c>
      <c r="U258" s="3">
        <v>30000</v>
      </c>
      <c r="V258" s="3">
        <v>1999</v>
      </c>
      <c r="W258" t="s">
        <v>25</v>
      </c>
    </row>
    <row r="259" spans="1:23" x14ac:dyDescent="0.3">
      <c r="A259" s="3">
        <v>3</v>
      </c>
      <c r="B259" t="s">
        <v>767</v>
      </c>
      <c r="C259" s="3">
        <v>3302</v>
      </c>
      <c r="D259" t="s">
        <v>1128</v>
      </c>
      <c r="E259" s="3">
        <v>100109</v>
      </c>
      <c r="F259" t="s">
        <v>18431</v>
      </c>
      <c r="G259" s="3">
        <v>100109001</v>
      </c>
      <c r="H259" t="s">
        <v>26106</v>
      </c>
      <c r="I259" s="3">
        <v>1</v>
      </c>
      <c r="J259" t="s">
        <v>26080</v>
      </c>
      <c r="K259" s="3">
        <v>4</v>
      </c>
      <c r="L259" t="s">
        <v>26101</v>
      </c>
      <c r="M259" s="3">
        <v>6</v>
      </c>
      <c r="N259" t="s">
        <v>18251</v>
      </c>
      <c r="O259" s="3">
        <v>1</v>
      </c>
      <c r="P259" t="s">
        <v>28066</v>
      </c>
      <c r="Q259" s="3">
        <v>1</v>
      </c>
      <c r="R259" t="s">
        <v>26083</v>
      </c>
      <c r="S259" s="3">
        <v>3</v>
      </c>
      <c r="T259" s="3">
        <v>1</v>
      </c>
      <c r="U259" s="3">
        <v>600</v>
      </c>
      <c r="V259" s="3">
        <v>1999</v>
      </c>
      <c r="W259" t="s">
        <v>25</v>
      </c>
    </row>
    <row r="260" spans="1:23" x14ac:dyDescent="0.3">
      <c r="A260" s="3">
        <v>3</v>
      </c>
      <c r="B260" t="s">
        <v>767</v>
      </c>
      <c r="C260" s="3">
        <v>3103</v>
      </c>
      <c r="D260" t="s">
        <v>1116</v>
      </c>
      <c r="E260" s="3">
        <v>100109</v>
      </c>
      <c r="F260" t="s">
        <v>18431</v>
      </c>
      <c r="G260" s="3">
        <v>100109001</v>
      </c>
      <c r="H260" t="s">
        <v>26106</v>
      </c>
      <c r="I260" s="3">
        <v>1</v>
      </c>
      <c r="J260" t="s">
        <v>26080</v>
      </c>
      <c r="K260" s="3">
        <v>4</v>
      </c>
      <c r="L260" t="s">
        <v>26101</v>
      </c>
      <c r="M260" s="3">
        <v>6</v>
      </c>
      <c r="N260" t="s">
        <v>18251</v>
      </c>
      <c r="O260" s="3">
        <v>3</v>
      </c>
      <c r="P260" t="s">
        <v>26085</v>
      </c>
      <c r="Q260" s="3">
        <v>1</v>
      </c>
      <c r="R260" t="s">
        <v>26083</v>
      </c>
      <c r="S260" s="3">
        <v>7</v>
      </c>
      <c r="T260" s="3">
        <v>1</v>
      </c>
      <c r="U260" s="3">
        <v>2201174</v>
      </c>
      <c r="V260" s="3">
        <v>1999</v>
      </c>
      <c r="W260" t="s">
        <v>25</v>
      </c>
    </row>
    <row r="261" spans="1:23" x14ac:dyDescent="0.3">
      <c r="A261" s="3">
        <v>3</v>
      </c>
      <c r="B261" t="s">
        <v>767</v>
      </c>
      <c r="C261" s="3">
        <v>3103</v>
      </c>
      <c r="D261" t="s">
        <v>1116</v>
      </c>
      <c r="E261" s="3">
        <v>100109</v>
      </c>
      <c r="F261" t="s">
        <v>18431</v>
      </c>
      <c r="G261" s="3">
        <v>100109001</v>
      </c>
      <c r="H261" t="s">
        <v>26106</v>
      </c>
      <c r="I261" s="3">
        <v>1</v>
      </c>
      <c r="J261" t="s">
        <v>26080</v>
      </c>
      <c r="K261" s="3">
        <v>4</v>
      </c>
      <c r="L261" t="s">
        <v>26101</v>
      </c>
      <c r="M261" s="3">
        <v>6</v>
      </c>
      <c r="N261" t="s">
        <v>18251</v>
      </c>
      <c r="O261" s="3">
        <v>3</v>
      </c>
      <c r="P261" t="s">
        <v>26085</v>
      </c>
      <c r="Q261" s="3">
        <v>1</v>
      </c>
      <c r="R261" t="s">
        <v>26083</v>
      </c>
      <c r="S261" s="3">
        <v>5</v>
      </c>
      <c r="T261" s="3">
        <v>1</v>
      </c>
      <c r="U261" s="3">
        <v>1500000</v>
      </c>
      <c r="V261" s="3">
        <v>1999</v>
      </c>
      <c r="W261" t="s">
        <v>25</v>
      </c>
    </row>
    <row r="262" spans="1:23" x14ac:dyDescent="0.3">
      <c r="A262" s="3">
        <v>3</v>
      </c>
      <c r="B262" t="s">
        <v>767</v>
      </c>
      <c r="C262" s="3">
        <v>3103</v>
      </c>
      <c r="D262" t="s">
        <v>1116</v>
      </c>
      <c r="E262" s="3">
        <v>100109</v>
      </c>
      <c r="F262" t="s">
        <v>18431</v>
      </c>
      <c r="G262" s="3">
        <v>100109001</v>
      </c>
      <c r="H262" t="s">
        <v>26106</v>
      </c>
      <c r="I262" s="3">
        <v>1</v>
      </c>
      <c r="J262" t="s">
        <v>26080</v>
      </c>
      <c r="K262" s="3">
        <v>4</v>
      </c>
      <c r="L262" t="s">
        <v>26101</v>
      </c>
      <c r="M262" s="3">
        <v>6</v>
      </c>
      <c r="N262" t="s">
        <v>18251</v>
      </c>
      <c r="O262" s="3">
        <v>1</v>
      </c>
      <c r="P262" t="s">
        <v>28066</v>
      </c>
      <c r="Q262" s="3">
        <v>1</v>
      </c>
      <c r="R262" t="s">
        <v>26083</v>
      </c>
      <c r="S262" s="3">
        <v>15</v>
      </c>
      <c r="T262" s="3">
        <v>1</v>
      </c>
      <c r="U262" s="3">
        <v>80000</v>
      </c>
      <c r="V262" s="3">
        <v>1999</v>
      </c>
      <c r="W262" t="s">
        <v>25</v>
      </c>
    </row>
    <row r="263" spans="1:23" x14ac:dyDescent="0.3">
      <c r="A263" s="3">
        <v>3</v>
      </c>
      <c r="B263" t="s">
        <v>767</v>
      </c>
      <c r="C263" s="3">
        <v>3103</v>
      </c>
      <c r="D263" t="s">
        <v>1116</v>
      </c>
      <c r="E263" s="3">
        <v>100109</v>
      </c>
      <c r="F263" t="s">
        <v>18431</v>
      </c>
      <c r="G263" s="3">
        <v>100109001</v>
      </c>
      <c r="H263" t="s">
        <v>26106</v>
      </c>
      <c r="I263" s="3">
        <v>1</v>
      </c>
      <c r="J263" t="s">
        <v>26080</v>
      </c>
      <c r="K263" s="3">
        <v>4</v>
      </c>
      <c r="L263" t="s">
        <v>26101</v>
      </c>
      <c r="M263" s="3">
        <v>6</v>
      </c>
      <c r="N263" t="s">
        <v>18251</v>
      </c>
      <c r="O263" s="3">
        <v>3</v>
      </c>
      <c r="P263" t="s">
        <v>26085</v>
      </c>
      <c r="Q263" s="3">
        <v>1</v>
      </c>
      <c r="R263" t="s">
        <v>26083</v>
      </c>
      <c r="S263" s="3">
        <v>8</v>
      </c>
      <c r="T263" s="3">
        <v>1</v>
      </c>
      <c r="U263" s="3">
        <v>20000</v>
      </c>
      <c r="V263" s="3">
        <v>1999</v>
      </c>
      <c r="W263" t="s">
        <v>25</v>
      </c>
    </row>
    <row r="264" spans="1:23" x14ac:dyDescent="0.3">
      <c r="A264" s="3">
        <v>3</v>
      </c>
      <c r="B264" t="s">
        <v>767</v>
      </c>
      <c r="C264" s="3">
        <v>3103</v>
      </c>
      <c r="D264" t="s">
        <v>1116</v>
      </c>
      <c r="E264" s="3">
        <v>100109</v>
      </c>
      <c r="F264" t="s">
        <v>18431</v>
      </c>
      <c r="G264" s="3">
        <v>100109001</v>
      </c>
      <c r="H264" t="s">
        <v>26106</v>
      </c>
      <c r="I264" s="3">
        <v>2</v>
      </c>
      <c r="J264" t="s">
        <v>12848</v>
      </c>
      <c r="K264" s="3">
        <v>4</v>
      </c>
      <c r="L264" t="s">
        <v>26101</v>
      </c>
      <c r="M264" s="3">
        <v>6</v>
      </c>
      <c r="N264" t="s">
        <v>18251</v>
      </c>
      <c r="O264" s="3">
        <v>1</v>
      </c>
      <c r="P264" t="s">
        <v>28066</v>
      </c>
      <c r="Q264" s="3">
        <v>1</v>
      </c>
      <c r="R264" t="s">
        <v>26083</v>
      </c>
      <c r="S264" s="3">
        <v>10</v>
      </c>
      <c r="T264" s="3">
        <v>1</v>
      </c>
      <c r="U264" s="3">
        <v>400000</v>
      </c>
      <c r="V264" s="3">
        <v>1999</v>
      </c>
      <c r="W264" t="s">
        <v>25</v>
      </c>
    </row>
    <row r="265" spans="1:23" x14ac:dyDescent="0.3">
      <c r="A265" s="3">
        <v>3</v>
      </c>
      <c r="B265" t="s">
        <v>767</v>
      </c>
      <c r="C265" s="3">
        <v>3103</v>
      </c>
      <c r="D265" t="s">
        <v>1116</v>
      </c>
      <c r="E265" s="3">
        <v>100109</v>
      </c>
      <c r="F265" t="s">
        <v>18431</v>
      </c>
      <c r="G265" s="3">
        <v>100109001</v>
      </c>
      <c r="H265" t="s">
        <v>26106</v>
      </c>
      <c r="I265" s="3">
        <v>1</v>
      </c>
      <c r="J265" t="s">
        <v>26080</v>
      </c>
      <c r="K265" s="3">
        <v>4</v>
      </c>
      <c r="L265" t="s">
        <v>26101</v>
      </c>
      <c r="M265" s="3">
        <v>6</v>
      </c>
      <c r="N265" t="s">
        <v>18251</v>
      </c>
      <c r="O265" s="3">
        <v>1</v>
      </c>
      <c r="P265" t="s">
        <v>28066</v>
      </c>
      <c r="Q265" s="3">
        <v>1</v>
      </c>
      <c r="R265" t="s">
        <v>26083</v>
      </c>
      <c r="S265" s="3">
        <v>6</v>
      </c>
      <c r="T265" s="3">
        <v>1</v>
      </c>
      <c r="U265" s="3">
        <v>40000</v>
      </c>
      <c r="V265" s="3">
        <v>1999</v>
      </c>
      <c r="W265" t="s">
        <v>25</v>
      </c>
    </row>
    <row r="266" spans="1:23" x14ac:dyDescent="0.3">
      <c r="A266" s="3">
        <v>3</v>
      </c>
      <c r="B266" t="s">
        <v>767</v>
      </c>
      <c r="C266" s="3">
        <v>3301</v>
      </c>
      <c r="D266" t="s">
        <v>1125</v>
      </c>
      <c r="E266" s="3">
        <v>100103</v>
      </c>
      <c r="F266" t="s">
        <v>11337</v>
      </c>
      <c r="G266" s="3">
        <v>100103003</v>
      </c>
      <c r="H266" t="s">
        <v>16985</v>
      </c>
      <c r="I266" s="3">
        <v>1</v>
      </c>
      <c r="J266" t="s">
        <v>26080</v>
      </c>
      <c r="K266" s="3">
        <v>4</v>
      </c>
      <c r="L266" t="s">
        <v>26101</v>
      </c>
      <c r="M266" s="3">
        <v>5</v>
      </c>
      <c r="N266" t="s">
        <v>26092</v>
      </c>
      <c r="O266" s="3">
        <v>1</v>
      </c>
      <c r="P266" t="s">
        <v>28066</v>
      </c>
      <c r="Q266" s="3">
        <v>1</v>
      </c>
      <c r="R266" t="s">
        <v>26083</v>
      </c>
      <c r="S266" s="3">
        <v>2</v>
      </c>
      <c r="T266" s="3">
        <v>1</v>
      </c>
      <c r="U266" s="3">
        <v>1100</v>
      </c>
      <c r="V266" s="3">
        <v>1999</v>
      </c>
      <c r="W266" t="s">
        <v>25</v>
      </c>
    </row>
    <row r="267" spans="1:23" x14ac:dyDescent="0.3">
      <c r="A267" s="3">
        <v>3</v>
      </c>
      <c r="B267" t="s">
        <v>767</v>
      </c>
      <c r="C267" s="3">
        <v>3301</v>
      </c>
      <c r="D267" t="s">
        <v>1125</v>
      </c>
      <c r="E267" s="3">
        <v>100103</v>
      </c>
      <c r="F267" t="s">
        <v>11337</v>
      </c>
      <c r="G267" s="3">
        <v>100103003</v>
      </c>
      <c r="H267" t="s">
        <v>16985</v>
      </c>
      <c r="I267" s="3">
        <v>1</v>
      </c>
      <c r="J267" t="s">
        <v>26080</v>
      </c>
      <c r="K267" s="3">
        <v>4</v>
      </c>
      <c r="L267" t="s">
        <v>26101</v>
      </c>
      <c r="M267" s="3">
        <v>5</v>
      </c>
      <c r="N267" t="s">
        <v>26092</v>
      </c>
      <c r="O267" s="3">
        <v>1</v>
      </c>
      <c r="P267" t="s">
        <v>28066</v>
      </c>
      <c r="Q267" s="3">
        <v>1</v>
      </c>
      <c r="R267" t="s">
        <v>26083</v>
      </c>
      <c r="S267" s="3">
        <v>2</v>
      </c>
      <c r="T267" s="3">
        <v>1</v>
      </c>
      <c r="U267" s="3">
        <v>20000</v>
      </c>
      <c r="V267" s="3">
        <v>1999</v>
      </c>
      <c r="W267" t="s">
        <v>25</v>
      </c>
    </row>
    <row r="268" spans="1:23" x14ac:dyDescent="0.3">
      <c r="A268" s="3">
        <v>3</v>
      </c>
      <c r="B268" t="s">
        <v>767</v>
      </c>
      <c r="C268" s="3">
        <v>3103</v>
      </c>
      <c r="D268" t="s">
        <v>1116</v>
      </c>
      <c r="E268" s="3">
        <v>100109</v>
      </c>
      <c r="F268" t="s">
        <v>18431</v>
      </c>
      <c r="G268" s="3">
        <v>100109001</v>
      </c>
      <c r="H268" t="s">
        <v>26106</v>
      </c>
      <c r="I268" s="3">
        <v>1</v>
      </c>
      <c r="J268" t="s">
        <v>26080</v>
      </c>
      <c r="K268" s="3">
        <v>4</v>
      </c>
      <c r="L268" t="s">
        <v>26101</v>
      </c>
      <c r="M268" s="3">
        <v>2</v>
      </c>
      <c r="N268" t="s">
        <v>26084</v>
      </c>
      <c r="O268" s="3">
        <v>3</v>
      </c>
      <c r="P268" t="s">
        <v>26085</v>
      </c>
      <c r="Q268" s="3">
        <v>1</v>
      </c>
      <c r="R268" t="s">
        <v>26083</v>
      </c>
      <c r="S268" s="3">
        <v>1</v>
      </c>
      <c r="T268" s="3">
        <v>1</v>
      </c>
      <c r="U268" s="3">
        <v>18000</v>
      </c>
      <c r="V268" s="3">
        <v>2005</v>
      </c>
      <c r="W268" t="s">
        <v>25</v>
      </c>
    </row>
    <row r="269" spans="1:23" x14ac:dyDescent="0.3">
      <c r="A269" s="3">
        <v>3</v>
      </c>
      <c r="B269" t="s">
        <v>767</v>
      </c>
      <c r="C269" s="3">
        <v>3103</v>
      </c>
      <c r="D269" t="s">
        <v>1116</v>
      </c>
      <c r="E269" s="3">
        <v>100109</v>
      </c>
      <c r="F269" t="s">
        <v>18431</v>
      </c>
      <c r="G269" s="3">
        <v>100109001</v>
      </c>
      <c r="H269" t="s">
        <v>26106</v>
      </c>
      <c r="I269" s="3">
        <v>1</v>
      </c>
      <c r="J269" t="s">
        <v>26080</v>
      </c>
      <c r="K269" s="3">
        <v>4</v>
      </c>
      <c r="L269" t="s">
        <v>26101</v>
      </c>
      <c r="M269" s="3">
        <v>2</v>
      </c>
      <c r="N269" t="s">
        <v>26084</v>
      </c>
      <c r="O269" s="3">
        <v>3</v>
      </c>
      <c r="P269" t="s">
        <v>26085</v>
      </c>
      <c r="Q269" s="3">
        <v>1</v>
      </c>
      <c r="R269" t="s">
        <v>26083</v>
      </c>
      <c r="S269" s="3">
        <v>2</v>
      </c>
      <c r="T269" s="3">
        <v>1</v>
      </c>
      <c r="U269" s="3">
        <v>25000</v>
      </c>
      <c r="V269" s="3">
        <v>2005</v>
      </c>
      <c r="W269" t="s">
        <v>25</v>
      </c>
    </row>
    <row r="270" spans="1:23" x14ac:dyDescent="0.3">
      <c r="A270" s="3">
        <v>3</v>
      </c>
      <c r="B270" t="s">
        <v>767</v>
      </c>
      <c r="C270" s="3">
        <v>3103</v>
      </c>
      <c r="D270" t="s">
        <v>1116</v>
      </c>
      <c r="E270" s="3">
        <v>100109</v>
      </c>
      <c r="F270" t="s">
        <v>18431</v>
      </c>
      <c r="G270" s="3">
        <v>100109001</v>
      </c>
      <c r="H270" t="s">
        <v>26106</v>
      </c>
      <c r="I270" s="3">
        <v>1</v>
      </c>
      <c r="J270" t="s">
        <v>26080</v>
      </c>
      <c r="K270" s="3">
        <v>4</v>
      </c>
      <c r="L270" t="s">
        <v>26101</v>
      </c>
      <c r="M270" s="3">
        <v>6</v>
      </c>
      <c r="N270" t="s">
        <v>18251</v>
      </c>
      <c r="O270" s="3">
        <v>3</v>
      </c>
      <c r="P270" t="s">
        <v>26085</v>
      </c>
      <c r="Q270" s="3">
        <v>1</v>
      </c>
      <c r="R270" t="s">
        <v>26083</v>
      </c>
      <c r="S270" s="3">
        <v>16</v>
      </c>
      <c r="T270" s="3">
        <v>1</v>
      </c>
      <c r="U270" s="3">
        <v>1169000</v>
      </c>
      <c r="V270" s="3">
        <v>2005</v>
      </c>
      <c r="W270" t="s">
        <v>25</v>
      </c>
    </row>
    <row r="271" spans="1:23" x14ac:dyDescent="0.3">
      <c r="A271" s="3">
        <v>3</v>
      </c>
      <c r="B271" t="s">
        <v>767</v>
      </c>
      <c r="C271" s="3">
        <v>3302</v>
      </c>
      <c r="D271" t="s">
        <v>1128</v>
      </c>
      <c r="E271" s="3">
        <v>100108</v>
      </c>
      <c r="F271" t="s">
        <v>11438</v>
      </c>
      <c r="G271" s="3">
        <v>100108002</v>
      </c>
      <c r="H271" t="s">
        <v>17713</v>
      </c>
      <c r="I271" s="3">
        <v>1</v>
      </c>
      <c r="J271" t="s">
        <v>26080</v>
      </c>
      <c r="K271" s="3">
        <v>4</v>
      </c>
      <c r="L271" t="s">
        <v>26101</v>
      </c>
      <c r="M271" s="3">
        <v>3</v>
      </c>
      <c r="N271" t="s">
        <v>16841</v>
      </c>
      <c r="O271" s="3">
        <v>1</v>
      </c>
      <c r="P271" t="s">
        <v>28066</v>
      </c>
      <c r="Q271" s="3">
        <v>1</v>
      </c>
      <c r="R271" t="s">
        <v>26083</v>
      </c>
      <c r="S271" s="3">
        <v>3</v>
      </c>
      <c r="T271" s="3">
        <v>1</v>
      </c>
      <c r="U271" s="3">
        <v>600</v>
      </c>
      <c r="V271" s="3">
        <v>2011</v>
      </c>
      <c r="W271" t="s">
        <v>25</v>
      </c>
    </row>
    <row r="272" spans="1:23" x14ac:dyDescent="0.3">
      <c r="A272" s="3">
        <v>3</v>
      </c>
      <c r="B272" t="s">
        <v>767</v>
      </c>
      <c r="C272" s="3">
        <v>3103</v>
      </c>
      <c r="D272" t="s">
        <v>1116</v>
      </c>
      <c r="E272" s="3">
        <v>100109</v>
      </c>
      <c r="F272" t="s">
        <v>18431</v>
      </c>
      <c r="G272" s="3">
        <v>100109001</v>
      </c>
      <c r="H272" t="s">
        <v>26106</v>
      </c>
      <c r="I272" s="3">
        <v>2</v>
      </c>
      <c r="J272" t="s">
        <v>12848</v>
      </c>
      <c r="K272" s="3">
        <v>4</v>
      </c>
      <c r="L272" t="s">
        <v>26101</v>
      </c>
      <c r="M272" s="3">
        <v>7</v>
      </c>
      <c r="N272" t="s">
        <v>14788</v>
      </c>
      <c r="O272" s="3">
        <v>3</v>
      </c>
      <c r="P272" t="s">
        <v>26085</v>
      </c>
      <c r="Q272" s="3">
        <v>4</v>
      </c>
      <c r="R272" t="s">
        <v>26113</v>
      </c>
      <c r="S272" s="3">
        <v>3</v>
      </c>
      <c r="T272" s="3">
        <v>1</v>
      </c>
      <c r="U272" s="3">
        <v>3500000</v>
      </c>
      <c r="V272" s="3">
        <v>2011</v>
      </c>
      <c r="W272" t="s">
        <v>25</v>
      </c>
    </row>
    <row r="273" spans="1:23" x14ac:dyDescent="0.3">
      <c r="A273" s="3">
        <v>3</v>
      </c>
      <c r="B273" t="s">
        <v>767</v>
      </c>
      <c r="C273" s="3">
        <v>3103</v>
      </c>
      <c r="D273" t="s">
        <v>1116</v>
      </c>
      <c r="E273" s="3">
        <v>100109</v>
      </c>
      <c r="F273" t="s">
        <v>18431</v>
      </c>
      <c r="G273" s="3">
        <v>100109001</v>
      </c>
      <c r="H273" t="s">
        <v>26106</v>
      </c>
      <c r="I273" s="3">
        <v>2</v>
      </c>
      <c r="J273" t="s">
        <v>12848</v>
      </c>
      <c r="K273" s="3">
        <v>4</v>
      </c>
      <c r="L273" t="s">
        <v>26101</v>
      </c>
      <c r="M273" s="3">
        <v>6</v>
      </c>
      <c r="N273" t="s">
        <v>18251</v>
      </c>
      <c r="O273" s="3">
        <v>3</v>
      </c>
      <c r="P273" t="s">
        <v>26085</v>
      </c>
      <c r="Q273" s="3">
        <v>1</v>
      </c>
      <c r="R273" t="s">
        <v>26083</v>
      </c>
      <c r="S273" s="3">
        <v>4</v>
      </c>
      <c r="T273" s="3">
        <v>1</v>
      </c>
      <c r="U273" s="3">
        <v>320000</v>
      </c>
      <c r="V273" s="3">
        <v>2015</v>
      </c>
      <c r="W273" t="s">
        <v>25</v>
      </c>
    </row>
    <row r="274" spans="1:23" x14ac:dyDescent="0.3">
      <c r="A274" s="3">
        <v>4</v>
      </c>
      <c r="B274" t="s">
        <v>773</v>
      </c>
      <c r="C274" s="3">
        <v>4103</v>
      </c>
      <c r="D274" t="s">
        <v>1142</v>
      </c>
      <c r="E274" s="3">
        <v>100109</v>
      </c>
      <c r="F274" t="s">
        <v>18431</v>
      </c>
      <c r="G274" s="3">
        <v>100109001</v>
      </c>
      <c r="H274" t="s">
        <v>26106</v>
      </c>
      <c r="I274" s="3">
        <v>1</v>
      </c>
      <c r="J274" t="s">
        <v>26080</v>
      </c>
      <c r="K274" s="3">
        <v>4</v>
      </c>
      <c r="L274" t="s">
        <v>26101</v>
      </c>
      <c r="M274" s="3">
        <v>6</v>
      </c>
      <c r="N274" t="s">
        <v>18251</v>
      </c>
      <c r="O274" s="3">
        <v>3</v>
      </c>
      <c r="P274" t="s">
        <v>26085</v>
      </c>
      <c r="Q274" s="3">
        <v>1</v>
      </c>
      <c r="R274" t="s">
        <v>26083</v>
      </c>
      <c r="S274" s="3">
        <v>6</v>
      </c>
      <c r="T274" s="3">
        <v>1</v>
      </c>
      <c r="U274" s="3">
        <v>90000</v>
      </c>
      <c r="V274" s="3">
        <v>1999</v>
      </c>
      <c r="W274" t="s">
        <v>25</v>
      </c>
    </row>
    <row r="275" spans="1:23" x14ac:dyDescent="0.3">
      <c r="A275" s="3">
        <v>4</v>
      </c>
      <c r="B275" t="s">
        <v>773</v>
      </c>
      <c r="C275" s="3">
        <v>4302</v>
      </c>
      <c r="D275" t="s">
        <v>1169</v>
      </c>
      <c r="E275" s="3">
        <v>100109</v>
      </c>
      <c r="F275" t="s">
        <v>18431</v>
      </c>
      <c r="G275" s="3">
        <v>100109001</v>
      </c>
      <c r="H275" t="s">
        <v>26106</v>
      </c>
      <c r="I275" s="3">
        <v>1</v>
      </c>
      <c r="J275" t="s">
        <v>26080</v>
      </c>
      <c r="K275" s="3">
        <v>4</v>
      </c>
      <c r="L275" t="s">
        <v>26101</v>
      </c>
      <c r="M275" s="3">
        <v>2</v>
      </c>
      <c r="N275" t="s">
        <v>26084</v>
      </c>
      <c r="O275" s="3">
        <v>1</v>
      </c>
      <c r="P275" t="s">
        <v>28066</v>
      </c>
      <c r="Q275" s="3">
        <v>1</v>
      </c>
      <c r="R275" t="s">
        <v>26083</v>
      </c>
      <c r="S275" s="3">
        <v>2</v>
      </c>
      <c r="T275" s="3">
        <v>1</v>
      </c>
      <c r="U275" s="3">
        <v>40000</v>
      </c>
      <c r="V275" s="3">
        <v>1999</v>
      </c>
      <c r="W275" t="s">
        <v>25</v>
      </c>
    </row>
    <row r="276" spans="1:23" x14ac:dyDescent="0.3">
      <c r="A276" s="3">
        <v>4</v>
      </c>
      <c r="B276" t="s">
        <v>773</v>
      </c>
      <c r="C276" s="3">
        <v>4303</v>
      </c>
      <c r="D276" t="s">
        <v>1172</v>
      </c>
      <c r="E276" s="3">
        <v>100109</v>
      </c>
      <c r="F276" t="s">
        <v>18431</v>
      </c>
      <c r="G276" s="3">
        <v>100109001</v>
      </c>
      <c r="H276" t="s">
        <v>26106</v>
      </c>
      <c r="I276" s="3">
        <v>1</v>
      </c>
      <c r="J276" t="s">
        <v>26080</v>
      </c>
      <c r="K276" s="3">
        <v>4</v>
      </c>
      <c r="L276" t="s">
        <v>26101</v>
      </c>
      <c r="M276" s="3">
        <v>2</v>
      </c>
      <c r="N276" t="s">
        <v>26084</v>
      </c>
      <c r="O276" s="3">
        <v>1</v>
      </c>
      <c r="P276" t="s">
        <v>28066</v>
      </c>
      <c r="Q276" s="3">
        <v>1</v>
      </c>
      <c r="R276" t="s">
        <v>26083</v>
      </c>
      <c r="S276" s="3">
        <v>4</v>
      </c>
      <c r="T276" s="3">
        <v>1</v>
      </c>
      <c r="U276" s="3">
        <v>100000</v>
      </c>
      <c r="V276" s="3">
        <v>1999</v>
      </c>
      <c r="W276" t="s">
        <v>25</v>
      </c>
    </row>
    <row r="277" spans="1:23" x14ac:dyDescent="0.3">
      <c r="A277" s="3">
        <v>4</v>
      </c>
      <c r="B277" t="s">
        <v>773</v>
      </c>
      <c r="C277" s="3">
        <v>4303</v>
      </c>
      <c r="D277" t="s">
        <v>1172</v>
      </c>
      <c r="E277" s="3">
        <v>100109</v>
      </c>
      <c r="F277" t="s">
        <v>18431</v>
      </c>
      <c r="G277" s="3">
        <v>100109001</v>
      </c>
      <c r="H277" t="s">
        <v>26106</v>
      </c>
      <c r="I277" s="3">
        <v>1</v>
      </c>
      <c r="J277" t="s">
        <v>26080</v>
      </c>
      <c r="K277" s="3">
        <v>4</v>
      </c>
      <c r="L277" t="s">
        <v>26101</v>
      </c>
      <c r="M277" s="3">
        <v>2</v>
      </c>
      <c r="N277" t="s">
        <v>26084</v>
      </c>
      <c r="O277" s="3">
        <v>1</v>
      </c>
      <c r="P277" t="s">
        <v>28066</v>
      </c>
      <c r="Q277" s="3">
        <v>1</v>
      </c>
      <c r="R277" t="s">
        <v>26083</v>
      </c>
      <c r="S277" s="3">
        <v>4</v>
      </c>
      <c r="T277" s="3">
        <v>1</v>
      </c>
      <c r="U277" s="3">
        <v>100000</v>
      </c>
      <c r="V277" s="3">
        <v>1999</v>
      </c>
      <c r="W277" t="s">
        <v>25</v>
      </c>
    </row>
    <row r="278" spans="1:23" x14ac:dyDescent="0.3">
      <c r="A278" s="3">
        <v>4</v>
      </c>
      <c r="B278" t="s">
        <v>773</v>
      </c>
      <c r="C278" s="3">
        <v>4303</v>
      </c>
      <c r="D278" t="s">
        <v>1172</v>
      </c>
      <c r="E278" s="3">
        <v>100109</v>
      </c>
      <c r="F278" t="s">
        <v>18431</v>
      </c>
      <c r="G278" s="3">
        <v>100109001</v>
      </c>
      <c r="H278" t="s">
        <v>26106</v>
      </c>
      <c r="I278" s="3">
        <v>1</v>
      </c>
      <c r="J278" t="s">
        <v>26080</v>
      </c>
      <c r="K278" s="3">
        <v>4</v>
      </c>
      <c r="L278" t="s">
        <v>26101</v>
      </c>
      <c r="M278" s="3">
        <v>2</v>
      </c>
      <c r="N278" t="s">
        <v>26084</v>
      </c>
      <c r="O278" s="3">
        <v>1</v>
      </c>
      <c r="P278" t="s">
        <v>28066</v>
      </c>
      <c r="Q278" s="3">
        <v>1</v>
      </c>
      <c r="R278" t="s">
        <v>26083</v>
      </c>
      <c r="S278" s="3">
        <v>2</v>
      </c>
      <c r="T278" s="3">
        <v>1</v>
      </c>
      <c r="U278" s="3">
        <v>7200</v>
      </c>
      <c r="V278" s="3">
        <v>1999</v>
      </c>
      <c r="W278" t="s">
        <v>25</v>
      </c>
    </row>
    <row r="279" spans="1:23" x14ac:dyDescent="0.3">
      <c r="A279" s="3">
        <v>4</v>
      </c>
      <c r="B279" t="s">
        <v>773</v>
      </c>
      <c r="C279" s="3">
        <v>4303</v>
      </c>
      <c r="D279" t="s">
        <v>1172</v>
      </c>
      <c r="E279" s="3">
        <v>100109</v>
      </c>
      <c r="F279" t="s">
        <v>18431</v>
      </c>
      <c r="G279" s="3">
        <v>100109001</v>
      </c>
      <c r="H279" t="s">
        <v>26106</v>
      </c>
      <c r="I279" s="3">
        <v>1</v>
      </c>
      <c r="J279" t="s">
        <v>26080</v>
      </c>
      <c r="K279" s="3">
        <v>4</v>
      </c>
      <c r="L279" t="s">
        <v>26101</v>
      </c>
      <c r="M279" s="3">
        <v>2</v>
      </c>
      <c r="N279" t="s">
        <v>26084</v>
      </c>
      <c r="O279" s="3">
        <v>3</v>
      </c>
      <c r="P279" t="s">
        <v>26085</v>
      </c>
      <c r="Q279" s="3">
        <v>4</v>
      </c>
      <c r="R279" t="s">
        <v>26113</v>
      </c>
      <c r="S279" s="3">
        <v>5</v>
      </c>
      <c r="T279" s="3">
        <v>1</v>
      </c>
      <c r="U279" s="3">
        <v>12000</v>
      </c>
      <c r="V279" s="3">
        <v>1999</v>
      </c>
      <c r="W279" t="s">
        <v>25</v>
      </c>
    </row>
    <row r="280" spans="1:23" x14ac:dyDescent="0.3">
      <c r="A280" s="3">
        <v>4</v>
      </c>
      <c r="B280" t="s">
        <v>773</v>
      </c>
      <c r="C280" s="3">
        <v>4303</v>
      </c>
      <c r="D280" t="s">
        <v>1172</v>
      </c>
      <c r="E280" s="3">
        <v>100109</v>
      </c>
      <c r="F280" t="s">
        <v>18431</v>
      </c>
      <c r="G280" s="3">
        <v>100109001</v>
      </c>
      <c r="H280" t="s">
        <v>26106</v>
      </c>
      <c r="I280" s="3">
        <v>1</v>
      </c>
      <c r="J280" t="s">
        <v>26080</v>
      </c>
      <c r="K280" s="3">
        <v>4</v>
      </c>
      <c r="L280" t="s">
        <v>26101</v>
      </c>
      <c r="M280" s="3">
        <v>2</v>
      </c>
      <c r="N280" t="s">
        <v>26084</v>
      </c>
      <c r="O280" s="3">
        <v>3</v>
      </c>
      <c r="P280" t="s">
        <v>26085</v>
      </c>
      <c r="Q280" s="3">
        <v>1</v>
      </c>
      <c r="R280" t="s">
        <v>26083</v>
      </c>
      <c r="S280" s="3">
        <v>15</v>
      </c>
      <c r="T280" s="3">
        <v>1</v>
      </c>
      <c r="U280" s="3">
        <v>50000</v>
      </c>
      <c r="V280" s="3">
        <v>1999</v>
      </c>
      <c r="W280" t="s">
        <v>25</v>
      </c>
    </row>
    <row r="281" spans="1:23" x14ac:dyDescent="0.3">
      <c r="A281" s="3">
        <v>4</v>
      </c>
      <c r="B281" t="s">
        <v>773</v>
      </c>
      <c r="C281" s="3">
        <v>4303</v>
      </c>
      <c r="D281" t="s">
        <v>1172</v>
      </c>
      <c r="E281" s="3">
        <v>100109</v>
      </c>
      <c r="F281" t="s">
        <v>18431</v>
      </c>
      <c r="G281" s="3">
        <v>100109001</v>
      </c>
      <c r="H281" t="s">
        <v>26106</v>
      </c>
      <c r="I281" s="3">
        <v>1</v>
      </c>
      <c r="J281" t="s">
        <v>26080</v>
      </c>
      <c r="K281" s="3">
        <v>4</v>
      </c>
      <c r="L281" t="s">
        <v>26101</v>
      </c>
      <c r="M281" s="3">
        <v>2</v>
      </c>
      <c r="N281" t="s">
        <v>26084</v>
      </c>
      <c r="O281" s="3">
        <v>3</v>
      </c>
      <c r="P281" t="s">
        <v>26085</v>
      </c>
      <c r="Q281" s="3">
        <v>2</v>
      </c>
      <c r="R281" t="s">
        <v>8209</v>
      </c>
      <c r="S281" s="3">
        <v>30</v>
      </c>
      <c r="T281" s="3">
        <v>1</v>
      </c>
      <c r="U281" s="3">
        <v>1800000</v>
      </c>
      <c r="V281" s="3">
        <v>1999</v>
      </c>
      <c r="W281" t="s">
        <v>25</v>
      </c>
    </row>
    <row r="282" spans="1:23" x14ac:dyDescent="0.3">
      <c r="A282" s="3">
        <v>4</v>
      </c>
      <c r="B282" t="s">
        <v>773</v>
      </c>
      <c r="C282" s="3">
        <v>4303</v>
      </c>
      <c r="D282" t="s">
        <v>1172</v>
      </c>
      <c r="E282" s="3">
        <v>100109</v>
      </c>
      <c r="F282" t="s">
        <v>18431</v>
      </c>
      <c r="G282" s="3">
        <v>100109001</v>
      </c>
      <c r="H282" t="s">
        <v>26106</v>
      </c>
      <c r="I282" s="3">
        <v>1</v>
      </c>
      <c r="J282" t="s">
        <v>26080</v>
      </c>
      <c r="K282" s="3">
        <v>4</v>
      </c>
      <c r="L282" t="s">
        <v>26101</v>
      </c>
      <c r="M282" s="3">
        <v>5</v>
      </c>
      <c r="N282" t="s">
        <v>26092</v>
      </c>
      <c r="O282" s="3">
        <v>3</v>
      </c>
      <c r="P282" t="s">
        <v>26085</v>
      </c>
      <c r="Q282" s="3">
        <v>3</v>
      </c>
      <c r="R282" t="s">
        <v>26107</v>
      </c>
      <c r="S282" s="3">
        <v>12</v>
      </c>
      <c r="T282" s="3">
        <v>1</v>
      </c>
      <c r="U282" s="3">
        <v>2500000</v>
      </c>
      <c r="V282" s="3">
        <v>1999</v>
      </c>
      <c r="W282" t="s">
        <v>25</v>
      </c>
    </row>
    <row r="283" spans="1:23" x14ac:dyDescent="0.3">
      <c r="A283" s="3">
        <v>4</v>
      </c>
      <c r="B283" t="s">
        <v>773</v>
      </c>
      <c r="C283" s="3">
        <v>4303</v>
      </c>
      <c r="D283" t="s">
        <v>1172</v>
      </c>
      <c r="E283" s="3">
        <v>100109</v>
      </c>
      <c r="F283" t="s">
        <v>18431</v>
      </c>
      <c r="G283" s="3">
        <v>100109001</v>
      </c>
      <c r="H283" t="s">
        <v>26106</v>
      </c>
      <c r="I283" s="3">
        <v>1</v>
      </c>
      <c r="J283" t="s">
        <v>26080</v>
      </c>
      <c r="K283" s="3">
        <v>4</v>
      </c>
      <c r="L283" t="s">
        <v>26101</v>
      </c>
      <c r="M283" s="3">
        <v>2</v>
      </c>
      <c r="N283" t="s">
        <v>26084</v>
      </c>
      <c r="O283" s="3">
        <v>3</v>
      </c>
      <c r="P283" t="s">
        <v>26085</v>
      </c>
      <c r="Q283" s="3">
        <v>3</v>
      </c>
      <c r="R283" t="s">
        <v>26107</v>
      </c>
      <c r="S283" s="3">
        <v>14</v>
      </c>
      <c r="T283" s="3">
        <v>1</v>
      </c>
      <c r="U283" s="3">
        <v>3000000</v>
      </c>
      <c r="V283" s="3">
        <v>1999</v>
      </c>
      <c r="W283" t="s">
        <v>25</v>
      </c>
    </row>
    <row r="284" spans="1:23" x14ac:dyDescent="0.3">
      <c r="A284" s="3">
        <v>4</v>
      </c>
      <c r="B284" t="s">
        <v>773</v>
      </c>
      <c r="C284" s="3">
        <v>4106</v>
      </c>
      <c r="D284" t="s">
        <v>1151</v>
      </c>
      <c r="E284" s="3">
        <v>100109</v>
      </c>
      <c r="F284" t="s">
        <v>18431</v>
      </c>
      <c r="G284" s="3">
        <v>100109001</v>
      </c>
      <c r="H284" t="s">
        <v>26106</v>
      </c>
      <c r="I284" s="3">
        <v>1</v>
      </c>
      <c r="J284" t="s">
        <v>26080</v>
      </c>
      <c r="K284" s="3">
        <v>4</v>
      </c>
      <c r="L284" t="s">
        <v>26101</v>
      </c>
      <c r="M284" s="3">
        <v>7</v>
      </c>
      <c r="N284" t="s">
        <v>14788</v>
      </c>
      <c r="O284" s="3">
        <v>1</v>
      </c>
      <c r="P284" t="s">
        <v>28066</v>
      </c>
      <c r="Q284" s="3">
        <v>1</v>
      </c>
      <c r="R284" t="s">
        <v>26083</v>
      </c>
      <c r="S284" s="3">
        <v>2</v>
      </c>
      <c r="T284" s="3">
        <v>1</v>
      </c>
      <c r="U284" s="3">
        <v>26700</v>
      </c>
      <c r="V284" s="3">
        <v>1999</v>
      </c>
      <c r="W284" t="s">
        <v>25</v>
      </c>
    </row>
    <row r="285" spans="1:23" x14ac:dyDescent="0.3">
      <c r="A285" s="3">
        <v>4</v>
      </c>
      <c r="B285" t="s">
        <v>773</v>
      </c>
      <c r="C285" s="3">
        <v>4106</v>
      </c>
      <c r="D285" t="s">
        <v>1151</v>
      </c>
      <c r="E285" s="3">
        <v>100109</v>
      </c>
      <c r="F285" t="s">
        <v>18431</v>
      </c>
      <c r="G285" s="3">
        <v>100109001</v>
      </c>
      <c r="H285" t="s">
        <v>26106</v>
      </c>
      <c r="I285" s="3">
        <v>1</v>
      </c>
      <c r="J285" t="s">
        <v>26080</v>
      </c>
      <c r="K285" s="3">
        <v>4</v>
      </c>
      <c r="L285" t="s">
        <v>26101</v>
      </c>
      <c r="M285" s="3">
        <v>7</v>
      </c>
      <c r="N285" t="s">
        <v>14788</v>
      </c>
      <c r="O285" s="3">
        <v>1</v>
      </c>
      <c r="P285" t="s">
        <v>28066</v>
      </c>
      <c r="Q285" s="3">
        <v>1</v>
      </c>
      <c r="R285" t="s">
        <v>26083</v>
      </c>
      <c r="S285" s="3">
        <v>4</v>
      </c>
      <c r="T285" s="3">
        <v>1</v>
      </c>
      <c r="U285" s="3">
        <v>33000</v>
      </c>
      <c r="V285" s="3">
        <v>1999</v>
      </c>
      <c r="W285" t="s">
        <v>25</v>
      </c>
    </row>
    <row r="286" spans="1:23" x14ac:dyDescent="0.3">
      <c r="A286" s="3">
        <v>4</v>
      </c>
      <c r="B286" t="s">
        <v>773</v>
      </c>
      <c r="C286" s="3">
        <v>4106</v>
      </c>
      <c r="D286" t="s">
        <v>1151</v>
      </c>
      <c r="E286" s="3">
        <v>100109</v>
      </c>
      <c r="F286" t="s">
        <v>18431</v>
      </c>
      <c r="G286" s="3">
        <v>100109001</v>
      </c>
      <c r="H286" t="s">
        <v>26106</v>
      </c>
      <c r="I286" s="3">
        <v>1</v>
      </c>
      <c r="J286" t="s">
        <v>26080</v>
      </c>
      <c r="K286" s="3">
        <v>4</v>
      </c>
      <c r="L286" t="s">
        <v>26101</v>
      </c>
      <c r="M286" s="3">
        <v>7</v>
      </c>
      <c r="N286" t="s">
        <v>14788</v>
      </c>
      <c r="O286" s="3">
        <v>1</v>
      </c>
      <c r="P286" t="s">
        <v>28066</v>
      </c>
      <c r="Q286" s="3">
        <v>1</v>
      </c>
      <c r="R286" t="s">
        <v>26083</v>
      </c>
      <c r="S286" s="3">
        <v>20</v>
      </c>
      <c r="T286" s="3">
        <v>1</v>
      </c>
      <c r="U286" s="3">
        <v>2540000</v>
      </c>
      <c r="V286" s="3">
        <v>1999</v>
      </c>
      <c r="W286" t="s">
        <v>25</v>
      </c>
    </row>
    <row r="287" spans="1:23" x14ac:dyDescent="0.3">
      <c r="A287" s="3">
        <v>4</v>
      </c>
      <c r="B287" t="s">
        <v>773</v>
      </c>
      <c r="C287" s="3">
        <v>4106</v>
      </c>
      <c r="D287" t="s">
        <v>1151</v>
      </c>
      <c r="E287" s="3">
        <v>100109</v>
      </c>
      <c r="F287" t="s">
        <v>18431</v>
      </c>
      <c r="G287" s="3">
        <v>100109001</v>
      </c>
      <c r="H287" t="s">
        <v>26106</v>
      </c>
      <c r="I287" s="3">
        <v>1</v>
      </c>
      <c r="J287" t="s">
        <v>26080</v>
      </c>
      <c r="K287" s="3">
        <v>4</v>
      </c>
      <c r="L287" t="s">
        <v>26101</v>
      </c>
      <c r="M287" s="3">
        <v>7</v>
      </c>
      <c r="N287" t="s">
        <v>14788</v>
      </c>
      <c r="O287" s="3">
        <v>1</v>
      </c>
      <c r="P287" t="s">
        <v>28066</v>
      </c>
      <c r="Q287" s="3">
        <v>1</v>
      </c>
      <c r="R287" t="s">
        <v>26083</v>
      </c>
      <c r="S287" s="3">
        <v>2</v>
      </c>
      <c r="T287" s="3">
        <v>1</v>
      </c>
      <c r="U287" s="3">
        <v>58000</v>
      </c>
      <c r="V287" s="3">
        <v>1999</v>
      </c>
      <c r="W287" t="s">
        <v>25</v>
      </c>
    </row>
    <row r="288" spans="1:23" x14ac:dyDescent="0.3">
      <c r="A288" s="3">
        <v>4</v>
      </c>
      <c r="B288" t="s">
        <v>773</v>
      </c>
      <c r="C288" s="3">
        <v>4106</v>
      </c>
      <c r="D288" t="s">
        <v>1151</v>
      </c>
      <c r="E288" s="3">
        <v>100109</v>
      </c>
      <c r="F288" t="s">
        <v>18431</v>
      </c>
      <c r="G288" s="3">
        <v>100109001</v>
      </c>
      <c r="H288" t="s">
        <v>26106</v>
      </c>
      <c r="I288" s="3">
        <v>1</v>
      </c>
      <c r="J288" t="s">
        <v>26080</v>
      </c>
      <c r="K288" s="3">
        <v>4</v>
      </c>
      <c r="L288" t="s">
        <v>26101</v>
      </c>
      <c r="M288" s="3">
        <v>7</v>
      </c>
      <c r="N288" t="s">
        <v>14788</v>
      </c>
      <c r="O288" s="3">
        <v>3</v>
      </c>
      <c r="P288" t="s">
        <v>26085</v>
      </c>
      <c r="Q288" s="3">
        <v>1</v>
      </c>
      <c r="R288" t="s">
        <v>26083</v>
      </c>
      <c r="S288" s="3">
        <v>6</v>
      </c>
      <c r="T288" s="3">
        <v>1</v>
      </c>
      <c r="U288" s="3">
        <v>400000</v>
      </c>
      <c r="V288" s="3">
        <v>1999</v>
      </c>
      <c r="W288" t="s">
        <v>25</v>
      </c>
    </row>
    <row r="289" spans="1:23" x14ac:dyDescent="0.3">
      <c r="A289" s="3">
        <v>4</v>
      </c>
      <c r="B289" t="s">
        <v>773</v>
      </c>
      <c r="C289" s="3">
        <v>4106</v>
      </c>
      <c r="D289" t="s">
        <v>1151</v>
      </c>
      <c r="E289" s="3">
        <v>100109</v>
      </c>
      <c r="F289" t="s">
        <v>18431</v>
      </c>
      <c r="G289" s="3">
        <v>100109001</v>
      </c>
      <c r="H289" t="s">
        <v>26106</v>
      </c>
      <c r="I289" s="3">
        <v>1</v>
      </c>
      <c r="J289" t="s">
        <v>26080</v>
      </c>
      <c r="K289" s="3">
        <v>4</v>
      </c>
      <c r="L289" t="s">
        <v>26101</v>
      </c>
      <c r="M289" s="3">
        <v>7</v>
      </c>
      <c r="N289" t="s">
        <v>14788</v>
      </c>
      <c r="O289" s="3">
        <v>1</v>
      </c>
      <c r="P289" t="s">
        <v>28066</v>
      </c>
      <c r="Q289" s="3">
        <v>1</v>
      </c>
      <c r="R289" t="s">
        <v>26083</v>
      </c>
      <c r="S289" s="3">
        <v>10</v>
      </c>
      <c r="T289" s="3">
        <v>1</v>
      </c>
      <c r="U289" s="3">
        <v>500000</v>
      </c>
      <c r="V289" s="3">
        <v>1999</v>
      </c>
      <c r="W289" t="s">
        <v>25</v>
      </c>
    </row>
    <row r="290" spans="1:23" x14ac:dyDescent="0.3">
      <c r="A290" s="3">
        <v>4</v>
      </c>
      <c r="B290" t="s">
        <v>773</v>
      </c>
      <c r="C290" s="3">
        <v>4106</v>
      </c>
      <c r="D290" t="s">
        <v>1151</v>
      </c>
      <c r="E290" s="3">
        <v>100109</v>
      </c>
      <c r="F290" t="s">
        <v>18431</v>
      </c>
      <c r="G290" s="3">
        <v>100109001</v>
      </c>
      <c r="H290" t="s">
        <v>26106</v>
      </c>
      <c r="I290" s="3">
        <v>1</v>
      </c>
      <c r="J290" t="s">
        <v>26080</v>
      </c>
      <c r="K290" s="3">
        <v>4</v>
      </c>
      <c r="L290" t="s">
        <v>26101</v>
      </c>
      <c r="M290" s="3">
        <v>7</v>
      </c>
      <c r="N290" t="s">
        <v>14788</v>
      </c>
      <c r="O290" s="3">
        <v>1</v>
      </c>
      <c r="P290" t="s">
        <v>28066</v>
      </c>
      <c r="Q290" s="3">
        <v>1</v>
      </c>
      <c r="R290" t="s">
        <v>26083</v>
      </c>
      <c r="S290" s="3">
        <v>10</v>
      </c>
      <c r="T290" s="3">
        <v>1</v>
      </c>
      <c r="U290" s="3">
        <v>200000</v>
      </c>
      <c r="V290" s="3">
        <v>1999</v>
      </c>
      <c r="W290" t="s">
        <v>25</v>
      </c>
    </row>
    <row r="291" spans="1:23" x14ac:dyDescent="0.3">
      <c r="A291" s="3">
        <v>4</v>
      </c>
      <c r="B291" t="s">
        <v>773</v>
      </c>
      <c r="C291" s="3">
        <v>4106</v>
      </c>
      <c r="D291" t="s">
        <v>1151</v>
      </c>
      <c r="E291" s="3">
        <v>100109</v>
      </c>
      <c r="F291" t="s">
        <v>18431</v>
      </c>
      <c r="G291" s="3">
        <v>100109001</v>
      </c>
      <c r="H291" t="s">
        <v>26106</v>
      </c>
      <c r="I291" s="3">
        <v>1</v>
      </c>
      <c r="J291" t="s">
        <v>26080</v>
      </c>
      <c r="K291" s="3">
        <v>4</v>
      </c>
      <c r="L291" t="s">
        <v>26101</v>
      </c>
      <c r="M291" s="3">
        <v>7</v>
      </c>
      <c r="N291" t="s">
        <v>14788</v>
      </c>
      <c r="O291" s="3">
        <v>3</v>
      </c>
      <c r="P291" t="s">
        <v>26085</v>
      </c>
      <c r="Q291" s="3">
        <v>1</v>
      </c>
      <c r="R291" t="s">
        <v>26083</v>
      </c>
      <c r="S291" s="3">
        <v>4</v>
      </c>
      <c r="T291" s="3">
        <v>1</v>
      </c>
      <c r="U291" s="3">
        <v>300000</v>
      </c>
      <c r="V291" s="3">
        <v>1999</v>
      </c>
      <c r="W291" t="s">
        <v>25</v>
      </c>
    </row>
    <row r="292" spans="1:23" x14ac:dyDescent="0.3">
      <c r="A292" s="3">
        <v>4</v>
      </c>
      <c r="B292" t="s">
        <v>773</v>
      </c>
      <c r="C292" s="3">
        <v>4303</v>
      </c>
      <c r="D292" t="s">
        <v>1172</v>
      </c>
      <c r="E292" s="3">
        <v>100109</v>
      </c>
      <c r="F292" t="s">
        <v>18431</v>
      </c>
      <c r="G292" s="3">
        <v>100109001</v>
      </c>
      <c r="H292" t="s">
        <v>26106</v>
      </c>
      <c r="I292" s="3">
        <v>2</v>
      </c>
      <c r="J292" t="s">
        <v>12848</v>
      </c>
      <c r="K292" s="3">
        <v>4</v>
      </c>
      <c r="L292" t="s">
        <v>26101</v>
      </c>
      <c r="M292" s="3">
        <v>5</v>
      </c>
      <c r="N292" t="s">
        <v>26092</v>
      </c>
      <c r="O292" s="3">
        <v>3</v>
      </c>
      <c r="P292" t="s">
        <v>26085</v>
      </c>
      <c r="Q292" s="3">
        <v>4</v>
      </c>
      <c r="R292" t="s">
        <v>26113</v>
      </c>
      <c r="S292" s="3">
        <v>6</v>
      </c>
      <c r="T292" s="3">
        <v>1</v>
      </c>
      <c r="U292" s="3">
        <v>800000</v>
      </c>
      <c r="V292" s="3">
        <v>2011</v>
      </c>
      <c r="W292" t="s">
        <v>25</v>
      </c>
    </row>
    <row r="293" spans="1:23" x14ac:dyDescent="0.3">
      <c r="A293" s="3">
        <v>4</v>
      </c>
      <c r="B293" t="s">
        <v>773</v>
      </c>
      <c r="C293" s="3">
        <v>4303</v>
      </c>
      <c r="D293" t="s">
        <v>1172</v>
      </c>
      <c r="E293" s="3">
        <v>100109</v>
      </c>
      <c r="F293" t="s">
        <v>18431</v>
      </c>
      <c r="G293" s="3">
        <v>100109001</v>
      </c>
      <c r="H293" t="s">
        <v>26106</v>
      </c>
      <c r="I293" s="3">
        <v>1</v>
      </c>
      <c r="J293" t="s">
        <v>26080</v>
      </c>
      <c r="K293" s="3">
        <v>4</v>
      </c>
      <c r="L293" t="s">
        <v>26101</v>
      </c>
      <c r="M293" s="3">
        <v>7</v>
      </c>
      <c r="N293" t="s">
        <v>14788</v>
      </c>
      <c r="O293" s="3">
        <v>3</v>
      </c>
      <c r="P293" t="s">
        <v>26085</v>
      </c>
      <c r="Q293" s="3">
        <v>1</v>
      </c>
      <c r="R293" t="s">
        <v>26083</v>
      </c>
      <c r="S293" s="3">
        <v>20</v>
      </c>
      <c r="T293" s="3">
        <v>1</v>
      </c>
      <c r="U293" s="3">
        <v>2000000</v>
      </c>
      <c r="V293" s="3">
        <v>2011</v>
      </c>
      <c r="W293" t="s">
        <v>25</v>
      </c>
    </row>
    <row r="294" spans="1:23" x14ac:dyDescent="0.3">
      <c r="A294" s="3">
        <v>4</v>
      </c>
      <c r="B294" t="s">
        <v>773</v>
      </c>
      <c r="C294" s="3">
        <v>4303</v>
      </c>
      <c r="D294" t="s">
        <v>1172</v>
      </c>
      <c r="E294" s="3">
        <v>100109</v>
      </c>
      <c r="F294" t="s">
        <v>18431</v>
      </c>
      <c r="G294" s="3">
        <v>100109001</v>
      </c>
      <c r="H294" t="s">
        <v>26106</v>
      </c>
      <c r="I294" s="3">
        <v>1</v>
      </c>
      <c r="J294" t="s">
        <v>26080</v>
      </c>
      <c r="K294" s="3">
        <v>4</v>
      </c>
      <c r="L294" t="s">
        <v>26101</v>
      </c>
      <c r="M294" s="3">
        <v>7</v>
      </c>
      <c r="N294" t="s">
        <v>14788</v>
      </c>
      <c r="O294" s="3">
        <v>1</v>
      </c>
      <c r="P294" t="s">
        <v>28066</v>
      </c>
      <c r="Q294" s="3">
        <v>1</v>
      </c>
      <c r="R294" t="s">
        <v>26083</v>
      </c>
      <c r="S294" s="3">
        <v>10</v>
      </c>
      <c r="T294" s="3">
        <v>1</v>
      </c>
      <c r="U294" s="3">
        <v>2560000</v>
      </c>
      <c r="V294" s="3">
        <v>2011</v>
      </c>
      <c r="W294" t="s">
        <v>25</v>
      </c>
    </row>
    <row r="295" spans="1:23" x14ac:dyDescent="0.3">
      <c r="A295" s="3">
        <v>4</v>
      </c>
      <c r="B295" t="s">
        <v>773</v>
      </c>
      <c r="C295" s="3">
        <v>4303</v>
      </c>
      <c r="D295" t="s">
        <v>1172</v>
      </c>
      <c r="E295" s="3">
        <v>100109</v>
      </c>
      <c r="F295" t="s">
        <v>18431</v>
      </c>
      <c r="G295" s="3">
        <v>100109001</v>
      </c>
      <c r="H295" t="s">
        <v>26106</v>
      </c>
      <c r="I295" s="3">
        <v>1</v>
      </c>
      <c r="J295" t="s">
        <v>26080</v>
      </c>
      <c r="K295" s="3">
        <v>4</v>
      </c>
      <c r="L295" t="s">
        <v>26101</v>
      </c>
      <c r="M295" s="3">
        <v>7</v>
      </c>
      <c r="N295" t="s">
        <v>14788</v>
      </c>
      <c r="O295" s="3">
        <v>2</v>
      </c>
      <c r="P295" t="s">
        <v>28067</v>
      </c>
      <c r="Q295" s="3">
        <v>1</v>
      </c>
      <c r="R295" t="s">
        <v>26083</v>
      </c>
      <c r="S295" s="3">
        <v>2</v>
      </c>
      <c r="T295" s="3">
        <v>1</v>
      </c>
      <c r="U295" s="3">
        <v>1400000</v>
      </c>
      <c r="V295" s="3">
        <v>2011</v>
      </c>
      <c r="W295" t="s">
        <v>25</v>
      </c>
    </row>
    <row r="296" spans="1:23" x14ac:dyDescent="0.3">
      <c r="A296" s="3">
        <v>4</v>
      </c>
      <c r="B296" t="s">
        <v>773</v>
      </c>
      <c r="C296" s="3">
        <v>4303</v>
      </c>
      <c r="D296" t="s">
        <v>1172</v>
      </c>
      <c r="E296" s="3">
        <v>100109</v>
      </c>
      <c r="F296" t="s">
        <v>18431</v>
      </c>
      <c r="G296" s="3">
        <v>100109001</v>
      </c>
      <c r="H296" t="s">
        <v>26106</v>
      </c>
      <c r="I296" s="3">
        <v>1</v>
      </c>
      <c r="J296" t="s">
        <v>26080</v>
      </c>
      <c r="K296" s="3">
        <v>4</v>
      </c>
      <c r="L296" t="s">
        <v>26101</v>
      </c>
      <c r="M296" s="3">
        <v>7</v>
      </c>
      <c r="N296" t="s">
        <v>14788</v>
      </c>
      <c r="O296" s="3">
        <v>3</v>
      </c>
      <c r="P296" t="s">
        <v>26085</v>
      </c>
      <c r="Q296" s="3">
        <v>1</v>
      </c>
      <c r="R296" t="s">
        <v>26083</v>
      </c>
      <c r="S296" s="3">
        <v>2</v>
      </c>
      <c r="T296" s="3">
        <v>1</v>
      </c>
      <c r="U296" s="3">
        <v>500000</v>
      </c>
      <c r="V296" s="3">
        <v>2011</v>
      </c>
      <c r="W296" t="s">
        <v>25</v>
      </c>
    </row>
    <row r="297" spans="1:23" x14ac:dyDescent="0.3">
      <c r="A297" s="3">
        <v>4</v>
      </c>
      <c r="B297" t="s">
        <v>773</v>
      </c>
      <c r="C297" s="3">
        <v>4106</v>
      </c>
      <c r="D297" t="s">
        <v>1151</v>
      </c>
      <c r="E297" s="3">
        <v>100109</v>
      </c>
      <c r="F297" t="s">
        <v>18431</v>
      </c>
      <c r="G297" s="3">
        <v>100109001</v>
      </c>
      <c r="H297" t="s">
        <v>26106</v>
      </c>
      <c r="I297" s="3">
        <v>2</v>
      </c>
      <c r="J297" t="s">
        <v>12848</v>
      </c>
      <c r="K297" s="3">
        <v>4</v>
      </c>
      <c r="L297" t="s">
        <v>26101</v>
      </c>
      <c r="M297" s="3">
        <v>7</v>
      </c>
      <c r="N297" t="s">
        <v>14788</v>
      </c>
      <c r="O297" s="3">
        <v>3</v>
      </c>
      <c r="P297" t="s">
        <v>26085</v>
      </c>
      <c r="Q297" s="3">
        <v>2</v>
      </c>
      <c r="R297" t="s">
        <v>8209</v>
      </c>
      <c r="S297" s="3">
        <v>5</v>
      </c>
      <c r="T297" s="3">
        <v>1</v>
      </c>
      <c r="U297" s="3">
        <v>1500000</v>
      </c>
      <c r="V297" s="3">
        <v>2011</v>
      </c>
      <c r="W297" t="s">
        <v>25</v>
      </c>
    </row>
    <row r="298" spans="1:23" x14ac:dyDescent="0.3">
      <c r="A298" s="3">
        <v>4</v>
      </c>
      <c r="B298" t="s">
        <v>773</v>
      </c>
      <c r="C298" s="3">
        <v>4106</v>
      </c>
      <c r="D298" t="s">
        <v>1151</v>
      </c>
      <c r="E298" s="3">
        <v>100109</v>
      </c>
      <c r="F298" t="s">
        <v>18431</v>
      </c>
      <c r="G298" s="3">
        <v>100109001</v>
      </c>
      <c r="H298" t="s">
        <v>26106</v>
      </c>
      <c r="I298" s="3">
        <v>2</v>
      </c>
      <c r="J298" t="s">
        <v>12848</v>
      </c>
      <c r="K298" s="3">
        <v>4</v>
      </c>
      <c r="L298" t="s">
        <v>26101</v>
      </c>
      <c r="M298" s="3">
        <v>7</v>
      </c>
      <c r="N298" t="s">
        <v>14788</v>
      </c>
      <c r="O298" s="3">
        <v>3</v>
      </c>
      <c r="P298" t="s">
        <v>26085</v>
      </c>
      <c r="Q298" s="3">
        <v>1</v>
      </c>
      <c r="R298" t="s">
        <v>26083</v>
      </c>
      <c r="S298" s="3">
        <v>6</v>
      </c>
      <c r="T298" s="3">
        <v>1</v>
      </c>
      <c r="U298" s="3">
        <v>2000000</v>
      </c>
      <c r="V298" s="3">
        <v>2011</v>
      </c>
      <c r="W298" t="s">
        <v>25</v>
      </c>
    </row>
    <row r="299" spans="1:23" x14ac:dyDescent="0.3">
      <c r="A299" s="3">
        <v>4</v>
      </c>
      <c r="B299" t="s">
        <v>773</v>
      </c>
      <c r="C299" s="3">
        <v>4303</v>
      </c>
      <c r="D299" t="s">
        <v>1172</v>
      </c>
      <c r="E299" s="3">
        <v>100109</v>
      </c>
      <c r="F299" t="s">
        <v>18431</v>
      </c>
      <c r="G299" s="3">
        <v>100109001</v>
      </c>
      <c r="H299" t="s">
        <v>26106</v>
      </c>
      <c r="I299" s="3">
        <v>1</v>
      </c>
      <c r="J299" t="s">
        <v>26080</v>
      </c>
      <c r="K299" s="3">
        <v>4</v>
      </c>
      <c r="L299" t="s">
        <v>26101</v>
      </c>
      <c r="M299" s="3">
        <v>7</v>
      </c>
      <c r="N299" t="s">
        <v>14788</v>
      </c>
      <c r="O299" s="3">
        <v>3</v>
      </c>
      <c r="P299" t="s">
        <v>26085</v>
      </c>
      <c r="Q299" s="3">
        <v>1</v>
      </c>
      <c r="R299" t="s">
        <v>26083</v>
      </c>
      <c r="S299" s="3">
        <v>2</v>
      </c>
      <c r="T299" s="3">
        <v>1</v>
      </c>
      <c r="U299" s="3">
        <v>600000</v>
      </c>
      <c r="V299" s="3">
        <v>2015</v>
      </c>
      <c r="W299" t="s">
        <v>25</v>
      </c>
    </row>
    <row r="300" spans="1:23" x14ac:dyDescent="0.3">
      <c r="A300" s="3">
        <v>4</v>
      </c>
      <c r="B300" t="s">
        <v>773</v>
      </c>
      <c r="C300" s="3">
        <v>4204</v>
      </c>
      <c r="D300" t="s">
        <v>1163</v>
      </c>
      <c r="E300" s="3">
        <v>100103</v>
      </c>
      <c r="F300" t="s">
        <v>11337</v>
      </c>
      <c r="G300" s="3">
        <v>100103003</v>
      </c>
      <c r="H300" t="s">
        <v>16985</v>
      </c>
      <c r="I300" s="3">
        <v>2</v>
      </c>
      <c r="J300" t="s">
        <v>12848</v>
      </c>
      <c r="K300" s="3">
        <v>4</v>
      </c>
      <c r="L300" t="s">
        <v>26101</v>
      </c>
      <c r="M300" s="3">
        <v>7</v>
      </c>
      <c r="N300" t="s">
        <v>14788</v>
      </c>
      <c r="O300" s="3">
        <v>3</v>
      </c>
      <c r="P300" t="s">
        <v>26085</v>
      </c>
      <c r="Q300" s="3">
        <v>3</v>
      </c>
      <c r="R300" t="s">
        <v>26107</v>
      </c>
      <c r="S300" s="3">
        <v>1</v>
      </c>
      <c r="T300" s="3">
        <v>1</v>
      </c>
      <c r="U300" s="3">
        <v>100000</v>
      </c>
      <c r="V300" s="3">
        <v>2015</v>
      </c>
      <c r="W300" t="s">
        <v>25</v>
      </c>
    </row>
    <row r="301" spans="1:23" x14ac:dyDescent="0.3">
      <c r="A301" s="3">
        <v>4</v>
      </c>
      <c r="B301" t="s">
        <v>773</v>
      </c>
      <c r="C301" s="3">
        <v>4204</v>
      </c>
      <c r="D301" t="s">
        <v>1163</v>
      </c>
      <c r="E301" s="3">
        <v>100103</v>
      </c>
      <c r="F301" t="s">
        <v>11337</v>
      </c>
      <c r="G301" s="3">
        <v>100103003</v>
      </c>
      <c r="H301" t="s">
        <v>16985</v>
      </c>
      <c r="I301" s="3">
        <v>2</v>
      </c>
      <c r="J301" t="s">
        <v>12848</v>
      </c>
      <c r="K301" s="3">
        <v>4</v>
      </c>
      <c r="L301" t="s">
        <v>26101</v>
      </c>
      <c r="M301" s="3">
        <v>2</v>
      </c>
      <c r="N301" t="s">
        <v>26084</v>
      </c>
      <c r="O301" s="3">
        <v>3</v>
      </c>
      <c r="P301" t="s">
        <v>26085</v>
      </c>
      <c r="Q301" s="3">
        <v>1</v>
      </c>
      <c r="R301" t="s">
        <v>26083</v>
      </c>
      <c r="S301" s="3">
        <v>2</v>
      </c>
      <c r="T301" s="3">
        <v>1</v>
      </c>
      <c r="U301" s="3">
        <v>30000</v>
      </c>
      <c r="V301" s="3">
        <v>2018</v>
      </c>
      <c r="W301" t="s">
        <v>26159</v>
      </c>
    </row>
    <row r="302" spans="1:23" x14ac:dyDescent="0.3">
      <c r="A302" s="3">
        <v>5</v>
      </c>
      <c r="B302" t="s">
        <v>800</v>
      </c>
      <c r="C302" s="3">
        <v>5402</v>
      </c>
      <c r="D302" t="s">
        <v>1219</v>
      </c>
      <c r="E302" s="3">
        <v>100103</v>
      </c>
      <c r="F302" t="s">
        <v>11337</v>
      </c>
      <c r="G302" s="3">
        <v>1001030040</v>
      </c>
      <c r="H302" t="s">
        <v>26115</v>
      </c>
      <c r="I302" s="3">
        <v>2</v>
      </c>
      <c r="J302" t="s">
        <v>12848</v>
      </c>
      <c r="K302" s="3">
        <v>4</v>
      </c>
      <c r="L302" t="s">
        <v>26101</v>
      </c>
      <c r="M302" s="3">
        <v>5</v>
      </c>
      <c r="N302" t="s">
        <v>26092</v>
      </c>
      <c r="O302" s="3">
        <v>3</v>
      </c>
      <c r="P302" t="s">
        <v>26085</v>
      </c>
      <c r="Q302" s="3">
        <v>1</v>
      </c>
      <c r="R302" t="s">
        <v>26083</v>
      </c>
      <c r="S302" s="3">
        <v>22</v>
      </c>
      <c r="T302" s="3">
        <v>1</v>
      </c>
      <c r="U302" s="3">
        <v>560000</v>
      </c>
      <c r="V302" s="3">
        <v>2002</v>
      </c>
      <c r="W302" t="s">
        <v>25</v>
      </c>
    </row>
    <row r="303" spans="1:23" x14ac:dyDescent="0.3">
      <c r="A303" s="3">
        <v>5</v>
      </c>
      <c r="B303" t="s">
        <v>800</v>
      </c>
      <c r="C303" s="3">
        <v>5301</v>
      </c>
      <c r="D303" t="s">
        <v>1204</v>
      </c>
      <c r="E303" s="3">
        <v>100103</v>
      </c>
      <c r="F303" t="s">
        <v>11337</v>
      </c>
      <c r="G303" s="3">
        <v>1001030040</v>
      </c>
      <c r="H303" t="s">
        <v>26115</v>
      </c>
      <c r="I303" s="3">
        <v>1</v>
      </c>
      <c r="J303" t="s">
        <v>26080</v>
      </c>
      <c r="K303" s="3">
        <v>4</v>
      </c>
      <c r="L303" t="s">
        <v>26101</v>
      </c>
      <c r="M303" s="3">
        <v>5</v>
      </c>
      <c r="N303" t="s">
        <v>26092</v>
      </c>
      <c r="O303" s="3">
        <v>1</v>
      </c>
      <c r="P303" t="s">
        <v>28066</v>
      </c>
      <c r="Q303" s="3">
        <v>1</v>
      </c>
      <c r="R303" t="s">
        <v>26083</v>
      </c>
      <c r="S303" s="3">
        <v>30</v>
      </c>
      <c r="T303" s="3">
        <v>1</v>
      </c>
      <c r="U303" s="3">
        <v>1576000</v>
      </c>
      <c r="V303" s="3">
        <v>2002</v>
      </c>
      <c r="W303" t="s">
        <v>25</v>
      </c>
    </row>
    <row r="304" spans="1:23" x14ac:dyDescent="0.3">
      <c r="A304" s="3">
        <v>5</v>
      </c>
      <c r="B304" t="s">
        <v>800</v>
      </c>
      <c r="C304" s="3">
        <v>5301</v>
      </c>
      <c r="D304" t="s">
        <v>1204</v>
      </c>
      <c r="E304" s="3">
        <v>100109</v>
      </c>
      <c r="F304" t="s">
        <v>18431</v>
      </c>
      <c r="G304" s="3">
        <v>100109001</v>
      </c>
      <c r="H304" t="s">
        <v>26106</v>
      </c>
      <c r="I304" s="3">
        <v>1</v>
      </c>
      <c r="J304" t="s">
        <v>26080</v>
      </c>
      <c r="K304" s="3">
        <v>4</v>
      </c>
      <c r="L304" t="s">
        <v>26101</v>
      </c>
      <c r="M304" s="3">
        <v>5</v>
      </c>
      <c r="N304" t="s">
        <v>26092</v>
      </c>
      <c r="O304" s="3">
        <v>1</v>
      </c>
      <c r="P304" t="s">
        <v>28066</v>
      </c>
      <c r="Q304" s="3">
        <v>1</v>
      </c>
      <c r="R304" t="s">
        <v>26083</v>
      </c>
      <c r="S304" s="3">
        <v>30</v>
      </c>
      <c r="T304" s="3">
        <v>1</v>
      </c>
      <c r="U304" s="3">
        <v>980000</v>
      </c>
      <c r="V304" s="3">
        <v>2002</v>
      </c>
      <c r="W304" t="s">
        <v>25</v>
      </c>
    </row>
    <row r="305" spans="1:23" x14ac:dyDescent="0.3">
      <c r="A305" s="3">
        <v>5</v>
      </c>
      <c r="B305" t="s">
        <v>800</v>
      </c>
      <c r="C305" s="3">
        <v>5301</v>
      </c>
      <c r="D305" t="s">
        <v>1204</v>
      </c>
      <c r="E305" s="3">
        <v>100105</v>
      </c>
      <c r="F305" t="s">
        <v>11377</v>
      </c>
      <c r="G305" s="3">
        <v>100105004</v>
      </c>
      <c r="H305" t="s">
        <v>26116</v>
      </c>
      <c r="I305" s="3">
        <v>2</v>
      </c>
      <c r="J305" t="s">
        <v>12848</v>
      </c>
      <c r="K305" s="3">
        <v>4</v>
      </c>
      <c r="L305" t="s">
        <v>26101</v>
      </c>
      <c r="M305" s="3">
        <v>6</v>
      </c>
      <c r="N305" t="s">
        <v>18251</v>
      </c>
      <c r="O305" s="3">
        <v>3</v>
      </c>
      <c r="P305" t="s">
        <v>26085</v>
      </c>
      <c r="Q305" s="3">
        <v>1</v>
      </c>
      <c r="R305" t="s">
        <v>26083</v>
      </c>
      <c r="S305" s="3">
        <v>3</v>
      </c>
      <c r="T305" s="3">
        <v>1</v>
      </c>
      <c r="U305" s="3">
        <v>76000</v>
      </c>
      <c r="V305" s="3">
        <v>2002</v>
      </c>
      <c r="W305" t="s">
        <v>25</v>
      </c>
    </row>
    <row r="306" spans="1:23" x14ac:dyDescent="0.3">
      <c r="A306" s="3">
        <v>5</v>
      </c>
      <c r="B306" t="s">
        <v>800</v>
      </c>
      <c r="C306" s="3">
        <v>5301</v>
      </c>
      <c r="D306" t="s">
        <v>1204</v>
      </c>
      <c r="E306" s="3">
        <v>100105</v>
      </c>
      <c r="F306" t="s">
        <v>11377</v>
      </c>
      <c r="G306" s="3">
        <v>100105004</v>
      </c>
      <c r="H306" t="s">
        <v>26116</v>
      </c>
      <c r="I306" s="3">
        <v>2</v>
      </c>
      <c r="J306" t="s">
        <v>12848</v>
      </c>
      <c r="K306" s="3">
        <v>4</v>
      </c>
      <c r="L306" t="s">
        <v>26101</v>
      </c>
      <c r="M306" s="3">
        <v>2</v>
      </c>
      <c r="N306" t="s">
        <v>26084</v>
      </c>
      <c r="O306" s="3">
        <v>1</v>
      </c>
      <c r="P306" t="s">
        <v>28066</v>
      </c>
      <c r="Q306" s="3">
        <v>1</v>
      </c>
      <c r="R306" t="s">
        <v>26083</v>
      </c>
      <c r="S306" s="3">
        <v>2</v>
      </c>
      <c r="T306" s="3">
        <v>1</v>
      </c>
      <c r="U306" s="3">
        <v>162000</v>
      </c>
      <c r="V306" s="3">
        <v>2002</v>
      </c>
      <c r="W306" t="s">
        <v>25</v>
      </c>
    </row>
    <row r="307" spans="1:23" x14ac:dyDescent="0.3">
      <c r="A307" s="3">
        <v>5</v>
      </c>
      <c r="B307" t="s">
        <v>800</v>
      </c>
      <c r="C307" s="3">
        <v>5506</v>
      </c>
      <c r="D307" t="s">
        <v>1243</v>
      </c>
      <c r="E307" s="3">
        <v>100109</v>
      </c>
      <c r="F307" t="s">
        <v>18431</v>
      </c>
      <c r="G307" s="3">
        <v>100109001</v>
      </c>
      <c r="H307" t="s">
        <v>26106</v>
      </c>
      <c r="I307" s="3">
        <v>2</v>
      </c>
      <c r="J307" t="s">
        <v>12848</v>
      </c>
      <c r="K307" s="3">
        <v>4</v>
      </c>
      <c r="L307" t="s">
        <v>26101</v>
      </c>
      <c r="M307" s="3">
        <v>6</v>
      </c>
      <c r="N307" t="s">
        <v>18251</v>
      </c>
      <c r="O307" s="3">
        <v>3</v>
      </c>
      <c r="P307" t="s">
        <v>26085</v>
      </c>
      <c r="Q307" s="3">
        <v>1</v>
      </c>
      <c r="R307" t="s">
        <v>26083</v>
      </c>
      <c r="S307" s="3">
        <v>3</v>
      </c>
      <c r="T307" s="3">
        <v>1</v>
      </c>
      <c r="U307" s="3">
        <v>50000</v>
      </c>
      <c r="V307" s="3">
        <v>2002</v>
      </c>
      <c r="W307" t="s">
        <v>25</v>
      </c>
    </row>
    <row r="308" spans="1:23" x14ac:dyDescent="0.3">
      <c r="A308" s="3">
        <v>5</v>
      </c>
      <c r="B308" t="s">
        <v>800</v>
      </c>
      <c r="C308" s="3">
        <v>5704</v>
      </c>
      <c r="D308" t="s">
        <v>1273</v>
      </c>
      <c r="E308" s="3">
        <v>100109</v>
      </c>
      <c r="F308" t="s">
        <v>18431</v>
      </c>
      <c r="G308" s="3">
        <v>100109001</v>
      </c>
      <c r="H308" t="s">
        <v>26106</v>
      </c>
      <c r="I308" s="3">
        <v>2</v>
      </c>
      <c r="J308" t="s">
        <v>12848</v>
      </c>
      <c r="K308" s="3">
        <v>4</v>
      </c>
      <c r="L308" t="s">
        <v>26101</v>
      </c>
      <c r="M308" s="3">
        <v>5</v>
      </c>
      <c r="N308" t="s">
        <v>26092</v>
      </c>
      <c r="O308" s="3">
        <v>3</v>
      </c>
      <c r="P308" t="s">
        <v>26085</v>
      </c>
      <c r="Q308" s="3">
        <v>4</v>
      </c>
      <c r="R308" t="s">
        <v>26113</v>
      </c>
      <c r="S308" s="3">
        <v>80</v>
      </c>
      <c r="T308" s="3">
        <v>1</v>
      </c>
      <c r="U308" s="3">
        <v>1500000</v>
      </c>
      <c r="V308" s="3">
        <v>2002</v>
      </c>
      <c r="W308" t="s">
        <v>25</v>
      </c>
    </row>
    <row r="309" spans="1:23" x14ac:dyDescent="0.3">
      <c r="A309" s="3">
        <v>5</v>
      </c>
      <c r="B309" t="s">
        <v>800</v>
      </c>
      <c r="C309" s="3">
        <v>5705</v>
      </c>
      <c r="D309" t="s">
        <v>1276</v>
      </c>
      <c r="E309" s="3">
        <v>100103</v>
      </c>
      <c r="F309" t="s">
        <v>11337</v>
      </c>
      <c r="G309" s="3">
        <v>1001030020</v>
      </c>
      <c r="H309" t="s">
        <v>26128</v>
      </c>
      <c r="I309" s="3">
        <v>1</v>
      </c>
      <c r="J309" t="s">
        <v>26080</v>
      </c>
      <c r="K309" s="3">
        <v>4</v>
      </c>
      <c r="L309" t="s">
        <v>26101</v>
      </c>
      <c r="M309" s="3">
        <v>5</v>
      </c>
      <c r="N309" t="s">
        <v>26092</v>
      </c>
      <c r="O309" s="3">
        <v>3</v>
      </c>
      <c r="P309" t="s">
        <v>26085</v>
      </c>
      <c r="Q309" s="3">
        <v>1</v>
      </c>
      <c r="R309" t="s">
        <v>26083</v>
      </c>
      <c r="S309" s="3">
        <v>15</v>
      </c>
      <c r="T309" s="3">
        <v>1</v>
      </c>
      <c r="U309" s="3">
        <v>40000</v>
      </c>
      <c r="V309" s="3">
        <v>2002</v>
      </c>
      <c r="W309" t="s">
        <v>25</v>
      </c>
    </row>
    <row r="310" spans="1:23" x14ac:dyDescent="0.3">
      <c r="A310" s="3">
        <v>5</v>
      </c>
      <c r="B310" t="s">
        <v>800</v>
      </c>
      <c r="C310" s="3">
        <v>5705</v>
      </c>
      <c r="D310" t="s">
        <v>1276</v>
      </c>
      <c r="E310" s="3">
        <v>100103</v>
      </c>
      <c r="F310" t="s">
        <v>11337</v>
      </c>
      <c r="G310" s="3">
        <v>100103003</v>
      </c>
      <c r="H310" t="s">
        <v>16985</v>
      </c>
      <c r="I310" s="3">
        <v>1</v>
      </c>
      <c r="J310" t="s">
        <v>26080</v>
      </c>
      <c r="K310" s="3">
        <v>4</v>
      </c>
      <c r="L310" t="s">
        <v>26101</v>
      </c>
      <c r="M310" s="3">
        <v>2</v>
      </c>
      <c r="N310" t="s">
        <v>26084</v>
      </c>
      <c r="O310" s="3">
        <v>1</v>
      </c>
      <c r="P310" t="s">
        <v>28066</v>
      </c>
      <c r="Q310" s="3">
        <v>1</v>
      </c>
      <c r="R310" t="s">
        <v>26083</v>
      </c>
      <c r="S310" s="3">
        <v>5</v>
      </c>
      <c r="T310" s="3">
        <v>1</v>
      </c>
      <c r="U310" s="3">
        <v>10000</v>
      </c>
      <c r="V310" s="3">
        <v>2002</v>
      </c>
      <c r="W310" t="s">
        <v>25</v>
      </c>
    </row>
    <row r="311" spans="1:23" x14ac:dyDescent="0.3">
      <c r="A311" s="3">
        <v>5</v>
      </c>
      <c r="B311" t="s">
        <v>800</v>
      </c>
      <c r="C311" s="3">
        <v>5705</v>
      </c>
      <c r="D311" t="s">
        <v>1276</v>
      </c>
      <c r="E311" s="3">
        <v>100103</v>
      </c>
      <c r="F311" t="s">
        <v>11337</v>
      </c>
      <c r="G311" s="3">
        <v>100103003</v>
      </c>
      <c r="H311" t="s">
        <v>16985</v>
      </c>
      <c r="I311" s="3">
        <v>1</v>
      </c>
      <c r="J311" t="s">
        <v>26080</v>
      </c>
      <c r="K311" s="3">
        <v>4</v>
      </c>
      <c r="L311" t="s">
        <v>26101</v>
      </c>
      <c r="M311" s="3">
        <v>2</v>
      </c>
      <c r="N311" t="s">
        <v>26084</v>
      </c>
      <c r="O311" s="3">
        <v>1</v>
      </c>
      <c r="P311" t="s">
        <v>28066</v>
      </c>
      <c r="Q311" s="3">
        <v>1</v>
      </c>
      <c r="R311" t="s">
        <v>26083</v>
      </c>
      <c r="S311" s="3">
        <v>6</v>
      </c>
      <c r="T311" s="3">
        <v>1</v>
      </c>
      <c r="U311" s="3">
        <v>40000</v>
      </c>
      <c r="V311" s="3">
        <v>2002</v>
      </c>
      <c r="W311" t="s">
        <v>25</v>
      </c>
    </row>
    <row r="312" spans="1:23" x14ac:dyDescent="0.3">
      <c r="A312" s="3">
        <v>5</v>
      </c>
      <c r="B312" t="s">
        <v>800</v>
      </c>
      <c r="C312" s="3">
        <v>5705</v>
      </c>
      <c r="D312" t="s">
        <v>1276</v>
      </c>
      <c r="E312" s="3">
        <v>100103</v>
      </c>
      <c r="F312" t="s">
        <v>11337</v>
      </c>
      <c r="G312" s="3">
        <v>1001030040</v>
      </c>
      <c r="H312" t="s">
        <v>26115</v>
      </c>
      <c r="I312" s="3">
        <v>1</v>
      </c>
      <c r="J312" t="s">
        <v>26080</v>
      </c>
      <c r="K312" s="3">
        <v>4</v>
      </c>
      <c r="L312" t="s">
        <v>26101</v>
      </c>
      <c r="M312" s="3">
        <v>5</v>
      </c>
      <c r="N312" t="s">
        <v>26092</v>
      </c>
      <c r="O312" s="3">
        <v>3</v>
      </c>
      <c r="P312" t="s">
        <v>26085</v>
      </c>
      <c r="Q312" s="3">
        <v>1</v>
      </c>
      <c r="R312" t="s">
        <v>26083</v>
      </c>
      <c r="S312" s="3">
        <v>5</v>
      </c>
      <c r="T312" s="3">
        <v>1</v>
      </c>
      <c r="U312" s="3">
        <v>35000</v>
      </c>
      <c r="V312" s="3">
        <v>2002</v>
      </c>
      <c r="W312" t="s">
        <v>25</v>
      </c>
    </row>
    <row r="313" spans="1:23" x14ac:dyDescent="0.3">
      <c r="A313" s="3">
        <v>5</v>
      </c>
      <c r="B313" t="s">
        <v>800</v>
      </c>
      <c r="C313" s="3">
        <v>5705</v>
      </c>
      <c r="D313" t="s">
        <v>1276</v>
      </c>
      <c r="E313" s="3">
        <v>100103</v>
      </c>
      <c r="F313" t="s">
        <v>11337</v>
      </c>
      <c r="G313" s="3">
        <v>1001030040</v>
      </c>
      <c r="H313" t="s">
        <v>26115</v>
      </c>
      <c r="I313" s="3">
        <v>1</v>
      </c>
      <c r="J313" t="s">
        <v>26080</v>
      </c>
      <c r="K313" s="3">
        <v>4</v>
      </c>
      <c r="L313" t="s">
        <v>26101</v>
      </c>
      <c r="M313" s="3">
        <v>5</v>
      </c>
      <c r="N313" t="s">
        <v>26092</v>
      </c>
      <c r="O313" s="3">
        <v>3</v>
      </c>
      <c r="P313" t="s">
        <v>26085</v>
      </c>
      <c r="Q313" s="3">
        <v>1</v>
      </c>
      <c r="R313" t="s">
        <v>26083</v>
      </c>
      <c r="S313" s="3">
        <v>15</v>
      </c>
      <c r="T313" s="3">
        <v>1</v>
      </c>
      <c r="U313" s="3">
        <v>1000000</v>
      </c>
      <c r="V313" s="3">
        <v>2002</v>
      </c>
      <c r="W313" t="s">
        <v>25</v>
      </c>
    </row>
    <row r="314" spans="1:23" x14ac:dyDescent="0.3">
      <c r="A314" s="3">
        <v>5</v>
      </c>
      <c r="B314" t="s">
        <v>800</v>
      </c>
      <c r="C314" s="3">
        <v>5705</v>
      </c>
      <c r="D314" t="s">
        <v>1276</v>
      </c>
      <c r="E314" s="3">
        <v>100103</v>
      </c>
      <c r="F314" t="s">
        <v>11337</v>
      </c>
      <c r="G314" s="3">
        <v>1001030040</v>
      </c>
      <c r="H314" t="s">
        <v>26115</v>
      </c>
      <c r="I314" s="3">
        <v>1</v>
      </c>
      <c r="J314" t="s">
        <v>26080</v>
      </c>
      <c r="K314" s="3">
        <v>4</v>
      </c>
      <c r="L314" t="s">
        <v>26101</v>
      </c>
      <c r="M314" s="3">
        <v>5</v>
      </c>
      <c r="N314" t="s">
        <v>26092</v>
      </c>
      <c r="O314" s="3">
        <v>3</v>
      </c>
      <c r="P314" t="s">
        <v>26085</v>
      </c>
      <c r="Q314" s="3">
        <v>3</v>
      </c>
      <c r="R314" t="s">
        <v>26107</v>
      </c>
      <c r="S314" s="3">
        <v>15</v>
      </c>
      <c r="T314" s="3">
        <v>1</v>
      </c>
      <c r="U314" s="3">
        <v>800000</v>
      </c>
      <c r="V314" s="3">
        <v>2002</v>
      </c>
      <c r="W314" t="s">
        <v>25</v>
      </c>
    </row>
    <row r="315" spans="1:23" x14ac:dyDescent="0.3">
      <c r="A315" s="3">
        <v>5</v>
      </c>
      <c r="B315" t="s">
        <v>800</v>
      </c>
      <c r="C315" s="3">
        <v>5705</v>
      </c>
      <c r="D315" t="s">
        <v>1276</v>
      </c>
      <c r="E315" s="3">
        <v>100103</v>
      </c>
      <c r="F315" t="s">
        <v>11337</v>
      </c>
      <c r="G315" s="3">
        <v>1001030040</v>
      </c>
      <c r="H315" t="s">
        <v>26115</v>
      </c>
      <c r="I315" s="3">
        <v>1</v>
      </c>
      <c r="J315" t="s">
        <v>26080</v>
      </c>
      <c r="K315" s="3">
        <v>4</v>
      </c>
      <c r="L315" t="s">
        <v>26101</v>
      </c>
      <c r="M315" s="3">
        <v>5</v>
      </c>
      <c r="N315" t="s">
        <v>26092</v>
      </c>
      <c r="O315" s="3">
        <v>1</v>
      </c>
      <c r="P315" t="s">
        <v>28066</v>
      </c>
      <c r="Q315" s="3">
        <v>1</v>
      </c>
      <c r="R315" t="s">
        <v>26083</v>
      </c>
      <c r="S315" s="3">
        <v>5</v>
      </c>
      <c r="T315" s="3">
        <v>1</v>
      </c>
      <c r="U315" s="3">
        <v>60000</v>
      </c>
      <c r="V315" s="3">
        <v>2002</v>
      </c>
      <c r="W315" t="s">
        <v>25</v>
      </c>
    </row>
    <row r="316" spans="1:23" x14ac:dyDescent="0.3">
      <c r="A316" s="3">
        <v>5</v>
      </c>
      <c r="B316" t="s">
        <v>800</v>
      </c>
      <c r="C316" s="3">
        <v>5705</v>
      </c>
      <c r="D316" t="s">
        <v>1276</v>
      </c>
      <c r="E316" s="3">
        <v>100103</v>
      </c>
      <c r="F316" t="s">
        <v>11337</v>
      </c>
      <c r="G316" s="3">
        <v>1001030040</v>
      </c>
      <c r="H316" t="s">
        <v>26115</v>
      </c>
      <c r="I316" s="3">
        <v>1</v>
      </c>
      <c r="J316" t="s">
        <v>26080</v>
      </c>
      <c r="K316" s="3">
        <v>4</v>
      </c>
      <c r="L316" t="s">
        <v>26101</v>
      </c>
      <c r="M316" s="3">
        <v>5</v>
      </c>
      <c r="N316" t="s">
        <v>26092</v>
      </c>
      <c r="O316" s="3">
        <v>1</v>
      </c>
      <c r="P316" t="s">
        <v>28066</v>
      </c>
      <c r="Q316" s="3">
        <v>1</v>
      </c>
      <c r="R316" t="s">
        <v>26083</v>
      </c>
      <c r="S316" s="3">
        <v>6</v>
      </c>
      <c r="T316" s="3">
        <v>1</v>
      </c>
      <c r="U316" s="3">
        <v>72000</v>
      </c>
      <c r="V316" s="3">
        <v>2002</v>
      </c>
      <c r="W316" t="s">
        <v>25</v>
      </c>
    </row>
    <row r="317" spans="1:23" x14ac:dyDescent="0.3">
      <c r="A317" s="3">
        <v>5</v>
      </c>
      <c r="B317" t="s">
        <v>800</v>
      </c>
      <c r="C317" s="3">
        <v>5705</v>
      </c>
      <c r="D317" t="s">
        <v>1276</v>
      </c>
      <c r="E317" s="3">
        <v>100103</v>
      </c>
      <c r="F317" t="s">
        <v>11337</v>
      </c>
      <c r="G317" s="3">
        <v>1001030040</v>
      </c>
      <c r="H317" t="s">
        <v>26115</v>
      </c>
      <c r="I317" s="3">
        <v>1</v>
      </c>
      <c r="J317" t="s">
        <v>26080</v>
      </c>
      <c r="K317" s="3">
        <v>4</v>
      </c>
      <c r="L317" t="s">
        <v>26101</v>
      </c>
      <c r="M317" s="3">
        <v>5</v>
      </c>
      <c r="N317" t="s">
        <v>26092</v>
      </c>
      <c r="O317" s="3">
        <v>1</v>
      </c>
      <c r="P317" t="s">
        <v>28066</v>
      </c>
      <c r="Q317" s="3">
        <v>1</v>
      </c>
      <c r="R317" t="s">
        <v>26083</v>
      </c>
      <c r="S317" s="3">
        <v>8</v>
      </c>
      <c r="T317" s="3">
        <v>1</v>
      </c>
      <c r="U317" s="3">
        <v>250000</v>
      </c>
      <c r="V317" s="3">
        <v>2002</v>
      </c>
      <c r="W317" t="s">
        <v>25</v>
      </c>
    </row>
    <row r="318" spans="1:23" x14ac:dyDescent="0.3">
      <c r="A318" s="3">
        <v>5</v>
      </c>
      <c r="B318" t="s">
        <v>800</v>
      </c>
      <c r="C318" s="3">
        <v>5705</v>
      </c>
      <c r="D318" t="s">
        <v>1276</v>
      </c>
      <c r="E318" s="3">
        <v>100103</v>
      </c>
      <c r="F318" t="s">
        <v>11337</v>
      </c>
      <c r="G318" s="3">
        <v>1001030040</v>
      </c>
      <c r="H318" t="s">
        <v>26115</v>
      </c>
      <c r="I318" s="3">
        <v>1</v>
      </c>
      <c r="J318" t="s">
        <v>26080</v>
      </c>
      <c r="K318" s="3">
        <v>4</v>
      </c>
      <c r="L318" t="s">
        <v>26101</v>
      </c>
      <c r="M318" s="3">
        <v>5</v>
      </c>
      <c r="N318" t="s">
        <v>26092</v>
      </c>
      <c r="O318" s="3">
        <v>1</v>
      </c>
      <c r="P318" t="s">
        <v>28066</v>
      </c>
      <c r="Q318" s="3">
        <v>1</v>
      </c>
      <c r="R318" t="s">
        <v>26083</v>
      </c>
      <c r="S318" s="3">
        <v>10</v>
      </c>
      <c r="T318" s="3">
        <v>1</v>
      </c>
      <c r="U318" s="3">
        <v>60000</v>
      </c>
      <c r="V318" s="3">
        <v>2002</v>
      </c>
      <c r="W318" t="s">
        <v>25</v>
      </c>
    </row>
    <row r="319" spans="1:23" x14ac:dyDescent="0.3">
      <c r="A319" s="3">
        <v>5</v>
      </c>
      <c r="B319" t="s">
        <v>800</v>
      </c>
      <c r="C319" s="3">
        <v>5705</v>
      </c>
      <c r="D319" t="s">
        <v>1276</v>
      </c>
      <c r="E319" s="3">
        <v>100103</v>
      </c>
      <c r="F319" t="s">
        <v>11337</v>
      </c>
      <c r="G319" s="3">
        <v>1001030040</v>
      </c>
      <c r="H319" t="s">
        <v>26115</v>
      </c>
      <c r="I319" s="3">
        <v>1</v>
      </c>
      <c r="J319" t="s">
        <v>26080</v>
      </c>
      <c r="K319" s="3">
        <v>4</v>
      </c>
      <c r="L319" t="s">
        <v>26101</v>
      </c>
      <c r="M319" s="3">
        <v>2</v>
      </c>
      <c r="N319" t="s">
        <v>26084</v>
      </c>
      <c r="O319" s="3">
        <v>1</v>
      </c>
      <c r="P319" t="s">
        <v>28066</v>
      </c>
      <c r="Q319" s="3">
        <v>1</v>
      </c>
      <c r="R319" t="s">
        <v>26083</v>
      </c>
      <c r="S319" s="3">
        <v>4</v>
      </c>
      <c r="T319" s="3">
        <v>1</v>
      </c>
      <c r="U319" s="3">
        <v>80000</v>
      </c>
      <c r="V319" s="3">
        <v>2002</v>
      </c>
      <c r="W319" t="s">
        <v>25</v>
      </c>
    </row>
    <row r="320" spans="1:23" x14ac:dyDescent="0.3">
      <c r="A320" s="3">
        <v>5</v>
      </c>
      <c r="B320" t="s">
        <v>800</v>
      </c>
      <c r="C320" s="3">
        <v>5705</v>
      </c>
      <c r="D320" t="s">
        <v>1276</v>
      </c>
      <c r="E320" s="3">
        <v>100103</v>
      </c>
      <c r="F320" t="s">
        <v>11337</v>
      </c>
      <c r="G320" s="3">
        <v>1001030040</v>
      </c>
      <c r="H320" t="s">
        <v>26115</v>
      </c>
      <c r="I320" s="3">
        <v>1</v>
      </c>
      <c r="J320" t="s">
        <v>26080</v>
      </c>
      <c r="K320" s="3">
        <v>4</v>
      </c>
      <c r="L320" t="s">
        <v>26101</v>
      </c>
      <c r="M320" s="3">
        <v>2</v>
      </c>
      <c r="N320" t="s">
        <v>26084</v>
      </c>
      <c r="O320" s="3">
        <v>1</v>
      </c>
      <c r="P320" t="s">
        <v>28066</v>
      </c>
      <c r="Q320" s="3">
        <v>1</v>
      </c>
      <c r="R320" t="s">
        <v>26083</v>
      </c>
      <c r="S320" s="3">
        <v>5</v>
      </c>
      <c r="T320" s="3">
        <v>1</v>
      </c>
      <c r="U320" s="3">
        <v>110000</v>
      </c>
      <c r="V320" s="3">
        <v>2002</v>
      </c>
      <c r="W320" t="s">
        <v>25</v>
      </c>
    </row>
    <row r="321" spans="1:23" x14ac:dyDescent="0.3">
      <c r="A321" s="3">
        <v>5</v>
      </c>
      <c r="B321" t="s">
        <v>800</v>
      </c>
      <c r="C321" s="3">
        <v>5705</v>
      </c>
      <c r="D321" t="s">
        <v>1276</v>
      </c>
      <c r="E321" s="3">
        <v>100103</v>
      </c>
      <c r="F321" t="s">
        <v>11337</v>
      </c>
      <c r="G321" s="3">
        <v>1001030040</v>
      </c>
      <c r="H321" t="s">
        <v>26115</v>
      </c>
      <c r="I321" s="3">
        <v>1</v>
      </c>
      <c r="J321" t="s">
        <v>26080</v>
      </c>
      <c r="K321" s="3">
        <v>4</v>
      </c>
      <c r="L321" t="s">
        <v>26101</v>
      </c>
      <c r="M321" s="3">
        <v>2</v>
      </c>
      <c r="N321" t="s">
        <v>26084</v>
      </c>
      <c r="O321" s="3">
        <v>1</v>
      </c>
      <c r="P321" t="s">
        <v>28066</v>
      </c>
      <c r="Q321" s="3">
        <v>1</v>
      </c>
      <c r="R321" t="s">
        <v>26083</v>
      </c>
      <c r="S321" s="3">
        <v>6</v>
      </c>
      <c r="T321" s="3">
        <v>1</v>
      </c>
      <c r="U321" s="3">
        <v>25000</v>
      </c>
      <c r="V321" s="3">
        <v>2002</v>
      </c>
      <c r="W321" t="s">
        <v>25</v>
      </c>
    </row>
    <row r="322" spans="1:23" x14ac:dyDescent="0.3">
      <c r="A322" s="3">
        <v>5</v>
      </c>
      <c r="B322" t="s">
        <v>800</v>
      </c>
      <c r="C322" s="3">
        <v>5705</v>
      </c>
      <c r="D322" t="s">
        <v>1276</v>
      </c>
      <c r="E322" s="3">
        <v>100109</v>
      </c>
      <c r="F322" t="s">
        <v>18431</v>
      </c>
      <c r="G322" s="3">
        <v>100109001</v>
      </c>
      <c r="H322" t="s">
        <v>26106</v>
      </c>
      <c r="I322" s="3">
        <v>1</v>
      </c>
      <c r="J322" t="s">
        <v>26080</v>
      </c>
      <c r="K322" s="3">
        <v>4</v>
      </c>
      <c r="L322" t="s">
        <v>26101</v>
      </c>
      <c r="M322" s="3">
        <v>5</v>
      </c>
      <c r="N322" t="s">
        <v>26092</v>
      </c>
      <c r="O322" s="3">
        <v>3</v>
      </c>
      <c r="P322" t="s">
        <v>26085</v>
      </c>
      <c r="Q322" s="3">
        <v>1</v>
      </c>
      <c r="R322" t="s">
        <v>26083</v>
      </c>
      <c r="S322" s="3">
        <v>10</v>
      </c>
      <c r="T322" s="3">
        <v>1</v>
      </c>
      <c r="U322" s="3">
        <v>127980</v>
      </c>
      <c r="V322" s="3">
        <v>2002</v>
      </c>
      <c r="W322" t="s">
        <v>25</v>
      </c>
    </row>
    <row r="323" spans="1:23" x14ac:dyDescent="0.3">
      <c r="A323" s="3">
        <v>5</v>
      </c>
      <c r="B323" t="s">
        <v>800</v>
      </c>
      <c r="C323" s="3">
        <v>5705</v>
      </c>
      <c r="D323" t="s">
        <v>1276</v>
      </c>
      <c r="E323" s="3">
        <v>100109</v>
      </c>
      <c r="F323" t="s">
        <v>18431</v>
      </c>
      <c r="G323" s="3">
        <v>100109001</v>
      </c>
      <c r="H323" t="s">
        <v>26106</v>
      </c>
      <c r="I323" s="3">
        <v>1</v>
      </c>
      <c r="J323" t="s">
        <v>26080</v>
      </c>
      <c r="K323" s="3">
        <v>4</v>
      </c>
      <c r="L323" t="s">
        <v>26101</v>
      </c>
      <c r="M323" s="3">
        <v>5</v>
      </c>
      <c r="N323" t="s">
        <v>26092</v>
      </c>
      <c r="O323" s="3">
        <v>3</v>
      </c>
      <c r="P323" t="s">
        <v>26085</v>
      </c>
      <c r="Q323" s="3">
        <v>1</v>
      </c>
      <c r="R323" t="s">
        <v>26083</v>
      </c>
      <c r="S323" s="3">
        <v>15</v>
      </c>
      <c r="T323" s="3">
        <v>1</v>
      </c>
      <c r="U323" s="3">
        <v>700000</v>
      </c>
      <c r="V323" s="3">
        <v>2002</v>
      </c>
      <c r="W323" t="s">
        <v>25</v>
      </c>
    </row>
    <row r="324" spans="1:23" x14ac:dyDescent="0.3">
      <c r="A324" s="3">
        <v>5</v>
      </c>
      <c r="B324" t="s">
        <v>800</v>
      </c>
      <c r="C324" s="3">
        <v>5705</v>
      </c>
      <c r="D324" t="s">
        <v>1276</v>
      </c>
      <c r="E324" s="3">
        <v>100103</v>
      </c>
      <c r="F324" t="s">
        <v>11337</v>
      </c>
      <c r="G324" s="3">
        <v>1001030040</v>
      </c>
      <c r="H324" t="s">
        <v>26115</v>
      </c>
      <c r="I324" s="3">
        <v>2</v>
      </c>
      <c r="J324" t="s">
        <v>12848</v>
      </c>
      <c r="K324" s="3">
        <v>4</v>
      </c>
      <c r="L324" t="s">
        <v>26101</v>
      </c>
      <c r="M324" s="3">
        <v>2</v>
      </c>
      <c r="N324" t="s">
        <v>26084</v>
      </c>
      <c r="O324" s="3">
        <v>1</v>
      </c>
      <c r="P324" t="s">
        <v>28066</v>
      </c>
      <c r="Q324" s="3">
        <v>1</v>
      </c>
      <c r="R324" t="s">
        <v>26083</v>
      </c>
      <c r="S324" s="3">
        <v>60</v>
      </c>
      <c r="T324" s="3">
        <v>1</v>
      </c>
      <c r="U324" s="3">
        <v>151200</v>
      </c>
      <c r="V324" s="3">
        <v>2002</v>
      </c>
      <c r="W324" t="s">
        <v>25</v>
      </c>
    </row>
    <row r="325" spans="1:23" x14ac:dyDescent="0.3">
      <c r="A325" s="3">
        <v>5</v>
      </c>
      <c r="B325" t="s">
        <v>800</v>
      </c>
      <c r="C325" s="3">
        <v>5705</v>
      </c>
      <c r="D325" t="s">
        <v>1276</v>
      </c>
      <c r="E325" s="3">
        <v>100109</v>
      </c>
      <c r="F325" t="s">
        <v>18431</v>
      </c>
      <c r="G325" s="3">
        <v>100109001</v>
      </c>
      <c r="H325" t="s">
        <v>26106</v>
      </c>
      <c r="I325" s="3">
        <v>2</v>
      </c>
      <c r="J325" t="s">
        <v>12848</v>
      </c>
      <c r="K325" s="3">
        <v>4</v>
      </c>
      <c r="L325" t="s">
        <v>26101</v>
      </c>
      <c r="M325" s="3">
        <v>2</v>
      </c>
      <c r="N325" t="s">
        <v>26084</v>
      </c>
      <c r="O325" s="3">
        <v>1</v>
      </c>
      <c r="P325" t="s">
        <v>28066</v>
      </c>
      <c r="Q325" s="3">
        <v>1</v>
      </c>
      <c r="R325" t="s">
        <v>26083</v>
      </c>
      <c r="S325" s="3">
        <v>60</v>
      </c>
      <c r="T325" s="3">
        <v>1</v>
      </c>
      <c r="U325" s="3">
        <v>780000</v>
      </c>
      <c r="V325" s="3">
        <v>2002</v>
      </c>
      <c r="W325" t="s">
        <v>25</v>
      </c>
    </row>
    <row r="326" spans="1:23" x14ac:dyDescent="0.3">
      <c r="A326" s="3">
        <v>5</v>
      </c>
      <c r="B326" t="s">
        <v>800</v>
      </c>
      <c r="C326" s="3">
        <v>5701</v>
      </c>
      <c r="D326" t="s">
        <v>1264</v>
      </c>
      <c r="E326" s="3">
        <v>100103</v>
      </c>
      <c r="F326" t="s">
        <v>11337</v>
      </c>
      <c r="G326" s="3">
        <v>1001030040</v>
      </c>
      <c r="H326" t="s">
        <v>26115</v>
      </c>
      <c r="I326" s="3">
        <v>1</v>
      </c>
      <c r="J326" t="s">
        <v>26080</v>
      </c>
      <c r="K326" s="3">
        <v>4</v>
      </c>
      <c r="L326" t="s">
        <v>26101</v>
      </c>
      <c r="M326" s="3">
        <v>2</v>
      </c>
      <c r="N326" t="s">
        <v>26084</v>
      </c>
      <c r="O326" s="3">
        <v>1</v>
      </c>
      <c r="P326" t="s">
        <v>28066</v>
      </c>
      <c r="Q326" s="3">
        <v>1</v>
      </c>
      <c r="R326" t="s">
        <v>26083</v>
      </c>
      <c r="S326" s="3">
        <v>4</v>
      </c>
      <c r="T326" s="3">
        <v>1</v>
      </c>
      <c r="U326" s="3">
        <v>5000</v>
      </c>
      <c r="V326" s="3">
        <v>2002</v>
      </c>
      <c r="W326" t="s">
        <v>25</v>
      </c>
    </row>
    <row r="327" spans="1:23" x14ac:dyDescent="0.3">
      <c r="A327" s="3">
        <v>5</v>
      </c>
      <c r="B327" t="s">
        <v>800</v>
      </c>
      <c r="C327" s="3">
        <v>5701</v>
      </c>
      <c r="D327" t="s">
        <v>1264</v>
      </c>
      <c r="E327" s="3">
        <v>100109</v>
      </c>
      <c r="F327" t="s">
        <v>18431</v>
      </c>
      <c r="G327" s="3">
        <v>100109001</v>
      </c>
      <c r="H327" t="s">
        <v>26106</v>
      </c>
      <c r="I327" s="3">
        <v>1</v>
      </c>
      <c r="J327" t="s">
        <v>26080</v>
      </c>
      <c r="K327" s="3">
        <v>4</v>
      </c>
      <c r="L327" t="s">
        <v>26101</v>
      </c>
      <c r="M327" s="3">
        <v>6</v>
      </c>
      <c r="N327" t="s">
        <v>18251</v>
      </c>
      <c r="O327" s="3">
        <v>3</v>
      </c>
      <c r="P327" t="s">
        <v>26085</v>
      </c>
      <c r="Q327" s="3">
        <v>3</v>
      </c>
      <c r="R327" t="s">
        <v>26107</v>
      </c>
      <c r="S327" s="3">
        <v>15</v>
      </c>
      <c r="T327" s="3">
        <v>1</v>
      </c>
      <c r="U327" s="3">
        <v>630000</v>
      </c>
      <c r="V327" s="3">
        <v>2002</v>
      </c>
      <c r="W327" t="s">
        <v>25</v>
      </c>
    </row>
    <row r="328" spans="1:23" x14ac:dyDescent="0.3">
      <c r="A328" s="3">
        <v>5</v>
      </c>
      <c r="B328" t="s">
        <v>800</v>
      </c>
      <c r="C328" s="3">
        <v>5701</v>
      </c>
      <c r="D328" t="s">
        <v>1264</v>
      </c>
      <c r="E328" s="3">
        <v>100105</v>
      </c>
      <c r="F328" t="s">
        <v>11377</v>
      </c>
      <c r="G328" s="3">
        <v>100105004</v>
      </c>
      <c r="H328" t="s">
        <v>26116</v>
      </c>
      <c r="I328" s="3">
        <v>2</v>
      </c>
      <c r="J328" t="s">
        <v>12848</v>
      </c>
      <c r="K328" s="3">
        <v>4</v>
      </c>
      <c r="L328" t="s">
        <v>26101</v>
      </c>
      <c r="M328" s="3">
        <v>5</v>
      </c>
      <c r="N328" t="s">
        <v>26092</v>
      </c>
      <c r="O328" s="3">
        <v>3</v>
      </c>
      <c r="P328" t="s">
        <v>26085</v>
      </c>
      <c r="Q328" s="3">
        <v>1</v>
      </c>
      <c r="R328" t="s">
        <v>26083</v>
      </c>
      <c r="S328" s="3">
        <v>26</v>
      </c>
      <c r="T328" s="3">
        <v>1</v>
      </c>
      <c r="U328" s="3">
        <v>70000</v>
      </c>
      <c r="V328" s="3">
        <v>2002</v>
      </c>
      <c r="W328" t="s">
        <v>25</v>
      </c>
    </row>
    <row r="329" spans="1:23" x14ac:dyDescent="0.3">
      <c r="A329" s="3">
        <v>5</v>
      </c>
      <c r="B329" t="s">
        <v>800</v>
      </c>
      <c r="C329" s="3">
        <v>5701</v>
      </c>
      <c r="D329" t="s">
        <v>1264</v>
      </c>
      <c r="E329" s="3">
        <v>100109</v>
      </c>
      <c r="F329" t="s">
        <v>18431</v>
      </c>
      <c r="G329" s="3">
        <v>100109001</v>
      </c>
      <c r="H329" t="s">
        <v>26106</v>
      </c>
      <c r="I329" s="3">
        <v>2</v>
      </c>
      <c r="J329" t="s">
        <v>12848</v>
      </c>
      <c r="K329" s="3">
        <v>4</v>
      </c>
      <c r="L329" t="s">
        <v>26101</v>
      </c>
      <c r="M329" s="3">
        <v>6</v>
      </c>
      <c r="N329" t="s">
        <v>18251</v>
      </c>
      <c r="O329" s="3">
        <v>3</v>
      </c>
      <c r="P329" t="s">
        <v>26085</v>
      </c>
      <c r="Q329" s="3">
        <v>1</v>
      </c>
      <c r="R329" t="s">
        <v>26083</v>
      </c>
      <c r="S329" s="3">
        <v>30</v>
      </c>
      <c r="T329" s="3">
        <v>1</v>
      </c>
      <c r="U329" s="3">
        <v>900000</v>
      </c>
      <c r="V329" s="3">
        <v>2002</v>
      </c>
      <c r="W329" t="s">
        <v>25</v>
      </c>
    </row>
    <row r="330" spans="1:23" x14ac:dyDescent="0.3">
      <c r="A330" s="3">
        <v>5</v>
      </c>
      <c r="B330" t="s">
        <v>800</v>
      </c>
      <c r="C330" s="3">
        <v>5703</v>
      </c>
      <c r="D330" t="s">
        <v>1270</v>
      </c>
      <c r="E330" s="3">
        <v>100103</v>
      </c>
      <c r="F330" t="s">
        <v>11337</v>
      </c>
      <c r="G330" s="3">
        <v>100103002</v>
      </c>
      <c r="H330" t="s">
        <v>26099</v>
      </c>
      <c r="I330" s="3">
        <v>2</v>
      </c>
      <c r="J330" t="s">
        <v>12848</v>
      </c>
      <c r="K330" s="3">
        <v>4</v>
      </c>
      <c r="L330" t="s">
        <v>26101</v>
      </c>
      <c r="M330" s="3">
        <v>5</v>
      </c>
      <c r="N330" t="s">
        <v>26092</v>
      </c>
      <c r="O330" s="3">
        <v>1</v>
      </c>
      <c r="P330" t="s">
        <v>28066</v>
      </c>
      <c r="Q330" s="3">
        <v>3</v>
      </c>
      <c r="R330" t="s">
        <v>26107</v>
      </c>
      <c r="S330" s="3">
        <v>2</v>
      </c>
      <c r="T330" s="3">
        <v>1</v>
      </c>
      <c r="U330" s="3">
        <v>240000</v>
      </c>
      <c r="V330" s="3">
        <v>2008</v>
      </c>
      <c r="W330" t="s">
        <v>25</v>
      </c>
    </row>
    <row r="331" spans="1:23" x14ac:dyDescent="0.3">
      <c r="A331" s="3">
        <v>5</v>
      </c>
      <c r="B331" t="s">
        <v>800</v>
      </c>
      <c r="C331" s="3">
        <v>5703</v>
      </c>
      <c r="D331" t="s">
        <v>1270</v>
      </c>
      <c r="E331" s="3">
        <v>100103</v>
      </c>
      <c r="F331" t="s">
        <v>11337</v>
      </c>
      <c r="G331" s="3">
        <v>100103002</v>
      </c>
      <c r="H331" t="s">
        <v>26099</v>
      </c>
      <c r="I331" s="3">
        <v>1</v>
      </c>
      <c r="J331" t="s">
        <v>26080</v>
      </c>
      <c r="K331" s="3">
        <v>4</v>
      </c>
      <c r="L331" t="s">
        <v>26101</v>
      </c>
      <c r="M331" s="3">
        <v>5</v>
      </c>
      <c r="N331" t="s">
        <v>26092</v>
      </c>
      <c r="O331" s="3">
        <v>1</v>
      </c>
      <c r="P331" t="s">
        <v>28066</v>
      </c>
      <c r="Q331" s="3">
        <v>1</v>
      </c>
      <c r="R331" t="s">
        <v>26083</v>
      </c>
      <c r="S331" s="3">
        <v>1</v>
      </c>
      <c r="T331" s="3">
        <v>1</v>
      </c>
      <c r="U331" s="3">
        <v>78640</v>
      </c>
      <c r="V331" s="3">
        <v>2008</v>
      </c>
      <c r="W331" t="s">
        <v>25</v>
      </c>
    </row>
    <row r="332" spans="1:23" x14ac:dyDescent="0.3">
      <c r="A332" s="3">
        <v>5</v>
      </c>
      <c r="B332" t="s">
        <v>800</v>
      </c>
      <c r="C332" s="3">
        <v>5703</v>
      </c>
      <c r="D332" t="s">
        <v>1270</v>
      </c>
      <c r="E332" s="3">
        <v>100103</v>
      </c>
      <c r="F332" t="s">
        <v>11337</v>
      </c>
      <c r="G332" s="3">
        <v>100103003</v>
      </c>
      <c r="H332" t="s">
        <v>16985</v>
      </c>
      <c r="I332" s="3">
        <v>1</v>
      </c>
      <c r="J332" t="s">
        <v>26080</v>
      </c>
      <c r="K332" s="3">
        <v>4</v>
      </c>
      <c r="L332" t="s">
        <v>26101</v>
      </c>
      <c r="M332" s="3">
        <v>5</v>
      </c>
      <c r="N332" t="s">
        <v>26092</v>
      </c>
      <c r="O332" s="3">
        <v>1</v>
      </c>
      <c r="P332" t="s">
        <v>28066</v>
      </c>
      <c r="Q332" s="3">
        <v>3</v>
      </c>
      <c r="R332" t="s">
        <v>26107</v>
      </c>
      <c r="S332" s="3">
        <v>1</v>
      </c>
      <c r="T332" s="3">
        <v>1</v>
      </c>
      <c r="U332" s="3">
        <v>90000</v>
      </c>
      <c r="V332" s="3">
        <v>2008</v>
      </c>
      <c r="W332" t="s">
        <v>25</v>
      </c>
    </row>
    <row r="333" spans="1:23" x14ac:dyDescent="0.3">
      <c r="A333" s="3">
        <v>5</v>
      </c>
      <c r="B333" t="s">
        <v>800</v>
      </c>
      <c r="C333" s="3">
        <v>5703</v>
      </c>
      <c r="D333" t="s">
        <v>1270</v>
      </c>
      <c r="E333" s="3">
        <v>100103</v>
      </c>
      <c r="F333" t="s">
        <v>11337</v>
      </c>
      <c r="G333" s="3">
        <v>100103003</v>
      </c>
      <c r="H333" t="s">
        <v>16985</v>
      </c>
      <c r="I333" s="3">
        <v>2</v>
      </c>
      <c r="J333" t="s">
        <v>12848</v>
      </c>
      <c r="K333" s="3">
        <v>4</v>
      </c>
      <c r="L333" t="s">
        <v>26101</v>
      </c>
      <c r="M333" s="3">
        <v>2</v>
      </c>
      <c r="N333" t="s">
        <v>26084</v>
      </c>
      <c r="O333" s="3">
        <v>1</v>
      </c>
      <c r="P333" t="s">
        <v>28066</v>
      </c>
      <c r="Q333" s="3">
        <v>1</v>
      </c>
      <c r="R333" t="s">
        <v>26083</v>
      </c>
      <c r="S333" s="3">
        <v>3</v>
      </c>
      <c r="T333" s="3">
        <v>1</v>
      </c>
      <c r="U333" s="3">
        <v>221000</v>
      </c>
      <c r="V333" s="3">
        <v>2008</v>
      </c>
      <c r="W333" t="s">
        <v>25</v>
      </c>
    </row>
    <row r="334" spans="1:23" x14ac:dyDescent="0.3">
      <c r="A334" s="3">
        <v>5</v>
      </c>
      <c r="B334" t="s">
        <v>800</v>
      </c>
      <c r="C334" s="3">
        <v>5301</v>
      </c>
      <c r="D334" t="s">
        <v>1204</v>
      </c>
      <c r="E334" s="3">
        <v>100109</v>
      </c>
      <c r="F334" t="s">
        <v>18431</v>
      </c>
      <c r="G334" s="3">
        <v>100109001</v>
      </c>
      <c r="H334" t="s">
        <v>26106</v>
      </c>
      <c r="I334" s="3">
        <v>2</v>
      </c>
      <c r="J334" t="s">
        <v>12848</v>
      </c>
      <c r="K334" s="3">
        <v>4</v>
      </c>
      <c r="L334" t="s">
        <v>26101</v>
      </c>
      <c r="M334" s="3">
        <v>6</v>
      </c>
      <c r="N334" t="s">
        <v>18251</v>
      </c>
      <c r="O334" s="3">
        <v>1</v>
      </c>
      <c r="P334" t="s">
        <v>28066</v>
      </c>
      <c r="Q334" s="3">
        <v>1</v>
      </c>
      <c r="R334" t="s">
        <v>26083</v>
      </c>
      <c r="S334" s="3">
        <v>16</v>
      </c>
      <c r="T334" s="3">
        <v>1</v>
      </c>
      <c r="U334" s="3">
        <v>400000</v>
      </c>
      <c r="V334" s="3">
        <v>2008</v>
      </c>
      <c r="W334" t="s">
        <v>25</v>
      </c>
    </row>
    <row r="335" spans="1:23" x14ac:dyDescent="0.3">
      <c r="A335" s="3">
        <v>5</v>
      </c>
      <c r="B335" t="s">
        <v>800</v>
      </c>
      <c r="C335" s="3">
        <v>5301</v>
      </c>
      <c r="D335" t="s">
        <v>1204</v>
      </c>
      <c r="E335" s="3">
        <v>100103</v>
      </c>
      <c r="F335" t="s">
        <v>11337</v>
      </c>
      <c r="G335" s="3">
        <v>1001030040</v>
      </c>
      <c r="H335" t="s">
        <v>26115</v>
      </c>
      <c r="I335" s="3">
        <v>2</v>
      </c>
      <c r="J335" t="s">
        <v>12848</v>
      </c>
      <c r="K335" s="3">
        <v>4</v>
      </c>
      <c r="L335" t="s">
        <v>26101</v>
      </c>
      <c r="M335" s="3">
        <v>6</v>
      </c>
      <c r="N335" t="s">
        <v>18251</v>
      </c>
      <c r="O335" s="3">
        <v>1</v>
      </c>
      <c r="P335" t="s">
        <v>28066</v>
      </c>
      <c r="Q335" s="3">
        <v>1</v>
      </c>
      <c r="R335" t="s">
        <v>26083</v>
      </c>
      <c r="S335" s="3">
        <v>16</v>
      </c>
      <c r="T335" s="3">
        <v>1</v>
      </c>
      <c r="U335" s="3">
        <v>800000</v>
      </c>
      <c r="V335" s="3">
        <v>2008</v>
      </c>
      <c r="W335" t="s">
        <v>25</v>
      </c>
    </row>
    <row r="336" spans="1:23" x14ac:dyDescent="0.3">
      <c r="A336" s="3">
        <v>5</v>
      </c>
      <c r="B336" t="s">
        <v>800</v>
      </c>
      <c r="C336" s="3">
        <v>5506</v>
      </c>
      <c r="D336" t="s">
        <v>1243</v>
      </c>
      <c r="E336" s="3">
        <v>100103</v>
      </c>
      <c r="F336" t="s">
        <v>11337</v>
      </c>
      <c r="G336" s="3">
        <v>100103002</v>
      </c>
      <c r="H336" t="s">
        <v>26099</v>
      </c>
      <c r="I336" s="3">
        <v>1</v>
      </c>
      <c r="J336" t="s">
        <v>26080</v>
      </c>
      <c r="K336" s="3">
        <v>4</v>
      </c>
      <c r="L336" t="s">
        <v>26101</v>
      </c>
      <c r="M336" s="3">
        <v>5</v>
      </c>
      <c r="N336" t="s">
        <v>26092</v>
      </c>
      <c r="O336" s="3">
        <v>3</v>
      </c>
      <c r="P336" t="s">
        <v>26085</v>
      </c>
      <c r="Q336" s="3">
        <v>1</v>
      </c>
      <c r="R336" t="s">
        <v>26083</v>
      </c>
      <c r="S336" s="3">
        <v>2</v>
      </c>
      <c r="T336" s="3">
        <v>1</v>
      </c>
      <c r="U336" s="3">
        <v>20000</v>
      </c>
      <c r="V336" s="3">
        <v>2008</v>
      </c>
      <c r="W336" t="s">
        <v>25</v>
      </c>
    </row>
    <row r="337" spans="1:23" x14ac:dyDescent="0.3">
      <c r="A337" s="3">
        <v>5</v>
      </c>
      <c r="B337" t="s">
        <v>800</v>
      </c>
      <c r="C337" s="3">
        <v>5705</v>
      </c>
      <c r="D337" t="s">
        <v>1276</v>
      </c>
      <c r="E337" s="3">
        <v>100103</v>
      </c>
      <c r="F337" t="s">
        <v>11337</v>
      </c>
      <c r="G337" s="3">
        <v>1001030040</v>
      </c>
      <c r="H337" t="s">
        <v>26115</v>
      </c>
      <c r="I337" s="3">
        <v>2</v>
      </c>
      <c r="J337" t="s">
        <v>12848</v>
      </c>
      <c r="K337" s="3">
        <v>4</v>
      </c>
      <c r="L337" t="s">
        <v>26101</v>
      </c>
      <c r="M337" s="3">
        <v>2</v>
      </c>
      <c r="N337" t="s">
        <v>26084</v>
      </c>
      <c r="O337" s="3">
        <v>1</v>
      </c>
      <c r="P337" t="s">
        <v>28066</v>
      </c>
      <c r="Q337" s="3">
        <v>1</v>
      </c>
      <c r="R337" t="s">
        <v>26083</v>
      </c>
      <c r="S337" s="3">
        <v>5</v>
      </c>
      <c r="T337" s="3">
        <v>1</v>
      </c>
      <c r="U337" s="3">
        <v>45000</v>
      </c>
      <c r="V337" s="3">
        <v>2008</v>
      </c>
      <c r="W337" t="s">
        <v>25</v>
      </c>
    </row>
    <row r="338" spans="1:23" x14ac:dyDescent="0.3">
      <c r="A338" s="3">
        <v>5</v>
      </c>
      <c r="B338" t="s">
        <v>800</v>
      </c>
      <c r="C338" s="3">
        <v>5705</v>
      </c>
      <c r="D338" t="s">
        <v>1276</v>
      </c>
      <c r="E338" s="3">
        <v>100103</v>
      </c>
      <c r="F338" t="s">
        <v>11337</v>
      </c>
      <c r="G338" s="3">
        <v>1001030040</v>
      </c>
      <c r="H338" t="s">
        <v>26115</v>
      </c>
      <c r="I338" s="3">
        <v>1</v>
      </c>
      <c r="J338" t="s">
        <v>26080</v>
      </c>
      <c r="K338" s="3">
        <v>4</v>
      </c>
      <c r="L338" t="s">
        <v>26101</v>
      </c>
      <c r="M338" s="3">
        <v>2</v>
      </c>
      <c r="N338" t="s">
        <v>26084</v>
      </c>
      <c r="O338" s="3">
        <v>2</v>
      </c>
      <c r="P338" t="s">
        <v>28067</v>
      </c>
      <c r="Q338" s="3">
        <v>1</v>
      </c>
      <c r="R338" t="s">
        <v>26083</v>
      </c>
      <c r="S338" s="3">
        <v>3</v>
      </c>
      <c r="T338" s="3">
        <v>1</v>
      </c>
      <c r="U338" s="3">
        <v>50000</v>
      </c>
      <c r="V338" s="3">
        <v>2008</v>
      </c>
      <c r="W338" t="s">
        <v>25</v>
      </c>
    </row>
    <row r="339" spans="1:23" x14ac:dyDescent="0.3">
      <c r="A339" s="3">
        <v>5</v>
      </c>
      <c r="B339" t="s">
        <v>800</v>
      </c>
      <c r="C339" s="3">
        <v>5705</v>
      </c>
      <c r="D339" t="s">
        <v>1276</v>
      </c>
      <c r="E339" s="3">
        <v>100103</v>
      </c>
      <c r="F339" t="s">
        <v>11337</v>
      </c>
      <c r="G339" s="3">
        <v>1001030040</v>
      </c>
      <c r="H339" t="s">
        <v>26115</v>
      </c>
      <c r="I339" s="3">
        <v>1</v>
      </c>
      <c r="J339" t="s">
        <v>26080</v>
      </c>
      <c r="K339" s="3">
        <v>4</v>
      </c>
      <c r="L339" t="s">
        <v>26101</v>
      </c>
      <c r="M339" s="3">
        <v>5</v>
      </c>
      <c r="N339" t="s">
        <v>26092</v>
      </c>
      <c r="O339" s="3">
        <v>3</v>
      </c>
      <c r="P339" t="s">
        <v>26085</v>
      </c>
      <c r="Q339" s="3">
        <v>1</v>
      </c>
      <c r="R339" t="s">
        <v>26083</v>
      </c>
      <c r="S339" s="3">
        <v>10</v>
      </c>
      <c r="T339" s="3">
        <v>1</v>
      </c>
      <c r="U339" s="3">
        <v>200000</v>
      </c>
      <c r="V339" s="3">
        <v>2008</v>
      </c>
      <c r="W339" t="s">
        <v>25</v>
      </c>
    </row>
    <row r="340" spans="1:23" x14ac:dyDescent="0.3">
      <c r="A340" s="3">
        <v>5</v>
      </c>
      <c r="B340" t="s">
        <v>800</v>
      </c>
      <c r="C340" s="3">
        <v>5705</v>
      </c>
      <c r="D340" t="s">
        <v>1276</v>
      </c>
      <c r="E340" s="3">
        <v>100103</v>
      </c>
      <c r="F340" t="s">
        <v>11337</v>
      </c>
      <c r="G340" s="3">
        <v>1001030040</v>
      </c>
      <c r="H340" t="s">
        <v>26115</v>
      </c>
      <c r="I340" s="3">
        <v>1</v>
      </c>
      <c r="J340" t="s">
        <v>26080</v>
      </c>
      <c r="K340" s="3">
        <v>4</v>
      </c>
      <c r="L340" t="s">
        <v>26101</v>
      </c>
      <c r="M340" s="3">
        <v>2</v>
      </c>
      <c r="N340" t="s">
        <v>26084</v>
      </c>
      <c r="O340" s="3">
        <v>1</v>
      </c>
      <c r="P340" t="s">
        <v>28066</v>
      </c>
      <c r="Q340" s="3">
        <v>1</v>
      </c>
      <c r="R340" t="s">
        <v>26083</v>
      </c>
      <c r="S340" s="3">
        <v>3</v>
      </c>
      <c r="T340" s="3">
        <v>1</v>
      </c>
      <c r="U340" s="3">
        <v>75000</v>
      </c>
      <c r="V340" s="3">
        <v>2008</v>
      </c>
      <c r="W340" t="s">
        <v>25</v>
      </c>
    </row>
    <row r="341" spans="1:23" x14ac:dyDescent="0.3">
      <c r="A341" s="3">
        <v>5</v>
      </c>
      <c r="B341" t="s">
        <v>800</v>
      </c>
      <c r="C341" s="3">
        <v>5705</v>
      </c>
      <c r="D341" t="s">
        <v>1276</v>
      </c>
      <c r="E341" s="3">
        <v>100103</v>
      </c>
      <c r="F341" t="s">
        <v>11337</v>
      </c>
      <c r="G341" s="3">
        <v>1001030040</v>
      </c>
      <c r="H341" t="s">
        <v>26115</v>
      </c>
      <c r="I341" s="3">
        <v>1</v>
      </c>
      <c r="J341" t="s">
        <v>26080</v>
      </c>
      <c r="K341" s="3">
        <v>4</v>
      </c>
      <c r="L341" t="s">
        <v>26101</v>
      </c>
      <c r="M341" s="3">
        <v>2</v>
      </c>
      <c r="N341" t="s">
        <v>26084</v>
      </c>
      <c r="O341" s="3">
        <v>1</v>
      </c>
      <c r="P341" t="s">
        <v>28066</v>
      </c>
      <c r="Q341" s="3">
        <v>1</v>
      </c>
      <c r="R341" t="s">
        <v>26083</v>
      </c>
      <c r="S341" s="3">
        <v>4</v>
      </c>
      <c r="T341" s="3">
        <v>1</v>
      </c>
      <c r="U341" s="3">
        <v>60000</v>
      </c>
      <c r="V341" s="3">
        <v>2008</v>
      </c>
      <c r="W341" t="s">
        <v>25</v>
      </c>
    </row>
    <row r="342" spans="1:23" x14ac:dyDescent="0.3">
      <c r="A342" s="3">
        <v>5</v>
      </c>
      <c r="B342" t="s">
        <v>800</v>
      </c>
      <c r="C342" s="3">
        <v>5705</v>
      </c>
      <c r="D342" t="s">
        <v>1276</v>
      </c>
      <c r="E342" s="3">
        <v>100103</v>
      </c>
      <c r="F342" t="s">
        <v>11337</v>
      </c>
      <c r="G342" s="3">
        <v>1001030040</v>
      </c>
      <c r="H342" t="s">
        <v>26115</v>
      </c>
      <c r="I342" s="3">
        <v>2</v>
      </c>
      <c r="J342" t="s">
        <v>12848</v>
      </c>
      <c r="K342" s="3">
        <v>4</v>
      </c>
      <c r="L342" t="s">
        <v>26101</v>
      </c>
      <c r="M342" s="3">
        <v>2</v>
      </c>
      <c r="N342" t="s">
        <v>26084</v>
      </c>
      <c r="O342" s="3">
        <v>1</v>
      </c>
      <c r="P342" t="s">
        <v>28066</v>
      </c>
      <c r="Q342" s="3">
        <v>1</v>
      </c>
      <c r="R342" t="s">
        <v>26083</v>
      </c>
      <c r="S342" s="3">
        <v>10</v>
      </c>
      <c r="T342" s="3">
        <v>1</v>
      </c>
      <c r="U342" s="3">
        <v>400000</v>
      </c>
      <c r="V342" s="3">
        <v>2008</v>
      </c>
      <c r="W342" t="s">
        <v>25</v>
      </c>
    </row>
    <row r="343" spans="1:23" x14ac:dyDescent="0.3">
      <c r="A343" s="3">
        <v>5</v>
      </c>
      <c r="B343" t="s">
        <v>800</v>
      </c>
      <c r="C343" s="3">
        <v>5705</v>
      </c>
      <c r="D343" t="s">
        <v>1276</v>
      </c>
      <c r="E343" s="3">
        <v>100103</v>
      </c>
      <c r="F343" t="s">
        <v>11337</v>
      </c>
      <c r="G343" s="3">
        <v>1001030040</v>
      </c>
      <c r="H343" t="s">
        <v>26115</v>
      </c>
      <c r="I343" s="3">
        <v>2</v>
      </c>
      <c r="J343" t="s">
        <v>12848</v>
      </c>
      <c r="K343" s="3">
        <v>4</v>
      </c>
      <c r="L343" t="s">
        <v>26101</v>
      </c>
      <c r="M343" s="3">
        <v>5</v>
      </c>
      <c r="N343" t="s">
        <v>26092</v>
      </c>
      <c r="O343" s="3">
        <v>3</v>
      </c>
      <c r="P343" t="s">
        <v>26085</v>
      </c>
      <c r="Q343" s="3">
        <v>1</v>
      </c>
      <c r="R343" t="s">
        <v>26083</v>
      </c>
      <c r="S343" s="3">
        <v>10</v>
      </c>
      <c r="T343" s="3">
        <v>1</v>
      </c>
      <c r="U343" s="3">
        <v>500000</v>
      </c>
      <c r="V343" s="3">
        <v>2008</v>
      </c>
      <c r="W343" t="s">
        <v>25</v>
      </c>
    </row>
    <row r="344" spans="1:23" x14ac:dyDescent="0.3">
      <c r="A344" s="3">
        <v>5</v>
      </c>
      <c r="B344" t="s">
        <v>800</v>
      </c>
      <c r="C344" s="3">
        <v>5705</v>
      </c>
      <c r="D344" t="s">
        <v>1276</v>
      </c>
      <c r="E344" s="3">
        <v>100103</v>
      </c>
      <c r="F344" t="s">
        <v>11337</v>
      </c>
      <c r="G344" s="3">
        <v>1001030040</v>
      </c>
      <c r="H344" t="s">
        <v>26115</v>
      </c>
      <c r="I344" s="3">
        <v>1</v>
      </c>
      <c r="J344" t="s">
        <v>26080</v>
      </c>
      <c r="K344" s="3">
        <v>4</v>
      </c>
      <c r="L344" t="s">
        <v>26101</v>
      </c>
      <c r="M344" s="3">
        <v>7</v>
      </c>
      <c r="N344" t="s">
        <v>14788</v>
      </c>
      <c r="O344" s="3">
        <v>1</v>
      </c>
      <c r="P344" t="s">
        <v>28066</v>
      </c>
      <c r="Q344" s="3">
        <v>1</v>
      </c>
      <c r="R344" t="s">
        <v>26083</v>
      </c>
      <c r="S344" s="3">
        <v>5</v>
      </c>
      <c r="T344" s="3">
        <v>1</v>
      </c>
      <c r="U344" s="3">
        <v>200000</v>
      </c>
      <c r="V344" s="3">
        <v>2008</v>
      </c>
      <c r="W344" t="s">
        <v>25</v>
      </c>
    </row>
    <row r="345" spans="1:23" x14ac:dyDescent="0.3">
      <c r="A345" s="3">
        <v>5</v>
      </c>
      <c r="B345" t="s">
        <v>800</v>
      </c>
      <c r="C345" s="3">
        <v>5705</v>
      </c>
      <c r="D345" t="s">
        <v>1276</v>
      </c>
      <c r="E345" s="3">
        <v>100103</v>
      </c>
      <c r="F345" t="s">
        <v>11337</v>
      </c>
      <c r="G345" s="3">
        <v>1001030040</v>
      </c>
      <c r="H345" t="s">
        <v>26115</v>
      </c>
      <c r="I345" s="3">
        <v>1</v>
      </c>
      <c r="J345" t="s">
        <v>26080</v>
      </c>
      <c r="K345" s="3">
        <v>4</v>
      </c>
      <c r="L345" t="s">
        <v>26101</v>
      </c>
      <c r="M345" s="3">
        <v>2</v>
      </c>
      <c r="N345" t="s">
        <v>26084</v>
      </c>
      <c r="O345" s="3">
        <v>1</v>
      </c>
      <c r="P345" t="s">
        <v>28066</v>
      </c>
      <c r="Q345" s="3">
        <v>1</v>
      </c>
      <c r="R345" t="s">
        <v>26083</v>
      </c>
      <c r="S345" s="3">
        <v>3</v>
      </c>
      <c r="T345" s="3">
        <v>1</v>
      </c>
      <c r="U345" s="3">
        <v>60000</v>
      </c>
      <c r="V345" s="3">
        <v>2008</v>
      </c>
      <c r="W345" t="s">
        <v>25</v>
      </c>
    </row>
    <row r="346" spans="1:23" x14ac:dyDescent="0.3">
      <c r="A346" s="3">
        <v>5</v>
      </c>
      <c r="B346" t="s">
        <v>800</v>
      </c>
      <c r="C346" s="3">
        <v>5705</v>
      </c>
      <c r="D346" t="s">
        <v>1276</v>
      </c>
      <c r="E346" s="3">
        <v>100109</v>
      </c>
      <c r="F346" t="s">
        <v>18431</v>
      </c>
      <c r="G346" s="3">
        <v>100109001</v>
      </c>
      <c r="H346" t="s">
        <v>26106</v>
      </c>
      <c r="I346" s="3">
        <v>2</v>
      </c>
      <c r="J346" t="s">
        <v>12848</v>
      </c>
      <c r="K346" s="3">
        <v>4</v>
      </c>
      <c r="L346" t="s">
        <v>26101</v>
      </c>
      <c r="M346" s="3">
        <v>2</v>
      </c>
      <c r="N346" t="s">
        <v>26084</v>
      </c>
      <c r="O346" s="3">
        <v>1</v>
      </c>
      <c r="P346" t="s">
        <v>28066</v>
      </c>
      <c r="Q346" s="3">
        <v>2</v>
      </c>
      <c r="R346" t="s">
        <v>8209</v>
      </c>
      <c r="S346" s="3">
        <v>20</v>
      </c>
      <c r="T346" s="3">
        <v>1</v>
      </c>
      <c r="U346" s="3">
        <v>600000</v>
      </c>
      <c r="V346" s="3">
        <v>2008</v>
      </c>
      <c r="W346" t="s">
        <v>25</v>
      </c>
    </row>
    <row r="347" spans="1:23" x14ac:dyDescent="0.3">
      <c r="A347" s="3">
        <v>5</v>
      </c>
      <c r="B347" t="s">
        <v>800</v>
      </c>
      <c r="C347" s="3">
        <v>5705</v>
      </c>
      <c r="D347" t="s">
        <v>1276</v>
      </c>
      <c r="E347" s="3">
        <v>100103</v>
      </c>
      <c r="F347" t="s">
        <v>11337</v>
      </c>
      <c r="G347" s="3">
        <v>1001030040</v>
      </c>
      <c r="H347" t="s">
        <v>26115</v>
      </c>
      <c r="I347" s="3">
        <v>2</v>
      </c>
      <c r="J347" t="s">
        <v>12848</v>
      </c>
      <c r="K347" s="3">
        <v>4</v>
      </c>
      <c r="L347" t="s">
        <v>26101</v>
      </c>
      <c r="M347" s="3">
        <v>2</v>
      </c>
      <c r="N347" t="s">
        <v>26084</v>
      </c>
      <c r="O347" s="3">
        <v>1</v>
      </c>
      <c r="P347" t="s">
        <v>28066</v>
      </c>
      <c r="Q347" s="3">
        <v>1</v>
      </c>
      <c r="R347" t="s">
        <v>26083</v>
      </c>
      <c r="S347" s="3">
        <v>20</v>
      </c>
      <c r="T347" s="3">
        <v>1</v>
      </c>
      <c r="U347" s="3">
        <v>900000</v>
      </c>
      <c r="V347" s="3">
        <v>2008</v>
      </c>
      <c r="W347" t="s">
        <v>25</v>
      </c>
    </row>
    <row r="348" spans="1:23" x14ac:dyDescent="0.3">
      <c r="A348" s="3">
        <v>5</v>
      </c>
      <c r="B348" t="s">
        <v>800</v>
      </c>
      <c r="C348" s="3">
        <v>5705</v>
      </c>
      <c r="D348" t="s">
        <v>1276</v>
      </c>
      <c r="E348" s="3">
        <v>100109</v>
      </c>
      <c r="F348" t="s">
        <v>18431</v>
      </c>
      <c r="G348" s="3">
        <v>100109001</v>
      </c>
      <c r="H348" t="s">
        <v>26106</v>
      </c>
      <c r="I348" s="3">
        <v>2</v>
      </c>
      <c r="J348" t="s">
        <v>12848</v>
      </c>
      <c r="K348" s="3">
        <v>4</v>
      </c>
      <c r="L348" t="s">
        <v>26101</v>
      </c>
      <c r="M348" s="3">
        <v>5</v>
      </c>
      <c r="N348" t="s">
        <v>26092</v>
      </c>
      <c r="O348" s="3">
        <v>3</v>
      </c>
      <c r="P348" t="s">
        <v>26085</v>
      </c>
      <c r="Q348" s="3">
        <v>1</v>
      </c>
      <c r="R348" t="s">
        <v>26083</v>
      </c>
      <c r="S348" s="3">
        <v>30</v>
      </c>
      <c r="T348" s="3">
        <v>1</v>
      </c>
      <c r="U348" s="3">
        <v>400000</v>
      </c>
      <c r="V348" s="3">
        <v>2008</v>
      </c>
      <c r="W348" t="s">
        <v>25</v>
      </c>
    </row>
    <row r="349" spans="1:23" x14ac:dyDescent="0.3">
      <c r="A349" s="3">
        <v>5</v>
      </c>
      <c r="B349" t="s">
        <v>800</v>
      </c>
      <c r="C349" s="3">
        <v>5705</v>
      </c>
      <c r="D349" t="s">
        <v>1276</v>
      </c>
      <c r="E349" s="3">
        <v>100109</v>
      </c>
      <c r="F349" t="s">
        <v>18431</v>
      </c>
      <c r="G349" s="3">
        <v>100109001</v>
      </c>
      <c r="H349" t="s">
        <v>26106</v>
      </c>
      <c r="I349" s="3">
        <v>2</v>
      </c>
      <c r="J349" t="s">
        <v>12848</v>
      </c>
      <c r="K349" s="3">
        <v>4</v>
      </c>
      <c r="L349" t="s">
        <v>26101</v>
      </c>
      <c r="M349" s="3">
        <v>2</v>
      </c>
      <c r="N349" t="s">
        <v>26084</v>
      </c>
      <c r="O349" s="3">
        <v>3</v>
      </c>
      <c r="P349" t="s">
        <v>26085</v>
      </c>
      <c r="Q349" s="3">
        <v>1</v>
      </c>
      <c r="R349" t="s">
        <v>26083</v>
      </c>
      <c r="S349" s="3">
        <v>35</v>
      </c>
      <c r="T349" s="3">
        <v>1</v>
      </c>
      <c r="U349" s="3">
        <v>2000000</v>
      </c>
      <c r="V349" s="3">
        <v>2008</v>
      </c>
      <c r="W349" t="s">
        <v>25</v>
      </c>
    </row>
    <row r="350" spans="1:23" x14ac:dyDescent="0.3">
      <c r="A350" s="3">
        <v>5</v>
      </c>
      <c r="B350" t="s">
        <v>800</v>
      </c>
      <c r="C350" s="3">
        <v>5705</v>
      </c>
      <c r="D350" t="s">
        <v>1276</v>
      </c>
      <c r="E350" s="3">
        <v>100103</v>
      </c>
      <c r="F350" t="s">
        <v>11337</v>
      </c>
      <c r="G350" s="3">
        <v>1001030040</v>
      </c>
      <c r="H350" t="s">
        <v>26115</v>
      </c>
      <c r="I350" s="3">
        <v>1</v>
      </c>
      <c r="J350" t="s">
        <v>26080</v>
      </c>
      <c r="K350" s="3">
        <v>4</v>
      </c>
      <c r="L350" t="s">
        <v>26101</v>
      </c>
      <c r="M350" s="3">
        <v>2</v>
      </c>
      <c r="N350" t="s">
        <v>26084</v>
      </c>
      <c r="O350" s="3">
        <v>3</v>
      </c>
      <c r="P350" t="s">
        <v>26085</v>
      </c>
      <c r="Q350" s="3">
        <v>1</v>
      </c>
      <c r="R350" t="s">
        <v>26083</v>
      </c>
      <c r="S350" s="3">
        <v>10</v>
      </c>
      <c r="T350" s="3">
        <v>1</v>
      </c>
      <c r="U350" s="3">
        <v>100000</v>
      </c>
      <c r="V350" s="3">
        <v>2008</v>
      </c>
      <c r="W350" t="s">
        <v>25</v>
      </c>
    </row>
    <row r="351" spans="1:23" x14ac:dyDescent="0.3">
      <c r="A351" s="3">
        <v>5</v>
      </c>
      <c r="B351" t="s">
        <v>800</v>
      </c>
      <c r="C351" s="3">
        <v>5705</v>
      </c>
      <c r="D351" t="s">
        <v>1276</v>
      </c>
      <c r="E351" s="3">
        <v>100103</v>
      </c>
      <c r="F351" t="s">
        <v>11337</v>
      </c>
      <c r="G351" s="3">
        <v>1001030040</v>
      </c>
      <c r="H351" t="s">
        <v>26115</v>
      </c>
      <c r="I351" s="3">
        <v>1</v>
      </c>
      <c r="J351" t="s">
        <v>26080</v>
      </c>
      <c r="K351" s="3">
        <v>4</v>
      </c>
      <c r="L351" t="s">
        <v>26101</v>
      </c>
      <c r="M351" s="3">
        <v>2</v>
      </c>
      <c r="N351" t="s">
        <v>26084</v>
      </c>
      <c r="O351" s="3">
        <v>1</v>
      </c>
      <c r="P351" t="s">
        <v>28066</v>
      </c>
      <c r="Q351" s="3">
        <v>1</v>
      </c>
      <c r="R351" t="s">
        <v>26083</v>
      </c>
      <c r="S351" s="3">
        <v>5</v>
      </c>
      <c r="T351" s="3">
        <v>1</v>
      </c>
      <c r="U351" s="3">
        <v>50000</v>
      </c>
      <c r="V351" s="3">
        <v>2008</v>
      </c>
      <c r="W351" t="s">
        <v>25</v>
      </c>
    </row>
    <row r="352" spans="1:23" x14ac:dyDescent="0.3">
      <c r="A352" s="3">
        <v>5</v>
      </c>
      <c r="B352" t="s">
        <v>800</v>
      </c>
      <c r="C352" s="3">
        <v>5701</v>
      </c>
      <c r="D352" t="s">
        <v>1264</v>
      </c>
      <c r="E352" s="3">
        <v>100109</v>
      </c>
      <c r="F352" t="s">
        <v>18431</v>
      </c>
      <c r="G352" s="3">
        <v>100109001</v>
      </c>
      <c r="H352" t="s">
        <v>26106</v>
      </c>
      <c r="I352" s="3">
        <v>2</v>
      </c>
      <c r="J352" t="s">
        <v>12848</v>
      </c>
      <c r="K352" s="3">
        <v>4</v>
      </c>
      <c r="L352" t="s">
        <v>26101</v>
      </c>
      <c r="M352" s="3">
        <v>6</v>
      </c>
      <c r="N352" t="s">
        <v>18251</v>
      </c>
      <c r="O352" s="3">
        <v>1</v>
      </c>
      <c r="P352" t="s">
        <v>28066</v>
      </c>
      <c r="Q352" s="3">
        <v>1</v>
      </c>
      <c r="R352" t="s">
        <v>26083</v>
      </c>
      <c r="S352" s="3">
        <v>2</v>
      </c>
      <c r="T352" s="3">
        <v>1</v>
      </c>
      <c r="U352" s="3">
        <v>507360</v>
      </c>
      <c r="V352" s="3">
        <v>2008</v>
      </c>
      <c r="W352" t="s">
        <v>25</v>
      </c>
    </row>
    <row r="353" spans="1:23" x14ac:dyDescent="0.3">
      <c r="A353" s="3">
        <v>5</v>
      </c>
      <c r="B353" t="s">
        <v>800</v>
      </c>
      <c r="C353" s="3">
        <v>5701</v>
      </c>
      <c r="D353" t="s">
        <v>1264</v>
      </c>
      <c r="E353" s="3">
        <v>100109</v>
      </c>
      <c r="F353" t="s">
        <v>18431</v>
      </c>
      <c r="G353" s="3">
        <v>100109001</v>
      </c>
      <c r="H353" t="s">
        <v>26106</v>
      </c>
      <c r="I353" s="3">
        <v>2</v>
      </c>
      <c r="J353" t="s">
        <v>12848</v>
      </c>
      <c r="K353" s="3">
        <v>4</v>
      </c>
      <c r="L353" t="s">
        <v>26101</v>
      </c>
      <c r="M353" s="3">
        <v>6</v>
      </c>
      <c r="N353" t="s">
        <v>18251</v>
      </c>
      <c r="O353" s="3">
        <v>3</v>
      </c>
      <c r="P353" t="s">
        <v>26085</v>
      </c>
      <c r="Q353" s="3">
        <v>1</v>
      </c>
      <c r="R353" t="s">
        <v>26083</v>
      </c>
      <c r="S353" s="3">
        <v>60</v>
      </c>
      <c r="T353" s="3">
        <v>1</v>
      </c>
      <c r="U353" s="3">
        <v>3000000</v>
      </c>
      <c r="V353" s="3">
        <v>2008</v>
      </c>
      <c r="W353" t="s">
        <v>25</v>
      </c>
    </row>
    <row r="354" spans="1:23" x14ac:dyDescent="0.3">
      <c r="A354" s="3">
        <v>5</v>
      </c>
      <c r="B354" t="s">
        <v>800</v>
      </c>
      <c r="C354" s="3">
        <v>5701</v>
      </c>
      <c r="D354" t="s">
        <v>1264</v>
      </c>
      <c r="E354" s="3">
        <v>100109</v>
      </c>
      <c r="F354" t="s">
        <v>18431</v>
      </c>
      <c r="G354" s="3">
        <v>100109001</v>
      </c>
      <c r="H354" t="s">
        <v>26106</v>
      </c>
      <c r="I354" s="3">
        <v>1</v>
      </c>
      <c r="J354" t="s">
        <v>26080</v>
      </c>
      <c r="K354" s="3">
        <v>4</v>
      </c>
      <c r="L354" t="s">
        <v>26101</v>
      </c>
      <c r="M354" s="3">
        <v>2</v>
      </c>
      <c r="N354" t="s">
        <v>26084</v>
      </c>
      <c r="O354" s="3">
        <v>3</v>
      </c>
      <c r="P354" t="s">
        <v>26085</v>
      </c>
      <c r="Q354" s="3">
        <v>2</v>
      </c>
      <c r="R354" t="s">
        <v>8209</v>
      </c>
      <c r="S354" s="3">
        <v>125</v>
      </c>
      <c r="T354" s="3">
        <v>1</v>
      </c>
      <c r="U354" s="3">
        <v>12000000</v>
      </c>
      <c r="V354" s="3">
        <v>2008</v>
      </c>
      <c r="W354" t="s">
        <v>25</v>
      </c>
    </row>
    <row r="355" spans="1:23" x14ac:dyDescent="0.3">
      <c r="A355" s="3">
        <v>5</v>
      </c>
      <c r="B355" t="s">
        <v>800</v>
      </c>
      <c r="C355" s="3">
        <v>5701</v>
      </c>
      <c r="D355" t="s">
        <v>1264</v>
      </c>
      <c r="E355" s="3">
        <v>100103</v>
      </c>
      <c r="F355" t="s">
        <v>11337</v>
      </c>
      <c r="G355" s="3">
        <v>1001030040</v>
      </c>
      <c r="H355" t="s">
        <v>26115</v>
      </c>
      <c r="I355" s="3">
        <v>1</v>
      </c>
      <c r="J355" t="s">
        <v>26080</v>
      </c>
      <c r="K355" s="3">
        <v>4</v>
      </c>
      <c r="L355" t="s">
        <v>26101</v>
      </c>
      <c r="M355" s="3">
        <v>7</v>
      </c>
      <c r="N355" t="s">
        <v>14788</v>
      </c>
      <c r="O355" s="3">
        <v>3</v>
      </c>
      <c r="P355" t="s">
        <v>26085</v>
      </c>
      <c r="Q355" s="3">
        <v>1</v>
      </c>
      <c r="R355" t="s">
        <v>26083</v>
      </c>
      <c r="S355" s="3">
        <v>5</v>
      </c>
      <c r="T355" s="3">
        <v>1</v>
      </c>
      <c r="U355" s="3">
        <v>60000</v>
      </c>
      <c r="V355" s="3">
        <v>2008</v>
      </c>
      <c r="W355" t="s">
        <v>25</v>
      </c>
    </row>
    <row r="356" spans="1:23" x14ac:dyDescent="0.3">
      <c r="A356" s="3">
        <v>5</v>
      </c>
      <c r="B356" t="s">
        <v>800</v>
      </c>
      <c r="C356" s="3">
        <v>5701</v>
      </c>
      <c r="D356" t="s">
        <v>1264</v>
      </c>
      <c r="E356" s="3">
        <v>100109</v>
      </c>
      <c r="F356" t="s">
        <v>18431</v>
      </c>
      <c r="G356" s="3">
        <v>100109001</v>
      </c>
      <c r="H356" t="s">
        <v>26106</v>
      </c>
      <c r="I356" s="3">
        <v>2</v>
      </c>
      <c r="J356" t="s">
        <v>12848</v>
      </c>
      <c r="K356" s="3">
        <v>4</v>
      </c>
      <c r="L356" t="s">
        <v>26101</v>
      </c>
      <c r="M356" s="3">
        <v>6</v>
      </c>
      <c r="N356" t="s">
        <v>18251</v>
      </c>
      <c r="O356" s="3">
        <v>1</v>
      </c>
      <c r="P356" t="s">
        <v>28066</v>
      </c>
      <c r="Q356" s="3">
        <v>1</v>
      </c>
      <c r="R356" t="s">
        <v>26083</v>
      </c>
      <c r="S356" s="3">
        <v>10</v>
      </c>
      <c r="T356" s="3">
        <v>1</v>
      </c>
      <c r="U356" s="3">
        <v>200000</v>
      </c>
      <c r="V356" s="3">
        <v>2008</v>
      </c>
      <c r="W356" t="s">
        <v>25</v>
      </c>
    </row>
    <row r="357" spans="1:23" x14ac:dyDescent="0.3">
      <c r="A357" s="3">
        <v>5</v>
      </c>
      <c r="B357" t="s">
        <v>800</v>
      </c>
      <c r="C357" s="3">
        <v>5706</v>
      </c>
      <c r="D357" t="s">
        <v>1279</v>
      </c>
      <c r="E357" s="3">
        <v>100109</v>
      </c>
      <c r="F357" t="s">
        <v>18431</v>
      </c>
      <c r="G357" s="3">
        <v>100109001</v>
      </c>
      <c r="H357" t="s">
        <v>26106</v>
      </c>
      <c r="I357" s="3">
        <v>2</v>
      </c>
      <c r="J357" t="s">
        <v>12848</v>
      </c>
      <c r="K357" s="3">
        <v>4</v>
      </c>
      <c r="L357" t="s">
        <v>26101</v>
      </c>
      <c r="M357" s="3">
        <v>6</v>
      </c>
      <c r="N357" t="s">
        <v>18251</v>
      </c>
      <c r="O357" s="3">
        <v>3</v>
      </c>
      <c r="P357" t="s">
        <v>26085</v>
      </c>
      <c r="Q357" s="3">
        <v>5</v>
      </c>
      <c r="R357" t="s">
        <v>8203</v>
      </c>
      <c r="S357" s="3">
        <v>28</v>
      </c>
      <c r="T357" s="3">
        <v>1</v>
      </c>
      <c r="U357" s="3">
        <v>640000</v>
      </c>
      <c r="V357" s="3">
        <v>2008</v>
      </c>
      <c r="W357" t="s">
        <v>25</v>
      </c>
    </row>
    <row r="358" spans="1:23" x14ac:dyDescent="0.3">
      <c r="A358" s="3">
        <v>5</v>
      </c>
      <c r="B358" t="s">
        <v>800</v>
      </c>
      <c r="C358" s="3">
        <v>5706</v>
      </c>
      <c r="D358" t="s">
        <v>1279</v>
      </c>
      <c r="E358" s="3">
        <v>100105</v>
      </c>
      <c r="F358" t="s">
        <v>11377</v>
      </c>
      <c r="G358" s="3">
        <v>100105004</v>
      </c>
      <c r="H358" t="s">
        <v>26116</v>
      </c>
      <c r="I358" s="3">
        <v>1</v>
      </c>
      <c r="J358" t="s">
        <v>26080</v>
      </c>
      <c r="K358" s="3">
        <v>4</v>
      </c>
      <c r="L358" t="s">
        <v>26101</v>
      </c>
      <c r="M358" s="3">
        <v>5</v>
      </c>
      <c r="N358" t="s">
        <v>26092</v>
      </c>
      <c r="O358" s="3">
        <v>1</v>
      </c>
      <c r="P358" t="s">
        <v>28066</v>
      </c>
      <c r="Q358" s="3">
        <v>1</v>
      </c>
      <c r="R358" t="s">
        <v>26083</v>
      </c>
      <c r="S358" s="3">
        <v>3</v>
      </c>
      <c r="T358" s="3">
        <v>1</v>
      </c>
      <c r="U358" s="3">
        <v>170000</v>
      </c>
      <c r="V358" s="3">
        <v>2008</v>
      </c>
      <c r="W358" t="s">
        <v>25</v>
      </c>
    </row>
    <row r="359" spans="1:23" x14ac:dyDescent="0.3">
      <c r="A359" s="3">
        <v>5</v>
      </c>
      <c r="B359" t="s">
        <v>800</v>
      </c>
      <c r="C359" s="3">
        <v>5706</v>
      </c>
      <c r="D359" t="s">
        <v>1279</v>
      </c>
      <c r="E359" s="3">
        <v>100101</v>
      </c>
      <c r="F359" t="s">
        <v>11256</v>
      </c>
      <c r="G359" s="3">
        <v>100101006</v>
      </c>
      <c r="H359" t="s">
        <v>26129</v>
      </c>
      <c r="I359" s="3">
        <v>1</v>
      </c>
      <c r="J359" t="s">
        <v>26080</v>
      </c>
      <c r="K359" s="3">
        <v>4</v>
      </c>
      <c r="L359" t="s">
        <v>26101</v>
      </c>
      <c r="M359" s="3">
        <v>5</v>
      </c>
      <c r="N359" t="s">
        <v>26092</v>
      </c>
      <c r="O359" s="3">
        <v>1</v>
      </c>
      <c r="P359" t="s">
        <v>28066</v>
      </c>
      <c r="Q359" s="3">
        <v>1</v>
      </c>
      <c r="R359" t="s">
        <v>26083</v>
      </c>
      <c r="S359" s="3">
        <v>3</v>
      </c>
      <c r="T359" s="3">
        <v>1</v>
      </c>
      <c r="U359" s="3">
        <v>500</v>
      </c>
      <c r="V359" s="3">
        <v>2008</v>
      </c>
      <c r="W359" t="s">
        <v>25</v>
      </c>
    </row>
    <row r="360" spans="1:23" x14ac:dyDescent="0.3">
      <c r="A360" s="3">
        <v>5</v>
      </c>
      <c r="B360" t="s">
        <v>800</v>
      </c>
      <c r="C360" s="3">
        <v>5706</v>
      </c>
      <c r="D360" t="s">
        <v>1279</v>
      </c>
      <c r="E360" s="3">
        <v>100103</v>
      </c>
      <c r="F360" t="s">
        <v>11337</v>
      </c>
      <c r="G360" s="3">
        <v>100103002</v>
      </c>
      <c r="H360" t="s">
        <v>26099</v>
      </c>
      <c r="I360" s="3">
        <v>1</v>
      </c>
      <c r="J360" t="s">
        <v>26080</v>
      </c>
      <c r="K360" s="3">
        <v>4</v>
      </c>
      <c r="L360" t="s">
        <v>26101</v>
      </c>
      <c r="M360" s="3">
        <v>5</v>
      </c>
      <c r="N360" t="s">
        <v>26092</v>
      </c>
      <c r="O360" s="3">
        <v>1</v>
      </c>
      <c r="P360" t="s">
        <v>28066</v>
      </c>
      <c r="Q360" s="3">
        <v>1</v>
      </c>
      <c r="R360" t="s">
        <v>26083</v>
      </c>
      <c r="S360" s="3">
        <v>3</v>
      </c>
      <c r="T360" s="3">
        <v>1</v>
      </c>
      <c r="U360" s="3">
        <v>150</v>
      </c>
      <c r="V360" s="3">
        <v>2008</v>
      </c>
      <c r="W360" t="s">
        <v>25</v>
      </c>
    </row>
    <row r="361" spans="1:23" x14ac:dyDescent="0.3">
      <c r="A361" s="3">
        <v>5</v>
      </c>
      <c r="B361" t="s">
        <v>800</v>
      </c>
      <c r="C361" s="3">
        <v>5706</v>
      </c>
      <c r="D361" t="s">
        <v>1279</v>
      </c>
      <c r="E361" s="3">
        <v>100103</v>
      </c>
      <c r="F361" t="s">
        <v>11337</v>
      </c>
      <c r="G361" s="3">
        <v>1001030040</v>
      </c>
      <c r="H361" t="s">
        <v>26115</v>
      </c>
      <c r="I361" s="3">
        <v>1</v>
      </c>
      <c r="J361" t="s">
        <v>26080</v>
      </c>
      <c r="K361" s="3">
        <v>4</v>
      </c>
      <c r="L361" t="s">
        <v>26101</v>
      </c>
      <c r="M361" s="3">
        <v>5</v>
      </c>
      <c r="N361" t="s">
        <v>26092</v>
      </c>
      <c r="O361" s="3">
        <v>1</v>
      </c>
      <c r="P361" t="s">
        <v>28066</v>
      </c>
      <c r="Q361" s="3">
        <v>1</v>
      </c>
      <c r="R361" t="s">
        <v>26083</v>
      </c>
      <c r="S361" s="3">
        <v>3</v>
      </c>
      <c r="T361" s="3">
        <v>1</v>
      </c>
      <c r="U361" s="3">
        <v>1500</v>
      </c>
      <c r="V361" s="3">
        <v>2008</v>
      </c>
      <c r="W361" t="s">
        <v>25</v>
      </c>
    </row>
    <row r="362" spans="1:23" x14ac:dyDescent="0.3">
      <c r="A362" s="3">
        <v>5</v>
      </c>
      <c r="B362" t="s">
        <v>800</v>
      </c>
      <c r="C362" s="3">
        <v>5706</v>
      </c>
      <c r="D362" t="s">
        <v>1279</v>
      </c>
      <c r="E362" s="3">
        <v>100103</v>
      </c>
      <c r="F362" t="s">
        <v>11337</v>
      </c>
      <c r="G362" s="3">
        <v>1001030040</v>
      </c>
      <c r="H362" t="s">
        <v>26115</v>
      </c>
      <c r="I362" s="3">
        <v>1</v>
      </c>
      <c r="J362" t="s">
        <v>26080</v>
      </c>
      <c r="K362" s="3">
        <v>4</v>
      </c>
      <c r="L362" t="s">
        <v>26101</v>
      </c>
      <c r="M362" s="3">
        <v>2</v>
      </c>
      <c r="N362" t="s">
        <v>26084</v>
      </c>
      <c r="O362" s="3">
        <v>3</v>
      </c>
      <c r="P362" t="s">
        <v>26085</v>
      </c>
      <c r="Q362" s="3">
        <v>1</v>
      </c>
      <c r="R362" t="s">
        <v>26083</v>
      </c>
      <c r="S362" s="3">
        <v>4</v>
      </c>
      <c r="T362" s="3">
        <v>1</v>
      </c>
      <c r="U362" s="3">
        <v>66500</v>
      </c>
      <c r="V362" s="3">
        <v>2008</v>
      </c>
      <c r="W362" t="s">
        <v>25</v>
      </c>
    </row>
    <row r="363" spans="1:23" x14ac:dyDescent="0.3">
      <c r="A363" s="3">
        <v>5</v>
      </c>
      <c r="B363" t="s">
        <v>800</v>
      </c>
      <c r="C363" s="3">
        <v>5706</v>
      </c>
      <c r="D363" t="s">
        <v>1279</v>
      </c>
      <c r="E363" s="3">
        <v>100103</v>
      </c>
      <c r="F363" t="s">
        <v>11337</v>
      </c>
      <c r="G363" s="3">
        <v>1001030040</v>
      </c>
      <c r="H363" t="s">
        <v>26115</v>
      </c>
      <c r="I363" s="3">
        <v>1</v>
      </c>
      <c r="J363" t="s">
        <v>26080</v>
      </c>
      <c r="K363" s="3">
        <v>4</v>
      </c>
      <c r="L363" t="s">
        <v>26101</v>
      </c>
      <c r="M363" s="3">
        <v>6</v>
      </c>
      <c r="N363" t="s">
        <v>18251</v>
      </c>
      <c r="O363" s="3">
        <v>2</v>
      </c>
      <c r="P363" t="s">
        <v>28067</v>
      </c>
      <c r="Q363" s="3">
        <v>1</v>
      </c>
      <c r="R363" t="s">
        <v>26083</v>
      </c>
      <c r="S363" s="3">
        <v>2</v>
      </c>
      <c r="T363" s="3">
        <v>1</v>
      </c>
      <c r="U363" s="3">
        <v>40000</v>
      </c>
      <c r="V363" s="3">
        <v>2008</v>
      </c>
      <c r="W363" t="s">
        <v>25</v>
      </c>
    </row>
    <row r="364" spans="1:23" x14ac:dyDescent="0.3">
      <c r="A364" s="3">
        <v>5</v>
      </c>
      <c r="B364" t="s">
        <v>800</v>
      </c>
      <c r="C364" s="3">
        <v>5706</v>
      </c>
      <c r="D364" t="s">
        <v>1279</v>
      </c>
      <c r="E364" s="3">
        <v>100109</v>
      </c>
      <c r="F364" t="s">
        <v>18431</v>
      </c>
      <c r="G364" s="3">
        <v>100109001</v>
      </c>
      <c r="H364" t="s">
        <v>26106</v>
      </c>
      <c r="I364" s="3">
        <v>1</v>
      </c>
      <c r="J364" t="s">
        <v>26080</v>
      </c>
      <c r="K364" s="3">
        <v>4</v>
      </c>
      <c r="L364" t="s">
        <v>26101</v>
      </c>
      <c r="M364" s="3">
        <v>6</v>
      </c>
      <c r="N364" t="s">
        <v>18251</v>
      </c>
      <c r="O364" s="3">
        <v>2</v>
      </c>
      <c r="P364" t="s">
        <v>28067</v>
      </c>
      <c r="Q364" s="3">
        <v>1</v>
      </c>
      <c r="R364" t="s">
        <v>26083</v>
      </c>
      <c r="S364" s="3">
        <v>2</v>
      </c>
      <c r="T364" s="3">
        <v>1</v>
      </c>
      <c r="U364" s="3">
        <v>35000</v>
      </c>
      <c r="V364" s="3">
        <v>2008</v>
      </c>
      <c r="W364" t="s">
        <v>25</v>
      </c>
    </row>
    <row r="365" spans="1:23" x14ac:dyDescent="0.3">
      <c r="A365" s="3">
        <v>5</v>
      </c>
      <c r="B365" t="s">
        <v>800</v>
      </c>
      <c r="C365" s="3">
        <v>5402</v>
      </c>
      <c r="D365" t="s">
        <v>1219</v>
      </c>
      <c r="E365" s="3">
        <v>100103</v>
      </c>
      <c r="F365" t="s">
        <v>11337</v>
      </c>
      <c r="G365" s="3">
        <v>100103002</v>
      </c>
      <c r="H365" t="s">
        <v>26099</v>
      </c>
      <c r="I365" s="3">
        <v>1</v>
      </c>
      <c r="J365" t="s">
        <v>26080</v>
      </c>
      <c r="K365" s="3">
        <v>4</v>
      </c>
      <c r="L365" t="s">
        <v>26101</v>
      </c>
      <c r="M365" s="3">
        <v>5</v>
      </c>
      <c r="N365" t="s">
        <v>26092</v>
      </c>
      <c r="O365" s="3">
        <v>1</v>
      </c>
      <c r="P365" t="s">
        <v>28066</v>
      </c>
      <c r="Q365" s="3">
        <v>1</v>
      </c>
      <c r="R365" t="s">
        <v>26083</v>
      </c>
      <c r="S365" s="3">
        <v>1</v>
      </c>
      <c r="T365" s="3">
        <v>1</v>
      </c>
      <c r="U365" s="3">
        <v>5000</v>
      </c>
      <c r="V365" s="3">
        <v>2014</v>
      </c>
      <c r="W365" t="s">
        <v>25</v>
      </c>
    </row>
    <row r="366" spans="1:23" x14ac:dyDescent="0.3">
      <c r="A366" s="3">
        <v>5</v>
      </c>
      <c r="B366" t="s">
        <v>800</v>
      </c>
      <c r="C366" s="3">
        <v>5402</v>
      </c>
      <c r="D366" t="s">
        <v>1219</v>
      </c>
      <c r="E366" s="3">
        <v>100103</v>
      </c>
      <c r="F366" t="s">
        <v>11337</v>
      </c>
      <c r="G366" s="3">
        <v>1001030040</v>
      </c>
      <c r="H366" t="s">
        <v>26115</v>
      </c>
      <c r="I366" s="3">
        <v>1</v>
      </c>
      <c r="J366" t="s">
        <v>26080</v>
      </c>
      <c r="K366" s="3">
        <v>4</v>
      </c>
      <c r="L366" t="s">
        <v>26101</v>
      </c>
      <c r="M366" s="3">
        <v>5</v>
      </c>
      <c r="N366" t="s">
        <v>26092</v>
      </c>
      <c r="O366" s="3">
        <v>1</v>
      </c>
      <c r="P366" t="s">
        <v>28066</v>
      </c>
      <c r="Q366" s="3">
        <v>1</v>
      </c>
      <c r="R366" t="s">
        <v>26083</v>
      </c>
      <c r="S366" s="3">
        <v>1</v>
      </c>
      <c r="T366" s="3">
        <v>1</v>
      </c>
      <c r="U366" s="3">
        <v>15000</v>
      </c>
      <c r="V366" s="3">
        <v>2014</v>
      </c>
      <c r="W366" t="s">
        <v>25</v>
      </c>
    </row>
    <row r="367" spans="1:23" x14ac:dyDescent="0.3">
      <c r="A367" s="3">
        <v>5</v>
      </c>
      <c r="B367" t="s">
        <v>800</v>
      </c>
      <c r="C367" s="3">
        <v>5506</v>
      </c>
      <c r="D367" t="s">
        <v>1243</v>
      </c>
      <c r="E367" s="3">
        <v>100109</v>
      </c>
      <c r="F367" t="s">
        <v>18431</v>
      </c>
      <c r="G367" s="3">
        <v>100109001</v>
      </c>
      <c r="H367" t="s">
        <v>26106</v>
      </c>
      <c r="I367" s="3">
        <v>2</v>
      </c>
      <c r="J367" t="s">
        <v>12848</v>
      </c>
      <c r="K367" s="3">
        <v>4</v>
      </c>
      <c r="L367" t="s">
        <v>26101</v>
      </c>
      <c r="M367" s="3">
        <v>2</v>
      </c>
      <c r="N367" t="s">
        <v>26084</v>
      </c>
      <c r="O367" s="3">
        <v>3</v>
      </c>
      <c r="P367" t="s">
        <v>26085</v>
      </c>
      <c r="Q367" s="3">
        <v>1</v>
      </c>
      <c r="R367" t="s">
        <v>26083</v>
      </c>
      <c r="S367" s="3">
        <v>3</v>
      </c>
      <c r="T367" s="3">
        <v>1</v>
      </c>
      <c r="U367" s="3">
        <v>494080</v>
      </c>
      <c r="V367" s="3">
        <v>2014</v>
      </c>
      <c r="W367" t="s">
        <v>25</v>
      </c>
    </row>
    <row r="368" spans="1:23" x14ac:dyDescent="0.3">
      <c r="A368" s="3">
        <v>5</v>
      </c>
      <c r="B368" t="s">
        <v>800</v>
      </c>
      <c r="C368" s="3">
        <v>5704</v>
      </c>
      <c r="D368" t="s">
        <v>1273</v>
      </c>
      <c r="E368" s="3">
        <v>100109</v>
      </c>
      <c r="F368" t="s">
        <v>18431</v>
      </c>
      <c r="G368" s="3">
        <v>100109001</v>
      </c>
      <c r="H368" t="s">
        <v>26106</v>
      </c>
      <c r="I368" s="3">
        <v>2</v>
      </c>
      <c r="J368" t="s">
        <v>12848</v>
      </c>
      <c r="K368" s="3">
        <v>4</v>
      </c>
      <c r="L368" t="s">
        <v>26101</v>
      </c>
      <c r="M368" s="3">
        <v>6</v>
      </c>
      <c r="N368" t="s">
        <v>18251</v>
      </c>
      <c r="O368" s="3">
        <v>3</v>
      </c>
      <c r="P368" t="s">
        <v>26085</v>
      </c>
      <c r="Q368" s="3">
        <v>2</v>
      </c>
      <c r="R368" t="s">
        <v>8209</v>
      </c>
      <c r="S368" s="3">
        <v>2</v>
      </c>
      <c r="T368" s="3">
        <v>1</v>
      </c>
      <c r="U368" s="3">
        <v>400000</v>
      </c>
      <c r="V368" s="3">
        <v>2014</v>
      </c>
      <c r="W368" t="s">
        <v>25</v>
      </c>
    </row>
    <row r="369" spans="1:23" x14ac:dyDescent="0.3">
      <c r="A369" s="3">
        <v>5</v>
      </c>
      <c r="B369" t="s">
        <v>800</v>
      </c>
      <c r="C369" s="3">
        <v>5705</v>
      </c>
      <c r="D369" t="s">
        <v>1276</v>
      </c>
      <c r="E369" s="3">
        <v>100103</v>
      </c>
      <c r="F369" t="s">
        <v>11337</v>
      </c>
      <c r="G369" s="3">
        <v>100103002</v>
      </c>
      <c r="H369" t="s">
        <v>26099</v>
      </c>
      <c r="I369" s="3">
        <v>2</v>
      </c>
      <c r="J369" t="s">
        <v>12848</v>
      </c>
      <c r="K369" s="3">
        <v>4</v>
      </c>
      <c r="L369" t="s">
        <v>26101</v>
      </c>
      <c r="M369" s="3">
        <v>2</v>
      </c>
      <c r="N369" t="s">
        <v>26084</v>
      </c>
      <c r="O369" s="3">
        <v>1</v>
      </c>
      <c r="P369" t="s">
        <v>28066</v>
      </c>
      <c r="Q369" s="3">
        <v>1</v>
      </c>
      <c r="R369" t="s">
        <v>26083</v>
      </c>
      <c r="S369" s="3">
        <v>9</v>
      </c>
      <c r="T369" s="3">
        <v>1</v>
      </c>
      <c r="U369" s="3">
        <v>20000</v>
      </c>
      <c r="V369" s="3">
        <v>2014</v>
      </c>
      <c r="W369" t="s">
        <v>25</v>
      </c>
    </row>
    <row r="370" spans="1:23" x14ac:dyDescent="0.3">
      <c r="A370" s="3">
        <v>5</v>
      </c>
      <c r="B370" t="s">
        <v>800</v>
      </c>
      <c r="C370" s="3">
        <v>5705</v>
      </c>
      <c r="D370" t="s">
        <v>1276</v>
      </c>
      <c r="E370" s="3">
        <v>100101</v>
      </c>
      <c r="F370" t="s">
        <v>11256</v>
      </c>
      <c r="G370" s="3">
        <v>100101006</v>
      </c>
      <c r="H370" t="s">
        <v>26129</v>
      </c>
      <c r="I370" s="3">
        <v>2</v>
      </c>
      <c r="J370" t="s">
        <v>12848</v>
      </c>
      <c r="K370" s="3">
        <v>4</v>
      </c>
      <c r="L370" t="s">
        <v>26101</v>
      </c>
      <c r="M370" s="3">
        <v>2</v>
      </c>
      <c r="N370" t="s">
        <v>26084</v>
      </c>
      <c r="O370" s="3">
        <v>1</v>
      </c>
      <c r="P370" t="s">
        <v>28066</v>
      </c>
      <c r="Q370" s="3">
        <v>1</v>
      </c>
      <c r="R370" t="s">
        <v>26083</v>
      </c>
      <c r="S370" s="3">
        <v>9</v>
      </c>
      <c r="T370" s="3">
        <v>1</v>
      </c>
      <c r="U370" s="3">
        <v>10000</v>
      </c>
      <c r="V370" s="3">
        <v>2014</v>
      </c>
      <c r="W370" t="s">
        <v>25</v>
      </c>
    </row>
    <row r="371" spans="1:23" x14ac:dyDescent="0.3">
      <c r="A371" s="3">
        <v>5</v>
      </c>
      <c r="B371" t="s">
        <v>800</v>
      </c>
      <c r="C371" s="3">
        <v>5705</v>
      </c>
      <c r="D371" t="s">
        <v>1276</v>
      </c>
      <c r="E371" s="3">
        <v>100103</v>
      </c>
      <c r="F371" t="s">
        <v>11337</v>
      </c>
      <c r="G371" s="3">
        <v>1001030040</v>
      </c>
      <c r="H371" t="s">
        <v>26115</v>
      </c>
      <c r="I371" s="3">
        <v>1</v>
      </c>
      <c r="J371" t="s">
        <v>26080</v>
      </c>
      <c r="K371" s="3">
        <v>4</v>
      </c>
      <c r="L371" t="s">
        <v>26101</v>
      </c>
      <c r="M371" s="3">
        <v>2</v>
      </c>
      <c r="N371" t="s">
        <v>26084</v>
      </c>
      <c r="O371" s="3">
        <v>1</v>
      </c>
      <c r="P371" t="s">
        <v>28066</v>
      </c>
      <c r="Q371" s="3">
        <v>1</v>
      </c>
      <c r="R371" t="s">
        <v>26083</v>
      </c>
      <c r="S371" s="3">
        <v>4</v>
      </c>
      <c r="T371" s="3">
        <v>1</v>
      </c>
      <c r="U371" s="3">
        <v>30000</v>
      </c>
      <c r="V371" s="3">
        <v>2014</v>
      </c>
      <c r="W371" t="s">
        <v>25</v>
      </c>
    </row>
    <row r="372" spans="1:23" x14ac:dyDescent="0.3">
      <c r="A372" s="3">
        <v>5</v>
      </c>
      <c r="B372" t="s">
        <v>800</v>
      </c>
      <c r="C372" s="3">
        <v>5705</v>
      </c>
      <c r="D372" t="s">
        <v>1276</v>
      </c>
      <c r="E372" s="3">
        <v>100103</v>
      </c>
      <c r="F372" t="s">
        <v>11337</v>
      </c>
      <c r="G372" s="3">
        <v>1001030040</v>
      </c>
      <c r="H372" t="s">
        <v>26115</v>
      </c>
      <c r="I372" s="3">
        <v>1</v>
      </c>
      <c r="J372" t="s">
        <v>26080</v>
      </c>
      <c r="K372" s="3">
        <v>4</v>
      </c>
      <c r="L372" t="s">
        <v>26101</v>
      </c>
      <c r="M372" s="3">
        <v>2</v>
      </c>
      <c r="N372" t="s">
        <v>26084</v>
      </c>
      <c r="O372" s="3">
        <v>1</v>
      </c>
      <c r="P372" t="s">
        <v>28066</v>
      </c>
      <c r="Q372" s="3">
        <v>1</v>
      </c>
      <c r="R372" t="s">
        <v>26083</v>
      </c>
      <c r="S372" s="3">
        <v>6</v>
      </c>
      <c r="T372" s="3">
        <v>1</v>
      </c>
      <c r="U372" s="3">
        <v>200000</v>
      </c>
      <c r="V372" s="3">
        <v>2014</v>
      </c>
      <c r="W372" t="s">
        <v>25</v>
      </c>
    </row>
    <row r="373" spans="1:23" x14ac:dyDescent="0.3">
      <c r="A373" s="3">
        <v>5</v>
      </c>
      <c r="B373" t="s">
        <v>800</v>
      </c>
      <c r="C373" s="3">
        <v>5705</v>
      </c>
      <c r="D373" t="s">
        <v>1276</v>
      </c>
      <c r="E373" s="3">
        <v>100103</v>
      </c>
      <c r="F373" t="s">
        <v>11337</v>
      </c>
      <c r="G373" s="3">
        <v>1001030040</v>
      </c>
      <c r="H373" t="s">
        <v>26115</v>
      </c>
      <c r="I373" s="3">
        <v>2</v>
      </c>
      <c r="J373" t="s">
        <v>12848</v>
      </c>
      <c r="K373" s="3">
        <v>4</v>
      </c>
      <c r="L373" t="s">
        <v>26101</v>
      </c>
      <c r="M373" s="3">
        <v>2</v>
      </c>
      <c r="N373" t="s">
        <v>26084</v>
      </c>
      <c r="O373" s="3">
        <v>3</v>
      </c>
      <c r="P373" t="s">
        <v>26085</v>
      </c>
      <c r="Q373" s="3">
        <v>1</v>
      </c>
      <c r="R373" t="s">
        <v>26083</v>
      </c>
      <c r="S373" s="3">
        <v>60</v>
      </c>
      <c r="T373" s="3">
        <v>1</v>
      </c>
      <c r="U373" s="3">
        <v>800000</v>
      </c>
      <c r="V373" s="3">
        <v>2014</v>
      </c>
      <c r="W373" t="s">
        <v>25</v>
      </c>
    </row>
    <row r="374" spans="1:23" x14ac:dyDescent="0.3">
      <c r="A374" s="3">
        <v>5</v>
      </c>
      <c r="B374" t="s">
        <v>800</v>
      </c>
      <c r="C374" s="3">
        <v>5705</v>
      </c>
      <c r="D374" t="s">
        <v>1276</v>
      </c>
      <c r="E374" s="3">
        <v>100103</v>
      </c>
      <c r="F374" t="s">
        <v>11337</v>
      </c>
      <c r="G374" s="3">
        <v>100103002</v>
      </c>
      <c r="H374" t="s">
        <v>26099</v>
      </c>
      <c r="I374" s="3">
        <v>2</v>
      </c>
      <c r="J374" t="s">
        <v>12848</v>
      </c>
      <c r="K374" s="3">
        <v>4</v>
      </c>
      <c r="L374" t="s">
        <v>26101</v>
      </c>
      <c r="M374" s="3">
        <v>2</v>
      </c>
      <c r="N374" t="s">
        <v>26084</v>
      </c>
      <c r="O374" s="3">
        <v>3</v>
      </c>
      <c r="P374" t="s">
        <v>26085</v>
      </c>
      <c r="Q374" s="3">
        <v>1</v>
      </c>
      <c r="R374" t="s">
        <v>26083</v>
      </c>
      <c r="S374" s="3">
        <v>60</v>
      </c>
      <c r="T374" s="3">
        <v>1</v>
      </c>
      <c r="U374" s="3">
        <v>50000</v>
      </c>
      <c r="V374" s="3">
        <v>2014</v>
      </c>
      <c r="W374" t="s">
        <v>25</v>
      </c>
    </row>
    <row r="375" spans="1:23" x14ac:dyDescent="0.3">
      <c r="A375" s="3">
        <v>5</v>
      </c>
      <c r="B375" t="s">
        <v>800</v>
      </c>
      <c r="C375" s="3">
        <v>5705</v>
      </c>
      <c r="D375" t="s">
        <v>1276</v>
      </c>
      <c r="E375" s="3">
        <v>100103</v>
      </c>
      <c r="F375" t="s">
        <v>11337</v>
      </c>
      <c r="G375" s="3">
        <v>1001030040</v>
      </c>
      <c r="H375" t="s">
        <v>26115</v>
      </c>
      <c r="I375" s="3">
        <v>1</v>
      </c>
      <c r="J375" t="s">
        <v>26080</v>
      </c>
      <c r="K375" s="3">
        <v>4</v>
      </c>
      <c r="L375" t="s">
        <v>26101</v>
      </c>
      <c r="M375" s="3">
        <v>5</v>
      </c>
      <c r="N375" t="s">
        <v>26092</v>
      </c>
      <c r="O375" s="3">
        <v>1</v>
      </c>
      <c r="P375" t="s">
        <v>28066</v>
      </c>
      <c r="Q375" s="3">
        <v>1</v>
      </c>
      <c r="R375" t="s">
        <v>26083</v>
      </c>
      <c r="S375" s="3">
        <v>2</v>
      </c>
      <c r="T375" s="3">
        <v>1</v>
      </c>
      <c r="U375" s="3">
        <v>230000</v>
      </c>
      <c r="V375" s="3">
        <v>2014</v>
      </c>
      <c r="W375" t="s">
        <v>25</v>
      </c>
    </row>
    <row r="376" spans="1:23" x14ac:dyDescent="0.3">
      <c r="A376" s="3">
        <v>5</v>
      </c>
      <c r="B376" t="s">
        <v>800</v>
      </c>
      <c r="C376" s="3">
        <v>5705</v>
      </c>
      <c r="D376" t="s">
        <v>1276</v>
      </c>
      <c r="E376" s="3">
        <v>100103</v>
      </c>
      <c r="F376" t="s">
        <v>11337</v>
      </c>
      <c r="G376" s="3">
        <v>1001030040</v>
      </c>
      <c r="H376" t="s">
        <v>26115</v>
      </c>
      <c r="I376" s="3">
        <v>1</v>
      </c>
      <c r="J376" t="s">
        <v>26080</v>
      </c>
      <c r="K376" s="3">
        <v>4</v>
      </c>
      <c r="L376" t="s">
        <v>26101</v>
      </c>
      <c r="M376" s="3">
        <v>2</v>
      </c>
      <c r="N376" t="s">
        <v>26084</v>
      </c>
      <c r="O376" s="3">
        <v>1</v>
      </c>
      <c r="P376" t="s">
        <v>28066</v>
      </c>
      <c r="Q376" s="3">
        <v>1</v>
      </c>
      <c r="R376" t="s">
        <v>26083</v>
      </c>
      <c r="S376" s="3">
        <v>6</v>
      </c>
      <c r="T376" s="3">
        <v>1</v>
      </c>
      <c r="U376" s="3">
        <v>60000</v>
      </c>
      <c r="V376" s="3">
        <v>2014</v>
      </c>
      <c r="W376" t="s">
        <v>25</v>
      </c>
    </row>
    <row r="377" spans="1:23" x14ac:dyDescent="0.3">
      <c r="A377" s="3">
        <v>5</v>
      </c>
      <c r="B377" t="s">
        <v>800</v>
      </c>
      <c r="C377" s="3">
        <v>5705</v>
      </c>
      <c r="D377" t="s">
        <v>1276</v>
      </c>
      <c r="E377" s="3">
        <v>100103</v>
      </c>
      <c r="F377" t="s">
        <v>11337</v>
      </c>
      <c r="G377" s="3">
        <v>1001030040</v>
      </c>
      <c r="H377" t="s">
        <v>26115</v>
      </c>
      <c r="I377" s="3">
        <v>1</v>
      </c>
      <c r="J377" t="s">
        <v>26080</v>
      </c>
      <c r="K377" s="3">
        <v>4</v>
      </c>
      <c r="L377" t="s">
        <v>26101</v>
      </c>
      <c r="M377" s="3">
        <v>2</v>
      </c>
      <c r="N377" t="s">
        <v>26084</v>
      </c>
      <c r="O377" s="3">
        <v>1</v>
      </c>
      <c r="P377" t="s">
        <v>28066</v>
      </c>
      <c r="Q377" s="3">
        <v>1</v>
      </c>
      <c r="R377" t="s">
        <v>26083</v>
      </c>
      <c r="S377" s="3">
        <v>11</v>
      </c>
      <c r="T377" s="3">
        <v>1</v>
      </c>
      <c r="U377" s="3">
        <v>200000</v>
      </c>
      <c r="V377" s="3">
        <v>2014</v>
      </c>
      <c r="W377" t="s">
        <v>25</v>
      </c>
    </row>
    <row r="378" spans="1:23" x14ac:dyDescent="0.3">
      <c r="A378" s="3">
        <v>5</v>
      </c>
      <c r="B378" t="s">
        <v>800</v>
      </c>
      <c r="C378" s="3">
        <v>5705</v>
      </c>
      <c r="D378" t="s">
        <v>1276</v>
      </c>
      <c r="E378" s="3">
        <v>100103</v>
      </c>
      <c r="F378" t="s">
        <v>11337</v>
      </c>
      <c r="G378" s="3">
        <v>1001030040</v>
      </c>
      <c r="H378" t="s">
        <v>26115</v>
      </c>
      <c r="I378" s="3">
        <v>2</v>
      </c>
      <c r="J378" t="s">
        <v>12848</v>
      </c>
      <c r="K378" s="3">
        <v>4</v>
      </c>
      <c r="L378" t="s">
        <v>26101</v>
      </c>
      <c r="M378" s="3">
        <v>2</v>
      </c>
      <c r="N378" t="s">
        <v>26084</v>
      </c>
      <c r="O378" s="3">
        <v>1</v>
      </c>
      <c r="P378" t="s">
        <v>28066</v>
      </c>
      <c r="Q378" s="3">
        <v>2</v>
      </c>
      <c r="R378" t="s">
        <v>8209</v>
      </c>
      <c r="S378" s="3">
        <v>45</v>
      </c>
      <c r="T378" s="3">
        <v>1</v>
      </c>
      <c r="U378" s="3">
        <v>300000</v>
      </c>
      <c r="V378" s="3">
        <v>2014</v>
      </c>
      <c r="W378" t="s">
        <v>25</v>
      </c>
    </row>
    <row r="379" spans="1:23" x14ac:dyDescent="0.3">
      <c r="A379" s="3">
        <v>5</v>
      </c>
      <c r="B379" t="s">
        <v>800</v>
      </c>
      <c r="C379" s="3">
        <v>5705</v>
      </c>
      <c r="D379" t="s">
        <v>1276</v>
      </c>
      <c r="E379" s="3">
        <v>100103</v>
      </c>
      <c r="F379" t="s">
        <v>11337</v>
      </c>
      <c r="G379" s="3">
        <v>1001030040</v>
      </c>
      <c r="H379" t="s">
        <v>26115</v>
      </c>
      <c r="I379" s="3">
        <v>2</v>
      </c>
      <c r="J379" t="s">
        <v>12848</v>
      </c>
      <c r="K379" s="3">
        <v>4</v>
      </c>
      <c r="L379" t="s">
        <v>26101</v>
      </c>
      <c r="M379" s="3">
        <v>2</v>
      </c>
      <c r="N379" t="s">
        <v>26084</v>
      </c>
      <c r="O379" s="3">
        <v>3</v>
      </c>
      <c r="P379" t="s">
        <v>26085</v>
      </c>
      <c r="Q379" s="3">
        <v>1</v>
      </c>
      <c r="R379" t="s">
        <v>26083</v>
      </c>
      <c r="S379" s="3">
        <v>7</v>
      </c>
      <c r="T379" s="3">
        <v>1</v>
      </c>
      <c r="U379" s="3">
        <v>450000</v>
      </c>
      <c r="V379" s="3">
        <v>2014</v>
      </c>
      <c r="W379" t="s">
        <v>25</v>
      </c>
    </row>
    <row r="380" spans="1:23" x14ac:dyDescent="0.3">
      <c r="A380" s="3">
        <v>5</v>
      </c>
      <c r="B380" t="s">
        <v>800</v>
      </c>
      <c r="C380" s="3">
        <v>5705</v>
      </c>
      <c r="D380" t="s">
        <v>1276</v>
      </c>
      <c r="E380" s="3">
        <v>100103</v>
      </c>
      <c r="F380" t="s">
        <v>11337</v>
      </c>
      <c r="G380" s="3">
        <v>1001030040</v>
      </c>
      <c r="H380" t="s">
        <v>26115</v>
      </c>
      <c r="I380" s="3">
        <v>2</v>
      </c>
      <c r="J380" t="s">
        <v>12848</v>
      </c>
      <c r="K380" s="3">
        <v>4</v>
      </c>
      <c r="L380" t="s">
        <v>26101</v>
      </c>
      <c r="M380" s="3">
        <v>2</v>
      </c>
      <c r="N380" t="s">
        <v>26084</v>
      </c>
      <c r="O380" s="3">
        <v>2</v>
      </c>
      <c r="P380" t="s">
        <v>28067</v>
      </c>
      <c r="Q380" s="3">
        <v>1</v>
      </c>
      <c r="R380" t="s">
        <v>26083</v>
      </c>
      <c r="S380" s="3">
        <v>5</v>
      </c>
      <c r="T380" s="3">
        <v>1</v>
      </c>
      <c r="U380" s="3">
        <v>60000</v>
      </c>
      <c r="V380" s="3">
        <v>2014</v>
      </c>
      <c r="W380" t="s">
        <v>25</v>
      </c>
    </row>
    <row r="381" spans="1:23" x14ac:dyDescent="0.3">
      <c r="A381" s="3">
        <v>5</v>
      </c>
      <c r="B381" t="s">
        <v>800</v>
      </c>
      <c r="C381" s="3">
        <v>5705</v>
      </c>
      <c r="D381" t="s">
        <v>1276</v>
      </c>
      <c r="E381" s="3">
        <v>100103</v>
      </c>
      <c r="F381" t="s">
        <v>11337</v>
      </c>
      <c r="G381" s="3">
        <v>1001030040</v>
      </c>
      <c r="H381" t="s">
        <v>26115</v>
      </c>
      <c r="I381" s="3">
        <v>1</v>
      </c>
      <c r="J381" t="s">
        <v>26080</v>
      </c>
      <c r="K381" s="3">
        <v>4</v>
      </c>
      <c r="L381" t="s">
        <v>26101</v>
      </c>
      <c r="M381" s="3">
        <v>2</v>
      </c>
      <c r="N381" t="s">
        <v>26084</v>
      </c>
      <c r="O381" s="3">
        <v>3</v>
      </c>
      <c r="P381" t="s">
        <v>26085</v>
      </c>
      <c r="Q381" s="3">
        <v>1</v>
      </c>
      <c r="R381" t="s">
        <v>26083</v>
      </c>
      <c r="S381" s="3">
        <v>6</v>
      </c>
      <c r="T381" s="3">
        <v>1</v>
      </c>
      <c r="U381" s="3">
        <v>120000</v>
      </c>
      <c r="V381" s="3">
        <v>2014</v>
      </c>
      <c r="W381" t="s">
        <v>25</v>
      </c>
    </row>
    <row r="382" spans="1:23" x14ac:dyDescent="0.3">
      <c r="A382" s="3">
        <v>5</v>
      </c>
      <c r="B382" t="s">
        <v>800</v>
      </c>
      <c r="C382" s="3">
        <v>5705</v>
      </c>
      <c r="D382" t="s">
        <v>1276</v>
      </c>
      <c r="E382" s="3">
        <v>100104</v>
      </c>
      <c r="F382" t="s">
        <v>11362</v>
      </c>
      <c r="G382" s="3">
        <v>1001040020</v>
      </c>
      <c r="H382" t="s">
        <v>26133</v>
      </c>
      <c r="I382" s="3">
        <v>1</v>
      </c>
      <c r="J382" t="s">
        <v>26080</v>
      </c>
      <c r="K382" s="3">
        <v>4</v>
      </c>
      <c r="L382" t="s">
        <v>26101</v>
      </c>
      <c r="M382" s="3">
        <v>2</v>
      </c>
      <c r="N382" t="s">
        <v>26084</v>
      </c>
      <c r="O382" s="3">
        <v>3</v>
      </c>
      <c r="P382" t="s">
        <v>26085</v>
      </c>
      <c r="Q382" s="3">
        <v>1</v>
      </c>
      <c r="R382" t="s">
        <v>26083</v>
      </c>
      <c r="S382" s="3">
        <v>6</v>
      </c>
      <c r="T382" s="3">
        <v>1</v>
      </c>
      <c r="U382" s="3">
        <v>20000</v>
      </c>
      <c r="V382" s="3">
        <v>2014</v>
      </c>
      <c r="W382" t="s">
        <v>25</v>
      </c>
    </row>
    <row r="383" spans="1:23" x14ac:dyDescent="0.3">
      <c r="A383" s="3">
        <v>5</v>
      </c>
      <c r="B383" t="s">
        <v>800</v>
      </c>
      <c r="C383" s="3">
        <v>5705</v>
      </c>
      <c r="D383" t="s">
        <v>1276</v>
      </c>
      <c r="E383" s="3">
        <v>100101</v>
      </c>
      <c r="F383" t="s">
        <v>11256</v>
      </c>
      <c r="G383" s="3">
        <v>100101007</v>
      </c>
      <c r="H383" t="s">
        <v>11267</v>
      </c>
      <c r="I383" s="3">
        <v>1</v>
      </c>
      <c r="J383" t="s">
        <v>26080</v>
      </c>
      <c r="K383" s="3">
        <v>4</v>
      </c>
      <c r="L383" t="s">
        <v>26101</v>
      </c>
      <c r="M383" s="3">
        <v>2</v>
      </c>
      <c r="N383" t="s">
        <v>26084</v>
      </c>
      <c r="O383" s="3">
        <v>3</v>
      </c>
      <c r="P383" t="s">
        <v>26085</v>
      </c>
      <c r="Q383" s="3">
        <v>1</v>
      </c>
      <c r="R383" t="s">
        <v>26083</v>
      </c>
      <c r="S383" s="3">
        <v>6</v>
      </c>
      <c r="T383" s="3">
        <v>1</v>
      </c>
      <c r="U383" s="3">
        <v>10000</v>
      </c>
      <c r="V383" s="3">
        <v>2014</v>
      </c>
      <c r="W383" t="s">
        <v>25</v>
      </c>
    </row>
    <row r="384" spans="1:23" x14ac:dyDescent="0.3">
      <c r="A384" s="3">
        <v>5</v>
      </c>
      <c r="B384" t="s">
        <v>800</v>
      </c>
      <c r="C384" s="3">
        <v>5705</v>
      </c>
      <c r="D384" t="s">
        <v>1276</v>
      </c>
      <c r="E384" s="3">
        <v>100103</v>
      </c>
      <c r="F384" t="s">
        <v>11337</v>
      </c>
      <c r="G384" s="3">
        <v>1001030040</v>
      </c>
      <c r="H384" t="s">
        <v>26115</v>
      </c>
      <c r="I384" s="3">
        <v>2</v>
      </c>
      <c r="J384" t="s">
        <v>12848</v>
      </c>
      <c r="K384" s="3">
        <v>4</v>
      </c>
      <c r="L384" t="s">
        <v>26101</v>
      </c>
      <c r="M384" s="3">
        <v>2</v>
      </c>
      <c r="N384" t="s">
        <v>26084</v>
      </c>
      <c r="O384" s="3">
        <v>3</v>
      </c>
      <c r="P384" t="s">
        <v>26085</v>
      </c>
      <c r="Q384" s="3">
        <v>1</v>
      </c>
      <c r="R384" t="s">
        <v>26083</v>
      </c>
      <c r="S384" s="3">
        <v>10</v>
      </c>
      <c r="T384" s="3">
        <v>1</v>
      </c>
      <c r="U384" s="3">
        <v>200000</v>
      </c>
      <c r="V384" s="3">
        <v>2014</v>
      </c>
      <c r="W384" t="s">
        <v>25</v>
      </c>
    </row>
    <row r="385" spans="1:23" x14ac:dyDescent="0.3">
      <c r="A385" s="3">
        <v>5</v>
      </c>
      <c r="B385" t="s">
        <v>800</v>
      </c>
      <c r="C385" s="3">
        <v>5705</v>
      </c>
      <c r="D385" t="s">
        <v>1276</v>
      </c>
      <c r="E385" s="3">
        <v>100103</v>
      </c>
      <c r="F385" t="s">
        <v>11337</v>
      </c>
      <c r="G385" s="3">
        <v>1001030040</v>
      </c>
      <c r="H385" t="s">
        <v>26115</v>
      </c>
      <c r="I385" s="3">
        <v>1</v>
      </c>
      <c r="J385" t="s">
        <v>26080</v>
      </c>
      <c r="K385" s="3">
        <v>4</v>
      </c>
      <c r="L385" t="s">
        <v>26101</v>
      </c>
      <c r="M385" s="3">
        <v>5</v>
      </c>
      <c r="N385" t="s">
        <v>26092</v>
      </c>
      <c r="O385" s="3">
        <v>1</v>
      </c>
      <c r="P385" t="s">
        <v>28066</v>
      </c>
      <c r="Q385" s="3">
        <v>1</v>
      </c>
      <c r="R385" t="s">
        <v>26083</v>
      </c>
      <c r="S385" s="3">
        <v>2</v>
      </c>
      <c r="T385" s="3">
        <v>1</v>
      </c>
      <c r="U385" s="3">
        <v>116600</v>
      </c>
      <c r="V385" s="3">
        <v>2014</v>
      </c>
      <c r="W385" t="s">
        <v>25</v>
      </c>
    </row>
    <row r="386" spans="1:23" x14ac:dyDescent="0.3">
      <c r="A386" s="3">
        <v>5</v>
      </c>
      <c r="B386" t="s">
        <v>800</v>
      </c>
      <c r="C386" s="3">
        <v>5705</v>
      </c>
      <c r="D386" t="s">
        <v>1276</v>
      </c>
      <c r="E386" s="3">
        <v>100103</v>
      </c>
      <c r="F386" t="s">
        <v>11337</v>
      </c>
      <c r="G386" s="3">
        <v>1001030040</v>
      </c>
      <c r="H386" t="s">
        <v>26115</v>
      </c>
      <c r="I386" s="3">
        <v>2</v>
      </c>
      <c r="J386" t="s">
        <v>12848</v>
      </c>
      <c r="K386" s="3">
        <v>4</v>
      </c>
      <c r="L386" t="s">
        <v>26101</v>
      </c>
      <c r="M386" s="3">
        <v>2</v>
      </c>
      <c r="N386" t="s">
        <v>26084</v>
      </c>
      <c r="O386" s="3">
        <v>1</v>
      </c>
      <c r="P386" t="s">
        <v>28066</v>
      </c>
      <c r="Q386" s="3">
        <v>1</v>
      </c>
      <c r="R386" t="s">
        <v>26083</v>
      </c>
      <c r="S386" s="3">
        <v>17</v>
      </c>
      <c r="T386" s="3">
        <v>1</v>
      </c>
      <c r="U386" s="3">
        <v>600000</v>
      </c>
      <c r="V386" s="3">
        <v>2014</v>
      </c>
      <c r="W386" t="s">
        <v>25</v>
      </c>
    </row>
    <row r="387" spans="1:23" x14ac:dyDescent="0.3">
      <c r="A387" s="3">
        <v>5</v>
      </c>
      <c r="B387" t="s">
        <v>800</v>
      </c>
      <c r="C387" s="3">
        <v>5705</v>
      </c>
      <c r="D387" t="s">
        <v>1276</v>
      </c>
      <c r="E387" s="3">
        <v>100103</v>
      </c>
      <c r="F387" t="s">
        <v>11337</v>
      </c>
      <c r="G387" s="3">
        <v>1001030040</v>
      </c>
      <c r="H387" t="s">
        <v>26115</v>
      </c>
      <c r="I387" s="3">
        <v>1</v>
      </c>
      <c r="J387" t="s">
        <v>26080</v>
      </c>
      <c r="K387" s="3">
        <v>4</v>
      </c>
      <c r="L387" t="s">
        <v>26101</v>
      </c>
      <c r="M387" s="3">
        <v>2</v>
      </c>
      <c r="N387" t="s">
        <v>26084</v>
      </c>
      <c r="O387" s="3">
        <v>1</v>
      </c>
      <c r="P387" t="s">
        <v>28066</v>
      </c>
      <c r="Q387" s="3">
        <v>1</v>
      </c>
      <c r="R387" t="s">
        <v>26083</v>
      </c>
      <c r="S387" s="3">
        <v>8</v>
      </c>
      <c r="T387" s="3">
        <v>1</v>
      </c>
      <c r="U387" s="3">
        <v>100000</v>
      </c>
      <c r="V387" s="3">
        <v>2014</v>
      </c>
      <c r="W387" t="s">
        <v>25</v>
      </c>
    </row>
    <row r="388" spans="1:23" x14ac:dyDescent="0.3">
      <c r="A388" s="3">
        <v>5</v>
      </c>
      <c r="B388" t="s">
        <v>800</v>
      </c>
      <c r="C388" s="3">
        <v>5304</v>
      </c>
      <c r="D388" t="s">
        <v>1213</v>
      </c>
      <c r="E388" s="3">
        <v>100109</v>
      </c>
      <c r="F388" t="s">
        <v>18431</v>
      </c>
      <c r="G388" s="3">
        <v>100109001</v>
      </c>
      <c r="H388" t="s">
        <v>26106</v>
      </c>
      <c r="I388" s="3">
        <v>2</v>
      </c>
      <c r="J388" t="s">
        <v>12848</v>
      </c>
      <c r="K388" s="3">
        <v>4</v>
      </c>
      <c r="L388" t="s">
        <v>26101</v>
      </c>
      <c r="M388" s="3">
        <v>5</v>
      </c>
      <c r="N388" t="s">
        <v>26092</v>
      </c>
      <c r="O388" s="3">
        <v>3</v>
      </c>
      <c r="P388" t="s">
        <v>26085</v>
      </c>
      <c r="Q388" s="3">
        <v>2</v>
      </c>
      <c r="R388" t="s">
        <v>8209</v>
      </c>
      <c r="S388" s="3">
        <v>60</v>
      </c>
      <c r="T388" s="3">
        <v>1</v>
      </c>
      <c r="U388" s="3">
        <v>4000000</v>
      </c>
      <c r="V388" s="3">
        <v>2014</v>
      </c>
      <c r="W388" t="s">
        <v>25</v>
      </c>
    </row>
    <row r="389" spans="1:23" x14ac:dyDescent="0.3">
      <c r="A389" s="3">
        <v>5</v>
      </c>
      <c r="B389" t="s">
        <v>800</v>
      </c>
      <c r="C389" s="3">
        <v>5701</v>
      </c>
      <c r="D389" t="s">
        <v>1264</v>
      </c>
      <c r="E389" s="3">
        <v>100109</v>
      </c>
      <c r="F389" t="s">
        <v>18431</v>
      </c>
      <c r="G389" s="3">
        <v>100109001</v>
      </c>
      <c r="H389" t="s">
        <v>26106</v>
      </c>
      <c r="I389" s="3">
        <v>2</v>
      </c>
      <c r="J389" t="s">
        <v>12848</v>
      </c>
      <c r="K389" s="3">
        <v>4</v>
      </c>
      <c r="L389" t="s">
        <v>26101</v>
      </c>
      <c r="M389" s="3">
        <v>2</v>
      </c>
      <c r="N389" t="s">
        <v>26084</v>
      </c>
      <c r="O389" s="3">
        <v>3</v>
      </c>
      <c r="P389" t="s">
        <v>26085</v>
      </c>
      <c r="Q389" s="3">
        <v>1</v>
      </c>
      <c r="R389" t="s">
        <v>26083</v>
      </c>
      <c r="S389" s="3">
        <v>8</v>
      </c>
      <c r="T389" s="3">
        <v>1</v>
      </c>
      <c r="U389" s="3">
        <v>1400000</v>
      </c>
      <c r="V389" s="3">
        <v>2014</v>
      </c>
      <c r="W389" t="s">
        <v>25</v>
      </c>
    </row>
    <row r="390" spans="1:23" x14ac:dyDescent="0.3">
      <c r="A390" s="3">
        <v>5</v>
      </c>
      <c r="B390" t="s">
        <v>800</v>
      </c>
      <c r="C390" s="3">
        <v>5701</v>
      </c>
      <c r="D390" t="s">
        <v>1264</v>
      </c>
      <c r="E390" s="3">
        <v>100109</v>
      </c>
      <c r="F390" t="s">
        <v>18431</v>
      </c>
      <c r="G390" s="3">
        <v>100109001</v>
      </c>
      <c r="H390" t="s">
        <v>26106</v>
      </c>
      <c r="I390" s="3">
        <v>2</v>
      </c>
      <c r="J390" t="s">
        <v>12848</v>
      </c>
      <c r="K390" s="3">
        <v>4</v>
      </c>
      <c r="L390" t="s">
        <v>26101</v>
      </c>
      <c r="M390" s="3">
        <v>5</v>
      </c>
      <c r="N390" t="s">
        <v>26092</v>
      </c>
      <c r="O390" s="3">
        <v>3</v>
      </c>
      <c r="P390" t="s">
        <v>26085</v>
      </c>
      <c r="Q390" s="3">
        <v>1</v>
      </c>
      <c r="R390" t="s">
        <v>26083</v>
      </c>
      <c r="S390" s="3">
        <v>2</v>
      </c>
      <c r="T390" s="3">
        <v>1</v>
      </c>
      <c r="U390" s="3">
        <v>1500000</v>
      </c>
      <c r="V390" s="3">
        <v>2014</v>
      </c>
      <c r="W390" t="s">
        <v>25</v>
      </c>
    </row>
    <row r="391" spans="1:23" x14ac:dyDescent="0.3">
      <c r="A391" s="3">
        <v>5</v>
      </c>
      <c r="B391" t="s">
        <v>800</v>
      </c>
      <c r="C391" s="3">
        <v>5701</v>
      </c>
      <c r="D391" t="s">
        <v>1264</v>
      </c>
      <c r="E391" s="3">
        <v>100109</v>
      </c>
      <c r="F391" t="s">
        <v>18431</v>
      </c>
      <c r="G391" s="3">
        <v>100109001</v>
      </c>
      <c r="H391" t="s">
        <v>26106</v>
      </c>
      <c r="I391" s="3">
        <v>2</v>
      </c>
      <c r="J391" t="s">
        <v>12848</v>
      </c>
      <c r="K391" s="3">
        <v>4</v>
      </c>
      <c r="L391" t="s">
        <v>26101</v>
      </c>
      <c r="M391" s="3">
        <v>5</v>
      </c>
      <c r="N391" t="s">
        <v>26092</v>
      </c>
      <c r="O391" s="3">
        <v>3</v>
      </c>
      <c r="P391" t="s">
        <v>26085</v>
      </c>
      <c r="Q391" s="3">
        <v>2</v>
      </c>
      <c r="R391" t="s">
        <v>8209</v>
      </c>
      <c r="S391" s="3">
        <v>100</v>
      </c>
      <c r="T391" s="3">
        <v>1</v>
      </c>
      <c r="U391" s="3">
        <v>5500000</v>
      </c>
      <c r="V391" s="3">
        <v>2014</v>
      </c>
      <c r="W391" t="s">
        <v>25</v>
      </c>
    </row>
    <row r="392" spans="1:23" x14ac:dyDescent="0.3">
      <c r="A392" s="3">
        <v>5</v>
      </c>
      <c r="B392" t="s">
        <v>800</v>
      </c>
      <c r="C392" s="3">
        <v>5701</v>
      </c>
      <c r="D392" t="s">
        <v>1264</v>
      </c>
      <c r="E392" s="3">
        <v>100109</v>
      </c>
      <c r="F392" t="s">
        <v>18431</v>
      </c>
      <c r="G392" s="3">
        <v>100109001</v>
      </c>
      <c r="H392" t="s">
        <v>26106</v>
      </c>
      <c r="I392" s="3">
        <v>2</v>
      </c>
      <c r="J392" t="s">
        <v>12848</v>
      </c>
      <c r="K392" s="3">
        <v>4</v>
      </c>
      <c r="L392" t="s">
        <v>26101</v>
      </c>
      <c r="M392" s="3">
        <v>2</v>
      </c>
      <c r="N392" t="s">
        <v>26084</v>
      </c>
      <c r="O392" s="3">
        <v>3</v>
      </c>
      <c r="P392" t="s">
        <v>26085</v>
      </c>
      <c r="Q392" s="3">
        <v>1</v>
      </c>
      <c r="R392" t="s">
        <v>26083</v>
      </c>
      <c r="S392" s="3">
        <v>60</v>
      </c>
      <c r="T392" s="3">
        <v>1</v>
      </c>
      <c r="U392" s="3">
        <v>4000000</v>
      </c>
      <c r="V392" s="3">
        <v>2014</v>
      </c>
      <c r="W392" t="s">
        <v>25</v>
      </c>
    </row>
    <row r="393" spans="1:23" x14ac:dyDescent="0.3">
      <c r="A393" s="3">
        <v>5</v>
      </c>
      <c r="B393" t="s">
        <v>800</v>
      </c>
      <c r="C393" s="3">
        <v>5701</v>
      </c>
      <c r="D393" t="s">
        <v>1264</v>
      </c>
      <c r="E393" s="3">
        <v>100109</v>
      </c>
      <c r="F393" t="s">
        <v>18431</v>
      </c>
      <c r="G393" s="3">
        <v>100109001</v>
      </c>
      <c r="H393" t="s">
        <v>26106</v>
      </c>
      <c r="I393" s="3">
        <v>2</v>
      </c>
      <c r="J393" t="s">
        <v>12848</v>
      </c>
      <c r="K393" s="3">
        <v>4</v>
      </c>
      <c r="L393" t="s">
        <v>26101</v>
      </c>
      <c r="M393" s="3">
        <v>5</v>
      </c>
      <c r="N393" t="s">
        <v>26092</v>
      </c>
      <c r="O393" s="3">
        <v>3</v>
      </c>
      <c r="P393" t="s">
        <v>26085</v>
      </c>
      <c r="Q393" s="3">
        <v>3</v>
      </c>
      <c r="R393" t="s">
        <v>26107</v>
      </c>
      <c r="S393" s="3">
        <v>45</v>
      </c>
      <c r="T393" s="3">
        <v>1</v>
      </c>
      <c r="U393" s="3">
        <v>120000</v>
      </c>
      <c r="V393" s="3">
        <v>2014</v>
      </c>
      <c r="W393" t="s">
        <v>25</v>
      </c>
    </row>
    <row r="394" spans="1:23" x14ac:dyDescent="0.3">
      <c r="A394" s="3">
        <v>5</v>
      </c>
      <c r="B394" t="s">
        <v>800</v>
      </c>
      <c r="C394" s="3">
        <v>5701</v>
      </c>
      <c r="D394" t="s">
        <v>1264</v>
      </c>
      <c r="E394" s="3">
        <v>100109</v>
      </c>
      <c r="F394" t="s">
        <v>18431</v>
      </c>
      <c r="G394" s="3">
        <v>100109001</v>
      </c>
      <c r="H394" t="s">
        <v>26106</v>
      </c>
      <c r="I394" s="3">
        <v>2</v>
      </c>
      <c r="J394" t="s">
        <v>12848</v>
      </c>
      <c r="K394" s="3">
        <v>4</v>
      </c>
      <c r="L394" t="s">
        <v>26101</v>
      </c>
      <c r="M394" s="3">
        <v>5</v>
      </c>
      <c r="N394" t="s">
        <v>26092</v>
      </c>
      <c r="O394" s="3">
        <v>3</v>
      </c>
      <c r="P394" t="s">
        <v>26085</v>
      </c>
      <c r="Q394" s="3">
        <v>3</v>
      </c>
      <c r="R394" t="s">
        <v>26107</v>
      </c>
      <c r="S394" s="3">
        <v>50</v>
      </c>
      <c r="T394" s="3">
        <v>1</v>
      </c>
      <c r="U394" s="3">
        <v>120000</v>
      </c>
      <c r="V394" s="3">
        <v>2014</v>
      </c>
      <c r="W394" t="s">
        <v>25</v>
      </c>
    </row>
    <row r="395" spans="1:23" x14ac:dyDescent="0.3">
      <c r="A395" s="3">
        <v>5</v>
      </c>
      <c r="B395" t="s">
        <v>800</v>
      </c>
      <c r="C395" s="3">
        <v>5701</v>
      </c>
      <c r="D395" t="s">
        <v>1264</v>
      </c>
      <c r="E395" s="3">
        <v>100109</v>
      </c>
      <c r="F395" t="s">
        <v>18431</v>
      </c>
      <c r="G395" s="3">
        <v>100109001</v>
      </c>
      <c r="H395" t="s">
        <v>26106</v>
      </c>
      <c r="I395" s="3">
        <v>2</v>
      </c>
      <c r="J395" t="s">
        <v>12848</v>
      </c>
      <c r="K395" s="3">
        <v>4</v>
      </c>
      <c r="L395" t="s">
        <v>26101</v>
      </c>
      <c r="M395" s="3">
        <v>5</v>
      </c>
      <c r="N395" t="s">
        <v>26092</v>
      </c>
      <c r="O395" s="3">
        <v>3</v>
      </c>
      <c r="P395" t="s">
        <v>26085</v>
      </c>
      <c r="Q395" s="3">
        <v>3</v>
      </c>
      <c r="R395" t="s">
        <v>26107</v>
      </c>
      <c r="S395" s="3">
        <v>100</v>
      </c>
      <c r="T395" s="3">
        <v>1</v>
      </c>
      <c r="U395" s="3">
        <v>750000</v>
      </c>
      <c r="V395" s="3">
        <v>2014</v>
      </c>
      <c r="W395" t="s">
        <v>25</v>
      </c>
    </row>
    <row r="396" spans="1:23" x14ac:dyDescent="0.3">
      <c r="A396" s="3">
        <v>5</v>
      </c>
      <c r="B396" t="s">
        <v>800</v>
      </c>
      <c r="C396" s="3">
        <v>5701</v>
      </c>
      <c r="D396" t="s">
        <v>1264</v>
      </c>
      <c r="E396" s="3">
        <v>100103</v>
      </c>
      <c r="F396" t="s">
        <v>11337</v>
      </c>
      <c r="G396" s="3">
        <v>1001030040</v>
      </c>
      <c r="H396" t="s">
        <v>26115</v>
      </c>
      <c r="I396" s="3">
        <v>2</v>
      </c>
      <c r="J396" t="s">
        <v>12848</v>
      </c>
      <c r="K396" s="3">
        <v>4</v>
      </c>
      <c r="L396" t="s">
        <v>26101</v>
      </c>
      <c r="M396" s="3">
        <v>5</v>
      </c>
      <c r="N396" t="s">
        <v>26092</v>
      </c>
      <c r="O396" s="3">
        <v>3</v>
      </c>
      <c r="P396" t="s">
        <v>26085</v>
      </c>
      <c r="Q396" s="3">
        <v>1</v>
      </c>
      <c r="R396" t="s">
        <v>26083</v>
      </c>
      <c r="S396" s="3">
        <v>2</v>
      </c>
      <c r="T396" s="3">
        <v>1</v>
      </c>
      <c r="U396" s="3">
        <v>2100000</v>
      </c>
      <c r="V396" s="3">
        <v>2014</v>
      </c>
      <c r="W396" t="s">
        <v>25</v>
      </c>
    </row>
    <row r="397" spans="1:23" x14ac:dyDescent="0.3">
      <c r="A397" s="3">
        <v>5</v>
      </c>
      <c r="B397" t="s">
        <v>800</v>
      </c>
      <c r="C397" s="3">
        <v>5706</v>
      </c>
      <c r="D397" t="s">
        <v>1279</v>
      </c>
      <c r="E397" s="3">
        <v>100109</v>
      </c>
      <c r="F397" t="s">
        <v>18431</v>
      </c>
      <c r="G397" s="3">
        <v>100109001</v>
      </c>
      <c r="H397" t="s">
        <v>26106</v>
      </c>
      <c r="I397" s="3">
        <v>2</v>
      </c>
      <c r="J397" t="s">
        <v>12848</v>
      </c>
      <c r="K397" s="3">
        <v>4</v>
      </c>
      <c r="L397" t="s">
        <v>26101</v>
      </c>
      <c r="M397" s="3">
        <v>2</v>
      </c>
      <c r="N397" t="s">
        <v>26084</v>
      </c>
      <c r="O397" s="3">
        <v>3</v>
      </c>
      <c r="P397" t="s">
        <v>26085</v>
      </c>
      <c r="Q397" s="3">
        <v>1</v>
      </c>
      <c r="R397" t="s">
        <v>26083</v>
      </c>
      <c r="S397" s="3">
        <v>28</v>
      </c>
      <c r="T397" s="3">
        <v>1</v>
      </c>
      <c r="U397" s="3">
        <v>1900000</v>
      </c>
      <c r="V397" s="3">
        <v>2014</v>
      </c>
      <c r="W397" t="s">
        <v>25</v>
      </c>
    </row>
    <row r="398" spans="1:23" x14ac:dyDescent="0.3">
      <c r="A398" s="3">
        <v>5</v>
      </c>
      <c r="B398" t="s">
        <v>800</v>
      </c>
      <c r="C398" s="3">
        <v>5706</v>
      </c>
      <c r="D398" t="s">
        <v>1279</v>
      </c>
      <c r="E398" s="3">
        <v>100109</v>
      </c>
      <c r="F398" t="s">
        <v>18431</v>
      </c>
      <c r="G398" s="3">
        <v>100109001</v>
      </c>
      <c r="H398" t="s">
        <v>26106</v>
      </c>
      <c r="I398" s="3">
        <v>1</v>
      </c>
      <c r="J398" t="s">
        <v>26080</v>
      </c>
      <c r="K398" s="3">
        <v>4</v>
      </c>
      <c r="L398" t="s">
        <v>26101</v>
      </c>
      <c r="M398" s="3">
        <v>6</v>
      </c>
      <c r="N398" t="s">
        <v>18251</v>
      </c>
      <c r="O398" s="3">
        <v>1</v>
      </c>
      <c r="P398" t="s">
        <v>28066</v>
      </c>
      <c r="Q398" s="3">
        <v>1</v>
      </c>
      <c r="R398" t="s">
        <v>26083</v>
      </c>
      <c r="S398" s="3">
        <v>6</v>
      </c>
      <c r="T398" s="3">
        <v>1</v>
      </c>
      <c r="U398" s="3">
        <v>30000</v>
      </c>
      <c r="V398" s="3">
        <v>2014</v>
      </c>
      <c r="W398" t="s">
        <v>25</v>
      </c>
    </row>
    <row r="399" spans="1:23" x14ac:dyDescent="0.3">
      <c r="A399" s="3">
        <v>5</v>
      </c>
      <c r="B399" t="s">
        <v>800</v>
      </c>
      <c r="C399" s="3">
        <v>5706</v>
      </c>
      <c r="D399" t="s">
        <v>1279</v>
      </c>
      <c r="E399" s="3">
        <v>100103</v>
      </c>
      <c r="F399" t="s">
        <v>11337</v>
      </c>
      <c r="G399" s="3">
        <v>1001030040</v>
      </c>
      <c r="H399" t="s">
        <v>26115</v>
      </c>
      <c r="I399" s="3">
        <v>1</v>
      </c>
      <c r="J399" t="s">
        <v>26080</v>
      </c>
      <c r="K399" s="3">
        <v>4</v>
      </c>
      <c r="L399" t="s">
        <v>26101</v>
      </c>
      <c r="M399" s="3">
        <v>5</v>
      </c>
      <c r="N399" t="s">
        <v>26092</v>
      </c>
      <c r="O399" s="3">
        <v>3</v>
      </c>
      <c r="P399" t="s">
        <v>26085</v>
      </c>
      <c r="Q399" s="3">
        <v>1</v>
      </c>
      <c r="R399" t="s">
        <v>26083</v>
      </c>
      <c r="S399" s="3">
        <v>2</v>
      </c>
      <c r="T399" s="3">
        <v>1</v>
      </c>
      <c r="U399" s="3">
        <v>165000</v>
      </c>
      <c r="V399" s="3">
        <v>2014</v>
      </c>
      <c r="W399" t="s">
        <v>25</v>
      </c>
    </row>
    <row r="400" spans="1:23" x14ac:dyDescent="0.3">
      <c r="A400" s="3">
        <v>5</v>
      </c>
      <c r="B400" t="s">
        <v>800</v>
      </c>
      <c r="C400" s="3">
        <v>5706</v>
      </c>
      <c r="D400" t="s">
        <v>1279</v>
      </c>
      <c r="E400" s="3">
        <v>100109</v>
      </c>
      <c r="F400" t="s">
        <v>18431</v>
      </c>
      <c r="G400" s="3">
        <v>100109001</v>
      </c>
      <c r="H400" t="s">
        <v>26106</v>
      </c>
      <c r="I400" s="3">
        <v>2</v>
      </c>
      <c r="J400" t="s">
        <v>12848</v>
      </c>
      <c r="K400" s="3">
        <v>4</v>
      </c>
      <c r="L400" t="s">
        <v>26101</v>
      </c>
      <c r="M400" s="3">
        <v>7</v>
      </c>
      <c r="N400" t="s">
        <v>14788</v>
      </c>
      <c r="O400" s="3">
        <v>3</v>
      </c>
      <c r="P400" t="s">
        <v>26085</v>
      </c>
      <c r="Q400" s="3">
        <v>1</v>
      </c>
      <c r="R400" t="s">
        <v>26083</v>
      </c>
      <c r="S400" s="3">
        <v>10</v>
      </c>
      <c r="T400" s="3">
        <v>1</v>
      </c>
      <c r="U400" s="3">
        <v>1000000</v>
      </c>
      <c r="V400" s="3">
        <v>2014</v>
      </c>
      <c r="W400" t="s">
        <v>25</v>
      </c>
    </row>
    <row r="401" spans="1:23" x14ac:dyDescent="0.3">
      <c r="A401" s="3">
        <v>5</v>
      </c>
      <c r="B401" t="s">
        <v>800</v>
      </c>
      <c r="C401" s="3">
        <v>5706</v>
      </c>
      <c r="D401" t="s">
        <v>1279</v>
      </c>
      <c r="E401" s="3">
        <v>100103</v>
      </c>
      <c r="F401" t="s">
        <v>11337</v>
      </c>
      <c r="G401" s="3">
        <v>1001030040</v>
      </c>
      <c r="H401" t="s">
        <v>26115</v>
      </c>
      <c r="I401" s="3">
        <v>1</v>
      </c>
      <c r="J401" t="s">
        <v>26080</v>
      </c>
      <c r="K401" s="3">
        <v>4</v>
      </c>
      <c r="L401" t="s">
        <v>26101</v>
      </c>
      <c r="M401" s="3">
        <v>2</v>
      </c>
      <c r="N401" t="s">
        <v>26084</v>
      </c>
      <c r="O401" s="3">
        <v>1</v>
      </c>
      <c r="P401" t="s">
        <v>28066</v>
      </c>
      <c r="Q401" s="3">
        <v>1</v>
      </c>
      <c r="R401" t="s">
        <v>26083</v>
      </c>
      <c r="S401" s="3">
        <v>2</v>
      </c>
      <c r="T401" s="3">
        <v>1</v>
      </c>
      <c r="U401" s="3">
        <v>15000</v>
      </c>
      <c r="V401" s="3">
        <v>2014</v>
      </c>
      <c r="W401" t="s">
        <v>25</v>
      </c>
    </row>
    <row r="402" spans="1:23" x14ac:dyDescent="0.3">
      <c r="A402" s="3">
        <v>5</v>
      </c>
      <c r="B402" t="s">
        <v>800</v>
      </c>
      <c r="C402" s="3">
        <v>5706</v>
      </c>
      <c r="D402" t="s">
        <v>1279</v>
      </c>
      <c r="E402" s="3">
        <v>100103</v>
      </c>
      <c r="F402" t="s">
        <v>11337</v>
      </c>
      <c r="G402" s="3">
        <v>100103002</v>
      </c>
      <c r="H402" t="s">
        <v>26099</v>
      </c>
      <c r="I402" s="3">
        <v>1</v>
      </c>
      <c r="J402" t="s">
        <v>26080</v>
      </c>
      <c r="K402" s="3">
        <v>4</v>
      </c>
      <c r="L402" t="s">
        <v>26101</v>
      </c>
      <c r="M402" s="3">
        <v>5</v>
      </c>
      <c r="N402" t="s">
        <v>26092</v>
      </c>
      <c r="O402" s="3">
        <v>2</v>
      </c>
      <c r="P402" t="s">
        <v>28067</v>
      </c>
      <c r="Q402" s="3">
        <v>1</v>
      </c>
      <c r="R402" t="s">
        <v>26083</v>
      </c>
      <c r="S402" s="3">
        <v>2</v>
      </c>
      <c r="T402" s="3">
        <v>1</v>
      </c>
      <c r="U402" s="3">
        <v>6000</v>
      </c>
      <c r="V402" s="3">
        <v>2014</v>
      </c>
      <c r="W402" t="s">
        <v>25</v>
      </c>
    </row>
    <row r="403" spans="1:23" x14ac:dyDescent="0.3">
      <c r="A403" s="3">
        <v>5</v>
      </c>
      <c r="B403" t="s">
        <v>800</v>
      </c>
      <c r="C403" s="3">
        <v>5302</v>
      </c>
      <c r="D403" t="s">
        <v>1207</v>
      </c>
      <c r="E403" s="3">
        <v>100103</v>
      </c>
      <c r="F403" t="s">
        <v>11337</v>
      </c>
      <c r="G403" s="3">
        <v>1001030040</v>
      </c>
      <c r="H403" t="s">
        <v>26115</v>
      </c>
      <c r="I403" s="3">
        <v>1</v>
      </c>
      <c r="J403" t="s">
        <v>26080</v>
      </c>
      <c r="K403" s="3">
        <v>4</v>
      </c>
      <c r="L403" t="s">
        <v>26101</v>
      </c>
      <c r="M403" s="3">
        <v>5</v>
      </c>
      <c r="N403" t="s">
        <v>26092</v>
      </c>
      <c r="O403" s="3">
        <v>1</v>
      </c>
      <c r="P403" t="s">
        <v>28066</v>
      </c>
      <c r="Q403" s="3">
        <v>1</v>
      </c>
      <c r="R403" t="s">
        <v>26083</v>
      </c>
      <c r="S403" s="3">
        <v>2</v>
      </c>
      <c r="T403" s="3">
        <v>1</v>
      </c>
      <c r="U403" s="3">
        <v>9000</v>
      </c>
      <c r="V403" s="3">
        <v>2017</v>
      </c>
      <c r="W403" t="s">
        <v>25</v>
      </c>
    </row>
    <row r="404" spans="1:23" x14ac:dyDescent="0.3">
      <c r="A404" s="3">
        <v>5</v>
      </c>
      <c r="B404" t="s">
        <v>800</v>
      </c>
      <c r="C404" s="3">
        <v>5302</v>
      </c>
      <c r="D404" t="s">
        <v>1207</v>
      </c>
      <c r="E404" s="3">
        <v>100109</v>
      </c>
      <c r="F404" t="s">
        <v>18431</v>
      </c>
      <c r="G404" s="3">
        <v>100109001</v>
      </c>
      <c r="H404" t="s">
        <v>26106</v>
      </c>
      <c r="I404" s="3">
        <v>2</v>
      </c>
      <c r="J404" t="s">
        <v>12848</v>
      </c>
      <c r="K404" s="3">
        <v>4</v>
      </c>
      <c r="L404" t="s">
        <v>26101</v>
      </c>
      <c r="M404" s="3">
        <v>5</v>
      </c>
      <c r="N404" t="s">
        <v>26092</v>
      </c>
      <c r="O404" s="3">
        <v>3</v>
      </c>
      <c r="P404" t="s">
        <v>26085</v>
      </c>
      <c r="Q404" s="3">
        <v>2</v>
      </c>
      <c r="R404" t="s">
        <v>8209</v>
      </c>
      <c r="S404" s="3">
        <v>14</v>
      </c>
      <c r="T404" s="3">
        <v>1</v>
      </c>
      <c r="U404" s="3">
        <v>800000</v>
      </c>
      <c r="V404" s="3">
        <v>2017</v>
      </c>
      <c r="W404" t="s">
        <v>25</v>
      </c>
    </row>
    <row r="405" spans="1:23" x14ac:dyDescent="0.3">
      <c r="A405" s="3">
        <v>5</v>
      </c>
      <c r="B405" t="s">
        <v>800</v>
      </c>
      <c r="C405" s="3">
        <v>5301</v>
      </c>
      <c r="D405" t="s">
        <v>1204</v>
      </c>
      <c r="E405" s="3">
        <v>100103</v>
      </c>
      <c r="F405" t="s">
        <v>11337</v>
      </c>
      <c r="G405" s="3">
        <v>1001030040</v>
      </c>
      <c r="H405" t="s">
        <v>26115</v>
      </c>
      <c r="I405" s="3">
        <v>2</v>
      </c>
      <c r="J405" t="s">
        <v>12848</v>
      </c>
      <c r="K405" s="3">
        <v>4</v>
      </c>
      <c r="L405" t="s">
        <v>26101</v>
      </c>
      <c r="M405" s="3">
        <v>2</v>
      </c>
      <c r="N405" t="s">
        <v>26084</v>
      </c>
      <c r="O405" s="3">
        <v>3</v>
      </c>
      <c r="P405" t="s">
        <v>26085</v>
      </c>
      <c r="Q405" s="3">
        <v>1</v>
      </c>
      <c r="R405" t="s">
        <v>26083</v>
      </c>
      <c r="S405" s="3">
        <v>15</v>
      </c>
      <c r="T405" s="3">
        <v>1</v>
      </c>
      <c r="U405" s="3">
        <v>100000</v>
      </c>
      <c r="V405" s="3">
        <v>2017</v>
      </c>
      <c r="W405" t="s">
        <v>25</v>
      </c>
    </row>
    <row r="406" spans="1:23" x14ac:dyDescent="0.3">
      <c r="A406" s="3">
        <v>5</v>
      </c>
      <c r="B406" t="s">
        <v>800</v>
      </c>
      <c r="C406" s="3">
        <v>5301</v>
      </c>
      <c r="D406" t="s">
        <v>1204</v>
      </c>
      <c r="E406" s="3">
        <v>100109</v>
      </c>
      <c r="F406" t="s">
        <v>18431</v>
      </c>
      <c r="G406" s="3">
        <v>100109001</v>
      </c>
      <c r="H406" t="s">
        <v>26106</v>
      </c>
      <c r="I406" s="3">
        <v>2</v>
      </c>
      <c r="J406" t="s">
        <v>12848</v>
      </c>
      <c r="K406" s="3">
        <v>4</v>
      </c>
      <c r="L406" t="s">
        <v>26101</v>
      </c>
      <c r="M406" s="3">
        <v>2</v>
      </c>
      <c r="N406" t="s">
        <v>26084</v>
      </c>
      <c r="O406" s="3">
        <v>3</v>
      </c>
      <c r="P406" t="s">
        <v>26085</v>
      </c>
      <c r="Q406" s="3">
        <v>1</v>
      </c>
      <c r="R406" t="s">
        <v>26083</v>
      </c>
      <c r="S406" s="3">
        <v>15</v>
      </c>
      <c r="T406" s="3">
        <v>1</v>
      </c>
      <c r="U406" s="3">
        <v>600000</v>
      </c>
      <c r="V406" s="3">
        <v>2017</v>
      </c>
      <c r="W406" t="s">
        <v>25</v>
      </c>
    </row>
    <row r="407" spans="1:23" x14ac:dyDescent="0.3">
      <c r="A407" s="3">
        <v>5</v>
      </c>
      <c r="B407" t="s">
        <v>800</v>
      </c>
      <c r="C407" s="3">
        <v>5301</v>
      </c>
      <c r="D407" t="s">
        <v>1204</v>
      </c>
      <c r="E407" s="3">
        <v>100103</v>
      </c>
      <c r="F407" t="s">
        <v>11337</v>
      </c>
      <c r="G407" s="3">
        <v>1001030040</v>
      </c>
      <c r="H407" t="s">
        <v>26115</v>
      </c>
      <c r="I407" s="3">
        <v>2</v>
      </c>
      <c r="J407" t="s">
        <v>12848</v>
      </c>
      <c r="K407" s="3">
        <v>4</v>
      </c>
      <c r="L407" t="s">
        <v>26101</v>
      </c>
      <c r="M407" s="3">
        <v>2</v>
      </c>
      <c r="N407" t="s">
        <v>26084</v>
      </c>
      <c r="O407" s="3">
        <v>1</v>
      </c>
      <c r="P407" t="s">
        <v>28066</v>
      </c>
      <c r="Q407" s="3">
        <v>4</v>
      </c>
      <c r="R407" t="s">
        <v>26113</v>
      </c>
      <c r="S407" s="3">
        <v>13</v>
      </c>
      <c r="T407" s="3">
        <v>1</v>
      </c>
      <c r="U407" s="3">
        <v>500000</v>
      </c>
      <c r="V407" s="3">
        <v>2017</v>
      </c>
      <c r="W407" t="s">
        <v>25</v>
      </c>
    </row>
    <row r="408" spans="1:23" x14ac:dyDescent="0.3">
      <c r="A408" s="3">
        <v>5</v>
      </c>
      <c r="B408" t="s">
        <v>800</v>
      </c>
      <c r="C408" s="3">
        <v>5301</v>
      </c>
      <c r="D408" t="s">
        <v>1204</v>
      </c>
      <c r="E408" s="3">
        <v>100109</v>
      </c>
      <c r="F408" t="s">
        <v>18431</v>
      </c>
      <c r="G408" s="3">
        <v>100109001</v>
      </c>
      <c r="H408" t="s">
        <v>26106</v>
      </c>
      <c r="I408" s="3">
        <v>2</v>
      </c>
      <c r="J408" t="s">
        <v>12848</v>
      </c>
      <c r="K408" s="3">
        <v>4</v>
      </c>
      <c r="L408" t="s">
        <v>26101</v>
      </c>
      <c r="M408" s="3">
        <v>2</v>
      </c>
      <c r="N408" t="s">
        <v>26084</v>
      </c>
      <c r="O408" s="3">
        <v>1</v>
      </c>
      <c r="P408" t="s">
        <v>28066</v>
      </c>
      <c r="Q408" s="3">
        <v>4</v>
      </c>
      <c r="R408" t="s">
        <v>26113</v>
      </c>
      <c r="S408" s="3">
        <v>13</v>
      </c>
      <c r="T408" s="3">
        <v>1</v>
      </c>
      <c r="U408" s="3">
        <v>500000</v>
      </c>
      <c r="V408" s="3">
        <v>2017</v>
      </c>
      <c r="W408" t="s">
        <v>25</v>
      </c>
    </row>
    <row r="409" spans="1:23" x14ac:dyDescent="0.3">
      <c r="A409" s="3">
        <v>5</v>
      </c>
      <c r="B409" t="s">
        <v>800</v>
      </c>
      <c r="C409" s="3">
        <v>5704</v>
      </c>
      <c r="D409" t="s">
        <v>1273</v>
      </c>
      <c r="E409" s="3">
        <v>100103</v>
      </c>
      <c r="F409" t="s">
        <v>11337</v>
      </c>
      <c r="G409" s="3">
        <v>1001030040</v>
      </c>
      <c r="H409" t="s">
        <v>26115</v>
      </c>
      <c r="I409" s="3">
        <v>2</v>
      </c>
      <c r="J409" t="s">
        <v>12848</v>
      </c>
      <c r="K409" s="3">
        <v>4</v>
      </c>
      <c r="L409" t="s">
        <v>26101</v>
      </c>
      <c r="M409" s="3">
        <v>2</v>
      </c>
      <c r="N409" t="s">
        <v>26084</v>
      </c>
      <c r="O409" s="3">
        <v>3</v>
      </c>
      <c r="P409" t="s">
        <v>26085</v>
      </c>
      <c r="Q409" s="3">
        <v>1</v>
      </c>
      <c r="R409" t="s">
        <v>26083</v>
      </c>
      <c r="S409" s="3">
        <v>5</v>
      </c>
      <c r="T409" s="3">
        <v>1</v>
      </c>
      <c r="U409" s="3">
        <v>10000</v>
      </c>
      <c r="V409" s="3">
        <v>2017</v>
      </c>
      <c r="W409" t="s">
        <v>25</v>
      </c>
    </row>
    <row r="410" spans="1:23" x14ac:dyDescent="0.3">
      <c r="A410" s="3">
        <v>5</v>
      </c>
      <c r="B410" t="s">
        <v>800</v>
      </c>
      <c r="C410" s="3">
        <v>5704</v>
      </c>
      <c r="D410" t="s">
        <v>1273</v>
      </c>
      <c r="E410" s="3">
        <v>100109</v>
      </c>
      <c r="F410" t="s">
        <v>18431</v>
      </c>
      <c r="G410" s="3">
        <v>100109001</v>
      </c>
      <c r="H410" t="s">
        <v>26106</v>
      </c>
      <c r="I410" s="3">
        <v>2</v>
      </c>
      <c r="J410" t="s">
        <v>12848</v>
      </c>
      <c r="K410" s="3">
        <v>4</v>
      </c>
      <c r="L410" t="s">
        <v>26101</v>
      </c>
      <c r="M410" s="3">
        <v>2</v>
      </c>
      <c r="N410" t="s">
        <v>26084</v>
      </c>
      <c r="O410" s="3">
        <v>3</v>
      </c>
      <c r="P410" t="s">
        <v>26085</v>
      </c>
      <c r="Q410" s="3">
        <v>1</v>
      </c>
      <c r="R410" t="s">
        <v>26083</v>
      </c>
      <c r="S410" s="3">
        <v>5</v>
      </c>
      <c r="T410" s="3">
        <v>1</v>
      </c>
      <c r="U410" s="3">
        <v>150000</v>
      </c>
      <c r="V410" s="3">
        <v>2017</v>
      </c>
      <c r="W410" t="s">
        <v>25</v>
      </c>
    </row>
    <row r="411" spans="1:23" x14ac:dyDescent="0.3">
      <c r="A411" s="3">
        <v>5</v>
      </c>
      <c r="B411" t="s">
        <v>800</v>
      </c>
      <c r="C411" s="3">
        <v>5705</v>
      </c>
      <c r="D411" t="s">
        <v>1276</v>
      </c>
      <c r="E411" s="3">
        <v>100103</v>
      </c>
      <c r="F411" t="s">
        <v>11337</v>
      </c>
      <c r="G411" s="3">
        <v>1001030040</v>
      </c>
      <c r="H411" t="s">
        <v>26115</v>
      </c>
      <c r="I411" s="3">
        <v>1</v>
      </c>
      <c r="J411" t="s">
        <v>26080</v>
      </c>
      <c r="K411" s="3">
        <v>4</v>
      </c>
      <c r="L411" t="s">
        <v>26101</v>
      </c>
      <c r="M411" s="3">
        <v>5</v>
      </c>
      <c r="N411" t="s">
        <v>26092</v>
      </c>
      <c r="O411" s="3">
        <v>3</v>
      </c>
      <c r="P411" t="s">
        <v>26085</v>
      </c>
      <c r="Q411" s="3">
        <v>1</v>
      </c>
      <c r="R411" t="s">
        <v>26083</v>
      </c>
      <c r="S411" s="3">
        <v>7</v>
      </c>
      <c r="T411" s="3">
        <v>1</v>
      </c>
      <c r="U411" s="3">
        <v>226600</v>
      </c>
      <c r="V411" s="3">
        <v>2017</v>
      </c>
      <c r="W411" t="s">
        <v>25</v>
      </c>
    </row>
    <row r="412" spans="1:23" x14ac:dyDescent="0.3">
      <c r="A412" s="3">
        <v>5</v>
      </c>
      <c r="B412" t="s">
        <v>800</v>
      </c>
      <c r="C412" s="3">
        <v>5705</v>
      </c>
      <c r="D412" t="s">
        <v>1276</v>
      </c>
      <c r="E412" s="3">
        <v>100103</v>
      </c>
      <c r="F412" t="s">
        <v>11337</v>
      </c>
      <c r="G412" s="3">
        <v>1001030040</v>
      </c>
      <c r="H412" t="s">
        <v>26115</v>
      </c>
      <c r="I412" s="3">
        <v>1</v>
      </c>
      <c r="J412" t="s">
        <v>26080</v>
      </c>
      <c r="K412" s="3">
        <v>4</v>
      </c>
      <c r="L412" t="s">
        <v>26101</v>
      </c>
      <c r="M412" s="3">
        <v>5</v>
      </c>
      <c r="N412" t="s">
        <v>26092</v>
      </c>
      <c r="O412" s="3">
        <v>1</v>
      </c>
      <c r="P412" t="s">
        <v>28066</v>
      </c>
      <c r="Q412" s="3">
        <v>1</v>
      </c>
      <c r="R412" t="s">
        <v>26083</v>
      </c>
      <c r="S412" s="3">
        <v>3</v>
      </c>
      <c r="T412" s="3">
        <v>1</v>
      </c>
      <c r="U412" s="3">
        <v>51000</v>
      </c>
      <c r="V412" s="3">
        <v>2017</v>
      </c>
      <c r="W412" t="s">
        <v>25</v>
      </c>
    </row>
    <row r="413" spans="1:23" x14ac:dyDescent="0.3">
      <c r="A413" s="3">
        <v>5</v>
      </c>
      <c r="B413" t="s">
        <v>800</v>
      </c>
      <c r="C413" s="3">
        <v>5705</v>
      </c>
      <c r="D413" t="s">
        <v>1276</v>
      </c>
      <c r="E413" s="3">
        <v>100103</v>
      </c>
      <c r="F413" t="s">
        <v>11337</v>
      </c>
      <c r="G413" s="3">
        <v>1001030040</v>
      </c>
      <c r="H413" t="s">
        <v>26115</v>
      </c>
      <c r="I413" s="3">
        <v>1</v>
      </c>
      <c r="J413" t="s">
        <v>26080</v>
      </c>
      <c r="K413" s="3">
        <v>4</v>
      </c>
      <c r="L413" t="s">
        <v>26101</v>
      </c>
      <c r="M413" s="3">
        <v>5</v>
      </c>
      <c r="N413" t="s">
        <v>26092</v>
      </c>
      <c r="O413" s="3">
        <v>1</v>
      </c>
      <c r="P413" t="s">
        <v>28066</v>
      </c>
      <c r="Q413" s="3">
        <v>1</v>
      </c>
      <c r="R413" t="s">
        <v>26083</v>
      </c>
      <c r="S413" s="3">
        <v>3</v>
      </c>
      <c r="T413" s="3">
        <v>1</v>
      </c>
      <c r="U413" s="3">
        <v>3000000</v>
      </c>
      <c r="V413" s="3">
        <v>2017</v>
      </c>
      <c r="W413" t="s">
        <v>25</v>
      </c>
    </row>
    <row r="414" spans="1:23" x14ac:dyDescent="0.3">
      <c r="A414" s="3">
        <v>5</v>
      </c>
      <c r="B414" t="s">
        <v>800</v>
      </c>
      <c r="C414" s="3">
        <v>5705</v>
      </c>
      <c r="D414" t="s">
        <v>1276</v>
      </c>
      <c r="E414" s="3">
        <v>100103</v>
      </c>
      <c r="F414" t="s">
        <v>11337</v>
      </c>
      <c r="G414" s="3">
        <v>1001030040</v>
      </c>
      <c r="H414" t="s">
        <v>26115</v>
      </c>
      <c r="I414" s="3">
        <v>1</v>
      </c>
      <c r="J414" t="s">
        <v>26080</v>
      </c>
      <c r="K414" s="3">
        <v>4</v>
      </c>
      <c r="L414" t="s">
        <v>26101</v>
      </c>
      <c r="M414" s="3">
        <v>5</v>
      </c>
      <c r="N414" t="s">
        <v>26092</v>
      </c>
      <c r="O414" s="3">
        <v>1</v>
      </c>
      <c r="P414" t="s">
        <v>28066</v>
      </c>
      <c r="Q414" s="3">
        <v>1</v>
      </c>
      <c r="R414" t="s">
        <v>26083</v>
      </c>
      <c r="S414" s="3">
        <v>4</v>
      </c>
      <c r="T414" s="3">
        <v>1</v>
      </c>
      <c r="U414" s="3">
        <v>72000</v>
      </c>
      <c r="V414" s="3">
        <v>2017</v>
      </c>
      <c r="W414" t="s">
        <v>25</v>
      </c>
    </row>
    <row r="415" spans="1:23" x14ac:dyDescent="0.3">
      <c r="A415" s="3">
        <v>5</v>
      </c>
      <c r="B415" t="s">
        <v>800</v>
      </c>
      <c r="C415" s="3">
        <v>5705</v>
      </c>
      <c r="D415" t="s">
        <v>1276</v>
      </c>
      <c r="E415" s="3">
        <v>100103</v>
      </c>
      <c r="F415" t="s">
        <v>11337</v>
      </c>
      <c r="G415" s="3">
        <v>1001030040</v>
      </c>
      <c r="H415" t="s">
        <v>26115</v>
      </c>
      <c r="I415" s="3">
        <v>1</v>
      </c>
      <c r="J415" t="s">
        <v>26080</v>
      </c>
      <c r="K415" s="3">
        <v>4</v>
      </c>
      <c r="L415" t="s">
        <v>26101</v>
      </c>
      <c r="M415" s="3">
        <v>5</v>
      </c>
      <c r="N415" t="s">
        <v>26092</v>
      </c>
      <c r="O415" s="3">
        <v>1</v>
      </c>
      <c r="P415" t="s">
        <v>28066</v>
      </c>
      <c r="Q415" s="3">
        <v>1</v>
      </c>
      <c r="R415" t="s">
        <v>26083</v>
      </c>
      <c r="S415" s="3">
        <v>5</v>
      </c>
      <c r="T415" s="3">
        <v>1</v>
      </c>
      <c r="U415" s="3">
        <v>122000</v>
      </c>
      <c r="V415" s="3">
        <v>2017</v>
      </c>
      <c r="W415" t="s">
        <v>25</v>
      </c>
    </row>
    <row r="416" spans="1:23" x14ac:dyDescent="0.3">
      <c r="A416" s="3">
        <v>5</v>
      </c>
      <c r="B416" t="s">
        <v>800</v>
      </c>
      <c r="C416" s="3">
        <v>5705</v>
      </c>
      <c r="D416" t="s">
        <v>1276</v>
      </c>
      <c r="E416" s="3">
        <v>100103</v>
      </c>
      <c r="F416" t="s">
        <v>11337</v>
      </c>
      <c r="G416" s="3">
        <v>1001030040</v>
      </c>
      <c r="H416" t="s">
        <v>26115</v>
      </c>
      <c r="I416" s="3">
        <v>1</v>
      </c>
      <c r="J416" t="s">
        <v>26080</v>
      </c>
      <c r="K416" s="3">
        <v>4</v>
      </c>
      <c r="L416" t="s">
        <v>26101</v>
      </c>
      <c r="M416" s="3">
        <v>5</v>
      </c>
      <c r="N416" t="s">
        <v>26092</v>
      </c>
      <c r="O416" s="3">
        <v>1</v>
      </c>
      <c r="P416" t="s">
        <v>28066</v>
      </c>
      <c r="Q416" s="3">
        <v>1</v>
      </c>
      <c r="R416" t="s">
        <v>26083</v>
      </c>
      <c r="S416" s="3">
        <v>10</v>
      </c>
      <c r="T416" s="3">
        <v>1</v>
      </c>
      <c r="U416" s="3">
        <v>52000</v>
      </c>
      <c r="V416" s="3">
        <v>2017</v>
      </c>
      <c r="W416" t="s">
        <v>25</v>
      </c>
    </row>
    <row r="417" spans="1:23" x14ac:dyDescent="0.3">
      <c r="A417" s="3">
        <v>5</v>
      </c>
      <c r="B417" t="s">
        <v>800</v>
      </c>
      <c r="C417" s="3">
        <v>5705</v>
      </c>
      <c r="D417" t="s">
        <v>1276</v>
      </c>
      <c r="E417" s="3">
        <v>100103</v>
      </c>
      <c r="F417" t="s">
        <v>11337</v>
      </c>
      <c r="G417" s="3">
        <v>100103003</v>
      </c>
      <c r="H417" t="s">
        <v>16985</v>
      </c>
      <c r="I417" s="3">
        <v>1</v>
      </c>
      <c r="J417" t="s">
        <v>26080</v>
      </c>
      <c r="K417" s="3">
        <v>4</v>
      </c>
      <c r="L417" t="s">
        <v>26101</v>
      </c>
      <c r="M417" s="3">
        <v>5</v>
      </c>
      <c r="N417" t="s">
        <v>26092</v>
      </c>
      <c r="O417" s="3">
        <v>1</v>
      </c>
      <c r="P417" t="s">
        <v>28066</v>
      </c>
      <c r="Q417" s="3">
        <v>1</v>
      </c>
      <c r="R417" t="s">
        <v>26083</v>
      </c>
      <c r="S417" s="3">
        <v>13</v>
      </c>
      <c r="T417" s="3">
        <v>1</v>
      </c>
      <c r="U417" s="3">
        <v>108000</v>
      </c>
      <c r="V417" s="3">
        <v>2017</v>
      </c>
      <c r="W417" t="s">
        <v>25</v>
      </c>
    </row>
    <row r="418" spans="1:23" x14ac:dyDescent="0.3">
      <c r="A418" s="3">
        <v>5</v>
      </c>
      <c r="B418" t="s">
        <v>800</v>
      </c>
      <c r="C418" s="3">
        <v>5705</v>
      </c>
      <c r="D418" t="s">
        <v>1276</v>
      </c>
      <c r="E418" s="3">
        <v>100103</v>
      </c>
      <c r="F418" t="s">
        <v>11337</v>
      </c>
      <c r="G418" s="3">
        <v>1001030040</v>
      </c>
      <c r="H418" t="s">
        <v>26115</v>
      </c>
      <c r="I418" s="3">
        <v>1</v>
      </c>
      <c r="J418" t="s">
        <v>26080</v>
      </c>
      <c r="K418" s="3">
        <v>4</v>
      </c>
      <c r="L418" t="s">
        <v>26101</v>
      </c>
      <c r="M418" s="3">
        <v>2</v>
      </c>
      <c r="N418" t="s">
        <v>26084</v>
      </c>
      <c r="O418" s="3">
        <v>3</v>
      </c>
      <c r="P418" t="s">
        <v>26085</v>
      </c>
      <c r="Q418" s="3">
        <v>1</v>
      </c>
      <c r="R418" t="s">
        <v>26083</v>
      </c>
      <c r="S418" s="3">
        <v>6</v>
      </c>
      <c r="T418" s="3">
        <v>1</v>
      </c>
      <c r="U418" s="3">
        <v>300000</v>
      </c>
      <c r="V418" s="3">
        <v>2017</v>
      </c>
      <c r="W418" t="s">
        <v>25</v>
      </c>
    </row>
    <row r="419" spans="1:23" x14ac:dyDescent="0.3">
      <c r="A419" s="3">
        <v>5</v>
      </c>
      <c r="B419" t="s">
        <v>800</v>
      </c>
      <c r="C419" s="3">
        <v>5705</v>
      </c>
      <c r="D419" t="s">
        <v>1276</v>
      </c>
      <c r="E419" s="3">
        <v>100103</v>
      </c>
      <c r="F419" t="s">
        <v>11337</v>
      </c>
      <c r="G419" s="3">
        <v>1001030040</v>
      </c>
      <c r="H419" t="s">
        <v>26115</v>
      </c>
      <c r="I419" s="3">
        <v>1</v>
      </c>
      <c r="J419" t="s">
        <v>26080</v>
      </c>
      <c r="K419" s="3">
        <v>4</v>
      </c>
      <c r="L419" t="s">
        <v>26101</v>
      </c>
      <c r="M419" s="3">
        <v>2</v>
      </c>
      <c r="N419" t="s">
        <v>26084</v>
      </c>
      <c r="O419" s="3">
        <v>1</v>
      </c>
      <c r="P419" t="s">
        <v>28066</v>
      </c>
      <c r="Q419" s="3">
        <v>1</v>
      </c>
      <c r="R419" t="s">
        <v>26083</v>
      </c>
      <c r="S419" s="3">
        <v>3</v>
      </c>
      <c r="T419" s="3">
        <v>1</v>
      </c>
      <c r="U419" s="3">
        <v>300000</v>
      </c>
      <c r="V419" s="3">
        <v>2017</v>
      </c>
      <c r="W419" t="s">
        <v>25</v>
      </c>
    </row>
    <row r="420" spans="1:23" x14ac:dyDescent="0.3">
      <c r="A420" s="3">
        <v>5</v>
      </c>
      <c r="B420" t="s">
        <v>800</v>
      </c>
      <c r="C420" s="3">
        <v>5705</v>
      </c>
      <c r="D420" t="s">
        <v>1276</v>
      </c>
      <c r="E420" s="3">
        <v>100103</v>
      </c>
      <c r="F420" t="s">
        <v>11337</v>
      </c>
      <c r="G420" s="3">
        <v>1001030040</v>
      </c>
      <c r="H420" t="s">
        <v>26115</v>
      </c>
      <c r="I420" s="3">
        <v>1</v>
      </c>
      <c r="J420" t="s">
        <v>26080</v>
      </c>
      <c r="K420" s="3">
        <v>4</v>
      </c>
      <c r="L420" t="s">
        <v>26101</v>
      </c>
      <c r="M420" s="3">
        <v>2</v>
      </c>
      <c r="N420" t="s">
        <v>26084</v>
      </c>
      <c r="O420" s="3">
        <v>1</v>
      </c>
      <c r="P420" t="s">
        <v>28066</v>
      </c>
      <c r="Q420" s="3">
        <v>1</v>
      </c>
      <c r="R420" t="s">
        <v>26083</v>
      </c>
      <c r="S420" s="3">
        <v>6</v>
      </c>
      <c r="T420" s="3">
        <v>1</v>
      </c>
      <c r="U420" s="3">
        <v>500000</v>
      </c>
      <c r="V420" s="3">
        <v>2017</v>
      </c>
      <c r="W420" t="s">
        <v>25</v>
      </c>
    </row>
    <row r="421" spans="1:23" x14ac:dyDescent="0.3">
      <c r="A421" s="3">
        <v>5</v>
      </c>
      <c r="B421" t="s">
        <v>800</v>
      </c>
      <c r="C421" s="3">
        <v>5705</v>
      </c>
      <c r="D421" t="s">
        <v>1276</v>
      </c>
      <c r="E421" s="3">
        <v>100103</v>
      </c>
      <c r="F421" t="s">
        <v>11337</v>
      </c>
      <c r="G421" s="3">
        <v>1001030040</v>
      </c>
      <c r="H421" t="s">
        <v>26115</v>
      </c>
      <c r="I421" s="3">
        <v>1</v>
      </c>
      <c r="J421" t="s">
        <v>26080</v>
      </c>
      <c r="K421" s="3">
        <v>4</v>
      </c>
      <c r="L421" t="s">
        <v>26101</v>
      </c>
      <c r="M421" s="3">
        <v>2</v>
      </c>
      <c r="N421" t="s">
        <v>26084</v>
      </c>
      <c r="O421" s="3">
        <v>1</v>
      </c>
      <c r="P421" t="s">
        <v>28066</v>
      </c>
      <c r="Q421" s="3">
        <v>1</v>
      </c>
      <c r="R421" t="s">
        <v>26083</v>
      </c>
      <c r="S421" s="3">
        <v>6</v>
      </c>
      <c r="T421" s="3">
        <v>1</v>
      </c>
      <c r="U421" s="3">
        <v>600000</v>
      </c>
      <c r="V421" s="3">
        <v>2017</v>
      </c>
      <c r="W421" t="s">
        <v>25</v>
      </c>
    </row>
    <row r="422" spans="1:23" x14ac:dyDescent="0.3">
      <c r="A422" s="3">
        <v>5</v>
      </c>
      <c r="B422" t="s">
        <v>800</v>
      </c>
      <c r="C422" s="3">
        <v>5705</v>
      </c>
      <c r="D422" t="s">
        <v>1276</v>
      </c>
      <c r="E422" s="3">
        <v>100103</v>
      </c>
      <c r="F422" t="s">
        <v>11337</v>
      </c>
      <c r="G422" s="3">
        <v>1001030040</v>
      </c>
      <c r="H422" t="s">
        <v>26115</v>
      </c>
      <c r="I422" s="3">
        <v>1</v>
      </c>
      <c r="J422" t="s">
        <v>26080</v>
      </c>
      <c r="K422" s="3">
        <v>4</v>
      </c>
      <c r="L422" t="s">
        <v>26101</v>
      </c>
      <c r="M422" s="3">
        <v>2</v>
      </c>
      <c r="N422" t="s">
        <v>26084</v>
      </c>
      <c r="O422" s="3">
        <v>1</v>
      </c>
      <c r="P422" t="s">
        <v>28066</v>
      </c>
      <c r="Q422" s="3">
        <v>1</v>
      </c>
      <c r="R422" t="s">
        <v>26083</v>
      </c>
      <c r="S422" s="3">
        <v>8</v>
      </c>
      <c r="T422" s="3">
        <v>1</v>
      </c>
      <c r="U422" s="3">
        <v>200000</v>
      </c>
      <c r="V422" s="3">
        <v>2017</v>
      </c>
      <c r="W422" t="s">
        <v>25</v>
      </c>
    </row>
    <row r="423" spans="1:23" x14ac:dyDescent="0.3">
      <c r="A423" s="3">
        <v>5</v>
      </c>
      <c r="B423" t="s">
        <v>800</v>
      </c>
      <c r="C423" s="3">
        <v>5705</v>
      </c>
      <c r="D423" t="s">
        <v>1276</v>
      </c>
      <c r="E423" s="3">
        <v>100103</v>
      </c>
      <c r="F423" t="s">
        <v>11337</v>
      </c>
      <c r="G423" s="3">
        <v>1001030040</v>
      </c>
      <c r="H423" t="s">
        <v>26115</v>
      </c>
      <c r="I423" s="3">
        <v>1</v>
      </c>
      <c r="J423" t="s">
        <v>26080</v>
      </c>
      <c r="K423" s="3">
        <v>4</v>
      </c>
      <c r="L423" t="s">
        <v>26101</v>
      </c>
      <c r="M423" s="3">
        <v>2</v>
      </c>
      <c r="N423" t="s">
        <v>26084</v>
      </c>
      <c r="O423" s="3">
        <v>2</v>
      </c>
      <c r="P423" t="s">
        <v>28067</v>
      </c>
      <c r="Q423" s="3">
        <v>1</v>
      </c>
      <c r="R423" t="s">
        <v>26083</v>
      </c>
      <c r="S423" s="3">
        <v>6</v>
      </c>
      <c r="T423" s="3">
        <v>1</v>
      </c>
      <c r="U423" s="3">
        <v>270000</v>
      </c>
      <c r="V423" s="3">
        <v>2017</v>
      </c>
      <c r="W423" t="s">
        <v>25</v>
      </c>
    </row>
    <row r="424" spans="1:23" x14ac:dyDescent="0.3">
      <c r="A424" s="3">
        <v>5</v>
      </c>
      <c r="B424" t="s">
        <v>800</v>
      </c>
      <c r="C424" s="3">
        <v>5705</v>
      </c>
      <c r="D424" t="s">
        <v>1276</v>
      </c>
      <c r="E424" s="3">
        <v>100103</v>
      </c>
      <c r="F424" t="s">
        <v>11337</v>
      </c>
      <c r="G424" s="3">
        <v>1001030040</v>
      </c>
      <c r="H424" t="s">
        <v>26115</v>
      </c>
      <c r="I424" s="3">
        <v>1</v>
      </c>
      <c r="J424" t="s">
        <v>26080</v>
      </c>
      <c r="K424" s="3">
        <v>4</v>
      </c>
      <c r="L424" t="s">
        <v>26101</v>
      </c>
      <c r="M424" s="3">
        <v>7</v>
      </c>
      <c r="N424" t="s">
        <v>14788</v>
      </c>
      <c r="O424" s="3">
        <v>1</v>
      </c>
      <c r="P424" t="s">
        <v>28066</v>
      </c>
      <c r="Q424" s="3">
        <v>1</v>
      </c>
      <c r="R424" t="s">
        <v>26083</v>
      </c>
      <c r="S424" s="3">
        <v>5</v>
      </c>
      <c r="T424" s="3">
        <v>1</v>
      </c>
      <c r="U424" s="3">
        <v>30000</v>
      </c>
      <c r="V424" s="3">
        <v>2017</v>
      </c>
      <c r="W424" t="s">
        <v>25</v>
      </c>
    </row>
    <row r="425" spans="1:23" x14ac:dyDescent="0.3">
      <c r="A425" s="3">
        <v>5</v>
      </c>
      <c r="B425" t="s">
        <v>800</v>
      </c>
      <c r="C425" s="3">
        <v>5705</v>
      </c>
      <c r="D425" t="s">
        <v>1276</v>
      </c>
      <c r="E425" s="3">
        <v>100109</v>
      </c>
      <c r="F425" t="s">
        <v>18431</v>
      </c>
      <c r="G425" s="3">
        <v>100109001</v>
      </c>
      <c r="H425" t="s">
        <v>26106</v>
      </c>
      <c r="I425" s="3">
        <v>2</v>
      </c>
      <c r="J425" t="s">
        <v>12848</v>
      </c>
      <c r="K425" s="3">
        <v>4</v>
      </c>
      <c r="L425" t="s">
        <v>26101</v>
      </c>
      <c r="M425" s="3">
        <v>5</v>
      </c>
      <c r="N425" t="s">
        <v>26092</v>
      </c>
      <c r="O425" s="3">
        <v>3</v>
      </c>
      <c r="P425" t="s">
        <v>26085</v>
      </c>
      <c r="Q425" s="3">
        <v>1</v>
      </c>
      <c r="R425" t="s">
        <v>26083</v>
      </c>
      <c r="S425" s="3">
        <v>2</v>
      </c>
      <c r="T425" s="3">
        <v>1</v>
      </c>
      <c r="U425" s="3">
        <v>1200000</v>
      </c>
      <c r="V425" s="3">
        <v>2017</v>
      </c>
      <c r="W425" t="s">
        <v>25</v>
      </c>
    </row>
    <row r="426" spans="1:23" x14ac:dyDescent="0.3">
      <c r="A426" s="3">
        <v>5</v>
      </c>
      <c r="B426" t="s">
        <v>800</v>
      </c>
      <c r="C426" s="3">
        <v>5705</v>
      </c>
      <c r="D426" t="s">
        <v>1276</v>
      </c>
      <c r="E426" s="3">
        <v>100103</v>
      </c>
      <c r="F426" t="s">
        <v>11337</v>
      </c>
      <c r="G426" s="3">
        <v>1001030040</v>
      </c>
      <c r="H426" t="s">
        <v>26115</v>
      </c>
      <c r="I426" s="3">
        <v>2</v>
      </c>
      <c r="J426" t="s">
        <v>12848</v>
      </c>
      <c r="K426" s="3">
        <v>4</v>
      </c>
      <c r="L426" t="s">
        <v>26101</v>
      </c>
      <c r="M426" s="3">
        <v>5</v>
      </c>
      <c r="N426" t="s">
        <v>26092</v>
      </c>
      <c r="O426" s="3">
        <v>3</v>
      </c>
      <c r="P426" t="s">
        <v>26085</v>
      </c>
      <c r="Q426" s="3">
        <v>1</v>
      </c>
      <c r="R426" t="s">
        <v>26083</v>
      </c>
      <c r="S426" s="3">
        <v>11</v>
      </c>
      <c r="T426" s="3">
        <v>1</v>
      </c>
      <c r="U426" s="3">
        <v>182800</v>
      </c>
      <c r="V426" s="3">
        <v>2017</v>
      </c>
      <c r="W426" t="s">
        <v>25</v>
      </c>
    </row>
    <row r="427" spans="1:23" x14ac:dyDescent="0.3">
      <c r="A427" s="3">
        <v>5</v>
      </c>
      <c r="B427" t="s">
        <v>800</v>
      </c>
      <c r="C427" s="3">
        <v>5705</v>
      </c>
      <c r="D427" t="s">
        <v>1276</v>
      </c>
      <c r="E427" s="3">
        <v>100103</v>
      </c>
      <c r="F427" t="s">
        <v>11337</v>
      </c>
      <c r="G427" s="3">
        <v>100103002</v>
      </c>
      <c r="H427" t="s">
        <v>26099</v>
      </c>
      <c r="I427" s="3">
        <v>2</v>
      </c>
      <c r="J427" t="s">
        <v>12848</v>
      </c>
      <c r="K427" s="3">
        <v>4</v>
      </c>
      <c r="L427" t="s">
        <v>26101</v>
      </c>
      <c r="M427" s="3">
        <v>5</v>
      </c>
      <c r="N427" t="s">
        <v>26092</v>
      </c>
      <c r="O427" s="3">
        <v>3</v>
      </c>
      <c r="P427" t="s">
        <v>26085</v>
      </c>
      <c r="Q427" s="3">
        <v>1</v>
      </c>
      <c r="R427" t="s">
        <v>26083</v>
      </c>
      <c r="S427" s="3">
        <v>62</v>
      </c>
      <c r="T427" s="3">
        <v>1</v>
      </c>
      <c r="U427" s="3">
        <v>200000</v>
      </c>
      <c r="V427" s="3">
        <v>2017</v>
      </c>
      <c r="W427" t="s">
        <v>25</v>
      </c>
    </row>
    <row r="428" spans="1:23" x14ac:dyDescent="0.3">
      <c r="A428" s="3">
        <v>5</v>
      </c>
      <c r="B428" t="s">
        <v>800</v>
      </c>
      <c r="C428" s="3">
        <v>5705</v>
      </c>
      <c r="D428" t="s">
        <v>1276</v>
      </c>
      <c r="E428" s="3">
        <v>100103</v>
      </c>
      <c r="F428" t="s">
        <v>11337</v>
      </c>
      <c r="G428" s="3">
        <v>1001030040</v>
      </c>
      <c r="H428" t="s">
        <v>26115</v>
      </c>
      <c r="I428" s="3">
        <v>2</v>
      </c>
      <c r="J428" t="s">
        <v>12848</v>
      </c>
      <c r="K428" s="3">
        <v>4</v>
      </c>
      <c r="L428" t="s">
        <v>26101</v>
      </c>
      <c r="M428" s="3">
        <v>5</v>
      </c>
      <c r="N428" t="s">
        <v>26092</v>
      </c>
      <c r="O428" s="3">
        <v>3</v>
      </c>
      <c r="P428" t="s">
        <v>26085</v>
      </c>
      <c r="Q428" s="3">
        <v>1</v>
      </c>
      <c r="R428" t="s">
        <v>26083</v>
      </c>
      <c r="S428" s="3">
        <v>62</v>
      </c>
      <c r="T428" s="3">
        <v>1</v>
      </c>
      <c r="U428" s="3">
        <v>500000</v>
      </c>
      <c r="V428" s="3">
        <v>2017</v>
      </c>
      <c r="W428" t="s">
        <v>25</v>
      </c>
    </row>
    <row r="429" spans="1:23" x14ac:dyDescent="0.3">
      <c r="A429" s="3">
        <v>5</v>
      </c>
      <c r="B429" t="s">
        <v>800</v>
      </c>
      <c r="C429" s="3">
        <v>5705</v>
      </c>
      <c r="D429" t="s">
        <v>1276</v>
      </c>
      <c r="E429" s="3">
        <v>100103</v>
      </c>
      <c r="F429" t="s">
        <v>11337</v>
      </c>
      <c r="G429" s="3">
        <v>1001030040</v>
      </c>
      <c r="H429" t="s">
        <v>26115</v>
      </c>
      <c r="I429" s="3">
        <v>2</v>
      </c>
      <c r="J429" t="s">
        <v>12848</v>
      </c>
      <c r="K429" s="3">
        <v>4</v>
      </c>
      <c r="L429" t="s">
        <v>26101</v>
      </c>
      <c r="M429" s="3">
        <v>5</v>
      </c>
      <c r="N429" t="s">
        <v>26092</v>
      </c>
      <c r="O429" s="3">
        <v>1</v>
      </c>
      <c r="P429" t="s">
        <v>28066</v>
      </c>
      <c r="Q429" s="3">
        <v>1</v>
      </c>
      <c r="R429" t="s">
        <v>26083</v>
      </c>
      <c r="S429" s="3">
        <v>8</v>
      </c>
      <c r="T429" s="3">
        <v>1</v>
      </c>
      <c r="U429" s="3">
        <v>68000</v>
      </c>
      <c r="V429" s="3">
        <v>2017</v>
      </c>
      <c r="W429" t="s">
        <v>25</v>
      </c>
    </row>
    <row r="430" spans="1:23" x14ac:dyDescent="0.3">
      <c r="A430" s="3">
        <v>5</v>
      </c>
      <c r="B430" t="s">
        <v>800</v>
      </c>
      <c r="C430" s="3">
        <v>5705</v>
      </c>
      <c r="D430" t="s">
        <v>1276</v>
      </c>
      <c r="E430" s="3">
        <v>100109</v>
      </c>
      <c r="F430" t="s">
        <v>18431</v>
      </c>
      <c r="G430" s="3">
        <v>100109001</v>
      </c>
      <c r="H430" t="s">
        <v>26106</v>
      </c>
      <c r="I430" s="3">
        <v>2</v>
      </c>
      <c r="J430" t="s">
        <v>12848</v>
      </c>
      <c r="K430" s="3">
        <v>4</v>
      </c>
      <c r="L430" t="s">
        <v>26101</v>
      </c>
      <c r="M430" s="3">
        <v>2</v>
      </c>
      <c r="N430" t="s">
        <v>26084</v>
      </c>
      <c r="O430" s="3">
        <v>3</v>
      </c>
      <c r="P430" t="s">
        <v>26085</v>
      </c>
      <c r="Q430" s="3">
        <v>1</v>
      </c>
      <c r="R430" t="s">
        <v>26083</v>
      </c>
      <c r="S430" s="3">
        <v>30</v>
      </c>
      <c r="T430" s="3">
        <v>1</v>
      </c>
      <c r="U430" s="3">
        <v>2400000</v>
      </c>
      <c r="V430" s="3">
        <v>2017</v>
      </c>
      <c r="W430" t="s">
        <v>25</v>
      </c>
    </row>
    <row r="431" spans="1:23" x14ac:dyDescent="0.3">
      <c r="A431" s="3">
        <v>5</v>
      </c>
      <c r="B431" t="s">
        <v>800</v>
      </c>
      <c r="C431" s="3">
        <v>5705</v>
      </c>
      <c r="D431" t="s">
        <v>1276</v>
      </c>
      <c r="E431" s="3">
        <v>100103</v>
      </c>
      <c r="F431" t="s">
        <v>11337</v>
      </c>
      <c r="G431" s="3">
        <v>1001030040</v>
      </c>
      <c r="H431" t="s">
        <v>26115</v>
      </c>
      <c r="I431" s="3">
        <v>2</v>
      </c>
      <c r="J431" t="s">
        <v>12848</v>
      </c>
      <c r="K431" s="3">
        <v>4</v>
      </c>
      <c r="L431" t="s">
        <v>26101</v>
      </c>
      <c r="M431" s="3">
        <v>7</v>
      </c>
      <c r="N431" t="s">
        <v>14788</v>
      </c>
      <c r="O431" s="3">
        <v>3</v>
      </c>
      <c r="P431" t="s">
        <v>26085</v>
      </c>
      <c r="Q431" s="3">
        <v>1</v>
      </c>
      <c r="R431" t="s">
        <v>26083</v>
      </c>
      <c r="S431" s="3">
        <v>10</v>
      </c>
      <c r="T431" s="3">
        <v>1</v>
      </c>
      <c r="U431" s="3">
        <v>165000</v>
      </c>
      <c r="V431" s="3">
        <v>2017</v>
      </c>
      <c r="W431" t="s">
        <v>25</v>
      </c>
    </row>
    <row r="432" spans="1:23" x14ac:dyDescent="0.3">
      <c r="A432" s="3">
        <v>5</v>
      </c>
      <c r="B432" t="s">
        <v>800</v>
      </c>
      <c r="C432" s="3">
        <v>5705</v>
      </c>
      <c r="D432" t="s">
        <v>1276</v>
      </c>
      <c r="E432" s="3">
        <v>100109</v>
      </c>
      <c r="F432" t="s">
        <v>18431</v>
      </c>
      <c r="G432" s="3">
        <v>100109001</v>
      </c>
      <c r="H432" t="s">
        <v>26106</v>
      </c>
      <c r="I432" s="3">
        <v>2</v>
      </c>
      <c r="J432" t="s">
        <v>12848</v>
      </c>
      <c r="K432" s="3">
        <v>4</v>
      </c>
      <c r="L432" t="s">
        <v>26101</v>
      </c>
      <c r="M432" s="3">
        <v>7</v>
      </c>
      <c r="N432" t="s">
        <v>14788</v>
      </c>
      <c r="O432" s="3">
        <v>3</v>
      </c>
      <c r="P432" t="s">
        <v>26085</v>
      </c>
      <c r="Q432" s="3">
        <v>1</v>
      </c>
      <c r="R432" t="s">
        <v>26083</v>
      </c>
      <c r="S432" s="3">
        <v>10</v>
      </c>
      <c r="T432" s="3">
        <v>1</v>
      </c>
      <c r="U432" s="3">
        <v>300000</v>
      </c>
      <c r="V432" s="3">
        <v>2017</v>
      </c>
      <c r="W432" t="s">
        <v>25</v>
      </c>
    </row>
    <row r="433" spans="1:23" x14ac:dyDescent="0.3">
      <c r="A433" s="3">
        <v>5</v>
      </c>
      <c r="B433" t="s">
        <v>800</v>
      </c>
      <c r="C433" s="3">
        <v>5701</v>
      </c>
      <c r="D433" t="s">
        <v>1264</v>
      </c>
      <c r="E433" s="3">
        <v>100103</v>
      </c>
      <c r="F433" t="s">
        <v>11337</v>
      </c>
      <c r="G433" s="3">
        <v>1001030040</v>
      </c>
      <c r="H433" t="s">
        <v>26115</v>
      </c>
      <c r="I433" s="3">
        <v>1</v>
      </c>
      <c r="J433" t="s">
        <v>26080</v>
      </c>
      <c r="K433" s="3">
        <v>4</v>
      </c>
      <c r="L433" t="s">
        <v>26101</v>
      </c>
      <c r="M433" s="3">
        <v>5</v>
      </c>
      <c r="N433" t="s">
        <v>26092</v>
      </c>
      <c r="O433" s="3">
        <v>1</v>
      </c>
      <c r="P433" t="s">
        <v>28066</v>
      </c>
      <c r="Q433" s="3">
        <v>1</v>
      </c>
      <c r="R433" t="s">
        <v>26083</v>
      </c>
      <c r="S433" s="3">
        <v>2</v>
      </c>
      <c r="T433" s="3">
        <v>1</v>
      </c>
      <c r="U433" s="3">
        <v>193350</v>
      </c>
      <c r="V433" s="3">
        <v>2017</v>
      </c>
      <c r="W433" t="s">
        <v>25</v>
      </c>
    </row>
    <row r="434" spans="1:23" x14ac:dyDescent="0.3">
      <c r="A434" s="3">
        <v>5</v>
      </c>
      <c r="B434" t="s">
        <v>800</v>
      </c>
      <c r="C434" s="3">
        <v>5701</v>
      </c>
      <c r="D434" t="s">
        <v>1264</v>
      </c>
      <c r="E434" s="3">
        <v>100103</v>
      </c>
      <c r="F434" t="s">
        <v>11337</v>
      </c>
      <c r="G434" s="3">
        <v>1001030040</v>
      </c>
      <c r="H434" t="s">
        <v>26115</v>
      </c>
      <c r="I434" s="3">
        <v>2</v>
      </c>
      <c r="J434" t="s">
        <v>12848</v>
      </c>
      <c r="K434" s="3">
        <v>4</v>
      </c>
      <c r="L434" t="s">
        <v>26101</v>
      </c>
      <c r="M434" s="3">
        <v>5</v>
      </c>
      <c r="N434" t="s">
        <v>26092</v>
      </c>
      <c r="O434" s="3">
        <v>3</v>
      </c>
      <c r="P434" t="s">
        <v>26085</v>
      </c>
      <c r="Q434" s="3">
        <v>1</v>
      </c>
      <c r="R434" t="s">
        <v>26083</v>
      </c>
      <c r="S434" s="3">
        <v>3</v>
      </c>
      <c r="T434" s="3">
        <v>1</v>
      </c>
      <c r="U434" s="3">
        <v>400000</v>
      </c>
      <c r="V434" s="3">
        <v>2017</v>
      </c>
      <c r="W434" t="s">
        <v>25</v>
      </c>
    </row>
    <row r="435" spans="1:23" x14ac:dyDescent="0.3">
      <c r="A435" s="3">
        <v>5</v>
      </c>
      <c r="B435" t="s">
        <v>800</v>
      </c>
      <c r="C435" s="3">
        <v>5701</v>
      </c>
      <c r="D435" t="s">
        <v>1264</v>
      </c>
      <c r="E435" s="3">
        <v>100103</v>
      </c>
      <c r="F435" t="s">
        <v>11337</v>
      </c>
      <c r="G435" s="3">
        <v>1001030040</v>
      </c>
      <c r="H435" t="s">
        <v>26115</v>
      </c>
      <c r="I435" s="3">
        <v>2</v>
      </c>
      <c r="J435" t="s">
        <v>12848</v>
      </c>
      <c r="K435" s="3">
        <v>4</v>
      </c>
      <c r="L435" t="s">
        <v>26101</v>
      </c>
      <c r="M435" s="3">
        <v>5</v>
      </c>
      <c r="N435" t="s">
        <v>26092</v>
      </c>
      <c r="O435" s="3">
        <v>1</v>
      </c>
      <c r="P435" t="s">
        <v>28066</v>
      </c>
      <c r="Q435" s="3">
        <v>1</v>
      </c>
      <c r="R435" t="s">
        <v>26083</v>
      </c>
      <c r="S435" s="3">
        <v>3</v>
      </c>
      <c r="T435" s="3">
        <v>1</v>
      </c>
      <c r="U435" s="3">
        <v>50000</v>
      </c>
      <c r="V435" s="3">
        <v>2017</v>
      </c>
      <c r="W435" t="s">
        <v>25</v>
      </c>
    </row>
    <row r="436" spans="1:23" x14ac:dyDescent="0.3">
      <c r="A436" s="3">
        <v>5</v>
      </c>
      <c r="B436" t="s">
        <v>800</v>
      </c>
      <c r="C436" s="3">
        <v>5701</v>
      </c>
      <c r="D436" t="s">
        <v>1264</v>
      </c>
      <c r="E436" s="3">
        <v>100109</v>
      </c>
      <c r="F436" t="s">
        <v>18431</v>
      </c>
      <c r="G436" s="3">
        <v>100109001</v>
      </c>
      <c r="H436" t="s">
        <v>26106</v>
      </c>
      <c r="I436" s="3">
        <v>2</v>
      </c>
      <c r="J436" t="s">
        <v>12848</v>
      </c>
      <c r="K436" s="3">
        <v>4</v>
      </c>
      <c r="L436" t="s">
        <v>26101</v>
      </c>
      <c r="M436" s="3">
        <v>2</v>
      </c>
      <c r="N436" t="s">
        <v>26084</v>
      </c>
      <c r="O436" s="3">
        <v>3</v>
      </c>
      <c r="P436" t="s">
        <v>26085</v>
      </c>
      <c r="Q436" s="3">
        <v>1</v>
      </c>
      <c r="R436" t="s">
        <v>26083</v>
      </c>
      <c r="S436" s="3">
        <v>1</v>
      </c>
      <c r="T436" s="3">
        <v>1</v>
      </c>
      <c r="U436" s="3">
        <v>100000</v>
      </c>
      <c r="V436" s="3">
        <v>2017</v>
      </c>
      <c r="W436" t="s">
        <v>25</v>
      </c>
    </row>
    <row r="437" spans="1:23" x14ac:dyDescent="0.3">
      <c r="A437" s="3">
        <v>5</v>
      </c>
      <c r="B437" t="s">
        <v>800</v>
      </c>
      <c r="C437" s="3">
        <v>5701</v>
      </c>
      <c r="D437" t="s">
        <v>1264</v>
      </c>
      <c r="E437" s="3">
        <v>100103</v>
      </c>
      <c r="F437" t="s">
        <v>11337</v>
      </c>
      <c r="G437" s="3">
        <v>1001030040</v>
      </c>
      <c r="H437" t="s">
        <v>26115</v>
      </c>
      <c r="I437" s="3">
        <v>2</v>
      </c>
      <c r="J437" t="s">
        <v>12848</v>
      </c>
      <c r="K437" s="3">
        <v>4</v>
      </c>
      <c r="L437" t="s">
        <v>26101</v>
      </c>
      <c r="M437" s="3">
        <v>2</v>
      </c>
      <c r="N437" t="s">
        <v>26084</v>
      </c>
      <c r="O437" s="3">
        <v>3</v>
      </c>
      <c r="P437" t="s">
        <v>26085</v>
      </c>
      <c r="Q437" s="3">
        <v>1</v>
      </c>
      <c r="R437" t="s">
        <v>26083</v>
      </c>
      <c r="S437" s="3">
        <v>3</v>
      </c>
      <c r="T437" s="3">
        <v>1</v>
      </c>
      <c r="U437" s="3">
        <v>250000</v>
      </c>
      <c r="V437" s="3">
        <v>2017</v>
      </c>
      <c r="W437" t="s">
        <v>25</v>
      </c>
    </row>
    <row r="438" spans="1:23" x14ac:dyDescent="0.3">
      <c r="A438" s="3">
        <v>5</v>
      </c>
      <c r="B438" t="s">
        <v>800</v>
      </c>
      <c r="C438" s="3">
        <v>5701</v>
      </c>
      <c r="D438" t="s">
        <v>1264</v>
      </c>
      <c r="E438" s="3">
        <v>100109</v>
      </c>
      <c r="F438" t="s">
        <v>18431</v>
      </c>
      <c r="G438" s="3">
        <v>100109001</v>
      </c>
      <c r="H438" t="s">
        <v>26106</v>
      </c>
      <c r="I438" s="3">
        <v>2</v>
      </c>
      <c r="J438" t="s">
        <v>12848</v>
      </c>
      <c r="K438" s="3">
        <v>4</v>
      </c>
      <c r="L438" t="s">
        <v>26101</v>
      </c>
      <c r="M438" s="3">
        <v>2</v>
      </c>
      <c r="N438" t="s">
        <v>26084</v>
      </c>
      <c r="O438" s="3">
        <v>3</v>
      </c>
      <c r="P438" t="s">
        <v>26085</v>
      </c>
      <c r="Q438" s="3">
        <v>1</v>
      </c>
      <c r="R438" t="s">
        <v>26083</v>
      </c>
      <c r="S438" s="3">
        <v>3</v>
      </c>
      <c r="T438" s="3">
        <v>1</v>
      </c>
      <c r="U438" s="3">
        <v>450000</v>
      </c>
      <c r="V438" s="3">
        <v>2017</v>
      </c>
      <c r="W438" t="s">
        <v>25</v>
      </c>
    </row>
    <row r="439" spans="1:23" x14ac:dyDescent="0.3">
      <c r="A439" s="3">
        <v>5</v>
      </c>
      <c r="B439" t="s">
        <v>800</v>
      </c>
      <c r="C439" s="3">
        <v>5701</v>
      </c>
      <c r="D439" t="s">
        <v>1264</v>
      </c>
      <c r="E439" s="3">
        <v>100109</v>
      </c>
      <c r="F439" t="s">
        <v>18431</v>
      </c>
      <c r="G439" s="3">
        <v>100109001</v>
      </c>
      <c r="H439" t="s">
        <v>26106</v>
      </c>
      <c r="I439" s="3">
        <v>2</v>
      </c>
      <c r="J439" t="s">
        <v>12848</v>
      </c>
      <c r="K439" s="3">
        <v>4</v>
      </c>
      <c r="L439" t="s">
        <v>26101</v>
      </c>
      <c r="M439" s="3">
        <v>2</v>
      </c>
      <c r="N439" t="s">
        <v>26084</v>
      </c>
      <c r="O439" s="3">
        <v>3</v>
      </c>
      <c r="P439" t="s">
        <v>26085</v>
      </c>
      <c r="Q439" s="3">
        <v>1</v>
      </c>
      <c r="R439" t="s">
        <v>26083</v>
      </c>
      <c r="S439" s="3">
        <v>5</v>
      </c>
      <c r="T439" s="3">
        <v>1</v>
      </c>
      <c r="U439" s="3">
        <v>2700000</v>
      </c>
      <c r="V439" s="3">
        <v>2017</v>
      </c>
      <c r="W439" t="s">
        <v>25</v>
      </c>
    </row>
    <row r="440" spans="1:23" x14ac:dyDescent="0.3">
      <c r="A440" s="3">
        <v>5</v>
      </c>
      <c r="B440" t="s">
        <v>800</v>
      </c>
      <c r="C440" s="3">
        <v>5701</v>
      </c>
      <c r="D440" t="s">
        <v>1264</v>
      </c>
      <c r="E440" s="3">
        <v>100109</v>
      </c>
      <c r="F440" t="s">
        <v>18431</v>
      </c>
      <c r="G440" s="3">
        <v>100109001</v>
      </c>
      <c r="H440" t="s">
        <v>26106</v>
      </c>
      <c r="I440" s="3">
        <v>2</v>
      </c>
      <c r="J440" t="s">
        <v>12848</v>
      </c>
      <c r="K440" s="3">
        <v>4</v>
      </c>
      <c r="L440" t="s">
        <v>26101</v>
      </c>
      <c r="M440" s="3">
        <v>2</v>
      </c>
      <c r="N440" t="s">
        <v>26084</v>
      </c>
      <c r="O440" s="3">
        <v>1</v>
      </c>
      <c r="P440" t="s">
        <v>28066</v>
      </c>
      <c r="Q440" s="3">
        <v>1</v>
      </c>
      <c r="R440" t="s">
        <v>26083</v>
      </c>
      <c r="S440" s="3">
        <v>4</v>
      </c>
      <c r="T440" s="3">
        <v>1</v>
      </c>
      <c r="U440" s="3">
        <v>200000</v>
      </c>
      <c r="V440" s="3">
        <v>2017</v>
      </c>
      <c r="W440" t="s">
        <v>25</v>
      </c>
    </row>
    <row r="441" spans="1:23" x14ac:dyDescent="0.3">
      <c r="A441" s="3">
        <v>5</v>
      </c>
      <c r="B441" t="s">
        <v>800</v>
      </c>
      <c r="C441" s="3">
        <v>5701</v>
      </c>
      <c r="D441" t="s">
        <v>1264</v>
      </c>
      <c r="E441" s="3">
        <v>100109</v>
      </c>
      <c r="F441" t="s">
        <v>18431</v>
      </c>
      <c r="G441" s="3">
        <v>100109001</v>
      </c>
      <c r="H441" t="s">
        <v>26106</v>
      </c>
      <c r="I441" s="3">
        <v>2</v>
      </c>
      <c r="J441" t="s">
        <v>12848</v>
      </c>
      <c r="K441" s="3">
        <v>4</v>
      </c>
      <c r="L441" t="s">
        <v>26101</v>
      </c>
      <c r="M441" s="3">
        <v>7</v>
      </c>
      <c r="N441" t="s">
        <v>14788</v>
      </c>
      <c r="O441" s="3">
        <v>3</v>
      </c>
      <c r="P441" t="s">
        <v>26085</v>
      </c>
      <c r="Q441" s="3">
        <v>1</v>
      </c>
      <c r="R441" t="s">
        <v>26083</v>
      </c>
      <c r="S441" s="3">
        <v>3</v>
      </c>
      <c r="T441" s="3">
        <v>1</v>
      </c>
      <c r="U441" s="3">
        <v>250000</v>
      </c>
      <c r="V441" s="3">
        <v>2017</v>
      </c>
      <c r="W441" t="s">
        <v>25</v>
      </c>
    </row>
    <row r="442" spans="1:23" x14ac:dyDescent="0.3">
      <c r="A442" s="3">
        <v>5</v>
      </c>
      <c r="B442" t="s">
        <v>800</v>
      </c>
      <c r="C442" s="3">
        <v>5706</v>
      </c>
      <c r="D442" t="s">
        <v>1279</v>
      </c>
      <c r="E442" s="3">
        <v>100103</v>
      </c>
      <c r="F442" t="s">
        <v>11337</v>
      </c>
      <c r="G442" s="3">
        <v>1001030040</v>
      </c>
      <c r="H442" t="s">
        <v>26115</v>
      </c>
      <c r="I442" s="3">
        <v>1</v>
      </c>
      <c r="J442" t="s">
        <v>26080</v>
      </c>
      <c r="K442" s="3">
        <v>4</v>
      </c>
      <c r="L442" t="s">
        <v>26101</v>
      </c>
      <c r="M442" s="3">
        <v>2</v>
      </c>
      <c r="N442" t="s">
        <v>26084</v>
      </c>
      <c r="O442" s="3">
        <v>2</v>
      </c>
      <c r="P442" t="s">
        <v>28067</v>
      </c>
      <c r="Q442" s="3">
        <v>1</v>
      </c>
      <c r="R442" t="s">
        <v>26083</v>
      </c>
      <c r="S442" s="3">
        <v>6</v>
      </c>
      <c r="T442" s="3">
        <v>1</v>
      </c>
      <c r="U442" s="3">
        <v>125000</v>
      </c>
      <c r="V442" s="3">
        <v>2017</v>
      </c>
      <c r="W442" t="s">
        <v>25</v>
      </c>
    </row>
    <row r="443" spans="1:23" x14ac:dyDescent="0.3">
      <c r="A443" s="3">
        <v>5</v>
      </c>
      <c r="B443" t="s">
        <v>800</v>
      </c>
      <c r="C443" s="3">
        <v>5706</v>
      </c>
      <c r="D443" t="s">
        <v>1279</v>
      </c>
      <c r="E443" s="3">
        <v>100103</v>
      </c>
      <c r="F443" t="s">
        <v>11337</v>
      </c>
      <c r="G443" s="3">
        <v>1001030040</v>
      </c>
      <c r="H443" t="s">
        <v>26115</v>
      </c>
      <c r="I443" s="3">
        <v>2</v>
      </c>
      <c r="J443" t="s">
        <v>12848</v>
      </c>
      <c r="K443" s="3">
        <v>4</v>
      </c>
      <c r="L443" t="s">
        <v>26101</v>
      </c>
      <c r="M443" s="3">
        <v>5</v>
      </c>
      <c r="N443" t="s">
        <v>26092</v>
      </c>
      <c r="O443" s="3">
        <v>3</v>
      </c>
      <c r="P443" t="s">
        <v>26085</v>
      </c>
      <c r="Q443" s="3">
        <v>1</v>
      </c>
      <c r="R443" t="s">
        <v>26083</v>
      </c>
      <c r="S443" s="3">
        <v>30</v>
      </c>
      <c r="T443" s="3">
        <v>1</v>
      </c>
      <c r="U443" s="3">
        <v>60000</v>
      </c>
      <c r="V443" s="3">
        <v>2017</v>
      </c>
      <c r="W443" t="s">
        <v>25</v>
      </c>
    </row>
    <row r="444" spans="1:23" x14ac:dyDescent="0.3">
      <c r="A444" s="3">
        <v>5</v>
      </c>
      <c r="B444" t="s">
        <v>800</v>
      </c>
      <c r="C444" s="3">
        <v>5706</v>
      </c>
      <c r="D444" t="s">
        <v>1279</v>
      </c>
      <c r="E444" s="3">
        <v>100109</v>
      </c>
      <c r="F444" t="s">
        <v>18431</v>
      </c>
      <c r="G444" s="3">
        <v>100109001</v>
      </c>
      <c r="H444" t="s">
        <v>26106</v>
      </c>
      <c r="I444" s="3">
        <v>2</v>
      </c>
      <c r="J444" t="s">
        <v>12848</v>
      </c>
      <c r="K444" s="3">
        <v>4</v>
      </c>
      <c r="L444" t="s">
        <v>26101</v>
      </c>
      <c r="M444" s="3">
        <v>5</v>
      </c>
      <c r="N444" t="s">
        <v>26092</v>
      </c>
      <c r="O444" s="3">
        <v>3</v>
      </c>
      <c r="P444" t="s">
        <v>26085</v>
      </c>
      <c r="Q444" s="3">
        <v>1</v>
      </c>
      <c r="R444" t="s">
        <v>26083</v>
      </c>
      <c r="S444" s="3">
        <v>30</v>
      </c>
      <c r="T444" s="3">
        <v>1</v>
      </c>
      <c r="U444" s="3">
        <v>150000</v>
      </c>
      <c r="V444" s="3">
        <v>2017</v>
      </c>
      <c r="W444" t="s">
        <v>25</v>
      </c>
    </row>
    <row r="445" spans="1:23" x14ac:dyDescent="0.3">
      <c r="A445" s="3">
        <v>5</v>
      </c>
      <c r="B445" t="s">
        <v>800</v>
      </c>
      <c r="C445" s="3">
        <v>5706</v>
      </c>
      <c r="D445" t="s">
        <v>1279</v>
      </c>
      <c r="E445" s="3">
        <v>100103</v>
      </c>
      <c r="F445" t="s">
        <v>11337</v>
      </c>
      <c r="G445" s="3">
        <v>1001030040</v>
      </c>
      <c r="H445" t="s">
        <v>26115</v>
      </c>
      <c r="I445" s="3">
        <v>2</v>
      </c>
      <c r="J445" t="s">
        <v>12848</v>
      </c>
      <c r="K445" s="3">
        <v>4</v>
      </c>
      <c r="L445" t="s">
        <v>26101</v>
      </c>
      <c r="M445" s="3">
        <v>5</v>
      </c>
      <c r="N445" t="s">
        <v>26092</v>
      </c>
      <c r="O445" s="3">
        <v>3</v>
      </c>
      <c r="P445" t="s">
        <v>26085</v>
      </c>
      <c r="Q445" s="3">
        <v>3</v>
      </c>
      <c r="R445" t="s">
        <v>26107</v>
      </c>
      <c r="S445" s="3">
        <v>15</v>
      </c>
      <c r="T445" s="3">
        <v>1</v>
      </c>
      <c r="U445" s="3">
        <v>210000</v>
      </c>
      <c r="V445" s="3">
        <v>2017</v>
      </c>
      <c r="W445" t="s">
        <v>25</v>
      </c>
    </row>
    <row r="446" spans="1:23" x14ac:dyDescent="0.3">
      <c r="A446" s="3">
        <v>6</v>
      </c>
      <c r="B446" t="s">
        <v>1783</v>
      </c>
      <c r="C446" s="3">
        <v>6303</v>
      </c>
      <c r="D446" t="s">
        <v>1368</v>
      </c>
      <c r="E446" s="3">
        <v>100103</v>
      </c>
      <c r="F446" t="s">
        <v>11337</v>
      </c>
      <c r="G446" s="3">
        <v>100103002</v>
      </c>
      <c r="H446" t="s">
        <v>26099</v>
      </c>
      <c r="I446" s="3">
        <v>1</v>
      </c>
      <c r="J446" t="s">
        <v>26080</v>
      </c>
      <c r="K446" s="3">
        <v>4</v>
      </c>
      <c r="L446" t="s">
        <v>26101</v>
      </c>
      <c r="M446" s="3">
        <v>6</v>
      </c>
      <c r="N446" t="s">
        <v>18251</v>
      </c>
      <c r="O446" s="3">
        <v>3</v>
      </c>
      <c r="P446" t="s">
        <v>26085</v>
      </c>
      <c r="Q446" s="3">
        <v>1</v>
      </c>
      <c r="R446" t="s">
        <v>26083</v>
      </c>
      <c r="S446" s="3">
        <v>8</v>
      </c>
      <c r="T446" s="3">
        <v>1</v>
      </c>
      <c r="U446" s="3">
        <v>480000</v>
      </c>
      <c r="V446" s="3">
        <v>2003</v>
      </c>
      <c r="W446" t="s">
        <v>25</v>
      </c>
    </row>
    <row r="447" spans="1:23" x14ac:dyDescent="0.3">
      <c r="A447" s="3">
        <v>6</v>
      </c>
      <c r="B447" t="s">
        <v>1783</v>
      </c>
      <c r="C447" s="3">
        <v>6303</v>
      </c>
      <c r="D447" t="s">
        <v>1368</v>
      </c>
      <c r="E447" s="3">
        <v>100104</v>
      </c>
      <c r="F447" t="s">
        <v>11362</v>
      </c>
      <c r="G447" s="3">
        <v>100104006</v>
      </c>
      <c r="H447" t="s">
        <v>26140</v>
      </c>
      <c r="I447" s="3">
        <v>2</v>
      </c>
      <c r="J447" t="s">
        <v>12848</v>
      </c>
      <c r="K447" s="3">
        <v>4</v>
      </c>
      <c r="L447" t="s">
        <v>26101</v>
      </c>
      <c r="M447" s="3">
        <v>2</v>
      </c>
      <c r="N447" t="s">
        <v>26084</v>
      </c>
      <c r="O447" s="3">
        <v>3</v>
      </c>
      <c r="P447" t="s">
        <v>26085</v>
      </c>
      <c r="Q447" s="3">
        <v>2</v>
      </c>
      <c r="R447" t="s">
        <v>8209</v>
      </c>
      <c r="S447" s="3">
        <v>60</v>
      </c>
      <c r="T447" s="3">
        <v>1</v>
      </c>
      <c r="U447" s="3">
        <v>5000000</v>
      </c>
      <c r="V447" s="3">
        <v>2003</v>
      </c>
      <c r="W447" t="s">
        <v>25</v>
      </c>
    </row>
    <row r="448" spans="1:23" x14ac:dyDescent="0.3">
      <c r="A448" s="3">
        <v>6</v>
      </c>
      <c r="B448" t="s">
        <v>1783</v>
      </c>
      <c r="C448" s="3">
        <v>6102</v>
      </c>
      <c r="D448" t="s">
        <v>1297</v>
      </c>
      <c r="E448" s="3">
        <v>100103</v>
      </c>
      <c r="F448" t="s">
        <v>11337</v>
      </c>
      <c r="G448" s="3">
        <v>1001030020</v>
      </c>
      <c r="H448" t="s">
        <v>26128</v>
      </c>
      <c r="I448" s="3">
        <v>1</v>
      </c>
      <c r="J448" t="s">
        <v>26080</v>
      </c>
      <c r="K448" s="3">
        <v>4</v>
      </c>
      <c r="L448" t="s">
        <v>26101</v>
      </c>
      <c r="M448" s="3">
        <v>1</v>
      </c>
      <c r="N448" t="s">
        <v>26082</v>
      </c>
      <c r="O448" s="3">
        <v>1</v>
      </c>
      <c r="P448" t="s">
        <v>28066</v>
      </c>
      <c r="Q448" s="3">
        <v>1</v>
      </c>
      <c r="R448" t="s">
        <v>26083</v>
      </c>
      <c r="S448" s="3">
        <v>15</v>
      </c>
      <c r="T448" s="3">
        <v>1</v>
      </c>
      <c r="U448" s="3">
        <v>120000</v>
      </c>
      <c r="V448" s="3">
        <v>2003</v>
      </c>
      <c r="W448" t="s">
        <v>25</v>
      </c>
    </row>
    <row r="449" spans="1:23" x14ac:dyDescent="0.3">
      <c r="A449" s="3">
        <v>6</v>
      </c>
      <c r="B449" t="s">
        <v>1783</v>
      </c>
      <c r="C449" s="3">
        <v>6102</v>
      </c>
      <c r="D449" t="s">
        <v>1297</v>
      </c>
      <c r="E449" s="3">
        <v>100103</v>
      </c>
      <c r="F449" t="s">
        <v>11337</v>
      </c>
      <c r="G449" s="3">
        <v>100103004</v>
      </c>
      <c r="H449" t="s">
        <v>26125</v>
      </c>
      <c r="I449" s="3">
        <v>1</v>
      </c>
      <c r="J449" t="s">
        <v>26080</v>
      </c>
      <c r="K449" s="3">
        <v>4</v>
      </c>
      <c r="L449" t="s">
        <v>26101</v>
      </c>
      <c r="M449" s="3">
        <v>1</v>
      </c>
      <c r="N449" t="s">
        <v>26082</v>
      </c>
      <c r="O449" s="3">
        <v>1</v>
      </c>
      <c r="P449" t="s">
        <v>28066</v>
      </c>
      <c r="Q449" s="3">
        <v>1</v>
      </c>
      <c r="R449" t="s">
        <v>26083</v>
      </c>
      <c r="S449" s="3">
        <v>15</v>
      </c>
      <c r="T449" s="3">
        <v>1</v>
      </c>
      <c r="U449" s="3">
        <v>80000</v>
      </c>
      <c r="V449" s="3">
        <v>2003</v>
      </c>
      <c r="W449" t="s">
        <v>25</v>
      </c>
    </row>
    <row r="450" spans="1:23" x14ac:dyDescent="0.3">
      <c r="A450" s="3">
        <v>6</v>
      </c>
      <c r="B450" t="s">
        <v>1783</v>
      </c>
      <c r="C450" s="3">
        <v>6102</v>
      </c>
      <c r="D450" t="s">
        <v>1297</v>
      </c>
      <c r="E450" s="3">
        <v>100103</v>
      </c>
      <c r="F450" t="s">
        <v>11337</v>
      </c>
      <c r="G450" s="3">
        <v>100103004</v>
      </c>
      <c r="H450" t="s">
        <v>26125</v>
      </c>
      <c r="I450" s="3">
        <v>2</v>
      </c>
      <c r="J450" t="s">
        <v>12848</v>
      </c>
      <c r="K450" s="3">
        <v>4</v>
      </c>
      <c r="L450" t="s">
        <v>26101</v>
      </c>
      <c r="M450" s="3">
        <v>5</v>
      </c>
      <c r="N450" t="s">
        <v>26092</v>
      </c>
      <c r="O450" s="3">
        <v>3</v>
      </c>
      <c r="P450" t="s">
        <v>26085</v>
      </c>
      <c r="Q450" s="3">
        <v>1</v>
      </c>
      <c r="R450" t="s">
        <v>26083</v>
      </c>
      <c r="S450" s="3">
        <v>8</v>
      </c>
      <c r="T450" s="3">
        <v>1</v>
      </c>
      <c r="U450" s="3">
        <v>520000</v>
      </c>
      <c r="V450" s="3">
        <v>2003</v>
      </c>
      <c r="W450" t="s">
        <v>25</v>
      </c>
    </row>
    <row r="451" spans="1:23" x14ac:dyDescent="0.3">
      <c r="A451" s="3">
        <v>6</v>
      </c>
      <c r="B451" t="s">
        <v>1783</v>
      </c>
      <c r="C451" s="3">
        <v>6102</v>
      </c>
      <c r="D451" t="s">
        <v>1297</v>
      </c>
      <c r="E451" s="3">
        <v>100103</v>
      </c>
      <c r="F451" t="s">
        <v>11337</v>
      </c>
      <c r="G451" s="3">
        <v>1001030040</v>
      </c>
      <c r="H451" t="s">
        <v>26115</v>
      </c>
      <c r="I451" s="3">
        <v>2</v>
      </c>
      <c r="J451" t="s">
        <v>12848</v>
      </c>
      <c r="K451" s="3">
        <v>4</v>
      </c>
      <c r="L451" t="s">
        <v>26101</v>
      </c>
      <c r="M451" s="3">
        <v>5</v>
      </c>
      <c r="N451" t="s">
        <v>26092</v>
      </c>
      <c r="O451" s="3">
        <v>3</v>
      </c>
      <c r="P451" t="s">
        <v>26085</v>
      </c>
      <c r="Q451" s="3">
        <v>3</v>
      </c>
      <c r="R451" t="s">
        <v>26107</v>
      </c>
      <c r="S451" s="3">
        <v>15</v>
      </c>
      <c r="T451" s="3">
        <v>1</v>
      </c>
      <c r="U451" s="3">
        <v>500000</v>
      </c>
      <c r="V451" s="3">
        <v>2003</v>
      </c>
      <c r="W451" t="s">
        <v>25</v>
      </c>
    </row>
    <row r="452" spans="1:23" x14ac:dyDescent="0.3">
      <c r="A452" s="3">
        <v>6</v>
      </c>
      <c r="B452" t="s">
        <v>1783</v>
      </c>
      <c r="C452" s="3">
        <v>6102</v>
      </c>
      <c r="D452" t="s">
        <v>1297</v>
      </c>
      <c r="E452" s="3">
        <v>100109</v>
      </c>
      <c r="F452" t="s">
        <v>18431</v>
      </c>
      <c r="G452" s="3">
        <v>100109001</v>
      </c>
      <c r="H452" t="s">
        <v>26106</v>
      </c>
      <c r="I452" s="3">
        <v>2</v>
      </c>
      <c r="J452" t="s">
        <v>12848</v>
      </c>
      <c r="K452" s="3">
        <v>4</v>
      </c>
      <c r="L452" t="s">
        <v>26101</v>
      </c>
      <c r="M452" s="3">
        <v>5</v>
      </c>
      <c r="N452" t="s">
        <v>26092</v>
      </c>
      <c r="O452" s="3">
        <v>3</v>
      </c>
      <c r="P452" t="s">
        <v>26085</v>
      </c>
      <c r="Q452" s="3">
        <v>3</v>
      </c>
      <c r="R452" t="s">
        <v>26107</v>
      </c>
      <c r="S452" s="3">
        <v>15</v>
      </c>
      <c r="T452" s="3">
        <v>1</v>
      </c>
      <c r="U452" s="3">
        <v>400000</v>
      </c>
      <c r="V452" s="3">
        <v>2003</v>
      </c>
      <c r="W452" t="s">
        <v>25</v>
      </c>
    </row>
    <row r="453" spans="1:23" x14ac:dyDescent="0.3">
      <c r="A453" s="3">
        <v>6</v>
      </c>
      <c r="B453" t="s">
        <v>1783</v>
      </c>
      <c r="C453" s="3">
        <v>6104</v>
      </c>
      <c r="D453" t="s">
        <v>1303</v>
      </c>
      <c r="E453" s="3">
        <v>100103</v>
      </c>
      <c r="F453" t="s">
        <v>11337</v>
      </c>
      <c r="G453" s="3">
        <v>100103002</v>
      </c>
      <c r="H453" t="s">
        <v>26099</v>
      </c>
      <c r="I453" s="3">
        <v>1</v>
      </c>
      <c r="J453" t="s">
        <v>26080</v>
      </c>
      <c r="K453" s="3">
        <v>4</v>
      </c>
      <c r="L453" t="s">
        <v>26101</v>
      </c>
      <c r="M453" s="3">
        <v>6</v>
      </c>
      <c r="N453" t="s">
        <v>18251</v>
      </c>
      <c r="O453" s="3">
        <v>3</v>
      </c>
      <c r="P453" t="s">
        <v>26085</v>
      </c>
      <c r="Q453" s="3">
        <v>1</v>
      </c>
      <c r="R453" t="s">
        <v>26083</v>
      </c>
      <c r="S453" s="3">
        <v>8</v>
      </c>
      <c r="T453" s="3">
        <v>1</v>
      </c>
      <c r="U453" s="3">
        <v>204000</v>
      </c>
      <c r="V453" s="3">
        <v>2003</v>
      </c>
      <c r="W453" t="s">
        <v>25</v>
      </c>
    </row>
    <row r="454" spans="1:23" x14ac:dyDescent="0.3">
      <c r="A454" s="3">
        <v>6</v>
      </c>
      <c r="B454" t="s">
        <v>1783</v>
      </c>
      <c r="C454" s="3">
        <v>6106</v>
      </c>
      <c r="D454" t="s">
        <v>1309</v>
      </c>
      <c r="E454" s="3">
        <v>100103</v>
      </c>
      <c r="F454" t="s">
        <v>11337</v>
      </c>
      <c r="G454" s="3">
        <v>100103002</v>
      </c>
      <c r="H454" t="s">
        <v>26099</v>
      </c>
      <c r="I454" s="3">
        <v>1</v>
      </c>
      <c r="J454" t="s">
        <v>26080</v>
      </c>
      <c r="K454" s="3">
        <v>4</v>
      </c>
      <c r="L454" t="s">
        <v>26101</v>
      </c>
      <c r="M454" s="3">
        <v>2</v>
      </c>
      <c r="N454" t="s">
        <v>26084</v>
      </c>
      <c r="O454" s="3">
        <v>3</v>
      </c>
      <c r="P454" t="s">
        <v>26085</v>
      </c>
      <c r="Q454" s="3">
        <v>1</v>
      </c>
      <c r="R454" t="s">
        <v>26083</v>
      </c>
      <c r="S454" s="3">
        <v>18</v>
      </c>
      <c r="T454" s="3">
        <v>1</v>
      </c>
      <c r="U454" s="3">
        <v>500000</v>
      </c>
      <c r="V454" s="3">
        <v>2003</v>
      </c>
      <c r="W454" t="s">
        <v>25</v>
      </c>
    </row>
    <row r="455" spans="1:23" x14ac:dyDescent="0.3">
      <c r="A455" s="3">
        <v>6</v>
      </c>
      <c r="B455" t="s">
        <v>1783</v>
      </c>
      <c r="C455" s="3">
        <v>6106</v>
      </c>
      <c r="D455" t="s">
        <v>1309</v>
      </c>
      <c r="E455" s="3">
        <v>100103</v>
      </c>
      <c r="F455" t="s">
        <v>11337</v>
      </c>
      <c r="G455" s="3">
        <v>100103004</v>
      </c>
      <c r="H455" t="s">
        <v>26125</v>
      </c>
      <c r="I455" s="3">
        <v>1</v>
      </c>
      <c r="J455" t="s">
        <v>26080</v>
      </c>
      <c r="K455" s="3">
        <v>4</v>
      </c>
      <c r="L455" t="s">
        <v>26101</v>
      </c>
      <c r="M455" s="3">
        <v>2</v>
      </c>
      <c r="N455" t="s">
        <v>26084</v>
      </c>
      <c r="O455" s="3">
        <v>3</v>
      </c>
      <c r="P455" t="s">
        <v>26085</v>
      </c>
      <c r="Q455" s="3">
        <v>1</v>
      </c>
      <c r="R455" t="s">
        <v>26083</v>
      </c>
      <c r="S455" s="3">
        <v>18</v>
      </c>
      <c r="T455" s="3">
        <v>1</v>
      </c>
      <c r="U455" s="3">
        <v>300000</v>
      </c>
      <c r="V455" s="3">
        <v>2003</v>
      </c>
      <c r="W455" t="s">
        <v>25</v>
      </c>
    </row>
    <row r="456" spans="1:23" x14ac:dyDescent="0.3">
      <c r="A456" s="3">
        <v>6</v>
      </c>
      <c r="B456" t="s">
        <v>1783</v>
      </c>
      <c r="C456" s="3">
        <v>6106</v>
      </c>
      <c r="D456" t="s">
        <v>1309</v>
      </c>
      <c r="E456" s="3">
        <v>100103</v>
      </c>
      <c r="F456" t="s">
        <v>11337</v>
      </c>
      <c r="G456" s="3">
        <v>100103002</v>
      </c>
      <c r="H456" t="s">
        <v>26099</v>
      </c>
      <c r="I456" s="3">
        <v>2</v>
      </c>
      <c r="J456" t="s">
        <v>12848</v>
      </c>
      <c r="K456" s="3">
        <v>4</v>
      </c>
      <c r="L456" t="s">
        <v>26101</v>
      </c>
      <c r="M456" s="3">
        <v>5</v>
      </c>
      <c r="N456" t="s">
        <v>26092</v>
      </c>
      <c r="O456" s="3">
        <v>3</v>
      </c>
      <c r="P456" t="s">
        <v>26085</v>
      </c>
      <c r="Q456" s="3">
        <v>3</v>
      </c>
      <c r="R456" t="s">
        <v>26107</v>
      </c>
      <c r="S456" s="3">
        <v>39</v>
      </c>
      <c r="T456" s="3">
        <v>1</v>
      </c>
      <c r="U456" s="3">
        <v>100000</v>
      </c>
      <c r="V456" s="3">
        <v>2003</v>
      </c>
      <c r="W456" t="s">
        <v>25</v>
      </c>
    </row>
    <row r="457" spans="1:23" x14ac:dyDescent="0.3">
      <c r="A457" s="3">
        <v>6</v>
      </c>
      <c r="B457" t="s">
        <v>1783</v>
      </c>
      <c r="C457" s="3">
        <v>6106</v>
      </c>
      <c r="D457" t="s">
        <v>1309</v>
      </c>
      <c r="E457" s="3">
        <v>100103</v>
      </c>
      <c r="F457" t="s">
        <v>11337</v>
      </c>
      <c r="G457" s="3">
        <v>100103004</v>
      </c>
      <c r="H457" t="s">
        <v>26125</v>
      </c>
      <c r="I457" s="3">
        <v>2</v>
      </c>
      <c r="J457" t="s">
        <v>12848</v>
      </c>
      <c r="K457" s="3">
        <v>4</v>
      </c>
      <c r="L457" t="s">
        <v>26101</v>
      </c>
      <c r="M457" s="3">
        <v>5</v>
      </c>
      <c r="N457" t="s">
        <v>26092</v>
      </c>
      <c r="O457" s="3">
        <v>3</v>
      </c>
      <c r="P457" t="s">
        <v>26085</v>
      </c>
      <c r="Q457" s="3">
        <v>3</v>
      </c>
      <c r="R457" t="s">
        <v>26107</v>
      </c>
      <c r="S457" s="3">
        <v>39</v>
      </c>
      <c r="T457" s="3">
        <v>1</v>
      </c>
      <c r="U457" s="3">
        <v>15000</v>
      </c>
      <c r="V457" s="3">
        <v>2003</v>
      </c>
      <c r="W457" t="s">
        <v>25</v>
      </c>
    </row>
    <row r="458" spans="1:23" x14ac:dyDescent="0.3">
      <c r="A458" s="3">
        <v>6</v>
      </c>
      <c r="B458" t="s">
        <v>1783</v>
      </c>
      <c r="C458" s="3">
        <v>6106</v>
      </c>
      <c r="D458" t="s">
        <v>1309</v>
      </c>
      <c r="E458" s="3">
        <v>100109</v>
      </c>
      <c r="F458" t="s">
        <v>18431</v>
      </c>
      <c r="G458" s="3">
        <v>100109001</v>
      </c>
      <c r="H458" t="s">
        <v>26106</v>
      </c>
      <c r="I458" s="3">
        <v>2</v>
      </c>
      <c r="J458" t="s">
        <v>12848</v>
      </c>
      <c r="K458" s="3">
        <v>4</v>
      </c>
      <c r="L458" t="s">
        <v>26101</v>
      </c>
      <c r="M458" s="3">
        <v>5</v>
      </c>
      <c r="N458" t="s">
        <v>26092</v>
      </c>
      <c r="O458" s="3">
        <v>3</v>
      </c>
      <c r="P458" t="s">
        <v>26085</v>
      </c>
      <c r="Q458" s="3">
        <v>2</v>
      </c>
      <c r="R458" t="s">
        <v>8209</v>
      </c>
      <c r="S458" s="3">
        <v>39</v>
      </c>
      <c r="T458" s="3">
        <v>1</v>
      </c>
      <c r="U458" s="3">
        <v>300000</v>
      </c>
      <c r="V458" s="3">
        <v>2003</v>
      </c>
      <c r="W458" t="s">
        <v>25</v>
      </c>
    </row>
    <row r="459" spans="1:23" x14ac:dyDescent="0.3">
      <c r="A459" s="3">
        <v>6</v>
      </c>
      <c r="B459" t="s">
        <v>1783</v>
      </c>
      <c r="C459" s="3">
        <v>6108</v>
      </c>
      <c r="D459" t="s">
        <v>1315</v>
      </c>
      <c r="E459" s="3">
        <v>100105</v>
      </c>
      <c r="F459" t="s">
        <v>11377</v>
      </c>
      <c r="G459" s="3">
        <v>100105004</v>
      </c>
      <c r="H459" t="s">
        <v>26116</v>
      </c>
      <c r="I459" s="3">
        <v>1</v>
      </c>
      <c r="J459" t="s">
        <v>26080</v>
      </c>
      <c r="K459" s="3">
        <v>4</v>
      </c>
      <c r="L459" t="s">
        <v>26101</v>
      </c>
      <c r="M459" s="3">
        <v>3</v>
      </c>
      <c r="N459" t="s">
        <v>16841</v>
      </c>
      <c r="O459" s="3">
        <v>1</v>
      </c>
      <c r="P459" t="s">
        <v>28066</v>
      </c>
      <c r="Q459" s="3">
        <v>3</v>
      </c>
      <c r="R459" t="s">
        <v>26107</v>
      </c>
      <c r="S459" s="3">
        <v>6</v>
      </c>
      <c r="T459" s="3">
        <v>1</v>
      </c>
      <c r="U459" s="3">
        <v>22000</v>
      </c>
      <c r="V459" s="3">
        <v>2003</v>
      </c>
      <c r="W459" t="s">
        <v>25</v>
      </c>
    </row>
    <row r="460" spans="1:23" x14ac:dyDescent="0.3">
      <c r="A460" s="3">
        <v>6</v>
      </c>
      <c r="B460" t="s">
        <v>1783</v>
      </c>
      <c r="C460" s="3">
        <v>6108</v>
      </c>
      <c r="D460" t="s">
        <v>1315</v>
      </c>
      <c r="E460" s="3">
        <v>100105</v>
      </c>
      <c r="F460" t="s">
        <v>11377</v>
      </c>
      <c r="G460" s="3">
        <v>100105004</v>
      </c>
      <c r="H460" t="s">
        <v>26116</v>
      </c>
      <c r="I460" s="3">
        <v>2</v>
      </c>
      <c r="J460" t="s">
        <v>12848</v>
      </c>
      <c r="K460" s="3">
        <v>4</v>
      </c>
      <c r="L460" t="s">
        <v>26101</v>
      </c>
      <c r="M460" s="3">
        <v>2</v>
      </c>
      <c r="N460" t="s">
        <v>26084</v>
      </c>
      <c r="O460" s="3">
        <v>1</v>
      </c>
      <c r="P460" t="s">
        <v>28066</v>
      </c>
      <c r="Q460" s="3">
        <v>3</v>
      </c>
      <c r="R460" t="s">
        <v>26107</v>
      </c>
      <c r="S460" s="3">
        <v>4</v>
      </c>
      <c r="T460" s="3">
        <v>1</v>
      </c>
      <c r="U460" s="3">
        <v>50000</v>
      </c>
      <c r="V460" s="3">
        <v>2003</v>
      </c>
      <c r="W460" t="s">
        <v>25</v>
      </c>
    </row>
    <row r="461" spans="1:23" x14ac:dyDescent="0.3">
      <c r="A461" s="3">
        <v>6</v>
      </c>
      <c r="B461" t="s">
        <v>1783</v>
      </c>
      <c r="C461" s="3">
        <v>6109</v>
      </c>
      <c r="D461" t="s">
        <v>1318</v>
      </c>
      <c r="E461" s="3">
        <v>100109</v>
      </c>
      <c r="F461" t="s">
        <v>18431</v>
      </c>
      <c r="G461" s="3">
        <v>100109001</v>
      </c>
      <c r="H461" t="s">
        <v>26106</v>
      </c>
      <c r="I461" s="3">
        <v>1</v>
      </c>
      <c r="J461" t="s">
        <v>26080</v>
      </c>
      <c r="K461" s="3">
        <v>4</v>
      </c>
      <c r="L461" t="s">
        <v>26101</v>
      </c>
      <c r="M461" s="3">
        <v>6</v>
      </c>
      <c r="N461" t="s">
        <v>18251</v>
      </c>
      <c r="O461" s="3">
        <v>1</v>
      </c>
      <c r="P461" t="s">
        <v>28066</v>
      </c>
      <c r="Q461" s="3">
        <v>1</v>
      </c>
      <c r="R461" t="s">
        <v>26083</v>
      </c>
      <c r="S461" s="3">
        <v>7</v>
      </c>
      <c r="T461" s="3">
        <v>1</v>
      </c>
      <c r="U461" s="3">
        <v>135000</v>
      </c>
      <c r="V461" s="3">
        <v>2003</v>
      </c>
      <c r="W461" t="s">
        <v>25</v>
      </c>
    </row>
    <row r="462" spans="1:23" x14ac:dyDescent="0.3">
      <c r="A462" s="3">
        <v>6</v>
      </c>
      <c r="B462" t="s">
        <v>1783</v>
      </c>
      <c r="C462" s="3">
        <v>6204</v>
      </c>
      <c r="D462" t="s">
        <v>1353</v>
      </c>
      <c r="E462" s="3">
        <v>100103</v>
      </c>
      <c r="F462" t="s">
        <v>11337</v>
      </c>
      <c r="G462" s="3">
        <v>100103002</v>
      </c>
      <c r="H462" t="s">
        <v>26099</v>
      </c>
      <c r="I462" s="3">
        <v>2</v>
      </c>
      <c r="J462" t="s">
        <v>12848</v>
      </c>
      <c r="K462" s="3">
        <v>4</v>
      </c>
      <c r="L462" t="s">
        <v>26101</v>
      </c>
      <c r="M462" s="3">
        <v>6</v>
      </c>
      <c r="N462" t="s">
        <v>18251</v>
      </c>
      <c r="O462" s="3">
        <v>3</v>
      </c>
      <c r="P462" t="s">
        <v>26085</v>
      </c>
      <c r="Q462" s="3">
        <v>2</v>
      </c>
      <c r="R462" t="s">
        <v>8209</v>
      </c>
      <c r="S462" s="3">
        <v>15</v>
      </c>
      <c r="T462" s="3">
        <v>1</v>
      </c>
      <c r="U462" s="3">
        <v>2257000</v>
      </c>
      <c r="V462" s="3">
        <v>2003</v>
      </c>
      <c r="W462" t="s">
        <v>25</v>
      </c>
    </row>
    <row r="463" spans="1:23" x14ac:dyDescent="0.3">
      <c r="A463" s="3">
        <v>6</v>
      </c>
      <c r="B463" t="s">
        <v>1783</v>
      </c>
      <c r="C463" s="3">
        <v>6204</v>
      </c>
      <c r="D463" t="s">
        <v>1353</v>
      </c>
      <c r="E463" s="3">
        <v>100103</v>
      </c>
      <c r="F463" t="s">
        <v>11337</v>
      </c>
      <c r="G463" s="3">
        <v>100103002</v>
      </c>
      <c r="H463" t="s">
        <v>26099</v>
      </c>
      <c r="I463" s="3">
        <v>2</v>
      </c>
      <c r="J463" t="s">
        <v>12848</v>
      </c>
      <c r="K463" s="3">
        <v>4</v>
      </c>
      <c r="L463" t="s">
        <v>26101</v>
      </c>
      <c r="M463" s="3">
        <v>6</v>
      </c>
      <c r="N463" t="s">
        <v>18251</v>
      </c>
      <c r="O463" s="3">
        <v>3</v>
      </c>
      <c r="P463" t="s">
        <v>26085</v>
      </c>
      <c r="Q463" s="3">
        <v>2</v>
      </c>
      <c r="R463" t="s">
        <v>8209</v>
      </c>
      <c r="S463" s="3">
        <v>16</v>
      </c>
      <c r="T463" s="3">
        <v>1</v>
      </c>
      <c r="U463" s="3">
        <v>1440000</v>
      </c>
      <c r="V463" s="3">
        <v>2003</v>
      </c>
      <c r="W463" t="s">
        <v>25</v>
      </c>
    </row>
    <row r="464" spans="1:23" x14ac:dyDescent="0.3">
      <c r="A464" s="3">
        <v>6</v>
      </c>
      <c r="B464" t="s">
        <v>1783</v>
      </c>
      <c r="C464" s="3">
        <v>6305</v>
      </c>
      <c r="D464" t="s">
        <v>1374</v>
      </c>
      <c r="E464" s="3">
        <v>100103</v>
      </c>
      <c r="F464" t="s">
        <v>11337</v>
      </c>
      <c r="G464" s="3">
        <v>100103002</v>
      </c>
      <c r="H464" t="s">
        <v>26099</v>
      </c>
      <c r="I464" s="3">
        <v>1</v>
      </c>
      <c r="J464" t="s">
        <v>26080</v>
      </c>
      <c r="K464" s="3">
        <v>4</v>
      </c>
      <c r="L464" t="s">
        <v>26101</v>
      </c>
      <c r="M464" s="3">
        <v>5</v>
      </c>
      <c r="N464" t="s">
        <v>26092</v>
      </c>
      <c r="O464" s="3">
        <v>3</v>
      </c>
      <c r="P464" t="s">
        <v>26085</v>
      </c>
      <c r="Q464" s="3">
        <v>4</v>
      </c>
      <c r="R464" t="s">
        <v>26113</v>
      </c>
      <c r="S464" s="3">
        <v>12</v>
      </c>
      <c r="T464" s="3">
        <v>1</v>
      </c>
      <c r="U464" s="3">
        <v>630000</v>
      </c>
      <c r="V464" s="3">
        <v>2003</v>
      </c>
      <c r="W464" t="s">
        <v>25</v>
      </c>
    </row>
    <row r="465" spans="1:23" x14ac:dyDescent="0.3">
      <c r="A465" s="3">
        <v>6</v>
      </c>
      <c r="B465" t="s">
        <v>1783</v>
      </c>
      <c r="C465" s="3">
        <v>6305</v>
      </c>
      <c r="D465" t="s">
        <v>1374</v>
      </c>
      <c r="E465" s="3">
        <v>100103</v>
      </c>
      <c r="F465" t="s">
        <v>11337</v>
      </c>
      <c r="G465" s="3">
        <v>100103002</v>
      </c>
      <c r="H465" t="s">
        <v>26099</v>
      </c>
      <c r="I465" s="3">
        <v>2</v>
      </c>
      <c r="J465" t="s">
        <v>12848</v>
      </c>
      <c r="K465" s="3">
        <v>4</v>
      </c>
      <c r="L465" t="s">
        <v>26101</v>
      </c>
      <c r="M465" s="3">
        <v>6</v>
      </c>
      <c r="N465" t="s">
        <v>18251</v>
      </c>
      <c r="O465" s="3">
        <v>3</v>
      </c>
      <c r="P465" t="s">
        <v>26085</v>
      </c>
      <c r="Q465" s="3">
        <v>1</v>
      </c>
      <c r="R465" t="s">
        <v>26083</v>
      </c>
      <c r="S465" s="3">
        <v>10</v>
      </c>
      <c r="T465" s="3">
        <v>1</v>
      </c>
      <c r="U465" s="3">
        <v>450000</v>
      </c>
      <c r="V465" s="3">
        <v>2003</v>
      </c>
      <c r="W465" t="s">
        <v>25</v>
      </c>
    </row>
    <row r="466" spans="1:23" x14ac:dyDescent="0.3">
      <c r="A466" s="3">
        <v>6</v>
      </c>
      <c r="B466" t="s">
        <v>1783</v>
      </c>
      <c r="C466" s="3">
        <v>6305</v>
      </c>
      <c r="D466" t="s">
        <v>1374</v>
      </c>
      <c r="E466" s="3">
        <v>100103</v>
      </c>
      <c r="F466" t="s">
        <v>11337</v>
      </c>
      <c r="G466" s="3">
        <v>100103002</v>
      </c>
      <c r="H466" t="s">
        <v>26099</v>
      </c>
      <c r="I466" s="3">
        <v>2</v>
      </c>
      <c r="J466" t="s">
        <v>12848</v>
      </c>
      <c r="K466" s="3">
        <v>4</v>
      </c>
      <c r="L466" t="s">
        <v>26101</v>
      </c>
      <c r="M466" s="3">
        <v>6</v>
      </c>
      <c r="N466" t="s">
        <v>18251</v>
      </c>
      <c r="O466" s="3">
        <v>3</v>
      </c>
      <c r="P466" t="s">
        <v>26085</v>
      </c>
      <c r="Q466" s="3">
        <v>1</v>
      </c>
      <c r="R466" t="s">
        <v>26083</v>
      </c>
      <c r="S466" s="3">
        <v>20</v>
      </c>
      <c r="T466" s="3">
        <v>1</v>
      </c>
      <c r="U466" s="3">
        <v>404670</v>
      </c>
      <c r="V466" s="3">
        <v>2003</v>
      </c>
      <c r="W466" t="s">
        <v>25</v>
      </c>
    </row>
    <row r="467" spans="1:23" x14ac:dyDescent="0.3">
      <c r="A467" s="3">
        <v>6</v>
      </c>
      <c r="B467" t="s">
        <v>1783</v>
      </c>
      <c r="C467" s="3">
        <v>6305</v>
      </c>
      <c r="D467" t="s">
        <v>1374</v>
      </c>
      <c r="E467" s="3">
        <v>100103</v>
      </c>
      <c r="F467" t="s">
        <v>11337</v>
      </c>
      <c r="G467" s="3">
        <v>100103002</v>
      </c>
      <c r="H467" t="s">
        <v>26099</v>
      </c>
      <c r="I467" s="3">
        <v>2</v>
      </c>
      <c r="J467" t="s">
        <v>12848</v>
      </c>
      <c r="K467" s="3">
        <v>4</v>
      </c>
      <c r="L467" t="s">
        <v>26101</v>
      </c>
      <c r="M467" s="3">
        <v>6</v>
      </c>
      <c r="N467" t="s">
        <v>18251</v>
      </c>
      <c r="O467" s="3">
        <v>1</v>
      </c>
      <c r="P467" t="s">
        <v>28066</v>
      </c>
      <c r="Q467" s="3">
        <v>1</v>
      </c>
      <c r="R467" t="s">
        <v>26083</v>
      </c>
      <c r="S467" s="3">
        <v>4</v>
      </c>
      <c r="T467" s="3">
        <v>1</v>
      </c>
      <c r="U467" s="3">
        <v>400000</v>
      </c>
      <c r="V467" s="3">
        <v>2003</v>
      </c>
      <c r="W467" t="s">
        <v>25</v>
      </c>
    </row>
    <row r="468" spans="1:23" x14ac:dyDescent="0.3">
      <c r="A468" s="3">
        <v>6</v>
      </c>
      <c r="B468" t="s">
        <v>1783</v>
      </c>
      <c r="C468" s="3">
        <v>6305</v>
      </c>
      <c r="D468" t="s">
        <v>1374</v>
      </c>
      <c r="E468" s="3">
        <v>100103</v>
      </c>
      <c r="F468" t="s">
        <v>11337</v>
      </c>
      <c r="G468" s="3">
        <v>100103002</v>
      </c>
      <c r="H468" t="s">
        <v>26099</v>
      </c>
      <c r="I468" s="3">
        <v>2</v>
      </c>
      <c r="J468" t="s">
        <v>12848</v>
      </c>
      <c r="K468" s="3">
        <v>4</v>
      </c>
      <c r="L468" t="s">
        <v>26101</v>
      </c>
      <c r="M468" s="3">
        <v>6</v>
      </c>
      <c r="N468" t="s">
        <v>18251</v>
      </c>
      <c r="O468" s="3">
        <v>1</v>
      </c>
      <c r="P468" t="s">
        <v>28066</v>
      </c>
      <c r="Q468" s="3">
        <v>1</v>
      </c>
      <c r="R468" t="s">
        <v>26083</v>
      </c>
      <c r="S468" s="3">
        <v>10</v>
      </c>
      <c r="T468" s="3">
        <v>1</v>
      </c>
      <c r="U468" s="3">
        <v>73000</v>
      </c>
      <c r="V468" s="3">
        <v>2003</v>
      </c>
      <c r="W468" t="s">
        <v>25</v>
      </c>
    </row>
    <row r="469" spans="1:23" x14ac:dyDescent="0.3">
      <c r="A469" s="3">
        <v>6</v>
      </c>
      <c r="B469" t="s">
        <v>1783</v>
      </c>
      <c r="C469" s="3">
        <v>6305</v>
      </c>
      <c r="D469" t="s">
        <v>1374</v>
      </c>
      <c r="E469" s="3">
        <v>100103</v>
      </c>
      <c r="F469" t="s">
        <v>11337</v>
      </c>
      <c r="G469" s="3">
        <v>100103002</v>
      </c>
      <c r="H469" t="s">
        <v>26099</v>
      </c>
      <c r="I469" s="3">
        <v>2</v>
      </c>
      <c r="J469" t="s">
        <v>12848</v>
      </c>
      <c r="K469" s="3">
        <v>4</v>
      </c>
      <c r="L469" t="s">
        <v>26101</v>
      </c>
      <c r="M469" s="3">
        <v>6</v>
      </c>
      <c r="N469" t="s">
        <v>18251</v>
      </c>
      <c r="O469" s="3">
        <v>1</v>
      </c>
      <c r="P469" t="s">
        <v>28066</v>
      </c>
      <c r="Q469" s="3">
        <v>1</v>
      </c>
      <c r="R469" t="s">
        <v>26083</v>
      </c>
      <c r="S469" s="3">
        <v>18</v>
      </c>
      <c r="T469" s="3">
        <v>1</v>
      </c>
      <c r="U469" s="3">
        <v>600000</v>
      </c>
      <c r="V469" s="3">
        <v>2003</v>
      </c>
      <c r="W469" t="s">
        <v>25</v>
      </c>
    </row>
    <row r="470" spans="1:23" x14ac:dyDescent="0.3">
      <c r="A470" s="3">
        <v>6</v>
      </c>
      <c r="B470" t="s">
        <v>1783</v>
      </c>
      <c r="C470" s="3">
        <v>6305</v>
      </c>
      <c r="D470" t="s">
        <v>1374</v>
      </c>
      <c r="E470" s="3">
        <v>100103</v>
      </c>
      <c r="F470" t="s">
        <v>11337</v>
      </c>
      <c r="G470" s="3">
        <v>100103002</v>
      </c>
      <c r="H470" t="s">
        <v>26099</v>
      </c>
      <c r="I470" s="3">
        <v>2</v>
      </c>
      <c r="J470" t="s">
        <v>12848</v>
      </c>
      <c r="K470" s="3">
        <v>4</v>
      </c>
      <c r="L470" t="s">
        <v>26101</v>
      </c>
      <c r="M470" s="3">
        <v>6</v>
      </c>
      <c r="N470" t="s">
        <v>18251</v>
      </c>
      <c r="O470" s="3">
        <v>2</v>
      </c>
      <c r="P470" t="s">
        <v>28067</v>
      </c>
      <c r="Q470" s="3">
        <v>1</v>
      </c>
      <c r="R470" t="s">
        <v>26083</v>
      </c>
      <c r="S470" s="3">
        <v>4</v>
      </c>
      <c r="T470" s="3">
        <v>1</v>
      </c>
      <c r="U470" s="3">
        <v>150000</v>
      </c>
      <c r="V470" s="3">
        <v>2003</v>
      </c>
      <c r="W470" t="s">
        <v>25</v>
      </c>
    </row>
    <row r="471" spans="1:23" x14ac:dyDescent="0.3">
      <c r="A471" s="3">
        <v>6</v>
      </c>
      <c r="B471" t="s">
        <v>1783</v>
      </c>
      <c r="C471" s="3">
        <v>6305</v>
      </c>
      <c r="D471" t="s">
        <v>1374</v>
      </c>
      <c r="E471" s="3">
        <v>100103</v>
      </c>
      <c r="F471" t="s">
        <v>11337</v>
      </c>
      <c r="G471" s="3">
        <v>100103002</v>
      </c>
      <c r="H471" t="s">
        <v>26099</v>
      </c>
      <c r="I471" s="3">
        <v>2</v>
      </c>
      <c r="J471" t="s">
        <v>12848</v>
      </c>
      <c r="K471" s="3">
        <v>4</v>
      </c>
      <c r="L471" t="s">
        <v>26101</v>
      </c>
      <c r="M471" s="3">
        <v>6</v>
      </c>
      <c r="N471" t="s">
        <v>18251</v>
      </c>
      <c r="O471" s="3">
        <v>2</v>
      </c>
      <c r="P471" t="s">
        <v>28067</v>
      </c>
      <c r="Q471" s="3">
        <v>1</v>
      </c>
      <c r="R471" t="s">
        <v>26083</v>
      </c>
      <c r="S471" s="3">
        <v>8</v>
      </c>
      <c r="T471" s="3">
        <v>1</v>
      </c>
      <c r="U471" s="3">
        <v>210000</v>
      </c>
      <c r="V471" s="3">
        <v>2003</v>
      </c>
      <c r="W471" t="s">
        <v>25</v>
      </c>
    </row>
    <row r="472" spans="1:23" x14ac:dyDescent="0.3">
      <c r="A472" s="3">
        <v>6</v>
      </c>
      <c r="B472" t="s">
        <v>1783</v>
      </c>
      <c r="C472" s="3">
        <v>6305</v>
      </c>
      <c r="D472" t="s">
        <v>1374</v>
      </c>
      <c r="E472" s="3">
        <v>100103</v>
      </c>
      <c r="F472" t="s">
        <v>11337</v>
      </c>
      <c r="G472" s="3">
        <v>100103002</v>
      </c>
      <c r="H472" t="s">
        <v>26099</v>
      </c>
      <c r="I472" s="3">
        <v>2</v>
      </c>
      <c r="J472" t="s">
        <v>12848</v>
      </c>
      <c r="K472" s="3">
        <v>4</v>
      </c>
      <c r="L472" t="s">
        <v>26101</v>
      </c>
      <c r="M472" s="3">
        <v>5</v>
      </c>
      <c r="N472" t="s">
        <v>26092</v>
      </c>
      <c r="O472" s="3">
        <v>1</v>
      </c>
      <c r="P472" t="s">
        <v>28066</v>
      </c>
      <c r="Q472" s="3">
        <v>4</v>
      </c>
      <c r="R472" t="s">
        <v>26113</v>
      </c>
      <c r="S472" s="3">
        <v>8</v>
      </c>
      <c r="T472" s="3">
        <v>1</v>
      </c>
      <c r="U472" s="3">
        <v>800000</v>
      </c>
      <c r="V472" s="3">
        <v>2003</v>
      </c>
      <c r="W472" t="s">
        <v>25</v>
      </c>
    </row>
    <row r="473" spans="1:23" x14ac:dyDescent="0.3">
      <c r="A473" s="3">
        <v>6</v>
      </c>
      <c r="B473" t="s">
        <v>1783</v>
      </c>
      <c r="C473" s="3">
        <v>6305</v>
      </c>
      <c r="D473" t="s">
        <v>1374</v>
      </c>
      <c r="E473" s="3">
        <v>100103</v>
      </c>
      <c r="F473" t="s">
        <v>11337</v>
      </c>
      <c r="G473" s="3">
        <v>100103002</v>
      </c>
      <c r="H473" t="s">
        <v>26099</v>
      </c>
      <c r="I473" s="3">
        <v>2</v>
      </c>
      <c r="J473" t="s">
        <v>12848</v>
      </c>
      <c r="K473" s="3">
        <v>4</v>
      </c>
      <c r="L473" t="s">
        <v>26101</v>
      </c>
      <c r="M473" s="3">
        <v>2</v>
      </c>
      <c r="N473" t="s">
        <v>26084</v>
      </c>
      <c r="O473" s="3">
        <v>1</v>
      </c>
      <c r="P473" t="s">
        <v>28066</v>
      </c>
      <c r="Q473" s="3">
        <v>2</v>
      </c>
      <c r="R473" t="s">
        <v>8209</v>
      </c>
      <c r="S473" s="3">
        <v>12</v>
      </c>
      <c r="T473" s="3">
        <v>1</v>
      </c>
      <c r="U473" s="3">
        <v>540000</v>
      </c>
      <c r="V473" s="3">
        <v>2003</v>
      </c>
      <c r="W473" t="s">
        <v>25</v>
      </c>
    </row>
    <row r="474" spans="1:23" x14ac:dyDescent="0.3">
      <c r="A474" s="3">
        <v>6</v>
      </c>
      <c r="B474" t="s">
        <v>1783</v>
      </c>
      <c r="C474" s="3">
        <v>6305</v>
      </c>
      <c r="D474" t="s">
        <v>1374</v>
      </c>
      <c r="E474" s="3">
        <v>100109</v>
      </c>
      <c r="F474" t="s">
        <v>18431</v>
      </c>
      <c r="G474" s="3">
        <v>100109001</v>
      </c>
      <c r="H474" t="s">
        <v>26106</v>
      </c>
      <c r="I474" s="3">
        <v>2</v>
      </c>
      <c r="J474" t="s">
        <v>12848</v>
      </c>
      <c r="K474" s="3">
        <v>4</v>
      </c>
      <c r="L474" t="s">
        <v>26101</v>
      </c>
      <c r="M474" s="3">
        <v>6</v>
      </c>
      <c r="N474" t="s">
        <v>18251</v>
      </c>
      <c r="O474" s="3">
        <v>3</v>
      </c>
      <c r="P474" t="s">
        <v>26085</v>
      </c>
      <c r="Q474" s="3">
        <v>1</v>
      </c>
      <c r="R474" t="s">
        <v>26083</v>
      </c>
      <c r="S474" s="3">
        <v>20</v>
      </c>
      <c r="T474" s="3">
        <v>1</v>
      </c>
      <c r="U474" s="3">
        <v>300000</v>
      </c>
      <c r="V474" s="3">
        <v>2003</v>
      </c>
      <c r="W474" t="s">
        <v>25</v>
      </c>
    </row>
    <row r="475" spans="1:23" x14ac:dyDescent="0.3">
      <c r="A475" s="3">
        <v>6</v>
      </c>
      <c r="B475" t="s">
        <v>1783</v>
      </c>
      <c r="C475" s="3">
        <v>6306</v>
      </c>
      <c r="D475" t="s">
        <v>1377</v>
      </c>
      <c r="E475" s="3">
        <v>100103</v>
      </c>
      <c r="F475" t="s">
        <v>11337</v>
      </c>
      <c r="G475" s="3">
        <v>100103002</v>
      </c>
      <c r="H475" t="s">
        <v>26099</v>
      </c>
      <c r="I475" s="3">
        <v>1</v>
      </c>
      <c r="J475" t="s">
        <v>26080</v>
      </c>
      <c r="K475" s="3">
        <v>4</v>
      </c>
      <c r="L475" t="s">
        <v>26101</v>
      </c>
      <c r="M475" s="3">
        <v>1</v>
      </c>
      <c r="N475" t="s">
        <v>26082</v>
      </c>
      <c r="O475" s="3">
        <v>3</v>
      </c>
      <c r="P475" t="s">
        <v>26085</v>
      </c>
      <c r="Q475" s="3">
        <v>1</v>
      </c>
      <c r="R475" t="s">
        <v>26083</v>
      </c>
      <c r="S475" s="3">
        <v>4</v>
      </c>
      <c r="T475" s="3">
        <v>1</v>
      </c>
      <c r="U475" s="3">
        <v>160000</v>
      </c>
      <c r="V475" s="3">
        <v>2003</v>
      </c>
      <c r="W475" t="s">
        <v>25</v>
      </c>
    </row>
    <row r="476" spans="1:23" x14ac:dyDescent="0.3">
      <c r="A476" s="3">
        <v>6</v>
      </c>
      <c r="B476" t="s">
        <v>1783</v>
      </c>
      <c r="C476" s="3">
        <v>6306</v>
      </c>
      <c r="D476" t="s">
        <v>1377</v>
      </c>
      <c r="E476" s="3">
        <v>100103</v>
      </c>
      <c r="F476" t="s">
        <v>11337</v>
      </c>
      <c r="G476" s="3">
        <v>100103002</v>
      </c>
      <c r="H476" t="s">
        <v>26099</v>
      </c>
      <c r="I476" s="3">
        <v>1</v>
      </c>
      <c r="J476" t="s">
        <v>26080</v>
      </c>
      <c r="K476" s="3">
        <v>4</v>
      </c>
      <c r="L476" t="s">
        <v>26101</v>
      </c>
      <c r="M476" s="3">
        <v>5</v>
      </c>
      <c r="N476" t="s">
        <v>26092</v>
      </c>
      <c r="O476" s="3">
        <v>1</v>
      </c>
      <c r="P476" t="s">
        <v>28066</v>
      </c>
      <c r="Q476" s="3">
        <v>5</v>
      </c>
      <c r="R476" t="s">
        <v>8203</v>
      </c>
      <c r="S476" s="3">
        <v>16</v>
      </c>
      <c r="T476" s="3">
        <v>1</v>
      </c>
      <c r="U476" s="3">
        <v>300000</v>
      </c>
      <c r="V476" s="3">
        <v>2003</v>
      </c>
      <c r="W476" t="s">
        <v>25</v>
      </c>
    </row>
    <row r="477" spans="1:23" x14ac:dyDescent="0.3">
      <c r="A477" s="3">
        <v>6</v>
      </c>
      <c r="B477" t="s">
        <v>1783</v>
      </c>
      <c r="C477" s="3">
        <v>6306</v>
      </c>
      <c r="D477" t="s">
        <v>1377</v>
      </c>
      <c r="E477" s="3">
        <v>100103</v>
      </c>
      <c r="F477" t="s">
        <v>11337</v>
      </c>
      <c r="G477" s="3">
        <v>100103002</v>
      </c>
      <c r="H477" t="s">
        <v>26099</v>
      </c>
      <c r="I477" s="3">
        <v>2</v>
      </c>
      <c r="J477" t="s">
        <v>12848</v>
      </c>
      <c r="K477" s="3">
        <v>4</v>
      </c>
      <c r="L477" t="s">
        <v>26101</v>
      </c>
      <c r="M477" s="3">
        <v>1</v>
      </c>
      <c r="N477" t="s">
        <v>26082</v>
      </c>
      <c r="O477" s="3">
        <v>1</v>
      </c>
      <c r="P477" t="s">
        <v>28066</v>
      </c>
      <c r="Q477" s="3">
        <v>1</v>
      </c>
      <c r="R477" t="s">
        <v>26083</v>
      </c>
      <c r="S477" s="3">
        <v>10</v>
      </c>
      <c r="T477" s="3">
        <v>1</v>
      </c>
      <c r="U477" s="3">
        <v>380000</v>
      </c>
      <c r="V477" s="3">
        <v>2003</v>
      </c>
      <c r="W477" t="s">
        <v>25</v>
      </c>
    </row>
    <row r="478" spans="1:23" x14ac:dyDescent="0.3">
      <c r="A478" s="3">
        <v>6</v>
      </c>
      <c r="B478" t="s">
        <v>1783</v>
      </c>
      <c r="C478" s="3">
        <v>6306</v>
      </c>
      <c r="D478" t="s">
        <v>1377</v>
      </c>
      <c r="E478" s="3">
        <v>100103</v>
      </c>
      <c r="F478" t="s">
        <v>11337</v>
      </c>
      <c r="G478" s="3">
        <v>100103002</v>
      </c>
      <c r="H478" t="s">
        <v>26099</v>
      </c>
      <c r="I478" s="3">
        <v>2</v>
      </c>
      <c r="J478" t="s">
        <v>12848</v>
      </c>
      <c r="K478" s="3">
        <v>4</v>
      </c>
      <c r="L478" t="s">
        <v>26101</v>
      </c>
      <c r="M478" s="3">
        <v>1</v>
      </c>
      <c r="N478" t="s">
        <v>26082</v>
      </c>
      <c r="O478" s="3">
        <v>1</v>
      </c>
      <c r="P478" t="s">
        <v>28066</v>
      </c>
      <c r="Q478" s="3">
        <v>1</v>
      </c>
      <c r="R478" t="s">
        <v>26083</v>
      </c>
      <c r="S478" s="3">
        <v>20</v>
      </c>
      <c r="T478" s="3">
        <v>1</v>
      </c>
      <c r="U478" s="3">
        <v>450000</v>
      </c>
      <c r="V478" s="3">
        <v>2003</v>
      </c>
      <c r="W478" t="s">
        <v>25</v>
      </c>
    </row>
    <row r="479" spans="1:23" x14ac:dyDescent="0.3">
      <c r="A479" s="3">
        <v>6</v>
      </c>
      <c r="B479" t="s">
        <v>1783</v>
      </c>
      <c r="C479" s="3">
        <v>6307</v>
      </c>
      <c r="D479" t="s">
        <v>1380</v>
      </c>
      <c r="E479" s="3">
        <v>100103</v>
      </c>
      <c r="F479" t="s">
        <v>11337</v>
      </c>
      <c r="G479" s="3">
        <v>100103002</v>
      </c>
      <c r="H479" t="s">
        <v>26099</v>
      </c>
      <c r="I479" s="3">
        <v>1</v>
      </c>
      <c r="J479" t="s">
        <v>26080</v>
      </c>
      <c r="K479" s="3">
        <v>4</v>
      </c>
      <c r="L479" t="s">
        <v>26101</v>
      </c>
      <c r="M479" s="3">
        <v>1</v>
      </c>
      <c r="N479" t="s">
        <v>26082</v>
      </c>
      <c r="O479" s="3">
        <v>3</v>
      </c>
      <c r="P479" t="s">
        <v>26085</v>
      </c>
      <c r="Q479" s="3">
        <v>1</v>
      </c>
      <c r="R479" t="s">
        <v>26083</v>
      </c>
      <c r="S479" s="3">
        <v>6</v>
      </c>
      <c r="T479" s="3">
        <v>1</v>
      </c>
      <c r="U479" s="3">
        <v>180500</v>
      </c>
      <c r="V479" s="3">
        <v>2003</v>
      </c>
      <c r="W479" t="s">
        <v>25</v>
      </c>
    </row>
    <row r="480" spans="1:23" x14ac:dyDescent="0.3">
      <c r="A480" s="3">
        <v>6</v>
      </c>
      <c r="B480" t="s">
        <v>1783</v>
      </c>
      <c r="C480" s="3">
        <v>6307</v>
      </c>
      <c r="D480" t="s">
        <v>1380</v>
      </c>
      <c r="E480" s="3">
        <v>100103</v>
      </c>
      <c r="F480" t="s">
        <v>11337</v>
      </c>
      <c r="G480" s="3">
        <v>100103002</v>
      </c>
      <c r="H480" t="s">
        <v>26099</v>
      </c>
      <c r="I480" s="3">
        <v>1</v>
      </c>
      <c r="J480" t="s">
        <v>26080</v>
      </c>
      <c r="K480" s="3">
        <v>4</v>
      </c>
      <c r="L480" t="s">
        <v>26101</v>
      </c>
      <c r="M480" s="3">
        <v>1</v>
      </c>
      <c r="N480" t="s">
        <v>26082</v>
      </c>
      <c r="O480" s="3">
        <v>1</v>
      </c>
      <c r="P480" t="s">
        <v>28066</v>
      </c>
      <c r="Q480" s="3">
        <v>1</v>
      </c>
      <c r="R480" t="s">
        <v>26083</v>
      </c>
      <c r="S480" s="3">
        <v>4</v>
      </c>
      <c r="T480" s="3">
        <v>1</v>
      </c>
      <c r="U480" s="3">
        <v>100000</v>
      </c>
      <c r="V480" s="3">
        <v>2003</v>
      </c>
      <c r="W480" t="s">
        <v>25</v>
      </c>
    </row>
    <row r="481" spans="1:23" x14ac:dyDescent="0.3">
      <c r="A481" s="3">
        <v>6</v>
      </c>
      <c r="B481" t="s">
        <v>1783</v>
      </c>
      <c r="C481" s="3">
        <v>6307</v>
      </c>
      <c r="D481" t="s">
        <v>1380</v>
      </c>
      <c r="E481" s="3">
        <v>100103</v>
      </c>
      <c r="F481" t="s">
        <v>11337</v>
      </c>
      <c r="G481" s="3">
        <v>100103002</v>
      </c>
      <c r="H481" t="s">
        <v>26099</v>
      </c>
      <c r="I481" s="3">
        <v>1</v>
      </c>
      <c r="J481" t="s">
        <v>26080</v>
      </c>
      <c r="K481" s="3">
        <v>4</v>
      </c>
      <c r="L481" t="s">
        <v>26101</v>
      </c>
      <c r="M481" s="3">
        <v>1</v>
      </c>
      <c r="N481" t="s">
        <v>26082</v>
      </c>
      <c r="O481" s="3">
        <v>1</v>
      </c>
      <c r="P481" t="s">
        <v>28066</v>
      </c>
      <c r="Q481" s="3">
        <v>1</v>
      </c>
      <c r="R481" t="s">
        <v>26083</v>
      </c>
      <c r="S481" s="3">
        <v>8</v>
      </c>
      <c r="T481" s="3">
        <v>1</v>
      </c>
      <c r="U481" s="3">
        <v>110000</v>
      </c>
      <c r="V481" s="3">
        <v>2003</v>
      </c>
      <c r="W481" t="s">
        <v>25</v>
      </c>
    </row>
    <row r="482" spans="1:23" x14ac:dyDescent="0.3">
      <c r="A482" s="3">
        <v>6</v>
      </c>
      <c r="B482" t="s">
        <v>1783</v>
      </c>
      <c r="C482" s="3">
        <v>6112</v>
      </c>
      <c r="D482" t="s">
        <v>1327</v>
      </c>
      <c r="E482" s="3">
        <v>100103</v>
      </c>
      <c r="F482" t="s">
        <v>11337</v>
      </c>
      <c r="G482" s="3">
        <v>100103002</v>
      </c>
      <c r="H482" t="s">
        <v>26099</v>
      </c>
      <c r="I482" s="3">
        <v>2</v>
      </c>
      <c r="J482" t="s">
        <v>12848</v>
      </c>
      <c r="K482" s="3">
        <v>4</v>
      </c>
      <c r="L482" t="s">
        <v>26101</v>
      </c>
      <c r="M482" s="3">
        <v>5</v>
      </c>
      <c r="N482" t="s">
        <v>26092</v>
      </c>
      <c r="O482" s="3">
        <v>3</v>
      </c>
      <c r="P482" t="s">
        <v>26085</v>
      </c>
      <c r="Q482" s="3">
        <v>2</v>
      </c>
      <c r="R482" t="s">
        <v>8209</v>
      </c>
      <c r="S482" s="3">
        <v>77</v>
      </c>
      <c r="T482" s="3">
        <v>1</v>
      </c>
      <c r="U482" s="3">
        <v>5500000</v>
      </c>
      <c r="V482" s="3">
        <v>2003</v>
      </c>
      <c r="W482" t="s">
        <v>25</v>
      </c>
    </row>
    <row r="483" spans="1:23" x14ac:dyDescent="0.3">
      <c r="A483" s="3">
        <v>6</v>
      </c>
      <c r="B483" t="s">
        <v>1783</v>
      </c>
      <c r="C483" s="3">
        <v>6113</v>
      </c>
      <c r="D483" t="s">
        <v>1330</v>
      </c>
      <c r="E483" s="3">
        <v>100103</v>
      </c>
      <c r="F483" t="s">
        <v>11337</v>
      </c>
      <c r="G483" s="3">
        <v>100103002</v>
      </c>
      <c r="H483" t="s">
        <v>26099</v>
      </c>
      <c r="I483" s="3">
        <v>1</v>
      </c>
      <c r="J483" t="s">
        <v>26080</v>
      </c>
      <c r="K483" s="3">
        <v>4</v>
      </c>
      <c r="L483" t="s">
        <v>26101</v>
      </c>
      <c r="M483" s="3">
        <v>2</v>
      </c>
      <c r="N483" t="s">
        <v>26084</v>
      </c>
      <c r="O483" s="3">
        <v>1</v>
      </c>
      <c r="P483" t="s">
        <v>28066</v>
      </c>
      <c r="Q483" s="3">
        <v>1</v>
      </c>
      <c r="R483" t="s">
        <v>26083</v>
      </c>
      <c r="S483" s="3">
        <v>6</v>
      </c>
      <c r="T483" s="3">
        <v>1</v>
      </c>
      <c r="U483" s="3">
        <v>195000</v>
      </c>
      <c r="V483" s="3">
        <v>2003</v>
      </c>
      <c r="W483" t="s">
        <v>25</v>
      </c>
    </row>
    <row r="484" spans="1:23" x14ac:dyDescent="0.3">
      <c r="A484" s="3">
        <v>6</v>
      </c>
      <c r="B484" t="s">
        <v>1783</v>
      </c>
      <c r="C484" s="3">
        <v>6308</v>
      </c>
      <c r="D484" t="s">
        <v>1383</v>
      </c>
      <c r="E484" s="3">
        <v>100103</v>
      </c>
      <c r="F484" t="s">
        <v>11337</v>
      </c>
      <c r="G484" s="3">
        <v>100103002</v>
      </c>
      <c r="H484" t="s">
        <v>26099</v>
      </c>
      <c r="I484" s="3">
        <v>2</v>
      </c>
      <c r="J484" t="s">
        <v>12848</v>
      </c>
      <c r="K484" s="3">
        <v>4</v>
      </c>
      <c r="L484" t="s">
        <v>26101</v>
      </c>
      <c r="M484" s="3">
        <v>6</v>
      </c>
      <c r="N484" t="s">
        <v>18251</v>
      </c>
      <c r="O484" s="3">
        <v>2</v>
      </c>
      <c r="P484" t="s">
        <v>28067</v>
      </c>
      <c r="Q484" s="3">
        <v>1</v>
      </c>
      <c r="R484" t="s">
        <v>26083</v>
      </c>
      <c r="S484" s="3">
        <v>9</v>
      </c>
      <c r="T484" s="3">
        <v>1</v>
      </c>
      <c r="U484" s="3">
        <v>600000</v>
      </c>
      <c r="V484" s="3">
        <v>2003</v>
      </c>
      <c r="W484" t="s">
        <v>25</v>
      </c>
    </row>
    <row r="485" spans="1:23" x14ac:dyDescent="0.3">
      <c r="A485" s="3">
        <v>6</v>
      </c>
      <c r="B485" t="s">
        <v>1783</v>
      </c>
      <c r="C485" s="3">
        <v>6101</v>
      </c>
      <c r="D485" t="s">
        <v>1294</v>
      </c>
      <c r="E485" s="3">
        <v>100103</v>
      </c>
      <c r="F485" t="s">
        <v>11337</v>
      </c>
      <c r="G485" s="3">
        <v>1001030020</v>
      </c>
      <c r="H485" t="s">
        <v>26128</v>
      </c>
      <c r="I485" s="3">
        <v>2</v>
      </c>
      <c r="J485" t="s">
        <v>12848</v>
      </c>
      <c r="K485" s="3">
        <v>4</v>
      </c>
      <c r="L485" t="s">
        <v>26101</v>
      </c>
      <c r="M485" s="3">
        <v>2</v>
      </c>
      <c r="N485" t="s">
        <v>26084</v>
      </c>
      <c r="O485" s="3">
        <v>3</v>
      </c>
      <c r="P485" t="s">
        <v>26085</v>
      </c>
      <c r="Q485" s="3">
        <v>4</v>
      </c>
      <c r="R485" t="s">
        <v>26113</v>
      </c>
      <c r="S485" s="3">
        <v>10</v>
      </c>
      <c r="T485" s="3">
        <v>1</v>
      </c>
      <c r="U485" s="3">
        <v>138000</v>
      </c>
      <c r="V485" s="3">
        <v>2003</v>
      </c>
      <c r="W485" t="s">
        <v>25</v>
      </c>
    </row>
    <row r="486" spans="1:23" x14ac:dyDescent="0.3">
      <c r="A486" s="3">
        <v>6</v>
      </c>
      <c r="B486" t="s">
        <v>1783</v>
      </c>
      <c r="C486" s="3">
        <v>6101</v>
      </c>
      <c r="D486" t="s">
        <v>1294</v>
      </c>
      <c r="E486" s="3">
        <v>100103</v>
      </c>
      <c r="F486" t="s">
        <v>11337</v>
      </c>
      <c r="G486" s="3">
        <v>1001030020</v>
      </c>
      <c r="H486" t="s">
        <v>26128</v>
      </c>
      <c r="I486" s="3">
        <v>2</v>
      </c>
      <c r="J486" t="s">
        <v>12848</v>
      </c>
      <c r="K486" s="3">
        <v>4</v>
      </c>
      <c r="L486" t="s">
        <v>26101</v>
      </c>
      <c r="M486" s="3">
        <v>2</v>
      </c>
      <c r="N486" t="s">
        <v>26084</v>
      </c>
      <c r="O486" s="3">
        <v>3</v>
      </c>
      <c r="P486" t="s">
        <v>26085</v>
      </c>
      <c r="Q486" s="3">
        <v>4</v>
      </c>
      <c r="R486" t="s">
        <v>26113</v>
      </c>
      <c r="S486" s="3">
        <v>14</v>
      </c>
      <c r="T486" s="3">
        <v>1</v>
      </c>
      <c r="U486" s="3">
        <v>84101</v>
      </c>
      <c r="V486" s="3">
        <v>2003</v>
      </c>
      <c r="W486" t="s">
        <v>25</v>
      </c>
    </row>
    <row r="487" spans="1:23" x14ac:dyDescent="0.3">
      <c r="A487" s="3">
        <v>6</v>
      </c>
      <c r="B487" t="s">
        <v>1783</v>
      </c>
      <c r="C487" s="3">
        <v>6101</v>
      </c>
      <c r="D487" t="s">
        <v>1294</v>
      </c>
      <c r="E487" s="3">
        <v>100109</v>
      </c>
      <c r="F487" t="s">
        <v>18431</v>
      </c>
      <c r="G487" s="3">
        <v>100109001</v>
      </c>
      <c r="H487" t="s">
        <v>26106</v>
      </c>
      <c r="I487" s="3">
        <v>2</v>
      </c>
      <c r="J487" t="s">
        <v>12848</v>
      </c>
      <c r="K487" s="3">
        <v>4</v>
      </c>
      <c r="L487" t="s">
        <v>26101</v>
      </c>
      <c r="M487" s="3">
        <v>2</v>
      </c>
      <c r="N487" t="s">
        <v>26084</v>
      </c>
      <c r="O487" s="3">
        <v>3</v>
      </c>
      <c r="P487" t="s">
        <v>26085</v>
      </c>
      <c r="Q487" s="3">
        <v>4</v>
      </c>
      <c r="R487" t="s">
        <v>26113</v>
      </c>
      <c r="S487" s="3">
        <v>14</v>
      </c>
      <c r="T487" s="3">
        <v>1</v>
      </c>
      <c r="U487" s="3">
        <v>105384</v>
      </c>
      <c r="V487" s="3">
        <v>2003</v>
      </c>
      <c r="W487" t="s">
        <v>25</v>
      </c>
    </row>
    <row r="488" spans="1:23" x14ac:dyDescent="0.3">
      <c r="A488" s="3">
        <v>6</v>
      </c>
      <c r="B488" t="s">
        <v>1783</v>
      </c>
      <c r="C488" s="3">
        <v>6115</v>
      </c>
      <c r="D488" t="s">
        <v>1336</v>
      </c>
      <c r="E488" s="3">
        <v>100103</v>
      </c>
      <c r="F488" t="s">
        <v>11337</v>
      </c>
      <c r="G488" s="3">
        <v>100103002</v>
      </c>
      <c r="H488" t="s">
        <v>26099</v>
      </c>
      <c r="I488" s="3">
        <v>1</v>
      </c>
      <c r="J488" t="s">
        <v>26080</v>
      </c>
      <c r="K488" s="3">
        <v>4</v>
      </c>
      <c r="L488" t="s">
        <v>26101</v>
      </c>
      <c r="M488" s="3">
        <v>6</v>
      </c>
      <c r="N488" t="s">
        <v>18251</v>
      </c>
      <c r="O488" s="3">
        <v>1</v>
      </c>
      <c r="P488" t="s">
        <v>28066</v>
      </c>
      <c r="Q488" s="3">
        <v>1</v>
      </c>
      <c r="R488" t="s">
        <v>26083</v>
      </c>
      <c r="S488" s="3">
        <v>12</v>
      </c>
      <c r="T488" s="3">
        <v>1</v>
      </c>
      <c r="U488" s="3">
        <v>160000</v>
      </c>
      <c r="V488" s="3">
        <v>2003</v>
      </c>
      <c r="W488" t="s">
        <v>25</v>
      </c>
    </row>
    <row r="489" spans="1:23" x14ac:dyDescent="0.3">
      <c r="A489" s="3">
        <v>6</v>
      </c>
      <c r="B489" t="s">
        <v>1783</v>
      </c>
      <c r="C489" s="3">
        <v>6116</v>
      </c>
      <c r="D489" t="s">
        <v>1339</v>
      </c>
      <c r="E489" s="3">
        <v>100103</v>
      </c>
      <c r="F489" t="s">
        <v>11337</v>
      </c>
      <c r="G489" s="3">
        <v>100103002</v>
      </c>
      <c r="H489" t="s">
        <v>26099</v>
      </c>
      <c r="I489" s="3">
        <v>1</v>
      </c>
      <c r="J489" t="s">
        <v>26080</v>
      </c>
      <c r="K489" s="3">
        <v>4</v>
      </c>
      <c r="L489" t="s">
        <v>26101</v>
      </c>
      <c r="M489" s="3">
        <v>6</v>
      </c>
      <c r="N489" t="s">
        <v>18251</v>
      </c>
      <c r="O489" s="3">
        <v>1</v>
      </c>
      <c r="P489" t="s">
        <v>28066</v>
      </c>
      <c r="Q489" s="3">
        <v>1</v>
      </c>
      <c r="R489" t="s">
        <v>26083</v>
      </c>
      <c r="S489" s="3">
        <v>2</v>
      </c>
      <c r="T489" s="3">
        <v>1</v>
      </c>
      <c r="U489" s="3">
        <v>222500</v>
      </c>
      <c r="V489" s="3">
        <v>2003</v>
      </c>
      <c r="W489" t="s">
        <v>25</v>
      </c>
    </row>
    <row r="490" spans="1:23" x14ac:dyDescent="0.3">
      <c r="A490" s="3">
        <v>6</v>
      </c>
      <c r="B490" t="s">
        <v>1783</v>
      </c>
      <c r="C490" s="3">
        <v>6116</v>
      </c>
      <c r="D490" t="s">
        <v>1339</v>
      </c>
      <c r="E490" s="3">
        <v>100103</v>
      </c>
      <c r="F490" t="s">
        <v>11337</v>
      </c>
      <c r="G490" s="3">
        <v>100103002</v>
      </c>
      <c r="H490" t="s">
        <v>26099</v>
      </c>
      <c r="I490" s="3">
        <v>2</v>
      </c>
      <c r="J490" t="s">
        <v>12848</v>
      </c>
      <c r="K490" s="3">
        <v>4</v>
      </c>
      <c r="L490" t="s">
        <v>26101</v>
      </c>
      <c r="M490" s="3">
        <v>1</v>
      </c>
      <c r="N490" t="s">
        <v>26082</v>
      </c>
      <c r="O490" s="3">
        <v>3</v>
      </c>
      <c r="P490" t="s">
        <v>26085</v>
      </c>
      <c r="Q490" s="3">
        <v>5</v>
      </c>
      <c r="R490" t="s">
        <v>8203</v>
      </c>
      <c r="S490" s="3">
        <v>15</v>
      </c>
      <c r="T490" s="3">
        <v>1</v>
      </c>
      <c r="U490" s="3">
        <v>800000</v>
      </c>
      <c r="V490" s="3">
        <v>2003</v>
      </c>
      <c r="W490" t="s">
        <v>25</v>
      </c>
    </row>
    <row r="491" spans="1:23" x14ac:dyDescent="0.3">
      <c r="A491" s="3">
        <v>6</v>
      </c>
      <c r="B491" t="s">
        <v>1783</v>
      </c>
      <c r="C491" s="3">
        <v>6116</v>
      </c>
      <c r="D491" t="s">
        <v>1339</v>
      </c>
      <c r="E491" s="3">
        <v>100104</v>
      </c>
      <c r="F491" t="s">
        <v>11362</v>
      </c>
      <c r="G491" s="3">
        <v>100104002</v>
      </c>
      <c r="H491" t="s">
        <v>26132</v>
      </c>
      <c r="I491" s="3">
        <v>2</v>
      </c>
      <c r="J491" t="s">
        <v>12848</v>
      </c>
      <c r="K491" s="3">
        <v>4</v>
      </c>
      <c r="L491" t="s">
        <v>26101</v>
      </c>
      <c r="M491" s="3">
        <v>2</v>
      </c>
      <c r="N491" t="s">
        <v>26084</v>
      </c>
      <c r="O491" s="3">
        <v>3</v>
      </c>
      <c r="P491" t="s">
        <v>26085</v>
      </c>
      <c r="Q491" s="3">
        <v>2</v>
      </c>
      <c r="R491" t="s">
        <v>8209</v>
      </c>
      <c r="S491" s="3">
        <v>90</v>
      </c>
      <c r="T491" s="3">
        <v>1</v>
      </c>
      <c r="U491" s="3">
        <v>2500000</v>
      </c>
      <c r="V491" s="3">
        <v>2003</v>
      </c>
      <c r="W491" t="s">
        <v>25</v>
      </c>
    </row>
    <row r="492" spans="1:23" x14ac:dyDescent="0.3">
      <c r="A492" s="3">
        <v>6</v>
      </c>
      <c r="B492" t="s">
        <v>1783</v>
      </c>
      <c r="C492" s="3">
        <v>6301</v>
      </c>
      <c r="D492" t="s">
        <v>1362</v>
      </c>
      <c r="E492" s="3">
        <v>100103</v>
      </c>
      <c r="F492" t="s">
        <v>11337</v>
      </c>
      <c r="G492" s="3">
        <v>100103002</v>
      </c>
      <c r="H492" t="s">
        <v>26099</v>
      </c>
      <c r="I492" s="3">
        <v>2</v>
      </c>
      <c r="J492" t="s">
        <v>12848</v>
      </c>
      <c r="K492" s="3">
        <v>4</v>
      </c>
      <c r="L492" t="s">
        <v>26101</v>
      </c>
      <c r="M492" s="3">
        <v>1</v>
      </c>
      <c r="N492" t="s">
        <v>26082</v>
      </c>
      <c r="O492" s="3">
        <v>3</v>
      </c>
      <c r="P492" t="s">
        <v>26085</v>
      </c>
      <c r="Q492" s="3">
        <v>1</v>
      </c>
      <c r="R492" t="s">
        <v>26083</v>
      </c>
      <c r="S492" s="3">
        <v>3</v>
      </c>
      <c r="T492" s="3">
        <v>1</v>
      </c>
      <c r="U492" s="3">
        <v>30000</v>
      </c>
      <c r="V492" s="3">
        <v>2003</v>
      </c>
      <c r="W492" t="s">
        <v>25</v>
      </c>
    </row>
    <row r="493" spans="1:23" x14ac:dyDescent="0.3">
      <c r="A493" s="3">
        <v>6</v>
      </c>
      <c r="B493" t="s">
        <v>1783</v>
      </c>
      <c r="C493" s="3">
        <v>6117</v>
      </c>
      <c r="D493" t="s">
        <v>1037</v>
      </c>
      <c r="E493" s="3">
        <v>100103</v>
      </c>
      <c r="F493" t="s">
        <v>11337</v>
      </c>
      <c r="G493" s="3">
        <v>100103002</v>
      </c>
      <c r="H493" t="s">
        <v>26099</v>
      </c>
      <c r="I493" s="3">
        <v>1</v>
      </c>
      <c r="J493" t="s">
        <v>26080</v>
      </c>
      <c r="K493" s="3">
        <v>4</v>
      </c>
      <c r="L493" t="s">
        <v>26101</v>
      </c>
      <c r="M493" s="3">
        <v>6</v>
      </c>
      <c r="N493" t="s">
        <v>18251</v>
      </c>
      <c r="O493" s="3">
        <v>3</v>
      </c>
      <c r="P493" t="s">
        <v>26085</v>
      </c>
      <c r="Q493" s="3">
        <v>1</v>
      </c>
      <c r="R493" t="s">
        <v>26083</v>
      </c>
      <c r="S493" s="3">
        <v>10</v>
      </c>
      <c r="T493" s="3">
        <v>1</v>
      </c>
      <c r="U493" s="3">
        <v>60000</v>
      </c>
      <c r="V493" s="3">
        <v>2003</v>
      </c>
      <c r="W493" t="s">
        <v>25</v>
      </c>
    </row>
    <row r="494" spans="1:23" x14ac:dyDescent="0.3">
      <c r="A494" s="3">
        <v>6</v>
      </c>
      <c r="B494" t="s">
        <v>1783</v>
      </c>
      <c r="C494" s="3">
        <v>6117</v>
      </c>
      <c r="D494" t="s">
        <v>1037</v>
      </c>
      <c r="E494" s="3">
        <v>100103</v>
      </c>
      <c r="F494" t="s">
        <v>11337</v>
      </c>
      <c r="G494" s="3">
        <v>100103002</v>
      </c>
      <c r="H494" t="s">
        <v>26099</v>
      </c>
      <c r="I494" s="3">
        <v>1</v>
      </c>
      <c r="J494" t="s">
        <v>26080</v>
      </c>
      <c r="K494" s="3">
        <v>4</v>
      </c>
      <c r="L494" t="s">
        <v>26101</v>
      </c>
      <c r="M494" s="3">
        <v>6</v>
      </c>
      <c r="N494" t="s">
        <v>18251</v>
      </c>
      <c r="O494" s="3">
        <v>1</v>
      </c>
      <c r="P494" t="s">
        <v>28066</v>
      </c>
      <c r="Q494" s="3">
        <v>1</v>
      </c>
      <c r="R494" t="s">
        <v>26083</v>
      </c>
      <c r="S494" s="3">
        <v>3</v>
      </c>
      <c r="T494" s="3">
        <v>1</v>
      </c>
      <c r="U494" s="3">
        <v>60000</v>
      </c>
      <c r="V494" s="3">
        <v>2003</v>
      </c>
      <c r="W494" t="s">
        <v>25</v>
      </c>
    </row>
    <row r="495" spans="1:23" x14ac:dyDescent="0.3">
      <c r="A495" s="3">
        <v>6</v>
      </c>
      <c r="B495" t="s">
        <v>1783</v>
      </c>
      <c r="C495" s="3">
        <v>6117</v>
      </c>
      <c r="D495" t="s">
        <v>1037</v>
      </c>
      <c r="E495" s="3">
        <v>100103</v>
      </c>
      <c r="F495" t="s">
        <v>11337</v>
      </c>
      <c r="G495" s="3">
        <v>100103002</v>
      </c>
      <c r="H495" t="s">
        <v>26099</v>
      </c>
      <c r="I495" s="3">
        <v>1</v>
      </c>
      <c r="J495" t="s">
        <v>26080</v>
      </c>
      <c r="K495" s="3">
        <v>4</v>
      </c>
      <c r="L495" t="s">
        <v>26101</v>
      </c>
      <c r="M495" s="3">
        <v>2</v>
      </c>
      <c r="N495" t="s">
        <v>26084</v>
      </c>
      <c r="O495" s="3">
        <v>1</v>
      </c>
      <c r="P495" t="s">
        <v>28066</v>
      </c>
      <c r="Q495" s="3">
        <v>1</v>
      </c>
      <c r="R495" t="s">
        <v>26083</v>
      </c>
      <c r="S495" s="3">
        <v>3</v>
      </c>
      <c r="T495" s="3">
        <v>1</v>
      </c>
      <c r="U495" s="3">
        <v>110000</v>
      </c>
      <c r="V495" s="3">
        <v>2003</v>
      </c>
      <c r="W495" t="s">
        <v>25</v>
      </c>
    </row>
    <row r="496" spans="1:23" x14ac:dyDescent="0.3">
      <c r="A496" s="3">
        <v>6</v>
      </c>
      <c r="B496" t="s">
        <v>1783</v>
      </c>
      <c r="C496" s="3">
        <v>6117</v>
      </c>
      <c r="D496" t="s">
        <v>1037</v>
      </c>
      <c r="E496" s="3">
        <v>100103</v>
      </c>
      <c r="F496" t="s">
        <v>11337</v>
      </c>
      <c r="G496" s="3">
        <v>1001030040</v>
      </c>
      <c r="H496" t="s">
        <v>26115</v>
      </c>
      <c r="I496" s="3">
        <v>1</v>
      </c>
      <c r="J496" t="s">
        <v>26080</v>
      </c>
      <c r="K496" s="3">
        <v>4</v>
      </c>
      <c r="L496" t="s">
        <v>26101</v>
      </c>
      <c r="M496" s="3">
        <v>5</v>
      </c>
      <c r="N496" t="s">
        <v>26092</v>
      </c>
      <c r="O496" s="3">
        <v>1</v>
      </c>
      <c r="P496" t="s">
        <v>28066</v>
      </c>
      <c r="Q496" s="3">
        <v>1</v>
      </c>
      <c r="R496" t="s">
        <v>26083</v>
      </c>
      <c r="S496" s="3">
        <v>7</v>
      </c>
      <c r="T496" s="3">
        <v>1</v>
      </c>
      <c r="U496" s="3">
        <v>100000</v>
      </c>
      <c r="V496" s="3">
        <v>2003</v>
      </c>
      <c r="W496" t="s">
        <v>25</v>
      </c>
    </row>
    <row r="497" spans="1:23" x14ac:dyDescent="0.3">
      <c r="A497" s="3">
        <v>6</v>
      </c>
      <c r="B497" t="s">
        <v>1783</v>
      </c>
      <c r="C497" s="3">
        <v>6117</v>
      </c>
      <c r="D497" t="s">
        <v>1037</v>
      </c>
      <c r="E497" s="3">
        <v>100109</v>
      </c>
      <c r="F497" t="s">
        <v>18431</v>
      </c>
      <c r="G497" s="3">
        <v>100109001</v>
      </c>
      <c r="H497" t="s">
        <v>26106</v>
      </c>
      <c r="I497" s="3">
        <v>1</v>
      </c>
      <c r="J497" t="s">
        <v>26080</v>
      </c>
      <c r="K497" s="3">
        <v>4</v>
      </c>
      <c r="L497" t="s">
        <v>26101</v>
      </c>
      <c r="M497" s="3">
        <v>5</v>
      </c>
      <c r="N497" t="s">
        <v>26092</v>
      </c>
      <c r="O497" s="3">
        <v>1</v>
      </c>
      <c r="P497" t="s">
        <v>28066</v>
      </c>
      <c r="Q497" s="3">
        <v>1</v>
      </c>
      <c r="R497" t="s">
        <v>26083</v>
      </c>
      <c r="S497" s="3">
        <v>7</v>
      </c>
      <c r="T497" s="3">
        <v>1</v>
      </c>
      <c r="U497" s="3">
        <v>60000</v>
      </c>
      <c r="V497" s="3">
        <v>2003</v>
      </c>
      <c r="W497" t="s">
        <v>25</v>
      </c>
    </row>
    <row r="498" spans="1:23" x14ac:dyDescent="0.3">
      <c r="A498" s="3">
        <v>6</v>
      </c>
      <c r="B498" t="s">
        <v>1783</v>
      </c>
      <c r="C498" s="3">
        <v>6117</v>
      </c>
      <c r="D498" t="s">
        <v>1037</v>
      </c>
      <c r="E498" s="3">
        <v>100103</v>
      </c>
      <c r="F498" t="s">
        <v>11337</v>
      </c>
      <c r="G498" s="3">
        <v>100103002</v>
      </c>
      <c r="H498" t="s">
        <v>26099</v>
      </c>
      <c r="I498" s="3">
        <v>2</v>
      </c>
      <c r="J498" t="s">
        <v>12848</v>
      </c>
      <c r="K498" s="3">
        <v>4</v>
      </c>
      <c r="L498" t="s">
        <v>26101</v>
      </c>
      <c r="M498" s="3">
        <v>2</v>
      </c>
      <c r="N498" t="s">
        <v>26084</v>
      </c>
      <c r="O498" s="3">
        <v>1</v>
      </c>
      <c r="P498" t="s">
        <v>28066</v>
      </c>
      <c r="Q498" s="3">
        <v>1</v>
      </c>
      <c r="R498" t="s">
        <v>26083</v>
      </c>
      <c r="S498" s="3">
        <v>11</v>
      </c>
      <c r="T498" s="3">
        <v>1</v>
      </c>
      <c r="U498" s="3">
        <v>180000</v>
      </c>
      <c r="V498" s="3">
        <v>2003</v>
      </c>
      <c r="W498" t="s">
        <v>25</v>
      </c>
    </row>
    <row r="499" spans="1:23" x14ac:dyDescent="0.3">
      <c r="A499" s="3">
        <v>6</v>
      </c>
      <c r="B499" t="s">
        <v>1783</v>
      </c>
      <c r="C499" s="3">
        <v>6117</v>
      </c>
      <c r="D499" t="s">
        <v>1037</v>
      </c>
      <c r="E499" s="3">
        <v>100109</v>
      </c>
      <c r="F499" t="s">
        <v>18431</v>
      </c>
      <c r="G499" s="3">
        <v>100109001</v>
      </c>
      <c r="H499" t="s">
        <v>26106</v>
      </c>
      <c r="I499" s="3">
        <v>2</v>
      </c>
      <c r="J499" t="s">
        <v>12848</v>
      </c>
      <c r="K499" s="3">
        <v>4</v>
      </c>
      <c r="L499" t="s">
        <v>26101</v>
      </c>
      <c r="M499" s="3">
        <v>2</v>
      </c>
      <c r="N499" t="s">
        <v>26084</v>
      </c>
      <c r="O499" s="3">
        <v>1</v>
      </c>
      <c r="P499" t="s">
        <v>28066</v>
      </c>
      <c r="Q499" s="3">
        <v>1</v>
      </c>
      <c r="R499" t="s">
        <v>26083</v>
      </c>
      <c r="S499" s="3">
        <v>11</v>
      </c>
      <c r="T499" s="3">
        <v>1</v>
      </c>
      <c r="U499" s="3">
        <v>4800</v>
      </c>
      <c r="V499" s="3">
        <v>2003</v>
      </c>
      <c r="W499" t="s">
        <v>25</v>
      </c>
    </row>
    <row r="500" spans="1:23" x14ac:dyDescent="0.3">
      <c r="A500" s="3">
        <v>6</v>
      </c>
      <c r="B500" t="s">
        <v>1783</v>
      </c>
      <c r="C500" s="3">
        <v>6310</v>
      </c>
      <c r="D500" t="s">
        <v>1389</v>
      </c>
      <c r="E500" s="3">
        <v>100103</v>
      </c>
      <c r="F500" t="s">
        <v>11337</v>
      </c>
      <c r="G500" s="3">
        <v>100103002</v>
      </c>
      <c r="H500" t="s">
        <v>26099</v>
      </c>
      <c r="I500" s="3">
        <v>1</v>
      </c>
      <c r="J500" t="s">
        <v>26080</v>
      </c>
      <c r="K500" s="3">
        <v>4</v>
      </c>
      <c r="L500" t="s">
        <v>26101</v>
      </c>
      <c r="M500" s="3">
        <v>6</v>
      </c>
      <c r="N500" t="s">
        <v>18251</v>
      </c>
      <c r="O500" s="3">
        <v>3</v>
      </c>
      <c r="P500" t="s">
        <v>26085</v>
      </c>
      <c r="Q500" s="3">
        <v>1</v>
      </c>
      <c r="R500" t="s">
        <v>26083</v>
      </c>
      <c r="S500" s="3">
        <v>15</v>
      </c>
      <c r="T500" s="3">
        <v>1</v>
      </c>
      <c r="U500" s="3">
        <v>345000</v>
      </c>
      <c r="V500" s="3">
        <v>2003</v>
      </c>
      <c r="W500" t="s">
        <v>25</v>
      </c>
    </row>
    <row r="501" spans="1:23" x14ac:dyDescent="0.3">
      <c r="A501" s="3">
        <v>6</v>
      </c>
      <c r="B501" t="s">
        <v>1783</v>
      </c>
      <c r="C501" s="3">
        <v>6310</v>
      </c>
      <c r="D501" t="s">
        <v>1389</v>
      </c>
      <c r="E501" s="3">
        <v>100103</v>
      </c>
      <c r="F501" t="s">
        <v>11337</v>
      </c>
      <c r="G501" s="3">
        <v>100103002</v>
      </c>
      <c r="H501" t="s">
        <v>26099</v>
      </c>
      <c r="I501" s="3">
        <v>1</v>
      </c>
      <c r="J501" t="s">
        <v>26080</v>
      </c>
      <c r="K501" s="3">
        <v>4</v>
      </c>
      <c r="L501" t="s">
        <v>26101</v>
      </c>
      <c r="M501" s="3">
        <v>6</v>
      </c>
      <c r="N501" t="s">
        <v>18251</v>
      </c>
      <c r="O501" s="3">
        <v>1</v>
      </c>
      <c r="P501" t="s">
        <v>28066</v>
      </c>
      <c r="Q501" s="3">
        <v>4</v>
      </c>
      <c r="R501" t="s">
        <v>26113</v>
      </c>
      <c r="S501" s="3">
        <v>12</v>
      </c>
      <c r="T501" s="3">
        <v>1</v>
      </c>
      <c r="U501" s="3">
        <v>360000</v>
      </c>
      <c r="V501" s="3">
        <v>2003</v>
      </c>
      <c r="W501" t="s">
        <v>25</v>
      </c>
    </row>
    <row r="502" spans="1:23" x14ac:dyDescent="0.3">
      <c r="A502" s="3">
        <v>6</v>
      </c>
      <c r="B502" t="s">
        <v>1783</v>
      </c>
      <c r="C502" s="3">
        <v>6310</v>
      </c>
      <c r="D502" t="s">
        <v>1389</v>
      </c>
      <c r="E502" s="3">
        <v>100103</v>
      </c>
      <c r="F502" t="s">
        <v>11337</v>
      </c>
      <c r="G502" s="3">
        <v>100103002</v>
      </c>
      <c r="H502" t="s">
        <v>26099</v>
      </c>
      <c r="I502" s="3">
        <v>1</v>
      </c>
      <c r="J502" t="s">
        <v>26080</v>
      </c>
      <c r="K502" s="3">
        <v>4</v>
      </c>
      <c r="L502" t="s">
        <v>26101</v>
      </c>
      <c r="M502" s="3">
        <v>6</v>
      </c>
      <c r="N502" t="s">
        <v>18251</v>
      </c>
      <c r="O502" s="3">
        <v>1</v>
      </c>
      <c r="P502" t="s">
        <v>28066</v>
      </c>
      <c r="Q502" s="3">
        <v>4</v>
      </c>
      <c r="R502" t="s">
        <v>26113</v>
      </c>
      <c r="S502" s="3">
        <v>20</v>
      </c>
      <c r="T502" s="3">
        <v>1</v>
      </c>
      <c r="U502" s="3">
        <v>1080000</v>
      </c>
      <c r="V502" s="3">
        <v>2003</v>
      </c>
      <c r="W502" t="s">
        <v>25</v>
      </c>
    </row>
    <row r="503" spans="1:23" x14ac:dyDescent="0.3">
      <c r="A503" s="3">
        <v>6</v>
      </c>
      <c r="B503" t="s">
        <v>1783</v>
      </c>
      <c r="C503" s="3">
        <v>6310</v>
      </c>
      <c r="D503" t="s">
        <v>1389</v>
      </c>
      <c r="E503" s="3">
        <v>100103</v>
      </c>
      <c r="F503" t="s">
        <v>11337</v>
      </c>
      <c r="G503" s="3">
        <v>100103002</v>
      </c>
      <c r="H503" t="s">
        <v>26099</v>
      </c>
      <c r="I503" s="3">
        <v>1</v>
      </c>
      <c r="J503" t="s">
        <v>26080</v>
      </c>
      <c r="K503" s="3">
        <v>4</v>
      </c>
      <c r="L503" t="s">
        <v>26101</v>
      </c>
      <c r="M503" s="3">
        <v>6</v>
      </c>
      <c r="N503" t="s">
        <v>18251</v>
      </c>
      <c r="O503" s="3">
        <v>1</v>
      </c>
      <c r="P503" t="s">
        <v>28066</v>
      </c>
      <c r="Q503" s="3">
        <v>2</v>
      </c>
      <c r="R503" t="s">
        <v>8209</v>
      </c>
      <c r="S503" s="3">
        <v>10</v>
      </c>
      <c r="T503" s="3">
        <v>1</v>
      </c>
      <c r="U503" s="3">
        <v>1140000</v>
      </c>
      <c r="V503" s="3">
        <v>2003</v>
      </c>
      <c r="W503" t="s">
        <v>25</v>
      </c>
    </row>
    <row r="504" spans="1:23" x14ac:dyDescent="0.3">
      <c r="A504" s="3">
        <v>6</v>
      </c>
      <c r="B504" t="s">
        <v>1783</v>
      </c>
      <c r="C504" s="3">
        <v>6310</v>
      </c>
      <c r="D504" t="s">
        <v>1389</v>
      </c>
      <c r="E504" s="3">
        <v>100103</v>
      </c>
      <c r="F504" t="s">
        <v>11337</v>
      </c>
      <c r="G504" s="3">
        <v>100103002</v>
      </c>
      <c r="H504" t="s">
        <v>26099</v>
      </c>
      <c r="I504" s="3">
        <v>1</v>
      </c>
      <c r="J504" t="s">
        <v>26080</v>
      </c>
      <c r="K504" s="3">
        <v>4</v>
      </c>
      <c r="L504" t="s">
        <v>26101</v>
      </c>
      <c r="M504" s="3">
        <v>6</v>
      </c>
      <c r="N504" t="s">
        <v>18251</v>
      </c>
      <c r="O504" s="3">
        <v>1</v>
      </c>
      <c r="P504" t="s">
        <v>28066</v>
      </c>
      <c r="Q504" s="3">
        <v>1</v>
      </c>
      <c r="R504" t="s">
        <v>26083</v>
      </c>
      <c r="S504" s="3">
        <v>3</v>
      </c>
      <c r="T504" s="3">
        <v>1</v>
      </c>
      <c r="U504" s="3">
        <v>180000</v>
      </c>
      <c r="V504" s="3">
        <v>2003</v>
      </c>
      <c r="W504" t="s">
        <v>25</v>
      </c>
    </row>
    <row r="505" spans="1:23" x14ac:dyDescent="0.3">
      <c r="A505" s="3">
        <v>6</v>
      </c>
      <c r="B505" t="s">
        <v>1783</v>
      </c>
      <c r="C505" s="3">
        <v>6310</v>
      </c>
      <c r="D505" t="s">
        <v>1389</v>
      </c>
      <c r="E505" s="3">
        <v>100103</v>
      </c>
      <c r="F505" t="s">
        <v>11337</v>
      </c>
      <c r="G505" s="3">
        <v>100103002</v>
      </c>
      <c r="H505" t="s">
        <v>26099</v>
      </c>
      <c r="I505" s="3">
        <v>1</v>
      </c>
      <c r="J505" t="s">
        <v>26080</v>
      </c>
      <c r="K505" s="3">
        <v>4</v>
      </c>
      <c r="L505" t="s">
        <v>26101</v>
      </c>
      <c r="M505" s="3">
        <v>6</v>
      </c>
      <c r="N505" t="s">
        <v>18251</v>
      </c>
      <c r="O505" s="3">
        <v>1</v>
      </c>
      <c r="P505" t="s">
        <v>28066</v>
      </c>
      <c r="Q505" s="3">
        <v>1</v>
      </c>
      <c r="R505" t="s">
        <v>26083</v>
      </c>
      <c r="S505" s="3">
        <v>20</v>
      </c>
      <c r="T505" s="3">
        <v>1</v>
      </c>
      <c r="U505" s="3">
        <v>660000</v>
      </c>
      <c r="V505" s="3">
        <v>2003</v>
      </c>
      <c r="W505" t="s">
        <v>25</v>
      </c>
    </row>
    <row r="506" spans="1:23" x14ac:dyDescent="0.3">
      <c r="A506" s="3">
        <v>6</v>
      </c>
      <c r="B506" t="s">
        <v>1783</v>
      </c>
      <c r="C506" s="3">
        <v>6310</v>
      </c>
      <c r="D506" t="s">
        <v>1389</v>
      </c>
      <c r="E506" s="3">
        <v>100103</v>
      </c>
      <c r="F506" t="s">
        <v>11337</v>
      </c>
      <c r="G506" s="3">
        <v>100103002</v>
      </c>
      <c r="H506" t="s">
        <v>26099</v>
      </c>
      <c r="I506" s="3">
        <v>1</v>
      </c>
      <c r="J506" t="s">
        <v>26080</v>
      </c>
      <c r="K506" s="3">
        <v>4</v>
      </c>
      <c r="L506" t="s">
        <v>26101</v>
      </c>
      <c r="M506" s="3">
        <v>6</v>
      </c>
      <c r="N506" t="s">
        <v>18251</v>
      </c>
      <c r="O506" s="3">
        <v>1</v>
      </c>
      <c r="P506" t="s">
        <v>28066</v>
      </c>
      <c r="Q506" s="3">
        <v>3</v>
      </c>
      <c r="R506" t="s">
        <v>26107</v>
      </c>
      <c r="S506" s="3">
        <v>4</v>
      </c>
      <c r="T506" s="3">
        <v>1</v>
      </c>
      <c r="U506" s="3">
        <v>225000</v>
      </c>
      <c r="V506" s="3">
        <v>2003</v>
      </c>
      <c r="W506" t="s">
        <v>25</v>
      </c>
    </row>
    <row r="507" spans="1:23" x14ac:dyDescent="0.3">
      <c r="A507" s="3">
        <v>6</v>
      </c>
      <c r="B507" t="s">
        <v>1783</v>
      </c>
      <c r="C507" s="3">
        <v>6310</v>
      </c>
      <c r="D507" t="s">
        <v>1389</v>
      </c>
      <c r="E507" s="3">
        <v>100103</v>
      </c>
      <c r="F507" t="s">
        <v>11337</v>
      </c>
      <c r="G507" s="3">
        <v>100103002</v>
      </c>
      <c r="H507" t="s">
        <v>26099</v>
      </c>
      <c r="I507" s="3">
        <v>1</v>
      </c>
      <c r="J507" t="s">
        <v>26080</v>
      </c>
      <c r="K507" s="3">
        <v>4</v>
      </c>
      <c r="L507" t="s">
        <v>26101</v>
      </c>
      <c r="M507" s="3">
        <v>6</v>
      </c>
      <c r="N507" t="s">
        <v>18251</v>
      </c>
      <c r="O507" s="3">
        <v>2</v>
      </c>
      <c r="P507" t="s">
        <v>28067</v>
      </c>
      <c r="Q507" s="3">
        <v>1</v>
      </c>
      <c r="R507" t="s">
        <v>26083</v>
      </c>
      <c r="S507" s="3">
        <v>4</v>
      </c>
      <c r="T507" s="3">
        <v>1</v>
      </c>
      <c r="U507" s="3">
        <v>195000</v>
      </c>
      <c r="V507" s="3">
        <v>2003</v>
      </c>
      <c r="W507" t="s">
        <v>25</v>
      </c>
    </row>
    <row r="508" spans="1:23" x14ac:dyDescent="0.3">
      <c r="A508" s="3">
        <v>6</v>
      </c>
      <c r="B508" t="s">
        <v>1783</v>
      </c>
      <c r="C508" s="3">
        <v>6310</v>
      </c>
      <c r="D508" t="s">
        <v>1389</v>
      </c>
      <c r="E508" s="3">
        <v>100103</v>
      </c>
      <c r="F508" t="s">
        <v>11337</v>
      </c>
      <c r="G508" s="3">
        <v>1001030020</v>
      </c>
      <c r="H508" t="s">
        <v>26128</v>
      </c>
      <c r="I508" s="3">
        <v>1</v>
      </c>
      <c r="J508" t="s">
        <v>26080</v>
      </c>
      <c r="K508" s="3">
        <v>4</v>
      </c>
      <c r="L508" t="s">
        <v>26101</v>
      </c>
      <c r="M508" s="3">
        <v>6</v>
      </c>
      <c r="N508" t="s">
        <v>18251</v>
      </c>
      <c r="O508" s="3">
        <v>3</v>
      </c>
      <c r="P508" t="s">
        <v>26085</v>
      </c>
      <c r="Q508" s="3">
        <v>4</v>
      </c>
      <c r="R508" t="s">
        <v>26113</v>
      </c>
      <c r="S508" s="3">
        <v>6</v>
      </c>
      <c r="T508" s="3">
        <v>1</v>
      </c>
      <c r="U508" s="3">
        <v>480000</v>
      </c>
      <c r="V508" s="3">
        <v>2003</v>
      </c>
      <c r="W508" t="s">
        <v>25</v>
      </c>
    </row>
    <row r="509" spans="1:23" x14ac:dyDescent="0.3">
      <c r="A509" s="3">
        <v>6</v>
      </c>
      <c r="B509" t="s">
        <v>1783</v>
      </c>
      <c r="C509" s="3">
        <v>6310</v>
      </c>
      <c r="D509" t="s">
        <v>1389</v>
      </c>
      <c r="E509" s="3">
        <v>100109</v>
      </c>
      <c r="F509" t="s">
        <v>18431</v>
      </c>
      <c r="G509" s="3">
        <v>100109001</v>
      </c>
      <c r="H509" t="s">
        <v>26106</v>
      </c>
      <c r="I509" s="3">
        <v>1</v>
      </c>
      <c r="J509" t="s">
        <v>26080</v>
      </c>
      <c r="K509" s="3">
        <v>4</v>
      </c>
      <c r="L509" t="s">
        <v>26101</v>
      </c>
      <c r="M509" s="3">
        <v>5</v>
      </c>
      <c r="N509" t="s">
        <v>26092</v>
      </c>
      <c r="O509" s="3">
        <v>3</v>
      </c>
      <c r="P509" t="s">
        <v>26085</v>
      </c>
      <c r="Q509" s="3">
        <v>4</v>
      </c>
      <c r="R509" t="s">
        <v>26113</v>
      </c>
      <c r="S509" s="3">
        <v>6</v>
      </c>
      <c r="T509" s="3">
        <v>1</v>
      </c>
      <c r="U509" s="3">
        <v>900000</v>
      </c>
      <c r="V509" s="3">
        <v>2003</v>
      </c>
      <c r="W509" t="s">
        <v>25</v>
      </c>
    </row>
    <row r="510" spans="1:23" x14ac:dyDescent="0.3">
      <c r="A510" s="3">
        <v>6</v>
      </c>
      <c r="B510" t="s">
        <v>1783</v>
      </c>
      <c r="C510" s="3">
        <v>6303</v>
      </c>
      <c r="D510" t="s">
        <v>1368</v>
      </c>
      <c r="E510" s="3">
        <v>100103</v>
      </c>
      <c r="F510" t="s">
        <v>11337</v>
      </c>
      <c r="G510" s="3">
        <v>100103002</v>
      </c>
      <c r="H510" t="s">
        <v>26099</v>
      </c>
      <c r="I510" s="3">
        <v>2</v>
      </c>
      <c r="J510" t="s">
        <v>12848</v>
      </c>
      <c r="K510" s="3">
        <v>4</v>
      </c>
      <c r="L510" t="s">
        <v>26101</v>
      </c>
      <c r="M510" s="3">
        <v>2</v>
      </c>
      <c r="N510" t="s">
        <v>26084</v>
      </c>
      <c r="O510" s="3">
        <v>1</v>
      </c>
      <c r="P510" t="s">
        <v>28066</v>
      </c>
      <c r="Q510" s="3">
        <v>1</v>
      </c>
      <c r="R510" t="s">
        <v>26083</v>
      </c>
      <c r="S510" s="3">
        <v>1</v>
      </c>
      <c r="T510" s="3">
        <v>1</v>
      </c>
      <c r="U510" s="3">
        <v>600000</v>
      </c>
      <c r="V510" s="3">
        <v>2009</v>
      </c>
      <c r="W510" t="s">
        <v>25</v>
      </c>
    </row>
    <row r="511" spans="1:23" x14ac:dyDescent="0.3">
      <c r="A511" s="3">
        <v>6</v>
      </c>
      <c r="B511" t="s">
        <v>1783</v>
      </c>
      <c r="C511" s="3">
        <v>6303</v>
      </c>
      <c r="D511" t="s">
        <v>1368</v>
      </c>
      <c r="E511" s="3">
        <v>100103</v>
      </c>
      <c r="F511" t="s">
        <v>11337</v>
      </c>
      <c r="G511" s="3">
        <v>100103002</v>
      </c>
      <c r="H511" t="s">
        <v>26099</v>
      </c>
      <c r="I511" s="3">
        <v>2</v>
      </c>
      <c r="J511" t="s">
        <v>12848</v>
      </c>
      <c r="K511" s="3">
        <v>4</v>
      </c>
      <c r="L511" t="s">
        <v>26101</v>
      </c>
      <c r="M511" s="3">
        <v>2</v>
      </c>
      <c r="N511" t="s">
        <v>26084</v>
      </c>
      <c r="O511" s="3">
        <v>3</v>
      </c>
      <c r="P511" t="s">
        <v>26085</v>
      </c>
      <c r="Q511" s="3">
        <v>1</v>
      </c>
      <c r="R511" t="s">
        <v>26083</v>
      </c>
      <c r="S511" s="3">
        <v>30</v>
      </c>
      <c r="T511" s="3">
        <v>1</v>
      </c>
      <c r="U511" s="3">
        <v>100000</v>
      </c>
      <c r="V511" s="3">
        <v>2009</v>
      </c>
      <c r="W511" t="s">
        <v>25</v>
      </c>
    </row>
    <row r="512" spans="1:23" x14ac:dyDescent="0.3">
      <c r="A512" s="3">
        <v>6</v>
      </c>
      <c r="B512" t="s">
        <v>1783</v>
      </c>
      <c r="C512" s="3">
        <v>6102</v>
      </c>
      <c r="D512" t="s">
        <v>1297</v>
      </c>
      <c r="E512" s="3">
        <v>100103</v>
      </c>
      <c r="F512" t="s">
        <v>11337</v>
      </c>
      <c r="G512" s="3">
        <v>100103002</v>
      </c>
      <c r="H512" t="s">
        <v>26099</v>
      </c>
      <c r="I512" s="3">
        <v>2</v>
      </c>
      <c r="J512" t="s">
        <v>12848</v>
      </c>
      <c r="K512" s="3">
        <v>4</v>
      </c>
      <c r="L512" t="s">
        <v>26101</v>
      </c>
      <c r="M512" s="3">
        <v>2</v>
      </c>
      <c r="N512" t="s">
        <v>26084</v>
      </c>
      <c r="O512" s="3">
        <v>1</v>
      </c>
      <c r="P512" t="s">
        <v>28066</v>
      </c>
      <c r="Q512" s="3">
        <v>1</v>
      </c>
      <c r="R512" t="s">
        <v>26083</v>
      </c>
      <c r="S512" s="3">
        <v>2</v>
      </c>
      <c r="T512" s="3">
        <v>1</v>
      </c>
      <c r="U512" s="3">
        <v>150000</v>
      </c>
      <c r="V512" s="3">
        <v>2009</v>
      </c>
      <c r="W512" t="s">
        <v>25</v>
      </c>
    </row>
    <row r="513" spans="1:23" x14ac:dyDescent="0.3">
      <c r="A513" s="3">
        <v>6</v>
      </c>
      <c r="B513" t="s">
        <v>1783</v>
      </c>
      <c r="C513" s="3">
        <v>6102</v>
      </c>
      <c r="D513" t="s">
        <v>1297</v>
      </c>
      <c r="E513" s="3">
        <v>100109</v>
      </c>
      <c r="F513" t="s">
        <v>18431</v>
      </c>
      <c r="G513" s="3">
        <v>100109001</v>
      </c>
      <c r="H513" t="s">
        <v>26106</v>
      </c>
      <c r="I513" s="3">
        <v>2</v>
      </c>
      <c r="J513" t="s">
        <v>12848</v>
      </c>
      <c r="K513" s="3">
        <v>4</v>
      </c>
      <c r="L513" t="s">
        <v>26101</v>
      </c>
      <c r="M513" s="3">
        <v>2</v>
      </c>
      <c r="N513" t="s">
        <v>26084</v>
      </c>
      <c r="O513" s="3">
        <v>1</v>
      </c>
      <c r="P513" t="s">
        <v>28066</v>
      </c>
      <c r="Q513" s="3">
        <v>1</v>
      </c>
      <c r="R513" t="s">
        <v>26083</v>
      </c>
      <c r="S513" s="3">
        <v>4</v>
      </c>
      <c r="T513" s="3">
        <v>1</v>
      </c>
      <c r="U513" s="3">
        <v>120000</v>
      </c>
      <c r="V513" s="3">
        <v>2009</v>
      </c>
      <c r="W513" t="s">
        <v>25</v>
      </c>
    </row>
    <row r="514" spans="1:23" x14ac:dyDescent="0.3">
      <c r="A514" s="3">
        <v>6</v>
      </c>
      <c r="B514" t="s">
        <v>1783</v>
      </c>
      <c r="C514" s="3">
        <v>6102</v>
      </c>
      <c r="D514" t="s">
        <v>1297</v>
      </c>
      <c r="E514" s="3">
        <v>100103</v>
      </c>
      <c r="F514" t="s">
        <v>11337</v>
      </c>
      <c r="G514" s="3">
        <v>100103002</v>
      </c>
      <c r="H514" t="s">
        <v>26099</v>
      </c>
      <c r="I514" s="3">
        <v>2</v>
      </c>
      <c r="J514" t="s">
        <v>12848</v>
      </c>
      <c r="K514" s="3">
        <v>4</v>
      </c>
      <c r="L514" t="s">
        <v>26101</v>
      </c>
      <c r="M514" s="3">
        <v>2</v>
      </c>
      <c r="N514" t="s">
        <v>26084</v>
      </c>
      <c r="O514" s="3">
        <v>1</v>
      </c>
      <c r="P514" t="s">
        <v>28066</v>
      </c>
      <c r="Q514" s="3">
        <v>1</v>
      </c>
      <c r="R514" t="s">
        <v>26083</v>
      </c>
      <c r="S514" s="3">
        <v>4</v>
      </c>
      <c r="T514" s="3">
        <v>1</v>
      </c>
      <c r="U514" s="3">
        <v>70000</v>
      </c>
      <c r="V514" s="3">
        <v>2009</v>
      </c>
      <c r="W514" t="s">
        <v>25</v>
      </c>
    </row>
    <row r="515" spans="1:23" x14ac:dyDescent="0.3">
      <c r="A515" s="3">
        <v>6</v>
      </c>
      <c r="B515" t="s">
        <v>1783</v>
      </c>
      <c r="C515" s="3">
        <v>6102</v>
      </c>
      <c r="D515" t="s">
        <v>1297</v>
      </c>
      <c r="E515" s="3">
        <v>100103</v>
      </c>
      <c r="F515" t="s">
        <v>11337</v>
      </c>
      <c r="G515" s="3">
        <v>1001030040</v>
      </c>
      <c r="H515" t="s">
        <v>26115</v>
      </c>
      <c r="I515" s="3">
        <v>2</v>
      </c>
      <c r="J515" t="s">
        <v>12848</v>
      </c>
      <c r="K515" s="3">
        <v>4</v>
      </c>
      <c r="L515" t="s">
        <v>26101</v>
      </c>
      <c r="M515" s="3">
        <v>5</v>
      </c>
      <c r="N515" t="s">
        <v>26092</v>
      </c>
      <c r="O515" s="3">
        <v>1</v>
      </c>
      <c r="P515" t="s">
        <v>28066</v>
      </c>
      <c r="Q515" s="3">
        <v>1</v>
      </c>
      <c r="R515" t="s">
        <v>26083</v>
      </c>
      <c r="S515" s="3">
        <v>4</v>
      </c>
      <c r="T515" s="3">
        <v>1</v>
      </c>
      <c r="U515" s="3">
        <v>80000</v>
      </c>
      <c r="V515" s="3">
        <v>2009</v>
      </c>
      <c r="W515" t="s">
        <v>25</v>
      </c>
    </row>
    <row r="516" spans="1:23" x14ac:dyDescent="0.3">
      <c r="A516" s="3">
        <v>6</v>
      </c>
      <c r="B516" t="s">
        <v>1783</v>
      </c>
      <c r="C516" s="3">
        <v>6106</v>
      </c>
      <c r="D516" t="s">
        <v>1309</v>
      </c>
      <c r="E516" s="3">
        <v>100103</v>
      </c>
      <c r="F516" t="s">
        <v>11337</v>
      </c>
      <c r="G516" s="3">
        <v>100103002</v>
      </c>
      <c r="H516" t="s">
        <v>26099</v>
      </c>
      <c r="I516" s="3">
        <v>2</v>
      </c>
      <c r="J516" t="s">
        <v>12848</v>
      </c>
      <c r="K516" s="3">
        <v>4</v>
      </c>
      <c r="L516" t="s">
        <v>26101</v>
      </c>
      <c r="M516" s="3">
        <v>6</v>
      </c>
      <c r="N516" t="s">
        <v>18251</v>
      </c>
      <c r="O516" s="3">
        <v>3</v>
      </c>
      <c r="P516" t="s">
        <v>26085</v>
      </c>
      <c r="Q516" s="3">
        <v>2</v>
      </c>
      <c r="R516" t="s">
        <v>8209</v>
      </c>
      <c r="S516" s="3">
        <v>4</v>
      </c>
      <c r="T516" s="3">
        <v>1</v>
      </c>
      <c r="U516" s="3">
        <v>1410000</v>
      </c>
      <c r="V516" s="3">
        <v>2009</v>
      </c>
      <c r="W516" t="s">
        <v>25</v>
      </c>
    </row>
    <row r="517" spans="1:23" x14ac:dyDescent="0.3">
      <c r="A517" s="3">
        <v>6</v>
      </c>
      <c r="B517" t="s">
        <v>1783</v>
      </c>
      <c r="C517" s="3">
        <v>6106</v>
      </c>
      <c r="D517" t="s">
        <v>1309</v>
      </c>
      <c r="E517" s="3">
        <v>100103</v>
      </c>
      <c r="F517" t="s">
        <v>11337</v>
      </c>
      <c r="G517" s="3">
        <v>100103002</v>
      </c>
      <c r="H517" t="s">
        <v>26099</v>
      </c>
      <c r="I517" s="3">
        <v>2</v>
      </c>
      <c r="J517" t="s">
        <v>12848</v>
      </c>
      <c r="K517" s="3">
        <v>4</v>
      </c>
      <c r="L517" t="s">
        <v>26101</v>
      </c>
      <c r="M517" s="3">
        <v>6</v>
      </c>
      <c r="N517" t="s">
        <v>18251</v>
      </c>
      <c r="O517" s="3">
        <v>3</v>
      </c>
      <c r="P517" t="s">
        <v>26085</v>
      </c>
      <c r="Q517" s="3">
        <v>1</v>
      </c>
      <c r="R517" t="s">
        <v>26083</v>
      </c>
      <c r="S517" s="3">
        <v>5</v>
      </c>
      <c r="T517" s="3">
        <v>1</v>
      </c>
      <c r="U517" s="3">
        <v>1320000</v>
      </c>
      <c r="V517" s="3">
        <v>2009</v>
      </c>
      <c r="W517" t="s">
        <v>25</v>
      </c>
    </row>
    <row r="518" spans="1:23" x14ac:dyDescent="0.3">
      <c r="A518" s="3">
        <v>6</v>
      </c>
      <c r="B518" t="s">
        <v>1783</v>
      </c>
      <c r="C518" s="3">
        <v>6106</v>
      </c>
      <c r="D518" t="s">
        <v>1309</v>
      </c>
      <c r="E518" s="3">
        <v>100109</v>
      </c>
      <c r="F518" t="s">
        <v>18431</v>
      </c>
      <c r="G518" s="3">
        <v>100109001</v>
      </c>
      <c r="H518" t="s">
        <v>26106</v>
      </c>
      <c r="I518" s="3">
        <v>2</v>
      </c>
      <c r="J518" t="s">
        <v>12848</v>
      </c>
      <c r="K518" s="3">
        <v>4</v>
      </c>
      <c r="L518" t="s">
        <v>26101</v>
      </c>
      <c r="M518" s="3">
        <v>6</v>
      </c>
      <c r="N518" t="s">
        <v>18251</v>
      </c>
      <c r="O518" s="3">
        <v>3</v>
      </c>
      <c r="P518" t="s">
        <v>26085</v>
      </c>
      <c r="Q518" s="3">
        <v>2</v>
      </c>
      <c r="R518" t="s">
        <v>8209</v>
      </c>
      <c r="S518" s="3">
        <v>4</v>
      </c>
      <c r="T518" s="3">
        <v>1</v>
      </c>
      <c r="U518" s="3">
        <v>240000</v>
      </c>
      <c r="V518" s="3">
        <v>2009</v>
      </c>
      <c r="W518" t="s">
        <v>25</v>
      </c>
    </row>
    <row r="519" spans="1:23" x14ac:dyDescent="0.3">
      <c r="A519" s="3">
        <v>6</v>
      </c>
      <c r="B519" t="s">
        <v>1783</v>
      </c>
      <c r="C519" s="3">
        <v>6106</v>
      </c>
      <c r="D519" t="s">
        <v>1309</v>
      </c>
      <c r="E519" s="3">
        <v>100103</v>
      </c>
      <c r="F519" t="s">
        <v>11337</v>
      </c>
      <c r="G519" s="3">
        <v>100103002</v>
      </c>
      <c r="H519" t="s">
        <v>26099</v>
      </c>
      <c r="I519" s="3">
        <v>2</v>
      </c>
      <c r="J519" t="s">
        <v>12848</v>
      </c>
      <c r="K519" s="3">
        <v>4</v>
      </c>
      <c r="L519" t="s">
        <v>26101</v>
      </c>
      <c r="M519" s="3">
        <v>5</v>
      </c>
      <c r="N519" t="s">
        <v>26092</v>
      </c>
      <c r="O519" s="3">
        <v>3</v>
      </c>
      <c r="P519" t="s">
        <v>26085</v>
      </c>
      <c r="Q519" s="3">
        <v>4</v>
      </c>
      <c r="R519" t="s">
        <v>26113</v>
      </c>
      <c r="S519" s="3">
        <v>2</v>
      </c>
      <c r="T519" s="3">
        <v>1</v>
      </c>
      <c r="U519" s="3">
        <v>450000</v>
      </c>
      <c r="V519" s="3">
        <v>2009</v>
      </c>
      <c r="W519" t="s">
        <v>25</v>
      </c>
    </row>
    <row r="520" spans="1:23" x14ac:dyDescent="0.3">
      <c r="A520" s="3">
        <v>6</v>
      </c>
      <c r="B520" t="s">
        <v>1783</v>
      </c>
      <c r="C520" s="3">
        <v>6106</v>
      </c>
      <c r="D520" t="s">
        <v>1309</v>
      </c>
      <c r="E520" s="3">
        <v>100109</v>
      </c>
      <c r="F520" t="s">
        <v>18431</v>
      </c>
      <c r="G520" s="3">
        <v>100109001</v>
      </c>
      <c r="H520" t="s">
        <v>26106</v>
      </c>
      <c r="I520" s="3">
        <v>2</v>
      </c>
      <c r="J520" t="s">
        <v>12848</v>
      </c>
      <c r="K520" s="3">
        <v>4</v>
      </c>
      <c r="L520" t="s">
        <v>26101</v>
      </c>
      <c r="M520" s="3">
        <v>5</v>
      </c>
      <c r="N520" t="s">
        <v>26092</v>
      </c>
      <c r="O520" s="3">
        <v>3</v>
      </c>
      <c r="P520" t="s">
        <v>26085</v>
      </c>
      <c r="Q520" s="3">
        <v>4</v>
      </c>
      <c r="R520" t="s">
        <v>26113</v>
      </c>
      <c r="S520" s="3">
        <v>2</v>
      </c>
      <c r="T520" s="3">
        <v>1</v>
      </c>
      <c r="U520" s="3">
        <v>90000</v>
      </c>
      <c r="V520" s="3">
        <v>2009</v>
      </c>
      <c r="W520" t="s">
        <v>25</v>
      </c>
    </row>
    <row r="521" spans="1:23" x14ac:dyDescent="0.3">
      <c r="A521" s="3">
        <v>6</v>
      </c>
      <c r="B521" t="s">
        <v>1783</v>
      </c>
      <c r="C521" s="3">
        <v>6109</v>
      </c>
      <c r="D521" t="s">
        <v>1318</v>
      </c>
      <c r="E521" s="3">
        <v>100109</v>
      </c>
      <c r="F521" t="s">
        <v>18431</v>
      </c>
      <c r="G521" s="3">
        <v>100109001</v>
      </c>
      <c r="H521" t="s">
        <v>26106</v>
      </c>
      <c r="I521" s="3">
        <v>2</v>
      </c>
      <c r="J521" t="s">
        <v>12848</v>
      </c>
      <c r="K521" s="3">
        <v>4</v>
      </c>
      <c r="L521" t="s">
        <v>26101</v>
      </c>
      <c r="M521" s="3">
        <v>5</v>
      </c>
      <c r="N521" t="s">
        <v>26092</v>
      </c>
      <c r="O521" s="3">
        <v>3</v>
      </c>
      <c r="P521" t="s">
        <v>26085</v>
      </c>
      <c r="Q521" s="3">
        <v>1</v>
      </c>
      <c r="R521" t="s">
        <v>26083</v>
      </c>
      <c r="S521" s="3">
        <v>7</v>
      </c>
      <c r="T521" s="3">
        <v>1</v>
      </c>
      <c r="U521" s="3">
        <v>75000</v>
      </c>
      <c r="V521" s="3">
        <v>2009</v>
      </c>
      <c r="W521" t="s">
        <v>25</v>
      </c>
    </row>
    <row r="522" spans="1:23" x14ac:dyDescent="0.3">
      <c r="A522" s="3">
        <v>6</v>
      </c>
      <c r="B522" t="s">
        <v>1783</v>
      </c>
      <c r="C522" s="3">
        <v>6204</v>
      </c>
      <c r="D522" t="s">
        <v>1353</v>
      </c>
      <c r="E522" s="3">
        <v>100103</v>
      </c>
      <c r="F522" t="s">
        <v>11337</v>
      </c>
      <c r="G522" s="3">
        <v>100103002</v>
      </c>
      <c r="H522" t="s">
        <v>26099</v>
      </c>
      <c r="I522" s="3">
        <v>2</v>
      </c>
      <c r="J522" t="s">
        <v>12848</v>
      </c>
      <c r="K522" s="3">
        <v>4</v>
      </c>
      <c r="L522" t="s">
        <v>26101</v>
      </c>
      <c r="M522" s="3">
        <v>2</v>
      </c>
      <c r="N522" t="s">
        <v>26084</v>
      </c>
      <c r="O522" s="3">
        <v>1</v>
      </c>
      <c r="P522" t="s">
        <v>28066</v>
      </c>
      <c r="Q522" s="3">
        <v>1</v>
      </c>
      <c r="R522" t="s">
        <v>26083</v>
      </c>
      <c r="S522" s="3">
        <v>9</v>
      </c>
      <c r="T522" s="3">
        <v>1</v>
      </c>
      <c r="U522" s="3">
        <v>700000</v>
      </c>
      <c r="V522" s="3">
        <v>2009</v>
      </c>
      <c r="W522" t="s">
        <v>25</v>
      </c>
    </row>
    <row r="523" spans="1:23" x14ac:dyDescent="0.3">
      <c r="A523" s="3">
        <v>6</v>
      </c>
      <c r="B523" t="s">
        <v>1783</v>
      </c>
      <c r="C523" s="3">
        <v>6204</v>
      </c>
      <c r="D523" t="s">
        <v>1353</v>
      </c>
      <c r="E523" s="3">
        <v>100103</v>
      </c>
      <c r="F523" t="s">
        <v>11337</v>
      </c>
      <c r="G523" s="3">
        <v>100103002</v>
      </c>
      <c r="H523" t="s">
        <v>26099</v>
      </c>
      <c r="I523" s="3">
        <v>2</v>
      </c>
      <c r="J523" t="s">
        <v>12848</v>
      </c>
      <c r="K523" s="3">
        <v>4</v>
      </c>
      <c r="L523" t="s">
        <v>26101</v>
      </c>
      <c r="M523" s="3">
        <v>7</v>
      </c>
      <c r="N523" t="s">
        <v>14788</v>
      </c>
      <c r="O523" s="3">
        <v>3</v>
      </c>
      <c r="P523" t="s">
        <v>26085</v>
      </c>
      <c r="Q523" s="3">
        <v>1</v>
      </c>
      <c r="R523" t="s">
        <v>26083</v>
      </c>
      <c r="S523" s="3">
        <v>25</v>
      </c>
      <c r="T523" s="3">
        <v>1</v>
      </c>
      <c r="U523" s="3">
        <v>1600000</v>
      </c>
      <c r="V523" s="3">
        <v>2009</v>
      </c>
      <c r="W523" t="s">
        <v>25</v>
      </c>
    </row>
    <row r="524" spans="1:23" x14ac:dyDescent="0.3">
      <c r="A524" s="3">
        <v>6</v>
      </c>
      <c r="B524" t="s">
        <v>1783</v>
      </c>
      <c r="C524" s="3">
        <v>6204</v>
      </c>
      <c r="D524" t="s">
        <v>1353</v>
      </c>
      <c r="E524" s="3">
        <v>100103</v>
      </c>
      <c r="F524" t="s">
        <v>11337</v>
      </c>
      <c r="G524" s="3">
        <v>100103002</v>
      </c>
      <c r="H524" t="s">
        <v>26099</v>
      </c>
      <c r="I524" s="3">
        <v>2</v>
      </c>
      <c r="J524" t="s">
        <v>12848</v>
      </c>
      <c r="K524" s="3">
        <v>4</v>
      </c>
      <c r="L524" t="s">
        <v>26101</v>
      </c>
      <c r="M524" s="3">
        <v>5</v>
      </c>
      <c r="N524" t="s">
        <v>26092</v>
      </c>
      <c r="O524" s="3">
        <v>3</v>
      </c>
      <c r="P524" t="s">
        <v>26085</v>
      </c>
      <c r="Q524" s="3">
        <v>2</v>
      </c>
      <c r="R524" t="s">
        <v>8209</v>
      </c>
      <c r="S524" s="3">
        <v>8</v>
      </c>
      <c r="T524" s="3">
        <v>1</v>
      </c>
      <c r="U524" s="3">
        <v>5000000</v>
      </c>
      <c r="V524" s="3">
        <v>2009</v>
      </c>
      <c r="W524" t="s">
        <v>25</v>
      </c>
    </row>
    <row r="525" spans="1:23" x14ac:dyDescent="0.3">
      <c r="A525" s="3">
        <v>6</v>
      </c>
      <c r="B525" t="s">
        <v>1783</v>
      </c>
      <c r="C525" s="3">
        <v>6305</v>
      </c>
      <c r="D525" t="s">
        <v>1374</v>
      </c>
      <c r="E525" s="3">
        <v>100103</v>
      </c>
      <c r="F525" t="s">
        <v>11337</v>
      </c>
      <c r="G525" s="3">
        <v>100103002</v>
      </c>
      <c r="H525" t="s">
        <v>26099</v>
      </c>
      <c r="I525" s="3">
        <v>2</v>
      </c>
      <c r="J525" t="s">
        <v>12848</v>
      </c>
      <c r="K525" s="3">
        <v>4</v>
      </c>
      <c r="L525" t="s">
        <v>26101</v>
      </c>
      <c r="M525" s="3">
        <v>5</v>
      </c>
      <c r="N525" t="s">
        <v>26092</v>
      </c>
      <c r="O525" s="3">
        <v>1</v>
      </c>
      <c r="P525" t="s">
        <v>28066</v>
      </c>
      <c r="Q525" s="3">
        <v>1</v>
      </c>
      <c r="R525" t="s">
        <v>26083</v>
      </c>
      <c r="S525" s="3">
        <v>12</v>
      </c>
      <c r="T525" s="3">
        <v>1</v>
      </c>
      <c r="U525" s="3">
        <v>1785000</v>
      </c>
      <c r="V525" s="3">
        <v>2009</v>
      </c>
      <c r="W525" t="s">
        <v>25</v>
      </c>
    </row>
    <row r="526" spans="1:23" x14ac:dyDescent="0.3">
      <c r="A526" s="3">
        <v>6</v>
      </c>
      <c r="B526" t="s">
        <v>1783</v>
      </c>
      <c r="C526" s="3">
        <v>6305</v>
      </c>
      <c r="D526" t="s">
        <v>1374</v>
      </c>
      <c r="E526" s="3">
        <v>100103</v>
      </c>
      <c r="F526" t="s">
        <v>11337</v>
      </c>
      <c r="G526" s="3">
        <v>100103002</v>
      </c>
      <c r="H526" t="s">
        <v>26099</v>
      </c>
      <c r="I526" s="3">
        <v>1</v>
      </c>
      <c r="J526" t="s">
        <v>26080</v>
      </c>
      <c r="K526" s="3">
        <v>4</v>
      </c>
      <c r="L526" t="s">
        <v>26101</v>
      </c>
      <c r="M526" s="3">
        <v>6</v>
      </c>
      <c r="N526" t="s">
        <v>18251</v>
      </c>
      <c r="O526" s="3">
        <v>3</v>
      </c>
      <c r="P526" t="s">
        <v>26085</v>
      </c>
      <c r="Q526" s="3">
        <v>1</v>
      </c>
      <c r="R526" t="s">
        <v>26083</v>
      </c>
      <c r="S526" s="3">
        <v>8</v>
      </c>
      <c r="T526" s="3">
        <v>1</v>
      </c>
      <c r="U526" s="3">
        <v>84000</v>
      </c>
      <c r="V526" s="3">
        <v>2009</v>
      </c>
      <c r="W526" t="s">
        <v>25</v>
      </c>
    </row>
    <row r="527" spans="1:23" x14ac:dyDescent="0.3">
      <c r="A527" s="3">
        <v>6</v>
      </c>
      <c r="B527" t="s">
        <v>1783</v>
      </c>
      <c r="C527" s="3">
        <v>6305</v>
      </c>
      <c r="D527" t="s">
        <v>1374</v>
      </c>
      <c r="E527" s="3">
        <v>100103</v>
      </c>
      <c r="F527" t="s">
        <v>11337</v>
      </c>
      <c r="G527" s="3">
        <v>100103002</v>
      </c>
      <c r="H527" t="s">
        <v>26099</v>
      </c>
      <c r="I527" s="3">
        <v>1</v>
      </c>
      <c r="J527" t="s">
        <v>26080</v>
      </c>
      <c r="K527" s="3">
        <v>4</v>
      </c>
      <c r="L527" t="s">
        <v>26101</v>
      </c>
      <c r="M527" s="3">
        <v>5</v>
      </c>
      <c r="N527" t="s">
        <v>26092</v>
      </c>
      <c r="O527" s="3">
        <v>1</v>
      </c>
      <c r="P527" t="s">
        <v>28066</v>
      </c>
      <c r="Q527" s="3">
        <v>1</v>
      </c>
      <c r="R527" t="s">
        <v>26083</v>
      </c>
      <c r="S527" s="3">
        <v>4</v>
      </c>
      <c r="T527" s="3">
        <v>1</v>
      </c>
      <c r="U527" s="3">
        <v>350000</v>
      </c>
      <c r="V527" s="3">
        <v>2009</v>
      </c>
      <c r="W527" t="s">
        <v>25</v>
      </c>
    </row>
    <row r="528" spans="1:23" x14ac:dyDescent="0.3">
      <c r="A528" s="3">
        <v>6</v>
      </c>
      <c r="B528" t="s">
        <v>1783</v>
      </c>
      <c r="C528" s="3">
        <v>6305</v>
      </c>
      <c r="D528" t="s">
        <v>1374</v>
      </c>
      <c r="E528" s="3">
        <v>100103</v>
      </c>
      <c r="F528" t="s">
        <v>11337</v>
      </c>
      <c r="G528" s="3">
        <v>100103002</v>
      </c>
      <c r="H528" t="s">
        <v>26099</v>
      </c>
      <c r="I528" s="3">
        <v>2</v>
      </c>
      <c r="J528" t="s">
        <v>12848</v>
      </c>
      <c r="K528" s="3">
        <v>4</v>
      </c>
      <c r="L528" t="s">
        <v>26101</v>
      </c>
      <c r="M528" s="3">
        <v>6</v>
      </c>
      <c r="N528" t="s">
        <v>18251</v>
      </c>
      <c r="O528" s="3">
        <v>3</v>
      </c>
      <c r="P528" t="s">
        <v>26085</v>
      </c>
      <c r="Q528" s="3">
        <v>3</v>
      </c>
      <c r="R528" t="s">
        <v>26107</v>
      </c>
      <c r="S528" s="3">
        <v>6</v>
      </c>
      <c r="T528" s="3">
        <v>1</v>
      </c>
      <c r="U528" s="3">
        <v>1200000</v>
      </c>
      <c r="V528" s="3">
        <v>2009</v>
      </c>
      <c r="W528" t="s">
        <v>25</v>
      </c>
    </row>
    <row r="529" spans="1:23" x14ac:dyDescent="0.3">
      <c r="A529" s="3">
        <v>6</v>
      </c>
      <c r="B529" t="s">
        <v>1783</v>
      </c>
      <c r="C529" s="3">
        <v>6305</v>
      </c>
      <c r="D529" t="s">
        <v>1374</v>
      </c>
      <c r="E529" s="3">
        <v>100103</v>
      </c>
      <c r="F529" t="s">
        <v>11337</v>
      </c>
      <c r="G529" s="3">
        <v>100103002</v>
      </c>
      <c r="H529" t="s">
        <v>26099</v>
      </c>
      <c r="I529" s="3">
        <v>1</v>
      </c>
      <c r="J529" t="s">
        <v>26080</v>
      </c>
      <c r="K529" s="3">
        <v>4</v>
      </c>
      <c r="L529" t="s">
        <v>26101</v>
      </c>
      <c r="M529" s="3">
        <v>5</v>
      </c>
      <c r="N529" t="s">
        <v>26092</v>
      </c>
      <c r="O529" s="3">
        <v>1</v>
      </c>
      <c r="P529" t="s">
        <v>28066</v>
      </c>
      <c r="Q529" s="3">
        <v>1</v>
      </c>
      <c r="R529" t="s">
        <v>26083</v>
      </c>
      <c r="S529" s="3">
        <v>6</v>
      </c>
      <c r="T529" s="3">
        <v>1</v>
      </c>
      <c r="U529" s="3">
        <v>330000</v>
      </c>
      <c r="V529" s="3">
        <v>2009</v>
      </c>
      <c r="W529" t="s">
        <v>25</v>
      </c>
    </row>
    <row r="530" spans="1:23" x14ac:dyDescent="0.3">
      <c r="A530" s="3">
        <v>6</v>
      </c>
      <c r="B530" t="s">
        <v>1783</v>
      </c>
      <c r="C530" s="3">
        <v>6305</v>
      </c>
      <c r="D530" t="s">
        <v>1374</v>
      </c>
      <c r="E530" s="3">
        <v>100103</v>
      </c>
      <c r="F530" t="s">
        <v>11337</v>
      </c>
      <c r="G530" s="3">
        <v>100103002</v>
      </c>
      <c r="H530" t="s">
        <v>26099</v>
      </c>
      <c r="I530" s="3">
        <v>1</v>
      </c>
      <c r="J530" t="s">
        <v>26080</v>
      </c>
      <c r="K530" s="3">
        <v>4</v>
      </c>
      <c r="L530" t="s">
        <v>26101</v>
      </c>
      <c r="M530" s="3">
        <v>5</v>
      </c>
      <c r="N530" t="s">
        <v>26092</v>
      </c>
      <c r="O530" s="3">
        <v>2</v>
      </c>
      <c r="P530" t="s">
        <v>28067</v>
      </c>
      <c r="Q530" s="3">
        <v>1</v>
      </c>
      <c r="R530" t="s">
        <v>26083</v>
      </c>
      <c r="S530" s="3">
        <v>6</v>
      </c>
      <c r="T530" s="3">
        <v>1</v>
      </c>
      <c r="U530" s="3">
        <v>210000</v>
      </c>
      <c r="V530" s="3">
        <v>2009</v>
      </c>
      <c r="W530" t="s">
        <v>25</v>
      </c>
    </row>
    <row r="531" spans="1:23" x14ac:dyDescent="0.3">
      <c r="A531" s="3">
        <v>6</v>
      </c>
      <c r="B531" t="s">
        <v>1783</v>
      </c>
      <c r="C531" s="3">
        <v>6305</v>
      </c>
      <c r="D531" t="s">
        <v>1374</v>
      </c>
      <c r="E531" s="3">
        <v>100103</v>
      </c>
      <c r="F531" t="s">
        <v>11337</v>
      </c>
      <c r="G531" s="3">
        <v>100103002</v>
      </c>
      <c r="H531" t="s">
        <v>26099</v>
      </c>
      <c r="I531" s="3">
        <v>1</v>
      </c>
      <c r="J531" t="s">
        <v>26080</v>
      </c>
      <c r="K531" s="3">
        <v>4</v>
      </c>
      <c r="L531" t="s">
        <v>26101</v>
      </c>
      <c r="M531" s="3">
        <v>5</v>
      </c>
      <c r="N531" t="s">
        <v>26092</v>
      </c>
      <c r="O531" s="3">
        <v>3</v>
      </c>
      <c r="P531" t="s">
        <v>26085</v>
      </c>
      <c r="Q531" s="3">
        <v>1</v>
      </c>
      <c r="R531" t="s">
        <v>26083</v>
      </c>
      <c r="S531" s="3">
        <v>6</v>
      </c>
      <c r="T531" s="3">
        <v>1</v>
      </c>
      <c r="U531" s="3">
        <v>120000</v>
      </c>
      <c r="V531" s="3">
        <v>2009</v>
      </c>
      <c r="W531" t="s">
        <v>25</v>
      </c>
    </row>
    <row r="532" spans="1:23" x14ac:dyDescent="0.3">
      <c r="A532" s="3">
        <v>6</v>
      </c>
      <c r="B532" t="s">
        <v>1783</v>
      </c>
      <c r="C532" s="3">
        <v>6305</v>
      </c>
      <c r="D532" t="s">
        <v>1374</v>
      </c>
      <c r="E532" s="3">
        <v>100109</v>
      </c>
      <c r="F532" t="s">
        <v>18431</v>
      </c>
      <c r="G532" s="3">
        <v>100109001</v>
      </c>
      <c r="H532" t="s">
        <v>26106</v>
      </c>
      <c r="I532" s="3">
        <v>1</v>
      </c>
      <c r="J532" t="s">
        <v>26080</v>
      </c>
      <c r="K532" s="3">
        <v>4</v>
      </c>
      <c r="L532" t="s">
        <v>26101</v>
      </c>
      <c r="M532" s="3">
        <v>5</v>
      </c>
      <c r="N532" t="s">
        <v>26092</v>
      </c>
      <c r="O532" s="3">
        <v>1</v>
      </c>
      <c r="P532" t="s">
        <v>28066</v>
      </c>
      <c r="Q532" s="3">
        <v>1</v>
      </c>
      <c r="R532" t="s">
        <v>26083</v>
      </c>
      <c r="S532" s="3">
        <v>5</v>
      </c>
      <c r="T532" s="3">
        <v>1</v>
      </c>
      <c r="U532" s="3">
        <v>120000</v>
      </c>
      <c r="V532" s="3">
        <v>2009</v>
      </c>
      <c r="W532" t="s">
        <v>25</v>
      </c>
    </row>
    <row r="533" spans="1:23" x14ac:dyDescent="0.3">
      <c r="A533" s="3">
        <v>6</v>
      </c>
      <c r="B533" t="s">
        <v>1783</v>
      </c>
      <c r="C533" s="3">
        <v>6305</v>
      </c>
      <c r="D533" t="s">
        <v>1374</v>
      </c>
      <c r="E533" s="3">
        <v>100103</v>
      </c>
      <c r="F533" t="s">
        <v>11337</v>
      </c>
      <c r="G533" s="3">
        <v>100103002</v>
      </c>
      <c r="H533" t="s">
        <v>26099</v>
      </c>
      <c r="I533" s="3">
        <v>1</v>
      </c>
      <c r="J533" t="s">
        <v>26080</v>
      </c>
      <c r="K533" s="3">
        <v>4</v>
      </c>
      <c r="L533" t="s">
        <v>26101</v>
      </c>
      <c r="M533" s="3">
        <v>5</v>
      </c>
      <c r="N533" t="s">
        <v>26092</v>
      </c>
      <c r="O533" s="3">
        <v>1</v>
      </c>
      <c r="P533" t="s">
        <v>28066</v>
      </c>
      <c r="Q533" s="3">
        <v>1</v>
      </c>
      <c r="R533" t="s">
        <v>26083</v>
      </c>
      <c r="S533" s="3">
        <v>5</v>
      </c>
      <c r="T533" s="3">
        <v>1</v>
      </c>
      <c r="U533" s="3">
        <v>10000</v>
      </c>
      <c r="V533" s="3">
        <v>2009</v>
      </c>
      <c r="W533" t="s">
        <v>25</v>
      </c>
    </row>
    <row r="534" spans="1:23" x14ac:dyDescent="0.3">
      <c r="A534" s="3">
        <v>6</v>
      </c>
      <c r="B534" t="s">
        <v>1783</v>
      </c>
      <c r="C534" s="3">
        <v>6305</v>
      </c>
      <c r="D534" t="s">
        <v>1374</v>
      </c>
      <c r="E534" s="3">
        <v>100103</v>
      </c>
      <c r="F534" t="s">
        <v>11337</v>
      </c>
      <c r="G534" s="3">
        <v>100103002</v>
      </c>
      <c r="H534" t="s">
        <v>26099</v>
      </c>
      <c r="I534" s="3">
        <v>1</v>
      </c>
      <c r="J534" t="s">
        <v>26080</v>
      </c>
      <c r="K534" s="3">
        <v>4</v>
      </c>
      <c r="L534" t="s">
        <v>26101</v>
      </c>
      <c r="M534" s="3">
        <v>6</v>
      </c>
      <c r="N534" t="s">
        <v>18251</v>
      </c>
      <c r="O534" s="3">
        <v>1</v>
      </c>
      <c r="P534" t="s">
        <v>28066</v>
      </c>
      <c r="Q534" s="3">
        <v>1</v>
      </c>
      <c r="R534" t="s">
        <v>26083</v>
      </c>
      <c r="S534" s="3">
        <v>10</v>
      </c>
      <c r="T534" s="3">
        <v>1</v>
      </c>
      <c r="U534" s="3">
        <v>80000</v>
      </c>
      <c r="V534" s="3">
        <v>2009</v>
      </c>
      <c r="W534" t="s">
        <v>25</v>
      </c>
    </row>
    <row r="535" spans="1:23" x14ac:dyDescent="0.3">
      <c r="A535" s="3">
        <v>6</v>
      </c>
      <c r="B535" t="s">
        <v>1783</v>
      </c>
      <c r="C535" s="3">
        <v>6305</v>
      </c>
      <c r="D535" t="s">
        <v>1374</v>
      </c>
      <c r="E535" s="3">
        <v>100103</v>
      </c>
      <c r="F535" t="s">
        <v>11337</v>
      </c>
      <c r="G535" s="3">
        <v>100103002</v>
      </c>
      <c r="H535" t="s">
        <v>26099</v>
      </c>
      <c r="I535" s="3">
        <v>2</v>
      </c>
      <c r="J535" t="s">
        <v>12848</v>
      </c>
      <c r="K535" s="3">
        <v>4</v>
      </c>
      <c r="L535" t="s">
        <v>26101</v>
      </c>
      <c r="M535" s="3">
        <v>6</v>
      </c>
      <c r="N535" t="s">
        <v>18251</v>
      </c>
      <c r="O535" s="3">
        <v>1</v>
      </c>
      <c r="P535" t="s">
        <v>28066</v>
      </c>
      <c r="Q535" s="3">
        <v>1</v>
      </c>
      <c r="R535" t="s">
        <v>26083</v>
      </c>
      <c r="S535" s="3">
        <v>30</v>
      </c>
      <c r="T535" s="3">
        <v>1</v>
      </c>
      <c r="U535" s="3">
        <v>2100000</v>
      </c>
      <c r="V535" s="3">
        <v>2009</v>
      </c>
      <c r="W535" t="s">
        <v>25</v>
      </c>
    </row>
    <row r="536" spans="1:23" x14ac:dyDescent="0.3">
      <c r="A536" s="3">
        <v>6</v>
      </c>
      <c r="B536" t="s">
        <v>1783</v>
      </c>
      <c r="C536" s="3">
        <v>6305</v>
      </c>
      <c r="D536" t="s">
        <v>1374</v>
      </c>
      <c r="E536" s="3">
        <v>100103</v>
      </c>
      <c r="F536" t="s">
        <v>11337</v>
      </c>
      <c r="G536" s="3">
        <v>100103002</v>
      </c>
      <c r="H536" t="s">
        <v>26099</v>
      </c>
      <c r="I536" s="3">
        <v>1</v>
      </c>
      <c r="J536" t="s">
        <v>26080</v>
      </c>
      <c r="K536" s="3">
        <v>4</v>
      </c>
      <c r="L536" t="s">
        <v>26101</v>
      </c>
      <c r="M536" s="3">
        <v>5</v>
      </c>
      <c r="N536" t="s">
        <v>26092</v>
      </c>
      <c r="O536" s="3">
        <v>2</v>
      </c>
      <c r="P536" t="s">
        <v>28067</v>
      </c>
      <c r="Q536" s="3">
        <v>1</v>
      </c>
      <c r="R536" t="s">
        <v>26083</v>
      </c>
      <c r="S536" s="3">
        <v>6</v>
      </c>
      <c r="T536" s="3">
        <v>1</v>
      </c>
      <c r="U536" s="3">
        <v>300000</v>
      </c>
      <c r="V536" s="3">
        <v>2009</v>
      </c>
      <c r="W536" t="s">
        <v>25</v>
      </c>
    </row>
    <row r="537" spans="1:23" x14ac:dyDescent="0.3">
      <c r="A537" s="3">
        <v>6</v>
      </c>
      <c r="B537" t="s">
        <v>1783</v>
      </c>
      <c r="C537" s="3">
        <v>6305</v>
      </c>
      <c r="D537" t="s">
        <v>1374</v>
      </c>
      <c r="E537" s="3">
        <v>100109</v>
      </c>
      <c r="F537" t="s">
        <v>18431</v>
      </c>
      <c r="G537" s="3">
        <v>100109001</v>
      </c>
      <c r="H537" t="s">
        <v>26106</v>
      </c>
      <c r="I537" s="3">
        <v>1</v>
      </c>
      <c r="J537" t="s">
        <v>26080</v>
      </c>
      <c r="K537" s="3">
        <v>4</v>
      </c>
      <c r="L537" t="s">
        <v>26101</v>
      </c>
      <c r="M537" s="3">
        <v>6</v>
      </c>
      <c r="N537" t="s">
        <v>18251</v>
      </c>
      <c r="O537" s="3">
        <v>3</v>
      </c>
      <c r="P537" t="s">
        <v>26085</v>
      </c>
      <c r="Q537" s="3">
        <v>1</v>
      </c>
      <c r="R537" t="s">
        <v>26083</v>
      </c>
      <c r="S537" s="3">
        <v>8</v>
      </c>
      <c r="T537" s="3">
        <v>1</v>
      </c>
      <c r="U537" s="3">
        <v>72000</v>
      </c>
      <c r="V537" s="3">
        <v>2009</v>
      </c>
      <c r="W537" t="s">
        <v>25</v>
      </c>
    </row>
    <row r="538" spans="1:23" x14ac:dyDescent="0.3">
      <c r="A538" s="3">
        <v>6</v>
      </c>
      <c r="B538" t="s">
        <v>1783</v>
      </c>
      <c r="C538" s="3">
        <v>6111</v>
      </c>
      <c r="D538" t="s">
        <v>1324</v>
      </c>
      <c r="E538" s="3">
        <v>100103</v>
      </c>
      <c r="F538" t="s">
        <v>11337</v>
      </c>
      <c r="G538" s="3">
        <v>100103002</v>
      </c>
      <c r="H538" t="s">
        <v>26099</v>
      </c>
      <c r="I538" s="3">
        <v>2</v>
      </c>
      <c r="J538" t="s">
        <v>12848</v>
      </c>
      <c r="K538" s="3">
        <v>4</v>
      </c>
      <c r="L538" t="s">
        <v>26101</v>
      </c>
      <c r="M538" s="3">
        <v>6</v>
      </c>
      <c r="N538" t="s">
        <v>18251</v>
      </c>
      <c r="O538" s="3">
        <v>3</v>
      </c>
      <c r="P538" t="s">
        <v>26085</v>
      </c>
      <c r="Q538" s="3">
        <v>1</v>
      </c>
      <c r="R538" t="s">
        <v>26083</v>
      </c>
      <c r="S538" s="3">
        <v>3</v>
      </c>
      <c r="T538" s="3">
        <v>1</v>
      </c>
      <c r="U538" s="3">
        <v>850000</v>
      </c>
      <c r="V538" s="3">
        <v>2009</v>
      </c>
      <c r="W538" t="s">
        <v>25</v>
      </c>
    </row>
    <row r="539" spans="1:23" x14ac:dyDescent="0.3">
      <c r="A539" s="3">
        <v>6</v>
      </c>
      <c r="B539" t="s">
        <v>1783</v>
      </c>
      <c r="C539" s="3">
        <v>6111</v>
      </c>
      <c r="D539" t="s">
        <v>1324</v>
      </c>
      <c r="E539" s="3">
        <v>100109</v>
      </c>
      <c r="F539" t="s">
        <v>18431</v>
      </c>
      <c r="G539" s="3">
        <v>100109001</v>
      </c>
      <c r="H539" t="s">
        <v>26106</v>
      </c>
      <c r="I539" s="3">
        <v>2</v>
      </c>
      <c r="J539" t="s">
        <v>12848</v>
      </c>
      <c r="K539" s="3">
        <v>4</v>
      </c>
      <c r="L539" t="s">
        <v>26101</v>
      </c>
      <c r="M539" s="3">
        <v>6</v>
      </c>
      <c r="N539" t="s">
        <v>18251</v>
      </c>
      <c r="O539" s="3">
        <v>3</v>
      </c>
      <c r="P539" t="s">
        <v>26085</v>
      </c>
      <c r="Q539" s="3">
        <v>1</v>
      </c>
      <c r="R539" t="s">
        <v>26083</v>
      </c>
      <c r="S539" s="3">
        <v>3</v>
      </c>
      <c r="T539" s="3">
        <v>1</v>
      </c>
      <c r="U539" s="3">
        <v>650000</v>
      </c>
      <c r="V539" s="3">
        <v>2009</v>
      </c>
      <c r="W539" t="s">
        <v>25</v>
      </c>
    </row>
    <row r="540" spans="1:23" x14ac:dyDescent="0.3">
      <c r="A540" s="3">
        <v>6</v>
      </c>
      <c r="B540" t="s">
        <v>1783</v>
      </c>
      <c r="C540" s="3">
        <v>6306</v>
      </c>
      <c r="D540" t="s">
        <v>1377</v>
      </c>
      <c r="E540" s="3">
        <v>100103</v>
      </c>
      <c r="F540" t="s">
        <v>11337</v>
      </c>
      <c r="G540" s="3">
        <v>100103002</v>
      </c>
      <c r="H540" t="s">
        <v>26099</v>
      </c>
      <c r="I540" s="3">
        <v>1</v>
      </c>
      <c r="J540" t="s">
        <v>26080</v>
      </c>
      <c r="K540" s="3">
        <v>4</v>
      </c>
      <c r="L540" t="s">
        <v>26101</v>
      </c>
      <c r="M540" s="3">
        <v>6</v>
      </c>
      <c r="N540" t="s">
        <v>18251</v>
      </c>
      <c r="O540" s="3">
        <v>1</v>
      </c>
      <c r="P540" t="s">
        <v>28066</v>
      </c>
      <c r="Q540" s="3">
        <v>1</v>
      </c>
      <c r="R540" t="s">
        <v>26083</v>
      </c>
      <c r="S540" s="3">
        <v>10</v>
      </c>
      <c r="T540" s="3">
        <v>1</v>
      </c>
      <c r="U540" s="3">
        <v>340000</v>
      </c>
      <c r="V540" s="3">
        <v>2009</v>
      </c>
      <c r="W540" t="s">
        <v>25</v>
      </c>
    </row>
    <row r="541" spans="1:23" x14ac:dyDescent="0.3">
      <c r="A541" s="3">
        <v>6</v>
      </c>
      <c r="B541" t="s">
        <v>1783</v>
      </c>
      <c r="C541" s="3">
        <v>6306</v>
      </c>
      <c r="D541" t="s">
        <v>1377</v>
      </c>
      <c r="E541" s="3">
        <v>100103</v>
      </c>
      <c r="F541" t="s">
        <v>11337</v>
      </c>
      <c r="G541" s="3">
        <v>100103002</v>
      </c>
      <c r="H541" t="s">
        <v>26099</v>
      </c>
      <c r="I541" s="3">
        <v>2</v>
      </c>
      <c r="J541" t="s">
        <v>12848</v>
      </c>
      <c r="K541" s="3">
        <v>4</v>
      </c>
      <c r="L541" t="s">
        <v>26101</v>
      </c>
      <c r="M541" s="3">
        <v>6</v>
      </c>
      <c r="N541" t="s">
        <v>18251</v>
      </c>
      <c r="O541" s="3">
        <v>3</v>
      </c>
      <c r="P541" t="s">
        <v>26085</v>
      </c>
      <c r="Q541" s="3">
        <v>1</v>
      </c>
      <c r="R541" t="s">
        <v>26083</v>
      </c>
      <c r="S541" s="3">
        <v>5</v>
      </c>
      <c r="T541" s="3">
        <v>1</v>
      </c>
      <c r="U541" s="3">
        <v>600000</v>
      </c>
      <c r="V541" s="3">
        <v>2009</v>
      </c>
      <c r="W541" t="s">
        <v>25</v>
      </c>
    </row>
    <row r="542" spans="1:23" x14ac:dyDescent="0.3">
      <c r="A542" s="3">
        <v>6</v>
      </c>
      <c r="B542" t="s">
        <v>1783</v>
      </c>
      <c r="C542" s="3">
        <v>6306</v>
      </c>
      <c r="D542" t="s">
        <v>1377</v>
      </c>
      <c r="E542" s="3">
        <v>100103</v>
      </c>
      <c r="F542" t="s">
        <v>11337</v>
      </c>
      <c r="G542" s="3">
        <v>100103002</v>
      </c>
      <c r="H542" t="s">
        <v>26099</v>
      </c>
      <c r="I542" s="3">
        <v>1</v>
      </c>
      <c r="J542" t="s">
        <v>26080</v>
      </c>
      <c r="K542" s="3">
        <v>4</v>
      </c>
      <c r="L542" t="s">
        <v>26101</v>
      </c>
      <c r="M542" s="3">
        <v>6</v>
      </c>
      <c r="N542" t="s">
        <v>18251</v>
      </c>
      <c r="O542" s="3">
        <v>1</v>
      </c>
      <c r="P542" t="s">
        <v>28066</v>
      </c>
      <c r="Q542" s="3">
        <v>1</v>
      </c>
      <c r="R542" t="s">
        <v>26083</v>
      </c>
      <c r="S542" s="3">
        <v>4</v>
      </c>
      <c r="T542" s="3">
        <v>1</v>
      </c>
      <c r="U542" s="3">
        <v>360000</v>
      </c>
      <c r="V542" s="3">
        <v>2009</v>
      </c>
      <c r="W542" t="s">
        <v>25</v>
      </c>
    </row>
    <row r="543" spans="1:23" x14ac:dyDescent="0.3">
      <c r="A543" s="3">
        <v>6</v>
      </c>
      <c r="B543" t="s">
        <v>1783</v>
      </c>
      <c r="C543" s="3">
        <v>6306</v>
      </c>
      <c r="D543" t="s">
        <v>1377</v>
      </c>
      <c r="E543" s="3">
        <v>100103</v>
      </c>
      <c r="F543" t="s">
        <v>11337</v>
      </c>
      <c r="G543" s="3">
        <v>100103002</v>
      </c>
      <c r="H543" t="s">
        <v>26099</v>
      </c>
      <c r="I543" s="3">
        <v>2</v>
      </c>
      <c r="J543" t="s">
        <v>12848</v>
      </c>
      <c r="K543" s="3">
        <v>4</v>
      </c>
      <c r="L543" t="s">
        <v>26101</v>
      </c>
      <c r="M543" s="3">
        <v>6</v>
      </c>
      <c r="N543" t="s">
        <v>18251</v>
      </c>
      <c r="O543" s="3">
        <v>3</v>
      </c>
      <c r="P543" t="s">
        <v>26085</v>
      </c>
      <c r="Q543" s="3">
        <v>1</v>
      </c>
      <c r="R543" t="s">
        <v>26083</v>
      </c>
      <c r="S543" s="3">
        <v>6</v>
      </c>
      <c r="T543" s="3">
        <v>1</v>
      </c>
      <c r="U543" s="3">
        <v>500000</v>
      </c>
      <c r="V543" s="3">
        <v>2009</v>
      </c>
      <c r="W543" t="s">
        <v>25</v>
      </c>
    </row>
    <row r="544" spans="1:23" x14ac:dyDescent="0.3">
      <c r="A544" s="3">
        <v>6</v>
      </c>
      <c r="B544" t="s">
        <v>1783</v>
      </c>
      <c r="C544" s="3">
        <v>6306</v>
      </c>
      <c r="D544" t="s">
        <v>1377</v>
      </c>
      <c r="E544" s="3">
        <v>100103</v>
      </c>
      <c r="F544" t="s">
        <v>11337</v>
      </c>
      <c r="G544" s="3">
        <v>100103002</v>
      </c>
      <c r="H544" t="s">
        <v>26099</v>
      </c>
      <c r="I544" s="3">
        <v>1</v>
      </c>
      <c r="J544" t="s">
        <v>26080</v>
      </c>
      <c r="K544" s="3">
        <v>4</v>
      </c>
      <c r="L544" t="s">
        <v>26101</v>
      </c>
      <c r="M544" s="3">
        <v>6</v>
      </c>
      <c r="N544" t="s">
        <v>18251</v>
      </c>
      <c r="O544" s="3">
        <v>1</v>
      </c>
      <c r="P544" t="s">
        <v>28066</v>
      </c>
      <c r="Q544" s="3">
        <v>1</v>
      </c>
      <c r="R544" t="s">
        <v>26083</v>
      </c>
      <c r="S544" s="3">
        <v>10</v>
      </c>
      <c r="T544" s="3">
        <v>1</v>
      </c>
      <c r="U544" s="3">
        <v>450000</v>
      </c>
      <c r="V544" s="3">
        <v>2009</v>
      </c>
      <c r="W544" t="s">
        <v>25</v>
      </c>
    </row>
    <row r="545" spans="1:23" x14ac:dyDescent="0.3">
      <c r="A545" s="3">
        <v>6</v>
      </c>
      <c r="B545" t="s">
        <v>1783</v>
      </c>
      <c r="C545" s="3">
        <v>6306</v>
      </c>
      <c r="D545" t="s">
        <v>1377</v>
      </c>
      <c r="E545" s="3">
        <v>100103</v>
      </c>
      <c r="F545" t="s">
        <v>11337</v>
      </c>
      <c r="G545" s="3">
        <v>100103002</v>
      </c>
      <c r="H545" t="s">
        <v>26099</v>
      </c>
      <c r="I545" s="3">
        <v>1</v>
      </c>
      <c r="J545" t="s">
        <v>26080</v>
      </c>
      <c r="K545" s="3">
        <v>4</v>
      </c>
      <c r="L545" t="s">
        <v>26101</v>
      </c>
      <c r="M545" s="3">
        <v>6</v>
      </c>
      <c r="N545" t="s">
        <v>18251</v>
      </c>
      <c r="O545" s="3">
        <v>1</v>
      </c>
      <c r="P545" t="s">
        <v>28066</v>
      </c>
      <c r="Q545" s="3">
        <v>1</v>
      </c>
      <c r="R545" t="s">
        <v>26083</v>
      </c>
      <c r="S545" s="3">
        <v>6</v>
      </c>
      <c r="T545" s="3">
        <v>1</v>
      </c>
      <c r="U545" s="3">
        <v>840000</v>
      </c>
      <c r="V545" s="3">
        <v>2009</v>
      </c>
      <c r="W545" t="s">
        <v>25</v>
      </c>
    </row>
    <row r="546" spans="1:23" x14ac:dyDescent="0.3">
      <c r="A546" s="3">
        <v>6</v>
      </c>
      <c r="B546" t="s">
        <v>1783</v>
      </c>
      <c r="C546" s="3">
        <v>6307</v>
      </c>
      <c r="D546" t="s">
        <v>1380</v>
      </c>
      <c r="E546" s="3">
        <v>100103</v>
      </c>
      <c r="F546" t="s">
        <v>11337</v>
      </c>
      <c r="G546" s="3">
        <v>100103002</v>
      </c>
      <c r="H546" t="s">
        <v>26099</v>
      </c>
      <c r="I546" s="3">
        <v>1</v>
      </c>
      <c r="J546" t="s">
        <v>26080</v>
      </c>
      <c r="K546" s="3">
        <v>4</v>
      </c>
      <c r="L546" t="s">
        <v>26101</v>
      </c>
      <c r="M546" s="3">
        <v>6</v>
      </c>
      <c r="N546" t="s">
        <v>18251</v>
      </c>
      <c r="O546" s="3">
        <v>1</v>
      </c>
      <c r="P546" t="s">
        <v>28066</v>
      </c>
      <c r="Q546" s="3">
        <v>2</v>
      </c>
      <c r="R546" t="s">
        <v>8209</v>
      </c>
      <c r="S546" s="3">
        <v>2</v>
      </c>
      <c r="T546" s="3">
        <v>1</v>
      </c>
      <c r="U546" s="3">
        <v>100000</v>
      </c>
      <c r="V546" s="3">
        <v>2009</v>
      </c>
      <c r="W546" t="s">
        <v>25</v>
      </c>
    </row>
    <row r="547" spans="1:23" x14ac:dyDescent="0.3">
      <c r="A547" s="3">
        <v>6</v>
      </c>
      <c r="B547" t="s">
        <v>1783</v>
      </c>
      <c r="C547" s="3">
        <v>6307</v>
      </c>
      <c r="D547" t="s">
        <v>1380</v>
      </c>
      <c r="E547" s="3">
        <v>100103</v>
      </c>
      <c r="F547" t="s">
        <v>11337</v>
      </c>
      <c r="G547" s="3">
        <v>100103002</v>
      </c>
      <c r="H547" t="s">
        <v>26099</v>
      </c>
      <c r="I547" s="3">
        <v>1</v>
      </c>
      <c r="J547" t="s">
        <v>26080</v>
      </c>
      <c r="K547" s="3">
        <v>4</v>
      </c>
      <c r="L547" t="s">
        <v>26101</v>
      </c>
      <c r="M547" s="3">
        <v>6</v>
      </c>
      <c r="N547" t="s">
        <v>18251</v>
      </c>
      <c r="O547" s="3">
        <v>3</v>
      </c>
      <c r="P547" t="s">
        <v>26085</v>
      </c>
      <c r="Q547" s="3">
        <v>2</v>
      </c>
      <c r="R547" t="s">
        <v>8209</v>
      </c>
      <c r="S547" s="3">
        <v>6</v>
      </c>
      <c r="T547" s="3">
        <v>1</v>
      </c>
      <c r="U547" s="3">
        <v>180000</v>
      </c>
      <c r="V547" s="3">
        <v>2009</v>
      </c>
      <c r="W547" t="s">
        <v>25</v>
      </c>
    </row>
    <row r="548" spans="1:23" x14ac:dyDescent="0.3">
      <c r="A548" s="3">
        <v>6</v>
      </c>
      <c r="B548" t="s">
        <v>1783</v>
      </c>
      <c r="C548" s="3">
        <v>6307</v>
      </c>
      <c r="D548" t="s">
        <v>1380</v>
      </c>
      <c r="E548" s="3">
        <v>100103</v>
      </c>
      <c r="F548" t="s">
        <v>11337</v>
      </c>
      <c r="G548" s="3">
        <v>100103002</v>
      </c>
      <c r="H548" t="s">
        <v>26099</v>
      </c>
      <c r="I548" s="3">
        <v>1</v>
      </c>
      <c r="J548" t="s">
        <v>26080</v>
      </c>
      <c r="K548" s="3">
        <v>4</v>
      </c>
      <c r="L548" t="s">
        <v>26101</v>
      </c>
      <c r="M548" s="3">
        <v>6</v>
      </c>
      <c r="N548" t="s">
        <v>18251</v>
      </c>
      <c r="O548" s="3">
        <v>1</v>
      </c>
      <c r="P548" t="s">
        <v>28066</v>
      </c>
      <c r="Q548" s="3">
        <v>1</v>
      </c>
      <c r="R548" t="s">
        <v>26083</v>
      </c>
      <c r="S548" s="3">
        <v>8</v>
      </c>
      <c r="T548" s="3">
        <v>1</v>
      </c>
      <c r="U548" s="3">
        <v>130000</v>
      </c>
      <c r="V548" s="3">
        <v>2009</v>
      </c>
      <c r="W548" t="s">
        <v>25</v>
      </c>
    </row>
    <row r="549" spans="1:23" x14ac:dyDescent="0.3">
      <c r="A549" s="3">
        <v>6</v>
      </c>
      <c r="B549" t="s">
        <v>1783</v>
      </c>
      <c r="C549" s="3">
        <v>6307</v>
      </c>
      <c r="D549" t="s">
        <v>1380</v>
      </c>
      <c r="E549" s="3">
        <v>100103</v>
      </c>
      <c r="F549" t="s">
        <v>11337</v>
      </c>
      <c r="G549" s="3">
        <v>100103002</v>
      </c>
      <c r="H549" t="s">
        <v>26099</v>
      </c>
      <c r="I549" s="3">
        <v>1</v>
      </c>
      <c r="J549" t="s">
        <v>26080</v>
      </c>
      <c r="K549" s="3">
        <v>4</v>
      </c>
      <c r="L549" t="s">
        <v>26101</v>
      </c>
      <c r="M549" s="3">
        <v>6</v>
      </c>
      <c r="N549" t="s">
        <v>18251</v>
      </c>
      <c r="O549" s="3">
        <v>2</v>
      </c>
      <c r="P549" t="s">
        <v>28067</v>
      </c>
      <c r="Q549" s="3">
        <v>1</v>
      </c>
      <c r="R549" t="s">
        <v>26083</v>
      </c>
      <c r="S549" s="3">
        <v>4</v>
      </c>
      <c r="T549" s="3">
        <v>1</v>
      </c>
      <c r="U549" s="3">
        <v>180000</v>
      </c>
      <c r="V549" s="3">
        <v>2009</v>
      </c>
      <c r="W549" t="s">
        <v>25</v>
      </c>
    </row>
    <row r="550" spans="1:23" x14ac:dyDescent="0.3">
      <c r="A550" s="3">
        <v>6</v>
      </c>
      <c r="B550" t="s">
        <v>1783</v>
      </c>
      <c r="C550" s="3">
        <v>6307</v>
      </c>
      <c r="D550" t="s">
        <v>1380</v>
      </c>
      <c r="E550" s="3">
        <v>100103</v>
      </c>
      <c r="F550" t="s">
        <v>11337</v>
      </c>
      <c r="G550" s="3">
        <v>100103002</v>
      </c>
      <c r="H550" t="s">
        <v>26099</v>
      </c>
      <c r="I550" s="3">
        <v>1</v>
      </c>
      <c r="J550" t="s">
        <v>26080</v>
      </c>
      <c r="K550" s="3">
        <v>4</v>
      </c>
      <c r="L550" t="s">
        <v>26101</v>
      </c>
      <c r="M550" s="3">
        <v>6</v>
      </c>
      <c r="N550" t="s">
        <v>18251</v>
      </c>
      <c r="O550" s="3">
        <v>1</v>
      </c>
      <c r="P550" t="s">
        <v>28066</v>
      </c>
      <c r="Q550" s="3">
        <v>2</v>
      </c>
      <c r="R550" t="s">
        <v>8209</v>
      </c>
      <c r="S550" s="3">
        <v>11</v>
      </c>
      <c r="T550" s="3">
        <v>1</v>
      </c>
      <c r="U550" s="3">
        <v>200000</v>
      </c>
      <c r="V550" s="3">
        <v>2009</v>
      </c>
      <c r="W550" t="s">
        <v>25</v>
      </c>
    </row>
    <row r="551" spans="1:23" x14ac:dyDescent="0.3">
      <c r="A551" s="3">
        <v>6</v>
      </c>
      <c r="B551" t="s">
        <v>1783</v>
      </c>
      <c r="C551" s="3">
        <v>6112</v>
      </c>
      <c r="D551" t="s">
        <v>1327</v>
      </c>
      <c r="E551" s="3">
        <v>100103</v>
      </c>
      <c r="F551" t="s">
        <v>11337</v>
      </c>
      <c r="G551" s="3">
        <v>100103002</v>
      </c>
      <c r="H551" t="s">
        <v>26099</v>
      </c>
      <c r="I551" s="3">
        <v>2</v>
      </c>
      <c r="J551" t="s">
        <v>12848</v>
      </c>
      <c r="K551" s="3">
        <v>4</v>
      </c>
      <c r="L551" t="s">
        <v>26101</v>
      </c>
      <c r="M551" s="3">
        <v>5</v>
      </c>
      <c r="N551" t="s">
        <v>26092</v>
      </c>
      <c r="O551" s="3">
        <v>3</v>
      </c>
      <c r="P551" t="s">
        <v>26085</v>
      </c>
      <c r="Q551" s="3">
        <v>2</v>
      </c>
      <c r="R551" t="s">
        <v>8209</v>
      </c>
      <c r="S551" s="3">
        <v>80</v>
      </c>
      <c r="T551" s="3">
        <v>1</v>
      </c>
      <c r="U551" s="3">
        <v>5600000</v>
      </c>
      <c r="V551" s="3">
        <v>2009</v>
      </c>
      <c r="W551" t="s">
        <v>25</v>
      </c>
    </row>
    <row r="552" spans="1:23" x14ac:dyDescent="0.3">
      <c r="A552" s="3">
        <v>6</v>
      </c>
      <c r="B552" t="s">
        <v>1783</v>
      </c>
      <c r="C552" s="3">
        <v>6308</v>
      </c>
      <c r="D552" t="s">
        <v>1383</v>
      </c>
      <c r="E552" s="3">
        <v>100103</v>
      </c>
      <c r="F552" t="s">
        <v>11337</v>
      </c>
      <c r="G552" s="3">
        <v>100103002</v>
      </c>
      <c r="H552" t="s">
        <v>26099</v>
      </c>
      <c r="I552" s="3">
        <v>2</v>
      </c>
      <c r="J552" t="s">
        <v>12848</v>
      </c>
      <c r="K552" s="3">
        <v>4</v>
      </c>
      <c r="L552" t="s">
        <v>26101</v>
      </c>
      <c r="M552" s="3">
        <v>6</v>
      </c>
      <c r="N552" t="s">
        <v>18251</v>
      </c>
      <c r="O552" s="3">
        <v>2</v>
      </c>
      <c r="P552" t="s">
        <v>28067</v>
      </c>
      <c r="Q552" s="3">
        <v>2</v>
      </c>
      <c r="R552" t="s">
        <v>8209</v>
      </c>
      <c r="S552" s="3">
        <v>10</v>
      </c>
      <c r="T552" s="3">
        <v>1</v>
      </c>
      <c r="U552" s="3">
        <v>1125000</v>
      </c>
      <c r="V552" s="3">
        <v>2009</v>
      </c>
      <c r="W552" t="s">
        <v>25</v>
      </c>
    </row>
    <row r="553" spans="1:23" x14ac:dyDescent="0.3">
      <c r="A553" s="3">
        <v>6</v>
      </c>
      <c r="B553" t="s">
        <v>1783</v>
      </c>
      <c r="C553" s="3">
        <v>6308</v>
      </c>
      <c r="D553" t="s">
        <v>1383</v>
      </c>
      <c r="E553" s="3">
        <v>100103</v>
      </c>
      <c r="F553" t="s">
        <v>11337</v>
      </c>
      <c r="G553" s="3">
        <v>100103002</v>
      </c>
      <c r="H553" t="s">
        <v>26099</v>
      </c>
      <c r="I553" s="3">
        <v>2</v>
      </c>
      <c r="J553" t="s">
        <v>12848</v>
      </c>
      <c r="K553" s="3">
        <v>4</v>
      </c>
      <c r="L553" t="s">
        <v>26101</v>
      </c>
      <c r="M553" s="3">
        <v>6</v>
      </c>
      <c r="N553" t="s">
        <v>18251</v>
      </c>
      <c r="O553" s="3">
        <v>1</v>
      </c>
      <c r="P553" t="s">
        <v>28066</v>
      </c>
      <c r="Q553" s="3">
        <v>2</v>
      </c>
      <c r="R553" t="s">
        <v>8209</v>
      </c>
      <c r="S553" s="3">
        <v>4</v>
      </c>
      <c r="T553" s="3">
        <v>1</v>
      </c>
      <c r="U553" s="3">
        <v>252000</v>
      </c>
      <c r="V553" s="3">
        <v>2009</v>
      </c>
      <c r="W553" t="s">
        <v>25</v>
      </c>
    </row>
    <row r="554" spans="1:23" x14ac:dyDescent="0.3">
      <c r="A554" s="3">
        <v>6</v>
      </c>
      <c r="B554" t="s">
        <v>1783</v>
      </c>
      <c r="C554" s="3">
        <v>6101</v>
      </c>
      <c r="D554" t="s">
        <v>1294</v>
      </c>
      <c r="E554" s="3">
        <v>100103</v>
      </c>
      <c r="F554" t="s">
        <v>11337</v>
      </c>
      <c r="G554" s="3">
        <v>100103002</v>
      </c>
      <c r="H554" t="s">
        <v>26099</v>
      </c>
      <c r="I554" s="3">
        <v>2</v>
      </c>
      <c r="J554" t="s">
        <v>12848</v>
      </c>
      <c r="K554" s="3">
        <v>4</v>
      </c>
      <c r="L554" t="s">
        <v>26101</v>
      </c>
      <c r="M554" s="3">
        <v>7</v>
      </c>
      <c r="N554" t="s">
        <v>14788</v>
      </c>
      <c r="O554" s="3">
        <v>3</v>
      </c>
      <c r="P554" t="s">
        <v>26085</v>
      </c>
      <c r="Q554" s="3">
        <v>2</v>
      </c>
      <c r="R554" t="s">
        <v>8209</v>
      </c>
      <c r="S554" s="3">
        <v>2</v>
      </c>
      <c r="T554" s="3">
        <v>1</v>
      </c>
      <c r="U554" s="3">
        <v>872388</v>
      </c>
      <c r="V554" s="3">
        <v>2009</v>
      </c>
      <c r="W554" t="s">
        <v>25</v>
      </c>
    </row>
    <row r="555" spans="1:23" x14ac:dyDescent="0.3">
      <c r="A555" s="3">
        <v>6</v>
      </c>
      <c r="B555" t="s">
        <v>1783</v>
      </c>
      <c r="C555" s="3">
        <v>6101</v>
      </c>
      <c r="D555" t="s">
        <v>1294</v>
      </c>
      <c r="E555" s="3">
        <v>100103</v>
      </c>
      <c r="F555" t="s">
        <v>11337</v>
      </c>
      <c r="G555" s="3">
        <v>100103002</v>
      </c>
      <c r="H555" t="s">
        <v>26099</v>
      </c>
      <c r="I555" s="3">
        <v>2</v>
      </c>
      <c r="J555" t="s">
        <v>12848</v>
      </c>
      <c r="K555" s="3">
        <v>4</v>
      </c>
      <c r="L555" t="s">
        <v>26101</v>
      </c>
      <c r="M555" s="3">
        <v>6</v>
      </c>
      <c r="N555" t="s">
        <v>18251</v>
      </c>
      <c r="O555" s="3">
        <v>3</v>
      </c>
      <c r="P555" t="s">
        <v>26085</v>
      </c>
      <c r="Q555" s="3">
        <v>2</v>
      </c>
      <c r="R555" t="s">
        <v>8209</v>
      </c>
      <c r="S555" s="3">
        <v>4</v>
      </c>
      <c r="T555" s="3">
        <v>1</v>
      </c>
      <c r="U555" s="3">
        <v>661780</v>
      </c>
      <c r="V555" s="3">
        <v>2009</v>
      </c>
      <c r="W555" t="s">
        <v>25</v>
      </c>
    </row>
    <row r="556" spans="1:23" x14ac:dyDescent="0.3">
      <c r="A556" s="3">
        <v>6</v>
      </c>
      <c r="B556" t="s">
        <v>1783</v>
      </c>
      <c r="C556" s="3">
        <v>6101</v>
      </c>
      <c r="D556" t="s">
        <v>1294</v>
      </c>
      <c r="E556" s="3">
        <v>100103</v>
      </c>
      <c r="F556" t="s">
        <v>11337</v>
      </c>
      <c r="G556" s="3">
        <v>100103002</v>
      </c>
      <c r="H556" t="s">
        <v>26099</v>
      </c>
      <c r="I556" s="3">
        <v>2</v>
      </c>
      <c r="J556" t="s">
        <v>12848</v>
      </c>
      <c r="K556" s="3">
        <v>4</v>
      </c>
      <c r="L556" t="s">
        <v>26101</v>
      </c>
      <c r="M556" s="3">
        <v>7</v>
      </c>
      <c r="N556" t="s">
        <v>14788</v>
      </c>
      <c r="O556" s="3">
        <v>3</v>
      </c>
      <c r="P556" t="s">
        <v>26085</v>
      </c>
      <c r="Q556" s="3">
        <v>2</v>
      </c>
      <c r="R556" t="s">
        <v>8209</v>
      </c>
      <c r="S556" s="3">
        <v>2</v>
      </c>
      <c r="T556" s="3">
        <v>1</v>
      </c>
      <c r="U556" s="3">
        <v>425000</v>
      </c>
      <c r="V556" s="3">
        <v>2009</v>
      </c>
      <c r="W556" t="s">
        <v>25</v>
      </c>
    </row>
    <row r="557" spans="1:23" x14ac:dyDescent="0.3">
      <c r="A557" s="3">
        <v>6</v>
      </c>
      <c r="B557" t="s">
        <v>1783</v>
      </c>
      <c r="C557" s="3">
        <v>6101</v>
      </c>
      <c r="D557" t="s">
        <v>1294</v>
      </c>
      <c r="E557" s="3">
        <v>100103</v>
      </c>
      <c r="F557" t="s">
        <v>11337</v>
      </c>
      <c r="G557" s="3">
        <v>100103002</v>
      </c>
      <c r="H557" t="s">
        <v>26099</v>
      </c>
      <c r="I557" s="3">
        <v>2</v>
      </c>
      <c r="J557" t="s">
        <v>12848</v>
      </c>
      <c r="K557" s="3">
        <v>4</v>
      </c>
      <c r="L557" t="s">
        <v>26101</v>
      </c>
      <c r="M557" s="3">
        <v>7</v>
      </c>
      <c r="N557" t="s">
        <v>14788</v>
      </c>
      <c r="O557" s="3">
        <v>3</v>
      </c>
      <c r="P557" t="s">
        <v>26085</v>
      </c>
      <c r="Q557" s="3">
        <v>4</v>
      </c>
      <c r="R557" t="s">
        <v>26113</v>
      </c>
      <c r="S557" s="3">
        <v>2</v>
      </c>
      <c r="T557" s="3">
        <v>1</v>
      </c>
      <c r="U557" s="3">
        <v>201000</v>
      </c>
      <c r="V557" s="3">
        <v>2009</v>
      </c>
      <c r="W557" t="s">
        <v>25</v>
      </c>
    </row>
    <row r="558" spans="1:23" x14ac:dyDescent="0.3">
      <c r="A558" s="3">
        <v>6</v>
      </c>
      <c r="B558" t="s">
        <v>1783</v>
      </c>
      <c r="C558" s="3">
        <v>6101</v>
      </c>
      <c r="D558" t="s">
        <v>1294</v>
      </c>
      <c r="E558" s="3">
        <v>100103</v>
      </c>
      <c r="F558" t="s">
        <v>11337</v>
      </c>
      <c r="G558" s="3">
        <v>100103002</v>
      </c>
      <c r="H558" t="s">
        <v>26099</v>
      </c>
      <c r="I558" s="3">
        <v>1</v>
      </c>
      <c r="J558" t="s">
        <v>26080</v>
      </c>
      <c r="K558" s="3">
        <v>4</v>
      </c>
      <c r="L558" t="s">
        <v>26101</v>
      </c>
      <c r="M558" s="3">
        <v>7</v>
      </c>
      <c r="N558" t="s">
        <v>14788</v>
      </c>
      <c r="O558" s="3">
        <v>1</v>
      </c>
      <c r="P558" t="s">
        <v>28066</v>
      </c>
      <c r="Q558" s="3">
        <v>1</v>
      </c>
      <c r="R558" t="s">
        <v>26083</v>
      </c>
      <c r="S558" s="3">
        <v>2</v>
      </c>
      <c r="T558" s="3">
        <v>1</v>
      </c>
      <c r="U558" s="3">
        <v>511020</v>
      </c>
      <c r="V558" s="3">
        <v>2009</v>
      </c>
      <c r="W558" t="s">
        <v>25</v>
      </c>
    </row>
    <row r="559" spans="1:23" x14ac:dyDescent="0.3">
      <c r="A559" s="3">
        <v>6</v>
      </c>
      <c r="B559" t="s">
        <v>1783</v>
      </c>
      <c r="C559" s="3">
        <v>6101</v>
      </c>
      <c r="D559" t="s">
        <v>1294</v>
      </c>
      <c r="E559" s="3">
        <v>100103</v>
      </c>
      <c r="F559" t="s">
        <v>11337</v>
      </c>
      <c r="G559" s="3">
        <v>100103002</v>
      </c>
      <c r="H559" t="s">
        <v>26099</v>
      </c>
      <c r="I559" s="3">
        <v>2</v>
      </c>
      <c r="J559" t="s">
        <v>12848</v>
      </c>
      <c r="K559" s="3">
        <v>4</v>
      </c>
      <c r="L559" t="s">
        <v>26101</v>
      </c>
      <c r="M559" s="3">
        <v>7</v>
      </c>
      <c r="N559" t="s">
        <v>14788</v>
      </c>
      <c r="O559" s="3">
        <v>3</v>
      </c>
      <c r="P559" t="s">
        <v>26085</v>
      </c>
      <c r="Q559" s="3">
        <v>2</v>
      </c>
      <c r="R559" t="s">
        <v>8209</v>
      </c>
      <c r="S559" s="3">
        <v>3</v>
      </c>
      <c r="T559" s="3">
        <v>1</v>
      </c>
      <c r="U559" s="3">
        <v>365000</v>
      </c>
      <c r="V559" s="3">
        <v>2009</v>
      </c>
      <c r="W559" t="s">
        <v>25</v>
      </c>
    </row>
    <row r="560" spans="1:23" x14ac:dyDescent="0.3">
      <c r="A560" s="3">
        <v>6</v>
      </c>
      <c r="B560" t="s">
        <v>1783</v>
      </c>
      <c r="C560" s="3">
        <v>6115</v>
      </c>
      <c r="D560" t="s">
        <v>1336</v>
      </c>
      <c r="E560" s="3">
        <v>100104</v>
      </c>
      <c r="F560" t="s">
        <v>11362</v>
      </c>
      <c r="G560" s="3">
        <v>100104002</v>
      </c>
      <c r="H560" t="s">
        <v>26132</v>
      </c>
      <c r="I560" s="3">
        <v>2</v>
      </c>
      <c r="J560" t="s">
        <v>12848</v>
      </c>
      <c r="K560" s="3">
        <v>4</v>
      </c>
      <c r="L560" t="s">
        <v>26101</v>
      </c>
      <c r="M560" s="3">
        <v>7</v>
      </c>
      <c r="N560" t="s">
        <v>14788</v>
      </c>
      <c r="O560" s="3">
        <v>3</v>
      </c>
      <c r="P560" t="s">
        <v>26085</v>
      </c>
      <c r="Q560" s="3">
        <v>2</v>
      </c>
      <c r="R560" t="s">
        <v>8209</v>
      </c>
      <c r="S560" s="3">
        <v>550</v>
      </c>
      <c r="T560" s="3">
        <v>1</v>
      </c>
      <c r="U560" s="3">
        <v>22281261</v>
      </c>
      <c r="V560" s="3">
        <v>2009</v>
      </c>
      <c r="W560" t="s">
        <v>25</v>
      </c>
    </row>
    <row r="561" spans="1:23" x14ac:dyDescent="0.3">
      <c r="A561" s="3">
        <v>6</v>
      </c>
      <c r="B561" t="s">
        <v>1783</v>
      </c>
      <c r="C561" s="3">
        <v>6115</v>
      </c>
      <c r="D561" t="s">
        <v>1336</v>
      </c>
      <c r="E561" s="3">
        <v>100103</v>
      </c>
      <c r="F561" t="s">
        <v>11337</v>
      </c>
      <c r="G561" s="3">
        <v>1001030040</v>
      </c>
      <c r="H561" t="s">
        <v>26115</v>
      </c>
      <c r="I561" s="3">
        <v>2</v>
      </c>
      <c r="J561" t="s">
        <v>12848</v>
      </c>
      <c r="K561" s="3">
        <v>4</v>
      </c>
      <c r="L561" t="s">
        <v>26101</v>
      </c>
      <c r="M561" s="3">
        <v>6</v>
      </c>
      <c r="N561" t="s">
        <v>18251</v>
      </c>
      <c r="O561" s="3">
        <v>1</v>
      </c>
      <c r="P561" t="s">
        <v>28066</v>
      </c>
      <c r="Q561" s="3">
        <v>2</v>
      </c>
      <c r="R561" t="s">
        <v>8209</v>
      </c>
      <c r="S561" s="3">
        <v>10</v>
      </c>
      <c r="T561" s="3">
        <v>1</v>
      </c>
      <c r="U561" s="3">
        <v>125000</v>
      </c>
      <c r="V561" s="3">
        <v>2009</v>
      </c>
      <c r="W561" t="s">
        <v>25</v>
      </c>
    </row>
    <row r="562" spans="1:23" x14ac:dyDescent="0.3">
      <c r="A562" s="3">
        <v>6</v>
      </c>
      <c r="B562" t="s">
        <v>1783</v>
      </c>
      <c r="C562" s="3">
        <v>6115</v>
      </c>
      <c r="D562" t="s">
        <v>1336</v>
      </c>
      <c r="E562" s="3">
        <v>100109</v>
      </c>
      <c r="F562" t="s">
        <v>18431</v>
      </c>
      <c r="G562" s="3">
        <v>100109001</v>
      </c>
      <c r="H562" t="s">
        <v>26106</v>
      </c>
      <c r="I562" s="3">
        <v>2</v>
      </c>
      <c r="J562" t="s">
        <v>12848</v>
      </c>
      <c r="K562" s="3">
        <v>4</v>
      </c>
      <c r="L562" t="s">
        <v>26101</v>
      </c>
      <c r="M562" s="3">
        <v>6</v>
      </c>
      <c r="N562" t="s">
        <v>18251</v>
      </c>
      <c r="O562" s="3">
        <v>1</v>
      </c>
      <c r="P562" t="s">
        <v>28066</v>
      </c>
      <c r="Q562" s="3">
        <v>2</v>
      </c>
      <c r="R562" t="s">
        <v>8209</v>
      </c>
      <c r="S562" s="3">
        <v>10</v>
      </c>
      <c r="T562" s="3">
        <v>1</v>
      </c>
      <c r="U562" s="3">
        <v>171000</v>
      </c>
      <c r="V562" s="3">
        <v>2009</v>
      </c>
      <c r="W562" t="s">
        <v>25</v>
      </c>
    </row>
    <row r="563" spans="1:23" x14ac:dyDescent="0.3">
      <c r="A563" s="3">
        <v>6</v>
      </c>
      <c r="B563" t="s">
        <v>1783</v>
      </c>
      <c r="C563" s="3">
        <v>6115</v>
      </c>
      <c r="D563" t="s">
        <v>1336</v>
      </c>
      <c r="E563" s="3">
        <v>100103</v>
      </c>
      <c r="F563" t="s">
        <v>11337</v>
      </c>
      <c r="G563" s="3">
        <v>1001030020</v>
      </c>
      <c r="H563" t="s">
        <v>26128</v>
      </c>
      <c r="I563" s="3">
        <v>2</v>
      </c>
      <c r="J563" t="s">
        <v>12848</v>
      </c>
      <c r="K563" s="3">
        <v>4</v>
      </c>
      <c r="L563" t="s">
        <v>26101</v>
      </c>
      <c r="M563" s="3">
        <v>6</v>
      </c>
      <c r="N563" t="s">
        <v>18251</v>
      </c>
      <c r="O563" s="3">
        <v>1</v>
      </c>
      <c r="P563" t="s">
        <v>28066</v>
      </c>
      <c r="Q563" s="3">
        <v>2</v>
      </c>
      <c r="R563" t="s">
        <v>8209</v>
      </c>
      <c r="S563" s="3">
        <v>10</v>
      </c>
      <c r="T563" s="3">
        <v>1</v>
      </c>
      <c r="U563" s="3">
        <v>600000</v>
      </c>
      <c r="V563" s="3">
        <v>2009</v>
      </c>
      <c r="W563" t="s">
        <v>25</v>
      </c>
    </row>
    <row r="564" spans="1:23" x14ac:dyDescent="0.3">
      <c r="A564" s="3">
        <v>6</v>
      </c>
      <c r="B564" t="s">
        <v>1783</v>
      </c>
      <c r="C564" s="3">
        <v>6115</v>
      </c>
      <c r="D564" t="s">
        <v>1336</v>
      </c>
      <c r="E564" s="3">
        <v>100104</v>
      </c>
      <c r="F564" t="s">
        <v>11362</v>
      </c>
      <c r="G564" s="3">
        <v>1001040020</v>
      </c>
      <c r="H564" t="s">
        <v>26133</v>
      </c>
      <c r="I564" s="3">
        <v>2</v>
      </c>
      <c r="J564" t="s">
        <v>12848</v>
      </c>
      <c r="K564" s="3">
        <v>4</v>
      </c>
      <c r="L564" t="s">
        <v>26101</v>
      </c>
      <c r="M564" s="3">
        <v>7</v>
      </c>
      <c r="N564" t="s">
        <v>14788</v>
      </c>
      <c r="O564" s="3">
        <v>3</v>
      </c>
      <c r="P564" t="s">
        <v>26085</v>
      </c>
      <c r="Q564" s="3">
        <v>2</v>
      </c>
      <c r="R564" t="s">
        <v>8209</v>
      </c>
      <c r="S564" s="3">
        <v>550</v>
      </c>
      <c r="T564" s="3">
        <v>1</v>
      </c>
      <c r="U564" s="3">
        <v>14854185</v>
      </c>
      <c r="V564" s="3">
        <v>2009</v>
      </c>
      <c r="W564" t="s">
        <v>25</v>
      </c>
    </row>
    <row r="565" spans="1:23" x14ac:dyDescent="0.3">
      <c r="A565" s="3">
        <v>6</v>
      </c>
      <c r="B565" t="s">
        <v>1783</v>
      </c>
      <c r="C565" s="3">
        <v>6116</v>
      </c>
      <c r="D565" t="s">
        <v>1339</v>
      </c>
      <c r="E565" s="3">
        <v>100103</v>
      </c>
      <c r="F565" t="s">
        <v>11337</v>
      </c>
      <c r="G565" s="3">
        <v>100103002</v>
      </c>
      <c r="H565" t="s">
        <v>26099</v>
      </c>
      <c r="I565" s="3">
        <v>2</v>
      </c>
      <c r="J565" t="s">
        <v>12848</v>
      </c>
      <c r="K565" s="3">
        <v>4</v>
      </c>
      <c r="L565" t="s">
        <v>26101</v>
      </c>
      <c r="M565" s="3">
        <v>5</v>
      </c>
      <c r="N565" t="s">
        <v>26092</v>
      </c>
      <c r="O565" s="3">
        <v>3</v>
      </c>
      <c r="P565" t="s">
        <v>26085</v>
      </c>
      <c r="Q565" s="3">
        <v>2</v>
      </c>
      <c r="R565" t="s">
        <v>8209</v>
      </c>
      <c r="S565" s="3">
        <v>4</v>
      </c>
      <c r="T565" s="3">
        <v>1</v>
      </c>
      <c r="U565" s="3">
        <v>200000</v>
      </c>
      <c r="V565" s="3">
        <v>2009</v>
      </c>
      <c r="W565" t="s">
        <v>25</v>
      </c>
    </row>
    <row r="566" spans="1:23" x14ac:dyDescent="0.3">
      <c r="A566" s="3">
        <v>6</v>
      </c>
      <c r="B566" t="s">
        <v>1783</v>
      </c>
      <c r="C566" s="3">
        <v>6116</v>
      </c>
      <c r="D566" t="s">
        <v>1339</v>
      </c>
      <c r="E566" s="3">
        <v>100105</v>
      </c>
      <c r="F566" t="s">
        <v>11377</v>
      </c>
      <c r="G566" s="3">
        <v>100105004</v>
      </c>
      <c r="H566" t="s">
        <v>26116</v>
      </c>
      <c r="I566" s="3">
        <v>1</v>
      </c>
      <c r="J566" t="s">
        <v>26080</v>
      </c>
      <c r="K566" s="3">
        <v>4</v>
      </c>
      <c r="L566" t="s">
        <v>26101</v>
      </c>
      <c r="M566" s="3">
        <v>7</v>
      </c>
      <c r="N566" t="s">
        <v>14788</v>
      </c>
      <c r="O566" s="3">
        <v>1</v>
      </c>
      <c r="P566" t="s">
        <v>28066</v>
      </c>
      <c r="Q566" s="3">
        <v>2</v>
      </c>
      <c r="R566" t="s">
        <v>8209</v>
      </c>
      <c r="S566" s="3">
        <v>2</v>
      </c>
      <c r="T566" s="3">
        <v>1</v>
      </c>
      <c r="U566" s="3">
        <v>550480</v>
      </c>
      <c r="V566" s="3">
        <v>2009</v>
      </c>
      <c r="W566" t="s">
        <v>25</v>
      </c>
    </row>
    <row r="567" spans="1:23" x14ac:dyDescent="0.3">
      <c r="A567" s="3">
        <v>6</v>
      </c>
      <c r="B567" t="s">
        <v>1783</v>
      </c>
      <c r="C567" s="3">
        <v>6116</v>
      </c>
      <c r="D567" t="s">
        <v>1339</v>
      </c>
      <c r="E567" s="3">
        <v>100103</v>
      </c>
      <c r="F567" t="s">
        <v>11337</v>
      </c>
      <c r="G567" s="3">
        <v>100103002</v>
      </c>
      <c r="H567" t="s">
        <v>26099</v>
      </c>
      <c r="I567" s="3">
        <v>1</v>
      </c>
      <c r="J567" t="s">
        <v>26080</v>
      </c>
      <c r="K567" s="3">
        <v>4</v>
      </c>
      <c r="L567" t="s">
        <v>26101</v>
      </c>
      <c r="M567" s="3">
        <v>5</v>
      </c>
      <c r="N567" t="s">
        <v>26092</v>
      </c>
      <c r="O567" s="3">
        <v>3</v>
      </c>
      <c r="P567" t="s">
        <v>26085</v>
      </c>
      <c r="Q567" s="3">
        <v>2</v>
      </c>
      <c r="R567" t="s">
        <v>8209</v>
      </c>
      <c r="S567" s="3">
        <v>1</v>
      </c>
      <c r="T567" s="3">
        <v>1</v>
      </c>
      <c r="U567" s="3">
        <v>170940</v>
      </c>
      <c r="V567" s="3">
        <v>2009</v>
      </c>
      <c r="W567" t="s">
        <v>25</v>
      </c>
    </row>
    <row r="568" spans="1:23" x14ac:dyDescent="0.3">
      <c r="A568" s="3">
        <v>6</v>
      </c>
      <c r="B568" t="s">
        <v>1783</v>
      </c>
      <c r="C568" s="3">
        <v>6116</v>
      </c>
      <c r="D568" t="s">
        <v>1339</v>
      </c>
      <c r="E568" s="3">
        <v>100103</v>
      </c>
      <c r="F568" t="s">
        <v>11337</v>
      </c>
      <c r="G568" s="3">
        <v>100103002</v>
      </c>
      <c r="H568" t="s">
        <v>26099</v>
      </c>
      <c r="I568" s="3">
        <v>1</v>
      </c>
      <c r="J568" t="s">
        <v>26080</v>
      </c>
      <c r="K568" s="3">
        <v>4</v>
      </c>
      <c r="L568" t="s">
        <v>26101</v>
      </c>
      <c r="M568" s="3">
        <v>5</v>
      </c>
      <c r="N568" t="s">
        <v>26092</v>
      </c>
      <c r="O568" s="3">
        <v>2</v>
      </c>
      <c r="P568" t="s">
        <v>28067</v>
      </c>
      <c r="Q568" s="3">
        <v>2</v>
      </c>
      <c r="R568" t="s">
        <v>8209</v>
      </c>
      <c r="S568" s="3">
        <v>2</v>
      </c>
      <c r="T568" s="3">
        <v>1</v>
      </c>
      <c r="U568" s="3">
        <v>55000</v>
      </c>
      <c r="V568" s="3">
        <v>2009</v>
      </c>
      <c r="W568" t="s">
        <v>25</v>
      </c>
    </row>
    <row r="569" spans="1:23" x14ac:dyDescent="0.3">
      <c r="A569" s="3">
        <v>6</v>
      </c>
      <c r="B569" t="s">
        <v>1783</v>
      </c>
      <c r="C569" s="3">
        <v>6116</v>
      </c>
      <c r="D569" t="s">
        <v>1339</v>
      </c>
      <c r="E569" s="3">
        <v>100103</v>
      </c>
      <c r="F569" t="s">
        <v>11337</v>
      </c>
      <c r="G569" s="3">
        <v>100103002</v>
      </c>
      <c r="H569" t="s">
        <v>26099</v>
      </c>
      <c r="I569" s="3">
        <v>1</v>
      </c>
      <c r="J569" t="s">
        <v>26080</v>
      </c>
      <c r="K569" s="3">
        <v>4</v>
      </c>
      <c r="L569" t="s">
        <v>26101</v>
      </c>
      <c r="M569" s="3">
        <v>6</v>
      </c>
      <c r="N569" t="s">
        <v>18251</v>
      </c>
      <c r="O569" s="3">
        <v>3</v>
      </c>
      <c r="P569" t="s">
        <v>26085</v>
      </c>
      <c r="Q569" s="3">
        <v>2</v>
      </c>
      <c r="R569" t="s">
        <v>8209</v>
      </c>
      <c r="S569" s="3">
        <v>2</v>
      </c>
      <c r="T569" s="3">
        <v>1</v>
      </c>
      <c r="U569" s="3">
        <v>100000</v>
      </c>
      <c r="V569" s="3">
        <v>2009</v>
      </c>
      <c r="W569" t="s">
        <v>25</v>
      </c>
    </row>
    <row r="570" spans="1:23" x14ac:dyDescent="0.3">
      <c r="A570" s="3">
        <v>6</v>
      </c>
      <c r="B570" t="s">
        <v>1783</v>
      </c>
      <c r="C570" s="3">
        <v>6116</v>
      </c>
      <c r="D570" t="s">
        <v>1339</v>
      </c>
      <c r="E570" s="3">
        <v>100103</v>
      </c>
      <c r="F570" t="s">
        <v>11337</v>
      </c>
      <c r="G570" s="3">
        <v>100103002</v>
      </c>
      <c r="H570" t="s">
        <v>26099</v>
      </c>
      <c r="I570" s="3">
        <v>2</v>
      </c>
      <c r="J570" t="s">
        <v>12848</v>
      </c>
      <c r="K570" s="3">
        <v>4</v>
      </c>
      <c r="L570" t="s">
        <v>26101</v>
      </c>
      <c r="M570" s="3">
        <v>7</v>
      </c>
      <c r="N570" t="s">
        <v>14788</v>
      </c>
      <c r="O570" s="3">
        <v>1</v>
      </c>
      <c r="P570" t="s">
        <v>28066</v>
      </c>
      <c r="Q570" s="3">
        <v>4</v>
      </c>
      <c r="R570" t="s">
        <v>26113</v>
      </c>
      <c r="S570" s="3">
        <v>2</v>
      </c>
      <c r="T570" s="3">
        <v>1</v>
      </c>
      <c r="U570" s="3">
        <v>270000</v>
      </c>
      <c r="V570" s="3">
        <v>2009</v>
      </c>
      <c r="W570" t="s">
        <v>25</v>
      </c>
    </row>
    <row r="571" spans="1:23" x14ac:dyDescent="0.3">
      <c r="A571" s="3">
        <v>6</v>
      </c>
      <c r="B571" t="s">
        <v>1783</v>
      </c>
      <c r="C571" s="3">
        <v>6116</v>
      </c>
      <c r="D571" t="s">
        <v>1339</v>
      </c>
      <c r="E571" s="3">
        <v>100103</v>
      </c>
      <c r="F571" t="s">
        <v>11337</v>
      </c>
      <c r="G571" s="3">
        <v>100103002</v>
      </c>
      <c r="H571" t="s">
        <v>26099</v>
      </c>
      <c r="I571" s="3">
        <v>2</v>
      </c>
      <c r="J571" t="s">
        <v>12848</v>
      </c>
      <c r="K571" s="3">
        <v>4</v>
      </c>
      <c r="L571" t="s">
        <v>26101</v>
      </c>
      <c r="M571" s="3">
        <v>7</v>
      </c>
      <c r="N571" t="s">
        <v>14788</v>
      </c>
      <c r="O571" s="3">
        <v>1</v>
      </c>
      <c r="P571" t="s">
        <v>28066</v>
      </c>
      <c r="Q571" s="3">
        <v>4</v>
      </c>
      <c r="R571" t="s">
        <v>26113</v>
      </c>
      <c r="S571" s="3">
        <v>4</v>
      </c>
      <c r="T571" s="3">
        <v>1</v>
      </c>
      <c r="U571" s="3">
        <v>597000</v>
      </c>
      <c r="V571" s="3">
        <v>2009</v>
      </c>
      <c r="W571" t="s">
        <v>25</v>
      </c>
    </row>
    <row r="572" spans="1:23" x14ac:dyDescent="0.3">
      <c r="A572" s="3">
        <v>6</v>
      </c>
      <c r="B572" t="s">
        <v>1783</v>
      </c>
      <c r="C572" s="3">
        <v>6301</v>
      </c>
      <c r="D572" t="s">
        <v>1362</v>
      </c>
      <c r="E572" s="3">
        <v>100103</v>
      </c>
      <c r="F572" t="s">
        <v>11337</v>
      </c>
      <c r="G572" s="3">
        <v>100103002</v>
      </c>
      <c r="H572" t="s">
        <v>26099</v>
      </c>
      <c r="I572" s="3">
        <v>2</v>
      </c>
      <c r="J572" t="s">
        <v>12848</v>
      </c>
      <c r="K572" s="3">
        <v>4</v>
      </c>
      <c r="L572" t="s">
        <v>26101</v>
      </c>
      <c r="M572" s="3">
        <v>6</v>
      </c>
      <c r="N572" t="s">
        <v>18251</v>
      </c>
      <c r="O572" s="3">
        <v>3</v>
      </c>
      <c r="P572" t="s">
        <v>26085</v>
      </c>
      <c r="Q572" s="3">
        <v>2</v>
      </c>
      <c r="R572" t="s">
        <v>8209</v>
      </c>
      <c r="S572" s="3">
        <v>12</v>
      </c>
      <c r="T572" s="3">
        <v>1</v>
      </c>
      <c r="U572" s="3">
        <v>500000</v>
      </c>
      <c r="V572" s="3">
        <v>2009</v>
      </c>
      <c r="W572" t="s">
        <v>25</v>
      </c>
    </row>
    <row r="573" spans="1:23" x14ac:dyDescent="0.3">
      <c r="A573" s="3">
        <v>6</v>
      </c>
      <c r="B573" t="s">
        <v>1783</v>
      </c>
      <c r="C573" s="3">
        <v>6301</v>
      </c>
      <c r="D573" t="s">
        <v>1362</v>
      </c>
      <c r="E573" s="3">
        <v>100103</v>
      </c>
      <c r="F573" t="s">
        <v>11337</v>
      </c>
      <c r="G573" s="3">
        <v>100103002</v>
      </c>
      <c r="H573" t="s">
        <v>26099</v>
      </c>
      <c r="I573" s="3">
        <v>2</v>
      </c>
      <c r="J573" t="s">
        <v>12848</v>
      </c>
      <c r="K573" s="3">
        <v>4</v>
      </c>
      <c r="L573" t="s">
        <v>26101</v>
      </c>
      <c r="M573" s="3">
        <v>6</v>
      </c>
      <c r="N573" t="s">
        <v>18251</v>
      </c>
      <c r="O573" s="3">
        <v>1</v>
      </c>
      <c r="P573" t="s">
        <v>28066</v>
      </c>
      <c r="Q573" s="3">
        <v>2</v>
      </c>
      <c r="R573" t="s">
        <v>8209</v>
      </c>
      <c r="S573" s="3">
        <v>4</v>
      </c>
      <c r="T573" s="3">
        <v>1</v>
      </c>
      <c r="U573" s="3">
        <v>432000</v>
      </c>
      <c r="V573" s="3">
        <v>2009</v>
      </c>
      <c r="W573" t="s">
        <v>25</v>
      </c>
    </row>
    <row r="574" spans="1:23" x14ac:dyDescent="0.3">
      <c r="A574" s="3">
        <v>6</v>
      </c>
      <c r="B574" t="s">
        <v>1783</v>
      </c>
      <c r="C574" s="3">
        <v>6117</v>
      </c>
      <c r="D574" t="s">
        <v>1037</v>
      </c>
      <c r="E574" s="3">
        <v>100103</v>
      </c>
      <c r="F574" t="s">
        <v>11337</v>
      </c>
      <c r="G574" s="3">
        <v>100103002</v>
      </c>
      <c r="H574" t="s">
        <v>26099</v>
      </c>
      <c r="I574" s="3">
        <v>2</v>
      </c>
      <c r="J574" t="s">
        <v>12848</v>
      </c>
      <c r="K574" s="3">
        <v>4</v>
      </c>
      <c r="L574" t="s">
        <v>26101</v>
      </c>
      <c r="M574" s="3">
        <v>7</v>
      </c>
      <c r="N574" t="s">
        <v>14788</v>
      </c>
      <c r="O574" s="3">
        <v>1</v>
      </c>
      <c r="P574" t="s">
        <v>28066</v>
      </c>
      <c r="Q574" s="3">
        <v>1</v>
      </c>
      <c r="R574" t="s">
        <v>26083</v>
      </c>
      <c r="S574" s="3">
        <v>12</v>
      </c>
      <c r="T574" s="3">
        <v>1</v>
      </c>
      <c r="U574" s="3">
        <v>20000</v>
      </c>
      <c r="V574" s="3">
        <v>2009</v>
      </c>
      <c r="W574" t="s">
        <v>25</v>
      </c>
    </row>
    <row r="575" spans="1:23" x14ac:dyDescent="0.3">
      <c r="A575" s="3">
        <v>6</v>
      </c>
      <c r="B575" t="s">
        <v>1783</v>
      </c>
      <c r="C575" s="3">
        <v>6117</v>
      </c>
      <c r="D575" t="s">
        <v>1037</v>
      </c>
      <c r="E575" s="3">
        <v>100104</v>
      </c>
      <c r="F575" t="s">
        <v>11362</v>
      </c>
      <c r="G575" s="3">
        <v>1001040020</v>
      </c>
      <c r="H575" t="s">
        <v>26133</v>
      </c>
      <c r="I575" s="3">
        <v>2</v>
      </c>
      <c r="J575" t="s">
        <v>12848</v>
      </c>
      <c r="K575" s="3">
        <v>4</v>
      </c>
      <c r="L575" t="s">
        <v>26101</v>
      </c>
      <c r="M575" s="3">
        <v>7</v>
      </c>
      <c r="N575" t="s">
        <v>14788</v>
      </c>
      <c r="O575" s="3">
        <v>1</v>
      </c>
      <c r="P575" t="s">
        <v>28066</v>
      </c>
      <c r="Q575" s="3">
        <v>1</v>
      </c>
      <c r="R575" t="s">
        <v>26083</v>
      </c>
      <c r="S575" s="3">
        <v>12</v>
      </c>
      <c r="T575" s="3">
        <v>1</v>
      </c>
      <c r="U575" s="3">
        <v>20000</v>
      </c>
      <c r="V575" s="3">
        <v>2009</v>
      </c>
      <c r="W575" t="s">
        <v>25</v>
      </c>
    </row>
    <row r="576" spans="1:23" x14ac:dyDescent="0.3">
      <c r="A576" s="3">
        <v>6</v>
      </c>
      <c r="B576" t="s">
        <v>1783</v>
      </c>
      <c r="C576" s="3">
        <v>6117</v>
      </c>
      <c r="D576" t="s">
        <v>1037</v>
      </c>
      <c r="E576" s="3">
        <v>100109</v>
      </c>
      <c r="F576" t="s">
        <v>18431</v>
      </c>
      <c r="G576" s="3">
        <v>100109001</v>
      </c>
      <c r="H576" t="s">
        <v>26106</v>
      </c>
      <c r="I576" s="3">
        <v>2</v>
      </c>
      <c r="J576" t="s">
        <v>12848</v>
      </c>
      <c r="K576" s="3">
        <v>4</v>
      </c>
      <c r="L576" t="s">
        <v>26101</v>
      </c>
      <c r="M576" s="3">
        <v>7</v>
      </c>
      <c r="N576" t="s">
        <v>14788</v>
      </c>
      <c r="O576" s="3">
        <v>1</v>
      </c>
      <c r="P576" t="s">
        <v>28066</v>
      </c>
      <c r="Q576" s="3">
        <v>1</v>
      </c>
      <c r="R576" t="s">
        <v>26083</v>
      </c>
      <c r="S576" s="3">
        <v>12</v>
      </c>
      <c r="T576" s="3">
        <v>1</v>
      </c>
      <c r="U576" s="3">
        <v>120000</v>
      </c>
      <c r="V576" s="3">
        <v>2009</v>
      </c>
      <c r="W576" t="s">
        <v>25</v>
      </c>
    </row>
    <row r="577" spans="1:23" x14ac:dyDescent="0.3">
      <c r="A577" s="3">
        <v>6</v>
      </c>
      <c r="B577" t="s">
        <v>1783</v>
      </c>
      <c r="C577" s="3">
        <v>6117</v>
      </c>
      <c r="D577" t="s">
        <v>1037</v>
      </c>
      <c r="E577" s="3">
        <v>100103</v>
      </c>
      <c r="F577" t="s">
        <v>11337</v>
      </c>
      <c r="G577" s="3">
        <v>1001030040</v>
      </c>
      <c r="H577" t="s">
        <v>26115</v>
      </c>
      <c r="I577" s="3">
        <v>2</v>
      </c>
      <c r="J577" t="s">
        <v>12848</v>
      </c>
      <c r="K577" s="3">
        <v>4</v>
      </c>
      <c r="L577" t="s">
        <v>26101</v>
      </c>
      <c r="M577" s="3">
        <v>7</v>
      </c>
      <c r="N577" t="s">
        <v>14788</v>
      </c>
      <c r="O577" s="3">
        <v>1</v>
      </c>
      <c r="P577" t="s">
        <v>28066</v>
      </c>
      <c r="Q577" s="3">
        <v>1</v>
      </c>
      <c r="R577" t="s">
        <v>26083</v>
      </c>
      <c r="S577" s="3">
        <v>12</v>
      </c>
      <c r="T577" s="3">
        <v>1</v>
      </c>
      <c r="U577" s="3">
        <v>120000</v>
      </c>
      <c r="V577" s="3">
        <v>2009</v>
      </c>
      <c r="W577" t="s">
        <v>25</v>
      </c>
    </row>
    <row r="578" spans="1:23" x14ac:dyDescent="0.3">
      <c r="A578" s="3">
        <v>6</v>
      </c>
      <c r="B578" t="s">
        <v>1783</v>
      </c>
      <c r="C578" s="3">
        <v>6117</v>
      </c>
      <c r="D578" t="s">
        <v>1037</v>
      </c>
      <c r="E578" s="3">
        <v>100103</v>
      </c>
      <c r="F578" t="s">
        <v>11337</v>
      </c>
      <c r="G578" s="3">
        <v>100103002</v>
      </c>
      <c r="H578" t="s">
        <v>26099</v>
      </c>
      <c r="I578" s="3">
        <v>2</v>
      </c>
      <c r="J578" t="s">
        <v>12848</v>
      </c>
      <c r="K578" s="3">
        <v>4</v>
      </c>
      <c r="L578" t="s">
        <v>26101</v>
      </c>
      <c r="M578" s="3">
        <v>2</v>
      </c>
      <c r="N578" t="s">
        <v>26084</v>
      </c>
      <c r="O578" s="3">
        <v>1</v>
      </c>
      <c r="P578" t="s">
        <v>28066</v>
      </c>
      <c r="Q578" s="3">
        <v>4</v>
      </c>
      <c r="R578" t="s">
        <v>26113</v>
      </c>
      <c r="S578" s="3">
        <v>10</v>
      </c>
      <c r="T578" s="3">
        <v>1</v>
      </c>
      <c r="U578" s="3">
        <v>250000</v>
      </c>
      <c r="V578" s="3">
        <v>2009</v>
      </c>
      <c r="W578" t="s">
        <v>25</v>
      </c>
    </row>
    <row r="579" spans="1:23" x14ac:dyDescent="0.3">
      <c r="A579" s="3">
        <v>6</v>
      </c>
      <c r="B579" t="s">
        <v>1783</v>
      </c>
      <c r="C579" s="3">
        <v>6310</v>
      </c>
      <c r="D579" t="s">
        <v>1389</v>
      </c>
      <c r="E579" s="3">
        <v>100103</v>
      </c>
      <c r="F579" t="s">
        <v>11337</v>
      </c>
      <c r="G579" s="3">
        <v>100103002</v>
      </c>
      <c r="H579" t="s">
        <v>26099</v>
      </c>
      <c r="I579" s="3">
        <v>2</v>
      </c>
      <c r="J579" t="s">
        <v>12848</v>
      </c>
      <c r="K579" s="3">
        <v>4</v>
      </c>
      <c r="L579" t="s">
        <v>26101</v>
      </c>
      <c r="M579" s="3">
        <v>6</v>
      </c>
      <c r="N579" t="s">
        <v>18251</v>
      </c>
      <c r="O579" s="3">
        <v>1</v>
      </c>
      <c r="P579" t="s">
        <v>28066</v>
      </c>
      <c r="Q579" s="3">
        <v>1</v>
      </c>
      <c r="R579" t="s">
        <v>26083</v>
      </c>
      <c r="S579" s="3">
        <v>6</v>
      </c>
      <c r="T579" s="3">
        <v>1</v>
      </c>
      <c r="U579" s="3">
        <v>900000</v>
      </c>
      <c r="V579" s="3">
        <v>2009</v>
      </c>
      <c r="W579" t="s">
        <v>25</v>
      </c>
    </row>
    <row r="580" spans="1:23" x14ac:dyDescent="0.3">
      <c r="A580" s="3">
        <v>6</v>
      </c>
      <c r="B580" t="s">
        <v>1783</v>
      </c>
      <c r="C580" s="3">
        <v>6310</v>
      </c>
      <c r="D580" t="s">
        <v>1389</v>
      </c>
      <c r="E580" s="3">
        <v>100103</v>
      </c>
      <c r="F580" t="s">
        <v>11337</v>
      </c>
      <c r="G580" s="3">
        <v>100103002</v>
      </c>
      <c r="H580" t="s">
        <v>26099</v>
      </c>
      <c r="I580" s="3">
        <v>2</v>
      </c>
      <c r="J580" t="s">
        <v>12848</v>
      </c>
      <c r="K580" s="3">
        <v>4</v>
      </c>
      <c r="L580" t="s">
        <v>26101</v>
      </c>
      <c r="M580" s="3">
        <v>2</v>
      </c>
      <c r="N580" t="s">
        <v>26084</v>
      </c>
      <c r="O580" s="3">
        <v>1</v>
      </c>
      <c r="P580" t="s">
        <v>28066</v>
      </c>
      <c r="Q580" s="3">
        <v>1</v>
      </c>
      <c r="R580" t="s">
        <v>26083</v>
      </c>
      <c r="S580" s="3">
        <v>6</v>
      </c>
      <c r="T580" s="3">
        <v>1</v>
      </c>
      <c r="U580" s="3">
        <v>2000000</v>
      </c>
      <c r="V580" s="3">
        <v>2009</v>
      </c>
      <c r="W580" t="s">
        <v>25</v>
      </c>
    </row>
    <row r="581" spans="1:23" x14ac:dyDescent="0.3">
      <c r="A581" s="3">
        <v>6</v>
      </c>
      <c r="B581" t="s">
        <v>1783</v>
      </c>
      <c r="C581" s="3">
        <v>6310</v>
      </c>
      <c r="D581" t="s">
        <v>1389</v>
      </c>
      <c r="E581" s="3">
        <v>100103</v>
      </c>
      <c r="F581" t="s">
        <v>11337</v>
      </c>
      <c r="G581" s="3">
        <v>100103002</v>
      </c>
      <c r="H581" t="s">
        <v>26099</v>
      </c>
      <c r="I581" s="3">
        <v>2</v>
      </c>
      <c r="J581" t="s">
        <v>12848</v>
      </c>
      <c r="K581" s="3">
        <v>4</v>
      </c>
      <c r="L581" t="s">
        <v>26101</v>
      </c>
      <c r="M581" s="3">
        <v>6</v>
      </c>
      <c r="N581" t="s">
        <v>18251</v>
      </c>
      <c r="O581" s="3">
        <v>1</v>
      </c>
      <c r="P581" t="s">
        <v>28066</v>
      </c>
      <c r="Q581" s="3">
        <v>1</v>
      </c>
      <c r="R581" t="s">
        <v>26083</v>
      </c>
      <c r="S581" s="3">
        <v>4</v>
      </c>
      <c r="T581" s="3">
        <v>1</v>
      </c>
      <c r="U581" s="3">
        <v>60000</v>
      </c>
      <c r="V581" s="3">
        <v>2009</v>
      </c>
      <c r="W581" t="s">
        <v>25</v>
      </c>
    </row>
    <row r="582" spans="1:23" x14ac:dyDescent="0.3">
      <c r="A582" s="3">
        <v>6</v>
      </c>
      <c r="B582" t="s">
        <v>1783</v>
      </c>
      <c r="C582" s="3">
        <v>6310</v>
      </c>
      <c r="D582" t="s">
        <v>1389</v>
      </c>
      <c r="E582" s="3">
        <v>100103</v>
      </c>
      <c r="F582" t="s">
        <v>11337</v>
      </c>
      <c r="G582" s="3">
        <v>100103002</v>
      </c>
      <c r="H582" t="s">
        <v>26099</v>
      </c>
      <c r="I582" s="3">
        <v>2</v>
      </c>
      <c r="J582" t="s">
        <v>12848</v>
      </c>
      <c r="K582" s="3">
        <v>4</v>
      </c>
      <c r="L582" t="s">
        <v>26101</v>
      </c>
      <c r="M582" s="3">
        <v>6</v>
      </c>
      <c r="N582" t="s">
        <v>18251</v>
      </c>
      <c r="O582" s="3">
        <v>1</v>
      </c>
      <c r="P582" t="s">
        <v>28066</v>
      </c>
      <c r="Q582" s="3">
        <v>1</v>
      </c>
      <c r="R582" t="s">
        <v>26083</v>
      </c>
      <c r="S582" s="3">
        <v>4</v>
      </c>
      <c r="T582" s="3">
        <v>1</v>
      </c>
      <c r="U582" s="3">
        <v>125000</v>
      </c>
      <c r="V582" s="3">
        <v>2009</v>
      </c>
      <c r="W582" t="s">
        <v>25</v>
      </c>
    </row>
    <row r="583" spans="1:23" x14ac:dyDescent="0.3">
      <c r="A583" s="3">
        <v>6</v>
      </c>
      <c r="B583" t="s">
        <v>1783</v>
      </c>
      <c r="C583" s="3">
        <v>6310</v>
      </c>
      <c r="D583" t="s">
        <v>1389</v>
      </c>
      <c r="E583" s="3">
        <v>100103</v>
      </c>
      <c r="F583" t="s">
        <v>11337</v>
      </c>
      <c r="G583" s="3">
        <v>100103002</v>
      </c>
      <c r="H583" t="s">
        <v>26099</v>
      </c>
      <c r="I583" s="3">
        <v>2</v>
      </c>
      <c r="J583" t="s">
        <v>12848</v>
      </c>
      <c r="K583" s="3">
        <v>4</v>
      </c>
      <c r="L583" t="s">
        <v>26101</v>
      </c>
      <c r="M583" s="3">
        <v>6</v>
      </c>
      <c r="N583" t="s">
        <v>18251</v>
      </c>
      <c r="O583" s="3">
        <v>3</v>
      </c>
      <c r="P583" t="s">
        <v>26085</v>
      </c>
      <c r="Q583" s="3">
        <v>2</v>
      </c>
      <c r="R583" t="s">
        <v>8209</v>
      </c>
      <c r="S583" s="3">
        <v>8</v>
      </c>
      <c r="T583" s="3">
        <v>1</v>
      </c>
      <c r="U583" s="3">
        <v>5800000</v>
      </c>
      <c r="V583" s="3">
        <v>2009</v>
      </c>
      <c r="W583" t="s">
        <v>25</v>
      </c>
    </row>
    <row r="584" spans="1:23" x14ac:dyDescent="0.3">
      <c r="A584" s="3">
        <v>6</v>
      </c>
      <c r="B584" t="s">
        <v>1783</v>
      </c>
      <c r="C584" s="3">
        <v>6310</v>
      </c>
      <c r="D584" t="s">
        <v>1389</v>
      </c>
      <c r="E584" s="3">
        <v>100103</v>
      </c>
      <c r="F584" t="s">
        <v>11337</v>
      </c>
      <c r="G584" s="3">
        <v>100103002</v>
      </c>
      <c r="H584" t="s">
        <v>26099</v>
      </c>
      <c r="I584" s="3">
        <v>2</v>
      </c>
      <c r="J584" t="s">
        <v>12848</v>
      </c>
      <c r="K584" s="3">
        <v>4</v>
      </c>
      <c r="L584" t="s">
        <v>26101</v>
      </c>
      <c r="M584" s="3">
        <v>2</v>
      </c>
      <c r="N584" t="s">
        <v>26084</v>
      </c>
      <c r="O584" s="3">
        <v>3</v>
      </c>
      <c r="P584" t="s">
        <v>26085</v>
      </c>
      <c r="Q584" s="3">
        <v>4</v>
      </c>
      <c r="R584" t="s">
        <v>26113</v>
      </c>
      <c r="S584" s="3">
        <v>5</v>
      </c>
      <c r="T584" s="3">
        <v>1</v>
      </c>
      <c r="U584" s="3">
        <v>100000</v>
      </c>
      <c r="V584" s="3">
        <v>2009</v>
      </c>
      <c r="W584" t="s">
        <v>25</v>
      </c>
    </row>
    <row r="585" spans="1:23" x14ac:dyDescent="0.3">
      <c r="A585" s="3">
        <v>6</v>
      </c>
      <c r="B585" t="s">
        <v>1783</v>
      </c>
      <c r="C585" s="3">
        <v>6310</v>
      </c>
      <c r="D585" t="s">
        <v>1389</v>
      </c>
      <c r="E585" s="3">
        <v>100103</v>
      </c>
      <c r="F585" t="s">
        <v>11337</v>
      </c>
      <c r="G585" s="3">
        <v>100103002</v>
      </c>
      <c r="H585" t="s">
        <v>26099</v>
      </c>
      <c r="I585" s="3">
        <v>2</v>
      </c>
      <c r="J585" t="s">
        <v>12848</v>
      </c>
      <c r="K585" s="3">
        <v>4</v>
      </c>
      <c r="L585" t="s">
        <v>26101</v>
      </c>
      <c r="M585" s="3">
        <v>6</v>
      </c>
      <c r="N585" t="s">
        <v>18251</v>
      </c>
      <c r="O585" s="3">
        <v>1</v>
      </c>
      <c r="P585" t="s">
        <v>28066</v>
      </c>
      <c r="Q585" s="3">
        <v>1</v>
      </c>
      <c r="R585" t="s">
        <v>26083</v>
      </c>
      <c r="S585" s="3">
        <v>2</v>
      </c>
      <c r="T585" s="3">
        <v>1</v>
      </c>
      <c r="U585" s="3">
        <v>432000</v>
      </c>
      <c r="V585" s="3">
        <v>2009</v>
      </c>
      <c r="W585" t="s">
        <v>25</v>
      </c>
    </row>
    <row r="586" spans="1:23" x14ac:dyDescent="0.3">
      <c r="A586" s="3">
        <v>6</v>
      </c>
      <c r="B586" t="s">
        <v>1783</v>
      </c>
      <c r="C586" s="3">
        <v>6310</v>
      </c>
      <c r="D586" t="s">
        <v>1389</v>
      </c>
      <c r="E586" s="3">
        <v>100103</v>
      </c>
      <c r="F586" t="s">
        <v>11337</v>
      </c>
      <c r="G586" s="3">
        <v>100103002</v>
      </c>
      <c r="H586" t="s">
        <v>26099</v>
      </c>
      <c r="I586" s="3">
        <v>2</v>
      </c>
      <c r="J586" t="s">
        <v>12848</v>
      </c>
      <c r="K586" s="3">
        <v>4</v>
      </c>
      <c r="L586" t="s">
        <v>26101</v>
      </c>
      <c r="M586" s="3">
        <v>6</v>
      </c>
      <c r="N586" t="s">
        <v>18251</v>
      </c>
      <c r="O586" s="3">
        <v>1</v>
      </c>
      <c r="P586" t="s">
        <v>28066</v>
      </c>
      <c r="Q586" s="3">
        <v>1</v>
      </c>
      <c r="R586" t="s">
        <v>26083</v>
      </c>
      <c r="S586" s="3">
        <v>4</v>
      </c>
      <c r="T586" s="3">
        <v>1</v>
      </c>
      <c r="U586" s="3">
        <v>1400000</v>
      </c>
      <c r="V586" s="3">
        <v>2009</v>
      </c>
      <c r="W586" t="s">
        <v>25</v>
      </c>
    </row>
    <row r="587" spans="1:23" x14ac:dyDescent="0.3">
      <c r="A587" s="3">
        <v>6</v>
      </c>
      <c r="B587" t="s">
        <v>1783</v>
      </c>
      <c r="C587" s="3">
        <v>6310</v>
      </c>
      <c r="D587" t="s">
        <v>1389</v>
      </c>
      <c r="E587" s="3">
        <v>100103</v>
      </c>
      <c r="F587" t="s">
        <v>11337</v>
      </c>
      <c r="G587" s="3">
        <v>100103002</v>
      </c>
      <c r="H587" t="s">
        <v>26099</v>
      </c>
      <c r="I587" s="3">
        <v>2</v>
      </c>
      <c r="J587" t="s">
        <v>12848</v>
      </c>
      <c r="K587" s="3">
        <v>4</v>
      </c>
      <c r="L587" t="s">
        <v>26101</v>
      </c>
      <c r="M587" s="3">
        <v>6</v>
      </c>
      <c r="N587" t="s">
        <v>18251</v>
      </c>
      <c r="O587" s="3">
        <v>3</v>
      </c>
      <c r="P587" t="s">
        <v>26085</v>
      </c>
      <c r="Q587" s="3">
        <v>1</v>
      </c>
      <c r="R587" t="s">
        <v>26083</v>
      </c>
      <c r="S587" s="3">
        <v>4</v>
      </c>
      <c r="T587" s="3">
        <v>1</v>
      </c>
      <c r="U587" s="3">
        <v>1480000</v>
      </c>
      <c r="V587" s="3">
        <v>2009</v>
      </c>
      <c r="W587" t="s">
        <v>25</v>
      </c>
    </row>
    <row r="588" spans="1:23" x14ac:dyDescent="0.3">
      <c r="A588" s="3">
        <v>6</v>
      </c>
      <c r="B588" t="s">
        <v>1783</v>
      </c>
      <c r="C588" s="3">
        <v>6310</v>
      </c>
      <c r="D588" t="s">
        <v>1389</v>
      </c>
      <c r="E588" s="3">
        <v>100103</v>
      </c>
      <c r="F588" t="s">
        <v>11337</v>
      </c>
      <c r="G588" s="3">
        <v>100103002</v>
      </c>
      <c r="H588" t="s">
        <v>26099</v>
      </c>
      <c r="I588" s="3">
        <v>2</v>
      </c>
      <c r="J588" t="s">
        <v>12848</v>
      </c>
      <c r="K588" s="3">
        <v>4</v>
      </c>
      <c r="L588" t="s">
        <v>26101</v>
      </c>
      <c r="M588" s="3">
        <v>6</v>
      </c>
      <c r="N588" t="s">
        <v>18251</v>
      </c>
      <c r="O588" s="3">
        <v>3</v>
      </c>
      <c r="P588" t="s">
        <v>26085</v>
      </c>
      <c r="Q588" s="3">
        <v>1</v>
      </c>
      <c r="R588" t="s">
        <v>26083</v>
      </c>
      <c r="S588" s="3">
        <v>4</v>
      </c>
      <c r="T588" s="3">
        <v>1</v>
      </c>
      <c r="U588" s="3">
        <v>750000</v>
      </c>
      <c r="V588" s="3">
        <v>2009</v>
      </c>
      <c r="W588" t="s">
        <v>25</v>
      </c>
    </row>
    <row r="589" spans="1:23" x14ac:dyDescent="0.3">
      <c r="A589" s="3">
        <v>6</v>
      </c>
      <c r="B589" t="s">
        <v>1783</v>
      </c>
      <c r="C589" s="3">
        <v>6310</v>
      </c>
      <c r="D589" t="s">
        <v>1389</v>
      </c>
      <c r="E589" s="3">
        <v>100103</v>
      </c>
      <c r="F589" t="s">
        <v>11337</v>
      </c>
      <c r="G589" s="3">
        <v>100103002</v>
      </c>
      <c r="H589" t="s">
        <v>26099</v>
      </c>
      <c r="I589" s="3">
        <v>2</v>
      </c>
      <c r="J589" t="s">
        <v>12848</v>
      </c>
      <c r="K589" s="3">
        <v>4</v>
      </c>
      <c r="L589" t="s">
        <v>26101</v>
      </c>
      <c r="M589" s="3">
        <v>6</v>
      </c>
      <c r="N589" t="s">
        <v>18251</v>
      </c>
      <c r="O589" s="3">
        <v>2</v>
      </c>
      <c r="P589" t="s">
        <v>28067</v>
      </c>
      <c r="Q589" s="3">
        <v>1</v>
      </c>
      <c r="R589" t="s">
        <v>26083</v>
      </c>
      <c r="S589" s="3">
        <v>3</v>
      </c>
      <c r="T589" s="3">
        <v>1</v>
      </c>
      <c r="U589" s="3">
        <v>680000</v>
      </c>
      <c r="V589" s="3">
        <v>2009</v>
      </c>
      <c r="W589" t="s">
        <v>25</v>
      </c>
    </row>
    <row r="590" spans="1:23" x14ac:dyDescent="0.3">
      <c r="A590" s="3">
        <v>6</v>
      </c>
      <c r="B590" t="s">
        <v>1783</v>
      </c>
      <c r="C590" s="3">
        <v>6310</v>
      </c>
      <c r="D590" t="s">
        <v>1389</v>
      </c>
      <c r="E590" s="3">
        <v>100103</v>
      </c>
      <c r="F590" t="s">
        <v>11337</v>
      </c>
      <c r="G590" s="3">
        <v>100103002</v>
      </c>
      <c r="H590" t="s">
        <v>26099</v>
      </c>
      <c r="I590" s="3">
        <v>2</v>
      </c>
      <c r="J590" t="s">
        <v>12848</v>
      </c>
      <c r="K590" s="3">
        <v>4</v>
      </c>
      <c r="L590" t="s">
        <v>26101</v>
      </c>
      <c r="M590" s="3">
        <v>2</v>
      </c>
      <c r="N590" t="s">
        <v>26084</v>
      </c>
      <c r="O590" s="3">
        <v>3</v>
      </c>
      <c r="P590" t="s">
        <v>26085</v>
      </c>
      <c r="Q590" s="3">
        <v>1</v>
      </c>
      <c r="R590" t="s">
        <v>26083</v>
      </c>
      <c r="S590" s="3">
        <v>7</v>
      </c>
      <c r="T590" s="3">
        <v>1</v>
      </c>
      <c r="U590" s="3">
        <v>2000000</v>
      </c>
      <c r="V590" s="3">
        <v>2009</v>
      </c>
      <c r="W590" t="s">
        <v>25</v>
      </c>
    </row>
    <row r="591" spans="1:23" x14ac:dyDescent="0.3">
      <c r="A591" s="3">
        <v>6</v>
      </c>
      <c r="B591" t="s">
        <v>1783</v>
      </c>
      <c r="C591" s="3">
        <v>6310</v>
      </c>
      <c r="D591" t="s">
        <v>1389</v>
      </c>
      <c r="E591" s="3">
        <v>100103</v>
      </c>
      <c r="F591" t="s">
        <v>11337</v>
      </c>
      <c r="G591" s="3">
        <v>100103002</v>
      </c>
      <c r="H591" t="s">
        <v>26099</v>
      </c>
      <c r="I591" s="3">
        <v>2</v>
      </c>
      <c r="J591" t="s">
        <v>12848</v>
      </c>
      <c r="K591" s="3">
        <v>4</v>
      </c>
      <c r="L591" t="s">
        <v>26101</v>
      </c>
      <c r="M591" s="3">
        <v>6</v>
      </c>
      <c r="N591" t="s">
        <v>18251</v>
      </c>
      <c r="O591" s="3">
        <v>2</v>
      </c>
      <c r="P591" t="s">
        <v>28067</v>
      </c>
      <c r="Q591" s="3">
        <v>1</v>
      </c>
      <c r="R591" t="s">
        <v>26083</v>
      </c>
      <c r="S591" s="3">
        <v>8</v>
      </c>
      <c r="T591" s="3">
        <v>1</v>
      </c>
      <c r="U591" s="3">
        <v>70000</v>
      </c>
      <c r="V591" s="3">
        <v>2009</v>
      </c>
      <c r="W591" t="s">
        <v>25</v>
      </c>
    </row>
    <row r="592" spans="1:23" x14ac:dyDescent="0.3">
      <c r="A592" s="3">
        <v>6</v>
      </c>
      <c r="B592" t="s">
        <v>1783</v>
      </c>
      <c r="C592" s="3">
        <v>6310</v>
      </c>
      <c r="D592" t="s">
        <v>1389</v>
      </c>
      <c r="E592" s="3">
        <v>100103</v>
      </c>
      <c r="F592" t="s">
        <v>11337</v>
      </c>
      <c r="G592" s="3">
        <v>100103002</v>
      </c>
      <c r="H592" t="s">
        <v>26099</v>
      </c>
      <c r="I592" s="3">
        <v>2</v>
      </c>
      <c r="J592" t="s">
        <v>12848</v>
      </c>
      <c r="K592" s="3">
        <v>4</v>
      </c>
      <c r="L592" t="s">
        <v>26101</v>
      </c>
      <c r="M592" s="3">
        <v>6</v>
      </c>
      <c r="N592" t="s">
        <v>18251</v>
      </c>
      <c r="O592" s="3">
        <v>1</v>
      </c>
      <c r="P592" t="s">
        <v>28066</v>
      </c>
      <c r="Q592" s="3">
        <v>1</v>
      </c>
      <c r="R592" t="s">
        <v>26083</v>
      </c>
      <c r="S592" s="3">
        <v>3</v>
      </c>
      <c r="T592" s="3">
        <v>1</v>
      </c>
      <c r="U592" s="3">
        <v>70000</v>
      </c>
      <c r="V592" s="3">
        <v>2009</v>
      </c>
      <c r="W592" t="s">
        <v>25</v>
      </c>
    </row>
    <row r="593" spans="1:23" x14ac:dyDescent="0.3">
      <c r="A593" s="3">
        <v>6</v>
      </c>
      <c r="B593" t="s">
        <v>1783</v>
      </c>
      <c r="C593" s="3">
        <v>6310</v>
      </c>
      <c r="D593" t="s">
        <v>1389</v>
      </c>
      <c r="E593" s="3">
        <v>100103</v>
      </c>
      <c r="F593" t="s">
        <v>11337</v>
      </c>
      <c r="G593" s="3">
        <v>100103002</v>
      </c>
      <c r="H593" t="s">
        <v>26099</v>
      </c>
      <c r="I593" s="3">
        <v>2</v>
      </c>
      <c r="J593" t="s">
        <v>12848</v>
      </c>
      <c r="K593" s="3">
        <v>4</v>
      </c>
      <c r="L593" t="s">
        <v>26101</v>
      </c>
      <c r="M593" s="3">
        <v>6</v>
      </c>
      <c r="N593" t="s">
        <v>18251</v>
      </c>
      <c r="O593" s="3">
        <v>1</v>
      </c>
      <c r="P593" t="s">
        <v>28066</v>
      </c>
      <c r="Q593" s="3">
        <v>1</v>
      </c>
      <c r="R593" t="s">
        <v>26083</v>
      </c>
      <c r="S593" s="3">
        <v>2</v>
      </c>
      <c r="T593" s="3">
        <v>1</v>
      </c>
      <c r="U593" s="3">
        <v>75000</v>
      </c>
      <c r="V593" s="3">
        <v>2009</v>
      </c>
      <c r="W593" t="s">
        <v>25</v>
      </c>
    </row>
    <row r="594" spans="1:23" x14ac:dyDescent="0.3">
      <c r="A594" s="3">
        <v>6</v>
      </c>
      <c r="B594" t="s">
        <v>1783</v>
      </c>
      <c r="C594" s="3">
        <v>6310</v>
      </c>
      <c r="D594" t="s">
        <v>1389</v>
      </c>
      <c r="E594" s="3">
        <v>100103</v>
      </c>
      <c r="F594" t="s">
        <v>11337</v>
      </c>
      <c r="G594" s="3">
        <v>100103002</v>
      </c>
      <c r="H594" t="s">
        <v>26099</v>
      </c>
      <c r="I594" s="3">
        <v>2</v>
      </c>
      <c r="J594" t="s">
        <v>12848</v>
      </c>
      <c r="K594" s="3">
        <v>4</v>
      </c>
      <c r="L594" t="s">
        <v>26101</v>
      </c>
      <c r="M594" s="3">
        <v>6</v>
      </c>
      <c r="N594" t="s">
        <v>18251</v>
      </c>
      <c r="O594" s="3">
        <v>1</v>
      </c>
      <c r="P594" t="s">
        <v>28066</v>
      </c>
      <c r="Q594" s="3">
        <v>1</v>
      </c>
      <c r="R594" t="s">
        <v>26083</v>
      </c>
      <c r="S594" s="3">
        <v>4</v>
      </c>
      <c r="T594" s="3">
        <v>1</v>
      </c>
      <c r="U594" s="3">
        <v>60000</v>
      </c>
      <c r="V594" s="3">
        <v>2009</v>
      </c>
      <c r="W594" t="s">
        <v>25</v>
      </c>
    </row>
    <row r="595" spans="1:23" x14ac:dyDescent="0.3">
      <c r="A595" s="3">
        <v>6</v>
      </c>
      <c r="B595" t="s">
        <v>1783</v>
      </c>
      <c r="C595" s="3">
        <v>6303</v>
      </c>
      <c r="D595" t="s">
        <v>1368</v>
      </c>
      <c r="E595" s="3">
        <v>100103</v>
      </c>
      <c r="F595" t="s">
        <v>11337</v>
      </c>
      <c r="G595" s="3">
        <v>100103002</v>
      </c>
      <c r="H595" t="s">
        <v>26099</v>
      </c>
      <c r="I595" s="3">
        <v>2</v>
      </c>
      <c r="J595" t="s">
        <v>12848</v>
      </c>
      <c r="K595" s="3">
        <v>4</v>
      </c>
      <c r="L595" t="s">
        <v>26101</v>
      </c>
      <c r="M595" s="3">
        <v>2</v>
      </c>
      <c r="N595" t="s">
        <v>26084</v>
      </c>
      <c r="O595" s="3">
        <v>3</v>
      </c>
      <c r="P595" t="s">
        <v>26085</v>
      </c>
      <c r="Q595" s="3">
        <v>4</v>
      </c>
      <c r="R595" t="s">
        <v>26113</v>
      </c>
      <c r="S595" s="3">
        <v>1</v>
      </c>
      <c r="T595" s="3">
        <v>1</v>
      </c>
      <c r="U595" s="3">
        <v>1340500</v>
      </c>
      <c r="V595" s="3">
        <v>2014</v>
      </c>
      <c r="W595" t="s">
        <v>25</v>
      </c>
    </row>
    <row r="596" spans="1:23" x14ac:dyDescent="0.3">
      <c r="A596" s="3">
        <v>6</v>
      </c>
      <c r="B596" t="s">
        <v>1783</v>
      </c>
      <c r="C596" s="3">
        <v>6303</v>
      </c>
      <c r="D596" t="s">
        <v>1368</v>
      </c>
      <c r="E596" s="3">
        <v>100103</v>
      </c>
      <c r="F596" t="s">
        <v>11337</v>
      </c>
      <c r="G596" s="3">
        <v>100103002</v>
      </c>
      <c r="H596" t="s">
        <v>26099</v>
      </c>
      <c r="I596" s="3">
        <v>2</v>
      </c>
      <c r="J596" t="s">
        <v>12848</v>
      </c>
      <c r="K596" s="3">
        <v>4</v>
      </c>
      <c r="L596" t="s">
        <v>26101</v>
      </c>
      <c r="M596" s="3">
        <v>5</v>
      </c>
      <c r="N596" t="s">
        <v>26092</v>
      </c>
      <c r="O596" s="3">
        <v>3</v>
      </c>
      <c r="P596" t="s">
        <v>26085</v>
      </c>
      <c r="Q596" s="3">
        <v>6</v>
      </c>
      <c r="R596" t="s">
        <v>8196</v>
      </c>
      <c r="S596" s="3">
        <v>1</v>
      </c>
      <c r="T596" s="3">
        <v>1</v>
      </c>
      <c r="U596" s="3">
        <v>3696000</v>
      </c>
      <c r="V596" s="3">
        <v>2014</v>
      </c>
      <c r="W596" t="s">
        <v>25</v>
      </c>
    </row>
    <row r="597" spans="1:23" x14ac:dyDescent="0.3">
      <c r="A597" s="3">
        <v>6</v>
      </c>
      <c r="B597" t="s">
        <v>1783</v>
      </c>
      <c r="C597" s="3">
        <v>6102</v>
      </c>
      <c r="D597" t="s">
        <v>1297</v>
      </c>
      <c r="E597" s="3">
        <v>100103</v>
      </c>
      <c r="F597" t="s">
        <v>11337</v>
      </c>
      <c r="G597" s="3">
        <v>100103002</v>
      </c>
      <c r="H597" t="s">
        <v>26099</v>
      </c>
      <c r="I597" s="3">
        <v>2</v>
      </c>
      <c r="J597" t="s">
        <v>12848</v>
      </c>
      <c r="K597" s="3">
        <v>4</v>
      </c>
      <c r="L597" t="s">
        <v>26101</v>
      </c>
      <c r="M597" s="3">
        <v>2</v>
      </c>
      <c r="N597" t="s">
        <v>26084</v>
      </c>
      <c r="O597" s="3">
        <v>3</v>
      </c>
      <c r="P597" t="s">
        <v>26085</v>
      </c>
      <c r="Q597" s="3">
        <v>1</v>
      </c>
      <c r="R597" t="s">
        <v>26083</v>
      </c>
      <c r="S597" s="3">
        <v>10</v>
      </c>
      <c r="T597" s="3">
        <v>1</v>
      </c>
      <c r="U597" s="3">
        <v>20000</v>
      </c>
      <c r="V597" s="3">
        <v>2014</v>
      </c>
      <c r="W597" t="s">
        <v>25</v>
      </c>
    </row>
    <row r="598" spans="1:23" x14ac:dyDescent="0.3">
      <c r="A598" s="3">
        <v>6</v>
      </c>
      <c r="B598" t="s">
        <v>1783</v>
      </c>
      <c r="C598" s="3">
        <v>6102</v>
      </c>
      <c r="D598" t="s">
        <v>1297</v>
      </c>
      <c r="E598" s="3">
        <v>100109</v>
      </c>
      <c r="F598" t="s">
        <v>18431</v>
      </c>
      <c r="G598" s="3">
        <v>100109001</v>
      </c>
      <c r="H598" t="s">
        <v>26106</v>
      </c>
      <c r="I598" s="3">
        <v>2</v>
      </c>
      <c r="J598" t="s">
        <v>12848</v>
      </c>
      <c r="K598" s="3">
        <v>4</v>
      </c>
      <c r="L598" t="s">
        <v>26101</v>
      </c>
      <c r="M598" s="3">
        <v>2</v>
      </c>
      <c r="N598" t="s">
        <v>26084</v>
      </c>
      <c r="O598" s="3">
        <v>1</v>
      </c>
      <c r="P598" t="s">
        <v>28066</v>
      </c>
      <c r="Q598" s="3">
        <v>1</v>
      </c>
      <c r="R598" t="s">
        <v>26083</v>
      </c>
      <c r="S598" s="3">
        <v>12</v>
      </c>
      <c r="T598" s="3">
        <v>1</v>
      </c>
      <c r="U598" s="3">
        <v>40000</v>
      </c>
      <c r="V598" s="3">
        <v>2014</v>
      </c>
      <c r="W598" t="s">
        <v>25</v>
      </c>
    </row>
    <row r="599" spans="1:23" x14ac:dyDescent="0.3">
      <c r="A599" s="3">
        <v>6</v>
      </c>
      <c r="B599" t="s">
        <v>1783</v>
      </c>
      <c r="C599" s="3">
        <v>6102</v>
      </c>
      <c r="D599" t="s">
        <v>1297</v>
      </c>
      <c r="E599" s="3">
        <v>100103</v>
      </c>
      <c r="F599" t="s">
        <v>11337</v>
      </c>
      <c r="G599" s="3">
        <v>1001030040</v>
      </c>
      <c r="H599" t="s">
        <v>26115</v>
      </c>
      <c r="I599" s="3">
        <v>2</v>
      </c>
      <c r="J599" t="s">
        <v>12848</v>
      </c>
      <c r="K599" s="3">
        <v>4</v>
      </c>
      <c r="L599" t="s">
        <v>26101</v>
      </c>
      <c r="M599" s="3">
        <v>2</v>
      </c>
      <c r="N599" t="s">
        <v>26084</v>
      </c>
      <c r="O599" s="3">
        <v>1</v>
      </c>
      <c r="P599" t="s">
        <v>28066</v>
      </c>
      <c r="Q599" s="3">
        <v>1</v>
      </c>
      <c r="R599" t="s">
        <v>26083</v>
      </c>
      <c r="S599" s="3">
        <v>12</v>
      </c>
      <c r="T599" s="3">
        <v>1</v>
      </c>
      <c r="U599" s="3">
        <v>30000</v>
      </c>
      <c r="V599" s="3">
        <v>2014</v>
      </c>
      <c r="W599" t="s">
        <v>25</v>
      </c>
    </row>
    <row r="600" spans="1:23" x14ac:dyDescent="0.3">
      <c r="A600" s="3">
        <v>6</v>
      </c>
      <c r="B600" t="s">
        <v>1783</v>
      </c>
      <c r="C600" s="3">
        <v>6102</v>
      </c>
      <c r="D600" t="s">
        <v>1297</v>
      </c>
      <c r="E600" s="3">
        <v>100103</v>
      </c>
      <c r="F600" t="s">
        <v>11337</v>
      </c>
      <c r="G600" s="3">
        <v>1001030040</v>
      </c>
      <c r="H600" t="s">
        <v>26115</v>
      </c>
      <c r="I600" s="3">
        <v>2</v>
      </c>
      <c r="J600" t="s">
        <v>12848</v>
      </c>
      <c r="K600" s="3">
        <v>4</v>
      </c>
      <c r="L600" t="s">
        <v>26101</v>
      </c>
      <c r="M600" s="3">
        <v>2</v>
      </c>
      <c r="N600" t="s">
        <v>26084</v>
      </c>
      <c r="O600" s="3">
        <v>1</v>
      </c>
      <c r="P600" t="s">
        <v>28066</v>
      </c>
      <c r="Q600" s="3">
        <v>3</v>
      </c>
      <c r="R600" t="s">
        <v>26107</v>
      </c>
      <c r="S600" s="3">
        <v>20</v>
      </c>
      <c r="T600" s="3">
        <v>1</v>
      </c>
      <c r="U600" s="3">
        <v>600000</v>
      </c>
      <c r="V600" s="3">
        <v>2014</v>
      </c>
      <c r="W600" t="s">
        <v>25</v>
      </c>
    </row>
    <row r="601" spans="1:23" x14ac:dyDescent="0.3">
      <c r="A601" s="3">
        <v>6</v>
      </c>
      <c r="B601" t="s">
        <v>1783</v>
      </c>
      <c r="C601" s="3">
        <v>6102</v>
      </c>
      <c r="D601" t="s">
        <v>1297</v>
      </c>
      <c r="E601" s="3">
        <v>100103</v>
      </c>
      <c r="F601" t="s">
        <v>11337</v>
      </c>
      <c r="G601" s="3">
        <v>1001030040</v>
      </c>
      <c r="H601" t="s">
        <v>26115</v>
      </c>
      <c r="I601" s="3">
        <v>2</v>
      </c>
      <c r="J601" t="s">
        <v>12848</v>
      </c>
      <c r="K601" s="3">
        <v>4</v>
      </c>
      <c r="L601" t="s">
        <v>26101</v>
      </c>
      <c r="M601" s="3">
        <v>2</v>
      </c>
      <c r="N601" t="s">
        <v>26084</v>
      </c>
      <c r="O601" s="3">
        <v>3</v>
      </c>
      <c r="P601" t="s">
        <v>26085</v>
      </c>
      <c r="Q601" s="3">
        <v>1</v>
      </c>
      <c r="R601" t="s">
        <v>26083</v>
      </c>
      <c r="S601" s="3">
        <v>15</v>
      </c>
      <c r="T601" s="3">
        <v>1</v>
      </c>
      <c r="U601" s="3">
        <v>500000</v>
      </c>
      <c r="V601" s="3">
        <v>2014</v>
      </c>
      <c r="W601" t="s">
        <v>25</v>
      </c>
    </row>
    <row r="602" spans="1:23" x14ac:dyDescent="0.3">
      <c r="A602" s="3">
        <v>6</v>
      </c>
      <c r="B602" t="s">
        <v>1783</v>
      </c>
      <c r="C602" s="3">
        <v>6102</v>
      </c>
      <c r="D602" t="s">
        <v>1297</v>
      </c>
      <c r="E602" s="3">
        <v>100109</v>
      </c>
      <c r="F602" t="s">
        <v>18431</v>
      </c>
      <c r="G602" s="3">
        <v>100109001</v>
      </c>
      <c r="H602" t="s">
        <v>26106</v>
      </c>
      <c r="I602" s="3">
        <v>2</v>
      </c>
      <c r="J602" t="s">
        <v>12848</v>
      </c>
      <c r="K602" s="3">
        <v>4</v>
      </c>
      <c r="L602" t="s">
        <v>26101</v>
      </c>
      <c r="M602" s="3">
        <v>5</v>
      </c>
      <c r="N602" t="s">
        <v>26092</v>
      </c>
      <c r="O602" s="3">
        <v>3</v>
      </c>
      <c r="P602" t="s">
        <v>26085</v>
      </c>
      <c r="Q602" s="3">
        <v>2</v>
      </c>
      <c r="R602" t="s">
        <v>8209</v>
      </c>
      <c r="S602" s="3">
        <v>100</v>
      </c>
      <c r="T602" s="3">
        <v>1</v>
      </c>
      <c r="U602" s="3">
        <v>1200000</v>
      </c>
      <c r="V602" s="3">
        <v>2014</v>
      </c>
      <c r="W602" t="s">
        <v>25</v>
      </c>
    </row>
    <row r="603" spans="1:23" x14ac:dyDescent="0.3">
      <c r="A603" s="3">
        <v>6</v>
      </c>
      <c r="B603" t="s">
        <v>1783</v>
      </c>
      <c r="C603" s="3">
        <v>6102</v>
      </c>
      <c r="D603" t="s">
        <v>1297</v>
      </c>
      <c r="E603" s="3">
        <v>100103</v>
      </c>
      <c r="F603" t="s">
        <v>11337</v>
      </c>
      <c r="G603" s="3">
        <v>100103002</v>
      </c>
      <c r="H603" t="s">
        <v>26099</v>
      </c>
      <c r="I603" s="3">
        <v>2</v>
      </c>
      <c r="J603" t="s">
        <v>12848</v>
      </c>
      <c r="K603" s="3">
        <v>4</v>
      </c>
      <c r="L603" t="s">
        <v>26101</v>
      </c>
      <c r="M603" s="3">
        <v>5</v>
      </c>
      <c r="N603" t="s">
        <v>26092</v>
      </c>
      <c r="O603" s="3">
        <v>3</v>
      </c>
      <c r="P603" t="s">
        <v>26085</v>
      </c>
      <c r="Q603" s="3">
        <v>2</v>
      </c>
      <c r="R603" t="s">
        <v>8209</v>
      </c>
      <c r="S603" s="3">
        <v>100</v>
      </c>
      <c r="T603" s="3">
        <v>1</v>
      </c>
      <c r="U603" s="3">
        <v>400000</v>
      </c>
      <c r="V603" s="3">
        <v>2014</v>
      </c>
      <c r="W603" t="s">
        <v>25</v>
      </c>
    </row>
    <row r="604" spans="1:23" x14ac:dyDescent="0.3">
      <c r="A604" s="3">
        <v>6</v>
      </c>
      <c r="B604" t="s">
        <v>1783</v>
      </c>
      <c r="C604" s="3">
        <v>6102</v>
      </c>
      <c r="D604" t="s">
        <v>1297</v>
      </c>
      <c r="E604" s="3">
        <v>100109</v>
      </c>
      <c r="F604" t="s">
        <v>18431</v>
      </c>
      <c r="G604" s="3">
        <v>100109001</v>
      </c>
      <c r="H604" t="s">
        <v>26106</v>
      </c>
      <c r="I604" s="3">
        <v>2</v>
      </c>
      <c r="J604" t="s">
        <v>12848</v>
      </c>
      <c r="K604" s="3">
        <v>4</v>
      </c>
      <c r="L604" t="s">
        <v>26101</v>
      </c>
      <c r="M604" s="3">
        <v>2</v>
      </c>
      <c r="N604" t="s">
        <v>26084</v>
      </c>
      <c r="O604" s="3">
        <v>1</v>
      </c>
      <c r="P604" t="s">
        <v>28066</v>
      </c>
      <c r="Q604" s="3">
        <v>3</v>
      </c>
      <c r="R604" t="s">
        <v>26107</v>
      </c>
      <c r="S604" s="3">
        <v>20</v>
      </c>
      <c r="T604" s="3">
        <v>1</v>
      </c>
      <c r="U604" s="3">
        <v>600000</v>
      </c>
      <c r="V604" s="3">
        <v>2014</v>
      </c>
      <c r="W604" t="s">
        <v>25</v>
      </c>
    </row>
    <row r="605" spans="1:23" x14ac:dyDescent="0.3">
      <c r="A605" s="3">
        <v>6</v>
      </c>
      <c r="B605" t="s">
        <v>1783</v>
      </c>
      <c r="C605" s="3">
        <v>6102</v>
      </c>
      <c r="D605" t="s">
        <v>1297</v>
      </c>
      <c r="E605" s="3">
        <v>100103</v>
      </c>
      <c r="F605" t="s">
        <v>11337</v>
      </c>
      <c r="G605" s="3">
        <v>1001030040</v>
      </c>
      <c r="H605" t="s">
        <v>26115</v>
      </c>
      <c r="I605" s="3">
        <v>2</v>
      </c>
      <c r="J605" t="s">
        <v>12848</v>
      </c>
      <c r="K605" s="3">
        <v>4</v>
      </c>
      <c r="L605" t="s">
        <v>26101</v>
      </c>
      <c r="M605" s="3">
        <v>2</v>
      </c>
      <c r="N605" t="s">
        <v>26084</v>
      </c>
      <c r="O605" s="3">
        <v>3</v>
      </c>
      <c r="P605" t="s">
        <v>26085</v>
      </c>
      <c r="Q605" s="3">
        <v>1</v>
      </c>
      <c r="R605" t="s">
        <v>26083</v>
      </c>
      <c r="S605" s="3">
        <v>20</v>
      </c>
      <c r="T605" s="3">
        <v>1</v>
      </c>
      <c r="U605" s="3">
        <v>1000000</v>
      </c>
      <c r="V605" s="3">
        <v>2014</v>
      </c>
      <c r="W605" t="s">
        <v>25</v>
      </c>
    </row>
    <row r="606" spans="1:23" x14ac:dyDescent="0.3">
      <c r="A606" s="3">
        <v>6</v>
      </c>
      <c r="B606" t="s">
        <v>1783</v>
      </c>
      <c r="C606" s="3">
        <v>6104</v>
      </c>
      <c r="D606" t="s">
        <v>1303</v>
      </c>
      <c r="E606" s="3">
        <v>100103</v>
      </c>
      <c r="F606" t="s">
        <v>11337</v>
      </c>
      <c r="G606" s="3">
        <v>100103002</v>
      </c>
      <c r="H606" t="s">
        <v>26099</v>
      </c>
      <c r="I606" s="3">
        <v>2</v>
      </c>
      <c r="J606" t="s">
        <v>12848</v>
      </c>
      <c r="K606" s="3">
        <v>4</v>
      </c>
      <c r="L606" t="s">
        <v>26101</v>
      </c>
      <c r="M606" s="3">
        <v>2</v>
      </c>
      <c r="N606" t="s">
        <v>26084</v>
      </c>
      <c r="O606" s="3">
        <v>3</v>
      </c>
      <c r="P606" t="s">
        <v>26085</v>
      </c>
      <c r="Q606" s="3">
        <v>1</v>
      </c>
      <c r="R606" t="s">
        <v>26083</v>
      </c>
      <c r="S606" s="3">
        <v>2</v>
      </c>
      <c r="T606" s="3">
        <v>1</v>
      </c>
      <c r="U606" s="3">
        <v>1000000</v>
      </c>
      <c r="V606" s="3">
        <v>2014</v>
      </c>
      <c r="W606" t="s">
        <v>25</v>
      </c>
    </row>
    <row r="607" spans="1:23" x14ac:dyDescent="0.3">
      <c r="A607" s="3">
        <v>6</v>
      </c>
      <c r="B607" t="s">
        <v>1783</v>
      </c>
      <c r="C607" s="3">
        <v>6106</v>
      </c>
      <c r="D607" t="s">
        <v>1309</v>
      </c>
      <c r="E607" s="3">
        <v>100103</v>
      </c>
      <c r="F607" t="s">
        <v>11337</v>
      </c>
      <c r="G607" s="3">
        <v>100103002</v>
      </c>
      <c r="H607" t="s">
        <v>26099</v>
      </c>
      <c r="I607" s="3">
        <v>2</v>
      </c>
      <c r="J607" t="s">
        <v>12848</v>
      </c>
      <c r="K607" s="3">
        <v>4</v>
      </c>
      <c r="L607" t="s">
        <v>26101</v>
      </c>
      <c r="M607" s="3">
        <v>7</v>
      </c>
      <c r="N607" t="s">
        <v>14788</v>
      </c>
      <c r="O607" s="3">
        <v>3</v>
      </c>
      <c r="P607" t="s">
        <v>26085</v>
      </c>
      <c r="Q607" s="3">
        <v>1</v>
      </c>
      <c r="R607" t="s">
        <v>26083</v>
      </c>
      <c r="S607" s="3">
        <v>20</v>
      </c>
      <c r="T607" s="3">
        <v>1</v>
      </c>
      <c r="U607" s="3">
        <v>290000</v>
      </c>
      <c r="V607" s="3">
        <v>2014</v>
      </c>
      <c r="W607" t="s">
        <v>25</v>
      </c>
    </row>
    <row r="608" spans="1:23" x14ac:dyDescent="0.3">
      <c r="A608" s="3">
        <v>6</v>
      </c>
      <c r="B608" t="s">
        <v>1783</v>
      </c>
      <c r="C608" s="3">
        <v>6106</v>
      </c>
      <c r="D608" t="s">
        <v>1309</v>
      </c>
      <c r="E608" s="3">
        <v>100105</v>
      </c>
      <c r="F608" t="s">
        <v>11377</v>
      </c>
      <c r="G608" s="3">
        <v>100105004</v>
      </c>
      <c r="H608" t="s">
        <v>26116</v>
      </c>
      <c r="I608" s="3">
        <v>2</v>
      </c>
      <c r="J608" t="s">
        <v>12848</v>
      </c>
      <c r="K608" s="3">
        <v>4</v>
      </c>
      <c r="L608" t="s">
        <v>26101</v>
      </c>
      <c r="M608" s="3">
        <v>7</v>
      </c>
      <c r="N608" t="s">
        <v>14788</v>
      </c>
      <c r="O608" s="3">
        <v>3</v>
      </c>
      <c r="P608" t="s">
        <v>26085</v>
      </c>
      <c r="Q608" s="3">
        <v>1</v>
      </c>
      <c r="R608" t="s">
        <v>26083</v>
      </c>
      <c r="S608" s="3">
        <v>20</v>
      </c>
      <c r="T608" s="3">
        <v>1</v>
      </c>
      <c r="U608" s="3">
        <v>1000000</v>
      </c>
      <c r="V608" s="3">
        <v>2014</v>
      </c>
      <c r="W608" t="s">
        <v>25</v>
      </c>
    </row>
    <row r="609" spans="1:23" x14ac:dyDescent="0.3">
      <c r="A609" s="3">
        <v>6</v>
      </c>
      <c r="B609" t="s">
        <v>1783</v>
      </c>
      <c r="C609" s="3">
        <v>6106</v>
      </c>
      <c r="D609" t="s">
        <v>1309</v>
      </c>
      <c r="E609" s="3">
        <v>100109</v>
      </c>
      <c r="F609" t="s">
        <v>18431</v>
      </c>
      <c r="G609" s="3">
        <v>100109001</v>
      </c>
      <c r="H609" t="s">
        <v>26106</v>
      </c>
      <c r="I609" s="3">
        <v>2</v>
      </c>
      <c r="J609" t="s">
        <v>12848</v>
      </c>
      <c r="K609" s="3">
        <v>4</v>
      </c>
      <c r="L609" t="s">
        <v>26101</v>
      </c>
      <c r="M609" s="3">
        <v>7</v>
      </c>
      <c r="N609" t="s">
        <v>14788</v>
      </c>
      <c r="O609" s="3">
        <v>3</v>
      </c>
      <c r="P609" t="s">
        <v>26085</v>
      </c>
      <c r="Q609" s="3">
        <v>1</v>
      </c>
      <c r="R609" t="s">
        <v>26083</v>
      </c>
      <c r="S609" s="3">
        <v>35</v>
      </c>
      <c r="T609" s="3">
        <v>1</v>
      </c>
      <c r="U609" s="3">
        <v>800000</v>
      </c>
      <c r="V609" s="3">
        <v>2014</v>
      </c>
      <c r="W609" t="s">
        <v>25</v>
      </c>
    </row>
    <row r="610" spans="1:23" x14ac:dyDescent="0.3">
      <c r="A610" s="3">
        <v>6</v>
      </c>
      <c r="B610" t="s">
        <v>1783</v>
      </c>
      <c r="C610" s="3">
        <v>6204</v>
      </c>
      <c r="D610" t="s">
        <v>1353</v>
      </c>
      <c r="E610" s="3">
        <v>100103</v>
      </c>
      <c r="F610" t="s">
        <v>11337</v>
      </c>
      <c r="G610" s="3">
        <v>100103002</v>
      </c>
      <c r="H610" t="s">
        <v>26099</v>
      </c>
      <c r="I610" s="3">
        <v>2</v>
      </c>
      <c r="J610" t="s">
        <v>12848</v>
      </c>
      <c r="K610" s="3">
        <v>4</v>
      </c>
      <c r="L610" t="s">
        <v>26101</v>
      </c>
      <c r="M610" s="3">
        <v>2</v>
      </c>
      <c r="N610" t="s">
        <v>26084</v>
      </c>
      <c r="O610" s="3">
        <v>3</v>
      </c>
      <c r="P610" t="s">
        <v>26085</v>
      </c>
      <c r="Q610" s="3">
        <v>5</v>
      </c>
      <c r="R610" t="s">
        <v>8203</v>
      </c>
      <c r="S610" s="3">
        <v>10</v>
      </c>
      <c r="T610" s="3">
        <v>1</v>
      </c>
      <c r="U610" s="3">
        <v>160000</v>
      </c>
      <c r="V610" s="3">
        <v>2014</v>
      </c>
      <c r="W610" t="s">
        <v>25</v>
      </c>
    </row>
    <row r="611" spans="1:23" x14ac:dyDescent="0.3">
      <c r="A611" s="3">
        <v>6</v>
      </c>
      <c r="B611" t="s">
        <v>1783</v>
      </c>
      <c r="C611" s="3">
        <v>6204</v>
      </c>
      <c r="D611" t="s">
        <v>1353</v>
      </c>
      <c r="E611" s="3">
        <v>100103</v>
      </c>
      <c r="F611" t="s">
        <v>11337</v>
      </c>
      <c r="G611" s="3">
        <v>100103002</v>
      </c>
      <c r="H611" t="s">
        <v>26099</v>
      </c>
      <c r="I611" s="3">
        <v>2</v>
      </c>
      <c r="J611" t="s">
        <v>12848</v>
      </c>
      <c r="K611" s="3">
        <v>4</v>
      </c>
      <c r="L611" t="s">
        <v>26101</v>
      </c>
      <c r="M611" s="3">
        <v>2</v>
      </c>
      <c r="N611" t="s">
        <v>26084</v>
      </c>
      <c r="O611" s="3">
        <v>3</v>
      </c>
      <c r="P611" t="s">
        <v>26085</v>
      </c>
      <c r="Q611" s="3">
        <v>5</v>
      </c>
      <c r="R611" t="s">
        <v>8203</v>
      </c>
      <c r="S611" s="3">
        <v>20</v>
      </c>
      <c r="T611" s="3">
        <v>1</v>
      </c>
      <c r="U611" s="3">
        <v>456000</v>
      </c>
      <c r="V611" s="3">
        <v>2014</v>
      </c>
      <c r="W611" t="s">
        <v>25</v>
      </c>
    </row>
    <row r="612" spans="1:23" x14ac:dyDescent="0.3">
      <c r="A612" s="3">
        <v>6</v>
      </c>
      <c r="B612" t="s">
        <v>1783</v>
      </c>
      <c r="C612" s="3">
        <v>6305</v>
      </c>
      <c r="D612" t="s">
        <v>1374</v>
      </c>
      <c r="E612" s="3">
        <v>100103</v>
      </c>
      <c r="F612" t="s">
        <v>11337</v>
      </c>
      <c r="G612" s="3">
        <v>100103002</v>
      </c>
      <c r="H612" t="s">
        <v>26099</v>
      </c>
      <c r="I612" s="3">
        <v>1</v>
      </c>
      <c r="J612" t="s">
        <v>26080</v>
      </c>
      <c r="K612" s="3">
        <v>4</v>
      </c>
      <c r="L612" t="s">
        <v>26101</v>
      </c>
      <c r="M612" s="3">
        <v>6</v>
      </c>
      <c r="N612" t="s">
        <v>18251</v>
      </c>
      <c r="O612" s="3">
        <v>1</v>
      </c>
      <c r="P612" t="s">
        <v>28066</v>
      </c>
      <c r="Q612" s="3">
        <v>1</v>
      </c>
      <c r="R612" t="s">
        <v>26083</v>
      </c>
      <c r="S612" s="3">
        <v>1</v>
      </c>
      <c r="T612" s="3">
        <v>1</v>
      </c>
      <c r="U612" s="3">
        <v>200000</v>
      </c>
      <c r="V612" s="3">
        <v>2014</v>
      </c>
      <c r="W612" t="s">
        <v>25</v>
      </c>
    </row>
    <row r="613" spans="1:23" x14ac:dyDescent="0.3">
      <c r="A613" s="3">
        <v>6</v>
      </c>
      <c r="B613" t="s">
        <v>1783</v>
      </c>
      <c r="C613" s="3">
        <v>6305</v>
      </c>
      <c r="D613" t="s">
        <v>1374</v>
      </c>
      <c r="E613" s="3">
        <v>100103</v>
      </c>
      <c r="F613" t="s">
        <v>11337</v>
      </c>
      <c r="G613" s="3">
        <v>100103002</v>
      </c>
      <c r="H613" t="s">
        <v>26099</v>
      </c>
      <c r="I613" s="3">
        <v>1</v>
      </c>
      <c r="J613" t="s">
        <v>26080</v>
      </c>
      <c r="K613" s="3">
        <v>4</v>
      </c>
      <c r="L613" t="s">
        <v>26101</v>
      </c>
      <c r="M613" s="3">
        <v>6</v>
      </c>
      <c r="N613" t="s">
        <v>18251</v>
      </c>
      <c r="O613" s="3">
        <v>1</v>
      </c>
      <c r="P613" t="s">
        <v>28066</v>
      </c>
      <c r="Q613" s="3">
        <v>1</v>
      </c>
      <c r="R613" t="s">
        <v>26083</v>
      </c>
      <c r="S613" s="3">
        <v>1</v>
      </c>
      <c r="T613" s="3">
        <v>1</v>
      </c>
      <c r="U613" s="3">
        <v>800000</v>
      </c>
      <c r="V613" s="3">
        <v>2014</v>
      </c>
      <c r="W613" t="s">
        <v>25</v>
      </c>
    </row>
    <row r="614" spans="1:23" x14ac:dyDescent="0.3">
      <c r="A614" s="3">
        <v>6</v>
      </c>
      <c r="B614" t="s">
        <v>1783</v>
      </c>
      <c r="C614" s="3">
        <v>6305</v>
      </c>
      <c r="D614" t="s">
        <v>1374</v>
      </c>
      <c r="E614" s="3">
        <v>100103</v>
      </c>
      <c r="F614" t="s">
        <v>11337</v>
      </c>
      <c r="G614" s="3">
        <v>100103002</v>
      </c>
      <c r="H614" t="s">
        <v>26099</v>
      </c>
      <c r="I614" s="3">
        <v>2</v>
      </c>
      <c r="J614" t="s">
        <v>12848</v>
      </c>
      <c r="K614" s="3">
        <v>4</v>
      </c>
      <c r="L614" t="s">
        <v>26101</v>
      </c>
      <c r="M614" s="3">
        <v>7</v>
      </c>
      <c r="N614" t="s">
        <v>14788</v>
      </c>
      <c r="O614" s="3">
        <v>1</v>
      </c>
      <c r="P614" t="s">
        <v>28066</v>
      </c>
      <c r="Q614" s="3">
        <v>1</v>
      </c>
      <c r="R614" t="s">
        <v>26083</v>
      </c>
      <c r="S614" s="3">
        <v>1</v>
      </c>
      <c r="T614" s="3">
        <v>1</v>
      </c>
      <c r="U614" s="3">
        <v>792000</v>
      </c>
      <c r="V614" s="3">
        <v>2014</v>
      </c>
      <c r="W614" t="s">
        <v>25</v>
      </c>
    </row>
    <row r="615" spans="1:23" x14ac:dyDescent="0.3">
      <c r="A615" s="3">
        <v>6</v>
      </c>
      <c r="B615" t="s">
        <v>1783</v>
      </c>
      <c r="C615" s="3">
        <v>6305</v>
      </c>
      <c r="D615" t="s">
        <v>1374</v>
      </c>
      <c r="E615" s="3">
        <v>100103</v>
      </c>
      <c r="F615" t="s">
        <v>11337</v>
      </c>
      <c r="G615" s="3">
        <v>100103002</v>
      </c>
      <c r="H615" t="s">
        <v>26099</v>
      </c>
      <c r="I615" s="3">
        <v>1</v>
      </c>
      <c r="J615" t="s">
        <v>26080</v>
      </c>
      <c r="K615" s="3">
        <v>4</v>
      </c>
      <c r="L615" t="s">
        <v>26101</v>
      </c>
      <c r="M615" s="3">
        <v>6</v>
      </c>
      <c r="N615" t="s">
        <v>18251</v>
      </c>
      <c r="O615" s="3">
        <v>2</v>
      </c>
      <c r="P615" t="s">
        <v>28067</v>
      </c>
      <c r="Q615" s="3">
        <v>1</v>
      </c>
      <c r="R615" t="s">
        <v>26083</v>
      </c>
      <c r="S615" s="3">
        <v>1</v>
      </c>
      <c r="T615" s="3">
        <v>1</v>
      </c>
      <c r="U615" s="3">
        <v>150000</v>
      </c>
      <c r="V615" s="3">
        <v>2014</v>
      </c>
      <c r="W615" t="s">
        <v>25</v>
      </c>
    </row>
    <row r="616" spans="1:23" x14ac:dyDescent="0.3">
      <c r="A616" s="3">
        <v>6</v>
      </c>
      <c r="B616" t="s">
        <v>1783</v>
      </c>
      <c r="C616" s="3">
        <v>6305</v>
      </c>
      <c r="D616" t="s">
        <v>1374</v>
      </c>
      <c r="E616" s="3">
        <v>100103</v>
      </c>
      <c r="F616" t="s">
        <v>11337</v>
      </c>
      <c r="G616" s="3">
        <v>100103002</v>
      </c>
      <c r="H616" t="s">
        <v>26099</v>
      </c>
      <c r="I616" s="3">
        <v>1</v>
      </c>
      <c r="J616" t="s">
        <v>26080</v>
      </c>
      <c r="K616" s="3">
        <v>4</v>
      </c>
      <c r="L616" t="s">
        <v>26101</v>
      </c>
      <c r="M616" s="3">
        <v>6</v>
      </c>
      <c r="N616" t="s">
        <v>18251</v>
      </c>
      <c r="O616" s="3">
        <v>2</v>
      </c>
      <c r="P616" t="s">
        <v>28067</v>
      </c>
      <c r="Q616" s="3">
        <v>1</v>
      </c>
      <c r="R616" t="s">
        <v>26083</v>
      </c>
      <c r="S616" s="3">
        <v>1</v>
      </c>
      <c r="T616" s="3">
        <v>1</v>
      </c>
      <c r="U616" s="3">
        <v>200000</v>
      </c>
      <c r="V616" s="3">
        <v>2014</v>
      </c>
      <c r="W616" t="s">
        <v>25</v>
      </c>
    </row>
    <row r="617" spans="1:23" x14ac:dyDescent="0.3">
      <c r="A617" s="3">
        <v>6</v>
      </c>
      <c r="B617" t="s">
        <v>1783</v>
      </c>
      <c r="C617" s="3">
        <v>6305</v>
      </c>
      <c r="D617" t="s">
        <v>1374</v>
      </c>
      <c r="E617" s="3">
        <v>100103</v>
      </c>
      <c r="F617" t="s">
        <v>11337</v>
      </c>
      <c r="G617" s="3">
        <v>100103002</v>
      </c>
      <c r="H617" t="s">
        <v>26099</v>
      </c>
      <c r="I617" s="3">
        <v>1</v>
      </c>
      <c r="J617" t="s">
        <v>26080</v>
      </c>
      <c r="K617" s="3">
        <v>4</v>
      </c>
      <c r="L617" t="s">
        <v>26101</v>
      </c>
      <c r="M617" s="3">
        <v>6</v>
      </c>
      <c r="N617" t="s">
        <v>18251</v>
      </c>
      <c r="O617" s="3">
        <v>1</v>
      </c>
      <c r="P617" t="s">
        <v>28066</v>
      </c>
      <c r="Q617" s="3">
        <v>1</v>
      </c>
      <c r="R617" t="s">
        <v>26083</v>
      </c>
      <c r="S617" s="3">
        <v>1</v>
      </c>
      <c r="T617" s="3">
        <v>1</v>
      </c>
      <c r="U617" s="3">
        <v>180000</v>
      </c>
      <c r="V617" s="3">
        <v>2014</v>
      </c>
      <c r="W617" t="s">
        <v>25</v>
      </c>
    </row>
    <row r="618" spans="1:23" x14ac:dyDescent="0.3">
      <c r="A618" s="3">
        <v>6</v>
      </c>
      <c r="B618" t="s">
        <v>1783</v>
      </c>
      <c r="C618" s="3">
        <v>6111</v>
      </c>
      <c r="D618" t="s">
        <v>1324</v>
      </c>
      <c r="E618" s="3">
        <v>100103</v>
      </c>
      <c r="F618" t="s">
        <v>11337</v>
      </c>
      <c r="G618" s="3">
        <v>100103002</v>
      </c>
      <c r="H618" t="s">
        <v>26099</v>
      </c>
      <c r="I618" s="3">
        <v>2</v>
      </c>
      <c r="J618" t="s">
        <v>12848</v>
      </c>
      <c r="K618" s="3">
        <v>4</v>
      </c>
      <c r="L618" t="s">
        <v>26101</v>
      </c>
      <c r="M618" s="3">
        <v>6</v>
      </c>
      <c r="N618" t="s">
        <v>18251</v>
      </c>
      <c r="O618" s="3">
        <v>3</v>
      </c>
      <c r="P618" t="s">
        <v>26085</v>
      </c>
      <c r="Q618" s="3">
        <v>1</v>
      </c>
      <c r="R618" t="s">
        <v>26083</v>
      </c>
      <c r="S618" s="3">
        <v>9</v>
      </c>
      <c r="T618" s="3">
        <v>1</v>
      </c>
      <c r="U618" s="3">
        <v>36000</v>
      </c>
      <c r="V618" s="3">
        <v>2014</v>
      </c>
      <c r="W618" t="s">
        <v>25</v>
      </c>
    </row>
    <row r="619" spans="1:23" x14ac:dyDescent="0.3">
      <c r="A619" s="3">
        <v>6</v>
      </c>
      <c r="B619" t="s">
        <v>1783</v>
      </c>
      <c r="C619" s="3">
        <v>6306</v>
      </c>
      <c r="D619" t="s">
        <v>1377</v>
      </c>
      <c r="E619" s="3">
        <v>100103</v>
      </c>
      <c r="F619" t="s">
        <v>11337</v>
      </c>
      <c r="G619" s="3">
        <v>100103002</v>
      </c>
      <c r="H619" t="s">
        <v>26099</v>
      </c>
      <c r="I619" s="3">
        <v>2</v>
      </c>
      <c r="J619" t="s">
        <v>12848</v>
      </c>
      <c r="K619" s="3">
        <v>4</v>
      </c>
      <c r="L619" t="s">
        <v>26101</v>
      </c>
      <c r="M619" s="3">
        <v>7</v>
      </c>
      <c r="N619" t="s">
        <v>14788</v>
      </c>
      <c r="O619" s="3">
        <v>1</v>
      </c>
      <c r="P619" t="s">
        <v>28066</v>
      </c>
      <c r="Q619" s="3">
        <v>2</v>
      </c>
      <c r="R619" t="s">
        <v>8209</v>
      </c>
      <c r="S619" s="3">
        <v>25</v>
      </c>
      <c r="T619" s="3">
        <v>1</v>
      </c>
      <c r="U619" s="3">
        <v>500000</v>
      </c>
      <c r="V619" s="3">
        <v>2014</v>
      </c>
      <c r="W619" t="s">
        <v>25</v>
      </c>
    </row>
    <row r="620" spans="1:23" x14ac:dyDescent="0.3">
      <c r="A620" s="3">
        <v>6</v>
      </c>
      <c r="B620" t="s">
        <v>1783</v>
      </c>
      <c r="C620" s="3">
        <v>6306</v>
      </c>
      <c r="D620" t="s">
        <v>1377</v>
      </c>
      <c r="E620" s="3">
        <v>100103</v>
      </c>
      <c r="F620" t="s">
        <v>11337</v>
      </c>
      <c r="G620" s="3">
        <v>100103002</v>
      </c>
      <c r="H620" t="s">
        <v>26099</v>
      </c>
      <c r="I620" s="3">
        <v>2</v>
      </c>
      <c r="J620" t="s">
        <v>12848</v>
      </c>
      <c r="K620" s="3">
        <v>4</v>
      </c>
      <c r="L620" t="s">
        <v>26101</v>
      </c>
      <c r="M620" s="3">
        <v>7</v>
      </c>
      <c r="N620" t="s">
        <v>14788</v>
      </c>
      <c r="O620" s="3">
        <v>3</v>
      </c>
      <c r="P620" t="s">
        <v>26085</v>
      </c>
      <c r="Q620" s="3">
        <v>2</v>
      </c>
      <c r="R620" t="s">
        <v>8209</v>
      </c>
      <c r="S620" s="3">
        <v>1</v>
      </c>
      <c r="T620" s="3">
        <v>1</v>
      </c>
      <c r="U620" s="3">
        <v>1000000</v>
      </c>
      <c r="V620" s="3">
        <v>2014</v>
      </c>
      <c r="W620" t="s">
        <v>25</v>
      </c>
    </row>
    <row r="621" spans="1:23" x14ac:dyDescent="0.3">
      <c r="A621" s="3">
        <v>6</v>
      </c>
      <c r="B621" t="s">
        <v>1783</v>
      </c>
      <c r="C621" s="3">
        <v>6306</v>
      </c>
      <c r="D621" t="s">
        <v>1377</v>
      </c>
      <c r="E621" s="3">
        <v>100103</v>
      </c>
      <c r="F621" t="s">
        <v>11337</v>
      </c>
      <c r="G621" s="3">
        <v>100103002</v>
      </c>
      <c r="H621" t="s">
        <v>26099</v>
      </c>
      <c r="I621" s="3">
        <v>2</v>
      </c>
      <c r="J621" t="s">
        <v>12848</v>
      </c>
      <c r="K621" s="3">
        <v>4</v>
      </c>
      <c r="L621" t="s">
        <v>26101</v>
      </c>
      <c r="M621" s="3">
        <v>2</v>
      </c>
      <c r="N621" t="s">
        <v>26084</v>
      </c>
      <c r="O621" s="3">
        <v>3</v>
      </c>
      <c r="P621" t="s">
        <v>26085</v>
      </c>
      <c r="Q621" s="3">
        <v>5</v>
      </c>
      <c r="R621" t="s">
        <v>8203</v>
      </c>
      <c r="S621" s="3">
        <v>120</v>
      </c>
      <c r="T621" s="3">
        <v>1</v>
      </c>
      <c r="U621" s="3">
        <v>6000000</v>
      </c>
      <c r="V621" s="3">
        <v>2014</v>
      </c>
      <c r="W621" t="s">
        <v>25</v>
      </c>
    </row>
    <row r="622" spans="1:23" x14ac:dyDescent="0.3">
      <c r="A622" s="3">
        <v>6</v>
      </c>
      <c r="B622" t="s">
        <v>1783</v>
      </c>
      <c r="C622" s="3">
        <v>6306</v>
      </c>
      <c r="D622" t="s">
        <v>1377</v>
      </c>
      <c r="E622" s="3">
        <v>100103</v>
      </c>
      <c r="F622" t="s">
        <v>11337</v>
      </c>
      <c r="G622" s="3">
        <v>100103002</v>
      </c>
      <c r="H622" t="s">
        <v>26099</v>
      </c>
      <c r="I622" s="3">
        <v>2</v>
      </c>
      <c r="J622" t="s">
        <v>12848</v>
      </c>
      <c r="K622" s="3">
        <v>4</v>
      </c>
      <c r="L622" t="s">
        <v>26101</v>
      </c>
      <c r="M622" s="3">
        <v>7</v>
      </c>
      <c r="N622" t="s">
        <v>14788</v>
      </c>
      <c r="O622" s="3">
        <v>1</v>
      </c>
      <c r="P622" t="s">
        <v>28066</v>
      </c>
      <c r="Q622" s="3">
        <v>5</v>
      </c>
      <c r="R622" t="s">
        <v>8203</v>
      </c>
      <c r="S622" s="3">
        <v>3</v>
      </c>
      <c r="T622" s="3">
        <v>1</v>
      </c>
      <c r="U622" s="3">
        <v>220000</v>
      </c>
      <c r="V622" s="3">
        <v>2014</v>
      </c>
      <c r="W622" t="s">
        <v>25</v>
      </c>
    </row>
    <row r="623" spans="1:23" x14ac:dyDescent="0.3">
      <c r="A623" s="3">
        <v>6</v>
      </c>
      <c r="B623" t="s">
        <v>1783</v>
      </c>
      <c r="C623" s="3">
        <v>6306</v>
      </c>
      <c r="D623" t="s">
        <v>1377</v>
      </c>
      <c r="E623" s="3">
        <v>100103</v>
      </c>
      <c r="F623" t="s">
        <v>11337</v>
      </c>
      <c r="G623" s="3">
        <v>100103002</v>
      </c>
      <c r="H623" t="s">
        <v>26099</v>
      </c>
      <c r="I623" s="3">
        <v>2</v>
      </c>
      <c r="J623" t="s">
        <v>12848</v>
      </c>
      <c r="K623" s="3">
        <v>4</v>
      </c>
      <c r="L623" t="s">
        <v>26101</v>
      </c>
      <c r="M623" s="3">
        <v>7</v>
      </c>
      <c r="N623" t="s">
        <v>14788</v>
      </c>
      <c r="O623" s="3">
        <v>3</v>
      </c>
      <c r="P623" t="s">
        <v>26085</v>
      </c>
      <c r="Q623" s="3">
        <v>5</v>
      </c>
      <c r="R623" t="s">
        <v>8203</v>
      </c>
      <c r="S623" s="3">
        <v>26</v>
      </c>
      <c r="T623" s="3">
        <v>1</v>
      </c>
      <c r="U623" s="3">
        <v>754000</v>
      </c>
      <c r="V623" s="3">
        <v>2014</v>
      </c>
      <c r="W623" t="s">
        <v>25</v>
      </c>
    </row>
    <row r="624" spans="1:23" x14ac:dyDescent="0.3">
      <c r="A624" s="3">
        <v>6</v>
      </c>
      <c r="B624" t="s">
        <v>1783</v>
      </c>
      <c r="C624" s="3">
        <v>6307</v>
      </c>
      <c r="D624" t="s">
        <v>1380</v>
      </c>
      <c r="E624" s="3">
        <v>100103</v>
      </c>
      <c r="F624" t="s">
        <v>11337</v>
      </c>
      <c r="G624" s="3">
        <v>100103002</v>
      </c>
      <c r="H624" t="s">
        <v>26099</v>
      </c>
      <c r="I624" s="3">
        <v>2</v>
      </c>
      <c r="J624" t="s">
        <v>12848</v>
      </c>
      <c r="K624" s="3">
        <v>4</v>
      </c>
      <c r="L624" t="s">
        <v>26101</v>
      </c>
      <c r="M624" s="3">
        <v>2</v>
      </c>
      <c r="N624" t="s">
        <v>26084</v>
      </c>
      <c r="O624" s="3">
        <v>3</v>
      </c>
      <c r="P624" t="s">
        <v>26085</v>
      </c>
      <c r="Q624" s="3">
        <v>2</v>
      </c>
      <c r="R624" t="s">
        <v>8209</v>
      </c>
      <c r="S624" s="3">
        <v>5</v>
      </c>
      <c r="T624" s="3">
        <v>1</v>
      </c>
      <c r="U624" s="3">
        <v>360000</v>
      </c>
      <c r="V624" s="3">
        <v>2014</v>
      </c>
      <c r="W624" t="s">
        <v>25</v>
      </c>
    </row>
    <row r="625" spans="1:23" x14ac:dyDescent="0.3">
      <c r="A625" s="3">
        <v>6</v>
      </c>
      <c r="B625" t="s">
        <v>1783</v>
      </c>
      <c r="C625" s="3">
        <v>6112</v>
      </c>
      <c r="D625" t="s">
        <v>1327</v>
      </c>
      <c r="E625" s="3">
        <v>100103</v>
      </c>
      <c r="F625" t="s">
        <v>11337</v>
      </c>
      <c r="G625" s="3">
        <v>100103002</v>
      </c>
      <c r="H625" t="s">
        <v>26099</v>
      </c>
      <c r="I625" s="3">
        <v>2</v>
      </c>
      <c r="J625" t="s">
        <v>12848</v>
      </c>
      <c r="K625" s="3">
        <v>4</v>
      </c>
      <c r="L625" t="s">
        <v>26101</v>
      </c>
      <c r="M625" s="3">
        <v>6</v>
      </c>
      <c r="N625" t="s">
        <v>18251</v>
      </c>
      <c r="O625" s="3">
        <v>3</v>
      </c>
      <c r="P625" t="s">
        <v>26085</v>
      </c>
      <c r="Q625" s="3">
        <v>2</v>
      </c>
      <c r="R625" t="s">
        <v>8209</v>
      </c>
      <c r="S625" s="3">
        <v>13</v>
      </c>
      <c r="T625" s="3">
        <v>1</v>
      </c>
      <c r="U625" s="3">
        <v>5000000</v>
      </c>
      <c r="V625" s="3">
        <v>2014</v>
      </c>
      <c r="W625" t="s">
        <v>25</v>
      </c>
    </row>
    <row r="626" spans="1:23" x14ac:dyDescent="0.3">
      <c r="A626" s="3">
        <v>6</v>
      </c>
      <c r="B626" t="s">
        <v>1783</v>
      </c>
      <c r="C626" s="3">
        <v>6308</v>
      </c>
      <c r="D626" t="s">
        <v>1383</v>
      </c>
      <c r="E626" s="3">
        <v>100103</v>
      </c>
      <c r="F626" t="s">
        <v>11337</v>
      </c>
      <c r="G626" s="3">
        <v>100103002</v>
      </c>
      <c r="H626" t="s">
        <v>26099</v>
      </c>
      <c r="I626" s="3">
        <v>2</v>
      </c>
      <c r="J626" t="s">
        <v>12848</v>
      </c>
      <c r="K626" s="3">
        <v>4</v>
      </c>
      <c r="L626" t="s">
        <v>26101</v>
      </c>
      <c r="M626" s="3">
        <v>3</v>
      </c>
      <c r="N626" t="s">
        <v>16841</v>
      </c>
      <c r="O626" s="3">
        <v>1</v>
      </c>
      <c r="P626" t="s">
        <v>28066</v>
      </c>
      <c r="Q626" s="3">
        <v>2</v>
      </c>
      <c r="R626" t="s">
        <v>8209</v>
      </c>
      <c r="S626" s="3">
        <v>2</v>
      </c>
      <c r="T626" s="3">
        <v>1</v>
      </c>
      <c r="U626" s="3">
        <v>150000</v>
      </c>
      <c r="V626" s="3">
        <v>2014</v>
      </c>
      <c r="W626" t="s">
        <v>25</v>
      </c>
    </row>
    <row r="627" spans="1:23" x14ac:dyDescent="0.3">
      <c r="A627" s="3">
        <v>6</v>
      </c>
      <c r="B627" t="s">
        <v>1783</v>
      </c>
      <c r="C627" s="3">
        <v>6308</v>
      </c>
      <c r="D627" t="s">
        <v>1383</v>
      </c>
      <c r="E627" s="3">
        <v>100103</v>
      </c>
      <c r="F627" t="s">
        <v>11337</v>
      </c>
      <c r="G627" s="3">
        <v>100103002</v>
      </c>
      <c r="H627" t="s">
        <v>26099</v>
      </c>
      <c r="I627" s="3">
        <v>2</v>
      </c>
      <c r="J627" t="s">
        <v>12848</v>
      </c>
      <c r="K627" s="3">
        <v>4</v>
      </c>
      <c r="L627" t="s">
        <v>26101</v>
      </c>
      <c r="M627" s="3">
        <v>6</v>
      </c>
      <c r="N627" t="s">
        <v>18251</v>
      </c>
      <c r="O627" s="3">
        <v>2</v>
      </c>
      <c r="P627" t="s">
        <v>28067</v>
      </c>
      <c r="Q627" s="3">
        <v>4</v>
      </c>
      <c r="R627" t="s">
        <v>26113</v>
      </c>
      <c r="S627" s="3">
        <v>3</v>
      </c>
      <c r="T627" s="3">
        <v>1</v>
      </c>
      <c r="U627" s="3">
        <v>1173120</v>
      </c>
      <c r="V627" s="3">
        <v>2014</v>
      </c>
      <c r="W627" t="s">
        <v>25</v>
      </c>
    </row>
    <row r="628" spans="1:23" x14ac:dyDescent="0.3">
      <c r="A628" s="3">
        <v>6</v>
      </c>
      <c r="B628" t="s">
        <v>1783</v>
      </c>
      <c r="C628" s="3">
        <v>6114</v>
      </c>
      <c r="D628" t="s">
        <v>1333</v>
      </c>
      <c r="E628" s="3">
        <v>100103</v>
      </c>
      <c r="F628" t="s">
        <v>11337</v>
      </c>
      <c r="G628" s="3">
        <v>100103002</v>
      </c>
      <c r="H628" t="s">
        <v>26099</v>
      </c>
      <c r="I628" s="3">
        <v>2</v>
      </c>
      <c r="J628" t="s">
        <v>12848</v>
      </c>
      <c r="K628" s="3">
        <v>4</v>
      </c>
      <c r="L628" t="s">
        <v>26101</v>
      </c>
      <c r="M628" s="3">
        <v>2</v>
      </c>
      <c r="N628" t="s">
        <v>26084</v>
      </c>
      <c r="O628" s="3">
        <v>3</v>
      </c>
      <c r="P628" t="s">
        <v>26085</v>
      </c>
      <c r="Q628" s="3">
        <v>4</v>
      </c>
      <c r="R628" t="s">
        <v>26113</v>
      </c>
      <c r="S628" s="3">
        <v>40</v>
      </c>
      <c r="T628" s="3">
        <v>1</v>
      </c>
      <c r="U628" s="3">
        <v>60000</v>
      </c>
      <c r="V628" s="3">
        <v>2014</v>
      </c>
      <c r="W628" t="s">
        <v>25</v>
      </c>
    </row>
    <row r="629" spans="1:23" x14ac:dyDescent="0.3">
      <c r="A629" s="3">
        <v>6</v>
      </c>
      <c r="B629" t="s">
        <v>1783</v>
      </c>
      <c r="C629" s="3">
        <v>6115</v>
      </c>
      <c r="D629" t="s">
        <v>1336</v>
      </c>
      <c r="E629" s="3">
        <v>100104</v>
      </c>
      <c r="F629" t="s">
        <v>11362</v>
      </c>
      <c r="G629" s="3">
        <v>1001040020</v>
      </c>
      <c r="H629" t="s">
        <v>26133</v>
      </c>
      <c r="I629" s="3">
        <v>2</v>
      </c>
      <c r="J629" t="s">
        <v>12848</v>
      </c>
      <c r="K629" s="3">
        <v>4</v>
      </c>
      <c r="L629" t="s">
        <v>26101</v>
      </c>
      <c r="M629" s="3">
        <v>7</v>
      </c>
      <c r="N629" t="s">
        <v>14788</v>
      </c>
      <c r="O629" s="3">
        <v>3</v>
      </c>
      <c r="P629" t="s">
        <v>26085</v>
      </c>
      <c r="Q629" s="3">
        <v>2</v>
      </c>
      <c r="R629" t="s">
        <v>8209</v>
      </c>
      <c r="S629" s="3">
        <v>550</v>
      </c>
      <c r="T629" s="3">
        <v>1</v>
      </c>
      <c r="U629" s="3">
        <v>14854175</v>
      </c>
      <c r="V629" s="3">
        <v>2014</v>
      </c>
      <c r="W629" t="s">
        <v>25</v>
      </c>
    </row>
    <row r="630" spans="1:23" x14ac:dyDescent="0.3">
      <c r="A630" s="3">
        <v>6</v>
      </c>
      <c r="B630" t="s">
        <v>1783</v>
      </c>
      <c r="C630" s="3">
        <v>6115</v>
      </c>
      <c r="D630" t="s">
        <v>1336</v>
      </c>
      <c r="E630" s="3">
        <v>100104</v>
      </c>
      <c r="F630" t="s">
        <v>11362</v>
      </c>
      <c r="G630" s="3">
        <v>100104002</v>
      </c>
      <c r="H630" t="s">
        <v>26132</v>
      </c>
      <c r="I630" s="3">
        <v>2</v>
      </c>
      <c r="J630" t="s">
        <v>12848</v>
      </c>
      <c r="K630" s="3">
        <v>4</v>
      </c>
      <c r="L630" t="s">
        <v>26101</v>
      </c>
      <c r="M630" s="3">
        <v>7</v>
      </c>
      <c r="N630" t="s">
        <v>14788</v>
      </c>
      <c r="O630" s="3">
        <v>3</v>
      </c>
      <c r="P630" t="s">
        <v>26085</v>
      </c>
      <c r="Q630" s="3">
        <v>2</v>
      </c>
      <c r="R630" t="s">
        <v>8209</v>
      </c>
      <c r="S630" s="3">
        <v>550</v>
      </c>
      <c r="T630" s="3">
        <v>1</v>
      </c>
      <c r="U630" s="3">
        <v>22281261</v>
      </c>
      <c r="V630" s="3">
        <v>2014</v>
      </c>
      <c r="W630" t="s">
        <v>25</v>
      </c>
    </row>
    <row r="631" spans="1:23" x14ac:dyDescent="0.3">
      <c r="A631" s="3">
        <v>6</v>
      </c>
      <c r="B631" t="s">
        <v>1783</v>
      </c>
      <c r="C631" s="3">
        <v>6115</v>
      </c>
      <c r="D631" t="s">
        <v>1336</v>
      </c>
      <c r="E631" s="3">
        <v>100103</v>
      </c>
      <c r="F631" t="s">
        <v>11337</v>
      </c>
      <c r="G631" s="3">
        <v>1001030020</v>
      </c>
      <c r="H631" t="s">
        <v>26128</v>
      </c>
      <c r="I631" s="3">
        <v>2</v>
      </c>
      <c r="J631" t="s">
        <v>12848</v>
      </c>
      <c r="K631" s="3">
        <v>4</v>
      </c>
      <c r="L631" t="s">
        <v>26101</v>
      </c>
      <c r="M631" s="3">
        <v>2</v>
      </c>
      <c r="N631" t="s">
        <v>26084</v>
      </c>
      <c r="O631" s="3">
        <v>3</v>
      </c>
      <c r="P631" t="s">
        <v>26085</v>
      </c>
      <c r="Q631" s="3">
        <v>4</v>
      </c>
      <c r="R631" t="s">
        <v>26113</v>
      </c>
      <c r="S631" s="3">
        <v>15</v>
      </c>
      <c r="T631" s="3">
        <v>1</v>
      </c>
      <c r="U631" s="3">
        <v>1400000</v>
      </c>
      <c r="V631" s="3">
        <v>2014</v>
      </c>
      <c r="W631" t="s">
        <v>25</v>
      </c>
    </row>
    <row r="632" spans="1:23" x14ac:dyDescent="0.3">
      <c r="A632" s="3">
        <v>6</v>
      </c>
      <c r="B632" t="s">
        <v>1783</v>
      </c>
      <c r="C632" s="3">
        <v>6116</v>
      </c>
      <c r="D632" t="s">
        <v>1339</v>
      </c>
      <c r="E632" s="3">
        <v>100105</v>
      </c>
      <c r="F632" t="s">
        <v>11377</v>
      </c>
      <c r="G632" s="3">
        <v>100105004</v>
      </c>
      <c r="H632" t="s">
        <v>26116</v>
      </c>
      <c r="I632" s="3">
        <v>2</v>
      </c>
      <c r="J632" t="s">
        <v>12848</v>
      </c>
      <c r="K632" s="3">
        <v>4</v>
      </c>
      <c r="L632" t="s">
        <v>26101</v>
      </c>
      <c r="M632" s="3">
        <v>7</v>
      </c>
      <c r="N632" t="s">
        <v>14788</v>
      </c>
      <c r="O632" s="3">
        <v>3</v>
      </c>
      <c r="P632" t="s">
        <v>26085</v>
      </c>
      <c r="Q632" s="3">
        <v>5</v>
      </c>
      <c r="R632" t="s">
        <v>8203</v>
      </c>
      <c r="S632" s="3">
        <v>10</v>
      </c>
      <c r="T632" s="3">
        <v>1</v>
      </c>
      <c r="U632" s="3">
        <v>150000</v>
      </c>
      <c r="V632" s="3">
        <v>2014</v>
      </c>
      <c r="W632" t="s">
        <v>25</v>
      </c>
    </row>
    <row r="633" spans="1:23" x14ac:dyDescent="0.3">
      <c r="A633" s="3">
        <v>6</v>
      </c>
      <c r="B633" t="s">
        <v>1783</v>
      </c>
      <c r="C633" s="3">
        <v>6116</v>
      </c>
      <c r="D633" t="s">
        <v>1339</v>
      </c>
      <c r="E633" s="3">
        <v>100105</v>
      </c>
      <c r="F633" t="s">
        <v>11377</v>
      </c>
      <c r="G633" s="3">
        <v>100105004</v>
      </c>
      <c r="H633" t="s">
        <v>26116</v>
      </c>
      <c r="I633" s="3">
        <v>2</v>
      </c>
      <c r="J633" t="s">
        <v>12848</v>
      </c>
      <c r="K633" s="3">
        <v>4</v>
      </c>
      <c r="L633" t="s">
        <v>26101</v>
      </c>
      <c r="M633" s="3">
        <v>7</v>
      </c>
      <c r="N633" t="s">
        <v>14788</v>
      </c>
      <c r="O633" s="3">
        <v>1</v>
      </c>
      <c r="P633" t="s">
        <v>28066</v>
      </c>
      <c r="Q633" s="3">
        <v>1</v>
      </c>
      <c r="R633" t="s">
        <v>26083</v>
      </c>
      <c r="S633" s="3">
        <v>2</v>
      </c>
      <c r="T633" s="3">
        <v>1</v>
      </c>
      <c r="U633" s="3">
        <v>1500</v>
      </c>
      <c r="V633" s="3">
        <v>2014</v>
      </c>
      <c r="W633" t="s">
        <v>25</v>
      </c>
    </row>
    <row r="634" spans="1:23" x14ac:dyDescent="0.3">
      <c r="A634" s="3">
        <v>6</v>
      </c>
      <c r="B634" t="s">
        <v>1783</v>
      </c>
      <c r="C634" s="3">
        <v>6116</v>
      </c>
      <c r="D634" t="s">
        <v>1339</v>
      </c>
      <c r="E634" s="3">
        <v>100105</v>
      </c>
      <c r="F634" t="s">
        <v>11377</v>
      </c>
      <c r="G634" s="3">
        <v>100105004</v>
      </c>
      <c r="H634" t="s">
        <v>26116</v>
      </c>
      <c r="I634" s="3">
        <v>2</v>
      </c>
      <c r="J634" t="s">
        <v>12848</v>
      </c>
      <c r="K634" s="3">
        <v>4</v>
      </c>
      <c r="L634" t="s">
        <v>26101</v>
      </c>
      <c r="M634" s="3">
        <v>7</v>
      </c>
      <c r="N634" t="s">
        <v>14788</v>
      </c>
      <c r="O634" s="3">
        <v>3</v>
      </c>
      <c r="P634" t="s">
        <v>26085</v>
      </c>
      <c r="Q634" s="3">
        <v>1</v>
      </c>
      <c r="R634" t="s">
        <v>26083</v>
      </c>
      <c r="S634" s="3">
        <v>3</v>
      </c>
      <c r="T634" s="3">
        <v>1</v>
      </c>
      <c r="U634" s="3">
        <v>2500</v>
      </c>
      <c r="V634" s="3">
        <v>2014</v>
      </c>
      <c r="W634" t="s">
        <v>25</v>
      </c>
    </row>
    <row r="635" spans="1:23" x14ac:dyDescent="0.3">
      <c r="A635" s="3">
        <v>6</v>
      </c>
      <c r="B635" t="s">
        <v>1783</v>
      </c>
      <c r="C635" s="3">
        <v>6116</v>
      </c>
      <c r="D635" t="s">
        <v>1339</v>
      </c>
      <c r="E635" s="3">
        <v>100105</v>
      </c>
      <c r="F635" t="s">
        <v>11377</v>
      </c>
      <c r="G635" s="3">
        <v>100105004</v>
      </c>
      <c r="H635" t="s">
        <v>26116</v>
      </c>
      <c r="I635" s="3">
        <v>2</v>
      </c>
      <c r="J635" t="s">
        <v>12848</v>
      </c>
      <c r="K635" s="3">
        <v>4</v>
      </c>
      <c r="L635" t="s">
        <v>26101</v>
      </c>
      <c r="M635" s="3">
        <v>7</v>
      </c>
      <c r="N635" t="s">
        <v>14788</v>
      </c>
      <c r="O635" s="3">
        <v>3</v>
      </c>
      <c r="P635" t="s">
        <v>26085</v>
      </c>
      <c r="Q635" s="3">
        <v>1</v>
      </c>
      <c r="R635" t="s">
        <v>26083</v>
      </c>
      <c r="S635" s="3">
        <v>5</v>
      </c>
      <c r="T635" s="3">
        <v>1</v>
      </c>
      <c r="U635" s="3">
        <v>300000</v>
      </c>
      <c r="V635" s="3">
        <v>2014</v>
      </c>
      <c r="W635" t="s">
        <v>25</v>
      </c>
    </row>
    <row r="636" spans="1:23" x14ac:dyDescent="0.3">
      <c r="A636" s="3">
        <v>6</v>
      </c>
      <c r="B636" t="s">
        <v>1783</v>
      </c>
      <c r="C636" s="3">
        <v>6116</v>
      </c>
      <c r="D636" t="s">
        <v>1339</v>
      </c>
      <c r="E636" s="3">
        <v>100103</v>
      </c>
      <c r="F636" t="s">
        <v>11337</v>
      </c>
      <c r="G636" s="3">
        <v>100103002</v>
      </c>
      <c r="H636" t="s">
        <v>26099</v>
      </c>
      <c r="I636" s="3">
        <v>2</v>
      </c>
      <c r="J636" t="s">
        <v>12848</v>
      </c>
      <c r="K636" s="3">
        <v>4</v>
      </c>
      <c r="L636" t="s">
        <v>26101</v>
      </c>
      <c r="M636" s="3">
        <v>6</v>
      </c>
      <c r="N636" t="s">
        <v>18251</v>
      </c>
      <c r="O636" s="3">
        <v>3</v>
      </c>
      <c r="P636" t="s">
        <v>26085</v>
      </c>
      <c r="Q636" s="3">
        <v>1</v>
      </c>
      <c r="R636" t="s">
        <v>26083</v>
      </c>
      <c r="S636" s="3">
        <v>3</v>
      </c>
      <c r="T636" s="3">
        <v>1</v>
      </c>
      <c r="U636" s="3">
        <v>5000</v>
      </c>
      <c r="V636" s="3">
        <v>2014</v>
      </c>
      <c r="W636" t="s">
        <v>25</v>
      </c>
    </row>
    <row r="637" spans="1:23" x14ac:dyDescent="0.3">
      <c r="A637" s="3">
        <v>6</v>
      </c>
      <c r="B637" t="s">
        <v>1783</v>
      </c>
      <c r="C637" s="3">
        <v>6116</v>
      </c>
      <c r="D637" t="s">
        <v>1339</v>
      </c>
      <c r="E637" s="3">
        <v>100105</v>
      </c>
      <c r="F637" t="s">
        <v>11377</v>
      </c>
      <c r="G637" s="3">
        <v>100105004</v>
      </c>
      <c r="H637" t="s">
        <v>26116</v>
      </c>
      <c r="I637" s="3">
        <v>2</v>
      </c>
      <c r="J637" t="s">
        <v>12848</v>
      </c>
      <c r="K637" s="3">
        <v>4</v>
      </c>
      <c r="L637" t="s">
        <v>26101</v>
      </c>
      <c r="M637" s="3">
        <v>7</v>
      </c>
      <c r="N637" t="s">
        <v>14788</v>
      </c>
      <c r="O637" s="3">
        <v>3</v>
      </c>
      <c r="P637" t="s">
        <v>26085</v>
      </c>
      <c r="Q637" s="3">
        <v>1</v>
      </c>
      <c r="R637" t="s">
        <v>26083</v>
      </c>
      <c r="S637" s="3">
        <v>6</v>
      </c>
      <c r="T637" s="3">
        <v>1</v>
      </c>
      <c r="U637" s="3">
        <v>6000</v>
      </c>
      <c r="V637" s="3">
        <v>2014</v>
      </c>
      <c r="W637" t="s">
        <v>25</v>
      </c>
    </row>
    <row r="638" spans="1:23" x14ac:dyDescent="0.3">
      <c r="A638" s="3">
        <v>6</v>
      </c>
      <c r="B638" t="s">
        <v>1783</v>
      </c>
      <c r="C638" s="3">
        <v>6301</v>
      </c>
      <c r="D638" t="s">
        <v>1362</v>
      </c>
      <c r="E638" s="3">
        <v>100103</v>
      </c>
      <c r="F638" t="s">
        <v>11337</v>
      </c>
      <c r="G638" s="3">
        <v>100103002</v>
      </c>
      <c r="H638" t="s">
        <v>26099</v>
      </c>
      <c r="I638" s="3">
        <v>2</v>
      </c>
      <c r="J638" t="s">
        <v>12848</v>
      </c>
      <c r="K638" s="3">
        <v>4</v>
      </c>
      <c r="L638" t="s">
        <v>26101</v>
      </c>
      <c r="M638" s="3">
        <v>2</v>
      </c>
      <c r="N638" t="s">
        <v>26084</v>
      </c>
      <c r="O638" s="3">
        <v>3</v>
      </c>
      <c r="P638" t="s">
        <v>26085</v>
      </c>
      <c r="Q638" s="3">
        <v>1</v>
      </c>
      <c r="R638" t="s">
        <v>26083</v>
      </c>
      <c r="S638" s="3">
        <v>14</v>
      </c>
      <c r="T638" s="3">
        <v>1</v>
      </c>
      <c r="U638" s="3">
        <v>340000</v>
      </c>
      <c r="V638" s="3">
        <v>2014</v>
      </c>
      <c r="W638" t="s">
        <v>25</v>
      </c>
    </row>
    <row r="639" spans="1:23" x14ac:dyDescent="0.3">
      <c r="A639" s="3">
        <v>6</v>
      </c>
      <c r="B639" t="s">
        <v>1783</v>
      </c>
      <c r="C639" s="3">
        <v>6301</v>
      </c>
      <c r="D639" t="s">
        <v>1362</v>
      </c>
      <c r="E639" s="3">
        <v>100103</v>
      </c>
      <c r="F639" t="s">
        <v>11337</v>
      </c>
      <c r="G639" s="3">
        <v>100103002</v>
      </c>
      <c r="H639" t="s">
        <v>26099</v>
      </c>
      <c r="I639" s="3">
        <v>2</v>
      </c>
      <c r="J639" t="s">
        <v>12848</v>
      </c>
      <c r="K639" s="3">
        <v>4</v>
      </c>
      <c r="L639" t="s">
        <v>26101</v>
      </c>
      <c r="M639" s="3">
        <v>2</v>
      </c>
      <c r="N639" t="s">
        <v>26084</v>
      </c>
      <c r="O639" s="3">
        <v>3</v>
      </c>
      <c r="P639" t="s">
        <v>26085</v>
      </c>
      <c r="Q639" s="3">
        <v>1</v>
      </c>
      <c r="R639" t="s">
        <v>26083</v>
      </c>
      <c r="S639" s="3">
        <v>10</v>
      </c>
      <c r="T639" s="3">
        <v>1</v>
      </c>
      <c r="U639" s="3">
        <v>660000</v>
      </c>
      <c r="V639" s="3">
        <v>2014</v>
      </c>
      <c r="W639" t="s">
        <v>25</v>
      </c>
    </row>
    <row r="640" spans="1:23" x14ac:dyDescent="0.3">
      <c r="A640" s="3">
        <v>6</v>
      </c>
      <c r="B640" t="s">
        <v>1783</v>
      </c>
      <c r="C640" s="3">
        <v>6117</v>
      </c>
      <c r="D640" t="s">
        <v>1037</v>
      </c>
      <c r="E640" s="3">
        <v>100103</v>
      </c>
      <c r="F640" t="s">
        <v>11337</v>
      </c>
      <c r="G640" s="3">
        <v>1001030040</v>
      </c>
      <c r="H640" t="s">
        <v>26115</v>
      </c>
      <c r="I640" s="3">
        <v>1</v>
      </c>
      <c r="J640" t="s">
        <v>26080</v>
      </c>
      <c r="K640" s="3">
        <v>4</v>
      </c>
      <c r="L640" t="s">
        <v>26101</v>
      </c>
      <c r="M640" s="3">
        <v>2</v>
      </c>
      <c r="N640" t="s">
        <v>26084</v>
      </c>
      <c r="O640" s="3">
        <v>1</v>
      </c>
      <c r="P640" t="s">
        <v>28066</v>
      </c>
      <c r="Q640" s="3">
        <v>1</v>
      </c>
      <c r="R640" t="s">
        <v>26083</v>
      </c>
      <c r="S640" s="3">
        <v>3</v>
      </c>
      <c r="T640" s="3">
        <v>1</v>
      </c>
      <c r="U640" s="3">
        <v>30000</v>
      </c>
      <c r="V640" s="3">
        <v>2014</v>
      </c>
      <c r="W640" t="s">
        <v>25</v>
      </c>
    </row>
    <row r="641" spans="1:23" x14ac:dyDescent="0.3">
      <c r="A641" s="3">
        <v>6</v>
      </c>
      <c r="B641" t="s">
        <v>1783</v>
      </c>
      <c r="C641" s="3">
        <v>6117</v>
      </c>
      <c r="D641" t="s">
        <v>1037</v>
      </c>
      <c r="E641" s="3">
        <v>100104</v>
      </c>
      <c r="F641" t="s">
        <v>11362</v>
      </c>
      <c r="G641" s="3">
        <v>1001040020</v>
      </c>
      <c r="H641" t="s">
        <v>26133</v>
      </c>
      <c r="I641" s="3">
        <v>1</v>
      </c>
      <c r="J641" t="s">
        <v>26080</v>
      </c>
      <c r="K641" s="3">
        <v>4</v>
      </c>
      <c r="L641" t="s">
        <v>26101</v>
      </c>
      <c r="M641" s="3">
        <v>2</v>
      </c>
      <c r="N641" t="s">
        <v>26084</v>
      </c>
      <c r="O641" s="3">
        <v>1</v>
      </c>
      <c r="P641" t="s">
        <v>28066</v>
      </c>
      <c r="Q641" s="3">
        <v>1</v>
      </c>
      <c r="R641" t="s">
        <v>26083</v>
      </c>
      <c r="S641" s="3">
        <v>3</v>
      </c>
      <c r="T641" s="3">
        <v>1</v>
      </c>
      <c r="U641" s="3">
        <v>12000</v>
      </c>
      <c r="V641" s="3">
        <v>2014</v>
      </c>
      <c r="W641" t="s">
        <v>25</v>
      </c>
    </row>
    <row r="642" spans="1:23" x14ac:dyDescent="0.3">
      <c r="A642" s="3">
        <v>6</v>
      </c>
      <c r="B642" t="s">
        <v>1783</v>
      </c>
      <c r="C642" s="3">
        <v>6117</v>
      </c>
      <c r="D642" t="s">
        <v>1037</v>
      </c>
      <c r="E642" s="3">
        <v>100103</v>
      </c>
      <c r="F642" t="s">
        <v>11337</v>
      </c>
      <c r="G642" s="3">
        <v>100103002</v>
      </c>
      <c r="H642" t="s">
        <v>26099</v>
      </c>
      <c r="I642" s="3">
        <v>1</v>
      </c>
      <c r="J642" t="s">
        <v>26080</v>
      </c>
      <c r="K642" s="3">
        <v>4</v>
      </c>
      <c r="L642" t="s">
        <v>26101</v>
      </c>
      <c r="M642" s="3">
        <v>2</v>
      </c>
      <c r="N642" t="s">
        <v>26084</v>
      </c>
      <c r="O642" s="3">
        <v>1</v>
      </c>
      <c r="P642" t="s">
        <v>28066</v>
      </c>
      <c r="Q642" s="3">
        <v>1</v>
      </c>
      <c r="R642" t="s">
        <v>26083</v>
      </c>
      <c r="S642" s="3">
        <v>3</v>
      </c>
      <c r="T642" s="3">
        <v>1</v>
      </c>
      <c r="U642" s="3">
        <v>15000</v>
      </c>
      <c r="V642" s="3">
        <v>2014</v>
      </c>
      <c r="W642" t="s">
        <v>25</v>
      </c>
    </row>
    <row r="643" spans="1:23" x14ac:dyDescent="0.3">
      <c r="A643" s="3">
        <v>6</v>
      </c>
      <c r="B643" t="s">
        <v>1783</v>
      </c>
      <c r="C643" s="3">
        <v>6310</v>
      </c>
      <c r="D643" t="s">
        <v>1389</v>
      </c>
      <c r="E643" s="3">
        <v>100103</v>
      </c>
      <c r="F643" t="s">
        <v>11337</v>
      </c>
      <c r="G643" s="3">
        <v>100103002</v>
      </c>
      <c r="H643" t="s">
        <v>26099</v>
      </c>
      <c r="I643" s="3">
        <v>1</v>
      </c>
      <c r="J643" t="s">
        <v>26080</v>
      </c>
      <c r="K643" s="3">
        <v>4</v>
      </c>
      <c r="L643" t="s">
        <v>26101</v>
      </c>
      <c r="M643" s="3">
        <v>6</v>
      </c>
      <c r="N643" t="s">
        <v>18251</v>
      </c>
      <c r="O643" s="3">
        <v>3</v>
      </c>
      <c r="P643" t="s">
        <v>26085</v>
      </c>
      <c r="Q643" s="3">
        <v>1</v>
      </c>
      <c r="R643" t="s">
        <v>26083</v>
      </c>
      <c r="S643" s="3">
        <v>1</v>
      </c>
      <c r="T643" s="3">
        <v>1</v>
      </c>
      <c r="U643" s="3">
        <v>2000</v>
      </c>
      <c r="V643" s="3">
        <v>2014</v>
      </c>
      <c r="W643" t="s">
        <v>25</v>
      </c>
    </row>
    <row r="644" spans="1:23" x14ac:dyDescent="0.3">
      <c r="A644" s="3">
        <v>6</v>
      </c>
      <c r="B644" t="s">
        <v>1783</v>
      </c>
      <c r="C644" s="3">
        <v>6310</v>
      </c>
      <c r="D644" t="s">
        <v>1389</v>
      </c>
      <c r="E644" s="3">
        <v>100103</v>
      </c>
      <c r="F644" t="s">
        <v>11337</v>
      </c>
      <c r="G644" s="3">
        <v>100103002</v>
      </c>
      <c r="H644" t="s">
        <v>26099</v>
      </c>
      <c r="I644" s="3">
        <v>1</v>
      </c>
      <c r="J644" t="s">
        <v>26080</v>
      </c>
      <c r="K644" s="3">
        <v>4</v>
      </c>
      <c r="L644" t="s">
        <v>26101</v>
      </c>
      <c r="M644" s="3">
        <v>2</v>
      </c>
      <c r="N644" t="s">
        <v>26084</v>
      </c>
      <c r="O644" s="3">
        <v>1</v>
      </c>
      <c r="P644" t="s">
        <v>28066</v>
      </c>
      <c r="Q644" s="3">
        <v>1</v>
      </c>
      <c r="R644" t="s">
        <v>26083</v>
      </c>
      <c r="S644" s="3">
        <v>1</v>
      </c>
      <c r="T644" s="3">
        <v>1</v>
      </c>
      <c r="U644" s="3">
        <v>90000</v>
      </c>
      <c r="V644" s="3">
        <v>2014</v>
      </c>
      <c r="W644" t="s">
        <v>25</v>
      </c>
    </row>
    <row r="645" spans="1:23" x14ac:dyDescent="0.3">
      <c r="A645" s="3">
        <v>6</v>
      </c>
      <c r="B645" t="s">
        <v>1783</v>
      </c>
      <c r="C645" s="3">
        <v>6310</v>
      </c>
      <c r="D645" t="s">
        <v>1389</v>
      </c>
      <c r="E645" s="3">
        <v>100103</v>
      </c>
      <c r="F645" t="s">
        <v>11337</v>
      </c>
      <c r="G645" s="3">
        <v>100103002</v>
      </c>
      <c r="H645" t="s">
        <v>26099</v>
      </c>
      <c r="I645" s="3">
        <v>1</v>
      </c>
      <c r="J645" t="s">
        <v>26080</v>
      </c>
      <c r="K645" s="3">
        <v>4</v>
      </c>
      <c r="L645" t="s">
        <v>26101</v>
      </c>
      <c r="M645" s="3">
        <v>2</v>
      </c>
      <c r="N645" t="s">
        <v>26084</v>
      </c>
      <c r="O645" s="3">
        <v>3</v>
      </c>
      <c r="P645" t="s">
        <v>26085</v>
      </c>
      <c r="Q645" s="3">
        <v>1</v>
      </c>
      <c r="R645" t="s">
        <v>26083</v>
      </c>
      <c r="S645" s="3">
        <v>1</v>
      </c>
      <c r="T645" s="3">
        <v>1</v>
      </c>
      <c r="U645" s="3">
        <v>400000</v>
      </c>
      <c r="V645" s="3">
        <v>2014</v>
      </c>
      <c r="W645" t="s">
        <v>25</v>
      </c>
    </row>
    <row r="646" spans="1:23" x14ac:dyDescent="0.3">
      <c r="A646" s="3">
        <v>6</v>
      </c>
      <c r="B646" t="s">
        <v>1783</v>
      </c>
      <c r="C646" s="3">
        <v>6310</v>
      </c>
      <c r="D646" t="s">
        <v>1389</v>
      </c>
      <c r="E646" s="3">
        <v>100103</v>
      </c>
      <c r="F646" t="s">
        <v>11337</v>
      </c>
      <c r="G646" s="3">
        <v>100103002</v>
      </c>
      <c r="H646" t="s">
        <v>26099</v>
      </c>
      <c r="I646" s="3">
        <v>1</v>
      </c>
      <c r="J646" t="s">
        <v>26080</v>
      </c>
      <c r="K646" s="3">
        <v>4</v>
      </c>
      <c r="L646" t="s">
        <v>26101</v>
      </c>
      <c r="M646" s="3">
        <v>6</v>
      </c>
      <c r="N646" t="s">
        <v>18251</v>
      </c>
      <c r="O646" s="3">
        <v>3</v>
      </c>
      <c r="P646" t="s">
        <v>26085</v>
      </c>
      <c r="Q646" s="3">
        <v>1</v>
      </c>
      <c r="R646" t="s">
        <v>26083</v>
      </c>
      <c r="S646" s="3">
        <v>1</v>
      </c>
      <c r="T646" s="3">
        <v>1</v>
      </c>
      <c r="U646" s="3">
        <v>250000</v>
      </c>
      <c r="V646" s="3">
        <v>2014</v>
      </c>
      <c r="W646" t="s">
        <v>25</v>
      </c>
    </row>
    <row r="647" spans="1:23" x14ac:dyDescent="0.3">
      <c r="A647" s="3">
        <v>6</v>
      </c>
      <c r="B647" t="s">
        <v>1783</v>
      </c>
      <c r="C647" s="3">
        <v>6310</v>
      </c>
      <c r="D647" t="s">
        <v>1389</v>
      </c>
      <c r="E647" s="3">
        <v>100103</v>
      </c>
      <c r="F647" t="s">
        <v>11337</v>
      </c>
      <c r="G647" s="3">
        <v>100103002</v>
      </c>
      <c r="H647" t="s">
        <v>26099</v>
      </c>
      <c r="I647" s="3">
        <v>1</v>
      </c>
      <c r="J647" t="s">
        <v>26080</v>
      </c>
      <c r="K647" s="3">
        <v>4</v>
      </c>
      <c r="L647" t="s">
        <v>26101</v>
      </c>
      <c r="M647" s="3">
        <v>6</v>
      </c>
      <c r="N647" t="s">
        <v>18251</v>
      </c>
      <c r="O647" s="3">
        <v>1</v>
      </c>
      <c r="P647" t="s">
        <v>28066</v>
      </c>
      <c r="Q647" s="3">
        <v>1</v>
      </c>
      <c r="R647" t="s">
        <v>26083</v>
      </c>
      <c r="S647" s="3">
        <v>1</v>
      </c>
      <c r="T647" s="3">
        <v>1</v>
      </c>
      <c r="U647" s="3">
        <v>270000</v>
      </c>
      <c r="V647" s="3">
        <v>2014</v>
      </c>
      <c r="W647" t="s">
        <v>25</v>
      </c>
    </row>
    <row r="648" spans="1:23" x14ac:dyDescent="0.3">
      <c r="A648" s="3">
        <v>6</v>
      </c>
      <c r="B648" t="s">
        <v>1783</v>
      </c>
      <c r="C648" s="3">
        <v>6310</v>
      </c>
      <c r="D648" t="s">
        <v>1389</v>
      </c>
      <c r="E648" s="3">
        <v>100103</v>
      </c>
      <c r="F648" t="s">
        <v>11337</v>
      </c>
      <c r="G648" s="3">
        <v>100103002</v>
      </c>
      <c r="H648" t="s">
        <v>26099</v>
      </c>
      <c r="I648" s="3">
        <v>1</v>
      </c>
      <c r="J648" t="s">
        <v>26080</v>
      </c>
      <c r="K648" s="3">
        <v>4</v>
      </c>
      <c r="L648" t="s">
        <v>26101</v>
      </c>
      <c r="M648" s="3">
        <v>6</v>
      </c>
      <c r="N648" t="s">
        <v>18251</v>
      </c>
      <c r="O648" s="3">
        <v>1</v>
      </c>
      <c r="P648" t="s">
        <v>28066</v>
      </c>
      <c r="Q648" s="3">
        <v>1</v>
      </c>
      <c r="R648" t="s">
        <v>26083</v>
      </c>
      <c r="S648" s="3">
        <v>1</v>
      </c>
      <c r="T648" s="3">
        <v>1</v>
      </c>
      <c r="U648" s="3">
        <v>280000</v>
      </c>
      <c r="V648" s="3">
        <v>2014</v>
      </c>
      <c r="W648" t="s">
        <v>25</v>
      </c>
    </row>
    <row r="649" spans="1:23" x14ac:dyDescent="0.3">
      <c r="A649" s="3">
        <v>6</v>
      </c>
      <c r="B649" t="s">
        <v>1783</v>
      </c>
      <c r="C649" s="3">
        <v>6310</v>
      </c>
      <c r="D649" t="s">
        <v>1389</v>
      </c>
      <c r="E649" s="3">
        <v>100103</v>
      </c>
      <c r="F649" t="s">
        <v>11337</v>
      </c>
      <c r="G649" s="3">
        <v>100103002</v>
      </c>
      <c r="H649" t="s">
        <v>26099</v>
      </c>
      <c r="I649" s="3">
        <v>1</v>
      </c>
      <c r="J649" t="s">
        <v>26080</v>
      </c>
      <c r="K649" s="3">
        <v>4</v>
      </c>
      <c r="L649" t="s">
        <v>26101</v>
      </c>
      <c r="M649" s="3">
        <v>2</v>
      </c>
      <c r="N649" t="s">
        <v>26084</v>
      </c>
      <c r="O649" s="3">
        <v>3</v>
      </c>
      <c r="P649" t="s">
        <v>26085</v>
      </c>
      <c r="Q649" s="3">
        <v>1</v>
      </c>
      <c r="R649" t="s">
        <v>26083</v>
      </c>
      <c r="S649" s="3">
        <v>1</v>
      </c>
      <c r="T649" s="3">
        <v>1</v>
      </c>
      <c r="U649" s="3">
        <v>360000</v>
      </c>
      <c r="V649" s="3">
        <v>2014</v>
      </c>
      <c r="W649" t="s">
        <v>25</v>
      </c>
    </row>
    <row r="650" spans="1:23" x14ac:dyDescent="0.3">
      <c r="A650" s="3">
        <v>6</v>
      </c>
      <c r="B650" t="s">
        <v>1783</v>
      </c>
      <c r="C650" s="3">
        <v>6310</v>
      </c>
      <c r="D650" t="s">
        <v>1389</v>
      </c>
      <c r="E650" s="3">
        <v>100103</v>
      </c>
      <c r="F650" t="s">
        <v>11337</v>
      </c>
      <c r="G650" s="3">
        <v>100103002</v>
      </c>
      <c r="H650" t="s">
        <v>26099</v>
      </c>
      <c r="I650" s="3">
        <v>2</v>
      </c>
      <c r="J650" t="s">
        <v>12848</v>
      </c>
      <c r="K650" s="3">
        <v>4</v>
      </c>
      <c r="L650" t="s">
        <v>26101</v>
      </c>
      <c r="M650" s="3">
        <v>6</v>
      </c>
      <c r="N650" t="s">
        <v>18251</v>
      </c>
      <c r="O650" s="3">
        <v>3</v>
      </c>
      <c r="P650" t="s">
        <v>26085</v>
      </c>
      <c r="Q650" s="3">
        <v>1</v>
      </c>
      <c r="R650" t="s">
        <v>26083</v>
      </c>
      <c r="S650" s="3">
        <v>40</v>
      </c>
      <c r="T650" s="3">
        <v>1</v>
      </c>
      <c r="U650" s="3">
        <v>4500000</v>
      </c>
      <c r="V650" s="3">
        <v>2014</v>
      </c>
      <c r="W650" t="s">
        <v>25</v>
      </c>
    </row>
    <row r="651" spans="1:23" x14ac:dyDescent="0.3">
      <c r="A651" s="3">
        <v>6</v>
      </c>
      <c r="B651" t="s">
        <v>1783</v>
      </c>
      <c r="C651" s="3">
        <v>6303</v>
      </c>
      <c r="D651" t="s">
        <v>1368</v>
      </c>
      <c r="E651" s="3">
        <v>100103</v>
      </c>
      <c r="F651" t="s">
        <v>11337</v>
      </c>
      <c r="G651" s="3">
        <v>100103002</v>
      </c>
      <c r="H651" t="s">
        <v>26099</v>
      </c>
      <c r="I651" s="3">
        <v>2</v>
      </c>
      <c r="J651" t="s">
        <v>12848</v>
      </c>
      <c r="K651" s="3">
        <v>4</v>
      </c>
      <c r="L651" t="s">
        <v>26101</v>
      </c>
      <c r="M651" s="3">
        <v>5</v>
      </c>
      <c r="N651" t="s">
        <v>26092</v>
      </c>
      <c r="O651" s="3">
        <v>3</v>
      </c>
      <c r="P651" t="s">
        <v>26085</v>
      </c>
      <c r="Q651" s="3">
        <v>2</v>
      </c>
      <c r="R651" t="s">
        <v>8209</v>
      </c>
      <c r="S651" s="3">
        <v>40</v>
      </c>
      <c r="T651" s="3">
        <v>1</v>
      </c>
      <c r="U651" s="3">
        <v>3000000</v>
      </c>
      <c r="V651" s="3">
        <v>2018</v>
      </c>
      <c r="W651" t="s">
        <v>26159</v>
      </c>
    </row>
    <row r="652" spans="1:23" x14ac:dyDescent="0.3">
      <c r="A652" s="3">
        <v>6</v>
      </c>
      <c r="B652" t="s">
        <v>1783</v>
      </c>
      <c r="C652" s="3">
        <v>6102</v>
      </c>
      <c r="D652" t="s">
        <v>1297</v>
      </c>
      <c r="E652" s="3">
        <v>100103</v>
      </c>
      <c r="F652" t="s">
        <v>11337</v>
      </c>
      <c r="G652" s="3">
        <v>100103002</v>
      </c>
      <c r="H652" t="s">
        <v>26099</v>
      </c>
      <c r="I652" s="3">
        <v>2</v>
      </c>
      <c r="J652" t="s">
        <v>12848</v>
      </c>
      <c r="K652" s="3">
        <v>4</v>
      </c>
      <c r="L652" t="s">
        <v>26101</v>
      </c>
      <c r="M652" s="3">
        <v>2</v>
      </c>
      <c r="N652" t="s">
        <v>26084</v>
      </c>
      <c r="O652" s="3">
        <v>3</v>
      </c>
      <c r="P652" t="s">
        <v>26085</v>
      </c>
      <c r="Q652" s="3">
        <v>1</v>
      </c>
      <c r="R652" t="s">
        <v>26083</v>
      </c>
      <c r="S652" s="3">
        <v>3</v>
      </c>
      <c r="T652" s="3">
        <v>1</v>
      </c>
      <c r="U652" s="3">
        <v>115000</v>
      </c>
      <c r="V652" s="3">
        <v>2018</v>
      </c>
      <c r="W652" t="s">
        <v>26159</v>
      </c>
    </row>
    <row r="653" spans="1:23" x14ac:dyDescent="0.3">
      <c r="A653" s="3">
        <v>6</v>
      </c>
      <c r="B653" t="s">
        <v>1783</v>
      </c>
      <c r="C653" s="3">
        <v>6102</v>
      </c>
      <c r="D653" t="s">
        <v>1297</v>
      </c>
      <c r="E653" s="3">
        <v>100103</v>
      </c>
      <c r="F653" t="s">
        <v>11337</v>
      </c>
      <c r="G653" s="3">
        <v>100103002</v>
      </c>
      <c r="H653" t="s">
        <v>26099</v>
      </c>
      <c r="I653" s="3">
        <v>2</v>
      </c>
      <c r="J653" t="s">
        <v>12848</v>
      </c>
      <c r="K653" s="3">
        <v>4</v>
      </c>
      <c r="L653" t="s">
        <v>26101</v>
      </c>
      <c r="M653" s="3">
        <v>6</v>
      </c>
      <c r="N653" t="s">
        <v>18251</v>
      </c>
      <c r="O653" s="3">
        <v>3</v>
      </c>
      <c r="P653" t="s">
        <v>26085</v>
      </c>
      <c r="Q653" s="3">
        <v>1</v>
      </c>
      <c r="R653" t="s">
        <v>26083</v>
      </c>
      <c r="S653" s="3">
        <v>1</v>
      </c>
      <c r="T653" s="3">
        <v>1</v>
      </c>
      <c r="U653" s="3">
        <v>260000</v>
      </c>
      <c r="V653" s="3">
        <v>2018</v>
      </c>
      <c r="W653" t="s">
        <v>26159</v>
      </c>
    </row>
    <row r="654" spans="1:23" x14ac:dyDescent="0.3">
      <c r="A654" s="3">
        <v>6</v>
      </c>
      <c r="B654" t="s">
        <v>1783</v>
      </c>
      <c r="C654" s="3">
        <v>6102</v>
      </c>
      <c r="D654" t="s">
        <v>1297</v>
      </c>
      <c r="E654" s="3">
        <v>100109</v>
      </c>
      <c r="F654" t="s">
        <v>18431</v>
      </c>
      <c r="G654" s="3">
        <v>100109001</v>
      </c>
      <c r="H654" t="s">
        <v>26106</v>
      </c>
      <c r="I654" s="3">
        <v>2</v>
      </c>
      <c r="J654" t="s">
        <v>12848</v>
      </c>
      <c r="K654" s="3">
        <v>4</v>
      </c>
      <c r="L654" t="s">
        <v>26101</v>
      </c>
      <c r="M654" s="3">
        <v>2</v>
      </c>
      <c r="N654" t="s">
        <v>26084</v>
      </c>
      <c r="O654" s="3">
        <v>1</v>
      </c>
      <c r="P654" t="s">
        <v>28066</v>
      </c>
      <c r="Q654" s="3">
        <v>3</v>
      </c>
      <c r="R654" t="s">
        <v>26107</v>
      </c>
      <c r="S654" s="3">
        <v>1</v>
      </c>
      <c r="T654" s="3">
        <v>1</v>
      </c>
      <c r="U654" s="3">
        <v>322000</v>
      </c>
      <c r="V654" s="3">
        <v>2018</v>
      </c>
      <c r="W654" t="s">
        <v>26159</v>
      </c>
    </row>
    <row r="655" spans="1:23" x14ac:dyDescent="0.3">
      <c r="A655" s="3">
        <v>6</v>
      </c>
      <c r="B655" t="s">
        <v>1783</v>
      </c>
      <c r="C655" s="3">
        <v>6102</v>
      </c>
      <c r="D655" t="s">
        <v>1297</v>
      </c>
      <c r="E655" s="3">
        <v>100103</v>
      </c>
      <c r="F655" t="s">
        <v>11337</v>
      </c>
      <c r="G655" s="3">
        <v>100103002</v>
      </c>
      <c r="H655" t="s">
        <v>26099</v>
      </c>
      <c r="I655" s="3">
        <v>2</v>
      </c>
      <c r="J655" t="s">
        <v>12848</v>
      </c>
      <c r="K655" s="3">
        <v>4</v>
      </c>
      <c r="L655" t="s">
        <v>26101</v>
      </c>
      <c r="M655" s="3">
        <v>5</v>
      </c>
      <c r="N655" t="s">
        <v>26092</v>
      </c>
      <c r="O655" s="3">
        <v>3</v>
      </c>
      <c r="P655" t="s">
        <v>26085</v>
      </c>
      <c r="Q655" s="3">
        <v>2</v>
      </c>
      <c r="R655" t="s">
        <v>8209</v>
      </c>
      <c r="S655" s="3">
        <v>13</v>
      </c>
      <c r="T655" s="3">
        <v>1</v>
      </c>
      <c r="U655" s="3">
        <v>400000</v>
      </c>
      <c r="V655" s="3">
        <v>2018</v>
      </c>
      <c r="W655" t="s">
        <v>26159</v>
      </c>
    </row>
    <row r="656" spans="1:23" x14ac:dyDescent="0.3">
      <c r="A656" s="3">
        <v>6</v>
      </c>
      <c r="B656" t="s">
        <v>1783</v>
      </c>
      <c r="C656" s="3">
        <v>6102</v>
      </c>
      <c r="D656" t="s">
        <v>1297</v>
      </c>
      <c r="E656" s="3">
        <v>100109</v>
      </c>
      <c r="F656" t="s">
        <v>18431</v>
      </c>
      <c r="G656" s="3">
        <v>100109001</v>
      </c>
      <c r="H656" t="s">
        <v>26106</v>
      </c>
      <c r="I656" s="3">
        <v>2</v>
      </c>
      <c r="J656" t="s">
        <v>12848</v>
      </c>
      <c r="K656" s="3">
        <v>4</v>
      </c>
      <c r="L656" t="s">
        <v>26101</v>
      </c>
      <c r="M656" s="3">
        <v>5</v>
      </c>
      <c r="N656" t="s">
        <v>26092</v>
      </c>
      <c r="O656" s="3">
        <v>3</v>
      </c>
      <c r="P656" t="s">
        <v>26085</v>
      </c>
      <c r="Q656" s="3">
        <v>2</v>
      </c>
      <c r="R656" t="s">
        <v>8209</v>
      </c>
      <c r="S656" s="3">
        <v>13</v>
      </c>
      <c r="T656" s="3">
        <v>1</v>
      </c>
      <c r="U656" s="3">
        <v>1200000</v>
      </c>
      <c r="V656" s="3">
        <v>2018</v>
      </c>
      <c r="W656" t="s">
        <v>26159</v>
      </c>
    </row>
    <row r="657" spans="1:23" x14ac:dyDescent="0.3">
      <c r="A657" s="3">
        <v>6</v>
      </c>
      <c r="B657" t="s">
        <v>1783</v>
      </c>
      <c r="C657" s="3">
        <v>6102</v>
      </c>
      <c r="D657" t="s">
        <v>1297</v>
      </c>
      <c r="E657" s="3">
        <v>100103</v>
      </c>
      <c r="F657" t="s">
        <v>11337</v>
      </c>
      <c r="G657" s="3">
        <v>1001030040</v>
      </c>
      <c r="H657" t="s">
        <v>26115</v>
      </c>
      <c r="I657" s="3">
        <v>2</v>
      </c>
      <c r="J657" t="s">
        <v>12848</v>
      </c>
      <c r="K657" s="3">
        <v>4</v>
      </c>
      <c r="L657" t="s">
        <v>26101</v>
      </c>
      <c r="M657" s="3">
        <v>2</v>
      </c>
      <c r="N657" t="s">
        <v>26084</v>
      </c>
      <c r="O657" s="3">
        <v>1</v>
      </c>
      <c r="P657" t="s">
        <v>28066</v>
      </c>
      <c r="Q657" s="3">
        <v>3</v>
      </c>
      <c r="R657" t="s">
        <v>26107</v>
      </c>
      <c r="S657" s="3">
        <v>1</v>
      </c>
      <c r="T657" s="3">
        <v>1</v>
      </c>
      <c r="U657" s="3">
        <v>473000</v>
      </c>
      <c r="V657" s="3">
        <v>2018</v>
      </c>
      <c r="W657" t="s">
        <v>26159</v>
      </c>
    </row>
    <row r="658" spans="1:23" x14ac:dyDescent="0.3">
      <c r="A658" s="3">
        <v>6</v>
      </c>
      <c r="B658" t="s">
        <v>1783</v>
      </c>
      <c r="C658" s="3">
        <v>6102</v>
      </c>
      <c r="D658" t="s">
        <v>1297</v>
      </c>
      <c r="E658" s="3">
        <v>100104</v>
      </c>
      <c r="F658" t="s">
        <v>11362</v>
      </c>
      <c r="G658" s="3">
        <v>100104002</v>
      </c>
      <c r="H658" t="s">
        <v>26132</v>
      </c>
      <c r="I658" s="3">
        <v>2</v>
      </c>
      <c r="J658" t="s">
        <v>12848</v>
      </c>
      <c r="K658" s="3">
        <v>4</v>
      </c>
      <c r="L658" t="s">
        <v>26101</v>
      </c>
      <c r="M658" s="3">
        <v>6</v>
      </c>
      <c r="N658" t="s">
        <v>18251</v>
      </c>
      <c r="O658" s="3">
        <v>3</v>
      </c>
      <c r="P658" t="s">
        <v>26085</v>
      </c>
      <c r="Q658" s="3">
        <v>1</v>
      </c>
      <c r="R658" t="s">
        <v>26083</v>
      </c>
      <c r="S658" s="3">
        <v>1</v>
      </c>
      <c r="T658" s="3">
        <v>1</v>
      </c>
      <c r="U658" s="3">
        <v>28000</v>
      </c>
      <c r="V658" s="3">
        <v>2018</v>
      </c>
      <c r="W658" t="s">
        <v>26159</v>
      </c>
    </row>
    <row r="659" spans="1:23" x14ac:dyDescent="0.3">
      <c r="A659" s="3">
        <v>6</v>
      </c>
      <c r="B659" t="s">
        <v>1783</v>
      </c>
      <c r="C659" s="3">
        <v>6102</v>
      </c>
      <c r="D659" t="s">
        <v>1297</v>
      </c>
      <c r="E659" s="3">
        <v>100103</v>
      </c>
      <c r="F659" t="s">
        <v>11337</v>
      </c>
      <c r="G659" s="3">
        <v>100103002</v>
      </c>
      <c r="H659" t="s">
        <v>26099</v>
      </c>
      <c r="I659" s="3">
        <v>2</v>
      </c>
      <c r="J659" t="s">
        <v>12848</v>
      </c>
      <c r="K659" s="3">
        <v>4</v>
      </c>
      <c r="L659" t="s">
        <v>26101</v>
      </c>
      <c r="M659" s="3">
        <v>6</v>
      </c>
      <c r="N659" t="s">
        <v>18251</v>
      </c>
      <c r="O659" s="3">
        <v>3</v>
      </c>
      <c r="P659" t="s">
        <v>26085</v>
      </c>
      <c r="Q659" s="3">
        <v>1</v>
      </c>
      <c r="R659" t="s">
        <v>26083</v>
      </c>
      <c r="S659" s="3">
        <v>1</v>
      </c>
      <c r="T659" s="3">
        <v>1</v>
      </c>
      <c r="U659" s="3">
        <v>105000</v>
      </c>
      <c r="V659" s="3">
        <v>2018</v>
      </c>
      <c r="W659" t="s">
        <v>26159</v>
      </c>
    </row>
    <row r="660" spans="1:23" x14ac:dyDescent="0.3">
      <c r="A660" s="3">
        <v>6</v>
      </c>
      <c r="B660" t="s">
        <v>1783</v>
      </c>
      <c r="C660" s="3">
        <v>6102</v>
      </c>
      <c r="D660" t="s">
        <v>1297</v>
      </c>
      <c r="E660" s="3">
        <v>100103</v>
      </c>
      <c r="F660" t="s">
        <v>11337</v>
      </c>
      <c r="G660" s="3">
        <v>1001030040</v>
      </c>
      <c r="H660" t="s">
        <v>26115</v>
      </c>
      <c r="I660" s="3">
        <v>2</v>
      </c>
      <c r="J660" t="s">
        <v>12848</v>
      </c>
      <c r="K660" s="3">
        <v>4</v>
      </c>
      <c r="L660" t="s">
        <v>26101</v>
      </c>
      <c r="M660" s="3">
        <v>5</v>
      </c>
      <c r="N660" t="s">
        <v>26092</v>
      </c>
      <c r="O660" s="3">
        <v>3</v>
      </c>
      <c r="P660" t="s">
        <v>26085</v>
      </c>
      <c r="Q660" s="3">
        <v>1</v>
      </c>
      <c r="R660" t="s">
        <v>26083</v>
      </c>
      <c r="S660" s="3">
        <v>1</v>
      </c>
      <c r="T660" s="3">
        <v>1</v>
      </c>
      <c r="U660" s="3">
        <v>40000</v>
      </c>
      <c r="V660" s="3">
        <v>2018</v>
      </c>
      <c r="W660" t="s">
        <v>26159</v>
      </c>
    </row>
    <row r="661" spans="1:23" x14ac:dyDescent="0.3">
      <c r="A661" s="3">
        <v>6</v>
      </c>
      <c r="B661" t="s">
        <v>1783</v>
      </c>
      <c r="C661" s="3">
        <v>6102</v>
      </c>
      <c r="D661" t="s">
        <v>1297</v>
      </c>
      <c r="E661" s="3">
        <v>100109</v>
      </c>
      <c r="F661" t="s">
        <v>18431</v>
      </c>
      <c r="G661" s="3">
        <v>100109001</v>
      </c>
      <c r="H661" t="s">
        <v>26106</v>
      </c>
      <c r="I661" s="3">
        <v>2</v>
      </c>
      <c r="J661" t="s">
        <v>12848</v>
      </c>
      <c r="K661" s="3">
        <v>4</v>
      </c>
      <c r="L661" t="s">
        <v>26101</v>
      </c>
      <c r="M661" s="3">
        <v>5</v>
      </c>
      <c r="N661" t="s">
        <v>26092</v>
      </c>
      <c r="O661" s="3">
        <v>3</v>
      </c>
      <c r="P661" t="s">
        <v>26085</v>
      </c>
      <c r="Q661" s="3">
        <v>1</v>
      </c>
      <c r="R661" t="s">
        <v>26083</v>
      </c>
      <c r="S661" s="3">
        <v>1</v>
      </c>
      <c r="T661" s="3">
        <v>1</v>
      </c>
      <c r="U661" s="3">
        <v>50000</v>
      </c>
      <c r="V661" s="3">
        <v>2018</v>
      </c>
      <c r="W661" t="s">
        <v>26159</v>
      </c>
    </row>
    <row r="662" spans="1:23" x14ac:dyDescent="0.3">
      <c r="A662" s="3">
        <v>6</v>
      </c>
      <c r="B662" t="s">
        <v>1783</v>
      </c>
      <c r="C662" s="3">
        <v>6102</v>
      </c>
      <c r="D662" t="s">
        <v>1297</v>
      </c>
      <c r="E662" s="3">
        <v>100109</v>
      </c>
      <c r="F662" t="s">
        <v>18431</v>
      </c>
      <c r="G662" s="3">
        <v>100109001</v>
      </c>
      <c r="H662" t="s">
        <v>26106</v>
      </c>
      <c r="I662" s="3">
        <v>2</v>
      </c>
      <c r="J662" t="s">
        <v>12848</v>
      </c>
      <c r="K662" s="3">
        <v>4</v>
      </c>
      <c r="L662" t="s">
        <v>26101</v>
      </c>
      <c r="M662" s="3">
        <v>6</v>
      </c>
      <c r="N662" t="s">
        <v>18251</v>
      </c>
      <c r="O662" s="3">
        <v>1</v>
      </c>
      <c r="P662" t="s">
        <v>28066</v>
      </c>
      <c r="Q662" s="3">
        <v>1</v>
      </c>
      <c r="R662" t="s">
        <v>26083</v>
      </c>
      <c r="S662" s="3">
        <v>1</v>
      </c>
      <c r="T662" s="3">
        <v>1</v>
      </c>
      <c r="U662" s="3">
        <v>450000</v>
      </c>
      <c r="V662" s="3">
        <v>2018</v>
      </c>
      <c r="W662" t="s">
        <v>26159</v>
      </c>
    </row>
    <row r="663" spans="1:23" x14ac:dyDescent="0.3">
      <c r="A663" s="3">
        <v>6</v>
      </c>
      <c r="B663" t="s">
        <v>1783</v>
      </c>
      <c r="C663" s="3">
        <v>6102</v>
      </c>
      <c r="D663" t="s">
        <v>1297</v>
      </c>
      <c r="E663" s="3">
        <v>100103</v>
      </c>
      <c r="F663" t="s">
        <v>11337</v>
      </c>
      <c r="G663" s="3">
        <v>1001030040</v>
      </c>
      <c r="H663" t="s">
        <v>26115</v>
      </c>
      <c r="I663" s="3">
        <v>2</v>
      </c>
      <c r="J663" t="s">
        <v>12848</v>
      </c>
      <c r="K663" s="3">
        <v>4</v>
      </c>
      <c r="L663" t="s">
        <v>26101</v>
      </c>
      <c r="M663" s="3">
        <v>5</v>
      </c>
      <c r="N663" t="s">
        <v>26092</v>
      </c>
      <c r="O663" s="3">
        <v>1</v>
      </c>
      <c r="P663" t="s">
        <v>28066</v>
      </c>
      <c r="Q663" s="3">
        <v>1</v>
      </c>
      <c r="R663" t="s">
        <v>26083</v>
      </c>
      <c r="S663" s="3">
        <v>1</v>
      </c>
      <c r="T663" s="3">
        <v>1</v>
      </c>
      <c r="U663" s="3">
        <v>200000</v>
      </c>
      <c r="V663" s="3">
        <v>2018</v>
      </c>
      <c r="W663" t="s">
        <v>26159</v>
      </c>
    </row>
    <row r="664" spans="1:23" x14ac:dyDescent="0.3">
      <c r="A664" s="3">
        <v>6</v>
      </c>
      <c r="B664" t="s">
        <v>1783</v>
      </c>
      <c r="C664" s="3">
        <v>6106</v>
      </c>
      <c r="D664" t="s">
        <v>1309</v>
      </c>
      <c r="E664" s="3">
        <v>100103</v>
      </c>
      <c r="F664" t="s">
        <v>11337</v>
      </c>
      <c r="G664" s="3">
        <v>100103002</v>
      </c>
      <c r="H664" t="s">
        <v>26099</v>
      </c>
      <c r="I664" s="3">
        <v>2</v>
      </c>
      <c r="J664" t="s">
        <v>12848</v>
      </c>
      <c r="K664" s="3">
        <v>4</v>
      </c>
      <c r="L664" t="s">
        <v>26101</v>
      </c>
      <c r="M664" s="3">
        <v>2</v>
      </c>
      <c r="N664" t="s">
        <v>26084</v>
      </c>
      <c r="O664" s="3">
        <v>3</v>
      </c>
      <c r="P664" t="s">
        <v>26085</v>
      </c>
      <c r="Q664" s="3">
        <v>1</v>
      </c>
      <c r="R664" t="s">
        <v>26083</v>
      </c>
      <c r="S664" s="3">
        <v>40</v>
      </c>
      <c r="T664" s="3">
        <v>1</v>
      </c>
      <c r="U664" s="3">
        <v>400000</v>
      </c>
      <c r="V664" s="3">
        <v>2018</v>
      </c>
      <c r="W664" t="s">
        <v>26159</v>
      </c>
    </row>
    <row r="665" spans="1:23" x14ac:dyDescent="0.3">
      <c r="A665" s="3">
        <v>6</v>
      </c>
      <c r="B665" t="s">
        <v>1783</v>
      </c>
      <c r="C665" s="3">
        <v>6304</v>
      </c>
      <c r="D665" t="s">
        <v>1371</v>
      </c>
      <c r="E665" s="3">
        <v>100103</v>
      </c>
      <c r="F665" t="s">
        <v>11337</v>
      </c>
      <c r="G665" s="3">
        <v>100103002</v>
      </c>
      <c r="H665" t="s">
        <v>26099</v>
      </c>
      <c r="I665" s="3">
        <v>2</v>
      </c>
      <c r="J665" t="s">
        <v>12848</v>
      </c>
      <c r="K665" s="3">
        <v>4</v>
      </c>
      <c r="L665" t="s">
        <v>26101</v>
      </c>
      <c r="M665" s="3">
        <v>5</v>
      </c>
      <c r="N665" t="s">
        <v>26092</v>
      </c>
      <c r="O665" s="3">
        <v>1</v>
      </c>
      <c r="P665" t="s">
        <v>28066</v>
      </c>
      <c r="Q665" s="3">
        <v>5</v>
      </c>
      <c r="R665" t="s">
        <v>8203</v>
      </c>
      <c r="S665" s="3">
        <v>1</v>
      </c>
      <c r="T665" s="3">
        <v>1</v>
      </c>
      <c r="U665" s="3">
        <v>1225000</v>
      </c>
      <c r="V665" s="3">
        <v>2018</v>
      </c>
      <c r="W665" t="s">
        <v>26159</v>
      </c>
    </row>
    <row r="666" spans="1:23" x14ac:dyDescent="0.3">
      <c r="A666" s="3">
        <v>6</v>
      </c>
      <c r="B666" t="s">
        <v>1783</v>
      </c>
      <c r="C666" s="3">
        <v>6304</v>
      </c>
      <c r="D666" t="s">
        <v>1371</v>
      </c>
      <c r="E666" s="3">
        <v>100103</v>
      </c>
      <c r="F666" t="s">
        <v>11337</v>
      </c>
      <c r="G666" s="3">
        <v>100103002</v>
      </c>
      <c r="H666" t="s">
        <v>26099</v>
      </c>
      <c r="I666" s="3">
        <v>2</v>
      </c>
      <c r="J666" t="s">
        <v>12848</v>
      </c>
      <c r="K666" s="3">
        <v>4</v>
      </c>
      <c r="L666" t="s">
        <v>26101</v>
      </c>
      <c r="M666" s="3">
        <v>5</v>
      </c>
      <c r="N666" t="s">
        <v>26092</v>
      </c>
      <c r="O666" s="3">
        <v>3</v>
      </c>
      <c r="P666" t="s">
        <v>26085</v>
      </c>
      <c r="Q666" s="3">
        <v>5</v>
      </c>
      <c r="R666" t="s">
        <v>8203</v>
      </c>
      <c r="S666" s="3">
        <v>1</v>
      </c>
      <c r="T666" s="3">
        <v>1</v>
      </c>
      <c r="U666" s="3">
        <v>80000</v>
      </c>
      <c r="V666" s="3">
        <v>2018</v>
      </c>
      <c r="W666" t="s">
        <v>26159</v>
      </c>
    </row>
    <row r="667" spans="1:23" x14ac:dyDescent="0.3">
      <c r="A667" s="3">
        <v>6</v>
      </c>
      <c r="B667" t="s">
        <v>1783</v>
      </c>
      <c r="C667" s="3">
        <v>6304</v>
      </c>
      <c r="D667" t="s">
        <v>1371</v>
      </c>
      <c r="E667" s="3">
        <v>100103</v>
      </c>
      <c r="F667" t="s">
        <v>11337</v>
      </c>
      <c r="G667" s="3">
        <v>100103002</v>
      </c>
      <c r="H667" t="s">
        <v>26099</v>
      </c>
      <c r="I667" s="3">
        <v>2</v>
      </c>
      <c r="J667" t="s">
        <v>12848</v>
      </c>
      <c r="K667" s="3">
        <v>4</v>
      </c>
      <c r="L667" t="s">
        <v>26101</v>
      </c>
      <c r="M667" s="3">
        <v>2</v>
      </c>
      <c r="N667" t="s">
        <v>26084</v>
      </c>
      <c r="O667" s="3">
        <v>3</v>
      </c>
      <c r="P667" t="s">
        <v>26085</v>
      </c>
      <c r="Q667" s="3">
        <v>1</v>
      </c>
      <c r="R667" t="s">
        <v>26083</v>
      </c>
      <c r="S667" s="3">
        <v>3</v>
      </c>
      <c r="T667" s="3">
        <v>1</v>
      </c>
      <c r="U667" s="3">
        <v>70000</v>
      </c>
      <c r="V667" s="3">
        <v>2018</v>
      </c>
      <c r="W667" t="s">
        <v>26159</v>
      </c>
    </row>
    <row r="668" spans="1:23" x14ac:dyDescent="0.3">
      <c r="A668" s="3">
        <v>6</v>
      </c>
      <c r="B668" t="s">
        <v>1783</v>
      </c>
      <c r="C668" s="3">
        <v>6204</v>
      </c>
      <c r="D668" t="s">
        <v>1353</v>
      </c>
      <c r="E668" s="3">
        <v>100103</v>
      </c>
      <c r="F668" t="s">
        <v>11337</v>
      </c>
      <c r="G668" s="3">
        <v>100103002</v>
      </c>
      <c r="H668" t="s">
        <v>26099</v>
      </c>
      <c r="I668" s="3">
        <v>2</v>
      </c>
      <c r="J668" t="s">
        <v>12848</v>
      </c>
      <c r="K668" s="3">
        <v>4</v>
      </c>
      <c r="L668" t="s">
        <v>26101</v>
      </c>
      <c r="M668" s="3">
        <v>2</v>
      </c>
      <c r="N668" t="s">
        <v>26084</v>
      </c>
      <c r="O668" s="3">
        <v>3</v>
      </c>
      <c r="P668" t="s">
        <v>26085</v>
      </c>
      <c r="Q668" s="3">
        <v>5</v>
      </c>
      <c r="R668" t="s">
        <v>8203</v>
      </c>
      <c r="S668" s="3">
        <v>2</v>
      </c>
      <c r="T668" s="3">
        <v>1</v>
      </c>
      <c r="U668" s="3">
        <v>850000</v>
      </c>
      <c r="V668" s="3">
        <v>2018</v>
      </c>
      <c r="W668" t="s">
        <v>26159</v>
      </c>
    </row>
    <row r="669" spans="1:23" x14ac:dyDescent="0.3">
      <c r="A669" s="3">
        <v>6</v>
      </c>
      <c r="B669" t="s">
        <v>1783</v>
      </c>
      <c r="C669" s="3">
        <v>6305</v>
      </c>
      <c r="D669" t="s">
        <v>1374</v>
      </c>
      <c r="E669" s="3">
        <v>100103</v>
      </c>
      <c r="F669" t="s">
        <v>11337</v>
      </c>
      <c r="G669" s="3">
        <v>100103002</v>
      </c>
      <c r="H669" t="s">
        <v>26099</v>
      </c>
      <c r="I669" s="3">
        <v>1</v>
      </c>
      <c r="J669" t="s">
        <v>26080</v>
      </c>
      <c r="K669" s="3">
        <v>4</v>
      </c>
      <c r="L669" t="s">
        <v>26101</v>
      </c>
      <c r="M669" s="3">
        <v>2</v>
      </c>
      <c r="N669" t="s">
        <v>26084</v>
      </c>
      <c r="O669" s="3">
        <v>1</v>
      </c>
      <c r="P669" t="s">
        <v>28066</v>
      </c>
      <c r="Q669" s="3">
        <v>1</v>
      </c>
      <c r="R669" t="s">
        <v>26083</v>
      </c>
      <c r="S669" s="3">
        <v>8</v>
      </c>
      <c r="T669" s="3">
        <v>1</v>
      </c>
      <c r="U669" s="3">
        <v>380000</v>
      </c>
      <c r="V669" s="3">
        <v>2018</v>
      </c>
      <c r="W669" t="s">
        <v>26159</v>
      </c>
    </row>
    <row r="670" spans="1:23" x14ac:dyDescent="0.3">
      <c r="A670" s="3">
        <v>6</v>
      </c>
      <c r="B670" t="s">
        <v>1783</v>
      </c>
      <c r="C670" s="3">
        <v>6305</v>
      </c>
      <c r="D670" t="s">
        <v>1374</v>
      </c>
      <c r="E670" s="3">
        <v>100103</v>
      </c>
      <c r="F670" t="s">
        <v>11337</v>
      </c>
      <c r="G670" s="3">
        <v>100103002</v>
      </c>
      <c r="H670" t="s">
        <v>26099</v>
      </c>
      <c r="I670" s="3">
        <v>1</v>
      </c>
      <c r="J670" t="s">
        <v>26080</v>
      </c>
      <c r="K670" s="3">
        <v>4</v>
      </c>
      <c r="L670" t="s">
        <v>26101</v>
      </c>
      <c r="M670" s="3">
        <v>2</v>
      </c>
      <c r="N670" t="s">
        <v>26084</v>
      </c>
      <c r="O670" s="3">
        <v>1</v>
      </c>
      <c r="P670" t="s">
        <v>28066</v>
      </c>
      <c r="Q670" s="3">
        <v>1</v>
      </c>
      <c r="R670" t="s">
        <v>26083</v>
      </c>
      <c r="S670" s="3">
        <v>8</v>
      </c>
      <c r="T670" s="3">
        <v>1</v>
      </c>
      <c r="U670" s="3">
        <v>10000</v>
      </c>
      <c r="V670" s="3">
        <v>2018</v>
      </c>
      <c r="W670" t="s">
        <v>26159</v>
      </c>
    </row>
    <row r="671" spans="1:23" x14ac:dyDescent="0.3">
      <c r="A671" s="3">
        <v>6</v>
      </c>
      <c r="B671" t="s">
        <v>1783</v>
      </c>
      <c r="C671" s="3">
        <v>6305</v>
      </c>
      <c r="D671" t="s">
        <v>1374</v>
      </c>
      <c r="E671" s="3">
        <v>100103</v>
      </c>
      <c r="F671" t="s">
        <v>11337</v>
      </c>
      <c r="G671" s="3">
        <v>100103002</v>
      </c>
      <c r="H671" t="s">
        <v>26099</v>
      </c>
      <c r="I671" s="3">
        <v>2</v>
      </c>
      <c r="J671" t="s">
        <v>12848</v>
      </c>
      <c r="K671" s="3">
        <v>4</v>
      </c>
      <c r="L671" t="s">
        <v>26101</v>
      </c>
      <c r="M671" s="3">
        <v>2</v>
      </c>
      <c r="N671" t="s">
        <v>26084</v>
      </c>
      <c r="O671" s="3">
        <v>2</v>
      </c>
      <c r="P671" t="s">
        <v>28067</v>
      </c>
      <c r="Q671" s="3">
        <v>1</v>
      </c>
      <c r="R671" t="s">
        <v>26083</v>
      </c>
      <c r="S671" s="3">
        <v>10</v>
      </c>
      <c r="T671" s="3">
        <v>1</v>
      </c>
      <c r="U671" s="3">
        <v>150000</v>
      </c>
      <c r="V671" s="3">
        <v>2018</v>
      </c>
      <c r="W671" t="s">
        <v>26159</v>
      </c>
    </row>
    <row r="672" spans="1:23" x14ac:dyDescent="0.3">
      <c r="A672" s="3">
        <v>6</v>
      </c>
      <c r="B672" t="s">
        <v>1783</v>
      </c>
      <c r="C672" s="3">
        <v>6305</v>
      </c>
      <c r="D672" t="s">
        <v>1374</v>
      </c>
      <c r="E672" s="3">
        <v>100103</v>
      </c>
      <c r="F672" t="s">
        <v>11337</v>
      </c>
      <c r="G672" s="3">
        <v>100103002</v>
      </c>
      <c r="H672" t="s">
        <v>26099</v>
      </c>
      <c r="I672" s="3">
        <v>2</v>
      </c>
      <c r="J672" t="s">
        <v>12848</v>
      </c>
      <c r="K672" s="3">
        <v>4</v>
      </c>
      <c r="L672" t="s">
        <v>26101</v>
      </c>
      <c r="M672" s="3">
        <v>5</v>
      </c>
      <c r="N672" t="s">
        <v>26092</v>
      </c>
      <c r="O672" s="3">
        <v>3</v>
      </c>
      <c r="P672" t="s">
        <v>26085</v>
      </c>
      <c r="Q672" s="3">
        <v>4</v>
      </c>
      <c r="R672" t="s">
        <v>26113</v>
      </c>
      <c r="S672" s="3">
        <v>34</v>
      </c>
      <c r="T672" s="3">
        <v>1</v>
      </c>
      <c r="U672" s="3">
        <v>30000</v>
      </c>
      <c r="V672" s="3">
        <v>2018</v>
      </c>
      <c r="W672" t="s">
        <v>26159</v>
      </c>
    </row>
    <row r="673" spans="1:23" x14ac:dyDescent="0.3">
      <c r="A673" s="3">
        <v>6</v>
      </c>
      <c r="B673" t="s">
        <v>1783</v>
      </c>
      <c r="C673" s="3">
        <v>6305</v>
      </c>
      <c r="D673" t="s">
        <v>1374</v>
      </c>
      <c r="E673" s="3">
        <v>100103</v>
      </c>
      <c r="F673" t="s">
        <v>11337</v>
      </c>
      <c r="G673" s="3">
        <v>100103002</v>
      </c>
      <c r="H673" t="s">
        <v>26099</v>
      </c>
      <c r="I673" s="3">
        <v>2</v>
      </c>
      <c r="J673" t="s">
        <v>12848</v>
      </c>
      <c r="K673" s="3">
        <v>4</v>
      </c>
      <c r="L673" t="s">
        <v>26101</v>
      </c>
      <c r="M673" s="3">
        <v>2</v>
      </c>
      <c r="N673" t="s">
        <v>26084</v>
      </c>
      <c r="O673" s="3">
        <v>1</v>
      </c>
      <c r="P673" t="s">
        <v>28066</v>
      </c>
      <c r="Q673" s="3">
        <v>1</v>
      </c>
      <c r="R673" t="s">
        <v>26083</v>
      </c>
      <c r="S673" s="3">
        <v>4</v>
      </c>
      <c r="T673" s="3">
        <v>1</v>
      </c>
      <c r="U673" s="3">
        <v>150000</v>
      </c>
      <c r="V673" s="3">
        <v>2018</v>
      </c>
      <c r="W673" t="s">
        <v>26159</v>
      </c>
    </row>
    <row r="674" spans="1:23" x14ac:dyDescent="0.3">
      <c r="A674" s="3">
        <v>6</v>
      </c>
      <c r="B674" t="s">
        <v>1783</v>
      </c>
      <c r="C674" s="3">
        <v>6305</v>
      </c>
      <c r="D674" t="s">
        <v>1374</v>
      </c>
      <c r="E674" s="3">
        <v>100103</v>
      </c>
      <c r="F674" t="s">
        <v>11337</v>
      </c>
      <c r="G674" s="3">
        <v>100103002</v>
      </c>
      <c r="H674" t="s">
        <v>26099</v>
      </c>
      <c r="I674" s="3">
        <v>2</v>
      </c>
      <c r="J674" t="s">
        <v>12848</v>
      </c>
      <c r="K674" s="3">
        <v>4</v>
      </c>
      <c r="L674" t="s">
        <v>26101</v>
      </c>
      <c r="M674" s="3">
        <v>5</v>
      </c>
      <c r="N674" t="s">
        <v>26092</v>
      </c>
      <c r="O674" s="3">
        <v>3</v>
      </c>
      <c r="P674" t="s">
        <v>26085</v>
      </c>
      <c r="Q674" s="3">
        <v>4</v>
      </c>
      <c r="R674" t="s">
        <v>26113</v>
      </c>
      <c r="S674" s="3">
        <v>42</v>
      </c>
      <c r="T674" s="3">
        <v>1</v>
      </c>
      <c r="U674" s="3">
        <v>1500000</v>
      </c>
      <c r="V674" s="3">
        <v>2018</v>
      </c>
      <c r="W674" t="s">
        <v>26159</v>
      </c>
    </row>
    <row r="675" spans="1:23" x14ac:dyDescent="0.3">
      <c r="A675" s="3">
        <v>6</v>
      </c>
      <c r="B675" t="s">
        <v>1783</v>
      </c>
      <c r="C675" s="3">
        <v>6306</v>
      </c>
      <c r="D675" t="s">
        <v>1377</v>
      </c>
      <c r="E675" s="3">
        <v>100103</v>
      </c>
      <c r="F675" t="s">
        <v>11337</v>
      </c>
      <c r="G675" s="3">
        <v>100103002</v>
      </c>
      <c r="H675" t="s">
        <v>26099</v>
      </c>
      <c r="I675" s="3">
        <v>2</v>
      </c>
      <c r="J675" t="s">
        <v>12848</v>
      </c>
      <c r="K675" s="3">
        <v>4</v>
      </c>
      <c r="L675" t="s">
        <v>26101</v>
      </c>
      <c r="M675" s="3">
        <v>5</v>
      </c>
      <c r="N675" t="s">
        <v>26092</v>
      </c>
      <c r="O675" s="3">
        <v>3</v>
      </c>
      <c r="P675" t="s">
        <v>26085</v>
      </c>
      <c r="Q675" s="3">
        <v>2</v>
      </c>
      <c r="R675" t="s">
        <v>8209</v>
      </c>
      <c r="S675" s="3">
        <v>50</v>
      </c>
      <c r="T675" s="3">
        <v>1</v>
      </c>
      <c r="U675" s="3">
        <v>8500000</v>
      </c>
      <c r="V675" s="3">
        <v>2018</v>
      </c>
      <c r="W675" t="s">
        <v>26159</v>
      </c>
    </row>
    <row r="676" spans="1:23" x14ac:dyDescent="0.3">
      <c r="A676" s="3">
        <v>6</v>
      </c>
      <c r="B676" t="s">
        <v>1783</v>
      </c>
      <c r="C676" s="3">
        <v>6306</v>
      </c>
      <c r="D676" t="s">
        <v>1377</v>
      </c>
      <c r="E676" s="3">
        <v>100103</v>
      </c>
      <c r="F676" t="s">
        <v>11337</v>
      </c>
      <c r="G676" s="3">
        <v>100103002</v>
      </c>
      <c r="H676" t="s">
        <v>26099</v>
      </c>
      <c r="I676" s="3">
        <v>2</v>
      </c>
      <c r="J676" t="s">
        <v>12848</v>
      </c>
      <c r="K676" s="3">
        <v>4</v>
      </c>
      <c r="L676" t="s">
        <v>26101</v>
      </c>
      <c r="M676" s="3">
        <v>7</v>
      </c>
      <c r="N676" t="s">
        <v>14788</v>
      </c>
      <c r="O676" s="3">
        <v>3</v>
      </c>
      <c r="P676" t="s">
        <v>26085</v>
      </c>
      <c r="Q676" s="3">
        <v>1</v>
      </c>
      <c r="R676" t="s">
        <v>26083</v>
      </c>
      <c r="S676" s="3">
        <v>10</v>
      </c>
      <c r="T676" s="3">
        <v>1</v>
      </c>
      <c r="U676" s="3">
        <v>4200000</v>
      </c>
      <c r="V676" s="3">
        <v>2018</v>
      </c>
      <c r="W676" t="s">
        <v>26159</v>
      </c>
    </row>
    <row r="677" spans="1:23" x14ac:dyDescent="0.3">
      <c r="A677" s="3">
        <v>6</v>
      </c>
      <c r="B677" t="s">
        <v>1783</v>
      </c>
      <c r="C677" s="3">
        <v>6306</v>
      </c>
      <c r="D677" t="s">
        <v>1377</v>
      </c>
      <c r="E677" s="3">
        <v>100103</v>
      </c>
      <c r="F677" t="s">
        <v>11337</v>
      </c>
      <c r="G677" s="3">
        <v>100103002</v>
      </c>
      <c r="H677" t="s">
        <v>26099</v>
      </c>
      <c r="I677" s="3">
        <v>2</v>
      </c>
      <c r="J677" t="s">
        <v>12848</v>
      </c>
      <c r="K677" s="3">
        <v>4</v>
      </c>
      <c r="L677" t="s">
        <v>26101</v>
      </c>
      <c r="M677" s="3">
        <v>2</v>
      </c>
      <c r="N677" t="s">
        <v>26084</v>
      </c>
      <c r="O677" s="3">
        <v>3</v>
      </c>
      <c r="P677" t="s">
        <v>26085</v>
      </c>
      <c r="Q677" s="3">
        <v>1</v>
      </c>
      <c r="R677" t="s">
        <v>26083</v>
      </c>
      <c r="S677" s="3">
        <v>14</v>
      </c>
      <c r="T677" s="3">
        <v>1</v>
      </c>
      <c r="U677" s="3">
        <v>2850000</v>
      </c>
      <c r="V677" s="3">
        <v>2018</v>
      </c>
      <c r="W677" t="s">
        <v>26159</v>
      </c>
    </row>
    <row r="678" spans="1:23" x14ac:dyDescent="0.3">
      <c r="A678" s="3">
        <v>6</v>
      </c>
      <c r="B678" t="s">
        <v>1783</v>
      </c>
      <c r="C678" s="3">
        <v>6306</v>
      </c>
      <c r="D678" t="s">
        <v>1377</v>
      </c>
      <c r="E678" s="3">
        <v>100103</v>
      </c>
      <c r="F678" t="s">
        <v>11337</v>
      </c>
      <c r="G678" s="3">
        <v>100103002</v>
      </c>
      <c r="H678" t="s">
        <v>26099</v>
      </c>
      <c r="I678" s="3">
        <v>1</v>
      </c>
      <c r="J678" t="s">
        <v>26080</v>
      </c>
      <c r="K678" s="3">
        <v>4</v>
      </c>
      <c r="L678" t="s">
        <v>26101</v>
      </c>
      <c r="M678" s="3">
        <v>2</v>
      </c>
      <c r="N678" t="s">
        <v>26084</v>
      </c>
      <c r="O678" s="3">
        <v>3</v>
      </c>
      <c r="P678" t="s">
        <v>26085</v>
      </c>
      <c r="Q678" s="3">
        <v>1</v>
      </c>
      <c r="R678" t="s">
        <v>26083</v>
      </c>
      <c r="S678" s="3">
        <v>3</v>
      </c>
      <c r="T678" s="3">
        <v>1</v>
      </c>
      <c r="U678" s="3">
        <v>250000</v>
      </c>
      <c r="V678" s="3">
        <v>2018</v>
      </c>
      <c r="W678" t="s">
        <v>26159</v>
      </c>
    </row>
    <row r="679" spans="1:23" x14ac:dyDescent="0.3">
      <c r="A679" s="3">
        <v>6</v>
      </c>
      <c r="B679" t="s">
        <v>1783</v>
      </c>
      <c r="C679" s="3">
        <v>6306</v>
      </c>
      <c r="D679" t="s">
        <v>1377</v>
      </c>
      <c r="E679" s="3">
        <v>100103</v>
      </c>
      <c r="F679" t="s">
        <v>11337</v>
      </c>
      <c r="G679" s="3">
        <v>100103002</v>
      </c>
      <c r="H679" t="s">
        <v>26099</v>
      </c>
      <c r="I679" s="3">
        <v>2</v>
      </c>
      <c r="J679" t="s">
        <v>12848</v>
      </c>
      <c r="K679" s="3">
        <v>4</v>
      </c>
      <c r="L679" t="s">
        <v>26101</v>
      </c>
      <c r="M679" s="3">
        <v>2</v>
      </c>
      <c r="N679" t="s">
        <v>26084</v>
      </c>
      <c r="O679" s="3">
        <v>3</v>
      </c>
      <c r="P679" t="s">
        <v>26085</v>
      </c>
      <c r="Q679" s="3">
        <v>1</v>
      </c>
      <c r="R679" t="s">
        <v>26083</v>
      </c>
      <c r="S679" s="3">
        <v>18</v>
      </c>
      <c r="T679" s="3">
        <v>1</v>
      </c>
      <c r="U679" s="3">
        <v>1980000</v>
      </c>
      <c r="V679" s="3">
        <v>2018</v>
      </c>
      <c r="W679" t="s">
        <v>26159</v>
      </c>
    </row>
    <row r="680" spans="1:23" x14ac:dyDescent="0.3">
      <c r="A680" s="3">
        <v>6</v>
      </c>
      <c r="B680" t="s">
        <v>1783</v>
      </c>
      <c r="C680" s="3">
        <v>6112</v>
      </c>
      <c r="D680" t="s">
        <v>1327</v>
      </c>
      <c r="E680" s="3">
        <v>100103</v>
      </c>
      <c r="F680" t="s">
        <v>11337</v>
      </c>
      <c r="G680" s="3">
        <v>100103002</v>
      </c>
      <c r="H680" t="s">
        <v>26099</v>
      </c>
      <c r="I680" s="3">
        <v>2</v>
      </c>
      <c r="J680" t="s">
        <v>12848</v>
      </c>
      <c r="K680" s="3">
        <v>4</v>
      </c>
      <c r="L680" t="s">
        <v>26101</v>
      </c>
      <c r="M680" s="3">
        <v>5</v>
      </c>
      <c r="N680" t="s">
        <v>26092</v>
      </c>
      <c r="O680" s="3">
        <v>3</v>
      </c>
      <c r="P680" t="s">
        <v>26085</v>
      </c>
      <c r="Q680" s="3">
        <v>4</v>
      </c>
      <c r="R680" t="s">
        <v>26113</v>
      </c>
      <c r="S680" s="3">
        <v>30</v>
      </c>
      <c r="T680" s="3">
        <v>1</v>
      </c>
      <c r="U680" s="3">
        <v>9348274</v>
      </c>
      <c r="V680" s="3">
        <v>2018</v>
      </c>
      <c r="W680" t="s">
        <v>26159</v>
      </c>
    </row>
    <row r="681" spans="1:23" x14ac:dyDescent="0.3">
      <c r="A681" s="3">
        <v>6</v>
      </c>
      <c r="B681" t="s">
        <v>1783</v>
      </c>
      <c r="C681" s="3">
        <v>6308</v>
      </c>
      <c r="D681" t="s">
        <v>1383</v>
      </c>
      <c r="E681" s="3">
        <v>100103</v>
      </c>
      <c r="F681" t="s">
        <v>11337</v>
      </c>
      <c r="G681" s="3">
        <v>100103002</v>
      </c>
      <c r="H681" t="s">
        <v>26099</v>
      </c>
      <c r="I681" s="3">
        <v>2</v>
      </c>
      <c r="J681" t="s">
        <v>12848</v>
      </c>
      <c r="K681" s="3">
        <v>4</v>
      </c>
      <c r="L681" t="s">
        <v>26101</v>
      </c>
      <c r="M681" s="3">
        <v>6</v>
      </c>
      <c r="N681" t="s">
        <v>18251</v>
      </c>
      <c r="O681" s="3">
        <v>3</v>
      </c>
      <c r="P681" t="s">
        <v>26085</v>
      </c>
      <c r="Q681" s="3">
        <v>1</v>
      </c>
      <c r="R681" t="s">
        <v>26083</v>
      </c>
      <c r="S681" s="3">
        <v>18</v>
      </c>
      <c r="T681" s="3">
        <v>1</v>
      </c>
      <c r="U681" s="3">
        <v>700000</v>
      </c>
      <c r="V681" s="3">
        <v>2018</v>
      </c>
      <c r="W681" t="s">
        <v>26159</v>
      </c>
    </row>
    <row r="682" spans="1:23" x14ac:dyDescent="0.3">
      <c r="A682" s="3">
        <v>6</v>
      </c>
      <c r="B682" t="s">
        <v>1783</v>
      </c>
      <c r="C682" s="3">
        <v>6308</v>
      </c>
      <c r="D682" t="s">
        <v>1383</v>
      </c>
      <c r="E682" s="3">
        <v>100103</v>
      </c>
      <c r="F682" t="s">
        <v>11337</v>
      </c>
      <c r="G682" s="3">
        <v>100103002</v>
      </c>
      <c r="H682" t="s">
        <v>26099</v>
      </c>
      <c r="I682" s="3">
        <v>2</v>
      </c>
      <c r="J682" t="s">
        <v>12848</v>
      </c>
      <c r="K682" s="3">
        <v>4</v>
      </c>
      <c r="L682" t="s">
        <v>26101</v>
      </c>
      <c r="M682" s="3">
        <v>6</v>
      </c>
      <c r="N682" t="s">
        <v>18251</v>
      </c>
      <c r="O682" s="3">
        <v>2</v>
      </c>
      <c r="P682" t="s">
        <v>28067</v>
      </c>
      <c r="Q682" s="3">
        <v>1</v>
      </c>
      <c r="R682" t="s">
        <v>26083</v>
      </c>
      <c r="S682" s="3">
        <v>30</v>
      </c>
      <c r="T682" s="3">
        <v>1</v>
      </c>
      <c r="U682" s="3">
        <v>660000</v>
      </c>
      <c r="V682" s="3">
        <v>2018</v>
      </c>
      <c r="W682" t="s">
        <v>26159</v>
      </c>
    </row>
    <row r="683" spans="1:23" x14ac:dyDescent="0.3">
      <c r="A683" s="3">
        <v>6</v>
      </c>
      <c r="B683" t="s">
        <v>1783</v>
      </c>
      <c r="C683" s="3">
        <v>6308</v>
      </c>
      <c r="D683" t="s">
        <v>1383</v>
      </c>
      <c r="E683" s="3">
        <v>100109</v>
      </c>
      <c r="F683" t="s">
        <v>18431</v>
      </c>
      <c r="G683" s="3">
        <v>100109001</v>
      </c>
      <c r="H683" t="s">
        <v>26106</v>
      </c>
      <c r="I683" s="3">
        <v>2</v>
      </c>
      <c r="J683" t="s">
        <v>12848</v>
      </c>
      <c r="K683" s="3">
        <v>4</v>
      </c>
      <c r="L683" t="s">
        <v>26101</v>
      </c>
      <c r="M683" s="3">
        <v>6</v>
      </c>
      <c r="N683" t="s">
        <v>18251</v>
      </c>
      <c r="O683" s="3">
        <v>3</v>
      </c>
      <c r="P683" t="s">
        <v>26085</v>
      </c>
      <c r="Q683" s="3">
        <v>1</v>
      </c>
      <c r="R683" t="s">
        <v>26083</v>
      </c>
      <c r="S683" s="3">
        <v>18</v>
      </c>
      <c r="T683" s="3">
        <v>1</v>
      </c>
      <c r="U683" s="3">
        <v>800000</v>
      </c>
      <c r="V683" s="3">
        <v>2018</v>
      </c>
      <c r="W683" t="s">
        <v>26159</v>
      </c>
    </row>
    <row r="684" spans="1:23" x14ac:dyDescent="0.3">
      <c r="A684" s="3">
        <v>6</v>
      </c>
      <c r="B684" t="s">
        <v>1783</v>
      </c>
      <c r="C684" s="3">
        <v>6308</v>
      </c>
      <c r="D684" t="s">
        <v>1383</v>
      </c>
      <c r="E684" s="3">
        <v>100103</v>
      </c>
      <c r="F684" t="s">
        <v>11337</v>
      </c>
      <c r="G684" s="3">
        <v>100103002</v>
      </c>
      <c r="H684" t="s">
        <v>26099</v>
      </c>
      <c r="I684" s="3">
        <v>2</v>
      </c>
      <c r="J684" t="s">
        <v>12848</v>
      </c>
      <c r="K684" s="3">
        <v>4</v>
      </c>
      <c r="L684" t="s">
        <v>26101</v>
      </c>
      <c r="M684" s="3">
        <v>2</v>
      </c>
      <c r="N684" t="s">
        <v>26084</v>
      </c>
      <c r="O684" s="3">
        <v>1</v>
      </c>
      <c r="P684" t="s">
        <v>28066</v>
      </c>
      <c r="Q684" s="3">
        <v>1</v>
      </c>
      <c r="R684" t="s">
        <v>26083</v>
      </c>
      <c r="S684" s="3">
        <v>5</v>
      </c>
      <c r="T684" s="3">
        <v>1</v>
      </c>
      <c r="U684" s="3">
        <v>45000</v>
      </c>
      <c r="V684" s="3">
        <v>2018</v>
      </c>
      <c r="W684" t="s">
        <v>26159</v>
      </c>
    </row>
    <row r="685" spans="1:23" x14ac:dyDescent="0.3">
      <c r="A685" s="3">
        <v>6</v>
      </c>
      <c r="B685" t="s">
        <v>1783</v>
      </c>
      <c r="C685" s="3">
        <v>6114</v>
      </c>
      <c r="D685" t="s">
        <v>1333</v>
      </c>
      <c r="E685" s="3">
        <v>100103</v>
      </c>
      <c r="F685" t="s">
        <v>11337</v>
      </c>
      <c r="G685" s="3">
        <v>100103002</v>
      </c>
      <c r="H685" t="s">
        <v>26099</v>
      </c>
      <c r="I685" s="3">
        <v>2</v>
      </c>
      <c r="J685" t="s">
        <v>12848</v>
      </c>
      <c r="K685" s="3">
        <v>4</v>
      </c>
      <c r="L685" t="s">
        <v>26101</v>
      </c>
      <c r="M685" s="3">
        <v>2</v>
      </c>
      <c r="N685" t="s">
        <v>26084</v>
      </c>
      <c r="O685" s="3">
        <v>3</v>
      </c>
      <c r="P685" t="s">
        <v>26085</v>
      </c>
      <c r="Q685" s="3">
        <v>1</v>
      </c>
      <c r="R685" t="s">
        <v>26083</v>
      </c>
      <c r="S685" s="3">
        <v>5</v>
      </c>
      <c r="T685" s="3">
        <v>1</v>
      </c>
      <c r="U685" s="3">
        <v>110000</v>
      </c>
      <c r="V685" s="3">
        <v>2018</v>
      </c>
      <c r="W685" t="s">
        <v>26159</v>
      </c>
    </row>
    <row r="686" spans="1:23" x14ac:dyDescent="0.3">
      <c r="A686" s="3">
        <v>6</v>
      </c>
      <c r="B686" t="s">
        <v>1783</v>
      </c>
      <c r="C686" s="3">
        <v>6115</v>
      </c>
      <c r="D686" t="s">
        <v>1336</v>
      </c>
      <c r="E686" s="3">
        <v>100104</v>
      </c>
      <c r="F686" t="s">
        <v>11362</v>
      </c>
      <c r="G686" s="3">
        <v>100104002</v>
      </c>
      <c r="H686" t="s">
        <v>26132</v>
      </c>
      <c r="I686" s="3">
        <v>2</v>
      </c>
      <c r="J686" t="s">
        <v>12848</v>
      </c>
      <c r="K686" s="3">
        <v>4</v>
      </c>
      <c r="L686" t="s">
        <v>26101</v>
      </c>
      <c r="M686" s="3">
        <v>2</v>
      </c>
      <c r="N686" t="s">
        <v>26084</v>
      </c>
      <c r="O686" s="3">
        <v>3</v>
      </c>
      <c r="P686" t="s">
        <v>26085</v>
      </c>
      <c r="Q686" s="3">
        <v>3</v>
      </c>
      <c r="R686" t="s">
        <v>26107</v>
      </c>
      <c r="S686" s="3">
        <v>50</v>
      </c>
      <c r="T686" s="3">
        <v>1</v>
      </c>
      <c r="U686" s="3">
        <v>23800000</v>
      </c>
      <c r="V686" s="3">
        <v>2018</v>
      </c>
      <c r="W686" t="s">
        <v>26159</v>
      </c>
    </row>
    <row r="687" spans="1:23" x14ac:dyDescent="0.3">
      <c r="A687" s="3">
        <v>6</v>
      </c>
      <c r="B687" t="s">
        <v>1783</v>
      </c>
      <c r="C687" s="3">
        <v>6115</v>
      </c>
      <c r="D687" t="s">
        <v>1336</v>
      </c>
      <c r="E687" s="3">
        <v>100104</v>
      </c>
      <c r="F687" t="s">
        <v>11362</v>
      </c>
      <c r="G687" s="3">
        <v>1001040020</v>
      </c>
      <c r="H687" t="s">
        <v>26133</v>
      </c>
      <c r="I687" s="3">
        <v>2</v>
      </c>
      <c r="J687" t="s">
        <v>12848</v>
      </c>
      <c r="K687" s="3">
        <v>4</v>
      </c>
      <c r="L687" t="s">
        <v>26101</v>
      </c>
      <c r="M687" s="3">
        <v>2</v>
      </c>
      <c r="N687" t="s">
        <v>26084</v>
      </c>
      <c r="O687" s="3">
        <v>3</v>
      </c>
      <c r="P687" t="s">
        <v>26085</v>
      </c>
      <c r="Q687" s="3">
        <v>3</v>
      </c>
      <c r="R687" t="s">
        <v>26107</v>
      </c>
      <c r="S687" s="3">
        <v>50</v>
      </c>
      <c r="T687" s="3">
        <v>1</v>
      </c>
      <c r="U687" s="3">
        <v>16500000</v>
      </c>
      <c r="V687" s="3">
        <v>2018</v>
      </c>
      <c r="W687" t="s">
        <v>26159</v>
      </c>
    </row>
    <row r="688" spans="1:23" x14ac:dyDescent="0.3">
      <c r="A688" s="3">
        <v>6</v>
      </c>
      <c r="B688" t="s">
        <v>1783</v>
      </c>
      <c r="C688" s="3">
        <v>6115</v>
      </c>
      <c r="D688" t="s">
        <v>1336</v>
      </c>
      <c r="E688" s="3">
        <v>100103</v>
      </c>
      <c r="F688" t="s">
        <v>11337</v>
      </c>
      <c r="G688" s="3">
        <v>100103002</v>
      </c>
      <c r="H688" t="s">
        <v>26099</v>
      </c>
      <c r="I688" s="3">
        <v>2</v>
      </c>
      <c r="J688" t="s">
        <v>12848</v>
      </c>
      <c r="K688" s="3">
        <v>4</v>
      </c>
      <c r="L688" t="s">
        <v>26101</v>
      </c>
      <c r="M688" s="3">
        <v>7</v>
      </c>
      <c r="N688" t="s">
        <v>14788</v>
      </c>
      <c r="O688" s="3">
        <v>3</v>
      </c>
      <c r="P688" t="s">
        <v>26085</v>
      </c>
      <c r="Q688" s="3">
        <v>4</v>
      </c>
      <c r="R688" t="s">
        <v>26113</v>
      </c>
      <c r="S688" s="3">
        <v>31</v>
      </c>
      <c r="T688" s="3">
        <v>1</v>
      </c>
      <c r="U688" s="3">
        <v>5120000</v>
      </c>
      <c r="V688" s="3">
        <v>2018</v>
      </c>
      <c r="W688" t="s">
        <v>26159</v>
      </c>
    </row>
    <row r="689" spans="1:23" x14ac:dyDescent="0.3">
      <c r="A689" s="3">
        <v>6</v>
      </c>
      <c r="B689" t="s">
        <v>1783</v>
      </c>
      <c r="C689" s="3">
        <v>6115</v>
      </c>
      <c r="D689" t="s">
        <v>1336</v>
      </c>
      <c r="E689" s="3">
        <v>100103</v>
      </c>
      <c r="F689" t="s">
        <v>11337</v>
      </c>
      <c r="G689" s="3">
        <v>100103002</v>
      </c>
      <c r="H689" t="s">
        <v>26099</v>
      </c>
      <c r="I689" s="3">
        <v>2</v>
      </c>
      <c r="J689" t="s">
        <v>12848</v>
      </c>
      <c r="K689" s="3">
        <v>4</v>
      </c>
      <c r="L689" t="s">
        <v>26101</v>
      </c>
      <c r="M689" s="3">
        <v>7</v>
      </c>
      <c r="N689" t="s">
        <v>14788</v>
      </c>
      <c r="O689" s="3">
        <v>3</v>
      </c>
      <c r="P689" t="s">
        <v>26085</v>
      </c>
      <c r="Q689" s="3">
        <v>5</v>
      </c>
      <c r="R689" t="s">
        <v>8203</v>
      </c>
      <c r="S689" s="3">
        <v>20</v>
      </c>
      <c r="T689" s="3">
        <v>1</v>
      </c>
      <c r="U689" s="3">
        <v>1000000</v>
      </c>
      <c r="V689" s="3">
        <v>2018</v>
      </c>
      <c r="W689" t="s">
        <v>26159</v>
      </c>
    </row>
    <row r="690" spans="1:23" x14ac:dyDescent="0.3">
      <c r="A690" s="3">
        <v>6</v>
      </c>
      <c r="B690" t="s">
        <v>1783</v>
      </c>
      <c r="C690" s="3">
        <v>6116</v>
      </c>
      <c r="D690" t="s">
        <v>1339</v>
      </c>
      <c r="E690" s="3">
        <v>100103</v>
      </c>
      <c r="F690" t="s">
        <v>11337</v>
      </c>
      <c r="G690" s="3">
        <v>100103002</v>
      </c>
      <c r="H690" t="s">
        <v>26099</v>
      </c>
      <c r="I690" s="3">
        <v>1</v>
      </c>
      <c r="J690" t="s">
        <v>26080</v>
      </c>
      <c r="K690" s="3">
        <v>4</v>
      </c>
      <c r="L690" t="s">
        <v>26101</v>
      </c>
      <c r="M690" s="3">
        <v>7</v>
      </c>
      <c r="N690" t="s">
        <v>14788</v>
      </c>
      <c r="O690" s="3">
        <v>3</v>
      </c>
      <c r="P690" t="s">
        <v>26085</v>
      </c>
      <c r="Q690" s="3">
        <v>1</v>
      </c>
      <c r="R690" t="s">
        <v>26083</v>
      </c>
      <c r="S690" s="3">
        <v>6</v>
      </c>
      <c r="T690" s="3">
        <v>1</v>
      </c>
      <c r="U690" s="3">
        <v>700000</v>
      </c>
      <c r="V690" s="3">
        <v>2018</v>
      </c>
      <c r="W690" t="s">
        <v>26159</v>
      </c>
    </row>
    <row r="691" spans="1:23" x14ac:dyDescent="0.3">
      <c r="A691" s="3">
        <v>6</v>
      </c>
      <c r="B691" t="s">
        <v>1783</v>
      </c>
      <c r="C691" s="3">
        <v>6116</v>
      </c>
      <c r="D691" t="s">
        <v>1339</v>
      </c>
      <c r="E691" s="3">
        <v>100103</v>
      </c>
      <c r="F691" t="s">
        <v>11337</v>
      </c>
      <c r="G691" s="3">
        <v>100103002</v>
      </c>
      <c r="H691" t="s">
        <v>26099</v>
      </c>
      <c r="I691" s="3">
        <v>2</v>
      </c>
      <c r="J691" t="s">
        <v>12848</v>
      </c>
      <c r="K691" s="3">
        <v>4</v>
      </c>
      <c r="L691" t="s">
        <v>26101</v>
      </c>
      <c r="M691" s="3">
        <v>2</v>
      </c>
      <c r="N691" t="s">
        <v>26084</v>
      </c>
      <c r="O691" s="3">
        <v>3</v>
      </c>
      <c r="P691" t="s">
        <v>26085</v>
      </c>
      <c r="Q691" s="3">
        <v>1</v>
      </c>
      <c r="R691" t="s">
        <v>26083</v>
      </c>
      <c r="S691" s="3">
        <v>7</v>
      </c>
      <c r="T691" s="3">
        <v>1</v>
      </c>
      <c r="U691" s="3">
        <v>1500000</v>
      </c>
      <c r="V691" s="3">
        <v>2018</v>
      </c>
      <c r="W691" t="s">
        <v>26159</v>
      </c>
    </row>
    <row r="692" spans="1:23" x14ac:dyDescent="0.3">
      <c r="A692" s="3">
        <v>6</v>
      </c>
      <c r="B692" t="s">
        <v>1783</v>
      </c>
      <c r="C692" s="3">
        <v>6301</v>
      </c>
      <c r="D692" t="s">
        <v>1362</v>
      </c>
      <c r="E692" s="3">
        <v>100103</v>
      </c>
      <c r="F692" t="s">
        <v>11337</v>
      </c>
      <c r="G692" s="3">
        <v>100103002</v>
      </c>
      <c r="H692" t="s">
        <v>26099</v>
      </c>
      <c r="I692" s="3">
        <v>1</v>
      </c>
      <c r="J692" t="s">
        <v>26080</v>
      </c>
      <c r="K692" s="3">
        <v>4</v>
      </c>
      <c r="L692" t="s">
        <v>26101</v>
      </c>
      <c r="M692" s="3">
        <v>2</v>
      </c>
      <c r="N692" t="s">
        <v>26084</v>
      </c>
      <c r="O692" s="3">
        <v>3</v>
      </c>
      <c r="P692" t="s">
        <v>26085</v>
      </c>
      <c r="Q692" s="3">
        <v>1</v>
      </c>
      <c r="R692" t="s">
        <v>26083</v>
      </c>
      <c r="S692" s="3">
        <v>14</v>
      </c>
      <c r="T692" s="3">
        <v>1</v>
      </c>
      <c r="U692" s="3">
        <v>500000</v>
      </c>
      <c r="V692" s="3">
        <v>2018</v>
      </c>
      <c r="W692" t="s">
        <v>26159</v>
      </c>
    </row>
    <row r="693" spans="1:23" x14ac:dyDescent="0.3">
      <c r="A693" s="3">
        <v>6</v>
      </c>
      <c r="B693" t="s">
        <v>1783</v>
      </c>
      <c r="C693" s="3">
        <v>6301</v>
      </c>
      <c r="D693" t="s">
        <v>1362</v>
      </c>
      <c r="E693" s="3">
        <v>100103</v>
      </c>
      <c r="F693" t="s">
        <v>11337</v>
      </c>
      <c r="G693" s="3">
        <v>100103002</v>
      </c>
      <c r="H693" t="s">
        <v>26099</v>
      </c>
      <c r="I693" s="3">
        <v>1</v>
      </c>
      <c r="J693" t="s">
        <v>26080</v>
      </c>
      <c r="K693" s="3">
        <v>4</v>
      </c>
      <c r="L693" t="s">
        <v>26101</v>
      </c>
      <c r="M693" s="3">
        <v>5</v>
      </c>
      <c r="N693" t="s">
        <v>26092</v>
      </c>
      <c r="O693" s="3">
        <v>3</v>
      </c>
      <c r="P693" t="s">
        <v>26085</v>
      </c>
      <c r="Q693" s="3">
        <v>1</v>
      </c>
      <c r="R693" t="s">
        <v>26083</v>
      </c>
      <c r="S693" s="3">
        <v>11</v>
      </c>
      <c r="T693" s="3">
        <v>1</v>
      </c>
      <c r="U693" s="3">
        <v>410000</v>
      </c>
      <c r="V693" s="3">
        <v>2018</v>
      </c>
      <c r="W693" t="s">
        <v>26159</v>
      </c>
    </row>
    <row r="694" spans="1:23" x14ac:dyDescent="0.3">
      <c r="A694" s="3">
        <v>6</v>
      </c>
      <c r="B694" t="s">
        <v>1783</v>
      </c>
      <c r="C694" s="3">
        <v>6117</v>
      </c>
      <c r="D694" t="s">
        <v>1037</v>
      </c>
      <c r="E694" s="3">
        <v>100103</v>
      </c>
      <c r="F694" t="s">
        <v>11337</v>
      </c>
      <c r="G694" s="3">
        <v>1001030040</v>
      </c>
      <c r="H694" t="s">
        <v>26115</v>
      </c>
      <c r="I694" s="3">
        <v>2</v>
      </c>
      <c r="J694" t="s">
        <v>12848</v>
      </c>
      <c r="K694" s="3">
        <v>4</v>
      </c>
      <c r="L694" t="s">
        <v>26101</v>
      </c>
      <c r="M694" s="3">
        <v>2</v>
      </c>
      <c r="N694" t="s">
        <v>26084</v>
      </c>
      <c r="O694" s="3">
        <v>1</v>
      </c>
      <c r="P694" t="s">
        <v>28066</v>
      </c>
      <c r="Q694" s="3">
        <v>1</v>
      </c>
      <c r="R694" t="s">
        <v>26083</v>
      </c>
      <c r="S694" s="3">
        <v>1</v>
      </c>
      <c r="T694" s="3">
        <v>1</v>
      </c>
      <c r="U694" s="3">
        <v>18000</v>
      </c>
      <c r="V694" s="3">
        <v>2018</v>
      </c>
      <c r="W694" t="s">
        <v>26159</v>
      </c>
    </row>
    <row r="695" spans="1:23" x14ac:dyDescent="0.3">
      <c r="A695" s="3">
        <v>6</v>
      </c>
      <c r="B695" t="s">
        <v>1783</v>
      </c>
      <c r="C695" s="3">
        <v>6310</v>
      </c>
      <c r="D695" t="s">
        <v>1389</v>
      </c>
      <c r="E695" s="3">
        <v>100103</v>
      </c>
      <c r="F695" t="s">
        <v>11337</v>
      </c>
      <c r="G695" s="3">
        <v>100103002</v>
      </c>
      <c r="H695" t="s">
        <v>26099</v>
      </c>
      <c r="I695" s="3">
        <v>1</v>
      </c>
      <c r="J695" t="s">
        <v>26080</v>
      </c>
      <c r="K695" s="3">
        <v>4</v>
      </c>
      <c r="L695" t="s">
        <v>26101</v>
      </c>
      <c r="M695" s="3">
        <v>6</v>
      </c>
      <c r="N695" t="s">
        <v>18251</v>
      </c>
      <c r="O695" s="3">
        <v>1</v>
      </c>
      <c r="P695" t="s">
        <v>28066</v>
      </c>
      <c r="Q695" s="3">
        <v>1</v>
      </c>
      <c r="R695" t="s">
        <v>26083</v>
      </c>
      <c r="S695" s="3">
        <v>12</v>
      </c>
      <c r="T695" s="3">
        <v>1</v>
      </c>
      <c r="U695" s="3">
        <v>540700</v>
      </c>
      <c r="V695" s="3">
        <v>2018</v>
      </c>
      <c r="W695" t="s">
        <v>26159</v>
      </c>
    </row>
    <row r="696" spans="1:23" x14ac:dyDescent="0.3">
      <c r="A696" s="3">
        <v>6</v>
      </c>
      <c r="B696" t="s">
        <v>1783</v>
      </c>
      <c r="C696" s="3">
        <v>6310</v>
      </c>
      <c r="D696" t="s">
        <v>1389</v>
      </c>
      <c r="E696" s="3">
        <v>100103</v>
      </c>
      <c r="F696" t="s">
        <v>11337</v>
      </c>
      <c r="G696" s="3">
        <v>100103002</v>
      </c>
      <c r="H696" t="s">
        <v>26099</v>
      </c>
      <c r="I696" s="3">
        <v>1</v>
      </c>
      <c r="J696" t="s">
        <v>26080</v>
      </c>
      <c r="K696" s="3">
        <v>4</v>
      </c>
      <c r="L696" t="s">
        <v>26101</v>
      </c>
      <c r="M696" s="3">
        <v>6</v>
      </c>
      <c r="N696" t="s">
        <v>18251</v>
      </c>
      <c r="O696" s="3">
        <v>1</v>
      </c>
      <c r="P696" t="s">
        <v>28066</v>
      </c>
      <c r="Q696" s="3">
        <v>1</v>
      </c>
      <c r="R696" t="s">
        <v>26083</v>
      </c>
      <c r="S696" s="3">
        <v>20</v>
      </c>
      <c r="T696" s="3">
        <v>1</v>
      </c>
      <c r="U696" s="3">
        <v>4200000</v>
      </c>
      <c r="V696" s="3">
        <v>2018</v>
      </c>
      <c r="W696" t="s">
        <v>26159</v>
      </c>
    </row>
    <row r="697" spans="1:23" x14ac:dyDescent="0.3">
      <c r="A697" s="3">
        <v>6</v>
      </c>
      <c r="B697" t="s">
        <v>1783</v>
      </c>
      <c r="C697" s="3">
        <v>6310</v>
      </c>
      <c r="D697" t="s">
        <v>1389</v>
      </c>
      <c r="E697" s="3">
        <v>100103</v>
      </c>
      <c r="F697" t="s">
        <v>11337</v>
      </c>
      <c r="G697" s="3">
        <v>100103002</v>
      </c>
      <c r="H697" t="s">
        <v>26099</v>
      </c>
      <c r="I697" s="3">
        <v>1</v>
      </c>
      <c r="J697" t="s">
        <v>26080</v>
      </c>
      <c r="K697" s="3">
        <v>4</v>
      </c>
      <c r="L697" t="s">
        <v>26101</v>
      </c>
      <c r="M697" s="3">
        <v>6</v>
      </c>
      <c r="N697" t="s">
        <v>18251</v>
      </c>
      <c r="O697" s="3">
        <v>1</v>
      </c>
      <c r="P697" t="s">
        <v>28066</v>
      </c>
      <c r="Q697" s="3">
        <v>1</v>
      </c>
      <c r="R697" t="s">
        <v>26083</v>
      </c>
      <c r="S697" s="3">
        <v>16</v>
      </c>
      <c r="T697" s="3">
        <v>1</v>
      </c>
      <c r="U697" s="3">
        <v>800000</v>
      </c>
      <c r="V697" s="3">
        <v>2018</v>
      </c>
      <c r="W697" t="s">
        <v>26159</v>
      </c>
    </row>
    <row r="698" spans="1:23" x14ac:dyDescent="0.3">
      <c r="A698" s="3">
        <v>6</v>
      </c>
      <c r="B698" t="s">
        <v>1783</v>
      </c>
      <c r="C698" s="3">
        <v>6310</v>
      </c>
      <c r="D698" t="s">
        <v>1389</v>
      </c>
      <c r="E698" s="3">
        <v>100103</v>
      </c>
      <c r="F698" t="s">
        <v>11337</v>
      </c>
      <c r="G698" s="3">
        <v>100103002</v>
      </c>
      <c r="H698" t="s">
        <v>26099</v>
      </c>
      <c r="I698" s="3">
        <v>1</v>
      </c>
      <c r="J698" t="s">
        <v>26080</v>
      </c>
      <c r="K698" s="3">
        <v>4</v>
      </c>
      <c r="L698" t="s">
        <v>26101</v>
      </c>
      <c r="M698" s="3">
        <v>7</v>
      </c>
      <c r="N698" t="s">
        <v>14788</v>
      </c>
      <c r="O698" s="3">
        <v>1</v>
      </c>
      <c r="P698" t="s">
        <v>28066</v>
      </c>
      <c r="Q698" s="3">
        <v>1</v>
      </c>
      <c r="R698" t="s">
        <v>26083</v>
      </c>
      <c r="S698" s="3">
        <v>45</v>
      </c>
      <c r="T698" s="3">
        <v>1</v>
      </c>
      <c r="U698" s="3">
        <v>1500000</v>
      </c>
      <c r="V698" s="3">
        <v>2018</v>
      </c>
      <c r="W698" t="s">
        <v>26159</v>
      </c>
    </row>
    <row r="699" spans="1:23" x14ac:dyDescent="0.3">
      <c r="A699" s="3">
        <v>6</v>
      </c>
      <c r="B699" t="s">
        <v>1783</v>
      </c>
      <c r="C699" s="3">
        <v>6310</v>
      </c>
      <c r="D699" t="s">
        <v>1389</v>
      </c>
      <c r="E699" s="3">
        <v>100103</v>
      </c>
      <c r="F699" t="s">
        <v>11337</v>
      </c>
      <c r="G699" s="3">
        <v>100103002</v>
      </c>
      <c r="H699" t="s">
        <v>26099</v>
      </c>
      <c r="I699" s="3">
        <v>2</v>
      </c>
      <c r="J699" t="s">
        <v>12848</v>
      </c>
      <c r="K699" s="3">
        <v>4</v>
      </c>
      <c r="L699" t="s">
        <v>26101</v>
      </c>
      <c r="M699" s="3">
        <v>6</v>
      </c>
      <c r="N699" t="s">
        <v>18251</v>
      </c>
      <c r="O699" s="3">
        <v>3</v>
      </c>
      <c r="P699" t="s">
        <v>26085</v>
      </c>
      <c r="Q699" s="3">
        <v>4</v>
      </c>
      <c r="R699" t="s">
        <v>26113</v>
      </c>
      <c r="S699" s="3">
        <v>149</v>
      </c>
      <c r="T699" s="3">
        <v>1</v>
      </c>
      <c r="U699" s="3">
        <v>23800000</v>
      </c>
      <c r="V699" s="3">
        <v>2018</v>
      </c>
      <c r="W699" t="s">
        <v>26159</v>
      </c>
    </row>
    <row r="700" spans="1:23" x14ac:dyDescent="0.3">
      <c r="A700" s="3">
        <v>6</v>
      </c>
      <c r="B700" t="s">
        <v>1783</v>
      </c>
      <c r="C700" s="3">
        <v>6310</v>
      </c>
      <c r="D700" t="s">
        <v>1389</v>
      </c>
      <c r="E700" s="3">
        <v>100103</v>
      </c>
      <c r="F700" t="s">
        <v>11337</v>
      </c>
      <c r="G700" s="3">
        <v>100103002</v>
      </c>
      <c r="H700" t="s">
        <v>26099</v>
      </c>
      <c r="I700" s="3">
        <v>2</v>
      </c>
      <c r="J700" t="s">
        <v>12848</v>
      </c>
      <c r="K700" s="3">
        <v>4</v>
      </c>
      <c r="L700" t="s">
        <v>26101</v>
      </c>
      <c r="M700" s="3">
        <v>6</v>
      </c>
      <c r="N700" t="s">
        <v>18251</v>
      </c>
      <c r="O700" s="3">
        <v>3</v>
      </c>
      <c r="P700" t="s">
        <v>26085</v>
      </c>
      <c r="Q700" s="3">
        <v>1</v>
      </c>
      <c r="R700" t="s">
        <v>26083</v>
      </c>
      <c r="S700" s="3">
        <v>11</v>
      </c>
      <c r="T700" s="3">
        <v>1</v>
      </c>
      <c r="U700" s="3">
        <v>600000</v>
      </c>
      <c r="V700" s="3">
        <v>2018</v>
      </c>
      <c r="W700" t="s">
        <v>26159</v>
      </c>
    </row>
    <row r="701" spans="1:23" x14ac:dyDescent="0.3">
      <c r="A701" s="3">
        <v>6</v>
      </c>
      <c r="B701" t="s">
        <v>1783</v>
      </c>
      <c r="C701" s="3">
        <v>6310</v>
      </c>
      <c r="D701" t="s">
        <v>1389</v>
      </c>
      <c r="E701" s="3">
        <v>100103</v>
      </c>
      <c r="F701" t="s">
        <v>11337</v>
      </c>
      <c r="G701" s="3">
        <v>100103002</v>
      </c>
      <c r="H701" t="s">
        <v>26099</v>
      </c>
      <c r="I701" s="3">
        <v>1</v>
      </c>
      <c r="J701" t="s">
        <v>26080</v>
      </c>
      <c r="K701" s="3">
        <v>4</v>
      </c>
      <c r="L701" t="s">
        <v>26101</v>
      </c>
      <c r="M701" s="3">
        <v>6</v>
      </c>
      <c r="N701" t="s">
        <v>18251</v>
      </c>
      <c r="O701" s="3">
        <v>3</v>
      </c>
      <c r="P701" t="s">
        <v>26085</v>
      </c>
      <c r="Q701" s="3">
        <v>1</v>
      </c>
      <c r="R701" t="s">
        <v>26083</v>
      </c>
      <c r="S701" s="3">
        <v>12</v>
      </c>
      <c r="T701" s="3">
        <v>1</v>
      </c>
      <c r="U701" s="3">
        <v>300000</v>
      </c>
      <c r="V701" s="3">
        <v>2018</v>
      </c>
      <c r="W701" t="s">
        <v>26159</v>
      </c>
    </row>
    <row r="702" spans="1:23" x14ac:dyDescent="0.3">
      <c r="A702" s="3">
        <v>7</v>
      </c>
      <c r="B702" t="s">
        <v>788</v>
      </c>
      <c r="C702" s="3">
        <v>7304</v>
      </c>
      <c r="D702" t="s">
        <v>1439</v>
      </c>
      <c r="E702" s="3">
        <v>100103</v>
      </c>
      <c r="F702" t="s">
        <v>11337</v>
      </c>
      <c r="G702" s="3">
        <v>1001030020</v>
      </c>
      <c r="H702" t="s">
        <v>26128</v>
      </c>
      <c r="I702" s="3">
        <v>1</v>
      </c>
      <c r="J702" t="s">
        <v>26080</v>
      </c>
      <c r="K702" s="3">
        <v>4</v>
      </c>
      <c r="L702" t="s">
        <v>26101</v>
      </c>
      <c r="M702" s="3">
        <v>2</v>
      </c>
      <c r="N702" t="s">
        <v>26084</v>
      </c>
      <c r="O702" s="3">
        <v>3</v>
      </c>
      <c r="P702" t="s">
        <v>26085</v>
      </c>
      <c r="Q702" s="3">
        <v>2</v>
      </c>
      <c r="R702" t="s">
        <v>8209</v>
      </c>
      <c r="S702" s="3">
        <v>30</v>
      </c>
      <c r="T702" s="3">
        <v>1</v>
      </c>
      <c r="U702" s="3">
        <v>140000</v>
      </c>
      <c r="V702" s="3">
        <v>2001</v>
      </c>
      <c r="W702" t="s">
        <v>25</v>
      </c>
    </row>
    <row r="703" spans="1:23" x14ac:dyDescent="0.3">
      <c r="A703" s="3">
        <v>7</v>
      </c>
      <c r="B703" t="s">
        <v>788</v>
      </c>
      <c r="C703" s="3">
        <v>7304</v>
      </c>
      <c r="D703" t="s">
        <v>1439</v>
      </c>
      <c r="E703" s="3">
        <v>100104</v>
      </c>
      <c r="F703" t="s">
        <v>11362</v>
      </c>
      <c r="G703" s="3">
        <v>100104002</v>
      </c>
      <c r="H703" t="s">
        <v>26132</v>
      </c>
      <c r="I703" s="3">
        <v>1</v>
      </c>
      <c r="J703" t="s">
        <v>26080</v>
      </c>
      <c r="K703" s="3">
        <v>4</v>
      </c>
      <c r="L703" t="s">
        <v>26101</v>
      </c>
      <c r="M703" s="3">
        <v>2</v>
      </c>
      <c r="N703" t="s">
        <v>26084</v>
      </c>
      <c r="O703" s="3">
        <v>3</v>
      </c>
      <c r="P703" t="s">
        <v>26085</v>
      </c>
      <c r="Q703" s="3">
        <v>2</v>
      </c>
      <c r="R703" t="s">
        <v>8209</v>
      </c>
      <c r="S703" s="3">
        <v>30</v>
      </c>
      <c r="T703" s="3">
        <v>1</v>
      </c>
      <c r="U703" s="3">
        <v>540000</v>
      </c>
      <c r="V703" s="3">
        <v>2001</v>
      </c>
      <c r="W703" t="s">
        <v>25</v>
      </c>
    </row>
    <row r="704" spans="1:23" x14ac:dyDescent="0.3">
      <c r="A704" s="3">
        <v>7</v>
      </c>
      <c r="B704" t="s">
        <v>788</v>
      </c>
      <c r="C704" s="3">
        <v>7107</v>
      </c>
      <c r="D704" t="s">
        <v>1409</v>
      </c>
      <c r="E704" s="3">
        <v>100103</v>
      </c>
      <c r="F704" t="s">
        <v>11337</v>
      </c>
      <c r="G704" s="3">
        <v>1001030040</v>
      </c>
      <c r="H704" t="s">
        <v>26115</v>
      </c>
      <c r="I704" s="3">
        <v>2</v>
      </c>
      <c r="J704" t="s">
        <v>12848</v>
      </c>
      <c r="K704" s="3">
        <v>4</v>
      </c>
      <c r="L704" t="s">
        <v>26101</v>
      </c>
      <c r="M704" s="3">
        <v>5</v>
      </c>
      <c r="N704" t="s">
        <v>26092</v>
      </c>
      <c r="O704" s="3">
        <v>2</v>
      </c>
      <c r="P704" t="s">
        <v>28067</v>
      </c>
      <c r="Q704" s="3">
        <v>1</v>
      </c>
      <c r="R704" t="s">
        <v>26083</v>
      </c>
      <c r="S704" s="3">
        <v>10</v>
      </c>
      <c r="T704" s="3">
        <v>1</v>
      </c>
      <c r="U704" s="3">
        <v>48000</v>
      </c>
      <c r="V704" s="3">
        <v>2001</v>
      </c>
      <c r="W704" t="s">
        <v>25</v>
      </c>
    </row>
    <row r="705" spans="1:23" x14ac:dyDescent="0.3">
      <c r="A705" s="3">
        <v>7</v>
      </c>
      <c r="B705" t="s">
        <v>788</v>
      </c>
      <c r="C705" s="3">
        <v>7305</v>
      </c>
      <c r="D705" t="s">
        <v>1442</v>
      </c>
      <c r="E705" s="3">
        <v>100109</v>
      </c>
      <c r="F705" t="s">
        <v>18431</v>
      </c>
      <c r="G705" s="3">
        <v>100109001</v>
      </c>
      <c r="H705" t="s">
        <v>26106</v>
      </c>
      <c r="I705" s="3">
        <v>1</v>
      </c>
      <c r="J705" t="s">
        <v>26080</v>
      </c>
      <c r="K705" s="3">
        <v>4</v>
      </c>
      <c r="L705" t="s">
        <v>26101</v>
      </c>
      <c r="M705" s="3">
        <v>6</v>
      </c>
      <c r="N705" t="s">
        <v>18251</v>
      </c>
      <c r="O705" s="3">
        <v>1</v>
      </c>
      <c r="P705" t="s">
        <v>28066</v>
      </c>
      <c r="Q705" s="3">
        <v>1</v>
      </c>
      <c r="R705" t="s">
        <v>26083</v>
      </c>
      <c r="S705" s="3">
        <v>8</v>
      </c>
      <c r="T705" s="3">
        <v>1</v>
      </c>
      <c r="U705" s="3">
        <v>120000</v>
      </c>
      <c r="V705" s="3">
        <v>2001</v>
      </c>
      <c r="W705" t="s">
        <v>25</v>
      </c>
    </row>
    <row r="706" spans="1:23" x14ac:dyDescent="0.3">
      <c r="A706" s="3">
        <v>7</v>
      </c>
      <c r="B706" t="s">
        <v>788</v>
      </c>
      <c r="C706" s="3">
        <v>7305</v>
      </c>
      <c r="D706" t="s">
        <v>1442</v>
      </c>
      <c r="E706" s="3">
        <v>100103</v>
      </c>
      <c r="F706" t="s">
        <v>11337</v>
      </c>
      <c r="G706" s="3">
        <v>100103002</v>
      </c>
      <c r="H706" t="s">
        <v>26099</v>
      </c>
      <c r="I706" s="3">
        <v>2</v>
      </c>
      <c r="J706" t="s">
        <v>12848</v>
      </c>
      <c r="K706" s="3">
        <v>4</v>
      </c>
      <c r="L706" t="s">
        <v>26101</v>
      </c>
      <c r="M706" s="3">
        <v>6</v>
      </c>
      <c r="N706" t="s">
        <v>18251</v>
      </c>
      <c r="O706" s="3">
        <v>1</v>
      </c>
      <c r="P706" t="s">
        <v>28066</v>
      </c>
      <c r="Q706" s="3">
        <v>1</v>
      </c>
      <c r="R706" t="s">
        <v>26083</v>
      </c>
      <c r="S706" s="3">
        <v>16</v>
      </c>
      <c r="T706" s="3">
        <v>1</v>
      </c>
      <c r="U706" s="3">
        <v>306000</v>
      </c>
      <c r="V706" s="3">
        <v>2001</v>
      </c>
      <c r="W706" t="s">
        <v>25</v>
      </c>
    </row>
    <row r="707" spans="1:23" x14ac:dyDescent="0.3">
      <c r="A707" s="3">
        <v>7</v>
      </c>
      <c r="B707" t="s">
        <v>788</v>
      </c>
      <c r="C707" s="3">
        <v>7306</v>
      </c>
      <c r="D707" t="s">
        <v>1445</v>
      </c>
      <c r="E707" s="3">
        <v>100104</v>
      </c>
      <c r="F707" t="s">
        <v>11362</v>
      </c>
      <c r="G707" s="3">
        <v>100104002</v>
      </c>
      <c r="H707" t="s">
        <v>26132</v>
      </c>
      <c r="I707" s="3">
        <v>2</v>
      </c>
      <c r="J707" t="s">
        <v>12848</v>
      </c>
      <c r="K707" s="3">
        <v>4</v>
      </c>
      <c r="L707" t="s">
        <v>26101</v>
      </c>
      <c r="M707" s="3">
        <v>5</v>
      </c>
      <c r="N707" t="s">
        <v>26092</v>
      </c>
      <c r="O707" s="3">
        <v>3</v>
      </c>
      <c r="P707" t="s">
        <v>26085</v>
      </c>
      <c r="Q707" s="3">
        <v>3</v>
      </c>
      <c r="R707" t="s">
        <v>26107</v>
      </c>
      <c r="S707" s="3">
        <v>18</v>
      </c>
      <c r="T707" s="3">
        <v>1</v>
      </c>
      <c r="U707" s="3">
        <v>16000</v>
      </c>
      <c r="V707" s="3">
        <v>2001</v>
      </c>
      <c r="W707" t="s">
        <v>25</v>
      </c>
    </row>
    <row r="708" spans="1:23" x14ac:dyDescent="0.3">
      <c r="A708" s="3">
        <v>7</v>
      </c>
      <c r="B708" t="s">
        <v>788</v>
      </c>
      <c r="C708" s="3">
        <v>7109</v>
      </c>
      <c r="D708" t="s">
        <v>1415</v>
      </c>
      <c r="E708" s="3">
        <v>100101</v>
      </c>
      <c r="F708" t="s">
        <v>11256</v>
      </c>
      <c r="G708" s="3">
        <v>100101007</v>
      </c>
      <c r="H708" t="s">
        <v>11267</v>
      </c>
      <c r="I708" s="3">
        <v>2</v>
      </c>
      <c r="J708" t="s">
        <v>12848</v>
      </c>
      <c r="K708" s="3">
        <v>4</v>
      </c>
      <c r="L708" t="s">
        <v>26101</v>
      </c>
      <c r="M708" s="3">
        <v>5</v>
      </c>
      <c r="N708" t="s">
        <v>26092</v>
      </c>
      <c r="O708" s="3">
        <v>3</v>
      </c>
      <c r="P708" t="s">
        <v>26085</v>
      </c>
      <c r="Q708" s="3">
        <v>4</v>
      </c>
      <c r="R708" t="s">
        <v>26113</v>
      </c>
      <c r="S708" s="3">
        <v>36</v>
      </c>
      <c r="T708" s="3">
        <v>1</v>
      </c>
      <c r="U708" s="3">
        <v>30000</v>
      </c>
      <c r="V708" s="3">
        <v>2001</v>
      </c>
      <c r="W708" t="s">
        <v>25</v>
      </c>
    </row>
    <row r="709" spans="1:23" x14ac:dyDescent="0.3">
      <c r="A709" s="3">
        <v>7</v>
      </c>
      <c r="B709" t="s">
        <v>788</v>
      </c>
      <c r="C709" s="3">
        <v>7109</v>
      </c>
      <c r="D709" t="s">
        <v>1415</v>
      </c>
      <c r="E709" s="3">
        <v>100104</v>
      </c>
      <c r="F709" t="s">
        <v>11362</v>
      </c>
      <c r="G709" s="3">
        <v>100104002</v>
      </c>
      <c r="H709" t="s">
        <v>26132</v>
      </c>
      <c r="I709" s="3">
        <v>2</v>
      </c>
      <c r="J709" t="s">
        <v>12848</v>
      </c>
      <c r="K709" s="3">
        <v>4</v>
      </c>
      <c r="L709" t="s">
        <v>26101</v>
      </c>
      <c r="M709" s="3">
        <v>5</v>
      </c>
      <c r="N709" t="s">
        <v>26092</v>
      </c>
      <c r="O709" s="3">
        <v>3</v>
      </c>
      <c r="P709" t="s">
        <v>26085</v>
      </c>
      <c r="Q709" s="3">
        <v>4</v>
      </c>
      <c r="R709" t="s">
        <v>26113</v>
      </c>
      <c r="S709" s="3">
        <v>36</v>
      </c>
      <c r="T709" s="3">
        <v>1</v>
      </c>
      <c r="U709" s="3">
        <v>30000</v>
      </c>
      <c r="V709" s="3">
        <v>2001</v>
      </c>
      <c r="W709" t="s">
        <v>25</v>
      </c>
    </row>
    <row r="710" spans="1:23" x14ac:dyDescent="0.3">
      <c r="A710" s="3">
        <v>7</v>
      </c>
      <c r="B710" t="s">
        <v>788</v>
      </c>
      <c r="C710" s="3">
        <v>7109</v>
      </c>
      <c r="D710" t="s">
        <v>1415</v>
      </c>
      <c r="E710" s="3">
        <v>100104</v>
      </c>
      <c r="F710" t="s">
        <v>11362</v>
      </c>
      <c r="G710" s="3">
        <v>1001040050</v>
      </c>
      <c r="H710" t="s">
        <v>26131</v>
      </c>
      <c r="I710" s="3">
        <v>2</v>
      </c>
      <c r="J710" t="s">
        <v>12848</v>
      </c>
      <c r="K710" s="3">
        <v>4</v>
      </c>
      <c r="L710" t="s">
        <v>26101</v>
      </c>
      <c r="M710" s="3">
        <v>5</v>
      </c>
      <c r="N710" t="s">
        <v>26092</v>
      </c>
      <c r="O710" s="3">
        <v>3</v>
      </c>
      <c r="P710" t="s">
        <v>26085</v>
      </c>
      <c r="Q710" s="3">
        <v>4</v>
      </c>
      <c r="R710" t="s">
        <v>26113</v>
      </c>
      <c r="S710" s="3">
        <v>36</v>
      </c>
      <c r="T710" s="3">
        <v>1</v>
      </c>
      <c r="U710" s="3">
        <v>50000</v>
      </c>
      <c r="V710" s="3">
        <v>2001</v>
      </c>
      <c r="W710" t="s">
        <v>25</v>
      </c>
    </row>
    <row r="711" spans="1:23" x14ac:dyDescent="0.3">
      <c r="A711" s="3">
        <v>7</v>
      </c>
      <c r="B711" t="s">
        <v>788</v>
      </c>
      <c r="C711" s="3">
        <v>7101</v>
      </c>
      <c r="D711" t="s">
        <v>1392</v>
      </c>
      <c r="E711" s="3">
        <v>100103</v>
      </c>
      <c r="F711" t="s">
        <v>11337</v>
      </c>
      <c r="G711" s="3">
        <v>100103002</v>
      </c>
      <c r="H711" t="s">
        <v>26099</v>
      </c>
      <c r="I711" s="3">
        <v>2</v>
      </c>
      <c r="J711" t="s">
        <v>12848</v>
      </c>
      <c r="K711" s="3">
        <v>4</v>
      </c>
      <c r="L711" t="s">
        <v>26101</v>
      </c>
      <c r="M711" s="3">
        <v>6</v>
      </c>
      <c r="N711" t="s">
        <v>18251</v>
      </c>
      <c r="O711" s="3">
        <v>3</v>
      </c>
      <c r="P711" t="s">
        <v>26085</v>
      </c>
      <c r="Q711" s="3">
        <v>1</v>
      </c>
      <c r="R711" t="s">
        <v>26083</v>
      </c>
      <c r="S711" s="3">
        <v>20</v>
      </c>
      <c r="T711" s="3">
        <v>1</v>
      </c>
      <c r="U711" s="3">
        <v>25000</v>
      </c>
      <c r="V711" s="3">
        <v>2001</v>
      </c>
      <c r="W711" t="s">
        <v>25</v>
      </c>
    </row>
    <row r="712" spans="1:23" x14ac:dyDescent="0.3">
      <c r="A712" s="3">
        <v>7</v>
      </c>
      <c r="B712" t="s">
        <v>788</v>
      </c>
      <c r="C712" s="3">
        <v>7101</v>
      </c>
      <c r="D712" t="s">
        <v>1392</v>
      </c>
      <c r="E712" s="3">
        <v>100103</v>
      </c>
      <c r="F712" t="s">
        <v>11337</v>
      </c>
      <c r="G712" s="3">
        <v>1001030040</v>
      </c>
      <c r="H712" t="s">
        <v>26115</v>
      </c>
      <c r="I712" s="3">
        <v>2</v>
      </c>
      <c r="J712" t="s">
        <v>12848</v>
      </c>
      <c r="K712" s="3">
        <v>4</v>
      </c>
      <c r="L712" t="s">
        <v>26101</v>
      </c>
      <c r="M712" s="3">
        <v>6</v>
      </c>
      <c r="N712" t="s">
        <v>18251</v>
      </c>
      <c r="O712" s="3">
        <v>3</v>
      </c>
      <c r="P712" t="s">
        <v>26085</v>
      </c>
      <c r="Q712" s="3">
        <v>1</v>
      </c>
      <c r="R712" t="s">
        <v>26083</v>
      </c>
      <c r="S712" s="3">
        <v>20</v>
      </c>
      <c r="T712" s="3">
        <v>1</v>
      </c>
      <c r="U712" s="3">
        <v>70000</v>
      </c>
      <c r="V712" s="3">
        <v>2001</v>
      </c>
      <c r="W712" t="s">
        <v>25</v>
      </c>
    </row>
    <row r="713" spans="1:23" x14ac:dyDescent="0.3">
      <c r="A713" s="3">
        <v>7</v>
      </c>
      <c r="B713" t="s">
        <v>788</v>
      </c>
      <c r="C713" s="3">
        <v>7101</v>
      </c>
      <c r="D713" t="s">
        <v>1392</v>
      </c>
      <c r="E713" s="3">
        <v>100104</v>
      </c>
      <c r="F713" t="s">
        <v>11362</v>
      </c>
      <c r="G713" s="3">
        <v>100104002</v>
      </c>
      <c r="H713" t="s">
        <v>26132</v>
      </c>
      <c r="I713" s="3">
        <v>2</v>
      </c>
      <c r="J713" t="s">
        <v>12848</v>
      </c>
      <c r="K713" s="3">
        <v>4</v>
      </c>
      <c r="L713" t="s">
        <v>26101</v>
      </c>
      <c r="M713" s="3">
        <v>3</v>
      </c>
      <c r="N713" t="s">
        <v>16841</v>
      </c>
      <c r="O713" s="3">
        <v>3</v>
      </c>
      <c r="P713" t="s">
        <v>26085</v>
      </c>
      <c r="Q713" s="3">
        <v>4</v>
      </c>
      <c r="R713" t="s">
        <v>26113</v>
      </c>
      <c r="S713" s="3">
        <v>300</v>
      </c>
      <c r="T713" s="3">
        <v>1</v>
      </c>
      <c r="U713" s="3">
        <v>3180000</v>
      </c>
      <c r="V713" s="3">
        <v>2001</v>
      </c>
      <c r="W713" t="s">
        <v>25</v>
      </c>
    </row>
    <row r="714" spans="1:23" x14ac:dyDescent="0.3">
      <c r="A714" s="3">
        <v>7</v>
      </c>
      <c r="B714" t="s">
        <v>788</v>
      </c>
      <c r="C714" s="3">
        <v>7101</v>
      </c>
      <c r="D714" t="s">
        <v>1392</v>
      </c>
      <c r="E714" s="3">
        <v>100104</v>
      </c>
      <c r="F714" t="s">
        <v>11362</v>
      </c>
      <c r="G714" s="3">
        <v>1001040020</v>
      </c>
      <c r="H714" t="s">
        <v>26133</v>
      </c>
      <c r="I714" s="3">
        <v>2</v>
      </c>
      <c r="J714" t="s">
        <v>12848</v>
      </c>
      <c r="K714" s="3">
        <v>4</v>
      </c>
      <c r="L714" t="s">
        <v>26101</v>
      </c>
      <c r="M714" s="3">
        <v>3</v>
      </c>
      <c r="N714" t="s">
        <v>16841</v>
      </c>
      <c r="O714" s="3">
        <v>3</v>
      </c>
      <c r="P714" t="s">
        <v>26085</v>
      </c>
      <c r="Q714" s="3">
        <v>4</v>
      </c>
      <c r="R714" t="s">
        <v>26113</v>
      </c>
      <c r="S714" s="3">
        <v>300</v>
      </c>
      <c r="T714" s="3">
        <v>1</v>
      </c>
      <c r="U714" s="3">
        <v>6630000</v>
      </c>
      <c r="V714" s="3">
        <v>2001</v>
      </c>
      <c r="W714" t="s">
        <v>25</v>
      </c>
    </row>
    <row r="715" spans="1:23" x14ac:dyDescent="0.3">
      <c r="A715" s="3">
        <v>7</v>
      </c>
      <c r="B715" t="s">
        <v>788</v>
      </c>
      <c r="C715" s="3">
        <v>7408</v>
      </c>
      <c r="D715" t="s">
        <v>1478</v>
      </c>
      <c r="E715" s="3">
        <v>100109</v>
      </c>
      <c r="F715" t="s">
        <v>18431</v>
      </c>
      <c r="G715" s="3">
        <v>100109001</v>
      </c>
      <c r="H715" t="s">
        <v>26106</v>
      </c>
      <c r="I715" s="3">
        <v>2</v>
      </c>
      <c r="J715" t="s">
        <v>12848</v>
      </c>
      <c r="K715" s="3">
        <v>4</v>
      </c>
      <c r="L715" t="s">
        <v>26101</v>
      </c>
      <c r="M715" s="3">
        <v>6</v>
      </c>
      <c r="N715" t="s">
        <v>18251</v>
      </c>
      <c r="O715" s="3">
        <v>3</v>
      </c>
      <c r="P715" t="s">
        <v>26085</v>
      </c>
      <c r="Q715" s="3">
        <v>4</v>
      </c>
      <c r="R715" t="s">
        <v>26113</v>
      </c>
      <c r="S715" s="3">
        <v>14</v>
      </c>
      <c r="T715" s="3">
        <v>1</v>
      </c>
      <c r="U715" s="3">
        <v>190000</v>
      </c>
      <c r="V715" s="3">
        <v>2001</v>
      </c>
      <c r="W715" t="s">
        <v>25</v>
      </c>
    </row>
    <row r="716" spans="1:23" x14ac:dyDescent="0.3">
      <c r="A716" s="3">
        <v>7</v>
      </c>
      <c r="B716" t="s">
        <v>788</v>
      </c>
      <c r="C716" s="3">
        <v>7301</v>
      </c>
      <c r="D716" t="s">
        <v>1430</v>
      </c>
      <c r="E716" s="3">
        <v>100103</v>
      </c>
      <c r="F716" t="s">
        <v>11337</v>
      </c>
      <c r="G716" s="3">
        <v>1001030020</v>
      </c>
      <c r="H716" t="s">
        <v>26128</v>
      </c>
      <c r="I716" s="3">
        <v>2</v>
      </c>
      <c r="J716" t="s">
        <v>12848</v>
      </c>
      <c r="K716" s="3">
        <v>4</v>
      </c>
      <c r="L716" t="s">
        <v>26101</v>
      </c>
      <c r="M716" s="3">
        <v>2</v>
      </c>
      <c r="N716" t="s">
        <v>26084</v>
      </c>
      <c r="O716" s="3">
        <v>3</v>
      </c>
      <c r="P716" t="s">
        <v>26085</v>
      </c>
      <c r="Q716" s="3">
        <v>3</v>
      </c>
      <c r="R716" t="s">
        <v>26107</v>
      </c>
      <c r="S716" s="3">
        <v>90</v>
      </c>
      <c r="T716" s="3">
        <v>1</v>
      </c>
      <c r="U716" s="3">
        <v>500000</v>
      </c>
      <c r="V716" s="3">
        <v>2007</v>
      </c>
      <c r="W716" t="s">
        <v>25</v>
      </c>
    </row>
    <row r="717" spans="1:23" x14ac:dyDescent="0.3">
      <c r="A717" s="3">
        <v>7</v>
      </c>
      <c r="B717" t="s">
        <v>788</v>
      </c>
      <c r="C717" s="3">
        <v>7301</v>
      </c>
      <c r="D717" t="s">
        <v>1430</v>
      </c>
      <c r="E717" s="3">
        <v>100103</v>
      </c>
      <c r="F717" t="s">
        <v>11337</v>
      </c>
      <c r="G717" s="3">
        <v>1001030020</v>
      </c>
      <c r="H717" t="s">
        <v>26128</v>
      </c>
      <c r="I717" s="3">
        <v>2</v>
      </c>
      <c r="J717" t="s">
        <v>12848</v>
      </c>
      <c r="K717" s="3">
        <v>4</v>
      </c>
      <c r="L717" t="s">
        <v>26101</v>
      </c>
      <c r="M717" s="3">
        <v>2</v>
      </c>
      <c r="N717" t="s">
        <v>26084</v>
      </c>
      <c r="O717" s="3">
        <v>1</v>
      </c>
      <c r="P717" t="s">
        <v>28066</v>
      </c>
      <c r="Q717" s="3">
        <v>3</v>
      </c>
      <c r="R717" t="s">
        <v>26107</v>
      </c>
      <c r="S717" s="3">
        <v>5</v>
      </c>
      <c r="T717" s="3">
        <v>1</v>
      </c>
      <c r="U717" s="3">
        <v>150000</v>
      </c>
      <c r="V717" s="3">
        <v>2007</v>
      </c>
      <c r="W717" t="s">
        <v>25</v>
      </c>
    </row>
    <row r="718" spans="1:23" x14ac:dyDescent="0.3">
      <c r="A718" s="3">
        <v>7</v>
      </c>
      <c r="B718" t="s">
        <v>788</v>
      </c>
      <c r="C718" s="3">
        <v>7401</v>
      </c>
      <c r="D718" t="s">
        <v>1457</v>
      </c>
      <c r="E718" s="3">
        <v>100103</v>
      </c>
      <c r="F718" t="s">
        <v>11337</v>
      </c>
      <c r="G718" s="3">
        <v>100103002</v>
      </c>
      <c r="H718" t="s">
        <v>26099</v>
      </c>
      <c r="I718" s="3">
        <v>2</v>
      </c>
      <c r="J718" t="s">
        <v>12848</v>
      </c>
      <c r="K718" s="3">
        <v>4</v>
      </c>
      <c r="L718" t="s">
        <v>26101</v>
      </c>
      <c r="M718" s="3">
        <v>6</v>
      </c>
      <c r="N718" t="s">
        <v>18251</v>
      </c>
      <c r="O718" s="3">
        <v>3</v>
      </c>
      <c r="P718" t="s">
        <v>26085</v>
      </c>
      <c r="Q718" s="3">
        <v>4</v>
      </c>
      <c r="R718" t="s">
        <v>26113</v>
      </c>
      <c r="S718" s="3">
        <v>10</v>
      </c>
      <c r="T718" s="3">
        <v>1</v>
      </c>
      <c r="U718" s="3">
        <v>120000</v>
      </c>
      <c r="V718" s="3">
        <v>2007</v>
      </c>
      <c r="W718" t="s">
        <v>25</v>
      </c>
    </row>
    <row r="719" spans="1:23" x14ac:dyDescent="0.3">
      <c r="A719" s="3">
        <v>7</v>
      </c>
      <c r="B719" t="s">
        <v>788</v>
      </c>
      <c r="C719" s="3">
        <v>7304</v>
      </c>
      <c r="D719" t="s">
        <v>1439</v>
      </c>
      <c r="E719" s="3">
        <v>100103</v>
      </c>
      <c r="F719" t="s">
        <v>11337</v>
      </c>
      <c r="G719" s="3">
        <v>100103002</v>
      </c>
      <c r="H719" t="s">
        <v>26099</v>
      </c>
      <c r="I719" s="3">
        <v>2</v>
      </c>
      <c r="J719" t="s">
        <v>12848</v>
      </c>
      <c r="K719" s="3">
        <v>4</v>
      </c>
      <c r="L719" t="s">
        <v>26101</v>
      </c>
      <c r="M719" s="3">
        <v>6</v>
      </c>
      <c r="N719" t="s">
        <v>18251</v>
      </c>
      <c r="O719" s="3">
        <v>3</v>
      </c>
      <c r="P719" t="s">
        <v>26085</v>
      </c>
      <c r="Q719" s="3">
        <v>1</v>
      </c>
      <c r="R719" t="s">
        <v>26083</v>
      </c>
      <c r="S719" s="3">
        <v>60</v>
      </c>
      <c r="T719" s="3">
        <v>1</v>
      </c>
      <c r="U719" s="3">
        <v>736000</v>
      </c>
      <c r="V719" s="3">
        <v>2007</v>
      </c>
      <c r="W719" t="s">
        <v>25</v>
      </c>
    </row>
    <row r="720" spans="1:23" x14ac:dyDescent="0.3">
      <c r="A720" s="3">
        <v>7</v>
      </c>
      <c r="B720" t="s">
        <v>788</v>
      </c>
      <c r="C720" s="3">
        <v>7304</v>
      </c>
      <c r="D720" t="s">
        <v>1439</v>
      </c>
      <c r="E720" s="3">
        <v>100103</v>
      </c>
      <c r="F720" t="s">
        <v>11337</v>
      </c>
      <c r="G720" s="3">
        <v>1001030020</v>
      </c>
      <c r="H720" t="s">
        <v>26128</v>
      </c>
      <c r="I720" s="3">
        <v>2</v>
      </c>
      <c r="J720" t="s">
        <v>12848</v>
      </c>
      <c r="K720" s="3">
        <v>4</v>
      </c>
      <c r="L720" t="s">
        <v>26101</v>
      </c>
      <c r="M720" s="3">
        <v>2</v>
      </c>
      <c r="N720" t="s">
        <v>26084</v>
      </c>
      <c r="O720" s="3">
        <v>3</v>
      </c>
      <c r="P720" t="s">
        <v>26085</v>
      </c>
      <c r="Q720" s="3">
        <v>1</v>
      </c>
      <c r="R720" t="s">
        <v>26083</v>
      </c>
      <c r="S720" s="3">
        <v>20</v>
      </c>
      <c r="T720" s="3">
        <v>1</v>
      </c>
      <c r="U720" s="3">
        <v>3800000</v>
      </c>
      <c r="V720" s="3">
        <v>2007</v>
      </c>
      <c r="W720" t="s">
        <v>25</v>
      </c>
    </row>
    <row r="721" spans="1:23" x14ac:dyDescent="0.3">
      <c r="A721" s="3">
        <v>7</v>
      </c>
      <c r="B721" t="s">
        <v>788</v>
      </c>
      <c r="C721" s="3">
        <v>7304</v>
      </c>
      <c r="D721" t="s">
        <v>1439</v>
      </c>
      <c r="E721" s="3">
        <v>100109</v>
      </c>
      <c r="F721" t="s">
        <v>18431</v>
      </c>
      <c r="G721" s="3">
        <v>100109001</v>
      </c>
      <c r="H721" t="s">
        <v>26106</v>
      </c>
      <c r="I721" s="3">
        <v>2</v>
      </c>
      <c r="J721" t="s">
        <v>12848</v>
      </c>
      <c r="K721" s="3">
        <v>4</v>
      </c>
      <c r="L721" t="s">
        <v>26101</v>
      </c>
      <c r="M721" s="3">
        <v>6</v>
      </c>
      <c r="N721" t="s">
        <v>18251</v>
      </c>
      <c r="O721" s="3">
        <v>3</v>
      </c>
      <c r="P721" t="s">
        <v>26085</v>
      </c>
      <c r="Q721" s="3">
        <v>1</v>
      </c>
      <c r="R721" t="s">
        <v>26083</v>
      </c>
      <c r="S721" s="3">
        <v>20</v>
      </c>
      <c r="T721" s="3">
        <v>1</v>
      </c>
      <c r="U721" s="3">
        <v>2970000</v>
      </c>
      <c r="V721" s="3">
        <v>2007</v>
      </c>
      <c r="W721" t="s">
        <v>25</v>
      </c>
    </row>
    <row r="722" spans="1:23" x14ac:dyDescent="0.3">
      <c r="A722" s="3">
        <v>7</v>
      </c>
      <c r="B722" t="s">
        <v>788</v>
      </c>
      <c r="C722" s="3">
        <v>7305</v>
      </c>
      <c r="D722" t="s">
        <v>1442</v>
      </c>
      <c r="E722" s="3">
        <v>100103</v>
      </c>
      <c r="F722" t="s">
        <v>11337</v>
      </c>
      <c r="G722" s="3">
        <v>100103002</v>
      </c>
      <c r="H722" t="s">
        <v>26099</v>
      </c>
      <c r="I722" s="3">
        <v>2</v>
      </c>
      <c r="J722" t="s">
        <v>12848</v>
      </c>
      <c r="K722" s="3">
        <v>4</v>
      </c>
      <c r="L722" t="s">
        <v>26101</v>
      </c>
      <c r="M722" s="3">
        <v>6</v>
      </c>
      <c r="N722" t="s">
        <v>18251</v>
      </c>
      <c r="O722" s="3">
        <v>2</v>
      </c>
      <c r="P722" t="s">
        <v>28067</v>
      </c>
      <c r="Q722" s="3">
        <v>1</v>
      </c>
      <c r="R722" t="s">
        <v>26083</v>
      </c>
      <c r="S722" s="3">
        <v>6</v>
      </c>
      <c r="T722" s="3">
        <v>1</v>
      </c>
      <c r="U722" s="3">
        <v>85000</v>
      </c>
      <c r="V722" s="3">
        <v>2007</v>
      </c>
      <c r="W722" t="s">
        <v>25</v>
      </c>
    </row>
    <row r="723" spans="1:23" x14ac:dyDescent="0.3">
      <c r="A723" s="3">
        <v>7</v>
      </c>
      <c r="B723" t="s">
        <v>788</v>
      </c>
      <c r="C723" s="3">
        <v>7305</v>
      </c>
      <c r="D723" t="s">
        <v>1442</v>
      </c>
      <c r="E723" s="3">
        <v>100103</v>
      </c>
      <c r="F723" t="s">
        <v>11337</v>
      </c>
      <c r="G723" s="3">
        <v>100103002</v>
      </c>
      <c r="H723" t="s">
        <v>26099</v>
      </c>
      <c r="I723" s="3">
        <v>2</v>
      </c>
      <c r="J723" t="s">
        <v>12848</v>
      </c>
      <c r="K723" s="3">
        <v>4</v>
      </c>
      <c r="L723" t="s">
        <v>26101</v>
      </c>
      <c r="M723" s="3">
        <v>5</v>
      </c>
      <c r="N723" t="s">
        <v>26092</v>
      </c>
      <c r="O723" s="3">
        <v>1</v>
      </c>
      <c r="P723" t="s">
        <v>28066</v>
      </c>
      <c r="Q723" s="3">
        <v>7</v>
      </c>
      <c r="R723" t="s">
        <v>8206</v>
      </c>
      <c r="S723" s="3">
        <v>35</v>
      </c>
      <c r="T723" s="3">
        <v>1</v>
      </c>
      <c r="U723" s="3">
        <v>990000</v>
      </c>
      <c r="V723" s="3">
        <v>2007</v>
      </c>
      <c r="W723" t="s">
        <v>25</v>
      </c>
    </row>
    <row r="724" spans="1:23" x14ac:dyDescent="0.3">
      <c r="A724" s="3">
        <v>7</v>
      </c>
      <c r="B724" t="s">
        <v>788</v>
      </c>
      <c r="C724" s="3">
        <v>7306</v>
      </c>
      <c r="D724" t="s">
        <v>1445</v>
      </c>
      <c r="E724" s="3">
        <v>100103</v>
      </c>
      <c r="F724" t="s">
        <v>11337</v>
      </c>
      <c r="G724" s="3">
        <v>100103002</v>
      </c>
      <c r="H724" t="s">
        <v>26099</v>
      </c>
      <c r="I724" s="3">
        <v>2</v>
      </c>
      <c r="J724" t="s">
        <v>12848</v>
      </c>
      <c r="K724" s="3">
        <v>4</v>
      </c>
      <c r="L724" t="s">
        <v>26101</v>
      </c>
      <c r="M724" s="3">
        <v>2</v>
      </c>
      <c r="N724" t="s">
        <v>26084</v>
      </c>
      <c r="O724" s="3">
        <v>3</v>
      </c>
      <c r="P724" t="s">
        <v>26085</v>
      </c>
      <c r="Q724" s="3">
        <v>1</v>
      </c>
      <c r="R724" t="s">
        <v>26083</v>
      </c>
      <c r="S724" s="3">
        <v>125</v>
      </c>
      <c r="T724" s="3">
        <v>1</v>
      </c>
      <c r="U724" s="3">
        <v>207000</v>
      </c>
      <c r="V724" s="3">
        <v>2007</v>
      </c>
      <c r="W724" t="s">
        <v>25</v>
      </c>
    </row>
    <row r="725" spans="1:23" x14ac:dyDescent="0.3">
      <c r="A725" s="3">
        <v>7</v>
      </c>
      <c r="B725" t="s">
        <v>788</v>
      </c>
      <c r="C725" s="3">
        <v>7306</v>
      </c>
      <c r="D725" t="s">
        <v>1445</v>
      </c>
      <c r="E725" s="3">
        <v>100104</v>
      </c>
      <c r="F725" t="s">
        <v>11362</v>
      </c>
      <c r="G725" s="3">
        <v>100104002</v>
      </c>
      <c r="H725" t="s">
        <v>26132</v>
      </c>
      <c r="I725" s="3">
        <v>2</v>
      </c>
      <c r="J725" t="s">
        <v>12848</v>
      </c>
      <c r="K725" s="3">
        <v>4</v>
      </c>
      <c r="L725" t="s">
        <v>26101</v>
      </c>
      <c r="M725" s="3">
        <v>5</v>
      </c>
      <c r="N725" t="s">
        <v>26092</v>
      </c>
      <c r="O725" s="3">
        <v>3</v>
      </c>
      <c r="P725" t="s">
        <v>26085</v>
      </c>
      <c r="Q725" s="3">
        <v>4</v>
      </c>
      <c r="R725" t="s">
        <v>26113</v>
      </c>
      <c r="S725" s="3">
        <v>120</v>
      </c>
      <c r="T725" s="3">
        <v>1</v>
      </c>
      <c r="U725" s="3">
        <v>22800000</v>
      </c>
      <c r="V725" s="3">
        <v>2007</v>
      </c>
      <c r="W725" t="s">
        <v>25</v>
      </c>
    </row>
    <row r="726" spans="1:23" x14ac:dyDescent="0.3">
      <c r="A726" s="3">
        <v>7</v>
      </c>
      <c r="B726" t="s">
        <v>788</v>
      </c>
      <c r="C726" s="3">
        <v>7109</v>
      </c>
      <c r="D726" t="s">
        <v>1415</v>
      </c>
      <c r="E726" s="3">
        <v>100103</v>
      </c>
      <c r="F726" t="s">
        <v>11337</v>
      </c>
      <c r="G726" s="3">
        <v>100103002</v>
      </c>
      <c r="H726" t="s">
        <v>26099</v>
      </c>
      <c r="I726" s="3">
        <v>2</v>
      </c>
      <c r="J726" t="s">
        <v>12848</v>
      </c>
      <c r="K726" s="3">
        <v>4</v>
      </c>
      <c r="L726" t="s">
        <v>26101</v>
      </c>
      <c r="M726" s="3">
        <v>6</v>
      </c>
      <c r="N726" t="s">
        <v>18251</v>
      </c>
      <c r="O726" s="3">
        <v>2</v>
      </c>
      <c r="P726" t="s">
        <v>28067</v>
      </c>
      <c r="Q726" s="3">
        <v>1</v>
      </c>
      <c r="R726" t="s">
        <v>26083</v>
      </c>
      <c r="S726" s="3">
        <v>8</v>
      </c>
      <c r="T726" s="3">
        <v>1</v>
      </c>
      <c r="U726" s="3">
        <v>227500</v>
      </c>
      <c r="V726" s="3">
        <v>2007</v>
      </c>
      <c r="W726" t="s">
        <v>25</v>
      </c>
    </row>
    <row r="727" spans="1:23" x14ac:dyDescent="0.3">
      <c r="A727" s="3">
        <v>7</v>
      </c>
      <c r="B727" t="s">
        <v>788</v>
      </c>
      <c r="C727" s="3">
        <v>7101</v>
      </c>
      <c r="D727" t="s">
        <v>1392</v>
      </c>
      <c r="E727" s="3">
        <v>100103</v>
      </c>
      <c r="F727" t="s">
        <v>11337</v>
      </c>
      <c r="G727" s="3">
        <v>100103001</v>
      </c>
      <c r="H727" t="s">
        <v>26123</v>
      </c>
      <c r="I727" s="3">
        <v>2</v>
      </c>
      <c r="J727" t="s">
        <v>12848</v>
      </c>
      <c r="K727" s="3">
        <v>4</v>
      </c>
      <c r="L727" t="s">
        <v>26101</v>
      </c>
      <c r="M727" s="3">
        <v>5</v>
      </c>
      <c r="N727" t="s">
        <v>26092</v>
      </c>
      <c r="O727" s="3">
        <v>3</v>
      </c>
      <c r="P727" t="s">
        <v>26085</v>
      </c>
      <c r="Q727" s="3">
        <v>4</v>
      </c>
      <c r="R727" t="s">
        <v>26113</v>
      </c>
      <c r="S727" s="3">
        <v>200</v>
      </c>
      <c r="T727" s="3">
        <v>1</v>
      </c>
      <c r="U727" s="3">
        <v>350000</v>
      </c>
      <c r="V727" s="3">
        <v>2007</v>
      </c>
      <c r="W727" t="s">
        <v>25</v>
      </c>
    </row>
    <row r="728" spans="1:23" x14ac:dyDescent="0.3">
      <c r="A728" s="3">
        <v>7</v>
      </c>
      <c r="B728" t="s">
        <v>788</v>
      </c>
      <c r="C728" s="3">
        <v>7101</v>
      </c>
      <c r="D728" t="s">
        <v>1392</v>
      </c>
      <c r="E728" s="3">
        <v>100103</v>
      </c>
      <c r="F728" t="s">
        <v>11337</v>
      </c>
      <c r="G728" s="3">
        <v>100103002</v>
      </c>
      <c r="H728" t="s">
        <v>26099</v>
      </c>
      <c r="I728" s="3">
        <v>2</v>
      </c>
      <c r="J728" t="s">
        <v>12848</v>
      </c>
      <c r="K728" s="3">
        <v>4</v>
      </c>
      <c r="L728" t="s">
        <v>26101</v>
      </c>
      <c r="M728" s="3">
        <v>2</v>
      </c>
      <c r="N728" t="s">
        <v>26084</v>
      </c>
      <c r="O728" s="3">
        <v>3</v>
      </c>
      <c r="P728" t="s">
        <v>26085</v>
      </c>
      <c r="Q728" s="3">
        <v>4</v>
      </c>
      <c r="R728" t="s">
        <v>26113</v>
      </c>
      <c r="S728" s="3">
        <v>40</v>
      </c>
      <c r="T728" s="3">
        <v>1</v>
      </c>
      <c r="U728" s="3">
        <v>7252500</v>
      </c>
      <c r="V728" s="3">
        <v>2007</v>
      </c>
      <c r="W728" t="s">
        <v>25</v>
      </c>
    </row>
    <row r="729" spans="1:23" x14ac:dyDescent="0.3">
      <c r="A729" s="3">
        <v>7</v>
      </c>
      <c r="B729" t="s">
        <v>788</v>
      </c>
      <c r="C729" s="3">
        <v>7101</v>
      </c>
      <c r="D729" t="s">
        <v>1392</v>
      </c>
      <c r="E729" s="3">
        <v>100104</v>
      </c>
      <c r="F729" t="s">
        <v>11362</v>
      </c>
      <c r="G729" s="3">
        <v>100104002</v>
      </c>
      <c r="H729" t="s">
        <v>26132</v>
      </c>
      <c r="I729" s="3">
        <v>2</v>
      </c>
      <c r="J729" t="s">
        <v>12848</v>
      </c>
      <c r="K729" s="3">
        <v>4</v>
      </c>
      <c r="L729" t="s">
        <v>26101</v>
      </c>
      <c r="M729" s="3">
        <v>5</v>
      </c>
      <c r="N729" t="s">
        <v>26092</v>
      </c>
      <c r="O729" s="3">
        <v>3</v>
      </c>
      <c r="P729" t="s">
        <v>26085</v>
      </c>
      <c r="Q729" s="3">
        <v>4</v>
      </c>
      <c r="R729" t="s">
        <v>26113</v>
      </c>
      <c r="S729" s="3">
        <v>200</v>
      </c>
      <c r="T729" s="3">
        <v>1</v>
      </c>
      <c r="U729" s="3">
        <v>20000000</v>
      </c>
      <c r="V729" s="3">
        <v>2007</v>
      </c>
      <c r="W729" t="s">
        <v>25</v>
      </c>
    </row>
    <row r="730" spans="1:23" x14ac:dyDescent="0.3">
      <c r="A730" s="3">
        <v>7</v>
      </c>
      <c r="B730" t="s">
        <v>788</v>
      </c>
      <c r="C730" s="3">
        <v>7306</v>
      </c>
      <c r="D730" t="s">
        <v>1445</v>
      </c>
      <c r="E730" s="3">
        <v>100103</v>
      </c>
      <c r="F730" t="s">
        <v>11337</v>
      </c>
      <c r="G730" s="3">
        <v>100103001</v>
      </c>
      <c r="H730" t="s">
        <v>26123</v>
      </c>
      <c r="I730" s="3">
        <v>2</v>
      </c>
      <c r="J730" t="s">
        <v>12848</v>
      </c>
      <c r="K730" s="3">
        <v>4</v>
      </c>
      <c r="L730" t="s">
        <v>26101</v>
      </c>
      <c r="M730" s="3">
        <v>5</v>
      </c>
      <c r="N730" t="s">
        <v>26092</v>
      </c>
      <c r="O730" s="3">
        <v>3</v>
      </c>
      <c r="P730" t="s">
        <v>26085</v>
      </c>
      <c r="Q730" s="3">
        <v>4</v>
      </c>
      <c r="R730" t="s">
        <v>26113</v>
      </c>
      <c r="S730" s="3">
        <v>300</v>
      </c>
      <c r="T730" s="3">
        <v>1</v>
      </c>
      <c r="U730" s="3">
        <v>21094632</v>
      </c>
      <c r="V730" s="3">
        <v>2013</v>
      </c>
      <c r="W730" t="s">
        <v>25</v>
      </c>
    </row>
    <row r="731" spans="1:23" x14ac:dyDescent="0.3">
      <c r="A731" s="3">
        <v>7</v>
      </c>
      <c r="B731" t="s">
        <v>788</v>
      </c>
      <c r="C731" s="3">
        <v>7101</v>
      </c>
      <c r="D731" t="s">
        <v>1392</v>
      </c>
      <c r="E731" s="3">
        <v>100101</v>
      </c>
      <c r="F731" t="s">
        <v>11256</v>
      </c>
      <c r="G731" s="3">
        <v>100101007</v>
      </c>
      <c r="H731" t="s">
        <v>11267</v>
      </c>
      <c r="I731" s="3">
        <v>2</v>
      </c>
      <c r="J731" t="s">
        <v>12848</v>
      </c>
      <c r="K731" s="3">
        <v>4</v>
      </c>
      <c r="L731" t="s">
        <v>26101</v>
      </c>
      <c r="M731" s="3">
        <v>5</v>
      </c>
      <c r="N731" t="s">
        <v>26092</v>
      </c>
      <c r="O731" s="3">
        <v>3</v>
      </c>
      <c r="P731" t="s">
        <v>26085</v>
      </c>
      <c r="Q731" s="3">
        <v>2</v>
      </c>
      <c r="R731" t="s">
        <v>8209</v>
      </c>
      <c r="S731" s="3">
        <v>4</v>
      </c>
      <c r="T731" s="3">
        <v>1</v>
      </c>
      <c r="U731" s="3">
        <v>1839300</v>
      </c>
      <c r="V731" s="3">
        <v>2013</v>
      </c>
      <c r="W731" t="s">
        <v>25</v>
      </c>
    </row>
    <row r="732" spans="1:23" x14ac:dyDescent="0.3">
      <c r="A732" s="3">
        <v>7</v>
      </c>
      <c r="B732" t="s">
        <v>788</v>
      </c>
      <c r="C732" s="3">
        <v>7101</v>
      </c>
      <c r="D732" t="s">
        <v>1392</v>
      </c>
      <c r="E732" s="3">
        <v>100104</v>
      </c>
      <c r="F732" t="s">
        <v>11362</v>
      </c>
      <c r="G732" s="3">
        <v>100104002</v>
      </c>
      <c r="H732" t="s">
        <v>26132</v>
      </c>
      <c r="I732" s="3">
        <v>2</v>
      </c>
      <c r="J732" t="s">
        <v>12848</v>
      </c>
      <c r="K732" s="3">
        <v>4</v>
      </c>
      <c r="L732" t="s">
        <v>26101</v>
      </c>
      <c r="M732" s="3">
        <v>5</v>
      </c>
      <c r="N732" t="s">
        <v>26092</v>
      </c>
      <c r="O732" s="3">
        <v>3</v>
      </c>
      <c r="P732" t="s">
        <v>26085</v>
      </c>
      <c r="Q732" s="3">
        <v>2</v>
      </c>
      <c r="R732" t="s">
        <v>8209</v>
      </c>
      <c r="S732" s="3">
        <v>4</v>
      </c>
      <c r="T732" s="3">
        <v>1</v>
      </c>
      <c r="U732" s="3">
        <v>1839300</v>
      </c>
      <c r="V732" s="3">
        <v>2013</v>
      </c>
      <c r="W732" t="s">
        <v>25</v>
      </c>
    </row>
    <row r="733" spans="1:23" x14ac:dyDescent="0.3">
      <c r="A733" s="3">
        <v>7</v>
      </c>
      <c r="B733" t="s">
        <v>788</v>
      </c>
      <c r="C733" s="3">
        <v>7101</v>
      </c>
      <c r="D733" t="s">
        <v>1392</v>
      </c>
      <c r="E733" s="3">
        <v>100109</v>
      </c>
      <c r="F733" t="s">
        <v>18431</v>
      </c>
      <c r="G733" s="3">
        <v>100109001</v>
      </c>
      <c r="H733" t="s">
        <v>26106</v>
      </c>
      <c r="I733" s="3">
        <v>2</v>
      </c>
      <c r="J733" t="s">
        <v>12848</v>
      </c>
      <c r="K733" s="3">
        <v>4</v>
      </c>
      <c r="L733" t="s">
        <v>26101</v>
      </c>
      <c r="M733" s="3">
        <v>5</v>
      </c>
      <c r="N733" t="s">
        <v>26092</v>
      </c>
      <c r="O733" s="3">
        <v>3</v>
      </c>
      <c r="P733" t="s">
        <v>26085</v>
      </c>
      <c r="Q733" s="3">
        <v>2</v>
      </c>
      <c r="R733" t="s">
        <v>8209</v>
      </c>
      <c r="S733" s="3">
        <v>2</v>
      </c>
      <c r="T733" s="3">
        <v>1</v>
      </c>
      <c r="U733" s="3">
        <v>1312800</v>
      </c>
      <c r="V733" s="3">
        <v>2013</v>
      </c>
      <c r="W733" t="s">
        <v>25</v>
      </c>
    </row>
    <row r="734" spans="1:23" x14ac:dyDescent="0.3">
      <c r="A734" s="3">
        <v>7</v>
      </c>
      <c r="B734" t="s">
        <v>788</v>
      </c>
      <c r="C734" s="3">
        <v>7407</v>
      </c>
      <c r="D734" t="s">
        <v>1475</v>
      </c>
      <c r="E734" s="3">
        <v>100109</v>
      </c>
      <c r="F734" t="s">
        <v>18431</v>
      </c>
      <c r="G734" s="3">
        <v>100109001</v>
      </c>
      <c r="H734" t="s">
        <v>26106</v>
      </c>
      <c r="I734" s="3">
        <v>2</v>
      </c>
      <c r="J734" t="s">
        <v>12848</v>
      </c>
      <c r="K734" s="3">
        <v>4</v>
      </c>
      <c r="L734" t="s">
        <v>26101</v>
      </c>
      <c r="M734" s="3">
        <v>2</v>
      </c>
      <c r="N734" t="s">
        <v>26084</v>
      </c>
      <c r="O734" s="3">
        <v>1</v>
      </c>
      <c r="P734" t="s">
        <v>28066</v>
      </c>
      <c r="Q734" s="3">
        <v>1</v>
      </c>
      <c r="R734" t="s">
        <v>26083</v>
      </c>
      <c r="S734" s="3">
        <v>64</v>
      </c>
      <c r="T734" s="3">
        <v>1</v>
      </c>
      <c r="U734" s="3">
        <v>205000</v>
      </c>
      <c r="V734" s="3">
        <v>2013</v>
      </c>
      <c r="W734" t="s">
        <v>25</v>
      </c>
    </row>
    <row r="735" spans="1:23" x14ac:dyDescent="0.3">
      <c r="A735" s="3">
        <v>7</v>
      </c>
      <c r="B735" t="s">
        <v>788</v>
      </c>
      <c r="C735" s="3">
        <v>7304</v>
      </c>
      <c r="D735" t="s">
        <v>1439</v>
      </c>
      <c r="E735" s="3">
        <v>100103</v>
      </c>
      <c r="F735" t="s">
        <v>11337</v>
      </c>
      <c r="G735" s="3">
        <v>100103002</v>
      </c>
      <c r="H735" t="s">
        <v>26099</v>
      </c>
      <c r="I735" s="3">
        <v>2</v>
      </c>
      <c r="J735" t="s">
        <v>12848</v>
      </c>
      <c r="K735" s="3">
        <v>4</v>
      </c>
      <c r="L735" t="s">
        <v>26101</v>
      </c>
      <c r="M735" s="3">
        <v>2</v>
      </c>
      <c r="N735" t="s">
        <v>26084</v>
      </c>
      <c r="O735" s="3">
        <v>3</v>
      </c>
      <c r="P735" t="s">
        <v>26085</v>
      </c>
      <c r="Q735" s="3">
        <v>1</v>
      </c>
      <c r="R735" t="s">
        <v>26083</v>
      </c>
      <c r="S735" s="3">
        <v>15</v>
      </c>
      <c r="T735" s="3">
        <v>1</v>
      </c>
      <c r="U735" s="3">
        <v>420000</v>
      </c>
      <c r="V735" s="3">
        <v>2016</v>
      </c>
      <c r="W735" t="s">
        <v>25</v>
      </c>
    </row>
    <row r="736" spans="1:23" x14ac:dyDescent="0.3">
      <c r="A736" s="3">
        <v>7</v>
      </c>
      <c r="B736" t="s">
        <v>788</v>
      </c>
      <c r="C736" s="3">
        <v>7107</v>
      </c>
      <c r="D736" t="s">
        <v>1409</v>
      </c>
      <c r="E736" s="3">
        <v>100103</v>
      </c>
      <c r="F736" t="s">
        <v>11337</v>
      </c>
      <c r="G736" s="3">
        <v>100103002</v>
      </c>
      <c r="H736" t="s">
        <v>26099</v>
      </c>
      <c r="I736" s="3">
        <v>2</v>
      </c>
      <c r="J736" t="s">
        <v>12848</v>
      </c>
      <c r="K736" s="3">
        <v>4</v>
      </c>
      <c r="L736" t="s">
        <v>26101</v>
      </c>
      <c r="M736" s="3">
        <v>5</v>
      </c>
      <c r="N736" t="s">
        <v>26092</v>
      </c>
      <c r="O736" s="3">
        <v>3</v>
      </c>
      <c r="P736" t="s">
        <v>26085</v>
      </c>
      <c r="Q736" s="3">
        <v>5</v>
      </c>
      <c r="R736" t="s">
        <v>8203</v>
      </c>
      <c r="S736" s="3">
        <v>12</v>
      </c>
      <c r="T736" s="3">
        <v>1</v>
      </c>
      <c r="U736" s="3">
        <v>250000</v>
      </c>
      <c r="V736" s="3">
        <v>2016</v>
      </c>
      <c r="W736" t="s">
        <v>25</v>
      </c>
    </row>
    <row r="737" spans="1:23" x14ac:dyDescent="0.3">
      <c r="A737" s="3">
        <v>7</v>
      </c>
      <c r="B737" t="s">
        <v>788</v>
      </c>
      <c r="C737" s="3">
        <v>7305</v>
      </c>
      <c r="D737" t="s">
        <v>1442</v>
      </c>
      <c r="E737" s="3">
        <v>100103</v>
      </c>
      <c r="F737" t="s">
        <v>11337</v>
      </c>
      <c r="G737" s="3">
        <v>100103002</v>
      </c>
      <c r="H737" t="s">
        <v>26099</v>
      </c>
      <c r="I737" s="3">
        <v>2</v>
      </c>
      <c r="J737" t="s">
        <v>12848</v>
      </c>
      <c r="K737" s="3">
        <v>4</v>
      </c>
      <c r="L737" t="s">
        <v>26101</v>
      </c>
      <c r="M737" s="3">
        <v>2</v>
      </c>
      <c r="N737" t="s">
        <v>26084</v>
      </c>
      <c r="O737" s="3">
        <v>3</v>
      </c>
      <c r="P737" t="s">
        <v>26085</v>
      </c>
      <c r="Q737" s="3">
        <v>1</v>
      </c>
      <c r="R737" t="s">
        <v>26083</v>
      </c>
      <c r="S737" s="3">
        <v>4</v>
      </c>
      <c r="T737" s="3">
        <v>1</v>
      </c>
      <c r="U737" s="3">
        <v>1200000</v>
      </c>
      <c r="V737" s="3">
        <v>2016</v>
      </c>
      <c r="W737" t="s">
        <v>25</v>
      </c>
    </row>
    <row r="738" spans="1:23" x14ac:dyDescent="0.3">
      <c r="A738" s="3">
        <v>7</v>
      </c>
      <c r="B738" t="s">
        <v>788</v>
      </c>
      <c r="C738" s="3">
        <v>7306</v>
      </c>
      <c r="D738" t="s">
        <v>1445</v>
      </c>
      <c r="E738" s="3">
        <v>100104</v>
      </c>
      <c r="F738" t="s">
        <v>11362</v>
      </c>
      <c r="G738" s="3">
        <v>100104002</v>
      </c>
      <c r="H738" t="s">
        <v>26132</v>
      </c>
      <c r="I738" s="3">
        <v>2</v>
      </c>
      <c r="J738" t="s">
        <v>12848</v>
      </c>
      <c r="K738" s="3">
        <v>4</v>
      </c>
      <c r="L738" t="s">
        <v>26101</v>
      </c>
      <c r="M738" s="3">
        <v>5</v>
      </c>
      <c r="N738" t="s">
        <v>26092</v>
      </c>
      <c r="O738" s="3">
        <v>3</v>
      </c>
      <c r="P738" t="s">
        <v>26085</v>
      </c>
      <c r="Q738" s="3">
        <v>4</v>
      </c>
      <c r="R738" t="s">
        <v>26113</v>
      </c>
      <c r="S738" s="3">
        <v>450</v>
      </c>
      <c r="T738" s="3">
        <v>1</v>
      </c>
      <c r="U738" s="3">
        <v>12500000</v>
      </c>
      <c r="V738" s="3">
        <v>2016</v>
      </c>
      <c r="W738" t="s">
        <v>25</v>
      </c>
    </row>
    <row r="739" spans="1:23" x14ac:dyDescent="0.3">
      <c r="A739" s="3">
        <v>7</v>
      </c>
      <c r="B739" t="s">
        <v>788</v>
      </c>
      <c r="C739" s="3">
        <v>7306</v>
      </c>
      <c r="D739" t="s">
        <v>1445</v>
      </c>
      <c r="E739" s="3">
        <v>100104</v>
      </c>
      <c r="F739" t="s">
        <v>11362</v>
      </c>
      <c r="G739" s="3">
        <v>1001040020</v>
      </c>
      <c r="H739" t="s">
        <v>26133</v>
      </c>
      <c r="I739" s="3">
        <v>2</v>
      </c>
      <c r="J739" t="s">
        <v>12848</v>
      </c>
      <c r="K739" s="3">
        <v>4</v>
      </c>
      <c r="L739" t="s">
        <v>26101</v>
      </c>
      <c r="M739" s="3">
        <v>5</v>
      </c>
      <c r="N739" t="s">
        <v>26092</v>
      </c>
      <c r="O739" s="3">
        <v>3</v>
      </c>
      <c r="P739" t="s">
        <v>26085</v>
      </c>
      <c r="Q739" s="3">
        <v>4</v>
      </c>
      <c r="R739" t="s">
        <v>26113</v>
      </c>
      <c r="S739" s="3">
        <v>450</v>
      </c>
      <c r="T739" s="3">
        <v>1</v>
      </c>
      <c r="U739" s="3">
        <v>13500000</v>
      </c>
      <c r="V739" s="3">
        <v>2016</v>
      </c>
      <c r="W739" t="s">
        <v>25</v>
      </c>
    </row>
    <row r="740" spans="1:23" x14ac:dyDescent="0.3">
      <c r="A740" s="3">
        <v>7</v>
      </c>
      <c r="B740" t="s">
        <v>788</v>
      </c>
      <c r="C740" s="3">
        <v>7406</v>
      </c>
      <c r="D740" t="s">
        <v>1472</v>
      </c>
      <c r="E740" s="3">
        <v>100103</v>
      </c>
      <c r="F740" t="s">
        <v>11337</v>
      </c>
      <c r="G740" s="3">
        <v>100103002</v>
      </c>
      <c r="H740" t="s">
        <v>26099</v>
      </c>
      <c r="I740" s="3">
        <v>2</v>
      </c>
      <c r="J740" t="s">
        <v>12848</v>
      </c>
      <c r="K740" s="3">
        <v>4</v>
      </c>
      <c r="L740" t="s">
        <v>26101</v>
      </c>
      <c r="M740" s="3">
        <v>7</v>
      </c>
      <c r="N740" t="s">
        <v>14788</v>
      </c>
      <c r="O740" s="3">
        <v>3</v>
      </c>
      <c r="P740" t="s">
        <v>26085</v>
      </c>
      <c r="Q740" s="3">
        <v>1</v>
      </c>
      <c r="R740" t="s">
        <v>26083</v>
      </c>
      <c r="S740" s="3">
        <v>1</v>
      </c>
      <c r="T740" s="3">
        <v>1</v>
      </c>
      <c r="U740" s="3">
        <v>305000</v>
      </c>
      <c r="V740" s="3">
        <v>2016</v>
      </c>
      <c r="W740" t="s">
        <v>25</v>
      </c>
    </row>
    <row r="741" spans="1:23" x14ac:dyDescent="0.3">
      <c r="A741" s="3">
        <v>7</v>
      </c>
      <c r="B741" t="s">
        <v>788</v>
      </c>
      <c r="C741" s="3">
        <v>7101</v>
      </c>
      <c r="D741" t="s">
        <v>1392</v>
      </c>
      <c r="E741" s="3">
        <v>100103</v>
      </c>
      <c r="F741" t="s">
        <v>11337</v>
      </c>
      <c r="G741" s="3">
        <v>100103002</v>
      </c>
      <c r="H741" t="s">
        <v>26099</v>
      </c>
      <c r="I741" s="3">
        <v>2</v>
      </c>
      <c r="J741" t="s">
        <v>12848</v>
      </c>
      <c r="K741" s="3">
        <v>4</v>
      </c>
      <c r="L741" t="s">
        <v>26101</v>
      </c>
      <c r="M741" s="3">
        <v>5</v>
      </c>
      <c r="N741" t="s">
        <v>26092</v>
      </c>
      <c r="O741" s="3">
        <v>3</v>
      </c>
      <c r="P741" t="s">
        <v>26085</v>
      </c>
      <c r="Q741" s="3">
        <v>4</v>
      </c>
      <c r="R741" t="s">
        <v>26113</v>
      </c>
      <c r="S741" s="3">
        <v>6</v>
      </c>
      <c r="T741" s="3">
        <v>1</v>
      </c>
      <c r="U741" s="3">
        <v>1000000</v>
      </c>
      <c r="V741" s="3">
        <v>2016</v>
      </c>
      <c r="W741" t="s">
        <v>25</v>
      </c>
    </row>
    <row r="742" spans="1:23" x14ac:dyDescent="0.3">
      <c r="A742" s="3">
        <v>7</v>
      </c>
      <c r="B742" t="s">
        <v>788</v>
      </c>
      <c r="C742" s="3">
        <v>7101</v>
      </c>
      <c r="D742" t="s">
        <v>1392</v>
      </c>
      <c r="E742" s="3">
        <v>100104</v>
      </c>
      <c r="F742" t="s">
        <v>11362</v>
      </c>
      <c r="G742" s="3">
        <v>100104002</v>
      </c>
      <c r="H742" t="s">
        <v>26132</v>
      </c>
      <c r="I742" s="3">
        <v>2</v>
      </c>
      <c r="J742" t="s">
        <v>12848</v>
      </c>
      <c r="K742" s="3">
        <v>4</v>
      </c>
      <c r="L742" t="s">
        <v>26101</v>
      </c>
      <c r="M742" s="3">
        <v>2</v>
      </c>
      <c r="N742" t="s">
        <v>26084</v>
      </c>
      <c r="O742" s="3">
        <v>3</v>
      </c>
      <c r="P742" t="s">
        <v>26085</v>
      </c>
      <c r="Q742" s="3">
        <v>2</v>
      </c>
      <c r="R742" t="s">
        <v>8209</v>
      </c>
      <c r="S742" s="3">
        <v>250</v>
      </c>
      <c r="T742" s="3">
        <v>1</v>
      </c>
      <c r="U742" s="3">
        <v>10000000</v>
      </c>
      <c r="V742" s="3">
        <v>2016</v>
      </c>
      <c r="W742" t="s">
        <v>25</v>
      </c>
    </row>
    <row r="743" spans="1:23" x14ac:dyDescent="0.3">
      <c r="A743" s="3">
        <v>7</v>
      </c>
      <c r="B743" t="s">
        <v>788</v>
      </c>
      <c r="C743" s="3">
        <v>7101</v>
      </c>
      <c r="D743" t="s">
        <v>1392</v>
      </c>
      <c r="E743" s="3">
        <v>100104</v>
      </c>
      <c r="F743" t="s">
        <v>11362</v>
      </c>
      <c r="G743" s="3">
        <v>1001040020</v>
      </c>
      <c r="H743" t="s">
        <v>26133</v>
      </c>
      <c r="I743" s="3">
        <v>2</v>
      </c>
      <c r="J743" t="s">
        <v>12848</v>
      </c>
      <c r="K743" s="3">
        <v>4</v>
      </c>
      <c r="L743" t="s">
        <v>26101</v>
      </c>
      <c r="M743" s="3">
        <v>2</v>
      </c>
      <c r="N743" t="s">
        <v>26084</v>
      </c>
      <c r="O743" s="3">
        <v>3</v>
      </c>
      <c r="P743" t="s">
        <v>26085</v>
      </c>
      <c r="Q743" s="3">
        <v>2</v>
      </c>
      <c r="R743" t="s">
        <v>8209</v>
      </c>
      <c r="S743" s="3">
        <v>250</v>
      </c>
      <c r="T743" s="3">
        <v>1</v>
      </c>
      <c r="U743" s="3">
        <v>10000000</v>
      </c>
      <c r="V743" s="3">
        <v>2016</v>
      </c>
      <c r="W743" t="s">
        <v>25</v>
      </c>
    </row>
    <row r="744" spans="1:23" x14ac:dyDescent="0.3">
      <c r="A744" s="3">
        <v>7</v>
      </c>
      <c r="B744" t="s">
        <v>788</v>
      </c>
      <c r="C744" s="3">
        <v>7101</v>
      </c>
      <c r="D744" t="s">
        <v>1392</v>
      </c>
      <c r="E744" s="3">
        <v>100103</v>
      </c>
      <c r="F744" t="s">
        <v>11337</v>
      </c>
      <c r="G744" s="3">
        <v>100103002</v>
      </c>
      <c r="H744" t="s">
        <v>26099</v>
      </c>
      <c r="I744" s="3">
        <v>2</v>
      </c>
      <c r="J744" t="s">
        <v>12848</v>
      </c>
      <c r="K744" s="3">
        <v>4</v>
      </c>
      <c r="L744" t="s">
        <v>26101</v>
      </c>
      <c r="M744" s="3">
        <v>5</v>
      </c>
      <c r="N744" t="s">
        <v>26092</v>
      </c>
      <c r="O744" s="3">
        <v>3</v>
      </c>
      <c r="P744" t="s">
        <v>26085</v>
      </c>
      <c r="Q744" s="3">
        <v>4</v>
      </c>
      <c r="R744" t="s">
        <v>26113</v>
      </c>
      <c r="S744" s="3">
        <v>6</v>
      </c>
      <c r="T744" s="3">
        <v>1</v>
      </c>
      <c r="U744" s="3">
        <v>2000000</v>
      </c>
      <c r="V744" s="3">
        <v>2016</v>
      </c>
      <c r="W744" t="s">
        <v>25</v>
      </c>
    </row>
    <row r="745" spans="1:23" x14ac:dyDescent="0.3">
      <c r="A745" s="3">
        <v>7</v>
      </c>
      <c r="B745" t="s">
        <v>788</v>
      </c>
      <c r="C745" s="3">
        <v>7304</v>
      </c>
      <c r="D745" t="s">
        <v>1439</v>
      </c>
      <c r="E745" s="3">
        <v>100103</v>
      </c>
      <c r="F745" t="s">
        <v>11337</v>
      </c>
      <c r="G745" s="3">
        <v>100103002</v>
      </c>
      <c r="H745" t="s">
        <v>26099</v>
      </c>
      <c r="I745" s="3">
        <v>2</v>
      </c>
      <c r="J745" t="s">
        <v>12848</v>
      </c>
      <c r="K745" s="3">
        <v>4</v>
      </c>
      <c r="L745" t="s">
        <v>26101</v>
      </c>
      <c r="M745" s="3">
        <v>2</v>
      </c>
      <c r="N745" t="s">
        <v>26084</v>
      </c>
      <c r="O745" s="3">
        <v>3</v>
      </c>
      <c r="P745" t="s">
        <v>26085</v>
      </c>
      <c r="Q745" s="3">
        <v>1</v>
      </c>
      <c r="R745" t="s">
        <v>26083</v>
      </c>
      <c r="S745" s="3">
        <v>1</v>
      </c>
      <c r="T745" s="3">
        <v>1</v>
      </c>
      <c r="U745" s="3">
        <v>220000</v>
      </c>
      <c r="V745" s="3">
        <v>2019</v>
      </c>
      <c r="W745" t="s">
        <v>26159</v>
      </c>
    </row>
    <row r="746" spans="1:23" x14ac:dyDescent="0.3">
      <c r="A746" s="3">
        <v>7</v>
      </c>
      <c r="B746" t="s">
        <v>788</v>
      </c>
      <c r="C746" s="3">
        <v>7107</v>
      </c>
      <c r="D746" t="s">
        <v>1409</v>
      </c>
      <c r="E746" s="3">
        <v>100103</v>
      </c>
      <c r="F746" t="s">
        <v>11337</v>
      </c>
      <c r="G746" s="3">
        <v>100103002</v>
      </c>
      <c r="H746" t="s">
        <v>26099</v>
      </c>
      <c r="I746" s="3">
        <v>2</v>
      </c>
      <c r="J746" t="s">
        <v>12848</v>
      </c>
      <c r="K746" s="3">
        <v>4</v>
      </c>
      <c r="L746" t="s">
        <v>26101</v>
      </c>
      <c r="M746" s="3">
        <v>2</v>
      </c>
      <c r="N746" t="s">
        <v>26084</v>
      </c>
      <c r="O746" s="3">
        <v>3</v>
      </c>
      <c r="P746" t="s">
        <v>26085</v>
      </c>
      <c r="Q746" s="3">
        <v>2</v>
      </c>
      <c r="R746" t="s">
        <v>8209</v>
      </c>
      <c r="S746" s="3">
        <v>2</v>
      </c>
      <c r="T746" s="3">
        <v>1</v>
      </c>
      <c r="U746" s="3">
        <v>1200000</v>
      </c>
      <c r="V746" s="3">
        <v>2019</v>
      </c>
      <c r="W746" t="s">
        <v>26159</v>
      </c>
    </row>
    <row r="747" spans="1:23" x14ac:dyDescent="0.3">
      <c r="A747" s="3">
        <v>7</v>
      </c>
      <c r="B747" t="s">
        <v>788</v>
      </c>
      <c r="C747" s="3">
        <v>7305</v>
      </c>
      <c r="D747" t="s">
        <v>1442</v>
      </c>
      <c r="E747" s="3">
        <v>100103</v>
      </c>
      <c r="F747" t="s">
        <v>11337</v>
      </c>
      <c r="G747" s="3">
        <v>100103002</v>
      </c>
      <c r="H747" t="s">
        <v>26099</v>
      </c>
      <c r="I747" s="3">
        <v>2</v>
      </c>
      <c r="J747" t="s">
        <v>12848</v>
      </c>
      <c r="K747" s="3">
        <v>4</v>
      </c>
      <c r="L747" t="s">
        <v>26101</v>
      </c>
      <c r="M747" s="3">
        <v>6</v>
      </c>
      <c r="N747" t="s">
        <v>18251</v>
      </c>
      <c r="O747" s="3">
        <v>3</v>
      </c>
      <c r="P747" t="s">
        <v>26085</v>
      </c>
      <c r="Q747" s="3">
        <v>1</v>
      </c>
      <c r="R747" t="s">
        <v>26083</v>
      </c>
      <c r="S747" s="3">
        <v>1</v>
      </c>
      <c r="T747" s="3">
        <v>1</v>
      </c>
      <c r="U747" s="3">
        <v>54176</v>
      </c>
      <c r="V747" s="3">
        <v>2019</v>
      </c>
      <c r="W747" t="s">
        <v>26159</v>
      </c>
    </row>
    <row r="748" spans="1:23" x14ac:dyDescent="0.3">
      <c r="A748" s="3">
        <v>7</v>
      </c>
      <c r="B748" t="s">
        <v>788</v>
      </c>
      <c r="C748" s="3">
        <v>7306</v>
      </c>
      <c r="D748" t="s">
        <v>1445</v>
      </c>
      <c r="E748" s="3">
        <v>100104</v>
      </c>
      <c r="F748" t="s">
        <v>11362</v>
      </c>
      <c r="G748" s="3">
        <v>1001040020</v>
      </c>
      <c r="H748" t="s">
        <v>26133</v>
      </c>
      <c r="I748" s="3">
        <v>2</v>
      </c>
      <c r="J748" t="s">
        <v>12848</v>
      </c>
      <c r="K748" s="3">
        <v>4</v>
      </c>
      <c r="L748" t="s">
        <v>26101</v>
      </c>
      <c r="M748" s="3">
        <v>5</v>
      </c>
      <c r="N748" t="s">
        <v>26092</v>
      </c>
      <c r="O748" s="3">
        <v>3</v>
      </c>
      <c r="P748" t="s">
        <v>26085</v>
      </c>
      <c r="Q748" s="3">
        <v>4</v>
      </c>
      <c r="R748" t="s">
        <v>26113</v>
      </c>
      <c r="S748" s="3">
        <v>450</v>
      </c>
      <c r="T748" s="3">
        <v>1</v>
      </c>
      <c r="U748" s="3">
        <v>13500000</v>
      </c>
      <c r="V748" s="3">
        <v>2019</v>
      </c>
      <c r="W748" t="s">
        <v>26159</v>
      </c>
    </row>
    <row r="749" spans="1:23" x14ac:dyDescent="0.3">
      <c r="A749" s="3">
        <v>7</v>
      </c>
      <c r="B749" t="s">
        <v>788</v>
      </c>
      <c r="C749" s="3">
        <v>7306</v>
      </c>
      <c r="D749" t="s">
        <v>1445</v>
      </c>
      <c r="E749" s="3">
        <v>100104</v>
      </c>
      <c r="F749" t="s">
        <v>11362</v>
      </c>
      <c r="G749" s="3">
        <v>100104002</v>
      </c>
      <c r="H749" t="s">
        <v>26132</v>
      </c>
      <c r="I749" s="3">
        <v>2</v>
      </c>
      <c r="J749" t="s">
        <v>12848</v>
      </c>
      <c r="K749" s="3">
        <v>4</v>
      </c>
      <c r="L749" t="s">
        <v>26101</v>
      </c>
      <c r="M749" s="3">
        <v>5</v>
      </c>
      <c r="N749" t="s">
        <v>26092</v>
      </c>
      <c r="O749" s="3">
        <v>3</v>
      </c>
      <c r="P749" t="s">
        <v>26085</v>
      </c>
      <c r="Q749" s="3">
        <v>4</v>
      </c>
      <c r="R749" t="s">
        <v>26113</v>
      </c>
      <c r="S749" s="3">
        <v>450</v>
      </c>
      <c r="T749" s="3">
        <v>1</v>
      </c>
      <c r="U749" s="3">
        <v>12500000</v>
      </c>
      <c r="V749" s="3">
        <v>2019</v>
      </c>
      <c r="W749" t="s">
        <v>26159</v>
      </c>
    </row>
    <row r="750" spans="1:23" x14ac:dyDescent="0.3">
      <c r="A750" s="3">
        <v>7</v>
      </c>
      <c r="B750" t="s">
        <v>788</v>
      </c>
      <c r="C750" s="3">
        <v>7406</v>
      </c>
      <c r="D750" t="s">
        <v>1472</v>
      </c>
      <c r="E750" s="3">
        <v>100103</v>
      </c>
      <c r="F750" t="s">
        <v>11337</v>
      </c>
      <c r="G750" s="3">
        <v>100103002</v>
      </c>
      <c r="H750" t="s">
        <v>26099</v>
      </c>
      <c r="I750" s="3">
        <v>2</v>
      </c>
      <c r="J750" t="s">
        <v>12848</v>
      </c>
      <c r="K750" s="3">
        <v>4</v>
      </c>
      <c r="L750" t="s">
        <v>26101</v>
      </c>
      <c r="M750" s="3">
        <v>5</v>
      </c>
      <c r="N750" t="s">
        <v>26092</v>
      </c>
      <c r="O750" s="3">
        <v>3</v>
      </c>
      <c r="P750" t="s">
        <v>26085</v>
      </c>
      <c r="Q750" s="3">
        <v>1</v>
      </c>
      <c r="R750" t="s">
        <v>26083</v>
      </c>
      <c r="S750" s="3">
        <v>1</v>
      </c>
      <c r="T750" s="3">
        <v>1</v>
      </c>
      <c r="U750" s="3">
        <v>390000</v>
      </c>
      <c r="V750" s="3">
        <v>2019</v>
      </c>
      <c r="W750" t="s">
        <v>26159</v>
      </c>
    </row>
    <row r="751" spans="1:23" x14ac:dyDescent="0.3">
      <c r="A751" s="3">
        <v>7</v>
      </c>
      <c r="B751" t="s">
        <v>788</v>
      </c>
      <c r="C751" s="3">
        <v>7101</v>
      </c>
      <c r="D751" t="s">
        <v>1392</v>
      </c>
      <c r="E751" s="3">
        <v>100103</v>
      </c>
      <c r="F751" t="s">
        <v>11337</v>
      </c>
      <c r="G751" s="3">
        <v>100103002</v>
      </c>
      <c r="H751" t="s">
        <v>26099</v>
      </c>
      <c r="I751" s="3">
        <v>2</v>
      </c>
      <c r="J751" t="s">
        <v>12848</v>
      </c>
      <c r="K751" s="3">
        <v>4</v>
      </c>
      <c r="L751" t="s">
        <v>26101</v>
      </c>
      <c r="M751" s="3">
        <v>5</v>
      </c>
      <c r="N751" t="s">
        <v>26092</v>
      </c>
      <c r="O751" s="3">
        <v>3</v>
      </c>
      <c r="P751" t="s">
        <v>26085</v>
      </c>
      <c r="Q751" s="3">
        <v>2</v>
      </c>
      <c r="R751" t="s">
        <v>8209</v>
      </c>
      <c r="S751" s="3">
        <v>30</v>
      </c>
      <c r="T751" s="3">
        <v>1</v>
      </c>
      <c r="U751" s="3">
        <v>3000000</v>
      </c>
      <c r="V751" s="3">
        <v>2019</v>
      </c>
      <c r="W751" t="s">
        <v>26159</v>
      </c>
    </row>
    <row r="752" spans="1:23" x14ac:dyDescent="0.3">
      <c r="A752" s="3">
        <v>8</v>
      </c>
      <c r="B752" t="s">
        <v>770</v>
      </c>
      <c r="C752" s="3">
        <v>8303</v>
      </c>
      <c r="D752" t="s">
        <v>1544</v>
      </c>
      <c r="E752" s="3">
        <v>100104</v>
      </c>
      <c r="F752" t="s">
        <v>11362</v>
      </c>
      <c r="G752" s="3">
        <v>1001040020</v>
      </c>
      <c r="H752" t="s">
        <v>26133</v>
      </c>
      <c r="I752" s="3">
        <v>2</v>
      </c>
      <c r="J752" t="s">
        <v>12848</v>
      </c>
      <c r="K752" s="3">
        <v>4</v>
      </c>
      <c r="L752" t="s">
        <v>26101</v>
      </c>
      <c r="M752" s="3">
        <v>2</v>
      </c>
      <c r="N752" t="s">
        <v>26084</v>
      </c>
      <c r="O752" s="3">
        <v>1</v>
      </c>
      <c r="P752" t="s">
        <v>28066</v>
      </c>
      <c r="Q752" s="3">
        <v>2</v>
      </c>
      <c r="R752" t="s">
        <v>8209</v>
      </c>
      <c r="S752" s="3">
        <v>8</v>
      </c>
      <c r="T752" s="3">
        <v>1</v>
      </c>
      <c r="U752" s="3">
        <v>300000</v>
      </c>
      <c r="V752" s="3">
        <v>2000</v>
      </c>
      <c r="W752" t="s">
        <v>25</v>
      </c>
    </row>
    <row r="753" spans="1:23" x14ac:dyDescent="0.3">
      <c r="A753" s="3">
        <v>8</v>
      </c>
      <c r="B753" t="s">
        <v>770</v>
      </c>
      <c r="C753" s="3">
        <v>8303</v>
      </c>
      <c r="D753" t="s">
        <v>1544</v>
      </c>
      <c r="E753" s="3">
        <v>100104</v>
      </c>
      <c r="F753" t="s">
        <v>11362</v>
      </c>
      <c r="G753" s="3">
        <v>100104006</v>
      </c>
      <c r="H753" t="s">
        <v>26140</v>
      </c>
      <c r="I753" s="3">
        <v>2</v>
      </c>
      <c r="J753" t="s">
        <v>12848</v>
      </c>
      <c r="K753" s="3">
        <v>4</v>
      </c>
      <c r="L753" t="s">
        <v>26101</v>
      </c>
      <c r="M753" s="3">
        <v>2</v>
      </c>
      <c r="N753" t="s">
        <v>26084</v>
      </c>
      <c r="O753" s="3">
        <v>3</v>
      </c>
      <c r="P753" t="s">
        <v>26085</v>
      </c>
      <c r="Q753" s="3">
        <v>1</v>
      </c>
      <c r="R753" t="s">
        <v>26083</v>
      </c>
      <c r="S753" s="3">
        <v>10</v>
      </c>
      <c r="T753" s="3">
        <v>1</v>
      </c>
      <c r="U753" s="3">
        <v>1300000</v>
      </c>
      <c r="V753" s="3">
        <v>2000</v>
      </c>
      <c r="W753" t="s">
        <v>25</v>
      </c>
    </row>
    <row r="754" spans="1:23" x14ac:dyDescent="0.3">
      <c r="A754" s="3">
        <v>8</v>
      </c>
      <c r="B754" t="s">
        <v>770</v>
      </c>
      <c r="C754" s="3">
        <v>8303</v>
      </c>
      <c r="D754" t="s">
        <v>1544</v>
      </c>
      <c r="E754" s="3">
        <v>100104</v>
      </c>
      <c r="F754" t="s">
        <v>11362</v>
      </c>
      <c r="G754" s="3">
        <v>100104006</v>
      </c>
      <c r="H754" t="s">
        <v>26140</v>
      </c>
      <c r="I754" s="3">
        <v>2</v>
      </c>
      <c r="J754" t="s">
        <v>12848</v>
      </c>
      <c r="K754" s="3">
        <v>4</v>
      </c>
      <c r="L754" t="s">
        <v>26101</v>
      </c>
      <c r="M754" s="3">
        <v>2</v>
      </c>
      <c r="N754" t="s">
        <v>26084</v>
      </c>
      <c r="O754" s="3">
        <v>1</v>
      </c>
      <c r="P754" t="s">
        <v>28066</v>
      </c>
      <c r="Q754" s="3">
        <v>2</v>
      </c>
      <c r="R754" t="s">
        <v>8209</v>
      </c>
      <c r="S754" s="3">
        <v>8</v>
      </c>
      <c r="T754" s="3">
        <v>1</v>
      </c>
      <c r="U754" s="3">
        <v>500000</v>
      </c>
      <c r="V754" s="3">
        <v>2000</v>
      </c>
      <c r="W754" t="s">
        <v>25</v>
      </c>
    </row>
    <row r="755" spans="1:23" x14ac:dyDescent="0.3">
      <c r="A755" s="3">
        <v>8</v>
      </c>
      <c r="B755" t="s">
        <v>770</v>
      </c>
      <c r="C755" s="3">
        <v>8303</v>
      </c>
      <c r="D755" t="s">
        <v>1544</v>
      </c>
      <c r="E755" s="3">
        <v>100104</v>
      </c>
      <c r="F755" t="s">
        <v>11362</v>
      </c>
      <c r="G755" s="3">
        <v>100104006</v>
      </c>
      <c r="H755" t="s">
        <v>26140</v>
      </c>
      <c r="I755" s="3">
        <v>2</v>
      </c>
      <c r="J755" t="s">
        <v>12848</v>
      </c>
      <c r="K755" s="3">
        <v>4</v>
      </c>
      <c r="L755" t="s">
        <v>26101</v>
      </c>
      <c r="M755" s="3">
        <v>5</v>
      </c>
      <c r="N755" t="s">
        <v>26092</v>
      </c>
      <c r="O755" s="3">
        <v>3</v>
      </c>
      <c r="P755" t="s">
        <v>26085</v>
      </c>
      <c r="Q755" s="3">
        <v>1</v>
      </c>
      <c r="R755" t="s">
        <v>26083</v>
      </c>
      <c r="S755" s="3">
        <v>8</v>
      </c>
      <c r="T755" s="3">
        <v>1</v>
      </c>
      <c r="U755" s="3">
        <v>155000</v>
      </c>
      <c r="V755" s="3">
        <v>2000</v>
      </c>
      <c r="W755" t="s">
        <v>25</v>
      </c>
    </row>
    <row r="756" spans="1:23" x14ac:dyDescent="0.3">
      <c r="A756" s="3">
        <v>8</v>
      </c>
      <c r="B756" t="s">
        <v>770</v>
      </c>
      <c r="C756" s="3">
        <v>8303</v>
      </c>
      <c r="D756" t="s">
        <v>1544</v>
      </c>
      <c r="E756" s="3">
        <v>100104</v>
      </c>
      <c r="F756" t="s">
        <v>11362</v>
      </c>
      <c r="G756" s="3">
        <v>100104006</v>
      </c>
      <c r="H756" t="s">
        <v>26140</v>
      </c>
      <c r="I756" s="3">
        <v>2</v>
      </c>
      <c r="J756" t="s">
        <v>12848</v>
      </c>
      <c r="K756" s="3">
        <v>4</v>
      </c>
      <c r="L756" t="s">
        <v>26101</v>
      </c>
      <c r="M756" s="3">
        <v>5</v>
      </c>
      <c r="N756" t="s">
        <v>26092</v>
      </c>
      <c r="O756" s="3">
        <v>3</v>
      </c>
      <c r="P756" t="s">
        <v>26085</v>
      </c>
      <c r="Q756" s="3">
        <v>1</v>
      </c>
      <c r="R756" t="s">
        <v>26083</v>
      </c>
      <c r="S756" s="3">
        <v>10</v>
      </c>
      <c r="T756" s="3">
        <v>1</v>
      </c>
      <c r="U756" s="3">
        <v>1000000</v>
      </c>
      <c r="V756" s="3">
        <v>2000</v>
      </c>
      <c r="W756" t="s">
        <v>25</v>
      </c>
    </row>
    <row r="757" spans="1:23" x14ac:dyDescent="0.3">
      <c r="A757" s="3">
        <v>8</v>
      </c>
      <c r="B757" t="s">
        <v>770</v>
      </c>
      <c r="C757" s="3">
        <v>8303</v>
      </c>
      <c r="D757" t="s">
        <v>1544</v>
      </c>
      <c r="E757" s="3">
        <v>100104</v>
      </c>
      <c r="F757" t="s">
        <v>11362</v>
      </c>
      <c r="G757" s="3">
        <v>100104006</v>
      </c>
      <c r="H757" t="s">
        <v>26140</v>
      </c>
      <c r="I757" s="3">
        <v>2</v>
      </c>
      <c r="J757" t="s">
        <v>12848</v>
      </c>
      <c r="K757" s="3">
        <v>4</v>
      </c>
      <c r="L757" t="s">
        <v>26101</v>
      </c>
      <c r="M757" s="3">
        <v>2</v>
      </c>
      <c r="N757" t="s">
        <v>26084</v>
      </c>
      <c r="O757" s="3">
        <v>3</v>
      </c>
      <c r="P757" t="s">
        <v>26085</v>
      </c>
      <c r="Q757" s="3">
        <v>2</v>
      </c>
      <c r="R757" t="s">
        <v>8209</v>
      </c>
      <c r="S757" s="3">
        <v>60</v>
      </c>
      <c r="T757" s="3">
        <v>1</v>
      </c>
      <c r="U757" s="3">
        <v>2000000</v>
      </c>
      <c r="V757" s="3">
        <v>2000</v>
      </c>
      <c r="W757" t="s">
        <v>25</v>
      </c>
    </row>
    <row r="758" spans="1:23" x14ac:dyDescent="0.3">
      <c r="A758" s="3">
        <v>16</v>
      </c>
      <c r="B758" t="s">
        <v>791</v>
      </c>
      <c r="C758" s="3">
        <v>16101</v>
      </c>
      <c r="D758" t="s">
        <v>2026</v>
      </c>
      <c r="E758" s="3">
        <v>100104</v>
      </c>
      <c r="F758" t="s">
        <v>11362</v>
      </c>
      <c r="G758" s="3">
        <v>100104006</v>
      </c>
      <c r="H758" t="s">
        <v>26140</v>
      </c>
      <c r="I758" s="3">
        <v>2</v>
      </c>
      <c r="J758" t="s">
        <v>12848</v>
      </c>
      <c r="K758" s="3">
        <v>4</v>
      </c>
      <c r="L758" t="s">
        <v>26101</v>
      </c>
      <c r="M758" s="3">
        <v>2</v>
      </c>
      <c r="N758" t="s">
        <v>26084</v>
      </c>
      <c r="O758" s="3">
        <v>3</v>
      </c>
      <c r="P758" t="s">
        <v>26085</v>
      </c>
      <c r="Q758" s="3">
        <v>2</v>
      </c>
      <c r="R758" t="s">
        <v>8209</v>
      </c>
      <c r="S758" s="3">
        <v>12</v>
      </c>
      <c r="T758" s="3">
        <v>1</v>
      </c>
      <c r="U758" s="3">
        <v>2500000</v>
      </c>
      <c r="V758" s="3">
        <v>2000</v>
      </c>
      <c r="W758" t="s">
        <v>25</v>
      </c>
    </row>
    <row r="759" spans="1:23" x14ac:dyDescent="0.3">
      <c r="A759" s="3">
        <v>8</v>
      </c>
      <c r="B759" t="s">
        <v>770</v>
      </c>
      <c r="C759" s="3">
        <v>8301</v>
      </c>
      <c r="D759" t="s">
        <v>1538</v>
      </c>
      <c r="E759" s="3">
        <v>100101</v>
      </c>
      <c r="F759" t="s">
        <v>11256</v>
      </c>
      <c r="G759" s="3">
        <v>100101001</v>
      </c>
      <c r="H759" t="s">
        <v>26124</v>
      </c>
      <c r="I759" s="3">
        <v>2</v>
      </c>
      <c r="J759" t="s">
        <v>12848</v>
      </c>
      <c r="K759" s="3">
        <v>4</v>
      </c>
      <c r="L759" t="s">
        <v>26101</v>
      </c>
      <c r="M759" s="3">
        <v>5</v>
      </c>
      <c r="N759" t="s">
        <v>26092</v>
      </c>
      <c r="O759" s="3">
        <v>3</v>
      </c>
      <c r="P759" t="s">
        <v>26085</v>
      </c>
      <c r="Q759" s="3">
        <v>4</v>
      </c>
      <c r="R759" t="s">
        <v>26113</v>
      </c>
      <c r="S759" s="3">
        <v>25</v>
      </c>
      <c r="T759" s="3">
        <v>1</v>
      </c>
      <c r="U759" s="3">
        <v>40000</v>
      </c>
      <c r="V759" s="3">
        <v>2000</v>
      </c>
      <c r="W759" t="s">
        <v>25</v>
      </c>
    </row>
    <row r="760" spans="1:23" x14ac:dyDescent="0.3">
      <c r="A760" s="3">
        <v>8</v>
      </c>
      <c r="B760" t="s">
        <v>770</v>
      </c>
      <c r="C760" s="3">
        <v>8301</v>
      </c>
      <c r="D760" t="s">
        <v>1538</v>
      </c>
      <c r="E760" s="3">
        <v>100101</v>
      </c>
      <c r="F760" t="s">
        <v>11256</v>
      </c>
      <c r="G760" s="3">
        <v>100101004</v>
      </c>
      <c r="H760" t="s">
        <v>16281</v>
      </c>
      <c r="I760" s="3">
        <v>2</v>
      </c>
      <c r="J760" t="s">
        <v>12848</v>
      </c>
      <c r="K760" s="3">
        <v>4</v>
      </c>
      <c r="L760" t="s">
        <v>26101</v>
      </c>
      <c r="M760" s="3">
        <v>5</v>
      </c>
      <c r="N760" t="s">
        <v>26092</v>
      </c>
      <c r="O760" s="3">
        <v>3</v>
      </c>
      <c r="P760" t="s">
        <v>26085</v>
      </c>
      <c r="Q760" s="3">
        <v>4</v>
      </c>
      <c r="R760" t="s">
        <v>26113</v>
      </c>
      <c r="S760" s="3">
        <v>25</v>
      </c>
      <c r="T760" s="3">
        <v>1</v>
      </c>
      <c r="U760" s="3">
        <v>15000</v>
      </c>
      <c r="V760" s="3">
        <v>2000</v>
      </c>
      <c r="W760" t="s">
        <v>25</v>
      </c>
    </row>
    <row r="761" spans="1:23" x14ac:dyDescent="0.3">
      <c r="A761" s="3">
        <v>8</v>
      </c>
      <c r="B761" t="s">
        <v>770</v>
      </c>
      <c r="C761" s="3">
        <v>8301</v>
      </c>
      <c r="D761" t="s">
        <v>1538</v>
      </c>
      <c r="E761" s="3">
        <v>100101</v>
      </c>
      <c r="F761" t="s">
        <v>11256</v>
      </c>
      <c r="G761" s="3">
        <v>1001010080</v>
      </c>
      <c r="H761" t="s">
        <v>26126</v>
      </c>
      <c r="I761" s="3">
        <v>2</v>
      </c>
      <c r="J761" t="s">
        <v>12848</v>
      </c>
      <c r="K761" s="3">
        <v>4</v>
      </c>
      <c r="L761" t="s">
        <v>26101</v>
      </c>
      <c r="M761" s="3">
        <v>5</v>
      </c>
      <c r="N761" t="s">
        <v>26092</v>
      </c>
      <c r="O761" s="3">
        <v>3</v>
      </c>
      <c r="P761" t="s">
        <v>26085</v>
      </c>
      <c r="Q761" s="3">
        <v>4</v>
      </c>
      <c r="R761" t="s">
        <v>26113</v>
      </c>
      <c r="S761" s="3">
        <v>25</v>
      </c>
      <c r="T761" s="3">
        <v>1</v>
      </c>
      <c r="U761" s="3">
        <v>2500</v>
      </c>
      <c r="V761" s="3">
        <v>2000</v>
      </c>
      <c r="W761" t="s">
        <v>25</v>
      </c>
    </row>
    <row r="762" spans="1:23" x14ac:dyDescent="0.3">
      <c r="A762" s="3">
        <v>8</v>
      </c>
      <c r="B762" t="s">
        <v>770</v>
      </c>
      <c r="C762" s="3">
        <v>8301</v>
      </c>
      <c r="D762" t="s">
        <v>1538</v>
      </c>
      <c r="E762" s="3">
        <v>100104</v>
      </c>
      <c r="F762" t="s">
        <v>11362</v>
      </c>
      <c r="G762" s="3">
        <v>100104002</v>
      </c>
      <c r="H762" t="s">
        <v>26132</v>
      </c>
      <c r="I762" s="3">
        <v>2</v>
      </c>
      <c r="J762" t="s">
        <v>12848</v>
      </c>
      <c r="K762" s="3">
        <v>4</v>
      </c>
      <c r="L762" t="s">
        <v>26101</v>
      </c>
      <c r="M762" s="3">
        <v>5</v>
      </c>
      <c r="N762" t="s">
        <v>26092</v>
      </c>
      <c r="O762" s="3">
        <v>3</v>
      </c>
      <c r="P762" t="s">
        <v>26085</v>
      </c>
      <c r="Q762" s="3">
        <v>4</v>
      </c>
      <c r="R762" t="s">
        <v>26113</v>
      </c>
      <c r="S762" s="3">
        <v>25</v>
      </c>
      <c r="T762" s="3">
        <v>1</v>
      </c>
      <c r="U762" s="3">
        <v>60000</v>
      </c>
      <c r="V762" s="3">
        <v>2000</v>
      </c>
      <c r="W762" t="s">
        <v>25</v>
      </c>
    </row>
    <row r="763" spans="1:23" x14ac:dyDescent="0.3">
      <c r="A763" s="3">
        <v>8</v>
      </c>
      <c r="B763" t="s">
        <v>770</v>
      </c>
      <c r="C763" s="3">
        <v>8301</v>
      </c>
      <c r="D763" t="s">
        <v>1538</v>
      </c>
      <c r="E763" s="3">
        <v>100104</v>
      </c>
      <c r="F763" t="s">
        <v>11362</v>
      </c>
      <c r="G763" s="3">
        <v>100104006</v>
      </c>
      <c r="H763" t="s">
        <v>26140</v>
      </c>
      <c r="I763" s="3">
        <v>2</v>
      </c>
      <c r="J763" t="s">
        <v>12848</v>
      </c>
      <c r="K763" s="3">
        <v>4</v>
      </c>
      <c r="L763" t="s">
        <v>26101</v>
      </c>
      <c r="M763" s="3">
        <v>5</v>
      </c>
      <c r="N763" t="s">
        <v>26092</v>
      </c>
      <c r="O763" s="3">
        <v>3</v>
      </c>
      <c r="P763" t="s">
        <v>26085</v>
      </c>
      <c r="Q763" s="3">
        <v>2</v>
      </c>
      <c r="R763" t="s">
        <v>8209</v>
      </c>
      <c r="S763" s="3">
        <v>25</v>
      </c>
      <c r="T763" s="3">
        <v>1</v>
      </c>
      <c r="U763" s="3">
        <v>300000</v>
      </c>
      <c r="V763" s="3">
        <v>2000</v>
      </c>
      <c r="W763" t="s">
        <v>25</v>
      </c>
    </row>
    <row r="764" spans="1:23" x14ac:dyDescent="0.3">
      <c r="A764" s="3">
        <v>8</v>
      </c>
      <c r="B764" t="s">
        <v>770</v>
      </c>
      <c r="C764" s="3">
        <v>8305</v>
      </c>
      <c r="D764" t="s">
        <v>1550</v>
      </c>
      <c r="E764" s="3">
        <v>100104</v>
      </c>
      <c r="F764" t="s">
        <v>11362</v>
      </c>
      <c r="G764" s="3">
        <v>100104006</v>
      </c>
      <c r="H764" t="s">
        <v>26140</v>
      </c>
      <c r="I764" s="3">
        <v>2</v>
      </c>
      <c r="J764" t="s">
        <v>12848</v>
      </c>
      <c r="K764" s="3">
        <v>4</v>
      </c>
      <c r="L764" t="s">
        <v>26101</v>
      </c>
      <c r="M764" s="3">
        <v>2</v>
      </c>
      <c r="N764" t="s">
        <v>26084</v>
      </c>
      <c r="O764" s="3">
        <v>3</v>
      </c>
      <c r="P764" t="s">
        <v>26085</v>
      </c>
      <c r="Q764" s="3">
        <v>1</v>
      </c>
      <c r="R764" t="s">
        <v>26083</v>
      </c>
      <c r="S764" s="3">
        <v>32</v>
      </c>
      <c r="T764" s="3">
        <v>1</v>
      </c>
      <c r="U764" s="3">
        <v>800000</v>
      </c>
      <c r="V764" s="3">
        <v>2000</v>
      </c>
      <c r="W764" t="s">
        <v>25</v>
      </c>
    </row>
    <row r="765" spans="1:23" x14ac:dyDescent="0.3">
      <c r="A765" s="3">
        <v>16</v>
      </c>
      <c r="B765" t="s">
        <v>791</v>
      </c>
      <c r="C765" s="3">
        <v>16107</v>
      </c>
      <c r="D765" t="s">
        <v>2044</v>
      </c>
      <c r="E765" s="3">
        <v>100104</v>
      </c>
      <c r="F765" t="s">
        <v>11362</v>
      </c>
      <c r="G765" s="3">
        <v>100104006</v>
      </c>
      <c r="H765" t="s">
        <v>26140</v>
      </c>
      <c r="I765" s="3">
        <v>2</v>
      </c>
      <c r="J765" t="s">
        <v>12848</v>
      </c>
      <c r="K765" s="3">
        <v>4</v>
      </c>
      <c r="L765" t="s">
        <v>26101</v>
      </c>
      <c r="M765" s="3">
        <v>2</v>
      </c>
      <c r="N765" t="s">
        <v>26084</v>
      </c>
      <c r="O765" s="3">
        <v>3</v>
      </c>
      <c r="P765" t="s">
        <v>26085</v>
      </c>
      <c r="Q765" s="3">
        <v>2</v>
      </c>
      <c r="R765" t="s">
        <v>8209</v>
      </c>
      <c r="S765" s="3">
        <v>25</v>
      </c>
      <c r="T765" s="3">
        <v>1</v>
      </c>
      <c r="U765" s="3">
        <v>50000</v>
      </c>
      <c r="V765" s="3">
        <v>2000</v>
      </c>
      <c r="W765" t="s">
        <v>25</v>
      </c>
    </row>
    <row r="766" spans="1:23" x14ac:dyDescent="0.3">
      <c r="A766" s="3">
        <v>8</v>
      </c>
      <c r="B766" t="s">
        <v>770</v>
      </c>
      <c r="C766" s="3">
        <v>8313</v>
      </c>
      <c r="D766" t="s">
        <v>1573</v>
      </c>
      <c r="E766" s="3">
        <v>100104</v>
      </c>
      <c r="F766" t="s">
        <v>11362</v>
      </c>
      <c r="G766" s="3">
        <v>100104006</v>
      </c>
      <c r="H766" t="s">
        <v>26140</v>
      </c>
      <c r="I766" s="3">
        <v>2</v>
      </c>
      <c r="J766" t="s">
        <v>12848</v>
      </c>
      <c r="K766" s="3">
        <v>4</v>
      </c>
      <c r="L766" t="s">
        <v>26101</v>
      </c>
      <c r="M766" s="3">
        <v>6</v>
      </c>
      <c r="N766" t="s">
        <v>18251</v>
      </c>
      <c r="O766" s="3">
        <v>3</v>
      </c>
      <c r="P766" t="s">
        <v>26085</v>
      </c>
      <c r="Q766" s="3">
        <v>2</v>
      </c>
      <c r="R766" t="s">
        <v>8209</v>
      </c>
      <c r="S766" s="3">
        <v>20</v>
      </c>
      <c r="T766" s="3">
        <v>1</v>
      </c>
      <c r="U766" s="3">
        <v>3000000</v>
      </c>
      <c r="V766" s="3">
        <v>2000</v>
      </c>
      <c r="W766" t="s">
        <v>25</v>
      </c>
    </row>
    <row r="767" spans="1:23" x14ac:dyDescent="0.3">
      <c r="A767" s="3">
        <v>8</v>
      </c>
      <c r="B767" t="s">
        <v>770</v>
      </c>
      <c r="C767" s="3">
        <v>8303</v>
      </c>
      <c r="D767" t="s">
        <v>1544</v>
      </c>
      <c r="E767" s="3">
        <v>100104</v>
      </c>
      <c r="F767" t="s">
        <v>11362</v>
      </c>
      <c r="G767" s="3">
        <v>100104006</v>
      </c>
      <c r="H767" t="s">
        <v>26140</v>
      </c>
      <c r="I767" s="3">
        <v>2</v>
      </c>
      <c r="J767" t="s">
        <v>12848</v>
      </c>
      <c r="K767" s="3">
        <v>4</v>
      </c>
      <c r="L767" t="s">
        <v>26101</v>
      </c>
      <c r="M767" s="3">
        <v>7</v>
      </c>
      <c r="N767" t="s">
        <v>14788</v>
      </c>
      <c r="O767" s="3">
        <v>3</v>
      </c>
      <c r="P767" t="s">
        <v>26085</v>
      </c>
      <c r="Q767" s="3">
        <v>2</v>
      </c>
      <c r="R767" t="s">
        <v>8209</v>
      </c>
      <c r="S767" s="3">
        <v>90</v>
      </c>
      <c r="T767" s="3">
        <v>1</v>
      </c>
      <c r="U767" s="3">
        <v>5000000</v>
      </c>
      <c r="V767" s="3">
        <v>2006</v>
      </c>
      <c r="W767" t="s">
        <v>25</v>
      </c>
    </row>
    <row r="768" spans="1:23" x14ac:dyDescent="0.3">
      <c r="A768" s="3">
        <v>8</v>
      </c>
      <c r="B768" t="s">
        <v>770</v>
      </c>
      <c r="C768" s="3">
        <v>8301</v>
      </c>
      <c r="D768" t="s">
        <v>1538</v>
      </c>
      <c r="E768" s="3">
        <v>100104</v>
      </c>
      <c r="F768" t="s">
        <v>11362</v>
      </c>
      <c r="G768" s="3">
        <v>100104002</v>
      </c>
      <c r="H768" t="s">
        <v>26132</v>
      </c>
      <c r="I768" s="3">
        <v>2</v>
      </c>
      <c r="J768" t="s">
        <v>12848</v>
      </c>
      <c r="K768" s="3">
        <v>4</v>
      </c>
      <c r="L768" t="s">
        <v>26101</v>
      </c>
      <c r="M768" s="3">
        <v>7</v>
      </c>
      <c r="N768" t="s">
        <v>14788</v>
      </c>
      <c r="O768" s="3">
        <v>3</v>
      </c>
      <c r="P768" t="s">
        <v>26085</v>
      </c>
      <c r="Q768" s="3">
        <v>2</v>
      </c>
      <c r="R768" t="s">
        <v>8209</v>
      </c>
      <c r="S768" s="3">
        <v>30</v>
      </c>
      <c r="T768" s="3">
        <v>1</v>
      </c>
      <c r="U768" s="3">
        <v>100000</v>
      </c>
      <c r="V768" s="3">
        <v>2006</v>
      </c>
      <c r="W768" t="s">
        <v>25</v>
      </c>
    </row>
    <row r="769" spans="1:23" x14ac:dyDescent="0.3">
      <c r="A769" s="3">
        <v>8</v>
      </c>
      <c r="B769" t="s">
        <v>770</v>
      </c>
      <c r="C769" s="3">
        <v>8301</v>
      </c>
      <c r="D769" t="s">
        <v>1538</v>
      </c>
      <c r="E769" s="3">
        <v>100104</v>
      </c>
      <c r="F769" t="s">
        <v>11362</v>
      </c>
      <c r="G769" s="3">
        <v>100104006</v>
      </c>
      <c r="H769" t="s">
        <v>26140</v>
      </c>
      <c r="I769" s="3">
        <v>2</v>
      </c>
      <c r="J769" t="s">
        <v>12848</v>
      </c>
      <c r="K769" s="3">
        <v>4</v>
      </c>
      <c r="L769" t="s">
        <v>26101</v>
      </c>
      <c r="M769" s="3">
        <v>7</v>
      </c>
      <c r="N769" t="s">
        <v>14788</v>
      </c>
      <c r="O769" s="3">
        <v>3</v>
      </c>
      <c r="P769" t="s">
        <v>26085</v>
      </c>
      <c r="Q769" s="3">
        <v>2</v>
      </c>
      <c r="R769" t="s">
        <v>8209</v>
      </c>
      <c r="S769" s="3">
        <v>30</v>
      </c>
      <c r="T769" s="3">
        <v>1</v>
      </c>
      <c r="U769" s="3">
        <v>3000000</v>
      </c>
      <c r="V769" s="3">
        <v>2006</v>
      </c>
      <c r="W769" t="s">
        <v>25</v>
      </c>
    </row>
    <row r="770" spans="1:23" x14ac:dyDescent="0.3">
      <c r="A770" s="3">
        <v>8</v>
      </c>
      <c r="B770" t="s">
        <v>770</v>
      </c>
      <c r="C770" s="3">
        <v>8301</v>
      </c>
      <c r="D770" t="s">
        <v>1538</v>
      </c>
      <c r="E770" s="3">
        <v>100101</v>
      </c>
      <c r="F770" t="s">
        <v>11256</v>
      </c>
      <c r="G770" s="3">
        <v>100101004</v>
      </c>
      <c r="H770" t="s">
        <v>16281</v>
      </c>
      <c r="I770" s="3">
        <v>2</v>
      </c>
      <c r="J770" t="s">
        <v>12848</v>
      </c>
      <c r="K770" s="3">
        <v>4</v>
      </c>
      <c r="L770" t="s">
        <v>26101</v>
      </c>
      <c r="M770" s="3">
        <v>7</v>
      </c>
      <c r="N770" t="s">
        <v>14788</v>
      </c>
      <c r="O770" s="3">
        <v>3</v>
      </c>
      <c r="P770" t="s">
        <v>26085</v>
      </c>
      <c r="Q770" s="3">
        <v>2</v>
      </c>
      <c r="R770" t="s">
        <v>8209</v>
      </c>
      <c r="S770" s="3">
        <v>30</v>
      </c>
      <c r="T770" s="3">
        <v>1</v>
      </c>
      <c r="U770" s="3">
        <v>20000</v>
      </c>
      <c r="V770" s="3">
        <v>2006</v>
      </c>
      <c r="W770" t="s">
        <v>25</v>
      </c>
    </row>
    <row r="771" spans="1:23" x14ac:dyDescent="0.3">
      <c r="A771" s="3">
        <v>8</v>
      </c>
      <c r="B771" t="s">
        <v>770</v>
      </c>
      <c r="C771" s="3">
        <v>8301</v>
      </c>
      <c r="D771" t="s">
        <v>1538</v>
      </c>
      <c r="E771" s="3">
        <v>100101</v>
      </c>
      <c r="F771" t="s">
        <v>11256</v>
      </c>
      <c r="G771" s="3">
        <v>1001010080</v>
      </c>
      <c r="H771" t="s">
        <v>26126</v>
      </c>
      <c r="I771" s="3">
        <v>2</v>
      </c>
      <c r="J771" t="s">
        <v>12848</v>
      </c>
      <c r="K771" s="3">
        <v>4</v>
      </c>
      <c r="L771" t="s">
        <v>26101</v>
      </c>
      <c r="M771" s="3">
        <v>7</v>
      </c>
      <c r="N771" t="s">
        <v>14788</v>
      </c>
      <c r="O771" s="3">
        <v>3</v>
      </c>
      <c r="P771" t="s">
        <v>26085</v>
      </c>
      <c r="Q771" s="3">
        <v>2</v>
      </c>
      <c r="R771" t="s">
        <v>8209</v>
      </c>
      <c r="S771" s="3">
        <v>30</v>
      </c>
      <c r="T771" s="3">
        <v>1</v>
      </c>
      <c r="U771" s="3">
        <v>10000</v>
      </c>
      <c r="V771" s="3">
        <v>2006</v>
      </c>
      <c r="W771" t="s">
        <v>25</v>
      </c>
    </row>
    <row r="772" spans="1:23" x14ac:dyDescent="0.3">
      <c r="A772" s="3">
        <v>8</v>
      </c>
      <c r="B772" t="s">
        <v>770</v>
      </c>
      <c r="C772" s="3">
        <v>8301</v>
      </c>
      <c r="D772" t="s">
        <v>1538</v>
      </c>
      <c r="E772" s="3">
        <v>100104</v>
      </c>
      <c r="F772" t="s">
        <v>11362</v>
      </c>
      <c r="G772" s="3">
        <v>100104006</v>
      </c>
      <c r="H772" t="s">
        <v>26140</v>
      </c>
      <c r="I772" s="3">
        <v>2</v>
      </c>
      <c r="J772" t="s">
        <v>12848</v>
      </c>
      <c r="K772" s="3">
        <v>4</v>
      </c>
      <c r="L772" t="s">
        <v>26101</v>
      </c>
      <c r="M772" s="3">
        <v>2</v>
      </c>
      <c r="N772" t="s">
        <v>26084</v>
      </c>
      <c r="O772" s="3">
        <v>3</v>
      </c>
      <c r="P772" t="s">
        <v>26085</v>
      </c>
      <c r="Q772" s="3">
        <v>2</v>
      </c>
      <c r="R772" t="s">
        <v>8209</v>
      </c>
      <c r="S772" s="3">
        <v>20</v>
      </c>
      <c r="T772" s="3">
        <v>1</v>
      </c>
      <c r="U772" s="3">
        <v>4000000</v>
      </c>
      <c r="V772" s="3">
        <v>2006</v>
      </c>
      <c r="W772" t="s">
        <v>25</v>
      </c>
    </row>
    <row r="773" spans="1:23" x14ac:dyDescent="0.3">
      <c r="A773" s="3">
        <v>16</v>
      </c>
      <c r="B773" t="s">
        <v>791</v>
      </c>
      <c r="C773" s="3">
        <v>16107</v>
      </c>
      <c r="D773" t="s">
        <v>2044</v>
      </c>
      <c r="E773" s="3">
        <v>100109</v>
      </c>
      <c r="F773" t="s">
        <v>18431</v>
      </c>
      <c r="G773" s="3">
        <v>100109001</v>
      </c>
      <c r="H773" t="s">
        <v>26106</v>
      </c>
      <c r="I773" s="3">
        <v>1</v>
      </c>
      <c r="J773" t="s">
        <v>26080</v>
      </c>
      <c r="K773" s="3">
        <v>4</v>
      </c>
      <c r="L773" t="s">
        <v>26101</v>
      </c>
      <c r="M773" s="3">
        <v>6</v>
      </c>
      <c r="N773" t="s">
        <v>18251</v>
      </c>
      <c r="O773" s="3">
        <v>2</v>
      </c>
      <c r="P773" t="s">
        <v>28067</v>
      </c>
      <c r="Q773" s="3">
        <v>1</v>
      </c>
      <c r="R773" t="s">
        <v>26083</v>
      </c>
      <c r="S773" s="3">
        <v>2</v>
      </c>
      <c r="T773" s="3">
        <v>1</v>
      </c>
      <c r="U773" s="3">
        <v>150</v>
      </c>
      <c r="V773" s="3">
        <v>2006</v>
      </c>
      <c r="W773" t="s">
        <v>25</v>
      </c>
    </row>
    <row r="774" spans="1:23" x14ac:dyDescent="0.3">
      <c r="A774" s="3">
        <v>16</v>
      </c>
      <c r="B774" t="s">
        <v>791</v>
      </c>
      <c r="C774" s="3">
        <v>16107</v>
      </c>
      <c r="D774" t="s">
        <v>2044</v>
      </c>
      <c r="E774" s="3">
        <v>100103</v>
      </c>
      <c r="F774" t="s">
        <v>11337</v>
      </c>
      <c r="G774" s="3">
        <v>1001030040</v>
      </c>
      <c r="H774" t="s">
        <v>26115</v>
      </c>
      <c r="I774" s="3">
        <v>1</v>
      </c>
      <c r="J774" t="s">
        <v>26080</v>
      </c>
      <c r="K774" s="3">
        <v>4</v>
      </c>
      <c r="L774" t="s">
        <v>26101</v>
      </c>
      <c r="M774" s="3">
        <v>6</v>
      </c>
      <c r="N774" t="s">
        <v>18251</v>
      </c>
      <c r="O774" s="3">
        <v>2</v>
      </c>
      <c r="P774" t="s">
        <v>28067</v>
      </c>
      <c r="Q774" s="3">
        <v>1</v>
      </c>
      <c r="R774" t="s">
        <v>26083</v>
      </c>
      <c r="S774" s="3">
        <v>2</v>
      </c>
      <c r="T774" s="3">
        <v>1</v>
      </c>
      <c r="U774" s="3">
        <v>180</v>
      </c>
      <c r="V774" s="3">
        <v>2006</v>
      </c>
      <c r="W774" t="s">
        <v>25</v>
      </c>
    </row>
    <row r="775" spans="1:23" x14ac:dyDescent="0.3">
      <c r="A775" s="3">
        <v>16</v>
      </c>
      <c r="B775" t="s">
        <v>791</v>
      </c>
      <c r="C775" s="3">
        <v>16107</v>
      </c>
      <c r="D775" t="s">
        <v>2044</v>
      </c>
      <c r="E775" s="3">
        <v>100103</v>
      </c>
      <c r="F775" t="s">
        <v>11337</v>
      </c>
      <c r="G775" s="3">
        <v>100103005</v>
      </c>
      <c r="H775" t="s">
        <v>26144</v>
      </c>
      <c r="I775" s="3">
        <v>1</v>
      </c>
      <c r="J775" t="s">
        <v>26080</v>
      </c>
      <c r="K775" s="3">
        <v>4</v>
      </c>
      <c r="L775" t="s">
        <v>26101</v>
      </c>
      <c r="M775" s="3">
        <v>6</v>
      </c>
      <c r="N775" t="s">
        <v>18251</v>
      </c>
      <c r="O775" s="3">
        <v>2</v>
      </c>
      <c r="P775" t="s">
        <v>28067</v>
      </c>
      <c r="Q775" s="3">
        <v>1</v>
      </c>
      <c r="R775" t="s">
        <v>26083</v>
      </c>
      <c r="S775" s="3">
        <v>2</v>
      </c>
      <c r="T775" s="3">
        <v>1</v>
      </c>
      <c r="U775" s="3">
        <v>70</v>
      </c>
      <c r="V775" s="3">
        <v>2006</v>
      </c>
      <c r="W775" t="s">
        <v>25</v>
      </c>
    </row>
    <row r="776" spans="1:23" x14ac:dyDescent="0.3">
      <c r="A776" s="3">
        <v>16</v>
      </c>
      <c r="B776" t="s">
        <v>791</v>
      </c>
      <c r="C776" s="3">
        <v>16107</v>
      </c>
      <c r="D776" t="s">
        <v>2044</v>
      </c>
      <c r="E776" s="3">
        <v>100103</v>
      </c>
      <c r="F776" t="s">
        <v>11337</v>
      </c>
      <c r="G776" s="3">
        <v>100103002</v>
      </c>
      <c r="H776" t="s">
        <v>26099</v>
      </c>
      <c r="I776" s="3">
        <v>1</v>
      </c>
      <c r="J776" t="s">
        <v>26080</v>
      </c>
      <c r="K776" s="3">
        <v>4</v>
      </c>
      <c r="L776" t="s">
        <v>26101</v>
      </c>
      <c r="M776" s="3">
        <v>6</v>
      </c>
      <c r="N776" t="s">
        <v>18251</v>
      </c>
      <c r="O776" s="3">
        <v>2</v>
      </c>
      <c r="P776" t="s">
        <v>28067</v>
      </c>
      <c r="Q776" s="3">
        <v>1</v>
      </c>
      <c r="R776" t="s">
        <v>26083</v>
      </c>
      <c r="S776" s="3">
        <v>2</v>
      </c>
      <c r="T776" s="3">
        <v>1</v>
      </c>
      <c r="U776" s="3">
        <v>80</v>
      </c>
      <c r="V776" s="3">
        <v>2006</v>
      </c>
      <c r="W776" t="s">
        <v>25</v>
      </c>
    </row>
    <row r="777" spans="1:23" x14ac:dyDescent="0.3">
      <c r="A777" s="3">
        <v>16</v>
      </c>
      <c r="B777" t="s">
        <v>791</v>
      </c>
      <c r="C777" s="3">
        <v>16103</v>
      </c>
      <c r="D777" t="s">
        <v>2032</v>
      </c>
      <c r="E777" s="3">
        <v>100104</v>
      </c>
      <c r="F777" t="s">
        <v>11362</v>
      </c>
      <c r="G777" s="3">
        <v>100104006</v>
      </c>
      <c r="H777" t="s">
        <v>26140</v>
      </c>
      <c r="I777" s="3">
        <v>2</v>
      </c>
      <c r="J777" t="s">
        <v>12848</v>
      </c>
      <c r="K777" s="3">
        <v>4</v>
      </c>
      <c r="L777" t="s">
        <v>26101</v>
      </c>
      <c r="M777" s="3">
        <v>7</v>
      </c>
      <c r="N777" t="s">
        <v>14788</v>
      </c>
      <c r="O777" s="3">
        <v>3</v>
      </c>
      <c r="P777" t="s">
        <v>26085</v>
      </c>
      <c r="Q777" s="3">
        <v>2</v>
      </c>
      <c r="R777" t="s">
        <v>8209</v>
      </c>
      <c r="S777" s="3">
        <v>20</v>
      </c>
      <c r="T777" s="3">
        <v>1</v>
      </c>
      <c r="U777" s="3">
        <v>3500000</v>
      </c>
      <c r="V777" s="3">
        <v>2012</v>
      </c>
      <c r="W777" t="s">
        <v>25</v>
      </c>
    </row>
    <row r="778" spans="1:23" x14ac:dyDescent="0.3">
      <c r="A778" s="3">
        <v>8</v>
      </c>
      <c r="B778" t="s">
        <v>770</v>
      </c>
      <c r="C778" s="3">
        <v>8303</v>
      </c>
      <c r="D778" t="s">
        <v>1544</v>
      </c>
      <c r="E778" s="3">
        <v>100104</v>
      </c>
      <c r="F778" t="s">
        <v>11362</v>
      </c>
      <c r="G778" s="3">
        <v>100104006</v>
      </c>
      <c r="H778" t="s">
        <v>26140</v>
      </c>
      <c r="I778" s="3">
        <v>2</v>
      </c>
      <c r="J778" t="s">
        <v>12848</v>
      </c>
      <c r="K778" s="3">
        <v>4</v>
      </c>
      <c r="L778" t="s">
        <v>26101</v>
      </c>
      <c r="M778" s="3">
        <v>2</v>
      </c>
      <c r="N778" t="s">
        <v>26084</v>
      </c>
      <c r="O778" s="3">
        <v>3</v>
      </c>
      <c r="P778" t="s">
        <v>26085</v>
      </c>
      <c r="Q778" s="3">
        <v>5</v>
      </c>
      <c r="R778" t="s">
        <v>8203</v>
      </c>
      <c r="S778" s="3">
        <v>10</v>
      </c>
      <c r="T778" s="3">
        <v>1</v>
      </c>
      <c r="U778" s="3">
        <v>236600</v>
      </c>
      <c r="V778" s="3">
        <v>2016</v>
      </c>
      <c r="W778" t="s">
        <v>25</v>
      </c>
    </row>
    <row r="779" spans="1:23" x14ac:dyDescent="0.3">
      <c r="A779" s="3">
        <v>8</v>
      </c>
      <c r="B779" t="s">
        <v>770</v>
      </c>
      <c r="C779" s="3">
        <v>8301</v>
      </c>
      <c r="D779" t="s">
        <v>1538</v>
      </c>
      <c r="E779" s="3">
        <v>100105</v>
      </c>
      <c r="F779" t="s">
        <v>11377</v>
      </c>
      <c r="G779" s="3">
        <v>100105003</v>
      </c>
      <c r="H779" t="s">
        <v>26147</v>
      </c>
      <c r="I779" s="3">
        <v>2</v>
      </c>
      <c r="J779" t="s">
        <v>12848</v>
      </c>
      <c r="K779" s="3">
        <v>4</v>
      </c>
      <c r="L779" t="s">
        <v>26101</v>
      </c>
      <c r="M779" s="3">
        <v>5</v>
      </c>
      <c r="N779" t="s">
        <v>26092</v>
      </c>
      <c r="O779" s="3">
        <v>3</v>
      </c>
      <c r="P779" t="s">
        <v>26085</v>
      </c>
      <c r="Q779" s="3">
        <v>5</v>
      </c>
      <c r="R779" t="s">
        <v>8203</v>
      </c>
      <c r="S779" s="3">
        <v>47</v>
      </c>
      <c r="T779" s="3">
        <v>1</v>
      </c>
      <c r="U779" s="3">
        <v>60000</v>
      </c>
      <c r="V779" s="3">
        <v>2016</v>
      </c>
      <c r="W779" t="s">
        <v>25</v>
      </c>
    </row>
    <row r="780" spans="1:23" x14ac:dyDescent="0.3">
      <c r="A780" s="3">
        <v>8</v>
      </c>
      <c r="B780" t="s">
        <v>770</v>
      </c>
      <c r="C780" s="3">
        <v>8301</v>
      </c>
      <c r="D780" t="s">
        <v>1538</v>
      </c>
      <c r="E780" s="3">
        <v>100101</v>
      </c>
      <c r="F780" t="s">
        <v>11256</v>
      </c>
      <c r="G780" s="3">
        <v>1001010080</v>
      </c>
      <c r="H780" t="s">
        <v>26126</v>
      </c>
      <c r="I780" s="3">
        <v>2</v>
      </c>
      <c r="J780" t="s">
        <v>12848</v>
      </c>
      <c r="K780" s="3">
        <v>4</v>
      </c>
      <c r="L780" t="s">
        <v>26101</v>
      </c>
      <c r="M780" s="3">
        <v>2</v>
      </c>
      <c r="N780" t="s">
        <v>26084</v>
      </c>
      <c r="O780" s="3">
        <v>3</v>
      </c>
      <c r="P780" t="s">
        <v>26085</v>
      </c>
      <c r="Q780" s="3">
        <v>5</v>
      </c>
      <c r="R780" t="s">
        <v>8203</v>
      </c>
      <c r="S780" s="3">
        <v>47</v>
      </c>
      <c r="T780" s="3">
        <v>1</v>
      </c>
      <c r="U780" s="3">
        <v>150000</v>
      </c>
      <c r="V780" s="3">
        <v>2016</v>
      </c>
      <c r="W780" t="s">
        <v>25</v>
      </c>
    </row>
    <row r="781" spans="1:23" x14ac:dyDescent="0.3">
      <c r="A781" s="3">
        <v>8</v>
      </c>
      <c r="B781" t="s">
        <v>770</v>
      </c>
      <c r="C781" s="3">
        <v>8301</v>
      </c>
      <c r="D781" t="s">
        <v>1538</v>
      </c>
      <c r="E781" s="3">
        <v>100101</v>
      </c>
      <c r="F781" t="s">
        <v>11256</v>
      </c>
      <c r="G781" s="3">
        <v>100101001</v>
      </c>
      <c r="H781" t="s">
        <v>26124</v>
      </c>
      <c r="I781" s="3">
        <v>2</v>
      </c>
      <c r="J781" t="s">
        <v>12848</v>
      </c>
      <c r="K781" s="3">
        <v>4</v>
      </c>
      <c r="L781" t="s">
        <v>26101</v>
      </c>
      <c r="M781" s="3">
        <v>2</v>
      </c>
      <c r="N781" t="s">
        <v>26084</v>
      </c>
      <c r="O781" s="3">
        <v>3</v>
      </c>
      <c r="P781" t="s">
        <v>26085</v>
      </c>
      <c r="Q781" s="3">
        <v>5</v>
      </c>
      <c r="R781" t="s">
        <v>8203</v>
      </c>
      <c r="S781" s="3">
        <v>11</v>
      </c>
      <c r="T781" s="3">
        <v>1</v>
      </c>
      <c r="U781" s="3">
        <v>4000</v>
      </c>
      <c r="V781" s="3">
        <v>2016</v>
      </c>
      <c r="W781" t="s">
        <v>25</v>
      </c>
    </row>
    <row r="782" spans="1:23" x14ac:dyDescent="0.3">
      <c r="A782" s="3">
        <v>8</v>
      </c>
      <c r="B782" t="s">
        <v>770</v>
      </c>
      <c r="C782" s="3">
        <v>8301</v>
      </c>
      <c r="D782" t="s">
        <v>1538</v>
      </c>
      <c r="E782" s="3">
        <v>100101</v>
      </c>
      <c r="F782" t="s">
        <v>11256</v>
      </c>
      <c r="G782" s="3">
        <v>100101004</v>
      </c>
      <c r="H782" t="s">
        <v>16281</v>
      </c>
      <c r="I782" s="3">
        <v>2</v>
      </c>
      <c r="J782" t="s">
        <v>12848</v>
      </c>
      <c r="K782" s="3">
        <v>4</v>
      </c>
      <c r="L782" t="s">
        <v>26101</v>
      </c>
      <c r="M782" s="3">
        <v>2</v>
      </c>
      <c r="N782" t="s">
        <v>26084</v>
      </c>
      <c r="O782" s="3">
        <v>3</v>
      </c>
      <c r="P782" t="s">
        <v>26085</v>
      </c>
      <c r="Q782" s="3">
        <v>5</v>
      </c>
      <c r="R782" t="s">
        <v>8203</v>
      </c>
      <c r="S782" s="3">
        <v>11</v>
      </c>
      <c r="T782" s="3">
        <v>1</v>
      </c>
      <c r="U782" s="3">
        <v>1500</v>
      </c>
      <c r="V782" s="3">
        <v>2016</v>
      </c>
      <c r="W782" t="s">
        <v>25</v>
      </c>
    </row>
    <row r="783" spans="1:23" x14ac:dyDescent="0.3">
      <c r="A783" s="3">
        <v>8</v>
      </c>
      <c r="B783" t="s">
        <v>770</v>
      </c>
      <c r="C783" s="3">
        <v>8301</v>
      </c>
      <c r="D783" t="s">
        <v>1538</v>
      </c>
      <c r="E783" s="3">
        <v>100104</v>
      </c>
      <c r="F783" t="s">
        <v>11362</v>
      </c>
      <c r="G783" s="3">
        <v>100104002</v>
      </c>
      <c r="H783" t="s">
        <v>26132</v>
      </c>
      <c r="I783" s="3">
        <v>2</v>
      </c>
      <c r="J783" t="s">
        <v>12848</v>
      </c>
      <c r="K783" s="3">
        <v>4</v>
      </c>
      <c r="L783" t="s">
        <v>26101</v>
      </c>
      <c r="M783" s="3">
        <v>2</v>
      </c>
      <c r="N783" t="s">
        <v>26084</v>
      </c>
      <c r="O783" s="3">
        <v>3</v>
      </c>
      <c r="P783" t="s">
        <v>26085</v>
      </c>
      <c r="Q783" s="3">
        <v>5</v>
      </c>
      <c r="R783" t="s">
        <v>8203</v>
      </c>
      <c r="S783" s="3">
        <v>11</v>
      </c>
      <c r="T783" s="3">
        <v>1</v>
      </c>
      <c r="U783" s="3">
        <v>1500</v>
      </c>
      <c r="V783" s="3">
        <v>2016</v>
      </c>
      <c r="W783" t="s">
        <v>25</v>
      </c>
    </row>
    <row r="784" spans="1:23" x14ac:dyDescent="0.3">
      <c r="A784" s="3">
        <v>8</v>
      </c>
      <c r="B784" t="s">
        <v>770</v>
      </c>
      <c r="C784" s="3">
        <v>8301</v>
      </c>
      <c r="D784" t="s">
        <v>1538</v>
      </c>
      <c r="E784" s="3">
        <v>100101</v>
      </c>
      <c r="F784" t="s">
        <v>11256</v>
      </c>
      <c r="G784" s="3">
        <v>1001010080</v>
      </c>
      <c r="H784" t="s">
        <v>26126</v>
      </c>
      <c r="I784" s="3">
        <v>2</v>
      </c>
      <c r="J784" t="s">
        <v>12848</v>
      </c>
      <c r="K784" s="3">
        <v>4</v>
      </c>
      <c r="L784" t="s">
        <v>26101</v>
      </c>
      <c r="M784" s="3">
        <v>2</v>
      </c>
      <c r="N784" t="s">
        <v>26084</v>
      </c>
      <c r="O784" s="3">
        <v>3</v>
      </c>
      <c r="P784" t="s">
        <v>26085</v>
      </c>
      <c r="Q784" s="3">
        <v>5</v>
      </c>
      <c r="R784" t="s">
        <v>8203</v>
      </c>
      <c r="S784" s="3">
        <v>11</v>
      </c>
      <c r="T784" s="3">
        <v>1</v>
      </c>
      <c r="U784" s="3">
        <v>2000</v>
      </c>
      <c r="V784" s="3">
        <v>2016</v>
      </c>
      <c r="W784" t="s">
        <v>25</v>
      </c>
    </row>
    <row r="785" spans="1:23" x14ac:dyDescent="0.3">
      <c r="A785" s="3">
        <v>8</v>
      </c>
      <c r="B785" t="s">
        <v>770</v>
      </c>
      <c r="C785" s="3">
        <v>8305</v>
      </c>
      <c r="D785" t="s">
        <v>1550</v>
      </c>
      <c r="E785" s="3">
        <v>100105</v>
      </c>
      <c r="F785" t="s">
        <v>11377</v>
      </c>
      <c r="G785" s="3">
        <v>100105004</v>
      </c>
      <c r="H785" t="s">
        <v>26116</v>
      </c>
      <c r="I785" s="3">
        <v>2</v>
      </c>
      <c r="J785" t="s">
        <v>12848</v>
      </c>
      <c r="K785" s="3">
        <v>4</v>
      </c>
      <c r="L785" t="s">
        <v>26101</v>
      </c>
      <c r="M785" s="3">
        <v>2</v>
      </c>
      <c r="N785" t="s">
        <v>26084</v>
      </c>
      <c r="O785" s="3">
        <v>1</v>
      </c>
      <c r="P785" t="s">
        <v>28066</v>
      </c>
      <c r="Q785" s="3">
        <v>5</v>
      </c>
      <c r="R785" t="s">
        <v>8203</v>
      </c>
      <c r="S785" s="3">
        <v>5</v>
      </c>
      <c r="T785" s="3">
        <v>1</v>
      </c>
      <c r="U785" s="3">
        <v>17000</v>
      </c>
      <c r="V785" s="3">
        <v>2016</v>
      </c>
      <c r="W785" t="s">
        <v>25</v>
      </c>
    </row>
    <row r="786" spans="1:23" x14ac:dyDescent="0.3">
      <c r="A786" s="3">
        <v>16</v>
      </c>
      <c r="B786" t="s">
        <v>791</v>
      </c>
      <c r="C786" s="3">
        <v>16107</v>
      </c>
      <c r="D786" t="s">
        <v>2044</v>
      </c>
      <c r="E786" s="3">
        <v>100105</v>
      </c>
      <c r="F786" t="s">
        <v>11377</v>
      </c>
      <c r="G786" s="3">
        <v>100105004</v>
      </c>
      <c r="H786" t="s">
        <v>26116</v>
      </c>
      <c r="I786" s="3">
        <v>1</v>
      </c>
      <c r="J786" t="s">
        <v>26080</v>
      </c>
      <c r="K786" s="3">
        <v>4</v>
      </c>
      <c r="L786" t="s">
        <v>26101</v>
      </c>
      <c r="M786" s="3">
        <v>7</v>
      </c>
      <c r="N786" t="s">
        <v>14788</v>
      </c>
      <c r="O786" s="3">
        <v>1</v>
      </c>
      <c r="P786" t="s">
        <v>28066</v>
      </c>
      <c r="Q786" s="3">
        <v>1</v>
      </c>
      <c r="R786" t="s">
        <v>26083</v>
      </c>
      <c r="S786" s="3">
        <v>2</v>
      </c>
      <c r="T786" s="3">
        <v>1</v>
      </c>
      <c r="U786" s="3">
        <v>20000</v>
      </c>
      <c r="V786" s="3">
        <v>2016</v>
      </c>
      <c r="W786" t="s">
        <v>25</v>
      </c>
    </row>
    <row r="787" spans="1:23" x14ac:dyDescent="0.3">
      <c r="A787" s="3">
        <v>8</v>
      </c>
      <c r="B787" t="s">
        <v>770</v>
      </c>
      <c r="C787" s="3">
        <v>8303</v>
      </c>
      <c r="D787" t="s">
        <v>1544</v>
      </c>
      <c r="E787" s="3">
        <v>100104</v>
      </c>
      <c r="F787" t="s">
        <v>11362</v>
      </c>
      <c r="G787" s="3">
        <v>100104006</v>
      </c>
      <c r="H787" t="s">
        <v>26140</v>
      </c>
      <c r="I787" s="3">
        <v>2</v>
      </c>
      <c r="J787" t="s">
        <v>12848</v>
      </c>
      <c r="K787" s="3">
        <v>4</v>
      </c>
      <c r="L787" t="s">
        <v>26101</v>
      </c>
      <c r="M787" s="3">
        <v>7</v>
      </c>
      <c r="N787" t="s">
        <v>14788</v>
      </c>
      <c r="O787" s="3">
        <v>3</v>
      </c>
      <c r="P787" t="s">
        <v>26085</v>
      </c>
      <c r="Q787" s="3">
        <v>1</v>
      </c>
      <c r="R787" t="s">
        <v>26083</v>
      </c>
      <c r="S787" s="3">
        <v>15</v>
      </c>
      <c r="T787" s="3">
        <v>1</v>
      </c>
      <c r="U787" s="3">
        <v>130000</v>
      </c>
      <c r="V787" s="3">
        <v>2019</v>
      </c>
      <c r="W787" t="s">
        <v>26159</v>
      </c>
    </row>
    <row r="788" spans="1:23" x14ac:dyDescent="0.3">
      <c r="A788" s="3">
        <v>8</v>
      </c>
      <c r="B788" t="s">
        <v>770</v>
      </c>
      <c r="C788" s="3">
        <v>8301</v>
      </c>
      <c r="D788" t="s">
        <v>1538</v>
      </c>
      <c r="E788" s="3">
        <v>100101</v>
      </c>
      <c r="F788" t="s">
        <v>11256</v>
      </c>
      <c r="G788" s="3">
        <v>100101001</v>
      </c>
      <c r="H788" t="s">
        <v>26124</v>
      </c>
      <c r="I788" s="3">
        <v>2</v>
      </c>
      <c r="J788" t="s">
        <v>12848</v>
      </c>
      <c r="K788" s="3">
        <v>4</v>
      </c>
      <c r="L788" t="s">
        <v>26101</v>
      </c>
      <c r="M788" s="3">
        <v>2</v>
      </c>
      <c r="N788" t="s">
        <v>26084</v>
      </c>
      <c r="O788" s="3">
        <v>3</v>
      </c>
      <c r="P788" t="s">
        <v>26085</v>
      </c>
      <c r="Q788" s="3">
        <v>1</v>
      </c>
      <c r="R788" t="s">
        <v>26083</v>
      </c>
      <c r="S788" s="3">
        <v>15</v>
      </c>
      <c r="T788" s="3">
        <v>1</v>
      </c>
      <c r="U788" s="3">
        <v>7140</v>
      </c>
      <c r="V788" s="3">
        <v>2019</v>
      </c>
      <c r="W788" t="s">
        <v>26159</v>
      </c>
    </row>
    <row r="789" spans="1:23" x14ac:dyDescent="0.3">
      <c r="A789" s="3">
        <v>8</v>
      </c>
      <c r="B789" t="s">
        <v>770</v>
      </c>
      <c r="C789" s="3">
        <v>8301</v>
      </c>
      <c r="D789" t="s">
        <v>1538</v>
      </c>
      <c r="E789" s="3">
        <v>100107</v>
      </c>
      <c r="F789" t="s">
        <v>9429</v>
      </c>
      <c r="G789" s="3">
        <v>100107008</v>
      </c>
      <c r="H789" t="s">
        <v>11403</v>
      </c>
      <c r="I789" s="3">
        <v>2</v>
      </c>
      <c r="J789" t="s">
        <v>12848</v>
      </c>
      <c r="K789" s="3">
        <v>4</v>
      </c>
      <c r="L789" t="s">
        <v>26101</v>
      </c>
      <c r="M789" s="3">
        <v>2</v>
      </c>
      <c r="N789" t="s">
        <v>26084</v>
      </c>
      <c r="O789" s="3">
        <v>3</v>
      </c>
      <c r="P789" t="s">
        <v>26085</v>
      </c>
      <c r="Q789" s="3">
        <v>1</v>
      </c>
      <c r="R789" t="s">
        <v>26083</v>
      </c>
      <c r="S789" s="3">
        <v>15</v>
      </c>
      <c r="T789" s="3">
        <v>1</v>
      </c>
      <c r="U789" s="3">
        <v>19300</v>
      </c>
      <c r="V789" s="3">
        <v>2019</v>
      </c>
      <c r="W789" t="s">
        <v>26159</v>
      </c>
    </row>
    <row r="790" spans="1:23" x14ac:dyDescent="0.3">
      <c r="A790" s="3">
        <v>8</v>
      </c>
      <c r="B790" t="s">
        <v>770</v>
      </c>
      <c r="C790" s="3">
        <v>8301</v>
      </c>
      <c r="D790" t="s">
        <v>1538</v>
      </c>
      <c r="E790" s="3">
        <v>100101</v>
      </c>
      <c r="F790" t="s">
        <v>11256</v>
      </c>
      <c r="G790" s="3">
        <v>100101004</v>
      </c>
      <c r="H790" t="s">
        <v>16281</v>
      </c>
      <c r="I790" s="3">
        <v>2</v>
      </c>
      <c r="J790" t="s">
        <v>12848</v>
      </c>
      <c r="K790" s="3">
        <v>4</v>
      </c>
      <c r="L790" t="s">
        <v>26101</v>
      </c>
      <c r="M790" s="3">
        <v>2</v>
      </c>
      <c r="N790" t="s">
        <v>26084</v>
      </c>
      <c r="O790" s="3">
        <v>3</v>
      </c>
      <c r="P790" t="s">
        <v>26085</v>
      </c>
      <c r="Q790" s="3">
        <v>1</v>
      </c>
      <c r="R790" t="s">
        <v>26083</v>
      </c>
      <c r="S790" s="3">
        <v>15</v>
      </c>
      <c r="T790" s="3">
        <v>1</v>
      </c>
      <c r="U790" s="3">
        <v>4130</v>
      </c>
      <c r="V790" s="3">
        <v>2019</v>
      </c>
      <c r="W790" t="s">
        <v>26159</v>
      </c>
    </row>
    <row r="791" spans="1:23" x14ac:dyDescent="0.3">
      <c r="A791" s="3">
        <v>8</v>
      </c>
      <c r="B791" t="s">
        <v>770</v>
      </c>
      <c r="C791" s="3">
        <v>8301</v>
      </c>
      <c r="D791" t="s">
        <v>1538</v>
      </c>
      <c r="E791" s="3">
        <v>100104</v>
      </c>
      <c r="F791" t="s">
        <v>11362</v>
      </c>
      <c r="G791" s="3">
        <v>100104002</v>
      </c>
      <c r="H791" t="s">
        <v>26132</v>
      </c>
      <c r="I791" s="3">
        <v>2</v>
      </c>
      <c r="J791" t="s">
        <v>12848</v>
      </c>
      <c r="K791" s="3">
        <v>4</v>
      </c>
      <c r="L791" t="s">
        <v>26101</v>
      </c>
      <c r="M791" s="3">
        <v>2</v>
      </c>
      <c r="N791" t="s">
        <v>26084</v>
      </c>
      <c r="O791" s="3">
        <v>3</v>
      </c>
      <c r="P791" t="s">
        <v>26085</v>
      </c>
      <c r="Q791" s="3">
        <v>1</v>
      </c>
      <c r="R791" t="s">
        <v>26083</v>
      </c>
      <c r="S791" s="3">
        <v>15</v>
      </c>
      <c r="T791" s="3">
        <v>1</v>
      </c>
      <c r="U791" s="3">
        <v>114000</v>
      </c>
      <c r="V791" s="3">
        <v>2019</v>
      </c>
      <c r="W791" t="s">
        <v>26159</v>
      </c>
    </row>
    <row r="792" spans="1:23" x14ac:dyDescent="0.3">
      <c r="A792" s="3">
        <v>8</v>
      </c>
      <c r="B792" t="s">
        <v>770</v>
      </c>
      <c r="C792" s="3">
        <v>8301</v>
      </c>
      <c r="D792" t="s">
        <v>1538</v>
      </c>
      <c r="E792" s="3">
        <v>100104</v>
      </c>
      <c r="F792" t="s">
        <v>11362</v>
      </c>
      <c r="G792" s="3">
        <v>100104006</v>
      </c>
      <c r="H792" t="s">
        <v>26140</v>
      </c>
      <c r="I792" s="3">
        <v>2</v>
      </c>
      <c r="J792" t="s">
        <v>12848</v>
      </c>
      <c r="K792" s="3">
        <v>4</v>
      </c>
      <c r="L792" t="s">
        <v>26101</v>
      </c>
      <c r="M792" s="3">
        <v>2</v>
      </c>
      <c r="N792" t="s">
        <v>26084</v>
      </c>
      <c r="O792" s="3">
        <v>3</v>
      </c>
      <c r="P792" t="s">
        <v>26085</v>
      </c>
      <c r="Q792" s="3">
        <v>1</v>
      </c>
      <c r="R792" t="s">
        <v>26083</v>
      </c>
      <c r="S792" s="3">
        <v>15</v>
      </c>
      <c r="T792" s="3">
        <v>1</v>
      </c>
      <c r="U792" s="3">
        <v>1150</v>
      </c>
      <c r="V792" s="3">
        <v>2019</v>
      </c>
      <c r="W792" t="s">
        <v>26159</v>
      </c>
    </row>
    <row r="793" spans="1:23" x14ac:dyDescent="0.3">
      <c r="A793" s="3">
        <v>9</v>
      </c>
      <c r="B793" t="s">
        <v>26150</v>
      </c>
      <c r="C793" s="3">
        <v>9206</v>
      </c>
      <c r="D793" t="s">
        <v>1657</v>
      </c>
      <c r="E793" s="3">
        <v>100104</v>
      </c>
      <c r="F793" t="s">
        <v>11362</v>
      </c>
      <c r="G793" s="3">
        <v>100104006</v>
      </c>
      <c r="H793" t="s">
        <v>26140</v>
      </c>
      <c r="I793" s="3">
        <v>2</v>
      </c>
      <c r="J793" t="s">
        <v>12848</v>
      </c>
      <c r="K793" s="3">
        <v>4</v>
      </c>
      <c r="L793" t="s">
        <v>26101</v>
      </c>
      <c r="M793" s="3">
        <v>2</v>
      </c>
      <c r="N793" t="s">
        <v>26084</v>
      </c>
      <c r="O793" s="3">
        <v>3</v>
      </c>
      <c r="P793" t="s">
        <v>26085</v>
      </c>
      <c r="Q793" s="3">
        <v>1</v>
      </c>
      <c r="R793" t="s">
        <v>26083</v>
      </c>
      <c r="S793" s="3">
        <v>78</v>
      </c>
      <c r="T793" s="3">
        <v>1</v>
      </c>
      <c r="U793" s="3">
        <v>1900000</v>
      </c>
      <c r="V793" s="3">
        <v>2000</v>
      </c>
      <c r="W793" t="s">
        <v>25</v>
      </c>
    </row>
    <row r="794" spans="1:23" x14ac:dyDescent="0.3">
      <c r="A794" s="3">
        <v>9</v>
      </c>
      <c r="B794" t="s">
        <v>26150</v>
      </c>
      <c r="C794" s="3">
        <v>9206</v>
      </c>
      <c r="D794" t="s">
        <v>1657</v>
      </c>
      <c r="E794" s="3">
        <v>100104</v>
      </c>
      <c r="F794" t="s">
        <v>11362</v>
      </c>
      <c r="G794" s="3">
        <v>100104006</v>
      </c>
      <c r="H794" t="s">
        <v>26140</v>
      </c>
      <c r="I794" s="3">
        <v>2</v>
      </c>
      <c r="J794" t="s">
        <v>12848</v>
      </c>
      <c r="K794" s="3">
        <v>4</v>
      </c>
      <c r="L794" t="s">
        <v>26101</v>
      </c>
      <c r="M794" s="3">
        <v>2</v>
      </c>
      <c r="N794" t="s">
        <v>26084</v>
      </c>
      <c r="O794" s="3">
        <v>3</v>
      </c>
      <c r="P794" t="s">
        <v>26085</v>
      </c>
      <c r="Q794" s="3">
        <v>4</v>
      </c>
      <c r="R794" t="s">
        <v>26113</v>
      </c>
      <c r="S794" s="3">
        <v>80</v>
      </c>
      <c r="T794" s="3">
        <v>1</v>
      </c>
      <c r="U794" s="3">
        <v>3000000</v>
      </c>
      <c r="V794" s="3">
        <v>2006</v>
      </c>
      <c r="W794" t="s">
        <v>25</v>
      </c>
    </row>
    <row r="795" spans="1:23" x14ac:dyDescent="0.3">
      <c r="A795" s="3">
        <v>9</v>
      </c>
      <c r="B795" t="s">
        <v>26150</v>
      </c>
      <c r="C795" s="3">
        <v>9120</v>
      </c>
      <c r="D795" t="s">
        <v>1636</v>
      </c>
      <c r="E795" s="3">
        <v>100101</v>
      </c>
      <c r="F795" t="s">
        <v>11256</v>
      </c>
      <c r="G795" s="3">
        <v>100101007</v>
      </c>
      <c r="H795" t="s">
        <v>11267</v>
      </c>
      <c r="I795" s="3">
        <v>2</v>
      </c>
      <c r="J795" t="s">
        <v>12848</v>
      </c>
      <c r="K795" s="3">
        <v>4</v>
      </c>
      <c r="L795" t="s">
        <v>26101</v>
      </c>
      <c r="M795" s="3">
        <v>5</v>
      </c>
      <c r="N795" t="s">
        <v>26092</v>
      </c>
      <c r="O795" s="3">
        <v>3</v>
      </c>
      <c r="P795" t="s">
        <v>26085</v>
      </c>
      <c r="Q795" s="3">
        <v>2</v>
      </c>
      <c r="R795" t="s">
        <v>8209</v>
      </c>
      <c r="S795" s="3">
        <v>30</v>
      </c>
      <c r="T795" s="3">
        <v>1</v>
      </c>
      <c r="U795" s="3">
        <v>1000</v>
      </c>
      <c r="V795" s="3">
        <v>2006</v>
      </c>
      <c r="W795" t="s">
        <v>25</v>
      </c>
    </row>
    <row r="796" spans="1:23" x14ac:dyDescent="0.3">
      <c r="A796" s="3">
        <v>9</v>
      </c>
      <c r="B796" t="s">
        <v>26150</v>
      </c>
      <c r="C796" s="3">
        <v>9120</v>
      </c>
      <c r="D796" t="s">
        <v>1636</v>
      </c>
      <c r="E796" s="3">
        <v>100104</v>
      </c>
      <c r="F796" t="s">
        <v>11362</v>
      </c>
      <c r="G796" s="3">
        <v>100104002</v>
      </c>
      <c r="H796" t="s">
        <v>26132</v>
      </c>
      <c r="I796" s="3">
        <v>2</v>
      </c>
      <c r="J796" t="s">
        <v>12848</v>
      </c>
      <c r="K796" s="3">
        <v>4</v>
      </c>
      <c r="L796" t="s">
        <v>26101</v>
      </c>
      <c r="M796" s="3">
        <v>5</v>
      </c>
      <c r="N796" t="s">
        <v>26092</v>
      </c>
      <c r="O796" s="3">
        <v>3</v>
      </c>
      <c r="P796" t="s">
        <v>26085</v>
      </c>
      <c r="Q796" s="3">
        <v>2</v>
      </c>
      <c r="R796" t="s">
        <v>8209</v>
      </c>
      <c r="S796" s="3">
        <v>30</v>
      </c>
      <c r="T796" s="3">
        <v>1</v>
      </c>
      <c r="U796" s="3">
        <v>800000</v>
      </c>
      <c r="V796" s="3">
        <v>2006</v>
      </c>
      <c r="W796" t="s">
        <v>25</v>
      </c>
    </row>
    <row r="797" spans="1:23" x14ac:dyDescent="0.3">
      <c r="A797" s="3">
        <v>9</v>
      </c>
      <c r="B797" t="s">
        <v>26150</v>
      </c>
      <c r="C797" s="3">
        <v>9120</v>
      </c>
      <c r="D797" t="s">
        <v>1636</v>
      </c>
      <c r="E797" s="3">
        <v>100104</v>
      </c>
      <c r="F797" t="s">
        <v>11362</v>
      </c>
      <c r="G797" s="3">
        <v>100104003</v>
      </c>
      <c r="H797" t="s">
        <v>16990</v>
      </c>
      <c r="I797" s="3">
        <v>2</v>
      </c>
      <c r="J797" t="s">
        <v>12848</v>
      </c>
      <c r="K797" s="3">
        <v>4</v>
      </c>
      <c r="L797" t="s">
        <v>26101</v>
      </c>
      <c r="M797" s="3">
        <v>5</v>
      </c>
      <c r="N797" t="s">
        <v>26092</v>
      </c>
      <c r="O797" s="3">
        <v>3</v>
      </c>
      <c r="P797" t="s">
        <v>26085</v>
      </c>
      <c r="Q797" s="3">
        <v>2</v>
      </c>
      <c r="R797" t="s">
        <v>8209</v>
      </c>
      <c r="S797" s="3">
        <v>30</v>
      </c>
      <c r="T797" s="3">
        <v>1</v>
      </c>
      <c r="U797" s="3">
        <v>1000</v>
      </c>
      <c r="V797" s="3">
        <v>2006</v>
      </c>
      <c r="W797" t="s">
        <v>25</v>
      </c>
    </row>
    <row r="798" spans="1:23" x14ac:dyDescent="0.3">
      <c r="A798" s="3">
        <v>9</v>
      </c>
      <c r="B798" t="s">
        <v>26150</v>
      </c>
      <c r="C798" s="3">
        <v>9120</v>
      </c>
      <c r="D798" t="s">
        <v>1636</v>
      </c>
      <c r="E798" s="3">
        <v>100104</v>
      </c>
      <c r="F798" t="s">
        <v>11362</v>
      </c>
      <c r="G798" s="3">
        <v>100104006</v>
      </c>
      <c r="H798" t="s">
        <v>26140</v>
      </c>
      <c r="I798" s="3">
        <v>2</v>
      </c>
      <c r="J798" t="s">
        <v>12848</v>
      </c>
      <c r="K798" s="3">
        <v>4</v>
      </c>
      <c r="L798" t="s">
        <v>26101</v>
      </c>
      <c r="M798" s="3">
        <v>5</v>
      </c>
      <c r="N798" t="s">
        <v>26092</v>
      </c>
      <c r="O798" s="3">
        <v>3</v>
      </c>
      <c r="P798" t="s">
        <v>26085</v>
      </c>
      <c r="Q798" s="3">
        <v>5</v>
      </c>
      <c r="R798" t="s">
        <v>8203</v>
      </c>
      <c r="S798" s="3">
        <v>30</v>
      </c>
      <c r="T798" s="3">
        <v>1</v>
      </c>
      <c r="U798" s="3">
        <v>350000</v>
      </c>
      <c r="V798" s="3">
        <v>2006</v>
      </c>
      <c r="W798" t="s">
        <v>25</v>
      </c>
    </row>
    <row r="799" spans="1:23" x14ac:dyDescent="0.3">
      <c r="A799" s="3">
        <v>9</v>
      </c>
      <c r="B799" t="s">
        <v>26150</v>
      </c>
      <c r="C799" s="3">
        <v>9201</v>
      </c>
      <c r="D799" t="s">
        <v>1642</v>
      </c>
      <c r="E799" s="3">
        <v>100104</v>
      </c>
      <c r="F799" t="s">
        <v>11362</v>
      </c>
      <c r="G799" s="3">
        <v>100104006</v>
      </c>
      <c r="H799" t="s">
        <v>26140</v>
      </c>
      <c r="I799" s="3">
        <v>2</v>
      </c>
      <c r="J799" t="s">
        <v>12848</v>
      </c>
      <c r="K799" s="3">
        <v>4</v>
      </c>
      <c r="L799" t="s">
        <v>26101</v>
      </c>
      <c r="M799" s="3">
        <v>7</v>
      </c>
      <c r="N799" t="s">
        <v>14788</v>
      </c>
      <c r="O799" s="3">
        <v>3</v>
      </c>
      <c r="P799" t="s">
        <v>26085</v>
      </c>
      <c r="Q799" s="3">
        <v>2</v>
      </c>
      <c r="R799" t="s">
        <v>8209</v>
      </c>
      <c r="S799" s="3">
        <v>60</v>
      </c>
      <c r="T799" s="3">
        <v>1</v>
      </c>
      <c r="U799" s="3">
        <v>1300000</v>
      </c>
      <c r="V799" s="3">
        <v>2012</v>
      </c>
      <c r="W799" t="s">
        <v>25</v>
      </c>
    </row>
    <row r="800" spans="1:23" x14ac:dyDescent="0.3">
      <c r="A800" s="3">
        <v>9</v>
      </c>
      <c r="B800" t="s">
        <v>26150</v>
      </c>
      <c r="C800" s="3">
        <v>9206</v>
      </c>
      <c r="D800" t="s">
        <v>1657</v>
      </c>
      <c r="E800" s="3">
        <v>100104</v>
      </c>
      <c r="F800" t="s">
        <v>11362</v>
      </c>
      <c r="G800" s="3">
        <v>100104006</v>
      </c>
      <c r="H800" t="s">
        <v>26140</v>
      </c>
      <c r="I800" s="3">
        <v>2</v>
      </c>
      <c r="J800" t="s">
        <v>12848</v>
      </c>
      <c r="K800" s="3">
        <v>4</v>
      </c>
      <c r="L800" t="s">
        <v>26101</v>
      </c>
      <c r="M800" s="3">
        <v>7</v>
      </c>
      <c r="N800" t="s">
        <v>14788</v>
      </c>
      <c r="O800" s="3">
        <v>3</v>
      </c>
      <c r="P800" t="s">
        <v>26085</v>
      </c>
      <c r="Q800" s="3">
        <v>2</v>
      </c>
      <c r="R800" t="s">
        <v>8209</v>
      </c>
      <c r="S800" s="3">
        <v>55</v>
      </c>
      <c r="T800" s="3">
        <v>1</v>
      </c>
      <c r="U800" s="3">
        <v>2200000</v>
      </c>
      <c r="V800" s="3">
        <v>2012</v>
      </c>
      <c r="W800" t="s">
        <v>25</v>
      </c>
    </row>
    <row r="801" spans="1:23" x14ac:dyDescent="0.3">
      <c r="A801" s="3">
        <v>9</v>
      </c>
      <c r="B801" t="s">
        <v>26150</v>
      </c>
      <c r="C801" s="3">
        <v>9120</v>
      </c>
      <c r="D801" t="s">
        <v>1636</v>
      </c>
      <c r="E801" s="3">
        <v>100101</v>
      </c>
      <c r="F801" t="s">
        <v>11256</v>
      </c>
      <c r="G801" s="3">
        <v>100101004</v>
      </c>
      <c r="H801" t="s">
        <v>16281</v>
      </c>
      <c r="I801" s="3">
        <v>2</v>
      </c>
      <c r="J801" t="s">
        <v>12848</v>
      </c>
      <c r="K801" s="3">
        <v>4</v>
      </c>
      <c r="L801" t="s">
        <v>26101</v>
      </c>
      <c r="M801" s="3">
        <v>7</v>
      </c>
      <c r="N801" t="s">
        <v>14788</v>
      </c>
      <c r="O801" s="3">
        <v>3</v>
      </c>
      <c r="P801" t="s">
        <v>26085</v>
      </c>
      <c r="Q801" s="3">
        <v>2</v>
      </c>
      <c r="R801" t="s">
        <v>8209</v>
      </c>
      <c r="S801" s="3">
        <v>15</v>
      </c>
      <c r="T801" s="3">
        <v>1</v>
      </c>
      <c r="U801" s="3">
        <v>7000</v>
      </c>
      <c r="V801" s="3">
        <v>2012</v>
      </c>
      <c r="W801" t="s">
        <v>25</v>
      </c>
    </row>
    <row r="802" spans="1:23" x14ac:dyDescent="0.3">
      <c r="A802" s="3">
        <v>9</v>
      </c>
      <c r="B802" t="s">
        <v>26150</v>
      </c>
      <c r="C802" s="3">
        <v>9120</v>
      </c>
      <c r="D802" t="s">
        <v>1636</v>
      </c>
      <c r="E802" s="3">
        <v>100101</v>
      </c>
      <c r="F802" t="s">
        <v>11256</v>
      </c>
      <c r="G802" s="3">
        <v>100101001</v>
      </c>
      <c r="H802" t="s">
        <v>26124</v>
      </c>
      <c r="I802" s="3">
        <v>2</v>
      </c>
      <c r="J802" t="s">
        <v>12848</v>
      </c>
      <c r="K802" s="3">
        <v>4</v>
      </c>
      <c r="L802" t="s">
        <v>26101</v>
      </c>
      <c r="M802" s="3">
        <v>7</v>
      </c>
      <c r="N802" t="s">
        <v>14788</v>
      </c>
      <c r="O802" s="3">
        <v>3</v>
      </c>
      <c r="P802" t="s">
        <v>26085</v>
      </c>
      <c r="Q802" s="3">
        <v>2</v>
      </c>
      <c r="R802" t="s">
        <v>8209</v>
      </c>
      <c r="S802" s="3">
        <v>15</v>
      </c>
      <c r="T802" s="3">
        <v>1</v>
      </c>
      <c r="U802" s="3">
        <v>7000</v>
      </c>
      <c r="V802" s="3">
        <v>2012</v>
      </c>
      <c r="W802" t="s">
        <v>25</v>
      </c>
    </row>
    <row r="803" spans="1:23" x14ac:dyDescent="0.3">
      <c r="A803" s="3">
        <v>9</v>
      </c>
      <c r="B803" t="s">
        <v>26150</v>
      </c>
      <c r="C803" s="3">
        <v>9120</v>
      </c>
      <c r="D803" t="s">
        <v>1636</v>
      </c>
      <c r="E803" s="3">
        <v>100104</v>
      </c>
      <c r="F803" t="s">
        <v>11362</v>
      </c>
      <c r="G803" s="3">
        <v>100104002</v>
      </c>
      <c r="H803" t="s">
        <v>26132</v>
      </c>
      <c r="I803" s="3">
        <v>2</v>
      </c>
      <c r="J803" t="s">
        <v>12848</v>
      </c>
      <c r="K803" s="3">
        <v>4</v>
      </c>
      <c r="L803" t="s">
        <v>26101</v>
      </c>
      <c r="M803" s="3">
        <v>7</v>
      </c>
      <c r="N803" t="s">
        <v>14788</v>
      </c>
      <c r="O803" s="3">
        <v>3</v>
      </c>
      <c r="P803" t="s">
        <v>26085</v>
      </c>
      <c r="Q803" s="3">
        <v>2</v>
      </c>
      <c r="R803" t="s">
        <v>8209</v>
      </c>
      <c r="S803" s="3">
        <v>15</v>
      </c>
      <c r="T803" s="3">
        <v>1</v>
      </c>
      <c r="U803" s="3">
        <v>1200000</v>
      </c>
      <c r="V803" s="3">
        <v>2012</v>
      </c>
      <c r="W803" t="s">
        <v>25</v>
      </c>
    </row>
    <row r="804" spans="1:23" x14ac:dyDescent="0.3">
      <c r="A804" s="3">
        <v>9</v>
      </c>
      <c r="B804" t="s">
        <v>26150</v>
      </c>
      <c r="C804" s="3">
        <v>9119</v>
      </c>
      <c r="D804" t="s">
        <v>1633</v>
      </c>
      <c r="E804" s="3">
        <v>100101</v>
      </c>
      <c r="F804" t="s">
        <v>11256</v>
      </c>
      <c r="G804" s="3">
        <v>100101001</v>
      </c>
      <c r="H804" t="s">
        <v>26124</v>
      </c>
      <c r="I804" s="3">
        <v>2</v>
      </c>
      <c r="J804" t="s">
        <v>12848</v>
      </c>
      <c r="K804" s="3">
        <v>4</v>
      </c>
      <c r="L804" t="s">
        <v>26101</v>
      </c>
      <c r="M804" s="3">
        <v>2</v>
      </c>
      <c r="N804" t="s">
        <v>26084</v>
      </c>
      <c r="O804" s="3">
        <v>1</v>
      </c>
      <c r="P804" t="s">
        <v>28066</v>
      </c>
      <c r="Q804" s="3">
        <v>2</v>
      </c>
      <c r="R804" t="s">
        <v>8209</v>
      </c>
      <c r="S804" s="3">
        <v>220</v>
      </c>
      <c r="T804" s="3">
        <v>1</v>
      </c>
      <c r="U804" s="3">
        <v>180000</v>
      </c>
      <c r="V804" s="3">
        <v>2016</v>
      </c>
      <c r="W804" t="s">
        <v>25</v>
      </c>
    </row>
    <row r="805" spans="1:23" x14ac:dyDescent="0.3">
      <c r="A805" s="3">
        <v>9</v>
      </c>
      <c r="B805" t="s">
        <v>26150</v>
      </c>
      <c r="C805" s="3">
        <v>9120</v>
      </c>
      <c r="D805" t="s">
        <v>1636</v>
      </c>
      <c r="E805" s="3">
        <v>100101</v>
      </c>
      <c r="F805" t="s">
        <v>11256</v>
      </c>
      <c r="G805" s="3">
        <v>100101001</v>
      </c>
      <c r="H805" t="s">
        <v>26124</v>
      </c>
      <c r="I805" s="3">
        <v>2</v>
      </c>
      <c r="J805" t="s">
        <v>12848</v>
      </c>
      <c r="K805" s="3">
        <v>4</v>
      </c>
      <c r="L805" t="s">
        <v>26101</v>
      </c>
      <c r="M805" s="3">
        <v>7</v>
      </c>
      <c r="N805" t="s">
        <v>14788</v>
      </c>
      <c r="O805" s="3">
        <v>3</v>
      </c>
      <c r="P805" t="s">
        <v>26085</v>
      </c>
      <c r="Q805" s="3">
        <v>2</v>
      </c>
      <c r="R805" t="s">
        <v>8209</v>
      </c>
      <c r="S805" s="3">
        <v>9</v>
      </c>
      <c r="T805" s="3">
        <v>1</v>
      </c>
      <c r="U805" s="3">
        <v>20000</v>
      </c>
      <c r="V805" s="3">
        <v>2016</v>
      </c>
      <c r="W805" t="s">
        <v>25</v>
      </c>
    </row>
    <row r="806" spans="1:23" x14ac:dyDescent="0.3">
      <c r="A806" s="3">
        <v>9</v>
      </c>
      <c r="B806" t="s">
        <v>26150</v>
      </c>
      <c r="C806" s="3">
        <v>9120</v>
      </c>
      <c r="D806" t="s">
        <v>1636</v>
      </c>
      <c r="E806" s="3">
        <v>100104</v>
      </c>
      <c r="F806" t="s">
        <v>11362</v>
      </c>
      <c r="G806" s="3">
        <v>100104002</v>
      </c>
      <c r="H806" t="s">
        <v>26132</v>
      </c>
      <c r="I806" s="3">
        <v>2</v>
      </c>
      <c r="J806" t="s">
        <v>12848</v>
      </c>
      <c r="K806" s="3">
        <v>4</v>
      </c>
      <c r="L806" t="s">
        <v>26101</v>
      </c>
      <c r="M806" s="3">
        <v>7</v>
      </c>
      <c r="N806" t="s">
        <v>14788</v>
      </c>
      <c r="O806" s="3">
        <v>3</v>
      </c>
      <c r="P806" t="s">
        <v>26085</v>
      </c>
      <c r="Q806" s="3">
        <v>2</v>
      </c>
      <c r="R806" t="s">
        <v>8209</v>
      </c>
      <c r="S806" s="3">
        <v>9</v>
      </c>
      <c r="T806" s="3">
        <v>1</v>
      </c>
      <c r="U806" s="3">
        <v>90000</v>
      </c>
      <c r="V806" s="3">
        <v>2016</v>
      </c>
      <c r="W806" t="s">
        <v>25</v>
      </c>
    </row>
    <row r="807" spans="1:23" x14ac:dyDescent="0.3">
      <c r="A807" s="3">
        <v>9</v>
      </c>
      <c r="B807" t="s">
        <v>26150</v>
      </c>
      <c r="C807" s="3">
        <v>9120</v>
      </c>
      <c r="D807" t="s">
        <v>1636</v>
      </c>
      <c r="E807" s="3">
        <v>100104</v>
      </c>
      <c r="F807" t="s">
        <v>11362</v>
      </c>
      <c r="G807" s="3">
        <v>100104003</v>
      </c>
      <c r="H807" t="s">
        <v>16990</v>
      </c>
      <c r="I807" s="3">
        <v>2</v>
      </c>
      <c r="J807" t="s">
        <v>12848</v>
      </c>
      <c r="K807" s="3">
        <v>4</v>
      </c>
      <c r="L807" t="s">
        <v>26101</v>
      </c>
      <c r="M807" s="3">
        <v>7</v>
      </c>
      <c r="N807" t="s">
        <v>14788</v>
      </c>
      <c r="O807" s="3">
        <v>3</v>
      </c>
      <c r="P807" t="s">
        <v>26085</v>
      </c>
      <c r="Q807" s="3">
        <v>2</v>
      </c>
      <c r="R807" t="s">
        <v>8209</v>
      </c>
      <c r="S807" s="3">
        <v>9</v>
      </c>
      <c r="T807" s="3">
        <v>1</v>
      </c>
      <c r="U807" s="3">
        <v>3000</v>
      </c>
      <c r="V807" s="3">
        <v>2016</v>
      </c>
      <c r="W807" t="s">
        <v>25</v>
      </c>
    </row>
    <row r="808" spans="1:23" x14ac:dyDescent="0.3">
      <c r="A808" s="3">
        <v>9</v>
      </c>
      <c r="B808" t="s">
        <v>26150</v>
      </c>
      <c r="C808" s="3">
        <v>9206</v>
      </c>
      <c r="D808" t="s">
        <v>1657</v>
      </c>
      <c r="E808" s="3">
        <v>100104</v>
      </c>
      <c r="F808" t="s">
        <v>11362</v>
      </c>
      <c r="G808" s="3">
        <v>100104006</v>
      </c>
      <c r="H808" t="s">
        <v>26140</v>
      </c>
      <c r="I808" s="3">
        <v>2</v>
      </c>
      <c r="J808" t="s">
        <v>12848</v>
      </c>
      <c r="K808" s="3">
        <v>4</v>
      </c>
      <c r="L808" t="s">
        <v>26101</v>
      </c>
      <c r="M808" s="3">
        <v>6</v>
      </c>
      <c r="N808" t="s">
        <v>18251</v>
      </c>
      <c r="O808" s="3">
        <v>3</v>
      </c>
      <c r="P808" t="s">
        <v>26085</v>
      </c>
      <c r="Q808" s="3">
        <v>1</v>
      </c>
      <c r="R808" t="s">
        <v>26083</v>
      </c>
      <c r="S808" s="3">
        <v>180</v>
      </c>
      <c r="T808" s="3">
        <v>1</v>
      </c>
      <c r="U808" s="3">
        <v>2433295</v>
      </c>
      <c r="V808" s="3">
        <v>2019</v>
      </c>
      <c r="W808" t="s">
        <v>26159</v>
      </c>
    </row>
    <row r="809" spans="1:23" x14ac:dyDescent="0.3">
      <c r="A809" s="3">
        <v>9</v>
      </c>
      <c r="B809" t="s">
        <v>26150</v>
      </c>
      <c r="C809" s="3">
        <v>9120</v>
      </c>
      <c r="D809" t="s">
        <v>1636</v>
      </c>
      <c r="E809" s="3">
        <v>100104</v>
      </c>
      <c r="F809" t="s">
        <v>11362</v>
      </c>
      <c r="G809" s="3">
        <v>100104002</v>
      </c>
      <c r="H809" t="s">
        <v>26132</v>
      </c>
      <c r="I809" s="3">
        <v>2</v>
      </c>
      <c r="J809" t="s">
        <v>12848</v>
      </c>
      <c r="K809" s="3">
        <v>4</v>
      </c>
      <c r="L809" t="s">
        <v>26101</v>
      </c>
      <c r="M809" s="3">
        <v>5</v>
      </c>
      <c r="N809" t="s">
        <v>26092</v>
      </c>
      <c r="O809" s="3">
        <v>3</v>
      </c>
      <c r="P809" t="s">
        <v>26085</v>
      </c>
      <c r="Q809" s="3">
        <v>2</v>
      </c>
      <c r="R809" t="s">
        <v>8209</v>
      </c>
      <c r="S809" s="3">
        <v>23</v>
      </c>
      <c r="T809" s="3">
        <v>1</v>
      </c>
      <c r="U809" s="3">
        <v>6417</v>
      </c>
      <c r="V809" s="3">
        <v>2019</v>
      </c>
      <c r="W809" t="s">
        <v>26159</v>
      </c>
    </row>
    <row r="810" spans="1:23" x14ac:dyDescent="0.3">
      <c r="A810" s="3">
        <v>9</v>
      </c>
      <c r="B810" t="s">
        <v>26150</v>
      </c>
      <c r="C810" s="3">
        <v>9120</v>
      </c>
      <c r="D810" t="s">
        <v>1636</v>
      </c>
      <c r="E810" s="3">
        <v>100104</v>
      </c>
      <c r="F810" t="s">
        <v>11362</v>
      </c>
      <c r="G810" s="3">
        <v>1001040020</v>
      </c>
      <c r="H810" t="s">
        <v>26133</v>
      </c>
      <c r="I810" s="3">
        <v>2</v>
      </c>
      <c r="J810" t="s">
        <v>12848</v>
      </c>
      <c r="K810" s="3">
        <v>4</v>
      </c>
      <c r="L810" t="s">
        <v>26101</v>
      </c>
      <c r="M810" s="3">
        <v>5</v>
      </c>
      <c r="N810" t="s">
        <v>26092</v>
      </c>
      <c r="O810" s="3">
        <v>3</v>
      </c>
      <c r="P810" t="s">
        <v>26085</v>
      </c>
      <c r="Q810" s="3">
        <v>2</v>
      </c>
      <c r="R810" t="s">
        <v>8209</v>
      </c>
      <c r="S810" s="3">
        <v>23</v>
      </c>
      <c r="T810" s="3">
        <v>1</v>
      </c>
      <c r="U810" s="3">
        <v>49404</v>
      </c>
      <c r="V810" s="3">
        <v>2019</v>
      </c>
      <c r="W810" t="s">
        <v>26159</v>
      </c>
    </row>
    <row r="811" spans="1:23" x14ac:dyDescent="0.3">
      <c r="A811" s="3">
        <v>9</v>
      </c>
      <c r="B811" t="s">
        <v>26150</v>
      </c>
      <c r="C811" s="3">
        <v>9120</v>
      </c>
      <c r="D811" t="s">
        <v>1636</v>
      </c>
      <c r="E811" s="3">
        <v>100104</v>
      </c>
      <c r="F811" t="s">
        <v>11362</v>
      </c>
      <c r="G811" s="3">
        <v>100104003</v>
      </c>
      <c r="H811" t="s">
        <v>16990</v>
      </c>
      <c r="I811" s="3">
        <v>2</v>
      </c>
      <c r="J811" t="s">
        <v>12848</v>
      </c>
      <c r="K811" s="3">
        <v>4</v>
      </c>
      <c r="L811" t="s">
        <v>26101</v>
      </c>
      <c r="M811" s="3">
        <v>5</v>
      </c>
      <c r="N811" t="s">
        <v>26092</v>
      </c>
      <c r="O811" s="3">
        <v>3</v>
      </c>
      <c r="P811" t="s">
        <v>26085</v>
      </c>
      <c r="Q811" s="3">
        <v>2</v>
      </c>
      <c r="R811" t="s">
        <v>8209</v>
      </c>
      <c r="S811" s="3">
        <v>23</v>
      </c>
      <c r="T811" s="3">
        <v>1</v>
      </c>
      <c r="U811" s="3">
        <v>8500</v>
      </c>
      <c r="V811" s="3">
        <v>2019</v>
      </c>
      <c r="W811" t="s">
        <v>26159</v>
      </c>
    </row>
    <row r="812" spans="1:23" x14ac:dyDescent="0.3">
      <c r="A812" s="3">
        <v>10</v>
      </c>
      <c r="B812" t="s">
        <v>779</v>
      </c>
      <c r="C812" s="3">
        <v>10105</v>
      </c>
      <c r="D812" t="s">
        <v>1687</v>
      </c>
      <c r="E812" s="3">
        <v>100101</v>
      </c>
      <c r="F812" t="s">
        <v>11256</v>
      </c>
      <c r="G812" s="3">
        <v>100101002</v>
      </c>
      <c r="H812" t="s">
        <v>17678</v>
      </c>
      <c r="I812" s="3">
        <v>1</v>
      </c>
      <c r="J812" t="s">
        <v>26080</v>
      </c>
      <c r="K812" s="3">
        <v>4</v>
      </c>
      <c r="L812" t="s">
        <v>26101</v>
      </c>
      <c r="M812" s="3">
        <v>2</v>
      </c>
      <c r="N812" t="s">
        <v>26084</v>
      </c>
      <c r="O812" s="3">
        <v>3</v>
      </c>
      <c r="P812" t="s">
        <v>26085</v>
      </c>
      <c r="Q812" s="3">
        <v>1</v>
      </c>
      <c r="R812" t="s">
        <v>26083</v>
      </c>
      <c r="S812" s="3">
        <v>1</v>
      </c>
      <c r="T812" s="3">
        <v>1</v>
      </c>
      <c r="U812" s="3">
        <v>50</v>
      </c>
      <c r="V812" s="3">
        <v>2019</v>
      </c>
      <c r="W812" t="s">
        <v>26159</v>
      </c>
    </row>
    <row r="813" spans="1:23" x14ac:dyDescent="0.3">
      <c r="A813" s="3">
        <v>10</v>
      </c>
      <c r="B813" t="s">
        <v>779</v>
      </c>
      <c r="C813" s="3">
        <v>10105</v>
      </c>
      <c r="D813" t="s">
        <v>1687</v>
      </c>
      <c r="E813" s="3">
        <v>100107</v>
      </c>
      <c r="F813" t="s">
        <v>9429</v>
      </c>
      <c r="G813" s="3">
        <v>100107008</v>
      </c>
      <c r="H813" t="s">
        <v>11403</v>
      </c>
      <c r="I813" s="3">
        <v>1</v>
      </c>
      <c r="J813" t="s">
        <v>26080</v>
      </c>
      <c r="K813" s="3">
        <v>4</v>
      </c>
      <c r="L813" t="s">
        <v>26101</v>
      </c>
      <c r="M813" s="3">
        <v>2</v>
      </c>
      <c r="N813" t="s">
        <v>26084</v>
      </c>
      <c r="O813" s="3">
        <v>3</v>
      </c>
      <c r="P813" t="s">
        <v>26085</v>
      </c>
      <c r="Q813" s="3">
        <v>1</v>
      </c>
      <c r="R813" t="s">
        <v>26083</v>
      </c>
      <c r="S813" s="3">
        <v>1</v>
      </c>
      <c r="T813" s="3">
        <v>1</v>
      </c>
      <c r="U813" s="3">
        <v>50</v>
      </c>
      <c r="V813" s="3">
        <v>2019</v>
      </c>
      <c r="W813" t="s">
        <v>26159</v>
      </c>
    </row>
    <row r="814" spans="1:23" x14ac:dyDescent="0.3">
      <c r="A814" s="3">
        <v>10</v>
      </c>
      <c r="B814" t="s">
        <v>779</v>
      </c>
      <c r="C814" s="3">
        <v>10105</v>
      </c>
      <c r="D814" t="s">
        <v>1687</v>
      </c>
      <c r="E814" s="3">
        <v>100107</v>
      </c>
      <c r="F814" t="s">
        <v>9429</v>
      </c>
      <c r="G814" s="3">
        <v>100107009</v>
      </c>
      <c r="H814" t="s">
        <v>11408</v>
      </c>
      <c r="I814" s="3">
        <v>1</v>
      </c>
      <c r="J814" t="s">
        <v>26080</v>
      </c>
      <c r="K814" s="3">
        <v>4</v>
      </c>
      <c r="L814" t="s">
        <v>26101</v>
      </c>
      <c r="M814" s="3">
        <v>2</v>
      </c>
      <c r="N814" t="s">
        <v>26084</v>
      </c>
      <c r="O814" s="3">
        <v>3</v>
      </c>
      <c r="P814" t="s">
        <v>26085</v>
      </c>
      <c r="Q814" s="3">
        <v>1</v>
      </c>
      <c r="R814" t="s">
        <v>26083</v>
      </c>
      <c r="S814" s="3">
        <v>1</v>
      </c>
      <c r="T814" s="3">
        <v>1</v>
      </c>
      <c r="U814" s="3">
        <v>50</v>
      </c>
      <c r="V814" s="3">
        <v>2019</v>
      </c>
      <c r="W814" t="s">
        <v>26159</v>
      </c>
    </row>
    <row r="815" spans="1:23" x14ac:dyDescent="0.3">
      <c r="A815" s="3">
        <v>10</v>
      </c>
      <c r="B815" t="s">
        <v>779</v>
      </c>
      <c r="C815" s="3">
        <v>10105</v>
      </c>
      <c r="D815" t="s">
        <v>1687</v>
      </c>
      <c r="E815" s="3">
        <v>100101</v>
      </c>
      <c r="F815" t="s">
        <v>11256</v>
      </c>
      <c r="G815" s="3">
        <v>100101009</v>
      </c>
      <c r="H815" t="s">
        <v>11276</v>
      </c>
      <c r="I815" s="3">
        <v>1</v>
      </c>
      <c r="J815" t="s">
        <v>26080</v>
      </c>
      <c r="K815" s="3">
        <v>4</v>
      </c>
      <c r="L815" t="s">
        <v>26101</v>
      </c>
      <c r="M815" s="3">
        <v>2</v>
      </c>
      <c r="N815" t="s">
        <v>26084</v>
      </c>
      <c r="O815" s="3">
        <v>3</v>
      </c>
      <c r="P815" t="s">
        <v>26085</v>
      </c>
      <c r="Q815" s="3">
        <v>1</v>
      </c>
      <c r="R815" t="s">
        <v>26083</v>
      </c>
      <c r="S815" s="3">
        <v>1</v>
      </c>
      <c r="T815" s="3">
        <v>1</v>
      </c>
      <c r="U815" s="3">
        <v>1000</v>
      </c>
      <c r="V815" s="3">
        <v>2019</v>
      </c>
      <c r="W815" t="s">
        <v>26159</v>
      </c>
    </row>
    <row r="816" spans="1:23" x14ac:dyDescent="0.3">
      <c r="A816" s="3">
        <v>13</v>
      </c>
      <c r="B816" t="s">
        <v>26153</v>
      </c>
      <c r="C816" s="3">
        <v>13402</v>
      </c>
      <c r="D816" t="s">
        <v>1941</v>
      </c>
      <c r="E816" s="3">
        <v>100103</v>
      </c>
      <c r="F816" t="s">
        <v>11337</v>
      </c>
      <c r="G816" s="3">
        <v>100103002</v>
      </c>
      <c r="H816" t="s">
        <v>26099</v>
      </c>
      <c r="I816" s="3">
        <v>2</v>
      </c>
      <c r="J816" t="s">
        <v>12848</v>
      </c>
      <c r="K816" s="3">
        <v>4</v>
      </c>
      <c r="L816" t="s">
        <v>26101</v>
      </c>
      <c r="M816" s="3">
        <v>6</v>
      </c>
      <c r="N816" t="s">
        <v>18251</v>
      </c>
      <c r="O816" s="3">
        <v>3</v>
      </c>
      <c r="P816" t="s">
        <v>26085</v>
      </c>
      <c r="Q816" s="3">
        <v>2</v>
      </c>
      <c r="R816" t="s">
        <v>8209</v>
      </c>
      <c r="S816" s="3">
        <v>200</v>
      </c>
      <c r="T816" s="3">
        <v>1</v>
      </c>
      <c r="U816" s="3">
        <v>6000000</v>
      </c>
      <c r="V816" s="3">
        <v>2004</v>
      </c>
      <c r="W816" t="s">
        <v>25</v>
      </c>
    </row>
    <row r="817" spans="1:23" x14ac:dyDescent="0.3">
      <c r="A817" s="3">
        <v>13</v>
      </c>
      <c r="B817" t="s">
        <v>26153</v>
      </c>
      <c r="C817" s="3">
        <v>13402</v>
      </c>
      <c r="D817" t="s">
        <v>1941</v>
      </c>
      <c r="E817" s="3">
        <v>100103</v>
      </c>
      <c r="F817" t="s">
        <v>11337</v>
      </c>
      <c r="G817" s="3">
        <v>100103002</v>
      </c>
      <c r="H817" t="s">
        <v>26099</v>
      </c>
      <c r="I817" s="3">
        <v>2</v>
      </c>
      <c r="J817" t="s">
        <v>12848</v>
      </c>
      <c r="K817" s="3">
        <v>4</v>
      </c>
      <c r="L817" t="s">
        <v>26101</v>
      </c>
      <c r="M817" s="3">
        <v>6</v>
      </c>
      <c r="N817" t="s">
        <v>18251</v>
      </c>
      <c r="O817" s="3">
        <v>1</v>
      </c>
      <c r="P817" t="s">
        <v>28066</v>
      </c>
      <c r="Q817" s="3">
        <v>3</v>
      </c>
      <c r="R817" t="s">
        <v>26107</v>
      </c>
      <c r="S817" s="3">
        <v>6</v>
      </c>
      <c r="T817" s="3">
        <v>1</v>
      </c>
      <c r="U817" s="3">
        <v>400000</v>
      </c>
      <c r="V817" s="3">
        <v>2004</v>
      </c>
      <c r="W817" t="s">
        <v>25</v>
      </c>
    </row>
    <row r="818" spans="1:23" x14ac:dyDescent="0.3">
      <c r="A818" s="3">
        <v>13</v>
      </c>
      <c r="B818" t="s">
        <v>26153</v>
      </c>
      <c r="C818" s="3">
        <v>13402</v>
      </c>
      <c r="D818" t="s">
        <v>1941</v>
      </c>
      <c r="E818" s="3">
        <v>100103</v>
      </c>
      <c r="F818" t="s">
        <v>11337</v>
      </c>
      <c r="G818" s="3">
        <v>100103002</v>
      </c>
      <c r="H818" t="s">
        <v>26099</v>
      </c>
      <c r="I818" s="3">
        <v>2</v>
      </c>
      <c r="J818" t="s">
        <v>12848</v>
      </c>
      <c r="K818" s="3">
        <v>4</v>
      </c>
      <c r="L818" t="s">
        <v>26101</v>
      </c>
      <c r="M818" s="3">
        <v>5</v>
      </c>
      <c r="N818" t="s">
        <v>26092</v>
      </c>
      <c r="O818" s="3">
        <v>3</v>
      </c>
      <c r="P818" t="s">
        <v>26085</v>
      </c>
      <c r="Q818" s="3">
        <v>4</v>
      </c>
      <c r="R818" t="s">
        <v>26113</v>
      </c>
      <c r="S818" s="3">
        <v>5</v>
      </c>
      <c r="T818" s="3">
        <v>1</v>
      </c>
      <c r="U818" s="3">
        <v>500000</v>
      </c>
      <c r="V818" s="3">
        <v>2004</v>
      </c>
      <c r="W818" t="s">
        <v>25</v>
      </c>
    </row>
    <row r="819" spans="1:23" x14ac:dyDescent="0.3">
      <c r="A819" s="3">
        <v>13</v>
      </c>
      <c r="B819" t="s">
        <v>26153</v>
      </c>
      <c r="C819" s="3">
        <v>13402</v>
      </c>
      <c r="D819" t="s">
        <v>1941</v>
      </c>
      <c r="E819" s="3">
        <v>100103</v>
      </c>
      <c r="F819" t="s">
        <v>11337</v>
      </c>
      <c r="G819" s="3">
        <v>100103002</v>
      </c>
      <c r="H819" t="s">
        <v>26099</v>
      </c>
      <c r="I819" s="3">
        <v>2</v>
      </c>
      <c r="J819" t="s">
        <v>12848</v>
      </c>
      <c r="K819" s="3">
        <v>4</v>
      </c>
      <c r="L819" t="s">
        <v>26101</v>
      </c>
      <c r="M819" s="3">
        <v>5</v>
      </c>
      <c r="N819" t="s">
        <v>26092</v>
      </c>
      <c r="O819" s="3">
        <v>3</v>
      </c>
      <c r="P819" t="s">
        <v>26085</v>
      </c>
      <c r="Q819" s="3">
        <v>3</v>
      </c>
      <c r="R819" t="s">
        <v>26107</v>
      </c>
      <c r="S819" s="3">
        <v>4</v>
      </c>
      <c r="T819" s="3">
        <v>1</v>
      </c>
      <c r="U819" s="3">
        <v>320000</v>
      </c>
      <c r="V819" s="3">
        <v>2004</v>
      </c>
      <c r="W819" t="s">
        <v>25</v>
      </c>
    </row>
    <row r="820" spans="1:23" x14ac:dyDescent="0.3">
      <c r="A820" s="3">
        <v>13</v>
      </c>
      <c r="B820" t="s">
        <v>26153</v>
      </c>
      <c r="C820" s="3">
        <v>13402</v>
      </c>
      <c r="D820" t="s">
        <v>1941</v>
      </c>
      <c r="E820" s="3">
        <v>100103</v>
      </c>
      <c r="F820" t="s">
        <v>11337</v>
      </c>
      <c r="G820" s="3">
        <v>100103002</v>
      </c>
      <c r="H820" t="s">
        <v>26099</v>
      </c>
      <c r="I820" s="3">
        <v>2</v>
      </c>
      <c r="J820" t="s">
        <v>12848</v>
      </c>
      <c r="K820" s="3">
        <v>4</v>
      </c>
      <c r="L820" t="s">
        <v>26101</v>
      </c>
      <c r="M820" s="3">
        <v>2</v>
      </c>
      <c r="N820" t="s">
        <v>26084</v>
      </c>
      <c r="O820" s="3">
        <v>3</v>
      </c>
      <c r="P820" t="s">
        <v>26085</v>
      </c>
      <c r="Q820" s="3">
        <v>1</v>
      </c>
      <c r="R820" t="s">
        <v>26083</v>
      </c>
      <c r="S820" s="3">
        <v>4</v>
      </c>
      <c r="T820" s="3">
        <v>1</v>
      </c>
      <c r="U820" s="3">
        <v>672300</v>
      </c>
      <c r="V820" s="3">
        <v>2004</v>
      </c>
      <c r="W820" t="s">
        <v>25</v>
      </c>
    </row>
    <row r="821" spans="1:23" x14ac:dyDescent="0.3">
      <c r="A821" s="3">
        <v>13</v>
      </c>
      <c r="B821" t="s">
        <v>26153</v>
      </c>
      <c r="C821" s="3">
        <v>13402</v>
      </c>
      <c r="D821" t="s">
        <v>1941</v>
      </c>
      <c r="E821" s="3">
        <v>100109</v>
      </c>
      <c r="F821" t="s">
        <v>18431</v>
      </c>
      <c r="G821" s="3">
        <v>100109001</v>
      </c>
      <c r="H821" t="s">
        <v>26106</v>
      </c>
      <c r="I821" s="3">
        <v>2</v>
      </c>
      <c r="J821" t="s">
        <v>12848</v>
      </c>
      <c r="K821" s="3">
        <v>4</v>
      </c>
      <c r="L821" t="s">
        <v>26101</v>
      </c>
      <c r="M821" s="3">
        <v>2</v>
      </c>
      <c r="N821" t="s">
        <v>26084</v>
      </c>
      <c r="O821" s="3">
        <v>1</v>
      </c>
      <c r="P821" t="s">
        <v>28066</v>
      </c>
      <c r="Q821" s="3">
        <v>3</v>
      </c>
      <c r="R821" t="s">
        <v>26107</v>
      </c>
      <c r="S821" s="3">
        <v>6</v>
      </c>
      <c r="T821" s="3">
        <v>1</v>
      </c>
      <c r="U821" s="3">
        <v>30000</v>
      </c>
      <c r="V821" s="3">
        <v>2004</v>
      </c>
      <c r="W821" t="s">
        <v>25</v>
      </c>
    </row>
    <row r="822" spans="1:23" x14ac:dyDescent="0.3">
      <c r="A822" s="3">
        <v>13</v>
      </c>
      <c r="B822" t="s">
        <v>26153</v>
      </c>
      <c r="C822" s="3">
        <v>13501</v>
      </c>
      <c r="D822" t="s">
        <v>1950</v>
      </c>
      <c r="E822" s="3">
        <v>100103</v>
      </c>
      <c r="F822" t="s">
        <v>11337</v>
      </c>
      <c r="G822" s="3">
        <v>100103002</v>
      </c>
      <c r="H822" t="s">
        <v>26099</v>
      </c>
      <c r="I822" s="3">
        <v>1</v>
      </c>
      <c r="J822" t="s">
        <v>26080</v>
      </c>
      <c r="K822" s="3">
        <v>4</v>
      </c>
      <c r="L822" t="s">
        <v>26101</v>
      </c>
      <c r="M822" s="3">
        <v>2</v>
      </c>
      <c r="N822" t="s">
        <v>26084</v>
      </c>
      <c r="O822" s="3">
        <v>3</v>
      </c>
      <c r="P822" t="s">
        <v>26085</v>
      </c>
      <c r="Q822" s="3">
        <v>1</v>
      </c>
      <c r="R822" t="s">
        <v>26083</v>
      </c>
      <c r="S822" s="3">
        <v>2</v>
      </c>
      <c r="T822" s="3">
        <v>1</v>
      </c>
      <c r="U822" s="3">
        <v>250000</v>
      </c>
      <c r="V822" s="3">
        <v>2004</v>
      </c>
      <c r="W822" t="s">
        <v>25</v>
      </c>
    </row>
    <row r="823" spans="1:23" x14ac:dyDescent="0.3">
      <c r="A823" s="3">
        <v>13</v>
      </c>
      <c r="B823" t="s">
        <v>26153</v>
      </c>
      <c r="C823" s="3">
        <v>13501</v>
      </c>
      <c r="D823" t="s">
        <v>1950</v>
      </c>
      <c r="E823" s="3">
        <v>100103</v>
      </c>
      <c r="F823" t="s">
        <v>11337</v>
      </c>
      <c r="G823" s="3">
        <v>100103002</v>
      </c>
      <c r="H823" t="s">
        <v>26099</v>
      </c>
      <c r="I823" s="3">
        <v>2</v>
      </c>
      <c r="J823" t="s">
        <v>12848</v>
      </c>
      <c r="K823" s="3">
        <v>4</v>
      </c>
      <c r="L823" t="s">
        <v>26101</v>
      </c>
      <c r="M823" s="3">
        <v>6</v>
      </c>
      <c r="N823" t="s">
        <v>18251</v>
      </c>
      <c r="O823" s="3">
        <v>3</v>
      </c>
      <c r="P823" t="s">
        <v>26085</v>
      </c>
      <c r="Q823" s="3">
        <v>1</v>
      </c>
      <c r="R823" t="s">
        <v>26083</v>
      </c>
      <c r="S823" s="3">
        <v>60</v>
      </c>
      <c r="T823" s="3">
        <v>1</v>
      </c>
      <c r="U823" s="3">
        <v>1900000</v>
      </c>
      <c r="V823" s="3">
        <v>2004</v>
      </c>
      <c r="W823" t="s">
        <v>25</v>
      </c>
    </row>
    <row r="824" spans="1:23" x14ac:dyDescent="0.3">
      <c r="A824" s="3">
        <v>13</v>
      </c>
      <c r="B824" t="s">
        <v>26153</v>
      </c>
      <c r="C824" s="3">
        <v>13501</v>
      </c>
      <c r="D824" t="s">
        <v>1950</v>
      </c>
      <c r="E824" s="3">
        <v>100103</v>
      </c>
      <c r="F824" t="s">
        <v>11337</v>
      </c>
      <c r="G824" s="3">
        <v>100103002</v>
      </c>
      <c r="H824" t="s">
        <v>26099</v>
      </c>
      <c r="I824" s="3">
        <v>2</v>
      </c>
      <c r="J824" t="s">
        <v>12848</v>
      </c>
      <c r="K824" s="3">
        <v>4</v>
      </c>
      <c r="L824" t="s">
        <v>26101</v>
      </c>
      <c r="M824" s="3">
        <v>5</v>
      </c>
      <c r="N824" t="s">
        <v>26092</v>
      </c>
      <c r="O824" s="3">
        <v>3</v>
      </c>
      <c r="P824" t="s">
        <v>26085</v>
      </c>
      <c r="Q824" s="3">
        <v>2</v>
      </c>
      <c r="R824" t="s">
        <v>8209</v>
      </c>
      <c r="S824" s="3">
        <v>14</v>
      </c>
      <c r="T824" s="3">
        <v>1</v>
      </c>
      <c r="U824" s="3">
        <v>330000</v>
      </c>
      <c r="V824" s="3">
        <v>2004</v>
      </c>
      <c r="W824" t="s">
        <v>25</v>
      </c>
    </row>
    <row r="825" spans="1:23" x14ac:dyDescent="0.3">
      <c r="A825" s="3">
        <v>13</v>
      </c>
      <c r="B825" t="s">
        <v>26153</v>
      </c>
      <c r="C825" s="3">
        <v>13404</v>
      </c>
      <c r="D825" t="s">
        <v>1947</v>
      </c>
      <c r="E825" s="3">
        <v>100103</v>
      </c>
      <c r="F825" t="s">
        <v>11337</v>
      </c>
      <c r="G825" s="3">
        <v>100103002</v>
      </c>
      <c r="H825" t="s">
        <v>26099</v>
      </c>
      <c r="I825" s="3">
        <v>1</v>
      </c>
      <c r="J825" t="s">
        <v>26080</v>
      </c>
      <c r="K825" s="3">
        <v>4</v>
      </c>
      <c r="L825" t="s">
        <v>26101</v>
      </c>
      <c r="M825" s="3">
        <v>6</v>
      </c>
      <c r="N825" t="s">
        <v>18251</v>
      </c>
      <c r="O825" s="3">
        <v>1</v>
      </c>
      <c r="P825" t="s">
        <v>28066</v>
      </c>
      <c r="Q825" s="3">
        <v>2</v>
      </c>
      <c r="R825" t="s">
        <v>8209</v>
      </c>
      <c r="S825" s="3">
        <v>8</v>
      </c>
      <c r="T825" s="3">
        <v>1</v>
      </c>
      <c r="U825" s="3">
        <v>160000</v>
      </c>
      <c r="V825" s="3">
        <v>2004</v>
      </c>
      <c r="W825" t="s">
        <v>25</v>
      </c>
    </row>
    <row r="826" spans="1:23" x14ac:dyDescent="0.3">
      <c r="A826" s="3">
        <v>13</v>
      </c>
      <c r="B826" t="s">
        <v>26153</v>
      </c>
      <c r="C826" s="3">
        <v>13404</v>
      </c>
      <c r="D826" t="s">
        <v>1947</v>
      </c>
      <c r="E826" s="3">
        <v>100103</v>
      </c>
      <c r="F826" t="s">
        <v>11337</v>
      </c>
      <c r="G826" s="3">
        <v>100103002</v>
      </c>
      <c r="H826" t="s">
        <v>26099</v>
      </c>
      <c r="I826" s="3">
        <v>1</v>
      </c>
      <c r="J826" t="s">
        <v>26080</v>
      </c>
      <c r="K826" s="3">
        <v>4</v>
      </c>
      <c r="L826" t="s">
        <v>26101</v>
      </c>
      <c r="M826" s="3">
        <v>6</v>
      </c>
      <c r="N826" t="s">
        <v>18251</v>
      </c>
      <c r="O826" s="3">
        <v>1</v>
      </c>
      <c r="P826" t="s">
        <v>28066</v>
      </c>
      <c r="Q826" s="3">
        <v>1</v>
      </c>
      <c r="R826" t="s">
        <v>26083</v>
      </c>
      <c r="S826" s="3">
        <v>5</v>
      </c>
      <c r="T826" s="3">
        <v>1</v>
      </c>
      <c r="U826" s="3">
        <v>5000</v>
      </c>
      <c r="V826" s="3">
        <v>2004</v>
      </c>
      <c r="W826" t="s">
        <v>25</v>
      </c>
    </row>
    <row r="827" spans="1:23" x14ac:dyDescent="0.3">
      <c r="A827" s="3">
        <v>13</v>
      </c>
      <c r="B827" t="s">
        <v>26153</v>
      </c>
      <c r="C827" s="3">
        <v>13404</v>
      </c>
      <c r="D827" t="s">
        <v>1947</v>
      </c>
      <c r="E827" s="3">
        <v>100103</v>
      </c>
      <c r="F827" t="s">
        <v>11337</v>
      </c>
      <c r="G827" s="3">
        <v>100103002</v>
      </c>
      <c r="H827" t="s">
        <v>26099</v>
      </c>
      <c r="I827" s="3">
        <v>2</v>
      </c>
      <c r="J827" t="s">
        <v>12848</v>
      </c>
      <c r="K827" s="3">
        <v>4</v>
      </c>
      <c r="L827" t="s">
        <v>26101</v>
      </c>
      <c r="M827" s="3">
        <v>5</v>
      </c>
      <c r="N827" t="s">
        <v>26092</v>
      </c>
      <c r="O827" s="3">
        <v>3</v>
      </c>
      <c r="P827" t="s">
        <v>26085</v>
      </c>
      <c r="Q827" s="3">
        <v>2</v>
      </c>
      <c r="R827" t="s">
        <v>8209</v>
      </c>
      <c r="S827" s="3">
        <v>20</v>
      </c>
      <c r="T827" s="3">
        <v>1</v>
      </c>
      <c r="U827" s="3">
        <v>1280000</v>
      </c>
      <c r="V827" s="3">
        <v>2004</v>
      </c>
      <c r="W827" t="s">
        <v>25</v>
      </c>
    </row>
    <row r="828" spans="1:23" x14ac:dyDescent="0.3">
      <c r="A828" s="3">
        <v>13</v>
      </c>
      <c r="B828" t="s">
        <v>26153</v>
      </c>
      <c r="C828" s="3">
        <v>13404</v>
      </c>
      <c r="D828" t="s">
        <v>1947</v>
      </c>
      <c r="E828" s="3">
        <v>100103</v>
      </c>
      <c r="F828" t="s">
        <v>11337</v>
      </c>
      <c r="G828" s="3">
        <v>100103002</v>
      </c>
      <c r="H828" t="s">
        <v>26099</v>
      </c>
      <c r="I828" s="3">
        <v>2</v>
      </c>
      <c r="J828" t="s">
        <v>12848</v>
      </c>
      <c r="K828" s="3">
        <v>4</v>
      </c>
      <c r="L828" t="s">
        <v>26101</v>
      </c>
      <c r="M828" s="3">
        <v>5</v>
      </c>
      <c r="N828" t="s">
        <v>26092</v>
      </c>
      <c r="O828" s="3">
        <v>3</v>
      </c>
      <c r="P828" t="s">
        <v>26085</v>
      </c>
      <c r="Q828" s="3">
        <v>2</v>
      </c>
      <c r="R828" t="s">
        <v>8209</v>
      </c>
      <c r="S828" s="3">
        <v>50</v>
      </c>
      <c r="T828" s="3">
        <v>1</v>
      </c>
      <c r="U828" s="3">
        <v>1000000</v>
      </c>
      <c r="V828" s="3">
        <v>2004</v>
      </c>
      <c r="W828" t="s">
        <v>25</v>
      </c>
    </row>
    <row r="829" spans="1:23" x14ac:dyDescent="0.3">
      <c r="A829" s="3">
        <v>13</v>
      </c>
      <c r="B829" t="s">
        <v>26153</v>
      </c>
      <c r="C829" s="3">
        <v>13404</v>
      </c>
      <c r="D829" t="s">
        <v>1947</v>
      </c>
      <c r="E829" s="3">
        <v>100103</v>
      </c>
      <c r="F829" t="s">
        <v>11337</v>
      </c>
      <c r="G829" s="3">
        <v>1001030040</v>
      </c>
      <c r="H829" t="s">
        <v>26115</v>
      </c>
      <c r="I829" s="3">
        <v>2</v>
      </c>
      <c r="J829" t="s">
        <v>12848</v>
      </c>
      <c r="K829" s="3">
        <v>4</v>
      </c>
      <c r="L829" t="s">
        <v>26101</v>
      </c>
      <c r="M829" s="3">
        <v>5</v>
      </c>
      <c r="N829" t="s">
        <v>26092</v>
      </c>
      <c r="O829" s="3">
        <v>3</v>
      </c>
      <c r="P829" t="s">
        <v>26085</v>
      </c>
      <c r="Q829" s="3">
        <v>3</v>
      </c>
      <c r="R829" t="s">
        <v>26107</v>
      </c>
      <c r="S829" s="3">
        <v>50</v>
      </c>
      <c r="T829" s="3">
        <v>1</v>
      </c>
      <c r="U829" s="3">
        <v>300000</v>
      </c>
      <c r="V829" s="3">
        <v>2004</v>
      </c>
      <c r="W829" t="s">
        <v>25</v>
      </c>
    </row>
    <row r="830" spans="1:23" x14ac:dyDescent="0.3">
      <c r="A830" s="3">
        <v>13</v>
      </c>
      <c r="B830" t="s">
        <v>26153</v>
      </c>
      <c r="C830" s="3">
        <v>13404</v>
      </c>
      <c r="D830" t="s">
        <v>1947</v>
      </c>
      <c r="E830" s="3">
        <v>100109</v>
      </c>
      <c r="F830" t="s">
        <v>18431</v>
      </c>
      <c r="G830" s="3">
        <v>100109001</v>
      </c>
      <c r="H830" t="s">
        <v>26106</v>
      </c>
      <c r="I830" s="3">
        <v>2</v>
      </c>
      <c r="J830" t="s">
        <v>12848</v>
      </c>
      <c r="K830" s="3">
        <v>4</v>
      </c>
      <c r="L830" t="s">
        <v>26101</v>
      </c>
      <c r="M830" s="3">
        <v>5</v>
      </c>
      <c r="N830" t="s">
        <v>26092</v>
      </c>
      <c r="O830" s="3">
        <v>3</v>
      </c>
      <c r="P830" t="s">
        <v>26085</v>
      </c>
      <c r="Q830" s="3">
        <v>2</v>
      </c>
      <c r="R830" t="s">
        <v>8209</v>
      </c>
      <c r="S830" s="3">
        <v>50</v>
      </c>
      <c r="T830" s="3">
        <v>1</v>
      </c>
      <c r="U830" s="3">
        <v>7000000</v>
      </c>
      <c r="V830" s="3">
        <v>2004</v>
      </c>
      <c r="W830" t="s">
        <v>25</v>
      </c>
    </row>
    <row r="831" spans="1:23" x14ac:dyDescent="0.3">
      <c r="A831" s="3">
        <v>13</v>
      </c>
      <c r="B831" t="s">
        <v>26153</v>
      </c>
      <c r="C831" s="3">
        <v>13605</v>
      </c>
      <c r="D831" t="s">
        <v>1977</v>
      </c>
      <c r="E831" s="3">
        <v>100103</v>
      </c>
      <c r="F831" t="s">
        <v>11337</v>
      </c>
      <c r="G831" s="3">
        <v>100103002</v>
      </c>
      <c r="H831" t="s">
        <v>26099</v>
      </c>
      <c r="I831" s="3">
        <v>2</v>
      </c>
      <c r="J831" t="s">
        <v>12848</v>
      </c>
      <c r="K831" s="3">
        <v>4</v>
      </c>
      <c r="L831" t="s">
        <v>26101</v>
      </c>
      <c r="M831" s="3">
        <v>5</v>
      </c>
      <c r="N831" t="s">
        <v>26092</v>
      </c>
      <c r="O831" s="3">
        <v>3</v>
      </c>
      <c r="P831" t="s">
        <v>26085</v>
      </c>
      <c r="Q831" s="3">
        <v>2</v>
      </c>
      <c r="R831" t="s">
        <v>8209</v>
      </c>
      <c r="S831" s="3">
        <v>30</v>
      </c>
      <c r="T831" s="3">
        <v>1</v>
      </c>
      <c r="U831" s="3">
        <v>500000</v>
      </c>
      <c r="V831" s="3">
        <v>2004</v>
      </c>
      <c r="W831" t="s">
        <v>25</v>
      </c>
    </row>
    <row r="832" spans="1:23" x14ac:dyDescent="0.3">
      <c r="A832" s="3">
        <v>13</v>
      </c>
      <c r="B832" t="s">
        <v>26153</v>
      </c>
      <c r="C832" s="3">
        <v>13202</v>
      </c>
      <c r="D832" t="s">
        <v>1923</v>
      </c>
      <c r="E832" s="3">
        <v>100103</v>
      </c>
      <c r="F832" t="s">
        <v>11337</v>
      </c>
      <c r="G832" s="3">
        <v>100103002</v>
      </c>
      <c r="H832" t="s">
        <v>26099</v>
      </c>
      <c r="I832" s="3">
        <v>1</v>
      </c>
      <c r="J832" t="s">
        <v>26080</v>
      </c>
      <c r="K832" s="3">
        <v>4</v>
      </c>
      <c r="L832" t="s">
        <v>26101</v>
      </c>
      <c r="M832" s="3">
        <v>6</v>
      </c>
      <c r="N832" t="s">
        <v>18251</v>
      </c>
      <c r="O832" s="3">
        <v>3</v>
      </c>
      <c r="P832" t="s">
        <v>26085</v>
      </c>
      <c r="Q832" s="3">
        <v>1</v>
      </c>
      <c r="R832" t="s">
        <v>26083</v>
      </c>
      <c r="S832" s="3">
        <v>7</v>
      </c>
      <c r="T832" s="3">
        <v>1</v>
      </c>
      <c r="U832" s="3">
        <v>400000</v>
      </c>
      <c r="V832" s="3">
        <v>2004</v>
      </c>
      <c r="W832" t="s">
        <v>25</v>
      </c>
    </row>
    <row r="833" spans="1:23" x14ac:dyDescent="0.3">
      <c r="A833" s="3">
        <v>13</v>
      </c>
      <c r="B833" t="s">
        <v>26153</v>
      </c>
      <c r="C833" s="3">
        <v>13202</v>
      </c>
      <c r="D833" t="s">
        <v>1923</v>
      </c>
      <c r="E833" s="3">
        <v>100103</v>
      </c>
      <c r="F833" t="s">
        <v>11337</v>
      </c>
      <c r="G833" s="3">
        <v>100103002</v>
      </c>
      <c r="H833" t="s">
        <v>26099</v>
      </c>
      <c r="I833" s="3">
        <v>1</v>
      </c>
      <c r="J833" t="s">
        <v>26080</v>
      </c>
      <c r="K833" s="3">
        <v>4</v>
      </c>
      <c r="L833" t="s">
        <v>26101</v>
      </c>
      <c r="M833" s="3">
        <v>6</v>
      </c>
      <c r="N833" t="s">
        <v>18251</v>
      </c>
      <c r="O833" s="3">
        <v>1</v>
      </c>
      <c r="P833" t="s">
        <v>28066</v>
      </c>
      <c r="Q833" s="3">
        <v>1</v>
      </c>
      <c r="R833" t="s">
        <v>26083</v>
      </c>
      <c r="S833" s="3">
        <v>3</v>
      </c>
      <c r="T833" s="3">
        <v>1</v>
      </c>
      <c r="U833" s="3">
        <v>50000</v>
      </c>
      <c r="V833" s="3">
        <v>2004</v>
      </c>
      <c r="W833" t="s">
        <v>25</v>
      </c>
    </row>
    <row r="834" spans="1:23" x14ac:dyDescent="0.3">
      <c r="A834" s="3">
        <v>13</v>
      </c>
      <c r="B834" t="s">
        <v>26153</v>
      </c>
      <c r="C834" s="3">
        <v>13202</v>
      </c>
      <c r="D834" t="s">
        <v>1923</v>
      </c>
      <c r="E834" s="3">
        <v>100103</v>
      </c>
      <c r="F834" t="s">
        <v>11337</v>
      </c>
      <c r="G834" s="3">
        <v>100103002</v>
      </c>
      <c r="H834" t="s">
        <v>26099</v>
      </c>
      <c r="I834" s="3">
        <v>1</v>
      </c>
      <c r="J834" t="s">
        <v>26080</v>
      </c>
      <c r="K834" s="3">
        <v>4</v>
      </c>
      <c r="L834" t="s">
        <v>26101</v>
      </c>
      <c r="M834" s="3">
        <v>6</v>
      </c>
      <c r="N834" t="s">
        <v>18251</v>
      </c>
      <c r="O834" s="3">
        <v>1</v>
      </c>
      <c r="P834" t="s">
        <v>28066</v>
      </c>
      <c r="Q834" s="3">
        <v>1</v>
      </c>
      <c r="R834" t="s">
        <v>26083</v>
      </c>
      <c r="S834" s="3">
        <v>4</v>
      </c>
      <c r="T834" s="3">
        <v>1</v>
      </c>
      <c r="U834" s="3">
        <v>1500000</v>
      </c>
      <c r="V834" s="3">
        <v>2004</v>
      </c>
      <c r="W834" t="s">
        <v>25</v>
      </c>
    </row>
    <row r="835" spans="1:23" x14ac:dyDescent="0.3">
      <c r="A835" s="3">
        <v>13</v>
      </c>
      <c r="B835" t="s">
        <v>26153</v>
      </c>
      <c r="C835" s="3">
        <v>13202</v>
      </c>
      <c r="D835" t="s">
        <v>1923</v>
      </c>
      <c r="E835" s="3">
        <v>100103</v>
      </c>
      <c r="F835" t="s">
        <v>11337</v>
      </c>
      <c r="G835" s="3">
        <v>100103002</v>
      </c>
      <c r="H835" t="s">
        <v>26099</v>
      </c>
      <c r="I835" s="3">
        <v>1</v>
      </c>
      <c r="J835" t="s">
        <v>26080</v>
      </c>
      <c r="K835" s="3">
        <v>4</v>
      </c>
      <c r="L835" t="s">
        <v>26101</v>
      </c>
      <c r="M835" s="3">
        <v>2</v>
      </c>
      <c r="N835" t="s">
        <v>26084</v>
      </c>
      <c r="O835" s="3">
        <v>1</v>
      </c>
      <c r="P835" t="s">
        <v>28066</v>
      </c>
      <c r="Q835" s="3">
        <v>1</v>
      </c>
      <c r="R835" t="s">
        <v>26083</v>
      </c>
      <c r="S835" s="3">
        <v>3</v>
      </c>
      <c r="T835" s="3">
        <v>1</v>
      </c>
      <c r="U835" s="3">
        <v>700000</v>
      </c>
      <c r="V835" s="3">
        <v>2004</v>
      </c>
      <c r="W835" t="s">
        <v>25</v>
      </c>
    </row>
    <row r="836" spans="1:23" x14ac:dyDescent="0.3">
      <c r="A836" s="3">
        <v>13</v>
      </c>
      <c r="B836" t="s">
        <v>26153</v>
      </c>
      <c r="C836" s="3">
        <v>13202</v>
      </c>
      <c r="D836" t="s">
        <v>1923</v>
      </c>
      <c r="E836" s="3">
        <v>100103</v>
      </c>
      <c r="F836" t="s">
        <v>11337</v>
      </c>
      <c r="G836" s="3">
        <v>100103002</v>
      </c>
      <c r="H836" t="s">
        <v>26099</v>
      </c>
      <c r="I836" s="3">
        <v>1</v>
      </c>
      <c r="J836" t="s">
        <v>26080</v>
      </c>
      <c r="K836" s="3">
        <v>4</v>
      </c>
      <c r="L836" t="s">
        <v>26101</v>
      </c>
      <c r="M836" s="3">
        <v>2</v>
      </c>
      <c r="N836" t="s">
        <v>26084</v>
      </c>
      <c r="O836" s="3">
        <v>1</v>
      </c>
      <c r="P836" t="s">
        <v>28066</v>
      </c>
      <c r="Q836" s="3">
        <v>1</v>
      </c>
      <c r="R836" t="s">
        <v>26083</v>
      </c>
      <c r="S836" s="3">
        <v>4</v>
      </c>
      <c r="T836" s="3">
        <v>1</v>
      </c>
      <c r="U836" s="3">
        <v>115000</v>
      </c>
      <c r="V836" s="3">
        <v>2004</v>
      </c>
      <c r="W836" t="s">
        <v>25</v>
      </c>
    </row>
    <row r="837" spans="1:23" x14ac:dyDescent="0.3">
      <c r="A837" s="3">
        <v>13</v>
      </c>
      <c r="B837" t="s">
        <v>26153</v>
      </c>
      <c r="C837" s="3">
        <v>13401</v>
      </c>
      <c r="D837" t="s">
        <v>1938</v>
      </c>
      <c r="E837" s="3">
        <v>100103</v>
      </c>
      <c r="F837" t="s">
        <v>11337</v>
      </c>
      <c r="G837" s="3">
        <v>100103002</v>
      </c>
      <c r="H837" t="s">
        <v>26099</v>
      </c>
      <c r="I837" s="3">
        <v>1</v>
      </c>
      <c r="J837" t="s">
        <v>26080</v>
      </c>
      <c r="K837" s="3">
        <v>4</v>
      </c>
      <c r="L837" t="s">
        <v>26101</v>
      </c>
      <c r="M837" s="3">
        <v>5</v>
      </c>
      <c r="N837" t="s">
        <v>26092</v>
      </c>
      <c r="O837" s="3">
        <v>3</v>
      </c>
      <c r="P837" t="s">
        <v>26085</v>
      </c>
      <c r="Q837" s="3">
        <v>2</v>
      </c>
      <c r="R837" t="s">
        <v>8209</v>
      </c>
      <c r="S837" s="3">
        <v>8</v>
      </c>
      <c r="T837" s="3">
        <v>1</v>
      </c>
      <c r="U837" s="3">
        <v>600000</v>
      </c>
      <c r="V837" s="3">
        <v>2004</v>
      </c>
      <c r="W837" t="s">
        <v>25</v>
      </c>
    </row>
    <row r="838" spans="1:23" x14ac:dyDescent="0.3">
      <c r="A838" s="3">
        <v>13</v>
      </c>
      <c r="B838" t="s">
        <v>26153</v>
      </c>
      <c r="C838" s="3">
        <v>13401</v>
      </c>
      <c r="D838" t="s">
        <v>1938</v>
      </c>
      <c r="E838" s="3">
        <v>100103</v>
      </c>
      <c r="F838" t="s">
        <v>11337</v>
      </c>
      <c r="G838" s="3">
        <v>100103002</v>
      </c>
      <c r="H838" t="s">
        <v>26099</v>
      </c>
      <c r="I838" s="3">
        <v>1</v>
      </c>
      <c r="J838" t="s">
        <v>26080</v>
      </c>
      <c r="K838" s="3">
        <v>4</v>
      </c>
      <c r="L838" t="s">
        <v>26101</v>
      </c>
      <c r="M838" s="3">
        <v>5</v>
      </c>
      <c r="N838" t="s">
        <v>26092</v>
      </c>
      <c r="O838" s="3">
        <v>3</v>
      </c>
      <c r="P838" t="s">
        <v>26085</v>
      </c>
      <c r="Q838" s="3">
        <v>1</v>
      </c>
      <c r="R838" t="s">
        <v>26083</v>
      </c>
      <c r="S838" s="3">
        <v>7</v>
      </c>
      <c r="T838" s="3">
        <v>1</v>
      </c>
      <c r="U838" s="3">
        <v>24992</v>
      </c>
      <c r="V838" s="3">
        <v>2004</v>
      </c>
      <c r="W838" t="s">
        <v>25</v>
      </c>
    </row>
    <row r="839" spans="1:23" x14ac:dyDescent="0.3">
      <c r="A839" s="3">
        <v>13</v>
      </c>
      <c r="B839" t="s">
        <v>26153</v>
      </c>
      <c r="C839" s="3">
        <v>13401</v>
      </c>
      <c r="D839" t="s">
        <v>1938</v>
      </c>
      <c r="E839" s="3">
        <v>100103</v>
      </c>
      <c r="F839" t="s">
        <v>11337</v>
      </c>
      <c r="G839" s="3">
        <v>100103002</v>
      </c>
      <c r="H839" t="s">
        <v>26099</v>
      </c>
      <c r="I839" s="3">
        <v>1</v>
      </c>
      <c r="J839" t="s">
        <v>26080</v>
      </c>
      <c r="K839" s="3">
        <v>4</v>
      </c>
      <c r="L839" t="s">
        <v>26101</v>
      </c>
      <c r="M839" s="3">
        <v>5</v>
      </c>
      <c r="N839" t="s">
        <v>26092</v>
      </c>
      <c r="O839" s="3">
        <v>1</v>
      </c>
      <c r="P839" t="s">
        <v>28066</v>
      </c>
      <c r="Q839" s="3">
        <v>2</v>
      </c>
      <c r="R839" t="s">
        <v>8209</v>
      </c>
      <c r="S839" s="3">
        <v>15</v>
      </c>
      <c r="T839" s="3">
        <v>1</v>
      </c>
      <c r="U839" s="3">
        <v>84570</v>
      </c>
      <c r="V839" s="3">
        <v>2004</v>
      </c>
      <c r="W839" t="s">
        <v>25</v>
      </c>
    </row>
    <row r="840" spans="1:23" x14ac:dyDescent="0.3">
      <c r="A840" s="3">
        <v>13</v>
      </c>
      <c r="B840" t="s">
        <v>26153</v>
      </c>
      <c r="C840" s="3">
        <v>13401</v>
      </c>
      <c r="D840" t="s">
        <v>1938</v>
      </c>
      <c r="E840" s="3">
        <v>100103</v>
      </c>
      <c r="F840" t="s">
        <v>11337</v>
      </c>
      <c r="G840" s="3">
        <v>100103002</v>
      </c>
      <c r="H840" t="s">
        <v>26099</v>
      </c>
      <c r="I840" s="3">
        <v>1</v>
      </c>
      <c r="J840" t="s">
        <v>26080</v>
      </c>
      <c r="K840" s="3">
        <v>4</v>
      </c>
      <c r="L840" t="s">
        <v>26101</v>
      </c>
      <c r="M840" s="3">
        <v>5</v>
      </c>
      <c r="N840" t="s">
        <v>26092</v>
      </c>
      <c r="O840" s="3">
        <v>1</v>
      </c>
      <c r="P840" t="s">
        <v>28066</v>
      </c>
      <c r="Q840" s="3">
        <v>1</v>
      </c>
      <c r="R840" t="s">
        <v>26083</v>
      </c>
      <c r="S840" s="3">
        <v>6</v>
      </c>
      <c r="T840" s="3">
        <v>1</v>
      </c>
      <c r="U840" s="3">
        <v>40000</v>
      </c>
      <c r="V840" s="3">
        <v>2004</v>
      </c>
      <c r="W840" t="s">
        <v>25</v>
      </c>
    </row>
    <row r="841" spans="1:23" x14ac:dyDescent="0.3">
      <c r="A841" s="3">
        <v>13</v>
      </c>
      <c r="B841" t="s">
        <v>26153</v>
      </c>
      <c r="C841" s="3">
        <v>13401</v>
      </c>
      <c r="D841" t="s">
        <v>1938</v>
      </c>
      <c r="E841" s="3">
        <v>100103</v>
      </c>
      <c r="F841" t="s">
        <v>11337</v>
      </c>
      <c r="G841" s="3">
        <v>1001030040</v>
      </c>
      <c r="H841" t="s">
        <v>26115</v>
      </c>
      <c r="I841" s="3">
        <v>1</v>
      </c>
      <c r="J841" t="s">
        <v>26080</v>
      </c>
      <c r="K841" s="3">
        <v>4</v>
      </c>
      <c r="L841" t="s">
        <v>26101</v>
      </c>
      <c r="M841" s="3">
        <v>5</v>
      </c>
      <c r="N841" t="s">
        <v>26092</v>
      </c>
      <c r="O841" s="3">
        <v>1</v>
      </c>
      <c r="P841" t="s">
        <v>28066</v>
      </c>
      <c r="Q841" s="3">
        <v>1</v>
      </c>
      <c r="R841" t="s">
        <v>26083</v>
      </c>
      <c r="S841" s="3">
        <v>6</v>
      </c>
      <c r="T841" s="3">
        <v>1</v>
      </c>
      <c r="U841" s="3">
        <v>20000</v>
      </c>
      <c r="V841" s="3">
        <v>2004</v>
      </c>
      <c r="W841" t="s">
        <v>25</v>
      </c>
    </row>
    <row r="842" spans="1:23" x14ac:dyDescent="0.3">
      <c r="A842" s="3">
        <v>13</v>
      </c>
      <c r="B842" t="s">
        <v>26153</v>
      </c>
      <c r="C842" s="3">
        <v>13401</v>
      </c>
      <c r="D842" t="s">
        <v>1938</v>
      </c>
      <c r="E842" s="3">
        <v>100109</v>
      </c>
      <c r="F842" t="s">
        <v>18431</v>
      </c>
      <c r="G842" s="3">
        <v>100109001</v>
      </c>
      <c r="H842" t="s">
        <v>26106</v>
      </c>
      <c r="I842" s="3">
        <v>1</v>
      </c>
      <c r="J842" t="s">
        <v>26080</v>
      </c>
      <c r="K842" s="3">
        <v>4</v>
      </c>
      <c r="L842" t="s">
        <v>26101</v>
      </c>
      <c r="M842" s="3">
        <v>5</v>
      </c>
      <c r="N842" t="s">
        <v>26092</v>
      </c>
      <c r="O842" s="3">
        <v>1</v>
      </c>
      <c r="P842" t="s">
        <v>28066</v>
      </c>
      <c r="Q842" s="3">
        <v>1</v>
      </c>
      <c r="R842" t="s">
        <v>26083</v>
      </c>
      <c r="S842" s="3">
        <v>6</v>
      </c>
      <c r="T842" s="3">
        <v>1</v>
      </c>
      <c r="U842" s="3">
        <v>200000</v>
      </c>
      <c r="V842" s="3">
        <v>2004</v>
      </c>
      <c r="W842" t="s">
        <v>25</v>
      </c>
    </row>
    <row r="843" spans="1:23" x14ac:dyDescent="0.3">
      <c r="A843" s="3">
        <v>13</v>
      </c>
      <c r="B843" t="s">
        <v>26153</v>
      </c>
      <c r="C843" s="3">
        <v>13401</v>
      </c>
      <c r="D843" t="s">
        <v>1938</v>
      </c>
      <c r="E843" s="3">
        <v>100103</v>
      </c>
      <c r="F843" t="s">
        <v>11337</v>
      </c>
      <c r="G843" s="3">
        <v>100103002</v>
      </c>
      <c r="H843" t="s">
        <v>26099</v>
      </c>
      <c r="I843" s="3">
        <v>2</v>
      </c>
      <c r="J843" t="s">
        <v>12848</v>
      </c>
      <c r="K843" s="3">
        <v>4</v>
      </c>
      <c r="L843" t="s">
        <v>26101</v>
      </c>
      <c r="M843" s="3">
        <v>5</v>
      </c>
      <c r="N843" t="s">
        <v>26092</v>
      </c>
      <c r="O843" s="3">
        <v>3</v>
      </c>
      <c r="P843" t="s">
        <v>26085</v>
      </c>
      <c r="Q843" s="3">
        <v>2</v>
      </c>
      <c r="R843" t="s">
        <v>8209</v>
      </c>
      <c r="S843" s="3">
        <v>7</v>
      </c>
      <c r="T843" s="3">
        <v>1</v>
      </c>
      <c r="U843" s="3">
        <v>295000</v>
      </c>
      <c r="V843" s="3">
        <v>2004</v>
      </c>
      <c r="W843" t="s">
        <v>25</v>
      </c>
    </row>
    <row r="844" spans="1:23" x14ac:dyDescent="0.3">
      <c r="A844" s="3">
        <v>13</v>
      </c>
      <c r="B844" t="s">
        <v>26153</v>
      </c>
      <c r="C844" s="3">
        <v>13401</v>
      </c>
      <c r="D844" t="s">
        <v>1938</v>
      </c>
      <c r="E844" s="3">
        <v>100103</v>
      </c>
      <c r="F844" t="s">
        <v>11337</v>
      </c>
      <c r="G844" s="3">
        <v>100103002</v>
      </c>
      <c r="H844" t="s">
        <v>26099</v>
      </c>
      <c r="I844" s="3">
        <v>2</v>
      </c>
      <c r="J844" t="s">
        <v>12848</v>
      </c>
      <c r="K844" s="3">
        <v>4</v>
      </c>
      <c r="L844" t="s">
        <v>26101</v>
      </c>
      <c r="M844" s="3">
        <v>5</v>
      </c>
      <c r="N844" t="s">
        <v>26092</v>
      </c>
      <c r="O844" s="3">
        <v>1</v>
      </c>
      <c r="P844" t="s">
        <v>28066</v>
      </c>
      <c r="Q844" s="3">
        <v>4</v>
      </c>
      <c r="R844" t="s">
        <v>26113</v>
      </c>
      <c r="S844" s="3">
        <v>15</v>
      </c>
      <c r="T844" s="3">
        <v>1</v>
      </c>
      <c r="U844" s="3">
        <v>100000</v>
      </c>
      <c r="V844" s="3">
        <v>2004</v>
      </c>
      <c r="W844" t="s">
        <v>25</v>
      </c>
    </row>
    <row r="845" spans="1:23" x14ac:dyDescent="0.3">
      <c r="A845" s="3">
        <v>13</v>
      </c>
      <c r="B845" t="s">
        <v>26153</v>
      </c>
      <c r="C845" s="3">
        <v>13401</v>
      </c>
      <c r="D845" t="s">
        <v>1938</v>
      </c>
      <c r="E845" s="3">
        <v>100103</v>
      </c>
      <c r="F845" t="s">
        <v>11337</v>
      </c>
      <c r="G845" s="3">
        <v>1001030040</v>
      </c>
      <c r="H845" t="s">
        <v>26115</v>
      </c>
      <c r="I845" s="3">
        <v>2</v>
      </c>
      <c r="J845" t="s">
        <v>12848</v>
      </c>
      <c r="K845" s="3">
        <v>4</v>
      </c>
      <c r="L845" t="s">
        <v>26101</v>
      </c>
      <c r="M845" s="3">
        <v>5</v>
      </c>
      <c r="N845" t="s">
        <v>26092</v>
      </c>
      <c r="O845" s="3">
        <v>1</v>
      </c>
      <c r="P845" t="s">
        <v>28066</v>
      </c>
      <c r="Q845" s="3">
        <v>1</v>
      </c>
      <c r="R845" t="s">
        <v>26083</v>
      </c>
      <c r="S845" s="3">
        <v>15</v>
      </c>
      <c r="T845" s="3">
        <v>1</v>
      </c>
      <c r="U845" s="3">
        <v>120000</v>
      </c>
      <c r="V845" s="3">
        <v>2004</v>
      </c>
      <c r="W845" t="s">
        <v>25</v>
      </c>
    </row>
    <row r="846" spans="1:23" x14ac:dyDescent="0.3">
      <c r="A846" s="3">
        <v>13</v>
      </c>
      <c r="B846" t="s">
        <v>26153</v>
      </c>
      <c r="C846" s="3">
        <v>13401</v>
      </c>
      <c r="D846" t="s">
        <v>1938</v>
      </c>
      <c r="E846" s="3">
        <v>100109</v>
      </c>
      <c r="F846" t="s">
        <v>18431</v>
      </c>
      <c r="G846" s="3">
        <v>100109001</v>
      </c>
      <c r="H846" t="s">
        <v>26106</v>
      </c>
      <c r="I846" s="3">
        <v>2</v>
      </c>
      <c r="J846" t="s">
        <v>12848</v>
      </c>
      <c r="K846" s="3">
        <v>4</v>
      </c>
      <c r="L846" t="s">
        <v>26101</v>
      </c>
      <c r="M846" s="3">
        <v>6</v>
      </c>
      <c r="N846" t="s">
        <v>18251</v>
      </c>
      <c r="O846" s="3">
        <v>3</v>
      </c>
      <c r="P846" t="s">
        <v>26085</v>
      </c>
      <c r="Q846" s="3">
        <v>4</v>
      </c>
      <c r="R846" t="s">
        <v>26113</v>
      </c>
      <c r="S846" s="3">
        <v>20</v>
      </c>
      <c r="T846" s="3">
        <v>1</v>
      </c>
      <c r="U846" s="3">
        <v>1224000</v>
      </c>
      <c r="V846" s="3">
        <v>2004</v>
      </c>
      <c r="W846" t="s">
        <v>25</v>
      </c>
    </row>
    <row r="847" spans="1:23" x14ac:dyDescent="0.3">
      <c r="A847" s="3">
        <v>13</v>
      </c>
      <c r="B847" t="s">
        <v>26153</v>
      </c>
      <c r="C847" s="3">
        <v>13401</v>
      </c>
      <c r="D847" t="s">
        <v>1938</v>
      </c>
      <c r="E847" s="3">
        <v>100109</v>
      </c>
      <c r="F847" t="s">
        <v>18431</v>
      </c>
      <c r="G847" s="3">
        <v>100109001</v>
      </c>
      <c r="H847" t="s">
        <v>26106</v>
      </c>
      <c r="I847" s="3">
        <v>2</v>
      </c>
      <c r="J847" t="s">
        <v>12848</v>
      </c>
      <c r="K847" s="3">
        <v>4</v>
      </c>
      <c r="L847" t="s">
        <v>26101</v>
      </c>
      <c r="M847" s="3">
        <v>5</v>
      </c>
      <c r="N847" t="s">
        <v>26092</v>
      </c>
      <c r="O847" s="3">
        <v>1</v>
      </c>
      <c r="P847" t="s">
        <v>28066</v>
      </c>
      <c r="Q847" s="3">
        <v>2</v>
      </c>
      <c r="R847" t="s">
        <v>8209</v>
      </c>
      <c r="S847" s="3">
        <v>15</v>
      </c>
      <c r="T847" s="3">
        <v>1</v>
      </c>
      <c r="U847" s="3">
        <v>50000</v>
      </c>
      <c r="V847" s="3">
        <v>2004</v>
      </c>
      <c r="W847" t="s">
        <v>25</v>
      </c>
    </row>
    <row r="848" spans="1:23" x14ac:dyDescent="0.3">
      <c r="A848" s="3">
        <v>13</v>
      </c>
      <c r="B848" t="s">
        <v>26153</v>
      </c>
      <c r="C848" s="3">
        <v>13402</v>
      </c>
      <c r="D848" t="s">
        <v>1941</v>
      </c>
      <c r="E848" s="3">
        <v>100107</v>
      </c>
      <c r="F848" t="s">
        <v>9429</v>
      </c>
      <c r="G848" s="3">
        <v>100107012</v>
      </c>
      <c r="H848" t="s">
        <v>26155</v>
      </c>
      <c r="I848" s="3">
        <v>2</v>
      </c>
      <c r="J848" t="s">
        <v>12848</v>
      </c>
      <c r="K848" s="3">
        <v>4</v>
      </c>
      <c r="L848" t="s">
        <v>26101</v>
      </c>
      <c r="M848" s="3">
        <v>5</v>
      </c>
      <c r="N848" t="s">
        <v>26092</v>
      </c>
      <c r="O848" s="3">
        <v>3</v>
      </c>
      <c r="P848" t="s">
        <v>26085</v>
      </c>
      <c r="Q848" s="3">
        <v>4</v>
      </c>
      <c r="R848" t="s">
        <v>26113</v>
      </c>
      <c r="S848" s="3">
        <v>5</v>
      </c>
      <c r="T848" s="3">
        <v>1</v>
      </c>
      <c r="U848" s="3">
        <v>1448800</v>
      </c>
      <c r="V848" s="3">
        <v>2010</v>
      </c>
      <c r="W848" t="s">
        <v>25</v>
      </c>
    </row>
    <row r="849" spans="1:23" x14ac:dyDescent="0.3">
      <c r="A849" s="3">
        <v>13</v>
      </c>
      <c r="B849" t="s">
        <v>26153</v>
      </c>
      <c r="C849" s="3">
        <v>13402</v>
      </c>
      <c r="D849" t="s">
        <v>1941</v>
      </c>
      <c r="E849" s="3">
        <v>100107</v>
      </c>
      <c r="F849" t="s">
        <v>9429</v>
      </c>
      <c r="G849" s="3">
        <v>100107012</v>
      </c>
      <c r="H849" t="s">
        <v>26155</v>
      </c>
      <c r="I849" s="3">
        <v>2</v>
      </c>
      <c r="J849" t="s">
        <v>12848</v>
      </c>
      <c r="K849" s="3">
        <v>4</v>
      </c>
      <c r="L849" t="s">
        <v>26101</v>
      </c>
      <c r="M849" s="3">
        <v>5</v>
      </c>
      <c r="N849" t="s">
        <v>26092</v>
      </c>
      <c r="O849" s="3">
        <v>3</v>
      </c>
      <c r="P849" t="s">
        <v>26085</v>
      </c>
      <c r="Q849" s="3">
        <v>2</v>
      </c>
      <c r="R849" t="s">
        <v>8209</v>
      </c>
      <c r="S849" s="3">
        <v>2</v>
      </c>
      <c r="T849" s="3">
        <v>1</v>
      </c>
      <c r="U849" s="3">
        <v>1050000</v>
      </c>
      <c r="V849" s="3">
        <v>2010</v>
      </c>
      <c r="W849" t="s">
        <v>25</v>
      </c>
    </row>
    <row r="850" spans="1:23" x14ac:dyDescent="0.3">
      <c r="A850" s="3">
        <v>13</v>
      </c>
      <c r="B850" t="s">
        <v>26153</v>
      </c>
      <c r="C850" s="3">
        <v>13402</v>
      </c>
      <c r="D850" t="s">
        <v>1941</v>
      </c>
      <c r="E850" s="3">
        <v>100107</v>
      </c>
      <c r="F850" t="s">
        <v>9429</v>
      </c>
      <c r="G850" s="3">
        <v>100107012</v>
      </c>
      <c r="H850" t="s">
        <v>26155</v>
      </c>
      <c r="I850" s="3">
        <v>2</v>
      </c>
      <c r="J850" t="s">
        <v>12848</v>
      </c>
      <c r="K850" s="3">
        <v>4</v>
      </c>
      <c r="L850" t="s">
        <v>26101</v>
      </c>
      <c r="M850" s="3">
        <v>5</v>
      </c>
      <c r="N850" t="s">
        <v>26092</v>
      </c>
      <c r="O850" s="3">
        <v>3</v>
      </c>
      <c r="P850" t="s">
        <v>26085</v>
      </c>
      <c r="Q850" s="3">
        <v>2</v>
      </c>
      <c r="R850" t="s">
        <v>8209</v>
      </c>
      <c r="S850" s="3">
        <v>25</v>
      </c>
      <c r="T850" s="3">
        <v>1</v>
      </c>
      <c r="U850" s="3">
        <v>3000000</v>
      </c>
      <c r="V850" s="3">
        <v>2010</v>
      </c>
      <c r="W850" t="s">
        <v>25</v>
      </c>
    </row>
    <row r="851" spans="1:23" x14ac:dyDescent="0.3">
      <c r="A851" s="3">
        <v>13</v>
      </c>
      <c r="B851" t="s">
        <v>26153</v>
      </c>
      <c r="C851" s="3">
        <v>13402</v>
      </c>
      <c r="D851" t="s">
        <v>1941</v>
      </c>
      <c r="E851" s="3">
        <v>100107</v>
      </c>
      <c r="F851" t="s">
        <v>9429</v>
      </c>
      <c r="G851" s="3">
        <v>100107012</v>
      </c>
      <c r="H851" t="s">
        <v>26155</v>
      </c>
      <c r="I851" s="3">
        <v>2</v>
      </c>
      <c r="J851" t="s">
        <v>12848</v>
      </c>
      <c r="K851" s="3">
        <v>4</v>
      </c>
      <c r="L851" t="s">
        <v>26101</v>
      </c>
      <c r="M851" s="3">
        <v>5</v>
      </c>
      <c r="N851" t="s">
        <v>26092</v>
      </c>
      <c r="O851" s="3">
        <v>3</v>
      </c>
      <c r="P851" t="s">
        <v>26085</v>
      </c>
      <c r="Q851" s="3">
        <v>2</v>
      </c>
      <c r="R851" t="s">
        <v>8209</v>
      </c>
      <c r="S851" s="3">
        <v>50</v>
      </c>
      <c r="T851" s="3">
        <v>1</v>
      </c>
      <c r="U851" s="3">
        <v>1500000</v>
      </c>
      <c r="V851" s="3">
        <v>2010</v>
      </c>
      <c r="W851" t="s">
        <v>25</v>
      </c>
    </row>
    <row r="852" spans="1:23" x14ac:dyDescent="0.3">
      <c r="A852" s="3">
        <v>13</v>
      </c>
      <c r="B852" t="s">
        <v>26153</v>
      </c>
      <c r="C852" s="3">
        <v>13402</v>
      </c>
      <c r="D852" t="s">
        <v>1941</v>
      </c>
      <c r="E852" s="3">
        <v>100107</v>
      </c>
      <c r="F852" t="s">
        <v>9429</v>
      </c>
      <c r="G852" s="3">
        <v>100107012</v>
      </c>
      <c r="H852" t="s">
        <v>26155</v>
      </c>
      <c r="I852" s="3">
        <v>2</v>
      </c>
      <c r="J852" t="s">
        <v>12848</v>
      </c>
      <c r="K852" s="3">
        <v>4</v>
      </c>
      <c r="L852" t="s">
        <v>26101</v>
      </c>
      <c r="M852" s="3">
        <v>5</v>
      </c>
      <c r="N852" t="s">
        <v>26092</v>
      </c>
      <c r="O852" s="3">
        <v>1</v>
      </c>
      <c r="P852" t="s">
        <v>28066</v>
      </c>
      <c r="Q852" s="3">
        <v>4</v>
      </c>
      <c r="R852" t="s">
        <v>26113</v>
      </c>
      <c r="S852" s="3">
        <v>6</v>
      </c>
      <c r="T852" s="3">
        <v>1</v>
      </c>
      <c r="U852" s="3">
        <v>1500000</v>
      </c>
      <c r="V852" s="3">
        <v>2010</v>
      </c>
      <c r="W852" t="s">
        <v>25</v>
      </c>
    </row>
    <row r="853" spans="1:23" x14ac:dyDescent="0.3">
      <c r="A853" s="3">
        <v>13</v>
      </c>
      <c r="B853" t="s">
        <v>26153</v>
      </c>
      <c r="C853" s="3">
        <v>13402</v>
      </c>
      <c r="D853" t="s">
        <v>1941</v>
      </c>
      <c r="E853" s="3">
        <v>100107</v>
      </c>
      <c r="F853" t="s">
        <v>9429</v>
      </c>
      <c r="G853" s="3">
        <v>100107012</v>
      </c>
      <c r="H853" t="s">
        <v>26155</v>
      </c>
      <c r="I853" s="3">
        <v>2</v>
      </c>
      <c r="J853" t="s">
        <v>12848</v>
      </c>
      <c r="K853" s="3">
        <v>4</v>
      </c>
      <c r="L853" t="s">
        <v>26101</v>
      </c>
      <c r="M853" s="3">
        <v>2</v>
      </c>
      <c r="N853" t="s">
        <v>26084</v>
      </c>
      <c r="O853" s="3">
        <v>3</v>
      </c>
      <c r="P853" t="s">
        <v>26085</v>
      </c>
      <c r="Q853" s="3">
        <v>4</v>
      </c>
      <c r="R853" t="s">
        <v>26113</v>
      </c>
      <c r="S853" s="3">
        <v>80</v>
      </c>
      <c r="T853" s="3">
        <v>1</v>
      </c>
      <c r="U853" s="3">
        <v>1200000</v>
      </c>
      <c r="V853" s="3">
        <v>2010</v>
      </c>
      <c r="W853" t="s">
        <v>25</v>
      </c>
    </row>
    <row r="854" spans="1:23" x14ac:dyDescent="0.3">
      <c r="A854" s="3">
        <v>13</v>
      </c>
      <c r="B854" t="s">
        <v>26153</v>
      </c>
      <c r="C854" s="3">
        <v>13402</v>
      </c>
      <c r="D854" t="s">
        <v>1941</v>
      </c>
      <c r="E854" s="3">
        <v>100107</v>
      </c>
      <c r="F854" t="s">
        <v>9429</v>
      </c>
      <c r="G854" s="3">
        <v>100107012</v>
      </c>
      <c r="H854" t="s">
        <v>26155</v>
      </c>
      <c r="I854" s="3">
        <v>2</v>
      </c>
      <c r="J854" t="s">
        <v>12848</v>
      </c>
      <c r="K854" s="3">
        <v>4</v>
      </c>
      <c r="L854" t="s">
        <v>26101</v>
      </c>
      <c r="M854" s="3">
        <v>2</v>
      </c>
      <c r="N854" t="s">
        <v>26084</v>
      </c>
      <c r="O854" s="3">
        <v>1</v>
      </c>
      <c r="P854" t="s">
        <v>28066</v>
      </c>
      <c r="Q854" s="3">
        <v>2</v>
      </c>
      <c r="R854" t="s">
        <v>8209</v>
      </c>
      <c r="S854" s="3">
        <v>4</v>
      </c>
      <c r="T854" s="3">
        <v>1</v>
      </c>
      <c r="U854" s="3">
        <v>800000</v>
      </c>
      <c r="V854" s="3">
        <v>2010</v>
      </c>
      <c r="W854" t="s">
        <v>25</v>
      </c>
    </row>
    <row r="855" spans="1:23" x14ac:dyDescent="0.3">
      <c r="A855" s="3">
        <v>13</v>
      </c>
      <c r="B855" t="s">
        <v>26153</v>
      </c>
      <c r="C855" s="3">
        <v>13402</v>
      </c>
      <c r="D855" t="s">
        <v>1941</v>
      </c>
      <c r="E855" s="3">
        <v>100107</v>
      </c>
      <c r="F855" t="s">
        <v>9429</v>
      </c>
      <c r="G855" s="3">
        <v>100107012</v>
      </c>
      <c r="H855" t="s">
        <v>26155</v>
      </c>
      <c r="I855" s="3">
        <v>2</v>
      </c>
      <c r="J855" t="s">
        <v>12848</v>
      </c>
      <c r="K855" s="3">
        <v>4</v>
      </c>
      <c r="L855" t="s">
        <v>26101</v>
      </c>
      <c r="M855" s="3">
        <v>7</v>
      </c>
      <c r="N855" t="s">
        <v>14788</v>
      </c>
      <c r="O855" s="3">
        <v>3</v>
      </c>
      <c r="P855" t="s">
        <v>26085</v>
      </c>
      <c r="Q855" s="3">
        <v>5</v>
      </c>
      <c r="R855" t="s">
        <v>8203</v>
      </c>
      <c r="S855" s="3">
        <v>44</v>
      </c>
      <c r="T855" s="3">
        <v>1</v>
      </c>
      <c r="U855" s="3">
        <v>132000</v>
      </c>
      <c r="V855" s="3">
        <v>2010</v>
      </c>
      <c r="W855" t="s">
        <v>25</v>
      </c>
    </row>
    <row r="856" spans="1:23" x14ac:dyDescent="0.3">
      <c r="A856" s="3">
        <v>13</v>
      </c>
      <c r="B856" t="s">
        <v>26153</v>
      </c>
      <c r="C856" s="3">
        <v>13403</v>
      </c>
      <c r="D856" t="s">
        <v>1944</v>
      </c>
      <c r="E856" s="3">
        <v>100107</v>
      </c>
      <c r="F856" t="s">
        <v>9429</v>
      </c>
      <c r="G856" s="3">
        <v>100107012</v>
      </c>
      <c r="H856" t="s">
        <v>26155</v>
      </c>
      <c r="I856" s="3">
        <v>2</v>
      </c>
      <c r="J856" t="s">
        <v>12848</v>
      </c>
      <c r="K856" s="3">
        <v>4</v>
      </c>
      <c r="L856" t="s">
        <v>26101</v>
      </c>
      <c r="M856" s="3">
        <v>5</v>
      </c>
      <c r="N856" t="s">
        <v>26092</v>
      </c>
      <c r="O856" s="3">
        <v>3</v>
      </c>
      <c r="P856" t="s">
        <v>26085</v>
      </c>
      <c r="Q856" s="3">
        <v>2</v>
      </c>
      <c r="R856" t="s">
        <v>8209</v>
      </c>
      <c r="S856" s="3">
        <v>2</v>
      </c>
      <c r="T856" s="3">
        <v>1</v>
      </c>
      <c r="U856" s="3">
        <v>100240</v>
      </c>
      <c r="V856" s="3">
        <v>2010</v>
      </c>
      <c r="W856" t="s">
        <v>25</v>
      </c>
    </row>
    <row r="857" spans="1:23" x14ac:dyDescent="0.3">
      <c r="A857" s="3">
        <v>13</v>
      </c>
      <c r="B857" t="s">
        <v>26153</v>
      </c>
      <c r="C857" s="3">
        <v>13403</v>
      </c>
      <c r="D857" t="s">
        <v>1944</v>
      </c>
      <c r="E857" s="3">
        <v>100107</v>
      </c>
      <c r="F857" t="s">
        <v>9429</v>
      </c>
      <c r="G857" s="3">
        <v>100107012</v>
      </c>
      <c r="H857" t="s">
        <v>26155</v>
      </c>
      <c r="I857" s="3">
        <v>2</v>
      </c>
      <c r="J857" t="s">
        <v>12848</v>
      </c>
      <c r="K857" s="3">
        <v>4</v>
      </c>
      <c r="L857" t="s">
        <v>26101</v>
      </c>
      <c r="M857" s="3">
        <v>5</v>
      </c>
      <c r="N857" t="s">
        <v>26092</v>
      </c>
      <c r="O857" s="3">
        <v>1</v>
      </c>
      <c r="P857" t="s">
        <v>28066</v>
      </c>
      <c r="Q857" s="3">
        <v>2</v>
      </c>
      <c r="R857" t="s">
        <v>8209</v>
      </c>
      <c r="S857" s="3">
        <v>2</v>
      </c>
      <c r="T857" s="3">
        <v>1</v>
      </c>
      <c r="U857" s="3">
        <v>66480</v>
      </c>
      <c r="V857" s="3">
        <v>2010</v>
      </c>
      <c r="W857" t="s">
        <v>25</v>
      </c>
    </row>
    <row r="858" spans="1:23" x14ac:dyDescent="0.3">
      <c r="A858" s="3">
        <v>13</v>
      </c>
      <c r="B858" t="s">
        <v>26153</v>
      </c>
      <c r="C858" s="3">
        <v>13403</v>
      </c>
      <c r="D858" t="s">
        <v>1944</v>
      </c>
      <c r="E858" s="3">
        <v>100107</v>
      </c>
      <c r="F858" t="s">
        <v>9429</v>
      </c>
      <c r="G858" s="3">
        <v>100107012</v>
      </c>
      <c r="H858" t="s">
        <v>26155</v>
      </c>
      <c r="I858" s="3">
        <v>2</v>
      </c>
      <c r="J858" t="s">
        <v>12848</v>
      </c>
      <c r="K858" s="3">
        <v>4</v>
      </c>
      <c r="L858" t="s">
        <v>26101</v>
      </c>
      <c r="M858" s="3">
        <v>7</v>
      </c>
      <c r="N858" t="s">
        <v>14788</v>
      </c>
      <c r="O858" s="3">
        <v>1</v>
      </c>
      <c r="P858" t="s">
        <v>28066</v>
      </c>
      <c r="Q858" s="3">
        <v>1</v>
      </c>
      <c r="R858" t="s">
        <v>26083</v>
      </c>
      <c r="S858" s="3">
        <v>2</v>
      </c>
      <c r="T858" s="3">
        <v>1</v>
      </c>
      <c r="U858" s="3">
        <v>71120</v>
      </c>
      <c r="V858" s="3">
        <v>2010</v>
      </c>
      <c r="W858" t="s">
        <v>25</v>
      </c>
    </row>
    <row r="859" spans="1:23" x14ac:dyDescent="0.3">
      <c r="A859" s="3">
        <v>13</v>
      </c>
      <c r="B859" t="s">
        <v>26153</v>
      </c>
      <c r="C859" s="3">
        <v>13603</v>
      </c>
      <c r="D859" t="s">
        <v>1971</v>
      </c>
      <c r="E859" s="3">
        <v>100107</v>
      </c>
      <c r="F859" t="s">
        <v>9429</v>
      </c>
      <c r="G859" s="3">
        <v>100107012</v>
      </c>
      <c r="H859" t="s">
        <v>26155</v>
      </c>
      <c r="I859" s="3">
        <v>2</v>
      </c>
      <c r="J859" t="s">
        <v>12848</v>
      </c>
      <c r="K859" s="3">
        <v>4</v>
      </c>
      <c r="L859" t="s">
        <v>26101</v>
      </c>
      <c r="M859" s="3">
        <v>6</v>
      </c>
      <c r="N859" t="s">
        <v>18251</v>
      </c>
      <c r="O859" s="3">
        <v>1</v>
      </c>
      <c r="P859" t="s">
        <v>28066</v>
      </c>
      <c r="Q859" s="3">
        <v>1</v>
      </c>
      <c r="R859" t="s">
        <v>26083</v>
      </c>
      <c r="S859" s="3">
        <v>16</v>
      </c>
      <c r="T859" s="3">
        <v>1</v>
      </c>
      <c r="U859" s="3">
        <v>370000</v>
      </c>
      <c r="V859" s="3">
        <v>2010</v>
      </c>
      <c r="W859" t="s">
        <v>25</v>
      </c>
    </row>
    <row r="860" spans="1:23" x14ac:dyDescent="0.3">
      <c r="A860" s="3">
        <v>13</v>
      </c>
      <c r="B860" t="s">
        <v>26153</v>
      </c>
      <c r="C860" s="3">
        <v>13603</v>
      </c>
      <c r="D860" t="s">
        <v>1971</v>
      </c>
      <c r="E860" s="3">
        <v>100107</v>
      </c>
      <c r="F860" t="s">
        <v>9429</v>
      </c>
      <c r="G860" s="3">
        <v>100107012</v>
      </c>
      <c r="H860" t="s">
        <v>26155</v>
      </c>
      <c r="I860" s="3">
        <v>2</v>
      </c>
      <c r="J860" t="s">
        <v>12848</v>
      </c>
      <c r="K860" s="3">
        <v>4</v>
      </c>
      <c r="L860" t="s">
        <v>26101</v>
      </c>
      <c r="M860" s="3">
        <v>2</v>
      </c>
      <c r="N860" t="s">
        <v>26084</v>
      </c>
      <c r="O860" s="3">
        <v>3</v>
      </c>
      <c r="P860" t="s">
        <v>26085</v>
      </c>
      <c r="Q860" s="3">
        <v>4</v>
      </c>
      <c r="R860" t="s">
        <v>26113</v>
      </c>
      <c r="S860" s="3">
        <v>20</v>
      </c>
      <c r="T860" s="3">
        <v>1</v>
      </c>
      <c r="U860" s="3">
        <v>1500000</v>
      </c>
      <c r="V860" s="3">
        <v>2010</v>
      </c>
      <c r="W860" t="s">
        <v>25</v>
      </c>
    </row>
    <row r="861" spans="1:23" x14ac:dyDescent="0.3">
      <c r="A861" s="3">
        <v>13</v>
      </c>
      <c r="B861" t="s">
        <v>26153</v>
      </c>
      <c r="C861" s="3">
        <v>13119</v>
      </c>
      <c r="D861" t="s">
        <v>1879</v>
      </c>
      <c r="E861" s="3">
        <v>100107</v>
      </c>
      <c r="F861" t="s">
        <v>9429</v>
      </c>
      <c r="G861" s="3">
        <v>100107012</v>
      </c>
      <c r="H861" t="s">
        <v>26155</v>
      </c>
      <c r="I861" s="3">
        <v>1</v>
      </c>
      <c r="J861" t="s">
        <v>26080</v>
      </c>
      <c r="K861" s="3">
        <v>4</v>
      </c>
      <c r="L861" t="s">
        <v>26101</v>
      </c>
      <c r="M861" s="3">
        <v>5</v>
      </c>
      <c r="N861" t="s">
        <v>26092</v>
      </c>
      <c r="O861" s="3">
        <v>3</v>
      </c>
      <c r="P861" t="s">
        <v>26085</v>
      </c>
      <c r="Q861" s="3">
        <v>2</v>
      </c>
      <c r="R861" t="s">
        <v>8209</v>
      </c>
      <c r="S861" s="3">
        <v>15</v>
      </c>
      <c r="T861" s="3">
        <v>1</v>
      </c>
      <c r="U861" s="3">
        <v>390000</v>
      </c>
      <c r="V861" s="3">
        <v>2010</v>
      </c>
      <c r="W861" t="s">
        <v>25</v>
      </c>
    </row>
    <row r="862" spans="1:23" x14ac:dyDescent="0.3">
      <c r="A862" s="3">
        <v>13</v>
      </c>
      <c r="B862" t="s">
        <v>26153</v>
      </c>
      <c r="C862" s="3">
        <v>13501</v>
      </c>
      <c r="D862" t="s">
        <v>1950</v>
      </c>
      <c r="E862" s="3">
        <v>100107</v>
      </c>
      <c r="F862" t="s">
        <v>9429</v>
      </c>
      <c r="G862" s="3">
        <v>100107012</v>
      </c>
      <c r="H862" t="s">
        <v>26155</v>
      </c>
      <c r="I862" s="3">
        <v>2</v>
      </c>
      <c r="J862" t="s">
        <v>12848</v>
      </c>
      <c r="K862" s="3">
        <v>4</v>
      </c>
      <c r="L862" t="s">
        <v>26101</v>
      </c>
      <c r="M862" s="3">
        <v>2</v>
      </c>
      <c r="N862" t="s">
        <v>26084</v>
      </c>
      <c r="O862" s="3">
        <v>3</v>
      </c>
      <c r="P862" t="s">
        <v>26085</v>
      </c>
      <c r="Q862" s="3">
        <v>2</v>
      </c>
      <c r="R862" t="s">
        <v>8209</v>
      </c>
      <c r="S862" s="3">
        <v>23</v>
      </c>
      <c r="T862" s="3">
        <v>1</v>
      </c>
      <c r="U862" s="3">
        <v>1500000</v>
      </c>
      <c r="V862" s="3">
        <v>2010</v>
      </c>
      <c r="W862" t="s">
        <v>25</v>
      </c>
    </row>
    <row r="863" spans="1:23" x14ac:dyDescent="0.3">
      <c r="A863" s="3">
        <v>13</v>
      </c>
      <c r="B863" t="s">
        <v>26153</v>
      </c>
      <c r="C863" s="3">
        <v>13501</v>
      </c>
      <c r="D863" t="s">
        <v>1950</v>
      </c>
      <c r="E863" s="3">
        <v>100107</v>
      </c>
      <c r="F863" t="s">
        <v>9429</v>
      </c>
      <c r="G863" s="3">
        <v>100107012</v>
      </c>
      <c r="H863" t="s">
        <v>26155</v>
      </c>
      <c r="I863" s="3">
        <v>2</v>
      </c>
      <c r="J863" t="s">
        <v>12848</v>
      </c>
      <c r="K863" s="3">
        <v>4</v>
      </c>
      <c r="L863" t="s">
        <v>26101</v>
      </c>
      <c r="M863" s="3">
        <v>7</v>
      </c>
      <c r="N863" t="s">
        <v>14788</v>
      </c>
      <c r="O863" s="3">
        <v>3</v>
      </c>
      <c r="P863" t="s">
        <v>26085</v>
      </c>
      <c r="Q863" s="3">
        <v>1</v>
      </c>
      <c r="R863" t="s">
        <v>26083</v>
      </c>
      <c r="S863" s="3">
        <v>6</v>
      </c>
      <c r="T863" s="3">
        <v>1</v>
      </c>
      <c r="U863" s="3">
        <v>272200</v>
      </c>
      <c r="V863" s="3">
        <v>2010</v>
      </c>
      <c r="W863" t="s">
        <v>25</v>
      </c>
    </row>
    <row r="864" spans="1:23" x14ac:dyDescent="0.3">
      <c r="A864" s="3">
        <v>13</v>
      </c>
      <c r="B864" t="s">
        <v>26153</v>
      </c>
      <c r="C864" s="3">
        <v>13604</v>
      </c>
      <c r="D864" t="s">
        <v>1974</v>
      </c>
      <c r="E864" s="3">
        <v>100107</v>
      </c>
      <c r="F864" t="s">
        <v>9429</v>
      </c>
      <c r="G864" s="3">
        <v>100107012</v>
      </c>
      <c r="H864" t="s">
        <v>26155</v>
      </c>
      <c r="I864" s="3">
        <v>1</v>
      </c>
      <c r="J864" t="s">
        <v>26080</v>
      </c>
      <c r="K864" s="3">
        <v>4</v>
      </c>
      <c r="L864" t="s">
        <v>26101</v>
      </c>
      <c r="M864" s="3">
        <v>5</v>
      </c>
      <c r="N864" t="s">
        <v>26092</v>
      </c>
      <c r="O864" s="3">
        <v>1</v>
      </c>
      <c r="P864" t="s">
        <v>28066</v>
      </c>
      <c r="Q864" s="3">
        <v>3</v>
      </c>
      <c r="R864" t="s">
        <v>26107</v>
      </c>
      <c r="S864" s="3">
        <v>2</v>
      </c>
      <c r="T864" s="3">
        <v>1</v>
      </c>
      <c r="U864" s="3">
        <v>20953</v>
      </c>
      <c r="V864" s="3">
        <v>2010</v>
      </c>
      <c r="W864" t="s">
        <v>25</v>
      </c>
    </row>
    <row r="865" spans="1:23" x14ac:dyDescent="0.3">
      <c r="A865" s="3">
        <v>13</v>
      </c>
      <c r="B865" t="s">
        <v>26153</v>
      </c>
      <c r="C865" s="3">
        <v>13404</v>
      </c>
      <c r="D865" t="s">
        <v>1947</v>
      </c>
      <c r="E865" s="3">
        <v>100107</v>
      </c>
      <c r="F865" t="s">
        <v>9429</v>
      </c>
      <c r="G865" s="3">
        <v>100107012</v>
      </c>
      <c r="H865" t="s">
        <v>26155</v>
      </c>
      <c r="I865" s="3">
        <v>2</v>
      </c>
      <c r="J865" t="s">
        <v>12848</v>
      </c>
      <c r="K865" s="3">
        <v>4</v>
      </c>
      <c r="L865" t="s">
        <v>26101</v>
      </c>
      <c r="M865" s="3">
        <v>5</v>
      </c>
      <c r="N865" t="s">
        <v>26092</v>
      </c>
      <c r="O865" s="3">
        <v>3</v>
      </c>
      <c r="P865" t="s">
        <v>26085</v>
      </c>
      <c r="Q865" s="3">
        <v>1</v>
      </c>
      <c r="R865" t="s">
        <v>26083</v>
      </c>
      <c r="S865" s="3">
        <v>90</v>
      </c>
      <c r="T865" s="3">
        <v>1</v>
      </c>
      <c r="U865" s="3">
        <v>480000</v>
      </c>
      <c r="V865" s="3">
        <v>2010</v>
      </c>
      <c r="W865" t="s">
        <v>25</v>
      </c>
    </row>
    <row r="866" spans="1:23" x14ac:dyDescent="0.3">
      <c r="A866" s="3">
        <v>13</v>
      </c>
      <c r="B866" t="s">
        <v>26153</v>
      </c>
      <c r="C866" s="3">
        <v>13404</v>
      </c>
      <c r="D866" t="s">
        <v>1947</v>
      </c>
      <c r="E866" s="3">
        <v>100107</v>
      </c>
      <c r="F866" t="s">
        <v>9429</v>
      </c>
      <c r="G866" s="3">
        <v>100107012</v>
      </c>
      <c r="H866" t="s">
        <v>26155</v>
      </c>
      <c r="I866" s="3">
        <v>2</v>
      </c>
      <c r="J866" t="s">
        <v>12848</v>
      </c>
      <c r="K866" s="3">
        <v>4</v>
      </c>
      <c r="L866" t="s">
        <v>26101</v>
      </c>
      <c r="M866" s="3">
        <v>5</v>
      </c>
      <c r="N866" t="s">
        <v>26092</v>
      </c>
      <c r="O866" s="3">
        <v>1</v>
      </c>
      <c r="P866" t="s">
        <v>28066</v>
      </c>
      <c r="Q866" s="3">
        <v>1</v>
      </c>
      <c r="R866" t="s">
        <v>26083</v>
      </c>
      <c r="S866" s="3">
        <v>5</v>
      </c>
      <c r="T866" s="3">
        <v>1</v>
      </c>
      <c r="U866" s="3">
        <v>38000</v>
      </c>
      <c r="V866" s="3">
        <v>2010</v>
      </c>
      <c r="W866" t="s">
        <v>25</v>
      </c>
    </row>
    <row r="867" spans="1:23" x14ac:dyDescent="0.3">
      <c r="A867" s="3">
        <v>13</v>
      </c>
      <c r="B867" t="s">
        <v>26153</v>
      </c>
      <c r="C867" s="3">
        <v>13404</v>
      </c>
      <c r="D867" t="s">
        <v>1947</v>
      </c>
      <c r="E867" s="3">
        <v>100107</v>
      </c>
      <c r="F867" t="s">
        <v>9429</v>
      </c>
      <c r="G867" s="3">
        <v>100107012</v>
      </c>
      <c r="H867" t="s">
        <v>26155</v>
      </c>
      <c r="I867" s="3">
        <v>2</v>
      </c>
      <c r="J867" t="s">
        <v>12848</v>
      </c>
      <c r="K867" s="3">
        <v>4</v>
      </c>
      <c r="L867" t="s">
        <v>26101</v>
      </c>
      <c r="M867" s="3">
        <v>2</v>
      </c>
      <c r="N867" t="s">
        <v>26084</v>
      </c>
      <c r="O867" s="3">
        <v>1</v>
      </c>
      <c r="P867" t="s">
        <v>28066</v>
      </c>
      <c r="Q867" s="3">
        <v>1</v>
      </c>
      <c r="R867" t="s">
        <v>26083</v>
      </c>
      <c r="S867" s="3">
        <v>7</v>
      </c>
      <c r="T867" s="3">
        <v>1</v>
      </c>
      <c r="U867" s="3">
        <v>100000</v>
      </c>
      <c r="V867" s="3">
        <v>2010</v>
      </c>
      <c r="W867" t="s">
        <v>25</v>
      </c>
    </row>
    <row r="868" spans="1:23" x14ac:dyDescent="0.3">
      <c r="A868" s="3">
        <v>13</v>
      </c>
      <c r="B868" t="s">
        <v>26153</v>
      </c>
      <c r="C868" s="3">
        <v>13404</v>
      </c>
      <c r="D868" t="s">
        <v>1947</v>
      </c>
      <c r="E868" s="3">
        <v>100107</v>
      </c>
      <c r="F868" t="s">
        <v>9429</v>
      </c>
      <c r="G868" s="3">
        <v>100107012</v>
      </c>
      <c r="H868" t="s">
        <v>26155</v>
      </c>
      <c r="I868" s="3">
        <v>2</v>
      </c>
      <c r="J868" t="s">
        <v>12848</v>
      </c>
      <c r="K868" s="3">
        <v>4</v>
      </c>
      <c r="L868" t="s">
        <v>26101</v>
      </c>
      <c r="M868" s="3">
        <v>7</v>
      </c>
      <c r="N868" t="s">
        <v>14788</v>
      </c>
      <c r="O868" s="3">
        <v>3</v>
      </c>
      <c r="P868" t="s">
        <v>26085</v>
      </c>
      <c r="Q868" s="3">
        <v>1</v>
      </c>
      <c r="R868" t="s">
        <v>26083</v>
      </c>
      <c r="S868" s="3">
        <v>24</v>
      </c>
      <c r="T868" s="3">
        <v>1</v>
      </c>
      <c r="U868" s="3">
        <v>33000</v>
      </c>
      <c r="V868" s="3">
        <v>2010</v>
      </c>
      <c r="W868" t="s">
        <v>25</v>
      </c>
    </row>
    <row r="869" spans="1:23" x14ac:dyDescent="0.3">
      <c r="A869" s="3">
        <v>13</v>
      </c>
      <c r="B869" t="s">
        <v>26153</v>
      </c>
      <c r="C869" s="3">
        <v>13605</v>
      </c>
      <c r="D869" t="s">
        <v>1977</v>
      </c>
      <c r="E869" s="3">
        <v>100107</v>
      </c>
      <c r="F869" t="s">
        <v>9429</v>
      </c>
      <c r="G869" s="3">
        <v>100107012</v>
      </c>
      <c r="H869" t="s">
        <v>26155</v>
      </c>
      <c r="I869" s="3">
        <v>2</v>
      </c>
      <c r="J869" t="s">
        <v>12848</v>
      </c>
      <c r="K869" s="3">
        <v>4</v>
      </c>
      <c r="L869" t="s">
        <v>26101</v>
      </c>
      <c r="M869" s="3">
        <v>5</v>
      </c>
      <c r="N869" t="s">
        <v>26092</v>
      </c>
      <c r="O869" s="3">
        <v>3</v>
      </c>
      <c r="P869" t="s">
        <v>26085</v>
      </c>
      <c r="Q869" s="3">
        <v>2</v>
      </c>
      <c r="R869" t="s">
        <v>8209</v>
      </c>
      <c r="S869" s="3">
        <v>25</v>
      </c>
      <c r="T869" s="3">
        <v>1</v>
      </c>
      <c r="U869" s="3">
        <v>1753321</v>
      </c>
      <c r="V869" s="3">
        <v>2010</v>
      </c>
      <c r="W869" t="s">
        <v>25</v>
      </c>
    </row>
    <row r="870" spans="1:23" x14ac:dyDescent="0.3">
      <c r="A870" s="3">
        <v>13</v>
      </c>
      <c r="B870" t="s">
        <v>26153</v>
      </c>
      <c r="C870" s="3">
        <v>13202</v>
      </c>
      <c r="D870" t="s">
        <v>1923</v>
      </c>
      <c r="E870" s="3">
        <v>100107</v>
      </c>
      <c r="F870" t="s">
        <v>9429</v>
      </c>
      <c r="G870" s="3">
        <v>100107012</v>
      </c>
      <c r="H870" t="s">
        <v>26155</v>
      </c>
      <c r="I870" s="3">
        <v>1</v>
      </c>
      <c r="J870" t="s">
        <v>26080</v>
      </c>
      <c r="K870" s="3">
        <v>4</v>
      </c>
      <c r="L870" t="s">
        <v>26101</v>
      </c>
      <c r="M870" s="3">
        <v>7</v>
      </c>
      <c r="N870" t="s">
        <v>14788</v>
      </c>
      <c r="O870" s="3">
        <v>3</v>
      </c>
      <c r="P870" t="s">
        <v>26085</v>
      </c>
      <c r="Q870" s="3">
        <v>1</v>
      </c>
      <c r="R870" t="s">
        <v>26083</v>
      </c>
      <c r="S870" s="3">
        <v>2</v>
      </c>
      <c r="T870" s="3">
        <v>1</v>
      </c>
      <c r="U870" s="3">
        <v>36800</v>
      </c>
      <c r="V870" s="3">
        <v>2010</v>
      </c>
      <c r="W870" t="s">
        <v>25</v>
      </c>
    </row>
    <row r="871" spans="1:23" x14ac:dyDescent="0.3">
      <c r="A871" s="3">
        <v>13</v>
      </c>
      <c r="B871" t="s">
        <v>26153</v>
      </c>
      <c r="C871" s="3">
        <v>13202</v>
      </c>
      <c r="D871" t="s">
        <v>1923</v>
      </c>
      <c r="E871" s="3">
        <v>100107</v>
      </c>
      <c r="F871" t="s">
        <v>9429</v>
      </c>
      <c r="G871" s="3">
        <v>100107012</v>
      </c>
      <c r="H871" t="s">
        <v>26155</v>
      </c>
      <c r="I871" s="3">
        <v>1</v>
      </c>
      <c r="J871" t="s">
        <v>26080</v>
      </c>
      <c r="K871" s="3">
        <v>4</v>
      </c>
      <c r="L871" t="s">
        <v>26101</v>
      </c>
      <c r="M871" s="3">
        <v>7</v>
      </c>
      <c r="N871" t="s">
        <v>14788</v>
      </c>
      <c r="O871" s="3">
        <v>3</v>
      </c>
      <c r="P871" t="s">
        <v>26085</v>
      </c>
      <c r="Q871" s="3">
        <v>1</v>
      </c>
      <c r="R871" t="s">
        <v>26083</v>
      </c>
      <c r="S871" s="3">
        <v>3</v>
      </c>
      <c r="T871" s="3">
        <v>1</v>
      </c>
      <c r="U871" s="3">
        <v>307000</v>
      </c>
      <c r="V871" s="3">
        <v>2010</v>
      </c>
      <c r="W871" t="s">
        <v>25</v>
      </c>
    </row>
    <row r="872" spans="1:23" x14ac:dyDescent="0.3">
      <c r="A872" s="3">
        <v>13</v>
      </c>
      <c r="B872" t="s">
        <v>26153</v>
      </c>
      <c r="C872" s="3">
        <v>13202</v>
      </c>
      <c r="D872" t="s">
        <v>1923</v>
      </c>
      <c r="E872" s="3">
        <v>100107</v>
      </c>
      <c r="F872" t="s">
        <v>9429</v>
      </c>
      <c r="G872" s="3">
        <v>100107012</v>
      </c>
      <c r="H872" t="s">
        <v>26155</v>
      </c>
      <c r="I872" s="3">
        <v>1</v>
      </c>
      <c r="J872" t="s">
        <v>26080</v>
      </c>
      <c r="K872" s="3">
        <v>4</v>
      </c>
      <c r="L872" t="s">
        <v>26101</v>
      </c>
      <c r="M872" s="3">
        <v>7</v>
      </c>
      <c r="N872" t="s">
        <v>14788</v>
      </c>
      <c r="O872" s="3">
        <v>3</v>
      </c>
      <c r="P872" t="s">
        <v>26085</v>
      </c>
      <c r="Q872" s="3">
        <v>1</v>
      </c>
      <c r="R872" t="s">
        <v>26083</v>
      </c>
      <c r="S872" s="3">
        <v>4</v>
      </c>
      <c r="T872" s="3">
        <v>1</v>
      </c>
      <c r="U872" s="3">
        <v>360000</v>
      </c>
      <c r="V872" s="3">
        <v>2010</v>
      </c>
      <c r="W872" t="s">
        <v>25</v>
      </c>
    </row>
    <row r="873" spans="1:23" x14ac:dyDescent="0.3">
      <c r="A873" s="3">
        <v>13</v>
      </c>
      <c r="B873" t="s">
        <v>26153</v>
      </c>
      <c r="C873" s="3">
        <v>13202</v>
      </c>
      <c r="D873" t="s">
        <v>1923</v>
      </c>
      <c r="E873" s="3">
        <v>100107</v>
      </c>
      <c r="F873" t="s">
        <v>9429</v>
      </c>
      <c r="G873" s="3">
        <v>100107012</v>
      </c>
      <c r="H873" t="s">
        <v>26155</v>
      </c>
      <c r="I873" s="3">
        <v>1</v>
      </c>
      <c r="J873" t="s">
        <v>26080</v>
      </c>
      <c r="K873" s="3">
        <v>4</v>
      </c>
      <c r="L873" t="s">
        <v>26101</v>
      </c>
      <c r="M873" s="3">
        <v>7</v>
      </c>
      <c r="N873" t="s">
        <v>14788</v>
      </c>
      <c r="O873" s="3">
        <v>1</v>
      </c>
      <c r="P873" t="s">
        <v>28066</v>
      </c>
      <c r="Q873" s="3">
        <v>1</v>
      </c>
      <c r="R873" t="s">
        <v>26083</v>
      </c>
      <c r="S873" s="3">
        <v>3</v>
      </c>
      <c r="T873" s="3">
        <v>1</v>
      </c>
      <c r="U873" s="3">
        <v>35000</v>
      </c>
      <c r="V873" s="3">
        <v>2010</v>
      </c>
      <c r="W873" t="s">
        <v>25</v>
      </c>
    </row>
    <row r="874" spans="1:23" x14ac:dyDescent="0.3">
      <c r="A874" s="3">
        <v>13</v>
      </c>
      <c r="B874" t="s">
        <v>26153</v>
      </c>
      <c r="C874" s="3">
        <v>13202</v>
      </c>
      <c r="D874" t="s">
        <v>1923</v>
      </c>
      <c r="E874" s="3">
        <v>100107</v>
      </c>
      <c r="F874" t="s">
        <v>9429</v>
      </c>
      <c r="G874" s="3">
        <v>100107012</v>
      </c>
      <c r="H874" t="s">
        <v>26155</v>
      </c>
      <c r="I874" s="3">
        <v>1</v>
      </c>
      <c r="J874" t="s">
        <v>26080</v>
      </c>
      <c r="K874" s="3">
        <v>4</v>
      </c>
      <c r="L874" t="s">
        <v>26101</v>
      </c>
      <c r="M874" s="3">
        <v>7</v>
      </c>
      <c r="N874" t="s">
        <v>14788</v>
      </c>
      <c r="O874" s="3">
        <v>1</v>
      </c>
      <c r="P874" t="s">
        <v>28066</v>
      </c>
      <c r="Q874" s="3">
        <v>1</v>
      </c>
      <c r="R874" t="s">
        <v>26083</v>
      </c>
      <c r="S874" s="3">
        <v>10</v>
      </c>
      <c r="T874" s="3">
        <v>1</v>
      </c>
      <c r="U874" s="3">
        <v>300000</v>
      </c>
      <c r="V874" s="3">
        <v>2010</v>
      </c>
      <c r="W874" t="s">
        <v>25</v>
      </c>
    </row>
    <row r="875" spans="1:23" x14ac:dyDescent="0.3">
      <c r="A875" s="3">
        <v>13</v>
      </c>
      <c r="B875" t="s">
        <v>26153</v>
      </c>
      <c r="C875" s="3">
        <v>13202</v>
      </c>
      <c r="D875" t="s">
        <v>1923</v>
      </c>
      <c r="E875" s="3">
        <v>100107</v>
      </c>
      <c r="F875" t="s">
        <v>9429</v>
      </c>
      <c r="G875" s="3">
        <v>100107012</v>
      </c>
      <c r="H875" t="s">
        <v>26155</v>
      </c>
      <c r="I875" s="3">
        <v>1</v>
      </c>
      <c r="J875" t="s">
        <v>26080</v>
      </c>
      <c r="K875" s="3">
        <v>4</v>
      </c>
      <c r="L875" t="s">
        <v>26101</v>
      </c>
      <c r="M875" s="3">
        <v>7</v>
      </c>
      <c r="N875" t="s">
        <v>14788</v>
      </c>
      <c r="O875" s="3">
        <v>2</v>
      </c>
      <c r="P875" t="s">
        <v>28067</v>
      </c>
      <c r="Q875" s="3">
        <v>1</v>
      </c>
      <c r="R875" t="s">
        <v>26083</v>
      </c>
      <c r="S875" s="3">
        <v>1</v>
      </c>
      <c r="T875" s="3">
        <v>1</v>
      </c>
      <c r="U875" s="3">
        <v>80000</v>
      </c>
      <c r="V875" s="3">
        <v>2010</v>
      </c>
      <c r="W875" t="s">
        <v>25</v>
      </c>
    </row>
    <row r="876" spans="1:23" x14ac:dyDescent="0.3">
      <c r="A876" s="3">
        <v>13</v>
      </c>
      <c r="B876" t="s">
        <v>26153</v>
      </c>
      <c r="C876" s="3">
        <v>13202</v>
      </c>
      <c r="D876" t="s">
        <v>1923</v>
      </c>
      <c r="E876" s="3">
        <v>100107</v>
      </c>
      <c r="F876" t="s">
        <v>9429</v>
      </c>
      <c r="G876" s="3">
        <v>100107012</v>
      </c>
      <c r="H876" t="s">
        <v>26155</v>
      </c>
      <c r="I876" s="3">
        <v>2</v>
      </c>
      <c r="J876" t="s">
        <v>12848</v>
      </c>
      <c r="K876" s="3">
        <v>4</v>
      </c>
      <c r="L876" t="s">
        <v>26101</v>
      </c>
      <c r="M876" s="3">
        <v>6</v>
      </c>
      <c r="N876" t="s">
        <v>18251</v>
      </c>
      <c r="O876" s="3">
        <v>1</v>
      </c>
      <c r="P876" t="s">
        <v>28066</v>
      </c>
      <c r="Q876" s="3">
        <v>1</v>
      </c>
      <c r="R876" t="s">
        <v>26083</v>
      </c>
      <c r="S876" s="3">
        <v>10</v>
      </c>
      <c r="T876" s="3">
        <v>1</v>
      </c>
      <c r="U876" s="3">
        <v>750000</v>
      </c>
      <c r="V876" s="3">
        <v>2010</v>
      </c>
      <c r="W876" t="s">
        <v>25</v>
      </c>
    </row>
    <row r="877" spans="1:23" x14ac:dyDescent="0.3">
      <c r="A877" s="3">
        <v>13</v>
      </c>
      <c r="B877" t="s">
        <v>26153</v>
      </c>
      <c r="C877" s="3">
        <v>13202</v>
      </c>
      <c r="D877" t="s">
        <v>1923</v>
      </c>
      <c r="E877" s="3">
        <v>100107</v>
      </c>
      <c r="F877" t="s">
        <v>9429</v>
      </c>
      <c r="G877" s="3">
        <v>100107012</v>
      </c>
      <c r="H877" t="s">
        <v>26155</v>
      </c>
      <c r="I877" s="3">
        <v>2</v>
      </c>
      <c r="J877" t="s">
        <v>12848</v>
      </c>
      <c r="K877" s="3">
        <v>4</v>
      </c>
      <c r="L877" t="s">
        <v>26101</v>
      </c>
      <c r="M877" s="3">
        <v>7</v>
      </c>
      <c r="N877" t="s">
        <v>14788</v>
      </c>
      <c r="O877" s="3">
        <v>3</v>
      </c>
      <c r="P877" t="s">
        <v>26085</v>
      </c>
      <c r="Q877" s="3">
        <v>2</v>
      </c>
      <c r="R877" t="s">
        <v>8209</v>
      </c>
      <c r="S877" s="3">
        <v>128</v>
      </c>
      <c r="T877" s="3">
        <v>1</v>
      </c>
      <c r="U877" s="3">
        <v>15000000</v>
      </c>
      <c r="V877" s="3">
        <v>2010</v>
      </c>
      <c r="W877" t="s">
        <v>25</v>
      </c>
    </row>
    <row r="878" spans="1:23" x14ac:dyDescent="0.3">
      <c r="A878" s="3">
        <v>13</v>
      </c>
      <c r="B878" t="s">
        <v>26153</v>
      </c>
      <c r="C878" s="3">
        <v>13202</v>
      </c>
      <c r="D878" t="s">
        <v>1923</v>
      </c>
      <c r="E878" s="3">
        <v>100107</v>
      </c>
      <c r="F878" t="s">
        <v>9429</v>
      </c>
      <c r="G878" s="3">
        <v>100107012</v>
      </c>
      <c r="H878" t="s">
        <v>26155</v>
      </c>
      <c r="I878" s="3">
        <v>2</v>
      </c>
      <c r="J878" t="s">
        <v>12848</v>
      </c>
      <c r="K878" s="3">
        <v>4</v>
      </c>
      <c r="L878" t="s">
        <v>26101</v>
      </c>
      <c r="M878" s="3">
        <v>7</v>
      </c>
      <c r="N878" t="s">
        <v>14788</v>
      </c>
      <c r="O878" s="3">
        <v>3</v>
      </c>
      <c r="P878" t="s">
        <v>26085</v>
      </c>
      <c r="Q878" s="3">
        <v>1</v>
      </c>
      <c r="R878" t="s">
        <v>26083</v>
      </c>
      <c r="S878" s="3">
        <v>4</v>
      </c>
      <c r="T878" s="3">
        <v>1</v>
      </c>
      <c r="U878" s="3">
        <v>60000</v>
      </c>
      <c r="V878" s="3">
        <v>2010</v>
      </c>
      <c r="W878" t="s">
        <v>25</v>
      </c>
    </row>
    <row r="879" spans="1:23" x14ac:dyDescent="0.3">
      <c r="A879" s="3">
        <v>13</v>
      </c>
      <c r="B879" t="s">
        <v>26153</v>
      </c>
      <c r="C879" s="3">
        <v>13202</v>
      </c>
      <c r="D879" t="s">
        <v>1923</v>
      </c>
      <c r="E879" s="3">
        <v>100107</v>
      </c>
      <c r="F879" t="s">
        <v>9429</v>
      </c>
      <c r="G879" s="3">
        <v>100107012</v>
      </c>
      <c r="H879" t="s">
        <v>26155</v>
      </c>
      <c r="I879" s="3">
        <v>2</v>
      </c>
      <c r="J879" t="s">
        <v>12848</v>
      </c>
      <c r="K879" s="3">
        <v>4</v>
      </c>
      <c r="L879" t="s">
        <v>26101</v>
      </c>
      <c r="M879" s="3">
        <v>7</v>
      </c>
      <c r="N879" t="s">
        <v>14788</v>
      </c>
      <c r="O879" s="3">
        <v>3</v>
      </c>
      <c r="P879" t="s">
        <v>26085</v>
      </c>
      <c r="Q879" s="3">
        <v>1</v>
      </c>
      <c r="R879" t="s">
        <v>26083</v>
      </c>
      <c r="S879" s="3">
        <v>18</v>
      </c>
      <c r="T879" s="3">
        <v>1</v>
      </c>
      <c r="U879" s="3">
        <v>200000</v>
      </c>
      <c r="V879" s="3">
        <v>2010</v>
      </c>
      <c r="W879" t="s">
        <v>25</v>
      </c>
    </row>
    <row r="880" spans="1:23" x14ac:dyDescent="0.3">
      <c r="A880" s="3">
        <v>13</v>
      </c>
      <c r="B880" t="s">
        <v>26153</v>
      </c>
      <c r="C880" s="3">
        <v>13401</v>
      </c>
      <c r="D880" t="s">
        <v>1938</v>
      </c>
      <c r="E880" s="3">
        <v>100107</v>
      </c>
      <c r="F880" t="s">
        <v>9429</v>
      </c>
      <c r="G880" s="3">
        <v>100107012</v>
      </c>
      <c r="H880" t="s">
        <v>26155</v>
      </c>
      <c r="I880" s="3">
        <v>2</v>
      </c>
      <c r="J880" t="s">
        <v>12848</v>
      </c>
      <c r="K880" s="3">
        <v>4</v>
      </c>
      <c r="L880" t="s">
        <v>26101</v>
      </c>
      <c r="M880" s="3">
        <v>5</v>
      </c>
      <c r="N880" t="s">
        <v>26092</v>
      </c>
      <c r="O880" s="3">
        <v>3</v>
      </c>
      <c r="P880" t="s">
        <v>26085</v>
      </c>
      <c r="Q880" s="3">
        <v>5</v>
      </c>
      <c r="R880" t="s">
        <v>8203</v>
      </c>
      <c r="S880" s="3">
        <v>15</v>
      </c>
      <c r="T880" s="3">
        <v>1</v>
      </c>
      <c r="U880" s="3">
        <v>4500000</v>
      </c>
      <c r="V880" s="3">
        <v>2010</v>
      </c>
      <c r="W880" t="s">
        <v>25</v>
      </c>
    </row>
    <row r="881" spans="1:23" x14ac:dyDescent="0.3">
      <c r="A881" s="3">
        <v>13</v>
      </c>
      <c r="B881" t="s">
        <v>26153</v>
      </c>
      <c r="C881" s="3">
        <v>13401</v>
      </c>
      <c r="D881" t="s">
        <v>1938</v>
      </c>
      <c r="E881" s="3">
        <v>100107</v>
      </c>
      <c r="F881" t="s">
        <v>9429</v>
      </c>
      <c r="G881" s="3">
        <v>100107012</v>
      </c>
      <c r="H881" t="s">
        <v>26155</v>
      </c>
      <c r="I881" s="3">
        <v>2</v>
      </c>
      <c r="J881" t="s">
        <v>12848</v>
      </c>
      <c r="K881" s="3">
        <v>4</v>
      </c>
      <c r="L881" t="s">
        <v>26101</v>
      </c>
      <c r="M881" s="3">
        <v>5</v>
      </c>
      <c r="N881" t="s">
        <v>26092</v>
      </c>
      <c r="O881" s="3">
        <v>1</v>
      </c>
      <c r="P881" t="s">
        <v>28066</v>
      </c>
      <c r="Q881" s="3">
        <v>2</v>
      </c>
      <c r="R881" t="s">
        <v>8209</v>
      </c>
      <c r="S881" s="3">
        <v>3</v>
      </c>
      <c r="T881" s="3">
        <v>1</v>
      </c>
      <c r="U881" s="3">
        <v>800000</v>
      </c>
      <c r="V881" s="3">
        <v>2010</v>
      </c>
      <c r="W881" t="s">
        <v>25</v>
      </c>
    </row>
    <row r="882" spans="1:23" x14ac:dyDescent="0.3">
      <c r="A882" s="3">
        <v>13</v>
      </c>
      <c r="B882" t="s">
        <v>26153</v>
      </c>
      <c r="C882" s="3">
        <v>13601</v>
      </c>
      <c r="D882" t="s">
        <v>1965</v>
      </c>
      <c r="E882" s="3">
        <v>100107</v>
      </c>
      <c r="F882" t="s">
        <v>9429</v>
      </c>
      <c r="G882" s="3">
        <v>100107012</v>
      </c>
      <c r="H882" t="s">
        <v>26155</v>
      </c>
      <c r="I882" s="3">
        <v>2</v>
      </c>
      <c r="J882" t="s">
        <v>12848</v>
      </c>
      <c r="K882" s="3">
        <v>4</v>
      </c>
      <c r="L882" t="s">
        <v>26101</v>
      </c>
      <c r="M882" s="3">
        <v>7</v>
      </c>
      <c r="N882" t="s">
        <v>14788</v>
      </c>
      <c r="O882" s="3">
        <v>1</v>
      </c>
      <c r="P882" t="s">
        <v>28066</v>
      </c>
      <c r="Q882" s="3">
        <v>2</v>
      </c>
      <c r="R882" t="s">
        <v>8209</v>
      </c>
      <c r="S882" s="3">
        <v>4</v>
      </c>
      <c r="T882" s="3">
        <v>1</v>
      </c>
      <c r="U882" s="3">
        <v>80760</v>
      </c>
      <c r="V882" s="3">
        <v>2010</v>
      </c>
      <c r="W882" t="s">
        <v>25</v>
      </c>
    </row>
    <row r="883" spans="1:23" x14ac:dyDescent="0.3">
      <c r="A883" s="3">
        <v>13</v>
      </c>
      <c r="B883" t="s">
        <v>26153</v>
      </c>
      <c r="C883" s="3">
        <v>13402</v>
      </c>
      <c r="D883" t="s">
        <v>1941</v>
      </c>
      <c r="E883" s="3">
        <v>100107</v>
      </c>
      <c r="F883" t="s">
        <v>9429</v>
      </c>
      <c r="G883" s="3">
        <v>100107012</v>
      </c>
      <c r="H883" t="s">
        <v>26155</v>
      </c>
      <c r="I883" s="3">
        <v>2</v>
      </c>
      <c r="J883" t="s">
        <v>12848</v>
      </c>
      <c r="K883" s="3">
        <v>4</v>
      </c>
      <c r="L883" t="s">
        <v>26101</v>
      </c>
      <c r="M883" s="3">
        <v>6</v>
      </c>
      <c r="N883" t="s">
        <v>18251</v>
      </c>
      <c r="O883" s="3">
        <v>4</v>
      </c>
      <c r="P883" t="s">
        <v>26156</v>
      </c>
      <c r="Q883" s="3">
        <v>1</v>
      </c>
      <c r="R883" t="s">
        <v>26083</v>
      </c>
      <c r="S883" s="3">
        <v>8</v>
      </c>
      <c r="T883" s="3">
        <v>1</v>
      </c>
      <c r="U883" s="3">
        <v>120000</v>
      </c>
      <c r="V883" s="3">
        <v>2014</v>
      </c>
      <c r="W883" t="s">
        <v>25</v>
      </c>
    </row>
    <row r="884" spans="1:23" x14ac:dyDescent="0.3">
      <c r="A884" s="3">
        <v>13</v>
      </c>
      <c r="B884" t="s">
        <v>26153</v>
      </c>
      <c r="C884" s="3">
        <v>13402</v>
      </c>
      <c r="D884" t="s">
        <v>1941</v>
      </c>
      <c r="E884" s="3">
        <v>100107</v>
      </c>
      <c r="F884" t="s">
        <v>9429</v>
      </c>
      <c r="G884" s="3">
        <v>100107012</v>
      </c>
      <c r="H884" t="s">
        <v>26155</v>
      </c>
      <c r="I884" s="3">
        <v>2</v>
      </c>
      <c r="J884" t="s">
        <v>12848</v>
      </c>
      <c r="K884" s="3">
        <v>4</v>
      </c>
      <c r="L884" t="s">
        <v>26101</v>
      </c>
      <c r="M884" s="3">
        <v>5</v>
      </c>
      <c r="N884" t="s">
        <v>26092</v>
      </c>
      <c r="O884" s="3">
        <v>4</v>
      </c>
      <c r="P884" t="s">
        <v>26156</v>
      </c>
      <c r="Q884" s="3">
        <v>4</v>
      </c>
      <c r="R884" t="s">
        <v>26113</v>
      </c>
      <c r="S884" s="3">
        <v>110</v>
      </c>
      <c r="T884" s="3">
        <v>1</v>
      </c>
      <c r="U884" s="3">
        <v>305000</v>
      </c>
      <c r="V884" s="3">
        <v>2014</v>
      </c>
      <c r="W884" t="s">
        <v>25</v>
      </c>
    </row>
    <row r="885" spans="1:23" x14ac:dyDescent="0.3">
      <c r="A885" s="3">
        <v>13</v>
      </c>
      <c r="B885" t="s">
        <v>26153</v>
      </c>
      <c r="C885" s="3">
        <v>13402</v>
      </c>
      <c r="D885" t="s">
        <v>1941</v>
      </c>
      <c r="E885" s="3">
        <v>100107</v>
      </c>
      <c r="F885" t="s">
        <v>9429</v>
      </c>
      <c r="G885" s="3">
        <v>100107012</v>
      </c>
      <c r="H885" t="s">
        <v>26155</v>
      </c>
      <c r="I885" s="3">
        <v>2</v>
      </c>
      <c r="J885" t="s">
        <v>12848</v>
      </c>
      <c r="K885" s="3">
        <v>4</v>
      </c>
      <c r="L885" t="s">
        <v>26101</v>
      </c>
      <c r="M885" s="3">
        <v>5</v>
      </c>
      <c r="N885" t="s">
        <v>26092</v>
      </c>
      <c r="O885" s="3">
        <v>4</v>
      </c>
      <c r="P885" t="s">
        <v>26156</v>
      </c>
      <c r="Q885" s="3">
        <v>4</v>
      </c>
      <c r="R885" t="s">
        <v>26113</v>
      </c>
      <c r="S885" s="3">
        <v>170</v>
      </c>
      <c r="T885" s="3">
        <v>1</v>
      </c>
      <c r="U885" s="3">
        <v>11000000</v>
      </c>
      <c r="V885" s="3">
        <v>2014</v>
      </c>
      <c r="W885" t="s">
        <v>25</v>
      </c>
    </row>
    <row r="886" spans="1:23" x14ac:dyDescent="0.3">
      <c r="A886" s="3">
        <v>13</v>
      </c>
      <c r="B886" t="s">
        <v>26153</v>
      </c>
      <c r="C886" s="3">
        <v>13402</v>
      </c>
      <c r="D886" t="s">
        <v>1941</v>
      </c>
      <c r="E886" s="3">
        <v>100107</v>
      </c>
      <c r="F886" t="s">
        <v>9429</v>
      </c>
      <c r="G886" s="3">
        <v>100107012</v>
      </c>
      <c r="H886" t="s">
        <v>26155</v>
      </c>
      <c r="I886" s="3">
        <v>2</v>
      </c>
      <c r="J886" t="s">
        <v>12848</v>
      </c>
      <c r="K886" s="3">
        <v>4</v>
      </c>
      <c r="L886" t="s">
        <v>26101</v>
      </c>
      <c r="M886" s="3">
        <v>5</v>
      </c>
      <c r="N886" t="s">
        <v>26092</v>
      </c>
      <c r="O886" s="3">
        <v>4</v>
      </c>
      <c r="P886" t="s">
        <v>26156</v>
      </c>
      <c r="Q886" s="3">
        <v>2</v>
      </c>
      <c r="R886" t="s">
        <v>8209</v>
      </c>
      <c r="S886" s="3">
        <v>30</v>
      </c>
      <c r="T886" s="3">
        <v>1</v>
      </c>
      <c r="U886" s="3">
        <v>4000000</v>
      </c>
      <c r="V886" s="3">
        <v>2014</v>
      </c>
      <c r="W886" t="s">
        <v>25</v>
      </c>
    </row>
    <row r="887" spans="1:23" x14ac:dyDescent="0.3">
      <c r="A887" s="3">
        <v>13</v>
      </c>
      <c r="B887" t="s">
        <v>26153</v>
      </c>
      <c r="C887" s="3">
        <v>13402</v>
      </c>
      <c r="D887" t="s">
        <v>1941</v>
      </c>
      <c r="E887" s="3">
        <v>100107</v>
      </c>
      <c r="F887" t="s">
        <v>9429</v>
      </c>
      <c r="G887" s="3">
        <v>100107012</v>
      </c>
      <c r="H887" t="s">
        <v>26155</v>
      </c>
      <c r="I887" s="3">
        <v>2</v>
      </c>
      <c r="J887" t="s">
        <v>12848</v>
      </c>
      <c r="K887" s="3">
        <v>4</v>
      </c>
      <c r="L887" t="s">
        <v>26101</v>
      </c>
      <c r="M887" s="3">
        <v>5</v>
      </c>
      <c r="N887" t="s">
        <v>26092</v>
      </c>
      <c r="O887" s="3">
        <v>4</v>
      </c>
      <c r="P887" t="s">
        <v>26156</v>
      </c>
      <c r="Q887" s="3">
        <v>2</v>
      </c>
      <c r="R887" t="s">
        <v>8209</v>
      </c>
      <c r="S887" s="3">
        <v>70</v>
      </c>
      <c r="T887" s="3">
        <v>1</v>
      </c>
      <c r="U887" s="3">
        <v>2500000</v>
      </c>
      <c r="V887" s="3">
        <v>2014</v>
      </c>
      <c r="W887" t="s">
        <v>25</v>
      </c>
    </row>
    <row r="888" spans="1:23" x14ac:dyDescent="0.3">
      <c r="A888" s="3">
        <v>13</v>
      </c>
      <c r="B888" t="s">
        <v>26153</v>
      </c>
      <c r="C888" s="3">
        <v>13402</v>
      </c>
      <c r="D888" t="s">
        <v>1941</v>
      </c>
      <c r="E888" s="3">
        <v>100107</v>
      </c>
      <c r="F888" t="s">
        <v>9429</v>
      </c>
      <c r="G888" s="3">
        <v>100107012</v>
      </c>
      <c r="H888" t="s">
        <v>26155</v>
      </c>
      <c r="I888" s="3">
        <v>2</v>
      </c>
      <c r="J888" t="s">
        <v>12848</v>
      </c>
      <c r="K888" s="3">
        <v>4</v>
      </c>
      <c r="L888" t="s">
        <v>26101</v>
      </c>
      <c r="M888" s="3">
        <v>5</v>
      </c>
      <c r="N888" t="s">
        <v>26092</v>
      </c>
      <c r="O888" s="3">
        <v>4</v>
      </c>
      <c r="P888" t="s">
        <v>26156</v>
      </c>
      <c r="Q888" s="3">
        <v>2</v>
      </c>
      <c r="R888" t="s">
        <v>8209</v>
      </c>
      <c r="S888" s="3">
        <v>110</v>
      </c>
      <c r="T888" s="3">
        <v>1</v>
      </c>
      <c r="U888" s="3">
        <v>250000</v>
      </c>
      <c r="V888" s="3">
        <v>2014</v>
      </c>
      <c r="W888" t="s">
        <v>25</v>
      </c>
    </row>
    <row r="889" spans="1:23" x14ac:dyDescent="0.3">
      <c r="A889" s="3">
        <v>13</v>
      </c>
      <c r="B889" t="s">
        <v>26153</v>
      </c>
      <c r="C889" s="3">
        <v>13402</v>
      </c>
      <c r="D889" t="s">
        <v>1941</v>
      </c>
      <c r="E889" s="3">
        <v>100107</v>
      </c>
      <c r="F889" t="s">
        <v>9429</v>
      </c>
      <c r="G889" s="3">
        <v>100107012</v>
      </c>
      <c r="H889" t="s">
        <v>26155</v>
      </c>
      <c r="I889" s="3">
        <v>2</v>
      </c>
      <c r="J889" t="s">
        <v>12848</v>
      </c>
      <c r="K889" s="3">
        <v>4</v>
      </c>
      <c r="L889" t="s">
        <v>26101</v>
      </c>
      <c r="M889" s="3">
        <v>5</v>
      </c>
      <c r="N889" t="s">
        <v>26092</v>
      </c>
      <c r="O889" s="3">
        <v>4</v>
      </c>
      <c r="P889" t="s">
        <v>26156</v>
      </c>
      <c r="Q889" s="3">
        <v>1</v>
      </c>
      <c r="R889" t="s">
        <v>26083</v>
      </c>
      <c r="S889" s="3">
        <v>6</v>
      </c>
      <c r="T889" s="3">
        <v>1</v>
      </c>
      <c r="U889" s="3">
        <v>212000</v>
      </c>
      <c r="V889" s="3">
        <v>2014</v>
      </c>
      <c r="W889" t="s">
        <v>25</v>
      </c>
    </row>
    <row r="890" spans="1:23" x14ac:dyDescent="0.3">
      <c r="A890" s="3">
        <v>13</v>
      </c>
      <c r="B890" t="s">
        <v>26153</v>
      </c>
      <c r="C890" s="3">
        <v>13402</v>
      </c>
      <c r="D890" t="s">
        <v>1941</v>
      </c>
      <c r="E890" s="3">
        <v>100107</v>
      </c>
      <c r="F890" t="s">
        <v>9429</v>
      </c>
      <c r="G890" s="3">
        <v>100107012</v>
      </c>
      <c r="H890" t="s">
        <v>26155</v>
      </c>
      <c r="I890" s="3">
        <v>2</v>
      </c>
      <c r="J890" t="s">
        <v>12848</v>
      </c>
      <c r="K890" s="3">
        <v>4</v>
      </c>
      <c r="L890" t="s">
        <v>26101</v>
      </c>
      <c r="M890" s="3">
        <v>5</v>
      </c>
      <c r="N890" t="s">
        <v>26092</v>
      </c>
      <c r="O890" s="3">
        <v>4</v>
      </c>
      <c r="P890" t="s">
        <v>26156</v>
      </c>
      <c r="Q890" s="3">
        <v>1</v>
      </c>
      <c r="R890" t="s">
        <v>26083</v>
      </c>
      <c r="S890" s="3">
        <v>12</v>
      </c>
      <c r="T890" s="3">
        <v>1</v>
      </c>
      <c r="U890" s="3">
        <v>2000000</v>
      </c>
      <c r="V890" s="3">
        <v>2014</v>
      </c>
      <c r="W890" t="s">
        <v>25</v>
      </c>
    </row>
    <row r="891" spans="1:23" x14ac:dyDescent="0.3">
      <c r="A891" s="3">
        <v>13</v>
      </c>
      <c r="B891" t="s">
        <v>26153</v>
      </c>
      <c r="C891" s="3">
        <v>13402</v>
      </c>
      <c r="D891" t="s">
        <v>1941</v>
      </c>
      <c r="E891" s="3">
        <v>100107</v>
      </c>
      <c r="F891" t="s">
        <v>9429</v>
      </c>
      <c r="G891" s="3">
        <v>100107012</v>
      </c>
      <c r="H891" t="s">
        <v>26155</v>
      </c>
      <c r="I891" s="3">
        <v>2</v>
      </c>
      <c r="J891" t="s">
        <v>12848</v>
      </c>
      <c r="K891" s="3">
        <v>4</v>
      </c>
      <c r="L891" t="s">
        <v>26101</v>
      </c>
      <c r="M891" s="3">
        <v>5</v>
      </c>
      <c r="N891" t="s">
        <v>26092</v>
      </c>
      <c r="O891" s="3">
        <v>4</v>
      </c>
      <c r="P891" t="s">
        <v>26156</v>
      </c>
      <c r="Q891" s="3">
        <v>3</v>
      </c>
      <c r="R891" t="s">
        <v>26107</v>
      </c>
      <c r="S891" s="3">
        <v>13</v>
      </c>
      <c r="T891" s="3">
        <v>1</v>
      </c>
      <c r="U891" s="3">
        <v>500000</v>
      </c>
      <c r="V891" s="3">
        <v>2014</v>
      </c>
      <c r="W891" t="s">
        <v>25</v>
      </c>
    </row>
    <row r="892" spans="1:23" x14ac:dyDescent="0.3">
      <c r="A892" s="3">
        <v>13</v>
      </c>
      <c r="B892" t="s">
        <v>26153</v>
      </c>
      <c r="C892" s="3">
        <v>13402</v>
      </c>
      <c r="D892" t="s">
        <v>1941</v>
      </c>
      <c r="E892" s="3">
        <v>100107</v>
      </c>
      <c r="F892" t="s">
        <v>9429</v>
      </c>
      <c r="G892" s="3">
        <v>100107012</v>
      </c>
      <c r="H892" t="s">
        <v>26155</v>
      </c>
      <c r="I892" s="3">
        <v>2</v>
      </c>
      <c r="J892" t="s">
        <v>12848</v>
      </c>
      <c r="K892" s="3">
        <v>4</v>
      </c>
      <c r="L892" t="s">
        <v>26101</v>
      </c>
      <c r="M892" s="3">
        <v>2</v>
      </c>
      <c r="N892" t="s">
        <v>26084</v>
      </c>
      <c r="O892" s="3">
        <v>4</v>
      </c>
      <c r="P892" t="s">
        <v>26156</v>
      </c>
      <c r="Q892" s="3">
        <v>1</v>
      </c>
      <c r="R892" t="s">
        <v>26083</v>
      </c>
      <c r="S892" s="3">
        <v>2</v>
      </c>
      <c r="T892" s="3">
        <v>1</v>
      </c>
      <c r="U892" s="3">
        <v>15000</v>
      </c>
      <c r="V892" s="3">
        <v>2014</v>
      </c>
      <c r="W892" t="s">
        <v>25</v>
      </c>
    </row>
    <row r="893" spans="1:23" x14ac:dyDescent="0.3">
      <c r="A893" s="3">
        <v>13</v>
      </c>
      <c r="B893" t="s">
        <v>26153</v>
      </c>
      <c r="C893" s="3">
        <v>13402</v>
      </c>
      <c r="D893" t="s">
        <v>1941</v>
      </c>
      <c r="E893" s="3">
        <v>100107</v>
      </c>
      <c r="F893" t="s">
        <v>9429</v>
      </c>
      <c r="G893" s="3">
        <v>100107012</v>
      </c>
      <c r="H893" t="s">
        <v>26155</v>
      </c>
      <c r="I893" s="3">
        <v>2</v>
      </c>
      <c r="J893" t="s">
        <v>12848</v>
      </c>
      <c r="K893" s="3">
        <v>4</v>
      </c>
      <c r="L893" t="s">
        <v>26101</v>
      </c>
      <c r="M893" s="3">
        <v>2</v>
      </c>
      <c r="N893" t="s">
        <v>26084</v>
      </c>
      <c r="O893" s="3">
        <v>4</v>
      </c>
      <c r="P893" t="s">
        <v>26156</v>
      </c>
      <c r="Q893" s="3">
        <v>1</v>
      </c>
      <c r="R893" t="s">
        <v>26083</v>
      </c>
      <c r="S893" s="3">
        <v>4</v>
      </c>
      <c r="T893" s="3">
        <v>1</v>
      </c>
      <c r="U893" s="3">
        <v>45000</v>
      </c>
      <c r="V893" s="3">
        <v>2014</v>
      </c>
      <c r="W893" t="s">
        <v>25</v>
      </c>
    </row>
    <row r="894" spans="1:23" x14ac:dyDescent="0.3">
      <c r="A894" s="3">
        <v>13</v>
      </c>
      <c r="B894" t="s">
        <v>26153</v>
      </c>
      <c r="C894" s="3">
        <v>13402</v>
      </c>
      <c r="D894" t="s">
        <v>1941</v>
      </c>
      <c r="E894" s="3">
        <v>100107</v>
      </c>
      <c r="F894" t="s">
        <v>9429</v>
      </c>
      <c r="G894" s="3">
        <v>100107012</v>
      </c>
      <c r="H894" t="s">
        <v>26155</v>
      </c>
      <c r="I894" s="3">
        <v>2</v>
      </c>
      <c r="J894" t="s">
        <v>12848</v>
      </c>
      <c r="K894" s="3">
        <v>4</v>
      </c>
      <c r="L894" t="s">
        <v>26101</v>
      </c>
      <c r="M894" s="3">
        <v>2</v>
      </c>
      <c r="N894" t="s">
        <v>26084</v>
      </c>
      <c r="O894" s="3">
        <v>4</v>
      </c>
      <c r="P894" t="s">
        <v>26156</v>
      </c>
      <c r="Q894" s="3">
        <v>1</v>
      </c>
      <c r="R894" t="s">
        <v>26083</v>
      </c>
      <c r="S894" s="3">
        <v>30</v>
      </c>
      <c r="T894" s="3">
        <v>1</v>
      </c>
      <c r="U894" s="3">
        <v>1500000</v>
      </c>
      <c r="V894" s="3">
        <v>2014</v>
      </c>
      <c r="W894" t="s">
        <v>25</v>
      </c>
    </row>
    <row r="895" spans="1:23" x14ac:dyDescent="0.3">
      <c r="A895" s="3">
        <v>13</v>
      </c>
      <c r="B895" t="s">
        <v>26153</v>
      </c>
      <c r="C895" s="3">
        <v>13501</v>
      </c>
      <c r="D895" t="s">
        <v>1950</v>
      </c>
      <c r="E895" s="3">
        <v>100107</v>
      </c>
      <c r="F895" t="s">
        <v>9429</v>
      </c>
      <c r="G895" s="3">
        <v>100107012</v>
      </c>
      <c r="H895" t="s">
        <v>26155</v>
      </c>
      <c r="I895" s="3">
        <v>2</v>
      </c>
      <c r="J895" t="s">
        <v>12848</v>
      </c>
      <c r="K895" s="3">
        <v>4</v>
      </c>
      <c r="L895" t="s">
        <v>26101</v>
      </c>
      <c r="M895" s="3">
        <v>2</v>
      </c>
      <c r="N895" t="s">
        <v>26084</v>
      </c>
      <c r="O895" s="3">
        <v>4</v>
      </c>
      <c r="P895" t="s">
        <v>26156</v>
      </c>
      <c r="Q895" s="3">
        <v>2</v>
      </c>
      <c r="R895" t="s">
        <v>8209</v>
      </c>
      <c r="S895" s="3">
        <v>2</v>
      </c>
      <c r="T895" s="3">
        <v>1</v>
      </c>
      <c r="U895" s="3">
        <v>780000</v>
      </c>
      <c r="V895" s="3">
        <v>2014</v>
      </c>
      <c r="W895" t="s">
        <v>25</v>
      </c>
    </row>
    <row r="896" spans="1:23" x14ac:dyDescent="0.3">
      <c r="A896" s="3">
        <v>13</v>
      </c>
      <c r="B896" t="s">
        <v>26153</v>
      </c>
      <c r="C896" s="3">
        <v>13404</v>
      </c>
      <c r="D896" t="s">
        <v>1947</v>
      </c>
      <c r="E896" s="3">
        <v>100107</v>
      </c>
      <c r="F896" t="s">
        <v>9429</v>
      </c>
      <c r="G896" s="3">
        <v>100107012</v>
      </c>
      <c r="H896" t="s">
        <v>26155</v>
      </c>
      <c r="I896" s="3">
        <v>1</v>
      </c>
      <c r="J896" t="s">
        <v>26080</v>
      </c>
      <c r="K896" s="3">
        <v>4</v>
      </c>
      <c r="L896" t="s">
        <v>26101</v>
      </c>
      <c r="M896" s="3">
        <v>5</v>
      </c>
      <c r="N896" t="s">
        <v>26092</v>
      </c>
      <c r="O896" s="3">
        <v>4</v>
      </c>
      <c r="P896" t="s">
        <v>26156</v>
      </c>
      <c r="Q896" s="3">
        <v>2</v>
      </c>
      <c r="R896" t="s">
        <v>8209</v>
      </c>
      <c r="S896" s="3">
        <v>1</v>
      </c>
      <c r="T896" s="3">
        <v>1</v>
      </c>
      <c r="U896" s="3">
        <v>725328</v>
      </c>
      <c r="V896" s="3">
        <v>2014</v>
      </c>
      <c r="W896" t="s">
        <v>25</v>
      </c>
    </row>
    <row r="897" spans="1:23" x14ac:dyDescent="0.3">
      <c r="A897" s="3">
        <v>13</v>
      </c>
      <c r="B897" t="s">
        <v>26153</v>
      </c>
      <c r="C897" s="3">
        <v>13605</v>
      </c>
      <c r="D897" t="s">
        <v>1977</v>
      </c>
      <c r="E897" s="3">
        <v>100107</v>
      </c>
      <c r="F897" t="s">
        <v>9429</v>
      </c>
      <c r="G897" s="3">
        <v>100107012</v>
      </c>
      <c r="H897" t="s">
        <v>26155</v>
      </c>
      <c r="I897" s="3">
        <v>2</v>
      </c>
      <c r="J897" t="s">
        <v>12848</v>
      </c>
      <c r="K897" s="3">
        <v>4</v>
      </c>
      <c r="L897" t="s">
        <v>26101</v>
      </c>
      <c r="M897" s="3">
        <v>2</v>
      </c>
      <c r="N897" t="s">
        <v>26084</v>
      </c>
      <c r="O897" s="3">
        <v>4</v>
      </c>
      <c r="P897" t="s">
        <v>26156</v>
      </c>
      <c r="Q897" s="3">
        <v>1</v>
      </c>
      <c r="R897" t="s">
        <v>26083</v>
      </c>
      <c r="S897" s="3">
        <v>20</v>
      </c>
      <c r="T897" s="3">
        <v>1</v>
      </c>
      <c r="U897" s="3">
        <v>1000000</v>
      </c>
      <c r="V897" s="3">
        <v>2014</v>
      </c>
      <c r="W897" t="s">
        <v>25</v>
      </c>
    </row>
    <row r="898" spans="1:23" x14ac:dyDescent="0.3">
      <c r="A898" s="3">
        <v>13</v>
      </c>
      <c r="B898" t="s">
        <v>26153</v>
      </c>
      <c r="C898" s="3">
        <v>13202</v>
      </c>
      <c r="D898" t="s">
        <v>1923</v>
      </c>
      <c r="E898" s="3">
        <v>100107</v>
      </c>
      <c r="F898" t="s">
        <v>9429</v>
      </c>
      <c r="G898" s="3">
        <v>100107012</v>
      </c>
      <c r="H898" t="s">
        <v>26155</v>
      </c>
      <c r="I898" s="3">
        <v>1</v>
      </c>
      <c r="J898" t="s">
        <v>26080</v>
      </c>
      <c r="K898" s="3">
        <v>4</v>
      </c>
      <c r="L898" t="s">
        <v>26101</v>
      </c>
      <c r="M898" s="3">
        <v>7</v>
      </c>
      <c r="N898" t="s">
        <v>14788</v>
      </c>
      <c r="O898" s="3">
        <v>4</v>
      </c>
      <c r="P898" t="s">
        <v>26156</v>
      </c>
      <c r="Q898" s="3">
        <v>1</v>
      </c>
      <c r="R898" t="s">
        <v>26083</v>
      </c>
      <c r="S898" s="3">
        <v>3</v>
      </c>
      <c r="T898" s="3">
        <v>1</v>
      </c>
      <c r="U898" s="3">
        <v>225000</v>
      </c>
      <c r="V898" s="3">
        <v>2014</v>
      </c>
      <c r="W898" t="s">
        <v>25</v>
      </c>
    </row>
    <row r="899" spans="1:23" x14ac:dyDescent="0.3">
      <c r="A899" s="3">
        <v>13</v>
      </c>
      <c r="B899" t="s">
        <v>26153</v>
      </c>
      <c r="C899" s="3">
        <v>13202</v>
      </c>
      <c r="D899" t="s">
        <v>1923</v>
      </c>
      <c r="E899" s="3">
        <v>100107</v>
      </c>
      <c r="F899" t="s">
        <v>9429</v>
      </c>
      <c r="G899" s="3">
        <v>100107012</v>
      </c>
      <c r="H899" t="s">
        <v>26155</v>
      </c>
      <c r="I899" s="3">
        <v>2</v>
      </c>
      <c r="J899" t="s">
        <v>12848</v>
      </c>
      <c r="K899" s="3">
        <v>4</v>
      </c>
      <c r="L899" t="s">
        <v>26101</v>
      </c>
      <c r="M899" s="3">
        <v>7</v>
      </c>
      <c r="N899" t="s">
        <v>14788</v>
      </c>
      <c r="O899" s="3">
        <v>4</v>
      </c>
      <c r="P899" t="s">
        <v>26156</v>
      </c>
      <c r="Q899" s="3">
        <v>1</v>
      </c>
      <c r="R899" t="s">
        <v>26083</v>
      </c>
      <c r="S899" s="3">
        <v>12</v>
      </c>
      <c r="T899" s="3">
        <v>1</v>
      </c>
      <c r="U899" s="3">
        <v>900000</v>
      </c>
      <c r="V899" s="3">
        <v>2014</v>
      </c>
      <c r="W899" t="s">
        <v>25</v>
      </c>
    </row>
    <row r="900" spans="1:23" x14ac:dyDescent="0.3">
      <c r="A900" s="3">
        <v>13</v>
      </c>
      <c r="B900" t="s">
        <v>26153</v>
      </c>
      <c r="C900" s="3">
        <v>13303</v>
      </c>
      <c r="D900" t="s">
        <v>1935</v>
      </c>
      <c r="E900" s="3">
        <v>100107</v>
      </c>
      <c r="F900" t="s">
        <v>9429</v>
      </c>
      <c r="G900" s="3">
        <v>100107012</v>
      </c>
      <c r="H900" t="s">
        <v>26155</v>
      </c>
      <c r="I900" s="3">
        <v>2</v>
      </c>
      <c r="J900" t="s">
        <v>12848</v>
      </c>
      <c r="K900" s="3">
        <v>4</v>
      </c>
      <c r="L900" t="s">
        <v>26101</v>
      </c>
      <c r="M900" s="3">
        <v>7</v>
      </c>
      <c r="N900" t="s">
        <v>14788</v>
      </c>
      <c r="O900" s="3">
        <v>4</v>
      </c>
      <c r="P900" t="s">
        <v>26156</v>
      </c>
      <c r="Q900" s="3">
        <v>3</v>
      </c>
      <c r="R900" t="s">
        <v>26107</v>
      </c>
      <c r="S900" s="3">
        <v>20</v>
      </c>
      <c r="T900" s="3">
        <v>1</v>
      </c>
      <c r="U900" s="3">
        <v>360000</v>
      </c>
      <c r="V900" s="3">
        <v>2014</v>
      </c>
      <c r="W900" t="s">
        <v>25</v>
      </c>
    </row>
    <row r="901" spans="1:23" x14ac:dyDescent="0.3">
      <c r="A901" s="3">
        <v>13</v>
      </c>
      <c r="B901" t="s">
        <v>26153</v>
      </c>
      <c r="C901" s="3">
        <v>13402</v>
      </c>
      <c r="D901" t="s">
        <v>1941</v>
      </c>
      <c r="E901" s="3">
        <v>100103</v>
      </c>
      <c r="F901" t="s">
        <v>11337</v>
      </c>
      <c r="G901" s="3">
        <v>100103002</v>
      </c>
      <c r="H901" t="s">
        <v>26099</v>
      </c>
      <c r="I901" s="3">
        <v>1</v>
      </c>
      <c r="J901" t="s">
        <v>26080</v>
      </c>
      <c r="K901" s="3">
        <v>4</v>
      </c>
      <c r="L901" t="s">
        <v>26101</v>
      </c>
      <c r="M901" s="3">
        <v>2</v>
      </c>
      <c r="N901" t="s">
        <v>26084</v>
      </c>
      <c r="O901" s="3">
        <v>3</v>
      </c>
      <c r="P901" t="s">
        <v>26085</v>
      </c>
      <c r="Q901" s="3">
        <v>1</v>
      </c>
      <c r="R901" t="s">
        <v>26083</v>
      </c>
      <c r="S901" s="3">
        <v>1</v>
      </c>
      <c r="T901" s="3">
        <v>1</v>
      </c>
      <c r="U901" s="3">
        <v>100000</v>
      </c>
      <c r="V901" s="3">
        <v>2017</v>
      </c>
      <c r="W901" t="s">
        <v>25</v>
      </c>
    </row>
    <row r="902" spans="1:23" x14ac:dyDescent="0.3">
      <c r="A902" s="3">
        <v>13</v>
      </c>
      <c r="B902" t="s">
        <v>26153</v>
      </c>
      <c r="C902" s="3">
        <v>13402</v>
      </c>
      <c r="D902" t="s">
        <v>1941</v>
      </c>
      <c r="E902" s="3">
        <v>100109</v>
      </c>
      <c r="F902" t="s">
        <v>18431</v>
      </c>
      <c r="G902" s="3">
        <v>100109001</v>
      </c>
      <c r="H902" t="s">
        <v>26106</v>
      </c>
      <c r="I902" s="3">
        <v>1</v>
      </c>
      <c r="J902" t="s">
        <v>26080</v>
      </c>
      <c r="K902" s="3">
        <v>4</v>
      </c>
      <c r="L902" t="s">
        <v>26101</v>
      </c>
      <c r="M902" s="3">
        <v>2</v>
      </c>
      <c r="N902" t="s">
        <v>26084</v>
      </c>
      <c r="O902" s="3">
        <v>3</v>
      </c>
      <c r="P902" t="s">
        <v>26085</v>
      </c>
      <c r="Q902" s="3">
        <v>1</v>
      </c>
      <c r="R902" t="s">
        <v>26083</v>
      </c>
      <c r="S902" s="3">
        <v>1</v>
      </c>
      <c r="T902" s="3">
        <v>1</v>
      </c>
      <c r="U902" s="3">
        <v>150000</v>
      </c>
      <c r="V902" s="3">
        <v>2017</v>
      </c>
      <c r="W902" t="s">
        <v>25</v>
      </c>
    </row>
    <row r="903" spans="1:23" x14ac:dyDescent="0.3">
      <c r="A903" s="3">
        <v>13</v>
      </c>
      <c r="B903" t="s">
        <v>26153</v>
      </c>
      <c r="C903" s="3">
        <v>13402</v>
      </c>
      <c r="D903" t="s">
        <v>1941</v>
      </c>
      <c r="E903" s="3">
        <v>100103</v>
      </c>
      <c r="F903" t="s">
        <v>11337</v>
      </c>
      <c r="G903" s="3">
        <v>100103002</v>
      </c>
      <c r="H903" t="s">
        <v>26099</v>
      </c>
      <c r="I903" s="3">
        <v>1</v>
      </c>
      <c r="J903" t="s">
        <v>26080</v>
      </c>
      <c r="K903" s="3">
        <v>4</v>
      </c>
      <c r="L903" t="s">
        <v>26101</v>
      </c>
      <c r="M903" s="3">
        <v>2</v>
      </c>
      <c r="N903" t="s">
        <v>26084</v>
      </c>
      <c r="O903" s="3">
        <v>1</v>
      </c>
      <c r="P903" t="s">
        <v>28066</v>
      </c>
      <c r="Q903" s="3">
        <v>1</v>
      </c>
      <c r="R903" t="s">
        <v>26083</v>
      </c>
      <c r="S903" s="3">
        <v>1</v>
      </c>
      <c r="T903" s="3">
        <v>1</v>
      </c>
      <c r="U903" s="3">
        <v>116000</v>
      </c>
      <c r="V903" s="3">
        <v>2017</v>
      </c>
      <c r="W903" t="s">
        <v>25</v>
      </c>
    </row>
    <row r="904" spans="1:23" x14ac:dyDescent="0.3">
      <c r="A904" s="3">
        <v>13</v>
      </c>
      <c r="B904" t="s">
        <v>26153</v>
      </c>
      <c r="C904" s="3">
        <v>13402</v>
      </c>
      <c r="D904" t="s">
        <v>1941</v>
      </c>
      <c r="E904" s="3">
        <v>100103</v>
      </c>
      <c r="F904" t="s">
        <v>11337</v>
      </c>
      <c r="G904" s="3">
        <v>100103002</v>
      </c>
      <c r="H904" t="s">
        <v>26099</v>
      </c>
      <c r="I904" s="3">
        <v>2</v>
      </c>
      <c r="J904" t="s">
        <v>12848</v>
      </c>
      <c r="K904" s="3">
        <v>4</v>
      </c>
      <c r="L904" t="s">
        <v>26101</v>
      </c>
      <c r="M904" s="3">
        <v>5</v>
      </c>
      <c r="N904" t="s">
        <v>26092</v>
      </c>
      <c r="O904" s="3">
        <v>3</v>
      </c>
      <c r="P904" t="s">
        <v>26085</v>
      </c>
      <c r="Q904" s="3">
        <v>2</v>
      </c>
      <c r="R904" t="s">
        <v>8209</v>
      </c>
      <c r="S904" s="3">
        <v>18</v>
      </c>
      <c r="T904" s="3">
        <v>1</v>
      </c>
      <c r="U904" s="3">
        <v>3000000</v>
      </c>
      <c r="V904" s="3">
        <v>2017</v>
      </c>
      <c r="W904" t="s">
        <v>25</v>
      </c>
    </row>
    <row r="905" spans="1:23" x14ac:dyDescent="0.3">
      <c r="A905" s="3">
        <v>13</v>
      </c>
      <c r="B905" t="s">
        <v>26153</v>
      </c>
      <c r="C905" s="3">
        <v>13402</v>
      </c>
      <c r="D905" t="s">
        <v>1941</v>
      </c>
      <c r="E905" s="3">
        <v>100103</v>
      </c>
      <c r="F905" t="s">
        <v>11337</v>
      </c>
      <c r="G905" s="3">
        <v>100103002</v>
      </c>
      <c r="H905" t="s">
        <v>26099</v>
      </c>
      <c r="I905" s="3">
        <v>1</v>
      </c>
      <c r="J905" t="s">
        <v>26080</v>
      </c>
      <c r="K905" s="3">
        <v>4</v>
      </c>
      <c r="L905" t="s">
        <v>26101</v>
      </c>
      <c r="M905" s="3">
        <v>2</v>
      </c>
      <c r="N905" t="s">
        <v>26084</v>
      </c>
      <c r="O905" s="3">
        <v>3</v>
      </c>
      <c r="P905" t="s">
        <v>26085</v>
      </c>
      <c r="Q905" s="3">
        <v>1</v>
      </c>
      <c r="R905" t="s">
        <v>26083</v>
      </c>
      <c r="S905" s="3">
        <v>1</v>
      </c>
      <c r="T905" s="3">
        <v>1</v>
      </c>
      <c r="U905" s="3">
        <v>50000</v>
      </c>
      <c r="V905" s="3">
        <v>2017</v>
      </c>
      <c r="W905" t="s">
        <v>25</v>
      </c>
    </row>
    <row r="906" spans="1:23" x14ac:dyDescent="0.3">
      <c r="A906" s="3">
        <v>13</v>
      </c>
      <c r="B906" t="s">
        <v>26153</v>
      </c>
      <c r="C906" s="3">
        <v>13402</v>
      </c>
      <c r="D906" t="s">
        <v>1941</v>
      </c>
      <c r="E906" s="3">
        <v>100103</v>
      </c>
      <c r="F906" t="s">
        <v>11337</v>
      </c>
      <c r="G906" s="3">
        <v>100103002</v>
      </c>
      <c r="H906" t="s">
        <v>26099</v>
      </c>
      <c r="I906" s="3">
        <v>2</v>
      </c>
      <c r="J906" t="s">
        <v>12848</v>
      </c>
      <c r="K906" s="3">
        <v>4</v>
      </c>
      <c r="L906" t="s">
        <v>26101</v>
      </c>
      <c r="M906" s="3">
        <v>5</v>
      </c>
      <c r="N906" t="s">
        <v>26092</v>
      </c>
      <c r="O906" s="3">
        <v>3</v>
      </c>
      <c r="P906" t="s">
        <v>26085</v>
      </c>
      <c r="Q906" s="3">
        <v>2</v>
      </c>
      <c r="R906" t="s">
        <v>8209</v>
      </c>
      <c r="S906" s="3">
        <v>7</v>
      </c>
      <c r="T906" s="3">
        <v>1</v>
      </c>
      <c r="U906" s="3">
        <v>4000000</v>
      </c>
      <c r="V906" s="3">
        <v>2017</v>
      </c>
      <c r="W906" t="s">
        <v>25</v>
      </c>
    </row>
    <row r="907" spans="1:23" x14ac:dyDescent="0.3">
      <c r="A907" s="3">
        <v>13</v>
      </c>
      <c r="B907" t="s">
        <v>26153</v>
      </c>
      <c r="C907" s="3">
        <v>13402</v>
      </c>
      <c r="D907" t="s">
        <v>1941</v>
      </c>
      <c r="E907" s="3">
        <v>100103</v>
      </c>
      <c r="F907" t="s">
        <v>11337</v>
      </c>
      <c r="G907" s="3">
        <v>100103002</v>
      </c>
      <c r="H907" t="s">
        <v>26099</v>
      </c>
      <c r="I907" s="3">
        <v>2</v>
      </c>
      <c r="J907" t="s">
        <v>12848</v>
      </c>
      <c r="K907" s="3">
        <v>4</v>
      </c>
      <c r="L907" t="s">
        <v>26101</v>
      </c>
      <c r="M907" s="3">
        <v>5</v>
      </c>
      <c r="N907" t="s">
        <v>26092</v>
      </c>
      <c r="O907" s="3">
        <v>3</v>
      </c>
      <c r="P907" t="s">
        <v>26085</v>
      </c>
      <c r="Q907" s="3">
        <v>2</v>
      </c>
      <c r="R907" t="s">
        <v>8209</v>
      </c>
      <c r="S907" s="3">
        <v>12</v>
      </c>
      <c r="T907" s="3">
        <v>1</v>
      </c>
      <c r="U907" s="3">
        <v>4800000</v>
      </c>
      <c r="V907" s="3">
        <v>2017</v>
      </c>
      <c r="W907" t="s">
        <v>25</v>
      </c>
    </row>
    <row r="908" spans="1:23" x14ac:dyDescent="0.3">
      <c r="A908" s="3">
        <v>13</v>
      </c>
      <c r="B908" t="s">
        <v>26153</v>
      </c>
      <c r="C908" s="3">
        <v>13402</v>
      </c>
      <c r="D908" t="s">
        <v>1941</v>
      </c>
      <c r="E908" s="3">
        <v>100103</v>
      </c>
      <c r="F908" t="s">
        <v>11337</v>
      </c>
      <c r="G908" s="3">
        <v>100103002</v>
      </c>
      <c r="H908" t="s">
        <v>26099</v>
      </c>
      <c r="I908" s="3">
        <v>2</v>
      </c>
      <c r="J908" t="s">
        <v>12848</v>
      </c>
      <c r="K908" s="3">
        <v>4</v>
      </c>
      <c r="L908" t="s">
        <v>26101</v>
      </c>
      <c r="M908" s="3">
        <v>2</v>
      </c>
      <c r="N908" t="s">
        <v>26084</v>
      </c>
      <c r="O908" s="3">
        <v>1</v>
      </c>
      <c r="P908" t="s">
        <v>28066</v>
      </c>
      <c r="Q908" s="3">
        <v>1</v>
      </c>
      <c r="R908" t="s">
        <v>26083</v>
      </c>
      <c r="S908" s="3">
        <v>1</v>
      </c>
      <c r="T908" s="3">
        <v>1</v>
      </c>
      <c r="U908" s="3">
        <v>200000</v>
      </c>
      <c r="V908" s="3">
        <v>2017</v>
      </c>
      <c r="W908" t="s">
        <v>25</v>
      </c>
    </row>
    <row r="909" spans="1:23" x14ac:dyDescent="0.3">
      <c r="A909" s="3">
        <v>13</v>
      </c>
      <c r="B909" t="s">
        <v>26153</v>
      </c>
      <c r="C909" s="3">
        <v>13402</v>
      </c>
      <c r="D909" t="s">
        <v>1941</v>
      </c>
      <c r="E909" s="3">
        <v>100103</v>
      </c>
      <c r="F909" t="s">
        <v>11337</v>
      </c>
      <c r="G909" s="3">
        <v>100103002</v>
      </c>
      <c r="H909" t="s">
        <v>26099</v>
      </c>
      <c r="I909" s="3">
        <v>2</v>
      </c>
      <c r="J909" t="s">
        <v>12848</v>
      </c>
      <c r="K909" s="3">
        <v>4</v>
      </c>
      <c r="L909" t="s">
        <v>26101</v>
      </c>
      <c r="M909" s="3">
        <v>7</v>
      </c>
      <c r="N909" t="s">
        <v>14788</v>
      </c>
      <c r="O909" s="3">
        <v>1</v>
      </c>
      <c r="P909" t="s">
        <v>28066</v>
      </c>
      <c r="Q909" s="3">
        <v>1</v>
      </c>
      <c r="R909" t="s">
        <v>26083</v>
      </c>
      <c r="S909" s="3">
        <v>4</v>
      </c>
      <c r="T909" s="3">
        <v>1</v>
      </c>
      <c r="U909" s="3">
        <v>30000</v>
      </c>
      <c r="V909" s="3">
        <v>2017</v>
      </c>
      <c r="W909" t="s">
        <v>25</v>
      </c>
    </row>
    <row r="910" spans="1:23" x14ac:dyDescent="0.3">
      <c r="A910" s="3">
        <v>13</v>
      </c>
      <c r="B910" t="s">
        <v>26153</v>
      </c>
      <c r="C910" s="3">
        <v>13402</v>
      </c>
      <c r="D910" t="s">
        <v>1941</v>
      </c>
      <c r="E910" s="3">
        <v>100101</v>
      </c>
      <c r="F910" t="s">
        <v>11256</v>
      </c>
      <c r="G910" s="3">
        <v>100101001</v>
      </c>
      <c r="H910" t="s">
        <v>26124</v>
      </c>
      <c r="I910" s="3">
        <v>2</v>
      </c>
      <c r="J910" t="s">
        <v>12848</v>
      </c>
      <c r="K910" s="3">
        <v>4</v>
      </c>
      <c r="L910" t="s">
        <v>26101</v>
      </c>
      <c r="M910" s="3">
        <v>2</v>
      </c>
      <c r="N910" t="s">
        <v>26084</v>
      </c>
      <c r="O910" s="3">
        <v>3</v>
      </c>
      <c r="P910" t="s">
        <v>26085</v>
      </c>
      <c r="Q910" s="3">
        <v>4</v>
      </c>
      <c r="R910" t="s">
        <v>26113</v>
      </c>
      <c r="S910" s="3">
        <v>120</v>
      </c>
      <c r="T910" s="3">
        <v>1</v>
      </c>
      <c r="U910" s="3">
        <v>25000</v>
      </c>
      <c r="V910" s="3">
        <v>2017</v>
      </c>
      <c r="W910" t="s">
        <v>25</v>
      </c>
    </row>
    <row r="911" spans="1:23" x14ac:dyDescent="0.3">
      <c r="A911" s="3">
        <v>13</v>
      </c>
      <c r="B911" t="s">
        <v>26153</v>
      </c>
      <c r="C911" s="3">
        <v>13402</v>
      </c>
      <c r="D911" t="s">
        <v>1941</v>
      </c>
      <c r="E911" s="3">
        <v>100101</v>
      </c>
      <c r="F911" t="s">
        <v>11256</v>
      </c>
      <c r="G911" s="3">
        <v>100101004</v>
      </c>
      <c r="H911" t="s">
        <v>16281</v>
      </c>
      <c r="I911" s="3">
        <v>2</v>
      </c>
      <c r="J911" t="s">
        <v>12848</v>
      </c>
      <c r="K911" s="3">
        <v>4</v>
      </c>
      <c r="L911" t="s">
        <v>26101</v>
      </c>
      <c r="M911" s="3">
        <v>2</v>
      </c>
      <c r="N911" t="s">
        <v>26084</v>
      </c>
      <c r="O911" s="3">
        <v>3</v>
      </c>
      <c r="P911" t="s">
        <v>26085</v>
      </c>
      <c r="Q911" s="3">
        <v>2</v>
      </c>
      <c r="R911" t="s">
        <v>8209</v>
      </c>
      <c r="S911" s="3">
        <v>120</v>
      </c>
      <c r="T911" s="3">
        <v>1</v>
      </c>
      <c r="U911" s="3">
        <v>80000</v>
      </c>
      <c r="V911" s="3">
        <v>2017</v>
      </c>
      <c r="W911" t="s">
        <v>25</v>
      </c>
    </row>
    <row r="912" spans="1:23" x14ac:dyDescent="0.3">
      <c r="A912" s="3">
        <v>13</v>
      </c>
      <c r="B912" t="s">
        <v>26153</v>
      </c>
      <c r="C912" s="3">
        <v>13402</v>
      </c>
      <c r="D912" t="s">
        <v>1941</v>
      </c>
      <c r="E912" s="3">
        <v>100104</v>
      </c>
      <c r="F912" t="s">
        <v>11362</v>
      </c>
      <c r="G912" s="3">
        <v>1001040020</v>
      </c>
      <c r="H912" t="s">
        <v>26133</v>
      </c>
      <c r="I912" s="3">
        <v>2</v>
      </c>
      <c r="J912" t="s">
        <v>12848</v>
      </c>
      <c r="K912" s="3">
        <v>4</v>
      </c>
      <c r="L912" t="s">
        <v>26101</v>
      </c>
      <c r="M912" s="3">
        <v>2</v>
      </c>
      <c r="N912" t="s">
        <v>26084</v>
      </c>
      <c r="O912" s="3">
        <v>3</v>
      </c>
      <c r="P912" t="s">
        <v>26085</v>
      </c>
      <c r="Q912" s="3">
        <v>4</v>
      </c>
      <c r="R912" t="s">
        <v>26113</v>
      </c>
      <c r="S912" s="3">
        <v>120</v>
      </c>
      <c r="T912" s="3">
        <v>1</v>
      </c>
      <c r="U912" s="3">
        <v>600000</v>
      </c>
      <c r="V912" s="3">
        <v>2017</v>
      </c>
      <c r="W912" t="s">
        <v>25</v>
      </c>
    </row>
    <row r="913" spans="1:23" x14ac:dyDescent="0.3">
      <c r="A913" s="3">
        <v>13</v>
      </c>
      <c r="B913" t="s">
        <v>26153</v>
      </c>
      <c r="C913" s="3">
        <v>13402</v>
      </c>
      <c r="D913" t="s">
        <v>1941</v>
      </c>
      <c r="E913" s="3">
        <v>100104</v>
      </c>
      <c r="F913" t="s">
        <v>11362</v>
      </c>
      <c r="G913" s="3">
        <v>100104002</v>
      </c>
      <c r="H913" t="s">
        <v>26132</v>
      </c>
      <c r="I913" s="3">
        <v>2</v>
      </c>
      <c r="J913" t="s">
        <v>12848</v>
      </c>
      <c r="K913" s="3">
        <v>4</v>
      </c>
      <c r="L913" t="s">
        <v>26101</v>
      </c>
      <c r="M913" s="3">
        <v>2</v>
      </c>
      <c r="N913" t="s">
        <v>26084</v>
      </c>
      <c r="O913" s="3">
        <v>3</v>
      </c>
      <c r="P913" t="s">
        <v>26085</v>
      </c>
      <c r="Q913" s="3">
        <v>4</v>
      </c>
      <c r="R913" t="s">
        <v>26113</v>
      </c>
      <c r="S913" s="3">
        <v>120</v>
      </c>
      <c r="T913" s="3">
        <v>1</v>
      </c>
      <c r="U913" s="3">
        <v>200000</v>
      </c>
      <c r="V913" s="3">
        <v>2017</v>
      </c>
      <c r="W913" t="s">
        <v>25</v>
      </c>
    </row>
    <row r="914" spans="1:23" x14ac:dyDescent="0.3">
      <c r="A914" s="3">
        <v>13</v>
      </c>
      <c r="B914" t="s">
        <v>26153</v>
      </c>
      <c r="C914" s="3">
        <v>13402</v>
      </c>
      <c r="D914" t="s">
        <v>1941</v>
      </c>
      <c r="E914" s="3">
        <v>100103</v>
      </c>
      <c r="F914" t="s">
        <v>11337</v>
      </c>
      <c r="G914" s="3">
        <v>100103002</v>
      </c>
      <c r="H914" t="s">
        <v>26099</v>
      </c>
      <c r="I914" s="3">
        <v>1</v>
      </c>
      <c r="J914" t="s">
        <v>26080</v>
      </c>
      <c r="K914" s="3">
        <v>4</v>
      </c>
      <c r="L914" t="s">
        <v>26101</v>
      </c>
      <c r="M914" s="3">
        <v>2</v>
      </c>
      <c r="N914" t="s">
        <v>26084</v>
      </c>
      <c r="O914" s="3">
        <v>3</v>
      </c>
      <c r="P914" t="s">
        <v>26085</v>
      </c>
      <c r="Q914" s="3">
        <v>1</v>
      </c>
      <c r="R914" t="s">
        <v>26083</v>
      </c>
      <c r="S914" s="3">
        <v>1</v>
      </c>
      <c r="T914" s="3">
        <v>1</v>
      </c>
      <c r="U914" s="3">
        <v>252000</v>
      </c>
      <c r="V914" s="3">
        <v>2017</v>
      </c>
      <c r="W914" t="s">
        <v>25</v>
      </c>
    </row>
    <row r="915" spans="1:23" x14ac:dyDescent="0.3">
      <c r="A915" s="3">
        <v>13</v>
      </c>
      <c r="B915" t="s">
        <v>26153</v>
      </c>
      <c r="C915" s="3">
        <v>13402</v>
      </c>
      <c r="D915" t="s">
        <v>1941</v>
      </c>
      <c r="E915" s="3">
        <v>100103</v>
      </c>
      <c r="F915" t="s">
        <v>11337</v>
      </c>
      <c r="G915" s="3">
        <v>100103001</v>
      </c>
      <c r="H915" t="s">
        <v>26123</v>
      </c>
      <c r="I915" s="3">
        <v>2</v>
      </c>
      <c r="J915" t="s">
        <v>12848</v>
      </c>
      <c r="K915" s="3">
        <v>4</v>
      </c>
      <c r="L915" t="s">
        <v>26101</v>
      </c>
      <c r="M915" s="3">
        <v>5</v>
      </c>
      <c r="N915" t="s">
        <v>26092</v>
      </c>
      <c r="O915" s="3">
        <v>3</v>
      </c>
      <c r="P915" t="s">
        <v>26085</v>
      </c>
      <c r="Q915" s="3">
        <v>1</v>
      </c>
      <c r="R915" t="s">
        <v>26083</v>
      </c>
      <c r="S915" s="3">
        <v>1</v>
      </c>
      <c r="T915" s="3">
        <v>1</v>
      </c>
      <c r="U915" s="3">
        <v>2000000</v>
      </c>
      <c r="V915" s="3">
        <v>2017</v>
      </c>
      <c r="W915" t="s">
        <v>25</v>
      </c>
    </row>
    <row r="916" spans="1:23" x14ac:dyDescent="0.3">
      <c r="A916" s="3">
        <v>13</v>
      </c>
      <c r="B916" t="s">
        <v>26153</v>
      </c>
      <c r="C916" s="3">
        <v>13501</v>
      </c>
      <c r="D916" t="s">
        <v>1950</v>
      </c>
      <c r="E916" s="3">
        <v>100103</v>
      </c>
      <c r="F916" t="s">
        <v>11337</v>
      </c>
      <c r="G916" s="3">
        <v>100103002</v>
      </c>
      <c r="H916" t="s">
        <v>26099</v>
      </c>
      <c r="I916" s="3">
        <v>2</v>
      </c>
      <c r="J916" t="s">
        <v>12848</v>
      </c>
      <c r="K916" s="3">
        <v>4</v>
      </c>
      <c r="L916" t="s">
        <v>26101</v>
      </c>
      <c r="M916" s="3">
        <v>6</v>
      </c>
      <c r="N916" t="s">
        <v>18251</v>
      </c>
      <c r="O916" s="3">
        <v>3</v>
      </c>
      <c r="P916" t="s">
        <v>26085</v>
      </c>
      <c r="Q916" s="3">
        <v>1</v>
      </c>
      <c r="R916" t="s">
        <v>26083</v>
      </c>
      <c r="S916" s="3">
        <v>1</v>
      </c>
      <c r="T916" s="3">
        <v>1</v>
      </c>
      <c r="U916" s="3">
        <v>671000</v>
      </c>
      <c r="V916" s="3">
        <v>2017</v>
      </c>
      <c r="W916" t="s">
        <v>25</v>
      </c>
    </row>
    <row r="917" spans="1:23" x14ac:dyDescent="0.3">
      <c r="A917" s="3">
        <v>13</v>
      </c>
      <c r="B917" t="s">
        <v>26153</v>
      </c>
      <c r="C917" s="3">
        <v>13501</v>
      </c>
      <c r="D917" t="s">
        <v>1950</v>
      </c>
      <c r="E917" s="3">
        <v>100103</v>
      </c>
      <c r="F917" t="s">
        <v>11337</v>
      </c>
      <c r="G917" s="3">
        <v>100103002</v>
      </c>
      <c r="H917" t="s">
        <v>26099</v>
      </c>
      <c r="I917" s="3">
        <v>2</v>
      </c>
      <c r="J917" t="s">
        <v>12848</v>
      </c>
      <c r="K917" s="3">
        <v>4</v>
      </c>
      <c r="L917" t="s">
        <v>26101</v>
      </c>
      <c r="M917" s="3">
        <v>2</v>
      </c>
      <c r="N917" t="s">
        <v>26084</v>
      </c>
      <c r="O917" s="3">
        <v>3</v>
      </c>
      <c r="P917" t="s">
        <v>26085</v>
      </c>
      <c r="Q917" s="3">
        <v>1</v>
      </c>
      <c r="R917" t="s">
        <v>26083</v>
      </c>
      <c r="S917" s="3">
        <v>4</v>
      </c>
      <c r="T917" s="3">
        <v>1</v>
      </c>
      <c r="U917" s="3">
        <v>300000</v>
      </c>
      <c r="V917" s="3">
        <v>2017</v>
      </c>
      <c r="W917" t="s">
        <v>25</v>
      </c>
    </row>
    <row r="918" spans="1:23" x14ac:dyDescent="0.3">
      <c r="A918" s="3">
        <v>13</v>
      </c>
      <c r="B918" t="s">
        <v>26153</v>
      </c>
      <c r="C918" s="3">
        <v>13605</v>
      </c>
      <c r="D918" t="s">
        <v>1977</v>
      </c>
      <c r="E918" s="3">
        <v>100103</v>
      </c>
      <c r="F918" t="s">
        <v>11337</v>
      </c>
      <c r="G918" s="3">
        <v>100103002</v>
      </c>
      <c r="H918" t="s">
        <v>26099</v>
      </c>
      <c r="I918" s="3">
        <v>2</v>
      </c>
      <c r="J918" t="s">
        <v>12848</v>
      </c>
      <c r="K918" s="3">
        <v>4</v>
      </c>
      <c r="L918" t="s">
        <v>26101</v>
      </c>
      <c r="M918" s="3">
        <v>2</v>
      </c>
      <c r="N918" t="s">
        <v>26084</v>
      </c>
      <c r="O918" s="3">
        <v>3</v>
      </c>
      <c r="P918" t="s">
        <v>26085</v>
      </c>
      <c r="Q918" s="3">
        <v>1</v>
      </c>
      <c r="R918" t="s">
        <v>26083</v>
      </c>
      <c r="S918" s="3">
        <v>16</v>
      </c>
      <c r="T918" s="3">
        <v>1</v>
      </c>
      <c r="U918" s="3">
        <v>500000</v>
      </c>
      <c r="V918" s="3">
        <v>2017</v>
      </c>
      <c r="W918" t="s">
        <v>25</v>
      </c>
    </row>
    <row r="919" spans="1:23" x14ac:dyDescent="0.3">
      <c r="A919" s="3">
        <v>13</v>
      </c>
      <c r="B919" t="s">
        <v>26153</v>
      </c>
      <c r="C919" s="3">
        <v>13202</v>
      </c>
      <c r="D919" t="s">
        <v>1923</v>
      </c>
      <c r="E919" s="3">
        <v>100103</v>
      </c>
      <c r="F919" t="s">
        <v>11337</v>
      </c>
      <c r="G919" s="3">
        <v>100103002</v>
      </c>
      <c r="H919" t="s">
        <v>26099</v>
      </c>
      <c r="I919" s="3">
        <v>2</v>
      </c>
      <c r="J919" t="s">
        <v>12848</v>
      </c>
      <c r="K919" s="3">
        <v>4</v>
      </c>
      <c r="L919" t="s">
        <v>26101</v>
      </c>
      <c r="M919" s="3">
        <v>5</v>
      </c>
      <c r="N919" t="s">
        <v>26092</v>
      </c>
      <c r="O919" s="3">
        <v>3</v>
      </c>
      <c r="P919" t="s">
        <v>26085</v>
      </c>
      <c r="Q919" s="3">
        <v>2</v>
      </c>
      <c r="R919" t="s">
        <v>8209</v>
      </c>
      <c r="S919" s="3">
        <v>50</v>
      </c>
      <c r="T919" s="3">
        <v>1</v>
      </c>
      <c r="U919" s="3">
        <v>18500000</v>
      </c>
      <c r="V919" s="3">
        <v>2017</v>
      </c>
      <c r="W919" t="s">
        <v>25</v>
      </c>
    </row>
    <row r="920" spans="1:23" x14ac:dyDescent="0.3">
      <c r="A920" s="3">
        <v>13</v>
      </c>
      <c r="B920" t="s">
        <v>26153</v>
      </c>
      <c r="C920" s="3">
        <v>13202</v>
      </c>
      <c r="D920" t="s">
        <v>1923</v>
      </c>
      <c r="E920" s="3">
        <v>100103</v>
      </c>
      <c r="F920" t="s">
        <v>11337</v>
      </c>
      <c r="G920" s="3">
        <v>100103002</v>
      </c>
      <c r="H920" t="s">
        <v>26099</v>
      </c>
      <c r="I920" s="3">
        <v>2</v>
      </c>
      <c r="J920" t="s">
        <v>12848</v>
      </c>
      <c r="K920" s="3">
        <v>4</v>
      </c>
      <c r="L920" t="s">
        <v>26101</v>
      </c>
      <c r="M920" s="3">
        <v>8</v>
      </c>
      <c r="N920" t="s">
        <v>26138</v>
      </c>
      <c r="O920" s="3">
        <v>3</v>
      </c>
      <c r="P920" t="s">
        <v>26085</v>
      </c>
      <c r="Q920" s="3">
        <v>2</v>
      </c>
      <c r="R920" t="s">
        <v>8209</v>
      </c>
      <c r="S920" s="3">
        <v>5</v>
      </c>
      <c r="T920" s="3">
        <v>1</v>
      </c>
      <c r="U920" s="3">
        <v>800000</v>
      </c>
      <c r="V920" s="3">
        <v>2017</v>
      </c>
      <c r="W920" t="s">
        <v>25</v>
      </c>
    </row>
    <row r="921" spans="1:23" x14ac:dyDescent="0.3">
      <c r="A921" s="3">
        <v>13</v>
      </c>
      <c r="B921" t="s">
        <v>26153</v>
      </c>
      <c r="C921" s="3">
        <v>13401</v>
      </c>
      <c r="D921" t="s">
        <v>1938</v>
      </c>
      <c r="E921" s="3">
        <v>100103</v>
      </c>
      <c r="F921" t="s">
        <v>11337</v>
      </c>
      <c r="G921" s="3">
        <v>100103002</v>
      </c>
      <c r="H921" t="s">
        <v>26099</v>
      </c>
      <c r="I921" s="3">
        <v>2</v>
      </c>
      <c r="J921" t="s">
        <v>12848</v>
      </c>
      <c r="K921" s="3">
        <v>4</v>
      </c>
      <c r="L921" t="s">
        <v>26101</v>
      </c>
      <c r="M921" s="3">
        <v>5</v>
      </c>
      <c r="N921" t="s">
        <v>26092</v>
      </c>
      <c r="O921" s="3">
        <v>3</v>
      </c>
      <c r="P921" t="s">
        <v>26085</v>
      </c>
      <c r="Q921" s="3">
        <v>2</v>
      </c>
      <c r="R921" t="s">
        <v>8209</v>
      </c>
      <c r="S921" s="3">
        <v>26</v>
      </c>
      <c r="T921" s="3">
        <v>1</v>
      </c>
      <c r="U921" s="3">
        <v>4469000</v>
      </c>
      <c r="V921" s="3">
        <v>2017</v>
      </c>
      <c r="W921" t="s">
        <v>25</v>
      </c>
    </row>
    <row r="922" spans="1:23" x14ac:dyDescent="0.3">
      <c r="A922" s="3">
        <v>13</v>
      </c>
      <c r="B922" t="s">
        <v>26153</v>
      </c>
      <c r="C922" s="3">
        <v>13505</v>
      </c>
      <c r="D922" t="s">
        <v>1962</v>
      </c>
      <c r="E922" s="3">
        <v>100103</v>
      </c>
      <c r="F922" t="s">
        <v>11337</v>
      </c>
      <c r="G922" s="3">
        <v>100103002</v>
      </c>
      <c r="H922" t="s">
        <v>26099</v>
      </c>
      <c r="I922" s="3">
        <v>2</v>
      </c>
      <c r="J922" t="s">
        <v>12848</v>
      </c>
      <c r="K922" s="3">
        <v>4</v>
      </c>
      <c r="L922" t="s">
        <v>26101</v>
      </c>
      <c r="M922" s="3">
        <v>2</v>
      </c>
      <c r="N922" t="s">
        <v>26084</v>
      </c>
      <c r="O922" s="3">
        <v>3</v>
      </c>
      <c r="P922" t="s">
        <v>26085</v>
      </c>
      <c r="Q922" s="3">
        <v>2</v>
      </c>
      <c r="R922" t="s">
        <v>8209</v>
      </c>
      <c r="S922" s="3">
        <v>1</v>
      </c>
      <c r="T922" s="3">
        <v>1</v>
      </c>
      <c r="U922" s="3">
        <v>800000</v>
      </c>
      <c r="V922" s="3">
        <v>2017</v>
      </c>
      <c r="W922" t="s">
        <v>25</v>
      </c>
    </row>
    <row r="923" spans="1:23" x14ac:dyDescent="0.3">
      <c r="A923" s="3">
        <v>14</v>
      </c>
      <c r="B923" t="s">
        <v>782</v>
      </c>
      <c r="C923" s="3">
        <v>14103</v>
      </c>
      <c r="D923" t="s">
        <v>1986</v>
      </c>
      <c r="E923" s="3">
        <v>100101</v>
      </c>
      <c r="F923" t="s">
        <v>11256</v>
      </c>
      <c r="G923" s="3">
        <v>100101003</v>
      </c>
      <c r="H923" t="s">
        <v>16976</v>
      </c>
      <c r="I923" s="3">
        <v>2</v>
      </c>
      <c r="J923" t="s">
        <v>12848</v>
      </c>
      <c r="K923" s="3">
        <v>4</v>
      </c>
      <c r="L923" t="s">
        <v>26101</v>
      </c>
      <c r="M923" s="3">
        <v>5</v>
      </c>
      <c r="N923" t="s">
        <v>26092</v>
      </c>
      <c r="O923" s="3">
        <v>3</v>
      </c>
      <c r="P923" t="s">
        <v>26085</v>
      </c>
      <c r="Q923" s="3">
        <v>2</v>
      </c>
      <c r="R923" t="s">
        <v>8209</v>
      </c>
      <c r="S923" s="3">
        <v>130</v>
      </c>
      <c r="T923" s="3">
        <v>1</v>
      </c>
      <c r="U923" s="3">
        <v>5000000</v>
      </c>
      <c r="V923" s="3">
        <v>2012</v>
      </c>
      <c r="W923" t="s">
        <v>25</v>
      </c>
    </row>
    <row r="924" spans="1:23" x14ac:dyDescent="0.3">
      <c r="A924" s="3">
        <v>14</v>
      </c>
      <c r="B924" t="s">
        <v>782</v>
      </c>
      <c r="C924" s="3">
        <v>14103</v>
      </c>
      <c r="D924" t="s">
        <v>1986</v>
      </c>
      <c r="E924" s="3">
        <v>100101</v>
      </c>
      <c r="F924" t="s">
        <v>11256</v>
      </c>
      <c r="G924" s="3">
        <v>100101003</v>
      </c>
      <c r="H924" t="s">
        <v>16976</v>
      </c>
      <c r="I924" s="3">
        <v>2</v>
      </c>
      <c r="J924" t="s">
        <v>12848</v>
      </c>
      <c r="K924" s="3">
        <v>4</v>
      </c>
      <c r="L924" t="s">
        <v>26101</v>
      </c>
      <c r="M924" s="3">
        <v>1</v>
      </c>
      <c r="N924" t="s">
        <v>26082</v>
      </c>
      <c r="O924" s="3">
        <v>3</v>
      </c>
      <c r="P924" t="s">
        <v>26085</v>
      </c>
      <c r="Q924" s="3">
        <v>4</v>
      </c>
      <c r="R924" t="s">
        <v>26113</v>
      </c>
      <c r="S924" s="3">
        <v>142</v>
      </c>
      <c r="T924" s="3">
        <v>1</v>
      </c>
      <c r="U924" s="3">
        <v>9200000</v>
      </c>
      <c r="V924" s="3">
        <v>2016</v>
      </c>
      <c r="W924" t="s">
        <v>25</v>
      </c>
    </row>
    <row r="925" spans="1:23" x14ac:dyDescent="0.3">
      <c r="A925" s="3">
        <v>14</v>
      </c>
      <c r="B925" t="s">
        <v>782</v>
      </c>
      <c r="C925" s="3">
        <v>14103</v>
      </c>
      <c r="D925" t="s">
        <v>1986</v>
      </c>
      <c r="E925" s="3">
        <v>100101</v>
      </c>
      <c r="F925" t="s">
        <v>11256</v>
      </c>
      <c r="G925" s="3">
        <v>100101003</v>
      </c>
      <c r="H925" t="s">
        <v>16976</v>
      </c>
      <c r="I925" s="3">
        <v>2</v>
      </c>
      <c r="J925" t="s">
        <v>12848</v>
      </c>
      <c r="K925" s="3">
        <v>4</v>
      </c>
      <c r="L925" t="s">
        <v>26101</v>
      </c>
      <c r="M925" s="3">
        <v>5</v>
      </c>
      <c r="N925" t="s">
        <v>26092</v>
      </c>
      <c r="O925" s="3">
        <v>3</v>
      </c>
      <c r="P925" t="s">
        <v>26085</v>
      </c>
      <c r="Q925" s="3">
        <v>2</v>
      </c>
      <c r="R925" t="s">
        <v>8209</v>
      </c>
      <c r="S925" s="3">
        <v>157</v>
      </c>
      <c r="T925" s="3">
        <v>1</v>
      </c>
      <c r="U925" s="3">
        <v>20520000</v>
      </c>
      <c r="V925" s="3">
        <v>2019</v>
      </c>
      <c r="W925" t="s">
        <v>26159</v>
      </c>
    </row>
    <row r="926" spans="1:23" x14ac:dyDescent="0.3">
      <c r="A926" s="3">
        <v>16</v>
      </c>
      <c r="B926" t="s">
        <v>791</v>
      </c>
      <c r="C926" s="3">
        <v>16301</v>
      </c>
      <c r="D926" t="s">
        <v>2074</v>
      </c>
      <c r="E926" s="3">
        <v>100101</v>
      </c>
      <c r="F926" t="s">
        <v>11256</v>
      </c>
      <c r="G926" s="3">
        <v>100101001</v>
      </c>
      <c r="H926" t="s">
        <v>26124</v>
      </c>
      <c r="I926" s="3">
        <v>2</v>
      </c>
      <c r="J926" t="s">
        <v>12848</v>
      </c>
      <c r="K926" s="3">
        <v>4</v>
      </c>
      <c r="L926" t="s">
        <v>26101</v>
      </c>
      <c r="M926" s="3">
        <v>7</v>
      </c>
      <c r="N926" t="s">
        <v>14788</v>
      </c>
      <c r="O926" s="3">
        <v>3</v>
      </c>
      <c r="P926" t="s">
        <v>26085</v>
      </c>
      <c r="Q926" s="3">
        <v>1</v>
      </c>
      <c r="R926" t="s">
        <v>26083</v>
      </c>
      <c r="S926" s="3">
        <v>2</v>
      </c>
      <c r="T926" s="3">
        <v>1</v>
      </c>
      <c r="U926" s="3">
        <v>8000</v>
      </c>
      <c r="V926" s="3">
        <v>2019</v>
      </c>
      <c r="W926" t="s">
        <v>26159</v>
      </c>
    </row>
    <row r="927" spans="1:23" x14ac:dyDescent="0.3">
      <c r="A927" s="3">
        <v>1</v>
      </c>
      <c r="B927" t="s">
        <v>797</v>
      </c>
      <c r="C927" s="3">
        <v>1405</v>
      </c>
      <c r="D927" t="s">
        <v>1081</v>
      </c>
      <c r="E927" s="3">
        <v>100108</v>
      </c>
      <c r="F927" t="s">
        <v>11438</v>
      </c>
      <c r="G927" s="3">
        <v>100108001</v>
      </c>
      <c r="H927" t="s">
        <v>7140</v>
      </c>
      <c r="I927" s="3">
        <v>2</v>
      </c>
      <c r="J927" t="s">
        <v>12848</v>
      </c>
      <c r="K927" s="3">
        <v>7</v>
      </c>
      <c r="L927" t="s">
        <v>26105</v>
      </c>
      <c r="M927" s="3">
        <v>3</v>
      </c>
      <c r="N927" t="s">
        <v>16841</v>
      </c>
      <c r="O927" s="3">
        <v>3</v>
      </c>
      <c r="P927" t="s">
        <v>26085</v>
      </c>
      <c r="Q927" s="3">
        <v>1</v>
      </c>
      <c r="R927" t="s">
        <v>26083</v>
      </c>
      <c r="S927" s="3">
        <v>10</v>
      </c>
      <c r="T927" s="3">
        <v>1</v>
      </c>
      <c r="U927" s="3">
        <v>10000</v>
      </c>
      <c r="V927" s="3">
        <v>2019</v>
      </c>
      <c r="W927" t="s">
        <v>26159</v>
      </c>
    </row>
    <row r="928" spans="1:23" x14ac:dyDescent="0.3">
      <c r="A928" s="3">
        <v>1</v>
      </c>
      <c r="B928" t="s">
        <v>797</v>
      </c>
      <c r="C928" s="3">
        <v>1405</v>
      </c>
      <c r="D928" t="s">
        <v>1081</v>
      </c>
      <c r="E928" s="3">
        <v>100102</v>
      </c>
      <c r="F928" t="s">
        <v>11306</v>
      </c>
      <c r="G928" s="3">
        <v>100102002</v>
      </c>
      <c r="H928" t="s">
        <v>17683</v>
      </c>
      <c r="I928" s="3">
        <v>2</v>
      </c>
      <c r="J928" t="s">
        <v>12848</v>
      </c>
      <c r="K928" s="3">
        <v>7</v>
      </c>
      <c r="L928" t="s">
        <v>26105</v>
      </c>
      <c r="M928" s="3">
        <v>3</v>
      </c>
      <c r="N928" t="s">
        <v>16841</v>
      </c>
      <c r="O928" s="3">
        <v>3</v>
      </c>
      <c r="P928" t="s">
        <v>26085</v>
      </c>
      <c r="Q928" s="3">
        <v>1</v>
      </c>
      <c r="R928" t="s">
        <v>26083</v>
      </c>
      <c r="S928" s="3">
        <v>10</v>
      </c>
      <c r="T928" s="3">
        <v>1</v>
      </c>
      <c r="U928" s="3">
        <v>10000</v>
      </c>
      <c r="V928" s="3">
        <v>2019</v>
      </c>
      <c r="W928" t="s">
        <v>26159</v>
      </c>
    </row>
    <row r="929" spans="1:23" x14ac:dyDescent="0.3">
      <c r="A929" s="3">
        <v>1</v>
      </c>
      <c r="B929" t="s">
        <v>797</v>
      </c>
      <c r="C929" s="3">
        <v>1405</v>
      </c>
      <c r="D929" t="s">
        <v>1081</v>
      </c>
      <c r="E929" s="3">
        <v>100108</v>
      </c>
      <c r="F929" t="s">
        <v>11438</v>
      </c>
      <c r="G929" s="3">
        <v>100108002</v>
      </c>
      <c r="H929" t="s">
        <v>17713</v>
      </c>
      <c r="I929" s="3">
        <v>2</v>
      </c>
      <c r="J929" t="s">
        <v>12848</v>
      </c>
      <c r="K929" s="3">
        <v>7</v>
      </c>
      <c r="L929" t="s">
        <v>26105</v>
      </c>
      <c r="M929" s="3">
        <v>3</v>
      </c>
      <c r="N929" t="s">
        <v>16841</v>
      </c>
      <c r="O929" s="3">
        <v>3</v>
      </c>
      <c r="P929" t="s">
        <v>26085</v>
      </c>
      <c r="Q929" s="3">
        <v>1</v>
      </c>
      <c r="R929" t="s">
        <v>26083</v>
      </c>
      <c r="S929" s="3">
        <v>10</v>
      </c>
      <c r="T929" s="3">
        <v>1</v>
      </c>
      <c r="U929" s="3">
        <v>10000</v>
      </c>
      <c r="V929" s="3">
        <v>2019</v>
      </c>
      <c r="W929" t="s">
        <v>26159</v>
      </c>
    </row>
    <row r="930" spans="1:23" x14ac:dyDescent="0.3">
      <c r="A930" s="3">
        <v>4</v>
      </c>
      <c r="B930" t="s">
        <v>773</v>
      </c>
      <c r="C930" s="3">
        <v>4202</v>
      </c>
      <c r="D930" t="s">
        <v>1157</v>
      </c>
      <c r="E930" s="3">
        <v>100108</v>
      </c>
      <c r="F930" t="s">
        <v>11438</v>
      </c>
      <c r="G930" s="3">
        <v>100108004</v>
      </c>
      <c r="H930" t="s">
        <v>26097</v>
      </c>
      <c r="I930" s="3">
        <v>1</v>
      </c>
      <c r="J930" t="s">
        <v>26080</v>
      </c>
      <c r="K930" s="3">
        <v>7</v>
      </c>
      <c r="L930" t="s">
        <v>26105</v>
      </c>
      <c r="M930" s="3">
        <v>2</v>
      </c>
      <c r="N930" t="s">
        <v>26084</v>
      </c>
      <c r="O930" s="3">
        <v>2</v>
      </c>
      <c r="P930" t="s">
        <v>28067</v>
      </c>
      <c r="Q930" s="3">
        <v>1</v>
      </c>
      <c r="R930" t="s">
        <v>26083</v>
      </c>
      <c r="S930" s="3">
        <v>2</v>
      </c>
      <c r="T930" s="3">
        <v>1</v>
      </c>
      <c r="U930" s="3">
        <v>2250</v>
      </c>
      <c r="V930" s="3">
        <v>1999</v>
      </c>
      <c r="W930" t="s">
        <v>25</v>
      </c>
    </row>
    <row r="931" spans="1:23" x14ac:dyDescent="0.3">
      <c r="A931" s="3">
        <v>4</v>
      </c>
      <c r="B931" t="s">
        <v>773</v>
      </c>
      <c r="C931" s="3">
        <v>4106</v>
      </c>
      <c r="D931" t="s">
        <v>1151</v>
      </c>
      <c r="E931" s="3">
        <v>100108</v>
      </c>
      <c r="F931" t="s">
        <v>11438</v>
      </c>
      <c r="G931" s="3">
        <v>100108004</v>
      </c>
      <c r="H931" t="s">
        <v>26097</v>
      </c>
      <c r="I931" s="3">
        <v>2</v>
      </c>
      <c r="J931" t="s">
        <v>12848</v>
      </c>
      <c r="K931" s="3">
        <v>7</v>
      </c>
      <c r="L931" t="s">
        <v>26105</v>
      </c>
      <c r="M931" s="3">
        <v>3</v>
      </c>
      <c r="N931" t="s">
        <v>16841</v>
      </c>
      <c r="O931" s="3">
        <v>3</v>
      </c>
      <c r="P931" t="s">
        <v>26085</v>
      </c>
      <c r="Q931" s="3">
        <v>1</v>
      </c>
      <c r="R931" t="s">
        <v>26083</v>
      </c>
      <c r="S931" s="3">
        <v>25</v>
      </c>
      <c r="T931" s="3">
        <v>1</v>
      </c>
      <c r="U931" s="3">
        <v>600000</v>
      </c>
      <c r="V931" s="3">
        <v>1999</v>
      </c>
      <c r="W931" t="s">
        <v>25</v>
      </c>
    </row>
    <row r="932" spans="1:23" x14ac:dyDescent="0.3">
      <c r="A932" s="3">
        <v>4</v>
      </c>
      <c r="B932" t="s">
        <v>773</v>
      </c>
      <c r="C932" s="3">
        <v>4202</v>
      </c>
      <c r="D932" t="s">
        <v>1157</v>
      </c>
      <c r="E932" s="3">
        <v>100108</v>
      </c>
      <c r="F932" t="s">
        <v>11438</v>
      </c>
      <c r="G932" s="3">
        <v>100108004</v>
      </c>
      <c r="H932" t="s">
        <v>26097</v>
      </c>
      <c r="I932" s="3">
        <v>2</v>
      </c>
      <c r="J932" t="s">
        <v>12848</v>
      </c>
      <c r="K932" s="3">
        <v>7</v>
      </c>
      <c r="L932" t="s">
        <v>26105</v>
      </c>
      <c r="M932" s="3">
        <v>3</v>
      </c>
      <c r="N932" t="s">
        <v>16841</v>
      </c>
      <c r="O932" s="3">
        <v>3</v>
      </c>
      <c r="P932" t="s">
        <v>26085</v>
      </c>
      <c r="Q932" s="3">
        <v>1</v>
      </c>
      <c r="R932" t="s">
        <v>26083</v>
      </c>
      <c r="S932" s="3">
        <v>8</v>
      </c>
      <c r="T932" s="3">
        <v>1</v>
      </c>
      <c r="U932" s="3">
        <v>45000</v>
      </c>
      <c r="V932" s="3">
        <v>2005</v>
      </c>
      <c r="W932" t="s">
        <v>25</v>
      </c>
    </row>
    <row r="933" spans="1:23" x14ac:dyDescent="0.3">
      <c r="A933" s="3">
        <v>4</v>
      </c>
      <c r="B933" t="s">
        <v>773</v>
      </c>
      <c r="C933" s="3">
        <v>4102</v>
      </c>
      <c r="D933" t="s">
        <v>773</v>
      </c>
      <c r="E933" s="3">
        <v>100108</v>
      </c>
      <c r="F933" t="s">
        <v>11438</v>
      </c>
      <c r="G933" s="3">
        <v>100108004</v>
      </c>
      <c r="H933" t="s">
        <v>26097</v>
      </c>
      <c r="I933" s="3">
        <v>2</v>
      </c>
      <c r="J933" t="s">
        <v>12848</v>
      </c>
      <c r="K933" s="3">
        <v>7</v>
      </c>
      <c r="L933" t="s">
        <v>26105</v>
      </c>
      <c r="M933" s="3">
        <v>3</v>
      </c>
      <c r="N933" t="s">
        <v>16841</v>
      </c>
      <c r="O933" s="3">
        <v>1</v>
      </c>
      <c r="P933" t="s">
        <v>28066</v>
      </c>
      <c r="Q933" s="3">
        <v>1</v>
      </c>
      <c r="R933" t="s">
        <v>26083</v>
      </c>
      <c r="S933" s="3">
        <v>4</v>
      </c>
      <c r="T933" s="3">
        <v>1</v>
      </c>
      <c r="U933" s="3">
        <v>18000</v>
      </c>
      <c r="V933" s="3">
        <v>2005</v>
      </c>
      <c r="W933" t="s">
        <v>25</v>
      </c>
    </row>
    <row r="934" spans="1:23" x14ac:dyDescent="0.3">
      <c r="A934" s="3">
        <v>4</v>
      </c>
      <c r="B934" t="s">
        <v>773</v>
      </c>
      <c r="C934" s="3">
        <v>4101</v>
      </c>
      <c r="D934" t="s">
        <v>1137</v>
      </c>
      <c r="E934" s="3">
        <v>100108</v>
      </c>
      <c r="F934" t="s">
        <v>11438</v>
      </c>
      <c r="G934" s="3">
        <v>100108004</v>
      </c>
      <c r="H934" t="s">
        <v>26097</v>
      </c>
      <c r="I934" s="3">
        <v>1</v>
      </c>
      <c r="J934" t="s">
        <v>26080</v>
      </c>
      <c r="K934" s="3">
        <v>7</v>
      </c>
      <c r="L934" t="s">
        <v>26105</v>
      </c>
      <c r="M934" s="3">
        <v>3</v>
      </c>
      <c r="N934" t="s">
        <v>16841</v>
      </c>
      <c r="O934" s="3">
        <v>1</v>
      </c>
      <c r="P934" t="s">
        <v>28066</v>
      </c>
      <c r="Q934" s="3">
        <v>1</v>
      </c>
      <c r="R934" t="s">
        <v>26083</v>
      </c>
      <c r="S934" s="3">
        <v>6</v>
      </c>
      <c r="T934" s="3">
        <v>1</v>
      </c>
      <c r="U934" s="3">
        <v>12000</v>
      </c>
      <c r="V934" s="3">
        <v>2005</v>
      </c>
      <c r="W934" t="s">
        <v>25</v>
      </c>
    </row>
    <row r="935" spans="1:23" x14ac:dyDescent="0.3">
      <c r="A935" s="3">
        <v>4</v>
      </c>
      <c r="B935" t="s">
        <v>773</v>
      </c>
      <c r="C935" s="3">
        <v>4101</v>
      </c>
      <c r="D935" t="s">
        <v>1137</v>
      </c>
      <c r="E935" s="3">
        <v>100108</v>
      </c>
      <c r="F935" t="s">
        <v>11438</v>
      </c>
      <c r="G935" s="3">
        <v>100108004</v>
      </c>
      <c r="H935" t="s">
        <v>26097</v>
      </c>
      <c r="I935" s="3">
        <v>2</v>
      </c>
      <c r="J935" t="s">
        <v>12848</v>
      </c>
      <c r="K935" s="3">
        <v>7</v>
      </c>
      <c r="L935" t="s">
        <v>26105</v>
      </c>
      <c r="M935" s="3">
        <v>3</v>
      </c>
      <c r="N935" t="s">
        <v>16841</v>
      </c>
      <c r="O935" s="3">
        <v>3</v>
      </c>
      <c r="P935" t="s">
        <v>26085</v>
      </c>
      <c r="Q935" s="3">
        <v>1</v>
      </c>
      <c r="R935" t="s">
        <v>26083</v>
      </c>
      <c r="S935" s="3">
        <v>10</v>
      </c>
      <c r="T935" s="3">
        <v>1</v>
      </c>
      <c r="U935" s="3">
        <v>80000</v>
      </c>
      <c r="V935" s="3">
        <v>2005</v>
      </c>
      <c r="W935" t="s">
        <v>25</v>
      </c>
    </row>
    <row r="936" spans="1:23" x14ac:dyDescent="0.3">
      <c r="A936" s="3">
        <v>4</v>
      </c>
      <c r="B936" t="s">
        <v>773</v>
      </c>
      <c r="C936" s="3">
        <v>4102</v>
      </c>
      <c r="D936" t="s">
        <v>773</v>
      </c>
      <c r="E936" s="3">
        <v>100108</v>
      </c>
      <c r="F936" t="s">
        <v>11438</v>
      </c>
      <c r="G936" s="3">
        <v>100108004</v>
      </c>
      <c r="H936" t="s">
        <v>26097</v>
      </c>
      <c r="I936" s="3">
        <v>2</v>
      </c>
      <c r="J936" t="s">
        <v>12848</v>
      </c>
      <c r="K936" s="3">
        <v>7</v>
      </c>
      <c r="L936" t="s">
        <v>26105</v>
      </c>
      <c r="M936" s="3">
        <v>3</v>
      </c>
      <c r="N936" t="s">
        <v>16841</v>
      </c>
      <c r="O936" s="3">
        <v>1</v>
      </c>
      <c r="P936" t="s">
        <v>28066</v>
      </c>
      <c r="Q936" s="3">
        <v>1</v>
      </c>
      <c r="R936" t="s">
        <v>26083</v>
      </c>
      <c r="S936" s="3">
        <v>5</v>
      </c>
      <c r="T936" s="3">
        <v>1</v>
      </c>
      <c r="U936" s="3">
        <v>14156</v>
      </c>
      <c r="V936" s="3">
        <v>2011</v>
      </c>
      <c r="W936" t="s">
        <v>25</v>
      </c>
    </row>
    <row r="937" spans="1:23" x14ac:dyDescent="0.3">
      <c r="A937" s="3">
        <v>4</v>
      </c>
      <c r="B937" t="s">
        <v>773</v>
      </c>
      <c r="C937" s="3">
        <v>4106</v>
      </c>
      <c r="D937" t="s">
        <v>1151</v>
      </c>
      <c r="E937" s="3">
        <v>100108</v>
      </c>
      <c r="F937" t="s">
        <v>11438</v>
      </c>
      <c r="G937" s="3">
        <v>100108004</v>
      </c>
      <c r="H937" t="s">
        <v>26097</v>
      </c>
      <c r="I937" s="3">
        <v>2</v>
      </c>
      <c r="J937" t="s">
        <v>12848</v>
      </c>
      <c r="K937" s="3">
        <v>7</v>
      </c>
      <c r="L937" t="s">
        <v>26105</v>
      </c>
      <c r="M937" s="3">
        <v>3</v>
      </c>
      <c r="N937" t="s">
        <v>16841</v>
      </c>
      <c r="O937" s="3">
        <v>3</v>
      </c>
      <c r="P937" t="s">
        <v>26085</v>
      </c>
      <c r="Q937" s="3">
        <v>1</v>
      </c>
      <c r="R937" t="s">
        <v>26083</v>
      </c>
      <c r="S937" s="3">
        <v>14</v>
      </c>
      <c r="T937" s="3">
        <v>1</v>
      </c>
      <c r="U937" s="3">
        <v>700</v>
      </c>
      <c r="V937" s="3">
        <v>2011</v>
      </c>
      <c r="W937" t="s">
        <v>25</v>
      </c>
    </row>
    <row r="938" spans="1:23" x14ac:dyDescent="0.3">
      <c r="A938" s="3">
        <v>4</v>
      </c>
      <c r="B938" t="s">
        <v>773</v>
      </c>
      <c r="C938" s="3">
        <v>4202</v>
      </c>
      <c r="D938" t="s">
        <v>1157</v>
      </c>
      <c r="E938" s="3">
        <v>100108</v>
      </c>
      <c r="F938" t="s">
        <v>11438</v>
      </c>
      <c r="G938" s="3">
        <v>100108004</v>
      </c>
      <c r="H938" t="s">
        <v>26097</v>
      </c>
      <c r="I938" s="3">
        <v>2</v>
      </c>
      <c r="J938" t="s">
        <v>12848</v>
      </c>
      <c r="K938" s="3">
        <v>7</v>
      </c>
      <c r="L938" t="s">
        <v>26105</v>
      </c>
      <c r="M938" s="3">
        <v>3</v>
      </c>
      <c r="N938" t="s">
        <v>16841</v>
      </c>
      <c r="O938" s="3">
        <v>3</v>
      </c>
      <c r="P938" t="s">
        <v>26085</v>
      </c>
      <c r="Q938" s="3">
        <v>1</v>
      </c>
      <c r="R938" t="s">
        <v>26083</v>
      </c>
      <c r="S938" s="3">
        <v>24</v>
      </c>
      <c r="T938" s="3">
        <v>1</v>
      </c>
      <c r="U938" s="3">
        <v>125000</v>
      </c>
      <c r="V938" s="3">
        <v>2015</v>
      </c>
      <c r="W938" t="s">
        <v>25</v>
      </c>
    </row>
    <row r="939" spans="1:23" x14ac:dyDescent="0.3">
      <c r="A939" s="3">
        <v>4</v>
      </c>
      <c r="B939" t="s">
        <v>773</v>
      </c>
      <c r="C939" s="3">
        <v>4202</v>
      </c>
      <c r="D939" t="s">
        <v>1157</v>
      </c>
      <c r="E939" s="3">
        <v>100108</v>
      </c>
      <c r="F939" t="s">
        <v>11438</v>
      </c>
      <c r="G939" s="3">
        <v>100108004</v>
      </c>
      <c r="H939" t="s">
        <v>26097</v>
      </c>
      <c r="I939" s="3">
        <v>2</v>
      </c>
      <c r="J939" t="s">
        <v>12848</v>
      </c>
      <c r="K939" s="3">
        <v>7</v>
      </c>
      <c r="L939" t="s">
        <v>26105</v>
      </c>
      <c r="M939" s="3">
        <v>3</v>
      </c>
      <c r="N939" t="s">
        <v>16841</v>
      </c>
      <c r="O939" s="3">
        <v>1</v>
      </c>
      <c r="P939" t="s">
        <v>28066</v>
      </c>
      <c r="Q939" s="3">
        <v>1</v>
      </c>
      <c r="R939" t="s">
        <v>26083</v>
      </c>
      <c r="S939" s="3">
        <v>7</v>
      </c>
      <c r="T939" s="3">
        <v>1</v>
      </c>
      <c r="U939" s="3">
        <v>105000</v>
      </c>
      <c r="V939" s="3">
        <v>2018</v>
      </c>
      <c r="W939" t="s">
        <v>26159</v>
      </c>
    </row>
    <row r="940" spans="1:23" x14ac:dyDescent="0.3">
      <c r="A940" s="3">
        <v>4</v>
      </c>
      <c r="B940" t="s">
        <v>773</v>
      </c>
      <c r="C940" s="3">
        <v>4201</v>
      </c>
      <c r="D940" t="s">
        <v>1154</v>
      </c>
      <c r="E940" s="3">
        <v>100103</v>
      </c>
      <c r="F940" t="s">
        <v>11337</v>
      </c>
      <c r="G940" s="3">
        <v>100103001</v>
      </c>
      <c r="H940" t="s">
        <v>26123</v>
      </c>
      <c r="I940" s="3">
        <v>1</v>
      </c>
      <c r="J940" t="s">
        <v>26080</v>
      </c>
      <c r="K940" s="3">
        <v>7</v>
      </c>
      <c r="L940" t="s">
        <v>26105</v>
      </c>
      <c r="M940" s="3">
        <v>2</v>
      </c>
      <c r="N940" t="s">
        <v>26084</v>
      </c>
      <c r="O940" s="3">
        <v>1</v>
      </c>
      <c r="P940" t="s">
        <v>28066</v>
      </c>
      <c r="Q940" s="3">
        <v>1</v>
      </c>
      <c r="R940" t="s">
        <v>26083</v>
      </c>
      <c r="S940" s="3">
        <v>2</v>
      </c>
      <c r="T940" s="3">
        <v>1</v>
      </c>
      <c r="U940" s="3">
        <v>3150</v>
      </c>
      <c r="V940" s="3">
        <v>2018</v>
      </c>
      <c r="W940" t="s">
        <v>26159</v>
      </c>
    </row>
    <row r="941" spans="1:23" x14ac:dyDescent="0.3">
      <c r="A941" s="3">
        <v>4</v>
      </c>
      <c r="B941" t="s">
        <v>773</v>
      </c>
      <c r="C941" s="3">
        <v>4101</v>
      </c>
      <c r="D941" t="s">
        <v>1137</v>
      </c>
      <c r="E941" s="3">
        <v>100108</v>
      </c>
      <c r="F941" t="s">
        <v>11438</v>
      </c>
      <c r="G941" s="3">
        <v>100108004</v>
      </c>
      <c r="H941" t="s">
        <v>26097</v>
      </c>
      <c r="I941" s="3">
        <v>2</v>
      </c>
      <c r="J941" t="s">
        <v>12848</v>
      </c>
      <c r="K941" s="3">
        <v>7</v>
      </c>
      <c r="L941" t="s">
        <v>26105</v>
      </c>
      <c r="M941" s="3">
        <v>3</v>
      </c>
      <c r="N941" t="s">
        <v>16841</v>
      </c>
      <c r="O941" s="3">
        <v>1</v>
      </c>
      <c r="P941" t="s">
        <v>28066</v>
      </c>
      <c r="Q941" s="3">
        <v>1</v>
      </c>
      <c r="R941" t="s">
        <v>26083</v>
      </c>
      <c r="S941" s="3">
        <v>5</v>
      </c>
      <c r="T941" s="3">
        <v>1</v>
      </c>
      <c r="U941" s="3">
        <v>2000</v>
      </c>
      <c r="V941" s="3">
        <v>2018</v>
      </c>
      <c r="W941" t="s">
        <v>26159</v>
      </c>
    </row>
    <row r="942" spans="1:23" x14ac:dyDescent="0.3">
      <c r="A942" s="3">
        <v>4</v>
      </c>
      <c r="B942" t="s">
        <v>773</v>
      </c>
      <c r="C942" s="3">
        <v>4101</v>
      </c>
      <c r="D942" t="s">
        <v>1137</v>
      </c>
      <c r="E942" s="3">
        <v>100108</v>
      </c>
      <c r="F942" t="s">
        <v>11438</v>
      </c>
      <c r="G942" s="3">
        <v>100108004</v>
      </c>
      <c r="H942" t="s">
        <v>26097</v>
      </c>
      <c r="I942" s="3">
        <v>2</v>
      </c>
      <c r="J942" t="s">
        <v>12848</v>
      </c>
      <c r="K942" s="3">
        <v>7</v>
      </c>
      <c r="L942" t="s">
        <v>26105</v>
      </c>
      <c r="M942" s="3">
        <v>3</v>
      </c>
      <c r="N942" t="s">
        <v>16841</v>
      </c>
      <c r="O942" s="3">
        <v>3</v>
      </c>
      <c r="P942" t="s">
        <v>26085</v>
      </c>
      <c r="Q942" s="3">
        <v>1</v>
      </c>
      <c r="R942" t="s">
        <v>26083</v>
      </c>
      <c r="S942" s="3">
        <v>10</v>
      </c>
      <c r="T942" s="3">
        <v>1</v>
      </c>
      <c r="U942" s="3">
        <v>10000</v>
      </c>
      <c r="V942" s="3">
        <v>2018</v>
      </c>
      <c r="W942" t="s">
        <v>26159</v>
      </c>
    </row>
    <row r="943" spans="1:23" x14ac:dyDescent="0.3">
      <c r="A943" s="3">
        <v>4</v>
      </c>
      <c r="B943" t="s">
        <v>773</v>
      </c>
      <c r="C943" s="3">
        <v>4101</v>
      </c>
      <c r="D943" t="s">
        <v>1137</v>
      </c>
      <c r="E943" s="3">
        <v>100108</v>
      </c>
      <c r="F943" t="s">
        <v>11438</v>
      </c>
      <c r="G943" s="3">
        <v>100108002</v>
      </c>
      <c r="H943" t="s">
        <v>17713</v>
      </c>
      <c r="I943" s="3">
        <v>2</v>
      </c>
      <c r="J943" t="s">
        <v>12848</v>
      </c>
      <c r="K943" s="3">
        <v>7</v>
      </c>
      <c r="L943" t="s">
        <v>26105</v>
      </c>
      <c r="M943" s="3">
        <v>3</v>
      </c>
      <c r="N943" t="s">
        <v>16841</v>
      </c>
      <c r="O943" s="3">
        <v>3</v>
      </c>
      <c r="P943" t="s">
        <v>26085</v>
      </c>
      <c r="Q943" s="3">
        <v>1</v>
      </c>
      <c r="R943" t="s">
        <v>26083</v>
      </c>
      <c r="S943" s="3">
        <v>10</v>
      </c>
      <c r="T943" s="3">
        <v>1</v>
      </c>
      <c r="U943" s="3">
        <v>1000</v>
      </c>
      <c r="V943" s="3">
        <v>2018</v>
      </c>
      <c r="W943" t="s">
        <v>26159</v>
      </c>
    </row>
    <row r="944" spans="1:23" x14ac:dyDescent="0.3">
      <c r="A944" s="3">
        <v>4</v>
      </c>
      <c r="B944" t="s">
        <v>773</v>
      </c>
      <c r="C944" s="3">
        <v>4101</v>
      </c>
      <c r="D944" t="s">
        <v>1137</v>
      </c>
      <c r="E944" s="3">
        <v>100108</v>
      </c>
      <c r="F944" t="s">
        <v>11438</v>
      </c>
      <c r="G944" s="3">
        <v>100108004</v>
      </c>
      <c r="H944" t="s">
        <v>26097</v>
      </c>
      <c r="I944" s="3">
        <v>2</v>
      </c>
      <c r="J944" t="s">
        <v>12848</v>
      </c>
      <c r="K944" s="3">
        <v>7</v>
      </c>
      <c r="L944" t="s">
        <v>26105</v>
      </c>
      <c r="M944" s="3">
        <v>3</v>
      </c>
      <c r="N944" t="s">
        <v>16841</v>
      </c>
      <c r="O944" s="3">
        <v>1</v>
      </c>
      <c r="P944" t="s">
        <v>28066</v>
      </c>
      <c r="Q944" s="3">
        <v>1</v>
      </c>
      <c r="R944" t="s">
        <v>26083</v>
      </c>
      <c r="S944" s="3">
        <v>5</v>
      </c>
      <c r="T944" s="3">
        <v>1</v>
      </c>
      <c r="U944" s="3">
        <v>2000</v>
      </c>
      <c r="V944" s="3">
        <v>2018</v>
      </c>
      <c r="W944" t="s">
        <v>26159</v>
      </c>
    </row>
    <row r="945" spans="1:23" x14ac:dyDescent="0.3">
      <c r="A945" s="3">
        <v>4</v>
      </c>
      <c r="B945" t="s">
        <v>773</v>
      </c>
      <c r="C945" s="3">
        <v>4101</v>
      </c>
      <c r="D945" t="s">
        <v>1137</v>
      </c>
      <c r="E945" s="3">
        <v>100101</v>
      </c>
      <c r="F945" t="s">
        <v>11256</v>
      </c>
      <c r="G945" s="3">
        <v>100101001</v>
      </c>
      <c r="H945" t="s">
        <v>26124</v>
      </c>
      <c r="I945" s="3">
        <v>2</v>
      </c>
      <c r="J945" t="s">
        <v>12848</v>
      </c>
      <c r="K945" s="3">
        <v>7</v>
      </c>
      <c r="L945" t="s">
        <v>26105</v>
      </c>
      <c r="M945" s="3">
        <v>3</v>
      </c>
      <c r="N945" t="s">
        <v>16841</v>
      </c>
      <c r="O945" s="3">
        <v>3</v>
      </c>
      <c r="P945" t="s">
        <v>26085</v>
      </c>
      <c r="Q945" s="3">
        <v>1</v>
      </c>
      <c r="R945" t="s">
        <v>26083</v>
      </c>
      <c r="S945" s="3">
        <v>10</v>
      </c>
      <c r="T945" s="3">
        <v>1</v>
      </c>
      <c r="U945" s="3">
        <v>2000</v>
      </c>
      <c r="V945" s="3">
        <v>2018</v>
      </c>
      <c r="W945" t="s">
        <v>26159</v>
      </c>
    </row>
    <row r="946" spans="1:23" x14ac:dyDescent="0.3">
      <c r="A946" s="3">
        <v>4</v>
      </c>
      <c r="B946" t="s">
        <v>773</v>
      </c>
      <c r="C946" s="3">
        <v>4101</v>
      </c>
      <c r="D946" t="s">
        <v>1137</v>
      </c>
      <c r="E946" s="3">
        <v>100108</v>
      </c>
      <c r="F946" t="s">
        <v>11438</v>
      </c>
      <c r="G946" s="3">
        <v>100108004</v>
      </c>
      <c r="H946" t="s">
        <v>26097</v>
      </c>
      <c r="I946" s="3">
        <v>2</v>
      </c>
      <c r="J946" t="s">
        <v>12848</v>
      </c>
      <c r="K946" s="3">
        <v>7</v>
      </c>
      <c r="L946" t="s">
        <v>26105</v>
      </c>
      <c r="M946" s="3">
        <v>3</v>
      </c>
      <c r="N946" t="s">
        <v>16841</v>
      </c>
      <c r="O946" s="3">
        <v>1</v>
      </c>
      <c r="P946" t="s">
        <v>28066</v>
      </c>
      <c r="Q946" s="3">
        <v>1</v>
      </c>
      <c r="R946" t="s">
        <v>26083</v>
      </c>
      <c r="S946" s="3">
        <v>5</v>
      </c>
      <c r="T946" s="3">
        <v>1</v>
      </c>
      <c r="U946" s="3">
        <v>4000</v>
      </c>
      <c r="V946" s="3">
        <v>2018</v>
      </c>
      <c r="W946" t="s">
        <v>26159</v>
      </c>
    </row>
    <row r="947" spans="1:23" x14ac:dyDescent="0.3">
      <c r="A947" s="3">
        <v>4</v>
      </c>
      <c r="B947" t="s">
        <v>773</v>
      </c>
      <c r="C947" s="3">
        <v>4101</v>
      </c>
      <c r="D947" t="s">
        <v>1137</v>
      </c>
      <c r="E947" s="3">
        <v>100108</v>
      </c>
      <c r="F947" t="s">
        <v>11438</v>
      </c>
      <c r="G947" s="3">
        <v>100108003</v>
      </c>
      <c r="H947" t="s">
        <v>26095</v>
      </c>
      <c r="I947" s="3">
        <v>2</v>
      </c>
      <c r="J947" t="s">
        <v>12848</v>
      </c>
      <c r="K947" s="3">
        <v>7</v>
      </c>
      <c r="L947" t="s">
        <v>26105</v>
      </c>
      <c r="M947" s="3">
        <v>3</v>
      </c>
      <c r="N947" t="s">
        <v>16841</v>
      </c>
      <c r="O947" s="3">
        <v>3</v>
      </c>
      <c r="P947" t="s">
        <v>26085</v>
      </c>
      <c r="Q947" s="3">
        <v>1</v>
      </c>
      <c r="R947" t="s">
        <v>26083</v>
      </c>
      <c r="S947" s="3">
        <v>10</v>
      </c>
      <c r="T947" s="3">
        <v>1</v>
      </c>
      <c r="U947" s="3">
        <v>1000</v>
      </c>
      <c r="V947" s="3">
        <v>2018</v>
      </c>
      <c r="W947" t="s">
        <v>26159</v>
      </c>
    </row>
    <row r="948" spans="1:23" x14ac:dyDescent="0.3">
      <c r="A948" s="3">
        <v>4</v>
      </c>
      <c r="B948" t="s">
        <v>773</v>
      </c>
      <c r="C948" s="3">
        <v>4204</v>
      </c>
      <c r="D948" t="s">
        <v>1163</v>
      </c>
      <c r="E948" s="3">
        <v>100103</v>
      </c>
      <c r="F948" t="s">
        <v>11337</v>
      </c>
      <c r="G948" s="3">
        <v>100103001</v>
      </c>
      <c r="H948" t="s">
        <v>26123</v>
      </c>
      <c r="I948" s="3">
        <v>1</v>
      </c>
      <c r="J948" t="s">
        <v>26080</v>
      </c>
      <c r="K948" s="3">
        <v>7</v>
      </c>
      <c r="L948" t="s">
        <v>26105</v>
      </c>
      <c r="M948" s="3">
        <v>2</v>
      </c>
      <c r="N948" t="s">
        <v>26084</v>
      </c>
      <c r="O948" s="3">
        <v>1</v>
      </c>
      <c r="P948" t="s">
        <v>28066</v>
      </c>
      <c r="Q948" s="3">
        <v>2</v>
      </c>
      <c r="R948" t="s">
        <v>8209</v>
      </c>
      <c r="S948" s="3">
        <v>2</v>
      </c>
      <c r="T948" s="3">
        <v>1</v>
      </c>
      <c r="U948" s="3">
        <v>12200</v>
      </c>
      <c r="V948" s="3">
        <v>2018</v>
      </c>
      <c r="W948" t="s">
        <v>26159</v>
      </c>
    </row>
    <row r="949" spans="1:23" x14ac:dyDescent="0.3">
      <c r="A949" s="3">
        <v>5</v>
      </c>
      <c r="B949" t="s">
        <v>800</v>
      </c>
      <c r="C949" s="3">
        <v>5401</v>
      </c>
      <c r="D949" t="s">
        <v>1216</v>
      </c>
      <c r="E949" s="3">
        <v>100108</v>
      </c>
      <c r="F949" t="s">
        <v>11438</v>
      </c>
      <c r="G949" s="3">
        <v>100108004</v>
      </c>
      <c r="H949" t="s">
        <v>26097</v>
      </c>
      <c r="I949" s="3">
        <v>2</v>
      </c>
      <c r="J949" t="s">
        <v>12848</v>
      </c>
      <c r="K949" s="3">
        <v>7</v>
      </c>
      <c r="L949" t="s">
        <v>26105</v>
      </c>
      <c r="M949" s="3">
        <v>2</v>
      </c>
      <c r="N949" t="s">
        <v>26084</v>
      </c>
      <c r="O949" s="3">
        <v>1</v>
      </c>
      <c r="P949" t="s">
        <v>28066</v>
      </c>
      <c r="Q949" s="3">
        <v>1</v>
      </c>
      <c r="R949" t="s">
        <v>26083</v>
      </c>
      <c r="S949" s="3">
        <v>13</v>
      </c>
      <c r="T949" s="3">
        <v>1</v>
      </c>
      <c r="U949" s="3">
        <v>5000</v>
      </c>
      <c r="V949" s="3">
        <v>2002</v>
      </c>
      <c r="W949" t="s">
        <v>25</v>
      </c>
    </row>
    <row r="950" spans="1:23" x14ac:dyDescent="0.3">
      <c r="A950" s="3">
        <v>5</v>
      </c>
      <c r="B950" t="s">
        <v>800</v>
      </c>
      <c r="C950" s="3">
        <v>5701</v>
      </c>
      <c r="D950" t="s">
        <v>1264</v>
      </c>
      <c r="E950" s="3">
        <v>100108</v>
      </c>
      <c r="F950" t="s">
        <v>11438</v>
      </c>
      <c r="G950" s="3">
        <v>100108004</v>
      </c>
      <c r="H950" t="s">
        <v>26097</v>
      </c>
      <c r="I950" s="3">
        <v>1</v>
      </c>
      <c r="J950" t="s">
        <v>26080</v>
      </c>
      <c r="K950" s="3">
        <v>7</v>
      </c>
      <c r="L950" t="s">
        <v>26105</v>
      </c>
      <c r="M950" s="3">
        <v>3</v>
      </c>
      <c r="N950" t="s">
        <v>16841</v>
      </c>
      <c r="O950" s="3">
        <v>1</v>
      </c>
      <c r="P950" t="s">
        <v>28066</v>
      </c>
      <c r="Q950" s="3">
        <v>1</v>
      </c>
      <c r="R950" t="s">
        <v>26083</v>
      </c>
      <c r="S950" s="3">
        <v>3</v>
      </c>
      <c r="T950" s="3">
        <v>1</v>
      </c>
      <c r="U950" s="3">
        <v>300000</v>
      </c>
      <c r="V950" s="3">
        <v>2002</v>
      </c>
      <c r="W950" t="s">
        <v>25</v>
      </c>
    </row>
    <row r="951" spans="1:23" x14ac:dyDescent="0.3">
      <c r="A951" s="3">
        <v>5</v>
      </c>
      <c r="B951" t="s">
        <v>800</v>
      </c>
      <c r="C951" s="3">
        <v>5804</v>
      </c>
      <c r="D951" t="s">
        <v>1291</v>
      </c>
      <c r="E951" s="3">
        <v>100104</v>
      </c>
      <c r="F951" t="s">
        <v>11362</v>
      </c>
      <c r="G951" s="3">
        <v>100104002</v>
      </c>
      <c r="H951" t="s">
        <v>26132</v>
      </c>
      <c r="I951" s="3">
        <v>2</v>
      </c>
      <c r="J951" t="s">
        <v>12848</v>
      </c>
      <c r="K951" s="3">
        <v>7</v>
      </c>
      <c r="L951" t="s">
        <v>26105</v>
      </c>
      <c r="M951" s="3">
        <v>3</v>
      </c>
      <c r="N951" t="s">
        <v>16841</v>
      </c>
      <c r="O951" s="3">
        <v>3</v>
      </c>
      <c r="P951" t="s">
        <v>26085</v>
      </c>
      <c r="Q951" s="3">
        <v>1</v>
      </c>
      <c r="R951" t="s">
        <v>26083</v>
      </c>
      <c r="S951" s="3">
        <v>3</v>
      </c>
      <c r="T951" s="3">
        <v>1</v>
      </c>
      <c r="U951" s="3">
        <v>58080</v>
      </c>
      <c r="V951" s="3">
        <v>2002</v>
      </c>
      <c r="W951" t="s">
        <v>25</v>
      </c>
    </row>
    <row r="952" spans="1:23" x14ac:dyDescent="0.3">
      <c r="A952" s="3">
        <v>5</v>
      </c>
      <c r="B952" t="s">
        <v>800</v>
      </c>
      <c r="C952" s="3">
        <v>5804</v>
      </c>
      <c r="D952" t="s">
        <v>1291</v>
      </c>
      <c r="E952" s="3">
        <v>100104</v>
      </c>
      <c r="F952" t="s">
        <v>11362</v>
      </c>
      <c r="G952" s="3">
        <v>100104003</v>
      </c>
      <c r="H952" t="s">
        <v>16990</v>
      </c>
      <c r="I952" s="3">
        <v>2</v>
      </c>
      <c r="J952" t="s">
        <v>12848</v>
      </c>
      <c r="K952" s="3">
        <v>7</v>
      </c>
      <c r="L952" t="s">
        <v>26105</v>
      </c>
      <c r="M952" s="3">
        <v>3</v>
      </c>
      <c r="N952" t="s">
        <v>16841</v>
      </c>
      <c r="O952" s="3">
        <v>3</v>
      </c>
      <c r="P952" t="s">
        <v>26085</v>
      </c>
      <c r="Q952" s="3">
        <v>1</v>
      </c>
      <c r="R952" t="s">
        <v>26083</v>
      </c>
      <c r="S952" s="3">
        <v>3</v>
      </c>
      <c r="T952" s="3">
        <v>1</v>
      </c>
      <c r="U952" s="3">
        <v>29040</v>
      </c>
      <c r="V952" s="3">
        <v>2002</v>
      </c>
      <c r="W952" t="s">
        <v>25</v>
      </c>
    </row>
    <row r="953" spans="1:23" x14ac:dyDescent="0.3">
      <c r="A953" s="3">
        <v>5</v>
      </c>
      <c r="B953" t="s">
        <v>800</v>
      </c>
      <c r="C953" s="3">
        <v>5804</v>
      </c>
      <c r="D953" t="s">
        <v>1291</v>
      </c>
      <c r="E953" s="3">
        <v>100104</v>
      </c>
      <c r="F953" t="s">
        <v>11362</v>
      </c>
      <c r="G953" s="3">
        <v>1001040050</v>
      </c>
      <c r="H953" t="s">
        <v>26131</v>
      </c>
      <c r="I953" s="3">
        <v>2</v>
      </c>
      <c r="J953" t="s">
        <v>12848</v>
      </c>
      <c r="K953" s="3">
        <v>7</v>
      </c>
      <c r="L953" t="s">
        <v>26105</v>
      </c>
      <c r="M953" s="3">
        <v>3</v>
      </c>
      <c r="N953" t="s">
        <v>16841</v>
      </c>
      <c r="O953" s="3">
        <v>3</v>
      </c>
      <c r="P953" t="s">
        <v>26085</v>
      </c>
      <c r="Q953" s="3">
        <v>1</v>
      </c>
      <c r="R953" t="s">
        <v>26083</v>
      </c>
      <c r="S953" s="3">
        <v>3</v>
      </c>
      <c r="T953" s="3">
        <v>1</v>
      </c>
      <c r="U953" s="3">
        <v>9680</v>
      </c>
      <c r="V953" s="3">
        <v>2002</v>
      </c>
      <c r="W953" t="s">
        <v>25</v>
      </c>
    </row>
    <row r="954" spans="1:23" x14ac:dyDescent="0.3">
      <c r="A954" s="3">
        <v>5</v>
      </c>
      <c r="B954" t="s">
        <v>800</v>
      </c>
      <c r="C954" s="3">
        <v>5701</v>
      </c>
      <c r="D954" t="s">
        <v>1264</v>
      </c>
      <c r="E954" s="3">
        <v>100108</v>
      </c>
      <c r="F954" t="s">
        <v>11438</v>
      </c>
      <c r="G954" s="3">
        <v>100108004</v>
      </c>
      <c r="H954" t="s">
        <v>26097</v>
      </c>
      <c r="I954" s="3">
        <v>2</v>
      </c>
      <c r="J954" t="s">
        <v>12848</v>
      </c>
      <c r="K954" s="3">
        <v>7</v>
      </c>
      <c r="L954" t="s">
        <v>26105</v>
      </c>
      <c r="M954" s="3">
        <v>3</v>
      </c>
      <c r="N954" t="s">
        <v>16841</v>
      </c>
      <c r="O954" s="3">
        <v>1</v>
      </c>
      <c r="P954" t="s">
        <v>28066</v>
      </c>
      <c r="Q954" s="3">
        <v>1</v>
      </c>
      <c r="R954" t="s">
        <v>26083</v>
      </c>
      <c r="S954" s="3">
        <v>5</v>
      </c>
      <c r="T954" s="3">
        <v>1</v>
      </c>
      <c r="U954" s="3">
        <v>10000</v>
      </c>
      <c r="V954" s="3">
        <v>2008</v>
      </c>
      <c r="W954" t="s">
        <v>25</v>
      </c>
    </row>
    <row r="955" spans="1:23" x14ac:dyDescent="0.3">
      <c r="A955" s="3">
        <v>5</v>
      </c>
      <c r="B955" t="s">
        <v>800</v>
      </c>
      <c r="C955" s="3">
        <v>5701</v>
      </c>
      <c r="D955" t="s">
        <v>1264</v>
      </c>
      <c r="E955" s="3">
        <v>100104</v>
      </c>
      <c r="F955" t="s">
        <v>11362</v>
      </c>
      <c r="G955" s="3">
        <v>100104002</v>
      </c>
      <c r="H955" t="s">
        <v>26132</v>
      </c>
      <c r="I955" s="3">
        <v>2</v>
      </c>
      <c r="J955" t="s">
        <v>12848</v>
      </c>
      <c r="K955" s="3">
        <v>7</v>
      </c>
      <c r="L955" t="s">
        <v>26105</v>
      </c>
      <c r="M955" s="3">
        <v>3</v>
      </c>
      <c r="N955" t="s">
        <v>16841</v>
      </c>
      <c r="O955" s="3">
        <v>1</v>
      </c>
      <c r="P955" t="s">
        <v>28066</v>
      </c>
      <c r="Q955" s="3">
        <v>1</v>
      </c>
      <c r="R955" t="s">
        <v>26083</v>
      </c>
      <c r="S955" s="3">
        <v>5</v>
      </c>
      <c r="T955" s="3">
        <v>1</v>
      </c>
      <c r="U955" s="3">
        <v>3000</v>
      </c>
      <c r="V955" s="3">
        <v>2008</v>
      </c>
      <c r="W955" t="s">
        <v>25</v>
      </c>
    </row>
    <row r="956" spans="1:23" x14ac:dyDescent="0.3">
      <c r="A956" s="3">
        <v>5</v>
      </c>
      <c r="B956" t="s">
        <v>800</v>
      </c>
      <c r="C956" s="3">
        <v>5701</v>
      </c>
      <c r="D956" t="s">
        <v>1264</v>
      </c>
      <c r="E956" s="3">
        <v>100101</v>
      </c>
      <c r="F956" t="s">
        <v>11256</v>
      </c>
      <c r="G956" s="3">
        <v>100101004</v>
      </c>
      <c r="H956" t="s">
        <v>16281</v>
      </c>
      <c r="I956" s="3">
        <v>2</v>
      </c>
      <c r="J956" t="s">
        <v>12848</v>
      </c>
      <c r="K956" s="3">
        <v>7</v>
      </c>
      <c r="L956" t="s">
        <v>26105</v>
      </c>
      <c r="M956" s="3">
        <v>3</v>
      </c>
      <c r="N956" t="s">
        <v>16841</v>
      </c>
      <c r="O956" s="3">
        <v>1</v>
      </c>
      <c r="P956" t="s">
        <v>28066</v>
      </c>
      <c r="Q956" s="3">
        <v>1</v>
      </c>
      <c r="R956" t="s">
        <v>26083</v>
      </c>
      <c r="S956" s="3">
        <v>5</v>
      </c>
      <c r="T956" s="3">
        <v>1</v>
      </c>
      <c r="U956" s="3">
        <v>1500</v>
      </c>
      <c r="V956" s="3">
        <v>2008</v>
      </c>
      <c r="W956" t="s">
        <v>25</v>
      </c>
    </row>
    <row r="957" spans="1:23" x14ac:dyDescent="0.3">
      <c r="A957" s="3">
        <v>5</v>
      </c>
      <c r="B957" t="s">
        <v>800</v>
      </c>
      <c r="C957" s="3">
        <v>5701</v>
      </c>
      <c r="D957" t="s">
        <v>1264</v>
      </c>
      <c r="E957" s="3">
        <v>100104</v>
      </c>
      <c r="F957" t="s">
        <v>11362</v>
      </c>
      <c r="G957" s="3">
        <v>100104003</v>
      </c>
      <c r="H957" t="s">
        <v>16990</v>
      </c>
      <c r="I957" s="3">
        <v>2</v>
      </c>
      <c r="J957" t="s">
        <v>12848</v>
      </c>
      <c r="K957" s="3">
        <v>7</v>
      </c>
      <c r="L957" t="s">
        <v>26105</v>
      </c>
      <c r="M957" s="3">
        <v>3</v>
      </c>
      <c r="N957" t="s">
        <v>16841</v>
      </c>
      <c r="O957" s="3">
        <v>1</v>
      </c>
      <c r="P957" t="s">
        <v>28066</v>
      </c>
      <c r="Q957" s="3">
        <v>1</v>
      </c>
      <c r="R957" t="s">
        <v>26083</v>
      </c>
      <c r="S957" s="3">
        <v>5</v>
      </c>
      <c r="T957" s="3">
        <v>1</v>
      </c>
      <c r="U957" s="3">
        <v>1000</v>
      </c>
      <c r="V957" s="3">
        <v>2008</v>
      </c>
      <c r="W957" t="s">
        <v>25</v>
      </c>
    </row>
    <row r="958" spans="1:23" x14ac:dyDescent="0.3">
      <c r="A958" s="3">
        <v>5</v>
      </c>
      <c r="B958" t="s">
        <v>800</v>
      </c>
      <c r="C958" s="3">
        <v>5701</v>
      </c>
      <c r="D958" t="s">
        <v>1264</v>
      </c>
      <c r="E958" s="3">
        <v>100101</v>
      </c>
      <c r="F958" t="s">
        <v>11256</v>
      </c>
      <c r="G958" s="3">
        <v>100101007</v>
      </c>
      <c r="H958" t="s">
        <v>11267</v>
      </c>
      <c r="I958" s="3">
        <v>2</v>
      </c>
      <c r="J958" t="s">
        <v>12848</v>
      </c>
      <c r="K958" s="3">
        <v>7</v>
      </c>
      <c r="L958" t="s">
        <v>26105</v>
      </c>
      <c r="M958" s="3">
        <v>3</v>
      </c>
      <c r="N958" t="s">
        <v>16841</v>
      </c>
      <c r="O958" s="3">
        <v>1</v>
      </c>
      <c r="P958" t="s">
        <v>28066</v>
      </c>
      <c r="Q958" s="3">
        <v>1</v>
      </c>
      <c r="R958" t="s">
        <v>26083</v>
      </c>
      <c r="S958" s="3">
        <v>5</v>
      </c>
      <c r="T958" s="3">
        <v>1</v>
      </c>
      <c r="U958" s="3">
        <v>1000</v>
      </c>
      <c r="V958" s="3">
        <v>2008</v>
      </c>
      <c r="W958" t="s">
        <v>25</v>
      </c>
    </row>
    <row r="959" spans="1:23" x14ac:dyDescent="0.3">
      <c r="A959" s="3">
        <v>5</v>
      </c>
      <c r="B959" t="s">
        <v>800</v>
      </c>
      <c r="C959" s="3">
        <v>5706</v>
      </c>
      <c r="D959" t="s">
        <v>1279</v>
      </c>
      <c r="E959" s="3">
        <v>100109</v>
      </c>
      <c r="F959" t="s">
        <v>18431</v>
      </c>
      <c r="G959" s="3">
        <v>100109001</v>
      </c>
      <c r="H959" t="s">
        <v>26106</v>
      </c>
      <c r="I959" s="3">
        <v>2</v>
      </c>
      <c r="J959" t="s">
        <v>12848</v>
      </c>
      <c r="K959" s="3">
        <v>7</v>
      </c>
      <c r="L959" t="s">
        <v>26105</v>
      </c>
      <c r="M959" s="3">
        <v>2</v>
      </c>
      <c r="N959" t="s">
        <v>26084</v>
      </c>
      <c r="O959" s="3">
        <v>3</v>
      </c>
      <c r="P959" t="s">
        <v>26085</v>
      </c>
      <c r="Q959" s="3">
        <v>3</v>
      </c>
      <c r="R959" t="s">
        <v>26107</v>
      </c>
      <c r="S959" s="3">
        <v>30</v>
      </c>
      <c r="T959" s="3">
        <v>1</v>
      </c>
      <c r="U959" s="3">
        <v>28000000</v>
      </c>
      <c r="V959" s="3">
        <v>2008</v>
      </c>
      <c r="W959" t="s">
        <v>25</v>
      </c>
    </row>
    <row r="960" spans="1:23" x14ac:dyDescent="0.3">
      <c r="A960" s="3">
        <v>5</v>
      </c>
      <c r="B960" t="s">
        <v>800</v>
      </c>
      <c r="C960" s="3">
        <v>5706</v>
      </c>
      <c r="D960" t="s">
        <v>1279</v>
      </c>
      <c r="E960" s="3">
        <v>100109</v>
      </c>
      <c r="F960" t="s">
        <v>18431</v>
      </c>
      <c r="G960" s="3">
        <v>100109001</v>
      </c>
      <c r="H960" t="s">
        <v>26106</v>
      </c>
      <c r="I960" s="3">
        <v>2</v>
      </c>
      <c r="J960" t="s">
        <v>12848</v>
      </c>
      <c r="K960" s="3">
        <v>7</v>
      </c>
      <c r="L960" t="s">
        <v>26105</v>
      </c>
      <c r="M960" s="3">
        <v>2</v>
      </c>
      <c r="N960" t="s">
        <v>26084</v>
      </c>
      <c r="O960" s="3">
        <v>3</v>
      </c>
      <c r="P960" t="s">
        <v>26085</v>
      </c>
      <c r="Q960" s="3">
        <v>5</v>
      </c>
      <c r="R960" t="s">
        <v>8203</v>
      </c>
      <c r="S960" s="3">
        <v>41</v>
      </c>
      <c r="T960" s="3">
        <v>1</v>
      </c>
      <c r="U960" s="3">
        <v>15500000</v>
      </c>
      <c r="V960" s="3">
        <v>2017</v>
      </c>
      <c r="W960" t="s">
        <v>25</v>
      </c>
    </row>
    <row r="961" spans="1:23" x14ac:dyDescent="0.3">
      <c r="A961" s="3">
        <v>6</v>
      </c>
      <c r="B961" t="s">
        <v>1783</v>
      </c>
      <c r="C961" s="3">
        <v>6111</v>
      </c>
      <c r="D961" t="s">
        <v>1324</v>
      </c>
      <c r="E961" s="3">
        <v>100104</v>
      </c>
      <c r="F961" t="s">
        <v>11362</v>
      </c>
      <c r="G961" s="3">
        <v>100104002</v>
      </c>
      <c r="H961" t="s">
        <v>26132</v>
      </c>
      <c r="I961" s="3">
        <v>2</v>
      </c>
      <c r="J961" t="s">
        <v>12848</v>
      </c>
      <c r="K961" s="3">
        <v>7</v>
      </c>
      <c r="L961" t="s">
        <v>26105</v>
      </c>
      <c r="M961" s="3">
        <v>1</v>
      </c>
      <c r="N961" t="s">
        <v>26082</v>
      </c>
      <c r="O961" s="3">
        <v>3</v>
      </c>
      <c r="P961" t="s">
        <v>26085</v>
      </c>
      <c r="Q961" s="3">
        <v>4</v>
      </c>
      <c r="R961" t="s">
        <v>26113</v>
      </c>
      <c r="S961" s="3">
        <v>120</v>
      </c>
      <c r="T961" s="3">
        <v>1</v>
      </c>
      <c r="U961" s="3">
        <v>8000000</v>
      </c>
      <c r="V961" s="3">
        <v>2003</v>
      </c>
      <c r="W961" t="s">
        <v>25</v>
      </c>
    </row>
    <row r="962" spans="1:23" x14ac:dyDescent="0.3">
      <c r="A962" s="3">
        <v>6</v>
      </c>
      <c r="B962" t="s">
        <v>1783</v>
      </c>
      <c r="C962" s="3">
        <v>6112</v>
      </c>
      <c r="D962" t="s">
        <v>1327</v>
      </c>
      <c r="E962" s="3">
        <v>100102</v>
      </c>
      <c r="F962" t="s">
        <v>11306</v>
      </c>
      <c r="G962" s="3">
        <v>100102005</v>
      </c>
      <c r="H962" t="s">
        <v>2163</v>
      </c>
      <c r="I962" s="3">
        <v>2</v>
      </c>
      <c r="J962" t="s">
        <v>12848</v>
      </c>
      <c r="K962" s="3">
        <v>7</v>
      </c>
      <c r="L962" t="s">
        <v>26105</v>
      </c>
      <c r="M962" s="3">
        <v>2</v>
      </c>
      <c r="N962" t="s">
        <v>26084</v>
      </c>
      <c r="O962" s="3">
        <v>3</v>
      </c>
      <c r="P962" t="s">
        <v>26085</v>
      </c>
      <c r="Q962" s="3">
        <v>1</v>
      </c>
      <c r="R962" t="s">
        <v>26083</v>
      </c>
      <c r="S962" s="3">
        <v>77</v>
      </c>
      <c r="T962" s="3">
        <v>1</v>
      </c>
      <c r="U962" s="3">
        <v>1600000</v>
      </c>
      <c r="V962" s="3">
        <v>2003</v>
      </c>
      <c r="W962" t="s">
        <v>25</v>
      </c>
    </row>
    <row r="963" spans="1:23" x14ac:dyDescent="0.3">
      <c r="A963" s="3">
        <v>6</v>
      </c>
      <c r="B963" t="s">
        <v>1783</v>
      </c>
      <c r="C963" s="3">
        <v>6301</v>
      </c>
      <c r="D963" t="s">
        <v>1362</v>
      </c>
      <c r="E963" s="3">
        <v>100103</v>
      </c>
      <c r="F963" t="s">
        <v>11337</v>
      </c>
      <c r="G963" s="3">
        <v>100103002</v>
      </c>
      <c r="H963" t="s">
        <v>26099</v>
      </c>
      <c r="I963" s="3">
        <v>2</v>
      </c>
      <c r="J963" t="s">
        <v>12848</v>
      </c>
      <c r="K963" s="3">
        <v>7</v>
      </c>
      <c r="L963" t="s">
        <v>26105</v>
      </c>
      <c r="M963" s="3">
        <v>1</v>
      </c>
      <c r="N963" t="s">
        <v>26082</v>
      </c>
      <c r="O963" s="3">
        <v>3</v>
      </c>
      <c r="P963" t="s">
        <v>26085</v>
      </c>
      <c r="Q963" s="3">
        <v>5</v>
      </c>
      <c r="R963" t="s">
        <v>8203</v>
      </c>
      <c r="S963" s="3">
        <v>80</v>
      </c>
      <c r="T963" s="3">
        <v>1</v>
      </c>
      <c r="U963" s="3">
        <v>2709</v>
      </c>
      <c r="V963" s="3">
        <v>2003</v>
      </c>
      <c r="W963" t="s">
        <v>25</v>
      </c>
    </row>
    <row r="964" spans="1:23" x14ac:dyDescent="0.3">
      <c r="A964" s="3">
        <v>6</v>
      </c>
      <c r="B964" t="s">
        <v>1783</v>
      </c>
      <c r="C964" s="3">
        <v>6301</v>
      </c>
      <c r="D964" t="s">
        <v>1362</v>
      </c>
      <c r="E964" s="3">
        <v>100103</v>
      </c>
      <c r="F964" t="s">
        <v>11337</v>
      </c>
      <c r="G964" s="3">
        <v>1001030020</v>
      </c>
      <c r="H964" t="s">
        <v>26128</v>
      </c>
      <c r="I964" s="3">
        <v>2</v>
      </c>
      <c r="J964" t="s">
        <v>12848</v>
      </c>
      <c r="K964" s="3">
        <v>7</v>
      </c>
      <c r="L964" t="s">
        <v>26105</v>
      </c>
      <c r="M964" s="3">
        <v>1</v>
      </c>
      <c r="N964" t="s">
        <v>26082</v>
      </c>
      <c r="O964" s="3">
        <v>3</v>
      </c>
      <c r="P964" t="s">
        <v>26085</v>
      </c>
      <c r="Q964" s="3">
        <v>5</v>
      </c>
      <c r="R964" t="s">
        <v>8203</v>
      </c>
      <c r="S964" s="3">
        <v>80</v>
      </c>
      <c r="T964" s="3">
        <v>1</v>
      </c>
      <c r="U964" s="3">
        <v>4514</v>
      </c>
      <c r="V964" s="3">
        <v>2003</v>
      </c>
      <c r="W964" t="s">
        <v>25</v>
      </c>
    </row>
    <row r="965" spans="1:23" x14ac:dyDescent="0.3">
      <c r="A965" s="3">
        <v>6</v>
      </c>
      <c r="B965" t="s">
        <v>1783</v>
      </c>
      <c r="C965" s="3">
        <v>6301</v>
      </c>
      <c r="D965" t="s">
        <v>1362</v>
      </c>
      <c r="E965" s="3">
        <v>100103</v>
      </c>
      <c r="F965" t="s">
        <v>11337</v>
      </c>
      <c r="G965" s="3">
        <v>100103004</v>
      </c>
      <c r="H965" t="s">
        <v>26125</v>
      </c>
      <c r="I965" s="3">
        <v>2</v>
      </c>
      <c r="J965" t="s">
        <v>12848</v>
      </c>
      <c r="K965" s="3">
        <v>7</v>
      </c>
      <c r="L965" t="s">
        <v>26105</v>
      </c>
      <c r="M965" s="3">
        <v>1</v>
      </c>
      <c r="N965" t="s">
        <v>26082</v>
      </c>
      <c r="O965" s="3">
        <v>3</v>
      </c>
      <c r="P965" t="s">
        <v>26085</v>
      </c>
      <c r="Q965" s="3">
        <v>5</v>
      </c>
      <c r="R965" t="s">
        <v>8203</v>
      </c>
      <c r="S965" s="3">
        <v>80</v>
      </c>
      <c r="T965" s="3">
        <v>1</v>
      </c>
      <c r="U965" s="3">
        <v>2817</v>
      </c>
      <c r="V965" s="3">
        <v>2003</v>
      </c>
      <c r="W965" t="s">
        <v>25</v>
      </c>
    </row>
    <row r="966" spans="1:23" x14ac:dyDescent="0.3">
      <c r="A966" s="3">
        <v>6</v>
      </c>
      <c r="B966" t="s">
        <v>1783</v>
      </c>
      <c r="C966" s="3">
        <v>6301</v>
      </c>
      <c r="D966" t="s">
        <v>1362</v>
      </c>
      <c r="E966" s="3">
        <v>100101</v>
      </c>
      <c r="F966" t="s">
        <v>11256</v>
      </c>
      <c r="G966" s="3">
        <v>100101004</v>
      </c>
      <c r="H966" t="s">
        <v>16281</v>
      </c>
      <c r="I966" s="3">
        <v>2</v>
      </c>
      <c r="J966" t="s">
        <v>12848</v>
      </c>
      <c r="K966" s="3">
        <v>7</v>
      </c>
      <c r="L966" t="s">
        <v>26105</v>
      </c>
      <c r="M966" s="3">
        <v>1</v>
      </c>
      <c r="N966" t="s">
        <v>26082</v>
      </c>
      <c r="O966" s="3">
        <v>3</v>
      </c>
      <c r="P966" t="s">
        <v>26085</v>
      </c>
      <c r="Q966" s="3">
        <v>5</v>
      </c>
      <c r="R966" t="s">
        <v>8203</v>
      </c>
      <c r="S966" s="3">
        <v>80</v>
      </c>
      <c r="T966" s="3">
        <v>1</v>
      </c>
      <c r="U966" s="3">
        <v>1887</v>
      </c>
      <c r="V966" s="3">
        <v>2003</v>
      </c>
      <c r="W966" t="s">
        <v>25</v>
      </c>
    </row>
    <row r="967" spans="1:23" x14ac:dyDescent="0.3">
      <c r="A967" s="3">
        <v>6</v>
      </c>
      <c r="B967" t="s">
        <v>1783</v>
      </c>
      <c r="C967" s="3">
        <v>6301</v>
      </c>
      <c r="D967" t="s">
        <v>1362</v>
      </c>
      <c r="E967" s="3">
        <v>100112</v>
      </c>
      <c r="F967" t="s">
        <v>11530</v>
      </c>
      <c r="G967" s="3">
        <v>100112025</v>
      </c>
      <c r="H967" t="s">
        <v>11631</v>
      </c>
      <c r="I967" s="3">
        <v>2</v>
      </c>
      <c r="J967" t="s">
        <v>12848</v>
      </c>
      <c r="K967" s="3">
        <v>7</v>
      </c>
      <c r="L967" t="s">
        <v>26105</v>
      </c>
      <c r="M967" s="3">
        <v>1</v>
      </c>
      <c r="N967" t="s">
        <v>26082</v>
      </c>
      <c r="O967" s="3">
        <v>3</v>
      </c>
      <c r="P967" t="s">
        <v>26085</v>
      </c>
      <c r="Q967" s="3">
        <v>5</v>
      </c>
      <c r="R967" t="s">
        <v>8203</v>
      </c>
      <c r="S967" s="3">
        <v>80</v>
      </c>
      <c r="T967" s="3">
        <v>1</v>
      </c>
      <c r="U967" s="3">
        <v>264</v>
      </c>
      <c r="V967" s="3">
        <v>2003</v>
      </c>
      <c r="W967" t="s">
        <v>25</v>
      </c>
    </row>
    <row r="968" spans="1:23" x14ac:dyDescent="0.3">
      <c r="A968" s="3">
        <v>6</v>
      </c>
      <c r="B968" t="s">
        <v>1783</v>
      </c>
      <c r="C968" s="3">
        <v>6301</v>
      </c>
      <c r="D968" t="s">
        <v>1362</v>
      </c>
      <c r="E968" s="3">
        <v>100101</v>
      </c>
      <c r="F968" t="s">
        <v>11256</v>
      </c>
      <c r="G968" s="3">
        <v>100101007</v>
      </c>
      <c r="H968" t="s">
        <v>11267</v>
      </c>
      <c r="I968" s="3">
        <v>2</v>
      </c>
      <c r="J968" t="s">
        <v>12848</v>
      </c>
      <c r="K968" s="3">
        <v>7</v>
      </c>
      <c r="L968" t="s">
        <v>26105</v>
      </c>
      <c r="M968" s="3">
        <v>1</v>
      </c>
      <c r="N968" t="s">
        <v>26082</v>
      </c>
      <c r="O968" s="3">
        <v>3</v>
      </c>
      <c r="P968" t="s">
        <v>26085</v>
      </c>
      <c r="Q968" s="3">
        <v>5</v>
      </c>
      <c r="R968" t="s">
        <v>8203</v>
      </c>
      <c r="S968" s="3">
        <v>80</v>
      </c>
      <c r="T968" s="3">
        <v>1</v>
      </c>
      <c r="U968" s="3">
        <v>2329</v>
      </c>
      <c r="V968" s="3">
        <v>2003</v>
      </c>
      <c r="W968" t="s">
        <v>25</v>
      </c>
    </row>
    <row r="969" spans="1:23" x14ac:dyDescent="0.3">
      <c r="A969" s="3">
        <v>6</v>
      </c>
      <c r="B969" t="s">
        <v>1783</v>
      </c>
      <c r="C969" s="3">
        <v>6301</v>
      </c>
      <c r="D969" t="s">
        <v>1362</v>
      </c>
      <c r="E969" s="3">
        <v>100104</v>
      </c>
      <c r="F969" t="s">
        <v>11362</v>
      </c>
      <c r="G969" s="3">
        <v>100104002</v>
      </c>
      <c r="H969" t="s">
        <v>26132</v>
      </c>
      <c r="I969" s="3">
        <v>2</v>
      </c>
      <c r="J969" t="s">
        <v>12848</v>
      </c>
      <c r="K969" s="3">
        <v>7</v>
      </c>
      <c r="L969" t="s">
        <v>26105</v>
      </c>
      <c r="M969" s="3">
        <v>1</v>
      </c>
      <c r="N969" t="s">
        <v>26082</v>
      </c>
      <c r="O969" s="3">
        <v>3</v>
      </c>
      <c r="P969" t="s">
        <v>26085</v>
      </c>
      <c r="Q969" s="3">
        <v>5</v>
      </c>
      <c r="R969" t="s">
        <v>8203</v>
      </c>
      <c r="S969" s="3">
        <v>80</v>
      </c>
      <c r="T969" s="3">
        <v>1</v>
      </c>
      <c r="U969" s="3">
        <v>48775</v>
      </c>
      <c r="V969" s="3">
        <v>2003</v>
      </c>
      <c r="W969" t="s">
        <v>25</v>
      </c>
    </row>
    <row r="970" spans="1:23" x14ac:dyDescent="0.3">
      <c r="A970" s="3">
        <v>6</v>
      </c>
      <c r="B970" t="s">
        <v>1783</v>
      </c>
      <c r="C970" s="3">
        <v>6301</v>
      </c>
      <c r="D970" t="s">
        <v>1362</v>
      </c>
      <c r="E970" s="3">
        <v>100104</v>
      </c>
      <c r="F970" t="s">
        <v>11362</v>
      </c>
      <c r="G970" s="3">
        <v>1001040050</v>
      </c>
      <c r="H970" t="s">
        <v>26131</v>
      </c>
      <c r="I970" s="3">
        <v>2</v>
      </c>
      <c r="J970" t="s">
        <v>12848</v>
      </c>
      <c r="K970" s="3">
        <v>7</v>
      </c>
      <c r="L970" t="s">
        <v>26105</v>
      </c>
      <c r="M970" s="3">
        <v>1</v>
      </c>
      <c r="N970" t="s">
        <v>26082</v>
      </c>
      <c r="O970" s="3">
        <v>3</v>
      </c>
      <c r="P970" t="s">
        <v>26085</v>
      </c>
      <c r="Q970" s="3">
        <v>5</v>
      </c>
      <c r="R970" t="s">
        <v>8203</v>
      </c>
      <c r="S970" s="3">
        <v>80</v>
      </c>
      <c r="T970" s="3">
        <v>1</v>
      </c>
      <c r="U970" s="3">
        <v>10073</v>
      </c>
      <c r="V970" s="3">
        <v>2003</v>
      </c>
      <c r="W970" t="s">
        <v>25</v>
      </c>
    </row>
    <row r="971" spans="1:23" x14ac:dyDescent="0.3">
      <c r="A971" s="3">
        <v>6</v>
      </c>
      <c r="B971" t="s">
        <v>1783</v>
      </c>
      <c r="C971" s="3">
        <v>6301</v>
      </c>
      <c r="D971" t="s">
        <v>1362</v>
      </c>
      <c r="E971" s="3">
        <v>100109</v>
      </c>
      <c r="F971" t="s">
        <v>18431</v>
      </c>
      <c r="G971" s="3">
        <v>100109001</v>
      </c>
      <c r="H971" t="s">
        <v>26106</v>
      </c>
      <c r="I971" s="3">
        <v>2</v>
      </c>
      <c r="J971" t="s">
        <v>12848</v>
      </c>
      <c r="K971" s="3">
        <v>7</v>
      </c>
      <c r="L971" t="s">
        <v>26105</v>
      </c>
      <c r="M971" s="3">
        <v>1</v>
      </c>
      <c r="N971" t="s">
        <v>26082</v>
      </c>
      <c r="O971" s="3">
        <v>3</v>
      </c>
      <c r="P971" t="s">
        <v>26085</v>
      </c>
      <c r="Q971" s="3">
        <v>5</v>
      </c>
      <c r="R971" t="s">
        <v>8203</v>
      </c>
      <c r="S971" s="3">
        <v>80</v>
      </c>
      <c r="T971" s="3">
        <v>1</v>
      </c>
      <c r="U971" s="3">
        <v>8836</v>
      </c>
      <c r="V971" s="3">
        <v>2003</v>
      </c>
      <c r="W971" t="s">
        <v>25</v>
      </c>
    </row>
    <row r="972" spans="1:23" x14ac:dyDescent="0.3">
      <c r="A972" s="3">
        <v>6</v>
      </c>
      <c r="B972" t="s">
        <v>1783</v>
      </c>
      <c r="C972" s="3">
        <v>6112</v>
      </c>
      <c r="D972" t="s">
        <v>1327</v>
      </c>
      <c r="E972" s="3">
        <v>100102</v>
      </c>
      <c r="F972" t="s">
        <v>11306</v>
      </c>
      <c r="G972" s="3">
        <v>100102005</v>
      </c>
      <c r="H972" t="s">
        <v>2163</v>
      </c>
      <c r="I972" s="3">
        <v>2</v>
      </c>
      <c r="J972" t="s">
        <v>12848</v>
      </c>
      <c r="K972" s="3">
        <v>7</v>
      </c>
      <c r="L972" t="s">
        <v>26105</v>
      </c>
      <c r="M972" s="3">
        <v>8</v>
      </c>
      <c r="N972" t="s">
        <v>26138</v>
      </c>
      <c r="O972" s="3">
        <v>3</v>
      </c>
      <c r="P972" t="s">
        <v>26085</v>
      </c>
      <c r="Q972" s="3">
        <v>1</v>
      </c>
      <c r="R972" t="s">
        <v>26083</v>
      </c>
      <c r="S972" s="3">
        <v>80</v>
      </c>
      <c r="T972" s="3">
        <v>1</v>
      </c>
      <c r="U972" s="3">
        <v>2000000</v>
      </c>
      <c r="V972" s="3">
        <v>2009</v>
      </c>
      <c r="W972" t="s">
        <v>25</v>
      </c>
    </row>
    <row r="973" spans="1:23" x14ac:dyDescent="0.3">
      <c r="A973" s="3">
        <v>6</v>
      </c>
      <c r="B973" t="s">
        <v>1783</v>
      </c>
      <c r="C973" s="3">
        <v>6115</v>
      </c>
      <c r="D973" t="s">
        <v>1336</v>
      </c>
      <c r="E973" s="3">
        <v>100104</v>
      </c>
      <c r="F973" t="s">
        <v>11362</v>
      </c>
      <c r="G973" s="3">
        <v>1001040050</v>
      </c>
      <c r="H973" t="s">
        <v>26131</v>
      </c>
      <c r="I973" s="3">
        <v>2</v>
      </c>
      <c r="J973" t="s">
        <v>12848</v>
      </c>
      <c r="K973" s="3">
        <v>7</v>
      </c>
      <c r="L973" t="s">
        <v>26105</v>
      </c>
      <c r="M973" s="3">
        <v>7</v>
      </c>
      <c r="N973" t="s">
        <v>14788</v>
      </c>
      <c r="O973" s="3">
        <v>3</v>
      </c>
      <c r="P973" t="s">
        <v>26085</v>
      </c>
      <c r="Q973" s="3">
        <v>5</v>
      </c>
      <c r="R973" t="s">
        <v>8203</v>
      </c>
      <c r="S973" s="3">
        <v>550</v>
      </c>
      <c r="T973" s="3">
        <v>1</v>
      </c>
      <c r="U973" s="3">
        <v>543000</v>
      </c>
      <c r="V973" s="3">
        <v>2009</v>
      </c>
      <c r="W973" t="s">
        <v>25</v>
      </c>
    </row>
    <row r="974" spans="1:23" x14ac:dyDescent="0.3">
      <c r="A974" s="3">
        <v>6</v>
      </c>
      <c r="B974" t="s">
        <v>1783</v>
      </c>
      <c r="C974" s="3">
        <v>6115</v>
      </c>
      <c r="D974" t="s">
        <v>1336</v>
      </c>
      <c r="E974" s="3">
        <v>100104</v>
      </c>
      <c r="F974" t="s">
        <v>11362</v>
      </c>
      <c r="G974" s="3">
        <v>1001040020</v>
      </c>
      <c r="H974" t="s">
        <v>26133</v>
      </c>
      <c r="I974" s="3">
        <v>2</v>
      </c>
      <c r="J974" t="s">
        <v>12848</v>
      </c>
      <c r="K974" s="3">
        <v>7</v>
      </c>
      <c r="L974" t="s">
        <v>26105</v>
      </c>
      <c r="M974" s="3">
        <v>7</v>
      </c>
      <c r="N974" t="s">
        <v>14788</v>
      </c>
      <c r="O974" s="3">
        <v>3</v>
      </c>
      <c r="P974" t="s">
        <v>26085</v>
      </c>
      <c r="Q974" s="3">
        <v>5</v>
      </c>
      <c r="R974" t="s">
        <v>8203</v>
      </c>
      <c r="S974" s="3">
        <v>550</v>
      </c>
      <c r="T974" s="3">
        <v>1</v>
      </c>
      <c r="U974" s="3">
        <v>24710842</v>
      </c>
      <c r="V974" s="3">
        <v>2009</v>
      </c>
      <c r="W974" t="s">
        <v>25</v>
      </c>
    </row>
    <row r="975" spans="1:23" x14ac:dyDescent="0.3">
      <c r="A975" s="3">
        <v>6</v>
      </c>
      <c r="B975" t="s">
        <v>1783</v>
      </c>
      <c r="C975" s="3">
        <v>6115</v>
      </c>
      <c r="D975" t="s">
        <v>1336</v>
      </c>
      <c r="E975" s="3">
        <v>100103</v>
      </c>
      <c r="F975" t="s">
        <v>11337</v>
      </c>
      <c r="G975" s="3">
        <v>100103001</v>
      </c>
      <c r="H975" t="s">
        <v>26123</v>
      </c>
      <c r="I975" s="3">
        <v>2</v>
      </c>
      <c r="J975" t="s">
        <v>12848</v>
      </c>
      <c r="K975" s="3">
        <v>7</v>
      </c>
      <c r="L975" t="s">
        <v>26105</v>
      </c>
      <c r="M975" s="3">
        <v>7</v>
      </c>
      <c r="N975" t="s">
        <v>14788</v>
      </c>
      <c r="O975" s="3">
        <v>3</v>
      </c>
      <c r="P975" t="s">
        <v>26085</v>
      </c>
      <c r="Q975" s="3">
        <v>5</v>
      </c>
      <c r="R975" t="s">
        <v>8203</v>
      </c>
      <c r="S975" s="3">
        <v>550</v>
      </c>
      <c r="T975" s="3">
        <v>1</v>
      </c>
      <c r="U975" s="3">
        <v>822858</v>
      </c>
      <c r="V975" s="3">
        <v>2009</v>
      </c>
      <c r="W975" t="s">
        <v>25</v>
      </c>
    </row>
    <row r="976" spans="1:23" x14ac:dyDescent="0.3">
      <c r="A976" s="3">
        <v>6</v>
      </c>
      <c r="B976" t="s">
        <v>1783</v>
      </c>
      <c r="C976" s="3">
        <v>6115</v>
      </c>
      <c r="D976" t="s">
        <v>1336</v>
      </c>
      <c r="E976" s="3">
        <v>100104</v>
      </c>
      <c r="F976" t="s">
        <v>11362</v>
      </c>
      <c r="G976" s="3">
        <v>100104002</v>
      </c>
      <c r="H976" t="s">
        <v>26132</v>
      </c>
      <c r="I976" s="3">
        <v>2</v>
      </c>
      <c r="J976" t="s">
        <v>12848</v>
      </c>
      <c r="K976" s="3">
        <v>7</v>
      </c>
      <c r="L976" t="s">
        <v>26105</v>
      </c>
      <c r="M976" s="3">
        <v>7</v>
      </c>
      <c r="N976" t="s">
        <v>14788</v>
      </c>
      <c r="O976" s="3">
        <v>3</v>
      </c>
      <c r="P976" t="s">
        <v>26085</v>
      </c>
      <c r="Q976" s="3">
        <v>5</v>
      </c>
      <c r="R976" t="s">
        <v>8203</v>
      </c>
      <c r="S976" s="3">
        <v>550</v>
      </c>
      <c r="T976" s="3">
        <v>1</v>
      </c>
      <c r="U976" s="3">
        <v>37066261</v>
      </c>
      <c r="V976" s="3">
        <v>2009</v>
      </c>
      <c r="W976" t="s">
        <v>25</v>
      </c>
    </row>
    <row r="977" spans="1:23" x14ac:dyDescent="0.3">
      <c r="A977" s="3">
        <v>6</v>
      </c>
      <c r="B977" t="s">
        <v>1783</v>
      </c>
      <c r="C977" s="3">
        <v>6115</v>
      </c>
      <c r="D977" t="s">
        <v>1336</v>
      </c>
      <c r="E977" s="3">
        <v>100109</v>
      </c>
      <c r="F977" t="s">
        <v>18431</v>
      </c>
      <c r="G977" s="3">
        <v>100109001</v>
      </c>
      <c r="H977" t="s">
        <v>26106</v>
      </c>
      <c r="I977" s="3">
        <v>2</v>
      </c>
      <c r="J977" t="s">
        <v>12848</v>
      </c>
      <c r="K977" s="3">
        <v>7</v>
      </c>
      <c r="L977" t="s">
        <v>26105</v>
      </c>
      <c r="M977" s="3">
        <v>7</v>
      </c>
      <c r="N977" t="s">
        <v>14788</v>
      </c>
      <c r="O977" s="3">
        <v>3</v>
      </c>
      <c r="P977" t="s">
        <v>26085</v>
      </c>
      <c r="Q977" s="3">
        <v>5</v>
      </c>
      <c r="R977" t="s">
        <v>8203</v>
      </c>
      <c r="S977" s="3">
        <v>550</v>
      </c>
      <c r="T977" s="3">
        <v>1</v>
      </c>
      <c r="U977" s="3">
        <v>1659621</v>
      </c>
      <c r="V977" s="3">
        <v>2009</v>
      </c>
      <c r="W977" t="s">
        <v>25</v>
      </c>
    </row>
    <row r="978" spans="1:23" x14ac:dyDescent="0.3">
      <c r="A978" s="3">
        <v>6</v>
      </c>
      <c r="B978" t="s">
        <v>1783</v>
      </c>
      <c r="C978" s="3">
        <v>6115</v>
      </c>
      <c r="D978" t="s">
        <v>1336</v>
      </c>
      <c r="E978" s="3">
        <v>100103</v>
      </c>
      <c r="F978" t="s">
        <v>11337</v>
      </c>
      <c r="G978" s="3">
        <v>100103004</v>
      </c>
      <c r="H978" t="s">
        <v>26125</v>
      </c>
      <c r="I978" s="3">
        <v>2</v>
      </c>
      <c r="J978" t="s">
        <v>12848</v>
      </c>
      <c r="K978" s="3">
        <v>7</v>
      </c>
      <c r="L978" t="s">
        <v>26105</v>
      </c>
      <c r="M978" s="3">
        <v>7</v>
      </c>
      <c r="N978" t="s">
        <v>14788</v>
      </c>
      <c r="O978" s="3">
        <v>3</v>
      </c>
      <c r="P978" t="s">
        <v>26085</v>
      </c>
      <c r="Q978" s="3">
        <v>5</v>
      </c>
      <c r="R978" t="s">
        <v>8203</v>
      </c>
      <c r="S978" s="3">
        <v>550</v>
      </c>
      <c r="T978" s="3">
        <v>1</v>
      </c>
      <c r="U978" s="3">
        <v>421300</v>
      </c>
      <c r="V978" s="3">
        <v>2009</v>
      </c>
      <c r="W978" t="s">
        <v>25</v>
      </c>
    </row>
    <row r="979" spans="1:23" x14ac:dyDescent="0.3">
      <c r="A979" s="3">
        <v>6</v>
      </c>
      <c r="B979" t="s">
        <v>1783</v>
      </c>
      <c r="C979" s="3">
        <v>6115</v>
      </c>
      <c r="D979" t="s">
        <v>1336</v>
      </c>
      <c r="E979" s="3">
        <v>100103</v>
      </c>
      <c r="F979" t="s">
        <v>11337</v>
      </c>
      <c r="G979" s="3">
        <v>1001030020</v>
      </c>
      <c r="H979" t="s">
        <v>26128</v>
      </c>
      <c r="I979" s="3">
        <v>2</v>
      </c>
      <c r="J979" t="s">
        <v>12848</v>
      </c>
      <c r="K979" s="3">
        <v>7</v>
      </c>
      <c r="L979" t="s">
        <v>26105</v>
      </c>
      <c r="M979" s="3">
        <v>7</v>
      </c>
      <c r="N979" t="s">
        <v>14788</v>
      </c>
      <c r="O979" s="3">
        <v>3</v>
      </c>
      <c r="P979" t="s">
        <v>26085</v>
      </c>
      <c r="Q979" s="3">
        <v>5</v>
      </c>
      <c r="R979" t="s">
        <v>8203</v>
      </c>
      <c r="S979" s="3">
        <v>550</v>
      </c>
      <c r="T979" s="3">
        <v>1</v>
      </c>
      <c r="U979" s="3">
        <v>2400000</v>
      </c>
      <c r="V979" s="3">
        <v>2009</v>
      </c>
      <c r="W979" t="s">
        <v>25</v>
      </c>
    </row>
    <row r="980" spans="1:23" x14ac:dyDescent="0.3">
      <c r="A980" s="3">
        <v>6</v>
      </c>
      <c r="B980" t="s">
        <v>1783</v>
      </c>
      <c r="C980" s="3">
        <v>6115</v>
      </c>
      <c r="D980" t="s">
        <v>1336</v>
      </c>
      <c r="E980" s="3">
        <v>100101</v>
      </c>
      <c r="F980" t="s">
        <v>11256</v>
      </c>
      <c r="G980" s="3">
        <v>1001010080</v>
      </c>
      <c r="H980" t="s">
        <v>26126</v>
      </c>
      <c r="I980" s="3">
        <v>2</v>
      </c>
      <c r="J980" t="s">
        <v>12848</v>
      </c>
      <c r="K980" s="3">
        <v>7</v>
      </c>
      <c r="L980" t="s">
        <v>26105</v>
      </c>
      <c r="M980" s="3">
        <v>7</v>
      </c>
      <c r="N980" t="s">
        <v>14788</v>
      </c>
      <c r="O980" s="3">
        <v>3</v>
      </c>
      <c r="P980" t="s">
        <v>26085</v>
      </c>
      <c r="Q980" s="3">
        <v>5</v>
      </c>
      <c r="R980" t="s">
        <v>8203</v>
      </c>
      <c r="S980" s="3">
        <v>550</v>
      </c>
      <c r="T980" s="3">
        <v>1</v>
      </c>
      <c r="U980" s="3">
        <v>278000</v>
      </c>
      <c r="V980" s="3">
        <v>2009</v>
      </c>
      <c r="W980" t="s">
        <v>25</v>
      </c>
    </row>
    <row r="981" spans="1:23" x14ac:dyDescent="0.3">
      <c r="A981" s="3">
        <v>6</v>
      </c>
      <c r="B981" t="s">
        <v>1783</v>
      </c>
      <c r="C981" s="3">
        <v>6115</v>
      </c>
      <c r="D981" t="s">
        <v>1336</v>
      </c>
      <c r="E981" s="3">
        <v>100103</v>
      </c>
      <c r="F981" t="s">
        <v>11337</v>
      </c>
      <c r="G981" s="3">
        <v>100103006</v>
      </c>
      <c r="H981" t="s">
        <v>26108</v>
      </c>
      <c r="I981" s="3">
        <v>2</v>
      </c>
      <c r="J981" t="s">
        <v>12848</v>
      </c>
      <c r="K981" s="3">
        <v>7</v>
      </c>
      <c r="L981" t="s">
        <v>26105</v>
      </c>
      <c r="M981" s="3">
        <v>7</v>
      </c>
      <c r="N981" t="s">
        <v>14788</v>
      </c>
      <c r="O981" s="3">
        <v>3</v>
      </c>
      <c r="P981" t="s">
        <v>26085</v>
      </c>
      <c r="Q981" s="3">
        <v>5</v>
      </c>
      <c r="R981" t="s">
        <v>8203</v>
      </c>
      <c r="S981" s="3">
        <v>550</v>
      </c>
      <c r="T981" s="3">
        <v>1</v>
      </c>
      <c r="U981" s="3">
        <v>344700</v>
      </c>
      <c r="V981" s="3">
        <v>2009</v>
      </c>
      <c r="W981" t="s">
        <v>25</v>
      </c>
    </row>
    <row r="982" spans="1:23" x14ac:dyDescent="0.3">
      <c r="A982" s="3">
        <v>6</v>
      </c>
      <c r="B982" t="s">
        <v>1783</v>
      </c>
      <c r="C982" s="3">
        <v>6301</v>
      </c>
      <c r="D982" t="s">
        <v>1362</v>
      </c>
      <c r="E982" s="3">
        <v>100104</v>
      </c>
      <c r="F982" t="s">
        <v>11362</v>
      </c>
      <c r="G982" s="3">
        <v>1001040020</v>
      </c>
      <c r="H982" t="s">
        <v>26133</v>
      </c>
      <c r="I982" s="3">
        <v>2</v>
      </c>
      <c r="J982" t="s">
        <v>12848</v>
      </c>
      <c r="K982" s="3">
        <v>7</v>
      </c>
      <c r="L982" t="s">
        <v>26105</v>
      </c>
      <c r="M982" s="3">
        <v>2</v>
      </c>
      <c r="N982" t="s">
        <v>26084</v>
      </c>
      <c r="O982" s="3">
        <v>3</v>
      </c>
      <c r="P982" t="s">
        <v>26085</v>
      </c>
      <c r="Q982" s="3">
        <v>5</v>
      </c>
      <c r="R982" t="s">
        <v>8203</v>
      </c>
      <c r="S982" s="3">
        <v>200</v>
      </c>
      <c r="T982" s="3">
        <v>1</v>
      </c>
      <c r="U982" s="3">
        <v>7300000</v>
      </c>
      <c r="V982" s="3">
        <v>2009</v>
      </c>
      <c r="W982" t="s">
        <v>25</v>
      </c>
    </row>
    <row r="983" spans="1:23" x14ac:dyDescent="0.3">
      <c r="A983" s="3">
        <v>6</v>
      </c>
      <c r="B983" t="s">
        <v>1783</v>
      </c>
      <c r="C983" s="3">
        <v>6301</v>
      </c>
      <c r="D983" t="s">
        <v>1362</v>
      </c>
      <c r="E983" s="3">
        <v>100104</v>
      </c>
      <c r="F983" t="s">
        <v>11362</v>
      </c>
      <c r="G983" s="3">
        <v>100104002</v>
      </c>
      <c r="H983" t="s">
        <v>26132</v>
      </c>
      <c r="I983" s="3">
        <v>2</v>
      </c>
      <c r="J983" t="s">
        <v>12848</v>
      </c>
      <c r="K983" s="3">
        <v>7</v>
      </c>
      <c r="L983" t="s">
        <v>26105</v>
      </c>
      <c r="M983" s="3">
        <v>2</v>
      </c>
      <c r="N983" t="s">
        <v>26084</v>
      </c>
      <c r="O983" s="3">
        <v>3</v>
      </c>
      <c r="P983" t="s">
        <v>26085</v>
      </c>
      <c r="Q983" s="3">
        <v>5</v>
      </c>
      <c r="R983" t="s">
        <v>8203</v>
      </c>
      <c r="S983" s="3">
        <v>200</v>
      </c>
      <c r="T983" s="3">
        <v>1</v>
      </c>
      <c r="U983" s="3">
        <v>19610000</v>
      </c>
      <c r="V983" s="3">
        <v>2009</v>
      </c>
      <c r="W983" t="s">
        <v>25</v>
      </c>
    </row>
    <row r="984" spans="1:23" x14ac:dyDescent="0.3">
      <c r="A984" s="3">
        <v>6</v>
      </c>
      <c r="B984" t="s">
        <v>1783</v>
      </c>
      <c r="C984" s="3">
        <v>6301</v>
      </c>
      <c r="D984" t="s">
        <v>1362</v>
      </c>
      <c r="E984" s="3">
        <v>100106</v>
      </c>
      <c r="F984" t="s">
        <v>17000</v>
      </c>
      <c r="G984" s="3">
        <v>100106002</v>
      </c>
      <c r="H984" t="s">
        <v>26096</v>
      </c>
      <c r="I984" s="3">
        <v>2</v>
      </c>
      <c r="J984" t="s">
        <v>12848</v>
      </c>
      <c r="K984" s="3">
        <v>7</v>
      </c>
      <c r="L984" t="s">
        <v>26105</v>
      </c>
      <c r="M984" s="3">
        <v>2</v>
      </c>
      <c r="N984" t="s">
        <v>26084</v>
      </c>
      <c r="O984" s="3">
        <v>3</v>
      </c>
      <c r="P984" t="s">
        <v>26085</v>
      </c>
      <c r="Q984" s="3">
        <v>5</v>
      </c>
      <c r="R984" t="s">
        <v>8203</v>
      </c>
      <c r="S984" s="3">
        <v>200</v>
      </c>
      <c r="T984" s="3">
        <v>1</v>
      </c>
      <c r="U984" s="3">
        <v>15800000</v>
      </c>
      <c r="V984" s="3">
        <v>2009</v>
      </c>
      <c r="W984" t="s">
        <v>25</v>
      </c>
    </row>
    <row r="985" spans="1:23" x14ac:dyDescent="0.3">
      <c r="A985" s="3">
        <v>6</v>
      </c>
      <c r="B985" t="s">
        <v>1783</v>
      </c>
      <c r="C985" s="3">
        <v>6301</v>
      </c>
      <c r="D985" t="s">
        <v>1362</v>
      </c>
      <c r="E985" s="3">
        <v>100103</v>
      </c>
      <c r="F985" t="s">
        <v>11337</v>
      </c>
      <c r="G985" s="3">
        <v>100103004</v>
      </c>
      <c r="H985" t="s">
        <v>26125</v>
      </c>
      <c r="I985" s="3">
        <v>2</v>
      </c>
      <c r="J985" t="s">
        <v>12848</v>
      </c>
      <c r="K985" s="3">
        <v>7</v>
      </c>
      <c r="L985" t="s">
        <v>26105</v>
      </c>
      <c r="M985" s="3">
        <v>2</v>
      </c>
      <c r="N985" t="s">
        <v>26084</v>
      </c>
      <c r="O985" s="3">
        <v>3</v>
      </c>
      <c r="P985" t="s">
        <v>26085</v>
      </c>
      <c r="Q985" s="3">
        <v>5</v>
      </c>
      <c r="R985" t="s">
        <v>8203</v>
      </c>
      <c r="S985" s="3">
        <v>200</v>
      </c>
      <c r="T985" s="3">
        <v>1</v>
      </c>
      <c r="U985" s="3">
        <v>3300000</v>
      </c>
      <c r="V985" s="3">
        <v>2009</v>
      </c>
      <c r="W985" t="s">
        <v>25</v>
      </c>
    </row>
    <row r="986" spans="1:23" x14ac:dyDescent="0.3">
      <c r="A986" s="3">
        <v>6</v>
      </c>
      <c r="B986" t="s">
        <v>1783</v>
      </c>
      <c r="C986" s="3">
        <v>6301</v>
      </c>
      <c r="D986" t="s">
        <v>1362</v>
      </c>
      <c r="E986" s="3">
        <v>100103</v>
      </c>
      <c r="F986" t="s">
        <v>11337</v>
      </c>
      <c r="G986" s="3">
        <v>1001030020</v>
      </c>
      <c r="H986" t="s">
        <v>26128</v>
      </c>
      <c r="I986" s="3">
        <v>2</v>
      </c>
      <c r="J986" t="s">
        <v>12848</v>
      </c>
      <c r="K986" s="3">
        <v>7</v>
      </c>
      <c r="L986" t="s">
        <v>26105</v>
      </c>
      <c r="M986" s="3">
        <v>2</v>
      </c>
      <c r="N986" t="s">
        <v>26084</v>
      </c>
      <c r="O986" s="3">
        <v>3</v>
      </c>
      <c r="P986" t="s">
        <v>26085</v>
      </c>
      <c r="Q986" s="3">
        <v>5</v>
      </c>
      <c r="R986" t="s">
        <v>8203</v>
      </c>
      <c r="S986" s="3">
        <v>200</v>
      </c>
      <c r="T986" s="3">
        <v>1</v>
      </c>
      <c r="U986" s="3">
        <v>9200000</v>
      </c>
      <c r="V986" s="3">
        <v>2009</v>
      </c>
      <c r="W986" t="s">
        <v>25</v>
      </c>
    </row>
    <row r="987" spans="1:23" x14ac:dyDescent="0.3">
      <c r="A987" s="3">
        <v>6</v>
      </c>
      <c r="B987" t="s">
        <v>1783</v>
      </c>
      <c r="C987" s="3">
        <v>6301</v>
      </c>
      <c r="D987" t="s">
        <v>1362</v>
      </c>
      <c r="E987" s="3">
        <v>100103</v>
      </c>
      <c r="F987" t="s">
        <v>11337</v>
      </c>
      <c r="G987" s="3">
        <v>100103002</v>
      </c>
      <c r="H987" t="s">
        <v>26099</v>
      </c>
      <c r="I987" s="3">
        <v>2</v>
      </c>
      <c r="J987" t="s">
        <v>12848</v>
      </c>
      <c r="K987" s="3">
        <v>7</v>
      </c>
      <c r="L987" t="s">
        <v>26105</v>
      </c>
      <c r="M987" s="3">
        <v>2</v>
      </c>
      <c r="N987" t="s">
        <v>26084</v>
      </c>
      <c r="O987" s="3">
        <v>3</v>
      </c>
      <c r="P987" t="s">
        <v>26085</v>
      </c>
      <c r="Q987" s="3">
        <v>5</v>
      </c>
      <c r="R987" t="s">
        <v>8203</v>
      </c>
      <c r="S987" s="3">
        <v>200</v>
      </c>
      <c r="T987" s="3">
        <v>1</v>
      </c>
      <c r="U987" s="3">
        <v>2100000</v>
      </c>
      <c r="V987" s="3">
        <v>2009</v>
      </c>
      <c r="W987" t="s">
        <v>25</v>
      </c>
    </row>
    <row r="988" spans="1:23" x14ac:dyDescent="0.3">
      <c r="A988" s="3">
        <v>6</v>
      </c>
      <c r="B988" t="s">
        <v>1783</v>
      </c>
      <c r="C988" s="3">
        <v>6301</v>
      </c>
      <c r="D988" t="s">
        <v>1362</v>
      </c>
      <c r="E988" s="3">
        <v>100103</v>
      </c>
      <c r="F988" t="s">
        <v>11337</v>
      </c>
      <c r="G988" s="3">
        <v>100103006</v>
      </c>
      <c r="H988" t="s">
        <v>26108</v>
      </c>
      <c r="I988" s="3">
        <v>2</v>
      </c>
      <c r="J988" t="s">
        <v>12848</v>
      </c>
      <c r="K988" s="3">
        <v>7</v>
      </c>
      <c r="L988" t="s">
        <v>26105</v>
      </c>
      <c r="M988" s="3">
        <v>2</v>
      </c>
      <c r="N988" t="s">
        <v>26084</v>
      </c>
      <c r="O988" s="3">
        <v>3</v>
      </c>
      <c r="P988" t="s">
        <v>26085</v>
      </c>
      <c r="Q988" s="3">
        <v>5</v>
      </c>
      <c r="R988" t="s">
        <v>8203</v>
      </c>
      <c r="S988" s="3">
        <v>200</v>
      </c>
      <c r="T988" s="3">
        <v>1</v>
      </c>
      <c r="U988" s="3">
        <v>2100000</v>
      </c>
      <c r="V988" s="3">
        <v>2009</v>
      </c>
      <c r="W988" t="s">
        <v>25</v>
      </c>
    </row>
    <row r="989" spans="1:23" x14ac:dyDescent="0.3">
      <c r="A989" s="3">
        <v>6</v>
      </c>
      <c r="B989" t="s">
        <v>1783</v>
      </c>
      <c r="C989" s="3">
        <v>6115</v>
      </c>
      <c r="D989" t="s">
        <v>1336</v>
      </c>
      <c r="E989" s="3">
        <v>100103</v>
      </c>
      <c r="F989" t="s">
        <v>11337</v>
      </c>
      <c r="G989" s="3">
        <v>1001030020</v>
      </c>
      <c r="H989" t="s">
        <v>26128</v>
      </c>
      <c r="I989" s="3">
        <v>2</v>
      </c>
      <c r="J989" t="s">
        <v>12848</v>
      </c>
      <c r="K989" s="3">
        <v>7</v>
      </c>
      <c r="L989" t="s">
        <v>26105</v>
      </c>
      <c r="M989" s="3">
        <v>7</v>
      </c>
      <c r="N989" t="s">
        <v>14788</v>
      </c>
      <c r="O989" s="3">
        <v>3</v>
      </c>
      <c r="P989" t="s">
        <v>26085</v>
      </c>
      <c r="Q989" s="3">
        <v>5</v>
      </c>
      <c r="R989" t="s">
        <v>8203</v>
      </c>
      <c r="S989" s="3">
        <v>550</v>
      </c>
      <c r="T989" s="3">
        <v>1</v>
      </c>
      <c r="U989" s="3">
        <v>2400000</v>
      </c>
      <c r="V989" s="3">
        <v>2014</v>
      </c>
      <c r="W989" t="s">
        <v>25</v>
      </c>
    </row>
    <row r="990" spans="1:23" x14ac:dyDescent="0.3">
      <c r="A990" s="3">
        <v>6</v>
      </c>
      <c r="B990" t="s">
        <v>1783</v>
      </c>
      <c r="C990" s="3">
        <v>6115</v>
      </c>
      <c r="D990" t="s">
        <v>1336</v>
      </c>
      <c r="E990" s="3">
        <v>100104</v>
      </c>
      <c r="F990" t="s">
        <v>11362</v>
      </c>
      <c r="G990" s="3">
        <v>1001040050</v>
      </c>
      <c r="H990" t="s">
        <v>26131</v>
      </c>
      <c r="I990" s="3">
        <v>2</v>
      </c>
      <c r="J990" t="s">
        <v>12848</v>
      </c>
      <c r="K990" s="3">
        <v>7</v>
      </c>
      <c r="L990" t="s">
        <v>26105</v>
      </c>
      <c r="M990" s="3">
        <v>7</v>
      </c>
      <c r="N990" t="s">
        <v>14788</v>
      </c>
      <c r="O990" s="3">
        <v>3</v>
      </c>
      <c r="P990" t="s">
        <v>26085</v>
      </c>
      <c r="Q990" s="3">
        <v>5</v>
      </c>
      <c r="R990" t="s">
        <v>8203</v>
      </c>
      <c r="S990" s="3">
        <v>550</v>
      </c>
      <c r="T990" s="3">
        <v>1</v>
      </c>
      <c r="U990" s="3">
        <v>543000</v>
      </c>
      <c r="V990" s="3">
        <v>2014</v>
      </c>
      <c r="W990" t="s">
        <v>25</v>
      </c>
    </row>
    <row r="991" spans="1:23" x14ac:dyDescent="0.3">
      <c r="A991" s="3">
        <v>6</v>
      </c>
      <c r="B991" t="s">
        <v>1783</v>
      </c>
      <c r="C991" s="3">
        <v>6115</v>
      </c>
      <c r="D991" t="s">
        <v>1336</v>
      </c>
      <c r="E991" s="3">
        <v>100109</v>
      </c>
      <c r="F991" t="s">
        <v>18431</v>
      </c>
      <c r="G991" s="3">
        <v>100109001</v>
      </c>
      <c r="H991" t="s">
        <v>26106</v>
      </c>
      <c r="I991" s="3">
        <v>2</v>
      </c>
      <c r="J991" t="s">
        <v>12848</v>
      </c>
      <c r="K991" s="3">
        <v>7</v>
      </c>
      <c r="L991" t="s">
        <v>26105</v>
      </c>
      <c r="M991" s="3">
        <v>7</v>
      </c>
      <c r="N991" t="s">
        <v>14788</v>
      </c>
      <c r="O991" s="3">
        <v>3</v>
      </c>
      <c r="P991" t="s">
        <v>26085</v>
      </c>
      <c r="Q991" s="3">
        <v>5</v>
      </c>
      <c r="R991" t="s">
        <v>8203</v>
      </c>
      <c r="S991" s="3">
        <v>550</v>
      </c>
      <c r="T991" s="3">
        <v>1</v>
      </c>
      <c r="U991" s="3">
        <v>1659621</v>
      </c>
      <c r="V991" s="3">
        <v>2014</v>
      </c>
      <c r="W991" t="s">
        <v>25</v>
      </c>
    </row>
    <row r="992" spans="1:23" x14ac:dyDescent="0.3">
      <c r="A992" s="3">
        <v>6</v>
      </c>
      <c r="B992" t="s">
        <v>1783</v>
      </c>
      <c r="C992" s="3">
        <v>6115</v>
      </c>
      <c r="D992" t="s">
        <v>1336</v>
      </c>
      <c r="E992" s="3">
        <v>100101</v>
      </c>
      <c r="F992" t="s">
        <v>11256</v>
      </c>
      <c r="G992" s="3">
        <v>1001010080</v>
      </c>
      <c r="H992" t="s">
        <v>26126</v>
      </c>
      <c r="I992" s="3">
        <v>2</v>
      </c>
      <c r="J992" t="s">
        <v>12848</v>
      </c>
      <c r="K992" s="3">
        <v>7</v>
      </c>
      <c r="L992" t="s">
        <v>26105</v>
      </c>
      <c r="M992" s="3">
        <v>7</v>
      </c>
      <c r="N992" t="s">
        <v>14788</v>
      </c>
      <c r="O992" s="3">
        <v>3</v>
      </c>
      <c r="P992" t="s">
        <v>26085</v>
      </c>
      <c r="Q992" s="3">
        <v>5</v>
      </c>
      <c r="R992" t="s">
        <v>8203</v>
      </c>
      <c r="S992" s="3">
        <v>550</v>
      </c>
      <c r="T992" s="3">
        <v>1</v>
      </c>
      <c r="U992" s="3">
        <v>678000</v>
      </c>
      <c r="V992" s="3">
        <v>2014</v>
      </c>
      <c r="W992" t="s">
        <v>25</v>
      </c>
    </row>
    <row r="993" spans="1:23" x14ac:dyDescent="0.3">
      <c r="A993" s="3">
        <v>6</v>
      </c>
      <c r="B993" t="s">
        <v>1783</v>
      </c>
      <c r="C993" s="3">
        <v>6115</v>
      </c>
      <c r="D993" t="s">
        <v>1336</v>
      </c>
      <c r="E993" s="3">
        <v>100103</v>
      </c>
      <c r="F993" t="s">
        <v>11337</v>
      </c>
      <c r="G993" s="3">
        <v>100103001</v>
      </c>
      <c r="H993" t="s">
        <v>26123</v>
      </c>
      <c r="I993" s="3">
        <v>2</v>
      </c>
      <c r="J993" t="s">
        <v>12848</v>
      </c>
      <c r="K993" s="3">
        <v>7</v>
      </c>
      <c r="L993" t="s">
        <v>26105</v>
      </c>
      <c r="M993" s="3">
        <v>7</v>
      </c>
      <c r="N993" t="s">
        <v>14788</v>
      </c>
      <c r="O993" s="3">
        <v>3</v>
      </c>
      <c r="P993" t="s">
        <v>26085</v>
      </c>
      <c r="Q993" s="3">
        <v>5</v>
      </c>
      <c r="R993" t="s">
        <v>8203</v>
      </c>
      <c r="S993" s="3">
        <v>550</v>
      </c>
      <c r="T993" s="3">
        <v>1</v>
      </c>
      <c r="U993" s="3">
        <v>822858</v>
      </c>
      <c r="V993" s="3">
        <v>2014</v>
      </c>
      <c r="W993" t="s">
        <v>25</v>
      </c>
    </row>
    <row r="994" spans="1:23" x14ac:dyDescent="0.3">
      <c r="A994" s="3">
        <v>6</v>
      </c>
      <c r="B994" t="s">
        <v>1783</v>
      </c>
      <c r="C994" s="3">
        <v>6115</v>
      </c>
      <c r="D994" t="s">
        <v>1336</v>
      </c>
      <c r="E994" s="3">
        <v>100104</v>
      </c>
      <c r="F994" t="s">
        <v>11362</v>
      </c>
      <c r="G994" s="3">
        <v>100104002</v>
      </c>
      <c r="H994" t="s">
        <v>26132</v>
      </c>
      <c r="I994" s="3">
        <v>2</v>
      </c>
      <c r="J994" t="s">
        <v>12848</v>
      </c>
      <c r="K994" s="3">
        <v>7</v>
      </c>
      <c r="L994" t="s">
        <v>26105</v>
      </c>
      <c r="M994" s="3">
        <v>7</v>
      </c>
      <c r="N994" t="s">
        <v>14788</v>
      </c>
      <c r="O994" s="3">
        <v>3</v>
      </c>
      <c r="P994" t="s">
        <v>26085</v>
      </c>
      <c r="Q994" s="3">
        <v>5</v>
      </c>
      <c r="R994" t="s">
        <v>8203</v>
      </c>
      <c r="S994" s="3">
        <v>550</v>
      </c>
      <c r="T994" s="3">
        <v>1</v>
      </c>
      <c r="U994" s="3">
        <v>37066261</v>
      </c>
      <c r="V994" s="3">
        <v>2014</v>
      </c>
      <c r="W994" t="s">
        <v>25</v>
      </c>
    </row>
    <row r="995" spans="1:23" x14ac:dyDescent="0.3">
      <c r="A995" s="3">
        <v>6</v>
      </c>
      <c r="B995" t="s">
        <v>1783</v>
      </c>
      <c r="C995" s="3">
        <v>6115</v>
      </c>
      <c r="D995" t="s">
        <v>1336</v>
      </c>
      <c r="E995" s="3">
        <v>100104</v>
      </c>
      <c r="F995" t="s">
        <v>11362</v>
      </c>
      <c r="G995" s="3">
        <v>1001040020</v>
      </c>
      <c r="H995" t="s">
        <v>26133</v>
      </c>
      <c r="I995" s="3">
        <v>2</v>
      </c>
      <c r="J995" t="s">
        <v>12848</v>
      </c>
      <c r="K995" s="3">
        <v>7</v>
      </c>
      <c r="L995" t="s">
        <v>26105</v>
      </c>
      <c r="M995" s="3">
        <v>7</v>
      </c>
      <c r="N995" t="s">
        <v>14788</v>
      </c>
      <c r="O995" s="3">
        <v>3</v>
      </c>
      <c r="P995" t="s">
        <v>26085</v>
      </c>
      <c r="Q995" s="3">
        <v>5</v>
      </c>
      <c r="R995" t="s">
        <v>8203</v>
      </c>
      <c r="S995" s="3">
        <v>550</v>
      </c>
      <c r="T995" s="3">
        <v>1</v>
      </c>
      <c r="U995" s="3">
        <v>24710842</v>
      </c>
      <c r="V995" s="3">
        <v>2014</v>
      </c>
      <c r="W995" t="s">
        <v>25</v>
      </c>
    </row>
    <row r="996" spans="1:23" x14ac:dyDescent="0.3">
      <c r="A996" s="3">
        <v>6</v>
      </c>
      <c r="B996" t="s">
        <v>1783</v>
      </c>
      <c r="C996" s="3">
        <v>6115</v>
      </c>
      <c r="D996" t="s">
        <v>1336</v>
      </c>
      <c r="E996" s="3">
        <v>100103</v>
      </c>
      <c r="F996" t="s">
        <v>11337</v>
      </c>
      <c r="G996" s="3">
        <v>100103004</v>
      </c>
      <c r="H996" t="s">
        <v>26125</v>
      </c>
      <c r="I996" s="3">
        <v>2</v>
      </c>
      <c r="J996" t="s">
        <v>12848</v>
      </c>
      <c r="K996" s="3">
        <v>7</v>
      </c>
      <c r="L996" t="s">
        <v>26105</v>
      </c>
      <c r="M996" s="3">
        <v>7</v>
      </c>
      <c r="N996" t="s">
        <v>14788</v>
      </c>
      <c r="O996" s="3">
        <v>3</v>
      </c>
      <c r="P996" t="s">
        <v>26085</v>
      </c>
      <c r="Q996" s="3">
        <v>5</v>
      </c>
      <c r="R996" t="s">
        <v>8203</v>
      </c>
      <c r="S996" s="3">
        <v>550</v>
      </c>
      <c r="T996" s="3">
        <v>1</v>
      </c>
      <c r="U996" s="3">
        <v>421300</v>
      </c>
      <c r="V996" s="3">
        <v>2014</v>
      </c>
      <c r="W996" t="s">
        <v>25</v>
      </c>
    </row>
    <row r="997" spans="1:23" x14ac:dyDescent="0.3">
      <c r="A997" s="3">
        <v>6</v>
      </c>
      <c r="B997" t="s">
        <v>1783</v>
      </c>
      <c r="C997" s="3">
        <v>6115</v>
      </c>
      <c r="D997" t="s">
        <v>1336</v>
      </c>
      <c r="E997" s="3">
        <v>100103</v>
      </c>
      <c r="F997" t="s">
        <v>11337</v>
      </c>
      <c r="G997" s="3">
        <v>100103006</v>
      </c>
      <c r="H997" t="s">
        <v>26108</v>
      </c>
      <c r="I997" s="3">
        <v>2</v>
      </c>
      <c r="J997" t="s">
        <v>12848</v>
      </c>
      <c r="K997" s="3">
        <v>7</v>
      </c>
      <c r="L997" t="s">
        <v>26105</v>
      </c>
      <c r="M997" s="3">
        <v>7</v>
      </c>
      <c r="N997" t="s">
        <v>14788</v>
      </c>
      <c r="O997" s="3">
        <v>3</v>
      </c>
      <c r="P997" t="s">
        <v>26085</v>
      </c>
      <c r="Q997" s="3">
        <v>5</v>
      </c>
      <c r="R997" t="s">
        <v>8203</v>
      </c>
      <c r="S997" s="3">
        <v>550</v>
      </c>
      <c r="T997" s="3">
        <v>1</v>
      </c>
      <c r="U997" s="3">
        <v>344700</v>
      </c>
      <c r="V997" s="3">
        <v>2014</v>
      </c>
      <c r="W997" t="s">
        <v>25</v>
      </c>
    </row>
    <row r="998" spans="1:23" x14ac:dyDescent="0.3">
      <c r="A998" s="3">
        <v>6</v>
      </c>
      <c r="B998" t="s">
        <v>1783</v>
      </c>
      <c r="C998" s="3">
        <v>6301</v>
      </c>
      <c r="D998" t="s">
        <v>1362</v>
      </c>
      <c r="E998" s="3">
        <v>100104</v>
      </c>
      <c r="F998" t="s">
        <v>11362</v>
      </c>
      <c r="G998" s="3">
        <v>100104002</v>
      </c>
      <c r="H998" t="s">
        <v>26132</v>
      </c>
      <c r="I998" s="3">
        <v>2</v>
      </c>
      <c r="J998" t="s">
        <v>12848</v>
      </c>
      <c r="K998" s="3">
        <v>7</v>
      </c>
      <c r="L998" t="s">
        <v>26105</v>
      </c>
      <c r="M998" s="3">
        <v>1</v>
      </c>
      <c r="N998" t="s">
        <v>26082</v>
      </c>
      <c r="O998" s="3">
        <v>3</v>
      </c>
      <c r="P998" t="s">
        <v>26085</v>
      </c>
      <c r="Q998" s="3">
        <v>4</v>
      </c>
      <c r="R998" t="s">
        <v>26113</v>
      </c>
      <c r="S998" s="3">
        <v>60</v>
      </c>
      <c r="T998" s="3">
        <v>1</v>
      </c>
      <c r="U998" s="3">
        <v>40000000</v>
      </c>
      <c r="V998" s="3">
        <v>2014</v>
      </c>
      <c r="W998" t="s">
        <v>25</v>
      </c>
    </row>
    <row r="999" spans="1:23" x14ac:dyDescent="0.3">
      <c r="A999" s="3">
        <v>6</v>
      </c>
      <c r="B999" t="s">
        <v>1783</v>
      </c>
      <c r="C999" s="3">
        <v>6301</v>
      </c>
      <c r="D999" t="s">
        <v>1362</v>
      </c>
      <c r="E999" s="3">
        <v>100106</v>
      </c>
      <c r="F999" t="s">
        <v>17000</v>
      </c>
      <c r="G999" s="3">
        <v>100106002</v>
      </c>
      <c r="H999" t="s">
        <v>26096</v>
      </c>
      <c r="I999" s="3">
        <v>2</v>
      </c>
      <c r="J999" t="s">
        <v>12848</v>
      </c>
      <c r="K999" s="3">
        <v>7</v>
      </c>
      <c r="L999" t="s">
        <v>26105</v>
      </c>
      <c r="M999" s="3">
        <v>1</v>
      </c>
      <c r="N999" t="s">
        <v>26082</v>
      </c>
      <c r="O999" s="3">
        <v>3</v>
      </c>
      <c r="P999" t="s">
        <v>26085</v>
      </c>
      <c r="Q999" s="3">
        <v>4</v>
      </c>
      <c r="R999" t="s">
        <v>26113</v>
      </c>
      <c r="S999" s="3">
        <v>60</v>
      </c>
      <c r="T999" s="3">
        <v>1</v>
      </c>
      <c r="U999" s="3">
        <v>30000000</v>
      </c>
      <c r="V999" s="3">
        <v>2014</v>
      </c>
      <c r="W999" t="s">
        <v>25</v>
      </c>
    </row>
    <row r="1000" spans="1:23" x14ac:dyDescent="0.3">
      <c r="A1000" s="3">
        <v>6</v>
      </c>
      <c r="B1000" t="s">
        <v>1783</v>
      </c>
      <c r="C1000" s="3">
        <v>6301</v>
      </c>
      <c r="D1000" t="s">
        <v>1362</v>
      </c>
      <c r="E1000" s="3">
        <v>100103</v>
      </c>
      <c r="F1000" t="s">
        <v>11337</v>
      </c>
      <c r="G1000" s="3">
        <v>100103002</v>
      </c>
      <c r="H1000" t="s">
        <v>26099</v>
      </c>
      <c r="I1000" s="3">
        <v>2</v>
      </c>
      <c r="J1000" t="s">
        <v>12848</v>
      </c>
      <c r="K1000" s="3">
        <v>7</v>
      </c>
      <c r="L1000" t="s">
        <v>26105</v>
      </c>
      <c r="M1000" s="3">
        <v>1</v>
      </c>
      <c r="N1000" t="s">
        <v>26082</v>
      </c>
      <c r="O1000" s="3">
        <v>3</v>
      </c>
      <c r="P1000" t="s">
        <v>26085</v>
      </c>
      <c r="Q1000" s="3">
        <v>4</v>
      </c>
      <c r="R1000" t="s">
        <v>26113</v>
      </c>
      <c r="S1000" s="3">
        <v>60</v>
      </c>
      <c r="T1000" s="3">
        <v>1</v>
      </c>
      <c r="U1000" s="3">
        <v>2000000</v>
      </c>
      <c r="V1000" s="3">
        <v>2014</v>
      </c>
      <c r="W1000" t="s">
        <v>25</v>
      </c>
    </row>
    <row r="1001" spans="1:23" x14ac:dyDescent="0.3">
      <c r="A1001" s="3">
        <v>6</v>
      </c>
      <c r="B1001" t="s">
        <v>1783</v>
      </c>
      <c r="C1001" s="3">
        <v>6112</v>
      </c>
      <c r="D1001" t="s">
        <v>1327</v>
      </c>
      <c r="E1001" s="3">
        <v>100102</v>
      </c>
      <c r="F1001" t="s">
        <v>11306</v>
      </c>
      <c r="G1001" s="3">
        <v>100102006</v>
      </c>
      <c r="H1001" t="s">
        <v>11312</v>
      </c>
      <c r="I1001" s="3">
        <v>2</v>
      </c>
      <c r="J1001" t="s">
        <v>12848</v>
      </c>
      <c r="K1001" s="3">
        <v>7</v>
      </c>
      <c r="L1001" t="s">
        <v>26105</v>
      </c>
      <c r="M1001" s="3">
        <v>8</v>
      </c>
      <c r="N1001" t="s">
        <v>26138</v>
      </c>
      <c r="O1001" s="3">
        <v>3</v>
      </c>
      <c r="P1001" t="s">
        <v>26085</v>
      </c>
      <c r="Q1001" s="3">
        <v>1</v>
      </c>
      <c r="R1001" t="s">
        <v>26083</v>
      </c>
      <c r="S1001" s="3">
        <v>30</v>
      </c>
      <c r="T1001" s="3">
        <v>1</v>
      </c>
      <c r="U1001" s="3">
        <v>125241</v>
      </c>
      <c r="V1001" s="3">
        <v>2018</v>
      </c>
      <c r="W1001" t="s">
        <v>26159</v>
      </c>
    </row>
    <row r="1002" spans="1:23" x14ac:dyDescent="0.3">
      <c r="A1002" s="3">
        <v>6</v>
      </c>
      <c r="B1002" t="s">
        <v>1783</v>
      </c>
      <c r="C1002" s="3">
        <v>6112</v>
      </c>
      <c r="D1002" t="s">
        <v>1327</v>
      </c>
      <c r="E1002" s="3">
        <v>100102</v>
      </c>
      <c r="F1002" t="s">
        <v>11306</v>
      </c>
      <c r="G1002" s="3">
        <v>100102005</v>
      </c>
      <c r="H1002" t="s">
        <v>2163</v>
      </c>
      <c r="I1002" s="3">
        <v>2</v>
      </c>
      <c r="J1002" t="s">
        <v>12848</v>
      </c>
      <c r="K1002" s="3">
        <v>7</v>
      </c>
      <c r="L1002" t="s">
        <v>26105</v>
      </c>
      <c r="M1002" s="3">
        <v>8</v>
      </c>
      <c r="N1002" t="s">
        <v>26138</v>
      </c>
      <c r="O1002" s="3">
        <v>3</v>
      </c>
      <c r="P1002" t="s">
        <v>26085</v>
      </c>
      <c r="Q1002" s="3">
        <v>1</v>
      </c>
      <c r="R1002" t="s">
        <v>26083</v>
      </c>
      <c r="S1002" s="3">
        <v>30</v>
      </c>
      <c r="T1002" s="3">
        <v>1</v>
      </c>
      <c r="U1002" s="3">
        <v>2183773</v>
      </c>
      <c r="V1002" s="3">
        <v>2018</v>
      </c>
      <c r="W1002" t="s">
        <v>26159</v>
      </c>
    </row>
    <row r="1003" spans="1:23" x14ac:dyDescent="0.3">
      <c r="A1003" s="3">
        <v>6</v>
      </c>
      <c r="B1003" t="s">
        <v>1783</v>
      </c>
      <c r="C1003" s="3">
        <v>6308</v>
      </c>
      <c r="D1003" t="s">
        <v>1383</v>
      </c>
      <c r="E1003" s="3">
        <v>100104</v>
      </c>
      <c r="F1003" t="s">
        <v>11362</v>
      </c>
      <c r="G1003" s="3">
        <v>1001040020</v>
      </c>
      <c r="H1003" t="s">
        <v>26133</v>
      </c>
      <c r="I1003" s="3">
        <v>2</v>
      </c>
      <c r="J1003" t="s">
        <v>12848</v>
      </c>
      <c r="K1003" s="3">
        <v>7</v>
      </c>
      <c r="L1003" t="s">
        <v>26105</v>
      </c>
      <c r="M1003" s="3">
        <v>2</v>
      </c>
      <c r="N1003" t="s">
        <v>26084</v>
      </c>
      <c r="O1003" s="3">
        <v>3</v>
      </c>
      <c r="P1003" t="s">
        <v>26085</v>
      </c>
      <c r="Q1003" s="3">
        <v>4</v>
      </c>
      <c r="R1003" t="s">
        <v>26113</v>
      </c>
      <c r="S1003" s="3">
        <v>69</v>
      </c>
      <c r="T1003" s="3">
        <v>1</v>
      </c>
      <c r="U1003" s="3">
        <v>100000</v>
      </c>
      <c r="V1003" s="3">
        <v>2018</v>
      </c>
      <c r="W1003" t="s">
        <v>26159</v>
      </c>
    </row>
    <row r="1004" spans="1:23" x14ac:dyDescent="0.3">
      <c r="A1004" s="3">
        <v>6</v>
      </c>
      <c r="B1004" t="s">
        <v>1783</v>
      </c>
      <c r="C1004" s="3">
        <v>6308</v>
      </c>
      <c r="D1004" t="s">
        <v>1383</v>
      </c>
      <c r="E1004" s="3">
        <v>100101</v>
      </c>
      <c r="F1004" t="s">
        <v>11256</v>
      </c>
      <c r="G1004" s="3">
        <v>100101001</v>
      </c>
      <c r="H1004" t="s">
        <v>26124</v>
      </c>
      <c r="I1004" s="3">
        <v>2</v>
      </c>
      <c r="J1004" t="s">
        <v>12848</v>
      </c>
      <c r="K1004" s="3">
        <v>7</v>
      </c>
      <c r="L1004" t="s">
        <v>26105</v>
      </c>
      <c r="M1004" s="3">
        <v>2</v>
      </c>
      <c r="N1004" t="s">
        <v>26084</v>
      </c>
      <c r="O1004" s="3">
        <v>3</v>
      </c>
      <c r="P1004" t="s">
        <v>26085</v>
      </c>
      <c r="Q1004" s="3">
        <v>4</v>
      </c>
      <c r="R1004" t="s">
        <v>26113</v>
      </c>
      <c r="S1004" s="3">
        <v>69</v>
      </c>
      <c r="T1004" s="3">
        <v>1</v>
      </c>
      <c r="U1004" s="3">
        <v>25000</v>
      </c>
      <c r="V1004" s="3">
        <v>2018</v>
      </c>
      <c r="W1004" t="s">
        <v>26159</v>
      </c>
    </row>
    <row r="1005" spans="1:23" x14ac:dyDescent="0.3">
      <c r="A1005" s="3">
        <v>6</v>
      </c>
      <c r="B1005" t="s">
        <v>1783</v>
      </c>
      <c r="C1005" s="3">
        <v>6308</v>
      </c>
      <c r="D1005" t="s">
        <v>1383</v>
      </c>
      <c r="E1005" s="3">
        <v>100103</v>
      </c>
      <c r="F1005" t="s">
        <v>11337</v>
      </c>
      <c r="G1005" s="3">
        <v>100103002</v>
      </c>
      <c r="H1005" t="s">
        <v>26099</v>
      </c>
      <c r="I1005" s="3">
        <v>2</v>
      </c>
      <c r="J1005" t="s">
        <v>12848</v>
      </c>
      <c r="K1005" s="3">
        <v>7</v>
      </c>
      <c r="L1005" t="s">
        <v>26105</v>
      </c>
      <c r="M1005" s="3">
        <v>2</v>
      </c>
      <c r="N1005" t="s">
        <v>26084</v>
      </c>
      <c r="O1005" s="3">
        <v>3</v>
      </c>
      <c r="P1005" t="s">
        <v>26085</v>
      </c>
      <c r="Q1005" s="3">
        <v>4</v>
      </c>
      <c r="R1005" t="s">
        <v>26113</v>
      </c>
      <c r="S1005" s="3">
        <v>69</v>
      </c>
      <c r="T1005" s="3">
        <v>1</v>
      </c>
      <c r="U1005" s="3">
        <v>20000</v>
      </c>
      <c r="V1005" s="3">
        <v>2018</v>
      </c>
      <c r="W1005" t="s">
        <v>26159</v>
      </c>
    </row>
    <row r="1006" spans="1:23" x14ac:dyDescent="0.3">
      <c r="A1006" s="3">
        <v>6</v>
      </c>
      <c r="B1006" t="s">
        <v>1783</v>
      </c>
      <c r="C1006" s="3">
        <v>6308</v>
      </c>
      <c r="D1006" t="s">
        <v>1383</v>
      </c>
      <c r="E1006" s="3">
        <v>100103</v>
      </c>
      <c r="F1006" t="s">
        <v>11337</v>
      </c>
      <c r="G1006" s="3">
        <v>1001030020</v>
      </c>
      <c r="H1006" t="s">
        <v>26128</v>
      </c>
      <c r="I1006" s="3">
        <v>2</v>
      </c>
      <c r="J1006" t="s">
        <v>12848</v>
      </c>
      <c r="K1006" s="3">
        <v>7</v>
      </c>
      <c r="L1006" t="s">
        <v>26105</v>
      </c>
      <c r="M1006" s="3">
        <v>2</v>
      </c>
      <c r="N1006" t="s">
        <v>26084</v>
      </c>
      <c r="O1006" s="3">
        <v>3</v>
      </c>
      <c r="P1006" t="s">
        <v>26085</v>
      </c>
      <c r="Q1006" s="3">
        <v>4</v>
      </c>
      <c r="R1006" t="s">
        <v>26113</v>
      </c>
      <c r="S1006" s="3">
        <v>69</v>
      </c>
      <c r="T1006" s="3">
        <v>1</v>
      </c>
      <c r="U1006" s="3">
        <v>50000</v>
      </c>
      <c r="V1006" s="3">
        <v>2018</v>
      </c>
      <c r="W1006" t="s">
        <v>26159</v>
      </c>
    </row>
    <row r="1007" spans="1:23" x14ac:dyDescent="0.3">
      <c r="A1007" s="3">
        <v>6</v>
      </c>
      <c r="B1007" t="s">
        <v>1783</v>
      </c>
      <c r="C1007" s="3">
        <v>6308</v>
      </c>
      <c r="D1007" t="s">
        <v>1383</v>
      </c>
      <c r="E1007" s="3">
        <v>100104</v>
      </c>
      <c r="F1007" t="s">
        <v>11362</v>
      </c>
      <c r="G1007" s="3">
        <v>1001040050</v>
      </c>
      <c r="H1007" t="s">
        <v>26131</v>
      </c>
      <c r="I1007" s="3">
        <v>2</v>
      </c>
      <c r="J1007" t="s">
        <v>12848</v>
      </c>
      <c r="K1007" s="3">
        <v>7</v>
      </c>
      <c r="L1007" t="s">
        <v>26105</v>
      </c>
      <c r="M1007" s="3">
        <v>2</v>
      </c>
      <c r="N1007" t="s">
        <v>26084</v>
      </c>
      <c r="O1007" s="3">
        <v>3</v>
      </c>
      <c r="P1007" t="s">
        <v>26085</v>
      </c>
      <c r="Q1007" s="3">
        <v>4</v>
      </c>
      <c r="R1007" t="s">
        <v>26113</v>
      </c>
      <c r="S1007" s="3">
        <v>69</v>
      </c>
      <c r="T1007" s="3">
        <v>1</v>
      </c>
      <c r="U1007" s="3">
        <v>50000</v>
      </c>
      <c r="V1007" s="3">
        <v>2018</v>
      </c>
      <c r="W1007" t="s">
        <v>26159</v>
      </c>
    </row>
    <row r="1008" spans="1:23" x14ac:dyDescent="0.3">
      <c r="A1008" s="3">
        <v>6</v>
      </c>
      <c r="B1008" t="s">
        <v>1783</v>
      </c>
      <c r="C1008" s="3">
        <v>6308</v>
      </c>
      <c r="D1008" t="s">
        <v>1383</v>
      </c>
      <c r="E1008" s="3">
        <v>100101</v>
      </c>
      <c r="F1008" t="s">
        <v>11256</v>
      </c>
      <c r="G1008" s="3">
        <v>100101007</v>
      </c>
      <c r="H1008" t="s">
        <v>11267</v>
      </c>
      <c r="I1008" s="3">
        <v>2</v>
      </c>
      <c r="J1008" t="s">
        <v>12848</v>
      </c>
      <c r="K1008" s="3">
        <v>7</v>
      </c>
      <c r="L1008" t="s">
        <v>26105</v>
      </c>
      <c r="M1008" s="3">
        <v>2</v>
      </c>
      <c r="N1008" t="s">
        <v>26084</v>
      </c>
      <c r="O1008" s="3">
        <v>3</v>
      </c>
      <c r="P1008" t="s">
        <v>26085</v>
      </c>
      <c r="Q1008" s="3">
        <v>4</v>
      </c>
      <c r="R1008" t="s">
        <v>26113</v>
      </c>
      <c r="S1008" s="3">
        <v>69</v>
      </c>
      <c r="T1008" s="3">
        <v>1</v>
      </c>
      <c r="U1008" s="3">
        <v>150000</v>
      </c>
      <c r="V1008" s="3">
        <v>2018</v>
      </c>
      <c r="W1008" t="s">
        <v>26159</v>
      </c>
    </row>
    <row r="1009" spans="1:23" x14ac:dyDescent="0.3">
      <c r="A1009" s="3">
        <v>6</v>
      </c>
      <c r="B1009" t="s">
        <v>1783</v>
      </c>
      <c r="C1009" s="3">
        <v>6308</v>
      </c>
      <c r="D1009" t="s">
        <v>1383</v>
      </c>
      <c r="E1009" s="3">
        <v>100103</v>
      </c>
      <c r="F1009" t="s">
        <v>11337</v>
      </c>
      <c r="G1009" s="3">
        <v>1001030040</v>
      </c>
      <c r="H1009" t="s">
        <v>26115</v>
      </c>
      <c r="I1009" s="3">
        <v>2</v>
      </c>
      <c r="J1009" t="s">
        <v>12848</v>
      </c>
      <c r="K1009" s="3">
        <v>7</v>
      </c>
      <c r="L1009" t="s">
        <v>26105</v>
      </c>
      <c r="M1009" s="3">
        <v>2</v>
      </c>
      <c r="N1009" t="s">
        <v>26084</v>
      </c>
      <c r="O1009" s="3">
        <v>3</v>
      </c>
      <c r="P1009" t="s">
        <v>26085</v>
      </c>
      <c r="Q1009" s="3">
        <v>4</v>
      </c>
      <c r="R1009" t="s">
        <v>26113</v>
      </c>
      <c r="S1009" s="3">
        <v>69</v>
      </c>
      <c r="T1009" s="3">
        <v>1</v>
      </c>
      <c r="U1009" s="3">
        <v>50000</v>
      </c>
      <c r="V1009" s="3">
        <v>2018</v>
      </c>
      <c r="W1009" t="s">
        <v>26159</v>
      </c>
    </row>
    <row r="1010" spans="1:23" x14ac:dyDescent="0.3">
      <c r="A1010" s="3">
        <v>6</v>
      </c>
      <c r="B1010" t="s">
        <v>1783</v>
      </c>
      <c r="C1010" s="3">
        <v>6308</v>
      </c>
      <c r="D1010" t="s">
        <v>1383</v>
      </c>
      <c r="E1010" s="3">
        <v>100104</v>
      </c>
      <c r="F1010" t="s">
        <v>11362</v>
      </c>
      <c r="G1010" s="3">
        <v>100104002</v>
      </c>
      <c r="H1010" t="s">
        <v>26132</v>
      </c>
      <c r="I1010" s="3">
        <v>2</v>
      </c>
      <c r="J1010" t="s">
        <v>12848</v>
      </c>
      <c r="K1010" s="3">
        <v>7</v>
      </c>
      <c r="L1010" t="s">
        <v>26105</v>
      </c>
      <c r="M1010" s="3">
        <v>2</v>
      </c>
      <c r="N1010" t="s">
        <v>26084</v>
      </c>
      <c r="O1010" s="3">
        <v>3</v>
      </c>
      <c r="P1010" t="s">
        <v>26085</v>
      </c>
      <c r="Q1010" s="3">
        <v>4</v>
      </c>
      <c r="R1010" t="s">
        <v>26113</v>
      </c>
      <c r="S1010" s="3">
        <v>69</v>
      </c>
      <c r="T1010" s="3">
        <v>1</v>
      </c>
      <c r="U1010" s="3">
        <v>200000</v>
      </c>
      <c r="V1010" s="3">
        <v>2018</v>
      </c>
      <c r="W1010" t="s">
        <v>26159</v>
      </c>
    </row>
    <row r="1011" spans="1:23" x14ac:dyDescent="0.3">
      <c r="A1011" s="3">
        <v>6</v>
      </c>
      <c r="B1011" t="s">
        <v>1783</v>
      </c>
      <c r="C1011" s="3">
        <v>6115</v>
      </c>
      <c r="D1011" t="s">
        <v>1336</v>
      </c>
      <c r="E1011" s="3">
        <v>100103</v>
      </c>
      <c r="F1011" t="s">
        <v>11337</v>
      </c>
      <c r="G1011" s="3">
        <v>100103004</v>
      </c>
      <c r="H1011" t="s">
        <v>26125</v>
      </c>
      <c r="I1011" s="3">
        <v>2</v>
      </c>
      <c r="J1011" t="s">
        <v>12848</v>
      </c>
      <c r="K1011" s="3">
        <v>7</v>
      </c>
      <c r="L1011" t="s">
        <v>26105</v>
      </c>
      <c r="M1011" s="3">
        <v>2</v>
      </c>
      <c r="N1011" t="s">
        <v>26084</v>
      </c>
      <c r="O1011" s="3">
        <v>3</v>
      </c>
      <c r="P1011" t="s">
        <v>26085</v>
      </c>
      <c r="Q1011" s="3">
        <v>3</v>
      </c>
      <c r="R1011" t="s">
        <v>26107</v>
      </c>
      <c r="S1011" s="3">
        <v>50</v>
      </c>
      <c r="T1011" s="3">
        <v>1</v>
      </c>
      <c r="U1011" s="3">
        <v>508000</v>
      </c>
      <c r="V1011" s="3">
        <v>2018</v>
      </c>
      <c r="W1011" t="s">
        <v>26159</v>
      </c>
    </row>
    <row r="1012" spans="1:23" x14ac:dyDescent="0.3">
      <c r="A1012" s="3">
        <v>6</v>
      </c>
      <c r="B1012" t="s">
        <v>1783</v>
      </c>
      <c r="C1012" s="3">
        <v>6115</v>
      </c>
      <c r="D1012" t="s">
        <v>1336</v>
      </c>
      <c r="E1012" s="3">
        <v>100109</v>
      </c>
      <c r="F1012" t="s">
        <v>18431</v>
      </c>
      <c r="G1012" s="3">
        <v>100109001</v>
      </c>
      <c r="H1012" t="s">
        <v>26106</v>
      </c>
      <c r="I1012" s="3">
        <v>2</v>
      </c>
      <c r="J1012" t="s">
        <v>12848</v>
      </c>
      <c r="K1012" s="3">
        <v>7</v>
      </c>
      <c r="L1012" t="s">
        <v>26105</v>
      </c>
      <c r="M1012" s="3">
        <v>2</v>
      </c>
      <c r="N1012" t="s">
        <v>26084</v>
      </c>
      <c r="O1012" s="3">
        <v>3</v>
      </c>
      <c r="P1012" t="s">
        <v>26085</v>
      </c>
      <c r="Q1012" s="3">
        <v>3</v>
      </c>
      <c r="R1012" t="s">
        <v>26107</v>
      </c>
      <c r="S1012" s="3">
        <v>50</v>
      </c>
      <c r="T1012" s="3">
        <v>1</v>
      </c>
      <c r="U1012" s="3">
        <v>2100000</v>
      </c>
      <c r="V1012" s="3">
        <v>2018</v>
      </c>
      <c r="W1012" t="s">
        <v>26159</v>
      </c>
    </row>
    <row r="1013" spans="1:23" x14ac:dyDescent="0.3">
      <c r="A1013" s="3">
        <v>6</v>
      </c>
      <c r="B1013" t="s">
        <v>1783</v>
      </c>
      <c r="C1013" s="3">
        <v>6115</v>
      </c>
      <c r="D1013" t="s">
        <v>1336</v>
      </c>
      <c r="E1013" s="3">
        <v>100104</v>
      </c>
      <c r="F1013" t="s">
        <v>11362</v>
      </c>
      <c r="G1013" s="3">
        <v>1001040050</v>
      </c>
      <c r="H1013" t="s">
        <v>26131</v>
      </c>
      <c r="I1013" s="3">
        <v>2</v>
      </c>
      <c r="J1013" t="s">
        <v>12848</v>
      </c>
      <c r="K1013" s="3">
        <v>7</v>
      </c>
      <c r="L1013" t="s">
        <v>26105</v>
      </c>
      <c r="M1013" s="3">
        <v>2</v>
      </c>
      <c r="N1013" t="s">
        <v>26084</v>
      </c>
      <c r="O1013" s="3">
        <v>3</v>
      </c>
      <c r="P1013" t="s">
        <v>26085</v>
      </c>
      <c r="Q1013" s="3">
        <v>3</v>
      </c>
      <c r="R1013" t="s">
        <v>26107</v>
      </c>
      <c r="S1013" s="3">
        <v>50</v>
      </c>
      <c r="T1013" s="3">
        <v>1</v>
      </c>
      <c r="U1013" s="3">
        <v>550000</v>
      </c>
      <c r="V1013" s="3">
        <v>2018</v>
      </c>
      <c r="W1013" t="s">
        <v>26159</v>
      </c>
    </row>
    <row r="1014" spans="1:23" x14ac:dyDescent="0.3">
      <c r="A1014" s="3">
        <v>6</v>
      </c>
      <c r="B1014" t="s">
        <v>1783</v>
      </c>
      <c r="C1014" s="3">
        <v>6115</v>
      </c>
      <c r="D1014" t="s">
        <v>1336</v>
      </c>
      <c r="E1014" s="3">
        <v>100101</v>
      </c>
      <c r="F1014" t="s">
        <v>11256</v>
      </c>
      <c r="G1014" s="3">
        <v>1001010080</v>
      </c>
      <c r="H1014" t="s">
        <v>26126</v>
      </c>
      <c r="I1014" s="3">
        <v>2</v>
      </c>
      <c r="J1014" t="s">
        <v>12848</v>
      </c>
      <c r="K1014" s="3">
        <v>7</v>
      </c>
      <c r="L1014" t="s">
        <v>26105</v>
      </c>
      <c r="M1014" s="3">
        <v>2</v>
      </c>
      <c r="N1014" t="s">
        <v>26084</v>
      </c>
      <c r="O1014" s="3">
        <v>3</v>
      </c>
      <c r="P1014" t="s">
        <v>26085</v>
      </c>
      <c r="Q1014" s="3">
        <v>4</v>
      </c>
      <c r="R1014" t="s">
        <v>26113</v>
      </c>
      <c r="S1014" s="3">
        <v>50</v>
      </c>
      <c r="T1014" s="3">
        <v>1</v>
      </c>
      <c r="U1014" s="3">
        <v>680000</v>
      </c>
      <c r="V1014" s="3">
        <v>2018</v>
      </c>
      <c r="W1014" t="s">
        <v>26159</v>
      </c>
    </row>
    <row r="1015" spans="1:23" x14ac:dyDescent="0.3">
      <c r="A1015" s="3">
        <v>6</v>
      </c>
      <c r="B1015" t="s">
        <v>1783</v>
      </c>
      <c r="C1015" s="3">
        <v>6115</v>
      </c>
      <c r="D1015" t="s">
        <v>1336</v>
      </c>
      <c r="E1015" s="3">
        <v>100103</v>
      </c>
      <c r="F1015" t="s">
        <v>11337</v>
      </c>
      <c r="G1015" s="3">
        <v>100103006</v>
      </c>
      <c r="H1015" t="s">
        <v>26108</v>
      </c>
      <c r="I1015" s="3">
        <v>2</v>
      </c>
      <c r="J1015" t="s">
        <v>12848</v>
      </c>
      <c r="K1015" s="3">
        <v>7</v>
      </c>
      <c r="L1015" t="s">
        <v>26105</v>
      </c>
      <c r="M1015" s="3">
        <v>2</v>
      </c>
      <c r="N1015" t="s">
        <v>26084</v>
      </c>
      <c r="O1015" s="3">
        <v>3</v>
      </c>
      <c r="P1015" t="s">
        <v>26085</v>
      </c>
      <c r="Q1015" s="3">
        <v>3</v>
      </c>
      <c r="R1015" t="s">
        <v>26107</v>
      </c>
      <c r="S1015" s="3">
        <v>50</v>
      </c>
      <c r="T1015" s="3">
        <v>1</v>
      </c>
      <c r="U1015" s="3">
        <v>395000</v>
      </c>
      <c r="V1015" s="3">
        <v>2018</v>
      </c>
      <c r="W1015" t="s">
        <v>26159</v>
      </c>
    </row>
    <row r="1016" spans="1:23" x14ac:dyDescent="0.3">
      <c r="A1016" s="3">
        <v>6</v>
      </c>
      <c r="B1016" t="s">
        <v>1783</v>
      </c>
      <c r="C1016" s="3">
        <v>6115</v>
      </c>
      <c r="D1016" t="s">
        <v>1336</v>
      </c>
      <c r="E1016" s="3">
        <v>100103</v>
      </c>
      <c r="F1016" t="s">
        <v>11337</v>
      </c>
      <c r="G1016" s="3">
        <v>100103001</v>
      </c>
      <c r="H1016" t="s">
        <v>26123</v>
      </c>
      <c r="I1016" s="3">
        <v>2</v>
      </c>
      <c r="J1016" t="s">
        <v>12848</v>
      </c>
      <c r="K1016" s="3">
        <v>7</v>
      </c>
      <c r="L1016" t="s">
        <v>26105</v>
      </c>
      <c r="M1016" s="3">
        <v>2</v>
      </c>
      <c r="N1016" t="s">
        <v>26084</v>
      </c>
      <c r="O1016" s="3">
        <v>3</v>
      </c>
      <c r="P1016" t="s">
        <v>26085</v>
      </c>
      <c r="Q1016" s="3">
        <v>3</v>
      </c>
      <c r="R1016" t="s">
        <v>26107</v>
      </c>
      <c r="S1016" s="3">
        <v>50</v>
      </c>
      <c r="T1016" s="3">
        <v>1</v>
      </c>
      <c r="U1016" s="3">
        <v>9110000</v>
      </c>
      <c r="V1016" s="3">
        <v>2018</v>
      </c>
      <c r="W1016" t="s">
        <v>26159</v>
      </c>
    </row>
    <row r="1017" spans="1:23" x14ac:dyDescent="0.3">
      <c r="A1017" s="3">
        <v>6</v>
      </c>
      <c r="B1017" t="s">
        <v>1783</v>
      </c>
      <c r="C1017" s="3">
        <v>6115</v>
      </c>
      <c r="D1017" t="s">
        <v>1336</v>
      </c>
      <c r="E1017" s="3">
        <v>100104</v>
      </c>
      <c r="F1017" t="s">
        <v>11362</v>
      </c>
      <c r="G1017" s="3">
        <v>1001040020</v>
      </c>
      <c r="H1017" t="s">
        <v>26133</v>
      </c>
      <c r="I1017" s="3">
        <v>2</v>
      </c>
      <c r="J1017" t="s">
        <v>12848</v>
      </c>
      <c r="K1017" s="3">
        <v>7</v>
      </c>
      <c r="L1017" t="s">
        <v>26105</v>
      </c>
      <c r="M1017" s="3">
        <v>2</v>
      </c>
      <c r="N1017" t="s">
        <v>26084</v>
      </c>
      <c r="O1017" s="3">
        <v>3</v>
      </c>
      <c r="P1017" t="s">
        <v>26085</v>
      </c>
      <c r="Q1017" s="3">
        <v>3</v>
      </c>
      <c r="R1017" t="s">
        <v>26107</v>
      </c>
      <c r="S1017" s="3">
        <v>50</v>
      </c>
      <c r="T1017" s="3">
        <v>1</v>
      </c>
      <c r="U1017" s="3">
        <v>25000000</v>
      </c>
      <c r="V1017" s="3">
        <v>2018</v>
      </c>
      <c r="W1017" t="s">
        <v>26159</v>
      </c>
    </row>
    <row r="1018" spans="1:23" x14ac:dyDescent="0.3">
      <c r="A1018" s="3">
        <v>6</v>
      </c>
      <c r="B1018" t="s">
        <v>1783</v>
      </c>
      <c r="C1018" s="3">
        <v>6115</v>
      </c>
      <c r="D1018" t="s">
        <v>1336</v>
      </c>
      <c r="E1018" s="3">
        <v>100104</v>
      </c>
      <c r="F1018" t="s">
        <v>11362</v>
      </c>
      <c r="G1018" s="3">
        <v>100104002</v>
      </c>
      <c r="H1018" t="s">
        <v>26132</v>
      </c>
      <c r="I1018" s="3">
        <v>2</v>
      </c>
      <c r="J1018" t="s">
        <v>12848</v>
      </c>
      <c r="K1018" s="3">
        <v>7</v>
      </c>
      <c r="L1018" t="s">
        <v>26105</v>
      </c>
      <c r="M1018" s="3">
        <v>2</v>
      </c>
      <c r="N1018" t="s">
        <v>26084</v>
      </c>
      <c r="O1018" s="3">
        <v>3</v>
      </c>
      <c r="P1018" t="s">
        <v>26085</v>
      </c>
      <c r="Q1018" s="3">
        <v>3</v>
      </c>
      <c r="R1018" t="s">
        <v>26107</v>
      </c>
      <c r="S1018" s="3">
        <v>50</v>
      </c>
      <c r="T1018" s="3">
        <v>1</v>
      </c>
      <c r="U1018" s="3">
        <v>37500000</v>
      </c>
      <c r="V1018" s="3">
        <v>2018</v>
      </c>
      <c r="W1018" t="s">
        <v>26159</v>
      </c>
    </row>
    <row r="1019" spans="1:23" x14ac:dyDescent="0.3">
      <c r="A1019" s="3">
        <v>6</v>
      </c>
      <c r="B1019" t="s">
        <v>1783</v>
      </c>
      <c r="C1019" s="3">
        <v>6115</v>
      </c>
      <c r="D1019" t="s">
        <v>1336</v>
      </c>
      <c r="E1019" s="3">
        <v>100103</v>
      </c>
      <c r="F1019" t="s">
        <v>11337</v>
      </c>
      <c r="G1019" s="3">
        <v>1001030020</v>
      </c>
      <c r="H1019" t="s">
        <v>26128</v>
      </c>
      <c r="I1019" s="3">
        <v>2</v>
      </c>
      <c r="J1019" t="s">
        <v>12848</v>
      </c>
      <c r="K1019" s="3">
        <v>7</v>
      </c>
      <c r="L1019" t="s">
        <v>26105</v>
      </c>
      <c r="M1019" s="3">
        <v>2</v>
      </c>
      <c r="N1019" t="s">
        <v>26084</v>
      </c>
      <c r="O1019" s="3">
        <v>3</v>
      </c>
      <c r="P1019" t="s">
        <v>26085</v>
      </c>
      <c r="Q1019" s="3">
        <v>3</v>
      </c>
      <c r="R1019" t="s">
        <v>26107</v>
      </c>
      <c r="S1019" s="3">
        <v>50</v>
      </c>
      <c r="T1019" s="3">
        <v>1</v>
      </c>
      <c r="U1019" s="3">
        <v>2650000</v>
      </c>
      <c r="V1019" s="3">
        <v>2018</v>
      </c>
      <c r="W1019" t="s">
        <v>26159</v>
      </c>
    </row>
    <row r="1020" spans="1:23" x14ac:dyDescent="0.3">
      <c r="A1020" s="3">
        <v>6</v>
      </c>
      <c r="B1020" t="s">
        <v>1783</v>
      </c>
      <c r="C1020" s="3">
        <v>6301</v>
      </c>
      <c r="D1020" t="s">
        <v>1362</v>
      </c>
      <c r="E1020" s="3">
        <v>100103</v>
      </c>
      <c r="F1020" t="s">
        <v>11337</v>
      </c>
      <c r="G1020" s="3">
        <v>100103002</v>
      </c>
      <c r="H1020" t="s">
        <v>26099</v>
      </c>
      <c r="I1020" s="3">
        <v>2</v>
      </c>
      <c r="J1020" t="s">
        <v>12848</v>
      </c>
      <c r="K1020" s="3">
        <v>7</v>
      </c>
      <c r="L1020" t="s">
        <v>26105</v>
      </c>
      <c r="M1020" s="3">
        <v>1</v>
      </c>
      <c r="N1020" t="s">
        <v>26082</v>
      </c>
      <c r="O1020" s="3">
        <v>3</v>
      </c>
      <c r="P1020" t="s">
        <v>26085</v>
      </c>
      <c r="Q1020" s="3">
        <v>4</v>
      </c>
      <c r="R1020" t="s">
        <v>26113</v>
      </c>
      <c r="S1020" s="3">
        <v>65</v>
      </c>
      <c r="T1020" s="3">
        <v>1</v>
      </c>
      <c r="U1020" s="3">
        <v>4218000</v>
      </c>
      <c r="V1020" s="3">
        <v>2018</v>
      </c>
      <c r="W1020" t="s">
        <v>26159</v>
      </c>
    </row>
    <row r="1021" spans="1:23" x14ac:dyDescent="0.3">
      <c r="A1021" s="3">
        <v>6</v>
      </c>
      <c r="B1021" t="s">
        <v>1783</v>
      </c>
      <c r="C1021" s="3">
        <v>6301</v>
      </c>
      <c r="D1021" t="s">
        <v>1362</v>
      </c>
      <c r="E1021" s="3">
        <v>100103</v>
      </c>
      <c r="F1021" t="s">
        <v>11337</v>
      </c>
      <c r="G1021" s="3">
        <v>1001030020</v>
      </c>
      <c r="H1021" t="s">
        <v>26128</v>
      </c>
      <c r="I1021" s="3">
        <v>2</v>
      </c>
      <c r="J1021" t="s">
        <v>12848</v>
      </c>
      <c r="K1021" s="3">
        <v>7</v>
      </c>
      <c r="L1021" t="s">
        <v>26105</v>
      </c>
      <c r="M1021" s="3">
        <v>1</v>
      </c>
      <c r="N1021" t="s">
        <v>26082</v>
      </c>
      <c r="O1021" s="3">
        <v>3</v>
      </c>
      <c r="P1021" t="s">
        <v>26085</v>
      </c>
      <c r="Q1021" s="3">
        <v>4</v>
      </c>
      <c r="R1021" t="s">
        <v>26113</v>
      </c>
      <c r="S1021" s="3">
        <v>65</v>
      </c>
      <c r="T1021" s="3">
        <v>1</v>
      </c>
      <c r="U1021" s="3">
        <v>1848560</v>
      </c>
      <c r="V1021" s="3">
        <v>2018</v>
      </c>
      <c r="W1021" t="s">
        <v>26159</v>
      </c>
    </row>
    <row r="1022" spans="1:23" x14ac:dyDescent="0.3">
      <c r="A1022" s="3">
        <v>6</v>
      </c>
      <c r="B1022" t="s">
        <v>1783</v>
      </c>
      <c r="C1022" s="3">
        <v>6301</v>
      </c>
      <c r="D1022" t="s">
        <v>1362</v>
      </c>
      <c r="E1022" s="3">
        <v>100103</v>
      </c>
      <c r="F1022" t="s">
        <v>11337</v>
      </c>
      <c r="G1022" s="3">
        <v>100103004</v>
      </c>
      <c r="H1022" t="s">
        <v>26125</v>
      </c>
      <c r="I1022" s="3">
        <v>2</v>
      </c>
      <c r="J1022" t="s">
        <v>12848</v>
      </c>
      <c r="K1022" s="3">
        <v>7</v>
      </c>
      <c r="L1022" t="s">
        <v>26105</v>
      </c>
      <c r="M1022" s="3">
        <v>1</v>
      </c>
      <c r="N1022" t="s">
        <v>26082</v>
      </c>
      <c r="O1022" s="3">
        <v>3</v>
      </c>
      <c r="P1022" t="s">
        <v>26085</v>
      </c>
      <c r="Q1022" s="3">
        <v>4</v>
      </c>
      <c r="R1022" t="s">
        <v>26113</v>
      </c>
      <c r="S1022" s="3">
        <v>65</v>
      </c>
      <c r="T1022" s="3">
        <v>1</v>
      </c>
      <c r="U1022" s="3">
        <v>3450000</v>
      </c>
      <c r="V1022" s="3">
        <v>2018</v>
      </c>
      <c r="W1022" t="s">
        <v>26159</v>
      </c>
    </row>
    <row r="1023" spans="1:23" x14ac:dyDescent="0.3">
      <c r="A1023" s="3">
        <v>6</v>
      </c>
      <c r="B1023" t="s">
        <v>1783</v>
      </c>
      <c r="C1023" s="3">
        <v>6301</v>
      </c>
      <c r="D1023" t="s">
        <v>1362</v>
      </c>
      <c r="E1023" s="3">
        <v>100109</v>
      </c>
      <c r="F1023" t="s">
        <v>18431</v>
      </c>
      <c r="G1023" s="3">
        <v>100109001</v>
      </c>
      <c r="H1023" t="s">
        <v>26106</v>
      </c>
      <c r="I1023" s="3">
        <v>2</v>
      </c>
      <c r="J1023" t="s">
        <v>12848</v>
      </c>
      <c r="K1023" s="3">
        <v>7</v>
      </c>
      <c r="L1023" t="s">
        <v>26105</v>
      </c>
      <c r="M1023" s="3">
        <v>1</v>
      </c>
      <c r="N1023" t="s">
        <v>26082</v>
      </c>
      <c r="O1023" s="3">
        <v>3</v>
      </c>
      <c r="P1023" t="s">
        <v>26085</v>
      </c>
      <c r="Q1023" s="3">
        <v>4</v>
      </c>
      <c r="R1023" t="s">
        <v>26113</v>
      </c>
      <c r="S1023" s="3">
        <v>65</v>
      </c>
      <c r="T1023" s="3">
        <v>1</v>
      </c>
      <c r="U1023" s="3">
        <v>7532800</v>
      </c>
      <c r="V1023" s="3">
        <v>2018</v>
      </c>
      <c r="W1023" t="s">
        <v>26159</v>
      </c>
    </row>
    <row r="1024" spans="1:23" x14ac:dyDescent="0.3">
      <c r="A1024" s="3">
        <v>7</v>
      </c>
      <c r="B1024" t="s">
        <v>788</v>
      </c>
      <c r="C1024" s="3">
        <v>7301</v>
      </c>
      <c r="D1024" t="s">
        <v>1430</v>
      </c>
      <c r="E1024" s="3">
        <v>100109</v>
      </c>
      <c r="F1024" t="s">
        <v>18431</v>
      </c>
      <c r="G1024" s="3">
        <v>100109001</v>
      </c>
      <c r="H1024" t="s">
        <v>26106</v>
      </c>
      <c r="I1024" s="3">
        <v>2</v>
      </c>
      <c r="J1024" t="s">
        <v>12848</v>
      </c>
      <c r="K1024" s="3">
        <v>7</v>
      </c>
      <c r="L1024" t="s">
        <v>26105</v>
      </c>
      <c r="M1024" s="3">
        <v>1</v>
      </c>
      <c r="N1024" t="s">
        <v>26082</v>
      </c>
      <c r="O1024" s="3">
        <v>3</v>
      </c>
      <c r="P1024" t="s">
        <v>26085</v>
      </c>
      <c r="Q1024" s="3">
        <v>4</v>
      </c>
      <c r="R1024" t="s">
        <v>26113</v>
      </c>
      <c r="S1024" s="3">
        <v>20</v>
      </c>
      <c r="T1024" s="3">
        <v>1</v>
      </c>
      <c r="U1024" s="3">
        <v>26000000</v>
      </c>
      <c r="V1024" s="3">
        <v>2001</v>
      </c>
      <c r="W1024" t="s">
        <v>25</v>
      </c>
    </row>
    <row r="1025" spans="1:23" x14ac:dyDescent="0.3">
      <c r="A1025" s="3">
        <v>7</v>
      </c>
      <c r="B1025" t="s">
        <v>788</v>
      </c>
      <c r="C1025" s="3">
        <v>7401</v>
      </c>
      <c r="D1025" t="s">
        <v>1457</v>
      </c>
      <c r="E1025" s="3">
        <v>100104</v>
      </c>
      <c r="F1025" t="s">
        <v>11362</v>
      </c>
      <c r="G1025" s="3">
        <v>100104002</v>
      </c>
      <c r="H1025" t="s">
        <v>26132</v>
      </c>
      <c r="I1025" s="3">
        <v>1</v>
      </c>
      <c r="J1025" t="s">
        <v>26080</v>
      </c>
      <c r="K1025" s="3">
        <v>7</v>
      </c>
      <c r="L1025" t="s">
        <v>26105</v>
      </c>
      <c r="M1025" s="3">
        <v>1</v>
      </c>
      <c r="N1025" t="s">
        <v>26082</v>
      </c>
      <c r="O1025" s="3">
        <v>3</v>
      </c>
      <c r="P1025" t="s">
        <v>26085</v>
      </c>
      <c r="Q1025" s="3">
        <v>3</v>
      </c>
      <c r="R1025" t="s">
        <v>26107</v>
      </c>
      <c r="S1025" s="3">
        <v>18</v>
      </c>
      <c r="T1025" s="3">
        <v>1</v>
      </c>
      <c r="U1025" s="3">
        <v>16000000</v>
      </c>
      <c r="V1025" s="3">
        <v>2001</v>
      </c>
      <c r="W1025" t="s">
        <v>25</v>
      </c>
    </row>
    <row r="1026" spans="1:23" x14ac:dyDescent="0.3">
      <c r="A1026" s="3">
        <v>7</v>
      </c>
      <c r="B1026" t="s">
        <v>788</v>
      </c>
      <c r="C1026" s="3">
        <v>7105</v>
      </c>
      <c r="D1026" t="s">
        <v>788</v>
      </c>
      <c r="E1026" s="3">
        <v>100101</v>
      </c>
      <c r="F1026" t="s">
        <v>11256</v>
      </c>
      <c r="G1026" s="3">
        <v>100101007</v>
      </c>
      <c r="H1026" t="s">
        <v>11267</v>
      </c>
      <c r="I1026" s="3">
        <v>2</v>
      </c>
      <c r="J1026" t="s">
        <v>12848</v>
      </c>
      <c r="K1026" s="3">
        <v>7</v>
      </c>
      <c r="L1026" t="s">
        <v>26105</v>
      </c>
      <c r="M1026" s="3">
        <v>8</v>
      </c>
      <c r="N1026" t="s">
        <v>26138</v>
      </c>
      <c r="O1026" s="3">
        <v>3</v>
      </c>
      <c r="P1026" t="s">
        <v>26085</v>
      </c>
      <c r="Q1026" s="3">
        <v>4</v>
      </c>
      <c r="R1026" t="s">
        <v>26113</v>
      </c>
      <c r="S1026" s="3">
        <v>38</v>
      </c>
      <c r="T1026" s="3">
        <v>1</v>
      </c>
      <c r="U1026" s="3">
        <v>605254</v>
      </c>
      <c r="V1026" s="3">
        <v>2001</v>
      </c>
      <c r="W1026" t="s">
        <v>25</v>
      </c>
    </row>
    <row r="1027" spans="1:23" x14ac:dyDescent="0.3">
      <c r="A1027" s="3">
        <v>7</v>
      </c>
      <c r="B1027" t="s">
        <v>788</v>
      </c>
      <c r="C1027" s="3">
        <v>7105</v>
      </c>
      <c r="D1027" t="s">
        <v>788</v>
      </c>
      <c r="E1027" s="3">
        <v>100104</v>
      </c>
      <c r="F1027" t="s">
        <v>11362</v>
      </c>
      <c r="G1027" s="3">
        <v>100104002</v>
      </c>
      <c r="H1027" t="s">
        <v>26132</v>
      </c>
      <c r="I1027" s="3">
        <v>2</v>
      </c>
      <c r="J1027" t="s">
        <v>12848</v>
      </c>
      <c r="K1027" s="3">
        <v>7</v>
      </c>
      <c r="L1027" t="s">
        <v>26105</v>
      </c>
      <c r="M1027" s="3">
        <v>8</v>
      </c>
      <c r="N1027" t="s">
        <v>26138</v>
      </c>
      <c r="O1027" s="3">
        <v>3</v>
      </c>
      <c r="P1027" t="s">
        <v>26085</v>
      </c>
      <c r="Q1027" s="3">
        <v>4</v>
      </c>
      <c r="R1027" t="s">
        <v>26113</v>
      </c>
      <c r="S1027" s="3">
        <v>38</v>
      </c>
      <c r="T1027" s="3">
        <v>1</v>
      </c>
      <c r="U1027" s="3">
        <v>16942296</v>
      </c>
      <c r="V1027" s="3">
        <v>2001</v>
      </c>
      <c r="W1027" t="s">
        <v>25</v>
      </c>
    </row>
    <row r="1028" spans="1:23" x14ac:dyDescent="0.3">
      <c r="A1028" s="3">
        <v>7</v>
      </c>
      <c r="B1028" t="s">
        <v>788</v>
      </c>
      <c r="C1028" s="3">
        <v>7105</v>
      </c>
      <c r="D1028" t="s">
        <v>788</v>
      </c>
      <c r="E1028" s="3">
        <v>100104</v>
      </c>
      <c r="F1028" t="s">
        <v>11362</v>
      </c>
      <c r="G1028" s="3">
        <v>1001040050</v>
      </c>
      <c r="H1028" t="s">
        <v>26131</v>
      </c>
      <c r="I1028" s="3">
        <v>2</v>
      </c>
      <c r="J1028" t="s">
        <v>12848</v>
      </c>
      <c r="K1028" s="3">
        <v>7</v>
      </c>
      <c r="L1028" t="s">
        <v>26105</v>
      </c>
      <c r="M1028" s="3">
        <v>8</v>
      </c>
      <c r="N1028" t="s">
        <v>26138</v>
      </c>
      <c r="O1028" s="3">
        <v>3</v>
      </c>
      <c r="P1028" t="s">
        <v>26085</v>
      </c>
      <c r="Q1028" s="3">
        <v>4</v>
      </c>
      <c r="R1028" t="s">
        <v>26113</v>
      </c>
      <c r="S1028" s="3">
        <v>38</v>
      </c>
      <c r="T1028" s="3">
        <v>1</v>
      </c>
      <c r="U1028" s="3">
        <v>1454775</v>
      </c>
      <c r="V1028" s="3">
        <v>2001</v>
      </c>
      <c r="W1028" t="s">
        <v>25</v>
      </c>
    </row>
    <row r="1029" spans="1:23" x14ac:dyDescent="0.3">
      <c r="A1029" s="3">
        <v>7</v>
      </c>
      <c r="B1029" t="s">
        <v>788</v>
      </c>
      <c r="C1029" s="3">
        <v>7304</v>
      </c>
      <c r="D1029" t="s">
        <v>1439</v>
      </c>
      <c r="E1029" s="3">
        <v>100101</v>
      </c>
      <c r="F1029" t="s">
        <v>11256</v>
      </c>
      <c r="G1029" s="3">
        <v>100101004</v>
      </c>
      <c r="H1029" t="s">
        <v>16281</v>
      </c>
      <c r="I1029" s="3">
        <v>2</v>
      </c>
      <c r="J1029" t="s">
        <v>12848</v>
      </c>
      <c r="K1029" s="3">
        <v>7</v>
      </c>
      <c r="L1029" t="s">
        <v>26105</v>
      </c>
      <c r="M1029" s="3">
        <v>2</v>
      </c>
      <c r="N1029" t="s">
        <v>26084</v>
      </c>
      <c r="O1029" s="3">
        <v>3</v>
      </c>
      <c r="P1029" t="s">
        <v>26085</v>
      </c>
      <c r="Q1029" s="3">
        <v>4</v>
      </c>
      <c r="R1029" t="s">
        <v>26113</v>
      </c>
      <c r="S1029" s="3">
        <v>49</v>
      </c>
      <c r="T1029" s="3">
        <v>1</v>
      </c>
      <c r="U1029" s="3">
        <v>1000000</v>
      </c>
      <c r="V1029" s="3">
        <v>2001</v>
      </c>
      <c r="W1029" t="s">
        <v>25</v>
      </c>
    </row>
    <row r="1030" spans="1:23" x14ac:dyDescent="0.3">
      <c r="A1030" s="3">
        <v>7</v>
      </c>
      <c r="B1030" t="s">
        <v>788</v>
      </c>
      <c r="C1030" s="3">
        <v>7304</v>
      </c>
      <c r="D1030" t="s">
        <v>1439</v>
      </c>
      <c r="E1030" s="3">
        <v>100101</v>
      </c>
      <c r="F1030" t="s">
        <v>11256</v>
      </c>
      <c r="G1030" s="3">
        <v>100101007</v>
      </c>
      <c r="H1030" t="s">
        <v>11267</v>
      </c>
      <c r="I1030" s="3">
        <v>2</v>
      </c>
      <c r="J1030" t="s">
        <v>12848</v>
      </c>
      <c r="K1030" s="3">
        <v>7</v>
      </c>
      <c r="L1030" t="s">
        <v>26105</v>
      </c>
      <c r="M1030" s="3">
        <v>2</v>
      </c>
      <c r="N1030" t="s">
        <v>26084</v>
      </c>
      <c r="O1030" s="3">
        <v>3</v>
      </c>
      <c r="P1030" t="s">
        <v>26085</v>
      </c>
      <c r="Q1030" s="3">
        <v>4</v>
      </c>
      <c r="R1030" t="s">
        <v>26113</v>
      </c>
      <c r="S1030" s="3">
        <v>49</v>
      </c>
      <c r="T1030" s="3">
        <v>1</v>
      </c>
      <c r="U1030" s="3">
        <v>500000</v>
      </c>
      <c r="V1030" s="3">
        <v>2001</v>
      </c>
      <c r="W1030" t="s">
        <v>25</v>
      </c>
    </row>
    <row r="1031" spans="1:23" x14ac:dyDescent="0.3">
      <c r="A1031" s="3">
        <v>7</v>
      </c>
      <c r="B1031" t="s">
        <v>788</v>
      </c>
      <c r="C1031" s="3">
        <v>7304</v>
      </c>
      <c r="D1031" t="s">
        <v>1439</v>
      </c>
      <c r="E1031" s="3">
        <v>100104</v>
      </c>
      <c r="F1031" t="s">
        <v>11362</v>
      </c>
      <c r="G1031" s="3">
        <v>100104002</v>
      </c>
      <c r="H1031" t="s">
        <v>26132</v>
      </c>
      <c r="I1031" s="3">
        <v>2</v>
      </c>
      <c r="J1031" t="s">
        <v>12848</v>
      </c>
      <c r="K1031" s="3">
        <v>7</v>
      </c>
      <c r="L1031" t="s">
        <v>26105</v>
      </c>
      <c r="M1031" s="3">
        <v>2</v>
      </c>
      <c r="N1031" t="s">
        <v>26084</v>
      </c>
      <c r="O1031" s="3">
        <v>3</v>
      </c>
      <c r="P1031" t="s">
        <v>26085</v>
      </c>
      <c r="Q1031" s="3">
        <v>4</v>
      </c>
      <c r="R1031" t="s">
        <v>26113</v>
      </c>
      <c r="S1031" s="3">
        <v>49</v>
      </c>
      <c r="T1031" s="3">
        <v>1</v>
      </c>
      <c r="U1031" s="3">
        <v>60000000</v>
      </c>
      <c r="V1031" s="3">
        <v>2001</v>
      </c>
      <c r="W1031" t="s">
        <v>25</v>
      </c>
    </row>
    <row r="1032" spans="1:23" x14ac:dyDescent="0.3">
      <c r="A1032" s="3">
        <v>7</v>
      </c>
      <c r="B1032" t="s">
        <v>788</v>
      </c>
      <c r="C1032" s="3">
        <v>7304</v>
      </c>
      <c r="D1032" t="s">
        <v>1439</v>
      </c>
      <c r="E1032" s="3">
        <v>100104</v>
      </c>
      <c r="F1032" t="s">
        <v>11362</v>
      </c>
      <c r="G1032" s="3">
        <v>1001040020</v>
      </c>
      <c r="H1032" t="s">
        <v>26133</v>
      </c>
      <c r="I1032" s="3">
        <v>2</v>
      </c>
      <c r="J1032" t="s">
        <v>12848</v>
      </c>
      <c r="K1032" s="3">
        <v>7</v>
      </c>
      <c r="L1032" t="s">
        <v>26105</v>
      </c>
      <c r="M1032" s="3">
        <v>2</v>
      </c>
      <c r="N1032" t="s">
        <v>26084</v>
      </c>
      <c r="O1032" s="3">
        <v>3</v>
      </c>
      <c r="P1032" t="s">
        <v>26085</v>
      </c>
      <c r="Q1032" s="3">
        <v>4</v>
      </c>
      <c r="R1032" t="s">
        <v>26113</v>
      </c>
      <c r="S1032" s="3">
        <v>49</v>
      </c>
      <c r="T1032" s="3">
        <v>1</v>
      </c>
      <c r="U1032" s="3">
        <v>40000000</v>
      </c>
      <c r="V1032" s="3">
        <v>2001</v>
      </c>
      <c r="W1032" t="s">
        <v>25</v>
      </c>
    </row>
    <row r="1033" spans="1:23" x14ac:dyDescent="0.3">
      <c r="A1033" s="3">
        <v>7</v>
      </c>
      <c r="B1033" t="s">
        <v>788</v>
      </c>
      <c r="C1033" s="3">
        <v>7304</v>
      </c>
      <c r="D1033" t="s">
        <v>1439</v>
      </c>
      <c r="E1033" s="3">
        <v>100104</v>
      </c>
      <c r="F1033" t="s">
        <v>11362</v>
      </c>
      <c r="G1033" s="3">
        <v>1001040050</v>
      </c>
      <c r="H1033" t="s">
        <v>26131</v>
      </c>
      <c r="I1033" s="3">
        <v>2</v>
      </c>
      <c r="J1033" t="s">
        <v>12848</v>
      </c>
      <c r="K1033" s="3">
        <v>7</v>
      </c>
      <c r="L1033" t="s">
        <v>26105</v>
      </c>
      <c r="M1033" s="3">
        <v>2</v>
      </c>
      <c r="N1033" t="s">
        <v>26084</v>
      </c>
      <c r="O1033" s="3">
        <v>3</v>
      </c>
      <c r="P1033" t="s">
        <v>26085</v>
      </c>
      <c r="Q1033" s="3">
        <v>4</v>
      </c>
      <c r="R1033" t="s">
        <v>26113</v>
      </c>
      <c r="S1033" s="3">
        <v>49</v>
      </c>
      <c r="T1033" s="3">
        <v>1</v>
      </c>
      <c r="U1033" s="3">
        <v>20000000</v>
      </c>
      <c r="V1033" s="3">
        <v>2001</v>
      </c>
      <c r="W1033" t="s">
        <v>25</v>
      </c>
    </row>
    <row r="1034" spans="1:23" x14ac:dyDescent="0.3">
      <c r="A1034" s="3">
        <v>7</v>
      </c>
      <c r="B1034" t="s">
        <v>788</v>
      </c>
      <c r="C1034" s="3">
        <v>7306</v>
      </c>
      <c r="D1034" t="s">
        <v>1445</v>
      </c>
      <c r="E1034" s="3">
        <v>100104</v>
      </c>
      <c r="F1034" t="s">
        <v>11362</v>
      </c>
      <c r="G1034" s="3">
        <v>100104002</v>
      </c>
      <c r="H1034" t="s">
        <v>26132</v>
      </c>
      <c r="I1034" s="3">
        <v>2</v>
      </c>
      <c r="J1034" t="s">
        <v>12848</v>
      </c>
      <c r="K1034" s="3">
        <v>7</v>
      </c>
      <c r="L1034" t="s">
        <v>26105</v>
      </c>
      <c r="M1034" s="3">
        <v>2</v>
      </c>
      <c r="N1034" t="s">
        <v>26084</v>
      </c>
      <c r="O1034" s="3">
        <v>3</v>
      </c>
      <c r="P1034" t="s">
        <v>26085</v>
      </c>
      <c r="Q1034" s="3">
        <v>4</v>
      </c>
      <c r="R1034" t="s">
        <v>26113</v>
      </c>
      <c r="S1034" s="3">
        <v>54</v>
      </c>
      <c r="T1034" s="3">
        <v>1</v>
      </c>
      <c r="U1034" s="3">
        <v>20000</v>
      </c>
      <c r="V1034" s="3">
        <v>2001</v>
      </c>
      <c r="W1034" t="s">
        <v>25</v>
      </c>
    </row>
    <row r="1035" spans="1:23" x14ac:dyDescent="0.3">
      <c r="A1035" s="3">
        <v>7</v>
      </c>
      <c r="B1035" t="s">
        <v>788</v>
      </c>
      <c r="C1035" s="3">
        <v>7306</v>
      </c>
      <c r="D1035" t="s">
        <v>1445</v>
      </c>
      <c r="E1035" s="3">
        <v>100104</v>
      </c>
      <c r="F1035" t="s">
        <v>11362</v>
      </c>
      <c r="G1035" s="3">
        <v>1001040050</v>
      </c>
      <c r="H1035" t="s">
        <v>26131</v>
      </c>
      <c r="I1035" s="3">
        <v>2</v>
      </c>
      <c r="J1035" t="s">
        <v>12848</v>
      </c>
      <c r="K1035" s="3">
        <v>7</v>
      </c>
      <c r="L1035" t="s">
        <v>26105</v>
      </c>
      <c r="M1035" s="3">
        <v>2</v>
      </c>
      <c r="N1035" t="s">
        <v>26084</v>
      </c>
      <c r="O1035" s="3">
        <v>3</v>
      </c>
      <c r="P1035" t="s">
        <v>26085</v>
      </c>
      <c r="Q1035" s="3">
        <v>4</v>
      </c>
      <c r="R1035" t="s">
        <v>26113</v>
      </c>
      <c r="S1035" s="3">
        <v>54</v>
      </c>
      <c r="T1035" s="3">
        <v>1</v>
      </c>
      <c r="U1035" s="3">
        <v>2500000</v>
      </c>
      <c r="V1035" s="3">
        <v>2001</v>
      </c>
      <c r="W1035" t="s">
        <v>25</v>
      </c>
    </row>
    <row r="1036" spans="1:23" x14ac:dyDescent="0.3">
      <c r="A1036" s="3">
        <v>7</v>
      </c>
      <c r="B1036" t="s">
        <v>788</v>
      </c>
      <c r="C1036" s="3">
        <v>7406</v>
      </c>
      <c r="D1036" t="s">
        <v>1472</v>
      </c>
      <c r="E1036" s="3">
        <v>100107</v>
      </c>
      <c r="F1036" t="s">
        <v>9429</v>
      </c>
      <c r="G1036" s="3">
        <v>100107002</v>
      </c>
      <c r="H1036" t="s">
        <v>26119</v>
      </c>
      <c r="I1036" s="3">
        <v>2</v>
      </c>
      <c r="J1036" t="s">
        <v>12848</v>
      </c>
      <c r="K1036" s="3">
        <v>7</v>
      </c>
      <c r="L1036" t="s">
        <v>26105</v>
      </c>
      <c r="M1036" s="3">
        <v>2</v>
      </c>
      <c r="N1036" t="s">
        <v>26084</v>
      </c>
      <c r="O1036" s="3">
        <v>1</v>
      </c>
      <c r="P1036" t="s">
        <v>28066</v>
      </c>
      <c r="Q1036" s="3">
        <v>1</v>
      </c>
      <c r="R1036" t="s">
        <v>26083</v>
      </c>
      <c r="S1036" s="3">
        <v>10</v>
      </c>
      <c r="T1036" s="3">
        <v>1</v>
      </c>
      <c r="U1036" s="3">
        <v>30000</v>
      </c>
      <c r="V1036" s="3">
        <v>2001</v>
      </c>
      <c r="W1036" t="s">
        <v>25</v>
      </c>
    </row>
    <row r="1037" spans="1:23" x14ac:dyDescent="0.3">
      <c r="A1037" s="3">
        <v>7</v>
      </c>
      <c r="B1037" t="s">
        <v>788</v>
      </c>
      <c r="C1037" s="3">
        <v>7308</v>
      </c>
      <c r="D1037" t="s">
        <v>1451</v>
      </c>
      <c r="E1037" s="3">
        <v>100104</v>
      </c>
      <c r="F1037" t="s">
        <v>11362</v>
      </c>
      <c r="G1037" s="3">
        <v>1001040020</v>
      </c>
      <c r="H1037" t="s">
        <v>26133</v>
      </c>
      <c r="I1037" s="3">
        <v>2</v>
      </c>
      <c r="J1037" t="s">
        <v>12848</v>
      </c>
      <c r="K1037" s="3">
        <v>7</v>
      </c>
      <c r="L1037" t="s">
        <v>26105</v>
      </c>
      <c r="M1037" s="3">
        <v>2</v>
      </c>
      <c r="N1037" t="s">
        <v>26084</v>
      </c>
      <c r="O1037" s="3">
        <v>3</v>
      </c>
      <c r="P1037" t="s">
        <v>26085</v>
      </c>
      <c r="Q1037" s="3">
        <v>1</v>
      </c>
      <c r="R1037" t="s">
        <v>26083</v>
      </c>
      <c r="S1037" s="3">
        <v>4</v>
      </c>
      <c r="T1037" s="3">
        <v>1</v>
      </c>
      <c r="U1037" s="3">
        <v>20000</v>
      </c>
      <c r="V1037" s="3">
        <v>2001</v>
      </c>
      <c r="W1037" t="s">
        <v>25</v>
      </c>
    </row>
    <row r="1038" spans="1:23" x14ac:dyDescent="0.3">
      <c r="A1038" s="3">
        <v>7</v>
      </c>
      <c r="B1038" t="s">
        <v>788</v>
      </c>
      <c r="C1038" s="3">
        <v>7308</v>
      </c>
      <c r="D1038" t="s">
        <v>1451</v>
      </c>
      <c r="E1038" s="3">
        <v>100104</v>
      </c>
      <c r="F1038" t="s">
        <v>11362</v>
      </c>
      <c r="G1038" s="3">
        <v>1001040020</v>
      </c>
      <c r="H1038" t="s">
        <v>26133</v>
      </c>
      <c r="I1038" s="3">
        <v>2</v>
      </c>
      <c r="J1038" t="s">
        <v>12848</v>
      </c>
      <c r="K1038" s="3">
        <v>7</v>
      </c>
      <c r="L1038" t="s">
        <v>26105</v>
      </c>
      <c r="M1038" s="3">
        <v>3</v>
      </c>
      <c r="N1038" t="s">
        <v>16841</v>
      </c>
      <c r="O1038" s="3">
        <v>3</v>
      </c>
      <c r="P1038" t="s">
        <v>26085</v>
      </c>
      <c r="Q1038" s="3">
        <v>2</v>
      </c>
      <c r="R1038" t="s">
        <v>8209</v>
      </c>
      <c r="S1038" s="3">
        <v>4</v>
      </c>
      <c r="T1038" s="3">
        <v>1</v>
      </c>
      <c r="U1038" s="3">
        <v>20000</v>
      </c>
      <c r="V1038" s="3">
        <v>2001</v>
      </c>
      <c r="W1038" t="s">
        <v>25</v>
      </c>
    </row>
    <row r="1039" spans="1:23" x14ac:dyDescent="0.3">
      <c r="A1039" s="3">
        <v>7</v>
      </c>
      <c r="B1039" t="s">
        <v>788</v>
      </c>
      <c r="C1039" s="3">
        <v>7308</v>
      </c>
      <c r="D1039" t="s">
        <v>1451</v>
      </c>
      <c r="E1039" s="3">
        <v>100104</v>
      </c>
      <c r="F1039" t="s">
        <v>11362</v>
      </c>
      <c r="G1039" s="3">
        <v>1001040020</v>
      </c>
      <c r="H1039" t="s">
        <v>26133</v>
      </c>
      <c r="I1039" s="3">
        <v>2</v>
      </c>
      <c r="J1039" t="s">
        <v>12848</v>
      </c>
      <c r="K1039" s="3">
        <v>7</v>
      </c>
      <c r="L1039" t="s">
        <v>26105</v>
      </c>
      <c r="M1039" s="3">
        <v>3</v>
      </c>
      <c r="N1039" t="s">
        <v>16841</v>
      </c>
      <c r="O1039" s="3">
        <v>3</v>
      </c>
      <c r="P1039" t="s">
        <v>26085</v>
      </c>
      <c r="Q1039" s="3">
        <v>3</v>
      </c>
      <c r="R1039" t="s">
        <v>26107</v>
      </c>
      <c r="S1039" s="3">
        <v>4</v>
      </c>
      <c r="T1039" s="3">
        <v>1</v>
      </c>
      <c r="U1039" s="3">
        <v>20000</v>
      </c>
      <c r="V1039" s="3">
        <v>2001</v>
      </c>
      <c r="W1039" t="s">
        <v>25</v>
      </c>
    </row>
    <row r="1040" spans="1:23" x14ac:dyDescent="0.3">
      <c r="A1040" s="3">
        <v>7</v>
      </c>
      <c r="B1040" t="s">
        <v>788</v>
      </c>
      <c r="C1040" s="3">
        <v>7301</v>
      </c>
      <c r="D1040" t="s">
        <v>1430</v>
      </c>
      <c r="E1040" s="3">
        <v>100109</v>
      </c>
      <c r="F1040" t="s">
        <v>18431</v>
      </c>
      <c r="G1040" s="3">
        <v>100109001</v>
      </c>
      <c r="H1040" t="s">
        <v>26106</v>
      </c>
      <c r="I1040" s="3">
        <v>2</v>
      </c>
      <c r="J1040" t="s">
        <v>12848</v>
      </c>
      <c r="K1040" s="3">
        <v>7</v>
      </c>
      <c r="L1040" t="s">
        <v>26105</v>
      </c>
      <c r="M1040" s="3">
        <v>1</v>
      </c>
      <c r="N1040" t="s">
        <v>26082</v>
      </c>
      <c r="O1040" s="3">
        <v>3</v>
      </c>
      <c r="P1040" t="s">
        <v>26085</v>
      </c>
      <c r="Q1040" s="3">
        <v>4</v>
      </c>
      <c r="R1040" t="s">
        <v>26113</v>
      </c>
      <c r="S1040" s="3">
        <v>30</v>
      </c>
      <c r="T1040" s="3">
        <v>1</v>
      </c>
      <c r="U1040" s="3">
        <v>3500000</v>
      </c>
      <c r="V1040" s="3">
        <v>2007</v>
      </c>
      <c r="W1040" t="s">
        <v>25</v>
      </c>
    </row>
    <row r="1041" spans="1:23" x14ac:dyDescent="0.3">
      <c r="A1041" s="3">
        <v>7</v>
      </c>
      <c r="B1041" t="s">
        <v>788</v>
      </c>
      <c r="C1041" s="3">
        <v>7401</v>
      </c>
      <c r="D1041" t="s">
        <v>1457</v>
      </c>
      <c r="E1041" s="3">
        <v>100101</v>
      </c>
      <c r="F1041" t="s">
        <v>11256</v>
      </c>
      <c r="G1041" s="3">
        <v>100101004</v>
      </c>
      <c r="H1041" t="s">
        <v>16281</v>
      </c>
      <c r="I1041" s="3">
        <v>2</v>
      </c>
      <c r="J1041" t="s">
        <v>12848</v>
      </c>
      <c r="K1041" s="3">
        <v>7</v>
      </c>
      <c r="L1041" t="s">
        <v>26105</v>
      </c>
      <c r="M1041" s="3">
        <v>1</v>
      </c>
      <c r="N1041" t="s">
        <v>26082</v>
      </c>
      <c r="O1041" s="3">
        <v>3</v>
      </c>
      <c r="P1041" t="s">
        <v>26085</v>
      </c>
      <c r="Q1041" s="3">
        <v>4</v>
      </c>
      <c r="R1041" t="s">
        <v>26113</v>
      </c>
      <c r="S1041" s="3">
        <v>25</v>
      </c>
      <c r="T1041" s="3">
        <v>1</v>
      </c>
      <c r="U1041" s="3">
        <v>2000000</v>
      </c>
      <c r="V1041" s="3">
        <v>2007</v>
      </c>
      <c r="W1041" t="s">
        <v>25</v>
      </c>
    </row>
    <row r="1042" spans="1:23" x14ac:dyDescent="0.3">
      <c r="A1042" s="3">
        <v>7</v>
      </c>
      <c r="B1042" t="s">
        <v>788</v>
      </c>
      <c r="C1042" s="3">
        <v>7401</v>
      </c>
      <c r="D1042" t="s">
        <v>1457</v>
      </c>
      <c r="E1042" s="3">
        <v>100104</v>
      </c>
      <c r="F1042" t="s">
        <v>11362</v>
      </c>
      <c r="G1042" s="3">
        <v>100104002</v>
      </c>
      <c r="H1042" t="s">
        <v>26132</v>
      </c>
      <c r="I1042" s="3">
        <v>2</v>
      </c>
      <c r="J1042" t="s">
        <v>12848</v>
      </c>
      <c r="K1042" s="3">
        <v>7</v>
      </c>
      <c r="L1042" t="s">
        <v>26105</v>
      </c>
      <c r="M1042" s="3">
        <v>6</v>
      </c>
      <c r="N1042" t="s">
        <v>18251</v>
      </c>
      <c r="O1042" s="3">
        <v>3</v>
      </c>
      <c r="P1042" t="s">
        <v>26085</v>
      </c>
      <c r="Q1042" s="3">
        <v>4</v>
      </c>
      <c r="R1042" t="s">
        <v>26113</v>
      </c>
      <c r="S1042" s="3">
        <v>25</v>
      </c>
      <c r="T1042" s="3">
        <v>1</v>
      </c>
      <c r="U1042" s="3">
        <v>30000000</v>
      </c>
      <c r="V1042" s="3">
        <v>2007</v>
      </c>
      <c r="W1042" t="s">
        <v>25</v>
      </c>
    </row>
    <row r="1043" spans="1:23" x14ac:dyDescent="0.3">
      <c r="A1043" s="3">
        <v>7</v>
      </c>
      <c r="B1043" t="s">
        <v>788</v>
      </c>
      <c r="C1043" s="3">
        <v>7401</v>
      </c>
      <c r="D1043" t="s">
        <v>1457</v>
      </c>
      <c r="E1043" s="3">
        <v>100101</v>
      </c>
      <c r="F1043" t="s">
        <v>11256</v>
      </c>
      <c r="G1043" s="3">
        <v>1001010080</v>
      </c>
      <c r="H1043" t="s">
        <v>26126</v>
      </c>
      <c r="I1043" s="3">
        <v>2</v>
      </c>
      <c r="J1043" t="s">
        <v>12848</v>
      </c>
      <c r="K1043" s="3">
        <v>7</v>
      </c>
      <c r="L1043" t="s">
        <v>26105</v>
      </c>
      <c r="M1043" s="3">
        <v>1</v>
      </c>
      <c r="N1043" t="s">
        <v>26082</v>
      </c>
      <c r="O1043" s="3">
        <v>3</v>
      </c>
      <c r="P1043" t="s">
        <v>26085</v>
      </c>
      <c r="Q1043" s="3">
        <v>4</v>
      </c>
      <c r="R1043" t="s">
        <v>26113</v>
      </c>
      <c r="S1043" s="3">
        <v>25</v>
      </c>
      <c r="T1043" s="3">
        <v>1</v>
      </c>
      <c r="U1043" s="3">
        <v>1000000</v>
      </c>
      <c r="V1043" s="3">
        <v>2007</v>
      </c>
      <c r="W1043" t="s">
        <v>25</v>
      </c>
    </row>
    <row r="1044" spans="1:23" x14ac:dyDescent="0.3">
      <c r="A1044" s="3">
        <v>7</v>
      </c>
      <c r="B1044" t="s">
        <v>788</v>
      </c>
      <c r="C1044" s="3">
        <v>7306</v>
      </c>
      <c r="D1044" t="s">
        <v>1445</v>
      </c>
      <c r="E1044" s="3">
        <v>100103</v>
      </c>
      <c r="F1044" t="s">
        <v>11337</v>
      </c>
      <c r="G1044" s="3">
        <v>1001030020</v>
      </c>
      <c r="H1044" t="s">
        <v>26128</v>
      </c>
      <c r="I1044" s="3">
        <v>2</v>
      </c>
      <c r="J1044" t="s">
        <v>12848</v>
      </c>
      <c r="K1044" s="3">
        <v>7</v>
      </c>
      <c r="L1044" t="s">
        <v>26105</v>
      </c>
      <c r="M1044" s="3">
        <v>1</v>
      </c>
      <c r="N1044" t="s">
        <v>26082</v>
      </c>
      <c r="O1044" s="3">
        <v>3</v>
      </c>
      <c r="P1044" t="s">
        <v>26085</v>
      </c>
      <c r="Q1044" s="3">
        <v>4</v>
      </c>
      <c r="R1044" t="s">
        <v>26113</v>
      </c>
      <c r="S1044" s="3">
        <v>10</v>
      </c>
      <c r="T1044" s="3">
        <v>1</v>
      </c>
      <c r="U1044" s="3">
        <v>2000000</v>
      </c>
      <c r="V1044" s="3">
        <v>2007</v>
      </c>
      <c r="W1044" t="s">
        <v>25</v>
      </c>
    </row>
    <row r="1045" spans="1:23" x14ac:dyDescent="0.3">
      <c r="A1045" s="3">
        <v>7</v>
      </c>
      <c r="B1045" t="s">
        <v>788</v>
      </c>
      <c r="C1045" s="3">
        <v>7306</v>
      </c>
      <c r="D1045" t="s">
        <v>1445</v>
      </c>
      <c r="E1045" s="3">
        <v>100101</v>
      </c>
      <c r="F1045" t="s">
        <v>11256</v>
      </c>
      <c r="G1045" s="3">
        <v>100101004</v>
      </c>
      <c r="H1045" t="s">
        <v>16281</v>
      </c>
      <c r="I1045" s="3">
        <v>2</v>
      </c>
      <c r="J1045" t="s">
        <v>12848</v>
      </c>
      <c r="K1045" s="3">
        <v>7</v>
      </c>
      <c r="L1045" t="s">
        <v>26105</v>
      </c>
      <c r="M1045" s="3">
        <v>1</v>
      </c>
      <c r="N1045" t="s">
        <v>26082</v>
      </c>
      <c r="O1045" s="3">
        <v>3</v>
      </c>
      <c r="P1045" t="s">
        <v>26085</v>
      </c>
      <c r="Q1045" s="3">
        <v>4</v>
      </c>
      <c r="R1045" t="s">
        <v>26113</v>
      </c>
      <c r="S1045" s="3">
        <v>10</v>
      </c>
      <c r="T1045" s="3">
        <v>1</v>
      </c>
      <c r="U1045" s="3">
        <v>300000</v>
      </c>
      <c r="V1045" s="3">
        <v>2007</v>
      </c>
      <c r="W1045" t="s">
        <v>25</v>
      </c>
    </row>
    <row r="1046" spans="1:23" x14ac:dyDescent="0.3">
      <c r="A1046" s="3">
        <v>7</v>
      </c>
      <c r="B1046" t="s">
        <v>788</v>
      </c>
      <c r="C1046" s="3">
        <v>7306</v>
      </c>
      <c r="D1046" t="s">
        <v>1445</v>
      </c>
      <c r="E1046" s="3">
        <v>100101</v>
      </c>
      <c r="F1046" t="s">
        <v>11256</v>
      </c>
      <c r="G1046" s="3">
        <v>100101007</v>
      </c>
      <c r="H1046" t="s">
        <v>11267</v>
      </c>
      <c r="I1046" s="3">
        <v>2</v>
      </c>
      <c r="J1046" t="s">
        <v>12848</v>
      </c>
      <c r="K1046" s="3">
        <v>7</v>
      </c>
      <c r="L1046" t="s">
        <v>26105</v>
      </c>
      <c r="M1046" s="3">
        <v>1</v>
      </c>
      <c r="N1046" t="s">
        <v>26082</v>
      </c>
      <c r="O1046" s="3">
        <v>3</v>
      </c>
      <c r="P1046" t="s">
        <v>26085</v>
      </c>
      <c r="Q1046" s="3">
        <v>4</v>
      </c>
      <c r="R1046" t="s">
        <v>26113</v>
      </c>
      <c r="S1046" s="3">
        <v>10</v>
      </c>
      <c r="T1046" s="3">
        <v>1</v>
      </c>
      <c r="U1046" s="3">
        <v>1200000</v>
      </c>
      <c r="V1046" s="3">
        <v>2007</v>
      </c>
      <c r="W1046" t="s">
        <v>25</v>
      </c>
    </row>
    <row r="1047" spans="1:23" x14ac:dyDescent="0.3">
      <c r="A1047" s="3">
        <v>7</v>
      </c>
      <c r="B1047" t="s">
        <v>788</v>
      </c>
      <c r="C1047" s="3">
        <v>7306</v>
      </c>
      <c r="D1047" t="s">
        <v>1445</v>
      </c>
      <c r="E1047" s="3">
        <v>100104</v>
      </c>
      <c r="F1047" t="s">
        <v>11362</v>
      </c>
      <c r="G1047" s="3">
        <v>100104002</v>
      </c>
      <c r="H1047" t="s">
        <v>26132</v>
      </c>
      <c r="I1047" s="3">
        <v>2</v>
      </c>
      <c r="J1047" t="s">
        <v>12848</v>
      </c>
      <c r="K1047" s="3">
        <v>7</v>
      </c>
      <c r="L1047" t="s">
        <v>26105</v>
      </c>
      <c r="M1047" s="3">
        <v>1</v>
      </c>
      <c r="N1047" t="s">
        <v>26082</v>
      </c>
      <c r="O1047" s="3">
        <v>3</v>
      </c>
      <c r="P1047" t="s">
        <v>26085</v>
      </c>
      <c r="Q1047" s="3">
        <v>4</v>
      </c>
      <c r="R1047" t="s">
        <v>26113</v>
      </c>
      <c r="S1047" s="3">
        <v>10</v>
      </c>
      <c r="T1047" s="3">
        <v>1</v>
      </c>
      <c r="U1047" s="3">
        <v>5600000</v>
      </c>
      <c r="V1047" s="3">
        <v>2007</v>
      </c>
      <c r="W1047" t="s">
        <v>25</v>
      </c>
    </row>
    <row r="1048" spans="1:23" x14ac:dyDescent="0.3">
      <c r="A1048" s="3">
        <v>7</v>
      </c>
      <c r="B1048" t="s">
        <v>788</v>
      </c>
      <c r="C1048" s="3">
        <v>7306</v>
      </c>
      <c r="D1048" t="s">
        <v>1445</v>
      </c>
      <c r="E1048" s="3">
        <v>100104</v>
      </c>
      <c r="F1048" t="s">
        <v>11362</v>
      </c>
      <c r="G1048" s="3">
        <v>1001040020</v>
      </c>
      <c r="H1048" t="s">
        <v>26133</v>
      </c>
      <c r="I1048" s="3">
        <v>2</v>
      </c>
      <c r="J1048" t="s">
        <v>12848</v>
      </c>
      <c r="K1048" s="3">
        <v>7</v>
      </c>
      <c r="L1048" t="s">
        <v>26105</v>
      </c>
      <c r="M1048" s="3">
        <v>1</v>
      </c>
      <c r="N1048" t="s">
        <v>26082</v>
      </c>
      <c r="O1048" s="3">
        <v>3</v>
      </c>
      <c r="P1048" t="s">
        <v>26085</v>
      </c>
      <c r="Q1048" s="3">
        <v>4</v>
      </c>
      <c r="R1048" t="s">
        <v>26113</v>
      </c>
      <c r="S1048" s="3">
        <v>10</v>
      </c>
      <c r="T1048" s="3">
        <v>1</v>
      </c>
      <c r="U1048" s="3">
        <v>22400000</v>
      </c>
      <c r="V1048" s="3">
        <v>2007</v>
      </c>
      <c r="W1048" t="s">
        <v>25</v>
      </c>
    </row>
    <row r="1049" spans="1:23" x14ac:dyDescent="0.3">
      <c r="A1049" s="3">
        <v>7</v>
      </c>
      <c r="B1049" t="s">
        <v>788</v>
      </c>
      <c r="C1049" s="3">
        <v>7308</v>
      </c>
      <c r="D1049" t="s">
        <v>1451</v>
      </c>
      <c r="E1049" s="3">
        <v>100103</v>
      </c>
      <c r="F1049" t="s">
        <v>11337</v>
      </c>
      <c r="G1049" s="3">
        <v>1001030020</v>
      </c>
      <c r="H1049" t="s">
        <v>26128</v>
      </c>
      <c r="I1049" s="3">
        <v>2</v>
      </c>
      <c r="J1049" t="s">
        <v>12848</v>
      </c>
      <c r="K1049" s="3">
        <v>7</v>
      </c>
      <c r="L1049" t="s">
        <v>26105</v>
      </c>
      <c r="M1049" s="3">
        <v>3</v>
      </c>
      <c r="N1049" t="s">
        <v>16841</v>
      </c>
      <c r="O1049" s="3">
        <v>3</v>
      </c>
      <c r="P1049" t="s">
        <v>26085</v>
      </c>
      <c r="Q1049" s="3">
        <v>1</v>
      </c>
      <c r="R1049" t="s">
        <v>26083</v>
      </c>
      <c r="S1049" s="3">
        <v>20</v>
      </c>
      <c r="T1049" s="3">
        <v>1</v>
      </c>
      <c r="U1049" s="3">
        <v>100000</v>
      </c>
      <c r="V1049" s="3">
        <v>2007</v>
      </c>
      <c r="W1049" t="s">
        <v>25</v>
      </c>
    </row>
    <row r="1050" spans="1:23" x14ac:dyDescent="0.3">
      <c r="A1050" s="3">
        <v>7</v>
      </c>
      <c r="B1050" t="s">
        <v>788</v>
      </c>
      <c r="C1050" s="3">
        <v>7308</v>
      </c>
      <c r="D1050" t="s">
        <v>1451</v>
      </c>
      <c r="E1050" s="3">
        <v>100104</v>
      </c>
      <c r="F1050" t="s">
        <v>11362</v>
      </c>
      <c r="G1050" s="3">
        <v>100104002</v>
      </c>
      <c r="H1050" t="s">
        <v>26132</v>
      </c>
      <c r="I1050" s="3">
        <v>2</v>
      </c>
      <c r="J1050" t="s">
        <v>12848</v>
      </c>
      <c r="K1050" s="3">
        <v>7</v>
      </c>
      <c r="L1050" t="s">
        <v>26105</v>
      </c>
      <c r="M1050" s="3">
        <v>3</v>
      </c>
      <c r="N1050" t="s">
        <v>16841</v>
      </c>
      <c r="O1050" s="3">
        <v>3</v>
      </c>
      <c r="P1050" t="s">
        <v>26085</v>
      </c>
      <c r="Q1050" s="3">
        <v>1</v>
      </c>
      <c r="R1050" t="s">
        <v>26083</v>
      </c>
      <c r="S1050" s="3">
        <v>20</v>
      </c>
      <c r="T1050" s="3">
        <v>1</v>
      </c>
      <c r="U1050" s="3">
        <v>240000</v>
      </c>
      <c r="V1050" s="3">
        <v>2007</v>
      </c>
      <c r="W1050" t="s">
        <v>25</v>
      </c>
    </row>
    <row r="1051" spans="1:23" x14ac:dyDescent="0.3">
      <c r="A1051" s="3">
        <v>7</v>
      </c>
      <c r="B1051" t="s">
        <v>788</v>
      </c>
      <c r="C1051" s="3">
        <v>7308</v>
      </c>
      <c r="D1051" t="s">
        <v>1451</v>
      </c>
      <c r="E1051" s="3">
        <v>100104</v>
      </c>
      <c r="F1051" t="s">
        <v>11362</v>
      </c>
      <c r="G1051" s="3">
        <v>1001040020</v>
      </c>
      <c r="H1051" t="s">
        <v>26133</v>
      </c>
      <c r="I1051" s="3">
        <v>2</v>
      </c>
      <c r="J1051" t="s">
        <v>12848</v>
      </c>
      <c r="K1051" s="3">
        <v>7</v>
      </c>
      <c r="L1051" t="s">
        <v>26105</v>
      </c>
      <c r="M1051" s="3">
        <v>3</v>
      </c>
      <c r="N1051" t="s">
        <v>16841</v>
      </c>
      <c r="O1051" s="3">
        <v>3</v>
      </c>
      <c r="P1051" t="s">
        <v>26085</v>
      </c>
      <c r="Q1051" s="3">
        <v>1</v>
      </c>
      <c r="R1051" t="s">
        <v>26083</v>
      </c>
      <c r="S1051" s="3">
        <v>20</v>
      </c>
      <c r="T1051" s="3">
        <v>1</v>
      </c>
      <c r="U1051" s="3">
        <v>160000</v>
      </c>
      <c r="V1051" s="3">
        <v>2007</v>
      </c>
      <c r="W1051" t="s">
        <v>25</v>
      </c>
    </row>
    <row r="1052" spans="1:23" x14ac:dyDescent="0.3">
      <c r="A1052" s="3">
        <v>7</v>
      </c>
      <c r="B1052" t="s">
        <v>788</v>
      </c>
      <c r="C1052" s="3">
        <v>7308</v>
      </c>
      <c r="D1052" t="s">
        <v>1451</v>
      </c>
      <c r="E1052" s="3">
        <v>100104</v>
      </c>
      <c r="F1052" t="s">
        <v>11362</v>
      </c>
      <c r="G1052" s="3">
        <v>100104003</v>
      </c>
      <c r="H1052" t="s">
        <v>16990</v>
      </c>
      <c r="I1052" s="3">
        <v>2</v>
      </c>
      <c r="J1052" t="s">
        <v>12848</v>
      </c>
      <c r="K1052" s="3">
        <v>7</v>
      </c>
      <c r="L1052" t="s">
        <v>26105</v>
      </c>
      <c r="M1052" s="3">
        <v>3</v>
      </c>
      <c r="N1052" t="s">
        <v>16841</v>
      </c>
      <c r="O1052" s="3">
        <v>3</v>
      </c>
      <c r="P1052" t="s">
        <v>26085</v>
      </c>
      <c r="Q1052" s="3">
        <v>1</v>
      </c>
      <c r="R1052" t="s">
        <v>26083</v>
      </c>
      <c r="S1052" s="3">
        <v>20</v>
      </c>
      <c r="T1052" s="3">
        <v>1</v>
      </c>
      <c r="U1052" s="3">
        <v>100000</v>
      </c>
      <c r="V1052" s="3">
        <v>2007</v>
      </c>
      <c r="W1052" t="s">
        <v>25</v>
      </c>
    </row>
    <row r="1053" spans="1:23" x14ac:dyDescent="0.3">
      <c r="A1053" s="3">
        <v>7</v>
      </c>
      <c r="B1053" t="s">
        <v>788</v>
      </c>
      <c r="C1053" s="3">
        <v>7308</v>
      </c>
      <c r="D1053" t="s">
        <v>1451</v>
      </c>
      <c r="E1053" s="3">
        <v>100104</v>
      </c>
      <c r="F1053" t="s">
        <v>11362</v>
      </c>
      <c r="G1053" s="3">
        <v>1001040050</v>
      </c>
      <c r="H1053" t="s">
        <v>26131</v>
      </c>
      <c r="I1053" s="3">
        <v>2</v>
      </c>
      <c r="J1053" t="s">
        <v>12848</v>
      </c>
      <c r="K1053" s="3">
        <v>7</v>
      </c>
      <c r="L1053" t="s">
        <v>26105</v>
      </c>
      <c r="M1053" s="3">
        <v>3</v>
      </c>
      <c r="N1053" t="s">
        <v>16841</v>
      </c>
      <c r="O1053" s="3">
        <v>3</v>
      </c>
      <c r="P1053" t="s">
        <v>26085</v>
      </c>
      <c r="Q1053" s="3">
        <v>1</v>
      </c>
      <c r="R1053" t="s">
        <v>26083</v>
      </c>
      <c r="S1053" s="3">
        <v>20</v>
      </c>
      <c r="T1053" s="3">
        <v>1</v>
      </c>
      <c r="U1053" s="3">
        <v>100000</v>
      </c>
      <c r="V1053" s="3">
        <v>2007</v>
      </c>
      <c r="W1053" t="s">
        <v>25</v>
      </c>
    </row>
    <row r="1054" spans="1:23" x14ac:dyDescent="0.3">
      <c r="A1054" s="3">
        <v>7</v>
      </c>
      <c r="B1054" t="s">
        <v>788</v>
      </c>
      <c r="C1054" s="3">
        <v>7308</v>
      </c>
      <c r="D1054" t="s">
        <v>1451</v>
      </c>
      <c r="E1054" s="3">
        <v>100109</v>
      </c>
      <c r="F1054" t="s">
        <v>18431</v>
      </c>
      <c r="G1054" s="3">
        <v>100109001</v>
      </c>
      <c r="H1054" t="s">
        <v>26106</v>
      </c>
      <c r="I1054" s="3">
        <v>2</v>
      </c>
      <c r="J1054" t="s">
        <v>12848</v>
      </c>
      <c r="K1054" s="3">
        <v>7</v>
      </c>
      <c r="L1054" t="s">
        <v>26105</v>
      </c>
      <c r="M1054" s="3">
        <v>3</v>
      </c>
      <c r="N1054" t="s">
        <v>16841</v>
      </c>
      <c r="O1054" s="3">
        <v>3</v>
      </c>
      <c r="P1054" t="s">
        <v>26085</v>
      </c>
      <c r="Q1054" s="3">
        <v>1</v>
      </c>
      <c r="R1054" t="s">
        <v>26083</v>
      </c>
      <c r="S1054" s="3">
        <v>20</v>
      </c>
      <c r="T1054" s="3">
        <v>1</v>
      </c>
      <c r="U1054" s="3">
        <v>100000</v>
      </c>
      <c r="V1054" s="3">
        <v>2007</v>
      </c>
      <c r="W1054" t="s">
        <v>25</v>
      </c>
    </row>
    <row r="1055" spans="1:23" x14ac:dyDescent="0.3">
      <c r="A1055" s="3">
        <v>7</v>
      </c>
      <c r="B1055" t="s">
        <v>788</v>
      </c>
      <c r="C1055" s="3">
        <v>7309</v>
      </c>
      <c r="D1055" t="s">
        <v>1454</v>
      </c>
      <c r="E1055" s="3">
        <v>100104</v>
      </c>
      <c r="F1055" t="s">
        <v>11362</v>
      </c>
      <c r="G1055" s="3">
        <v>100104003</v>
      </c>
      <c r="H1055" t="s">
        <v>16990</v>
      </c>
      <c r="I1055" s="3">
        <v>1</v>
      </c>
      <c r="J1055" t="s">
        <v>26080</v>
      </c>
      <c r="K1055" s="3">
        <v>7</v>
      </c>
      <c r="L1055" t="s">
        <v>26105</v>
      </c>
      <c r="M1055" s="3">
        <v>3</v>
      </c>
      <c r="N1055" t="s">
        <v>16841</v>
      </c>
      <c r="O1055" s="3">
        <v>3</v>
      </c>
      <c r="P1055" t="s">
        <v>26085</v>
      </c>
      <c r="Q1055" s="3">
        <v>1</v>
      </c>
      <c r="R1055" t="s">
        <v>26083</v>
      </c>
      <c r="S1055" s="3">
        <v>2</v>
      </c>
      <c r="T1055" s="3">
        <v>1</v>
      </c>
      <c r="U1055" s="3">
        <v>20</v>
      </c>
      <c r="V1055" s="3">
        <v>2007</v>
      </c>
      <c r="W1055" t="s">
        <v>25</v>
      </c>
    </row>
    <row r="1056" spans="1:23" x14ac:dyDescent="0.3">
      <c r="A1056" s="3">
        <v>7</v>
      </c>
      <c r="B1056" t="s">
        <v>788</v>
      </c>
      <c r="C1056" s="3">
        <v>7309</v>
      </c>
      <c r="D1056" t="s">
        <v>1454</v>
      </c>
      <c r="E1056" s="3">
        <v>100108</v>
      </c>
      <c r="F1056" t="s">
        <v>11438</v>
      </c>
      <c r="G1056" s="3">
        <v>100108004</v>
      </c>
      <c r="H1056" t="s">
        <v>26097</v>
      </c>
      <c r="I1056" s="3">
        <v>1</v>
      </c>
      <c r="J1056" t="s">
        <v>26080</v>
      </c>
      <c r="K1056" s="3">
        <v>7</v>
      </c>
      <c r="L1056" t="s">
        <v>26105</v>
      </c>
      <c r="M1056" s="3">
        <v>3</v>
      </c>
      <c r="N1056" t="s">
        <v>16841</v>
      </c>
      <c r="O1056" s="3">
        <v>3</v>
      </c>
      <c r="P1056" t="s">
        <v>26085</v>
      </c>
      <c r="Q1056" s="3">
        <v>1</v>
      </c>
      <c r="R1056" t="s">
        <v>26083</v>
      </c>
      <c r="S1056" s="3">
        <v>2</v>
      </c>
      <c r="T1056" s="3">
        <v>1</v>
      </c>
      <c r="U1056" s="3">
        <v>20</v>
      </c>
      <c r="V1056" s="3">
        <v>2007</v>
      </c>
      <c r="W1056" t="s">
        <v>25</v>
      </c>
    </row>
    <row r="1057" spans="1:23" x14ac:dyDescent="0.3">
      <c r="A1057" s="3">
        <v>7</v>
      </c>
      <c r="B1057" t="s">
        <v>788</v>
      </c>
      <c r="C1057" s="3">
        <v>7309</v>
      </c>
      <c r="D1057" t="s">
        <v>1454</v>
      </c>
      <c r="E1057" s="3">
        <v>100108</v>
      </c>
      <c r="F1057" t="s">
        <v>11438</v>
      </c>
      <c r="G1057" s="3">
        <v>100108004</v>
      </c>
      <c r="H1057" t="s">
        <v>26097</v>
      </c>
      <c r="I1057" s="3">
        <v>1</v>
      </c>
      <c r="J1057" t="s">
        <v>26080</v>
      </c>
      <c r="K1057" s="3">
        <v>7</v>
      </c>
      <c r="L1057" t="s">
        <v>26105</v>
      </c>
      <c r="M1057" s="3">
        <v>3</v>
      </c>
      <c r="N1057" t="s">
        <v>16841</v>
      </c>
      <c r="O1057" s="3">
        <v>3</v>
      </c>
      <c r="P1057" t="s">
        <v>26085</v>
      </c>
      <c r="Q1057" s="3">
        <v>1</v>
      </c>
      <c r="R1057" t="s">
        <v>26083</v>
      </c>
      <c r="S1057" s="3">
        <v>4</v>
      </c>
      <c r="T1057" s="3">
        <v>1</v>
      </c>
      <c r="U1057" s="3">
        <v>1000</v>
      </c>
      <c r="V1057" s="3">
        <v>2007</v>
      </c>
      <c r="W1057" t="s">
        <v>25</v>
      </c>
    </row>
    <row r="1058" spans="1:23" x14ac:dyDescent="0.3">
      <c r="A1058" s="3">
        <v>7</v>
      </c>
      <c r="B1058" t="s">
        <v>788</v>
      </c>
      <c r="C1058" s="3">
        <v>7309</v>
      </c>
      <c r="D1058" t="s">
        <v>1454</v>
      </c>
      <c r="E1058" s="3">
        <v>100108</v>
      </c>
      <c r="F1058" t="s">
        <v>11438</v>
      </c>
      <c r="G1058" s="3">
        <v>100108004</v>
      </c>
      <c r="H1058" t="s">
        <v>26097</v>
      </c>
      <c r="I1058" s="3">
        <v>2</v>
      </c>
      <c r="J1058" t="s">
        <v>12848</v>
      </c>
      <c r="K1058" s="3">
        <v>7</v>
      </c>
      <c r="L1058" t="s">
        <v>26105</v>
      </c>
      <c r="M1058" s="3">
        <v>3</v>
      </c>
      <c r="N1058" t="s">
        <v>16841</v>
      </c>
      <c r="O1058" s="3">
        <v>1</v>
      </c>
      <c r="P1058" t="s">
        <v>28066</v>
      </c>
      <c r="Q1058" s="3">
        <v>1</v>
      </c>
      <c r="R1058" t="s">
        <v>26083</v>
      </c>
      <c r="S1058" s="3">
        <v>4</v>
      </c>
      <c r="T1058" s="3">
        <v>1</v>
      </c>
      <c r="U1058" s="3">
        <v>100</v>
      </c>
      <c r="V1058" s="3">
        <v>2007</v>
      </c>
      <c r="W1058" t="s">
        <v>25</v>
      </c>
    </row>
    <row r="1059" spans="1:23" x14ac:dyDescent="0.3">
      <c r="A1059" s="3">
        <v>7</v>
      </c>
      <c r="B1059" t="s">
        <v>788</v>
      </c>
      <c r="C1059" s="3">
        <v>7306</v>
      </c>
      <c r="D1059" t="s">
        <v>1445</v>
      </c>
      <c r="E1059" s="3">
        <v>100103</v>
      </c>
      <c r="F1059" t="s">
        <v>11337</v>
      </c>
      <c r="G1059" s="3">
        <v>100103001</v>
      </c>
      <c r="H1059" t="s">
        <v>26123</v>
      </c>
      <c r="I1059" s="3">
        <v>2</v>
      </c>
      <c r="J1059" t="s">
        <v>12848</v>
      </c>
      <c r="K1059" s="3">
        <v>7</v>
      </c>
      <c r="L1059" t="s">
        <v>26105</v>
      </c>
      <c r="M1059" s="3">
        <v>1</v>
      </c>
      <c r="N1059" t="s">
        <v>26082</v>
      </c>
      <c r="O1059" s="3">
        <v>3</v>
      </c>
      <c r="P1059" t="s">
        <v>26085</v>
      </c>
      <c r="Q1059" s="3">
        <v>4</v>
      </c>
      <c r="R1059" t="s">
        <v>26113</v>
      </c>
      <c r="S1059" s="3">
        <v>35</v>
      </c>
      <c r="T1059" s="3">
        <v>1</v>
      </c>
      <c r="U1059" s="3">
        <v>36100000</v>
      </c>
      <c r="V1059" s="3">
        <v>2013</v>
      </c>
      <c r="W1059" t="s">
        <v>25</v>
      </c>
    </row>
    <row r="1060" spans="1:23" x14ac:dyDescent="0.3">
      <c r="A1060" s="3">
        <v>7</v>
      </c>
      <c r="B1060" t="s">
        <v>788</v>
      </c>
      <c r="C1060" s="3">
        <v>7306</v>
      </c>
      <c r="D1060" t="s">
        <v>1445</v>
      </c>
      <c r="E1060" s="3">
        <v>100104</v>
      </c>
      <c r="F1060" t="s">
        <v>11362</v>
      </c>
      <c r="G1060" s="3">
        <v>100104002</v>
      </c>
      <c r="H1060" t="s">
        <v>26132</v>
      </c>
      <c r="I1060" s="3">
        <v>2</v>
      </c>
      <c r="J1060" t="s">
        <v>12848</v>
      </c>
      <c r="K1060" s="3">
        <v>7</v>
      </c>
      <c r="L1060" t="s">
        <v>26105</v>
      </c>
      <c r="M1060" s="3">
        <v>1</v>
      </c>
      <c r="N1060" t="s">
        <v>26082</v>
      </c>
      <c r="O1060" s="3">
        <v>3</v>
      </c>
      <c r="P1060" t="s">
        <v>26085</v>
      </c>
      <c r="Q1060" s="3">
        <v>4</v>
      </c>
      <c r="R1060" t="s">
        <v>26113</v>
      </c>
      <c r="S1060" s="3">
        <v>35</v>
      </c>
      <c r="T1060" s="3">
        <v>1</v>
      </c>
      <c r="U1060" s="3">
        <v>36100000</v>
      </c>
      <c r="V1060" s="3">
        <v>2013</v>
      </c>
      <c r="W1060" t="s">
        <v>25</v>
      </c>
    </row>
    <row r="1061" spans="1:23" x14ac:dyDescent="0.3">
      <c r="A1061" s="3">
        <v>7</v>
      </c>
      <c r="B1061" t="s">
        <v>788</v>
      </c>
      <c r="C1061" s="3">
        <v>7306</v>
      </c>
      <c r="D1061" t="s">
        <v>1445</v>
      </c>
      <c r="E1061" s="3">
        <v>100104</v>
      </c>
      <c r="F1061" t="s">
        <v>11362</v>
      </c>
      <c r="G1061" s="3">
        <v>1001040020</v>
      </c>
      <c r="H1061" t="s">
        <v>26133</v>
      </c>
      <c r="I1061" s="3">
        <v>2</v>
      </c>
      <c r="J1061" t="s">
        <v>12848</v>
      </c>
      <c r="K1061" s="3">
        <v>7</v>
      </c>
      <c r="L1061" t="s">
        <v>26105</v>
      </c>
      <c r="M1061" s="3">
        <v>1</v>
      </c>
      <c r="N1061" t="s">
        <v>26082</v>
      </c>
      <c r="O1061" s="3">
        <v>3</v>
      </c>
      <c r="P1061" t="s">
        <v>26085</v>
      </c>
      <c r="Q1061" s="3">
        <v>4</v>
      </c>
      <c r="R1061" t="s">
        <v>26113</v>
      </c>
      <c r="S1061" s="3">
        <v>35</v>
      </c>
      <c r="T1061" s="3">
        <v>1</v>
      </c>
      <c r="U1061" s="3">
        <v>36100000</v>
      </c>
      <c r="V1061" s="3">
        <v>2013</v>
      </c>
      <c r="W1061" t="s">
        <v>25</v>
      </c>
    </row>
    <row r="1062" spans="1:23" x14ac:dyDescent="0.3">
      <c r="A1062" s="3">
        <v>7</v>
      </c>
      <c r="B1062" t="s">
        <v>788</v>
      </c>
      <c r="C1062" s="3">
        <v>7306</v>
      </c>
      <c r="D1062" t="s">
        <v>1445</v>
      </c>
      <c r="E1062" s="3">
        <v>100104</v>
      </c>
      <c r="F1062" t="s">
        <v>11362</v>
      </c>
      <c r="G1062" s="3">
        <v>1001040050</v>
      </c>
      <c r="H1062" t="s">
        <v>26131</v>
      </c>
      <c r="I1062" s="3">
        <v>2</v>
      </c>
      <c r="J1062" t="s">
        <v>12848</v>
      </c>
      <c r="K1062" s="3">
        <v>7</v>
      </c>
      <c r="L1062" t="s">
        <v>26105</v>
      </c>
      <c r="M1062" s="3">
        <v>1</v>
      </c>
      <c r="N1062" t="s">
        <v>26082</v>
      </c>
      <c r="O1062" s="3">
        <v>3</v>
      </c>
      <c r="P1062" t="s">
        <v>26085</v>
      </c>
      <c r="Q1062" s="3">
        <v>4</v>
      </c>
      <c r="R1062" t="s">
        <v>26113</v>
      </c>
      <c r="S1062" s="3">
        <v>35</v>
      </c>
      <c r="T1062" s="3">
        <v>1</v>
      </c>
      <c r="U1062" s="3">
        <v>36100000</v>
      </c>
      <c r="V1062" s="3">
        <v>2013</v>
      </c>
      <c r="W1062" t="s">
        <v>25</v>
      </c>
    </row>
    <row r="1063" spans="1:23" x14ac:dyDescent="0.3">
      <c r="A1063" s="3">
        <v>7</v>
      </c>
      <c r="B1063" t="s">
        <v>788</v>
      </c>
      <c r="C1063" s="3">
        <v>7301</v>
      </c>
      <c r="D1063" t="s">
        <v>1430</v>
      </c>
      <c r="E1063" s="3">
        <v>100101</v>
      </c>
      <c r="F1063" t="s">
        <v>11256</v>
      </c>
      <c r="G1063" s="3">
        <v>100101004</v>
      </c>
      <c r="H1063" t="s">
        <v>16281</v>
      </c>
      <c r="I1063" s="3">
        <v>2</v>
      </c>
      <c r="J1063" t="s">
        <v>12848</v>
      </c>
      <c r="K1063" s="3">
        <v>7</v>
      </c>
      <c r="L1063" t="s">
        <v>26105</v>
      </c>
      <c r="M1063" s="3">
        <v>5</v>
      </c>
      <c r="N1063" t="s">
        <v>26092</v>
      </c>
      <c r="O1063" s="3">
        <v>3</v>
      </c>
      <c r="P1063" t="s">
        <v>26085</v>
      </c>
      <c r="Q1063" s="3">
        <v>4</v>
      </c>
      <c r="R1063" t="s">
        <v>26113</v>
      </c>
      <c r="S1063" s="3">
        <v>350</v>
      </c>
      <c r="T1063" s="3">
        <v>1</v>
      </c>
      <c r="U1063" s="3">
        <v>1750000</v>
      </c>
      <c r="V1063" s="3">
        <v>2016</v>
      </c>
      <c r="W1063" t="s">
        <v>25</v>
      </c>
    </row>
    <row r="1064" spans="1:23" x14ac:dyDescent="0.3">
      <c r="A1064" s="3">
        <v>7</v>
      </c>
      <c r="B1064" t="s">
        <v>788</v>
      </c>
      <c r="C1064" s="3">
        <v>7304</v>
      </c>
      <c r="D1064" t="s">
        <v>1439</v>
      </c>
      <c r="E1064" s="3">
        <v>100104</v>
      </c>
      <c r="F1064" t="s">
        <v>11362</v>
      </c>
      <c r="G1064" s="3">
        <v>100104002</v>
      </c>
      <c r="H1064" t="s">
        <v>26132</v>
      </c>
      <c r="I1064" s="3">
        <v>2</v>
      </c>
      <c r="J1064" t="s">
        <v>12848</v>
      </c>
      <c r="K1064" s="3">
        <v>7</v>
      </c>
      <c r="L1064" t="s">
        <v>26105</v>
      </c>
      <c r="M1064" s="3">
        <v>1</v>
      </c>
      <c r="N1064" t="s">
        <v>26082</v>
      </c>
      <c r="O1064" s="3">
        <v>3</v>
      </c>
      <c r="P1064" t="s">
        <v>26085</v>
      </c>
      <c r="Q1064" s="3">
        <v>4</v>
      </c>
      <c r="R1064" t="s">
        <v>26113</v>
      </c>
      <c r="S1064" s="3">
        <v>180</v>
      </c>
      <c r="T1064" s="3">
        <v>1</v>
      </c>
      <c r="U1064" s="3">
        <v>180000000</v>
      </c>
      <c r="V1064" s="3">
        <v>2016</v>
      </c>
      <c r="W1064" t="s">
        <v>25</v>
      </c>
    </row>
    <row r="1065" spans="1:23" x14ac:dyDescent="0.3">
      <c r="A1065" s="3">
        <v>7</v>
      </c>
      <c r="B1065" t="s">
        <v>788</v>
      </c>
      <c r="C1065" s="3">
        <v>7304</v>
      </c>
      <c r="D1065" t="s">
        <v>1439</v>
      </c>
      <c r="E1065" s="3">
        <v>100104</v>
      </c>
      <c r="F1065" t="s">
        <v>11362</v>
      </c>
      <c r="G1065" s="3">
        <v>1001040020</v>
      </c>
      <c r="H1065" t="s">
        <v>26133</v>
      </c>
      <c r="I1065" s="3">
        <v>2</v>
      </c>
      <c r="J1065" t="s">
        <v>12848</v>
      </c>
      <c r="K1065" s="3">
        <v>7</v>
      </c>
      <c r="L1065" t="s">
        <v>26105</v>
      </c>
      <c r="M1065" s="3">
        <v>2</v>
      </c>
      <c r="N1065" t="s">
        <v>26084</v>
      </c>
      <c r="O1065" s="3">
        <v>3</v>
      </c>
      <c r="P1065" t="s">
        <v>26085</v>
      </c>
      <c r="Q1065" s="3">
        <v>4</v>
      </c>
      <c r="R1065" t="s">
        <v>26113</v>
      </c>
      <c r="S1065" s="3">
        <v>180</v>
      </c>
      <c r="T1065" s="3">
        <v>1</v>
      </c>
      <c r="U1065" s="3">
        <v>30000000</v>
      </c>
      <c r="V1065" s="3">
        <v>2016</v>
      </c>
      <c r="W1065" t="s">
        <v>25</v>
      </c>
    </row>
    <row r="1066" spans="1:23" x14ac:dyDescent="0.3">
      <c r="A1066" s="3">
        <v>7</v>
      </c>
      <c r="B1066" t="s">
        <v>788</v>
      </c>
      <c r="C1066" s="3">
        <v>7308</v>
      </c>
      <c r="D1066" t="s">
        <v>1451</v>
      </c>
      <c r="E1066" s="3">
        <v>100104</v>
      </c>
      <c r="F1066" t="s">
        <v>11362</v>
      </c>
      <c r="G1066" s="3">
        <v>100104003</v>
      </c>
      <c r="H1066" t="s">
        <v>16990</v>
      </c>
      <c r="I1066" s="3">
        <v>2</v>
      </c>
      <c r="J1066" t="s">
        <v>12848</v>
      </c>
      <c r="K1066" s="3">
        <v>7</v>
      </c>
      <c r="L1066" t="s">
        <v>26105</v>
      </c>
      <c r="M1066" s="3">
        <v>3</v>
      </c>
      <c r="N1066" t="s">
        <v>16841</v>
      </c>
      <c r="O1066" s="3">
        <v>3</v>
      </c>
      <c r="P1066" t="s">
        <v>26085</v>
      </c>
      <c r="Q1066" s="3">
        <v>1</v>
      </c>
      <c r="R1066" t="s">
        <v>26083</v>
      </c>
      <c r="S1066" s="3">
        <v>14</v>
      </c>
      <c r="T1066" s="3">
        <v>1</v>
      </c>
      <c r="U1066" s="3">
        <v>83427</v>
      </c>
      <c r="V1066" s="3">
        <v>2016</v>
      </c>
      <c r="W1066" t="s">
        <v>25</v>
      </c>
    </row>
    <row r="1067" spans="1:23" x14ac:dyDescent="0.3">
      <c r="A1067" s="3">
        <v>7</v>
      </c>
      <c r="B1067" t="s">
        <v>788</v>
      </c>
      <c r="C1067" s="3">
        <v>7308</v>
      </c>
      <c r="D1067" t="s">
        <v>1451</v>
      </c>
      <c r="E1067" s="3">
        <v>100103</v>
      </c>
      <c r="F1067" t="s">
        <v>11337</v>
      </c>
      <c r="G1067" s="3">
        <v>100103002</v>
      </c>
      <c r="H1067" t="s">
        <v>26099</v>
      </c>
      <c r="I1067" s="3">
        <v>2</v>
      </c>
      <c r="J1067" t="s">
        <v>12848</v>
      </c>
      <c r="K1067" s="3">
        <v>7</v>
      </c>
      <c r="L1067" t="s">
        <v>26105</v>
      </c>
      <c r="M1067" s="3">
        <v>3</v>
      </c>
      <c r="N1067" t="s">
        <v>16841</v>
      </c>
      <c r="O1067" s="3">
        <v>3</v>
      </c>
      <c r="P1067" t="s">
        <v>26085</v>
      </c>
      <c r="Q1067" s="3">
        <v>1</v>
      </c>
      <c r="R1067" t="s">
        <v>26083</v>
      </c>
      <c r="S1067" s="3">
        <v>14</v>
      </c>
      <c r="T1067" s="3">
        <v>1</v>
      </c>
      <c r="U1067" s="3">
        <v>187260</v>
      </c>
      <c r="V1067" s="3">
        <v>2016</v>
      </c>
      <c r="W1067" t="s">
        <v>25</v>
      </c>
    </row>
    <row r="1068" spans="1:23" x14ac:dyDescent="0.3">
      <c r="A1068" s="3">
        <v>7</v>
      </c>
      <c r="B1068" t="s">
        <v>788</v>
      </c>
      <c r="C1068" s="3">
        <v>7308</v>
      </c>
      <c r="D1068" t="s">
        <v>1451</v>
      </c>
      <c r="E1068" s="3">
        <v>100104</v>
      </c>
      <c r="F1068" t="s">
        <v>11362</v>
      </c>
      <c r="G1068" s="3">
        <v>100104002</v>
      </c>
      <c r="H1068" t="s">
        <v>26132</v>
      </c>
      <c r="I1068" s="3">
        <v>2</v>
      </c>
      <c r="J1068" t="s">
        <v>12848</v>
      </c>
      <c r="K1068" s="3">
        <v>7</v>
      </c>
      <c r="L1068" t="s">
        <v>26105</v>
      </c>
      <c r="M1068" s="3">
        <v>3</v>
      </c>
      <c r="N1068" t="s">
        <v>16841</v>
      </c>
      <c r="O1068" s="3">
        <v>3</v>
      </c>
      <c r="P1068" t="s">
        <v>26085</v>
      </c>
      <c r="Q1068" s="3">
        <v>1</v>
      </c>
      <c r="R1068" t="s">
        <v>26083</v>
      </c>
      <c r="S1068" s="3">
        <v>14</v>
      </c>
      <c r="T1068" s="3">
        <v>1</v>
      </c>
      <c r="U1068" s="3">
        <v>776000</v>
      </c>
      <c r="V1068" s="3">
        <v>2016</v>
      </c>
      <c r="W1068" t="s">
        <v>25</v>
      </c>
    </row>
    <row r="1069" spans="1:23" x14ac:dyDescent="0.3">
      <c r="A1069" s="3">
        <v>7</v>
      </c>
      <c r="B1069" t="s">
        <v>788</v>
      </c>
      <c r="C1069" s="3">
        <v>7308</v>
      </c>
      <c r="D1069" t="s">
        <v>1451</v>
      </c>
      <c r="E1069" s="3">
        <v>100104</v>
      </c>
      <c r="F1069" t="s">
        <v>11362</v>
      </c>
      <c r="G1069" s="3">
        <v>1001040050</v>
      </c>
      <c r="H1069" t="s">
        <v>26131</v>
      </c>
      <c r="I1069" s="3">
        <v>2</v>
      </c>
      <c r="J1069" t="s">
        <v>12848</v>
      </c>
      <c r="K1069" s="3">
        <v>7</v>
      </c>
      <c r="L1069" t="s">
        <v>26105</v>
      </c>
      <c r="M1069" s="3">
        <v>3</v>
      </c>
      <c r="N1069" t="s">
        <v>16841</v>
      </c>
      <c r="O1069" s="3">
        <v>3</v>
      </c>
      <c r="P1069" t="s">
        <v>26085</v>
      </c>
      <c r="Q1069" s="3">
        <v>1</v>
      </c>
      <c r="R1069" t="s">
        <v>26083</v>
      </c>
      <c r="S1069" s="3">
        <v>14</v>
      </c>
      <c r="T1069" s="3">
        <v>1</v>
      </c>
      <c r="U1069" s="3">
        <v>214917</v>
      </c>
      <c r="V1069" s="3">
        <v>2016</v>
      </c>
      <c r="W1069" t="s">
        <v>25</v>
      </c>
    </row>
    <row r="1070" spans="1:23" x14ac:dyDescent="0.3">
      <c r="A1070" s="3">
        <v>7</v>
      </c>
      <c r="B1070" t="s">
        <v>788</v>
      </c>
      <c r="C1070" s="3">
        <v>7308</v>
      </c>
      <c r="D1070" t="s">
        <v>1451</v>
      </c>
      <c r="E1070" s="3">
        <v>100109</v>
      </c>
      <c r="F1070" t="s">
        <v>18431</v>
      </c>
      <c r="G1070" s="3">
        <v>100109001</v>
      </c>
      <c r="H1070" t="s">
        <v>26106</v>
      </c>
      <c r="I1070" s="3">
        <v>2</v>
      </c>
      <c r="J1070" t="s">
        <v>12848</v>
      </c>
      <c r="K1070" s="3">
        <v>7</v>
      </c>
      <c r="L1070" t="s">
        <v>26105</v>
      </c>
      <c r="M1070" s="3">
        <v>3</v>
      </c>
      <c r="N1070" t="s">
        <v>16841</v>
      </c>
      <c r="O1070" s="3">
        <v>3</v>
      </c>
      <c r="P1070" t="s">
        <v>26085</v>
      </c>
      <c r="Q1070" s="3">
        <v>1</v>
      </c>
      <c r="R1070" t="s">
        <v>26083</v>
      </c>
      <c r="S1070" s="3">
        <v>14</v>
      </c>
      <c r="T1070" s="3">
        <v>1</v>
      </c>
      <c r="U1070" s="3">
        <v>118000</v>
      </c>
      <c r="V1070" s="3">
        <v>2016</v>
      </c>
      <c r="W1070" t="s">
        <v>25</v>
      </c>
    </row>
    <row r="1071" spans="1:23" x14ac:dyDescent="0.3">
      <c r="A1071" s="3">
        <v>7</v>
      </c>
      <c r="B1071" t="s">
        <v>788</v>
      </c>
      <c r="C1071" s="3">
        <v>7308</v>
      </c>
      <c r="D1071" t="s">
        <v>1451</v>
      </c>
      <c r="E1071" s="3">
        <v>100101</v>
      </c>
      <c r="F1071" t="s">
        <v>11256</v>
      </c>
      <c r="G1071" s="3">
        <v>100101007</v>
      </c>
      <c r="H1071" t="s">
        <v>11267</v>
      </c>
      <c r="I1071" s="3">
        <v>2</v>
      </c>
      <c r="J1071" t="s">
        <v>12848</v>
      </c>
      <c r="K1071" s="3">
        <v>7</v>
      </c>
      <c r="L1071" t="s">
        <v>26105</v>
      </c>
      <c r="M1071" s="3">
        <v>3</v>
      </c>
      <c r="N1071" t="s">
        <v>16841</v>
      </c>
      <c r="O1071" s="3">
        <v>3</v>
      </c>
      <c r="P1071" t="s">
        <v>26085</v>
      </c>
      <c r="Q1071" s="3">
        <v>1</v>
      </c>
      <c r="R1071" t="s">
        <v>26083</v>
      </c>
      <c r="S1071" s="3">
        <v>14</v>
      </c>
      <c r="T1071" s="3">
        <v>1</v>
      </c>
      <c r="U1071" s="3">
        <v>12000</v>
      </c>
      <c r="V1071" s="3">
        <v>2016</v>
      </c>
      <c r="W1071" t="s">
        <v>25</v>
      </c>
    </row>
    <row r="1072" spans="1:23" x14ac:dyDescent="0.3">
      <c r="A1072" s="3">
        <v>7</v>
      </c>
      <c r="B1072" t="s">
        <v>788</v>
      </c>
      <c r="C1072" s="3">
        <v>7309</v>
      </c>
      <c r="D1072" t="s">
        <v>1454</v>
      </c>
      <c r="E1072" s="3">
        <v>100108</v>
      </c>
      <c r="F1072" t="s">
        <v>11438</v>
      </c>
      <c r="G1072" s="3">
        <v>100108004</v>
      </c>
      <c r="H1072" t="s">
        <v>26097</v>
      </c>
      <c r="I1072" s="3">
        <v>1</v>
      </c>
      <c r="J1072" t="s">
        <v>26080</v>
      </c>
      <c r="K1072" s="3">
        <v>7</v>
      </c>
      <c r="L1072" t="s">
        <v>26105</v>
      </c>
      <c r="M1072" s="3">
        <v>3</v>
      </c>
      <c r="N1072" t="s">
        <v>16841</v>
      </c>
      <c r="O1072" s="3">
        <v>1</v>
      </c>
      <c r="P1072" t="s">
        <v>28066</v>
      </c>
      <c r="Q1072" s="3">
        <v>1</v>
      </c>
      <c r="R1072" t="s">
        <v>26083</v>
      </c>
      <c r="S1072" s="3">
        <v>2</v>
      </c>
      <c r="T1072" s="3">
        <v>1</v>
      </c>
      <c r="U1072" s="3">
        <v>4000</v>
      </c>
      <c r="V1072" s="3">
        <v>2016</v>
      </c>
      <c r="W1072" t="s">
        <v>25</v>
      </c>
    </row>
    <row r="1073" spans="1:23" x14ac:dyDescent="0.3">
      <c r="A1073" s="3">
        <v>7</v>
      </c>
      <c r="B1073" t="s">
        <v>788</v>
      </c>
      <c r="C1073" s="3">
        <v>7309</v>
      </c>
      <c r="D1073" t="s">
        <v>1454</v>
      </c>
      <c r="E1073" s="3">
        <v>100108</v>
      </c>
      <c r="F1073" t="s">
        <v>11438</v>
      </c>
      <c r="G1073" s="3">
        <v>100108004</v>
      </c>
      <c r="H1073" t="s">
        <v>26097</v>
      </c>
      <c r="I1073" s="3">
        <v>1</v>
      </c>
      <c r="J1073" t="s">
        <v>26080</v>
      </c>
      <c r="K1073" s="3">
        <v>7</v>
      </c>
      <c r="L1073" t="s">
        <v>26105</v>
      </c>
      <c r="M1073" s="3">
        <v>3</v>
      </c>
      <c r="N1073" t="s">
        <v>16841</v>
      </c>
      <c r="O1073" s="3">
        <v>3</v>
      </c>
      <c r="P1073" t="s">
        <v>26085</v>
      </c>
      <c r="Q1073" s="3">
        <v>1</v>
      </c>
      <c r="R1073" t="s">
        <v>26083</v>
      </c>
      <c r="S1073" s="3">
        <v>7</v>
      </c>
      <c r="T1073" s="3">
        <v>1</v>
      </c>
      <c r="U1073" s="3">
        <v>100</v>
      </c>
      <c r="V1073" s="3">
        <v>2016</v>
      </c>
      <c r="W1073" t="s">
        <v>25</v>
      </c>
    </row>
    <row r="1074" spans="1:23" x14ac:dyDescent="0.3">
      <c r="A1074" s="3">
        <v>7</v>
      </c>
      <c r="B1074" t="s">
        <v>788</v>
      </c>
      <c r="C1074" s="3">
        <v>7401</v>
      </c>
      <c r="D1074" t="s">
        <v>1457</v>
      </c>
      <c r="E1074" s="3">
        <v>100101</v>
      </c>
      <c r="F1074" t="s">
        <v>11256</v>
      </c>
      <c r="G1074" s="3">
        <v>100101001</v>
      </c>
      <c r="H1074" t="s">
        <v>26124</v>
      </c>
      <c r="I1074" s="3">
        <v>2</v>
      </c>
      <c r="J1074" t="s">
        <v>12848</v>
      </c>
      <c r="K1074" s="3">
        <v>7</v>
      </c>
      <c r="L1074" t="s">
        <v>26105</v>
      </c>
      <c r="M1074" s="3">
        <v>3</v>
      </c>
      <c r="N1074" t="s">
        <v>16841</v>
      </c>
      <c r="O1074" s="3">
        <v>3</v>
      </c>
      <c r="P1074" t="s">
        <v>26085</v>
      </c>
      <c r="Q1074" s="3">
        <v>3</v>
      </c>
      <c r="R1074" t="s">
        <v>26107</v>
      </c>
      <c r="S1074" s="3">
        <v>30</v>
      </c>
      <c r="T1074" s="3">
        <v>1</v>
      </c>
      <c r="U1074" s="3">
        <v>15000</v>
      </c>
      <c r="V1074" s="3">
        <v>2019</v>
      </c>
      <c r="W1074" t="s">
        <v>26159</v>
      </c>
    </row>
    <row r="1075" spans="1:23" x14ac:dyDescent="0.3">
      <c r="A1075" s="3">
        <v>7</v>
      </c>
      <c r="B1075" t="s">
        <v>788</v>
      </c>
      <c r="C1075" s="3">
        <v>7401</v>
      </c>
      <c r="D1075" t="s">
        <v>1457</v>
      </c>
      <c r="E1075" s="3">
        <v>100107</v>
      </c>
      <c r="F1075" t="s">
        <v>9429</v>
      </c>
      <c r="G1075" s="3">
        <v>100107008</v>
      </c>
      <c r="H1075" t="s">
        <v>11403</v>
      </c>
      <c r="I1075" s="3">
        <v>2</v>
      </c>
      <c r="J1075" t="s">
        <v>12848</v>
      </c>
      <c r="K1075" s="3">
        <v>7</v>
      </c>
      <c r="L1075" t="s">
        <v>26105</v>
      </c>
      <c r="M1075" s="3">
        <v>3</v>
      </c>
      <c r="N1075" t="s">
        <v>16841</v>
      </c>
      <c r="O1075" s="3">
        <v>3</v>
      </c>
      <c r="P1075" t="s">
        <v>26085</v>
      </c>
      <c r="Q1075" s="3">
        <v>2</v>
      </c>
      <c r="R1075" t="s">
        <v>8209</v>
      </c>
      <c r="S1075" s="3">
        <v>30</v>
      </c>
      <c r="T1075" s="3">
        <v>1</v>
      </c>
      <c r="U1075" s="3">
        <v>1000</v>
      </c>
      <c r="V1075" s="3">
        <v>2019</v>
      </c>
      <c r="W1075" t="s">
        <v>26159</v>
      </c>
    </row>
    <row r="1076" spans="1:23" x14ac:dyDescent="0.3">
      <c r="A1076" s="3">
        <v>7</v>
      </c>
      <c r="B1076" t="s">
        <v>788</v>
      </c>
      <c r="C1076" s="3">
        <v>7401</v>
      </c>
      <c r="D1076" t="s">
        <v>1457</v>
      </c>
      <c r="E1076" s="3">
        <v>100103</v>
      </c>
      <c r="F1076" t="s">
        <v>11337</v>
      </c>
      <c r="G1076" s="3">
        <v>100103001</v>
      </c>
      <c r="H1076" t="s">
        <v>26123</v>
      </c>
      <c r="I1076" s="3">
        <v>2</v>
      </c>
      <c r="J1076" t="s">
        <v>12848</v>
      </c>
      <c r="K1076" s="3">
        <v>7</v>
      </c>
      <c r="L1076" t="s">
        <v>26105</v>
      </c>
      <c r="M1076" s="3">
        <v>3</v>
      </c>
      <c r="N1076" t="s">
        <v>16841</v>
      </c>
      <c r="O1076" s="3">
        <v>3</v>
      </c>
      <c r="P1076" t="s">
        <v>26085</v>
      </c>
      <c r="Q1076" s="3">
        <v>2</v>
      </c>
      <c r="R1076" t="s">
        <v>8209</v>
      </c>
      <c r="S1076" s="3">
        <v>30</v>
      </c>
      <c r="T1076" s="3">
        <v>1</v>
      </c>
      <c r="U1076" s="3">
        <v>10000</v>
      </c>
      <c r="V1076" s="3">
        <v>2019</v>
      </c>
      <c r="W1076" t="s">
        <v>26159</v>
      </c>
    </row>
    <row r="1077" spans="1:23" x14ac:dyDescent="0.3">
      <c r="A1077" s="3">
        <v>7</v>
      </c>
      <c r="B1077" t="s">
        <v>788</v>
      </c>
      <c r="C1077" s="3">
        <v>7308</v>
      </c>
      <c r="D1077" t="s">
        <v>1451</v>
      </c>
      <c r="E1077" s="3">
        <v>100104</v>
      </c>
      <c r="F1077" t="s">
        <v>11362</v>
      </c>
      <c r="G1077" s="3">
        <v>100104002</v>
      </c>
      <c r="H1077" t="s">
        <v>26132</v>
      </c>
      <c r="I1077" s="3">
        <v>2</v>
      </c>
      <c r="J1077" t="s">
        <v>12848</v>
      </c>
      <c r="K1077" s="3">
        <v>7</v>
      </c>
      <c r="L1077" t="s">
        <v>26105</v>
      </c>
      <c r="M1077" s="3">
        <v>3</v>
      </c>
      <c r="N1077" t="s">
        <v>16841</v>
      </c>
      <c r="O1077" s="3">
        <v>3</v>
      </c>
      <c r="P1077" t="s">
        <v>26085</v>
      </c>
      <c r="Q1077" s="3">
        <v>1</v>
      </c>
      <c r="R1077" t="s">
        <v>26083</v>
      </c>
      <c r="S1077" s="3">
        <v>12</v>
      </c>
      <c r="T1077" s="3">
        <v>1</v>
      </c>
      <c r="U1077" s="3">
        <v>547900</v>
      </c>
      <c r="V1077" s="3">
        <v>2019</v>
      </c>
      <c r="W1077" t="s">
        <v>26159</v>
      </c>
    </row>
    <row r="1078" spans="1:23" x14ac:dyDescent="0.3">
      <c r="A1078" s="3">
        <v>7</v>
      </c>
      <c r="B1078" t="s">
        <v>788</v>
      </c>
      <c r="C1078" s="3">
        <v>7308</v>
      </c>
      <c r="D1078" t="s">
        <v>1451</v>
      </c>
      <c r="E1078" s="3">
        <v>100104</v>
      </c>
      <c r="F1078" t="s">
        <v>11362</v>
      </c>
      <c r="G1078" s="3">
        <v>1001040050</v>
      </c>
      <c r="H1078" t="s">
        <v>26131</v>
      </c>
      <c r="I1078" s="3">
        <v>2</v>
      </c>
      <c r="J1078" t="s">
        <v>12848</v>
      </c>
      <c r="K1078" s="3">
        <v>7</v>
      </c>
      <c r="L1078" t="s">
        <v>26105</v>
      </c>
      <c r="M1078" s="3">
        <v>3</v>
      </c>
      <c r="N1078" t="s">
        <v>16841</v>
      </c>
      <c r="O1078" s="3">
        <v>3</v>
      </c>
      <c r="P1078" t="s">
        <v>26085</v>
      </c>
      <c r="Q1078" s="3">
        <v>1</v>
      </c>
      <c r="R1078" t="s">
        <v>26083</v>
      </c>
      <c r="S1078" s="3">
        <v>12</v>
      </c>
      <c r="T1078" s="3">
        <v>1</v>
      </c>
      <c r="U1078" s="3">
        <v>320000</v>
      </c>
      <c r="V1078" s="3">
        <v>2019</v>
      </c>
      <c r="W1078" t="s">
        <v>26159</v>
      </c>
    </row>
    <row r="1079" spans="1:23" x14ac:dyDescent="0.3">
      <c r="A1079" s="3">
        <v>7</v>
      </c>
      <c r="B1079" t="s">
        <v>788</v>
      </c>
      <c r="C1079" s="3">
        <v>7308</v>
      </c>
      <c r="D1079" t="s">
        <v>1451</v>
      </c>
      <c r="E1079" s="3">
        <v>100104</v>
      </c>
      <c r="F1079" t="s">
        <v>11362</v>
      </c>
      <c r="G1079" s="3">
        <v>100104003</v>
      </c>
      <c r="H1079" t="s">
        <v>16990</v>
      </c>
      <c r="I1079" s="3">
        <v>2</v>
      </c>
      <c r="J1079" t="s">
        <v>12848</v>
      </c>
      <c r="K1079" s="3">
        <v>7</v>
      </c>
      <c r="L1079" t="s">
        <v>26105</v>
      </c>
      <c r="M1079" s="3">
        <v>3</v>
      </c>
      <c r="N1079" t="s">
        <v>16841</v>
      </c>
      <c r="O1079" s="3">
        <v>3</v>
      </c>
      <c r="P1079" t="s">
        <v>26085</v>
      </c>
      <c r="Q1079" s="3">
        <v>1</v>
      </c>
      <c r="R1079" t="s">
        <v>26083</v>
      </c>
      <c r="S1079" s="3">
        <v>12</v>
      </c>
      <c r="T1079" s="3">
        <v>1</v>
      </c>
      <c r="U1079" s="3">
        <v>45800</v>
      </c>
      <c r="V1079" s="3">
        <v>2019</v>
      </c>
      <c r="W1079" t="s">
        <v>26159</v>
      </c>
    </row>
    <row r="1080" spans="1:23" x14ac:dyDescent="0.3">
      <c r="A1080" s="3">
        <v>7</v>
      </c>
      <c r="B1080" t="s">
        <v>788</v>
      </c>
      <c r="C1080" s="3">
        <v>7308</v>
      </c>
      <c r="D1080" t="s">
        <v>1451</v>
      </c>
      <c r="E1080" s="3">
        <v>100103</v>
      </c>
      <c r="F1080" t="s">
        <v>11337</v>
      </c>
      <c r="G1080" s="3">
        <v>1001030020</v>
      </c>
      <c r="H1080" t="s">
        <v>26128</v>
      </c>
      <c r="I1080" s="3">
        <v>2</v>
      </c>
      <c r="J1080" t="s">
        <v>12848</v>
      </c>
      <c r="K1080" s="3">
        <v>7</v>
      </c>
      <c r="L1080" t="s">
        <v>26105</v>
      </c>
      <c r="M1080" s="3">
        <v>3</v>
      </c>
      <c r="N1080" t="s">
        <v>16841</v>
      </c>
      <c r="O1080" s="3">
        <v>3</v>
      </c>
      <c r="P1080" t="s">
        <v>26085</v>
      </c>
      <c r="Q1080" s="3">
        <v>1</v>
      </c>
      <c r="R1080" t="s">
        <v>26083</v>
      </c>
      <c r="S1080" s="3">
        <v>12</v>
      </c>
      <c r="T1080" s="3">
        <v>1</v>
      </c>
      <c r="U1080" s="3">
        <v>172000</v>
      </c>
      <c r="V1080" s="3">
        <v>2019</v>
      </c>
      <c r="W1080" t="s">
        <v>26159</v>
      </c>
    </row>
    <row r="1081" spans="1:23" x14ac:dyDescent="0.3">
      <c r="A1081" s="3">
        <v>7</v>
      </c>
      <c r="B1081" t="s">
        <v>788</v>
      </c>
      <c r="C1081" s="3">
        <v>7308</v>
      </c>
      <c r="D1081" t="s">
        <v>1451</v>
      </c>
      <c r="E1081" s="3">
        <v>100109</v>
      </c>
      <c r="F1081" t="s">
        <v>18431</v>
      </c>
      <c r="G1081" s="3">
        <v>100109001</v>
      </c>
      <c r="H1081" t="s">
        <v>26106</v>
      </c>
      <c r="I1081" s="3">
        <v>2</v>
      </c>
      <c r="J1081" t="s">
        <v>12848</v>
      </c>
      <c r="K1081" s="3">
        <v>7</v>
      </c>
      <c r="L1081" t="s">
        <v>26105</v>
      </c>
      <c r="M1081" s="3">
        <v>3</v>
      </c>
      <c r="N1081" t="s">
        <v>16841</v>
      </c>
      <c r="O1081" s="3">
        <v>3</v>
      </c>
      <c r="P1081" t="s">
        <v>26085</v>
      </c>
      <c r="Q1081" s="3">
        <v>1</v>
      </c>
      <c r="R1081" t="s">
        <v>26083</v>
      </c>
      <c r="S1081" s="3">
        <v>12</v>
      </c>
      <c r="T1081" s="3">
        <v>1</v>
      </c>
      <c r="U1081" s="3">
        <v>83000</v>
      </c>
      <c r="V1081" s="3">
        <v>2019</v>
      </c>
      <c r="W1081" t="s">
        <v>26159</v>
      </c>
    </row>
    <row r="1082" spans="1:23" x14ac:dyDescent="0.3">
      <c r="A1082" s="3">
        <v>7</v>
      </c>
      <c r="B1082" t="s">
        <v>788</v>
      </c>
      <c r="C1082" s="3">
        <v>7309</v>
      </c>
      <c r="D1082" t="s">
        <v>1454</v>
      </c>
      <c r="E1082" s="3">
        <v>100108</v>
      </c>
      <c r="F1082" t="s">
        <v>11438</v>
      </c>
      <c r="G1082" s="3">
        <v>100108004</v>
      </c>
      <c r="H1082" t="s">
        <v>26097</v>
      </c>
      <c r="I1082" s="3">
        <v>1</v>
      </c>
      <c r="J1082" t="s">
        <v>26080</v>
      </c>
      <c r="K1082" s="3">
        <v>7</v>
      </c>
      <c r="L1082" t="s">
        <v>26105</v>
      </c>
      <c r="M1082" s="3">
        <v>3</v>
      </c>
      <c r="N1082" t="s">
        <v>16841</v>
      </c>
      <c r="O1082" s="3">
        <v>1</v>
      </c>
      <c r="P1082" t="s">
        <v>28066</v>
      </c>
      <c r="Q1082" s="3">
        <v>1</v>
      </c>
      <c r="R1082" t="s">
        <v>26083</v>
      </c>
      <c r="S1082" s="3">
        <v>2</v>
      </c>
      <c r="T1082" s="3">
        <v>1</v>
      </c>
      <c r="U1082" s="3">
        <v>200</v>
      </c>
      <c r="V1082" s="3">
        <v>2019</v>
      </c>
      <c r="W1082" t="s">
        <v>26159</v>
      </c>
    </row>
    <row r="1083" spans="1:23" x14ac:dyDescent="0.3">
      <c r="A1083" s="3">
        <v>7</v>
      </c>
      <c r="B1083" t="s">
        <v>788</v>
      </c>
      <c r="C1083" s="3">
        <v>7309</v>
      </c>
      <c r="D1083" t="s">
        <v>1454</v>
      </c>
      <c r="E1083" s="3">
        <v>100108</v>
      </c>
      <c r="F1083" t="s">
        <v>11438</v>
      </c>
      <c r="G1083" s="3">
        <v>100108004</v>
      </c>
      <c r="H1083" t="s">
        <v>26097</v>
      </c>
      <c r="I1083" s="3">
        <v>1</v>
      </c>
      <c r="J1083" t="s">
        <v>26080</v>
      </c>
      <c r="K1083" s="3">
        <v>7</v>
      </c>
      <c r="L1083" t="s">
        <v>26105</v>
      </c>
      <c r="M1083" s="3">
        <v>3</v>
      </c>
      <c r="N1083" t="s">
        <v>16841</v>
      </c>
      <c r="O1083" s="3">
        <v>3</v>
      </c>
      <c r="P1083" t="s">
        <v>26085</v>
      </c>
      <c r="Q1083" s="3">
        <v>1</v>
      </c>
      <c r="R1083" t="s">
        <v>26083</v>
      </c>
      <c r="S1083" s="3">
        <v>7</v>
      </c>
      <c r="T1083" s="3">
        <v>1</v>
      </c>
      <c r="U1083" s="3">
        <v>200</v>
      </c>
      <c r="V1083" s="3">
        <v>2019</v>
      </c>
      <c r="W1083" t="s">
        <v>26159</v>
      </c>
    </row>
    <row r="1084" spans="1:23" x14ac:dyDescent="0.3">
      <c r="A1084" s="3">
        <v>16</v>
      </c>
      <c r="B1084" t="s">
        <v>791</v>
      </c>
      <c r="C1084" s="3">
        <v>16101</v>
      </c>
      <c r="D1084" t="s">
        <v>2026</v>
      </c>
      <c r="E1084" s="3">
        <v>100103</v>
      </c>
      <c r="F1084" t="s">
        <v>11337</v>
      </c>
      <c r="G1084" s="3">
        <v>100103003</v>
      </c>
      <c r="H1084" t="s">
        <v>16985</v>
      </c>
      <c r="I1084" s="3">
        <v>2</v>
      </c>
      <c r="J1084" t="s">
        <v>12848</v>
      </c>
      <c r="K1084" s="3">
        <v>7</v>
      </c>
      <c r="L1084" t="s">
        <v>26105</v>
      </c>
      <c r="M1084" s="3">
        <v>2</v>
      </c>
      <c r="N1084" t="s">
        <v>26084</v>
      </c>
      <c r="O1084" s="3">
        <v>3</v>
      </c>
      <c r="P1084" t="s">
        <v>26085</v>
      </c>
      <c r="Q1084" s="3">
        <v>1</v>
      </c>
      <c r="R1084" t="s">
        <v>26083</v>
      </c>
      <c r="S1084" s="3">
        <v>2</v>
      </c>
      <c r="T1084" s="3">
        <v>1</v>
      </c>
      <c r="U1084" s="3">
        <v>500</v>
      </c>
      <c r="V1084" s="3">
        <v>2006</v>
      </c>
      <c r="W1084" t="s">
        <v>25</v>
      </c>
    </row>
    <row r="1085" spans="1:23" x14ac:dyDescent="0.3">
      <c r="A1085" s="3">
        <v>16</v>
      </c>
      <c r="B1085" t="s">
        <v>791</v>
      </c>
      <c r="C1085" s="3">
        <v>16101</v>
      </c>
      <c r="D1085" t="s">
        <v>2026</v>
      </c>
      <c r="E1085" s="3">
        <v>100101</v>
      </c>
      <c r="F1085" t="s">
        <v>11256</v>
      </c>
      <c r="G1085" s="3">
        <v>100101001</v>
      </c>
      <c r="H1085" t="s">
        <v>26124</v>
      </c>
      <c r="I1085" s="3">
        <v>2</v>
      </c>
      <c r="J1085" t="s">
        <v>12848</v>
      </c>
      <c r="K1085" s="3">
        <v>7</v>
      </c>
      <c r="L1085" t="s">
        <v>26105</v>
      </c>
      <c r="M1085" s="3">
        <v>2</v>
      </c>
      <c r="N1085" t="s">
        <v>26084</v>
      </c>
      <c r="O1085" s="3">
        <v>3</v>
      </c>
      <c r="P1085" t="s">
        <v>26085</v>
      </c>
      <c r="Q1085" s="3">
        <v>1</v>
      </c>
      <c r="R1085" t="s">
        <v>26083</v>
      </c>
      <c r="S1085" s="3">
        <v>2</v>
      </c>
      <c r="T1085" s="3">
        <v>1</v>
      </c>
      <c r="U1085" s="3">
        <v>50</v>
      </c>
      <c r="V1085" s="3">
        <v>2006</v>
      </c>
      <c r="W1085" t="s">
        <v>25</v>
      </c>
    </row>
    <row r="1086" spans="1:23" x14ac:dyDescent="0.3">
      <c r="A1086" s="3">
        <v>16</v>
      </c>
      <c r="B1086" t="s">
        <v>791</v>
      </c>
      <c r="C1086" s="3">
        <v>16101</v>
      </c>
      <c r="D1086" t="s">
        <v>2026</v>
      </c>
      <c r="E1086" s="3">
        <v>100101</v>
      </c>
      <c r="F1086" t="s">
        <v>11256</v>
      </c>
      <c r="G1086" s="3">
        <v>100101004</v>
      </c>
      <c r="H1086" t="s">
        <v>16281</v>
      </c>
      <c r="I1086" s="3">
        <v>2</v>
      </c>
      <c r="J1086" t="s">
        <v>12848</v>
      </c>
      <c r="K1086" s="3">
        <v>7</v>
      </c>
      <c r="L1086" t="s">
        <v>26105</v>
      </c>
      <c r="M1086" s="3">
        <v>2</v>
      </c>
      <c r="N1086" t="s">
        <v>26084</v>
      </c>
      <c r="O1086" s="3">
        <v>3</v>
      </c>
      <c r="P1086" t="s">
        <v>26085</v>
      </c>
      <c r="Q1086" s="3">
        <v>1</v>
      </c>
      <c r="R1086" t="s">
        <v>26083</v>
      </c>
      <c r="S1086" s="3">
        <v>2</v>
      </c>
      <c r="T1086" s="3">
        <v>1</v>
      </c>
      <c r="U1086" s="3">
        <v>1200</v>
      </c>
      <c r="V1086" s="3">
        <v>2006</v>
      </c>
      <c r="W1086" t="s">
        <v>25</v>
      </c>
    </row>
    <row r="1087" spans="1:23" x14ac:dyDescent="0.3">
      <c r="A1087" s="3">
        <v>16</v>
      </c>
      <c r="B1087" t="s">
        <v>791</v>
      </c>
      <c r="C1087" s="3">
        <v>16202</v>
      </c>
      <c r="D1087" t="s">
        <v>2056</v>
      </c>
      <c r="E1087" s="3">
        <v>100108</v>
      </c>
      <c r="F1087" t="s">
        <v>11438</v>
      </c>
      <c r="G1087" s="3">
        <v>100108004</v>
      </c>
      <c r="H1087" t="s">
        <v>26097</v>
      </c>
      <c r="I1087" s="3">
        <v>1</v>
      </c>
      <c r="J1087" t="s">
        <v>26080</v>
      </c>
      <c r="K1087" s="3">
        <v>7</v>
      </c>
      <c r="L1087" t="s">
        <v>26105</v>
      </c>
      <c r="M1087" s="3">
        <v>3</v>
      </c>
      <c r="N1087" t="s">
        <v>16841</v>
      </c>
      <c r="O1087" s="3">
        <v>2</v>
      </c>
      <c r="P1087" t="s">
        <v>28067</v>
      </c>
      <c r="Q1087" s="3">
        <v>1</v>
      </c>
      <c r="R1087" t="s">
        <v>26083</v>
      </c>
      <c r="S1087" s="3">
        <v>2</v>
      </c>
      <c r="T1087" s="3">
        <v>1</v>
      </c>
      <c r="U1087" s="3">
        <v>150</v>
      </c>
      <c r="V1087" s="3">
        <v>2006</v>
      </c>
      <c r="W1087" t="s">
        <v>25</v>
      </c>
    </row>
    <row r="1088" spans="1:23" x14ac:dyDescent="0.3">
      <c r="A1088" s="3">
        <v>16</v>
      </c>
      <c r="B1088" t="s">
        <v>791</v>
      </c>
      <c r="C1088" s="3">
        <v>16202</v>
      </c>
      <c r="D1088" t="s">
        <v>2056</v>
      </c>
      <c r="E1088" s="3">
        <v>100108</v>
      </c>
      <c r="F1088" t="s">
        <v>11438</v>
      </c>
      <c r="G1088" s="3">
        <v>100108004</v>
      </c>
      <c r="H1088" t="s">
        <v>26097</v>
      </c>
      <c r="I1088" s="3">
        <v>1</v>
      </c>
      <c r="J1088" t="s">
        <v>26080</v>
      </c>
      <c r="K1088" s="3">
        <v>7</v>
      </c>
      <c r="L1088" t="s">
        <v>26105</v>
      </c>
      <c r="M1088" s="3">
        <v>3</v>
      </c>
      <c r="N1088" t="s">
        <v>16841</v>
      </c>
      <c r="O1088" s="3">
        <v>2</v>
      </c>
      <c r="P1088" t="s">
        <v>28067</v>
      </c>
      <c r="Q1088" s="3">
        <v>1</v>
      </c>
      <c r="R1088" t="s">
        <v>26083</v>
      </c>
      <c r="S1088" s="3">
        <v>2</v>
      </c>
      <c r="T1088" s="3">
        <v>1</v>
      </c>
      <c r="U1088" s="3">
        <v>240</v>
      </c>
      <c r="V1088" s="3">
        <v>2006</v>
      </c>
      <c r="W1088" t="s">
        <v>25</v>
      </c>
    </row>
    <row r="1089" spans="1:23" x14ac:dyDescent="0.3">
      <c r="A1089" s="3">
        <v>16</v>
      </c>
      <c r="B1089" t="s">
        <v>791</v>
      </c>
      <c r="C1089" s="3">
        <v>16202</v>
      </c>
      <c r="D1089" t="s">
        <v>2056</v>
      </c>
      <c r="E1089" s="3">
        <v>100108</v>
      </c>
      <c r="F1089" t="s">
        <v>11438</v>
      </c>
      <c r="G1089" s="3">
        <v>100108004</v>
      </c>
      <c r="H1089" t="s">
        <v>26097</v>
      </c>
      <c r="I1089" s="3">
        <v>1</v>
      </c>
      <c r="J1089" t="s">
        <v>26080</v>
      </c>
      <c r="K1089" s="3">
        <v>7</v>
      </c>
      <c r="L1089" t="s">
        <v>26105</v>
      </c>
      <c r="M1089" s="3">
        <v>3</v>
      </c>
      <c r="N1089" t="s">
        <v>16841</v>
      </c>
      <c r="O1089" s="3">
        <v>1</v>
      </c>
      <c r="P1089" t="s">
        <v>28066</v>
      </c>
      <c r="Q1089" s="3">
        <v>1</v>
      </c>
      <c r="R1089" t="s">
        <v>26083</v>
      </c>
      <c r="S1089" s="3">
        <v>2</v>
      </c>
      <c r="T1089" s="3">
        <v>1</v>
      </c>
      <c r="U1089" s="3">
        <v>1000</v>
      </c>
      <c r="V1089" s="3">
        <v>2006</v>
      </c>
      <c r="W1089" t="s">
        <v>25</v>
      </c>
    </row>
    <row r="1090" spans="1:23" x14ac:dyDescent="0.3">
      <c r="A1090" s="3">
        <v>16</v>
      </c>
      <c r="B1090" t="s">
        <v>791</v>
      </c>
      <c r="C1090" s="3">
        <v>16101</v>
      </c>
      <c r="D1090" t="s">
        <v>2026</v>
      </c>
      <c r="E1090" s="3">
        <v>100104</v>
      </c>
      <c r="F1090" t="s">
        <v>11362</v>
      </c>
      <c r="G1090" s="3">
        <v>1001040020</v>
      </c>
      <c r="H1090" t="s">
        <v>26133</v>
      </c>
      <c r="I1090" s="3">
        <v>2</v>
      </c>
      <c r="J1090" t="s">
        <v>12848</v>
      </c>
      <c r="K1090" s="3">
        <v>7</v>
      </c>
      <c r="L1090" t="s">
        <v>26105</v>
      </c>
      <c r="M1090" s="3">
        <v>3</v>
      </c>
      <c r="N1090" t="s">
        <v>16841</v>
      </c>
      <c r="O1090" s="3">
        <v>3</v>
      </c>
      <c r="P1090" t="s">
        <v>26085</v>
      </c>
      <c r="Q1090" s="3">
        <v>1</v>
      </c>
      <c r="R1090" t="s">
        <v>26083</v>
      </c>
      <c r="S1090" s="3">
        <v>2</v>
      </c>
      <c r="T1090" s="3">
        <v>1</v>
      </c>
      <c r="U1090" s="3">
        <v>1600</v>
      </c>
      <c r="V1090" s="3">
        <v>2016</v>
      </c>
      <c r="W1090" t="s">
        <v>25</v>
      </c>
    </row>
    <row r="1091" spans="1:23" x14ac:dyDescent="0.3">
      <c r="A1091" s="3">
        <v>9</v>
      </c>
      <c r="B1091" t="s">
        <v>26150</v>
      </c>
      <c r="C1091" s="3">
        <v>9101</v>
      </c>
      <c r="D1091" t="s">
        <v>1579</v>
      </c>
      <c r="E1091" s="3">
        <v>100101</v>
      </c>
      <c r="F1091" t="s">
        <v>11256</v>
      </c>
      <c r="G1091" s="3">
        <v>100101004</v>
      </c>
      <c r="H1091" t="s">
        <v>16281</v>
      </c>
      <c r="I1091" s="3">
        <v>1</v>
      </c>
      <c r="J1091" t="s">
        <v>26080</v>
      </c>
      <c r="K1091" s="3">
        <v>7</v>
      </c>
      <c r="L1091" t="s">
        <v>26105</v>
      </c>
      <c r="M1091" s="3">
        <v>3</v>
      </c>
      <c r="N1091" t="s">
        <v>16841</v>
      </c>
      <c r="O1091" s="3">
        <v>1</v>
      </c>
      <c r="P1091" t="s">
        <v>28066</v>
      </c>
      <c r="Q1091" s="3">
        <v>1</v>
      </c>
      <c r="R1091" t="s">
        <v>26083</v>
      </c>
      <c r="S1091" s="3">
        <v>2</v>
      </c>
      <c r="T1091" s="3">
        <v>1</v>
      </c>
      <c r="U1091" s="3">
        <v>5000</v>
      </c>
      <c r="V1091" s="3">
        <v>2000</v>
      </c>
      <c r="W1091" t="s">
        <v>25</v>
      </c>
    </row>
    <row r="1092" spans="1:23" x14ac:dyDescent="0.3">
      <c r="A1092" s="3">
        <v>9</v>
      </c>
      <c r="B1092" t="s">
        <v>26150</v>
      </c>
      <c r="C1092" s="3">
        <v>9101</v>
      </c>
      <c r="D1092" t="s">
        <v>1579</v>
      </c>
      <c r="E1092" s="3">
        <v>100103</v>
      </c>
      <c r="F1092" t="s">
        <v>11337</v>
      </c>
      <c r="G1092" s="3">
        <v>100103005</v>
      </c>
      <c r="H1092" t="s">
        <v>26144</v>
      </c>
      <c r="I1092" s="3">
        <v>1</v>
      </c>
      <c r="J1092" t="s">
        <v>26080</v>
      </c>
      <c r="K1092" s="3">
        <v>7</v>
      </c>
      <c r="L1092" t="s">
        <v>26105</v>
      </c>
      <c r="M1092" s="3">
        <v>3</v>
      </c>
      <c r="N1092" t="s">
        <v>16841</v>
      </c>
      <c r="O1092" s="3">
        <v>1</v>
      </c>
      <c r="P1092" t="s">
        <v>28066</v>
      </c>
      <c r="Q1092" s="3">
        <v>1</v>
      </c>
      <c r="R1092" t="s">
        <v>26083</v>
      </c>
      <c r="S1092" s="3">
        <v>2</v>
      </c>
      <c r="T1092" s="3">
        <v>1</v>
      </c>
      <c r="U1092" s="3">
        <v>5000</v>
      </c>
      <c r="V1092" s="3">
        <v>2000</v>
      </c>
      <c r="W1092" t="s">
        <v>25</v>
      </c>
    </row>
    <row r="1093" spans="1:23" x14ac:dyDescent="0.3">
      <c r="A1093" s="3">
        <v>9</v>
      </c>
      <c r="B1093" t="s">
        <v>26150</v>
      </c>
      <c r="C1093" s="3">
        <v>9101</v>
      </c>
      <c r="D1093" t="s">
        <v>1579</v>
      </c>
      <c r="E1093" s="3">
        <v>100101</v>
      </c>
      <c r="F1093" t="s">
        <v>11256</v>
      </c>
      <c r="G1093" s="3">
        <v>100101004</v>
      </c>
      <c r="H1093" t="s">
        <v>16281</v>
      </c>
      <c r="I1093" s="3">
        <v>1</v>
      </c>
      <c r="J1093" t="s">
        <v>26080</v>
      </c>
      <c r="K1093" s="3">
        <v>7</v>
      </c>
      <c r="L1093" t="s">
        <v>26105</v>
      </c>
      <c r="M1093" s="3">
        <v>2</v>
      </c>
      <c r="N1093" t="s">
        <v>26084</v>
      </c>
      <c r="O1093" s="3">
        <v>3</v>
      </c>
      <c r="P1093" t="s">
        <v>26085</v>
      </c>
      <c r="Q1093" s="3">
        <v>1</v>
      </c>
      <c r="R1093" t="s">
        <v>26083</v>
      </c>
      <c r="S1093" s="3">
        <v>2</v>
      </c>
      <c r="T1093" s="3">
        <v>1</v>
      </c>
      <c r="U1093" s="3">
        <v>10000</v>
      </c>
      <c r="V1093" s="3">
        <v>2006</v>
      </c>
      <c r="W1093" t="s">
        <v>25</v>
      </c>
    </row>
    <row r="1094" spans="1:23" x14ac:dyDescent="0.3">
      <c r="A1094" s="3">
        <v>9</v>
      </c>
      <c r="B1094" t="s">
        <v>26150</v>
      </c>
      <c r="C1094" s="3">
        <v>9101</v>
      </c>
      <c r="D1094" t="s">
        <v>1579</v>
      </c>
      <c r="E1094" s="3">
        <v>100101</v>
      </c>
      <c r="F1094" t="s">
        <v>11256</v>
      </c>
      <c r="G1094" s="3">
        <v>100101004</v>
      </c>
      <c r="H1094" t="s">
        <v>16281</v>
      </c>
      <c r="I1094" s="3">
        <v>1</v>
      </c>
      <c r="J1094" t="s">
        <v>26080</v>
      </c>
      <c r="K1094" s="3">
        <v>7</v>
      </c>
      <c r="L1094" t="s">
        <v>26105</v>
      </c>
      <c r="M1094" s="3">
        <v>2</v>
      </c>
      <c r="N1094" t="s">
        <v>26084</v>
      </c>
      <c r="O1094" s="3">
        <v>3</v>
      </c>
      <c r="P1094" t="s">
        <v>26085</v>
      </c>
      <c r="Q1094" s="3">
        <v>1</v>
      </c>
      <c r="R1094" t="s">
        <v>26083</v>
      </c>
      <c r="S1094" s="3">
        <v>4</v>
      </c>
      <c r="T1094" s="3">
        <v>1</v>
      </c>
      <c r="U1094" s="3">
        <v>2000</v>
      </c>
      <c r="V1094" s="3">
        <v>2006</v>
      </c>
      <c r="W1094" t="s">
        <v>25</v>
      </c>
    </row>
    <row r="1095" spans="1:23" x14ac:dyDescent="0.3">
      <c r="A1095" s="3">
        <v>9</v>
      </c>
      <c r="B1095" t="s">
        <v>26150</v>
      </c>
      <c r="C1095" s="3">
        <v>9120</v>
      </c>
      <c r="D1095" t="s">
        <v>1636</v>
      </c>
      <c r="E1095" s="3">
        <v>100103</v>
      </c>
      <c r="F1095" t="s">
        <v>11337</v>
      </c>
      <c r="G1095" s="3">
        <v>100103001</v>
      </c>
      <c r="H1095" t="s">
        <v>26123</v>
      </c>
      <c r="I1095" s="3">
        <v>1</v>
      </c>
      <c r="J1095" t="s">
        <v>26080</v>
      </c>
      <c r="K1095" s="3">
        <v>7</v>
      </c>
      <c r="L1095" t="s">
        <v>26105</v>
      </c>
      <c r="M1095" s="3">
        <v>3</v>
      </c>
      <c r="N1095" t="s">
        <v>16841</v>
      </c>
      <c r="O1095" s="3">
        <v>2</v>
      </c>
      <c r="P1095" t="s">
        <v>28067</v>
      </c>
      <c r="Q1095" s="3">
        <v>1</v>
      </c>
      <c r="R1095" t="s">
        <v>26083</v>
      </c>
      <c r="S1095" s="3">
        <v>2</v>
      </c>
      <c r="T1095" s="3">
        <v>1</v>
      </c>
      <c r="U1095" s="3">
        <v>500</v>
      </c>
      <c r="V1095" s="3">
        <v>2006</v>
      </c>
      <c r="W1095" t="s">
        <v>25</v>
      </c>
    </row>
    <row r="1096" spans="1:23" x14ac:dyDescent="0.3">
      <c r="A1096" s="3">
        <v>9</v>
      </c>
      <c r="B1096" t="s">
        <v>26150</v>
      </c>
      <c r="C1096" s="3">
        <v>9120</v>
      </c>
      <c r="D1096" t="s">
        <v>1636</v>
      </c>
      <c r="E1096" s="3">
        <v>100103</v>
      </c>
      <c r="F1096" t="s">
        <v>11337</v>
      </c>
      <c r="G1096" s="3">
        <v>100103003</v>
      </c>
      <c r="H1096" t="s">
        <v>16985</v>
      </c>
      <c r="I1096" s="3">
        <v>1</v>
      </c>
      <c r="J1096" t="s">
        <v>26080</v>
      </c>
      <c r="K1096" s="3">
        <v>7</v>
      </c>
      <c r="L1096" t="s">
        <v>26105</v>
      </c>
      <c r="M1096" s="3">
        <v>3</v>
      </c>
      <c r="N1096" t="s">
        <v>16841</v>
      </c>
      <c r="O1096" s="3">
        <v>2</v>
      </c>
      <c r="P1096" t="s">
        <v>28067</v>
      </c>
      <c r="Q1096" s="3">
        <v>1</v>
      </c>
      <c r="R1096" t="s">
        <v>26083</v>
      </c>
      <c r="S1096" s="3">
        <v>2</v>
      </c>
      <c r="T1096" s="3">
        <v>1</v>
      </c>
      <c r="U1096" s="3">
        <v>300</v>
      </c>
      <c r="V1096" s="3">
        <v>2006</v>
      </c>
      <c r="W1096" t="s">
        <v>25</v>
      </c>
    </row>
    <row r="1097" spans="1:23" x14ac:dyDescent="0.3">
      <c r="A1097" s="3">
        <v>10</v>
      </c>
      <c r="B1097" t="s">
        <v>779</v>
      </c>
      <c r="C1097" s="3">
        <v>10303</v>
      </c>
      <c r="D1097" t="s">
        <v>1738</v>
      </c>
      <c r="E1097" s="3">
        <v>100101</v>
      </c>
      <c r="F1097" t="s">
        <v>11256</v>
      </c>
      <c r="G1097" s="3">
        <v>1001010080</v>
      </c>
      <c r="H1097" t="s">
        <v>26126</v>
      </c>
      <c r="I1097" s="3">
        <v>2</v>
      </c>
      <c r="J1097" t="s">
        <v>12848</v>
      </c>
      <c r="K1097" s="3">
        <v>7</v>
      </c>
      <c r="L1097" t="s">
        <v>26105</v>
      </c>
      <c r="M1097" s="3">
        <v>2</v>
      </c>
      <c r="N1097" t="s">
        <v>26084</v>
      </c>
      <c r="O1097" s="3">
        <v>3</v>
      </c>
      <c r="P1097" t="s">
        <v>26085</v>
      </c>
      <c r="Q1097" s="3">
        <v>4</v>
      </c>
      <c r="R1097" t="s">
        <v>26113</v>
      </c>
      <c r="S1097" s="3">
        <v>14</v>
      </c>
      <c r="T1097" s="3">
        <v>1</v>
      </c>
      <c r="U1097" s="3">
        <v>300000</v>
      </c>
      <c r="V1097" s="3">
        <v>2000</v>
      </c>
      <c r="W1097" t="s">
        <v>25</v>
      </c>
    </row>
    <row r="1098" spans="1:23" x14ac:dyDescent="0.3">
      <c r="A1098" s="3">
        <v>10</v>
      </c>
      <c r="B1098" t="s">
        <v>779</v>
      </c>
      <c r="C1098" s="3">
        <v>10303</v>
      </c>
      <c r="D1098" t="s">
        <v>1738</v>
      </c>
      <c r="E1098" s="3">
        <v>100101</v>
      </c>
      <c r="F1098" t="s">
        <v>11256</v>
      </c>
      <c r="G1098" s="3">
        <v>100101001</v>
      </c>
      <c r="H1098" t="s">
        <v>26124</v>
      </c>
      <c r="I1098" s="3">
        <v>2</v>
      </c>
      <c r="J1098" t="s">
        <v>12848</v>
      </c>
      <c r="K1098" s="3">
        <v>7</v>
      </c>
      <c r="L1098" t="s">
        <v>26105</v>
      </c>
      <c r="M1098" s="3">
        <v>2</v>
      </c>
      <c r="N1098" t="s">
        <v>26084</v>
      </c>
      <c r="O1098" s="3">
        <v>3</v>
      </c>
      <c r="P1098" t="s">
        <v>26085</v>
      </c>
      <c r="Q1098" s="3">
        <v>4</v>
      </c>
      <c r="R1098" t="s">
        <v>26113</v>
      </c>
      <c r="S1098" s="3">
        <v>14</v>
      </c>
      <c r="T1098" s="3">
        <v>1</v>
      </c>
      <c r="U1098" s="3">
        <v>80000</v>
      </c>
      <c r="V1098" s="3">
        <v>2000</v>
      </c>
      <c r="W1098" t="s">
        <v>25</v>
      </c>
    </row>
    <row r="1099" spans="1:23" x14ac:dyDescent="0.3">
      <c r="A1099" s="3">
        <v>10</v>
      </c>
      <c r="B1099" t="s">
        <v>779</v>
      </c>
      <c r="C1099" s="3">
        <v>10303</v>
      </c>
      <c r="D1099" t="s">
        <v>1738</v>
      </c>
      <c r="E1099" s="3">
        <v>100101</v>
      </c>
      <c r="F1099" t="s">
        <v>11256</v>
      </c>
      <c r="G1099" s="3">
        <v>100101004</v>
      </c>
      <c r="H1099" t="s">
        <v>16281</v>
      </c>
      <c r="I1099" s="3">
        <v>2</v>
      </c>
      <c r="J1099" t="s">
        <v>12848</v>
      </c>
      <c r="K1099" s="3">
        <v>7</v>
      </c>
      <c r="L1099" t="s">
        <v>26105</v>
      </c>
      <c r="M1099" s="3">
        <v>2</v>
      </c>
      <c r="N1099" t="s">
        <v>26084</v>
      </c>
      <c r="O1099" s="3">
        <v>3</v>
      </c>
      <c r="P1099" t="s">
        <v>26085</v>
      </c>
      <c r="Q1099" s="3">
        <v>4</v>
      </c>
      <c r="R1099" t="s">
        <v>26113</v>
      </c>
      <c r="S1099" s="3">
        <v>14</v>
      </c>
      <c r="T1099" s="3">
        <v>1</v>
      </c>
      <c r="U1099" s="3">
        <v>700000</v>
      </c>
      <c r="V1099" s="3">
        <v>2000</v>
      </c>
      <c r="W1099" t="s">
        <v>25</v>
      </c>
    </row>
    <row r="1100" spans="1:23" x14ac:dyDescent="0.3">
      <c r="A1100" s="3">
        <v>14</v>
      </c>
      <c r="B1100" t="s">
        <v>782</v>
      </c>
      <c r="C1100" s="3">
        <v>14103</v>
      </c>
      <c r="D1100" t="s">
        <v>1986</v>
      </c>
      <c r="E1100" s="3">
        <v>100101</v>
      </c>
      <c r="F1100" t="s">
        <v>11256</v>
      </c>
      <c r="G1100" s="3">
        <v>100101004</v>
      </c>
      <c r="H1100" t="s">
        <v>16281</v>
      </c>
      <c r="I1100" s="3">
        <v>2</v>
      </c>
      <c r="J1100" t="s">
        <v>12848</v>
      </c>
      <c r="K1100" s="3">
        <v>7</v>
      </c>
      <c r="L1100" t="s">
        <v>26105</v>
      </c>
      <c r="M1100" s="3">
        <v>2</v>
      </c>
      <c r="N1100" t="s">
        <v>26084</v>
      </c>
      <c r="O1100" s="3">
        <v>3</v>
      </c>
      <c r="P1100" t="s">
        <v>26085</v>
      </c>
      <c r="Q1100" s="3">
        <v>4</v>
      </c>
      <c r="R1100" t="s">
        <v>26113</v>
      </c>
      <c r="S1100" s="3">
        <v>60</v>
      </c>
      <c r="T1100" s="3">
        <v>1</v>
      </c>
      <c r="U1100" s="3">
        <v>350000</v>
      </c>
      <c r="V1100" s="3">
        <v>2000</v>
      </c>
      <c r="W1100" t="s">
        <v>25</v>
      </c>
    </row>
    <row r="1101" spans="1:23" x14ac:dyDescent="0.3">
      <c r="A1101" s="3">
        <v>10</v>
      </c>
      <c r="B1101" t="s">
        <v>779</v>
      </c>
      <c r="C1101" s="3">
        <v>10303</v>
      </c>
      <c r="D1101" t="s">
        <v>1738</v>
      </c>
      <c r="E1101" s="3">
        <v>100101</v>
      </c>
      <c r="F1101" t="s">
        <v>11256</v>
      </c>
      <c r="G1101" s="3">
        <v>100101009</v>
      </c>
      <c r="H1101" t="s">
        <v>11276</v>
      </c>
      <c r="I1101" s="3">
        <v>2</v>
      </c>
      <c r="J1101" t="s">
        <v>12848</v>
      </c>
      <c r="K1101" s="3">
        <v>7</v>
      </c>
      <c r="L1101" t="s">
        <v>26105</v>
      </c>
      <c r="M1101" s="3">
        <v>2</v>
      </c>
      <c r="N1101" t="s">
        <v>26084</v>
      </c>
      <c r="O1101" s="3">
        <v>3</v>
      </c>
      <c r="P1101" t="s">
        <v>26085</v>
      </c>
      <c r="Q1101" s="3">
        <v>4</v>
      </c>
      <c r="R1101" t="s">
        <v>26113</v>
      </c>
      <c r="S1101" s="3">
        <v>16</v>
      </c>
      <c r="T1101" s="3">
        <v>1</v>
      </c>
      <c r="U1101" s="3">
        <v>12000</v>
      </c>
      <c r="V1101" s="3">
        <v>2006</v>
      </c>
      <c r="W1101" t="s">
        <v>25</v>
      </c>
    </row>
    <row r="1102" spans="1:23" x14ac:dyDescent="0.3">
      <c r="A1102" s="3">
        <v>10</v>
      </c>
      <c r="B1102" t="s">
        <v>779</v>
      </c>
      <c r="C1102" s="3">
        <v>10303</v>
      </c>
      <c r="D1102" t="s">
        <v>1738</v>
      </c>
      <c r="E1102" s="3">
        <v>100101</v>
      </c>
      <c r="F1102" t="s">
        <v>11256</v>
      </c>
      <c r="G1102" s="3">
        <v>100101004</v>
      </c>
      <c r="H1102" t="s">
        <v>16281</v>
      </c>
      <c r="I1102" s="3">
        <v>2</v>
      </c>
      <c r="J1102" t="s">
        <v>12848</v>
      </c>
      <c r="K1102" s="3">
        <v>7</v>
      </c>
      <c r="L1102" t="s">
        <v>26105</v>
      </c>
      <c r="M1102" s="3">
        <v>2</v>
      </c>
      <c r="N1102" t="s">
        <v>26084</v>
      </c>
      <c r="O1102" s="3">
        <v>3</v>
      </c>
      <c r="P1102" t="s">
        <v>26085</v>
      </c>
      <c r="Q1102" s="3">
        <v>4</v>
      </c>
      <c r="R1102" t="s">
        <v>26113</v>
      </c>
      <c r="S1102" s="3">
        <v>16</v>
      </c>
      <c r="T1102" s="3">
        <v>1</v>
      </c>
      <c r="U1102" s="3">
        <v>5100000</v>
      </c>
      <c r="V1102" s="3">
        <v>2006</v>
      </c>
      <c r="W1102" t="s">
        <v>25</v>
      </c>
    </row>
    <row r="1103" spans="1:23" x14ac:dyDescent="0.3">
      <c r="A1103" s="3">
        <v>10</v>
      </c>
      <c r="B1103" t="s">
        <v>779</v>
      </c>
      <c r="C1103" s="3">
        <v>10303</v>
      </c>
      <c r="D1103" t="s">
        <v>1738</v>
      </c>
      <c r="E1103" s="3">
        <v>100101</v>
      </c>
      <c r="F1103" t="s">
        <v>11256</v>
      </c>
      <c r="G1103" s="3">
        <v>1001010080</v>
      </c>
      <c r="H1103" t="s">
        <v>26126</v>
      </c>
      <c r="I1103" s="3">
        <v>2</v>
      </c>
      <c r="J1103" t="s">
        <v>12848</v>
      </c>
      <c r="K1103" s="3">
        <v>7</v>
      </c>
      <c r="L1103" t="s">
        <v>26105</v>
      </c>
      <c r="M1103" s="3">
        <v>2</v>
      </c>
      <c r="N1103" t="s">
        <v>26084</v>
      </c>
      <c r="O1103" s="3">
        <v>3</v>
      </c>
      <c r="P1103" t="s">
        <v>26085</v>
      </c>
      <c r="Q1103" s="3">
        <v>4</v>
      </c>
      <c r="R1103" t="s">
        <v>26113</v>
      </c>
      <c r="S1103" s="3">
        <v>16</v>
      </c>
      <c r="T1103" s="3">
        <v>1</v>
      </c>
      <c r="U1103" s="3">
        <v>720000</v>
      </c>
      <c r="V1103" s="3">
        <v>2006</v>
      </c>
      <c r="W1103" t="s">
        <v>25</v>
      </c>
    </row>
    <row r="1104" spans="1:23" x14ac:dyDescent="0.3">
      <c r="A1104" s="3">
        <v>10</v>
      </c>
      <c r="B1104" t="s">
        <v>779</v>
      </c>
      <c r="C1104" s="3">
        <v>10303</v>
      </c>
      <c r="D1104" t="s">
        <v>1738</v>
      </c>
      <c r="E1104" s="3">
        <v>100101</v>
      </c>
      <c r="F1104" t="s">
        <v>11256</v>
      </c>
      <c r="G1104" s="3">
        <v>100101003</v>
      </c>
      <c r="H1104" t="s">
        <v>16976</v>
      </c>
      <c r="I1104" s="3">
        <v>2</v>
      </c>
      <c r="J1104" t="s">
        <v>12848</v>
      </c>
      <c r="K1104" s="3">
        <v>7</v>
      </c>
      <c r="L1104" t="s">
        <v>26105</v>
      </c>
      <c r="M1104" s="3">
        <v>2</v>
      </c>
      <c r="N1104" t="s">
        <v>26084</v>
      </c>
      <c r="O1104" s="3">
        <v>3</v>
      </c>
      <c r="P1104" t="s">
        <v>26085</v>
      </c>
      <c r="Q1104" s="3">
        <v>4</v>
      </c>
      <c r="R1104" t="s">
        <v>26113</v>
      </c>
      <c r="S1104" s="3">
        <v>16</v>
      </c>
      <c r="T1104" s="3">
        <v>1</v>
      </c>
      <c r="U1104" s="3">
        <v>740000</v>
      </c>
      <c r="V1104" s="3">
        <v>2006</v>
      </c>
      <c r="W1104" t="s">
        <v>25</v>
      </c>
    </row>
    <row r="1105" spans="1:23" x14ac:dyDescent="0.3">
      <c r="A1105" s="3">
        <v>10</v>
      </c>
      <c r="B1105" t="s">
        <v>779</v>
      </c>
      <c r="C1105" s="3">
        <v>10303</v>
      </c>
      <c r="D1105" t="s">
        <v>1738</v>
      </c>
      <c r="E1105" s="3">
        <v>100101</v>
      </c>
      <c r="F1105" t="s">
        <v>11256</v>
      </c>
      <c r="G1105" s="3">
        <v>100101001</v>
      </c>
      <c r="H1105" t="s">
        <v>26124</v>
      </c>
      <c r="I1105" s="3">
        <v>2</v>
      </c>
      <c r="J1105" t="s">
        <v>12848</v>
      </c>
      <c r="K1105" s="3">
        <v>7</v>
      </c>
      <c r="L1105" t="s">
        <v>26105</v>
      </c>
      <c r="M1105" s="3">
        <v>2</v>
      </c>
      <c r="N1105" t="s">
        <v>26084</v>
      </c>
      <c r="O1105" s="3">
        <v>3</v>
      </c>
      <c r="P1105" t="s">
        <v>26085</v>
      </c>
      <c r="Q1105" s="3">
        <v>4</v>
      </c>
      <c r="R1105" t="s">
        <v>26113</v>
      </c>
      <c r="S1105" s="3">
        <v>16</v>
      </c>
      <c r="T1105" s="3">
        <v>1</v>
      </c>
      <c r="U1105" s="3">
        <v>90000</v>
      </c>
      <c r="V1105" s="3">
        <v>2006</v>
      </c>
      <c r="W1105" t="s">
        <v>25</v>
      </c>
    </row>
    <row r="1106" spans="1:23" x14ac:dyDescent="0.3">
      <c r="A1106" s="3">
        <v>10</v>
      </c>
      <c r="B1106" t="s">
        <v>779</v>
      </c>
      <c r="C1106" s="3">
        <v>10303</v>
      </c>
      <c r="D1106" t="s">
        <v>1738</v>
      </c>
      <c r="E1106" s="3">
        <v>100101</v>
      </c>
      <c r="F1106" t="s">
        <v>11256</v>
      </c>
      <c r="G1106" s="3">
        <v>100101004</v>
      </c>
      <c r="H1106" t="s">
        <v>16281</v>
      </c>
      <c r="I1106" s="3">
        <v>2</v>
      </c>
      <c r="J1106" t="s">
        <v>12848</v>
      </c>
      <c r="K1106" s="3">
        <v>7</v>
      </c>
      <c r="L1106" t="s">
        <v>26105</v>
      </c>
      <c r="M1106" s="3">
        <v>3</v>
      </c>
      <c r="N1106" t="s">
        <v>16841</v>
      </c>
      <c r="O1106" s="3">
        <v>3</v>
      </c>
      <c r="P1106" t="s">
        <v>26085</v>
      </c>
      <c r="Q1106" s="3">
        <v>1</v>
      </c>
      <c r="R1106" t="s">
        <v>26083</v>
      </c>
      <c r="S1106" s="3">
        <v>40</v>
      </c>
      <c r="T1106" s="3">
        <v>1</v>
      </c>
      <c r="U1106" s="3">
        <v>3000</v>
      </c>
      <c r="V1106" s="3">
        <v>2006</v>
      </c>
      <c r="W1106" t="s">
        <v>25</v>
      </c>
    </row>
    <row r="1107" spans="1:23" x14ac:dyDescent="0.3">
      <c r="A1107" s="3">
        <v>10</v>
      </c>
      <c r="B1107" t="s">
        <v>779</v>
      </c>
      <c r="C1107" s="3">
        <v>10303</v>
      </c>
      <c r="D1107" t="s">
        <v>1738</v>
      </c>
      <c r="E1107" s="3">
        <v>100101</v>
      </c>
      <c r="F1107" t="s">
        <v>11256</v>
      </c>
      <c r="G1107" s="3">
        <v>100101012</v>
      </c>
      <c r="H1107" t="s">
        <v>11291</v>
      </c>
      <c r="I1107" s="3">
        <v>2</v>
      </c>
      <c r="J1107" t="s">
        <v>12848</v>
      </c>
      <c r="K1107" s="3">
        <v>7</v>
      </c>
      <c r="L1107" t="s">
        <v>26105</v>
      </c>
      <c r="M1107" s="3">
        <v>2</v>
      </c>
      <c r="N1107" t="s">
        <v>26084</v>
      </c>
      <c r="O1107" s="3">
        <v>3</v>
      </c>
      <c r="P1107" t="s">
        <v>26085</v>
      </c>
      <c r="Q1107" s="3">
        <v>4</v>
      </c>
      <c r="R1107" t="s">
        <v>26113</v>
      </c>
      <c r="S1107" s="3">
        <v>16</v>
      </c>
      <c r="T1107" s="3">
        <v>1</v>
      </c>
      <c r="U1107" s="3">
        <v>7000</v>
      </c>
      <c r="V1107" s="3">
        <v>2006</v>
      </c>
      <c r="W1107" t="s">
        <v>25</v>
      </c>
    </row>
    <row r="1108" spans="1:23" x14ac:dyDescent="0.3">
      <c r="A1108" s="3">
        <v>10</v>
      </c>
      <c r="B1108" t="s">
        <v>779</v>
      </c>
      <c r="C1108" s="3">
        <v>10303</v>
      </c>
      <c r="D1108" t="s">
        <v>1738</v>
      </c>
      <c r="E1108" s="3">
        <v>100101</v>
      </c>
      <c r="F1108" t="s">
        <v>11256</v>
      </c>
      <c r="G1108" s="3">
        <v>100101003</v>
      </c>
      <c r="H1108" t="s">
        <v>16976</v>
      </c>
      <c r="I1108" s="3">
        <v>2</v>
      </c>
      <c r="J1108" t="s">
        <v>12848</v>
      </c>
      <c r="K1108" s="3">
        <v>7</v>
      </c>
      <c r="L1108" t="s">
        <v>26105</v>
      </c>
      <c r="M1108" s="3">
        <v>1</v>
      </c>
      <c r="N1108" t="s">
        <v>26082</v>
      </c>
      <c r="O1108" s="3">
        <v>3</v>
      </c>
      <c r="P1108" t="s">
        <v>26085</v>
      </c>
      <c r="Q1108" s="3">
        <v>2</v>
      </c>
      <c r="R1108" t="s">
        <v>8209</v>
      </c>
      <c r="S1108" s="3">
        <v>80</v>
      </c>
      <c r="T1108" s="3">
        <v>1</v>
      </c>
      <c r="U1108" s="3">
        <v>1000000</v>
      </c>
      <c r="V1108" s="3">
        <v>2012</v>
      </c>
      <c r="W1108" t="s">
        <v>25</v>
      </c>
    </row>
    <row r="1109" spans="1:23" x14ac:dyDescent="0.3">
      <c r="A1109" s="3">
        <v>10</v>
      </c>
      <c r="B1109" t="s">
        <v>779</v>
      </c>
      <c r="C1109" s="3">
        <v>10303</v>
      </c>
      <c r="D1109" t="s">
        <v>1738</v>
      </c>
      <c r="E1109" s="3">
        <v>100101</v>
      </c>
      <c r="F1109" t="s">
        <v>11256</v>
      </c>
      <c r="G1109" s="3">
        <v>1001010080</v>
      </c>
      <c r="H1109" t="s">
        <v>26126</v>
      </c>
      <c r="I1109" s="3">
        <v>2</v>
      </c>
      <c r="J1109" t="s">
        <v>12848</v>
      </c>
      <c r="K1109" s="3">
        <v>7</v>
      </c>
      <c r="L1109" t="s">
        <v>26105</v>
      </c>
      <c r="M1109" s="3">
        <v>1</v>
      </c>
      <c r="N1109" t="s">
        <v>26082</v>
      </c>
      <c r="O1109" s="3">
        <v>3</v>
      </c>
      <c r="P1109" t="s">
        <v>26085</v>
      </c>
      <c r="Q1109" s="3">
        <v>2</v>
      </c>
      <c r="R1109" t="s">
        <v>8209</v>
      </c>
      <c r="S1109" s="3">
        <v>80</v>
      </c>
      <c r="T1109" s="3">
        <v>1</v>
      </c>
      <c r="U1109" s="3">
        <v>300000</v>
      </c>
      <c r="V1109" s="3">
        <v>2012</v>
      </c>
      <c r="W1109" t="s">
        <v>25</v>
      </c>
    </row>
    <row r="1110" spans="1:23" x14ac:dyDescent="0.3">
      <c r="A1110" s="3">
        <v>10</v>
      </c>
      <c r="B1110" t="s">
        <v>779</v>
      </c>
      <c r="C1110" s="3">
        <v>10303</v>
      </c>
      <c r="D1110" t="s">
        <v>1738</v>
      </c>
      <c r="E1110" s="3">
        <v>100101</v>
      </c>
      <c r="F1110" t="s">
        <v>11256</v>
      </c>
      <c r="G1110" s="3">
        <v>100101001</v>
      </c>
      <c r="H1110" t="s">
        <v>26124</v>
      </c>
      <c r="I1110" s="3">
        <v>2</v>
      </c>
      <c r="J1110" t="s">
        <v>12848</v>
      </c>
      <c r="K1110" s="3">
        <v>7</v>
      </c>
      <c r="L1110" t="s">
        <v>26105</v>
      </c>
      <c r="M1110" s="3">
        <v>1</v>
      </c>
      <c r="N1110" t="s">
        <v>26082</v>
      </c>
      <c r="O1110" s="3">
        <v>3</v>
      </c>
      <c r="P1110" t="s">
        <v>26085</v>
      </c>
      <c r="Q1110" s="3">
        <v>2</v>
      </c>
      <c r="R1110" t="s">
        <v>8209</v>
      </c>
      <c r="S1110" s="3">
        <v>80</v>
      </c>
      <c r="T1110" s="3">
        <v>1</v>
      </c>
      <c r="U1110" s="3">
        <v>1200000</v>
      </c>
      <c r="V1110" s="3">
        <v>2012</v>
      </c>
      <c r="W1110" t="s">
        <v>25</v>
      </c>
    </row>
    <row r="1111" spans="1:23" x14ac:dyDescent="0.3">
      <c r="A1111" s="3">
        <v>10</v>
      </c>
      <c r="B1111" t="s">
        <v>779</v>
      </c>
      <c r="C1111" s="3">
        <v>10303</v>
      </c>
      <c r="D1111" t="s">
        <v>1738</v>
      </c>
      <c r="E1111" s="3">
        <v>100101</v>
      </c>
      <c r="F1111" t="s">
        <v>11256</v>
      </c>
      <c r="G1111" s="3">
        <v>100101004</v>
      </c>
      <c r="H1111" t="s">
        <v>16281</v>
      </c>
      <c r="I1111" s="3">
        <v>2</v>
      </c>
      <c r="J1111" t="s">
        <v>12848</v>
      </c>
      <c r="K1111" s="3">
        <v>7</v>
      </c>
      <c r="L1111" t="s">
        <v>26105</v>
      </c>
      <c r="M1111" s="3">
        <v>1</v>
      </c>
      <c r="N1111" t="s">
        <v>26082</v>
      </c>
      <c r="O1111" s="3">
        <v>3</v>
      </c>
      <c r="P1111" t="s">
        <v>26085</v>
      </c>
      <c r="Q1111" s="3">
        <v>4</v>
      </c>
      <c r="R1111" t="s">
        <v>26113</v>
      </c>
      <c r="S1111" s="3">
        <v>80</v>
      </c>
      <c r="T1111" s="3">
        <v>1</v>
      </c>
      <c r="U1111" s="3">
        <v>2500000</v>
      </c>
      <c r="V1111" s="3">
        <v>2012</v>
      </c>
      <c r="W1111" t="s">
        <v>25</v>
      </c>
    </row>
    <row r="1112" spans="1:23" x14ac:dyDescent="0.3">
      <c r="A1112" s="3">
        <v>10</v>
      </c>
      <c r="B1112" t="s">
        <v>779</v>
      </c>
      <c r="C1112" s="3">
        <v>10303</v>
      </c>
      <c r="D1112" t="s">
        <v>1738</v>
      </c>
      <c r="E1112" s="3">
        <v>100103</v>
      </c>
      <c r="F1112" t="s">
        <v>11337</v>
      </c>
      <c r="G1112" s="3">
        <v>1001030020</v>
      </c>
      <c r="H1112" t="s">
        <v>26128</v>
      </c>
      <c r="I1112" s="3">
        <v>2</v>
      </c>
      <c r="J1112" t="s">
        <v>12848</v>
      </c>
      <c r="K1112" s="3">
        <v>7</v>
      </c>
      <c r="L1112" t="s">
        <v>26105</v>
      </c>
      <c r="M1112" s="3">
        <v>1</v>
      </c>
      <c r="N1112" t="s">
        <v>26082</v>
      </c>
      <c r="O1112" s="3">
        <v>3</v>
      </c>
      <c r="P1112" t="s">
        <v>26085</v>
      </c>
      <c r="Q1112" s="3">
        <v>2</v>
      </c>
      <c r="R1112" t="s">
        <v>8209</v>
      </c>
      <c r="S1112" s="3">
        <v>80</v>
      </c>
      <c r="T1112" s="3">
        <v>1</v>
      </c>
      <c r="U1112" s="3">
        <v>1000000</v>
      </c>
      <c r="V1112" s="3">
        <v>2012</v>
      </c>
      <c r="W1112" t="s">
        <v>25</v>
      </c>
    </row>
    <row r="1113" spans="1:23" x14ac:dyDescent="0.3">
      <c r="A1113" s="3">
        <v>10</v>
      </c>
      <c r="B1113" t="s">
        <v>779</v>
      </c>
      <c r="C1113" s="3">
        <v>10303</v>
      </c>
      <c r="D1113" t="s">
        <v>1738</v>
      </c>
      <c r="E1113" s="3">
        <v>100103</v>
      </c>
      <c r="F1113" t="s">
        <v>11337</v>
      </c>
      <c r="G1113" s="3">
        <v>100103001</v>
      </c>
      <c r="H1113" t="s">
        <v>26123</v>
      </c>
      <c r="I1113" s="3">
        <v>2</v>
      </c>
      <c r="J1113" t="s">
        <v>12848</v>
      </c>
      <c r="K1113" s="3">
        <v>7</v>
      </c>
      <c r="L1113" t="s">
        <v>26105</v>
      </c>
      <c r="M1113" s="3">
        <v>1</v>
      </c>
      <c r="N1113" t="s">
        <v>26082</v>
      </c>
      <c r="O1113" s="3">
        <v>3</v>
      </c>
      <c r="P1113" t="s">
        <v>26085</v>
      </c>
      <c r="Q1113" s="3">
        <v>4</v>
      </c>
      <c r="R1113" t="s">
        <v>26113</v>
      </c>
      <c r="S1113" s="3">
        <v>116</v>
      </c>
      <c r="T1113" s="3">
        <v>1</v>
      </c>
      <c r="U1113" s="3">
        <v>150000</v>
      </c>
      <c r="V1113" s="3">
        <v>2016</v>
      </c>
      <c r="W1113" t="s">
        <v>25</v>
      </c>
    </row>
    <row r="1114" spans="1:23" x14ac:dyDescent="0.3">
      <c r="A1114" s="3">
        <v>10</v>
      </c>
      <c r="B1114" t="s">
        <v>779</v>
      </c>
      <c r="C1114" s="3">
        <v>10303</v>
      </c>
      <c r="D1114" t="s">
        <v>1738</v>
      </c>
      <c r="E1114" s="3">
        <v>100103</v>
      </c>
      <c r="F1114" t="s">
        <v>11337</v>
      </c>
      <c r="G1114" s="3">
        <v>100103002</v>
      </c>
      <c r="H1114" t="s">
        <v>26099</v>
      </c>
      <c r="I1114" s="3">
        <v>2</v>
      </c>
      <c r="J1114" t="s">
        <v>12848</v>
      </c>
      <c r="K1114" s="3">
        <v>7</v>
      </c>
      <c r="L1114" t="s">
        <v>26105</v>
      </c>
      <c r="M1114" s="3">
        <v>1</v>
      </c>
      <c r="N1114" t="s">
        <v>26082</v>
      </c>
      <c r="O1114" s="3">
        <v>3</v>
      </c>
      <c r="P1114" t="s">
        <v>26085</v>
      </c>
      <c r="Q1114" s="3">
        <v>4</v>
      </c>
      <c r="R1114" t="s">
        <v>26113</v>
      </c>
      <c r="S1114" s="3">
        <v>116</v>
      </c>
      <c r="T1114" s="3">
        <v>1</v>
      </c>
      <c r="U1114" s="3">
        <v>156000</v>
      </c>
      <c r="V1114" s="3">
        <v>2016</v>
      </c>
      <c r="W1114" t="s">
        <v>25</v>
      </c>
    </row>
    <row r="1115" spans="1:23" x14ac:dyDescent="0.3">
      <c r="A1115" s="3">
        <v>10</v>
      </c>
      <c r="B1115" t="s">
        <v>779</v>
      </c>
      <c r="C1115" s="3">
        <v>10303</v>
      </c>
      <c r="D1115" t="s">
        <v>1738</v>
      </c>
      <c r="E1115" s="3">
        <v>100101</v>
      </c>
      <c r="F1115" t="s">
        <v>11256</v>
      </c>
      <c r="G1115" s="3">
        <v>100101004</v>
      </c>
      <c r="H1115" t="s">
        <v>16281</v>
      </c>
      <c r="I1115" s="3">
        <v>2</v>
      </c>
      <c r="J1115" t="s">
        <v>12848</v>
      </c>
      <c r="K1115" s="3">
        <v>7</v>
      </c>
      <c r="L1115" t="s">
        <v>26105</v>
      </c>
      <c r="M1115" s="3">
        <v>1</v>
      </c>
      <c r="N1115" t="s">
        <v>26082</v>
      </c>
      <c r="O1115" s="3">
        <v>3</v>
      </c>
      <c r="P1115" t="s">
        <v>26085</v>
      </c>
      <c r="Q1115" s="3">
        <v>4</v>
      </c>
      <c r="R1115" t="s">
        <v>26113</v>
      </c>
      <c r="S1115" s="3">
        <v>116</v>
      </c>
      <c r="T1115" s="3">
        <v>1</v>
      </c>
      <c r="U1115" s="3">
        <v>1600000</v>
      </c>
      <c r="V1115" s="3">
        <v>2016</v>
      </c>
      <c r="W1115" t="s">
        <v>25</v>
      </c>
    </row>
    <row r="1116" spans="1:23" x14ac:dyDescent="0.3">
      <c r="A1116" s="3">
        <v>10</v>
      </c>
      <c r="B1116" t="s">
        <v>779</v>
      </c>
      <c r="C1116" s="3">
        <v>10303</v>
      </c>
      <c r="D1116" t="s">
        <v>1738</v>
      </c>
      <c r="E1116" s="3">
        <v>100101</v>
      </c>
      <c r="F1116" t="s">
        <v>11256</v>
      </c>
      <c r="G1116" s="3">
        <v>100101007</v>
      </c>
      <c r="H1116" t="s">
        <v>11267</v>
      </c>
      <c r="I1116" s="3">
        <v>2</v>
      </c>
      <c r="J1116" t="s">
        <v>12848</v>
      </c>
      <c r="K1116" s="3">
        <v>7</v>
      </c>
      <c r="L1116" t="s">
        <v>26105</v>
      </c>
      <c r="M1116" s="3">
        <v>1</v>
      </c>
      <c r="N1116" t="s">
        <v>26082</v>
      </c>
      <c r="O1116" s="3">
        <v>3</v>
      </c>
      <c r="P1116" t="s">
        <v>26085</v>
      </c>
      <c r="Q1116" s="3">
        <v>4</v>
      </c>
      <c r="R1116" t="s">
        <v>26113</v>
      </c>
      <c r="S1116" s="3">
        <v>116</v>
      </c>
      <c r="T1116" s="3">
        <v>1</v>
      </c>
      <c r="U1116" s="3">
        <v>400000</v>
      </c>
      <c r="V1116" s="3">
        <v>2016</v>
      </c>
      <c r="W1116" t="s">
        <v>25</v>
      </c>
    </row>
    <row r="1117" spans="1:23" x14ac:dyDescent="0.3">
      <c r="A1117" s="3">
        <v>10</v>
      </c>
      <c r="B1117" t="s">
        <v>779</v>
      </c>
      <c r="C1117" s="3">
        <v>10303</v>
      </c>
      <c r="D1117" t="s">
        <v>1738</v>
      </c>
      <c r="E1117" s="3">
        <v>100101</v>
      </c>
      <c r="F1117" t="s">
        <v>11256</v>
      </c>
      <c r="G1117" s="3">
        <v>1001010080</v>
      </c>
      <c r="H1117" t="s">
        <v>26126</v>
      </c>
      <c r="I1117" s="3">
        <v>2</v>
      </c>
      <c r="J1117" t="s">
        <v>12848</v>
      </c>
      <c r="K1117" s="3">
        <v>7</v>
      </c>
      <c r="L1117" t="s">
        <v>26105</v>
      </c>
      <c r="M1117" s="3">
        <v>1</v>
      </c>
      <c r="N1117" t="s">
        <v>26082</v>
      </c>
      <c r="O1117" s="3">
        <v>3</v>
      </c>
      <c r="P1117" t="s">
        <v>26085</v>
      </c>
      <c r="Q1117" s="3">
        <v>4</v>
      </c>
      <c r="R1117" t="s">
        <v>26113</v>
      </c>
      <c r="S1117" s="3">
        <v>116</v>
      </c>
      <c r="T1117" s="3">
        <v>1</v>
      </c>
      <c r="U1117" s="3">
        <v>75000</v>
      </c>
      <c r="V1117" s="3">
        <v>2016</v>
      </c>
      <c r="W1117" t="s">
        <v>25</v>
      </c>
    </row>
    <row r="1118" spans="1:23" x14ac:dyDescent="0.3">
      <c r="A1118" s="3">
        <v>10</v>
      </c>
      <c r="B1118" t="s">
        <v>779</v>
      </c>
      <c r="C1118" s="3">
        <v>10303</v>
      </c>
      <c r="D1118" t="s">
        <v>1738</v>
      </c>
      <c r="E1118" s="3">
        <v>100101</v>
      </c>
      <c r="F1118" t="s">
        <v>11256</v>
      </c>
      <c r="G1118" s="3">
        <v>100101001</v>
      </c>
      <c r="H1118" t="s">
        <v>26124</v>
      </c>
      <c r="I1118" s="3">
        <v>2</v>
      </c>
      <c r="J1118" t="s">
        <v>12848</v>
      </c>
      <c r="K1118" s="3">
        <v>7</v>
      </c>
      <c r="L1118" t="s">
        <v>26105</v>
      </c>
      <c r="M1118" s="3">
        <v>1</v>
      </c>
      <c r="N1118" t="s">
        <v>26082</v>
      </c>
      <c r="O1118" s="3">
        <v>3</v>
      </c>
      <c r="P1118" t="s">
        <v>26085</v>
      </c>
      <c r="Q1118" s="3">
        <v>4</v>
      </c>
      <c r="R1118" t="s">
        <v>26113</v>
      </c>
      <c r="S1118" s="3">
        <v>80</v>
      </c>
      <c r="T1118" s="3">
        <v>1</v>
      </c>
      <c r="U1118" s="3">
        <v>800000</v>
      </c>
      <c r="V1118" s="3">
        <v>2019</v>
      </c>
      <c r="W1118" t="s">
        <v>26159</v>
      </c>
    </row>
    <row r="1119" spans="1:23" x14ac:dyDescent="0.3">
      <c r="A1119" s="3">
        <v>10</v>
      </c>
      <c r="B1119" t="s">
        <v>779</v>
      </c>
      <c r="C1119" s="3">
        <v>10303</v>
      </c>
      <c r="D1119" t="s">
        <v>1738</v>
      </c>
      <c r="E1119" s="3">
        <v>100101</v>
      </c>
      <c r="F1119" t="s">
        <v>11256</v>
      </c>
      <c r="G1119" s="3">
        <v>100101004</v>
      </c>
      <c r="H1119" t="s">
        <v>16281</v>
      </c>
      <c r="I1119" s="3">
        <v>2</v>
      </c>
      <c r="J1119" t="s">
        <v>12848</v>
      </c>
      <c r="K1119" s="3">
        <v>7</v>
      </c>
      <c r="L1119" t="s">
        <v>26105</v>
      </c>
      <c r="M1119" s="3">
        <v>1</v>
      </c>
      <c r="N1119" t="s">
        <v>26082</v>
      </c>
      <c r="O1119" s="3">
        <v>3</v>
      </c>
      <c r="P1119" t="s">
        <v>26085</v>
      </c>
      <c r="Q1119" s="3">
        <v>4</v>
      </c>
      <c r="R1119" t="s">
        <v>26113</v>
      </c>
      <c r="S1119" s="3">
        <v>80</v>
      </c>
      <c r="T1119" s="3">
        <v>1</v>
      </c>
      <c r="U1119" s="3">
        <v>600000</v>
      </c>
      <c r="V1119" s="3">
        <v>2019</v>
      </c>
      <c r="W1119" t="s">
        <v>26159</v>
      </c>
    </row>
    <row r="1120" spans="1:23" x14ac:dyDescent="0.3">
      <c r="A1120" s="3">
        <v>10</v>
      </c>
      <c r="B1120" t="s">
        <v>779</v>
      </c>
      <c r="C1120" s="3">
        <v>10303</v>
      </c>
      <c r="D1120" t="s">
        <v>1738</v>
      </c>
      <c r="E1120" s="3">
        <v>100101</v>
      </c>
      <c r="F1120" t="s">
        <v>11256</v>
      </c>
      <c r="G1120" s="3">
        <v>1001010080</v>
      </c>
      <c r="H1120" t="s">
        <v>26126</v>
      </c>
      <c r="I1120" s="3">
        <v>2</v>
      </c>
      <c r="J1120" t="s">
        <v>12848</v>
      </c>
      <c r="K1120" s="3">
        <v>7</v>
      </c>
      <c r="L1120" t="s">
        <v>26105</v>
      </c>
      <c r="M1120" s="3">
        <v>1</v>
      </c>
      <c r="N1120" t="s">
        <v>26082</v>
      </c>
      <c r="O1120" s="3">
        <v>3</v>
      </c>
      <c r="P1120" t="s">
        <v>26085</v>
      </c>
      <c r="Q1120" s="3">
        <v>4</v>
      </c>
      <c r="R1120" t="s">
        <v>26113</v>
      </c>
      <c r="S1120" s="3">
        <v>80</v>
      </c>
      <c r="T1120" s="3">
        <v>1</v>
      </c>
      <c r="U1120" s="3">
        <v>600000</v>
      </c>
      <c r="V1120" s="3">
        <v>2019</v>
      </c>
      <c r="W1120" t="s">
        <v>26159</v>
      </c>
    </row>
    <row r="1121" spans="1:23" x14ac:dyDescent="0.3">
      <c r="A1121" s="3">
        <v>13</v>
      </c>
      <c r="B1121" t="s">
        <v>26153</v>
      </c>
      <c r="C1121" s="3">
        <v>13402</v>
      </c>
      <c r="D1121" t="s">
        <v>1941</v>
      </c>
      <c r="E1121" s="3">
        <v>100103</v>
      </c>
      <c r="F1121" t="s">
        <v>11337</v>
      </c>
      <c r="G1121" s="3">
        <v>1001030020</v>
      </c>
      <c r="H1121" t="s">
        <v>26128</v>
      </c>
      <c r="I1121" s="3">
        <v>2</v>
      </c>
      <c r="J1121" t="s">
        <v>12848</v>
      </c>
      <c r="K1121" s="3">
        <v>7</v>
      </c>
      <c r="L1121" t="s">
        <v>26105</v>
      </c>
      <c r="M1121" s="3">
        <v>1</v>
      </c>
      <c r="N1121" t="s">
        <v>26082</v>
      </c>
      <c r="O1121" s="3">
        <v>3</v>
      </c>
      <c r="P1121" t="s">
        <v>26085</v>
      </c>
      <c r="Q1121" s="3">
        <v>4</v>
      </c>
      <c r="R1121" t="s">
        <v>26113</v>
      </c>
      <c r="S1121" s="3">
        <v>258</v>
      </c>
      <c r="T1121" s="3">
        <v>1</v>
      </c>
      <c r="U1121" s="3">
        <v>300000</v>
      </c>
      <c r="V1121" s="3">
        <v>2004</v>
      </c>
      <c r="W1121" t="s">
        <v>25</v>
      </c>
    </row>
    <row r="1122" spans="1:23" x14ac:dyDescent="0.3">
      <c r="A1122" s="3">
        <v>13</v>
      </c>
      <c r="B1122" t="s">
        <v>26153</v>
      </c>
      <c r="C1122" s="3">
        <v>13402</v>
      </c>
      <c r="D1122" t="s">
        <v>1941</v>
      </c>
      <c r="E1122" s="3">
        <v>100103</v>
      </c>
      <c r="F1122" t="s">
        <v>11337</v>
      </c>
      <c r="G1122" s="3">
        <v>100103003</v>
      </c>
      <c r="H1122" t="s">
        <v>16985</v>
      </c>
      <c r="I1122" s="3">
        <v>2</v>
      </c>
      <c r="J1122" t="s">
        <v>12848</v>
      </c>
      <c r="K1122" s="3">
        <v>7</v>
      </c>
      <c r="L1122" t="s">
        <v>26105</v>
      </c>
      <c r="M1122" s="3">
        <v>1</v>
      </c>
      <c r="N1122" t="s">
        <v>26082</v>
      </c>
      <c r="O1122" s="3">
        <v>3</v>
      </c>
      <c r="P1122" t="s">
        <v>26085</v>
      </c>
      <c r="Q1122" s="3">
        <v>4</v>
      </c>
      <c r="R1122" t="s">
        <v>26113</v>
      </c>
      <c r="S1122" s="3">
        <v>258</v>
      </c>
      <c r="T1122" s="3">
        <v>1</v>
      </c>
      <c r="U1122" s="3">
        <v>840000</v>
      </c>
      <c r="V1122" s="3">
        <v>2004</v>
      </c>
      <c r="W1122" t="s">
        <v>25</v>
      </c>
    </row>
    <row r="1123" spans="1:23" x14ac:dyDescent="0.3">
      <c r="A1123" s="3">
        <v>13</v>
      </c>
      <c r="B1123" t="s">
        <v>26153</v>
      </c>
      <c r="C1123" s="3">
        <v>13402</v>
      </c>
      <c r="D1123" t="s">
        <v>1941</v>
      </c>
      <c r="E1123" s="3">
        <v>100104</v>
      </c>
      <c r="F1123" t="s">
        <v>11362</v>
      </c>
      <c r="G1123" s="3">
        <v>100104002</v>
      </c>
      <c r="H1123" t="s">
        <v>26132</v>
      </c>
      <c r="I1123" s="3">
        <v>2</v>
      </c>
      <c r="J1123" t="s">
        <v>12848</v>
      </c>
      <c r="K1123" s="3">
        <v>7</v>
      </c>
      <c r="L1123" t="s">
        <v>26105</v>
      </c>
      <c r="M1123" s="3">
        <v>1</v>
      </c>
      <c r="N1123" t="s">
        <v>26082</v>
      </c>
      <c r="O1123" s="3">
        <v>3</v>
      </c>
      <c r="P1123" t="s">
        <v>26085</v>
      </c>
      <c r="Q1123" s="3">
        <v>4</v>
      </c>
      <c r="R1123" t="s">
        <v>26113</v>
      </c>
      <c r="S1123" s="3">
        <v>258</v>
      </c>
      <c r="T1123" s="3">
        <v>1</v>
      </c>
      <c r="U1123" s="3">
        <v>1100000</v>
      </c>
      <c r="V1123" s="3">
        <v>2004</v>
      </c>
      <c r="W1123" t="s">
        <v>25</v>
      </c>
    </row>
    <row r="1124" spans="1:23" x14ac:dyDescent="0.3">
      <c r="A1124" s="3">
        <v>13</v>
      </c>
      <c r="B1124" t="s">
        <v>26153</v>
      </c>
      <c r="C1124" s="3">
        <v>13402</v>
      </c>
      <c r="D1124" t="s">
        <v>1941</v>
      </c>
      <c r="E1124" s="3">
        <v>100104</v>
      </c>
      <c r="F1124" t="s">
        <v>11362</v>
      </c>
      <c r="G1124" s="3">
        <v>100104005</v>
      </c>
      <c r="H1124" t="s">
        <v>26154</v>
      </c>
      <c r="I1124" s="3">
        <v>2</v>
      </c>
      <c r="J1124" t="s">
        <v>12848</v>
      </c>
      <c r="K1124" s="3">
        <v>7</v>
      </c>
      <c r="L1124" t="s">
        <v>26105</v>
      </c>
      <c r="M1124" s="3">
        <v>1</v>
      </c>
      <c r="N1124" t="s">
        <v>26082</v>
      </c>
      <c r="O1124" s="3">
        <v>3</v>
      </c>
      <c r="P1124" t="s">
        <v>26085</v>
      </c>
      <c r="Q1124" s="3">
        <v>4</v>
      </c>
      <c r="R1124" t="s">
        <v>26113</v>
      </c>
      <c r="S1124" s="3">
        <v>258</v>
      </c>
      <c r="T1124" s="3">
        <v>1</v>
      </c>
      <c r="U1124" s="3">
        <v>52000</v>
      </c>
      <c r="V1124" s="3">
        <v>2004</v>
      </c>
      <c r="W1124" t="s">
        <v>25</v>
      </c>
    </row>
    <row r="1125" spans="1:23" x14ac:dyDescent="0.3">
      <c r="A1125" s="3">
        <v>13</v>
      </c>
      <c r="B1125" t="s">
        <v>26153</v>
      </c>
      <c r="C1125" s="3">
        <v>13402</v>
      </c>
      <c r="D1125" t="s">
        <v>1941</v>
      </c>
      <c r="E1125" s="3">
        <v>100104</v>
      </c>
      <c r="F1125" t="s">
        <v>11362</v>
      </c>
      <c r="G1125" s="3">
        <v>1001040050</v>
      </c>
      <c r="H1125" t="s">
        <v>26131</v>
      </c>
      <c r="I1125" s="3">
        <v>2</v>
      </c>
      <c r="J1125" t="s">
        <v>12848</v>
      </c>
      <c r="K1125" s="3">
        <v>7</v>
      </c>
      <c r="L1125" t="s">
        <v>26105</v>
      </c>
      <c r="M1125" s="3">
        <v>1</v>
      </c>
      <c r="N1125" t="s">
        <v>26082</v>
      </c>
      <c r="O1125" s="3">
        <v>3</v>
      </c>
      <c r="P1125" t="s">
        <v>26085</v>
      </c>
      <c r="Q1125" s="3">
        <v>4</v>
      </c>
      <c r="R1125" t="s">
        <v>26113</v>
      </c>
      <c r="S1125" s="3">
        <v>258</v>
      </c>
      <c r="T1125" s="3">
        <v>1</v>
      </c>
      <c r="U1125" s="3">
        <v>200000</v>
      </c>
      <c r="V1125" s="3">
        <v>2004</v>
      </c>
      <c r="W1125" t="s">
        <v>25</v>
      </c>
    </row>
    <row r="1126" spans="1:23" x14ac:dyDescent="0.3">
      <c r="A1126" s="3">
        <v>13</v>
      </c>
      <c r="B1126" t="s">
        <v>26153</v>
      </c>
      <c r="C1126" s="3">
        <v>13301</v>
      </c>
      <c r="D1126" t="s">
        <v>1929</v>
      </c>
      <c r="E1126" s="3">
        <v>100109</v>
      </c>
      <c r="F1126" t="s">
        <v>18431</v>
      </c>
      <c r="G1126" s="3">
        <v>100109001</v>
      </c>
      <c r="H1126" t="s">
        <v>26106</v>
      </c>
      <c r="I1126" s="3">
        <v>2</v>
      </c>
      <c r="J1126" t="s">
        <v>12848</v>
      </c>
      <c r="K1126" s="3">
        <v>7</v>
      </c>
      <c r="L1126" t="s">
        <v>26105</v>
      </c>
      <c r="M1126" s="3">
        <v>1</v>
      </c>
      <c r="N1126" t="s">
        <v>26082</v>
      </c>
      <c r="O1126" s="3">
        <v>3</v>
      </c>
      <c r="P1126" t="s">
        <v>26085</v>
      </c>
      <c r="Q1126" s="3">
        <v>4</v>
      </c>
      <c r="R1126" t="s">
        <v>26113</v>
      </c>
      <c r="S1126" s="3">
        <v>24</v>
      </c>
      <c r="T1126" s="3">
        <v>1</v>
      </c>
      <c r="U1126" s="3">
        <v>14000000</v>
      </c>
      <c r="V1126" s="3">
        <v>2004</v>
      </c>
      <c r="W1126" t="s">
        <v>25</v>
      </c>
    </row>
    <row r="1127" spans="1:23" x14ac:dyDescent="0.3">
      <c r="A1127" s="3">
        <v>13</v>
      </c>
      <c r="B1127" t="s">
        <v>26153</v>
      </c>
      <c r="C1127" s="3">
        <v>13503</v>
      </c>
      <c r="D1127" t="s">
        <v>1956</v>
      </c>
      <c r="E1127" s="3">
        <v>100103</v>
      </c>
      <c r="F1127" t="s">
        <v>11337</v>
      </c>
      <c r="G1127" s="3">
        <v>100103003</v>
      </c>
      <c r="H1127" t="s">
        <v>16985</v>
      </c>
      <c r="I1127" s="3">
        <v>2</v>
      </c>
      <c r="J1127" t="s">
        <v>12848</v>
      </c>
      <c r="K1127" s="3">
        <v>7</v>
      </c>
      <c r="L1127" t="s">
        <v>26105</v>
      </c>
      <c r="M1127" s="3">
        <v>3</v>
      </c>
      <c r="N1127" t="s">
        <v>16841</v>
      </c>
      <c r="O1127" s="3">
        <v>2</v>
      </c>
      <c r="P1127" t="s">
        <v>28067</v>
      </c>
      <c r="Q1127" s="3">
        <v>1</v>
      </c>
      <c r="R1127" t="s">
        <v>26083</v>
      </c>
      <c r="S1127" s="3">
        <v>7</v>
      </c>
      <c r="T1127" s="3">
        <v>1</v>
      </c>
      <c r="U1127" s="3">
        <v>1000</v>
      </c>
      <c r="V1127" s="3">
        <v>2004</v>
      </c>
      <c r="W1127" t="s">
        <v>25</v>
      </c>
    </row>
    <row r="1128" spans="1:23" x14ac:dyDescent="0.3">
      <c r="A1128" s="3">
        <v>13</v>
      </c>
      <c r="B1128" t="s">
        <v>26153</v>
      </c>
      <c r="C1128" s="3">
        <v>13503</v>
      </c>
      <c r="D1128" t="s">
        <v>1956</v>
      </c>
      <c r="E1128" s="3">
        <v>100101</v>
      </c>
      <c r="F1128" t="s">
        <v>11256</v>
      </c>
      <c r="G1128" s="3">
        <v>100101004</v>
      </c>
      <c r="H1128" t="s">
        <v>16281</v>
      </c>
      <c r="I1128" s="3">
        <v>2</v>
      </c>
      <c r="J1128" t="s">
        <v>12848</v>
      </c>
      <c r="K1128" s="3">
        <v>7</v>
      </c>
      <c r="L1128" t="s">
        <v>26105</v>
      </c>
      <c r="M1128" s="3">
        <v>3</v>
      </c>
      <c r="N1128" t="s">
        <v>16841</v>
      </c>
      <c r="O1128" s="3">
        <v>2</v>
      </c>
      <c r="P1128" t="s">
        <v>28067</v>
      </c>
      <c r="Q1128" s="3">
        <v>1</v>
      </c>
      <c r="R1128" t="s">
        <v>26083</v>
      </c>
      <c r="S1128" s="3">
        <v>7</v>
      </c>
      <c r="T1128" s="3">
        <v>1</v>
      </c>
      <c r="U1128" s="3">
        <v>1000</v>
      </c>
      <c r="V1128" s="3">
        <v>2004</v>
      </c>
      <c r="W1128" t="s">
        <v>25</v>
      </c>
    </row>
    <row r="1129" spans="1:23" x14ac:dyDescent="0.3">
      <c r="A1129" s="3">
        <v>13</v>
      </c>
      <c r="B1129" t="s">
        <v>26153</v>
      </c>
      <c r="C1129" s="3">
        <v>13603</v>
      </c>
      <c r="D1129" t="s">
        <v>1971</v>
      </c>
      <c r="E1129" s="3">
        <v>100109</v>
      </c>
      <c r="F1129" t="s">
        <v>18431</v>
      </c>
      <c r="G1129" s="3">
        <v>100109001</v>
      </c>
      <c r="H1129" t="s">
        <v>26106</v>
      </c>
      <c r="I1129" s="3">
        <v>2</v>
      </c>
      <c r="J1129" t="s">
        <v>12848</v>
      </c>
      <c r="K1129" s="3">
        <v>7</v>
      </c>
      <c r="L1129" t="s">
        <v>26105</v>
      </c>
      <c r="M1129" s="3">
        <v>1</v>
      </c>
      <c r="N1129" t="s">
        <v>26082</v>
      </c>
      <c r="O1129" s="3">
        <v>3</v>
      </c>
      <c r="P1129" t="s">
        <v>26085</v>
      </c>
      <c r="Q1129" s="3">
        <v>1</v>
      </c>
      <c r="R1129" t="s">
        <v>26083</v>
      </c>
      <c r="S1129" s="3">
        <v>60</v>
      </c>
      <c r="T1129" s="3">
        <v>1</v>
      </c>
      <c r="U1129" s="3">
        <v>13000000</v>
      </c>
      <c r="V1129" s="3">
        <v>2004</v>
      </c>
      <c r="W1129" t="s">
        <v>25</v>
      </c>
    </row>
    <row r="1130" spans="1:23" x14ac:dyDescent="0.3">
      <c r="A1130" s="3">
        <v>13</v>
      </c>
      <c r="B1130" t="s">
        <v>26153</v>
      </c>
      <c r="C1130" s="3">
        <v>13603</v>
      </c>
      <c r="D1130" t="s">
        <v>1971</v>
      </c>
      <c r="E1130" s="3">
        <v>100109</v>
      </c>
      <c r="F1130" t="s">
        <v>18431</v>
      </c>
      <c r="G1130" s="3">
        <v>100109001</v>
      </c>
      <c r="H1130" t="s">
        <v>26106</v>
      </c>
      <c r="I1130" s="3">
        <v>2</v>
      </c>
      <c r="J1130" t="s">
        <v>12848</v>
      </c>
      <c r="K1130" s="3">
        <v>7</v>
      </c>
      <c r="L1130" t="s">
        <v>26105</v>
      </c>
      <c r="M1130" s="3">
        <v>1</v>
      </c>
      <c r="N1130" t="s">
        <v>26082</v>
      </c>
      <c r="O1130" s="3">
        <v>3</v>
      </c>
      <c r="P1130" t="s">
        <v>26085</v>
      </c>
      <c r="Q1130" s="3">
        <v>3</v>
      </c>
      <c r="R1130" t="s">
        <v>26107</v>
      </c>
      <c r="S1130" s="3">
        <v>8</v>
      </c>
      <c r="T1130" s="3">
        <v>1</v>
      </c>
      <c r="U1130" s="3">
        <v>250000</v>
      </c>
      <c r="V1130" s="3">
        <v>2004</v>
      </c>
      <c r="W1130" t="s">
        <v>25</v>
      </c>
    </row>
    <row r="1131" spans="1:23" x14ac:dyDescent="0.3">
      <c r="A1131" s="3">
        <v>13</v>
      </c>
      <c r="B1131" t="s">
        <v>26153</v>
      </c>
      <c r="C1131" s="3">
        <v>13301</v>
      </c>
      <c r="D1131" t="s">
        <v>1929</v>
      </c>
      <c r="E1131" s="3">
        <v>100107</v>
      </c>
      <c r="F1131" t="s">
        <v>9429</v>
      </c>
      <c r="G1131" s="3">
        <v>100107012</v>
      </c>
      <c r="H1131" t="s">
        <v>26155</v>
      </c>
      <c r="I1131" s="3">
        <v>2</v>
      </c>
      <c r="J1131" t="s">
        <v>12848</v>
      </c>
      <c r="K1131" s="3">
        <v>7</v>
      </c>
      <c r="L1131" t="s">
        <v>26105</v>
      </c>
      <c r="M1131" s="3">
        <v>1</v>
      </c>
      <c r="N1131" t="s">
        <v>26082</v>
      </c>
      <c r="O1131" s="3">
        <v>3</v>
      </c>
      <c r="P1131" t="s">
        <v>26085</v>
      </c>
      <c r="Q1131" s="3">
        <v>3</v>
      </c>
      <c r="R1131" t="s">
        <v>26107</v>
      </c>
      <c r="S1131" s="3">
        <v>20</v>
      </c>
      <c r="T1131" s="3">
        <v>1</v>
      </c>
      <c r="U1131" s="3">
        <v>8000000</v>
      </c>
      <c r="V1131" s="3">
        <v>2010</v>
      </c>
      <c r="W1131" t="s">
        <v>25</v>
      </c>
    </row>
    <row r="1132" spans="1:23" x14ac:dyDescent="0.3">
      <c r="A1132" s="3">
        <v>13</v>
      </c>
      <c r="B1132" t="s">
        <v>26153</v>
      </c>
      <c r="C1132" s="3">
        <v>13603</v>
      </c>
      <c r="D1132" t="s">
        <v>1971</v>
      </c>
      <c r="E1132" s="3">
        <v>100107</v>
      </c>
      <c r="F1132" t="s">
        <v>9429</v>
      </c>
      <c r="G1132" s="3">
        <v>100107012</v>
      </c>
      <c r="H1132" t="s">
        <v>26155</v>
      </c>
      <c r="I1132" s="3">
        <v>2</v>
      </c>
      <c r="J1132" t="s">
        <v>12848</v>
      </c>
      <c r="K1132" s="3">
        <v>7</v>
      </c>
      <c r="L1132" t="s">
        <v>26105</v>
      </c>
      <c r="M1132" s="3">
        <v>1</v>
      </c>
      <c r="N1132" t="s">
        <v>26082</v>
      </c>
      <c r="O1132" s="3">
        <v>3</v>
      </c>
      <c r="P1132" t="s">
        <v>26085</v>
      </c>
      <c r="Q1132" s="3">
        <v>5</v>
      </c>
      <c r="R1132" t="s">
        <v>8203</v>
      </c>
      <c r="S1132" s="3">
        <v>77</v>
      </c>
      <c r="T1132" s="3">
        <v>1</v>
      </c>
      <c r="U1132" s="3">
        <v>28482737</v>
      </c>
      <c r="V1132" s="3">
        <v>2010</v>
      </c>
      <c r="W1132" t="s">
        <v>25</v>
      </c>
    </row>
    <row r="1133" spans="1:23" x14ac:dyDescent="0.3">
      <c r="A1133" s="3">
        <v>13</v>
      </c>
      <c r="B1133" t="s">
        <v>26153</v>
      </c>
      <c r="C1133" s="3">
        <v>13603</v>
      </c>
      <c r="D1133" t="s">
        <v>1971</v>
      </c>
      <c r="E1133" s="3">
        <v>100107</v>
      </c>
      <c r="F1133" t="s">
        <v>9429</v>
      </c>
      <c r="G1133" s="3">
        <v>100107012</v>
      </c>
      <c r="H1133" t="s">
        <v>26155</v>
      </c>
      <c r="I1133" s="3">
        <v>2</v>
      </c>
      <c r="J1133" t="s">
        <v>12848</v>
      </c>
      <c r="K1133" s="3">
        <v>7</v>
      </c>
      <c r="L1133" t="s">
        <v>26105</v>
      </c>
      <c r="M1133" s="3">
        <v>1</v>
      </c>
      <c r="N1133" t="s">
        <v>26082</v>
      </c>
      <c r="O1133" s="3">
        <v>3</v>
      </c>
      <c r="P1133" t="s">
        <v>26085</v>
      </c>
      <c r="Q1133" s="3">
        <v>2</v>
      </c>
      <c r="R1133" t="s">
        <v>8209</v>
      </c>
      <c r="S1133" s="3">
        <v>77</v>
      </c>
      <c r="T1133" s="3">
        <v>1</v>
      </c>
      <c r="U1133" s="3">
        <v>3017743</v>
      </c>
      <c r="V1133" s="3">
        <v>2010</v>
      </c>
      <c r="W1133" t="s">
        <v>25</v>
      </c>
    </row>
    <row r="1134" spans="1:23" x14ac:dyDescent="0.3">
      <c r="A1134" s="3">
        <v>13</v>
      </c>
      <c r="B1134" t="s">
        <v>26153</v>
      </c>
      <c r="C1134" s="3">
        <v>13603</v>
      </c>
      <c r="D1134" t="s">
        <v>1971</v>
      </c>
      <c r="E1134" s="3">
        <v>100107</v>
      </c>
      <c r="F1134" t="s">
        <v>9429</v>
      </c>
      <c r="G1134" s="3">
        <v>100107012</v>
      </c>
      <c r="H1134" t="s">
        <v>26155</v>
      </c>
      <c r="I1134" s="3">
        <v>2</v>
      </c>
      <c r="J1134" t="s">
        <v>12848</v>
      </c>
      <c r="K1134" s="3">
        <v>7</v>
      </c>
      <c r="L1134" t="s">
        <v>26105</v>
      </c>
      <c r="M1134" s="3">
        <v>1</v>
      </c>
      <c r="N1134" t="s">
        <v>26082</v>
      </c>
      <c r="O1134" s="3">
        <v>3</v>
      </c>
      <c r="P1134" t="s">
        <v>26085</v>
      </c>
      <c r="Q1134" s="3">
        <v>3</v>
      </c>
      <c r="R1134" t="s">
        <v>26107</v>
      </c>
      <c r="S1134" s="3">
        <v>77</v>
      </c>
      <c r="T1134" s="3">
        <v>1</v>
      </c>
      <c r="U1134" s="3">
        <v>2614768</v>
      </c>
      <c r="V1134" s="3">
        <v>2010</v>
      </c>
      <c r="W1134" t="s">
        <v>25</v>
      </c>
    </row>
    <row r="1135" spans="1:23" x14ac:dyDescent="0.3">
      <c r="A1135" s="3">
        <v>13</v>
      </c>
      <c r="B1135" t="s">
        <v>26153</v>
      </c>
      <c r="C1135" s="3">
        <v>13402</v>
      </c>
      <c r="D1135" t="s">
        <v>1941</v>
      </c>
      <c r="E1135" s="3">
        <v>100107</v>
      </c>
      <c r="F1135" t="s">
        <v>9429</v>
      </c>
      <c r="G1135" s="3">
        <v>100107012</v>
      </c>
      <c r="H1135" t="s">
        <v>26155</v>
      </c>
      <c r="I1135" s="3">
        <v>2</v>
      </c>
      <c r="J1135" t="s">
        <v>12848</v>
      </c>
      <c r="K1135" s="3">
        <v>7</v>
      </c>
      <c r="L1135" t="s">
        <v>26105</v>
      </c>
      <c r="M1135" s="3">
        <v>8</v>
      </c>
      <c r="N1135" t="s">
        <v>26138</v>
      </c>
      <c r="O1135" s="3">
        <v>4</v>
      </c>
      <c r="P1135" t="s">
        <v>26156</v>
      </c>
      <c r="Q1135" s="3">
        <v>4</v>
      </c>
      <c r="R1135" t="s">
        <v>26113</v>
      </c>
      <c r="S1135" s="3">
        <v>110</v>
      </c>
      <c r="T1135" s="3">
        <v>1</v>
      </c>
      <c r="U1135" s="3">
        <v>160000</v>
      </c>
      <c r="V1135" s="3">
        <v>2014</v>
      </c>
      <c r="W1135" t="s">
        <v>25</v>
      </c>
    </row>
    <row r="1136" spans="1:23" x14ac:dyDescent="0.3">
      <c r="A1136" s="3">
        <v>13</v>
      </c>
      <c r="B1136" t="s">
        <v>26153</v>
      </c>
      <c r="C1136" s="3">
        <v>13301</v>
      </c>
      <c r="D1136" t="s">
        <v>1929</v>
      </c>
      <c r="E1136" s="3">
        <v>100107</v>
      </c>
      <c r="F1136" t="s">
        <v>9429</v>
      </c>
      <c r="G1136" s="3">
        <v>100107012</v>
      </c>
      <c r="H1136" t="s">
        <v>26155</v>
      </c>
      <c r="I1136" s="3">
        <v>2</v>
      </c>
      <c r="J1136" t="s">
        <v>12848</v>
      </c>
      <c r="K1136" s="3">
        <v>7</v>
      </c>
      <c r="L1136" t="s">
        <v>26105</v>
      </c>
      <c r="M1136" s="3">
        <v>2</v>
      </c>
      <c r="N1136" t="s">
        <v>26084</v>
      </c>
      <c r="O1136" s="3">
        <v>4</v>
      </c>
      <c r="P1136" t="s">
        <v>26156</v>
      </c>
      <c r="Q1136" s="3">
        <v>4</v>
      </c>
      <c r="R1136" t="s">
        <v>26113</v>
      </c>
      <c r="S1136" s="3">
        <v>20</v>
      </c>
      <c r="T1136" s="3">
        <v>1</v>
      </c>
      <c r="U1136" s="3">
        <v>6561820</v>
      </c>
      <c r="V1136" s="3">
        <v>2014</v>
      </c>
      <c r="W1136" t="s">
        <v>25</v>
      </c>
    </row>
    <row r="1137" spans="1:23" x14ac:dyDescent="0.3">
      <c r="A1137" s="3">
        <v>13</v>
      </c>
      <c r="B1137" t="s">
        <v>26153</v>
      </c>
      <c r="C1137" s="3">
        <v>13301</v>
      </c>
      <c r="D1137" t="s">
        <v>1929</v>
      </c>
      <c r="E1137" s="3">
        <v>100109</v>
      </c>
      <c r="F1137" t="s">
        <v>18431</v>
      </c>
      <c r="G1137" s="3">
        <v>100109001</v>
      </c>
      <c r="H1137" t="s">
        <v>26106</v>
      </c>
      <c r="I1137" s="3">
        <v>2</v>
      </c>
      <c r="J1137" t="s">
        <v>12848</v>
      </c>
      <c r="K1137" s="3">
        <v>7</v>
      </c>
      <c r="L1137" t="s">
        <v>26105</v>
      </c>
      <c r="M1137" s="3">
        <v>1</v>
      </c>
      <c r="N1137" t="s">
        <v>26082</v>
      </c>
      <c r="O1137" s="3">
        <v>3</v>
      </c>
      <c r="P1137" t="s">
        <v>26085</v>
      </c>
      <c r="Q1137" s="3">
        <v>5</v>
      </c>
      <c r="R1137" t="s">
        <v>8203</v>
      </c>
      <c r="S1137" s="3">
        <v>18</v>
      </c>
      <c r="T1137" s="3">
        <v>1</v>
      </c>
      <c r="U1137" s="3">
        <v>3600000</v>
      </c>
      <c r="V1137" s="3">
        <v>2017</v>
      </c>
      <c r="W1137" t="s">
        <v>25</v>
      </c>
    </row>
    <row r="1138" spans="1:23" x14ac:dyDescent="0.3">
      <c r="A1138" s="3">
        <v>13</v>
      </c>
      <c r="B1138" t="s">
        <v>26153</v>
      </c>
      <c r="C1138" s="3">
        <v>13503</v>
      </c>
      <c r="D1138" t="s">
        <v>1956</v>
      </c>
      <c r="E1138" s="3">
        <v>100101</v>
      </c>
      <c r="F1138" t="s">
        <v>11256</v>
      </c>
      <c r="G1138" s="3">
        <v>100101004</v>
      </c>
      <c r="H1138" t="s">
        <v>16281</v>
      </c>
      <c r="I1138" s="3">
        <v>2</v>
      </c>
      <c r="J1138" t="s">
        <v>12848</v>
      </c>
      <c r="K1138" s="3">
        <v>7</v>
      </c>
      <c r="L1138" t="s">
        <v>26105</v>
      </c>
      <c r="M1138" s="3">
        <v>3</v>
      </c>
      <c r="N1138" t="s">
        <v>16841</v>
      </c>
      <c r="O1138" s="3">
        <v>2</v>
      </c>
      <c r="P1138" t="s">
        <v>28067</v>
      </c>
      <c r="Q1138" s="3">
        <v>1</v>
      </c>
      <c r="R1138" t="s">
        <v>26083</v>
      </c>
      <c r="S1138" s="3">
        <v>3</v>
      </c>
      <c r="T1138" s="3">
        <v>1</v>
      </c>
      <c r="U1138" s="3">
        <v>500</v>
      </c>
      <c r="V1138" s="3">
        <v>2017</v>
      </c>
      <c r="W1138" t="s">
        <v>25</v>
      </c>
    </row>
    <row r="1139" spans="1:23" x14ac:dyDescent="0.3">
      <c r="A1139" s="3">
        <v>13</v>
      </c>
      <c r="B1139" t="s">
        <v>26153</v>
      </c>
      <c r="C1139" s="3">
        <v>13504</v>
      </c>
      <c r="D1139" t="s">
        <v>1959</v>
      </c>
      <c r="E1139" s="3">
        <v>100103</v>
      </c>
      <c r="F1139" t="s">
        <v>11337</v>
      </c>
      <c r="G1139" s="3">
        <v>100103001</v>
      </c>
      <c r="H1139" t="s">
        <v>26123</v>
      </c>
      <c r="I1139" s="3">
        <v>1</v>
      </c>
      <c r="J1139" t="s">
        <v>26080</v>
      </c>
      <c r="K1139" s="3">
        <v>7</v>
      </c>
      <c r="L1139" t="s">
        <v>26105</v>
      </c>
      <c r="M1139" s="3">
        <v>2</v>
      </c>
      <c r="N1139" t="s">
        <v>26084</v>
      </c>
      <c r="O1139" s="3">
        <v>3</v>
      </c>
      <c r="P1139" t="s">
        <v>26085</v>
      </c>
      <c r="Q1139" s="3">
        <v>1</v>
      </c>
      <c r="R1139" t="s">
        <v>26083</v>
      </c>
      <c r="S1139" s="3">
        <v>6</v>
      </c>
      <c r="T1139" s="3">
        <v>1</v>
      </c>
      <c r="U1139" s="3">
        <v>1460160</v>
      </c>
      <c r="V1139" s="3">
        <v>2017</v>
      </c>
      <c r="W1139" t="s">
        <v>25</v>
      </c>
    </row>
    <row r="1140" spans="1:23" x14ac:dyDescent="0.3">
      <c r="A1140" s="3">
        <v>14</v>
      </c>
      <c r="B1140" t="s">
        <v>782</v>
      </c>
      <c r="C1140" s="3">
        <v>14103</v>
      </c>
      <c r="D1140" t="s">
        <v>1986</v>
      </c>
      <c r="E1140" s="3">
        <v>100101</v>
      </c>
      <c r="F1140" t="s">
        <v>11256</v>
      </c>
      <c r="G1140" s="3">
        <v>100101003</v>
      </c>
      <c r="H1140" t="s">
        <v>16976</v>
      </c>
      <c r="I1140" s="3">
        <v>2</v>
      </c>
      <c r="J1140" t="s">
        <v>12848</v>
      </c>
      <c r="K1140" s="3">
        <v>7</v>
      </c>
      <c r="L1140" t="s">
        <v>26105</v>
      </c>
      <c r="M1140" s="3">
        <v>5</v>
      </c>
      <c r="N1140" t="s">
        <v>26092</v>
      </c>
      <c r="O1140" s="3">
        <v>3</v>
      </c>
      <c r="P1140" t="s">
        <v>26085</v>
      </c>
      <c r="Q1140" s="3">
        <v>4</v>
      </c>
      <c r="R1140" t="s">
        <v>26113</v>
      </c>
      <c r="S1140" s="3">
        <v>130</v>
      </c>
      <c r="T1140" s="3">
        <v>1</v>
      </c>
      <c r="U1140" s="3">
        <v>10000000</v>
      </c>
      <c r="V1140" s="3">
        <v>2012</v>
      </c>
      <c r="W1140" t="s">
        <v>25</v>
      </c>
    </row>
    <row r="1141" spans="1:23" x14ac:dyDescent="0.3">
      <c r="A1141" s="3">
        <v>14</v>
      </c>
      <c r="B1141" t="s">
        <v>782</v>
      </c>
      <c r="C1141" s="3">
        <v>14103</v>
      </c>
      <c r="D1141" t="s">
        <v>1986</v>
      </c>
      <c r="E1141" s="3">
        <v>100101</v>
      </c>
      <c r="F1141" t="s">
        <v>11256</v>
      </c>
      <c r="G1141" s="3">
        <v>100101004</v>
      </c>
      <c r="H1141" t="s">
        <v>16281</v>
      </c>
      <c r="I1141" s="3">
        <v>2</v>
      </c>
      <c r="J1141" t="s">
        <v>12848</v>
      </c>
      <c r="K1141" s="3">
        <v>7</v>
      </c>
      <c r="L1141" t="s">
        <v>26105</v>
      </c>
      <c r="M1141" s="3">
        <v>5</v>
      </c>
      <c r="N1141" t="s">
        <v>26092</v>
      </c>
      <c r="O1141" s="3">
        <v>3</v>
      </c>
      <c r="P1141" t="s">
        <v>26085</v>
      </c>
      <c r="Q1141" s="3">
        <v>4</v>
      </c>
      <c r="R1141" t="s">
        <v>26113</v>
      </c>
      <c r="S1141" s="3">
        <v>130</v>
      </c>
      <c r="T1141" s="3">
        <v>1</v>
      </c>
      <c r="U1141" s="3">
        <v>4500000</v>
      </c>
      <c r="V1141" s="3">
        <v>2012</v>
      </c>
      <c r="W1141" t="s">
        <v>25</v>
      </c>
    </row>
    <row r="1142" spans="1:23" x14ac:dyDescent="0.3">
      <c r="A1142" s="3">
        <v>14</v>
      </c>
      <c r="B1142" t="s">
        <v>782</v>
      </c>
      <c r="C1142" s="3">
        <v>14103</v>
      </c>
      <c r="D1142" t="s">
        <v>1986</v>
      </c>
      <c r="E1142" s="3">
        <v>100101</v>
      </c>
      <c r="F1142" t="s">
        <v>11256</v>
      </c>
      <c r="G1142" s="3">
        <v>100101001</v>
      </c>
      <c r="H1142" t="s">
        <v>26124</v>
      </c>
      <c r="I1142" s="3">
        <v>2</v>
      </c>
      <c r="J1142" t="s">
        <v>12848</v>
      </c>
      <c r="K1142" s="3">
        <v>7</v>
      </c>
      <c r="L1142" t="s">
        <v>26105</v>
      </c>
      <c r="M1142" s="3">
        <v>5</v>
      </c>
      <c r="N1142" t="s">
        <v>26092</v>
      </c>
      <c r="O1142" s="3">
        <v>3</v>
      </c>
      <c r="P1142" t="s">
        <v>26085</v>
      </c>
      <c r="Q1142" s="3">
        <v>4</v>
      </c>
      <c r="R1142" t="s">
        <v>26113</v>
      </c>
      <c r="S1142" s="3">
        <v>130</v>
      </c>
      <c r="T1142" s="3">
        <v>1</v>
      </c>
      <c r="U1142" s="3">
        <v>1050000</v>
      </c>
      <c r="V1142" s="3">
        <v>2012</v>
      </c>
      <c r="W1142" t="s">
        <v>25</v>
      </c>
    </row>
    <row r="1143" spans="1:23" x14ac:dyDescent="0.3">
      <c r="A1143" s="3">
        <v>14</v>
      </c>
      <c r="B1143" t="s">
        <v>782</v>
      </c>
      <c r="C1143" s="3">
        <v>14103</v>
      </c>
      <c r="D1143" t="s">
        <v>1986</v>
      </c>
      <c r="E1143" s="3">
        <v>100101</v>
      </c>
      <c r="F1143" t="s">
        <v>11256</v>
      </c>
      <c r="G1143" s="3">
        <v>100101001</v>
      </c>
      <c r="H1143" t="s">
        <v>26124</v>
      </c>
      <c r="I1143" s="3">
        <v>2</v>
      </c>
      <c r="J1143" t="s">
        <v>12848</v>
      </c>
      <c r="K1143" s="3">
        <v>7</v>
      </c>
      <c r="L1143" t="s">
        <v>26105</v>
      </c>
      <c r="M1143" s="3">
        <v>1</v>
      </c>
      <c r="N1143" t="s">
        <v>26082</v>
      </c>
      <c r="O1143" s="3">
        <v>3</v>
      </c>
      <c r="P1143" t="s">
        <v>26085</v>
      </c>
      <c r="Q1143" s="3">
        <v>5</v>
      </c>
      <c r="R1143" t="s">
        <v>8203</v>
      </c>
      <c r="S1143" s="3">
        <v>142</v>
      </c>
      <c r="T1143" s="3">
        <v>1</v>
      </c>
      <c r="U1143" s="3">
        <v>570000</v>
      </c>
      <c r="V1143" s="3">
        <v>2016</v>
      </c>
      <c r="W1143" t="s">
        <v>25</v>
      </c>
    </row>
    <row r="1144" spans="1:23" x14ac:dyDescent="0.3">
      <c r="A1144" s="3">
        <v>14</v>
      </c>
      <c r="B1144" t="s">
        <v>782</v>
      </c>
      <c r="C1144" s="3">
        <v>14103</v>
      </c>
      <c r="D1144" t="s">
        <v>1986</v>
      </c>
      <c r="E1144" s="3">
        <v>100101</v>
      </c>
      <c r="F1144" t="s">
        <v>11256</v>
      </c>
      <c r="G1144" s="3">
        <v>100101003</v>
      </c>
      <c r="H1144" t="s">
        <v>16976</v>
      </c>
      <c r="I1144" s="3">
        <v>2</v>
      </c>
      <c r="J1144" t="s">
        <v>12848</v>
      </c>
      <c r="K1144" s="3">
        <v>7</v>
      </c>
      <c r="L1144" t="s">
        <v>26105</v>
      </c>
      <c r="M1144" s="3">
        <v>1</v>
      </c>
      <c r="N1144" t="s">
        <v>26082</v>
      </c>
      <c r="O1144" s="3">
        <v>3</v>
      </c>
      <c r="P1144" t="s">
        <v>26085</v>
      </c>
      <c r="Q1144" s="3">
        <v>4</v>
      </c>
      <c r="R1144" t="s">
        <v>26113</v>
      </c>
      <c r="S1144" s="3">
        <v>142</v>
      </c>
      <c r="T1144" s="3">
        <v>1</v>
      </c>
      <c r="U1144" s="3">
        <v>5200000</v>
      </c>
      <c r="V1144" s="3">
        <v>2016</v>
      </c>
      <c r="W1144" t="s">
        <v>25</v>
      </c>
    </row>
    <row r="1145" spans="1:23" x14ac:dyDescent="0.3">
      <c r="A1145" s="3">
        <v>14</v>
      </c>
      <c r="B1145" t="s">
        <v>782</v>
      </c>
      <c r="C1145" s="3">
        <v>14103</v>
      </c>
      <c r="D1145" t="s">
        <v>1986</v>
      </c>
      <c r="E1145" s="3">
        <v>100101</v>
      </c>
      <c r="F1145" t="s">
        <v>11256</v>
      </c>
      <c r="G1145" s="3">
        <v>100101004</v>
      </c>
      <c r="H1145" t="s">
        <v>16281</v>
      </c>
      <c r="I1145" s="3">
        <v>2</v>
      </c>
      <c r="J1145" t="s">
        <v>12848</v>
      </c>
      <c r="K1145" s="3">
        <v>7</v>
      </c>
      <c r="L1145" t="s">
        <v>26105</v>
      </c>
      <c r="M1145" s="3">
        <v>1</v>
      </c>
      <c r="N1145" t="s">
        <v>26082</v>
      </c>
      <c r="O1145" s="3">
        <v>3</v>
      </c>
      <c r="P1145" t="s">
        <v>26085</v>
      </c>
      <c r="Q1145" s="3">
        <v>5</v>
      </c>
      <c r="R1145" t="s">
        <v>8203</v>
      </c>
      <c r="S1145" s="3">
        <v>142</v>
      </c>
      <c r="T1145" s="3">
        <v>1</v>
      </c>
      <c r="U1145" s="3">
        <v>80000</v>
      </c>
      <c r="V1145" s="3">
        <v>2016</v>
      </c>
      <c r="W1145" t="s">
        <v>25</v>
      </c>
    </row>
    <row r="1146" spans="1:23" x14ac:dyDescent="0.3">
      <c r="A1146" s="3">
        <v>14</v>
      </c>
      <c r="B1146" t="s">
        <v>782</v>
      </c>
      <c r="C1146" s="3">
        <v>14103</v>
      </c>
      <c r="D1146" t="s">
        <v>1986</v>
      </c>
      <c r="E1146" s="3">
        <v>100101</v>
      </c>
      <c r="F1146" t="s">
        <v>11256</v>
      </c>
      <c r="G1146" s="3">
        <v>1001010080</v>
      </c>
      <c r="H1146" t="s">
        <v>26126</v>
      </c>
      <c r="I1146" s="3">
        <v>2</v>
      </c>
      <c r="J1146" t="s">
        <v>12848</v>
      </c>
      <c r="K1146" s="3">
        <v>7</v>
      </c>
      <c r="L1146" t="s">
        <v>26105</v>
      </c>
      <c r="M1146" s="3">
        <v>1</v>
      </c>
      <c r="N1146" t="s">
        <v>26082</v>
      </c>
      <c r="O1146" s="3">
        <v>3</v>
      </c>
      <c r="P1146" t="s">
        <v>26085</v>
      </c>
      <c r="Q1146" s="3">
        <v>5</v>
      </c>
      <c r="R1146" t="s">
        <v>8203</v>
      </c>
      <c r="S1146" s="3">
        <v>142</v>
      </c>
      <c r="T1146" s="3">
        <v>1</v>
      </c>
      <c r="U1146" s="3">
        <v>516000</v>
      </c>
      <c r="V1146" s="3">
        <v>2016</v>
      </c>
      <c r="W1146" t="s">
        <v>25</v>
      </c>
    </row>
    <row r="1147" spans="1:23" x14ac:dyDescent="0.3">
      <c r="A1147" s="3">
        <v>14</v>
      </c>
      <c r="B1147" t="s">
        <v>782</v>
      </c>
      <c r="C1147" s="3">
        <v>14101</v>
      </c>
      <c r="D1147" t="s">
        <v>1980</v>
      </c>
      <c r="E1147" s="3">
        <v>100104</v>
      </c>
      <c r="F1147" t="s">
        <v>11362</v>
      </c>
      <c r="G1147" s="3">
        <v>1001040050</v>
      </c>
      <c r="H1147" t="s">
        <v>26131</v>
      </c>
      <c r="I1147" s="3">
        <v>1</v>
      </c>
      <c r="J1147" t="s">
        <v>26080</v>
      </c>
      <c r="K1147" s="3">
        <v>7</v>
      </c>
      <c r="L1147" t="s">
        <v>26105</v>
      </c>
      <c r="M1147" s="3">
        <v>1</v>
      </c>
      <c r="N1147" t="s">
        <v>26082</v>
      </c>
      <c r="O1147" s="3">
        <v>3</v>
      </c>
      <c r="P1147" t="s">
        <v>26085</v>
      </c>
      <c r="Q1147" s="3">
        <v>1</v>
      </c>
      <c r="R1147" t="s">
        <v>26083</v>
      </c>
      <c r="S1147" s="3">
        <v>3</v>
      </c>
      <c r="T1147" s="3">
        <v>1</v>
      </c>
      <c r="U1147" s="3">
        <v>10000</v>
      </c>
      <c r="V1147" s="3">
        <v>2016</v>
      </c>
      <c r="W1147" t="s">
        <v>25</v>
      </c>
    </row>
    <row r="1148" spans="1:23" x14ac:dyDescent="0.3">
      <c r="A1148" s="3">
        <v>14</v>
      </c>
      <c r="B1148" t="s">
        <v>782</v>
      </c>
      <c r="C1148" s="3">
        <v>14101</v>
      </c>
      <c r="D1148" t="s">
        <v>1980</v>
      </c>
      <c r="E1148" s="3">
        <v>100101</v>
      </c>
      <c r="F1148" t="s">
        <v>11256</v>
      </c>
      <c r="G1148" s="3">
        <v>100101001</v>
      </c>
      <c r="H1148" t="s">
        <v>26124</v>
      </c>
      <c r="I1148" s="3">
        <v>1</v>
      </c>
      <c r="J1148" t="s">
        <v>26080</v>
      </c>
      <c r="K1148" s="3">
        <v>7</v>
      </c>
      <c r="L1148" t="s">
        <v>26105</v>
      </c>
      <c r="M1148" s="3">
        <v>2</v>
      </c>
      <c r="N1148" t="s">
        <v>26084</v>
      </c>
      <c r="O1148" s="3">
        <v>3</v>
      </c>
      <c r="P1148" t="s">
        <v>26085</v>
      </c>
      <c r="Q1148" s="3">
        <v>1</v>
      </c>
      <c r="R1148" t="s">
        <v>26083</v>
      </c>
      <c r="S1148" s="3">
        <v>2</v>
      </c>
      <c r="T1148" s="3">
        <v>1</v>
      </c>
      <c r="U1148" s="3">
        <v>100</v>
      </c>
      <c r="V1148" s="3">
        <v>2016</v>
      </c>
      <c r="W1148" t="s">
        <v>25</v>
      </c>
    </row>
    <row r="1149" spans="1:23" x14ac:dyDescent="0.3">
      <c r="A1149" s="3">
        <v>14</v>
      </c>
      <c r="B1149" t="s">
        <v>782</v>
      </c>
      <c r="C1149" s="3">
        <v>14101</v>
      </c>
      <c r="D1149" t="s">
        <v>1980</v>
      </c>
      <c r="E1149" s="3">
        <v>100104</v>
      </c>
      <c r="F1149" t="s">
        <v>11362</v>
      </c>
      <c r="G1149" s="3">
        <v>100104002</v>
      </c>
      <c r="H1149" t="s">
        <v>26132</v>
      </c>
      <c r="I1149" s="3">
        <v>1</v>
      </c>
      <c r="J1149" t="s">
        <v>26080</v>
      </c>
      <c r="K1149" s="3">
        <v>7</v>
      </c>
      <c r="L1149" t="s">
        <v>26105</v>
      </c>
      <c r="M1149" s="3">
        <v>2</v>
      </c>
      <c r="N1149" t="s">
        <v>26084</v>
      </c>
      <c r="O1149" s="3">
        <v>3</v>
      </c>
      <c r="P1149" t="s">
        <v>26085</v>
      </c>
      <c r="Q1149" s="3">
        <v>1</v>
      </c>
      <c r="R1149" t="s">
        <v>26083</v>
      </c>
      <c r="S1149" s="3">
        <v>2</v>
      </c>
      <c r="T1149" s="3">
        <v>1</v>
      </c>
      <c r="U1149" s="3">
        <v>20000</v>
      </c>
      <c r="V1149" s="3">
        <v>2016</v>
      </c>
      <c r="W1149" t="s">
        <v>25</v>
      </c>
    </row>
    <row r="1150" spans="1:23" x14ac:dyDescent="0.3">
      <c r="A1150" s="3">
        <v>14</v>
      </c>
      <c r="B1150" t="s">
        <v>782</v>
      </c>
      <c r="C1150" s="3">
        <v>14101</v>
      </c>
      <c r="D1150" t="s">
        <v>1980</v>
      </c>
      <c r="E1150" s="3">
        <v>100101</v>
      </c>
      <c r="F1150" t="s">
        <v>11256</v>
      </c>
      <c r="G1150" s="3">
        <v>1001010080</v>
      </c>
      <c r="H1150" t="s">
        <v>26126</v>
      </c>
      <c r="I1150" s="3">
        <v>1</v>
      </c>
      <c r="J1150" t="s">
        <v>26080</v>
      </c>
      <c r="K1150" s="3">
        <v>7</v>
      </c>
      <c r="L1150" t="s">
        <v>26105</v>
      </c>
      <c r="M1150" s="3">
        <v>2</v>
      </c>
      <c r="N1150" t="s">
        <v>26084</v>
      </c>
      <c r="O1150" s="3">
        <v>3</v>
      </c>
      <c r="P1150" t="s">
        <v>26085</v>
      </c>
      <c r="Q1150" s="3">
        <v>1</v>
      </c>
      <c r="R1150" t="s">
        <v>26083</v>
      </c>
      <c r="S1150" s="3">
        <v>2</v>
      </c>
      <c r="T1150" s="3">
        <v>1</v>
      </c>
      <c r="U1150" s="3">
        <v>100</v>
      </c>
      <c r="V1150" s="3">
        <v>2016</v>
      </c>
      <c r="W1150" t="s">
        <v>25</v>
      </c>
    </row>
    <row r="1151" spans="1:23" x14ac:dyDescent="0.3">
      <c r="A1151" s="3">
        <v>14</v>
      </c>
      <c r="B1151" t="s">
        <v>782</v>
      </c>
      <c r="C1151" s="3">
        <v>14101</v>
      </c>
      <c r="D1151" t="s">
        <v>1980</v>
      </c>
      <c r="E1151" s="3">
        <v>100104</v>
      </c>
      <c r="F1151" t="s">
        <v>11362</v>
      </c>
      <c r="G1151" s="3">
        <v>1001040050</v>
      </c>
      <c r="H1151" t="s">
        <v>26131</v>
      </c>
      <c r="I1151" s="3">
        <v>1</v>
      </c>
      <c r="J1151" t="s">
        <v>26080</v>
      </c>
      <c r="K1151" s="3">
        <v>7</v>
      </c>
      <c r="L1151" t="s">
        <v>26105</v>
      </c>
      <c r="M1151" s="3">
        <v>2</v>
      </c>
      <c r="N1151" t="s">
        <v>26084</v>
      </c>
      <c r="O1151" s="3">
        <v>3</v>
      </c>
      <c r="P1151" t="s">
        <v>26085</v>
      </c>
      <c r="Q1151" s="3">
        <v>1</v>
      </c>
      <c r="R1151" t="s">
        <v>26083</v>
      </c>
      <c r="S1151" s="3">
        <v>2</v>
      </c>
      <c r="T1151" s="3">
        <v>1</v>
      </c>
      <c r="U1151" s="3">
        <v>350</v>
      </c>
      <c r="V1151" s="3">
        <v>2016</v>
      </c>
      <c r="W1151" t="s">
        <v>25</v>
      </c>
    </row>
    <row r="1152" spans="1:23" x14ac:dyDescent="0.3">
      <c r="A1152" s="3">
        <v>14</v>
      </c>
      <c r="B1152" t="s">
        <v>782</v>
      </c>
      <c r="C1152" s="3">
        <v>14101</v>
      </c>
      <c r="D1152" t="s">
        <v>1980</v>
      </c>
      <c r="E1152" s="3">
        <v>100109</v>
      </c>
      <c r="F1152" t="s">
        <v>18431</v>
      </c>
      <c r="G1152" s="3">
        <v>100109001</v>
      </c>
      <c r="H1152" t="s">
        <v>26106</v>
      </c>
      <c r="I1152" s="3">
        <v>1</v>
      </c>
      <c r="J1152" t="s">
        <v>26080</v>
      </c>
      <c r="K1152" s="3">
        <v>7</v>
      </c>
      <c r="L1152" t="s">
        <v>26105</v>
      </c>
      <c r="M1152" s="3">
        <v>2</v>
      </c>
      <c r="N1152" t="s">
        <v>26084</v>
      </c>
      <c r="O1152" s="3">
        <v>3</v>
      </c>
      <c r="P1152" t="s">
        <v>26085</v>
      </c>
      <c r="Q1152" s="3">
        <v>1</v>
      </c>
      <c r="R1152" t="s">
        <v>26083</v>
      </c>
      <c r="S1152" s="3">
        <v>2</v>
      </c>
      <c r="T1152" s="3">
        <v>1</v>
      </c>
      <c r="U1152" s="3">
        <v>350</v>
      </c>
      <c r="V1152" s="3">
        <v>2016</v>
      </c>
      <c r="W1152" t="s">
        <v>25</v>
      </c>
    </row>
    <row r="1153" spans="1:23" x14ac:dyDescent="0.3">
      <c r="A1153" s="3">
        <v>14</v>
      </c>
      <c r="B1153" t="s">
        <v>782</v>
      </c>
      <c r="C1153" s="3">
        <v>14103</v>
      </c>
      <c r="D1153" t="s">
        <v>1986</v>
      </c>
      <c r="E1153" s="3">
        <v>100101</v>
      </c>
      <c r="F1153" t="s">
        <v>11256</v>
      </c>
      <c r="G1153" s="3">
        <v>100101001</v>
      </c>
      <c r="H1153" t="s">
        <v>26124</v>
      </c>
      <c r="I1153" s="3">
        <v>2</v>
      </c>
      <c r="J1153" t="s">
        <v>12848</v>
      </c>
      <c r="K1153" s="3">
        <v>7</v>
      </c>
      <c r="L1153" t="s">
        <v>26105</v>
      </c>
      <c r="M1153" s="3">
        <v>1</v>
      </c>
      <c r="N1153" t="s">
        <v>26082</v>
      </c>
      <c r="O1153" s="3">
        <v>3</v>
      </c>
      <c r="P1153" t="s">
        <v>26085</v>
      </c>
      <c r="Q1153" s="3">
        <v>1</v>
      </c>
      <c r="R1153" t="s">
        <v>26083</v>
      </c>
      <c r="S1153" s="3">
        <v>157</v>
      </c>
      <c r="T1153" s="3">
        <v>1</v>
      </c>
      <c r="U1153" s="3">
        <v>300000</v>
      </c>
      <c r="V1153" s="3">
        <v>2019</v>
      </c>
      <c r="W1153" t="s">
        <v>26159</v>
      </c>
    </row>
    <row r="1154" spans="1:23" x14ac:dyDescent="0.3">
      <c r="A1154" s="3">
        <v>14</v>
      </c>
      <c r="B1154" t="s">
        <v>782</v>
      </c>
      <c r="C1154" s="3">
        <v>14103</v>
      </c>
      <c r="D1154" t="s">
        <v>1986</v>
      </c>
      <c r="E1154" s="3">
        <v>100101</v>
      </c>
      <c r="F1154" t="s">
        <v>11256</v>
      </c>
      <c r="G1154" s="3">
        <v>100101003</v>
      </c>
      <c r="H1154" t="s">
        <v>16976</v>
      </c>
      <c r="I1154" s="3">
        <v>2</v>
      </c>
      <c r="J1154" t="s">
        <v>12848</v>
      </c>
      <c r="K1154" s="3">
        <v>7</v>
      </c>
      <c r="L1154" t="s">
        <v>26105</v>
      </c>
      <c r="M1154" s="3">
        <v>1</v>
      </c>
      <c r="N1154" t="s">
        <v>26082</v>
      </c>
      <c r="O1154" s="3">
        <v>3</v>
      </c>
      <c r="P1154" t="s">
        <v>26085</v>
      </c>
      <c r="Q1154" s="3">
        <v>2</v>
      </c>
      <c r="R1154" t="s">
        <v>8209</v>
      </c>
      <c r="S1154" s="3">
        <v>157</v>
      </c>
      <c r="T1154" s="3">
        <v>1</v>
      </c>
      <c r="U1154" s="3">
        <v>2280000</v>
      </c>
      <c r="V1154" s="3">
        <v>2019</v>
      </c>
      <c r="W1154" t="s">
        <v>26159</v>
      </c>
    </row>
    <row r="1155" spans="1:23" x14ac:dyDescent="0.3">
      <c r="A1155" s="3">
        <v>14</v>
      </c>
      <c r="B1155" t="s">
        <v>782</v>
      </c>
      <c r="C1155" s="3">
        <v>14103</v>
      </c>
      <c r="D1155" t="s">
        <v>1986</v>
      </c>
      <c r="E1155" s="3">
        <v>100101</v>
      </c>
      <c r="F1155" t="s">
        <v>11256</v>
      </c>
      <c r="G1155" s="3">
        <v>100101004</v>
      </c>
      <c r="H1155" t="s">
        <v>16281</v>
      </c>
      <c r="I1155" s="3">
        <v>2</v>
      </c>
      <c r="J1155" t="s">
        <v>12848</v>
      </c>
      <c r="K1155" s="3">
        <v>7</v>
      </c>
      <c r="L1155" t="s">
        <v>26105</v>
      </c>
      <c r="M1155" s="3">
        <v>1</v>
      </c>
      <c r="N1155" t="s">
        <v>26082</v>
      </c>
      <c r="O1155" s="3">
        <v>3</v>
      </c>
      <c r="P1155" t="s">
        <v>26085</v>
      </c>
      <c r="Q1155" s="3">
        <v>1</v>
      </c>
      <c r="R1155" t="s">
        <v>26083</v>
      </c>
      <c r="S1155" s="3">
        <v>157</v>
      </c>
      <c r="T1155" s="3">
        <v>1</v>
      </c>
      <c r="U1155" s="3">
        <v>300000</v>
      </c>
      <c r="V1155" s="3">
        <v>2019</v>
      </c>
      <c r="W1155" t="s">
        <v>26159</v>
      </c>
    </row>
    <row r="1156" spans="1:23" x14ac:dyDescent="0.3">
      <c r="A1156" s="3">
        <v>14</v>
      </c>
      <c r="B1156" t="s">
        <v>782</v>
      </c>
      <c r="C1156" s="3">
        <v>14103</v>
      </c>
      <c r="D1156" t="s">
        <v>1986</v>
      </c>
      <c r="E1156" s="3">
        <v>100101</v>
      </c>
      <c r="F1156" t="s">
        <v>11256</v>
      </c>
      <c r="G1156" s="3">
        <v>1001010080</v>
      </c>
      <c r="H1156" t="s">
        <v>26126</v>
      </c>
      <c r="I1156" s="3">
        <v>2</v>
      </c>
      <c r="J1156" t="s">
        <v>12848</v>
      </c>
      <c r="K1156" s="3">
        <v>7</v>
      </c>
      <c r="L1156" t="s">
        <v>26105</v>
      </c>
      <c r="M1156" s="3">
        <v>1</v>
      </c>
      <c r="N1156" t="s">
        <v>26082</v>
      </c>
      <c r="O1156" s="3">
        <v>3</v>
      </c>
      <c r="P1156" t="s">
        <v>26085</v>
      </c>
      <c r="Q1156" s="3">
        <v>1</v>
      </c>
      <c r="R1156" t="s">
        <v>26083</v>
      </c>
      <c r="S1156" s="3">
        <v>157</v>
      </c>
      <c r="T1156" s="3">
        <v>1</v>
      </c>
      <c r="U1156" s="3">
        <v>300000</v>
      </c>
      <c r="V1156" s="3">
        <v>2019</v>
      </c>
      <c r="W1156" t="s">
        <v>26159</v>
      </c>
    </row>
    <row r="1157" spans="1:23" x14ac:dyDescent="0.3">
      <c r="A1157" s="3">
        <v>14</v>
      </c>
      <c r="B1157" t="s">
        <v>782</v>
      </c>
      <c r="C1157" s="3">
        <v>14101</v>
      </c>
      <c r="D1157" t="s">
        <v>1980</v>
      </c>
      <c r="E1157" s="3">
        <v>100104</v>
      </c>
      <c r="F1157" t="s">
        <v>11362</v>
      </c>
      <c r="G1157" s="3">
        <v>100104002</v>
      </c>
      <c r="H1157" t="s">
        <v>26132</v>
      </c>
      <c r="I1157" s="3">
        <v>2</v>
      </c>
      <c r="J1157" t="s">
        <v>12848</v>
      </c>
      <c r="K1157" s="3">
        <v>7</v>
      </c>
      <c r="L1157" t="s">
        <v>26105</v>
      </c>
      <c r="M1157" s="3">
        <v>3</v>
      </c>
      <c r="N1157" t="s">
        <v>16841</v>
      </c>
      <c r="O1157" s="3">
        <v>3</v>
      </c>
      <c r="P1157" t="s">
        <v>26085</v>
      </c>
      <c r="Q1157" s="3">
        <v>1</v>
      </c>
      <c r="R1157" t="s">
        <v>26083</v>
      </c>
      <c r="S1157" s="3">
        <v>3</v>
      </c>
      <c r="T1157" s="3">
        <v>1</v>
      </c>
      <c r="U1157" s="3">
        <v>12400</v>
      </c>
      <c r="V1157" s="3">
        <v>2019</v>
      </c>
      <c r="W1157" t="s">
        <v>26159</v>
      </c>
    </row>
    <row r="1158" spans="1:23" x14ac:dyDescent="0.3">
      <c r="A1158" s="3">
        <v>15</v>
      </c>
      <c r="B1158" t="s">
        <v>761</v>
      </c>
      <c r="C1158" s="3">
        <v>15101</v>
      </c>
      <c r="D1158" t="s">
        <v>2014</v>
      </c>
      <c r="E1158" s="3">
        <v>100106</v>
      </c>
      <c r="F1158" t="s">
        <v>17000</v>
      </c>
      <c r="G1158" s="3">
        <v>100106001</v>
      </c>
      <c r="H1158" t="s">
        <v>18416</v>
      </c>
      <c r="I1158" s="3">
        <v>1</v>
      </c>
      <c r="J1158" t="s">
        <v>26080</v>
      </c>
      <c r="K1158" s="3">
        <v>8</v>
      </c>
      <c r="L1158" t="s">
        <v>26081</v>
      </c>
      <c r="M1158" s="3">
        <v>1</v>
      </c>
      <c r="N1158" t="s">
        <v>26082</v>
      </c>
      <c r="O1158" s="3">
        <v>1</v>
      </c>
      <c r="P1158" t="s">
        <v>28066</v>
      </c>
      <c r="Q1158" s="3">
        <v>1</v>
      </c>
      <c r="R1158" t="s">
        <v>26083</v>
      </c>
      <c r="S1158" s="3">
        <v>1</v>
      </c>
      <c r="T1158" s="3">
        <v>1</v>
      </c>
      <c r="U1158" s="3">
        <v>3000</v>
      </c>
      <c r="V1158" s="3">
        <v>2016</v>
      </c>
      <c r="W1158" t="s">
        <v>25</v>
      </c>
    </row>
    <row r="1159" spans="1:23" x14ac:dyDescent="0.3">
      <c r="A1159" s="3">
        <v>15</v>
      </c>
      <c r="B1159" t="s">
        <v>761</v>
      </c>
      <c r="C1159" s="3">
        <v>15101</v>
      </c>
      <c r="D1159" t="s">
        <v>2014</v>
      </c>
      <c r="E1159" s="3">
        <v>100106</v>
      </c>
      <c r="F1159" t="s">
        <v>17000</v>
      </c>
      <c r="G1159" s="3">
        <v>100106001</v>
      </c>
      <c r="H1159" t="s">
        <v>18416</v>
      </c>
      <c r="I1159" s="3">
        <v>1</v>
      </c>
      <c r="J1159" t="s">
        <v>26080</v>
      </c>
      <c r="K1159" s="3">
        <v>8</v>
      </c>
      <c r="L1159" t="s">
        <v>26081</v>
      </c>
      <c r="M1159" s="3">
        <v>2</v>
      </c>
      <c r="N1159" t="s">
        <v>26084</v>
      </c>
      <c r="O1159" s="3">
        <v>1</v>
      </c>
      <c r="P1159" t="s">
        <v>28066</v>
      </c>
      <c r="Q1159" s="3">
        <v>1</v>
      </c>
      <c r="R1159" t="s">
        <v>26083</v>
      </c>
      <c r="S1159" s="3">
        <v>1</v>
      </c>
      <c r="T1159" s="3">
        <v>1</v>
      </c>
      <c r="U1159" s="3">
        <v>5000</v>
      </c>
      <c r="V1159" s="3">
        <v>2016</v>
      </c>
      <c r="W1159" t="s">
        <v>25</v>
      </c>
    </row>
    <row r="1160" spans="1:23" x14ac:dyDescent="0.3">
      <c r="A1160" s="3">
        <v>15</v>
      </c>
      <c r="B1160" t="s">
        <v>761</v>
      </c>
      <c r="C1160" s="3">
        <v>15101</v>
      </c>
      <c r="D1160" t="s">
        <v>2014</v>
      </c>
      <c r="E1160" s="3">
        <v>100106</v>
      </c>
      <c r="F1160" t="s">
        <v>17000</v>
      </c>
      <c r="G1160" s="3">
        <v>100106001</v>
      </c>
      <c r="H1160" t="s">
        <v>18416</v>
      </c>
      <c r="I1160" s="3">
        <v>1</v>
      </c>
      <c r="J1160" t="s">
        <v>26080</v>
      </c>
      <c r="K1160" s="3">
        <v>8</v>
      </c>
      <c r="L1160" t="s">
        <v>26081</v>
      </c>
      <c r="M1160" s="3">
        <v>2</v>
      </c>
      <c r="N1160" t="s">
        <v>26084</v>
      </c>
      <c r="O1160" s="3">
        <v>1</v>
      </c>
      <c r="P1160" t="s">
        <v>28066</v>
      </c>
      <c r="Q1160" s="3">
        <v>1</v>
      </c>
      <c r="R1160" t="s">
        <v>26083</v>
      </c>
      <c r="S1160" s="3">
        <v>1</v>
      </c>
      <c r="T1160" s="3">
        <v>1</v>
      </c>
      <c r="U1160" s="3">
        <v>6000</v>
      </c>
      <c r="V1160" s="3">
        <v>2016</v>
      </c>
      <c r="W1160" t="s">
        <v>25</v>
      </c>
    </row>
    <row r="1161" spans="1:23" x14ac:dyDescent="0.3">
      <c r="A1161" s="3">
        <v>15</v>
      </c>
      <c r="B1161" t="s">
        <v>761</v>
      </c>
      <c r="C1161" s="3">
        <v>15101</v>
      </c>
      <c r="D1161" t="s">
        <v>2014</v>
      </c>
      <c r="E1161" s="3">
        <v>100106</v>
      </c>
      <c r="F1161" t="s">
        <v>17000</v>
      </c>
      <c r="G1161" s="3">
        <v>100106001</v>
      </c>
      <c r="H1161" t="s">
        <v>18416</v>
      </c>
      <c r="I1161" s="3">
        <v>1</v>
      </c>
      <c r="J1161" t="s">
        <v>26080</v>
      </c>
      <c r="K1161" s="3">
        <v>8</v>
      </c>
      <c r="L1161" t="s">
        <v>26081</v>
      </c>
      <c r="M1161" s="3">
        <v>2</v>
      </c>
      <c r="N1161" t="s">
        <v>26084</v>
      </c>
      <c r="O1161" s="3">
        <v>1</v>
      </c>
      <c r="P1161" t="s">
        <v>28066</v>
      </c>
      <c r="Q1161" s="3">
        <v>1</v>
      </c>
      <c r="R1161" t="s">
        <v>26083</v>
      </c>
      <c r="S1161" s="3">
        <v>1</v>
      </c>
      <c r="T1161" s="3">
        <v>1</v>
      </c>
      <c r="U1161" s="3">
        <v>3500</v>
      </c>
      <c r="V1161" s="3">
        <v>2016</v>
      </c>
      <c r="W1161" t="s">
        <v>25</v>
      </c>
    </row>
    <row r="1162" spans="1:23" x14ac:dyDescent="0.3">
      <c r="A1162" s="3">
        <v>15</v>
      </c>
      <c r="B1162" t="s">
        <v>761</v>
      </c>
      <c r="C1162" s="3">
        <v>15101</v>
      </c>
      <c r="D1162" t="s">
        <v>2014</v>
      </c>
      <c r="E1162" s="3">
        <v>100106</v>
      </c>
      <c r="F1162" t="s">
        <v>17000</v>
      </c>
      <c r="G1162" s="3">
        <v>100106001</v>
      </c>
      <c r="H1162" t="s">
        <v>18416</v>
      </c>
      <c r="I1162" s="3">
        <v>1</v>
      </c>
      <c r="J1162" t="s">
        <v>26080</v>
      </c>
      <c r="K1162" s="3">
        <v>8</v>
      </c>
      <c r="L1162" t="s">
        <v>26081</v>
      </c>
      <c r="M1162" s="3">
        <v>2</v>
      </c>
      <c r="N1162" t="s">
        <v>26084</v>
      </c>
      <c r="O1162" s="3">
        <v>2</v>
      </c>
      <c r="P1162" t="s">
        <v>28067</v>
      </c>
      <c r="Q1162" s="3">
        <v>1</v>
      </c>
      <c r="R1162" t="s">
        <v>26083</v>
      </c>
      <c r="S1162" s="3">
        <v>1</v>
      </c>
      <c r="T1162" s="3">
        <v>1</v>
      </c>
      <c r="U1162" s="3">
        <v>3080</v>
      </c>
      <c r="V1162" s="3">
        <v>2016</v>
      </c>
      <c r="W1162" t="s">
        <v>25</v>
      </c>
    </row>
    <row r="1163" spans="1:23" x14ac:dyDescent="0.3">
      <c r="A1163" s="3">
        <v>15</v>
      </c>
      <c r="B1163" t="s">
        <v>761</v>
      </c>
      <c r="C1163" s="3">
        <v>15101</v>
      </c>
      <c r="D1163" t="s">
        <v>2014</v>
      </c>
      <c r="E1163" s="3">
        <v>100106</v>
      </c>
      <c r="F1163" t="s">
        <v>17000</v>
      </c>
      <c r="G1163" s="3">
        <v>100106001</v>
      </c>
      <c r="H1163" t="s">
        <v>18416</v>
      </c>
      <c r="I1163" s="3">
        <v>1</v>
      </c>
      <c r="J1163" t="s">
        <v>26080</v>
      </c>
      <c r="K1163" s="3">
        <v>8</v>
      </c>
      <c r="L1163" t="s">
        <v>26081</v>
      </c>
      <c r="M1163" s="3">
        <v>2</v>
      </c>
      <c r="N1163" t="s">
        <v>26084</v>
      </c>
      <c r="O1163" s="3">
        <v>1</v>
      </c>
      <c r="P1163" t="s">
        <v>28066</v>
      </c>
      <c r="Q1163" s="3">
        <v>1</v>
      </c>
      <c r="R1163" t="s">
        <v>26083</v>
      </c>
      <c r="S1163" s="3">
        <v>1</v>
      </c>
      <c r="T1163" s="3">
        <v>1</v>
      </c>
      <c r="U1163" s="3">
        <v>2040</v>
      </c>
      <c r="V1163" s="3">
        <v>2016</v>
      </c>
      <c r="W1163" t="s">
        <v>25</v>
      </c>
    </row>
    <row r="1164" spans="1:23" x14ac:dyDescent="0.3">
      <c r="A1164" s="3">
        <v>15</v>
      </c>
      <c r="B1164" t="s">
        <v>761</v>
      </c>
      <c r="C1164" s="3">
        <v>15101</v>
      </c>
      <c r="D1164" t="s">
        <v>2014</v>
      </c>
      <c r="E1164" s="3">
        <v>100106</v>
      </c>
      <c r="F1164" t="s">
        <v>17000</v>
      </c>
      <c r="G1164" s="3">
        <v>100106001</v>
      </c>
      <c r="H1164" t="s">
        <v>18416</v>
      </c>
      <c r="I1164" s="3">
        <v>2</v>
      </c>
      <c r="J1164" t="s">
        <v>12848</v>
      </c>
      <c r="K1164" s="3">
        <v>8</v>
      </c>
      <c r="L1164" t="s">
        <v>26081</v>
      </c>
      <c r="M1164" s="3">
        <v>2</v>
      </c>
      <c r="N1164" t="s">
        <v>26084</v>
      </c>
      <c r="O1164" s="3">
        <v>1</v>
      </c>
      <c r="P1164" t="s">
        <v>28066</v>
      </c>
      <c r="Q1164" s="3">
        <v>1</v>
      </c>
      <c r="R1164" t="s">
        <v>26083</v>
      </c>
      <c r="S1164" s="3">
        <v>1</v>
      </c>
      <c r="T1164" s="3">
        <v>1</v>
      </c>
      <c r="U1164" s="3">
        <v>150</v>
      </c>
      <c r="V1164" s="3">
        <v>2016</v>
      </c>
      <c r="W1164" t="s">
        <v>25</v>
      </c>
    </row>
    <row r="1165" spans="1:23" x14ac:dyDescent="0.3">
      <c r="A1165" s="3">
        <v>15</v>
      </c>
      <c r="B1165" t="s">
        <v>761</v>
      </c>
      <c r="C1165" s="3">
        <v>15101</v>
      </c>
      <c r="D1165" t="s">
        <v>2014</v>
      </c>
      <c r="E1165" s="3">
        <v>100106</v>
      </c>
      <c r="F1165" t="s">
        <v>17000</v>
      </c>
      <c r="G1165" s="3">
        <v>100106001</v>
      </c>
      <c r="H1165" t="s">
        <v>18416</v>
      </c>
      <c r="I1165" s="3">
        <v>1</v>
      </c>
      <c r="J1165" t="s">
        <v>26080</v>
      </c>
      <c r="K1165" s="3">
        <v>8</v>
      </c>
      <c r="L1165" t="s">
        <v>26081</v>
      </c>
      <c r="M1165" s="3">
        <v>2</v>
      </c>
      <c r="N1165" t="s">
        <v>26084</v>
      </c>
      <c r="O1165" s="3">
        <v>1</v>
      </c>
      <c r="P1165" t="s">
        <v>28066</v>
      </c>
      <c r="Q1165" s="3">
        <v>1</v>
      </c>
      <c r="R1165" t="s">
        <v>26083</v>
      </c>
      <c r="S1165" s="3">
        <v>1</v>
      </c>
      <c r="T1165" s="3">
        <v>1</v>
      </c>
      <c r="U1165" s="3">
        <v>3000</v>
      </c>
      <c r="V1165" s="3">
        <v>2016</v>
      </c>
      <c r="W1165" t="s">
        <v>25</v>
      </c>
    </row>
    <row r="1166" spans="1:23" x14ac:dyDescent="0.3">
      <c r="A1166" s="3">
        <v>15</v>
      </c>
      <c r="B1166" t="s">
        <v>761</v>
      </c>
      <c r="C1166" s="3">
        <v>15101</v>
      </c>
      <c r="D1166" t="s">
        <v>2014</v>
      </c>
      <c r="E1166" s="3">
        <v>100106</v>
      </c>
      <c r="F1166" t="s">
        <v>17000</v>
      </c>
      <c r="G1166" s="3">
        <v>100106001</v>
      </c>
      <c r="H1166" t="s">
        <v>18416</v>
      </c>
      <c r="I1166" s="3">
        <v>1</v>
      </c>
      <c r="J1166" t="s">
        <v>26080</v>
      </c>
      <c r="K1166" s="3">
        <v>8</v>
      </c>
      <c r="L1166" t="s">
        <v>26081</v>
      </c>
      <c r="M1166" s="3">
        <v>2</v>
      </c>
      <c r="N1166" t="s">
        <v>26084</v>
      </c>
      <c r="O1166" s="3">
        <v>1</v>
      </c>
      <c r="P1166" t="s">
        <v>28066</v>
      </c>
      <c r="Q1166" s="3">
        <v>1</v>
      </c>
      <c r="R1166" t="s">
        <v>26083</v>
      </c>
      <c r="S1166" s="3">
        <v>1</v>
      </c>
      <c r="T1166" s="3">
        <v>1</v>
      </c>
      <c r="U1166" s="3">
        <v>300</v>
      </c>
      <c r="V1166" s="3">
        <v>2016</v>
      </c>
      <c r="W1166" t="s">
        <v>25</v>
      </c>
    </row>
    <row r="1167" spans="1:23" x14ac:dyDescent="0.3">
      <c r="A1167" s="3">
        <v>15</v>
      </c>
      <c r="B1167" t="s">
        <v>761</v>
      </c>
      <c r="C1167" s="3">
        <v>15101</v>
      </c>
      <c r="D1167" t="s">
        <v>2014</v>
      </c>
      <c r="E1167" s="3">
        <v>100106</v>
      </c>
      <c r="F1167" t="s">
        <v>17000</v>
      </c>
      <c r="G1167" s="3">
        <v>100106001</v>
      </c>
      <c r="H1167" t="s">
        <v>18416</v>
      </c>
      <c r="I1167" s="3">
        <v>2</v>
      </c>
      <c r="J1167" t="s">
        <v>12848</v>
      </c>
      <c r="K1167" s="3">
        <v>8</v>
      </c>
      <c r="L1167" t="s">
        <v>26081</v>
      </c>
      <c r="M1167" s="3">
        <v>2</v>
      </c>
      <c r="N1167" t="s">
        <v>26084</v>
      </c>
      <c r="O1167" s="3">
        <v>3</v>
      </c>
      <c r="P1167" t="s">
        <v>26085</v>
      </c>
      <c r="Q1167" s="3">
        <v>1</v>
      </c>
      <c r="R1167" t="s">
        <v>26083</v>
      </c>
      <c r="S1167" s="3">
        <v>2</v>
      </c>
      <c r="T1167" s="3">
        <v>1</v>
      </c>
      <c r="U1167" s="3">
        <v>500000</v>
      </c>
      <c r="V1167" s="3">
        <v>2016</v>
      </c>
      <c r="W1167" t="s">
        <v>25</v>
      </c>
    </row>
    <row r="1168" spans="1:23" x14ac:dyDescent="0.3">
      <c r="A1168" s="3">
        <v>15</v>
      </c>
      <c r="B1168" t="s">
        <v>761</v>
      </c>
      <c r="C1168" s="3">
        <v>15101</v>
      </c>
      <c r="D1168" t="s">
        <v>2014</v>
      </c>
      <c r="E1168" s="3">
        <v>100106</v>
      </c>
      <c r="F1168" t="s">
        <v>17000</v>
      </c>
      <c r="G1168" s="3">
        <v>100106001</v>
      </c>
      <c r="H1168" t="s">
        <v>18416</v>
      </c>
      <c r="I1168" s="3">
        <v>1</v>
      </c>
      <c r="J1168" t="s">
        <v>26080</v>
      </c>
      <c r="K1168" s="3">
        <v>8</v>
      </c>
      <c r="L1168" t="s">
        <v>26081</v>
      </c>
      <c r="M1168" s="3">
        <v>2</v>
      </c>
      <c r="N1168" t="s">
        <v>26084</v>
      </c>
      <c r="O1168" s="3">
        <v>1</v>
      </c>
      <c r="P1168" t="s">
        <v>28066</v>
      </c>
      <c r="Q1168" s="3">
        <v>1</v>
      </c>
      <c r="R1168" t="s">
        <v>26083</v>
      </c>
      <c r="S1168" s="3">
        <v>1</v>
      </c>
      <c r="T1168" s="3">
        <v>1</v>
      </c>
      <c r="U1168" s="3">
        <v>600</v>
      </c>
      <c r="V1168" s="3">
        <v>2016</v>
      </c>
      <c r="W1168" t="s">
        <v>25</v>
      </c>
    </row>
    <row r="1169" spans="1:23" x14ac:dyDescent="0.3">
      <c r="A1169" s="3">
        <v>15</v>
      </c>
      <c r="B1169" t="s">
        <v>761</v>
      </c>
      <c r="C1169" s="3">
        <v>15101</v>
      </c>
      <c r="D1169" t="s">
        <v>2014</v>
      </c>
      <c r="E1169" s="3">
        <v>100106</v>
      </c>
      <c r="F1169" t="s">
        <v>17000</v>
      </c>
      <c r="G1169" s="3">
        <v>100106001</v>
      </c>
      <c r="H1169" t="s">
        <v>18416</v>
      </c>
      <c r="I1169" s="3">
        <v>1</v>
      </c>
      <c r="J1169" t="s">
        <v>26080</v>
      </c>
      <c r="K1169" s="3">
        <v>8</v>
      </c>
      <c r="L1169" t="s">
        <v>26081</v>
      </c>
      <c r="M1169" s="3">
        <v>2</v>
      </c>
      <c r="N1169" t="s">
        <v>26084</v>
      </c>
      <c r="O1169" s="3">
        <v>1</v>
      </c>
      <c r="P1169" t="s">
        <v>28066</v>
      </c>
      <c r="Q1169" s="3">
        <v>1</v>
      </c>
      <c r="R1169" t="s">
        <v>26083</v>
      </c>
      <c r="S1169" s="3">
        <v>1</v>
      </c>
      <c r="T1169" s="3">
        <v>1</v>
      </c>
      <c r="U1169" s="3">
        <v>500</v>
      </c>
      <c r="V1169" s="3">
        <v>2016</v>
      </c>
      <c r="W1169" t="s">
        <v>25</v>
      </c>
    </row>
    <row r="1170" spans="1:23" x14ac:dyDescent="0.3">
      <c r="A1170" s="3">
        <v>15</v>
      </c>
      <c r="B1170" t="s">
        <v>761</v>
      </c>
      <c r="C1170" s="3">
        <v>15101</v>
      </c>
      <c r="D1170" t="s">
        <v>2014</v>
      </c>
      <c r="E1170" s="3">
        <v>100106</v>
      </c>
      <c r="F1170" t="s">
        <v>17000</v>
      </c>
      <c r="G1170" s="3">
        <v>100106001</v>
      </c>
      <c r="H1170" t="s">
        <v>18416</v>
      </c>
      <c r="I1170" s="3">
        <v>2</v>
      </c>
      <c r="J1170" t="s">
        <v>12848</v>
      </c>
      <c r="K1170" s="3">
        <v>8</v>
      </c>
      <c r="L1170" t="s">
        <v>26081</v>
      </c>
      <c r="M1170" s="3">
        <v>2</v>
      </c>
      <c r="N1170" t="s">
        <v>26084</v>
      </c>
      <c r="O1170" s="3">
        <v>3</v>
      </c>
      <c r="P1170" t="s">
        <v>26085</v>
      </c>
      <c r="Q1170" s="3">
        <v>1</v>
      </c>
      <c r="R1170" t="s">
        <v>26083</v>
      </c>
      <c r="S1170" s="3">
        <v>1</v>
      </c>
      <c r="T1170" s="3">
        <v>1</v>
      </c>
      <c r="U1170" s="3">
        <v>90000</v>
      </c>
      <c r="V1170" s="3">
        <v>2016</v>
      </c>
      <c r="W1170" t="s">
        <v>25</v>
      </c>
    </row>
    <row r="1171" spans="1:23" x14ac:dyDescent="0.3">
      <c r="A1171" s="3">
        <v>15</v>
      </c>
      <c r="B1171" t="s">
        <v>761</v>
      </c>
      <c r="C1171" s="3">
        <v>15101</v>
      </c>
      <c r="D1171" t="s">
        <v>2014</v>
      </c>
      <c r="E1171" s="3">
        <v>100106</v>
      </c>
      <c r="F1171" t="s">
        <v>17000</v>
      </c>
      <c r="G1171" s="3">
        <v>100106001</v>
      </c>
      <c r="H1171" t="s">
        <v>18416</v>
      </c>
      <c r="I1171" s="3">
        <v>1</v>
      </c>
      <c r="J1171" t="s">
        <v>26080</v>
      </c>
      <c r="K1171" s="3">
        <v>8</v>
      </c>
      <c r="L1171" t="s">
        <v>26081</v>
      </c>
      <c r="M1171" s="3">
        <v>2</v>
      </c>
      <c r="N1171" t="s">
        <v>26084</v>
      </c>
      <c r="O1171" s="3">
        <v>1</v>
      </c>
      <c r="P1171" t="s">
        <v>28066</v>
      </c>
      <c r="Q1171" s="3">
        <v>1</v>
      </c>
      <c r="R1171" t="s">
        <v>26083</v>
      </c>
      <c r="S1171" s="3">
        <v>1</v>
      </c>
      <c r="T1171" s="3">
        <v>1</v>
      </c>
      <c r="U1171" s="3">
        <v>500</v>
      </c>
      <c r="V1171" s="3">
        <v>2016</v>
      </c>
      <c r="W1171" t="s">
        <v>25</v>
      </c>
    </row>
    <row r="1172" spans="1:23" x14ac:dyDescent="0.3">
      <c r="A1172" s="3">
        <v>15</v>
      </c>
      <c r="B1172" t="s">
        <v>761</v>
      </c>
      <c r="C1172" s="3">
        <v>15101</v>
      </c>
      <c r="D1172" t="s">
        <v>2014</v>
      </c>
      <c r="E1172" s="3">
        <v>100106</v>
      </c>
      <c r="F1172" t="s">
        <v>17000</v>
      </c>
      <c r="G1172" s="3">
        <v>100106001</v>
      </c>
      <c r="H1172" t="s">
        <v>18416</v>
      </c>
      <c r="I1172" s="3">
        <v>1</v>
      </c>
      <c r="J1172" t="s">
        <v>26080</v>
      </c>
      <c r="K1172" s="3">
        <v>8</v>
      </c>
      <c r="L1172" t="s">
        <v>26081</v>
      </c>
      <c r="M1172" s="3">
        <v>2</v>
      </c>
      <c r="N1172" t="s">
        <v>26084</v>
      </c>
      <c r="O1172" s="3">
        <v>1</v>
      </c>
      <c r="P1172" t="s">
        <v>28066</v>
      </c>
      <c r="Q1172" s="3">
        <v>1</v>
      </c>
      <c r="R1172" t="s">
        <v>26083</v>
      </c>
      <c r="S1172" s="3">
        <v>1</v>
      </c>
      <c r="T1172" s="3">
        <v>1</v>
      </c>
      <c r="U1172" s="3">
        <v>1000</v>
      </c>
      <c r="V1172" s="3">
        <v>2016</v>
      </c>
      <c r="W1172" t="s">
        <v>25</v>
      </c>
    </row>
    <row r="1173" spans="1:23" x14ac:dyDescent="0.3">
      <c r="A1173" s="3">
        <v>15</v>
      </c>
      <c r="B1173" t="s">
        <v>761</v>
      </c>
      <c r="C1173" s="3">
        <v>15101</v>
      </c>
      <c r="D1173" t="s">
        <v>2014</v>
      </c>
      <c r="E1173" s="3">
        <v>100106</v>
      </c>
      <c r="F1173" t="s">
        <v>17000</v>
      </c>
      <c r="G1173" s="3">
        <v>100106001</v>
      </c>
      <c r="H1173" t="s">
        <v>18416</v>
      </c>
      <c r="I1173" s="3">
        <v>1</v>
      </c>
      <c r="J1173" t="s">
        <v>26080</v>
      </c>
      <c r="K1173" s="3">
        <v>8</v>
      </c>
      <c r="L1173" t="s">
        <v>26081</v>
      </c>
      <c r="M1173" s="3">
        <v>2</v>
      </c>
      <c r="N1173" t="s">
        <v>26084</v>
      </c>
      <c r="O1173" s="3">
        <v>2</v>
      </c>
      <c r="P1173" t="s">
        <v>28067</v>
      </c>
      <c r="Q1173" s="3">
        <v>1</v>
      </c>
      <c r="R1173" t="s">
        <v>26083</v>
      </c>
      <c r="S1173" s="3">
        <v>2</v>
      </c>
      <c r="T1173" s="3">
        <v>1</v>
      </c>
      <c r="U1173" s="3">
        <v>16000</v>
      </c>
      <c r="V1173" s="3">
        <v>2016</v>
      </c>
      <c r="W1173" t="s">
        <v>25</v>
      </c>
    </row>
    <row r="1174" spans="1:23" x14ac:dyDescent="0.3">
      <c r="A1174" s="3">
        <v>15</v>
      </c>
      <c r="B1174" t="s">
        <v>761</v>
      </c>
      <c r="C1174" s="3">
        <v>15101</v>
      </c>
      <c r="D1174" t="s">
        <v>2014</v>
      </c>
      <c r="E1174" s="3">
        <v>100106</v>
      </c>
      <c r="F1174" t="s">
        <v>17000</v>
      </c>
      <c r="G1174" s="3">
        <v>100106001</v>
      </c>
      <c r="H1174" t="s">
        <v>18416</v>
      </c>
      <c r="I1174" s="3">
        <v>1</v>
      </c>
      <c r="J1174" t="s">
        <v>26080</v>
      </c>
      <c r="K1174" s="3">
        <v>8</v>
      </c>
      <c r="L1174" t="s">
        <v>26081</v>
      </c>
      <c r="M1174" s="3">
        <v>2</v>
      </c>
      <c r="N1174" t="s">
        <v>26084</v>
      </c>
      <c r="O1174" s="3">
        <v>1</v>
      </c>
      <c r="P1174" t="s">
        <v>28066</v>
      </c>
      <c r="Q1174" s="3">
        <v>1</v>
      </c>
      <c r="R1174" t="s">
        <v>26083</v>
      </c>
      <c r="S1174" s="3">
        <v>1</v>
      </c>
      <c r="T1174" s="3">
        <v>1</v>
      </c>
      <c r="U1174" s="3">
        <v>14000</v>
      </c>
      <c r="V1174" s="3">
        <v>2016</v>
      </c>
      <c r="W1174" t="s">
        <v>25</v>
      </c>
    </row>
    <row r="1175" spans="1:23" x14ac:dyDescent="0.3">
      <c r="A1175" s="3">
        <v>15</v>
      </c>
      <c r="B1175" t="s">
        <v>761</v>
      </c>
      <c r="C1175" s="3">
        <v>15101</v>
      </c>
      <c r="D1175" t="s">
        <v>2014</v>
      </c>
      <c r="E1175" s="3">
        <v>100106</v>
      </c>
      <c r="F1175" t="s">
        <v>17000</v>
      </c>
      <c r="G1175" s="3">
        <v>100106001</v>
      </c>
      <c r="H1175" t="s">
        <v>18416</v>
      </c>
      <c r="I1175" s="3">
        <v>1</v>
      </c>
      <c r="J1175" t="s">
        <v>26080</v>
      </c>
      <c r="K1175" s="3">
        <v>8</v>
      </c>
      <c r="L1175" t="s">
        <v>26081</v>
      </c>
      <c r="M1175" s="3">
        <v>4</v>
      </c>
      <c r="N1175" t="s">
        <v>26087</v>
      </c>
      <c r="O1175" s="3">
        <v>2</v>
      </c>
      <c r="P1175" t="s">
        <v>28067</v>
      </c>
      <c r="Q1175" s="3">
        <v>1</v>
      </c>
      <c r="R1175" t="s">
        <v>26083</v>
      </c>
      <c r="S1175" s="3">
        <v>1</v>
      </c>
      <c r="T1175" s="3">
        <v>1</v>
      </c>
      <c r="U1175" s="3">
        <v>2000</v>
      </c>
      <c r="V1175" s="3">
        <v>2016</v>
      </c>
      <c r="W1175" t="s">
        <v>25</v>
      </c>
    </row>
    <row r="1176" spans="1:23" x14ac:dyDescent="0.3">
      <c r="A1176" s="3">
        <v>15</v>
      </c>
      <c r="B1176" t="s">
        <v>761</v>
      </c>
      <c r="C1176" s="3">
        <v>15101</v>
      </c>
      <c r="D1176" t="s">
        <v>2014</v>
      </c>
      <c r="E1176" s="3">
        <v>100106</v>
      </c>
      <c r="F1176" t="s">
        <v>17000</v>
      </c>
      <c r="G1176" s="3">
        <v>100106001</v>
      </c>
      <c r="H1176" t="s">
        <v>18416</v>
      </c>
      <c r="I1176" s="3">
        <v>1</v>
      </c>
      <c r="J1176" t="s">
        <v>26080</v>
      </c>
      <c r="K1176" s="3">
        <v>8</v>
      </c>
      <c r="L1176" t="s">
        <v>26081</v>
      </c>
      <c r="M1176" s="3">
        <v>2</v>
      </c>
      <c r="N1176" t="s">
        <v>26084</v>
      </c>
      <c r="O1176" s="3">
        <v>2</v>
      </c>
      <c r="P1176" t="s">
        <v>28067</v>
      </c>
      <c r="Q1176" s="3">
        <v>1</v>
      </c>
      <c r="R1176" t="s">
        <v>26083</v>
      </c>
      <c r="S1176" s="3">
        <v>1</v>
      </c>
      <c r="T1176" s="3">
        <v>1</v>
      </c>
      <c r="U1176" s="3">
        <v>1500</v>
      </c>
      <c r="V1176" s="3">
        <v>2016</v>
      </c>
      <c r="W1176" t="s">
        <v>25</v>
      </c>
    </row>
    <row r="1177" spans="1:23" x14ac:dyDescent="0.3">
      <c r="A1177" s="3">
        <v>15</v>
      </c>
      <c r="B1177" t="s">
        <v>761</v>
      </c>
      <c r="C1177" s="3">
        <v>15101</v>
      </c>
      <c r="D1177" t="s">
        <v>2014</v>
      </c>
      <c r="E1177" s="3">
        <v>100106</v>
      </c>
      <c r="F1177" t="s">
        <v>17000</v>
      </c>
      <c r="G1177" s="3">
        <v>100106001</v>
      </c>
      <c r="H1177" t="s">
        <v>18416</v>
      </c>
      <c r="I1177" s="3">
        <v>1</v>
      </c>
      <c r="J1177" t="s">
        <v>26080</v>
      </c>
      <c r="K1177" s="3">
        <v>8</v>
      </c>
      <c r="L1177" t="s">
        <v>26081</v>
      </c>
      <c r="M1177" s="3">
        <v>4</v>
      </c>
      <c r="N1177" t="s">
        <v>26087</v>
      </c>
      <c r="O1177" s="3">
        <v>2</v>
      </c>
      <c r="P1177" t="s">
        <v>28067</v>
      </c>
      <c r="Q1177" s="3">
        <v>1</v>
      </c>
      <c r="R1177" t="s">
        <v>26083</v>
      </c>
      <c r="S1177" s="3">
        <v>1</v>
      </c>
      <c r="T1177" s="3">
        <v>1</v>
      </c>
      <c r="U1177" s="3">
        <v>1000</v>
      </c>
      <c r="V1177" s="3">
        <v>2016</v>
      </c>
      <c r="W1177" t="s">
        <v>25</v>
      </c>
    </row>
    <row r="1178" spans="1:23" x14ac:dyDescent="0.3">
      <c r="A1178" s="3">
        <v>15</v>
      </c>
      <c r="B1178" t="s">
        <v>761</v>
      </c>
      <c r="C1178" s="3">
        <v>15101</v>
      </c>
      <c r="D1178" t="s">
        <v>2014</v>
      </c>
      <c r="E1178" s="3">
        <v>100106</v>
      </c>
      <c r="F1178" t="s">
        <v>17000</v>
      </c>
      <c r="G1178" s="3">
        <v>100106001</v>
      </c>
      <c r="H1178" t="s">
        <v>18416</v>
      </c>
      <c r="I1178" s="3">
        <v>1</v>
      </c>
      <c r="J1178" t="s">
        <v>26080</v>
      </c>
      <c r="K1178" s="3">
        <v>8</v>
      </c>
      <c r="L1178" t="s">
        <v>26081</v>
      </c>
      <c r="M1178" s="3">
        <v>2</v>
      </c>
      <c r="N1178" t="s">
        <v>26084</v>
      </c>
      <c r="O1178" s="3">
        <v>1</v>
      </c>
      <c r="P1178" t="s">
        <v>28066</v>
      </c>
      <c r="Q1178" s="3">
        <v>1</v>
      </c>
      <c r="R1178" t="s">
        <v>26083</v>
      </c>
      <c r="S1178" s="3">
        <v>5</v>
      </c>
      <c r="T1178" s="3">
        <v>1</v>
      </c>
      <c r="U1178" s="3">
        <v>42000</v>
      </c>
      <c r="V1178" s="3">
        <v>2016</v>
      </c>
      <c r="W1178" t="s">
        <v>25</v>
      </c>
    </row>
    <row r="1179" spans="1:23" x14ac:dyDescent="0.3">
      <c r="A1179" s="3">
        <v>15</v>
      </c>
      <c r="B1179" t="s">
        <v>761</v>
      </c>
      <c r="C1179" s="3">
        <v>15101</v>
      </c>
      <c r="D1179" t="s">
        <v>2014</v>
      </c>
      <c r="E1179" s="3">
        <v>100106</v>
      </c>
      <c r="F1179" t="s">
        <v>17000</v>
      </c>
      <c r="G1179" s="3">
        <v>100106001</v>
      </c>
      <c r="H1179" t="s">
        <v>18416</v>
      </c>
      <c r="I1179" s="3">
        <v>1</v>
      </c>
      <c r="J1179" t="s">
        <v>26080</v>
      </c>
      <c r="K1179" s="3">
        <v>8</v>
      </c>
      <c r="L1179" t="s">
        <v>26081</v>
      </c>
      <c r="M1179" s="3">
        <v>2</v>
      </c>
      <c r="N1179" t="s">
        <v>26084</v>
      </c>
      <c r="O1179" s="3">
        <v>1</v>
      </c>
      <c r="P1179" t="s">
        <v>28066</v>
      </c>
      <c r="Q1179" s="3">
        <v>1</v>
      </c>
      <c r="R1179" t="s">
        <v>26083</v>
      </c>
      <c r="S1179" s="3">
        <v>1</v>
      </c>
      <c r="T1179" s="3">
        <v>1</v>
      </c>
      <c r="U1179" s="3">
        <v>2000</v>
      </c>
      <c r="V1179" s="3">
        <v>2016</v>
      </c>
      <c r="W1179" t="s">
        <v>25</v>
      </c>
    </row>
    <row r="1180" spans="1:23" x14ac:dyDescent="0.3">
      <c r="A1180" s="3">
        <v>15</v>
      </c>
      <c r="B1180" t="s">
        <v>761</v>
      </c>
      <c r="C1180" s="3">
        <v>15101</v>
      </c>
      <c r="D1180" t="s">
        <v>2014</v>
      </c>
      <c r="E1180" s="3">
        <v>100106</v>
      </c>
      <c r="F1180" t="s">
        <v>17000</v>
      </c>
      <c r="G1180" s="3">
        <v>100106001</v>
      </c>
      <c r="H1180" t="s">
        <v>18416</v>
      </c>
      <c r="I1180" s="3">
        <v>1</v>
      </c>
      <c r="J1180" t="s">
        <v>26080</v>
      </c>
      <c r="K1180" s="3">
        <v>8</v>
      </c>
      <c r="L1180" t="s">
        <v>26081</v>
      </c>
      <c r="M1180" s="3">
        <v>2</v>
      </c>
      <c r="N1180" t="s">
        <v>26084</v>
      </c>
      <c r="O1180" s="3">
        <v>1</v>
      </c>
      <c r="P1180" t="s">
        <v>28066</v>
      </c>
      <c r="Q1180" s="3">
        <v>1</v>
      </c>
      <c r="R1180" t="s">
        <v>26083</v>
      </c>
      <c r="S1180" s="3">
        <v>1</v>
      </c>
      <c r="T1180" s="3">
        <v>1</v>
      </c>
      <c r="U1180" s="3">
        <v>80000</v>
      </c>
      <c r="V1180" s="3">
        <v>2016</v>
      </c>
      <c r="W1180" t="s">
        <v>25</v>
      </c>
    </row>
    <row r="1181" spans="1:23" x14ac:dyDescent="0.3">
      <c r="A1181" s="3">
        <v>15</v>
      </c>
      <c r="B1181" t="s">
        <v>761</v>
      </c>
      <c r="C1181" s="3">
        <v>15101</v>
      </c>
      <c r="D1181" t="s">
        <v>2014</v>
      </c>
      <c r="E1181" s="3">
        <v>100106</v>
      </c>
      <c r="F1181" t="s">
        <v>17000</v>
      </c>
      <c r="G1181" s="3">
        <v>100106001</v>
      </c>
      <c r="H1181" t="s">
        <v>18416</v>
      </c>
      <c r="I1181" s="3">
        <v>1</v>
      </c>
      <c r="J1181" t="s">
        <v>26080</v>
      </c>
      <c r="K1181" s="3">
        <v>8</v>
      </c>
      <c r="L1181" t="s">
        <v>26081</v>
      </c>
      <c r="M1181" s="3">
        <v>2</v>
      </c>
      <c r="N1181" t="s">
        <v>26084</v>
      </c>
      <c r="O1181" s="3">
        <v>1</v>
      </c>
      <c r="P1181" t="s">
        <v>28066</v>
      </c>
      <c r="Q1181" s="3">
        <v>1</v>
      </c>
      <c r="R1181" t="s">
        <v>26083</v>
      </c>
      <c r="S1181" s="3">
        <v>1</v>
      </c>
      <c r="T1181" s="3">
        <v>1</v>
      </c>
      <c r="U1181" s="3">
        <v>2000</v>
      </c>
      <c r="V1181" s="3">
        <v>2016</v>
      </c>
      <c r="W1181" t="s">
        <v>25</v>
      </c>
    </row>
    <row r="1182" spans="1:23" x14ac:dyDescent="0.3">
      <c r="A1182" s="3">
        <v>15</v>
      </c>
      <c r="B1182" t="s">
        <v>761</v>
      </c>
      <c r="C1182" s="3">
        <v>15101</v>
      </c>
      <c r="D1182" t="s">
        <v>2014</v>
      </c>
      <c r="E1182" s="3">
        <v>100106</v>
      </c>
      <c r="F1182" t="s">
        <v>17000</v>
      </c>
      <c r="G1182" s="3">
        <v>100106001</v>
      </c>
      <c r="H1182" t="s">
        <v>18416</v>
      </c>
      <c r="I1182" s="3">
        <v>1</v>
      </c>
      <c r="J1182" t="s">
        <v>26080</v>
      </c>
      <c r="K1182" s="3">
        <v>8</v>
      </c>
      <c r="L1182" t="s">
        <v>26081</v>
      </c>
      <c r="M1182" s="3">
        <v>2</v>
      </c>
      <c r="N1182" t="s">
        <v>26084</v>
      </c>
      <c r="O1182" s="3">
        <v>1</v>
      </c>
      <c r="P1182" t="s">
        <v>28066</v>
      </c>
      <c r="Q1182" s="3">
        <v>1</v>
      </c>
      <c r="R1182" t="s">
        <v>26083</v>
      </c>
      <c r="S1182" s="3">
        <v>12</v>
      </c>
      <c r="T1182" s="3">
        <v>1</v>
      </c>
      <c r="U1182" s="3">
        <v>90000</v>
      </c>
      <c r="V1182" s="3">
        <v>2016</v>
      </c>
      <c r="W1182" t="s">
        <v>25</v>
      </c>
    </row>
    <row r="1183" spans="1:23" x14ac:dyDescent="0.3">
      <c r="A1183" s="3">
        <v>15</v>
      </c>
      <c r="B1183" t="s">
        <v>761</v>
      </c>
      <c r="C1183" s="3">
        <v>15101</v>
      </c>
      <c r="D1183" t="s">
        <v>2014</v>
      </c>
      <c r="E1183" s="3">
        <v>100106</v>
      </c>
      <c r="F1183" t="s">
        <v>17000</v>
      </c>
      <c r="G1183" s="3">
        <v>100106001</v>
      </c>
      <c r="H1183" t="s">
        <v>18416</v>
      </c>
      <c r="I1183" s="3">
        <v>1</v>
      </c>
      <c r="J1183" t="s">
        <v>26080</v>
      </c>
      <c r="K1183" s="3">
        <v>8</v>
      </c>
      <c r="L1183" t="s">
        <v>26081</v>
      </c>
      <c r="M1183" s="3">
        <v>2</v>
      </c>
      <c r="N1183" t="s">
        <v>26084</v>
      </c>
      <c r="O1183" s="3">
        <v>1</v>
      </c>
      <c r="P1183" t="s">
        <v>28066</v>
      </c>
      <c r="Q1183" s="3">
        <v>1</v>
      </c>
      <c r="R1183" t="s">
        <v>26083</v>
      </c>
      <c r="S1183" s="3">
        <v>12</v>
      </c>
      <c r="T1183" s="3">
        <v>1</v>
      </c>
      <c r="U1183" s="3">
        <v>30000</v>
      </c>
      <c r="V1183" s="3">
        <v>2016</v>
      </c>
      <c r="W1183" t="s">
        <v>25</v>
      </c>
    </row>
    <row r="1184" spans="1:23" x14ac:dyDescent="0.3">
      <c r="A1184" s="3">
        <v>15</v>
      </c>
      <c r="B1184" t="s">
        <v>761</v>
      </c>
      <c r="C1184" s="3">
        <v>15101</v>
      </c>
      <c r="D1184" t="s">
        <v>2014</v>
      </c>
      <c r="E1184" s="3">
        <v>100106</v>
      </c>
      <c r="F1184" t="s">
        <v>17000</v>
      </c>
      <c r="G1184" s="3">
        <v>100106001</v>
      </c>
      <c r="H1184" t="s">
        <v>18416</v>
      </c>
      <c r="I1184" s="3">
        <v>2</v>
      </c>
      <c r="J1184" t="s">
        <v>12848</v>
      </c>
      <c r="K1184" s="3">
        <v>8</v>
      </c>
      <c r="L1184" t="s">
        <v>26081</v>
      </c>
      <c r="M1184" s="3">
        <v>2</v>
      </c>
      <c r="N1184" t="s">
        <v>26084</v>
      </c>
      <c r="O1184" s="3">
        <v>1</v>
      </c>
      <c r="P1184" t="s">
        <v>28066</v>
      </c>
      <c r="Q1184" s="3">
        <v>1</v>
      </c>
      <c r="R1184" t="s">
        <v>26083</v>
      </c>
      <c r="S1184" s="3">
        <v>1</v>
      </c>
      <c r="T1184" s="3">
        <v>1</v>
      </c>
      <c r="U1184" s="3">
        <v>1000</v>
      </c>
      <c r="V1184" s="3">
        <v>2016</v>
      </c>
      <c r="W1184" t="s">
        <v>25</v>
      </c>
    </row>
    <row r="1185" spans="1:23" x14ac:dyDescent="0.3">
      <c r="A1185" s="3">
        <v>15</v>
      </c>
      <c r="B1185" t="s">
        <v>761</v>
      </c>
      <c r="C1185" s="3">
        <v>15101</v>
      </c>
      <c r="D1185" t="s">
        <v>2014</v>
      </c>
      <c r="E1185" s="3">
        <v>100106</v>
      </c>
      <c r="F1185" t="s">
        <v>17000</v>
      </c>
      <c r="G1185" s="3">
        <v>100106001</v>
      </c>
      <c r="H1185" t="s">
        <v>18416</v>
      </c>
      <c r="I1185" s="3">
        <v>2</v>
      </c>
      <c r="J1185" t="s">
        <v>12848</v>
      </c>
      <c r="K1185" s="3">
        <v>8</v>
      </c>
      <c r="L1185" t="s">
        <v>26081</v>
      </c>
      <c r="M1185" s="3">
        <v>2</v>
      </c>
      <c r="N1185" t="s">
        <v>26084</v>
      </c>
      <c r="O1185" s="3">
        <v>1</v>
      </c>
      <c r="P1185" t="s">
        <v>28066</v>
      </c>
      <c r="Q1185" s="3">
        <v>1</v>
      </c>
      <c r="R1185" t="s">
        <v>26083</v>
      </c>
      <c r="S1185" s="3">
        <v>2</v>
      </c>
      <c r="T1185" s="3">
        <v>1</v>
      </c>
      <c r="U1185" s="3">
        <v>2000</v>
      </c>
      <c r="V1185" s="3">
        <v>2016</v>
      </c>
      <c r="W1185" t="s">
        <v>25</v>
      </c>
    </row>
    <row r="1186" spans="1:23" x14ac:dyDescent="0.3">
      <c r="A1186" s="3">
        <v>15</v>
      </c>
      <c r="B1186" t="s">
        <v>761</v>
      </c>
      <c r="C1186" s="3">
        <v>15101</v>
      </c>
      <c r="D1186" t="s">
        <v>2014</v>
      </c>
      <c r="E1186" s="3">
        <v>100106</v>
      </c>
      <c r="F1186" t="s">
        <v>17000</v>
      </c>
      <c r="G1186" s="3">
        <v>100106001</v>
      </c>
      <c r="H1186" t="s">
        <v>18416</v>
      </c>
      <c r="I1186" s="3">
        <v>1</v>
      </c>
      <c r="J1186" t="s">
        <v>26080</v>
      </c>
      <c r="K1186" s="3">
        <v>8</v>
      </c>
      <c r="L1186" t="s">
        <v>26081</v>
      </c>
      <c r="M1186" s="3">
        <v>2</v>
      </c>
      <c r="N1186" t="s">
        <v>26084</v>
      </c>
      <c r="O1186" s="3">
        <v>1</v>
      </c>
      <c r="P1186" t="s">
        <v>28066</v>
      </c>
      <c r="Q1186" s="3">
        <v>1</v>
      </c>
      <c r="R1186" t="s">
        <v>26083</v>
      </c>
      <c r="S1186" s="3">
        <v>1</v>
      </c>
      <c r="T1186" s="3">
        <v>1</v>
      </c>
      <c r="U1186" s="3">
        <v>6000</v>
      </c>
      <c r="V1186" s="3">
        <v>2016</v>
      </c>
      <c r="W1186" t="s">
        <v>25</v>
      </c>
    </row>
    <row r="1187" spans="1:23" x14ac:dyDescent="0.3">
      <c r="A1187" s="3">
        <v>15</v>
      </c>
      <c r="B1187" t="s">
        <v>761</v>
      </c>
      <c r="C1187" s="3">
        <v>15101</v>
      </c>
      <c r="D1187" t="s">
        <v>2014</v>
      </c>
      <c r="E1187" s="3">
        <v>100106</v>
      </c>
      <c r="F1187" t="s">
        <v>17000</v>
      </c>
      <c r="G1187" s="3">
        <v>100106001</v>
      </c>
      <c r="H1187" t="s">
        <v>18416</v>
      </c>
      <c r="I1187" s="3">
        <v>2</v>
      </c>
      <c r="J1187" t="s">
        <v>12848</v>
      </c>
      <c r="K1187" s="3">
        <v>8</v>
      </c>
      <c r="L1187" t="s">
        <v>26081</v>
      </c>
      <c r="M1187" s="3">
        <v>2</v>
      </c>
      <c r="N1187" t="s">
        <v>26084</v>
      </c>
      <c r="O1187" s="3">
        <v>1</v>
      </c>
      <c r="P1187" t="s">
        <v>28066</v>
      </c>
      <c r="Q1187" s="3">
        <v>1</v>
      </c>
      <c r="R1187" t="s">
        <v>26083</v>
      </c>
      <c r="S1187" s="3">
        <v>2</v>
      </c>
      <c r="T1187" s="3">
        <v>1</v>
      </c>
      <c r="U1187" s="3">
        <v>6020</v>
      </c>
      <c r="V1187" s="3">
        <v>2016</v>
      </c>
      <c r="W1187" t="s">
        <v>25</v>
      </c>
    </row>
    <row r="1188" spans="1:23" x14ac:dyDescent="0.3">
      <c r="A1188" s="3">
        <v>15</v>
      </c>
      <c r="B1188" t="s">
        <v>761</v>
      </c>
      <c r="C1188" s="3">
        <v>15101</v>
      </c>
      <c r="D1188" t="s">
        <v>2014</v>
      </c>
      <c r="E1188" s="3">
        <v>100106</v>
      </c>
      <c r="F1188" t="s">
        <v>17000</v>
      </c>
      <c r="G1188" s="3">
        <v>100106001</v>
      </c>
      <c r="H1188" t="s">
        <v>18416</v>
      </c>
      <c r="I1188" s="3">
        <v>1</v>
      </c>
      <c r="J1188" t="s">
        <v>26080</v>
      </c>
      <c r="K1188" s="3">
        <v>8</v>
      </c>
      <c r="L1188" t="s">
        <v>26081</v>
      </c>
      <c r="M1188" s="3">
        <v>2</v>
      </c>
      <c r="N1188" t="s">
        <v>26084</v>
      </c>
      <c r="O1188" s="3">
        <v>1</v>
      </c>
      <c r="P1188" t="s">
        <v>28066</v>
      </c>
      <c r="Q1188" s="3">
        <v>1</v>
      </c>
      <c r="R1188" t="s">
        <v>26083</v>
      </c>
      <c r="S1188" s="3">
        <v>3</v>
      </c>
      <c r="T1188" s="3">
        <v>1</v>
      </c>
      <c r="U1188" s="3">
        <v>1325</v>
      </c>
      <c r="V1188" s="3">
        <v>2016</v>
      </c>
      <c r="W1188" t="s">
        <v>25</v>
      </c>
    </row>
    <row r="1189" spans="1:23" x14ac:dyDescent="0.3">
      <c r="A1189" s="3">
        <v>15</v>
      </c>
      <c r="B1189" t="s">
        <v>761</v>
      </c>
      <c r="C1189" s="3">
        <v>15101</v>
      </c>
      <c r="D1189" t="s">
        <v>2014</v>
      </c>
      <c r="E1189" s="3">
        <v>100106</v>
      </c>
      <c r="F1189" t="s">
        <v>17000</v>
      </c>
      <c r="G1189" s="3">
        <v>100106001</v>
      </c>
      <c r="H1189" t="s">
        <v>18416</v>
      </c>
      <c r="I1189" s="3">
        <v>1</v>
      </c>
      <c r="J1189" t="s">
        <v>26080</v>
      </c>
      <c r="K1189" s="3">
        <v>8</v>
      </c>
      <c r="L1189" t="s">
        <v>26081</v>
      </c>
      <c r="M1189" s="3">
        <v>2</v>
      </c>
      <c r="N1189" t="s">
        <v>26084</v>
      </c>
      <c r="O1189" s="3">
        <v>3</v>
      </c>
      <c r="P1189" t="s">
        <v>26085</v>
      </c>
      <c r="Q1189" s="3">
        <v>1</v>
      </c>
      <c r="R1189" t="s">
        <v>26083</v>
      </c>
      <c r="S1189" s="3">
        <v>3</v>
      </c>
      <c r="T1189" s="3">
        <v>1</v>
      </c>
      <c r="U1189" s="3">
        <v>8008</v>
      </c>
      <c r="V1189" s="3">
        <v>2016</v>
      </c>
      <c r="W1189" t="s">
        <v>25</v>
      </c>
    </row>
    <row r="1190" spans="1:23" x14ac:dyDescent="0.3">
      <c r="A1190" s="3">
        <v>15</v>
      </c>
      <c r="B1190" t="s">
        <v>761</v>
      </c>
      <c r="C1190" s="3">
        <v>15101</v>
      </c>
      <c r="D1190" t="s">
        <v>2014</v>
      </c>
      <c r="E1190" s="3">
        <v>100106</v>
      </c>
      <c r="F1190" t="s">
        <v>17000</v>
      </c>
      <c r="G1190" s="3">
        <v>100106001</v>
      </c>
      <c r="H1190" t="s">
        <v>18416</v>
      </c>
      <c r="I1190" s="3">
        <v>1</v>
      </c>
      <c r="J1190" t="s">
        <v>26080</v>
      </c>
      <c r="K1190" s="3">
        <v>8</v>
      </c>
      <c r="L1190" t="s">
        <v>26081</v>
      </c>
      <c r="M1190" s="3">
        <v>2</v>
      </c>
      <c r="N1190" t="s">
        <v>26084</v>
      </c>
      <c r="O1190" s="3">
        <v>2</v>
      </c>
      <c r="P1190" t="s">
        <v>28067</v>
      </c>
      <c r="Q1190" s="3">
        <v>1</v>
      </c>
      <c r="R1190" t="s">
        <v>26083</v>
      </c>
      <c r="S1190" s="3">
        <v>4</v>
      </c>
      <c r="T1190" s="3">
        <v>1</v>
      </c>
      <c r="U1190" s="3">
        <v>20020</v>
      </c>
      <c r="V1190" s="3">
        <v>2016</v>
      </c>
      <c r="W1190" t="s">
        <v>25</v>
      </c>
    </row>
    <row r="1191" spans="1:23" x14ac:dyDescent="0.3">
      <c r="A1191" s="3">
        <v>15</v>
      </c>
      <c r="B1191" t="s">
        <v>761</v>
      </c>
      <c r="C1191" s="3">
        <v>15101</v>
      </c>
      <c r="D1191" t="s">
        <v>2014</v>
      </c>
      <c r="E1191" s="3">
        <v>100106</v>
      </c>
      <c r="F1191" t="s">
        <v>17000</v>
      </c>
      <c r="G1191" s="3">
        <v>100106001</v>
      </c>
      <c r="H1191" t="s">
        <v>18416</v>
      </c>
      <c r="I1191" s="3">
        <v>1</v>
      </c>
      <c r="J1191" t="s">
        <v>26080</v>
      </c>
      <c r="K1191" s="3">
        <v>8</v>
      </c>
      <c r="L1191" t="s">
        <v>26081</v>
      </c>
      <c r="M1191" s="3">
        <v>2</v>
      </c>
      <c r="N1191" t="s">
        <v>26084</v>
      </c>
      <c r="O1191" s="3">
        <v>3</v>
      </c>
      <c r="P1191" t="s">
        <v>26085</v>
      </c>
      <c r="Q1191" s="3">
        <v>1</v>
      </c>
      <c r="R1191" t="s">
        <v>26083</v>
      </c>
      <c r="S1191" s="3">
        <v>4</v>
      </c>
      <c r="T1191" s="3">
        <v>1</v>
      </c>
      <c r="U1191" s="3">
        <v>7000</v>
      </c>
      <c r="V1191" s="3">
        <v>2016</v>
      </c>
      <c r="W1191" t="s">
        <v>25</v>
      </c>
    </row>
    <row r="1192" spans="1:23" x14ac:dyDescent="0.3">
      <c r="A1192" s="3">
        <v>15</v>
      </c>
      <c r="B1192" t="s">
        <v>761</v>
      </c>
      <c r="C1192" s="3">
        <v>15101</v>
      </c>
      <c r="D1192" t="s">
        <v>2014</v>
      </c>
      <c r="E1192" s="3">
        <v>100106</v>
      </c>
      <c r="F1192" t="s">
        <v>17000</v>
      </c>
      <c r="G1192" s="3">
        <v>100106001</v>
      </c>
      <c r="H1192" t="s">
        <v>18416</v>
      </c>
      <c r="I1192" s="3">
        <v>2</v>
      </c>
      <c r="J1192" t="s">
        <v>12848</v>
      </c>
      <c r="K1192" s="3">
        <v>8</v>
      </c>
      <c r="L1192" t="s">
        <v>26081</v>
      </c>
      <c r="M1192" s="3">
        <v>2</v>
      </c>
      <c r="N1192" t="s">
        <v>26084</v>
      </c>
      <c r="O1192" s="3">
        <v>3</v>
      </c>
      <c r="P1192" t="s">
        <v>26085</v>
      </c>
      <c r="Q1192" s="3">
        <v>1</v>
      </c>
      <c r="R1192" t="s">
        <v>26083</v>
      </c>
      <c r="S1192" s="3">
        <v>4</v>
      </c>
      <c r="T1192" s="3">
        <v>1</v>
      </c>
      <c r="U1192" s="3">
        <v>52500</v>
      </c>
      <c r="V1192" s="3">
        <v>2016</v>
      </c>
      <c r="W1192" t="s">
        <v>25</v>
      </c>
    </row>
    <row r="1193" spans="1:23" x14ac:dyDescent="0.3">
      <c r="A1193" s="3">
        <v>15</v>
      </c>
      <c r="B1193" t="s">
        <v>761</v>
      </c>
      <c r="C1193" s="3">
        <v>15101</v>
      </c>
      <c r="D1193" t="s">
        <v>2014</v>
      </c>
      <c r="E1193" s="3">
        <v>100106</v>
      </c>
      <c r="F1193" t="s">
        <v>17000</v>
      </c>
      <c r="G1193" s="3">
        <v>100106001</v>
      </c>
      <c r="H1193" t="s">
        <v>18416</v>
      </c>
      <c r="I1193" s="3">
        <v>2</v>
      </c>
      <c r="J1193" t="s">
        <v>12848</v>
      </c>
      <c r="K1193" s="3">
        <v>8</v>
      </c>
      <c r="L1193" t="s">
        <v>26081</v>
      </c>
      <c r="M1193" s="3">
        <v>2</v>
      </c>
      <c r="N1193" t="s">
        <v>26084</v>
      </c>
      <c r="O1193" s="3">
        <v>1</v>
      </c>
      <c r="P1193" t="s">
        <v>28066</v>
      </c>
      <c r="Q1193" s="3">
        <v>1</v>
      </c>
      <c r="R1193" t="s">
        <v>26083</v>
      </c>
      <c r="S1193" s="3">
        <v>2</v>
      </c>
      <c r="T1193" s="3">
        <v>1</v>
      </c>
      <c r="U1193" s="3">
        <v>8512</v>
      </c>
      <c r="V1193" s="3">
        <v>2016</v>
      </c>
      <c r="W1193" t="s">
        <v>25</v>
      </c>
    </row>
    <row r="1194" spans="1:23" x14ac:dyDescent="0.3">
      <c r="A1194" s="3">
        <v>15</v>
      </c>
      <c r="B1194" t="s">
        <v>761</v>
      </c>
      <c r="C1194" s="3">
        <v>15101</v>
      </c>
      <c r="D1194" t="s">
        <v>2014</v>
      </c>
      <c r="E1194" s="3">
        <v>100106</v>
      </c>
      <c r="F1194" t="s">
        <v>17000</v>
      </c>
      <c r="G1194" s="3">
        <v>100106001</v>
      </c>
      <c r="H1194" t="s">
        <v>18416</v>
      </c>
      <c r="I1194" s="3">
        <v>1</v>
      </c>
      <c r="J1194" t="s">
        <v>26080</v>
      </c>
      <c r="K1194" s="3">
        <v>8</v>
      </c>
      <c r="L1194" t="s">
        <v>26081</v>
      </c>
      <c r="M1194" s="3">
        <v>2</v>
      </c>
      <c r="N1194" t="s">
        <v>26084</v>
      </c>
      <c r="O1194" s="3">
        <v>1</v>
      </c>
      <c r="P1194" t="s">
        <v>28066</v>
      </c>
      <c r="Q1194" s="3">
        <v>1</v>
      </c>
      <c r="R1194" t="s">
        <v>26083</v>
      </c>
      <c r="S1194" s="3">
        <v>4</v>
      </c>
      <c r="T1194" s="3">
        <v>1</v>
      </c>
      <c r="U1194" s="3">
        <v>10000</v>
      </c>
      <c r="V1194" s="3">
        <v>2016</v>
      </c>
      <c r="W1194" t="s">
        <v>25</v>
      </c>
    </row>
    <row r="1195" spans="1:23" x14ac:dyDescent="0.3">
      <c r="A1195" s="3">
        <v>15</v>
      </c>
      <c r="B1195" t="s">
        <v>761</v>
      </c>
      <c r="C1195" s="3">
        <v>15101</v>
      </c>
      <c r="D1195" t="s">
        <v>2014</v>
      </c>
      <c r="E1195" s="3">
        <v>100106</v>
      </c>
      <c r="F1195" t="s">
        <v>17000</v>
      </c>
      <c r="G1195" s="3">
        <v>100106001</v>
      </c>
      <c r="H1195" t="s">
        <v>18416</v>
      </c>
      <c r="I1195" s="3">
        <v>1</v>
      </c>
      <c r="J1195" t="s">
        <v>26080</v>
      </c>
      <c r="K1195" s="3">
        <v>8</v>
      </c>
      <c r="L1195" t="s">
        <v>26081</v>
      </c>
      <c r="M1195" s="3">
        <v>2</v>
      </c>
      <c r="N1195" t="s">
        <v>26084</v>
      </c>
      <c r="O1195" s="3">
        <v>2</v>
      </c>
      <c r="P1195" t="s">
        <v>28067</v>
      </c>
      <c r="Q1195" s="3">
        <v>1</v>
      </c>
      <c r="R1195" t="s">
        <v>26083</v>
      </c>
      <c r="S1195" s="3">
        <v>1</v>
      </c>
      <c r="T1195" s="3">
        <v>1</v>
      </c>
      <c r="U1195" s="3">
        <v>250</v>
      </c>
      <c r="V1195" s="3">
        <v>2016</v>
      </c>
      <c r="W1195" t="s">
        <v>25</v>
      </c>
    </row>
    <row r="1196" spans="1:23" x14ac:dyDescent="0.3">
      <c r="A1196" s="3">
        <v>15</v>
      </c>
      <c r="B1196" t="s">
        <v>761</v>
      </c>
      <c r="C1196" s="3">
        <v>15101</v>
      </c>
      <c r="D1196" t="s">
        <v>2014</v>
      </c>
      <c r="E1196" s="3">
        <v>100106</v>
      </c>
      <c r="F1196" t="s">
        <v>17000</v>
      </c>
      <c r="G1196" s="3">
        <v>100106001</v>
      </c>
      <c r="H1196" t="s">
        <v>18416</v>
      </c>
      <c r="I1196" s="3">
        <v>1</v>
      </c>
      <c r="J1196" t="s">
        <v>26080</v>
      </c>
      <c r="K1196" s="3">
        <v>8</v>
      </c>
      <c r="L1196" t="s">
        <v>26081</v>
      </c>
      <c r="M1196" s="3">
        <v>2</v>
      </c>
      <c r="N1196" t="s">
        <v>26084</v>
      </c>
      <c r="O1196" s="3">
        <v>1</v>
      </c>
      <c r="P1196" t="s">
        <v>28066</v>
      </c>
      <c r="Q1196" s="3">
        <v>1</v>
      </c>
      <c r="R1196" t="s">
        <v>26083</v>
      </c>
      <c r="S1196" s="3">
        <v>1</v>
      </c>
      <c r="T1196" s="3">
        <v>1</v>
      </c>
      <c r="U1196" s="3">
        <v>2000</v>
      </c>
      <c r="V1196" s="3">
        <v>2016</v>
      </c>
      <c r="W1196" t="s">
        <v>25</v>
      </c>
    </row>
    <row r="1197" spans="1:23" x14ac:dyDescent="0.3">
      <c r="A1197" s="3">
        <v>15</v>
      </c>
      <c r="B1197" t="s">
        <v>761</v>
      </c>
      <c r="C1197" s="3">
        <v>15101</v>
      </c>
      <c r="D1197" t="s">
        <v>2014</v>
      </c>
      <c r="E1197" s="3">
        <v>100106</v>
      </c>
      <c r="F1197" t="s">
        <v>17000</v>
      </c>
      <c r="G1197" s="3">
        <v>100106001</v>
      </c>
      <c r="H1197" t="s">
        <v>18416</v>
      </c>
      <c r="I1197" s="3">
        <v>1</v>
      </c>
      <c r="J1197" t="s">
        <v>26080</v>
      </c>
      <c r="K1197" s="3">
        <v>8</v>
      </c>
      <c r="L1197" t="s">
        <v>26081</v>
      </c>
      <c r="M1197" s="3">
        <v>2</v>
      </c>
      <c r="N1197" t="s">
        <v>26084</v>
      </c>
      <c r="O1197" s="3">
        <v>1</v>
      </c>
      <c r="P1197" t="s">
        <v>28066</v>
      </c>
      <c r="Q1197" s="3">
        <v>1</v>
      </c>
      <c r="R1197" t="s">
        <v>26083</v>
      </c>
      <c r="S1197" s="3">
        <v>1</v>
      </c>
      <c r="T1197" s="3">
        <v>1</v>
      </c>
      <c r="U1197" s="3">
        <v>4130</v>
      </c>
      <c r="V1197" s="3">
        <v>2016</v>
      </c>
      <c r="W1197" t="s">
        <v>25</v>
      </c>
    </row>
    <row r="1198" spans="1:23" x14ac:dyDescent="0.3">
      <c r="A1198" s="3">
        <v>15</v>
      </c>
      <c r="B1198" t="s">
        <v>761</v>
      </c>
      <c r="C1198" s="3">
        <v>15101</v>
      </c>
      <c r="D1198" t="s">
        <v>2014</v>
      </c>
      <c r="E1198" s="3">
        <v>100106</v>
      </c>
      <c r="F1198" t="s">
        <v>17000</v>
      </c>
      <c r="G1198" s="3">
        <v>100106001</v>
      </c>
      <c r="H1198" t="s">
        <v>18416</v>
      </c>
      <c r="I1198" s="3">
        <v>1</v>
      </c>
      <c r="J1198" t="s">
        <v>26080</v>
      </c>
      <c r="K1198" s="3">
        <v>8</v>
      </c>
      <c r="L1198" t="s">
        <v>26081</v>
      </c>
      <c r="M1198" s="3">
        <v>2</v>
      </c>
      <c r="N1198" t="s">
        <v>26084</v>
      </c>
      <c r="O1198" s="3">
        <v>1</v>
      </c>
      <c r="P1198" t="s">
        <v>28066</v>
      </c>
      <c r="Q1198" s="3">
        <v>1</v>
      </c>
      <c r="R1198" t="s">
        <v>26083</v>
      </c>
      <c r="S1198" s="3">
        <v>1</v>
      </c>
      <c r="T1198" s="3">
        <v>1</v>
      </c>
      <c r="U1198" s="3">
        <v>8500</v>
      </c>
      <c r="V1198" s="3">
        <v>2016</v>
      </c>
      <c r="W1198" t="s">
        <v>25</v>
      </c>
    </row>
    <row r="1199" spans="1:23" x14ac:dyDescent="0.3">
      <c r="A1199" s="3">
        <v>15</v>
      </c>
      <c r="B1199" t="s">
        <v>761</v>
      </c>
      <c r="C1199" s="3">
        <v>15101</v>
      </c>
      <c r="D1199" t="s">
        <v>2014</v>
      </c>
      <c r="E1199" s="3">
        <v>100106</v>
      </c>
      <c r="F1199" t="s">
        <v>17000</v>
      </c>
      <c r="G1199" s="3">
        <v>100106001</v>
      </c>
      <c r="H1199" t="s">
        <v>18416</v>
      </c>
      <c r="I1199" s="3">
        <v>1</v>
      </c>
      <c r="J1199" t="s">
        <v>26080</v>
      </c>
      <c r="K1199" s="3">
        <v>8</v>
      </c>
      <c r="L1199" t="s">
        <v>26081</v>
      </c>
      <c r="M1199" s="3">
        <v>2</v>
      </c>
      <c r="N1199" t="s">
        <v>26084</v>
      </c>
      <c r="O1199" s="3">
        <v>1</v>
      </c>
      <c r="P1199" t="s">
        <v>28066</v>
      </c>
      <c r="Q1199" s="3">
        <v>1</v>
      </c>
      <c r="R1199" t="s">
        <v>26083</v>
      </c>
      <c r="S1199" s="3">
        <v>1</v>
      </c>
      <c r="T1199" s="3">
        <v>1</v>
      </c>
      <c r="U1199" s="3">
        <v>200</v>
      </c>
      <c r="V1199" s="3">
        <v>2016</v>
      </c>
      <c r="W1199" t="s">
        <v>25</v>
      </c>
    </row>
    <row r="1200" spans="1:23" x14ac:dyDescent="0.3">
      <c r="A1200" s="3">
        <v>15</v>
      </c>
      <c r="B1200" t="s">
        <v>761</v>
      </c>
      <c r="C1200" s="3">
        <v>15101</v>
      </c>
      <c r="D1200" t="s">
        <v>2014</v>
      </c>
      <c r="E1200" s="3">
        <v>100106</v>
      </c>
      <c r="F1200" t="s">
        <v>17000</v>
      </c>
      <c r="G1200" s="3">
        <v>100106001</v>
      </c>
      <c r="H1200" t="s">
        <v>18416</v>
      </c>
      <c r="I1200" s="3">
        <v>1</v>
      </c>
      <c r="J1200" t="s">
        <v>26080</v>
      </c>
      <c r="K1200" s="3">
        <v>8</v>
      </c>
      <c r="L1200" t="s">
        <v>26081</v>
      </c>
      <c r="M1200" s="3">
        <v>2</v>
      </c>
      <c r="N1200" t="s">
        <v>26084</v>
      </c>
      <c r="O1200" s="3">
        <v>2</v>
      </c>
      <c r="P1200" t="s">
        <v>28067</v>
      </c>
      <c r="Q1200" s="3">
        <v>1</v>
      </c>
      <c r="R1200" t="s">
        <v>26083</v>
      </c>
      <c r="S1200" s="3">
        <v>1</v>
      </c>
      <c r="T1200" s="3">
        <v>1</v>
      </c>
      <c r="U1200" s="3">
        <v>90000</v>
      </c>
      <c r="V1200" s="3">
        <v>2016</v>
      </c>
      <c r="W1200" t="s">
        <v>25</v>
      </c>
    </row>
    <row r="1201" spans="1:23" x14ac:dyDescent="0.3">
      <c r="A1201" s="3">
        <v>15</v>
      </c>
      <c r="B1201" t="s">
        <v>761</v>
      </c>
      <c r="C1201" s="3">
        <v>15101</v>
      </c>
      <c r="D1201" t="s">
        <v>2014</v>
      </c>
      <c r="E1201" s="3">
        <v>100106</v>
      </c>
      <c r="F1201" t="s">
        <v>17000</v>
      </c>
      <c r="G1201" s="3">
        <v>100106001</v>
      </c>
      <c r="H1201" t="s">
        <v>18416</v>
      </c>
      <c r="I1201" s="3">
        <v>1</v>
      </c>
      <c r="J1201" t="s">
        <v>26080</v>
      </c>
      <c r="K1201" s="3">
        <v>8</v>
      </c>
      <c r="L1201" t="s">
        <v>26081</v>
      </c>
      <c r="M1201" s="3">
        <v>2</v>
      </c>
      <c r="N1201" t="s">
        <v>26084</v>
      </c>
      <c r="O1201" s="3">
        <v>2</v>
      </c>
      <c r="P1201" t="s">
        <v>28067</v>
      </c>
      <c r="Q1201" s="3">
        <v>1</v>
      </c>
      <c r="R1201" t="s">
        <v>26083</v>
      </c>
      <c r="S1201" s="3">
        <v>1</v>
      </c>
      <c r="T1201" s="3">
        <v>1</v>
      </c>
      <c r="U1201" s="3">
        <v>1400</v>
      </c>
      <c r="V1201" s="3">
        <v>2016</v>
      </c>
      <c r="W1201" t="s">
        <v>25</v>
      </c>
    </row>
    <row r="1202" spans="1:23" x14ac:dyDescent="0.3">
      <c r="A1202" s="3">
        <v>15</v>
      </c>
      <c r="B1202" t="s">
        <v>761</v>
      </c>
      <c r="C1202" s="3">
        <v>15101</v>
      </c>
      <c r="D1202" t="s">
        <v>2014</v>
      </c>
      <c r="E1202" s="3">
        <v>100106</v>
      </c>
      <c r="F1202" t="s">
        <v>17000</v>
      </c>
      <c r="G1202" s="3">
        <v>100106001</v>
      </c>
      <c r="H1202" t="s">
        <v>18416</v>
      </c>
      <c r="I1202" s="3">
        <v>1</v>
      </c>
      <c r="J1202" t="s">
        <v>26080</v>
      </c>
      <c r="K1202" s="3">
        <v>8</v>
      </c>
      <c r="L1202" t="s">
        <v>26081</v>
      </c>
      <c r="M1202" s="3">
        <v>2</v>
      </c>
      <c r="N1202" t="s">
        <v>26084</v>
      </c>
      <c r="O1202" s="3">
        <v>1</v>
      </c>
      <c r="P1202" t="s">
        <v>28066</v>
      </c>
      <c r="Q1202" s="3">
        <v>1</v>
      </c>
      <c r="R1202" t="s">
        <v>26083</v>
      </c>
      <c r="S1202" s="3">
        <v>1</v>
      </c>
      <c r="T1202" s="3">
        <v>1</v>
      </c>
      <c r="U1202" s="3">
        <v>1000</v>
      </c>
      <c r="V1202" s="3">
        <v>2016</v>
      </c>
      <c r="W1202" t="s">
        <v>25</v>
      </c>
    </row>
    <row r="1203" spans="1:23" x14ac:dyDescent="0.3">
      <c r="A1203" s="3">
        <v>15</v>
      </c>
      <c r="B1203" t="s">
        <v>761</v>
      </c>
      <c r="C1203" s="3">
        <v>15101</v>
      </c>
      <c r="D1203" t="s">
        <v>2014</v>
      </c>
      <c r="E1203" s="3">
        <v>100106</v>
      </c>
      <c r="F1203" t="s">
        <v>17000</v>
      </c>
      <c r="G1203" s="3">
        <v>100106001</v>
      </c>
      <c r="H1203" t="s">
        <v>18416</v>
      </c>
      <c r="I1203" s="3">
        <v>1</v>
      </c>
      <c r="J1203" t="s">
        <v>26080</v>
      </c>
      <c r="K1203" s="3">
        <v>8</v>
      </c>
      <c r="L1203" t="s">
        <v>26081</v>
      </c>
      <c r="M1203" s="3">
        <v>2</v>
      </c>
      <c r="N1203" t="s">
        <v>26084</v>
      </c>
      <c r="O1203" s="3">
        <v>1</v>
      </c>
      <c r="P1203" t="s">
        <v>28066</v>
      </c>
      <c r="Q1203" s="3">
        <v>1</v>
      </c>
      <c r="R1203" t="s">
        <v>26083</v>
      </c>
      <c r="S1203" s="3">
        <v>1</v>
      </c>
      <c r="T1203" s="3">
        <v>1</v>
      </c>
      <c r="U1203" s="3">
        <v>200</v>
      </c>
      <c r="V1203" s="3">
        <v>2016</v>
      </c>
      <c r="W1203" t="s">
        <v>25</v>
      </c>
    </row>
    <row r="1204" spans="1:23" x14ac:dyDescent="0.3">
      <c r="A1204" s="3">
        <v>15</v>
      </c>
      <c r="B1204" t="s">
        <v>761</v>
      </c>
      <c r="C1204" s="3">
        <v>15101</v>
      </c>
      <c r="D1204" t="s">
        <v>2014</v>
      </c>
      <c r="E1204" s="3">
        <v>100106</v>
      </c>
      <c r="F1204" t="s">
        <v>17000</v>
      </c>
      <c r="G1204" s="3">
        <v>100106001</v>
      </c>
      <c r="H1204" t="s">
        <v>18416</v>
      </c>
      <c r="I1204" s="3">
        <v>1</v>
      </c>
      <c r="J1204" t="s">
        <v>26080</v>
      </c>
      <c r="K1204" s="3">
        <v>8</v>
      </c>
      <c r="L1204" t="s">
        <v>26081</v>
      </c>
      <c r="M1204" s="3">
        <v>2</v>
      </c>
      <c r="N1204" t="s">
        <v>26084</v>
      </c>
      <c r="O1204" s="3">
        <v>1</v>
      </c>
      <c r="P1204" t="s">
        <v>28066</v>
      </c>
      <c r="Q1204" s="3">
        <v>1</v>
      </c>
      <c r="R1204" t="s">
        <v>26083</v>
      </c>
      <c r="S1204" s="3">
        <v>1</v>
      </c>
      <c r="T1204" s="3">
        <v>1</v>
      </c>
      <c r="U1204" s="3">
        <v>4500</v>
      </c>
      <c r="V1204" s="3">
        <v>2016</v>
      </c>
      <c r="W1204" t="s">
        <v>25</v>
      </c>
    </row>
    <row r="1205" spans="1:23" x14ac:dyDescent="0.3">
      <c r="A1205" s="3">
        <v>15</v>
      </c>
      <c r="B1205" t="s">
        <v>761</v>
      </c>
      <c r="C1205" s="3">
        <v>15101</v>
      </c>
      <c r="D1205" t="s">
        <v>2014</v>
      </c>
      <c r="E1205" s="3">
        <v>100106</v>
      </c>
      <c r="F1205" t="s">
        <v>17000</v>
      </c>
      <c r="G1205" s="3">
        <v>100106001</v>
      </c>
      <c r="H1205" t="s">
        <v>18416</v>
      </c>
      <c r="I1205" s="3">
        <v>1</v>
      </c>
      <c r="J1205" t="s">
        <v>26080</v>
      </c>
      <c r="K1205" s="3">
        <v>8</v>
      </c>
      <c r="L1205" t="s">
        <v>26081</v>
      </c>
      <c r="M1205" s="3">
        <v>2</v>
      </c>
      <c r="N1205" t="s">
        <v>26084</v>
      </c>
      <c r="O1205" s="3">
        <v>2</v>
      </c>
      <c r="P1205" t="s">
        <v>28067</v>
      </c>
      <c r="Q1205" s="3">
        <v>1</v>
      </c>
      <c r="R1205" t="s">
        <v>26083</v>
      </c>
      <c r="S1205" s="3">
        <v>1</v>
      </c>
      <c r="T1205" s="3">
        <v>1</v>
      </c>
      <c r="U1205" s="3">
        <v>3000</v>
      </c>
      <c r="V1205" s="3">
        <v>2016</v>
      </c>
      <c r="W1205" t="s">
        <v>25</v>
      </c>
    </row>
    <row r="1206" spans="1:23" x14ac:dyDescent="0.3">
      <c r="A1206" s="3">
        <v>15</v>
      </c>
      <c r="B1206" t="s">
        <v>761</v>
      </c>
      <c r="C1206" s="3">
        <v>15101</v>
      </c>
      <c r="D1206" t="s">
        <v>2014</v>
      </c>
      <c r="E1206" s="3">
        <v>100106</v>
      </c>
      <c r="F1206" t="s">
        <v>17000</v>
      </c>
      <c r="G1206" s="3">
        <v>100106001</v>
      </c>
      <c r="H1206" t="s">
        <v>18416</v>
      </c>
      <c r="I1206" s="3">
        <v>2</v>
      </c>
      <c r="J1206" t="s">
        <v>12848</v>
      </c>
      <c r="K1206" s="3">
        <v>8</v>
      </c>
      <c r="L1206" t="s">
        <v>26081</v>
      </c>
      <c r="M1206" s="3">
        <v>2</v>
      </c>
      <c r="N1206" t="s">
        <v>26084</v>
      </c>
      <c r="O1206" s="3">
        <v>1</v>
      </c>
      <c r="P1206" t="s">
        <v>28066</v>
      </c>
      <c r="Q1206" s="3">
        <v>1</v>
      </c>
      <c r="R1206" t="s">
        <v>26083</v>
      </c>
      <c r="S1206" s="3">
        <v>7</v>
      </c>
      <c r="T1206" s="3">
        <v>1</v>
      </c>
      <c r="U1206" s="3">
        <v>800000</v>
      </c>
      <c r="V1206" s="3">
        <v>2016</v>
      </c>
      <c r="W1206" t="s">
        <v>25</v>
      </c>
    </row>
    <row r="1207" spans="1:23" x14ac:dyDescent="0.3">
      <c r="A1207" s="3">
        <v>15</v>
      </c>
      <c r="B1207" t="s">
        <v>761</v>
      </c>
      <c r="C1207" s="3">
        <v>15101</v>
      </c>
      <c r="D1207" t="s">
        <v>2014</v>
      </c>
      <c r="E1207" s="3">
        <v>100106</v>
      </c>
      <c r="F1207" t="s">
        <v>17000</v>
      </c>
      <c r="G1207" s="3">
        <v>100106001</v>
      </c>
      <c r="H1207" t="s">
        <v>18416</v>
      </c>
      <c r="I1207" s="3">
        <v>1</v>
      </c>
      <c r="J1207" t="s">
        <v>26080</v>
      </c>
      <c r="K1207" s="3">
        <v>8</v>
      </c>
      <c r="L1207" t="s">
        <v>26081</v>
      </c>
      <c r="M1207" s="3">
        <v>2</v>
      </c>
      <c r="N1207" t="s">
        <v>26084</v>
      </c>
      <c r="O1207" s="3">
        <v>1</v>
      </c>
      <c r="P1207" t="s">
        <v>28066</v>
      </c>
      <c r="Q1207" s="3">
        <v>1</v>
      </c>
      <c r="R1207" t="s">
        <v>26083</v>
      </c>
      <c r="S1207" s="3">
        <v>1</v>
      </c>
      <c r="T1207" s="3">
        <v>1</v>
      </c>
      <c r="U1207" s="3">
        <v>2000</v>
      </c>
      <c r="V1207" s="3">
        <v>2016</v>
      </c>
      <c r="W1207" t="s">
        <v>25</v>
      </c>
    </row>
    <row r="1208" spans="1:23" x14ac:dyDescent="0.3">
      <c r="A1208" s="3">
        <v>15</v>
      </c>
      <c r="B1208" t="s">
        <v>761</v>
      </c>
      <c r="C1208" s="3">
        <v>15101</v>
      </c>
      <c r="D1208" t="s">
        <v>2014</v>
      </c>
      <c r="E1208" s="3">
        <v>100106</v>
      </c>
      <c r="F1208" t="s">
        <v>17000</v>
      </c>
      <c r="G1208" s="3">
        <v>100106001</v>
      </c>
      <c r="H1208" t="s">
        <v>18416</v>
      </c>
      <c r="I1208" s="3">
        <v>1</v>
      </c>
      <c r="J1208" t="s">
        <v>26080</v>
      </c>
      <c r="K1208" s="3">
        <v>8</v>
      </c>
      <c r="L1208" t="s">
        <v>26081</v>
      </c>
      <c r="M1208" s="3">
        <v>2</v>
      </c>
      <c r="N1208" t="s">
        <v>26084</v>
      </c>
      <c r="O1208" s="3">
        <v>2</v>
      </c>
      <c r="P1208" t="s">
        <v>28067</v>
      </c>
      <c r="Q1208" s="3">
        <v>1</v>
      </c>
      <c r="R1208" t="s">
        <v>26083</v>
      </c>
      <c r="S1208" s="3">
        <v>2</v>
      </c>
      <c r="T1208" s="3">
        <v>1</v>
      </c>
      <c r="U1208" s="3">
        <v>2000</v>
      </c>
      <c r="V1208" s="3">
        <v>2016</v>
      </c>
      <c r="W1208" t="s">
        <v>25</v>
      </c>
    </row>
    <row r="1209" spans="1:23" x14ac:dyDescent="0.3">
      <c r="A1209" s="3">
        <v>15</v>
      </c>
      <c r="B1209" t="s">
        <v>761</v>
      </c>
      <c r="C1209" s="3">
        <v>15101</v>
      </c>
      <c r="D1209" t="s">
        <v>2014</v>
      </c>
      <c r="E1209" s="3">
        <v>100106</v>
      </c>
      <c r="F1209" t="s">
        <v>17000</v>
      </c>
      <c r="G1209" s="3">
        <v>100106001</v>
      </c>
      <c r="H1209" t="s">
        <v>18416</v>
      </c>
      <c r="I1209" s="3">
        <v>1</v>
      </c>
      <c r="J1209" t="s">
        <v>26080</v>
      </c>
      <c r="K1209" s="3">
        <v>8</v>
      </c>
      <c r="L1209" t="s">
        <v>26081</v>
      </c>
      <c r="M1209" s="3">
        <v>2</v>
      </c>
      <c r="N1209" t="s">
        <v>26084</v>
      </c>
      <c r="O1209" s="3">
        <v>2</v>
      </c>
      <c r="P1209" t="s">
        <v>28067</v>
      </c>
      <c r="Q1209" s="3">
        <v>1</v>
      </c>
      <c r="R1209" t="s">
        <v>26083</v>
      </c>
      <c r="S1209" s="3">
        <v>2</v>
      </c>
      <c r="T1209" s="3">
        <v>1</v>
      </c>
      <c r="U1209" s="3">
        <v>3000</v>
      </c>
      <c r="V1209" s="3">
        <v>2016</v>
      </c>
      <c r="W1209" t="s">
        <v>25</v>
      </c>
    </row>
    <row r="1210" spans="1:23" x14ac:dyDescent="0.3">
      <c r="A1210" s="3">
        <v>15</v>
      </c>
      <c r="B1210" t="s">
        <v>761</v>
      </c>
      <c r="C1210" s="3">
        <v>15101</v>
      </c>
      <c r="D1210" t="s">
        <v>2014</v>
      </c>
      <c r="E1210" s="3">
        <v>100106</v>
      </c>
      <c r="F1210" t="s">
        <v>17000</v>
      </c>
      <c r="G1210" s="3">
        <v>100106001</v>
      </c>
      <c r="H1210" t="s">
        <v>18416</v>
      </c>
      <c r="I1210" s="3">
        <v>1</v>
      </c>
      <c r="J1210" t="s">
        <v>26080</v>
      </c>
      <c r="K1210" s="3">
        <v>8</v>
      </c>
      <c r="L1210" t="s">
        <v>26081</v>
      </c>
      <c r="M1210" s="3">
        <v>2</v>
      </c>
      <c r="N1210" t="s">
        <v>26084</v>
      </c>
      <c r="O1210" s="3">
        <v>1</v>
      </c>
      <c r="P1210" t="s">
        <v>28066</v>
      </c>
      <c r="Q1210" s="3">
        <v>1</v>
      </c>
      <c r="R1210" t="s">
        <v>26083</v>
      </c>
      <c r="S1210" s="3">
        <v>2</v>
      </c>
      <c r="T1210" s="3">
        <v>1</v>
      </c>
      <c r="U1210" s="3">
        <v>600</v>
      </c>
      <c r="V1210" s="3">
        <v>2016</v>
      </c>
      <c r="W1210" t="s">
        <v>25</v>
      </c>
    </row>
    <row r="1211" spans="1:23" x14ac:dyDescent="0.3">
      <c r="A1211" s="3">
        <v>15</v>
      </c>
      <c r="B1211" t="s">
        <v>761</v>
      </c>
      <c r="C1211" s="3">
        <v>15101</v>
      </c>
      <c r="D1211" t="s">
        <v>2014</v>
      </c>
      <c r="E1211" s="3">
        <v>100106</v>
      </c>
      <c r="F1211" t="s">
        <v>17000</v>
      </c>
      <c r="G1211" s="3">
        <v>100106001</v>
      </c>
      <c r="H1211" t="s">
        <v>18416</v>
      </c>
      <c r="I1211" s="3">
        <v>1</v>
      </c>
      <c r="J1211" t="s">
        <v>26080</v>
      </c>
      <c r="K1211" s="3">
        <v>8</v>
      </c>
      <c r="L1211" t="s">
        <v>26081</v>
      </c>
      <c r="M1211" s="3">
        <v>2</v>
      </c>
      <c r="N1211" t="s">
        <v>26084</v>
      </c>
      <c r="O1211" s="3">
        <v>1</v>
      </c>
      <c r="P1211" t="s">
        <v>28066</v>
      </c>
      <c r="Q1211" s="3">
        <v>1</v>
      </c>
      <c r="R1211" t="s">
        <v>26083</v>
      </c>
      <c r="S1211" s="3">
        <v>1</v>
      </c>
      <c r="T1211" s="3">
        <v>1</v>
      </c>
      <c r="U1211" s="3">
        <v>1000</v>
      </c>
      <c r="V1211" s="3">
        <v>2016</v>
      </c>
      <c r="W1211" t="s">
        <v>25</v>
      </c>
    </row>
    <row r="1212" spans="1:23" x14ac:dyDescent="0.3">
      <c r="A1212" s="3">
        <v>15</v>
      </c>
      <c r="B1212" t="s">
        <v>761</v>
      </c>
      <c r="C1212" s="3">
        <v>15101</v>
      </c>
      <c r="D1212" t="s">
        <v>2014</v>
      </c>
      <c r="E1212" s="3">
        <v>100106</v>
      </c>
      <c r="F1212" t="s">
        <v>17000</v>
      </c>
      <c r="G1212" s="3">
        <v>100106001</v>
      </c>
      <c r="H1212" t="s">
        <v>18416</v>
      </c>
      <c r="I1212" s="3">
        <v>1</v>
      </c>
      <c r="J1212" t="s">
        <v>26080</v>
      </c>
      <c r="K1212" s="3">
        <v>8</v>
      </c>
      <c r="L1212" t="s">
        <v>26081</v>
      </c>
      <c r="M1212" s="3">
        <v>2</v>
      </c>
      <c r="N1212" t="s">
        <v>26084</v>
      </c>
      <c r="O1212" s="3">
        <v>1</v>
      </c>
      <c r="P1212" t="s">
        <v>28066</v>
      </c>
      <c r="Q1212" s="3">
        <v>1</v>
      </c>
      <c r="R1212" t="s">
        <v>26083</v>
      </c>
      <c r="S1212" s="3">
        <v>1</v>
      </c>
      <c r="T1212" s="3">
        <v>1</v>
      </c>
      <c r="U1212" s="3">
        <v>2000</v>
      </c>
      <c r="V1212" s="3">
        <v>2016</v>
      </c>
      <c r="W1212" t="s">
        <v>25</v>
      </c>
    </row>
    <row r="1213" spans="1:23" x14ac:dyDescent="0.3">
      <c r="A1213" s="3">
        <v>15</v>
      </c>
      <c r="B1213" t="s">
        <v>761</v>
      </c>
      <c r="C1213" s="3">
        <v>15101</v>
      </c>
      <c r="D1213" t="s">
        <v>2014</v>
      </c>
      <c r="E1213" s="3">
        <v>100106</v>
      </c>
      <c r="F1213" t="s">
        <v>17000</v>
      </c>
      <c r="G1213" s="3">
        <v>100106001</v>
      </c>
      <c r="H1213" t="s">
        <v>18416</v>
      </c>
      <c r="I1213" s="3">
        <v>1</v>
      </c>
      <c r="J1213" t="s">
        <v>26080</v>
      </c>
      <c r="K1213" s="3">
        <v>8</v>
      </c>
      <c r="L1213" t="s">
        <v>26081</v>
      </c>
      <c r="M1213" s="3">
        <v>2</v>
      </c>
      <c r="N1213" t="s">
        <v>26084</v>
      </c>
      <c r="O1213" s="3">
        <v>1</v>
      </c>
      <c r="P1213" t="s">
        <v>28066</v>
      </c>
      <c r="Q1213" s="3">
        <v>1</v>
      </c>
      <c r="R1213" t="s">
        <v>26083</v>
      </c>
      <c r="S1213" s="3">
        <v>1</v>
      </c>
      <c r="T1213" s="3">
        <v>1</v>
      </c>
      <c r="U1213" s="3">
        <v>3000</v>
      </c>
      <c r="V1213" s="3">
        <v>2016</v>
      </c>
      <c r="W1213" t="s">
        <v>25</v>
      </c>
    </row>
    <row r="1214" spans="1:23" x14ac:dyDescent="0.3">
      <c r="A1214" s="3">
        <v>15</v>
      </c>
      <c r="B1214" t="s">
        <v>761</v>
      </c>
      <c r="C1214" s="3">
        <v>15101</v>
      </c>
      <c r="D1214" t="s">
        <v>2014</v>
      </c>
      <c r="E1214" s="3">
        <v>100106</v>
      </c>
      <c r="F1214" t="s">
        <v>17000</v>
      </c>
      <c r="G1214" s="3">
        <v>100106001</v>
      </c>
      <c r="H1214" t="s">
        <v>18416</v>
      </c>
      <c r="I1214" s="3">
        <v>1</v>
      </c>
      <c r="J1214" t="s">
        <v>26080</v>
      </c>
      <c r="K1214" s="3">
        <v>8</v>
      </c>
      <c r="L1214" t="s">
        <v>26081</v>
      </c>
      <c r="M1214" s="3">
        <v>2</v>
      </c>
      <c r="N1214" t="s">
        <v>26084</v>
      </c>
      <c r="O1214" s="3">
        <v>1</v>
      </c>
      <c r="P1214" t="s">
        <v>28066</v>
      </c>
      <c r="Q1214" s="3">
        <v>1</v>
      </c>
      <c r="R1214" t="s">
        <v>26083</v>
      </c>
      <c r="S1214" s="3">
        <v>1</v>
      </c>
      <c r="T1214" s="3">
        <v>1</v>
      </c>
      <c r="U1214" s="3">
        <v>900</v>
      </c>
      <c r="V1214" s="3">
        <v>2016</v>
      </c>
      <c r="W1214" t="s">
        <v>25</v>
      </c>
    </row>
    <row r="1215" spans="1:23" x14ac:dyDescent="0.3">
      <c r="A1215" s="3">
        <v>15</v>
      </c>
      <c r="B1215" t="s">
        <v>761</v>
      </c>
      <c r="C1215" s="3">
        <v>15101</v>
      </c>
      <c r="D1215" t="s">
        <v>2014</v>
      </c>
      <c r="E1215" s="3">
        <v>100106</v>
      </c>
      <c r="F1215" t="s">
        <v>17000</v>
      </c>
      <c r="G1215" s="3">
        <v>100106001</v>
      </c>
      <c r="H1215" t="s">
        <v>18416</v>
      </c>
      <c r="I1215" s="3">
        <v>1</v>
      </c>
      <c r="J1215" t="s">
        <v>26080</v>
      </c>
      <c r="K1215" s="3">
        <v>8</v>
      </c>
      <c r="L1215" t="s">
        <v>26081</v>
      </c>
      <c r="M1215" s="3">
        <v>2</v>
      </c>
      <c r="N1215" t="s">
        <v>26084</v>
      </c>
      <c r="O1215" s="3">
        <v>1</v>
      </c>
      <c r="P1215" t="s">
        <v>28066</v>
      </c>
      <c r="Q1215" s="3">
        <v>1</v>
      </c>
      <c r="R1215" t="s">
        <v>26083</v>
      </c>
      <c r="S1215" s="3">
        <v>2</v>
      </c>
      <c r="T1215" s="3">
        <v>1</v>
      </c>
      <c r="U1215" s="3">
        <v>2000</v>
      </c>
      <c r="V1215" s="3">
        <v>2016</v>
      </c>
      <c r="W1215" t="s">
        <v>25</v>
      </c>
    </row>
    <row r="1216" spans="1:23" x14ac:dyDescent="0.3">
      <c r="A1216" s="3">
        <v>15</v>
      </c>
      <c r="B1216" t="s">
        <v>761</v>
      </c>
      <c r="C1216" s="3">
        <v>15101</v>
      </c>
      <c r="D1216" t="s">
        <v>2014</v>
      </c>
      <c r="E1216" s="3">
        <v>100106</v>
      </c>
      <c r="F1216" t="s">
        <v>17000</v>
      </c>
      <c r="G1216" s="3">
        <v>100106001</v>
      </c>
      <c r="H1216" t="s">
        <v>18416</v>
      </c>
      <c r="I1216" s="3">
        <v>1</v>
      </c>
      <c r="J1216" t="s">
        <v>26080</v>
      </c>
      <c r="K1216" s="3">
        <v>8</v>
      </c>
      <c r="L1216" t="s">
        <v>26081</v>
      </c>
      <c r="M1216" s="3">
        <v>2</v>
      </c>
      <c r="N1216" t="s">
        <v>26084</v>
      </c>
      <c r="O1216" s="3">
        <v>1</v>
      </c>
      <c r="P1216" t="s">
        <v>28066</v>
      </c>
      <c r="Q1216" s="3">
        <v>1</v>
      </c>
      <c r="R1216" t="s">
        <v>26083</v>
      </c>
      <c r="S1216" s="3">
        <v>1</v>
      </c>
      <c r="T1216" s="3">
        <v>1</v>
      </c>
      <c r="U1216" s="3">
        <v>300</v>
      </c>
      <c r="V1216" s="3">
        <v>2016</v>
      </c>
      <c r="W1216" t="s">
        <v>25</v>
      </c>
    </row>
    <row r="1217" spans="1:23" x14ac:dyDescent="0.3">
      <c r="A1217" s="3">
        <v>15</v>
      </c>
      <c r="B1217" t="s">
        <v>761</v>
      </c>
      <c r="C1217" s="3">
        <v>15101</v>
      </c>
      <c r="D1217" t="s">
        <v>2014</v>
      </c>
      <c r="E1217" s="3">
        <v>100106</v>
      </c>
      <c r="F1217" t="s">
        <v>17000</v>
      </c>
      <c r="G1217" s="3">
        <v>100106001</v>
      </c>
      <c r="H1217" t="s">
        <v>18416</v>
      </c>
      <c r="I1217" s="3">
        <v>1</v>
      </c>
      <c r="J1217" t="s">
        <v>26080</v>
      </c>
      <c r="K1217" s="3">
        <v>8</v>
      </c>
      <c r="L1217" t="s">
        <v>26081</v>
      </c>
      <c r="M1217" s="3">
        <v>2</v>
      </c>
      <c r="N1217" t="s">
        <v>26084</v>
      </c>
      <c r="O1217" s="3">
        <v>1</v>
      </c>
      <c r="P1217" t="s">
        <v>28066</v>
      </c>
      <c r="Q1217" s="3">
        <v>1</v>
      </c>
      <c r="R1217" t="s">
        <v>26083</v>
      </c>
      <c r="S1217" s="3">
        <v>1</v>
      </c>
      <c r="T1217" s="3">
        <v>1</v>
      </c>
      <c r="U1217" s="3">
        <v>200</v>
      </c>
      <c r="V1217" s="3">
        <v>2016</v>
      </c>
      <c r="W1217" t="s">
        <v>25</v>
      </c>
    </row>
    <row r="1218" spans="1:23" x14ac:dyDescent="0.3">
      <c r="A1218" s="3">
        <v>15</v>
      </c>
      <c r="B1218" t="s">
        <v>761</v>
      </c>
      <c r="C1218" s="3">
        <v>15101</v>
      </c>
      <c r="D1218" t="s">
        <v>2014</v>
      </c>
      <c r="E1218" s="3">
        <v>100106</v>
      </c>
      <c r="F1218" t="s">
        <v>17000</v>
      </c>
      <c r="G1218" s="3">
        <v>100106001</v>
      </c>
      <c r="H1218" t="s">
        <v>18416</v>
      </c>
      <c r="I1218" s="3">
        <v>1</v>
      </c>
      <c r="J1218" t="s">
        <v>26080</v>
      </c>
      <c r="K1218" s="3">
        <v>8</v>
      </c>
      <c r="L1218" t="s">
        <v>26081</v>
      </c>
      <c r="M1218" s="3">
        <v>2</v>
      </c>
      <c r="N1218" t="s">
        <v>26084</v>
      </c>
      <c r="O1218" s="3">
        <v>1</v>
      </c>
      <c r="P1218" t="s">
        <v>28066</v>
      </c>
      <c r="Q1218" s="3">
        <v>1</v>
      </c>
      <c r="R1218" t="s">
        <v>26083</v>
      </c>
      <c r="S1218" s="3">
        <v>1</v>
      </c>
      <c r="T1218" s="3">
        <v>1</v>
      </c>
      <c r="U1218" s="3">
        <v>700</v>
      </c>
      <c r="V1218" s="3">
        <v>2016</v>
      </c>
      <c r="W1218" t="s">
        <v>25</v>
      </c>
    </row>
    <row r="1219" spans="1:23" x14ac:dyDescent="0.3">
      <c r="A1219" s="3">
        <v>15</v>
      </c>
      <c r="B1219" t="s">
        <v>761</v>
      </c>
      <c r="C1219" s="3">
        <v>15101</v>
      </c>
      <c r="D1219" t="s">
        <v>2014</v>
      </c>
      <c r="E1219" s="3">
        <v>100106</v>
      </c>
      <c r="F1219" t="s">
        <v>17000</v>
      </c>
      <c r="G1219" s="3">
        <v>100106001</v>
      </c>
      <c r="H1219" t="s">
        <v>18416</v>
      </c>
      <c r="I1219" s="3">
        <v>1</v>
      </c>
      <c r="J1219" t="s">
        <v>26080</v>
      </c>
      <c r="K1219" s="3">
        <v>8</v>
      </c>
      <c r="L1219" t="s">
        <v>26081</v>
      </c>
      <c r="M1219" s="3">
        <v>2</v>
      </c>
      <c r="N1219" t="s">
        <v>26084</v>
      </c>
      <c r="O1219" s="3">
        <v>1</v>
      </c>
      <c r="P1219" t="s">
        <v>28066</v>
      </c>
      <c r="Q1219" s="3">
        <v>1</v>
      </c>
      <c r="R1219" t="s">
        <v>26083</v>
      </c>
      <c r="S1219" s="3">
        <v>1</v>
      </c>
      <c r="T1219" s="3">
        <v>1</v>
      </c>
      <c r="U1219" s="3">
        <v>1200</v>
      </c>
      <c r="V1219" s="3">
        <v>2016</v>
      </c>
      <c r="W1219" t="s">
        <v>25</v>
      </c>
    </row>
    <row r="1220" spans="1:23" x14ac:dyDescent="0.3">
      <c r="A1220" s="3">
        <v>15</v>
      </c>
      <c r="B1220" t="s">
        <v>761</v>
      </c>
      <c r="C1220" s="3">
        <v>15101</v>
      </c>
      <c r="D1220" t="s">
        <v>2014</v>
      </c>
      <c r="E1220" s="3">
        <v>100106</v>
      </c>
      <c r="F1220" t="s">
        <v>17000</v>
      </c>
      <c r="G1220" s="3">
        <v>100106001</v>
      </c>
      <c r="H1220" t="s">
        <v>18416</v>
      </c>
      <c r="I1220" s="3">
        <v>1</v>
      </c>
      <c r="J1220" t="s">
        <v>26080</v>
      </c>
      <c r="K1220" s="3">
        <v>8</v>
      </c>
      <c r="L1220" t="s">
        <v>26081</v>
      </c>
      <c r="M1220" s="3">
        <v>2</v>
      </c>
      <c r="N1220" t="s">
        <v>26084</v>
      </c>
      <c r="O1220" s="3">
        <v>1</v>
      </c>
      <c r="P1220" t="s">
        <v>28066</v>
      </c>
      <c r="Q1220" s="3">
        <v>1</v>
      </c>
      <c r="R1220" t="s">
        <v>26083</v>
      </c>
      <c r="S1220" s="3">
        <v>2</v>
      </c>
      <c r="T1220" s="3">
        <v>1</v>
      </c>
      <c r="U1220" s="3">
        <v>1000</v>
      </c>
      <c r="V1220" s="3">
        <v>2016</v>
      </c>
      <c r="W1220" t="s">
        <v>25</v>
      </c>
    </row>
    <row r="1221" spans="1:23" x14ac:dyDescent="0.3">
      <c r="A1221" s="3">
        <v>15</v>
      </c>
      <c r="B1221" t="s">
        <v>761</v>
      </c>
      <c r="C1221" s="3">
        <v>15101</v>
      </c>
      <c r="D1221" t="s">
        <v>2014</v>
      </c>
      <c r="E1221" s="3">
        <v>100106</v>
      </c>
      <c r="F1221" t="s">
        <v>17000</v>
      </c>
      <c r="G1221" s="3">
        <v>100106001</v>
      </c>
      <c r="H1221" t="s">
        <v>18416</v>
      </c>
      <c r="I1221" s="3">
        <v>1</v>
      </c>
      <c r="J1221" t="s">
        <v>26080</v>
      </c>
      <c r="K1221" s="3">
        <v>8</v>
      </c>
      <c r="L1221" t="s">
        <v>26081</v>
      </c>
      <c r="M1221" s="3">
        <v>2</v>
      </c>
      <c r="N1221" t="s">
        <v>26084</v>
      </c>
      <c r="O1221" s="3">
        <v>1</v>
      </c>
      <c r="P1221" t="s">
        <v>28066</v>
      </c>
      <c r="Q1221" s="3">
        <v>1</v>
      </c>
      <c r="R1221" t="s">
        <v>26083</v>
      </c>
      <c r="S1221" s="3">
        <v>1</v>
      </c>
      <c r="T1221" s="3">
        <v>1</v>
      </c>
      <c r="U1221" s="3">
        <v>400</v>
      </c>
      <c r="V1221" s="3">
        <v>2016</v>
      </c>
      <c r="W1221" t="s">
        <v>25</v>
      </c>
    </row>
    <row r="1222" spans="1:23" x14ac:dyDescent="0.3">
      <c r="A1222" s="3">
        <v>15</v>
      </c>
      <c r="B1222" t="s">
        <v>761</v>
      </c>
      <c r="C1222" s="3">
        <v>15101</v>
      </c>
      <c r="D1222" t="s">
        <v>2014</v>
      </c>
      <c r="E1222" s="3">
        <v>100106</v>
      </c>
      <c r="F1222" t="s">
        <v>17000</v>
      </c>
      <c r="G1222" s="3">
        <v>100106001</v>
      </c>
      <c r="H1222" t="s">
        <v>18416</v>
      </c>
      <c r="I1222" s="3">
        <v>1</v>
      </c>
      <c r="J1222" t="s">
        <v>26080</v>
      </c>
      <c r="K1222" s="3">
        <v>8</v>
      </c>
      <c r="L1222" t="s">
        <v>26081</v>
      </c>
      <c r="M1222" s="3">
        <v>2</v>
      </c>
      <c r="N1222" t="s">
        <v>26084</v>
      </c>
      <c r="O1222" s="3">
        <v>1</v>
      </c>
      <c r="P1222" t="s">
        <v>28066</v>
      </c>
      <c r="Q1222" s="3">
        <v>1</v>
      </c>
      <c r="R1222" t="s">
        <v>26083</v>
      </c>
      <c r="S1222" s="3">
        <v>1</v>
      </c>
      <c r="T1222" s="3">
        <v>1</v>
      </c>
      <c r="U1222" s="3">
        <v>25000</v>
      </c>
      <c r="V1222" s="3">
        <v>2016</v>
      </c>
      <c r="W1222" t="s">
        <v>25</v>
      </c>
    </row>
    <row r="1223" spans="1:23" x14ac:dyDescent="0.3">
      <c r="A1223" s="3">
        <v>15</v>
      </c>
      <c r="B1223" t="s">
        <v>761</v>
      </c>
      <c r="C1223" s="3">
        <v>15101</v>
      </c>
      <c r="D1223" t="s">
        <v>2014</v>
      </c>
      <c r="E1223" s="3">
        <v>100106</v>
      </c>
      <c r="F1223" t="s">
        <v>17000</v>
      </c>
      <c r="G1223" s="3">
        <v>100106001</v>
      </c>
      <c r="H1223" t="s">
        <v>18416</v>
      </c>
      <c r="I1223" s="3">
        <v>1</v>
      </c>
      <c r="J1223" t="s">
        <v>26080</v>
      </c>
      <c r="K1223" s="3">
        <v>8</v>
      </c>
      <c r="L1223" t="s">
        <v>26081</v>
      </c>
      <c r="M1223" s="3">
        <v>2</v>
      </c>
      <c r="N1223" t="s">
        <v>26084</v>
      </c>
      <c r="O1223" s="3">
        <v>1</v>
      </c>
      <c r="P1223" t="s">
        <v>28066</v>
      </c>
      <c r="Q1223" s="3">
        <v>1</v>
      </c>
      <c r="R1223" t="s">
        <v>26083</v>
      </c>
      <c r="S1223" s="3">
        <v>1</v>
      </c>
      <c r="T1223" s="3">
        <v>1</v>
      </c>
      <c r="U1223" s="3">
        <v>4000</v>
      </c>
      <c r="V1223" s="3">
        <v>2016</v>
      </c>
      <c r="W1223" t="s">
        <v>25</v>
      </c>
    </row>
    <row r="1224" spans="1:23" x14ac:dyDescent="0.3">
      <c r="A1224" s="3">
        <v>15</v>
      </c>
      <c r="B1224" t="s">
        <v>761</v>
      </c>
      <c r="C1224" s="3">
        <v>15101</v>
      </c>
      <c r="D1224" t="s">
        <v>2014</v>
      </c>
      <c r="E1224" s="3">
        <v>100106</v>
      </c>
      <c r="F1224" t="s">
        <v>17000</v>
      </c>
      <c r="G1224" s="3">
        <v>100106001</v>
      </c>
      <c r="H1224" t="s">
        <v>18416</v>
      </c>
      <c r="I1224" s="3">
        <v>2</v>
      </c>
      <c r="J1224" t="s">
        <v>12848</v>
      </c>
      <c r="K1224" s="3">
        <v>8</v>
      </c>
      <c r="L1224" t="s">
        <v>26081</v>
      </c>
      <c r="M1224" s="3">
        <v>2</v>
      </c>
      <c r="N1224" t="s">
        <v>26084</v>
      </c>
      <c r="O1224" s="3">
        <v>1</v>
      </c>
      <c r="P1224" t="s">
        <v>28066</v>
      </c>
      <c r="Q1224" s="3">
        <v>1</v>
      </c>
      <c r="R1224" t="s">
        <v>26083</v>
      </c>
      <c r="S1224" s="3">
        <v>7</v>
      </c>
      <c r="T1224" s="3">
        <v>1</v>
      </c>
      <c r="U1224" s="3">
        <v>10080</v>
      </c>
      <c r="V1224" s="3">
        <v>2016</v>
      </c>
      <c r="W1224" t="s">
        <v>25</v>
      </c>
    </row>
    <row r="1225" spans="1:23" x14ac:dyDescent="0.3">
      <c r="A1225" s="3">
        <v>15</v>
      </c>
      <c r="B1225" t="s">
        <v>761</v>
      </c>
      <c r="C1225" s="3">
        <v>15101</v>
      </c>
      <c r="D1225" t="s">
        <v>2014</v>
      </c>
      <c r="E1225" s="3">
        <v>100106</v>
      </c>
      <c r="F1225" t="s">
        <v>17000</v>
      </c>
      <c r="G1225" s="3">
        <v>100106001</v>
      </c>
      <c r="H1225" t="s">
        <v>18416</v>
      </c>
      <c r="I1225" s="3">
        <v>2</v>
      </c>
      <c r="J1225" t="s">
        <v>12848</v>
      </c>
      <c r="K1225" s="3">
        <v>8</v>
      </c>
      <c r="L1225" t="s">
        <v>26081</v>
      </c>
      <c r="M1225" s="3">
        <v>2</v>
      </c>
      <c r="N1225" t="s">
        <v>26084</v>
      </c>
      <c r="O1225" s="3">
        <v>3</v>
      </c>
      <c r="P1225" t="s">
        <v>26085</v>
      </c>
      <c r="Q1225" s="3">
        <v>1</v>
      </c>
      <c r="R1225" t="s">
        <v>26083</v>
      </c>
      <c r="S1225" s="3">
        <v>7</v>
      </c>
      <c r="T1225" s="3">
        <v>1</v>
      </c>
      <c r="U1225" s="3">
        <v>500000</v>
      </c>
      <c r="V1225" s="3">
        <v>2016</v>
      </c>
      <c r="W1225" t="s">
        <v>25</v>
      </c>
    </row>
    <row r="1226" spans="1:23" x14ac:dyDescent="0.3">
      <c r="A1226" s="3">
        <v>15</v>
      </c>
      <c r="B1226" t="s">
        <v>761</v>
      </c>
      <c r="C1226" s="3">
        <v>15101</v>
      </c>
      <c r="D1226" t="s">
        <v>2014</v>
      </c>
      <c r="E1226" s="3">
        <v>100106</v>
      </c>
      <c r="F1226" t="s">
        <v>17000</v>
      </c>
      <c r="G1226" s="3">
        <v>100106001</v>
      </c>
      <c r="H1226" t="s">
        <v>18416</v>
      </c>
      <c r="I1226" s="3">
        <v>2</v>
      </c>
      <c r="J1226" t="s">
        <v>12848</v>
      </c>
      <c r="K1226" s="3">
        <v>8</v>
      </c>
      <c r="L1226" t="s">
        <v>26081</v>
      </c>
      <c r="M1226" s="3">
        <v>2</v>
      </c>
      <c r="N1226" t="s">
        <v>26084</v>
      </c>
      <c r="O1226" s="3">
        <v>1</v>
      </c>
      <c r="P1226" t="s">
        <v>28066</v>
      </c>
      <c r="Q1226" s="3">
        <v>1</v>
      </c>
      <c r="R1226" t="s">
        <v>26083</v>
      </c>
      <c r="S1226" s="3">
        <v>5</v>
      </c>
      <c r="T1226" s="3">
        <v>1</v>
      </c>
      <c r="U1226" s="3">
        <v>35000</v>
      </c>
      <c r="V1226" s="3">
        <v>2016</v>
      </c>
      <c r="W1226" t="s">
        <v>25</v>
      </c>
    </row>
    <row r="1227" spans="1:23" x14ac:dyDescent="0.3">
      <c r="A1227" s="3">
        <v>15</v>
      </c>
      <c r="B1227" t="s">
        <v>761</v>
      </c>
      <c r="C1227" s="3">
        <v>15101</v>
      </c>
      <c r="D1227" t="s">
        <v>2014</v>
      </c>
      <c r="E1227" s="3">
        <v>100106</v>
      </c>
      <c r="F1227" t="s">
        <v>17000</v>
      </c>
      <c r="G1227" s="3">
        <v>100106001</v>
      </c>
      <c r="H1227" t="s">
        <v>18416</v>
      </c>
      <c r="I1227" s="3">
        <v>2</v>
      </c>
      <c r="J1227" t="s">
        <v>12848</v>
      </c>
      <c r="K1227" s="3">
        <v>8</v>
      </c>
      <c r="L1227" t="s">
        <v>26081</v>
      </c>
      <c r="M1227" s="3">
        <v>2</v>
      </c>
      <c r="N1227" t="s">
        <v>26084</v>
      </c>
      <c r="O1227" s="3">
        <v>1</v>
      </c>
      <c r="P1227" t="s">
        <v>28066</v>
      </c>
      <c r="Q1227" s="3">
        <v>1</v>
      </c>
      <c r="R1227" t="s">
        <v>26083</v>
      </c>
      <c r="S1227" s="3">
        <v>4</v>
      </c>
      <c r="T1227" s="3">
        <v>1</v>
      </c>
      <c r="U1227" s="3">
        <v>15515</v>
      </c>
      <c r="V1227" s="3">
        <v>2016</v>
      </c>
      <c r="W1227" t="s">
        <v>25</v>
      </c>
    </row>
    <row r="1228" spans="1:23" x14ac:dyDescent="0.3">
      <c r="A1228" s="3">
        <v>15</v>
      </c>
      <c r="B1228" t="s">
        <v>761</v>
      </c>
      <c r="C1228" s="3">
        <v>15101</v>
      </c>
      <c r="D1228" t="s">
        <v>2014</v>
      </c>
      <c r="E1228" s="3">
        <v>100106</v>
      </c>
      <c r="F1228" t="s">
        <v>17000</v>
      </c>
      <c r="G1228" s="3">
        <v>100106001</v>
      </c>
      <c r="H1228" t="s">
        <v>18416</v>
      </c>
      <c r="I1228" s="3">
        <v>2</v>
      </c>
      <c r="J1228" t="s">
        <v>12848</v>
      </c>
      <c r="K1228" s="3">
        <v>8</v>
      </c>
      <c r="L1228" t="s">
        <v>26081</v>
      </c>
      <c r="M1228" s="3">
        <v>2</v>
      </c>
      <c r="N1228" t="s">
        <v>26084</v>
      </c>
      <c r="O1228" s="3">
        <v>1</v>
      </c>
      <c r="P1228" t="s">
        <v>28066</v>
      </c>
      <c r="Q1228" s="3">
        <v>1</v>
      </c>
      <c r="R1228" t="s">
        <v>26083</v>
      </c>
      <c r="S1228" s="3">
        <v>3</v>
      </c>
      <c r="T1228" s="3">
        <v>1</v>
      </c>
      <c r="U1228" s="3">
        <v>10700</v>
      </c>
      <c r="V1228" s="3">
        <v>2016</v>
      </c>
      <c r="W1228" t="s">
        <v>25</v>
      </c>
    </row>
    <row r="1229" spans="1:23" x14ac:dyDescent="0.3">
      <c r="A1229" s="3">
        <v>15</v>
      </c>
      <c r="B1229" t="s">
        <v>761</v>
      </c>
      <c r="C1229" s="3">
        <v>15101</v>
      </c>
      <c r="D1229" t="s">
        <v>2014</v>
      </c>
      <c r="E1229" s="3">
        <v>100106</v>
      </c>
      <c r="F1229" t="s">
        <v>17000</v>
      </c>
      <c r="G1229" s="3">
        <v>100106001</v>
      </c>
      <c r="H1229" t="s">
        <v>18416</v>
      </c>
      <c r="I1229" s="3">
        <v>1</v>
      </c>
      <c r="J1229" t="s">
        <v>26080</v>
      </c>
      <c r="K1229" s="3">
        <v>8</v>
      </c>
      <c r="L1229" t="s">
        <v>26081</v>
      </c>
      <c r="M1229" s="3">
        <v>2</v>
      </c>
      <c r="N1229" t="s">
        <v>26084</v>
      </c>
      <c r="O1229" s="3">
        <v>1</v>
      </c>
      <c r="P1229" t="s">
        <v>28066</v>
      </c>
      <c r="Q1229" s="3">
        <v>1</v>
      </c>
      <c r="R1229" t="s">
        <v>26083</v>
      </c>
      <c r="S1229" s="3">
        <v>3</v>
      </c>
      <c r="T1229" s="3">
        <v>1</v>
      </c>
      <c r="U1229" s="3">
        <v>26750</v>
      </c>
      <c r="V1229" s="3">
        <v>2016</v>
      </c>
      <c r="W1229" t="s">
        <v>25</v>
      </c>
    </row>
    <row r="1230" spans="1:23" x14ac:dyDescent="0.3">
      <c r="A1230" s="3">
        <v>15</v>
      </c>
      <c r="B1230" t="s">
        <v>761</v>
      </c>
      <c r="C1230" s="3">
        <v>15101</v>
      </c>
      <c r="D1230" t="s">
        <v>2014</v>
      </c>
      <c r="E1230" s="3">
        <v>100106</v>
      </c>
      <c r="F1230" t="s">
        <v>17000</v>
      </c>
      <c r="G1230" s="3">
        <v>100106001</v>
      </c>
      <c r="H1230" t="s">
        <v>18416</v>
      </c>
      <c r="I1230" s="3">
        <v>2</v>
      </c>
      <c r="J1230" t="s">
        <v>12848</v>
      </c>
      <c r="K1230" s="3">
        <v>8</v>
      </c>
      <c r="L1230" t="s">
        <v>26081</v>
      </c>
      <c r="M1230" s="3">
        <v>2</v>
      </c>
      <c r="N1230" t="s">
        <v>26084</v>
      </c>
      <c r="O1230" s="3">
        <v>1</v>
      </c>
      <c r="P1230" t="s">
        <v>28066</v>
      </c>
      <c r="Q1230" s="3">
        <v>1</v>
      </c>
      <c r="R1230" t="s">
        <v>26083</v>
      </c>
      <c r="S1230" s="3">
        <v>5</v>
      </c>
      <c r="T1230" s="3">
        <v>1</v>
      </c>
      <c r="U1230" s="3">
        <v>50000</v>
      </c>
      <c r="V1230" s="3">
        <v>2016</v>
      </c>
      <c r="W1230" t="s">
        <v>25</v>
      </c>
    </row>
    <row r="1231" spans="1:23" x14ac:dyDescent="0.3">
      <c r="A1231" s="3">
        <v>15</v>
      </c>
      <c r="B1231" t="s">
        <v>761</v>
      </c>
      <c r="C1231" s="3">
        <v>15101</v>
      </c>
      <c r="D1231" t="s">
        <v>2014</v>
      </c>
      <c r="E1231" s="3">
        <v>100106</v>
      </c>
      <c r="F1231" t="s">
        <v>17000</v>
      </c>
      <c r="G1231" s="3">
        <v>100106001</v>
      </c>
      <c r="H1231" t="s">
        <v>18416</v>
      </c>
      <c r="I1231" s="3">
        <v>1</v>
      </c>
      <c r="J1231" t="s">
        <v>26080</v>
      </c>
      <c r="K1231" s="3">
        <v>8</v>
      </c>
      <c r="L1231" t="s">
        <v>26081</v>
      </c>
      <c r="M1231" s="3">
        <v>2</v>
      </c>
      <c r="N1231" t="s">
        <v>26084</v>
      </c>
      <c r="O1231" s="3">
        <v>1</v>
      </c>
      <c r="P1231" t="s">
        <v>28066</v>
      </c>
      <c r="Q1231" s="3">
        <v>1</v>
      </c>
      <c r="R1231" t="s">
        <v>26083</v>
      </c>
      <c r="S1231" s="3">
        <v>5</v>
      </c>
      <c r="T1231" s="3">
        <v>1</v>
      </c>
      <c r="U1231" s="3">
        <v>60048</v>
      </c>
      <c r="V1231" s="3">
        <v>2016</v>
      </c>
      <c r="W1231" t="s">
        <v>25</v>
      </c>
    </row>
    <row r="1232" spans="1:23" x14ac:dyDescent="0.3">
      <c r="A1232" s="3">
        <v>15</v>
      </c>
      <c r="B1232" t="s">
        <v>761</v>
      </c>
      <c r="C1232" s="3">
        <v>15101</v>
      </c>
      <c r="D1232" t="s">
        <v>2014</v>
      </c>
      <c r="E1232" s="3">
        <v>100106</v>
      </c>
      <c r="F1232" t="s">
        <v>17000</v>
      </c>
      <c r="G1232" s="3">
        <v>100106001</v>
      </c>
      <c r="H1232" t="s">
        <v>18416</v>
      </c>
      <c r="I1232" s="3">
        <v>2</v>
      </c>
      <c r="J1232" t="s">
        <v>12848</v>
      </c>
      <c r="K1232" s="3">
        <v>8</v>
      </c>
      <c r="L1232" t="s">
        <v>26081</v>
      </c>
      <c r="M1232" s="3">
        <v>2</v>
      </c>
      <c r="N1232" t="s">
        <v>26084</v>
      </c>
      <c r="O1232" s="3">
        <v>2</v>
      </c>
      <c r="P1232" t="s">
        <v>28067</v>
      </c>
      <c r="Q1232" s="3">
        <v>1</v>
      </c>
      <c r="R1232" t="s">
        <v>26083</v>
      </c>
      <c r="S1232" s="3">
        <v>4</v>
      </c>
      <c r="T1232" s="3">
        <v>1</v>
      </c>
      <c r="U1232" s="3">
        <v>37000</v>
      </c>
      <c r="V1232" s="3">
        <v>2016</v>
      </c>
      <c r="W1232" t="s">
        <v>25</v>
      </c>
    </row>
    <row r="1233" spans="1:23" x14ac:dyDescent="0.3">
      <c r="A1233" s="3">
        <v>15</v>
      </c>
      <c r="B1233" t="s">
        <v>761</v>
      </c>
      <c r="C1233" s="3">
        <v>15101</v>
      </c>
      <c r="D1233" t="s">
        <v>2014</v>
      </c>
      <c r="E1233" s="3">
        <v>100106</v>
      </c>
      <c r="F1233" t="s">
        <v>17000</v>
      </c>
      <c r="G1233" s="3">
        <v>100106001</v>
      </c>
      <c r="H1233" t="s">
        <v>18416</v>
      </c>
      <c r="I1233" s="3">
        <v>2</v>
      </c>
      <c r="J1233" t="s">
        <v>12848</v>
      </c>
      <c r="K1233" s="3">
        <v>8</v>
      </c>
      <c r="L1233" t="s">
        <v>26081</v>
      </c>
      <c r="M1233" s="3">
        <v>2</v>
      </c>
      <c r="N1233" t="s">
        <v>26084</v>
      </c>
      <c r="O1233" s="3">
        <v>2</v>
      </c>
      <c r="P1233" t="s">
        <v>28067</v>
      </c>
      <c r="Q1233" s="3">
        <v>1</v>
      </c>
      <c r="R1233" t="s">
        <v>26083</v>
      </c>
      <c r="S1233" s="3">
        <v>6</v>
      </c>
      <c r="T1233" s="3">
        <v>1</v>
      </c>
      <c r="U1233" s="3">
        <v>59990</v>
      </c>
      <c r="V1233" s="3">
        <v>2016</v>
      </c>
      <c r="W1233" t="s">
        <v>25</v>
      </c>
    </row>
    <row r="1234" spans="1:23" x14ac:dyDescent="0.3">
      <c r="A1234" s="3">
        <v>15</v>
      </c>
      <c r="B1234" t="s">
        <v>761</v>
      </c>
      <c r="C1234" s="3">
        <v>15101</v>
      </c>
      <c r="D1234" t="s">
        <v>2014</v>
      </c>
      <c r="E1234" s="3">
        <v>100106</v>
      </c>
      <c r="F1234" t="s">
        <v>17000</v>
      </c>
      <c r="G1234" s="3">
        <v>100106001</v>
      </c>
      <c r="H1234" t="s">
        <v>18416</v>
      </c>
      <c r="I1234" s="3">
        <v>2</v>
      </c>
      <c r="J1234" t="s">
        <v>12848</v>
      </c>
      <c r="K1234" s="3">
        <v>8</v>
      </c>
      <c r="L1234" t="s">
        <v>26081</v>
      </c>
      <c r="M1234" s="3">
        <v>2</v>
      </c>
      <c r="N1234" t="s">
        <v>26084</v>
      </c>
      <c r="O1234" s="3">
        <v>1</v>
      </c>
      <c r="P1234" t="s">
        <v>28066</v>
      </c>
      <c r="Q1234" s="3">
        <v>1</v>
      </c>
      <c r="R1234" t="s">
        <v>26083</v>
      </c>
      <c r="S1234" s="3">
        <v>5</v>
      </c>
      <c r="T1234" s="3">
        <v>1</v>
      </c>
      <c r="U1234" s="3">
        <v>45000</v>
      </c>
      <c r="V1234" s="3">
        <v>2016</v>
      </c>
      <c r="W1234" t="s">
        <v>25</v>
      </c>
    </row>
    <row r="1235" spans="1:23" x14ac:dyDescent="0.3">
      <c r="A1235" s="3">
        <v>15</v>
      </c>
      <c r="B1235" t="s">
        <v>761</v>
      </c>
      <c r="C1235" s="3">
        <v>15101</v>
      </c>
      <c r="D1235" t="s">
        <v>2014</v>
      </c>
      <c r="E1235" s="3">
        <v>100106</v>
      </c>
      <c r="F1235" t="s">
        <v>17000</v>
      </c>
      <c r="G1235" s="3">
        <v>100106001</v>
      </c>
      <c r="H1235" t="s">
        <v>18416</v>
      </c>
      <c r="I1235" s="3">
        <v>2</v>
      </c>
      <c r="J1235" t="s">
        <v>12848</v>
      </c>
      <c r="K1235" s="3">
        <v>8</v>
      </c>
      <c r="L1235" t="s">
        <v>26081</v>
      </c>
      <c r="M1235" s="3">
        <v>2</v>
      </c>
      <c r="N1235" t="s">
        <v>26084</v>
      </c>
      <c r="O1235" s="3">
        <v>1</v>
      </c>
      <c r="P1235" t="s">
        <v>28066</v>
      </c>
      <c r="Q1235" s="3">
        <v>1</v>
      </c>
      <c r="R1235" t="s">
        <v>26083</v>
      </c>
      <c r="S1235" s="3">
        <v>6</v>
      </c>
      <c r="T1235" s="3">
        <v>1</v>
      </c>
      <c r="U1235" s="3">
        <v>65016</v>
      </c>
      <c r="V1235" s="3">
        <v>2016</v>
      </c>
      <c r="W1235" t="s">
        <v>25</v>
      </c>
    </row>
    <row r="1236" spans="1:23" x14ac:dyDescent="0.3">
      <c r="A1236" s="3">
        <v>15</v>
      </c>
      <c r="B1236" t="s">
        <v>761</v>
      </c>
      <c r="C1236" s="3">
        <v>15101</v>
      </c>
      <c r="D1236" t="s">
        <v>2014</v>
      </c>
      <c r="E1236" s="3">
        <v>100106</v>
      </c>
      <c r="F1236" t="s">
        <v>17000</v>
      </c>
      <c r="G1236" s="3">
        <v>100106001</v>
      </c>
      <c r="H1236" t="s">
        <v>18416</v>
      </c>
      <c r="I1236" s="3">
        <v>2</v>
      </c>
      <c r="J1236" t="s">
        <v>12848</v>
      </c>
      <c r="K1236" s="3">
        <v>8</v>
      </c>
      <c r="L1236" t="s">
        <v>26081</v>
      </c>
      <c r="M1236" s="3">
        <v>2</v>
      </c>
      <c r="N1236" t="s">
        <v>26084</v>
      </c>
      <c r="O1236" s="3">
        <v>1</v>
      </c>
      <c r="P1236" t="s">
        <v>28066</v>
      </c>
      <c r="Q1236" s="3">
        <v>1</v>
      </c>
      <c r="R1236" t="s">
        <v>26083</v>
      </c>
      <c r="S1236" s="3">
        <v>5</v>
      </c>
      <c r="T1236" s="3">
        <v>1</v>
      </c>
      <c r="U1236" s="3">
        <v>36975</v>
      </c>
      <c r="V1236" s="3">
        <v>2016</v>
      </c>
      <c r="W1236" t="s">
        <v>25</v>
      </c>
    </row>
    <row r="1237" spans="1:23" x14ac:dyDescent="0.3">
      <c r="A1237" s="3">
        <v>15</v>
      </c>
      <c r="B1237" t="s">
        <v>761</v>
      </c>
      <c r="C1237" s="3">
        <v>15101</v>
      </c>
      <c r="D1237" t="s">
        <v>2014</v>
      </c>
      <c r="E1237" s="3">
        <v>100106</v>
      </c>
      <c r="F1237" t="s">
        <v>17000</v>
      </c>
      <c r="G1237" s="3">
        <v>100106001</v>
      </c>
      <c r="H1237" t="s">
        <v>18416</v>
      </c>
      <c r="I1237" s="3">
        <v>2</v>
      </c>
      <c r="J1237" t="s">
        <v>12848</v>
      </c>
      <c r="K1237" s="3">
        <v>8</v>
      </c>
      <c r="L1237" t="s">
        <v>26081</v>
      </c>
      <c r="M1237" s="3">
        <v>2</v>
      </c>
      <c r="N1237" t="s">
        <v>26084</v>
      </c>
      <c r="O1237" s="3">
        <v>1</v>
      </c>
      <c r="P1237" t="s">
        <v>28066</v>
      </c>
      <c r="Q1237" s="3">
        <v>1</v>
      </c>
      <c r="R1237" t="s">
        <v>26083</v>
      </c>
      <c r="S1237" s="3">
        <v>3</v>
      </c>
      <c r="T1237" s="3">
        <v>1</v>
      </c>
      <c r="U1237" s="3">
        <v>3080</v>
      </c>
      <c r="V1237" s="3">
        <v>2016</v>
      </c>
      <c r="W1237" t="s">
        <v>25</v>
      </c>
    </row>
    <row r="1238" spans="1:23" x14ac:dyDescent="0.3">
      <c r="A1238" s="3">
        <v>15</v>
      </c>
      <c r="B1238" t="s">
        <v>761</v>
      </c>
      <c r="C1238" s="3">
        <v>15101</v>
      </c>
      <c r="D1238" t="s">
        <v>2014</v>
      </c>
      <c r="E1238" s="3">
        <v>100106</v>
      </c>
      <c r="F1238" t="s">
        <v>17000</v>
      </c>
      <c r="G1238" s="3">
        <v>100106001</v>
      </c>
      <c r="H1238" t="s">
        <v>18416</v>
      </c>
      <c r="I1238" s="3">
        <v>2</v>
      </c>
      <c r="J1238" t="s">
        <v>12848</v>
      </c>
      <c r="K1238" s="3">
        <v>8</v>
      </c>
      <c r="L1238" t="s">
        <v>26081</v>
      </c>
      <c r="M1238" s="3">
        <v>2</v>
      </c>
      <c r="N1238" t="s">
        <v>26084</v>
      </c>
      <c r="O1238" s="3">
        <v>3</v>
      </c>
      <c r="P1238" t="s">
        <v>26085</v>
      </c>
      <c r="Q1238" s="3">
        <v>1</v>
      </c>
      <c r="R1238" t="s">
        <v>26083</v>
      </c>
      <c r="S1238" s="3">
        <v>6</v>
      </c>
      <c r="T1238" s="3">
        <v>1</v>
      </c>
      <c r="U1238" s="3">
        <v>43050</v>
      </c>
      <c r="V1238" s="3">
        <v>2016</v>
      </c>
      <c r="W1238" t="s">
        <v>25</v>
      </c>
    </row>
    <row r="1239" spans="1:23" x14ac:dyDescent="0.3">
      <c r="A1239" s="3">
        <v>15</v>
      </c>
      <c r="B1239" t="s">
        <v>761</v>
      </c>
      <c r="C1239" s="3">
        <v>15101</v>
      </c>
      <c r="D1239" t="s">
        <v>2014</v>
      </c>
      <c r="E1239" s="3">
        <v>100106</v>
      </c>
      <c r="F1239" t="s">
        <v>17000</v>
      </c>
      <c r="G1239" s="3">
        <v>100106001</v>
      </c>
      <c r="H1239" t="s">
        <v>18416</v>
      </c>
      <c r="I1239" s="3">
        <v>2</v>
      </c>
      <c r="J1239" t="s">
        <v>12848</v>
      </c>
      <c r="K1239" s="3">
        <v>8</v>
      </c>
      <c r="L1239" t="s">
        <v>26081</v>
      </c>
      <c r="M1239" s="3">
        <v>2</v>
      </c>
      <c r="N1239" t="s">
        <v>26084</v>
      </c>
      <c r="O1239" s="3">
        <v>3</v>
      </c>
      <c r="P1239" t="s">
        <v>26085</v>
      </c>
      <c r="Q1239" s="3">
        <v>1</v>
      </c>
      <c r="R1239" t="s">
        <v>26083</v>
      </c>
      <c r="S1239" s="3">
        <v>3</v>
      </c>
      <c r="T1239" s="3">
        <v>1</v>
      </c>
      <c r="U1239" s="3">
        <v>5544</v>
      </c>
      <c r="V1239" s="3">
        <v>2016</v>
      </c>
      <c r="W1239" t="s">
        <v>25</v>
      </c>
    </row>
    <row r="1240" spans="1:23" x14ac:dyDescent="0.3">
      <c r="A1240" s="3">
        <v>15</v>
      </c>
      <c r="B1240" t="s">
        <v>761</v>
      </c>
      <c r="C1240" s="3">
        <v>15101</v>
      </c>
      <c r="D1240" t="s">
        <v>2014</v>
      </c>
      <c r="E1240" s="3">
        <v>100106</v>
      </c>
      <c r="F1240" t="s">
        <v>17000</v>
      </c>
      <c r="G1240" s="3">
        <v>100106001</v>
      </c>
      <c r="H1240" t="s">
        <v>18416</v>
      </c>
      <c r="I1240" s="3">
        <v>1</v>
      </c>
      <c r="J1240" t="s">
        <v>26080</v>
      </c>
      <c r="K1240" s="3">
        <v>8</v>
      </c>
      <c r="L1240" t="s">
        <v>26081</v>
      </c>
      <c r="M1240" s="3">
        <v>2</v>
      </c>
      <c r="N1240" t="s">
        <v>26084</v>
      </c>
      <c r="O1240" s="3">
        <v>2</v>
      </c>
      <c r="P1240" t="s">
        <v>28067</v>
      </c>
      <c r="Q1240" s="3">
        <v>1</v>
      </c>
      <c r="R1240" t="s">
        <v>26083</v>
      </c>
      <c r="S1240" s="3">
        <v>1</v>
      </c>
      <c r="T1240" s="3">
        <v>1</v>
      </c>
      <c r="U1240" s="3">
        <v>600</v>
      </c>
      <c r="V1240" s="3">
        <v>2016</v>
      </c>
      <c r="W1240" t="s">
        <v>25</v>
      </c>
    </row>
    <row r="1241" spans="1:23" x14ac:dyDescent="0.3">
      <c r="A1241" s="3">
        <v>15</v>
      </c>
      <c r="B1241" t="s">
        <v>761</v>
      </c>
      <c r="C1241" s="3">
        <v>15101</v>
      </c>
      <c r="D1241" t="s">
        <v>2014</v>
      </c>
      <c r="E1241" s="3">
        <v>100106</v>
      </c>
      <c r="F1241" t="s">
        <v>17000</v>
      </c>
      <c r="G1241" s="3">
        <v>100106001</v>
      </c>
      <c r="H1241" t="s">
        <v>18416</v>
      </c>
      <c r="I1241" s="3">
        <v>1</v>
      </c>
      <c r="J1241" t="s">
        <v>26080</v>
      </c>
      <c r="K1241" s="3">
        <v>8</v>
      </c>
      <c r="L1241" t="s">
        <v>26081</v>
      </c>
      <c r="M1241" s="3">
        <v>2</v>
      </c>
      <c r="N1241" t="s">
        <v>26084</v>
      </c>
      <c r="O1241" s="3">
        <v>2</v>
      </c>
      <c r="P1241" t="s">
        <v>28067</v>
      </c>
      <c r="Q1241" s="3">
        <v>1</v>
      </c>
      <c r="R1241" t="s">
        <v>26083</v>
      </c>
      <c r="S1241" s="3">
        <v>1</v>
      </c>
      <c r="T1241" s="3">
        <v>1</v>
      </c>
      <c r="U1241" s="3">
        <v>400</v>
      </c>
      <c r="V1241" s="3">
        <v>2016</v>
      </c>
      <c r="W1241" t="s">
        <v>25</v>
      </c>
    </row>
    <row r="1242" spans="1:23" x14ac:dyDescent="0.3">
      <c r="A1242" s="3">
        <v>15</v>
      </c>
      <c r="B1242" t="s">
        <v>761</v>
      </c>
      <c r="C1242" s="3">
        <v>15101</v>
      </c>
      <c r="D1242" t="s">
        <v>2014</v>
      </c>
      <c r="E1242" s="3">
        <v>100106</v>
      </c>
      <c r="F1242" t="s">
        <v>17000</v>
      </c>
      <c r="G1242" s="3">
        <v>100106001</v>
      </c>
      <c r="H1242" t="s">
        <v>18416</v>
      </c>
      <c r="I1242" s="3">
        <v>1</v>
      </c>
      <c r="J1242" t="s">
        <v>26080</v>
      </c>
      <c r="K1242" s="3">
        <v>8</v>
      </c>
      <c r="L1242" t="s">
        <v>26081</v>
      </c>
      <c r="M1242" s="3">
        <v>2</v>
      </c>
      <c r="N1242" t="s">
        <v>26084</v>
      </c>
      <c r="O1242" s="3">
        <v>2</v>
      </c>
      <c r="P1242" t="s">
        <v>28067</v>
      </c>
      <c r="Q1242" s="3">
        <v>1</v>
      </c>
      <c r="R1242" t="s">
        <v>26083</v>
      </c>
      <c r="S1242" s="3">
        <v>1</v>
      </c>
      <c r="T1242" s="3">
        <v>1</v>
      </c>
      <c r="U1242" s="3">
        <v>600</v>
      </c>
      <c r="V1242" s="3">
        <v>2016</v>
      </c>
      <c r="W1242" t="s">
        <v>25</v>
      </c>
    </row>
    <row r="1243" spans="1:23" x14ac:dyDescent="0.3">
      <c r="A1243" s="3">
        <v>15</v>
      </c>
      <c r="B1243" t="s">
        <v>761</v>
      </c>
      <c r="C1243" s="3">
        <v>15101</v>
      </c>
      <c r="D1243" t="s">
        <v>2014</v>
      </c>
      <c r="E1243" s="3">
        <v>100106</v>
      </c>
      <c r="F1243" t="s">
        <v>17000</v>
      </c>
      <c r="G1243" s="3">
        <v>100106001</v>
      </c>
      <c r="H1243" t="s">
        <v>18416</v>
      </c>
      <c r="I1243" s="3">
        <v>1</v>
      </c>
      <c r="J1243" t="s">
        <v>26080</v>
      </c>
      <c r="K1243" s="3">
        <v>8</v>
      </c>
      <c r="L1243" t="s">
        <v>26081</v>
      </c>
      <c r="M1243" s="3">
        <v>2</v>
      </c>
      <c r="N1243" t="s">
        <v>26084</v>
      </c>
      <c r="O1243" s="3">
        <v>2</v>
      </c>
      <c r="P1243" t="s">
        <v>28067</v>
      </c>
      <c r="Q1243" s="3">
        <v>1</v>
      </c>
      <c r="R1243" t="s">
        <v>26083</v>
      </c>
      <c r="S1243" s="3">
        <v>1</v>
      </c>
      <c r="T1243" s="3">
        <v>1</v>
      </c>
      <c r="U1243" s="3">
        <v>600</v>
      </c>
      <c r="V1243" s="3">
        <v>2016</v>
      </c>
      <c r="W1243" t="s">
        <v>25</v>
      </c>
    </row>
    <row r="1244" spans="1:23" x14ac:dyDescent="0.3">
      <c r="A1244" s="3">
        <v>15</v>
      </c>
      <c r="B1244" t="s">
        <v>761</v>
      </c>
      <c r="C1244" s="3">
        <v>15101</v>
      </c>
      <c r="D1244" t="s">
        <v>2014</v>
      </c>
      <c r="E1244" s="3">
        <v>100106</v>
      </c>
      <c r="F1244" t="s">
        <v>17000</v>
      </c>
      <c r="G1244" s="3">
        <v>100106001</v>
      </c>
      <c r="H1244" t="s">
        <v>18416</v>
      </c>
      <c r="I1244" s="3">
        <v>1</v>
      </c>
      <c r="J1244" t="s">
        <v>26080</v>
      </c>
      <c r="K1244" s="3">
        <v>8</v>
      </c>
      <c r="L1244" t="s">
        <v>26081</v>
      </c>
      <c r="M1244" s="3">
        <v>2</v>
      </c>
      <c r="N1244" t="s">
        <v>26084</v>
      </c>
      <c r="O1244" s="3">
        <v>1</v>
      </c>
      <c r="P1244" t="s">
        <v>28066</v>
      </c>
      <c r="Q1244" s="3">
        <v>1</v>
      </c>
      <c r="R1244" t="s">
        <v>26083</v>
      </c>
      <c r="S1244" s="3">
        <v>1</v>
      </c>
      <c r="T1244" s="3">
        <v>1</v>
      </c>
      <c r="U1244" s="3">
        <v>800</v>
      </c>
      <c r="V1244" s="3">
        <v>2016</v>
      </c>
      <c r="W1244" t="s">
        <v>25</v>
      </c>
    </row>
    <row r="1245" spans="1:23" x14ac:dyDescent="0.3">
      <c r="A1245" s="3">
        <v>15</v>
      </c>
      <c r="B1245" t="s">
        <v>761</v>
      </c>
      <c r="C1245" s="3">
        <v>15101</v>
      </c>
      <c r="D1245" t="s">
        <v>2014</v>
      </c>
      <c r="E1245" s="3">
        <v>100106</v>
      </c>
      <c r="F1245" t="s">
        <v>17000</v>
      </c>
      <c r="G1245" s="3">
        <v>100106001</v>
      </c>
      <c r="H1245" t="s">
        <v>18416</v>
      </c>
      <c r="I1245" s="3">
        <v>1</v>
      </c>
      <c r="J1245" t="s">
        <v>26080</v>
      </c>
      <c r="K1245" s="3">
        <v>8</v>
      </c>
      <c r="L1245" t="s">
        <v>26081</v>
      </c>
      <c r="M1245" s="3">
        <v>2</v>
      </c>
      <c r="N1245" t="s">
        <v>26084</v>
      </c>
      <c r="O1245" s="3">
        <v>1</v>
      </c>
      <c r="P1245" t="s">
        <v>28066</v>
      </c>
      <c r="Q1245" s="3">
        <v>1</v>
      </c>
      <c r="R1245" t="s">
        <v>26083</v>
      </c>
      <c r="S1245" s="3">
        <v>1</v>
      </c>
      <c r="T1245" s="3">
        <v>1</v>
      </c>
      <c r="U1245" s="3">
        <v>2500</v>
      </c>
      <c r="V1245" s="3">
        <v>2016</v>
      </c>
      <c r="W1245" t="s">
        <v>25</v>
      </c>
    </row>
    <row r="1246" spans="1:23" x14ac:dyDescent="0.3">
      <c r="A1246" s="3">
        <v>15</v>
      </c>
      <c r="B1246" t="s">
        <v>761</v>
      </c>
      <c r="C1246" s="3">
        <v>15101</v>
      </c>
      <c r="D1246" t="s">
        <v>2014</v>
      </c>
      <c r="E1246" s="3">
        <v>100106</v>
      </c>
      <c r="F1246" t="s">
        <v>17000</v>
      </c>
      <c r="G1246" s="3">
        <v>100106001</v>
      </c>
      <c r="H1246" t="s">
        <v>18416</v>
      </c>
      <c r="I1246" s="3">
        <v>1</v>
      </c>
      <c r="J1246" t="s">
        <v>26080</v>
      </c>
      <c r="K1246" s="3">
        <v>8</v>
      </c>
      <c r="L1246" t="s">
        <v>26081</v>
      </c>
      <c r="M1246" s="3">
        <v>2</v>
      </c>
      <c r="N1246" t="s">
        <v>26084</v>
      </c>
      <c r="O1246" s="3">
        <v>1</v>
      </c>
      <c r="P1246" t="s">
        <v>28066</v>
      </c>
      <c r="Q1246" s="3">
        <v>1</v>
      </c>
      <c r="R1246" t="s">
        <v>26083</v>
      </c>
      <c r="S1246" s="3">
        <v>1</v>
      </c>
      <c r="T1246" s="3">
        <v>1</v>
      </c>
      <c r="U1246" s="3">
        <v>465</v>
      </c>
      <c r="V1246" s="3">
        <v>2016</v>
      </c>
      <c r="W1246" t="s">
        <v>25</v>
      </c>
    </row>
    <row r="1247" spans="1:23" x14ac:dyDescent="0.3">
      <c r="A1247" s="3">
        <v>15</v>
      </c>
      <c r="B1247" t="s">
        <v>761</v>
      </c>
      <c r="C1247" s="3">
        <v>15101</v>
      </c>
      <c r="D1247" t="s">
        <v>2014</v>
      </c>
      <c r="E1247" s="3">
        <v>100106</v>
      </c>
      <c r="F1247" t="s">
        <v>17000</v>
      </c>
      <c r="G1247" s="3">
        <v>100106001</v>
      </c>
      <c r="H1247" t="s">
        <v>18416</v>
      </c>
      <c r="I1247" s="3">
        <v>1</v>
      </c>
      <c r="J1247" t="s">
        <v>26080</v>
      </c>
      <c r="K1247" s="3">
        <v>8</v>
      </c>
      <c r="L1247" t="s">
        <v>26081</v>
      </c>
      <c r="M1247" s="3">
        <v>2</v>
      </c>
      <c r="N1247" t="s">
        <v>26084</v>
      </c>
      <c r="O1247" s="3">
        <v>2</v>
      </c>
      <c r="P1247" t="s">
        <v>28067</v>
      </c>
      <c r="Q1247" s="3">
        <v>1</v>
      </c>
      <c r="R1247" t="s">
        <v>26083</v>
      </c>
      <c r="S1247" s="3">
        <v>2</v>
      </c>
      <c r="T1247" s="3">
        <v>1</v>
      </c>
      <c r="U1247" s="3">
        <v>2000</v>
      </c>
      <c r="V1247" s="3">
        <v>2016</v>
      </c>
      <c r="W1247" t="s">
        <v>25</v>
      </c>
    </row>
    <row r="1248" spans="1:23" x14ac:dyDescent="0.3">
      <c r="A1248" s="3">
        <v>15</v>
      </c>
      <c r="B1248" t="s">
        <v>761</v>
      </c>
      <c r="C1248" s="3">
        <v>15101</v>
      </c>
      <c r="D1248" t="s">
        <v>2014</v>
      </c>
      <c r="E1248" s="3">
        <v>100106</v>
      </c>
      <c r="F1248" t="s">
        <v>17000</v>
      </c>
      <c r="G1248" s="3">
        <v>100106001</v>
      </c>
      <c r="H1248" t="s">
        <v>18416</v>
      </c>
      <c r="I1248" s="3">
        <v>1</v>
      </c>
      <c r="J1248" t="s">
        <v>26080</v>
      </c>
      <c r="K1248" s="3">
        <v>8</v>
      </c>
      <c r="L1248" t="s">
        <v>26081</v>
      </c>
      <c r="M1248" s="3">
        <v>2</v>
      </c>
      <c r="N1248" t="s">
        <v>26084</v>
      </c>
      <c r="O1248" s="3">
        <v>2</v>
      </c>
      <c r="P1248" t="s">
        <v>28067</v>
      </c>
      <c r="Q1248" s="3">
        <v>1</v>
      </c>
      <c r="R1248" t="s">
        <v>26083</v>
      </c>
      <c r="S1248" s="3">
        <v>1</v>
      </c>
      <c r="T1248" s="3">
        <v>1</v>
      </c>
      <c r="U1248" s="3">
        <v>5000</v>
      </c>
      <c r="V1248" s="3">
        <v>2016</v>
      </c>
      <c r="W1248" t="s">
        <v>25</v>
      </c>
    </row>
    <row r="1249" spans="1:23" x14ac:dyDescent="0.3">
      <c r="A1249" s="3">
        <v>15</v>
      </c>
      <c r="B1249" t="s">
        <v>761</v>
      </c>
      <c r="C1249" s="3">
        <v>15101</v>
      </c>
      <c r="D1249" t="s">
        <v>2014</v>
      </c>
      <c r="E1249" s="3">
        <v>100106</v>
      </c>
      <c r="F1249" t="s">
        <v>17000</v>
      </c>
      <c r="G1249" s="3">
        <v>100106001</v>
      </c>
      <c r="H1249" t="s">
        <v>18416</v>
      </c>
      <c r="I1249" s="3">
        <v>1</v>
      </c>
      <c r="J1249" t="s">
        <v>26080</v>
      </c>
      <c r="K1249" s="3">
        <v>8</v>
      </c>
      <c r="L1249" t="s">
        <v>26081</v>
      </c>
      <c r="M1249" s="3">
        <v>2</v>
      </c>
      <c r="N1249" t="s">
        <v>26084</v>
      </c>
      <c r="O1249" s="3">
        <v>1</v>
      </c>
      <c r="P1249" t="s">
        <v>28066</v>
      </c>
      <c r="Q1249" s="3">
        <v>1</v>
      </c>
      <c r="R1249" t="s">
        <v>26083</v>
      </c>
      <c r="S1249" s="3">
        <v>1</v>
      </c>
      <c r="T1249" s="3">
        <v>1</v>
      </c>
      <c r="U1249" s="3">
        <v>5000</v>
      </c>
      <c r="V1249" s="3">
        <v>2016</v>
      </c>
      <c r="W1249" t="s">
        <v>25</v>
      </c>
    </row>
    <row r="1250" spans="1:23" x14ac:dyDescent="0.3">
      <c r="A1250" s="3">
        <v>15</v>
      </c>
      <c r="B1250" t="s">
        <v>761</v>
      </c>
      <c r="C1250" s="3">
        <v>15101</v>
      </c>
      <c r="D1250" t="s">
        <v>2014</v>
      </c>
      <c r="E1250" s="3">
        <v>100106</v>
      </c>
      <c r="F1250" t="s">
        <v>17000</v>
      </c>
      <c r="G1250" s="3">
        <v>100106001</v>
      </c>
      <c r="H1250" t="s">
        <v>18416</v>
      </c>
      <c r="I1250" s="3">
        <v>1</v>
      </c>
      <c r="J1250" t="s">
        <v>26080</v>
      </c>
      <c r="K1250" s="3">
        <v>8</v>
      </c>
      <c r="L1250" t="s">
        <v>26081</v>
      </c>
      <c r="M1250" s="3">
        <v>2</v>
      </c>
      <c r="N1250" t="s">
        <v>26084</v>
      </c>
      <c r="O1250" s="3">
        <v>1</v>
      </c>
      <c r="P1250" t="s">
        <v>28066</v>
      </c>
      <c r="Q1250" s="3">
        <v>1</v>
      </c>
      <c r="R1250" t="s">
        <v>26083</v>
      </c>
      <c r="S1250" s="3">
        <v>1</v>
      </c>
      <c r="T1250" s="3">
        <v>1</v>
      </c>
      <c r="U1250" s="3">
        <v>500</v>
      </c>
      <c r="V1250" s="3">
        <v>2016</v>
      </c>
      <c r="W1250" t="s">
        <v>25</v>
      </c>
    </row>
    <row r="1251" spans="1:23" x14ac:dyDescent="0.3">
      <c r="A1251" s="3">
        <v>15</v>
      </c>
      <c r="B1251" t="s">
        <v>761</v>
      </c>
      <c r="C1251" s="3">
        <v>15101</v>
      </c>
      <c r="D1251" t="s">
        <v>2014</v>
      </c>
      <c r="E1251" s="3">
        <v>100106</v>
      </c>
      <c r="F1251" t="s">
        <v>17000</v>
      </c>
      <c r="G1251" s="3">
        <v>100106001</v>
      </c>
      <c r="H1251" t="s">
        <v>18416</v>
      </c>
      <c r="I1251" s="3">
        <v>1</v>
      </c>
      <c r="J1251" t="s">
        <v>26080</v>
      </c>
      <c r="K1251" s="3">
        <v>8</v>
      </c>
      <c r="L1251" t="s">
        <v>26081</v>
      </c>
      <c r="M1251" s="3">
        <v>2</v>
      </c>
      <c r="N1251" t="s">
        <v>26084</v>
      </c>
      <c r="O1251" s="3">
        <v>1</v>
      </c>
      <c r="P1251" t="s">
        <v>28066</v>
      </c>
      <c r="Q1251" s="3">
        <v>1</v>
      </c>
      <c r="R1251" t="s">
        <v>26083</v>
      </c>
      <c r="S1251" s="3">
        <v>1</v>
      </c>
      <c r="T1251" s="3">
        <v>1</v>
      </c>
      <c r="U1251" s="3">
        <v>3000</v>
      </c>
      <c r="V1251" s="3">
        <v>2016</v>
      </c>
      <c r="W1251" t="s">
        <v>25</v>
      </c>
    </row>
    <row r="1252" spans="1:23" x14ac:dyDescent="0.3">
      <c r="A1252" s="3">
        <v>15</v>
      </c>
      <c r="B1252" t="s">
        <v>761</v>
      </c>
      <c r="C1252" s="3">
        <v>15101</v>
      </c>
      <c r="D1252" t="s">
        <v>2014</v>
      </c>
      <c r="E1252" s="3">
        <v>100106</v>
      </c>
      <c r="F1252" t="s">
        <v>17000</v>
      </c>
      <c r="G1252" s="3">
        <v>100106001</v>
      </c>
      <c r="H1252" t="s">
        <v>18416</v>
      </c>
      <c r="I1252" s="3">
        <v>1</v>
      </c>
      <c r="J1252" t="s">
        <v>26080</v>
      </c>
      <c r="K1252" s="3">
        <v>8</v>
      </c>
      <c r="L1252" t="s">
        <v>26081</v>
      </c>
      <c r="M1252" s="3">
        <v>2</v>
      </c>
      <c r="N1252" t="s">
        <v>26084</v>
      </c>
      <c r="O1252" s="3">
        <v>1</v>
      </c>
      <c r="P1252" t="s">
        <v>28066</v>
      </c>
      <c r="Q1252" s="3">
        <v>1</v>
      </c>
      <c r="R1252" t="s">
        <v>26083</v>
      </c>
      <c r="S1252" s="3">
        <v>1</v>
      </c>
      <c r="T1252" s="3">
        <v>1</v>
      </c>
      <c r="U1252" s="3">
        <v>1500</v>
      </c>
      <c r="V1252" s="3">
        <v>2016</v>
      </c>
      <c r="W1252" t="s">
        <v>25</v>
      </c>
    </row>
    <row r="1253" spans="1:23" x14ac:dyDescent="0.3">
      <c r="A1253" s="3">
        <v>15</v>
      </c>
      <c r="B1253" t="s">
        <v>761</v>
      </c>
      <c r="C1253" s="3">
        <v>15101</v>
      </c>
      <c r="D1253" t="s">
        <v>2014</v>
      </c>
      <c r="E1253" s="3">
        <v>100106</v>
      </c>
      <c r="F1253" t="s">
        <v>17000</v>
      </c>
      <c r="G1253" s="3">
        <v>100106001</v>
      </c>
      <c r="H1253" t="s">
        <v>18416</v>
      </c>
      <c r="I1253" s="3">
        <v>1</v>
      </c>
      <c r="J1253" t="s">
        <v>26080</v>
      </c>
      <c r="K1253" s="3">
        <v>8</v>
      </c>
      <c r="L1253" t="s">
        <v>26081</v>
      </c>
      <c r="M1253" s="3">
        <v>2</v>
      </c>
      <c r="N1253" t="s">
        <v>26084</v>
      </c>
      <c r="O1253" s="3">
        <v>1</v>
      </c>
      <c r="P1253" t="s">
        <v>28066</v>
      </c>
      <c r="Q1253" s="3">
        <v>1</v>
      </c>
      <c r="R1253" t="s">
        <v>26083</v>
      </c>
      <c r="S1253" s="3">
        <v>24</v>
      </c>
      <c r="T1253" s="3">
        <v>1</v>
      </c>
      <c r="U1253" s="3">
        <v>100000</v>
      </c>
      <c r="V1253" s="3">
        <v>2016</v>
      </c>
      <c r="W1253" t="s">
        <v>25</v>
      </c>
    </row>
    <row r="1254" spans="1:23" x14ac:dyDescent="0.3">
      <c r="A1254" s="3">
        <v>15</v>
      </c>
      <c r="B1254" t="s">
        <v>761</v>
      </c>
      <c r="C1254" s="3">
        <v>15101</v>
      </c>
      <c r="D1254" t="s">
        <v>2014</v>
      </c>
      <c r="E1254" s="3">
        <v>100106</v>
      </c>
      <c r="F1254" t="s">
        <v>17000</v>
      </c>
      <c r="G1254" s="3">
        <v>100106001</v>
      </c>
      <c r="H1254" t="s">
        <v>18416</v>
      </c>
      <c r="I1254" s="3">
        <v>1</v>
      </c>
      <c r="J1254" t="s">
        <v>26080</v>
      </c>
      <c r="K1254" s="3">
        <v>8</v>
      </c>
      <c r="L1254" t="s">
        <v>26081</v>
      </c>
      <c r="M1254" s="3">
        <v>2</v>
      </c>
      <c r="N1254" t="s">
        <v>26084</v>
      </c>
      <c r="O1254" s="3">
        <v>3</v>
      </c>
      <c r="P1254" t="s">
        <v>26085</v>
      </c>
      <c r="Q1254" s="3">
        <v>1</v>
      </c>
      <c r="R1254" t="s">
        <v>26083</v>
      </c>
      <c r="S1254" s="3">
        <v>1</v>
      </c>
      <c r="T1254" s="3">
        <v>1</v>
      </c>
      <c r="U1254" s="3">
        <v>10000</v>
      </c>
      <c r="V1254" s="3">
        <v>2019</v>
      </c>
      <c r="W1254" t="s">
        <v>26159</v>
      </c>
    </row>
    <row r="1255" spans="1:23" x14ac:dyDescent="0.3">
      <c r="A1255" s="3">
        <v>15</v>
      </c>
      <c r="B1255" t="s">
        <v>761</v>
      </c>
      <c r="C1255" s="3">
        <v>15101</v>
      </c>
      <c r="D1255" t="s">
        <v>2014</v>
      </c>
      <c r="E1255" s="3">
        <v>100106</v>
      </c>
      <c r="F1255" t="s">
        <v>17000</v>
      </c>
      <c r="G1255" s="3">
        <v>100106001</v>
      </c>
      <c r="H1255" t="s">
        <v>18416</v>
      </c>
      <c r="I1255" s="3">
        <v>1</v>
      </c>
      <c r="J1255" t="s">
        <v>26080</v>
      </c>
      <c r="K1255" s="3">
        <v>8</v>
      </c>
      <c r="L1255" t="s">
        <v>26081</v>
      </c>
      <c r="M1255" s="3">
        <v>2</v>
      </c>
      <c r="N1255" t="s">
        <v>26084</v>
      </c>
      <c r="O1255" s="3">
        <v>3</v>
      </c>
      <c r="P1255" t="s">
        <v>26085</v>
      </c>
      <c r="Q1255" s="3">
        <v>1</v>
      </c>
      <c r="R1255" t="s">
        <v>26083</v>
      </c>
      <c r="S1255" s="3">
        <v>1</v>
      </c>
      <c r="T1255" s="3">
        <v>1</v>
      </c>
      <c r="U1255" s="3">
        <v>24000</v>
      </c>
      <c r="V1255" s="3">
        <v>2019</v>
      </c>
      <c r="W1255" t="s">
        <v>26159</v>
      </c>
    </row>
    <row r="1256" spans="1:23" x14ac:dyDescent="0.3">
      <c r="A1256" s="3">
        <v>15</v>
      </c>
      <c r="B1256" t="s">
        <v>761</v>
      </c>
      <c r="C1256" s="3">
        <v>15101</v>
      </c>
      <c r="D1256" t="s">
        <v>2014</v>
      </c>
      <c r="E1256" s="3">
        <v>100106</v>
      </c>
      <c r="F1256" t="s">
        <v>17000</v>
      </c>
      <c r="G1256" s="3">
        <v>100106001</v>
      </c>
      <c r="H1256" t="s">
        <v>18416</v>
      </c>
      <c r="I1256" s="3">
        <v>1</v>
      </c>
      <c r="J1256" t="s">
        <v>26080</v>
      </c>
      <c r="K1256" s="3">
        <v>8</v>
      </c>
      <c r="L1256" t="s">
        <v>26081</v>
      </c>
      <c r="M1256" s="3">
        <v>2</v>
      </c>
      <c r="N1256" t="s">
        <v>26084</v>
      </c>
      <c r="O1256" s="3">
        <v>3</v>
      </c>
      <c r="P1256" t="s">
        <v>26085</v>
      </c>
      <c r="Q1256" s="3">
        <v>1</v>
      </c>
      <c r="R1256" t="s">
        <v>26083</v>
      </c>
      <c r="S1256" s="3">
        <v>1</v>
      </c>
      <c r="T1256" s="3">
        <v>1</v>
      </c>
      <c r="U1256" s="3">
        <v>50000</v>
      </c>
      <c r="V1256" s="3">
        <v>2019</v>
      </c>
      <c r="W1256" t="s">
        <v>26159</v>
      </c>
    </row>
    <row r="1257" spans="1:23" x14ac:dyDescent="0.3">
      <c r="A1257" s="3">
        <v>15</v>
      </c>
      <c r="B1257" t="s">
        <v>761</v>
      </c>
      <c r="C1257" s="3">
        <v>15101</v>
      </c>
      <c r="D1257" t="s">
        <v>2014</v>
      </c>
      <c r="E1257" s="3">
        <v>100106</v>
      </c>
      <c r="F1257" t="s">
        <v>17000</v>
      </c>
      <c r="G1257" s="3">
        <v>100106001</v>
      </c>
      <c r="H1257" t="s">
        <v>18416</v>
      </c>
      <c r="I1257" s="3">
        <v>1</v>
      </c>
      <c r="J1257" t="s">
        <v>26080</v>
      </c>
      <c r="K1257" s="3">
        <v>8</v>
      </c>
      <c r="L1257" t="s">
        <v>26081</v>
      </c>
      <c r="M1257" s="3">
        <v>2</v>
      </c>
      <c r="N1257" t="s">
        <v>26084</v>
      </c>
      <c r="O1257" s="3">
        <v>3</v>
      </c>
      <c r="P1257" t="s">
        <v>26085</v>
      </c>
      <c r="Q1257" s="3">
        <v>1</v>
      </c>
      <c r="R1257" t="s">
        <v>26083</v>
      </c>
      <c r="S1257" s="3">
        <v>1</v>
      </c>
      <c r="T1257" s="3">
        <v>1</v>
      </c>
      <c r="U1257" s="3">
        <v>60000</v>
      </c>
      <c r="V1257" s="3">
        <v>2019</v>
      </c>
      <c r="W1257" t="s">
        <v>26159</v>
      </c>
    </row>
    <row r="1258" spans="1:23" x14ac:dyDescent="0.3">
      <c r="A1258" s="3">
        <v>15</v>
      </c>
      <c r="B1258" t="s">
        <v>761</v>
      </c>
      <c r="C1258" s="3">
        <v>15101</v>
      </c>
      <c r="D1258" t="s">
        <v>2014</v>
      </c>
      <c r="E1258" s="3">
        <v>100106</v>
      </c>
      <c r="F1258" t="s">
        <v>17000</v>
      </c>
      <c r="G1258" s="3">
        <v>100106001</v>
      </c>
      <c r="H1258" t="s">
        <v>18416</v>
      </c>
      <c r="I1258" s="3">
        <v>1</v>
      </c>
      <c r="J1258" t="s">
        <v>26080</v>
      </c>
      <c r="K1258" s="3">
        <v>8</v>
      </c>
      <c r="L1258" t="s">
        <v>26081</v>
      </c>
      <c r="M1258" s="3">
        <v>2</v>
      </c>
      <c r="N1258" t="s">
        <v>26084</v>
      </c>
      <c r="O1258" s="3">
        <v>3</v>
      </c>
      <c r="P1258" t="s">
        <v>26085</v>
      </c>
      <c r="Q1258" s="3">
        <v>1</v>
      </c>
      <c r="R1258" t="s">
        <v>26083</v>
      </c>
      <c r="S1258" s="3">
        <v>1</v>
      </c>
      <c r="T1258" s="3">
        <v>1</v>
      </c>
      <c r="U1258" s="3">
        <v>111500</v>
      </c>
      <c r="V1258" s="3">
        <v>2019</v>
      </c>
      <c r="W1258" t="s">
        <v>26159</v>
      </c>
    </row>
    <row r="1259" spans="1:23" x14ac:dyDescent="0.3">
      <c r="A1259" s="3">
        <v>15</v>
      </c>
      <c r="B1259" t="s">
        <v>761</v>
      </c>
      <c r="C1259" s="3">
        <v>15101</v>
      </c>
      <c r="D1259" t="s">
        <v>2014</v>
      </c>
      <c r="E1259" s="3">
        <v>100106</v>
      </c>
      <c r="F1259" t="s">
        <v>17000</v>
      </c>
      <c r="G1259" s="3">
        <v>100106001</v>
      </c>
      <c r="H1259" t="s">
        <v>18416</v>
      </c>
      <c r="I1259" s="3">
        <v>1</v>
      </c>
      <c r="J1259" t="s">
        <v>26080</v>
      </c>
      <c r="K1259" s="3">
        <v>8</v>
      </c>
      <c r="L1259" t="s">
        <v>26081</v>
      </c>
      <c r="M1259" s="3">
        <v>2</v>
      </c>
      <c r="N1259" t="s">
        <v>26084</v>
      </c>
      <c r="O1259" s="3">
        <v>3</v>
      </c>
      <c r="P1259" t="s">
        <v>26085</v>
      </c>
      <c r="Q1259" s="3">
        <v>1</v>
      </c>
      <c r="R1259" t="s">
        <v>26083</v>
      </c>
      <c r="S1259" s="3">
        <v>1</v>
      </c>
      <c r="T1259" s="3">
        <v>1</v>
      </c>
      <c r="U1259" s="3">
        <v>465000</v>
      </c>
      <c r="V1259" s="3">
        <v>2019</v>
      </c>
      <c r="W1259" t="s">
        <v>26159</v>
      </c>
    </row>
    <row r="1260" spans="1:23" x14ac:dyDescent="0.3">
      <c r="A1260" s="3">
        <v>15</v>
      </c>
      <c r="B1260" t="s">
        <v>761</v>
      </c>
      <c r="C1260" s="3">
        <v>15101</v>
      </c>
      <c r="D1260" t="s">
        <v>2014</v>
      </c>
      <c r="E1260" s="3">
        <v>100106</v>
      </c>
      <c r="F1260" t="s">
        <v>17000</v>
      </c>
      <c r="G1260" s="3">
        <v>100106001</v>
      </c>
      <c r="H1260" t="s">
        <v>18416</v>
      </c>
      <c r="I1260" s="3">
        <v>1</v>
      </c>
      <c r="J1260" t="s">
        <v>26080</v>
      </c>
      <c r="K1260" s="3">
        <v>8</v>
      </c>
      <c r="L1260" t="s">
        <v>26081</v>
      </c>
      <c r="M1260" s="3">
        <v>2</v>
      </c>
      <c r="N1260" t="s">
        <v>26084</v>
      </c>
      <c r="O1260" s="3">
        <v>3</v>
      </c>
      <c r="P1260" t="s">
        <v>26085</v>
      </c>
      <c r="Q1260" s="3">
        <v>1</v>
      </c>
      <c r="R1260" t="s">
        <v>26083</v>
      </c>
      <c r="S1260" s="3">
        <v>5</v>
      </c>
      <c r="T1260" s="3">
        <v>1</v>
      </c>
      <c r="U1260" s="3">
        <v>200000</v>
      </c>
      <c r="V1260" s="3">
        <v>2019</v>
      </c>
      <c r="W1260" t="s">
        <v>26159</v>
      </c>
    </row>
    <row r="1261" spans="1:23" x14ac:dyDescent="0.3">
      <c r="A1261" s="3">
        <v>15</v>
      </c>
      <c r="B1261" t="s">
        <v>761</v>
      </c>
      <c r="C1261" s="3">
        <v>15101</v>
      </c>
      <c r="D1261" t="s">
        <v>2014</v>
      </c>
      <c r="E1261" s="3">
        <v>100106</v>
      </c>
      <c r="F1261" t="s">
        <v>17000</v>
      </c>
      <c r="G1261" s="3">
        <v>100106001</v>
      </c>
      <c r="H1261" t="s">
        <v>18416</v>
      </c>
      <c r="I1261" s="3">
        <v>1</v>
      </c>
      <c r="J1261" t="s">
        <v>26080</v>
      </c>
      <c r="K1261" s="3">
        <v>8</v>
      </c>
      <c r="L1261" t="s">
        <v>26081</v>
      </c>
      <c r="M1261" s="3">
        <v>2</v>
      </c>
      <c r="N1261" t="s">
        <v>26084</v>
      </c>
      <c r="O1261" s="3">
        <v>1</v>
      </c>
      <c r="P1261" t="s">
        <v>28066</v>
      </c>
      <c r="Q1261" s="3">
        <v>1</v>
      </c>
      <c r="R1261" t="s">
        <v>26083</v>
      </c>
      <c r="S1261" s="3">
        <v>1</v>
      </c>
      <c r="T1261" s="3">
        <v>1</v>
      </c>
      <c r="U1261" s="3">
        <v>800</v>
      </c>
      <c r="V1261" s="3">
        <v>2019</v>
      </c>
      <c r="W1261" t="s">
        <v>26159</v>
      </c>
    </row>
    <row r="1262" spans="1:23" x14ac:dyDescent="0.3">
      <c r="A1262" s="3">
        <v>15</v>
      </c>
      <c r="B1262" t="s">
        <v>761</v>
      </c>
      <c r="C1262" s="3">
        <v>15101</v>
      </c>
      <c r="D1262" t="s">
        <v>2014</v>
      </c>
      <c r="E1262" s="3">
        <v>100106</v>
      </c>
      <c r="F1262" t="s">
        <v>17000</v>
      </c>
      <c r="G1262" s="3">
        <v>100106001</v>
      </c>
      <c r="H1262" t="s">
        <v>18416</v>
      </c>
      <c r="I1262" s="3">
        <v>1</v>
      </c>
      <c r="J1262" t="s">
        <v>26080</v>
      </c>
      <c r="K1262" s="3">
        <v>8</v>
      </c>
      <c r="L1262" t="s">
        <v>26081</v>
      </c>
      <c r="M1262" s="3">
        <v>2</v>
      </c>
      <c r="N1262" t="s">
        <v>26084</v>
      </c>
      <c r="O1262" s="3">
        <v>1</v>
      </c>
      <c r="P1262" t="s">
        <v>28066</v>
      </c>
      <c r="Q1262" s="3">
        <v>1</v>
      </c>
      <c r="R1262" t="s">
        <v>26083</v>
      </c>
      <c r="S1262" s="3">
        <v>1</v>
      </c>
      <c r="T1262" s="3">
        <v>1</v>
      </c>
      <c r="U1262" s="3">
        <v>1200</v>
      </c>
      <c r="V1262" s="3">
        <v>2019</v>
      </c>
      <c r="W1262" t="s">
        <v>26159</v>
      </c>
    </row>
    <row r="1263" spans="1:23" x14ac:dyDescent="0.3">
      <c r="A1263" s="3">
        <v>15</v>
      </c>
      <c r="B1263" t="s">
        <v>761</v>
      </c>
      <c r="C1263" s="3">
        <v>15101</v>
      </c>
      <c r="D1263" t="s">
        <v>2014</v>
      </c>
      <c r="E1263" s="3">
        <v>100106</v>
      </c>
      <c r="F1263" t="s">
        <v>17000</v>
      </c>
      <c r="G1263" s="3">
        <v>100106001</v>
      </c>
      <c r="H1263" t="s">
        <v>18416</v>
      </c>
      <c r="I1263" s="3">
        <v>1</v>
      </c>
      <c r="J1263" t="s">
        <v>26080</v>
      </c>
      <c r="K1263" s="3">
        <v>8</v>
      </c>
      <c r="L1263" t="s">
        <v>26081</v>
      </c>
      <c r="M1263" s="3">
        <v>2</v>
      </c>
      <c r="N1263" t="s">
        <v>26084</v>
      </c>
      <c r="O1263" s="3">
        <v>1</v>
      </c>
      <c r="P1263" t="s">
        <v>28066</v>
      </c>
      <c r="Q1263" s="3">
        <v>1</v>
      </c>
      <c r="R1263" t="s">
        <v>26083</v>
      </c>
      <c r="S1263" s="3">
        <v>1</v>
      </c>
      <c r="T1263" s="3">
        <v>1</v>
      </c>
      <c r="U1263" s="3">
        <v>1500</v>
      </c>
      <c r="V1263" s="3">
        <v>2019</v>
      </c>
      <c r="W1263" t="s">
        <v>26159</v>
      </c>
    </row>
    <row r="1264" spans="1:23" x14ac:dyDescent="0.3">
      <c r="A1264" s="3">
        <v>15</v>
      </c>
      <c r="B1264" t="s">
        <v>761</v>
      </c>
      <c r="C1264" s="3">
        <v>15101</v>
      </c>
      <c r="D1264" t="s">
        <v>2014</v>
      </c>
      <c r="E1264" s="3">
        <v>100106</v>
      </c>
      <c r="F1264" t="s">
        <v>17000</v>
      </c>
      <c r="G1264" s="3">
        <v>100106001</v>
      </c>
      <c r="H1264" t="s">
        <v>18416</v>
      </c>
      <c r="I1264" s="3">
        <v>1</v>
      </c>
      <c r="J1264" t="s">
        <v>26080</v>
      </c>
      <c r="K1264" s="3">
        <v>8</v>
      </c>
      <c r="L1264" t="s">
        <v>26081</v>
      </c>
      <c r="M1264" s="3">
        <v>2</v>
      </c>
      <c r="N1264" t="s">
        <v>26084</v>
      </c>
      <c r="O1264" s="3">
        <v>1</v>
      </c>
      <c r="P1264" t="s">
        <v>28066</v>
      </c>
      <c r="Q1264" s="3">
        <v>1</v>
      </c>
      <c r="R1264" t="s">
        <v>26083</v>
      </c>
      <c r="S1264" s="3">
        <v>1</v>
      </c>
      <c r="T1264" s="3">
        <v>1</v>
      </c>
      <c r="U1264" s="3">
        <v>1800</v>
      </c>
      <c r="V1264" s="3">
        <v>2019</v>
      </c>
      <c r="W1264" t="s">
        <v>26159</v>
      </c>
    </row>
    <row r="1265" spans="1:23" x14ac:dyDescent="0.3">
      <c r="A1265" s="3">
        <v>15</v>
      </c>
      <c r="B1265" t="s">
        <v>761</v>
      </c>
      <c r="C1265" s="3">
        <v>15101</v>
      </c>
      <c r="D1265" t="s">
        <v>2014</v>
      </c>
      <c r="E1265" s="3">
        <v>100106</v>
      </c>
      <c r="F1265" t="s">
        <v>17000</v>
      </c>
      <c r="G1265" s="3">
        <v>100106001</v>
      </c>
      <c r="H1265" t="s">
        <v>18416</v>
      </c>
      <c r="I1265" s="3">
        <v>1</v>
      </c>
      <c r="J1265" t="s">
        <v>26080</v>
      </c>
      <c r="K1265" s="3">
        <v>8</v>
      </c>
      <c r="L1265" t="s">
        <v>26081</v>
      </c>
      <c r="M1265" s="3">
        <v>2</v>
      </c>
      <c r="N1265" t="s">
        <v>26084</v>
      </c>
      <c r="O1265" s="3">
        <v>1</v>
      </c>
      <c r="P1265" t="s">
        <v>28066</v>
      </c>
      <c r="Q1265" s="3">
        <v>1</v>
      </c>
      <c r="R1265" t="s">
        <v>26083</v>
      </c>
      <c r="S1265" s="3">
        <v>1</v>
      </c>
      <c r="T1265" s="3">
        <v>1</v>
      </c>
      <c r="U1265" s="3">
        <v>2000</v>
      </c>
      <c r="V1265" s="3">
        <v>2019</v>
      </c>
      <c r="W1265" t="s">
        <v>26159</v>
      </c>
    </row>
    <row r="1266" spans="1:23" x14ac:dyDescent="0.3">
      <c r="A1266" s="3">
        <v>15</v>
      </c>
      <c r="B1266" t="s">
        <v>761</v>
      </c>
      <c r="C1266" s="3">
        <v>15101</v>
      </c>
      <c r="D1266" t="s">
        <v>2014</v>
      </c>
      <c r="E1266" s="3">
        <v>100106</v>
      </c>
      <c r="F1266" t="s">
        <v>17000</v>
      </c>
      <c r="G1266" s="3">
        <v>100106001</v>
      </c>
      <c r="H1266" t="s">
        <v>18416</v>
      </c>
      <c r="I1266" s="3">
        <v>1</v>
      </c>
      <c r="J1266" t="s">
        <v>26080</v>
      </c>
      <c r="K1266" s="3">
        <v>8</v>
      </c>
      <c r="L1266" t="s">
        <v>26081</v>
      </c>
      <c r="M1266" s="3">
        <v>2</v>
      </c>
      <c r="N1266" t="s">
        <v>26084</v>
      </c>
      <c r="O1266" s="3">
        <v>1</v>
      </c>
      <c r="P1266" t="s">
        <v>28066</v>
      </c>
      <c r="Q1266" s="3">
        <v>1</v>
      </c>
      <c r="R1266" t="s">
        <v>26083</v>
      </c>
      <c r="S1266" s="3">
        <v>1</v>
      </c>
      <c r="T1266" s="3">
        <v>1</v>
      </c>
      <c r="U1266" s="3">
        <v>2400</v>
      </c>
      <c r="V1266" s="3">
        <v>2019</v>
      </c>
      <c r="W1266" t="s">
        <v>26159</v>
      </c>
    </row>
    <row r="1267" spans="1:23" x14ac:dyDescent="0.3">
      <c r="A1267" s="3">
        <v>15</v>
      </c>
      <c r="B1267" t="s">
        <v>761</v>
      </c>
      <c r="C1267" s="3">
        <v>15101</v>
      </c>
      <c r="D1267" t="s">
        <v>2014</v>
      </c>
      <c r="E1267" s="3">
        <v>100106</v>
      </c>
      <c r="F1267" t="s">
        <v>17000</v>
      </c>
      <c r="G1267" s="3">
        <v>100106001</v>
      </c>
      <c r="H1267" t="s">
        <v>18416</v>
      </c>
      <c r="I1267" s="3">
        <v>1</v>
      </c>
      <c r="J1267" t="s">
        <v>26080</v>
      </c>
      <c r="K1267" s="3">
        <v>8</v>
      </c>
      <c r="L1267" t="s">
        <v>26081</v>
      </c>
      <c r="M1267" s="3">
        <v>2</v>
      </c>
      <c r="N1267" t="s">
        <v>26084</v>
      </c>
      <c r="O1267" s="3">
        <v>1</v>
      </c>
      <c r="P1267" t="s">
        <v>28066</v>
      </c>
      <c r="Q1267" s="3">
        <v>1</v>
      </c>
      <c r="R1267" t="s">
        <v>26083</v>
      </c>
      <c r="S1267" s="3">
        <v>1</v>
      </c>
      <c r="T1267" s="3">
        <v>1</v>
      </c>
      <c r="U1267" s="3">
        <v>3000</v>
      </c>
      <c r="V1267" s="3">
        <v>2019</v>
      </c>
      <c r="W1267" t="s">
        <v>26159</v>
      </c>
    </row>
    <row r="1268" spans="1:23" x14ac:dyDescent="0.3">
      <c r="A1268" s="3">
        <v>15</v>
      </c>
      <c r="B1268" t="s">
        <v>761</v>
      </c>
      <c r="C1268" s="3">
        <v>15101</v>
      </c>
      <c r="D1268" t="s">
        <v>2014</v>
      </c>
      <c r="E1268" s="3">
        <v>100106</v>
      </c>
      <c r="F1268" t="s">
        <v>17000</v>
      </c>
      <c r="G1268" s="3">
        <v>100106001</v>
      </c>
      <c r="H1268" t="s">
        <v>18416</v>
      </c>
      <c r="I1268" s="3">
        <v>1</v>
      </c>
      <c r="J1268" t="s">
        <v>26080</v>
      </c>
      <c r="K1268" s="3">
        <v>8</v>
      </c>
      <c r="L1268" t="s">
        <v>26081</v>
      </c>
      <c r="M1268" s="3">
        <v>2</v>
      </c>
      <c r="N1268" t="s">
        <v>26084</v>
      </c>
      <c r="O1268" s="3">
        <v>1</v>
      </c>
      <c r="P1268" t="s">
        <v>28066</v>
      </c>
      <c r="Q1268" s="3">
        <v>1</v>
      </c>
      <c r="R1268" t="s">
        <v>26083</v>
      </c>
      <c r="S1268" s="3">
        <v>1</v>
      </c>
      <c r="T1268" s="3">
        <v>1</v>
      </c>
      <c r="U1268" s="3">
        <v>3500</v>
      </c>
      <c r="V1268" s="3">
        <v>2019</v>
      </c>
      <c r="W1268" t="s">
        <v>26159</v>
      </c>
    </row>
    <row r="1269" spans="1:23" x14ac:dyDescent="0.3">
      <c r="A1269" s="3">
        <v>15</v>
      </c>
      <c r="B1269" t="s">
        <v>761</v>
      </c>
      <c r="C1269" s="3">
        <v>15101</v>
      </c>
      <c r="D1269" t="s">
        <v>2014</v>
      </c>
      <c r="E1269" s="3">
        <v>100106</v>
      </c>
      <c r="F1269" t="s">
        <v>17000</v>
      </c>
      <c r="G1269" s="3">
        <v>100106001</v>
      </c>
      <c r="H1269" t="s">
        <v>18416</v>
      </c>
      <c r="I1269" s="3">
        <v>1</v>
      </c>
      <c r="J1269" t="s">
        <v>26080</v>
      </c>
      <c r="K1269" s="3">
        <v>8</v>
      </c>
      <c r="L1269" t="s">
        <v>26081</v>
      </c>
      <c r="M1269" s="3">
        <v>2</v>
      </c>
      <c r="N1269" t="s">
        <v>26084</v>
      </c>
      <c r="O1269" s="3">
        <v>1</v>
      </c>
      <c r="P1269" t="s">
        <v>28066</v>
      </c>
      <c r="Q1269" s="3">
        <v>1</v>
      </c>
      <c r="R1269" t="s">
        <v>26083</v>
      </c>
      <c r="S1269" s="3">
        <v>1</v>
      </c>
      <c r="T1269" s="3">
        <v>1</v>
      </c>
      <c r="U1269" s="3">
        <v>4000</v>
      </c>
      <c r="V1269" s="3">
        <v>2019</v>
      </c>
      <c r="W1269" t="s">
        <v>26159</v>
      </c>
    </row>
    <row r="1270" spans="1:23" x14ac:dyDescent="0.3">
      <c r="A1270" s="3">
        <v>15</v>
      </c>
      <c r="B1270" t="s">
        <v>761</v>
      </c>
      <c r="C1270" s="3">
        <v>15101</v>
      </c>
      <c r="D1270" t="s">
        <v>2014</v>
      </c>
      <c r="E1270" s="3">
        <v>100106</v>
      </c>
      <c r="F1270" t="s">
        <v>17000</v>
      </c>
      <c r="G1270" s="3">
        <v>100106001</v>
      </c>
      <c r="H1270" t="s">
        <v>18416</v>
      </c>
      <c r="I1270" s="3">
        <v>1</v>
      </c>
      <c r="J1270" t="s">
        <v>26080</v>
      </c>
      <c r="K1270" s="3">
        <v>8</v>
      </c>
      <c r="L1270" t="s">
        <v>26081</v>
      </c>
      <c r="M1270" s="3">
        <v>2</v>
      </c>
      <c r="N1270" t="s">
        <v>26084</v>
      </c>
      <c r="O1270" s="3">
        <v>1</v>
      </c>
      <c r="P1270" t="s">
        <v>28066</v>
      </c>
      <c r="Q1270" s="3">
        <v>1</v>
      </c>
      <c r="R1270" t="s">
        <v>26083</v>
      </c>
      <c r="S1270" s="3">
        <v>1</v>
      </c>
      <c r="T1270" s="3">
        <v>1</v>
      </c>
      <c r="U1270" s="3">
        <v>5580</v>
      </c>
      <c r="V1270" s="3">
        <v>2019</v>
      </c>
      <c r="W1270" t="s">
        <v>26159</v>
      </c>
    </row>
    <row r="1271" spans="1:23" x14ac:dyDescent="0.3">
      <c r="A1271" s="3">
        <v>15</v>
      </c>
      <c r="B1271" t="s">
        <v>761</v>
      </c>
      <c r="C1271" s="3">
        <v>15101</v>
      </c>
      <c r="D1271" t="s">
        <v>2014</v>
      </c>
      <c r="E1271" s="3">
        <v>100106</v>
      </c>
      <c r="F1271" t="s">
        <v>17000</v>
      </c>
      <c r="G1271" s="3">
        <v>100106001</v>
      </c>
      <c r="H1271" t="s">
        <v>18416</v>
      </c>
      <c r="I1271" s="3">
        <v>1</v>
      </c>
      <c r="J1271" t="s">
        <v>26080</v>
      </c>
      <c r="K1271" s="3">
        <v>8</v>
      </c>
      <c r="L1271" t="s">
        <v>26081</v>
      </c>
      <c r="M1271" s="3">
        <v>2</v>
      </c>
      <c r="N1271" t="s">
        <v>26084</v>
      </c>
      <c r="O1271" s="3">
        <v>1</v>
      </c>
      <c r="P1271" t="s">
        <v>28066</v>
      </c>
      <c r="Q1271" s="3">
        <v>1</v>
      </c>
      <c r="R1271" t="s">
        <v>26083</v>
      </c>
      <c r="S1271" s="3">
        <v>1</v>
      </c>
      <c r="T1271" s="3">
        <v>1</v>
      </c>
      <c r="U1271" s="3">
        <v>5920</v>
      </c>
      <c r="V1271" s="3">
        <v>2019</v>
      </c>
      <c r="W1271" t="s">
        <v>26159</v>
      </c>
    </row>
    <row r="1272" spans="1:23" x14ac:dyDescent="0.3">
      <c r="A1272" s="3">
        <v>15</v>
      </c>
      <c r="B1272" t="s">
        <v>761</v>
      </c>
      <c r="C1272" s="3">
        <v>15101</v>
      </c>
      <c r="D1272" t="s">
        <v>2014</v>
      </c>
      <c r="E1272" s="3">
        <v>100106</v>
      </c>
      <c r="F1272" t="s">
        <v>17000</v>
      </c>
      <c r="G1272" s="3">
        <v>100106001</v>
      </c>
      <c r="H1272" t="s">
        <v>18416</v>
      </c>
      <c r="I1272" s="3">
        <v>1</v>
      </c>
      <c r="J1272" t="s">
        <v>26080</v>
      </c>
      <c r="K1272" s="3">
        <v>8</v>
      </c>
      <c r="L1272" t="s">
        <v>26081</v>
      </c>
      <c r="M1272" s="3">
        <v>2</v>
      </c>
      <c r="N1272" t="s">
        <v>26084</v>
      </c>
      <c r="O1272" s="3">
        <v>1</v>
      </c>
      <c r="P1272" t="s">
        <v>28066</v>
      </c>
      <c r="Q1272" s="3">
        <v>1</v>
      </c>
      <c r="R1272" t="s">
        <v>26083</v>
      </c>
      <c r="S1272" s="3">
        <v>1</v>
      </c>
      <c r="T1272" s="3">
        <v>1</v>
      </c>
      <c r="U1272" s="3">
        <v>6000</v>
      </c>
      <c r="V1272" s="3">
        <v>2019</v>
      </c>
      <c r="W1272" t="s">
        <v>26159</v>
      </c>
    </row>
    <row r="1273" spans="1:23" x14ac:dyDescent="0.3">
      <c r="A1273" s="3">
        <v>15</v>
      </c>
      <c r="B1273" t="s">
        <v>761</v>
      </c>
      <c r="C1273" s="3">
        <v>15101</v>
      </c>
      <c r="D1273" t="s">
        <v>2014</v>
      </c>
      <c r="E1273" s="3">
        <v>100106</v>
      </c>
      <c r="F1273" t="s">
        <v>17000</v>
      </c>
      <c r="G1273" s="3">
        <v>100106001</v>
      </c>
      <c r="H1273" t="s">
        <v>18416</v>
      </c>
      <c r="I1273" s="3">
        <v>1</v>
      </c>
      <c r="J1273" t="s">
        <v>26080</v>
      </c>
      <c r="K1273" s="3">
        <v>8</v>
      </c>
      <c r="L1273" t="s">
        <v>26081</v>
      </c>
      <c r="M1273" s="3">
        <v>2</v>
      </c>
      <c r="N1273" t="s">
        <v>26084</v>
      </c>
      <c r="O1273" s="3">
        <v>1</v>
      </c>
      <c r="P1273" t="s">
        <v>28066</v>
      </c>
      <c r="Q1273" s="3">
        <v>1</v>
      </c>
      <c r="R1273" t="s">
        <v>26083</v>
      </c>
      <c r="S1273" s="3">
        <v>1</v>
      </c>
      <c r="T1273" s="3">
        <v>1</v>
      </c>
      <c r="U1273" s="3">
        <v>6160</v>
      </c>
      <c r="V1273" s="3">
        <v>2019</v>
      </c>
      <c r="W1273" t="s">
        <v>26159</v>
      </c>
    </row>
    <row r="1274" spans="1:23" x14ac:dyDescent="0.3">
      <c r="A1274" s="3">
        <v>15</v>
      </c>
      <c r="B1274" t="s">
        <v>761</v>
      </c>
      <c r="C1274" s="3">
        <v>15101</v>
      </c>
      <c r="D1274" t="s">
        <v>2014</v>
      </c>
      <c r="E1274" s="3">
        <v>100106</v>
      </c>
      <c r="F1274" t="s">
        <v>17000</v>
      </c>
      <c r="G1274" s="3">
        <v>100106001</v>
      </c>
      <c r="H1274" t="s">
        <v>18416</v>
      </c>
      <c r="I1274" s="3">
        <v>1</v>
      </c>
      <c r="J1274" t="s">
        <v>26080</v>
      </c>
      <c r="K1274" s="3">
        <v>8</v>
      </c>
      <c r="L1274" t="s">
        <v>26081</v>
      </c>
      <c r="M1274" s="3">
        <v>2</v>
      </c>
      <c r="N1274" t="s">
        <v>26084</v>
      </c>
      <c r="O1274" s="3">
        <v>1</v>
      </c>
      <c r="P1274" t="s">
        <v>28066</v>
      </c>
      <c r="Q1274" s="3">
        <v>1</v>
      </c>
      <c r="R1274" t="s">
        <v>26083</v>
      </c>
      <c r="S1274" s="3">
        <v>1</v>
      </c>
      <c r="T1274" s="3">
        <v>1</v>
      </c>
      <c r="U1274" s="3">
        <v>6500</v>
      </c>
      <c r="V1274" s="3">
        <v>2019</v>
      </c>
      <c r="W1274" t="s">
        <v>26159</v>
      </c>
    </row>
    <row r="1275" spans="1:23" x14ac:dyDescent="0.3">
      <c r="A1275" s="3">
        <v>15</v>
      </c>
      <c r="B1275" t="s">
        <v>761</v>
      </c>
      <c r="C1275" s="3">
        <v>15101</v>
      </c>
      <c r="D1275" t="s">
        <v>2014</v>
      </c>
      <c r="E1275" s="3">
        <v>100106</v>
      </c>
      <c r="F1275" t="s">
        <v>17000</v>
      </c>
      <c r="G1275" s="3">
        <v>100106001</v>
      </c>
      <c r="H1275" t="s">
        <v>18416</v>
      </c>
      <c r="I1275" s="3">
        <v>1</v>
      </c>
      <c r="J1275" t="s">
        <v>26080</v>
      </c>
      <c r="K1275" s="3">
        <v>8</v>
      </c>
      <c r="L1275" t="s">
        <v>26081</v>
      </c>
      <c r="M1275" s="3">
        <v>2</v>
      </c>
      <c r="N1275" t="s">
        <v>26084</v>
      </c>
      <c r="O1275" s="3">
        <v>1</v>
      </c>
      <c r="P1275" t="s">
        <v>28066</v>
      </c>
      <c r="Q1275" s="3">
        <v>1</v>
      </c>
      <c r="R1275" t="s">
        <v>26083</v>
      </c>
      <c r="S1275" s="3">
        <v>1</v>
      </c>
      <c r="T1275" s="3">
        <v>1</v>
      </c>
      <c r="U1275" s="3">
        <v>8000</v>
      </c>
      <c r="V1275" s="3">
        <v>2019</v>
      </c>
      <c r="W1275" t="s">
        <v>26159</v>
      </c>
    </row>
    <row r="1276" spans="1:23" x14ac:dyDescent="0.3">
      <c r="A1276" s="3">
        <v>15</v>
      </c>
      <c r="B1276" t="s">
        <v>761</v>
      </c>
      <c r="C1276" s="3">
        <v>15101</v>
      </c>
      <c r="D1276" t="s">
        <v>2014</v>
      </c>
      <c r="E1276" s="3">
        <v>100106</v>
      </c>
      <c r="F1276" t="s">
        <v>17000</v>
      </c>
      <c r="G1276" s="3">
        <v>100106001</v>
      </c>
      <c r="H1276" t="s">
        <v>18416</v>
      </c>
      <c r="I1276" s="3">
        <v>1</v>
      </c>
      <c r="J1276" t="s">
        <v>26080</v>
      </c>
      <c r="K1276" s="3">
        <v>8</v>
      </c>
      <c r="L1276" t="s">
        <v>26081</v>
      </c>
      <c r="M1276" s="3">
        <v>2</v>
      </c>
      <c r="N1276" t="s">
        <v>26084</v>
      </c>
      <c r="O1276" s="3">
        <v>1</v>
      </c>
      <c r="P1276" t="s">
        <v>28066</v>
      </c>
      <c r="Q1276" s="3">
        <v>1</v>
      </c>
      <c r="R1276" t="s">
        <v>26083</v>
      </c>
      <c r="S1276" s="3">
        <v>1</v>
      </c>
      <c r="T1276" s="3">
        <v>1</v>
      </c>
      <c r="U1276" s="3">
        <v>8500</v>
      </c>
      <c r="V1276" s="3">
        <v>2019</v>
      </c>
      <c r="W1276" t="s">
        <v>26159</v>
      </c>
    </row>
    <row r="1277" spans="1:23" x14ac:dyDescent="0.3">
      <c r="A1277" s="3">
        <v>15</v>
      </c>
      <c r="B1277" t="s">
        <v>761</v>
      </c>
      <c r="C1277" s="3">
        <v>15101</v>
      </c>
      <c r="D1277" t="s">
        <v>2014</v>
      </c>
      <c r="E1277" s="3">
        <v>100106</v>
      </c>
      <c r="F1277" t="s">
        <v>17000</v>
      </c>
      <c r="G1277" s="3">
        <v>100106001</v>
      </c>
      <c r="H1277" t="s">
        <v>18416</v>
      </c>
      <c r="I1277" s="3">
        <v>1</v>
      </c>
      <c r="J1277" t="s">
        <v>26080</v>
      </c>
      <c r="K1277" s="3">
        <v>8</v>
      </c>
      <c r="L1277" t="s">
        <v>26081</v>
      </c>
      <c r="M1277" s="3">
        <v>2</v>
      </c>
      <c r="N1277" t="s">
        <v>26084</v>
      </c>
      <c r="O1277" s="3">
        <v>1</v>
      </c>
      <c r="P1277" t="s">
        <v>28066</v>
      </c>
      <c r="Q1277" s="3">
        <v>1</v>
      </c>
      <c r="R1277" t="s">
        <v>26083</v>
      </c>
      <c r="S1277" s="3">
        <v>1</v>
      </c>
      <c r="T1277" s="3">
        <v>1</v>
      </c>
      <c r="U1277" s="3">
        <v>9000</v>
      </c>
      <c r="V1277" s="3">
        <v>2019</v>
      </c>
      <c r="W1277" t="s">
        <v>26159</v>
      </c>
    </row>
    <row r="1278" spans="1:23" x14ac:dyDescent="0.3">
      <c r="A1278" s="3">
        <v>15</v>
      </c>
      <c r="B1278" t="s">
        <v>761</v>
      </c>
      <c r="C1278" s="3">
        <v>15101</v>
      </c>
      <c r="D1278" t="s">
        <v>2014</v>
      </c>
      <c r="E1278" s="3">
        <v>100106</v>
      </c>
      <c r="F1278" t="s">
        <v>17000</v>
      </c>
      <c r="G1278" s="3">
        <v>100106001</v>
      </c>
      <c r="H1278" t="s">
        <v>18416</v>
      </c>
      <c r="I1278" s="3">
        <v>1</v>
      </c>
      <c r="J1278" t="s">
        <v>26080</v>
      </c>
      <c r="K1278" s="3">
        <v>8</v>
      </c>
      <c r="L1278" t="s">
        <v>26081</v>
      </c>
      <c r="M1278" s="3">
        <v>2</v>
      </c>
      <c r="N1278" t="s">
        <v>26084</v>
      </c>
      <c r="O1278" s="3">
        <v>1</v>
      </c>
      <c r="P1278" t="s">
        <v>28066</v>
      </c>
      <c r="Q1278" s="3">
        <v>1</v>
      </c>
      <c r="R1278" t="s">
        <v>26083</v>
      </c>
      <c r="S1278" s="3">
        <v>1</v>
      </c>
      <c r="T1278" s="3">
        <v>1</v>
      </c>
      <c r="U1278" s="3">
        <v>10000</v>
      </c>
      <c r="V1278" s="3">
        <v>2019</v>
      </c>
      <c r="W1278" t="s">
        <v>26159</v>
      </c>
    </row>
    <row r="1279" spans="1:23" x14ac:dyDescent="0.3">
      <c r="A1279" s="3">
        <v>15</v>
      </c>
      <c r="B1279" t="s">
        <v>761</v>
      </c>
      <c r="C1279" s="3">
        <v>15101</v>
      </c>
      <c r="D1279" t="s">
        <v>2014</v>
      </c>
      <c r="E1279" s="3">
        <v>100106</v>
      </c>
      <c r="F1279" t="s">
        <v>17000</v>
      </c>
      <c r="G1279" s="3">
        <v>100106001</v>
      </c>
      <c r="H1279" t="s">
        <v>18416</v>
      </c>
      <c r="I1279" s="3">
        <v>1</v>
      </c>
      <c r="J1279" t="s">
        <v>26080</v>
      </c>
      <c r="K1279" s="3">
        <v>8</v>
      </c>
      <c r="L1279" t="s">
        <v>26081</v>
      </c>
      <c r="M1279" s="3">
        <v>2</v>
      </c>
      <c r="N1279" t="s">
        <v>26084</v>
      </c>
      <c r="O1279" s="3">
        <v>1</v>
      </c>
      <c r="P1279" t="s">
        <v>28066</v>
      </c>
      <c r="Q1279" s="3">
        <v>1</v>
      </c>
      <c r="R1279" t="s">
        <v>26083</v>
      </c>
      <c r="S1279" s="3">
        <v>1</v>
      </c>
      <c r="T1279" s="3">
        <v>1</v>
      </c>
      <c r="U1279" s="3">
        <v>12000</v>
      </c>
      <c r="V1279" s="3">
        <v>2019</v>
      </c>
      <c r="W1279" t="s">
        <v>26159</v>
      </c>
    </row>
    <row r="1280" spans="1:23" x14ac:dyDescent="0.3">
      <c r="A1280" s="3">
        <v>15</v>
      </c>
      <c r="B1280" t="s">
        <v>761</v>
      </c>
      <c r="C1280" s="3">
        <v>15101</v>
      </c>
      <c r="D1280" t="s">
        <v>2014</v>
      </c>
      <c r="E1280" s="3">
        <v>100106</v>
      </c>
      <c r="F1280" t="s">
        <v>17000</v>
      </c>
      <c r="G1280" s="3">
        <v>100106001</v>
      </c>
      <c r="H1280" t="s">
        <v>18416</v>
      </c>
      <c r="I1280" s="3">
        <v>1</v>
      </c>
      <c r="J1280" t="s">
        <v>26080</v>
      </c>
      <c r="K1280" s="3">
        <v>8</v>
      </c>
      <c r="L1280" t="s">
        <v>26081</v>
      </c>
      <c r="M1280" s="3">
        <v>2</v>
      </c>
      <c r="N1280" t="s">
        <v>26084</v>
      </c>
      <c r="O1280" s="3">
        <v>1</v>
      </c>
      <c r="P1280" t="s">
        <v>28066</v>
      </c>
      <c r="Q1280" s="3">
        <v>1</v>
      </c>
      <c r="R1280" t="s">
        <v>26083</v>
      </c>
      <c r="S1280" s="3">
        <v>1</v>
      </c>
      <c r="T1280" s="3">
        <v>1</v>
      </c>
      <c r="U1280" s="3">
        <v>13680</v>
      </c>
      <c r="V1280" s="3">
        <v>2019</v>
      </c>
      <c r="W1280" t="s">
        <v>26159</v>
      </c>
    </row>
    <row r="1281" spans="1:23" x14ac:dyDescent="0.3">
      <c r="A1281" s="3">
        <v>15</v>
      </c>
      <c r="B1281" t="s">
        <v>761</v>
      </c>
      <c r="C1281" s="3">
        <v>15101</v>
      </c>
      <c r="D1281" t="s">
        <v>2014</v>
      </c>
      <c r="E1281" s="3">
        <v>100106</v>
      </c>
      <c r="F1281" t="s">
        <v>17000</v>
      </c>
      <c r="G1281" s="3">
        <v>100106001</v>
      </c>
      <c r="H1281" t="s">
        <v>18416</v>
      </c>
      <c r="I1281" s="3">
        <v>1</v>
      </c>
      <c r="J1281" t="s">
        <v>26080</v>
      </c>
      <c r="K1281" s="3">
        <v>8</v>
      </c>
      <c r="L1281" t="s">
        <v>26081</v>
      </c>
      <c r="M1281" s="3">
        <v>2</v>
      </c>
      <c r="N1281" t="s">
        <v>26084</v>
      </c>
      <c r="O1281" s="3">
        <v>1</v>
      </c>
      <c r="P1281" t="s">
        <v>28066</v>
      </c>
      <c r="Q1281" s="3">
        <v>1</v>
      </c>
      <c r="R1281" t="s">
        <v>26083</v>
      </c>
      <c r="S1281" s="3">
        <v>1</v>
      </c>
      <c r="T1281" s="3">
        <v>1</v>
      </c>
      <c r="U1281" s="3">
        <v>15000</v>
      </c>
      <c r="V1281" s="3">
        <v>2019</v>
      </c>
      <c r="W1281" t="s">
        <v>26159</v>
      </c>
    </row>
    <row r="1282" spans="1:23" x14ac:dyDescent="0.3">
      <c r="A1282" s="3">
        <v>15</v>
      </c>
      <c r="B1282" t="s">
        <v>761</v>
      </c>
      <c r="C1282" s="3">
        <v>15101</v>
      </c>
      <c r="D1282" t="s">
        <v>2014</v>
      </c>
      <c r="E1282" s="3">
        <v>100106</v>
      </c>
      <c r="F1282" t="s">
        <v>17000</v>
      </c>
      <c r="G1282" s="3">
        <v>100106001</v>
      </c>
      <c r="H1282" t="s">
        <v>18416</v>
      </c>
      <c r="I1282" s="3">
        <v>1</v>
      </c>
      <c r="J1282" t="s">
        <v>26080</v>
      </c>
      <c r="K1282" s="3">
        <v>8</v>
      </c>
      <c r="L1282" t="s">
        <v>26081</v>
      </c>
      <c r="M1282" s="3">
        <v>2</v>
      </c>
      <c r="N1282" t="s">
        <v>26084</v>
      </c>
      <c r="O1282" s="3">
        <v>1</v>
      </c>
      <c r="P1282" t="s">
        <v>28066</v>
      </c>
      <c r="Q1282" s="3">
        <v>1</v>
      </c>
      <c r="R1282" t="s">
        <v>26083</v>
      </c>
      <c r="S1282" s="3">
        <v>1</v>
      </c>
      <c r="T1282" s="3">
        <v>1</v>
      </c>
      <c r="U1282" s="3">
        <v>16500</v>
      </c>
      <c r="V1282" s="3">
        <v>2019</v>
      </c>
      <c r="W1282" t="s">
        <v>26159</v>
      </c>
    </row>
    <row r="1283" spans="1:23" x14ac:dyDescent="0.3">
      <c r="A1283" s="3">
        <v>15</v>
      </c>
      <c r="B1283" t="s">
        <v>761</v>
      </c>
      <c r="C1283" s="3">
        <v>15101</v>
      </c>
      <c r="D1283" t="s">
        <v>2014</v>
      </c>
      <c r="E1283" s="3">
        <v>100106</v>
      </c>
      <c r="F1283" t="s">
        <v>17000</v>
      </c>
      <c r="G1283" s="3">
        <v>100106001</v>
      </c>
      <c r="H1283" t="s">
        <v>18416</v>
      </c>
      <c r="I1283" s="3">
        <v>1</v>
      </c>
      <c r="J1283" t="s">
        <v>26080</v>
      </c>
      <c r="K1283" s="3">
        <v>8</v>
      </c>
      <c r="L1283" t="s">
        <v>26081</v>
      </c>
      <c r="M1283" s="3">
        <v>2</v>
      </c>
      <c r="N1283" t="s">
        <v>26084</v>
      </c>
      <c r="O1283" s="3">
        <v>1</v>
      </c>
      <c r="P1283" t="s">
        <v>28066</v>
      </c>
      <c r="Q1283" s="3">
        <v>1</v>
      </c>
      <c r="R1283" t="s">
        <v>26083</v>
      </c>
      <c r="S1283" s="3">
        <v>1</v>
      </c>
      <c r="T1283" s="3">
        <v>1</v>
      </c>
      <c r="U1283" s="3">
        <v>18000</v>
      </c>
      <c r="V1283" s="3">
        <v>2019</v>
      </c>
      <c r="W1283" t="s">
        <v>26159</v>
      </c>
    </row>
    <row r="1284" spans="1:23" x14ac:dyDescent="0.3">
      <c r="A1284" s="3">
        <v>15</v>
      </c>
      <c r="B1284" t="s">
        <v>761</v>
      </c>
      <c r="C1284" s="3">
        <v>15101</v>
      </c>
      <c r="D1284" t="s">
        <v>2014</v>
      </c>
      <c r="E1284" s="3">
        <v>100106</v>
      </c>
      <c r="F1284" t="s">
        <v>17000</v>
      </c>
      <c r="G1284" s="3">
        <v>100106001</v>
      </c>
      <c r="H1284" t="s">
        <v>18416</v>
      </c>
      <c r="I1284" s="3">
        <v>1</v>
      </c>
      <c r="J1284" t="s">
        <v>26080</v>
      </c>
      <c r="K1284" s="3">
        <v>8</v>
      </c>
      <c r="L1284" t="s">
        <v>26081</v>
      </c>
      <c r="M1284" s="3">
        <v>2</v>
      </c>
      <c r="N1284" t="s">
        <v>26084</v>
      </c>
      <c r="O1284" s="3">
        <v>1</v>
      </c>
      <c r="P1284" t="s">
        <v>28066</v>
      </c>
      <c r="Q1284" s="3">
        <v>1</v>
      </c>
      <c r="R1284" t="s">
        <v>26083</v>
      </c>
      <c r="S1284" s="3">
        <v>1</v>
      </c>
      <c r="T1284" s="3">
        <v>1</v>
      </c>
      <c r="U1284" s="3">
        <v>18500</v>
      </c>
      <c r="V1284" s="3">
        <v>2019</v>
      </c>
      <c r="W1284" t="s">
        <v>26159</v>
      </c>
    </row>
    <row r="1285" spans="1:23" x14ac:dyDescent="0.3">
      <c r="A1285" s="3">
        <v>15</v>
      </c>
      <c r="B1285" t="s">
        <v>761</v>
      </c>
      <c r="C1285" s="3">
        <v>15101</v>
      </c>
      <c r="D1285" t="s">
        <v>2014</v>
      </c>
      <c r="E1285" s="3">
        <v>100106</v>
      </c>
      <c r="F1285" t="s">
        <v>17000</v>
      </c>
      <c r="G1285" s="3">
        <v>100106001</v>
      </c>
      <c r="H1285" t="s">
        <v>18416</v>
      </c>
      <c r="I1285" s="3">
        <v>1</v>
      </c>
      <c r="J1285" t="s">
        <v>26080</v>
      </c>
      <c r="K1285" s="3">
        <v>8</v>
      </c>
      <c r="L1285" t="s">
        <v>26081</v>
      </c>
      <c r="M1285" s="3">
        <v>2</v>
      </c>
      <c r="N1285" t="s">
        <v>26084</v>
      </c>
      <c r="O1285" s="3">
        <v>1</v>
      </c>
      <c r="P1285" t="s">
        <v>28066</v>
      </c>
      <c r="Q1285" s="3">
        <v>1</v>
      </c>
      <c r="R1285" t="s">
        <v>26083</v>
      </c>
      <c r="S1285" s="3">
        <v>1</v>
      </c>
      <c r="T1285" s="3">
        <v>1</v>
      </c>
      <c r="U1285" s="3">
        <v>29160</v>
      </c>
      <c r="V1285" s="3">
        <v>2019</v>
      </c>
      <c r="W1285" t="s">
        <v>26159</v>
      </c>
    </row>
    <row r="1286" spans="1:23" x14ac:dyDescent="0.3">
      <c r="A1286" s="3">
        <v>15</v>
      </c>
      <c r="B1286" t="s">
        <v>761</v>
      </c>
      <c r="C1286" s="3">
        <v>15101</v>
      </c>
      <c r="D1286" t="s">
        <v>2014</v>
      </c>
      <c r="E1286" s="3">
        <v>100106</v>
      </c>
      <c r="F1286" t="s">
        <v>17000</v>
      </c>
      <c r="G1286" s="3">
        <v>100106001</v>
      </c>
      <c r="H1286" t="s">
        <v>18416</v>
      </c>
      <c r="I1286" s="3">
        <v>1</v>
      </c>
      <c r="J1286" t="s">
        <v>26080</v>
      </c>
      <c r="K1286" s="3">
        <v>8</v>
      </c>
      <c r="L1286" t="s">
        <v>26081</v>
      </c>
      <c r="M1286" s="3">
        <v>2</v>
      </c>
      <c r="N1286" t="s">
        <v>26084</v>
      </c>
      <c r="O1286" s="3">
        <v>1</v>
      </c>
      <c r="P1286" t="s">
        <v>28066</v>
      </c>
      <c r="Q1286" s="3">
        <v>1</v>
      </c>
      <c r="R1286" t="s">
        <v>26083</v>
      </c>
      <c r="S1286" s="3">
        <v>1</v>
      </c>
      <c r="T1286" s="3">
        <v>1</v>
      </c>
      <c r="U1286" s="3">
        <v>30000</v>
      </c>
      <c r="V1286" s="3">
        <v>2019</v>
      </c>
      <c r="W1286" t="s">
        <v>26159</v>
      </c>
    </row>
    <row r="1287" spans="1:23" x14ac:dyDescent="0.3">
      <c r="A1287" s="3">
        <v>15</v>
      </c>
      <c r="B1287" t="s">
        <v>761</v>
      </c>
      <c r="C1287" s="3">
        <v>15101</v>
      </c>
      <c r="D1287" t="s">
        <v>2014</v>
      </c>
      <c r="E1287" s="3">
        <v>100106</v>
      </c>
      <c r="F1287" t="s">
        <v>17000</v>
      </c>
      <c r="G1287" s="3">
        <v>100106001</v>
      </c>
      <c r="H1287" t="s">
        <v>18416</v>
      </c>
      <c r="I1287" s="3">
        <v>1</v>
      </c>
      <c r="J1287" t="s">
        <v>26080</v>
      </c>
      <c r="K1287" s="3">
        <v>8</v>
      </c>
      <c r="L1287" t="s">
        <v>26081</v>
      </c>
      <c r="M1287" s="3">
        <v>2</v>
      </c>
      <c r="N1287" t="s">
        <v>26084</v>
      </c>
      <c r="O1287" s="3">
        <v>1</v>
      </c>
      <c r="P1287" t="s">
        <v>28066</v>
      </c>
      <c r="Q1287" s="3">
        <v>1</v>
      </c>
      <c r="R1287" t="s">
        <v>26083</v>
      </c>
      <c r="S1287" s="3">
        <v>1</v>
      </c>
      <c r="T1287" s="3">
        <v>1</v>
      </c>
      <c r="U1287" s="3">
        <v>30870</v>
      </c>
      <c r="V1287" s="3">
        <v>2019</v>
      </c>
      <c r="W1287" t="s">
        <v>26159</v>
      </c>
    </row>
    <row r="1288" spans="1:23" x14ac:dyDescent="0.3">
      <c r="A1288" s="3">
        <v>15</v>
      </c>
      <c r="B1288" t="s">
        <v>761</v>
      </c>
      <c r="C1288" s="3">
        <v>15101</v>
      </c>
      <c r="D1288" t="s">
        <v>2014</v>
      </c>
      <c r="E1288" s="3">
        <v>100106</v>
      </c>
      <c r="F1288" t="s">
        <v>17000</v>
      </c>
      <c r="G1288" s="3">
        <v>100106001</v>
      </c>
      <c r="H1288" t="s">
        <v>18416</v>
      </c>
      <c r="I1288" s="3">
        <v>1</v>
      </c>
      <c r="J1288" t="s">
        <v>26080</v>
      </c>
      <c r="K1288" s="3">
        <v>8</v>
      </c>
      <c r="L1288" t="s">
        <v>26081</v>
      </c>
      <c r="M1288" s="3">
        <v>2</v>
      </c>
      <c r="N1288" t="s">
        <v>26084</v>
      </c>
      <c r="O1288" s="3">
        <v>1</v>
      </c>
      <c r="P1288" t="s">
        <v>28066</v>
      </c>
      <c r="Q1288" s="3">
        <v>1</v>
      </c>
      <c r="R1288" t="s">
        <v>26083</v>
      </c>
      <c r="S1288" s="3">
        <v>1</v>
      </c>
      <c r="T1288" s="3">
        <v>1</v>
      </c>
      <c r="U1288" s="3">
        <v>35000</v>
      </c>
      <c r="V1288" s="3">
        <v>2019</v>
      </c>
      <c r="W1288" t="s">
        <v>26159</v>
      </c>
    </row>
    <row r="1289" spans="1:23" x14ac:dyDescent="0.3">
      <c r="A1289" s="3">
        <v>15</v>
      </c>
      <c r="B1289" t="s">
        <v>761</v>
      </c>
      <c r="C1289" s="3">
        <v>15101</v>
      </c>
      <c r="D1289" t="s">
        <v>2014</v>
      </c>
      <c r="E1289" s="3">
        <v>100106</v>
      </c>
      <c r="F1289" t="s">
        <v>17000</v>
      </c>
      <c r="G1289" s="3">
        <v>100106001</v>
      </c>
      <c r="H1289" t="s">
        <v>18416</v>
      </c>
      <c r="I1289" s="3">
        <v>1</v>
      </c>
      <c r="J1289" t="s">
        <v>26080</v>
      </c>
      <c r="K1289" s="3">
        <v>8</v>
      </c>
      <c r="L1289" t="s">
        <v>26081</v>
      </c>
      <c r="M1289" s="3">
        <v>2</v>
      </c>
      <c r="N1289" t="s">
        <v>26084</v>
      </c>
      <c r="O1289" s="3">
        <v>1</v>
      </c>
      <c r="P1289" t="s">
        <v>28066</v>
      </c>
      <c r="Q1289" s="3">
        <v>1</v>
      </c>
      <c r="R1289" t="s">
        <v>26083</v>
      </c>
      <c r="S1289" s="3">
        <v>1</v>
      </c>
      <c r="T1289" s="3">
        <v>1</v>
      </c>
      <c r="U1289" s="3">
        <v>40000</v>
      </c>
      <c r="V1289" s="3">
        <v>2019</v>
      </c>
      <c r="W1289" t="s">
        <v>26159</v>
      </c>
    </row>
    <row r="1290" spans="1:23" x14ac:dyDescent="0.3">
      <c r="A1290" s="3">
        <v>15</v>
      </c>
      <c r="B1290" t="s">
        <v>761</v>
      </c>
      <c r="C1290" s="3">
        <v>15101</v>
      </c>
      <c r="D1290" t="s">
        <v>2014</v>
      </c>
      <c r="E1290" s="3">
        <v>100106</v>
      </c>
      <c r="F1290" t="s">
        <v>17000</v>
      </c>
      <c r="G1290" s="3">
        <v>100106001</v>
      </c>
      <c r="H1290" t="s">
        <v>18416</v>
      </c>
      <c r="I1290" s="3">
        <v>1</v>
      </c>
      <c r="J1290" t="s">
        <v>26080</v>
      </c>
      <c r="K1290" s="3">
        <v>8</v>
      </c>
      <c r="L1290" t="s">
        <v>26081</v>
      </c>
      <c r="M1290" s="3">
        <v>2</v>
      </c>
      <c r="N1290" t="s">
        <v>26084</v>
      </c>
      <c r="O1290" s="3">
        <v>1</v>
      </c>
      <c r="P1290" t="s">
        <v>28066</v>
      </c>
      <c r="Q1290" s="3">
        <v>1</v>
      </c>
      <c r="R1290" t="s">
        <v>26083</v>
      </c>
      <c r="S1290" s="3">
        <v>1</v>
      </c>
      <c r="T1290" s="3">
        <v>1</v>
      </c>
      <c r="U1290" s="3">
        <v>50000</v>
      </c>
      <c r="V1290" s="3">
        <v>2019</v>
      </c>
      <c r="W1290" t="s">
        <v>26159</v>
      </c>
    </row>
    <row r="1291" spans="1:23" x14ac:dyDescent="0.3">
      <c r="A1291" s="3">
        <v>15</v>
      </c>
      <c r="B1291" t="s">
        <v>761</v>
      </c>
      <c r="C1291" s="3">
        <v>15101</v>
      </c>
      <c r="D1291" t="s">
        <v>2014</v>
      </c>
      <c r="E1291" s="3">
        <v>100106</v>
      </c>
      <c r="F1291" t="s">
        <v>17000</v>
      </c>
      <c r="G1291" s="3">
        <v>100106001</v>
      </c>
      <c r="H1291" t="s">
        <v>18416</v>
      </c>
      <c r="I1291" s="3">
        <v>1</v>
      </c>
      <c r="J1291" t="s">
        <v>26080</v>
      </c>
      <c r="K1291" s="3">
        <v>8</v>
      </c>
      <c r="L1291" t="s">
        <v>26081</v>
      </c>
      <c r="M1291" s="3">
        <v>2</v>
      </c>
      <c r="N1291" t="s">
        <v>26084</v>
      </c>
      <c r="O1291" s="3">
        <v>1</v>
      </c>
      <c r="P1291" t="s">
        <v>28066</v>
      </c>
      <c r="Q1291" s="3">
        <v>1</v>
      </c>
      <c r="R1291" t="s">
        <v>26083</v>
      </c>
      <c r="S1291" s="3">
        <v>1</v>
      </c>
      <c r="T1291" s="3">
        <v>1</v>
      </c>
      <c r="U1291" s="3">
        <v>53000</v>
      </c>
      <c r="V1291" s="3">
        <v>2019</v>
      </c>
      <c r="W1291" t="s">
        <v>26159</v>
      </c>
    </row>
    <row r="1292" spans="1:23" x14ac:dyDescent="0.3">
      <c r="A1292" s="3">
        <v>15</v>
      </c>
      <c r="B1292" t="s">
        <v>761</v>
      </c>
      <c r="C1292" s="3">
        <v>15101</v>
      </c>
      <c r="D1292" t="s">
        <v>2014</v>
      </c>
      <c r="E1292" s="3">
        <v>100106</v>
      </c>
      <c r="F1292" t="s">
        <v>17000</v>
      </c>
      <c r="G1292" s="3">
        <v>100106001</v>
      </c>
      <c r="H1292" t="s">
        <v>18416</v>
      </c>
      <c r="I1292" s="3">
        <v>1</v>
      </c>
      <c r="J1292" t="s">
        <v>26080</v>
      </c>
      <c r="K1292" s="3">
        <v>8</v>
      </c>
      <c r="L1292" t="s">
        <v>26081</v>
      </c>
      <c r="M1292" s="3">
        <v>2</v>
      </c>
      <c r="N1292" t="s">
        <v>26084</v>
      </c>
      <c r="O1292" s="3">
        <v>1</v>
      </c>
      <c r="P1292" t="s">
        <v>28066</v>
      </c>
      <c r="Q1292" s="3">
        <v>1</v>
      </c>
      <c r="R1292" t="s">
        <v>26083</v>
      </c>
      <c r="S1292" s="3">
        <v>1</v>
      </c>
      <c r="T1292" s="3">
        <v>1</v>
      </c>
      <c r="U1292" s="3">
        <v>60000</v>
      </c>
      <c r="V1292" s="3">
        <v>2019</v>
      </c>
      <c r="W1292" t="s">
        <v>26159</v>
      </c>
    </row>
    <row r="1293" spans="1:23" x14ac:dyDescent="0.3">
      <c r="A1293" s="3">
        <v>15</v>
      </c>
      <c r="B1293" t="s">
        <v>761</v>
      </c>
      <c r="C1293" s="3">
        <v>15101</v>
      </c>
      <c r="D1293" t="s">
        <v>2014</v>
      </c>
      <c r="E1293" s="3">
        <v>100106</v>
      </c>
      <c r="F1293" t="s">
        <v>17000</v>
      </c>
      <c r="G1293" s="3">
        <v>100106001</v>
      </c>
      <c r="H1293" t="s">
        <v>18416</v>
      </c>
      <c r="I1293" s="3">
        <v>1</v>
      </c>
      <c r="J1293" t="s">
        <v>26080</v>
      </c>
      <c r="K1293" s="3">
        <v>8</v>
      </c>
      <c r="L1293" t="s">
        <v>26081</v>
      </c>
      <c r="M1293" s="3">
        <v>2</v>
      </c>
      <c r="N1293" t="s">
        <v>26084</v>
      </c>
      <c r="O1293" s="3">
        <v>1</v>
      </c>
      <c r="P1293" t="s">
        <v>28066</v>
      </c>
      <c r="Q1293" s="3">
        <v>1</v>
      </c>
      <c r="R1293" t="s">
        <v>26083</v>
      </c>
      <c r="S1293" s="3">
        <v>1</v>
      </c>
      <c r="T1293" s="3">
        <v>1</v>
      </c>
      <c r="U1293" s="3">
        <v>70000</v>
      </c>
      <c r="V1293" s="3">
        <v>2019</v>
      </c>
      <c r="W1293" t="s">
        <v>26159</v>
      </c>
    </row>
    <row r="1294" spans="1:23" x14ac:dyDescent="0.3">
      <c r="A1294" s="3">
        <v>15</v>
      </c>
      <c r="B1294" t="s">
        <v>761</v>
      </c>
      <c r="C1294" s="3">
        <v>15101</v>
      </c>
      <c r="D1294" t="s">
        <v>2014</v>
      </c>
      <c r="E1294" s="3">
        <v>100106</v>
      </c>
      <c r="F1294" t="s">
        <v>17000</v>
      </c>
      <c r="G1294" s="3">
        <v>100106001</v>
      </c>
      <c r="H1294" t="s">
        <v>18416</v>
      </c>
      <c r="I1294" s="3">
        <v>1</v>
      </c>
      <c r="J1294" t="s">
        <v>26080</v>
      </c>
      <c r="K1294" s="3">
        <v>8</v>
      </c>
      <c r="L1294" t="s">
        <v>26081</v>
      </c>
      <c r="M1294" s="3">
        <v>2</v>
      </c>
      <c r="N1294" t="s">
        <v>26084</v>
      </c>
      <c r="O1294" s="3">
        <v>1</v>
      </c>
      <c r="P1294" t="s">
        <v>28066</v>
      </c>
      <c r="Q1294" s="3">
        <v>1</v>
      </c>
      <c r="R1294" t="s">
        <v>26083</v>
      </c>
      <c r="S1294" s="3">
        <v>1</v>
      </c>
      <c r="T1294" s="3">
        <v>1</v>
      </c>
      <c r="U1294" s="3">
        <v>80000</v>
      </c>
      <c r="V1294" s="3">
        <v>2019</v>
      </c>
      <c r="W1294" t="s">
        <v>26159</v>
      </c>
    </row>
    <row r="1295" spans="1:23" x14ac:dyDescent="0.3">
      <c r="A1295" s="3">
        <v>15</v>
      </c>
      <c r="B1295" t="s">
        <v>761</v>
      </c>
      <c r="C1295" s="3">
        <v>15101</v>
      </c>
      <c r="D1295" t="s">
        <v>2014</v>
      </c>
      <c r="E1295" s="3">
        <v>100106</v>
      </c>
      <c r="F1295" t="s">
        <v>17000</v>
      </c>
      <c r="G1295" s="3">
        <v>100106001</v>
      </c>
      <c r="H1295" t="s">
        <v>18416</v>
      </c>
      <c r="I1295" s="3">
        <v>1</v>
      </c>
      <c r="J1295" t="s">
        <v>26080</v>
      </c>
      <c r="K1295" s="3">
        <v>8</v>
      </c>
      <c r="L1295" t="s">
        <v>26081</v>
      </c>
      <c r="M1295" s="3">
        <v>2</v>
      </c>
      <c r="N1295" t="s">
        <v>26084</v>
      </c>
      <c r="O1295" s="3">
        <v>1</v>
      </c>
      <c r="P1295" t="s">
        <v>28066</v>
      </c>
      <c r="Q1295" s="3">
        <v>1</v>
      </c>
      <c r="R1295" t="s">
        <v>26083</v>
      </c>
      <c r="S1295" s="3">
        <v>1</v>
      </c>
      <c r="T1295" s="3">
        <v>1</v>
      </c>
      <c r="U1295" s="3">
        <v>280000</v>
      </c>
      <c r="V1295" s="3">
        <v>2019</v>
      </c>
      <c r="W1295" t="s">
        <v>26159</v>
      </c>
    </row>
    <row r="1296" spans="1:23" x14ac:dyDescent="0.3">
      <c r="A1296" s="3">
        <v>15</v>
      </c>
      <c r="B1296" t="s">
        <v>761</v>
      </c>
      <c r="C1296" s="3">
        <v>15101</v>
      </c>
      <c r="D1296" t="s">
        <v>2014</v>
      </c>
      <c r="E1296" s="3">
        <v>100106</v>
      </c>
      <c r="F1296" t="s">
        <v>17000</v>
      </c>
      <c r="G1296" s="3">
        <v>100106001</v>
      </c>
      <c r="H1296" t="s">
        <v>18416</v>
      </c>
      <c r="I1296" s="3">
        <v>1</v>
      </c>
      <c r="J1296" t="s">
        <v>26080</v>
      </c>
      <c r="K1296" s="3">
        <v>8</v>
      </c>
      <c r="L1296" t="s">
        <v>26081</v>
      </c>
      <c r="M1296" s="3">
        <v>2</v>
      </c>
      <c r="N1296" t="s">
        <v>26084</v>
      </c>
      <c r="O1296" s="3">
        <v>1</v>
      </c>
      <c r="P1296" t="s">
        <v>28066</v>
      </c>
      <c r="Q1296" s="3">
        <v>1</v>
      </c>
      <c r="R1296" t="s">
        <v>26083</v>
      </c>
      <c r="S1296" s="3">
        <v>1</v>
      </c>
      <c r="T1296" s="3">
        <v>1</v>
      </c>
      <c r="U1296" s="3">
        <v>500000</v>
      </c>
      <c r="V1296" s="3">
        <v>2019</v>
      </c>
      <c r="W1296" t="s">
        <v>26159</v>
      </c>
    </row>
    <row r="1297" spans="1:23" x14ac:dyDescent="0.3">
      <c r="A1297" s="3">
        <v>15</v>
      </c>
      <c r="B1297" t="s">
        <v>761</v>
      </c>
      <c r="C1297" s="3">
        <v>15101</v>
      </c>
      <c r="D1297" t="s">
        <v>2014</v>
      </c>
      <c r="E1297" s="3">
        <v>100106</v>
      </c>
      <c r="F1297" t="s">
        <v>17000</v>
      </c>
      <c r="G1297" s="3">
        <v>100106001</v>
      </c>
      <c r="H1297" t="s">
        <v>18416</v>
      </c>
      <c r="I1297" s="3">
        <v>1</v>
      </c>
      <c r="J1297" t="s">
        <v>26080</v>
      </c>
      <c r="K1297" s="3">
        <v>8</v>
      </c>
      <c r="L1297" t="s">
        <v>26081</v>
      </c>
      <c r="M1297" s="3">
        <v>2</v>
      </c>
      <c r="N1297" t="s">
        <v>26084</v>
      </c>
      <c r="O1297" s="3">
        <v>1</v>
      </c>
      <c r="P1297" t="s">
        <v>28066</v>
      </c>
      <c r="Q1297" s="3">
        <v>1</v>
      </c>
      <c r="R1297" t="s">
        <v>26083</v>
      </c>
      <c r="S1297" s="3">
        <v>2</v>
      </c>
      <c r="T1297" s="3">
        <v>1</v>
      </c>
      <c r="U1297" s="3">
        <v>1500</v>
      </c>
      <c r="V1297" s="3">
        <v>2019</v>
      </c>
      <c r="W1297" t="s">
        <v>26159</v>
      </c>
    </row>
    <row r="1298" spans="1:23" x14ac:dyDescent="0.3">
      <c r="A1298" s="3">
        <v>15</v>
      </c>
      <c r="B1298" t="s">
        <v>761</v>
      </c>
      <c r="C1298" s="3">
        <v>15101</v>
      </c>
      <c r="D1298" t="s">
        <v>2014</v>
      </c>
      <c r="E1298" s="3">
        <v>100106</v>
      </c>
      <c r="F1298" t="s">
        <v>17000</v>
      </c>
      <c r="G1298" s="3">
        <v>100106001</v>
      </c>
      <c r="H1298" t="s">
        <v>18416</v>
      </c>
      <c r="I1298" s="3">
        <v>1</v>
      </c>
      <c r="J1298" t="s">
        <v>26080</v>
      </c>
      <c r="K1298" s="3">
        <v>8</v>
      </c>
      <c r="L1298" t="s">
        <v>26081</v>
      </c>
      <c r="M1298" s="3">
        <v>2</v>
      </c>
      <c r="N1298" t="s">
        <v>26084</v>
      </c>
      <c r="O1298" s="3">
        <v>1</v>
      </c>
      <c r="P1298" t="s">
        <v>28066</v>
      </c>
      <c r="Q1298" s="3">
        <v>1</v>
      </c>
      <c r="R1298" t="s">
        <v>26083</v>
      </c>
      <c r="S1298" s="3">
        <v>2</v>
      </c>
      <c r="T1298" s="3">
        <v>1</v>
      </c>
      <c r="U1298" s="3">
        <v>2000</v>
      </c>
      <c r="V1298" s="3">
        <v>2019</v>
      </c>
      <c r="W1298" t="s">
        <v>26159</v>
      </c>
    </row>
    <row r="1299" spans="1:23" x14ac:dyDescent="0.3">
      <c r="A1299" s="3">
        <v>15</v>
      </c>
      <c r="B1299" t="s">
        <v>761</v>
      </c>
      <c r="C1299" s="3">
        <v>15101</v>
      </c>
      <c r="D1299" t="s">
        <v>2014</v>
      </c>
      <c r="E1299" s="3">
        <v>100106</v>
      </c>
      <c r="F1299" t="s">
        <v>17000</v>
      </c>
      <c r="G1299" s="3">
        <v>100106001</v>
      </c>
      <c r="H1299" t="s">
        <v>18416</v>
      </c>
      <c r="I1299" s="3">
        <v>1</v>
      </c>
      <c r="J1299" t="s">
        <v>26080</v>
      </c>
      <c r="K1299" s="3">
        <v>8</v>
      </c>
      <c r="L1299" t="s">
        <v>26081</v>
      </c>
      <c r="M1299" s="3">
        <v>2</v>
      </c>
      <c r="N1299" t="s">
        <v>26084</v>
      </c>
      <c r="O1299" s="3">
        <v>1</v>
      </c>
      <c r="P1299" t="s">
        <v>28066</v>
      </c>
      <c r="Q1299" s="3">
        <v>1</v>
      </c>
      <c r="R1299" t="s">
        <v>26083</v>
      </c>
      <c r="S1299" s="3">
        <v>2</v>
      </c>
      <c r="T1299" s="3">
        <v>1</v>
      </c>
      <c r="U1299" s="3">
        <v>3500</v>
      </c>
      <c r="V1299" s="3">
        <v>2019</v>
      </c>
      <c r="W1299" t="s">
        <v>26159</v>
      </c>
    </row>
    <row r="1300" spans="1:23" x14ac:dyDescent="0.3">
      <c r="A1300" s="3">
        <v>15</v>
      </c>
      <c r="B1300" t="s">
        <v>761</v>
      </c>
      <c r="C1300" s="3">
        <v>15101</v>
      </c>
      <c r="D1300" t="s">
        <v>2014</v>
      </c>
      <c r="E1300" s="3">
        <v>100106</v>
      </c>
      <c r="F1300" t="s">
        <v>17000</v>
      </c>
      <c r="G1300" s="3">
        <v>100106001</v>
      </c>
      <c r="H1300" t="s">
        <v>18416</v>
      </c>
      <c r="I1300" s="3">
        <v>1</v>
      </c>
      <c r="J1300" t="s">
        <v>26080</v>
      </c>
      <c r="K1300" s="3">
        <v>8</v>
      </c>
      <c r="L1300" t="s">
        <v>26081</v>
      </c>
      <c r="M1300" s="3">
        <v>2</v>
      </c>
      <c r="N1300" t="s">
        <v>26084</v>
      </c>
      <c r="O1300" s="3">
        <v>1</v>
      </c>
      <c r="P1300" t="s">
        <v>28066</v>
      </c>
      <c r="Q1300" s="3">
        <v>1</v>
      </c>
      <c r="R1300" t="s">
        <v>26083</v>
      </c>
      <c r="S1300" s="3">
        <v>2</v>
      </c>
      <c r="T1300" s="3">
        <v>1</v>
      </c>
      <c r="U1300" s="3">
        <v>9000</v>
      </c>
      <c r="V1300" s="3">
        <v>2019</v>
      </c>
      <c r="W1300" t="s">
        <v>26159</v>
      </c>
    </row>
    <row r="1301" spans="1:23" x14ac:dyDescent="0.3">
      <c r="A1301" s="3">
        <v>15</v>
      </c>
      <c r="B1301" t="s">
        <v>761</v>
      </c>
      <c r="C1301" s="3">
        <v>15101</v>
      </c>
      <c r="D1301" t="s">
        <v>2014</v>
      </c>
      <c r="E1301" s="3">
        <v>100106</v>
      </c>
      <c r="F1301" t="s">
        <v>17000</v>
      </c>
      <c r="G1301" s="3">
        <v>100106001</v>
      </c>
      <c r="H1301" t="s">
        <v>18416</v>
      </c>
      <c r="I1301" s="3">
        <v>1</v>
      </c>
      <c r="J1301" t="s">
        <v>26080</v>
      </c>
      <c r="K1301" s="3">
        <v>8</v>
      </c>
      <c r="L1301" t="s">
        <v>26081</v>
      </c>
      <c r="M1301" s="3">
        <v>2</v>
      </c>
      <c r="N1301" t="s">
        <v>26084</v>
      </c>
      <c r="O1301" s="3">
        <v>1</v>
      </c>
      <c r="P1301" t="s">
        <v>28066</v>
      </c>
      <c r="Q1301" s="3">
        <v>1</v>
      </c>
      <c r="R1301" t="s">
        <v>26083</v>
      </c>
      <c r="S1301" s="3">
        <v>2</v>
      </c>
      <c r="T1301" s="3">
        <v>1</v>
      </c>
      <c r="U1301" s="3">
        <v>12000</v>
      </c>
      <c r="V1301" s="3">
        <v>2019</v>
      </c>
      <c r="W1301" t="s">
        <v>26159</v>
      </c>
    </row>
    <row r="1302" spans="1:23" x14ac:dyDescent="0.3">
      <c r="A1302" s="3">
        <v>15</v>
      </c>
      <c r="B1302" t="s">
        <v>761</v>
      </c>
      <c r="C1302" s="3">
        <v>15101</v>
      </c>
      <c r="D1302" t="s">
        <v>2014</v>
      </c>
      <c r="E1302" s="3">
        <v>100106</v>
      </c>
      <c r="F1302" t="s">
        <v>17000</v>
      </c>
      <c r="G1302" s="3">
        <v>100106001</v>
      </c>
      <c r="H1302" t="s">
        <v>18416</v>
      </c>
      <c r="I1302" s="3">
        <v>1</v>
      </c>
      <c r="J1302" t="s">
        <v>26080</v>
      </c>
      <c r="K1302" s="3">
        <v>8</v>
      </c>
      <c r="L1302" t="s">
        <v>26081</v>
      </c>
      <c r="M1302" s="3">
        <v>2</v>
      </c>
      <c r="N1302" t="s">
        <v>26084</v>
      </c>
      <c r="O1302" s="3">
        <v>1</v>
      </c>
      <c r="P1302" t="s">
        <v>28066</v>
      </c>
      <c r="Q1302" s="3">
        <v>1</v>
      </c>
      <c r="R1302" t="s">
        <v>26083</v>
      </c>
      <c r="S1302" s="3">
        <v>2</v>
      </c>
      <c r="T1302" s="3">
        <v>1</v>
      </c>
      <c r="U1302" s="3">
        <v>18000</v>
      </c>
      <c r="V1302" s="3">
        <v>2019</v>
      </c>
      <c r="W1302" t="s">
        <v>26159</v>
      </c>
    </row>
    <row r="1303" spans="1:23" x14ac:dyDescent="0.3">
      <c r="A1303" s="3">
        <v>15</v>
      </c>
      <c r="B1303" t="s">
        <v>761</v>
      </c>
      <c r="C1303" s="3">
        <v>15101</v>
      </c>
      <c r="D1303" t="s">
        <v>2014</v>
      </c>
      <c r="E1303" s="3">
        <v>100106</v>
      </c>
      <c r="F1303" t="s">
        <v>17000</v>
      </c>
      <c r="G1303" s="3">
        <v>100106001</v>
      </c>
      <c r="H1303" t="s">
        <v>18416</v>
      </c>
      <c r="I1303" s="3">
        <v>1</v>
      </c>
      <c r="J1303" t="s">
        <v>26080</v>
      </c>
      <c r="K1303" s="3">
        <v>8</v>
      </c>
      <c r="L1303" t="s">
        <v>26081</v>
      </c>
      <c r="M1303" s="3">
        <v>2</v>
      </c>
      <c r="N1303" t="s">
        <v>26084</v>
      </c>
      <c r="O1303" s="3">
        <v>1</v>
      </c>
      <c r="P1303" t="s">
        <v>28066</v>
      </c>
      <c r="Q1303" s="3">
        <v>1</v>
      </c>
      <c r="R1303" t="s">
        <v>26083</v>
      </c>
      <c r="S1303" s="3">
        <v>2</v>
      </c>
      <c r="T1303" s="3">
        <v>1</v>
      </c>
      <c r="U1303" s="3">
        <v>28000</v>
      </c>
      <c r="V1303" s="3">
        <v>2019</v>
      </c>
      <c r="W1303" t="s">
        <v>26159</v>
      </c>
    </row>
    <row r="1304" spans="1:23" x14ac:dyDescent="0.3">
      <c r="A1304" s="3">
        <v>15</v>
      </c>
      <c r="B1304" t="s">
        <v>761</v>
      </c>
      <c r="C1304" s="3">
        <v>15101</v>
      </c>
      <c r="D1304" t="s">
        <v>2014</v>
      </c>
      <c r="E1304" s="3">
        <v>100106</v>
      </c>
      <c r="F1304" t="s">
        <v>17000</v>
      </c>
      <c r="G1304" s="3">
        <v>100106001</v>
      </c>
      <c r="H1304" t="s">
        <v>18416</v>
      </c>
      <c r="I1304" s="3">
        <v>1</v>
      </c>
      <c r="J1304" t="s">
        <v>26080</v>
      </c>
      <c r="K1304" s="3">
        <v>8</v>
      </c>
      <c r="L1304" t="s">
        <v>26081</v>
      </c>
      <c r="M1304" s="3">
        <v>2</v>
      </c>
      <c r="N1304" t="s">
        <v>26084</v>
      </c>
      <c r="O1304" s="3">
        <v>1</v>
      </c>
      <c r="P1304" t="s">
        <v>28066</v>
      </c>
      <c r="Q1304" s="3">
        <v>1</v>
      </c>
      <c r="R1304" t="s">
        <v>26083</v>
      </c>
      <c r="S1304" s="3">
        <v>2</v>
      </c>
      <c r="T1304" s="3">
        <v>1</v>
      </c>
      <c r="U1304" s="3">
        <v>30000</v>
      </c>
      <c r="V1304" s="3">
        <v>2019</v>
      </c>
      <c r="W1304" t="s">
        <v>26159</v>
      </c>
    </row>
    <row r="1305" spans="1:23" x14ac:dyDescent="0.3">
      <c r="A1305" s="3">
        <v>15</v>
      </c>
      <c r="B1305" t="s">
        <v>761</v>
      </c>
      <c r="C1305" s="3">
        <v>15101</v>
      </c>
      <c r="D1305" t="s">
        <v>2014</v>
      </c>
      <c r="E1305" s="3">
        <v>100106</v>
      </c>
      <c r="F1305" t="s">
        <v>17000</v>
      </c>
      <c r="G1305" s="3">
        <v>100106001</v>
      </c>
      <c r="H1305" t="s">
        <v>18416</v>
      </c>
      <c r="I1305" s="3">
        <v>1</v>
      </c>
      <c r="J1305" t="s">
        <v>26080</v>
      </c>
      <c r="K1305" s="3">
        <v>8</v>
      </c>
      <c r="L1305" t="s">
        <v>26081</v>
      </c>
      <c r="M1305" s="3">
        <v>2</v>
      </c>
      <c r="N1305" t="s">
        <v>26084</v>
      </c>
      <c r="O1305" s="3">
        <v>1</v>
      </c>
      <c r="P1305" t="s">
        <v>28066</v>
      </c>
      <c r="Q1305" s="3">
        <v>1</v>
      </c>
      <c r="R1305" t="s">
        <v>26083</v>
      </c>
      <c r="S1305" s="3">
        <v>2</v>
      </c>
      <c r="T1305" s="3">
        <v>1</v>
      </c>
      <c r="U1305" s="3">
        <v>30400</v>
      </c>
      <c r="V1305" s="3">
        <v>2019</v>
      </c>
      <c r="W1305" t="s">
        <v>26159</v>
      </c>
    </row>
    <row r="1306" spans="1:23" x14ac:dyDescent="0.3">
      <c r="A1306" s="3">
        <v>15</v>
      </c>
      <c r="B1306" t="s">
        <v>761</v>
      </c>
      <c r="C1306" s="3">
        <v>15101</v>
      </c>
      <c r="D1306" t="s">
        <v>2014</v>
      </c>
      <c r="E1306" s="3">
        <v>100106</v>
      </c>
      <c r="F1306" t="s">
        <v>17000</v>
      </c>
      <c r="G1306" s="3">
        <v>100106001</v>
      </c>
      <c r="H1306" t="s">
        <v>18416</v>
      </c>
      <c r="I1306" s="3">
        <v>1</v>
      </c>
      <c r="J1306" t="s">
        <v>26080</v>
      </c>
      <c r="K1306" s="3">
        <v>8</v>
      </c>
      <c r="L1306" t="s">
        <v>26081</v>
      </c>
      <c r="M1306" s="3">
        <v>2</v>
      </c>
      <c r="N1306" t="s">
        <v>26084</v>
      </c>
      <c r="O1306" s="3">
        <v>1</v>
      </c>
      <c r="P1306" t="s">
        <v>28066</v>
      </c>
      <c r="Q1306" s="3">
        <v>1</v>
      </c>
      <c r="R1306" t="s">
        <v>26083</v>
      </c>
      <c r="S1306" s="3">
        <v>2</v>
      </c>
      <c r="T1306" s="3">
        <v>1</v>
      </c>
      <c r="U1306" s="3">
        <v>40000</v>
      </c>
      <c r="V1306" s="3">
        <v>2019</v>
      </c>
      <c r="W1306" t="s">
        <v>26159</v>
      </c>
    </row>
    <row r="1307" spans="1:23" x14ac:dyDescent="0.3">
      <c r="A1307" s="3">
        <v>15</v>
      </c>
      <c r="B1307" t="s">
        <v>761</v>
      </c>
      <c r="C1307" s="3">
        <v>15101</v>
      </c>
      <c r="D1307" t="s">
        <v>2014</v>
      </c>
      <c r="E1307" s="3">
        <v>100106</v>
      </c>
      <c r="F1307" t="s">
        <v>17000</v>
      </c>
      <c r="G1307" s="3">
        <v>100106001</v>
      </c>
      <c r="H1307" t="s">
        <v>18416</v>
      </c>
      <c r="I1307" s="3">
        <v>1</v>
      </c>
      <c r="J1307" t="s">
        <v>26080</v>
      </c>
      <c r="K1307" s="3">
        <v>8</v>
      </c>
      <c r="L1307" t="s">
        <v>26081</v>
      </c>
      <c r="M1307" s="3">
        <v>2</v>
      </c>
      <c r="N1307" t="s">
        <v>26084</v>
      </c>
      <c r="O1307" s="3">
        <v>1</v>
      </c>
      <c r="P1307" t="s">
        <v>28066</v>
      </c>
      <c r="Q1307" s="3">
        <v>1</v>
      </c>
      <c r="R1307" t="s">
        <v>26083</v>
      </c>
      <c r="S1307" s="3">
        <v>2</v>
      </c>
      <c r="T1307" s="3">
        <v>1</v>
      </c>
      <c r="U1307" s="3">
        <v>42000</v>
      </c>
      <c r="V1307" s="3">
        <v>2019</v>
      </c>
      <c r="W1307" t="s">
        <v>26159</v>
      </c>
    </row>
    <row r="1308" spans="1:23" x14ac:dyDescent="0.3">
      <c r="A1308" s="3">
        <v>15</v>
      </c>
      <c r="B1308" t="s">
        <v>761</v>
      </c>
      <c r="C1308" s="3">
        <v>15101</v>
      </c>
      <c r="D1308" t="s">
        <v>2014</v>
      </c>
      <c r="E1308" s="3">
        <v>100106</v>
      </c>
      <c r="F1308" t="s">
        <v>17000</v>
      </c>
      <c r="G1308" s="3">
        <v>100106001</v>
      </c>
      <c r="H1308" t="s">
        <v>18416</v>
      </c>
      <c r="I1308" s="3">
        <v>1</v>
      </c>
      <c r="J1308" t="s">
        <v>26080</v>
      </c>
      <c r="K1308" s="3">
        <v>8</v>
      </c>
      <c r="L1308" t="s">
        <v>26081</v>
      </c>
      <c r="M1308" s="3">
        <v>2</v>
      </c>
      <c r="N1308" t="s">
        <v>26084</v>
      </c>
      <c r="O1308" s="3">
        <v>1</v>
      </c>
      <c r="P1308" t="s">
        <v>28066</v>
      </c>
      <c r="Q1308" s="3">
        <v>1</v>
      </c>
      <c r="R1308" t="s">
        <v>26083</v>
      </c>
      <c r="S1308" s="3">
        <v>2</v>
      </c>
      <c r="T1308" s="3">
        <v>1</v>
      </c>
      <c r="U1308" s="3">
        <v>45000</v>
      </c>
      <c r="V1308" s="3">
        <v>2019</v>
      </c>
      <c r="W1308" t="s">
        <v>26159</v>
      </c>
    </row>
    <row r="1309" spans="1:23" x14ac:dyDescent="0.3">
      <c r="A1309" s="3">
        <v>15</v>
      </c>
      <c r="B1309" t="s">
        <v>761</v>
      </c>
      <c r="C1309" s="3">
        <v>15101</v>
      </c>
      <c r="D1309" t="s">
        <v>2014</v>
      </c>
      <c r="E1309" s="3">
        <v>100106</v>
      </c>
      <c r="F1309" t="s">
        <v>17000</v>
      </c>
      <c r="G1309" s="3">
        <v>100106001</v>
      </c>
      <c r="H1309" t="s">
        <v>18416</v>
      </c>
      <c r="I1309" s="3">
        <v>1</v>
      </c>
      <c r="J1309" t="s">
        <v>26080</v>
      </c>
      <c r="K1309" s="3">
        <v>8</v>
      </c>
      <c r="L1309" t="s">
        <v>26081</v>
      </c>
      <c r="M1309" s="3">
        <v>2</v>
      </c>
      <c r="N1309" t="s">
        <v>26084</v>
      </c>
      <c r="O1309" s="3">
        <v>1</v>
      </c>
      <c r="P1309" t="s">
        <v>28066</v>
      </c>
      <c r="Q1309" s="3">
        <v>1</v>
      </c>
      <c r="R1309" t="s">
        <v>26083</v>
      </c>
      <c r="S1309" s="3">
        <v>2</v>
      </c>
      <c r="T1309" s="3">
        <v>1</v>
      </c>
      <c r="U1309" s="3">
        <v>76000</v>
      </c>
      <c r="V1309" s="3">
        <v>2019</v>
      </c>
      <c r="W1309" t="s">
        <v>26159</v>
      </c>
    </row>
    <row r="1310" spans="1:23" x14ac:dyDescent="0.3">
      <c r="A1310" s="3">
        <v>15</v>
      </c>
      <c r="B1310" t="s">
        <v>761</v>
      </c>
      <c r="C1310" s="3">
        <v>15101</v>
      </c>
      <c r="D1310" t="s">
        <v>2014</v>
      </c>
      <c r="E1310" s="3">
        <v>100106</v>
      </c>
      <c r="F1310" t="s">
        <v>17000</v>
      </c>
      <c r="G1310" s="3">
        <v>100106001</v>
      </c>
      <c r="H1310" t="s">
        <v>18416</v>
      </c>
      <c r="I1310" s="3">
        <v>1</v>
      </c>
      <c r="J1310" t="s">
        <v>26080</v>
      </c>
      <c r="K1310" s="3">
        <v>8</v>
      </c>
      <c r="L1310" t="s">
        <v>26081</v>
      </c>
      <c r="M1310" s="3">
        <v>2</v>
      </c>
      <c r="N1310" t="s">
        <v>26084</v>
      </c>
      <c r="O1310" s="3">
        <v>1</v>
      </c>
      <c r="P1310" t="s">
        <v>28066</v>
      </c>
      <c r="Q1310" s="3">
        <v>1</v>
      </c>
      <c r="R1310" t="s">
        <v>26083</v>
      </c>
      <c r="S1310" s="3">
        <v>2</v>
      </c>
      <c r="T1310" s="3">
        <v>1</v>
      </c>
      <c r="U1310" s="3">
        <v>96000</v>
      </c>
      <c r="V1310" s="3">
        <v>2019</v>
      </c>
      <c r="W1310" t="s">
        <v>26159</v>
      </c>
    </row>
    <row r="1311" spans="1:23" x14ac:dyDescent="0.3">
      <c r="A1311" s="3">
        <v>15</v>
      </c>
      <c r="B1311" t="s">
        <v>761</v>
      </c>
      <c r="C1311" s="3">
        <v>15101</v>
      </c>
      <c r="D1311" t="s">
        <v>2014</v>
      </c>
      <c r="E1311" s="3">
        <v>100106</v>
      </c>
      <c r="F1311" t="s">
        <v>17000</v>
      </c>
      <c r="G1311" s="3">
        <v>100106001</v>
      </c>
      <c r="H1311" t="s">
        <v>18416</v>
      </c>
      <c r="I1311" s="3">
        <v>1</v>
      </c>
      <c r="J1311" t="s">
        <v>26080</v>
      </c>
      <c r="K1311" s="3">
        <v>8</v>
      </c>
      <c r="L1311" t="s">
        <v>26081</v>
      </c>
      <c r="M1311" s="3">
        <v>2</v>
      </c>
      <c r="N1311" t="s">
        <v>26084</v>
      </c>
      <c r="O1311" s="3">
        <v>1</v>
      </c>
      <c r="P1311" t="s">
        <v>28066</v>
      </c>
      <c r="Q1311" s="3">
        <v>1</v>
      </c>
      <c r="R1311" t="s">
        <v>26083</v>
      </c>
      <c r="S1311" s="3">
        <v>3</v>
      </c>
      <c r="T1311" s="3">
        <v>1</v>
      </c>
      <c r="U1311" s="3">
        <v>2000</v>
      </c>
      <c r="V1311" s="3">
        <v>2019</v>
      </c>
      <c r="W1311" t="s">
        <v>26159</v>
      </c>
    </row>
    <row r="1312" spans="1:23" x14ac:dyDescent="0.3">
      <c r="A1312" s="3">
        <v>15</v>
      </c>
      <c r="B1312" t="s">
        <v>761</v>
      </c>
      <c r="C1312" s="3">
        <v>15101</v>
      </c>
      <c r="D1312" t="s">
        <v>2014</v>
      </c>
      <c r="E1312" s="3">
        <v>100106</v>
      </c>
      <c r="F1312" t="s">
        <v>17000</v>
      </c>
      <c r="G1312" s="3">
        <v>100106001</v>
      </c>
      <c r="H1312" t="s">
        <v>18416</v>
      </c>
      <c r="I1312" s="3">
        <v>1</v>
      </c>
      <c r="J1312" t="s">
        <v>26080</v>
      </c>
      <c r="K1312" s="3">
        <v>8</v>
      </c>
      <c r="L1312" t="s">
        <v>26081</v>
      </c>
      <c r="M1312" s="3">
        <v>2</v>
      </c>
      <c r="N1312" t="s">
        <v>26084</v>
      </c>
      <c r="O1312" s="3">
        <v>1</v>
      </c>
      <c r="P1312" t="s">
        <v>28066</v>
      </c>
      <c r="Q1312" s="3">
        <v>1</v>
      </c>
      <c r="R1312" t="s">
        <v>26083</v>
      </c>
      <c r="S1312" s="3">
        <v>4</v>
      </c>
      <c r="T1312" s="3">
        <v>1</v>
      </c>
      <c r="U1312" s="3">
        <v>124000</v>
      </c>
      <c r="V1312" s="3">
        <v>2019</v>
      </c>
      <c r="W1312" t="s">
        <v>26159</v>
      </c>
    </row>
    <row r="1313" spans="1:23" x14ac:dyDescent="0.3">
      <c r="A1313" s="3">
        <v>15</v>
      </c>
      <c r="B1313" t="s">
        <v>761</v>
      </c>
      <c r="C1313" s="3">
        <v>15101</v>
      </c>
      <c r="D1313" t="s">
        <v>2014</v>
      </c>
      <c r="E1313" s="3">
        <v>100106</v>
      </c>
      <c r="F1313" t="s">
        <v>17000</v>
      </c>
      <c r="G1313" s="3">
        <v>100106001</v>
      </c>
      <c r="H1313" t="s">
        <v>18416</v>
      </c>
      <c r="I1313" s="3">
        <v>1</v>
      </c>
      <c r="J1313" t="s">
        <v>26080</v>
      </c>
      <c r="K1313" s="3">
        <v>8</v>
      </c>
      <c r="L1313" t="s">
        <v>26081</v>
      </c>
      <c r="M1313" s="3">
        <v>2</v>
      </c>
      <c r="N1313" t="s">
        <v>26084</v>
      </c>
      <c r="O1313" s="3">
        <v>1</v>
      </c>
      <c r="P1313" t="s">
        <v>28066</v>
      </c>
      <c r="Q1313" s="3">
        <v>1</v>
      </c>
      <c r="R1313" t="s">
        <v>26083</v>
      </c>
      <c r="S1313" s="3">
        <v>4</v>
      </c>
      <c r="T1313" s="3">
        <v>1</v>
      </c>
      <c r="U1313" s="3">
        <v>180000</v>
      </c>
      <c r="V1313" s="3">
        <v>2019</v>
      </c>
      <c r="W1313" t="s">
        <v>26159</v>
      </c>
    </row>
    <row r="1314" spans="1:23" x14ac:dyDescent="0.3">
      <c r="A1314" s="3">
        <v>15</v>
      </c>
      <c r="B1314" t="s">
        <v>761</v>
      </c>
      <c r="C1314" s="3">
        <v>15101</v>
      </c>
      <c r="D1314" t="s">
        <v>2014</v>
      </c>
      <c r="E1314" s="3">
        <v>100106</v>
      </c>
      <c r="F1314" t="s">
        <v>17000</v>
      </c>
      <c r="G1314" s="3">
        <v>100106001</v>
      </c>
      <c r="H1314" t="s">
        <v>18416</v>
      </c>
      <c r="I1314" s="3">
        <v>1</v>
      </c>
      <c r="J1314" t="s">
        <v>26080</v>
      </c>
      <c r="K1314" s="3">
        <v>8</v>
      </c>
      <c r="L1314" t="s">
        <v>26081</v>
      </c>
      <c r="M1314" s="3">
        <v>2</v>
      </c>
      <c r="N1314" t="s">
        <v>26084</v>
      </c>
      <c r="O1314" s="3">
        <v>2</v>
      </c>
      <c r="P1314" t="s">
        <v>28067</v>
      </c>
      <c r="Q1314" s="3">
        <v>1</v>
      </c>
      <c r="R1314" t="s">
        <v>26083</v>
      </c>
      <c r="S1314" s="3">
        <v>1</v>
      </c>
      <c r="T1314" s="3">
        <v>1</v>
      </c>
      <c r="U1314" s="3">
        <v>2000</v>
      </c>
      <c r="V1314" s="3">
        <v>2019</v>
      </c>
      <c r="W1314" t="s">
        <v>26159</v>
      </c>
    </row>
    <row r="1315" spans="1:23" x14ac:dyDescent="0.3">
      <c r="A1315" s="3">
        <v>15</v>
      </c>
      <c r="B1315" t="s">
        <v>761</v>
      </c>
      <c r="C1315" s="3">
        <v>15101</v>
      </c>
      <c r="D1315" t="s">
        <v>2014</v>
      </c>
      <c r="E1315" s="3">
        <v>100106</v>
      </c>
      <c r="F1315" t="s">
        <v>17000</v>
      </c>
      <c r="G1315" s="3">
        <v>100106001</v>
      </c>
      <c r="H1315" t="s">
        <v>18416</v>
      </c>
      <c r="I1315" s="3">
        <v>1</v>
      </c>
      <c r="J1315" t="s">
        <v>26080</v>
      </c>
      <c r="K1315" s="3">
        <v>8</v>
      </c>
      <c r="L1315" t="s">
        <v>26081</v>
      </c>
      <c r="M1315" s="3">
        <v>2</v>
      </c>
      <c r="N1315" t="s">
        <v>26084</v>
      </c>
      <c r="O1315" s="3">
        <v>2</v>
      </c>
      <c r="P1315" t="s">
        <v>28067</v>
      </c>
      <c r="Q1315" s="3">
        <v>1</v>
      </c>
      <c r="R1315" t="s">
        <v>26083</v>
      </c>
      <c r="S1315" s="3">
        <v>1</v>
      </c>
      <c r="T1315" s="3">
        <v>1</v>
      </c>
      <c r="U1315" s="3">
        <v>3500</v>
      </c>
      <c r="V1315" s="3">
        <v>2019</v>
      </c>
      <c r="W1315" t="s">
        <v>26159</v>
      </c>
    </row>
    <row r="1316" spans="1:23" x14ac:dyDescent="0.3">
      <c r="A1316" s="3">
        <v>15</v>
      </c>
      <c r="B1316" t="s">
        <v>761</v>
      </c>
      <c r="C1316" s="3">
        <v>15101</v>
      </c>
      <c r="D1316" t="s">
        <v>2014</v>
      </c>
      <c r="E1316" s="3">
        <v>100106</v>
      </c>
      <c r="F1316" t="s">
        <v>17000</v>
      </c>
      <c r="G1316" s="3">
        <v>100106001</v>
      </c>
      <c r="H1316" t="s">
        <v>18416</v>
      </c>
      <c r="I1316" s="3">
        <v>1</v>
      </c>
      <c r="J1316" t="s">
        <v>26080</v>
      </c>
      <c r="K1316" s="3">
        <v>8</v>
      </c>
      <c r="L1316" t="s">
        <v>26081</v>
      </c>
      <c r="M1316" s="3">
        <v>2</v>
      </c>
      <c r="N1316" t="s">
        <v>26084</v>
      </c>
      <c r="O1316" s="3">
        <v>2</v>
      </c>
      <c r="P1316" t="s">
        <v>28067</v>
      </c>
      <c r="Q1316" s="3">
        <v>1</v>
      </c>
      <c r="R1316" t="s">
        <v>26083</v>
      </c>
      <c r="S1316" s="3">
        <v>1</v>
      </c>
      <c r="T1316" s="3">
        <v>1</v>
      </c>
      <c r="U1316" s="3">
        <v>4000</v>
      </c>
      <c r="V1316" s="3">
        <v>2019</v>
      </c>
      <c r="W1316" t="s">
        <v>26159</v>
      </c>
    </row>
    <row r="1317" spans="1:23" x14ac:dyDescent="0.3">
      <c r="A1317" s="3">
        <v>15</v>
      </c>
      <c r="B1317" t="s">
        <v>761</v>
      </c>
      <c r="C1317" s="3">
        <v>15101</v>
      </c>
      <c r="D1317" t="s">
        <v>2014</v>
      </c>
      <c r="E1317" s="3">
        <v>100106</v>
      </c>
      <c r="F1317" t="s">
        <v>17000</v>
      </c>
      <c r="G1317" s="3">
        <v>100106001</v>
      </c>
      <c r="H1317" t="s">
        <v>18416</v>
      </c>
      <c r="I1317" s="3">
        <v>1</v>
      </c>
      <c r="J1317" t="s">
        <v>26080</v>
      </c>
      <c r="K1317" s="3">
        <v>8</v>
      </c>
      <c r="L1317" t="s">
        <v>26081</v>
      </c>
      <c r="M1317" s="3">
        <v>2</v>
      </c>
      <c r="N1317" t="s">
        <v>26084</v>
      </c>
      <c r="O1317" s="3">
        <v>2</v>
      </c>
      <c r="P1317" t="s">
        <v>28067</v>
      </c>
      <c r="Q1317" s="3">
        <v>1</v>
      </c>
      <c r="R1317" t="s">
        <v>26083</v>
      </c>
      <c r="S1317" s="3">
        <v>1</v>
      </c>
      <c r="T1317" s="3">
        <v>1</v>
      </c>
      <c r="U1317" s="3">
        <v>4500</v>
      </c>
      <c r="V1317" s="3">
        <v>2019</v>
      </c>
      <c r="W1317" t="s">
        <v>26159</v>
      </c>
    </row>
    <row r="1318" spans="1:23" x14ac:dyDescent="0.3">
      <c r="A1318" s="3">
        <v>15</v>
      </c>
      <c r="B1318" t="s">
        <v>761</v>
      </c>
      <c r="C1318" s="3">
        <v>15101</v>
      </c>
      <c r="D1318" t="s">
        <v>2014</v>
      </c>
      <c r="E1318" s="3">
        <v>100106</v>
      </c>
      <c r="F1318" t="s">
        <v>17000</v>
      </c>
      <c r="G1318" s="3">
        <v>100106001</v>
      </c>
      <c r="H1318" t="s">
        <v>18416</v>
      </c>
      <c r="I1318" s="3">
        <v>1</v>
      </c>
      <c r="J1318" t="s">
        <v>26080</v>
      </c>
      <c r="K1318" s="3">
        <v>8</v>
      </c>
      <c r="L1318" t="s">
        <v>26081</v>
      </c>
      <c r="M1318" s="3">
        <v>2</v>
      </c>
      <c r="N1318" t="s">
        <v>26084</v>
      </c>
      <c r="O1318" s="3">
        <v>2</v>
      </c>
      <c r="P1318" t="s">
        <v>28067</v>
      </c>
      <c r="Q1318" s="3">
        <v>1</v>
      </c>
      <c r="R1318" t="s">
        <v>26083</v>
      </c>
      <c r="S1318" s="3">
        <v>1</v>
      </c>
      <c r="T1318" s="3">
        <v>1</v>
      </c>
      <c r="U1318" s="3">
        <v>5000</v>
      </c>
      <c r="V1318" s="3">
        <v>2019</v>
      </c>
      <c r="W1318" t="s">
        <v>26159</v>
      </c>
    </row>
    <row r="1319" spans="1:23" x14ac:dyDescent="0.3">
      <c r="A1319" s="3">
        <v>15</v>
      </c>
      <c r="B1319" t="s">
        <v>761</v>
      </c>
      <c r="C1319" s="3">
        <v>15101</v>
      </c>
      <c r="D1319" t="s">
        <v>2014</v>
      </c>
      <c r="E1319" s="3">
        <v>100106</v>
      </c>
      <c r="F1319" t="s">
        <v>17000</v>
      </c>
      <c r="G1319" s="3">
        <v>100106001</v>
      </c>
      <c r="H1319" t="s">
        <v>18416</v>
      </c>
      <c r="I1319" s="3">
        <v>1</v>
      </c>
      <c r="J1319" t="s">
        <v>26080</v>
      </c>
      <c r="K1319" s="3">
        <v>8</v>
      </c>
      <c r="L1319" t="s">
        <v>26081</v>
      </c>
      <c r="M1319" s="3">
        <v>2</v>
      </c>
      <c r="N1319" t="s">
        <v>26084</v>
      </c>
      <c r="O1319" s="3">
        <v>2</v>
      </c>
      <c r="P1319" t="s">
        <v>28067</v>
      </c>
      <c r="Q1319" s="3">
        <v>1</v>
      </c>
      <c r="R1319" t="s">
        <v>26083</v>
      </c>
      <c r="S1319" s="3">
        <v>1</v>
      </c>
      <c r="T1319" s="3">
        <v>1</v>
      </c>
      <c r="U1319" s="3">
        <v>8000</v>
      </c>
      <c r="V1319" s="3">
        <v>2019</v>
      </c>
      <c r="W1319" t="s">
        <v>26159</v>
      </c>
    </row>
    <row r="1320" spans="1:23" x14ac:dyDescent="0.3">
      <c r="A1320" s="3">
        <v>15</v>
      </c>
      <c r="B1320" t="s">
        <v>761</v>
      </c>
      <c r="C1320" s="3">
        <v>15101</v>
      </c>
      <c r="D1320" t="s">
        <v>2014</v>
      </c>
      <c r="E1320" s="3">
        <v>100106</v>
      </c>
      <c r="F1320" t="s">
        <v>17000</v>
      </c>
      <c r="G1320" s="3">
        <v>100106001</v>
      </c>
      <c r="H1320" t="s">
        <v>18416</v>
      </c>
      <c r="I1320" s="3">
        <v>1</v>
      </c>
      <c r="J1320" t="s">
        <v>26080</v>
      </c>
      <c r="K1320" s="3">
        <v>8</v>
      </c>
      <c r="L1320" t="s">
        <v>26081</v>
      </c>
      <c r="M1320" s="3">
        <v>2</v>
      </c>
      <c r="N1320" t="s">
        <v>26084</v>
      </c>
      <c r="O1320" s="3">
        <v>2</v>
      </c>
      <c r="P1320" t="s">
        <v>28067</v>
      </c>
      <c r="Q1320" s="3">
        <v>1</v>
      </c>
      <c r="R1320" t="s">
        <v>26083</v>
      </c>
      <c r="S1320" s="3">
        <v>1</v>
      </c>
      <c r="T1320" s="3">
        <v>1</v>
      </c>
      <c r="U1320" s="3">
        <v>9000</v>
      </c>
      <c r="V1320" s="3">
        <v>2019</v>
      </c>
      <c r="W1320" t="s">
        <v>26159</v>
      </c>
    </row>
    <row r="1321" spans="1:23" x14ac:dyDescent="0.3">
      <c r="A1321" s="3">
        <v>15</v>
      </c>
      <c r="B1321" t="s">
        <v>761</v>
      </c>
      <c r="C1321" s="3">
        <v>15101</v>
      </c>
      <c r="D1321" t="s">
        <v>2014</v>
      </c>
      <c r="E1321" s="3">
        <v>100106</v>
      </c>
      <c r="F1321" t="s">
        <v>17000</v>
      </c>
      <c r="G1321" s="3">
        <v>100106001</v>
      </c>
      <c r="H1321" t="s">
        <v>18416</v>
      </c>
      <c r="I1321" s="3">
        <v>1</v>
      </c>
      <c r="J1321" t="s">
        <v>26080</v>
      </c>
      <c r="K1321" s="3">
        <v>8</v>
      </c>
      <c r="L1321" t="s">
        <v>26081</v>
      </c>
      <c r="M1321" s="3">
        <v>2</v>
      </c>
      <c r="N1321" t="s">
        <v>26084</v>
      </c>
      <c r="O1321" s="3">
        <v>2</v>
      </c>
      <c r="P1321" t="s">
        <v>28067</v>
      </c>
      <c r="Q1321" s="3">
        <v>1</v>
      </c>
      <c r="R1321" t="s">
        <v>26083</v>
      </c>
      <c r="S1321" s="3">
        <v>1</v>
      </c>
      <c r="T1321" s="3">
        <v>1</v>
      </c>
      <c r="U1321" s="3">
        <v>10000</v>
      </c>
      <c r="V1321" s="3">
        <v>2019</v>
      </c>
      <c r="W1321" t="s">
        <v>26159</v>
      </c>
    </row>
    <row r="1322" spans="1:23" x14ac:dyDescent="0.3">
      <c r="A1322" s="3">
        <v>15</v>
      </c>
      <c r="B1322" t="s">
        <v>761</v>
      </c>
      <c r="C1322" s="3">
        <v>15101</v>
      </c>
      <c r="D1322" t="s">
        <v>2014</v>
      </c>
      <c r="E1322" s="3">
        <v>100106</v>
      </c>
      <c r="F1322" t="s">
        <v>17000</v>
      </c>
      <c r="G1322" s="3">
        <v>100106001</v>
      </c>
      <c r="H1322" t="s">
        <v>18416</v>
      </c>
      <c r="I1322" s="3">
        <v>1</v>
      </c>
      <c r="J1322" t="s">
        <v>26080</v>
      </c>
      <c r="K1322" s="3">
        <v>8</v>
      </c>
      <c r="L1322" t="s">
        <v>26081</v>
      </c>
      <c r="M1322" s="3">
        <v>2</v>
      </c>
      <c r="N1322" t="s">
        <v>26084</v>
      </c>
      <c r="O1322" s="3">
        <v>2</v>
      </c>
      <c r="P1322" t="s">
        <v>28067</v>
      </c>
      <c r="Q1322" s="3">
        <v>1</v>
      </c>
      <c r="R1322" t="s">
        <v>26083</v>
      </c>
      <c r="S1322" s="3">
        <v>1</v>
      </c>
      <c r="T1322" s="3">
        <v>1</v>
      </c>
      <c r="U1322" s="3">
        <v>15000</v>
      </c>
      <c r="V1322" s="3">
        <v>2019</v>
      </c>
      <c r="W1322" t="s">
        <v>26159</v>
      </c>
    </row>
    <row r="1323" spans="1:23" x14ac:dyDescent="0.3">
      <c r="A1323" s="3">
        <v>15</v>
      </c>
      <c r="B1323" t="s">
        <v>761</v>
      </c>
      <c r="C1323" s="3">
        <v>15101</v>
      </c>
      <c r="D1323" t="s">
        <v>2014</v>
      </c>
      <c r="E1323" s="3">
        <v>100106</v>
      </c>
      <c r="F1323" t="s">
        <v>17000</v>
      </c>
      <c r="G1323" s="3">
        <v>100106001</v>
      </c>
      <c r="H1323" t="s">
        <v>18416</v>
      </c>
      <c r="I1323" s="3">
        <v>1</v>
      </c>
      <c r="J1323" t="s">
        <v>26080</v>
      </c>
      <c r="K1323" s="3">
        <v>8</v>
      </c>
      <c r="L1323" t="s">
        <v>26081</v>
      </c>
      <c r="M1323" s="3">
        <v>2</v>
      </c>
      <c r="N1323" t="s">
        <v>26084</v>
      </c>
      <c r="O1323" s="3">
        <v>2</v>
      </c>
      <c r="P1323" t="s">
        <v>28067</v>
      </c>
      <c r="Q1323" s="3">
        <v>1</v>
      </c>
      <c r="R1323" t="s">
        <v>26083</v>
      </c>
      <c r="S1323" s="3">
        <v>1</v>
      </c>
      <c r="T1323" s="3">
        <v>1</v>
      </c>
      <c r="U1323" s="3">
        <v>23200</v>
      </c>
      <c r="V1323" s="3">
        <v>2019</v>
      </c>
      <c r="W1323" t="s">
        <v>26159</v>
      </c>
    </row>
    <row r="1324" spans="1:23" x14ac:dyDescent="0.3">
      <c r="A1324" s="3">
        <v>15</v>
      </c>
      <c r="B1324" t="s">
        <v>761</v>
      </c>
      <c r="C1324" s="3">
        <v>15101</v>
      </c>
      <c r="D1324" t="s">
        <v>2014</v>
      </c>
      <c r="E1324" s="3">
        <v>100106</v>
      </c>
      <c r="F1324" t="s">
        <v>17000</v>
      </c>
      <c r="G1324" s="3">
        <v>100106001</v>
      </c>
      <c r="H1324" t="s">
        <v>18416</v>
      </c>
      <c r="I1324" s="3">
        <v>1</v>
      </c>
      <c r="J1324" t="s">
        <v>26080</v>
      </c>
      <c r="K1324" s="3">
        <v>8</v>
      </c>
      <c r="L1324" t="s">
        <v>26081</v>
      </c>
      <c r="M1324" s="3">
        <v>2</v>
      </c>
      <c r="N1324" t="s">
        <v>26084</v>
      </c>
      <c r="O1324" s="3">
        <v>2</v>
      </c>
      <c r="P1324" t="s">
        <v>28067</v>
      </c>
      <c r="Q1324" s="3">
        <v>1</v>
      </c>
      <c r="R1324" t="s">
        <v>26083</v>
      </c>
      <c r="S1324" s="3">
        <v>1</v>
      </c>
      <c r="T1324" s="3">
        <v>1</v>
      </c>
      <c r="U1324" s="3">
        <v>25000</v>
      </c>
      <c r="V1324" s="3">
        <v>2019</v>
      </c>
      <c r="W1324" t="s">
        <v>26159</v>
      </c>
    </row>
    <row r="1325" spans="1:23" x14ac:dyDescent="0.3">
      <c r="A1325" s="3">
        <v>15</v>
      </c>
      <c r="B1325" t="s">
        <v>761</v>
      </c>
      <c r="C1325" s="3">
        <v>15101</v>
      </c>
      <c r="D1325" t="s">
        <v>2014</v>
      </c>
      <c r="E1325" s="3">
        <v>100106</v>
      </c>
      <c r="F1325" t="s">
        <v>17000</v>
      </c>
      <c r="G1325" s="3">
        <v>100106001</v>
      </c>
      <c r="H1325" t="s">
        <v>18416</v>
      </c>
      <c r="I1325" s="3">
        <v>1</v>
      </c>
      <c r="J1325" t="s">
        <v>26080</v>
      </c>
      <c r="K1325" s="3">
        <v>8</v>
      </c>
      <c r="L1325" t="s">
        <v>26081</v>
      </c>
      <c r="M1325" s="3">
        <v>2</v>
      </c>
      <c r="N1325" t="s">
        <v>26084</v>
      </c>
      <c r="O1325" s="3">
        <v>2</v>
      </c>
      <c r="P1325" t="s">
        <v>28067</v>
      </c>
      <c r="Q1325" s="3">
        <v>1</v>
      </c>
      <c r="R1325" t="s">
        <v>26083</v>
      </c>
      <c r="S1325" s="3">
        <v>1</v>
      </c>
      <c r="T1325" s="3">
        <v>1</v>
      </c>
      <c r="U1325" s="3">
        <v>42000</v>
      </c>
      <c r="V1325" s="3">
        <v>2019</v>
      </c>
      <c r="W1325" t="s">
        <v>26159</v>
      </c>
    </row>
    <row r="1326" spans="1:23" x14ac:dyDescent="0.3">
      <c r="A1326" s="3">
        <v>15</v>
      </c>
      <c r="B1326" t="s">
        <v>761</v>
      </c>
      <c r="C1326" s="3">
        <v>15101</v>
      </c>
      <c r="D1326" t="s">
        <v>2014</v>
      </c>
      <c r="E1326" s="3">
        <v>100106</v>
      </c>
      <c r="F1326" t="s">
        <v>17000</v>
      </c>
      <c r="G1326" s="3">
        <v>100106001</v>
      </c>
      <c r="H1326" t="s">
        <v>18416</v>
      </c>
      <c r="I1326" s="3">
        <v>1</v>
      </c>
      <c r="J1326" t="s">
        <v>26080</v>
      </c>
      <c r="K1326" s="3">
        <v>8</v>
      </c>
      <c r="L1326" t="s">
        <v>26081</v>
      </c>
      <c r="M1326" s="3">
        <v>2</v>
      </c>
      <c r="N1326" t="s">
        <v>26084</v>
      </c>
      <c r="O1326" s="3">
        <v>2</v>
      </c>
      <c r="P1326" t="s">
        <v>28067</v>
      </c>
      <c r="Q1326" s="3">
        <v>1</v>
      </c>
      <c r="R1326" t="s">
        <v>26083</v>
      </c>
      <c r="S1326" s="3">
        <v>1</v>
      </c>
      <c r="T1326" s="3">
        <v>1</v>
      </c>
      <c r="U1326" s="3">
        <v>45000</v>
      </c>
      <c r="V1326" s="3">
        <v>2019</v>
      </c>
      <c r="W1326" t="s">
        <v>26159</v>
      </c>
    </row>
    <row r="1327" spans="1:23" x14ac:dyDescent="0.3">
      <c r="A1327" s="3">
        <v>15</v>
      </c>
      <c r="B1327" t="s">
        <v>761</v>
      </c>
      <c r="C1327" s="3">
        <v>15101</v>
      </c>
      <c r="D1327" t="s">
        <v>2014</v>
      </c>
      <c r="E1327" s="3">
        <v>100106</v>
      </c>
      <c r="F1327" t="s">
        <v>17000</v>
      </c>
      <c r="G1327" s="3">
        <v>100106001</v>
      </c>
      <c r="H1327" t="s">
        <v>18416</v>
      </c>
      <c r="I1327" s="3">
        <v>1</v>
      </c>
      <c r="J1327" t="s">
        <v>26080</v>
      </c>
      <c r="K1327" s="3">
        <v>8</v>
      </c>
      <c r="L1327" t="s">
        <v>26081</v>
      </c>
      <c r="M1327" s="3">
        <v>2</v>
      </c>
      <c r="N1327" t="s">
        <v>26084</v>
      </c>
      <c r="O1327" s="3">
        <v>2</v>
      </c>
      <c r="P1327" t="s">
        <v>28067</v>
      </c>
      <c r="Q1327" s="3">
        <v>1</v>
      </c>
      <c r="R1327" t="s">
        <v>26083</v>
      </c>
      <c r="S1327" s="3">
        <v>1</v>
      </c>
      <c r="T1327" s="3">
        <v>1</v>
      </c>
      <c r="U1327" s="3">
        <v>48000</v>
      </c>
      <c r="V1327" s="3">
        <v>2019</v>
      </c>
      <c r="W1327" t="s">
        <v>26159</v>
      </c>
    </row>
    <row r="1328" spans="1:23" x14ac:dyDescent="0.3">
      <c r="A1328" s="3">
        <v>15</v>
      </c>
      <c r="B1328" t="s">
        <v>761</v>
      </c>
      <c r="C1328" s="3">
        <v>15101</v>
      </c>
      <c r="D1328" t="s">
        <v>2014</v>
      </c>
      <c r="E1328" s="3">
        <v>100106</v>
      </c>
      <c r="F1328" t="s">
        <v>17000</v>
      </c>
      <c r="G1328" s="3">
        <v>100106001</v>
      </c>
      <c r="H1328" t="s">
        <v>18416</v>
      </c>
      <c r="I1328" s="3">
        <v>1</v>
      </c>
      <c r="J1328" t="s">
        <v>26080</v>
      </c>
      <c r="K1328" s="3">
        <v>8</v>
      </c>
      <c r="L1328" t="s">
        <v>26081</v>
      </c>
      <c r="M1328" s="3">
        <v>2</v>
      </c>
      <c r="N1328" t="s">
        <v>26084</v>
      </c>
      <c r="O1328" s="3">
        <v>2</v>
      </c>
      <c r="P1328" t="s">
        <v>28067</v>
      </c>
      <c r="Q1328" s="3">
        <v>1</v>
      </c>
      <c r="R1328" t="s">
        <v>26083</v>
      </c>
      <c r="S1328" s="3">
        <v>1</v>
      </c>
      <c r="T1328" s="3">
        <v>1</v>
      </c>
      <c r="U1328" s="3">
        <v>60000</v>
      </c>
      <c r="V1328" s="3">
        <v>2019</v>
      </c>
      <c r="W1328" t="s">
        <v>26159</v>
      </c>
    </row>
    <row r="1329" spans="1:23" x14ac:dyDescent="0.3">
      <c r="A1329" s="3">
        <v>15</v>
      </c>
      <c r="B1329" t="s">
        <v>761</v>
      </c>
      <c r="C1329" s="3">
        <v>15101</v>
      </c>
      <c r="D1329" t="s">
        <v>2014</v>
      </c>
      <c r="E1329" s="3">
        <v>100106</v>
      </c>
      <c r="F1329" t="s">
        <v>17000</v>
      </c>
      <c r="G1329" s="3">
        <v>100106001</v>
      </c>
      <c r="H1329" t="s">
        <v>18416</v>
      </c>
      <c r="I1329" s="3">
        <v>1</v>
      </c>
      <c r="J1329" t="s">
        <v>26080</v>
      </c>
      <c r="K1329" s="3">
        <v>8</v>
      </c>
      <c r="L1329" t="s">
        <v>26081</v>
      </c>
      <c r="M1329" s="3">
        <v>2</v>
      </c>
      <c r="N1329" t="s">
        <v>26084</v>
      </c>
      <c r="O1329" s="3">
        <v>2</v>
      </c>
      <c r="P1329" t="s">
        <v>28067</v>
      </c>
      <c r="Q1329" s="3">
        <v>1</v>
      </c>
      <c r="R1329" t="s">
        <v>26083</v>
      </c>
      <c r="S1329" s="3">
        <v>1</v>
      </c>
      <c r="T1329" s="3">
        <v>1</v>
      </c>
      <c r="U1329" s="3">
        <v>70000</v>
      </c>
      <c r="V1329" s="3">
        <v>2019</v>
      </c>
      <c r="W1329" t="s">
        <v>26159</v>
      </c>
    </row>
    <row r="1330" spans="1:23" x14ac:dyDescent="0.3">
      <c r="A1330" s="3">
        <v>15</v>
      </c>
      <c r="B1330" t="s">
        <v>761</v>
      </c>
      <c r="C1330" s="3">
        <v>15101</v>
      </c>
      <c r="D1330" t="s">
        <v>2014</v>
      </c>
      <c r="E1330" s="3">
        <v>100106</v>
      </c>
      <c r="F1330" t="s">
        <v>17000</v>
      </c>
      <c r="G1330" s="3">
        <v>100106001</v>
      </c>
      <c r="H1330" t="s">
        <v>18416</v>
      </c>
      <c r="I1330" s="3">
        <v>1</v>
      </c>
      <c r="J1330" t="s">
        <v>26080</v>
      </c>
      <c r="K1330" s="3">
        <v>8</v>
      </c>
      <c r="L1330" t="s">
        <v>26081</v>
      </c>
      <c r="M1330" s="3">
        <v>2</v>
      </c>
      <c r="N1330" t="s">
        <v>26084</v>
      </c>
      <c r="O1330" s="3">
        <v>2</v>
      </c>
      <c r="P1330" t="s">
        <v>28067</v>
      </c>
      <c r="Q1330" s="3">
        <v>1</v>
      </c>
      <c r="R1330" t="s">
        <v>26083</v>
      </c>
      <c r="S1330" s="3">
        <v>1</v>
      </c>
      <c r="T1330" s="3">
        <v>1</v>
      </c>
      <c r="U1330" s="3">
        <v>300000</v>
      </c>
      <c r="V1330" s="3">
        <v>2019</v>
      </c>
      <c r="W1330" t="s">
        <v>26159</v>
      </c>
    </row>
    <row r="1331" spans="1:23" x14ac:dyDescent="0.3">
      <c r="A1331" s="3">
        <v>15</v>
      </c>
      <c r="B1331" t="s">
        <v>761</v>
      </c>
      <c r="C1331" s="3">
        <v>15101</v>
      </c>
      <c r="D1331" t="s">
        <v>2014</v>
      </c>
      <c r="E1331" s="3">
        <v>100106</v>
      </c>
      <c r="F1331" t="s">
        <v>17000</v>
      </c>
      <c r="G1331" s="3">
        <v>100106001</v>
      </c>
      <c r="H1331" t="s">
        <v>18416</v>
      </c>
      <c r="I1331" s="3">
        <v>1</v>
      </c>
      <c r="J1331" t="s">
        <v>26080</v>
      </c>
      <c r="K1331" s="3">
        <v>8</v>
      </c>
      <c r="L1331" t="s">
        <v>26081</v>
      </c>
      <c r="M1331" s="3">
        <v>2</v>
      </c>
      <c r="N1331" t="s">
        <v>26084</v>
      </c>
      <c r="O1331" s="3">
        <v>2</v>
      </c>
      <c r="P1331" t="s">
        <v>28067</v>
      </c>
      <c r="Q1331" s="3">
        <v>1</v>
      </c>
      <c r="R1331" t="s">
        <v>26083</v>
      </c>
      <c r="S1331" s="3">
        <v>1</v>
      </c>
      <c r="T1331" s="3">
        <v>1</v>
      </c>
      <c r="U1331" s="3">
        <v>1000000</v>
      </c>
      <c r="V1331" s="3">
        <v>2019</v>
      </c>
      <c r="W1331" t="s">
        <v>26159</v>
      </c>
    </row>
    <row r="1332" spans="1:23" x14ac:dyDescent="0.3">
      <c r="A1332" s="3">
        <v>15</v>
      </c>
      <c r="B1332" t="s">
        <v>761</v>
      </c>
      <c r="C1332" s="3">
        <v>15101</v>
      </c>
      <c r="D1332" t="s">
        <v>2014</v>
      </c>
      <c r="E1332" s="3">
        <v>100106</v>
      </c>
      <c r="F1332" t="s">
        <v>17000</v>
      </c>
      <c r="G1332" s="3">
        <v>100106001</v>
      </c>
      <c r="H1332" t="s">
        <v>18416</v>
      </c>
      <c r="I1332" s="3">
        <v>1</v>
      </c>
      <c r="J1332" t="s">
        <v>26080</v>
      </c>
      <c r="K1332" s="3">
        <v>8</v>
      </c>
      <c r="L1332" t="s">
        <v>26081</v>
      </c>
      <c r="M1332" s="3">
        <v>2</v>
      </c>
      <c r="N1332" t="s">
        <v>26084</v>
      </c>
      <c r="O1332" s="3">
        <v>2</v>
      </c>
      <c r="P1332" t="s">
        <v>28067</v>
      </c>
      <c r="Q1332" s="3">
        <v>1</v>
      </c>
      <c r="R1332" t="s">
        <v>26083</v>
      </c>
      <c r="S1332" s="3">
        <v>2</v>
      </c>
      <c r="T1332" s="3">
        <v>1</v>
      </c>
      <c r="U1332" s="3">
        <v>24000</v>
      </c>
      <c r="V1332" s="3">
        <v>2019</v>
      </c>
      <c r="W1332" t="s">
        <v>26159</v>
      </c>
    </row>
    <row r="1333" spans="1:23" x14ac:dyDescent="0.3">
      <c r="A1333" s="3">
        <v>15</v>
      </c>
      <c r="B1333" t="s">
        <v>761</v>
      </c>
      <c r="C1333" s="3">
        <v>15101</v>
      </c>
      <c r="D1333" t="s">
        <v>2014</v>
      </c>
      <c r="E1333" s="3">
        <v>100106</v>
      </c>
      <c r="F1333" t="s">
        <v>17000</v>
      </c>
      <c r="G1333" s="3">
        <v>100106001</v>
      </c>
      <c r="H1333" t="s">
        <v>18416</v>
      </c>
      <c r="I1333" s="3">
        <v>1</v>
      </c>
      <c r="J1333" t="s">
        <v>26080</v>
      </c>
      <c r="K1333" s="3">
        <v>8</v>
      </c>
      <c r="L1333" t="s">
        <v>26081</v>
      </c>
      <c r="M1333" s="3">
        <v>2</v>
      </c>
      <c r="N1333" t="s">
        <v>26084</v>
      </c>
      <c r="O1333" s="3">
        <v>2</v>
      </c>
      <c r="P1333" t="s">
        <v>28067</v>
      </c>
      <c r="Q1333" s="3">
        <v>1</v>
      </c>
      <c r="R1333" t="s">
        <v>26083</v>
      </c>
      <c r="S1333" s="3">
        <v>2</v>
      </c>
      <c r="T1333" s="3">
        <v>1</v>
      </c>
      <c r="U1333" s="3">
        <v>35000</v>
      </c>
      <c r="V1333" s="3">
        <v>2019</v>
      </c>
      <c r="W1333" t="s">
        <v>26159</v>
      </c>
    </row>
    <row r="1334" spans="1:23" x14ac:dyDescent="0.3">
      <c r="A1334" s="3">
        <v>15</v>
      </c>
      <c r="B1334" t="s">
        <v>761</v>
      </c>
      <c r="C1334" s="3">
        <v>15101</v>
      </c>
      <c r="D1334" t="s">
        <v>2014</v>
      </c>
      <c r="E1334" s="3">
        <v>100106</v>
      </c>
      <c r="F1334" t="s">
        <v>17000</v>
      </c>
      <c r="G1334" s="3">
        <v>100106001</v>
      </c>
      <c r="H1334" t="s">
        <v>18416</v>
      </c>
      <c r="I1334" s="3">
        <v>1</v>
      </c>
      <c r="J1334" t="s">
        <v>26080</v>
      </c>
      <c r="K1334" s="3">
        <v>8</v>
      </c>
      <c r="L1334" t="s">
        <v>26081</v>
      </c>
      <c r="M1334" s="3">
        <v>2</v>
      </c>
      <c r="N1334" t="s">
        <v>26084</v>
      </c>
      <c r="O1334" s="3">
        <v>2</v>
      </c>
      <c r="P1334" t="s">
        <v>28067</v>
      </c>
      <c r="Q1334" s="3">
        <v>1</v>
      </c>
      <c r="R1334" t="s">
        <v>26083</v>
      </c>
      <c r="S1334" s="3">
        <v>2</v>
      </c>
      <c r="T1334" s="3">
        <v>1</v>
      </c>
      <c r="U1334" s="3">
        <v>36000</v>
      </c>
      <c r="V1334" s="3">
        <v>2019</v>
      </c>
      <c r="W1334" t="s">
        <v>26159</v>
      </c>
    </row>
    <row r="1335" spans="1:23" x14ac:dyDescent="0.3">
      <c r="A1335" s="3">
        <v>15</v>
      </c>
      <c r="B1335" t="s">
        <v>761</v>
      </c>
      <c r="C1335" s="3">
        <v>15101</v>
      </c>
      <c r="D1335" t="s">
        <v>2014</v>
      </c>
      <c r="E1335" s="3">
        <v>100106</v>
      </c>
      <c r="F1335" t="s">
        <v>17000</v>
      </c>
      <c r="G1335" s="3">
        <v>100106001</v>
      </c>
      <c r="H1335" t="s">
        <v>18416</v>
      </c>
      <c r="I1335" s="3">
        <v>1</v>
      </c>
      <c r="J1335" t="s">
        <v>26080</v>
      </c>
      <c r="K1335" s="3">
        <v>8</v>
      </c>
      <c r="L1335" t="s">
        <v>26081</v>
      </c>
      <c r="M1335" s="3">
        <v>2</v>
      </c>
      <c r="N1335" t="s">
        <v>26084</v>
      </c>
      <c r="O1335" s="3">
        <v>2</v>
      </c>
      <c r="P1335" t="s">
        <v>28067</v>
      </c>
      <c r="Q1335" s="3">
        <v>1</v>
      </c>
      <c r="R1335" t="s">
        <v>26083</v>
      </c>
      <c r="S1335" s="3">
        <v>2</v>
      </c>
      <c r="T1335" s="3">
        <v>1</v>
      </c>
      <c r="U1335" s="3">
        <v>150000</v>
      </c>
      <c r="V1335" s="3">
        <v>2019</v>
      </c>
      <c r="W1335" t="s">
        <v>26159</v>
      </c>
    </row>
    <row r="1336" spans="1:23" x14ac:dyDescent="0.3">
      <c r="A1336" s="3">
        <v>15</v>
      </c>
      <c r="B1336" t="s">
        <v>761</v>
      </c>
      <c r="C1336" s="3">
        <v>15101</v>
      </c>
      <c r="D1336" t="s">
        <v>2014</v>
      </c>
      <c r="E1336" s="3">
        <v>100106</v>
      </c>
      <c r="F1336" t="s">
        <v>17000</v>
      </c>
      <c r="G1336" s="3">
        <v>100106001</v>
      </c>
      <c r="H1336" t="s">
        <v>18416</v>
      </c>
      <c r="I1336" s="3">
        <v>1</v>
      </c>
      <c r="J1336" t="s">
        <v>26080</v>
      </c>
      <c r="K1336" s="3">
        <v>8</v>
      </c>
      <c r="L1336" t="s">
        <v>26081</v>
      </c>
      <c r="M1336" s="3">
        <v>2</v>
      </c>
      <c r="N1336" t="s">
        <v>26084</v>
      </c>
      <c r="O1336" s="3">
        <v>2</v>
      </c>
      <c r="P1336" t="s">
        <v>28067</v>
      </c>
      <c r="Q1336" s="3">
        <v>1</v>
      </c>
      <c r="R1336" t="s">
        <v>26083</v>
      </c>
      <c r="S1336" s="3">
        <v>3</v>
      </c>
      <c r="T1336" s="3">
        <v>1</v>
      </c>
      <c r="U1336" s="3">
        <v>12500</v>
      </c>
      <c r="V1336" s="3">
        <v>2019</v>
      </c>
      <c r="W1336" t="s">
        <v>26159</v>
      </c>
    </row>
    <row r="1337" spans="1:23" x14ac:dyDescent="0.3">
      <c r="A1337" s="3">
        <v>15</v>
      </c>
      <c r="B1337" t="s">
        <v>761</v>
      </c>
      <c r="C1337" s="3">
        <v>15101</v>
      </c>
      <c r="D1337" t="s">
        <v>2014</v>
      </c>
      <c r="E1337" s="3">
        <v>100106</v>
      </c>
      <c r="F1337" t="s">
        <v>17000</v>
      </c>
      <c r="G1337" s="3">
        <v>100106001</v>
      </c>
      <c r="H1337" t="s">
        <v>18416</v>
      </c>
      <c r="I1337" s="3">
        <v>2</v>
      </c>
      <c r="J1337" t="s">
        <v>12848</v>
      </c>
      <c r="K1337" s="3">
        <v>8</v>
      </c>
      <c r="L1337" t="s">
        <v>26081</v>
      </c>
      <c r="M1337" s="3">
        <v>2</v>
      </c>
      <c r="N1337" t="s">
        <v>26084</v>
      </c>
      <c r="O1337" s="3">
        <v>3</v>
      </c>
      <c r="P1337" t="s">
        <v>26085</v>
      </c>
      <c r="Q1337" s="3">
        <v>1</v>
      </c>
      <c r="R1337" t="s">
        <v>26083</v>
      </c>
      <c r="S1337" s="3">
        <v>4</v>
      </c>
      <c r="T1337" s="3">
        <v>1</v>
      </c>
      <c r="U1337" s="3">
        <v>53000</v>
      </c>
      <c r="V1337" s="3">
        <v>2019</v>
      </c>
      <c r="W1337" t="s">
        <v>26159</v>
      </c>
    </row>
    <row r="1338" spans="1:23" x14ac:dyDescent="0.3">
      <c r="A1338" s="3">
        <v>3</v>
      </c>
      <c r="B1338" t="s">
        <v>767</v>
      </c>
      <c r="C1338" s="3">
        <v>3101</v>
      </c>
      <c r="D1338" t="s">
        <v>1110</v>
      </c>
      <c r="E1338" s="3">
        <v>100106</v>
      </c>
      <c r="F1338" t="s">
        <v>17000</v>
      </c>
      <c r="G1338" s="3">
        <v>100106001</v>
      </c>
      <c r="H1338" t="s">
        <v>18416</v>
      </c>
      <c r="I1338" s="3">
        <v>2</v>
      </c>
      <c r="J1338" t="s">
        <v>12848</v>
      </c>
      <c r="K1338" s="3">
        <v>8</v>
      </c>
      <c r="L1338" t="s">
        <v>26081</v>
      </c>
      <c r="M1338" s="3">
        <v>3</v>
      </c>
      <c r="N1338" t="s">
        <v>16841</v>
      </c>
      <c r="O1338" s="3">
        <v>1</v>
      </c>
      <c r="P1338" t="s">
        <v>28066</v>
      </c>
      <c r="Q1338" s="3">
        <v>3</v>
      </c>
      <c r="R1338" t="s">
        <v>26107</v>
      </c>
      <c r="S1338" s="3">
        <v>40</v>
      </c>
      <c r="T1338" s="3">
        <v>1</v>
      </c>
      <c r="U1338" s="3">
        <v>700000</v>
      </c>
      <c r="V1338" s="3">
        <v>1999</v>
      </c>
      <c r="W1338" t="s">
        <v>25</v>
      </c>
    </row>
    <row r="1339" spans="1:23" x14ac:dyDescent="0.3">
      <c r="A1339" s="3">
        <v>3</v>
      </c>
      <c r="B1339" t="s">
        <v>767</v>
      </c>
      <c r="C1339" s="3">
        <v>3303</v>
      </c>
      <c r="D1339" t="s">
        <v>1131</v>
      </c>
      <c r="E1339" s="3">
        <v>100106</v>
      </c>
      <c r="F1339" t="s">
        <v>17000</v>
      </c>
      <c r="G1339" s="3">
        <v>100106001</v>
      </c>
      <c r="H1339" t="s">
        <v>18416</v>
      </c>
      <c r="I1339" s="3">
        <v>1</v>
      </c>
      <c r="J1339" t="s">
        <v>26080</v>
      </c>
      <c r="K1339" s="3">
        <v>8</v>
      </c>
      <c r="L1339" t="s">
        <v>26081</v>
      </c>
      <c r="M1339" s="3">
        <v>2</v>
      </c>
      <c r="N1339" t="s">
        <v>26084</v>
      </c>
      <c r="O1339" s="3">
        <v>1</v>
      </c>
      <c r="P1339" t="s">
        <v>28066</v>
      </c>
      <c r="Q1339" s="3">
        <v>1</v>
      </c>
      <c r="R1339" t="s">
        <v>26083</v>
      </c>
      <c r="S1339" s="3">
        <v>10</v>
      </c>
      <c r="T1339" s="3">
        <v>1</v>
      </c>
      <c r="U1339" s="3">
        <v>50000</v>
      </c>
      <c r="V1339" s="3">
        <v>1999</v>
      </c>
      <c r="W1339" t="s">
        <v>25</v>
      </c>
    </row>
    <row r="1340" spans="1:23" x14ac:dyDescent="0.3">
      <c r="A1340" s="3">
        <v>3</v>
      </c>
      <c r="B1340" t="s">
        <v>767</v>
      </c>
      <c r="C1340" s="3">
        <v>3303</v>
      </c>
      <c r="D1340" t="s">
        <v>1131</v>
      </c>
      <c r="E1340" s="3">
        <v>100106</v>
      </c>
      <c r="F1340" t="s">
        <v>17000</v>
      </c>
      <c r="G1340" s="3">
        <v>100106001</v>
      </c>
      <c r="H1340" t="s">
        <v>18416</v>
      </c>
      <c r="I1340" s="3">
        <v>1</v>
      </c>
      <c r="J1340" t="s">
        <v>26080</v>
      </c>
      <c r="K1340" s="3">
        <v>8</v>
      </c>
      <c r="L1340" t="s">
        <v>26081</v>
      </c>
      <c r="M1340" s="3">
        <v>2</v>
      </c>
      <c r="N1340" t="s">
        <v>26084</v>
      </c>
      <c r="O1340" s="3">
        <v>3</v>
      </c>
      <c r="P1340" t="s">
        <v>26085</v>
      </c>
      <c r="Q1340" s="3">
        <v>1</v>
      </c>
      <c r="R1340" t="s">
        <v>26083</v>
      </c>
      <c r="S1340" s="3">
        <v>6</v>
      </c>
      <c r="T1340" s="3">
        <v>1</v>
      </c>
      <c r="U1340" s="3">
        <v>11000</v>
      </c>
      <c r="V1340" s="3">
        <v>1999</v>
      </c>
      <c r="W1340" t="s">
        <v>25</v>
      </c>
    </row>
    <row r="1341" spans="1:23" x14ac:dyDescent="0.3">
      <c r="A1341" s="3">
        <v>3</v>
      </c>
      <c r="B1341" t="s">
        <v>767</v>
      </c>
      <c r="C1341" s="3">
        <v>3303</v>
      </c>
      <c r="D1341" t="s">
        <v>1131</v>
      </c>
      <c r="E1341" s="3">
        <v>100106</v>
      </c>
      <c r="F1341" t="s">
        <v>17000</v>
      </c>
      <c r="G1341" s="3">
        <v>100106001</v>
      </c>
      <c r="H1341" t="s">
        <v>18416</v>
      </c>
      <c r="I1341" s="3">
        <v>1</v>
      </c>
      <c r="J1341" t="s">
        <v>26080</v>
      </c>
      <c r="K1341" s="3">
        <v>8</v>
      </c>
      <c r="L1341" t="s">
        <v>26081</v>
      </c>
      <c r="M1341" s="3">
        <v>2</v>
      </c>
      <c r="N1341" t="s">
        <v>26084</v>
      </c>
      <c r="O1341" s="3">
        <v>1</v>
      </c>
      <c r="P1341" t="s">
        <v>28066</v>
      </c>
      <c r="Q1341" s="3">
        <v>1</v>
      </c>
      <c r="R1341" t="s">
        <v>26083</v>
      </c>
      <c r="S1341" s="3">
        <v>6</v>
      </c>
      <c r="T1341" s="3">
        <v>1</v>
      </c>
      <c r="U1341" s="3">
        <v>200000</v>
      </c>
      <c r="V1341" s="3">
        <v>1999</v>
      </c>
      <c r="W1341" t="s">
        <v>25</v>
      </c>
    </row>
    <row r="1342" spans="1:23" x14ac:dyDescent="0.3">
      <c r="A1342" s="3">
        <v>3</v>
      </c>
      <c r="B1342" t="s">
        <v>767</v>
      </c>
      <c r="C1342" s="3">
        <v>3303</v>
      </c>
      <c r="D1342" t="s">
        <v>1131</v>
      </c>
      <c r="E1342" s="3">
        <v>100106</v>
      </c>
      <c r="F1342" t="s">
        <v>17000</v>
      </c>
      <c r="G1342" s="3">
        <v>100106001</v>
      </c>
      <c r="H1342" t="s">
        <v>18416</v>
      </c>
      <c r="I1342" s="3">
        <v>2</v>
      </c>
      <c r="J1342" t="s">
        <v>12848</v>
      </c>
      <c r="K1342" s="3">
        <v>8</v>
      </c>
      <c r="L1342" t="s">
        <v>26081</v>
      </c>
      <c r="M1342" s="3">
        <v>4</v>
      </c>
      <c r="N1342" t="s">
        <v>26087</v>
      </c>
      <c r="O1342" s="3">
        <v>1</v>
      </c>
      <c r="P1342" t="s">
        <v>28066</v>
      </c>
      <c r="Q1342" s="3">
        <v>1</v>
      </c>
      <c r="R1342" t="s">
        <v>26083</v>
      </c>
      <c r="S1342" s="3">
        <v>2</v>
      </c>
      <c r="T1342" s="3">
        <v>1</v>
      </c>
      <c r="U1342" s="3">
        <v>25000</v>
      </c>
      <c r="V1342" s="3">
        <v>1999</v>
      </c>
      <c r="W1342" t="s">
        <v>25</v>
      </c>
    </row>
    <row r="1343" spans="1:23" x14ac:dyDescent="0.3">
      <c r="A1343" s="3">
        <v>3</v>
      </c>
      <c r="B1343" t="s">
        <v>767</v>
      </c>
      <c r="C1343" s="3">
        <v>3303</v>
      </c>
      <c r="D1343" t="s">
        <v>1131</v>
      </c>
      <c r="E1343" s="3">
        <v>100106</v>
      </c>
      <c r="F1343" t="s">
        <v>17000</v>
      </c>
      <c r="G1343" s="3">
        <v>100106001</v>
      </c>
      <c r="H1343" t="s">
        <v>18416</v>
      </c>
      <c r="I1343" s="3">
        <v>1</v>
      </c>
      <c r="J1343" t="s">
        <v>26080</v>
      </c>
      <c r="K1343" s="3">
        <v>8</v>
      </c>
      <c r="L1343" t="s">
        <v>26081</v>
      </c>
      <c r="M1343" s="3">
        <v>4</v>
      </c>
      <c r="N1343" t="s">
        <v>26087</v>
      </c>
      <c r="O1343" s="3">
        <v>3</v>
      </c>
      <c r="P1343" t="s">
        <v>26085</v>
      </c>
      <c r="Q1343" s="3">
        <v>1</v>
      </c>
      <c r="R1343" t="s">
        <v>26083</v>
      </c>
      <c r="S1343" s="3">
        <v>2</v>
      </c>
      <c r="T1343" s="3">
        <v>1</v>
      </c>
      <c r="U1343" s="3">
        <v>35000</v>
      </c>
      <c r="V1343" s="3">
        <v>1999</v>
      </c>
      <c r="W1343" t="s">
        <v>25</v>
      </c>
    </row>
    <row r="1344" spans="1:23" x14ac:dyDescent="0.3">
      <c r="A1344" s="3">
        <v>3</v>
      </c>
      <c r="B1344" t="s">
        <v>767</v>
      </c>
      <c r="C1344" s="3">
        <v>3303</v>
      </c>
      <c r="D1344" t="s">
        <v>1131</v>
      </c>
      <c r="E1344" s="3">
        <v>100106</v>
      </c>
      <c r="F1344" t="s">
        <v>17000</v>
      </c>
      <c r="G1344" s="3">
        <v>100106001</v>
      </c>
      <c r="H1344" t="s">
        <v>18416</v>
      </c>
      <c r="I1344" s="3">
        <v>1</v>
      </c>
      <c r="J1344" t="s">
        <v>26080</v>
      </c>
      <c r="K1344" s="3">
        <v>8</v>
      </c>
      <c r="L1344" t="s">
        <v>26081</v>
      </c>
      <c r="M1344" s="3">
        <v>2</v>
      </c>
      <c r="N1344" t="s">
        <v>26084</v>
      </c>
      <c r="O1344" s="3">
        <v>1</v>
      </c>
      <c r="P1344" t="s">
        <v>28066</v>
      </c>
      <c r="Q1344" s="3">
        <v>1</v>
      </c>
      <c r="R1344" t="s">
        <v>26083</v>
      </c>
      <c r="S1344" s="3">
        <v>2</v>
      </c>
      <c r="T1344" s="3">
        <v>1</v>
      </c>
      <c r="U1344" s="3">
        <v>2700</v>
      </c>
      <c r="V1344" s="3">
        <v>1999</v>
      </c>
      <c r="W1344" t="s">
        <v>25</v>
      </c>
    </row>
    <row r="1345" spans="1:23" x14ac:dyDescent="0.3">
      <c r="A1345" s="3">
        <v>3</v>
      </c>
      <c r="B1345" t="s">
        <v>767</v>
      </c>
      <c r="C1345" s="3">
        <v>3303</v>
      </c>
      <c r="D1345" t="s">
        <v>1131</v>
      </c>
      <c r="E1345" s="3">
        <v>100106</v>
      </c>
      <c r="F1345" t="s">
        <v>17000</v>
      </c>
      <c r="G1345" s="3">
        <v>100106001</v>
      </c>
      <c r="H1345" t="s">
        <v>18416</v>
      </c>
      <c r="I1345" s="3">
        <v>1</v>
      </c>
      <c r="J1345" t="s">
        <v>26080</v>
      </c>
      <c r="K1345" s="3">
        <v>8</v>
      </c>
      <c r="L1345" t="s">
        <v>26081</v>
      </c>
      <c r="M1345" s="3">
        <v>2</v>
      </c>
      <c r="N1345" t="s">
        <v>26084</v>
      </c>
      <c r="O1345" s="3">
        <v>1</v>
      </c>
      <c r="P1345" t="s">
        <v>28066</v>
      </c>
      <c r="Q1345" s="3">
        <v>1</v>
      </c>
      <c r="R1345" t="s">
        <v>26083</v>
      </c>
      <c r="S1345" s="3">
        <v>2</v>
      </c>
      <c r="T1345" s="3">
        <v>1</v>
      </c>
      <c r="U1345" s="3">
        <v>2000</v>
      </c>
      <c r="V1345" s="3">
        <v>1999</v>
      </c>
      <c r="W1345" t="s">
        <v>25</v>
      </c>
    </row>
    <row r="1346" spans="1:23" x14ac:dyDescent="0.3">
      <c r="A1346" s="3">
        <v>3</v>
      </c>
      <c r="B1346" t="s">
        <v>767</v>
      </c>
      <c r="C1346" s="3">
        <v>3303</v>
      </c>
      <c r="D1346" t="s">
        <v>1131</v>
      </c>
      <c r="E1346" s="3">
        <v>100106</v>
      </c>
      <c r="F1346" t="s">
        <v>17000</v>
      </c>
      <c r="G1346" s="3">
        <v>100106001</v>
      </c>
      <c r="H1346" t="s">
        <v>18416</v>
      </c>
      <c r="I1346" s="3">
        <v>1</v>
      </c>
      <c r="J1346" t="s">
        <v>26080</v>
      </c>
      <c r="K1346" s="3">
        <v>8</v>
      </c>
      <c r="L1346" t="s">
        <v>26081</v>
      </c>
      <c r="M1346" s="3">
        <v>2</v>
      </c>
      <c r="N1346" t="s">
        <v>26084</v>
      </c>
      <c r="O1346" s="3">
        <v>1</v>
      </c>
      <c r="P1346" t="s">
        <v>28066</v>
      </c>
      <c r="Q1346" s="3">
        <v>1</v>
      </c>
      <c r="R1346" t="s">
        <v>26083</v>
      </c>
      <c r="S1346" s="3">
        <v>2</v>
      </c>
      <c r="T1346" s="3">
        <v>1</v>
      </c>
      <c r="U1346" s="3">
        <v>1300</v>
      </c>
      <c r="V1346" s="3">
        <v>1999</v>
      </c>
      <c r="W1346" t="s">
        <v>25</v>
      </c>
    </row>
    <row r="1347" spans="1:23" x14ac:dyDescent="0.3">
      <c r="A1347" s="3">
        <v>3</v>
      </c>
      <c r="B1347" t="s">
        <v>767</v>
      </c>
      <c r="C1347" s="3">
        <v>3303</v>
      </c>
      <c r="D1347" t="s">
        <v>1131</v>
      </c>
      <c r="E1347" s="3">
        <v>100106</v>
      </c>
      <c r="F1347" t="s">
        <v>17000</v>
      </c>
      <c r="G1347" s="3">
        <v>100106001</v>
      </c>
      <c r="H1347" t="s">
        <v>18416</v>
      </c>
      <c r="I1347" s="3">
        <v>1</v>
      </c>
      <c r="J1347" t="s">
        <v>26080</v>
      </c>
      <c r="K1347" s="3">
        <v>8</v>
      </c>
      <c r="L1347" t="s">
        <v>26081</v>
      </c>
      <c r="M1347" s="3">
        <v>2</v>
      </c>
      <c r="N1347" t="s">
        <v>26084</v>
      </c>
      <c r="O1347" s="3">
        <v>1</v>
      </c>
      <c r="P1347" t="s">
        <v>28066</v>
      </c>
      <c r="Q1347" s="3">
        <v>1</v>
      </c>
      <c r="R1347" t="s">
        <v>26083</v>
      </c>
      <c r="S1347" s="3">
        <v>3</v>
      </c>
      <c r="T1347" s="3">
        <v>1</v>
      </c>
      <c r="U1347" s="3">
        <v>10000</v>
      </c>
      <c r="V1347" s="3">
        <v>1999</v>
      </c>
      <c r="W1347" t="s">
        <v>25</v>
      </c>
    </row>
    <row r="1348" spans="1:23" x14ac:dyDescent="0.3">
      <c r="A1348" s="3">
        <v>3</v>
      </c>
      <c r="B1348" t="s">
        <v>767</v>
      </c>
      <c r="C1348" s="3">
        <v>3304</v>
      </c>
      <c r="D1348" t="s">
        <v>1134</v>
      </c>
      <c r="E1348" s="3">
        <v>100106</v>
      </c>
      <c r="F1348" t="s">
        <v>17000</v>
      </c>
      <c r="G1348" s="3">
        <v>100106001</v>
      </c>
      <c r="H1348" t="s">
        <v>18416</v>
      </c>
      <c r="I1348" s="3">
        <v>1</v>
      </c>
      <c r="J1348" t="s">
        <v>26080</v>
      </c>
      <c r="K1348" s="3">
        <v>8</v>
      </c>
      <c r="L1348" t="s">
        <v>26081</v>
      </c>
      <c r="M1348" s="3">
        <v>2</v>
      </c>
      <c r="N1348" t="s">
        <v>26084</v>
      </c>
      <c r="O1348" s="3">
        <v>1</v>
      </c>
      <c r="P1348" t="s">
        <v>28066</v>
      </c>
      <c r="Q1348" s="3">
        <v>1</v>
      </c>
      <c r="R1348" t="s">
        <v>26083</v>
      </c>
      <c r="S1348" s="3">
        <v>10</v>
      </c>
      <c r="T1348" s="3">
        <v>1</v>
      </c>
      <c r="U1348" s="3">
        <v>79000</v>
      </c>
      <c r="V1348" s="3">
        <v>1999</v>
      </c>
      <c r="W1348" t="s">
        <v>25</v>
      </c>
    </row>
    <row r="1349" spans="1:23" x14ac:dyDescent="0.3">
      <c r="A1349" s="3">
        <v>3</v>
      </c>
      <c r="B1349" t="s">
        <v>767</v>
      </c>
      <c r="C1349" s="3">
        <v>3304</v>
      </c>
      <c r="D1349" t="s">
        <v>1134</v>
      </c>
      <c r="E1349" s="3">
        <v>100106</v>
      </c>
      <c r="F1349" t="s">
        <v>17000</v>
      </c>
      <c r="G1349" s="3">
        <v>100106001</v>
      </c>
      <c r="H1349" t="s">
        <v>18416</v>
      </c>
      <c r="I1349" s="3">
        <v>1</v>
      </c>
      <c r="J1349" t="s">
        <v>26080</v>
      </c>
      <c r="K1349" s="3">
        <v>8</v>
      </c>
      <c r="L1349" t="s">
        <v>26081</v>
      </c>
      <c r="M1349" s="3">
        <v>2</v>
      </c>
      <c r="N1349" t="s">
        <v>26084</v>
      </c>
      <c r="O1349" s="3">
        <v>1</v>
      </c>
      <c r="P1349" t="s">
        <v>28066</v>
      </c>
      <c r="Q1349" s="3">
        <v>1</v>
      </c>
      <c r="R1349" t="s">
        <v>26083</v>
      </c>
      <c r="S1349" s="3">
        <v>3</v>
      </c>
      <c r="T1349" s="3">
        <v>1</v>
      </c>
      <c r="U1349" s="3">
        <v>3000</v>
      </c>
      <c r="V1349" s="3">
        <v>1999</v>
      </c>
      <c r="W1349" t="s">
        <v>25</v>
      </c>
    </row>
    <row r="1350" spans="1:23" x14ac:dyDescent="0.3">
      <c r="A1350" s="3">
        <v>3</v>
      </c>
      <c r="B1350" t="s">
        <v>767</v>
      </c>
      <c r="C1350" s="3">
        <v>3304</v>
      </c>
      <c r="D1350" t="s">
        <v>1134</v>
      </c>
      <c r="E1350" s="3">
        <v>100106</v>
      </c>
      <c r="F1350" t="s">
        <v>17000</v>
      </c>
      <c r="G1350" s="3">
        <v>100106001</v>
      </c>
      <c r="H1350" t="s">
        <v>18416</v>
      </c>
      <c r="I1350" s="3">
        <v>1</v>
      </c>
      <c r="J1350" t="s">
        <v>26080</v>
      </c>
      <c r="K1350" s="3">
        <v>8</v>
      </c>
      <c r="L1350" t="s">
        <v>26081</v>
      </c>
      <c r="M1350" s="3">
        <v>2</v>
      </c>
      <c r="N1350" t="s">
        <v>26084</v>
      </c>
      <c r="O1350" s="3">
        <v>1</v>
      </c>
      <c r="P1350" t="s">
        <v>28066</v>
      </c>
      <c r="Q1350" s="3">
        <v>1</v>
      </c>
      <c r="R1350" t="s">
        <v>26083</v>
      </c>
      <c r="S1350" s="3">
        <v>20</v>
      </c>
      <c r="T1350" s="3">
        <v>1</v>
      </c>
      <c r="U1350" s="3">
        <v>100000</v>
      </c>
      <c r="V1350" s="3">
        <v>1999</v>
      </c>
      <c r="W1350" t="s">
        <v>25</v>
      </c>
    </row>
    <row r="1351" spans="1:23" x14ac:dyDescent="0.3">
      <c r="A1351" s="3">
        <v>3</v>
      </c>
      <c r="B1351" t="s">
        <v>767</v>
      </c>
      <c r="C1351" s="3">
        <v>3304</v>
      </c>
      <c r="D1351" t="s">
        <v>1134</v>
      </c>
      <c r="E1351" s="3">
        <v>100106</v>
      </c>
      <c r="F1351" t="s">
        <v>17000</v>
      </c>
      <c r="G1351" s="3">
        <v>100106001</v>
      </c>
      <c r="H1351" t="s">
        <v>18416</v>
      </c>
      <c r="I1351" s="3">
        <v>1</v>
      </c>
      <c r="J1351" t="s">
        <v>26080</v>
      </c>
      <c r="K1351" s="3">
        <v>8</v>
      </c>
      <c r="L1351" t="s">
        <v>26081</v>
      </c>
      <c r="M1351" s="3">
        <v>4</v>
      </c>
      <c r="N1351" t="s">
        <v>26087</v>
      </c>
      <c r="O1351" s="3">
        <v>2</v>
      </c>
      <c r="P1351" t="s">
        <v>28067</v>
      </c>
      <c r="Q1351" s="3">
        <v>1</v>
      </c>
      <c r="R1351" t="s">
        <v>26083</v>
      </c>
      <c r="S1351" s="3">
        <v>4</v>
      </c>
      <c r="T1351" s="3">
        <v>1</v>
      </c>
      <c r="U1351" s="3">
        <v>300000</v>
      </c>
      <c r="V1351" s="3">
        <v>1999</v>
      </c>
      <c r="W1351" t="s">
        <v>25</v>
      </c>
    </row>
    <row r="1352" spans="1:23" x14ac:dyDescent="0.3">
      <c r="A1352" s="3">
        <v>3</v>
      </c>
      <c r="B1352" t="s">
        <v>767</v>
      </c>
      <c r="C1352" s="3">
        <v>3304</v>
      </c>
      <c r="D1352" t="s">
        <v>1134</v>
      </c>
      <c r="E1352" s="3">
        <v>100103</v>
      </c>
      <c r="F1352" t="s">
        <v>11337</v>
      </c>
      <c r="G1352" s="3">
        <v>100103006</v>
      </c>
      <c r="H1352" t="s">
        <v>26108</v>
      </c>
      <c r="I1352" s="3">
        <v>1</v>
      </c>
      <c r="J1352" t="s">
        <v>26080</v>
      </c>
      <c r="K1352" s="3">
        <v>8</v>
      </c>
      <c r="L1352" t="s">
        <v>26081</v>
      </c>
      <c r="M1352" s="3">
        <v>2</v>
      </c>
      <c r="N1352" t="s">
        <v>26084</v>
      </c>
      <c r="O1352" s="3">
        <v>1</v>
      </c>
      <c r="P1352" t="s">
        <v>28066</v>
      </c>
      <c r="Q1352" s="3">
        <v>1</v>
      </c>
      <c r="R1352" t="s">
        <v>26083</v>
      </c>
      <c r="S1352" s="3">
        <v>2</v>
      </c>
      <c r="T1352" s="3">
        <v>1</v>
      </c>
      <c r="U1352" s="3">
        <v>10000</v>
      </c>
      <c r="V1352" s="3">
        <v>1999</v>
      </c>
      <c r="W1352" t="s">
        <v>25</v>
      </c>
    </row>
    <row r="1353" spans="1:23" x14ac:dyDescent="0.3">
      <c r="A1353" s="3">
        <v>3</v>
      </c>
      <c r="B1353" t="s">
        <v>767</v>
      </c>
      <c r="C1353" s="3">
        <v>3304</v>
      </c>
      <c r="D1353" t="s">
        <v>1134</v>
      </c>
      <c r="E1353" s="3">
        <v>100106</v>
      </c>
      <c r="F1353" t="s">
        <v>17000</v>
      </c>
      <c r="G1353" s="3">
        <v>100106001</v>
      </c>
      <c r="H1353" t="s">
        <v>18416</v>
      </c>
      <c r="I1353" s="3">
        <v>1</v>
      </c>
      <c r="J1353" t="s">
        <v>26080</v>
      </c>
      <c r="K1353" s="3">
        <v>8</v>
      </c>
      <c r="L1353" t="s">
        <v>26081</v>
      </c>
      <c r="M1353" s="3">
        <v>2</v>
      </c>
      <c r="N1353" t="s">
        <v>26084</v>
      </c>
      <c r="O1353" s="3">
        <v>1</v>
      </c>
      <c r="P1353" t="s">
        <v>28066</v>
      </c>
      <c r="Q1353" s="3">
        <v>1</v>
      </c>
      <c r="R1353" t="s">
        <v>26083</v>
      </c>
      <c r="S1353" s="3">
        <v>3</v>
      </c>
      <c r="T1353" s="3">
        <v>1</v>
      </c>
      <c r="U1353" s="3">
        <v>2500</v>
      </c>
      <c r="V1353" s="3">
        <v>1999</v>
      </c>
      <c r="W1353" t="s">
        <v>25</v>
      </c>
    </row>
    <row r="1354" spans="1:23" x14ac:dyDescent="0.3">
      <c r="A1354" s="3">
        <v>3</v>
      </c>
      <c r="B1354" t="s">
        <v>767</v>
      </c>
      <c r="C1354" s="3">
        <v>3304</v>
      </c>
      <c r="D1354" t="s">
        <v>1134</v>
      </c>
      <c r="E1354" s="3">
        <v>100106</v>
      </c>
      <c r="F1354" t="s">
        <v>17000</v>
      </c>
      <c r="G1354" s="3">
        <v>100106001</v>
      </c>
      <c r="H1354" t="s">
        <v>18416</v>
      </c>
      <c r="I1354" s="3">
        <v>1</v>
      </c>
      <c r="J1354" t="s">
        <v>26080</v>
      </c>
      <c r="K1354" s="3">
        <v>8</v>
      </c>
      <c r="L1354" t="s">
        <v>26081</v>
      </c>
      <c r="M1354" s="3">
        <v>2</v>
      </c>
      <c r="N1354" t="s">
        <v>26084</v>
      </c>
      <c r="O1354" s="3">
        <v>1</v>
      </c>
      <c r="P1354" t="s">
        <v>28066</v>
      </c>
      <c r="Q1354" s="3">
        <v>1</v>
      </c>
      <c r="R1354" t="s">
        <v>26083</v>
      </c>
      <c r="S1354" s="3">
        <v>3</v>
      </c>
      <c r="T1354" s="3">
        <v>1</v>
      </c>
      <c r="U1354" s="3">
        <v>4000</v>
      </c>
      <c r="V1354" s="3">
        <v>1999</v>
      </c>
      <c r="W1354" t="s">
        <v>25</v>
      </c>
    </row>
    <row r="1355" spans="1:23" x14ac:dyDescent="0.3">
      <c r="A1355" s="3">
        <v>3</v>
      </c>
      <c r="B1355" t="s">
        <v>767</v>
      </c>
      <c r="C1355" s="3">
        <v>3304</v>
      </c>
      <c r="D1355" t="s">
        <v>1134</v>
      </c>
      <c r="E1355" s="3">
        <v>100106</v>
      </c>
      <c r="F1355" t="s">
        <v>17000</v>
      </c>
      <c r="G1355" s="3">
        <v>100106001</v>
      </c>
      <c r="H1355" t="s">
        <v>18416</v>
      </c>
      <c r="I1355" s="3">
        <v>2</v>
      </c>
      <c r="J1355" t="s">
        <v>12848</v>
      </c>
      <c r="K1355" s="3">
        <v>8</v>
      </c>
      <c r="L1355" t="s">
        <v>26081</v>
      </c>
      <c r="M1355" s="3">
        <v>2</v>
      </c>
      <c r="N1355" t="s">
        <v>26084</v>
      </c>
      <c r="O1355" s="3">
        <v>1</v>
      </c>
      <c r="P1355" t="s">
        <v>28066</v>
      </c>
      <c r="Q1355" s="3">
        <v>1</v>
      </c>
      <c r="R1355" t="s">
        <v>26083</v>
      </c>
      <c r="S1355" s="3">
        <v>3</v>
      </c>
      <c r="T1355" s="3">
        <v>1</v>
      </c>
      <c r="U1355" s="3">
        <v>100000</v>
      </c>
      <c r="V1355" s="3">
        <v>1999</v>
      </c>
      <c r="W1355" t="s">
        <v>25</v>
      </c>
    </row>
    <row r="1356" spans="1:23" x14ac:dyDescent="0.3">
      <c r="A1356" s="3">
        <v>3</v>
      </c>
      <c r="B1356" t="s">
        <v>767</v>
      </c>
      <c r="C1356" s="3">
        <v>3304</v>
      </c>
      <c r="D1356" t="s">
        <v>1134</v>
      </c>
      <c r="E1356" s="3">
        <v>100106</v>
      </c>
      <c r="F1356" t="s">
        <v>17000</v>
      </c>
      <c r="G1356" s="3">
        <v>100106001</v>
      </c>
      <c r="H1356" t="s">
        <v>18416</v>
      </c>
      <c r="I1356" s="3">
        <v>1</v>
      </c>
      <c r="J1356" t="s">
        <v>26080</v>
      </c>
      <c r="K1356" s="3">
        <v>8</v>
      </c>
      <c r="L1356" t="s">
        <v>26081</v>
      </c>
      <c r="M1356" s="3">
        <v>2</v>
      </c>
      <c r="N1356" t="s">
        <v>26084</v>
      </c>
      <c r="O1356" s="3">
        <v>1</v>
      </c>
      <c r="P1356" t="s">
        <v>28066</v>
      </c>
      <c r="Q1356" s="3">
        <v>1</v>
      </c>
      <c r="R1356" t="s">
        <v>26083</v>
      </c>
      <c r="S1356" s="3">
        <v>2</v>
      </c>
      <c r="T1356" s="3">
        <v>1</v>
      </c>
      <c r="U1356" s="3">
        <v>4500</v>
      </c>
      <c r="V1356" s="3">
        <v>1999</v>
      </c>
      <c r="W1356" t="s">
        <v>25</v>
      </c>
    </row>
    <row r="1357" spans="1:23" x14ac:dyDescent="0.3">
      <c r="A1357" s="3">
        <v>3</v>
      </c>
      <c r="B1357" t="s">
        <v>767</v>
      </c>
      <c r="C1357" s="3">
        <v>3304</v>
      </c>
      <c r="D1357" t="s">
        <v>1134</v>
      </c>
      <c r="E1357" s="3">
        <v>100106</v>
      </c>
      <c r="F1357" t="s">
        <v>17000</v>
      </c>
      <c r="G1357" s="3">
        <v>100106001</v>
      </c>
      <c r="H1357" t="s">
        <v>18416</v>
      </c>
      <c r="I1357" s="3">
        <v>1</v>
      </c>
      <c r="J1357" t="s">
        <v>26080</v>
      </c>
      <c r="K1357" s="3">
        <v>8</v>
      </c>
      <c r="L1357" t="s">
        <v>26081</v>
      </c>
      <c r="M1357" s="3">
        <v>2</v>
      </c>
      <c r="N1357" t="s">
        <v>26084</v>
      </c>
      <c r="O1357" s="3">
        <v>1</v>
      </c>
      <c r="P1357" t="s">
        <v>28066</v>
      </c>
      <c r="Q1357" s="3">
        <v>1</v>
      </c>
      <c r="R1357" t="s">
        <v>26083</v>
      </c>
      <c r="S1357" s="3">
        <v>5</v>
      </c>
      <c r="T1357" s="3">
        <v>1</v>
      </c>
      <c r="U1357" s="3">
        <v>13000</v>
      </c>
      <c r="V1357" s="3">
        <v>1999</v>
      </c>
      <c r="W1357" t="s">
        <v>25</v>
      </c>
    </row>
    <row r="1358" spans="1:23" x14ac:dyDescent="0.3">
      <c r="A1358" s="3">
        <v>3</v>
      </c>
      <c r="B1358" t="s">
        <v>767</v>
      </c>
      <c r="C1358" s="3">
        <v>3304</v>
      </c>
      <c r="D1358" t="s">
        <v>1134</v>
      </c>
      <c r="E1358" s="3">
        <v>100106</v>
      </c>
      <c r="F1358" t="s">
        <v>17000</v>
      </c>
      <c r="G1358" s="3">
        <v>100106001</v>
      </c>
      <c r="H1358" t="s">
        <v>18416</v>
      </c>
      <c r="I1358" s="3">
        <v>1</v>
      </c>
      <c r="J1358" t="s">
        <v>26080</v>
      </c>
      <c r="K1358" s="3">
        <v>8</v>
      </c>
      <c r="L1358" t="s">
        <v>26081</v>
      </c>
      <c r="M1358" s="3">
        <v>2</v>
      </c>
      <c r="N1358" t="s">
        <v>26084</v>
      </c>
      <c r="O1358" s="3">
        <v>3</v>
      </c>
      <c r="P1358" t="s">
        <v>26085</v>
      </c>
      <c r="Q1358" s="3">
        <v>1</v>
      </c>
      <c r="R1358" t="s">
        <v>26083</v>
      </c>
      <c r="S1358" s="3">
        <v>2</v>
      </c>
      <c r="T1358" s="3">
        <v>1</v>
      </c>
      <c r="U1358" s="3">
        <v>104000</v>
      </c>
      <c r="V1358" s="3">
        <v>1999</v>
      </c>
      <c r="W1358" t="s">
        <v>25</v>
      </c>
    </row>
    <row r="1359" spans="1:23" x14ac:dyDescent="0.3">
      <c r="A1359" s="3">
        <v>3</v>
      </c>
      <c r="B1359" t="s">
        <v>767</v>
      </c>
      <c r="C1359" s="3">
        <v>3304</v>
      </c>
      <c r="D1359" t="s">
        <v>1134</v>
      </c>
      <c r="E1359" s="3">
        <v>100106</v>
      </c>
      <c r="F1359" t="s">
        <v>17000</v>
      </c>
      <c r="G1359" s="3">
        <v>100106001</v>
      </c>
      <c r="H1359" t="s">
        <v>18416</v>
      </c>
      <c r="I1359" s="3">
        <v>1</v>
      </c>
      <c r="J1359" t="s">
        <v>26080</v>
      </c>
      <c r="K1359" s="3">
        <v>8</v>
      </c>
      <c r="L1359" t="s">
        <v>26081</v>
      </c>
      <c r="M1359" s="3">
        <v>2</v>
      </c>
      <c r="N1359" t="s">
        <v>26084</v>
      </c>
      <c r="O1359" s="3">
        <v>1</v>
      </c>
      <c r="P1359" t="s">
        <v>28066</v>
      </c>
      <c r="Q1359" s="3">
        <v>1</v>
      </c>
      <c r="R1359" t="s">
        <v>26083</v>
      </c>
      <c r="S1359" s="3">
        <v>3</v>
      </c>
      <c r="T1359" s="3">
        <v>1</v>
      </c>
      <c r="U1359" s="3">
        <v>20000</v>
      </c>
      <c r="V1359" s="3">
        <v>1999</v>
      </c>
      <c r="W1359" t="s">
        <v>25</v>
      </c>
    </row>
    <row r="1360" spans="1:23" x14ac:dyDescent="0.3">
      <c r="A1360" s="3">
        <v>3</v>
      </c>
      <c r="B1360" t="s">
        <v>767</v>
      </c>
      <c r="C1360" s="3">
        <v>3304</v>
      </c>
      <c r="D1360" t="s">
        <v>1134</v>
      </c>
      <c r="E1360" s="3">
        <v>100106</v>
      </c>
      <c r="F1360" t="s">
        <v>17000</v>
      </c>
      <c r="G1360" s="3">
        <v>100106001</v>
      </c>
      <c r="H1360" t="s">
        <v>18416</v>
      </c>
      <c r="I1360" s="3">
        <v>1</v>
      </c>
      <c r="J1360" t="s">
        <v>26080</v>
      </c>
      <c r="K1360" s="3">
        <v>8</v>
      </c>
      <c r="L1360" t="s">
        <v>26081</v>
      </c>
      <c r="M1360" s="3">
        <v>4</v>
      </c>
      <c r="N1360" t="s">
        <v>26087</v>
      </c>
      <c r="O1360" s="3">
        <v>1</v>
      </c>
      <c r="P1360" t="s">
        <v>28066</v>
      </c>
      <c r="Q1360" s="3">
        <v>1</v>
      </c>
      <c r="R1360" t="s">
        <v>26083</v>
      </c>
      <c r="S1360" s="3">
        <v>3</v>
      </c>
      <c r="T1360" s="3">
        <v>1</v>
      </c>
      <c r="U1360" s="3">
        <v>5200</v>
      </c>
      <c r="V1360" s="3">
        <v>1999</v>
      </c>
      <c r="W1360" t="s">
        <v>25</v>
      </c>
    </row>
    <row r="1361" spans="1:23" x14ac:dyDescent="0.3">
      <c r="A1361" s="3">
        <v>3</v>
      </c>
      <c r="B1361" t="s">
        <v>767</v>
      </c>
      <c r="C1361" s="3">
        <v>3304</v>
      </c>
      <c r="D1361" t="s">
        <v>1134</v>
      </c>
      <c r="E1361" s="3">
        <v>100106</v>
      </c>
      <c r="F1361" t="s">
        <v>17000</v>
      </c>
      <c r="G1361" s="3">
        <v>100106001</v>
      </c>
      <c r="H1361" t="s">
        <v>18416</v>
      </c>
      <c r="I1361" s="3">
        <v>1</v>
      </c>
      <c r="J1361" t="s">
        <v>26080</v>
      </c>
      <c r="K1361" s="3">
        <v>8</v>
      </c>
      <c r="L1361" t="s">
        <v>26081</v>
      </c>
      <c r="M1361" s="3">
        <v>4</v>
      </c>
      <c r="N1361" t="s">
        <v>26087</v>
      </c>
      <c r="O1361" s="3">
        <v>1</v>
      </c>
      <c r="P1361" t="s">
        <v>28066</v>
      </c>
      <c r="Q1361" s="3">
        <v>1</v>
      </c>
      <c r="R1361" t="s">
        <v>26083</v>
      </c>
      <c r="S1361" s="3">
        <v>3</v>
      </c>
      <c r="T1361" s="3">
        <v>1</v>
      </c>
      <c r="U1361" s="3">
        <v>40000</v>
      </c>
      <c r="V1361" s="3">
        <v>1999</v>
      </c>
      <c r="W1361" t="s">
        <v>25</v>
      </c>
    </row>
    <row r="1362" spans="1:23" x14ac:dyDescent="0.3">
      <c r="A1362" s="3">
        <v>3</v>
      </c>
      <c r="B1362" t="s">
        <v>767</v>
      </c>
      <c r="C1362" s="3">
        <v>3304</v>
      </c>
      <c r="D1362" t="s">
        <v>1134</v>
      </c>
      <c r="E1362" s="3">
        <v>100106</v>
      </c>
      <c r="F1362" t="s">
        <v>17000</v>
      </c>
      <c r="G1362" s="3">
        <v>100106001</v>
      </c>
      <c r="H1362" t="s">
        <v>18416</v>
      </c>
      <c r="I1362" s="3">
        <v>1</v>
      </c>
      <c r="J1362" t="s">
        <v>26080</v>
      </c>
      <c r="K1362" s="3">
        <v>8</v>
      </c>
      <c r="L1362" t="s">
        <v>26081</v>
      </c>
      <c r="M1362" s="3">
        <v>2</v>
      </c>
      <c r="N1362" t="s">
        <v>26084</v>
      </c>
      <c r="O1362" s="3">
        <v>1</v>
      </c>
      <c r="P1362" t="s">
        <v>28066</v>
      </c>
      <c r="Q1362" s="3">
        <v>1</v>
      </c>
      <c r="R1362" t="s">
        <v>26083</v>
      </c>
      <c r="S1362" s="3">
        <v>3</v>
      </c>
      <c r="T1362" s="3">
        <v>1</v>
      </c>
      <c r="U1362" s="3">
        <v>6000</v>
      </c>
      <c r="V1362" s="3">
        <v>1999</v>
      </c>
      <c r="W1362" t="s">
        <v>25</v>
      </c>
    </row>
    <row r="1363" spans="1:23" x14ac:dyDescent="0.3">
      <c r="A1363" s="3">
        <v>3</v>
      </c>
      <c r="B1363" t="s">
        <v>767</v>
      </c>
      <c r="C1363" s="3">
        <v>3304</v>
      </c>
      <c r="D1363" t="s">
        <v>1134</v>
      </c>
      <c r="E1363" s="3">
        <v>100106</v>
      </c>
      <c r="F1363" t="s">
        <v>17000</v>
      </c>
      <c r="G1363" s="3">
        <v>100106001</v>
      </c>
      <c r="H1363" t="s">
        <v>18416</v>
      </c>
      <c r="I1363" s="3">
        <v>1</v>
      </c>
      <c r="J1363" t="s">
        <v>26080</v>
      </c>
      <c r="K1363" s="3">
        <v>8</v>
      </c>
      <c r="L1363" t="s">
        <v>26081</v>
      </c>
      <c r="M1363" s="3">
        <v>2</v>
      </c>
      <c r="N1363" t="s">
        <v>26084</v>
      </c>
      <c r="O1363" s="3">
        <v>1</v>
      </c>
      <c r="P1363" t="s">
        <v>28066</v>
      </c>
      <c r="Q1363" s="3">
        <v>1</v>
      </c>
      <c r="R1363" t="s">
        <v>26083</v>
      </c>
      <c r="S1363" s="3">
        <v>2</v>
      </c>
      <c r="T1363" s="3">
        <v>1</v>
      </c>
      <c r="U1363" s="3">
        <v>5000</v>
      </c>
      <c r="V1363" s="3">
        <v>1999</v>
      </c>
      <c r="W1363" t="s">
        <v>25</v>
      </c>
    </row>
    <row r="1364" spans="1:23" x14ac:dyDescent="0.3">
      <c r="A1364" s="3">
        <v>3</v>
      </c>
      <c r="B1364" t="s">
        <v>767</v>
      </c>
      <c r="C1364" s="3">
        <v>3101</v>
      </c>
      <c r="D1364" t="s">
        <v>1110</v>
      </c>
      <c r="E1364" s="3">
        <v>100106</v>
      </c>
      <c r="F1364" t="s">
        <v>17000</v>
      </c>
      <c r="G1364" s="3">
        <v>100106001</v>
      </c>
      <c r="H1364" t="s">
        <v>18416</v>
      </c>
      <c r="I1364" s="3">
        <v>2</v>
      </c>
      <c r="J1364" t="s">
        <v>12848</v>
      </c>
      <c r="K1364" s="3">
        <v>8</v>
      </c>
      <c r="L1364" t="s">
        <v>26081</v>
      </c>
      <c r="M1364" s="3">
        <v>2</v>
      </c>
      <c r="N1364" t="s">
        <v>26084</v>
      </c>
      <c r="O1364" s="3">
        <v>3</v>
      </c>
      <c r="P1364" t="s">
        <v>26085</v>
      </c>
      <c r="Q1364" s="3">
        <v>2</v>
      </c>
      <c r="R1364" t="s">
        <v>8209</v>
      </c>
      <c r="S1364" s="3">
        <v>10</v>
      </c>
      <c r="T1364" s="3">
        <v>1</v>
      </c>
      <c r="U1364" s="3">
        <v>3000000</v>
      </c>
      <c r="V1364" s="3">
        <v>2005</v>
      </c>
      <c r="W1364" t="s">
        <v>25</v>
      </c>
    </row>
    <row r="1365" spans="1:23" x14ac:dyDescent="0.3">
      <c r="A1365" s="3">
        <v>3</v>
      </c>
      <c r="B1365" t="s">
        <v>767</v>
      </c>
      <c r="C1365" s="3">
        <v>3101</v>
      </c>
      <c r="D1365" t="s">
        <v>1110</v>
      </c>
      <c r="E1365" s="3">
        <v>100106</v>
      </c>
      <c r="F1365" t="s">
        <v>17000</v>
      </c>
      <c r="G1365" s="3">
        <v>100106001</v>
      </c>
      <c r="H1365" t="s">
        <v>18416</v>
      </c>
      <c r="I1365" s="3">
        <v>1</v>
      </c>
      <c r="J1365" t="s">
        <v>26080</v>
      </c>
      <c r="K1365" s="3">
        <v>8</v>
      </c>
      <c r="L1365" t="s">
        <v>26081</v>
      </c>
      <c r="M1365" s="3">
        <v>2</v>
      </c>
      <c r="N1365" t="s">
        <v>26084</v>
      </c>
      <c r="O1365" s="3">
        <v>3</v>
      </c>
      <c r="P1365" t="s">
        <v>26085</v>
      </c>
      <c r="Q1365" s="3">
        <v>1</v>
      </c>
      <c r="R1365" t="s">
        <v>26083</v>
      </c>
      <c r="S1365" s="3">
        <v>3</v>
      </c>
      <c r="T1365" s="3">
        <v>1</v>
      </c>
      <c r="U1365" s="3">
        <v>173000</v>
      </c>
      <c r="V1365" s="3">
        <v>2005</v>
      </c>
      <c r="W1365" t="s">
        <v>25</v>
      </c>
    </row>
    <row r="1366" spans="1:23" x14ac:dyDescent="0.3">
      <c r="A1366" s="3">
        <v>3</v>
      </c>
      <c r="B1366" t="s">
        <v>767</v>
      </c>
      <c r="C1366" s="3">
        <v>3101</v>
      </c>
      <c r="D1366" t="s">
        <v>1110</v>
      </c>
      <c r="E1366" s="3">
        <v>100106</v>
      </c>
      <c r="F1366" t="s">
        <v>17000</v>
      </c>
      <c r="G1366" s="3">
        <v>100106001</v>
      </c>
      <c r="H1366" t="s">
        <v>18416</v>
      </c>
      <c r="I1366" s="3">
        <v>2</v>
      </c>
      <c r="J1366" t="s">
        <v>12848</v>
      </c>
      <c r="K1366" s="3">
        <v>8</v>
      </c>
      <c r="L1366" t="s">
        <v>26081</v>
      </c>
      <c r="M1366" s="3">
        <v>2</v>
      </c>
      <c r="N1366" t="s">
        <v>26084</v>
      </c>
      <c r="O1366" s="3">
        <v>1</v>
      </c>
      <c r="P1366" t="s">
        <v>28066</v>
      </c>
      <c r="Q1366" s="3">
        <v>1</v>
      </c>
      <c r="R1366" t="s">
        <v>26083</v>
      </c>
      <c r="S1366" s="3">
        <v>6</v>
      </c>
      <c r="T1366" s="3">
        <v>1</v>
      </c>
      <c r="U1366" s="3">
        <v>250900</v>
      </c>
      <c r="V1366" s="3">
        <v>2005</v>
      </c>
      <c r="W1366" t="s">
        <v>25</v>
      </c>
    </row>
    <row r="1367" spans="1:23" x14ac:dyDescent="0.3">
      <c r="A1367" s="3">
        <v>3</v>
      </c>
      <c r="B1367" t="s">
        <v>767</v>
      </c>
      <c r="C1367" s="3">
        <v>3303</v>
      </c>
      <c r="D1367" t="s">
        <v>1131</v>
      </c>
      <c r="E1367" s="3">
        <v>100106</v>
      </c>
      <c r="F1367" t="s">
        <v>17000</v>
      </c>
      <c r="G1367" s="3">
        <v>100106001</v>
      </c>
      <c r="H1367" t="s">
        <v>18416</v>
      </c>
      <c r="I1367" s="3">
        <v>1</v>
      </c>
      <c r="J1367" t="s">
        <v>26080</v>
      </c>
      <c r="K1367" s="3">
        <v>8</v>
      </c>
      <c r="L1367" t="s">
        <v>26081</v>
      </c>
      <c r="M1367" s="3">
        <v>2</v>
      </c>
      <c r="N1367" t="s">
        <v>26084</v>
      </c>
      <c r="O1367" s="3">
        <v>3</v>
      </c>
      <c r="P1367" t="s">
        <v>26085</v>
      </c>
      <c r="Q1367" s="3">
        <v>1</v>
      </c>
      <c r="R1367" t="s">
        <v>26083</v>
      </c>
      <c r="S1367" s="3">
        <v>5</v>
      </c>
      <c r="T1367" s="3">
        <v>1</v>
      </c>
      <c r="U1367" s="3">
        <v>112000</v>
      </c>
      <c r="V1367" s="3">
        <v>2005</v>
      </c>
      <c r="W1367" t="s">
        <v>25</v>
      </c>
    </row>
    <row r="1368" spans="1:23" x14ac:dyDescent="0.3">
      <c r="A1368" s="3">
        <v>3</v>
      </c>
      <c r="B1368" t="s">
        <v>767</v>
      </c>
      <c r="C1368" s="3">
        <v>3303</v>
      </c>
      <c r="D1368" t="s">
        <v>1131</v>
      </c>
      <c r="E1368" s="3">
        <v>100106</v>
      </c>
      <c r="F1368" t="s">
        <v>17000</v>
      </c>
      <c r="G1368" s="3">
        <v>100106001</v>
      </c>
      <c r="H1368" t="s">
        <v>18416</v>
      </c>
      <c r="I1368" s="3">
        <v>1</v>
      </c>
      <c r="J1368" t="s">
        <v>26080</v>
      </c>
      <c r="K1368" s="3">
        <v>8</v>
      </c>
      <c r="L1368" t="s">
        <v>26081</v>
      </c>
      <c r="M1368" s="3">
        <v>2</v>
      </c>
      <c r="N1368" t="s">
        <v>26084</v>
      </c>
      <c r="O1368" s="3">
        <v>3</v>
      </c>
      <c r="P1368" t="s">
        <v>26085</v>
      </c>
      <c r="Q1368" s="3">
        <v>1</v>
      </c>
      <c r="R1368" t="s">
        <v>26083</v>
      </c>
      <c r="S1368" s="3">
        <v>7</v>
      </c>
      <c r="T1368" s="3">
        <v>1</v>
      </c>
      <c r="U1368" s="3">
        <v>3000</v>
      </c>
      <c r="V1368" s="3">
        <v>2005</v>
      </c>
      <c r="W1368" t="s">
        <v>25</v>
      </c>
    </row>
    <row r="1369" spans="1:23" x14ac:dyDescent="0.3">
      <c r="A1369" s="3">
        <v>3</v>
      </c>
      <c r="B1369" t="s">
        <v>767</v>
      </c>
      <c r="C1369" s="3">
        <v>3303</v>
      </c>
      <c r="D1369" t="s">
        <v>1131</v>
      </c>
      <c r="E1369" s="3">
        <v>100106</v>
      </c>
      <c r="F1369" t="s">
        <v>17000</v>
      </c>
      <c r="G1369" s="3">
        <v>100106001</v>
      </c>
      <c r="H1369" t="s">
        <v>18416</v>
      </c>
      <c r="I1369" s="3">
        <v>1</v>
      </c>
      <c r="J1369" t="s">
        <v>26080</v>
      </c>
      <c r="K1369" s="3">
        <v>8</v>
      </c>
      <c r="L1369" t="s">
        <v>26081</v>
      </c>
      <c r="M1369" s="3">
        <v>2</v>
      </c>
      <c r="N1369" t="s">
        <v>26084</v>
      </c>
      <c r="O1369" s="3">
        <v>1</v>
      </c>
      <c r="P1369" t="s">
        <v>28066</v>
      </c>
      <c r="Q1369" s="3">
        <v>1</v>
      </c>
      <c r="R1369" t="s">
        <v>26083</v>
      </c>
      <c r="S1369" s="3">
        <v>2</v>
      </c>
      <c r="T1369" s="3">
        <v>1</v>
      </c>
      <c r="U1369" s="3">
        <v>4200</v>
      </c>
      <c r="V1369" s="3">
        <v>2005</v>
      </c>
      <c r="W1369" t="s">
        <v>25</v>
      </c>
    </row>
    <row r="1370" spans="1:23" x14ac:dyDescent="0.3">
      <c r="A1370" s="3">
        <v>3</v>
      </c>
      <c r="B1370" t="s">
        <v>767</v>
      </c>
      <c r="C1370" s="3">
        <v>3303</v>
      </c>
      <c r="D1370" t="s">
        <v>1131</v>
      </c>
      <c r="E1370" s="3">
        <v>100106</v>
      </c>
      <c r="F1370" t="s">
        <v>17000</v>
      </c>
      <c r="G1370" s="3">
        <v>100106001</v>
      </c>
      <c r="H1370" t="s">
        <v>18416</v>
      </c>
      <c r="I1370" s="3">
        <v>1</v>
      </c>
      <c r="J1370" t="s">
        <v>26080</v>
      </c>
      <c r="K1370" s="3">
        <v>8</v>
      </c>
      <c r="L1370" t="s">
        <v>26081</v>
      </c>
      <c r="M1370" s="3">
        <v>2</v>
      </c>
      <c r="N1370" t="s">
        <v>26084</v>
      </c>
      <c r="O1370" s="3">
        <v>3</v>
      </c>
      <c r="P1370" t="s">
        <v>26085</v>
      </c>
      <c r="Q1370" s="3">
        <v>1</v>
      </c>
      <c r="R1370" t="s">
        <v>26083</v>
      </c>
      <c r="S1370" s="3">
        <v>5</v>
      </c>
      <c r="T1370" s="3">
        <v>1</v>
      </c>
      <c r="U1370" s="3">
        <v>112000</v>
      </c>
      <c r="V1370" s="3">
        <v>2005</v>
      </c>
      <c r="W1370" t="s">
        <v>25</v>
      </c>
    </row>
    <row r="1371" spans="1:23" x14ac:dyDescent="0.3">
      <c r="A1371" s="3">
        <v>3</v>
      </c>
      <c r="B1371" t="s">
        <v>767</v>
      </c>
      <c r="C1371" s="3">
        <v>3303</v>
      </c>
      <c r="D1371" t="s">
        <v>1131</v>
      </c>
      <c r="E1371" s="3">
        <v>100106</v>
      </c>
      <c r="F1371" t="s">
        <v>17000</v>
      </c>
      <c r="G1371" s="3">
        <v>100106001</v>
      </c>
      <c r="H1371" t="s">
        <v>18416</v>
      </c>
      <c r="I1371" s="3">
        <v>1</v>
      </c>
      <c r="J1371" t="s">
        <v>26080</v>
      </c>
      <c r="K1371" s="3">
        <v>8</v>
      </c>
      <c r="L1371" t="s">
        <v>26081</v>
      </c>
      <c r="M1371" s="3">
        <v>3</v>
      </c>
      <c r="N1371" t="s">
        <v>16841</v>
      </c>
      <c r="O1371" s="3">
        <v>1</v>
      </c>
      <c r="P1371" t="s">
        <v>28066</v>
      </c>
      <c r="Q1371" s="3">
        <v>1</v>
      </c>
      <c r="R1371" t="s">
        <v>26083</v>
      </c>
      <c r="S1371" s="3">
        <v>2</v>
      </c>
      <c r="T1371" s="3">
        <v>1</v>
      </c>
      <c r="U1371" s="3">
        <v>2000</v>
      </c>
      <c r="V1371" s="3">
        <v>2005</v>
      </c>
      <c r="W1371" t="s">
        <v>25</v>
      </c>
    </row>
    <row r="1372" spans="1:23" x14ac:dyDescent="0.3">
      <c r="A1372" s="3">
        <v>3</v>
      </c>
      <c r="B1372" t="s">
        <v>767</v>
      </c>
      <c r="C1372" s="3">
        <v>3303</v>
      </c>
      <c r="D1372" t="s">
        <v>1131</v>
      </c>
      <c r="E1372" s="3">
        <v>100106</v>
      </c>
      <c r="F1372" t="s">
        <v>17000</v>
      </c>
      <c r="G1372" s="3">
        <v>100106001</v>
      </c>
      <c r="H1372" t="s">
        <v>18416</v>
      </c>
      <c r="I1372" s="3">
        <v>1</v>
      </c>
      <c r="J1372" t="s">
        <v>26080</v>
      </c>
      <c r="K1372" s="3">
        <v>8</v>
      </c>
      <c r="L1372" t="s">
        <v>26081</v>
      </c>
      <c r="M1372" s="3">
        <v>2</v>
      </c>
      <c r="N1372" t="s">
        <v>26084</v>
      </c>
      <c r="O1372" s="3">
        <v>3</v>
      </c>
      <c r="P1372" t="s">
        <v>26085</v>
      </c>
      <c r="Q1372" s="3">
        <v>1</v>
      </c>
      <c r="R1372" t="s">
        <v>26083</v>
      </c>
      <c r="S1372" s="3">
        <v>8</v>
      </c>
      <c r="T1372" s="3">
        <v>1</v>
      </c>
      <c r="U1372" s="3">
        <v>3000</v>
      </c>
      <c r="V1372" s="3">
        <v>2005</v>
      </c>
      <c r="W1372" t="s">
        <v>25</v>
      </c>
    </row>
    <row r="1373" spans="1:23" x14ac:dyDescent="0.3">
      <c r="A1373" s="3">
        <v>3</v>
      </c>
      <c r="B1373" t="s">
        <v>767</v>
      </c>
      <c r="C1373" s="3">
        <v>3303</v>
      </c>
      <c r="D1373" t="s">
        <v>1131</v>
      </c>
      <c r="E1373" s="3">
        <v>100106</v>
      </c>
      <c r="F1373" t="s">
        <v>17000</v>
      </c>
      <c r="G1373" s="3">
        <v>100106001</v>
      </c>
      <c r="H1373" t="s">
        <v>18416</v>
      </c>
      <c r="I1373" s="3">
        <v>1</v>
      </c>
      <c r="J1373" t="s">
        <v>26080</v>
      </c>
      <c r="K1373" s="3">
        <v>8</v>
      </c>
      <c r="L1373" t="s">
        <v>26081</v>
      </c>
      <c r="M1373" s="3">
        <v>2</v>
      </c>
      <c r="N1373" t="s">
        <v>26084</v>
      </c>
      <c r="O1373" s="3">
        <v>3</v>
      </c>
      <c r="P1373" t="s">
        <v>26085</v>
      </c>
      <c r="Q1373" s="3">
        <v>1</v>
      </c>
      <c r="R1373" t="s">
        <v>26083</v>
      </c>
      <c r="S1373" s="3">
        <v>5</v>
      </c>
      <c r="T1373" s="3">
        <v>1</v>
      </c>
      <c r="U1373" s="3">
        <v>38585</v>
      </c>
      <c r="V1373" s="3">
        <v>2005</v>
      </c>
      <c r="W1373" t="s">
        <v>25</v>
      </c>
    </row>
    <row r="1374" spans="1:23" x14ac:dyDescent="0.3">
      <c r="A1374" s="3">
        <v>3</v>
      </c>
      <c r="B1374" t="s">
        <v>767</v>
      </c>
      <c r="C1374" s="3">
        <v>3303</v>
      </c>
      <c r="D1374" t="s">
        <v>1131</v>
      </c>
      <c r="E1374" s="3">
        <v>100106</v>
      </c>
      <c r="F1374" t="s">
        <v>17000</v>
      </c>
      <c r="G1374" s="3">
        <v>100106001</v>
      </c>
      <c r="H1374" t="s">
        <v>18416</v>
      </c>
      <c r="I1374" s="3">
        <v>1</v>
      </c>
      <c r="J1374" t="s">
        <v>26080</v>
      </c>
      <c r="K1374" s="3">
        <v>8</v>
      </c>
      <c r="L1374" t="s">
        <v>26081</v>
      </c>
      <c r="M1374" s="3">
        <v>3</v>
      </c>
      <c r="N1374" t="s">
        <v>16841</v>
      </c>
      <c r="O1374" s="3">
        <v>1</v>
      </c>
      <c r="P1374" t="s">
        <v>28066</v>
      </c>
      <c r="Q1374" s="3">
        <v>1</v>
      </c>
      <c r="R1374" t="s">
        <v>26083</v>
      </c>
      <c r="S1374" s="3">
        <v>2</v>
      </c>
      <c r="T1374" s="3">
        <v>1</v>
      </c>
      <c r="U1374" s="3">
        <v>2000</v>
      </c>
      <c r="V1374" s="3">
        <v>2005</v>
      </c>
      <c r="W1374" t="s">
        <v>25</v>
      </c>
    </row>
    <row r="1375" spans="1:23" x14ac:dyDescent="0.3">
      <c r="A1375" s="3">
        <v>3</v>
      </c>
      <c r="B1375" t="s">
        <v>767</v>
      </c>
      <c r="C1375" s="3">
        <v>3303</v>
      </c>
      <c r="D1375" t="s">
        <v>1131</v>
      </c>
      <c r="E1375" s="3">
        <v>100106</v>
      </c>
      <c r="F1375" t="s">
        <v>17000</v>
      </c>
      <c r="G1375" s="3">
        <v>100106001</v>
      </c>
      <c r="H1375" t="s">
        <v>18416</v>
      </c>
      <c r="I1375" s="3">
        <v>1</v>
      </c>
      <c r="J1375" t="s">
        <v>26080</v>
      </c>
      <c r="K1375" s="3">
        <v>8</v>
      </c>
      <c r="L1375" t="s">
        <v>26081</v>
      </c>
      <c r="M1375" s="3">
        <v>2</v>
      </c>
      <c r="N1375" t="s">
        <v>26084</v>
      </c>
      <c r="O1375" s="3">
        <v>1</v>
      </c>
      <c r="P1375" t="s">
        <v>28066</v>
      </c>
      <c r="Q1375" s="3">
        <v>1</v>
      </c>
      <c r="R1375" t="s">
        <v>26083</v>
      </c>
      <c r="S1375" s="3">
        <v>2</v>
      </c>
      <c r="T1375" s="3">
        <v>1</v>
      </c>
      <c r="U1375" s="3">
        <v>2750</v>
      </c>
      <c r="V1375" s="3">
        <v>2005</v>
      </c>
      <c r="W1375" t="s">
        <v>25</v>
      </c>
    </row>
    <row r="1376" spans="1:23" x14ac:dyDescent="0.3">
      <c r="A1376" s="3">
        <v>3</v>
      </c>
      <c r="B1376" t="s">
        <v>767</v>
      </c>
      <c r="C1376" s="3">
        <v>3303</v>
      </c>
      <c r="D1376" t="s">
        <v>1131</v>
      </c>
      <c r="E1376" s="3">
        <v>100106</v>
      </c>
      <c r="F1376" t="s">
        <v>17000</v>
      </c>
      <c r="G1376" s="3">
        <v>100106001</v>
      </c>
      <c r="H1376" t="s">
        <v>18416</v>
      </c>
      <c r="I1376" s="3">
        <v>1</v>
      </c>
      <c r="J1376" t="s">
        <v>26080</v>
      </c>
      <c r="K1376" s="3">
        <v>8</v>
      </c>
      <c r="L1376" t="s">
        <v>26081</v>
      </c>
      <c r="M1376" s="3">
        <v>2</v>
      </c>
      <c r="N1376" t="s">
        <v>26084</v>
      </c>
      <c r="O1376" s="3">
        <v>1</v>
      </c>
      <c r="P1376" t="s">
        <v>28066</v>
      </c>
      <c r="Q1376" s="3">
        <v>1</v>
      </c>
      <c r="R1376" t="s">
        <v>26083</v>
      </c>
      <c r="S1376" s="3">
        <v>6</v>
      </c>
      <c r="T1376" s="3">
        <v>1</v>
      </c>
      <c r="U1376" s="3">
        <v>92000</v>
      </c>
      <c r="V1376" s="3">
        <v>2005</v>
      </c>
      <c r="W1376" t="s">
        <v>25</v>
      </c>
    </row>
    <row r="1377" spans="1:23" x14ac:dyDescent="0.3">
      <c r="A1377" s="3">
        <v>3</v>
      </c>
      <c r="B1377" t="s">
        <v>767</v>
      </c>
      <c r="C1377" s="3">
        <v>3303</v>
      </c>
      <c r="D1377" t="s">
        <v>1131</v>
      </c>
      <c r="E1377" s="3">
        <v>100106</v>
      </c>
      <c r="F1377" t="s">
        <v>17000</v>
      </c>
      <c r="G1377" s="3">
        <v>100106001</v>
      </c>
      <c r="H1377" t="s">
        <v>18416</v>
      </c>
      <c r="I1377" s="3">
        <v>1</v>
      </c>
      <c r="J1377" t="s">
        <v>26080</v>
      </c>
      <c r="K1377" s="3">
        <v>8</v>
      </c>
      <c r="L1377" t="s">
        <v>26081</v>
      </c>
      <c r="M1377" s="3">
        <v>2</v>
      </c>
      <c r="N1377" t="s">
        <v>26084</v>
      </c>
      <c r="O1377" s="3">
        <v>1</v>
      </c>
      <c r="P1377" t="s">
        <v>28066</v>
      </c>
      <c r="Q1377" s="3">
        <v>1</v>
      </c>
      <c r="R1377" t="s">
        <v>26083</v>
      </c>
      <c r="S1377" s="3">
        <v>2</v>
      </c>
      <c r="T1377" s="3">
        <v>1</v>
      </c>
      <c r="U1377" s="3">
        <v>7000</v>
      </c>
      <c r="V1377" s="3">
        <v>2005</v>
      </c>
      <c r="W1377" t="s">
        <v>25</v>
      </c>
    </row>
    <row r="1378" spans="1:23" x14ac:dyDescent="0.3">
      <c r="A1378" s="3">
        <v>3</v>
      </c>
      <c r="B1378" t="s">
        <v>767</v>
      </c>
      <c r="C1378" s="3">
        <v>3303</v>
      </c>
      <c r="D1378" t="s">
        <v>1131</v>
      </c>
      <c r="E1378" s="3">
        <v>100106</v>
      </c>
      <c r="F1378" t="s">
        <v>17000</v>
      </c>
      <c r="G1378" s="3">
        <v>100106001</v>
      </c>
      <c r="H1378" t="s">
        <v>18416</v>
      </c>
      <c r="I1378" s="3">
        <v>1</v>
      </c>
      <c r="J1378" t="s">
        <v>26080</v>
      </c>
      <c r="K1378" s="3">
        <v>8</v>
      </c>
      <c r="L1378" t="s">
        <v>26081</v>
      </c>
      <c r="M1378" s="3">
        <v>2</v>
      </c>
      <c r="N1378" t="s">
        <v>26084</v>
      </c>
      <c r="O1378" s="3">
        <v>1</v>
      </c>
      <c r="P1378" t="s">
        <v>28066</v>
      </c>
      <c r="Q1378" s="3">
        <v>1</v>
      </c>
      <c r="R1378" t="s">
        <v>26083</v>
      </c>
      <c r="S1378" s="3">
        <v>2</v>
      </c>
      <c r="T1378" s="3">
        <v>1</v>
      </c>
      <c r="U1378" s="3">
        <v>600</v>
      </c>
      <c r="V1378" s="3">
        <v>2005</v>
      </c>
      <c r="W1378" t="s">
        <v>25</v>
      </c>
    </row>
    <row r="1379" spans="1:23" x14ac:dyDescent="0.3">
      <c r="A1379" s="3">
        <v>3</v>
      </c>
      <c r="B1379" t="s">
        <v>767</v>
      </c>
      <c r="C1379" s="3">
        <v>3303</v>
      </c>
      <c r="D1379" t="s">
        <v>1131</v>
      </c>
      <c r="E1379" s="3">
        <v>100106</v>
      </c>
      <c r="F1379" t="s">
        <v>17000</v>
      </c>
      <c r="G1379" s="3">
        <v>100106001</v>
      </c>
      <c r="H1379" t="s">
        <v>18416</v>
      </c>
      <c r="I1379" s="3">
        <v>1</v>
      </c>
      <c r="J1379" t="s">
        <v>26080</v>
      </c>
      <c r="K1379" s="3">
        <v>8</v>
      </c>
      <c r="L1379" t="s">
        <v>26081</v>
      </c>
      <c r="M1379" s="3">
        <v>2</v>
      </c>
      <c r="N1379" t="s">
        <v>26084</v>
      </c>
      <c r="O1379" s="3">
        <v>2</v>
      </c>
      <c r="P1379" t="s">
        <v>28067</v>
      </c>
      <c r="Q1379" s="3">
        <v>1</v>
      </c>
      <c r="R1379" t="s">
        <v>26083</v>
      </c>
      <c r="S1379" s="3">
        <v>6</v>
      </c>
      <c r="T1379" s="3">
        <v>1</v>
      </c>
      <c r="U1379" s="3">
        <v>115000</v>
      </c>
      <c r="V1379" s="3">
        <v>2005</v>
      </c>
      <c r="W1379" t="s">
        <v>25</v>
      </c>
    </row>
    <row r="1380" spans="1:23" x14ac:dyDescent="0.3">
      <c r="A1380" s="3">
        <v>3</v>
      </c>
      <c r="B1380" t="s">
        <v>767</v>
      </c>
      <c r="C1380" s="3">
        <v>3304</v>
      </c>
      <c r="D1380" t="s">
        <v>1134</v>
      </c>
      <c r="E1380" s="3">
        <v>100106</v>
      </c>
      <c r="F1380" t="s">
        <v>17000</v>
      </c>
      <c r="G1380" s="3">
        <v>100106001</v>
      </c>
      <c r="H1380" t="s">
        <v>18416</v>
      </c>
      <c r="I1380" s="3">
        <v>1</v>
      </c>
      <c r="J1380" t="s">
        <v>26080</v>
      </c>
      <c r="K1380" s="3">
        <v>8</v>
      </c>
      <c r="L1380" t="s">
        <v>26081</v>
      </c>
      <c r="M1380" s="3">
        <v>2</v>
      </c>
      <c r="N1380" t="s">
        <v>26084</v>
      </c>
      <c r="O1380" s="3">
        <v>1</v>
      </c>
      <c r="P1380" t="s">
        <v>28066</v>
      </c>
      <c r="Q1380" s="3">
        <v>1</v>
      </c>
      <c r="R1380" t="s">
        <v>26083</v>
      </c>
      <c r="S1380" s="3">
        <v>4</v>
      </c>
      <c r="T1380" s="3">
        <v>1</v>
      </c>
      <c r="U1380" s="3">
        <v>20000</v>
      </c>
      <c r="V1380" s="3">
        <v>2005</v>
      </c>
      <c r="W1380" t="s">
        <v>25</v>
      </c>
    </row>
    <row r="1381" spans="1:23" x14ac:dyDescent="0.3">
      <c r="A1381" s="3">
        <v>3</v>
      </c>
      <c r="B1381" t="s">
        <v>767</v>
      </c>
      <c r="C1381" s="3">
        <v>3304</v>
      </c>
      <c r="D1381" t="s">
        <v>1134</v>
      </c>
      <c r="E1381" s="3">
        <v>100106</v>
      </c>
      <c r="F1381" t="s">
        <v>17000</v>
      </c>
      <c r="G1381" s="3">
        <v>100106001</v>
      </c>
      <c r="H1381" t="s">
        <v>18416</v>
      </c>
      <c r="I1381" s="3">
        <v>1</v>
      </c>
      <c r="J1381" t="s">
        <v>26080</v>
      </c>
      <c r="K1381" s="3">
        <v>8</v>
      </c>
      <c r="L1381" t="s">
        <v>26081</v>
      </c>
      <c r="M1381" s="3">
        <v>2</v>
      </c>
      <c r="N1381" t="s">
        <v>26084</v>
      </c>
      <c r="O1381" s="3">
        <v>1</v>
      </c>
      <c r="P1381" t="s">
        <v>28066</v>
      </c>
      <c r="Q1381" s="3">
        <v>1</v>
      </c>
      <c r="R1381" t="s">
        <v>26083</v>
      </c>
      <c r="S1381" s="3">
        <v>5</v>
      </c>
      <c r="T1381" s="3">
        <v>1</v>
      </c>
      <c r="U1381" s="3">
        <v>8100</v>
      </c>
      <c r="V1381" s="3">
        <v>2005</v>
      </c>
      <c r="W1381" t="s">
        <v>25</v>
      </c>
    </row>
    <row r="1382" spans="1:23" x14ac:dyDescent="0.3">
      <c r="A1382" s="3">
        <v>3</v>
      </c>
      <c r="B1382" t="s">
        <v>767</v>
      </c>
      <c r="C1382" s="3">
        <v>3304</v>
      </c>
      <c r="D1382" t="s">
        <v>1134</v>
      </c>
      <c r="E1382" s="3">
        <v>100106</v>
      </c>
      <c r="F1382" t="s">
        <v>17000</v>
      </c>
      <c r="G1382" s="3">
        <v>100106001</v>
      </c>
      <c r="H1382" t="s">
        <v>18416</v>
      </c>
      <c r="I1382" s="3">
        <v>1</v>
      </c>
      <c r="J1382" t="s">
        <v>26080</v>
      </c>
      <c r="K1382" s="3">
        <v>8</v>
      </c>
      <c r="L1382" t="s">
        <v>26081</v>
      </c>
      <c r="M1382" s="3">
        <v>2</v>
      </c>
      <c r="N1382" t="s">
        <v>26084</v>
      </c>
      <c r="O1382" s="3">
        <v>2</v>
      </c>
      <c r="P1382" t="s">
        <v>28067</v>
      </c>
      <c r="Q1382" s="3">
        <v>1</v>
      </c>
      <c r="R1382" t="s">
        <v>26083</v>
      </c>
      <c r="S1382" s="3">
        <v>2</v>
      </c>
      <c r="T1382" s="3">
        <v>1</v>
      </c>
      <c r="U1382" s="3">
        <v>6000</v>
      </c>
      <c r="V1382" s="3">
        <v>2005</v>
      </c>
      <c r="W1382" t="s">
        <v>25</v>
      </c>
    </row>
    <row r="1383" spans="1:23" x14ac:dyDescent="0.3">
      <c r="A1383" s="3">
        <v>3</v>
      </c>
      <c r="B1383" t="s">
        <v>767</v>
      </c>
      <c r="C1383" s="3">
        <v>3304</v>
      </c>
      <c r="D1383" t="s">
        <v>1134</v>
      </c>
      <c r="E1383" s="3">
        <v>100106</v>
      </c>
      <c r="F1383" t="s">
        <v>17000</v>
      </c>
      <c r="G1383" s="3">
        <v>100106001</v>
      </c>
      <c r="H1383" t="s">
        <v>18416</v>
      </c>
      <c r="I1383" s="3">
        <v>1</v>
      </c>
      <c r="J1383" t="s">
        <v>26080</v>
      </c>
      <c r="K1383" s="3">
        <v>8</v>
      </c>
      <c r="L1383" t="s">
        <v>26081</v>
      </c>
      <c r="M1383" s="3">
        <v>2</v>
      </c>
      <c r="N1383" t="s">
        <v>26084</v>
      </c>
      <c r="O1383" s="3">
        <v>3</v>
      </c>
      <c r="P1383" t="s">
        <v>26085</v>
      </c>
      <c r="Q1383" s="3">
        <v>1</v>
      </c>
      <c r="R1383" t="s">
        <v>26083</v>
      </c>
      <c r="S1383" s="3">
        <v>2</v>
      </c>
      <c r="T1383" s="3">
        <v>1</v>
      </c>
      <c r="U1383" s="3">
        <v>3000</v>
      </c>
      <c r="V1383" s="3">
        <v>2005</v>
      </c>
      <c r="W1383" t="s">
        <v>25</v>
      </c>
    </row>
    <row r="1384" spans="1:23" x14ac:dyDescent="0.3">
      <c r="A1384" s="3">
        <v>3</v>
      </c>
      <c r="B1384" t="s">
        <v>767</v>
      </c>
      <c r="C1384" s="3">
        <v>3304</v>
      </c>
      <c r="D1384" t="s">
        <v>1134</v>
      </c>
      <c r="E1384" s="3">
        <v>100106</v>
      </c>
      <c r="F1384" t="s">
        <v>17000</v>
      </c>
      <c r="G1384" s="3">
        <v>100106001</v>
      </c>
      <c r="H1384" t="s">
        <v>18416</v>
      </c>
      <c r="I1384" s="3">
        <v>1</v>
      </c>
      <c r="J1384" t="s">
        <v>26080</v>
      </c>
      <c r="K1384" s="3">
        <v>8</v>
      </c>
      <c r="L1384" t="s">
        <v>26081</v>
      </c>
      <c r="M1384" s="3">
        <v>2</v>
      </c>
      <c r="N1384" t="s">
        <v>26084</v>
      </c>
      <c r="O1384" s="3">
        <v>1</v>
      </c>
      <c r="P1384" t="s">
        <v>28066</v>
      </c>
      <c r="Q1384" s="3">
        <v>1</v>
      </c>
      <c r="R1384" t="s">
        <v>26083</v>
      </c>
      <c r="S1384" s="3">
        <v>1</v>
      </c>
      <c r="T1384" s="3">
        <v>1</v>
      </c>
      <c r="U1384" s="3">
        <v>35000</v>
      </c>
      <c r="V1384" s="3">
        <v>2005</v>
      </c>
      <c r="W1384" t="s">
        <v>25</v>
      </c>
    </row>
    <row r="1385" spans="1:23" x14ac:dyDescent="0.3">
      <c r="A1385" s="3">
        <v>3</v>
      </c>
      <c r="B1385" t="s">
        <v>767</v>
      </c>
      <c r="C1385" s="3">
        <v>3304</v>
      </c>
      <c r="D1385" t="s">
        <v>1134</v>
      </c>
      <c r="E1385" s="3">
        <v>100106</v>
      </c>
      <c r="F1385" t="s">
        <v>17000</v>
      </c>
      <c r="G1385" s="3">
        <v>100106001</v>
      </c>
      <c r="H1385" t="s">
        <v>18416</v>
      </c>
      <c r="I1385" s="3">
        <v>1</v>
      </c>
      <c r="J1385" t="s">
        <v>26080</v>
      </c>
      <c r="K1385" s="3">
        <v>8</v>
      </c>
      <c r="L1385" t="s">
        <v>26081</v>
      </c>
      <c r="M1385" s="3">
        <v>2</v>
      </c>
      <c r="N1385" t="s">
        <v>26084</v>
      </c>
      <c r="O1385" s="3">
        <v>1</v>
      </c>
      <c r="P1385" t="s">
        <v>28066</v>
      </c>
      <c r="Q1385" s="3">
        <v>1</v>
      </c>
      <c r="R1385" t="s">
        <v>26083</v>
      </c>
      <c r="S1385" s="3">
        <v>1</v>
      </c>
      <c r="T1385" s="3">
        <v>1</v>
      </c>
      <c r="U1385" s="3">
        <v>28000</v>
      </c>
      <c r="V1385" s="3">
        <v>2005</v>
      </c>
      <c r="W1385" t="s">
        <v>25</v>
      </c>
    </row>
    <row r="1386" spans="1:23" x14ac:dyDescent="0.3">
      <c r="A1386" s="3">
        <v>3</v>
      </c>
      <c r="B1386" t="s">
        <v>767</v>
      </c>
      <c r="C1386" s="3">
        <v>3304</v>
      </c>
      <c r="D1386" t="s">
        <v>1134</v>
      </c>
      <c r="E1386" s="3">
        <v>100106</v>
      </c>
      <c r="F1386" t="s">
        <v>17000</v>
      </c>
      <c r="G1386" s="3">
        <v>100106001</v>
      </c>
      <c r="H1386" t="s">
        <v>18416</v>
      </c>
      <c r="I1386" s="3">
        <v>1</v>
      </c>
      <c r="J1386" t="s">
        <v>26080</v>
      </c>
      <c r="K1386" s="3">
        <v>8</v>
      </c>
      <c r="L1386" t="s">
        <v>26081</v>
      </c>
      <c r="M1386" s="3">
        <v>2</v>
      </c>
      <c r="N1386" t="s">
        <v>26084</v>
      </c>
      <c r="O1386" s="3">
        <v>1</v>
      </c>
      <c r="P1386" t="s">
        <v>28066</v>
      </c>
      <c r="Q1386" s="3">
        <v>1</v>
      </c>
      <c r="R1386" t="s">
        <v>26083</v>
      </c>
      <c r="S1386" s="3">
        <v>2</v>
      </c>
      <c r="T1386" s="3">
        <v>1</v>
      </c>
      <c r="U1386" s="3">
        <v>12000</v>
      </c>
      <c r="V1386" s="3">
        <v>2005</v>
      </c>
      <c r="W1386" t="s">
        <v>25</v>
      </c>
    </row>
    <row r="1387" spans="1:23" x14ac:dyDescent="0.3">
      <c r="A1387" s="3">
        <v>3</v>
      </c>
      <c r="B1387" t="s">
        <v>767</v>
      </c>
      <c r="C1387" s="3">
        <v>3304</v>
      </c>
      <c r="D1387" t="s">
        <v>1134</v>
      </c>
      <c r="E1387" s="3">
        <v>100106</v>
      </c>
      <c r="F1387" t="s">
        <v>17000</v>
      </c>
      <c r="G1387" s="3">
        <v>100106001</v>
      </c>
      <c r="H1387" t="s">
        <v>18416</v>
      </c>
      <c r="I1387" s="3">
        <v>1</v>
      </c>
      <c r="J1387" t="s">
        <v>26080</v>
      </c>
      <c r="K1387" s="3">
        <v>8</v>
      </c>
      <c r="L1387" t="s">
        <v>26081</v>
      </c>
      <c r="M1387" s="3">
        <v>2</v>
      </c>
      <c r="N1387" t="s">
        <v>26084</v>
      </c>
      <c r="O1387" s="3">
        <v>1</v>
      </c>
      <c r="P1387" t="s">
        <v>28066</v>
      </c>
      <c r="Q1387" s="3">
        <v>1</v>
      </c>
      <c r="R1387" t="s">
        <v>26083</v>
      </c>
      <c r="S1387" s="3">
        <v>6</v>
      </c>
      <c r="T1387" s="3">
        <v>1</v>
      </c>
      <c r="U1387" s="3">
        <v>1500</v>
      </c>
      <c r="V1387" s="3">
        <v>2005</v>
      </c>
      <c r="W1387" t="s">
        <v>25</v>
      </c>
    </row>
    <row r="1388" spans="1:23" x14ac:dyDescent="0.3">
      <c r="A1388" s="3">
        <v>3</v>
      </c>
      <c r="B1388" t="s">
        <v>767</v>
      </c>
      <c r="C1388" s="3">
        <v>3304</v>
      </c>
      <c r="D1388" t="s">
        <v>1134</v>
      </c>
      <c r="E1388" s="3">
        <v>100106</v>
      </c>
      <c r="F1388" t="s">
        <v>17000</v>
      </c>
      <c r="G1388" s="3">
        <v>100106001</v>
      </c>
      <c r="H1388" t="s">
        <v>18416</v>
      </c>
      <c r="I1388" s="3">
        <v>1</v>
      </c>
      <c r="J1388" t="s">
        <v>26080</v>
      </c>
      <c r="K1388" s="3">
        <v>8</v>
      </c>
      <c r="L1388" t="s">
        <v>26081</v>
      </c>
      <c r="M1388" s="3">
        <v>2</v>
      </c>
      <c r="N1388" t="s">
        <v>26084</v>
      </c>
      <c r="O1388" s="3">
        <v>1</v>
      </c>
      <c r="P1388" t="s">
        <v>28066</v>
      </c>
      <c r="Q1388" s="3">
        <v>1</v>
      </c>
      <c r="R1388" t="s">
        <v>26083</v>
      </c>
      <c r="S1388" s="3">
        <v>3</v>
      </c>
      <c r="T1388" s="3">
        <v>1</v>
      </c>
      <c r="U1388" s="3">
        <v>50000</v>
      </c>
      <c r="V1388" s="3">
        <v>2005</v>
      </c>
      <c r="W1388" t="s">
        <v>25</v>
      </c>
    </row>
    <row r="1389" spans="1:23" x14ac:dyDescent="0.3">
      <c r="A1389" s="3">
        <v>3</v>
      </c>
      <c r="B1389" t="s">
        <v>767</v>
      </c>
      <c r="C1389" s="3">
        <v>3304</v>
      </c>
      <c r="D1389" t="s">
        <v>1134</v>
      </c>
      <c r="E1389" s="3">
        <v>100106</v>
      </c>
      <c r="F1389" t="s">
        <v>17000</v>
      </c>
      <c r="G1389" s="3">
        <v>100106001</v>
      </c>
      <c r="H1389" t="s">
        <v>18416</v>
      </c>
      <c r="I1389" s="3">
        <v>1</v>
      </c>
      <c r="J1389" t="s">
        <v>26080</v>
      </c>
      <c r="K1389" s="3">
        <v>8</v>
      </c>
      <c r="L1389" t="s">
        <v>26081</v>
      </c>
      <c r="M1389" s="3">
        <v>2</v>
      </c>
      <c r="N1389" t="s">
        <v>26084</v>
      </c>
      <c r="O1389" s="3">
        <v>3</v>
      </c>
      <c r="P1389" t="s">
        <v>26085</v>
      </c>
      <c r="Q1389" s="3">
        <v>1</v>
      </c>
      <c r="R1389" t="s">
        <v>26083</v>
      </c>
      <c r="S1389" s="3">
        <v>3</v>
      </c>
      <c r="T1389" s="3">
        <v>1</v>
      </c>
      <c r="U1389" s="3">
        <v>20000</v>
      </c>
      <c r="V1389" s="3">
        <v>2005</v>
      </c>
      <c r="W1389" t="s">
        <v>25</v>
      </c>
    </row>
    <row r="1390" spans="1:23" x14ac:dyDescent="0.3">
      <c r="A1390" s="3">
        <v>3</v>
      </c>
      <c r="B1390" t="s">
        <v>767</v>
      </c>
      <c r="C1390" s="3">
        <v>3304</v>
      </c>
      <c r="D1390" t="s">
        <v>1134</v>
      </c>
      <c r="E1390" s="3">
        <v>100106</v>
      </c>
      <c r="F1390" t="s">
        <v>17000</v>
      </c>
      <c r="G1390" s="3">
        <v>100106001</v>
      </c>
      <c r="H1390" t="s">
        <v>18416</v>
      </c>
      <c r="I1390" s="3">
        <v>1</v>
      </c>
      <c r="J1390" t="s">
        <v>26080</v>
      </c>
      <c r="K1390" s="3">
        <v>8</v>
      </c>
      <c r="L1390" t="s">
        <v>26081</v>
      </c>
      <c r="M1390" s="3">
        <v>2</v>
      </c>
      <c r="N1390" t="s">
        <v>26084</v>
      </c>
      <c r="O1390" s="3">
        <v>1</v>
      </c>
      <c r="P1390" t="s">
        <v>28066</v>
      </c>
      <c r="Q1390" s="3">
        <v>1</v>
      </c>
      <c r="R1390" t="s">
        <v>26083</v>
      </c>
      <c r="S1390" s="3">
        <v>1</v>
      </c>
      <c r="T1390" s="3">
        <v>1</v>
      </c>
      <c r="U1390" s="3">
        <v>25000</v>
      </c>
      <c r="V1390" s="3">
        <v>2005</v>
      </c>
      <c r="W1390" t="s">
        <v>25</v>
      </c>
    </row>
    <row r="1391" spans="1:23" x14ac:dyDescent="0.3">
      <c r="A1391" s="3">
        <v>3</v>
      </c>
      <c r="B1391" t="s">
        <v>767</v>
      </c>
      <c r="C1391" s="3">
        <v>3304</v>
      </c>
      <c r="D1391" t="s">
        <v>1134</v>
      </c>
      <c r="E1391" s="3">
        <v>100106</v>
      </c>
      <c r="F1391" t="s">
        <v>17000</v>
      </c>
      <c r="G1391" s="3">
        <v>100106001</v>
      </c>
      <c r="H1391" t="s">
        <v>18416</v>
      </c>
      <c r="I1391" s="3">
        <v>1</v>
      </c>
      <c r="J1391" t="s">
        <v>26080</v>
      </c>
      <c r="K1391" s="3">
        <v>8</v>
      </c>
      <c r="L1391" t="s">
        <v>26081</v>
      </c>
      <c r="M1391" s="3">
        <v>2</v>
      </c>
      <c r="N1391" t="s">
        <v>26084</v>
      </c>
      <c r="O1391" s="3">
        <v>1</v>
      </c>
      <c r="P1391" t="s">
        <v>28066</v>
      </c>
      <c r="Q1391" s="3">
        <v>1</v>
      </c>
      <c r="R1391" t="s">
        <v>26083</v>
      </c>
      <c r="S1391" s="3">
        <v>3</v>
      </c>
      <c r="T1391" s="3">
        <v>1</v>
      </c>
      <c r="U1391" s="3">
        <v>18000</v>
      </c>
      <c r="V1391" s="3">
        <v>2005</v>
      </c>
      <c r="W1391" t="s">
        <v>25</v>
      </c>
    </row>
    <row r="1392" spans="1:23" x14ac:dyDescent="0.3">
      <c r="A1392" s="3">
        <v>3</v>
      </c>
      <c r="B1392" t="s">
        <v>767</v>
      </c>
      <c r="C1392" s="3">
        <v>3304</v>
      </c>
      <c r="D1392" t="s">
        <v>1134</v>
      </c>
      <c r="E1392" s="3">
        <v>100106</v>
      </c>
      <c r="F1392" t="s">
        <v>17000</v>
      </c>
      <c r="G1392" s="3">
        <v>100106001</v>
      </c>
      <c r="H1392" t="s">
        <v>18416</v>
      </c>
      <c r="I1392" s="3">
        <v>1</v>
      </c>
      <c r="J1392" t="s">
        <v>26080</v>
      </c>
      <c r="K1392" s="3">
        <v>8</v>
      </c>
      <c r="L1392" t="s">
        <v>26081</v>
      </c>
      <c r="M1392" s="3">
        <v>2</v>
      </c>
      <c r="N1392" t="s">
        <v>26084</v>
      </c>
      <c r="O1392" s="3">
        <v>1</v>
      </c>
      <c r="P1392" t="s">
        <v>28066</v>
      </c>
      <c r="Q1392" s="3">
        <v>1</v>
      </c>
      <c r="R1392" t="s">
        <v>26083</v>
      </c>
      <c r="S1392" s="3">
        <v>2</v>
      </c>
      <c r="T1392" s="3">
        <v>1</v>
      </c>
      <c r="U1392" s="3">
        <v>1400</v>
      </c>
      <c r="V1392" s="3">
        <v>2005</v>
      </c>
      <c r="W1392" t="s">
        <v>25</v>
      </c>
    </row>
    <row r="1393" spans="1:23" x14ac:dyDescent="0.3">
      <c r="A1393" s="3">
        <v>3</v>
      </c>
      <c r="B1393" t="s">
        <v>767</v>
      </c>
      <c r="C1393" s="3">
        <v>3304</v>
      </c>
      <c r="D1393" t="s">
        <v>1134</v>
      </c>
      <c r="E1393" s="3">
        <v>100106</v>
      </c>
      <c r="F1393" t="s">
        <v>17000</v>
      </c>
      <c r="G1393" s="3">
        <v>100106001</v>
      </c>
      <c r="H1393" t="s">
        <v>18416</v>
      </c>
      <c r="I1393" s="3">
        <v>1</v>
      </c>
      <c r="J1393" t="s">
        <v>26080</v>
      </c>
      <c r="K1393" s="3">
        <v>8</v>
      </c>
      <c r="L1393" t="s">
        <v>26081</v>
      </c>
      <c r="M1393" s="3">
        <v>2</v>
      </c>
      <c r="N1393" t="s">
        <v>26084</v>
      </c>
      <c r="O1393" s="3">
        <v>1</v>
      </c>
      <c r="P1393" t="s">
        <v>28066</v>
      </c>
      <c r="Q1393" s="3">
        <v>1</v>
      </c>
      <c r="R1393" t="s">
        <v>26083</v>
      </c>
      <c r="S1393" s="3">
        <v>1</v>
      </c>
      <c r="T1393" s="3">
        <v>1</v>
      </c>
      <c r="U1393" s="3">
        <v>700</v>
      </c>
      <c r="V1393" s="3">
        <v>2005</v>
      </c>
      <c r="W1393" t="s">
        <v>25</v>
      </c>
    </row>
    <row r="1394" spans="1:23" x14ac:dyDescent="0.3">
      <c r="A1394" s="3">
        <v>3</v>
      </c>
      <c r="B1394" t="s">
        <v>767</v>
      </c>
      <c r="C1394" s="3">
        <v>3304</v>
      </c>
      <c r="D1394" t="s">
        <v>1134</v>
      </c>
      <c r="E1394" s="3">
        <v>100106</v>
      </c>
      <c r="F1394" t="s">
        <v>17000</v>
      </c>
      <c r="G1394" s="3">
        <v>100106001</v>
      </c>
      <c r="H1394" t="s">
        <v>18416</v>
      </c>
      <c r="I1394" s="3">
        <v>1</v>
      </c>
      <c r="J1394" t="s">
        <v>26080</v>
      </c>
      <c r="K1394" s="3">
        <v>8</v>
      </c>
      <c r="L1394" t="s">
        <v>26081</v>
      </c>
      <c r="M1394" s="3">
        <v>3</v>
      </c>
      <c r="N1394" t="s">
        <v>16841</v>
      </c>
      <c r="O1394" s="3">
        <v>1</v>
      </c>
      <c r="P1394" t="s">
        <v>28066</v>
      </c>
      <c r="Q1394" s="3">
        <v>1</v>
      </c>
      <c r="R1394" t="s">
        <v>26083</v>
      </c>
      <c r="S1394" s="3">
        <v>1</v>
      </c>
      <c r="T1394" s="3">
        <v>1</v>
      </c>
      <c r="U1394" s="3">
        <v>20000</v>
      </c>
      <c r="V1394" s="3">
        <v>2005</v>
      </c>
      <c r="W1394" t="s">
        <v>25</v>
      </c>
    </row>
    <row r="1395" spans="1:23" x14ac:dyDescent="0.3">
      <c r="A1395" s="3">
        <v>3</v>
      </c>
      <c r="B1395" t="s">
        <v>767</v>
      </c>
      <c r="C1395" s="3">
        <v>3304</v>
      </c>
      <c r="D1395" t="s">
        <v>1134</v>
      </c>
      <c r="E1395" s="3">
        <v>100106</v>
      </c>
      <c r="F1395" t="s">
        <v>17000</v>
      </c>
      <c r="G1395" s="3">
        <v>100106001</v>
      </c>
      <c r="H1395" t="s">
        <v>18416</v>
      </c>
      <c r="I1395" s="3">
        <v>1</v>
      </c>
      <c r="J1395" t="s">
        <v>26080</v>
      </c>
      <c r="K1395" s="3">
        <v>8</v>
      </c>
      <c r="L1395" t="s">
        <v>26081</v>
      </c>
      <c r="M1395" s="3">
        <v>2</v>
      </c>
      <c r="N1395" t="s">
        <v>26084</v>
      </c>
      <c r="O1395" s="3">
        <v>1</v>
      </c>
      <c r="P1395" t="s">
        <v>28066</v>
      </c>
      <c r="Q1395" s="3">
        <v>1</v>
      </c>
      <c r="R1395" t="s">
        <v>26083</v>
      </c>
      <c r="S1395" s="3">
        <v>2</v>
      </c>
      <c r="T1395" s="3">
        <v>1</v>
      </c>
      <c r="U1395" s="3">
        <v>3600</v>
      </c>
      <c r="V1395" s="3">
        <v>2005</v>
      </c>
      <c r="W1395" t="s">
        <v>25</v>
      </c>
    </row>
    <row r="1396" spans="1:23" x14ac:dyDescent="0.3">
      <c r="A1396" s="3">
        <v>3</v>
      </c>
      <c r="B1396" t="s">
        <v>767</v>
      </c>
      <c r="C1396" s="3">
        <v>3304</v>
      </c>
      <c r="D1396" t="s">
        <v>1134</v>
      </c>
      <c r="E1396" s="3">
        <v>100106</v>
      </c>
      <c r="F1396" t="s">
        <v>17000</v>
      </c>
      <c r="G1396" s="3">
        <v>100106001</v>
      </c>
      <c r="H1396" t="s">
        <v>18416</v>
      </c>
      <c r="I1396" s="3">
        <v>1</v>
      </c>
      <c r="J1396" t="s">
        <v>26080</v>
      </c>
      <c r="K1396" s="3">
        <v>8</v>
      </c>
      <c r="L1396" t="s">
        <v>26081</v>
      </c>
      <c r="M1396" s="3">
        <v>2</v>
      </c>
      <c r="N1396" t="s">
        <v>26084</v>
      </c>
      <c r="O1396" s="3">
        <v>1</v>
      </c>
      <c r="P1396" t="s">
        <v>28066</v>
      </c>
      <c r="Q1396" s="3">
        <v>1</v>
      </c>
      <c r="R1396" t="s">
        <v>26083</v>
      </c>
      <c r="S1396" s="3">
        <v>1</v>
      </c>
      <c r="T1396" s="3">
        <v>1</v>
      </c>
      <c r="U1396" s="3">
        <v>70000</v>
      </c>
      <c r="V1396" s="3">
        <v>2005</v>
      </c>
      <c r="W1396" t="s">
        <v>25</v>
      </c>
    </row>
    <row r="1397" spans="1:23" x14ac:dyDescent="0.3">
      <c r="A1397" s="3">
        <v>3</v>
      </c>
      <c r="B1397" t="s">
        <v>767</v>
      </c>
      <c r="C1397" s="3">
        <v>3304</v>
      </c>
      <c r="D1397" t="s">
        <v>1134</v>
      </c>
      <c r="E1397" s="3">
        <v>100106</v>
      </c>
      <c r="F1397" t="s">
        <v>17000</v>
      </c>
      <c r="G1397" s="3">
        <v>100106001</v>
      </c>
      <c r="H1397" t="s">
        <v>18416</v>
      </c>
      <c r="I1397" s="3">
        <v>1</v>
      </c>
      <c r="J1397" t="s">
        <v>26080</v>
      </c>
      <c r="K1397" s="3">
        <v>8</v>
      </c>
      <c r="L1397" t="s">
        <v>26081</v>
      </c>
      <c r="M1397" s="3">
        <v>2</v>
      </c>
      <c r="N1397" t="s">
        <v>26084</v>
      </c>
      <c r="O1397" s="3">
        <v>1</v>
      </c>
      <c r="P1397" t="s">
        <v>28066</v>
      </c>
      <c r="Q1397" s="3">
        <v>1</v>
      </c>
      <c r="R1397" t="s">
        <v>26083</v>
      </c>
      <c r="S1397" s="3">
        <v>3</v>
      </c>
      <c r="T1397" s="3">
        <v>1</v>
      </c>
      <c r="U1397" s="3">
        <v>8000</v>
      </c>
      <c r="V1397" s="3">
        <v>2005</v>
      </c>
      <c r="W1397" t="s">
        <v>25</v>
      </c>
    </row>
    <row r="1398" spans="1:23" x14ac:dyDescent="0.3">
      <c r="A1398" s="3">
        <v>3</v>
      </c>
      <c r="B1398" t="s">
        <v>767</v>
      </c>
      <c r="C1398" s="3">
        <v>3304</v>
      </c>
      <c r="D1398" t="s">
        <v>1134</v>
      </c>
      <c r="E1398" s="3">
        <v>100106</v>
      </c>
      <c r="F1398" t="s">
        <v>17000</v>
      </c>
      <c r="G1398" s="3">
        <v>100106001</v>
      </c>
      <c r="H1398" t="s">
        <v>18416</v>
      </c>
      <c r="I1398" s="3">
        <v>1</v>
      </c>
      <c r="J1398" t="s">
        <v>26080</v>
      </c>
      <c r="K1398" s="3">
        <v>8</v>
      </c>
      <c r="L1398" t="s">
        <v>26081</v>
      </c>
      <c r="M1398" s="3">
        <v>2</v>
      </c>
      <c r="N1398" t="s">
        <v>26084</v>
      </c>
      <c r="O1398" s="3">
        <v>1</v>
      </c>
      <c r="P1398" t="s">
        <v>28066</v>
      </c>
      <c r="Q1398" s="3">
        <v>1</v>
      </c>
      <c r="R1398" t="s">
        <v>26083</v>
      </c>
      <c r="S1398" s="3">
        <v>2</v>
      </c>
      <c r="T1398" s="3">
        <v>1</v>
      </c>
      <c r="U1398" s="3">
        <v>32000</v>
      </c>
      <c r="V1398" s="3">
        <v>2005</v>
      </c>
      <c r="W1398" t="s">
        <v>25</v>
      </c>
    </row>
    <row r="1399" spans="1:23" x14ac:dyDescent="0.3">
      <c r="A1399" s="3">
        <v>3</v>
      </c>
      <c r="B1399" t="s">
        <v>767</v>
      </c>
      <c r="C1399" s="3">
        <v>3304</v>
      </c>
      <c r="D1399" t="s">
        <v>1134</v>
      </c>
      <c r="E1399" s="3">
        <v>100106</v>
      </c>
      <c r="F1399" t="s">
        <v>17000</v>
      </c>
      <c r="G1399" s="3">
        <v>100106001</v>
      </c>
      <c r="H1399" t="s">
        <v>18416</v>
      </c>
      <c r="I1399" s="3">
        <v>2</v>
      </c>
      <c r="J1399" t="s">
        <v>12848</v>
      </c>
      <c r="K1399" s="3">
        <v>8</v>
      </c>
      <c r="L1399" t="s">
        <v>26081</v>
      </c>
      <c r="M1399" s="3">
        <v>2</v>
      </c>
      <c r="N1399" t="s">
        <v>26084</v>
      </c>
      <c r="O1399" s="3">
        <v>1</v>
      </c>
      <c r="P1399" t="s">
        <v>28066</v>
      </c>
      <c r="Q1399" s="3">
        <v>1</v>
      </c>
      <c r="R1399" t="s">
        <v>26083</v>
      </c>
      <c r="S1399" s="3">
        <v>4</v>
      </c>
      <c r="T1399" s="3">
        <v>1</v>
      </c>
      <c r="U1399" s="3">
        <v>70000</v>
      </c>
      <c r="V1399" s="3">
        <v>2005</v>
      </c>
      <c r="W1399" t="s">
        <v>25</v>
      </c>
    </row>
    <row r="1400" spans="1:23" x14ac:dyDescent="0.3">
      <c r="A1400" s="3">
        <v>3</v>
      </c>
      <c r="B1400" t="s">
        <v>767</v>
      </c>
      <c r="C1400" s="3">
        <v>3304</v>
      </c>
      <c r="D1400" t="s">
        <v>1134</v>
      </c>
      <c r="E1400" s="3">
        <v>100106</v>
      </c>
      <c r="F1400" t="s">
        <v>17000</v>
      </c>
      <c r="G1400" s="3">
        <v>100106001</v>
      </c>
      <c r="H1400" t="s">
        <v>18416</v>
      </c>
      <c r="I1400" s="3">
        <v>1</v>
      </c>
      <c r="J1400" t="s">
        <v>26080</v>
      </c>
      <c r="K1400" s="3">
        <v>8</v>
      </c>
      <c r="L1400" t="s">
        <v>26081</v>
      </c>
      <c r="M1400" s="3">
        <v>3</v>
      </c>
      <c r="N1400" t="s">
        <v>16841</v>
      </c>
      <c r="O1400" s="3">
        <v>2</v>
      </c>
      <c r="P1400" t="s">
        <v>28067</v>
      </c>
      <c r="Q1400" s="3">
        <v>1</v>
      </c>
      <c r="R1400" t="s">
        <v>26083</v>
      </c>
      <c r="S1400" s="3">
        <v>2</v>
      </c>
      <c r="T1400" s="3">
        <v>1</v>
      </c>
      <c r="U1400" s="3">
        <v>22000</v>
      </c>
      <c r="V1400" s="3">
        <v>2005</v>
      </c>
      <c r="W1400" t="s">
        <v>25</v>
      </c>
    </row>
    <row r="1401" spans="1:23" x14ac:dyDescent="0.3">
      <c r="A1401" s="3">
        <v>3</v>
      </c>
      <c r="B1401" t="s">
        <v>767</v>
      </c>
      <c r="C1401" s="3">
        <v>3304</v>
      </c>
      <c r="D1401" t="s">
        <v>1134</v>
      </c>
      <c r="E1401" s="3">
        <v>100106</v>
      </c>
      <c r="F1401" t="s">
        <v>17000</v>
      </c>
      <c r="G1401" s="3">
        <v>100106001</v>
      </c>
      <c r="H1401" t="s">
        <v>18416</v>
      </c>
      <c r="I1401" s="3">
        <v>1</v>
      </c>
      <c r="J1401" t="s">
        <v>26080</v>
      </c>
      <c r="K1401" s="3">
        <v>8</v>
      </c>
      <c r="L1401" t="s">
        <v>26081</v>
      </c>
      <c r="M1401" s="3">
        <v>2</v>
      </c>
      <c r="N1401" t="s">
        <v>26084</v>
      </c>
      <c r="O1401" s="3">
        <v>1</v>
      </c>
      <c r="P1401" t="s">
        <v>28066</v>
      </c>
      <c r="Q1401" s="3">
        <v>1</v>
      </c>
      <c r="R1401" t="s">
        <v>26083</v>
      </c>
      <c r="S1401" s="3">
        <v>3</v>
      </c>
      <c r="T1401" s="3">
        <v>1</v>
      </c>
      <c r="U1401" s="3">
        <v>6000</v>
      </c>
      <c r="V1401" s="3">
        <v>2005</v>
      </c>
      <c r="W1401" t="s">
        <v>25</v>
      </c>
    </row>
    <row r="1402" spans="1:23" x14ac:dyDescent="0.3">
      <c r="A1402" s="3">
        <v>3</v>
      </c>
      <c r="B1402" t="s">
        <v>767</v>
      </c>
      <c r="C1402" s="3">
        <v>3304</v>
      </c>
      <c r="D1402" t="s">
        <v>1134</v>
      </c>
      <c r="E1402" s="3">
        <v>100106</v>
      </c>
      <c r="F1402" t="s">
        <v>17000</v>
      </c>
      <c r="G1402" s="3">
        <v>100106001</v>
      </c>
      <c r="H1402" t="s">
        <v>18416</v>
      </c>
      <c r="I1402" s="3">
        <v>1</v>
      </c>
      <c r="J1402" t="s">
        <v>26080</v>
      </c>
      <c r="K1402" s="3">
        <v>8</v>
      </c>
      <c r="L1402" t="s">
        <v>26081</v>
      </c>
      <c r="M1402" s="3">
        <v>2</v>
      </c>
      <c r="N1402" t="s">
        <v>26084</v>
      </c>
      <c r="O1402" s="3">
        <v>1</v>
      </c>
      <c r="P1402" t="s">
        <v>28066</v>
      </c>
      <c r="Q1402" s="3">
        <v>1</v>
      </c>
      <c r="R1402" t="s">
        <v>26083</v>
      </c>
      <c r="S1402" s="3">
        <v>1</v>
      </c>
      <c r="T1402" s="3">
        <v>1</v>
      </c>
      <c r="U1402" s="3">
        <v>1000</v>
      </c>
      <c r="V1402" s="3">
        <v>2005</v>
      </c>
      <c r="W1402" t="s">
        <v>25</v>
      </c>
    </row>
    <row r="1403" spans="1:23" x14ac:dyDescent="0.3">
      <c r="A1403" s="3">
        <v>3</v>
      </c>
      <c r="B1403" t="s">
        <v>767</v>
      </c>
      <c r="C1403" s="3">
        <v>3304</v>
      </c>
      <c r="D1403" t="s">
        <v>1134</v>
      </c>
      <c r="E1403" s="3">
        <v>100106</v>
      </c>
      <c r="F1403" t="s">
        <v>17000</v>
      </c>
      <c r="G1403" s="3">
        <v>100106001</v>
      </c>
      <c r="H1403" t="s">
        <v>18416</v>
      </c>
      <c r="I1403" s="3">
        <v>2</v>
      </c>
      <c r="J1403" t="s">
        <v>12848</v>
      </c>
      <c r="K1403" s="3">
        <v>8</v>
      </c>
      <c r="L1403" t="s">
        <v>26081</v>
      </c>
      <c r="M1403" s="3">
        <v>2</v>
      </c>
      <c r="N1403" t="s">
        <v>26084</v>
      </c>
      <c r="O1403" s="3">
        <v>2</v>
      </c>
      <c r="P1403" t="s">
        <v>28067</v>
      </c>
      <c r="Q1403" s="3">
        <v>1</v>
      </c>
      <c r="R1403" t="s">
        <v>26083</v>
      </c>
      <c r="S1403" s="3">
        <v>5</v>
      </c>
      <c r="T1403" s="3">
        <v>1</v>
      </c>
      <c r="U1403" s="3">
        <v>400000</v>
      </c>
      <c r="V1403" s="3">
        <v>2005</v>
      </c>
      <c r="W1403" t="s">
        <v>25</v>
      </c>
    </row>
    <row r="1404" spans="1:23" x14ac:dyDescent="0.3">
      <c r="A1404" s="3">
        <v>3</v>
      </c>
      <c r="B1404" t="s">
        <v>767</v>
      </c>
      <c r="C1404" s="3">
        <v>3304</v>
      </c>
      <c r="D1404" t="s">
        <v>1134</v>
      </c>
      <c r="E1404" s="3">
        <v>100106</v>
      </c>
      <c r="F1404" t="s">
        <v>17000</v>
      </c>
      <c r="G1404" s="3">
        <v>100106001</v>
      </c>
      <c r="H1404" t="s">
        <v>18416</v>
      </c>
      <c r="I1404" s="3">
        <v>1</v>
      </c>
      <c r="J1404" t="s">
        <v>26080</v>
      </c>
      <c r="K1404" s="3">
        <v>8</v>
      </c>
      <c r="L1404" t="s">
        <v>26081</v>
      </c>
      <c r="M1404" s="3">
        <v>2</v>
      </c>
      <c r="N1404" t="s">
        <v>26084</v>
      </c>
      <c r="O1404" s="3">
        <v>2</v>
      </c>
      <c r="P1404" t="s">
        <v>28067</v>
      </c>
      <c r="Q1404" s="3">
        <v>1</v>
      </c>
      <c r="R1404" t="s">
        <v>26083</v>
      </c>
      <c r="S1404" s="3">
        <v>1</v>
      </c>
      <c r="T1404" s="3">
        <v>1</v>
      </c>
      <c r="U1404" s="3">
        <v>50000</v>
      </c>
      <c r="V1404" s="3">
        <v>2005</v>
      </c>
      <c r="W1404" t="s">
        <v>25</v>
      </c>
    </row>
    <row r="1405" spans="1:23" x14ac:dyDescent="0.3">
      <c r="A1405" s="3">
        <v>3</v>
      </c>
      <c r="B1405" t="s">
        <v>767</v>
      </c>
      <c r="C1405" s="3">
        <v>3304</v>
      </c>
      <c r="D1405" t="s">
        <v>1134</v>
      </c>
      <c r="E1405" s="3">
        <v>100106</v>
      </c>
      <c r="F1405" t="s">
        <v>17000</v>
      </c>
      <c r="G1405" s="3">
        <v>100106001</v>
      </c>
      <c r="H1405" t="s">
        <v>18416</v>
      </c>
      <c r="I1405" s="3">
        <v>1</v>
      </c>
      <c r="J1405" t="s">
        <v>26080</v>
      </c>
      <c r="K1405" s="3">
        <v>8</v>
      </c>
      <c r="L1405" t="s">
        <v>26081</v>
      </c>
      <c r="M1405" s="3">
        <v>2</v>
      </c>
      <c r="N1405" t="s">
        <v>26084</v>
      </c>
      <c r="O1405" s="3">
        <v>1</v>
      </c>
      <c r="P1405" t="s">
        <v>28066</v>
      </c>
      <c r="Q1405" s="3">
        <v>1</v>
      </c>
      <c r="R1405" t="s">
        <v>26083</v>
      </c>
      <c r="S1405" s="3">
        <v>1</v>
      </c>
      <c r="T1405" s="3">
        <v>1</v>
      </c>
      <c r="U1405" s="3">
        <v>1500</v>
      </c>
      <c r="V1405" s="3">
        <v>2005</v>
      </c>
      <c r="W1405" t="s">
        <v>25</v>
      </c>
    </row>
    <row r="1406" spans="1:23" x14ac:dyDescent="0.3">
      <c r="A1406" s="3">
        <v>3</v>
      </c>
      <c r="B1406" t="s">
        <v>767</v>
      </c>
      <c r="C1406" s="3">
        <v>3301</v>
      </c>
      <c r="D1406" t="s">
        <v>1125</v>
      </c>
      <c r="E1406" s="3">
        <v>100106</v>
      </c>
      <c r="F1406" t="s">
        <v>17000</v>
      </c>
      <c r="G1406" s="3">
        <v>100106001</v>
      </c>
      <c r="H1406" t="s">
        <v>18416</v>
      </c>
      <c r="I1406" s="3">
        <v>2</v>
      </c>
      <c r="J1406" t="s">
        <v>12848</v>
      </c>
      <c r="K1406" s="3">
        <v>8</v>
      </c>
      <c r="L1406" t="s">
        <v>26081</v>
      </c>
      <c r="M1406" s="3">
        <v>2</v>
      </c>
      <c r="N1406" t="s">
        <v>26084</v>
      </c>
      <c r="O1406" s="3">
        <v>1</v>
      </c>
      <c r="P1406" t="s">
        <v>28066</v>
      </c>
      <c r="Q1406" s="3">
        <v>1</v>
      </c>
      <c r="R1406" t="s">
        <v>26083</v>
      </c>
      <c r="S1406" s="3">
        <v>4</v>
      </c>
      <c r="T1406" s="3">
        <v>1</v>
      </c>
      <c r="U1406" s="3">
        <v>25000</v>
      </c>
      <c r="V1406" s="3">
        <v>2005</v>
      </c>
      <c r="W1406" t="s">
        <v>25</v>
      </c>
    </row>
    <row r="1407" spans="1:23" x14ac:dyDescent="0.3">
      <c r="A1407" s="3">
        <v>3</v>
      </c>
      <c r="B1407" t="s">
        <v>767</v>
      </c>
      <c r="C1407" s="3">
        <v>3102</v>
      </c>
      <c r="D1407" t="s">
        <v>1113</v>
      </c>
      <c r="E1407" s="3">
        <v>100106</v>
      </c>
      <c r="F1407" t="s">
        <v>17000</v>
      </c>
      <c r="G1407" s="3">
        <v>100106001</v>
      </c>
      <c r="H1407" t="s">
        <v>18416</v>
      </c>
      <c r="I1407" s="3">
        <v>2</v>
      </c>
      <c r="J1407" t="s">
        <v>12848</v>
      </c>
      <c r="K1407" s="3">
        <v>8</v>
      </c>
      <c r="L1407" t="s">
        <v>26081</v>
      </c>
      <c r="M1407" s="3">
        <v>2</v>
      </c>
      <c r="N1407" t="s">
        <v>26084</v>
      </c>
      <c r="O1407" s="3">
        <v>1</v>
      </c>
      <c r="P1407" t="s">
        <v>28066</v>
      </c>
      <c r="Q1407" s="3">
        <v>1</v>
      </c>
      <c r="R1407" t="s">
        <v>26083</v>
      </c>
      <c r="S1407" s="3">
        <v>6</v>
      </c>
      <c r="T1407" s="3">
        <v>1</v>
      </c>
      <c r="U1407" s="3">
        <v>700000</v>
      </c>
      <c r="V1407" s="3">
        <v>2011</v>
      </c>
      <c r="W1407" t="s">
        <v>25</v>
      </c>
    </row>
    <row r="1408" spans="1:23" x14ac:dyDescent="0.3">
      <c r="A1408" s="3">
        <v>3</v>
      </c>
      <c r="B1408" t="s">
        <v>767</v>
      </c>
      <c r="C1408" s="3">
        <v>3303</v>
      </c>
      <c r="D1408" t="s">
        <v>1131</v>
      </c>
      <c r="E1408" s="3">
        <v>100106</v>
      </c>
      <c r="F1408" t="s">
        <v>17000</v>
      </c>
      <c r="G1408" s="3">
        <v>100106001</v>
      </c>
      <c r="H1408" t="s">
        <v>18416</v>
      </c>
      <c r="I1408" s="3">
        <v>1</v>
      </c>
      <c r="J1408" t="s">
        <v>26080</v>
      </c>
      <c r="K1408" s="3">
        <v>8</v>
      </c>
      <c r="L1408" t="s">
        <v>26081</v>
      </c>
      <c r="M1408" s="3">
        <v>4</v>
      </c>
      <c r="N1408" t="s">
        <v>26087</v>
      </c>
      <c r="O1408" s="3">
        <v>2</v>
      </c>
      <c r="P1408" t="s">
        <v>28067</v>
      </c>
      <c r="Q1408" s="3">
        <v>1</v>
      </c>
      <c r="R1408" t="s">
        <v>26083</v>
      </c>
      <c r="S1408" s="3">
        <v>12</v>
      </c>
      <c r="T1408" s="3">
        <v>1</v>
      </c>
      <c r="U1408" s="3">
        <v>220000</v>
      </c>
      <c r="V1408" s="3">
        <v>2011</v>
      </c>
      <c r="W1408" t="s">
        <v>25</v>
      </c>
    </row>
    <row r="1409" spans="1:23" x14ac:dyDescent="0.3">
      <c r="A1409" s="3">
        <v>3</v>
      </c>
      <c r="B1409" t="s">
        <v>767</v>
      </c>
      <c r="C1409" s="3">
        <v>3303</v>
      </c>
      <c r="D1409" t="s">
        <v>1131</v>
      </c>
      <c r="E1409" s="3">
        <v>100106</v>
      </c>
      <c r="F1409" t="s">
        <v>17000</v>
      </c>
      <c r="G1409" s="3">
        <v>100106001</v>
      </c>
      <c r="H1409" t="s">
        <v>18416</v>
      </c>
      <c r="I1409" s="3">
        <v>1</v>
      </c>
      <c r="J1409" t="s">
        <v>26080</v>
      </c>
      <c r="K1409" s="3">
        <v>8</v>
      </c>
      <c r="L1409" t="s">
        <v>26081</v>
      </c>
      <c r="M1409" s="3">
        <v>4</v>
      </c>
      <c r="N1409" t="s">
        <v>26087</v>
      </c>
      <c r="O1409" s="3">
        <v>1</v>
      </c>
      <c r="P1409" t="s">
        <v>28066</v>
      </c>
      <c r="Q1409" s="3">
        <v>1</v>
      </c>
      <c r="R1409" t="s">
        <v>26083</v>
      </c>
      <c r="S1409" s="3">
        <v>2</v>
      </c>
      <c r="T1409" s="3">
        <v>1</v>
      </c>
      <c r="U1409" s="3">
        <v>5000</v>
      </c>
      <c r="V1409" s="3">
        <v>2011</v>
      </c>
      <c r="W1409" t="s">
        <v>25</v>
      </c>
    </row>
    <row r="1410" spans="1:23" x14ac:dyDescent="0.3">
      <c r="A1410" s="3">
        <v>3</v>
      </c>
      <c r="B1410" t="s">
        <v>767</v>
      </c>
      <c r="C1410" s="3">
        <v>3303</v>
      </c>
      <c r="D1410" t="s">
        <v>1131</v>
      </c>
      <c r="E1410" s="3">
        <v>100106</v>
      </c>
      <c r="F1410" t="s">
        <v>17000</v>
      </c>
      <c r="G1410" s="3">
        <v>100106001</v>
      </c>
      <c r="H1410" t="s">
        <v>18416</v>
      </c>
      <c r="I1410" s="3">
        <v>1</v>
      </c>
      <c r="J1410" t="s">
        <v>26080</v>
      </c>
      <c r="K1410" s="3">
        <v>8</v>
      </c>
      <c r="L1410" t="s">
        <v>26081</v>
      </c>
      <c r="M1410" s="3">
        <v>4</v>
      </c>
      <c r="N1410" t="s">
        <v>26087</v>
      </c>
      <c r="O1410" s="3">
        <v>3</v>
      </c>
      <c r="P1410" t="s">
        <v>26085</v>
      </c>
      <c r="Q1410" s="3">
        <v>1</v>
      </c>
      <c r="R1410" t="s">
        <v>26083</v>
      </c>
      <c r="S1410" s="3">
        <v>2</v>
      </c>
      <c r="T1410" s="3">
        <v>1</v>
      </c>
      <c r="U1410" s="3">
        <v>3000</v>
      </c>
      <c r="V1410" s="3">
        <v>2011</v>
      </c>
      <c r="W1410" t="s">
        <v>25</v>
      </c>
    </row>
    <row r="1411" spans="1:23" x14ac:dyDescent="0.3">
      <c r="A1411" s="3">
        <v>3</v>
      </c>
      <c r="B1411" t="s">
        <v>767</v>
      </c>
      <c r="C1411" s="3">
        <v>3303</v>
      </c>
      <c r="D1411" t="s">
        <v>1131</v>
      </c>
      <c r="E1411" s="3">
        <v>100106</v>
      </c>
      <c r="F1411" t="s">
        <v>17000</v>
      </c>
      <c r="G1411" s="3">
        <v>100106001</v>
      </c>
      <c r="H1411" t="s">
        <v>18416</v>
      </c>
      <c r="I1411" s="3">
        <v>1</v>
      </c>
      <c r="J1411" t="s">
        <v>26080</v>
      </c>
      <c r="K1411" s="3">
        <v>8</v>
      </c>
      <c r="L1411" t="s">
        <v>26081</v>
      </c>
      <c r="M1411" s="3">
        <v>4</v>
      </c>
      <c r="N1411" t="s">
        <v>26087</v>
      </c>
      <c r="O1411" s="3">
        <v>1</v>
      </c>
      <c r="P1411" t="s">
        <v>28066</v>
      </c>
      <c r="Q1411" s="3">
        <v>1</v>
      </c>
      <c r="R1411" t="s">
        <v>26083</v>
      </c>
      <c r="S1411" s="3">
        <v>8</v>
      </c>
      <c r="T1411" s="3">
        <v>1</v>
      </c>
      <c r="U1411" s="3">
        <v>3000</v>
      </c>
      <c r="V1411" s="3">
        <v>2011</v>
      </c>
      <c r="W1411" t="s">
        <v>25</v>
      </c>
    </row>
    <row r="1412" spans="1:23" x14ac:dyDescent="0.3">
      <c r="A1412" s="3">
        <v>3</v>
      </c>
      <c r="B1412" t="s">
        <v>767</v>
      </c>
      <c r="C1412" s="3">
        <v>3303</v>
      </c>
      <c r="D1412" t="s">
        <v>1131</v>
      </c>
      <c r="E1412" s="3">
        <v>100106</v>
      </c>
      <c r="F1412" t="s">
        <v>17000</v>
      </c>
      <c r="G1412" s="3">
        <v>100106001</v>
      </c>
      <c r="H1412" t="s">
        <v>18416</v>
      </c>
      <c r="I1412" s="3">
        <v>1</v>
      </c>
      <c r="J1412" t="s">
        <v>26080</v>
      </c>
      <c r="K1412" s="3">
        <v>8</v>
      </c>
      <c r="L1412" t="s">
        <v>26081</v>
      </c>
      <c r="M1412" s="3">
        <v>2</v>
      </c>
      <c r="N1412" t="s">
        <v>26084</v>
      </c>
      <c r="O1412" s="3">
        <v>3</v>
      </c>
      <c r="P1412" t="s">
        <v>26085</v>
      </c>
      <c r="Q1412" s="3">
        <v>1</v>
      </c>
      <c r="R1412" t="s">
        <v>26083</v>
      </c>
      <c r="S1412" s="3">
        <v>1</v>
      </c>
      <c r="T1412" s="3">
        <v>1</v>
      </c>
      <c r="U1412" s="3">
        <v>5000</v>
      </c>
      <c r="V1412" s="3">
        <v>2011</v>
      </c>
      <c r="W1412" t="s">
        <v>25</v>
      </c>
    </row>
    <row r="1413" spans="1:23" x14ac:dyDescent="0.3">
      <c r="A1413" s="3">
        <v>3</v>
      </c>
      <c r="B1413" t="s">
        <v>767</v>
      </c>
      <c r="C1413" s="3">
        <v>3303</v>
      </c>
      <c r="D1413" t="s">
        <v>1131</v>
      </c>
      <c r="E1413" s="3">
        <v>100106</v>
      </c>
      <c r="F1413" t="s">
        <v>17000</v>
      </c>
      <c r="G1413" s="3">
        <v>100106001</v>
      </c>
      <c r="H1413" t="s">
        <v>18416</v>
      </c>
      <c r="I1413" s="3">
        <v>1</v>
      </c>
      <c r="J1413" t="s">
        <v>26080</v>
      </c>
      <c r="K1413" s="3">
        <v>8</v>
      </c>
      <c r="L1413" t="s">
        <v>26081</v>
      </c>
      <c r="M1413" s="3">
        <v>4</v>
      </c>
      <c r="N1413" t="s">
        <v>26087</v>
      </c>
      <c r="O1413" s="3">
        <v>1</v>
      </c>
      <c r="P1413" t="s">
        <v>28066</v>
      </c>
      <c r="Q1413" s="3">
        <v>1</v>
      </c>
      <c r="R1413" t="s">
        <v>26083</v>
      </c>
      <c r="S1413" s="3">
        <v>5</v>
      </c>
      <c r="T1413" s="3">
        <v>1</v>
      </c>
      <c r="U1413" s="3">
        <v>10000</v>
      </c>
      <c r="V1413" s="3">
        <v>2011</v>
      </c>
      <c r="W1413" t="s">
        <v>25</v>
      </c>
    </row>
    <row r="1414" spans="1:23" x14ac:dyDescent="0.3">
      <c r="A1414" s="3">
        <v>3</v>
      </c>
      <c r="B1414" t="s">
        <v>767</v>
      </c>
      <c r="C1414" s="3">
        <v>3303</v>
      </c>
      <c r="D1414" t="s">
        <v>1131</v>
      </c>
      <c r="E1414" s="3">
        <v>100106</v>
      </c>
      <c r="F1414" t="s">
        <v>17000</v>
      </c>
      <c r="G1414" s="3">
        <v>100106001</v>
      </c>
      <c r="H1414" t="s">
        <v>18416</v>
      </c>
      <c r="I1414" s="3">
        <v>1</v>
      </c>
      <c r="J1414" t="s">
        <v>26080</v>
      </c>
      <c r="K1414" s="3">
        <v>8</v>
      </c>
      <c r="L1414" t="s">
        <v>26081</v>
      </c>
      <c r="M1414" s="3">
        <v>4</v>
      </c>
      <c r="N1414" t="s">
        <v>26087</v>
      </c>
      <c r="O1414" s="3">
        <v>1</v>
      </c>
      <c r="P1414" t="s">
        <v>28066</v>
      </c>
      <c r="Q1414" s="3">
        <v>1</v>
      </c>
      <c r="R1414" t="s">
        <v>26083</v>
      </c>
      <c r="S1414" s="3">
        <v>2</v>
      </c>
      <c r="T1414" s="3">
        <v>1</v>
      </c>
      <c r="U1414" s="3">
        <v>8000</v>
      </c>
      <c r="V1414" s="3">
        <v>2011</v>
      </c>
      <c r="W1414" t="s">
        <v>25</v>
      </c>
    </row>
    <row r="1415" spans="1:23" x14ac:dyDescent="0.3">
      <c r="A1415" s="3">
        <v>3</v>
      </c>
      <c r="B1415" t="s">
        <v>767</v>
      </c>
      <c r="C1415" s="3">
        <v>3303</v>
      </c>
      <c r="D1415" t="s">
        <v>1131</v>
      </c>
      <c r="E1415" s="3">
        <v>100106</v>
      </c>
      <c r="F1415" t="s">
        <v>17000</v>
      </c>
      <c r="G1415" s="3">
        <v>100106001</v>
      </c>
      <c r="H1415" t="s">
        <v>18416</v>
      </c>
      <c r="I1415" s="3">
        <v>1</v>
      </c>
      <c r="J1415" t="s">
        <v>26080</v>
      </c>
      <c r="K1415" s="3">
        <v>8</v>
      </c>
      <c r="L1415" t="s">
        <v>26081</v>
      </c>
      <c r="M1415" s="3">
        <v>4</v>
      </c>
      <c r="N1415" t="s">
        <v>26087</v>
      </c>
      <c r="O1415" s="3">
        <v>3</v>
      </c>
      <c r="P1415" t="s">
        <v>26085</v>
      </c>
      <c r="Q1415" s="3">
        <v>1</v>
      </c>
      <c r="R1415" t="s">
        <v>26083</v>
      </c>
      <c r="S1415" s="3">
        <v>2</v>
      </c>
      <c r="T1415" s="3">
        <v>1</v>
      </c>
      <c r="U1415" s="3">
        <v>70000</v>
      </c>
      <c r="V1415" s="3">
        <v>2011</v>
      </c>
      <c r="W1415" t="s">
        <v>25</v>
      </c>
    </row>
    <row r="1416" spans="1:23" x14ac:dyDescent="0.3">
      <c r="A1416" s="3">
        <v>3</v>
      </c>
      <c r="B1416" t="s">
        <v>767</v>
      </c>
      <c r="C1416" s="3">
        <v>3303</v>
      </c>
      <c r="D1416" t="s">
        <v>1131</v>
      </c>
      <c r="E1416" s="3">
        <v>100106</v>
      </c>
      <c r="F1416" t="s">
        <v>17000</v>
      </c>
      <c r="G1416" s="3">
        <v>100106001</v>
      </c>
      <c r="H1416" t="s">
        <v>18416</v>
      </c>
      <c r="I1416" s="3">
        <v>1</v>
      </c>
      <c r="J1416" t="s">
        <v>26080</v>
      </c>
      <c r="K1416" s="3">
        <v>8</v>
      </c>
      <c r="L1416" t="s">
        <v>26081</v>
      </c>
      <c r="M1416" s="3">
        <v>4</v>
      </c>
      <c r="N1416" t="s">
        <v>26087</v>
      </c>
      <c r="O1416" s="3">
        <v>1</v>
      </c>
      <c r="P1416" t="s">
        <v>28066</v>
      </c>
      <c r="Q1416" s="3">
        <v>1</v>
      </c>
      <c r="R1416" t="s">
        <v>26083</v>
      </c>
      <c r="S1416" s="3">
        <v>1</v>
      </c>
      <c r="T1416" s="3">
        <v>1</v>
      </c>
      <c r="U1416" s="3">
        <v>5000</v>
      </c>
      <c r="V1416" s="3">
        <v>2011</v>
      </c>
      <c r="W1416" t="s">
        <v>25</v>
      </c>
    </row>
    <row r="1417" spans="1:23" x14ac:dyDescent="0.3">
      <c r="A1417" s="3">
        <v>3</v>
      </c>
      <c r="B1417" t="s">
        <v>767</v>
      </c>
      <c r="C1417" s="3">
        <v>3303</v>
      </c>
      <c r="D1417" t="s">
        <v>1131</v>
      </c>
      <c r="E1417" s="3">
        <v>100106</v>
      </c>
      <c r="F1417" t="s">
        <v>17000</v>
      </c>
      <c r="G1417" s="3">
        <v>100106001</v>
      </c>
      <c r="H1417" t="s">
        <v>18416</v>
      </c>
      <c r="I1417" s="3">
        <v>1</v>
      </c>
      <c r="J1417" t="s">
        <v>26080</v>
      </c>
      <c r="K1417" s="3">
        <v>8</v>
      </c>
      <c r="L1417" t="s">
        <v>26081</v>
      </c>
      <c r="M1417" s="3">
        <v>4</v>
      </c>
      <c r="N1417" t="s">
        <v>26087</v>
      </c>
      <c r="O1417" s="3">
        <v>1</v>
      </c>
      <c r="P1417" t="s">
        <v>28066</v>
      </c>
      <c r="Q1417" s="3">
        <v>1</v>
      </c>
      <c r="R1417" t="s">
        <v>26083</v>
      </c>
      <c r="S1417" s="3">
        <v>1</v>
      </c>
      <c r="T1417" s="3">
        <v>1</v>
      </c>
      <c r="U1417" s="3">
        <v>5000</v>
      </c>
      <c r="V1417" s="3">
        <v>2011</v>
      </c>
      <c r="W1417" t="s">
        <v>25</v>
      </c>
    </row>
    <row r="1418" spans="1:23" x14ac:dyDescent="0.3">
      <c r="A1418" s="3">
        <v>3</v>
      </c>
      <c r="B1418" t="s">
        <v>767</v>
      </c>
      <c r="C1418" s="3">
        <v>3303</v>
      </c>
      <c r="D1418" t="s">
        <v>1131</v>
      </c>
      <c r="E1418" s="3">
        <v>100106</v>
      </c>
      <c r="F1418" t="s">
        <v>17000</v>
      </c>
      <c r="G1418" s="3">
        <v>100106001</v>
      </c>
      <c r="H1418" t="s">
        <v>18416</v>
      </c>
      <c r="I1418" s="3">
        <v>1</v>
      </c>
      <c r="J1418" t="s">
        <v>26080</v>
      </c>
      <c r="K1418" s="3">
        <v>8</v>
      </c>
      <c r="L1418" t="s">
        <v>26081</v>
      </c>
      <c r="M1418" s="3">
        <v>4</v>
      </c>
      <c r="N1418" t="s">
        <v>26087</v>
      </c>
      <c r="O1418" s="3">
        <v>1</v>
      </c>
      <c r="P1418" t="s">
        <v>28066</v>
      </c>
      <c r="Q1418" s="3">
        <v>1</v>
      </c>
      <c r="R1418" t="s">
        <v>26083</v>
      </c>
      <c r="S1418" s="3">
        <v>3</v>
      </c>
      <c r="T1418" s="3">
        <v>1</v>
      </c>
      <c r="U1418" s="3">
        <v>200</v>
      </c>
      <c r="V1418" s="3">
        <v>2011</v>
      </c>
      <c r="W1418" t="s">
        <v>25</v>
      </c>
    </row>
    <row r="1419" spans="1:23" x14ac:dyDescent="0.3">
      <c r="A1419" s="3">
        <v>3</v>
      </c>
      <c r="B1419" t="s">
        <v>767</v>
      </c>
      <c r="C1419" s="3">
        <v>3303</v>
      </c>
      <c r="D1419" t="s">
        <v>1131</v>
      </c>
      <c r="E1419" s="3">
        <v>100106</v>
      </c>
      <c r="F1419" t="s">
        <v>17000</v>
      </c>
      <c r="G1419" s="3">
        <v>100106001</v>
      </c>
      <c r="H1419" t="s">
        <v>18416</v>
      </c>
      <c r="I1419" s="3">
        <v>1</v>
      </c>
      <c r="J1419" t="s">
        <v>26080</v>
      </c>
      <c r="K1419" s="3">
        <v>8</v>
      </c>
      <c r="L1419" t="s">
        <v>26081</v>
      </c>
      <c r="M1419" s="3">
        <v>2</v>
      </c>
      <c r="N1419" t="s">
        <v>26084</v>
      </c>
      <c r="O1419" s="3">
        <v>1</v>
      </c>
      <c r="P1419" t="s">
        <v>28066</v>
      </c>
      <c r="Q1419" s="3">
        <v>1</v>
      </c>
      <c r="R1419" t="s">
        <v>26083</v>
      </c>
      <c r="S1419" s="3">
        <v>2</v>
      </c>
      <c r="T1419" s="3">
        <v>1</v>
      </c>
      <c r="U1419" s="3">
        <v>3000</v>
      </c>
      <c r="V1419" s="3">
        <v>2011</v>
      </c>
      <c r="W1419" t="s">
        <v>25</v>
      </c>
    </row>
    <row r="1420" spans="1:23" x14ac:dyDescent="0.3">
      <c r="A1420" s="3">
        <v>3</v>
      </c>
      <c r="B1420" t="s">
        <v>767</v>
      </c>
      <c r="C1420" s="3">
        <v>3303</v>
      </c>
      <c r="D1420" t="s">
        <v>1131</v>
      </c>
      <c r="E1420" s="3">
        <v>100106</v>
      </c>
      <c r="F1420" t="s">
        <v>17000</v>
      </c>
      <c r="G1420" s="3">
        <v>100106001</v>
      </c>
      <c r="H1420" t="s">
        <v>18416</v>
      </c>
      <c r="I1420" s="3">
        <v>1</v>
      </c>
      <c r="J1420" t="s">
        <v>26080</v>
      </c>
      <c r="K1420" s="3">
        <v>8</v>
      </c>
      <c r="L1420" t="s">
        <v>26081</v>
      </c>
      <c r="M1420" s="3">
        <v>4</v>
      </c>
      <c r="N1420" t="s">
        <v>26087</v>
      </c>
      <c r="O1420" s="3">
        <v>1</v>
      </c>
      <c r="P1420" t="s">
        <v>28066</v>
      </c>
      <c r="Q1420" s="3">
        <v>1</v>
      </c>
      <c r="R1420" t="s">
        <v>26083</v>
      </c>
      <c r="S1420" s="3">
        <v>1</v>
      </c>
      <c r="T1420" s="3">
        <v>1</v>
      </c>
      <c r="U1420" s="3">
        <v>2500</v>
      </c>
      <c r="V1420" s="3">
        <v>2011</v>
      </c>
      <c r="W1420" t="s">
        <v>25</v>
      </c>
    </row>
    <row r="1421" spans="1:23" x14ac:dyDescent="0.3">
      <c r="A1421" s="3">
        <v>3</v>
      </c>
      <c r="B1421" t="s">
        <v>767</v>
      </c>
      <c r="C1421" s="3">
        <v>3303</v>
      </c>
      <c r="D1421" t="s">
        <v>1131</v>
      </c>
      <c r="E1421" s="3">
        <v>100106</v>
      </c>
      <c r="F1421" t="s">
        <v>17000</v>
      </c>
      <c r="G1421" s="3">
        <v>100106001</v>
      </c>
      <c r="H1421" t="s">
        <v>18416</v>
      </c>
      <c r="I1421" s="3">
        <v>1</v>
      </c>
      <c r="J1421" t="s">
        <v>26080</v>
      </c>
      <c r="K1421" s="3">
        <v>8</v>
      </c>
      <c r="L1421" t="s">
        <v>26081</v>
      </c>
      <c r="M1421" s="3">
        <v>2</v>
      </c>
      <c r="N1421" t="s">
        <v>26084</v>
      </c>
      <c r="O1421" s="3">
        <v>1</v>
      </c>
      <c r="P1421" t="s">
        <v>28066</v>
      </c>
      <c r="Q1421" s="3">
        <v>1</v>
      </c>
      <c r="R1421" t="s">
        <v>26083</v>
      </c>
      <c r="S1421" s="3">
        <v>1</v>
      </c>
      <c r="T1421" s="3">
        <v>1</v>
      </c>
      <c r="U1421" s="3">
        <v>1200</v>
      </c>
      <c r="V1421" s="3">
        <v>2011</v>
      </c>
      <c r="W1421" t="s">
        <v>25</v>
      </c>
    </row>
    <row r="1422" spans="1:23" x14ac:dyDescent="0.3">
      <c r="A1422" s="3">
        <v>3</v>
      </c>
      <c r="B1422" t="s">
        <v>767</v>
      </c>
      <c r="C1422" s="3">
        <v>3303</v>
      </c>
      <c r="D1422" t="s">
        <v>1131</v>
      </c>
      <c r="E1422" s="3">
        <v>100106</v>
      </c>
      <c r="F1422" t="s">
        <v>17000</v>
      </c>
      <c r="G1422" s="3">
        <v>100106001</v>
      </c>
      <c r="H1422" t="s">
        <v>18416</v>
      </c>
      <c r="I1422" s="3">
        <v>1</v>
      </c>
      <c r="J1422" t="s">
        <v>26080</v>
      </c>
      <c r="K1422" s="3">
        <v>8</v>
      </c>
      <c r="L1422" t="s">
        <v>26081</v>
      </c>
      <c r="M1422" s="3">
        <v>2</v>
      </c>
      <c r="N1422" t="s">
        <v>26084</v>
      </c>
      <c r="O1422" s="3">
        <v>1</v>
      </c>
      <c r="P1422" t="s">
        <v>28066</v>
      </c>
      <c r="Q1422" s="3">
        <v>1</v>
      </c>
      <c r="R1422" t="s">
        <v>26083</v>
      </c>
      <c r="S1422" s="3">
        <v>1</v>
      </c>
      <c r="T1422" s="3">
        <v>1</v>
      </c>
      <c r="U1422" s="3">
        <v>1000</v>
      </c>
      <c r="V1422" s="3">
        <v>2011</v>
      </c>
      <c r="W1422" t="s">
        <v>25</v>
      </c>
    </row>
    <row r="1423" spans="1:23" x14ac:dyDescent="0.3">
      <c r="A1423" s="3">
        <v>3</v>
      </c>
      <c r="B1423" t="s">
        <v>767</v>
      </c>
      <c r="C1423" s="3">
        <v>3303</v>
      </c>
      <c r="D1423" t="s">
        <v>1131</v>
      </c>
      <c r="E1423" s="3">
        <v>100106</v>
      </c>
      <c r="F1423" t="s">
        <v>17000</v>
      </c>
      <c r="G1423" s="3">
        <v>100106001</v>
      </c>
      <c r="H1423" t="s">
        <v>18416</v>
      </c>
      <c r="I1423" s="3">
        <v>1</v>
      </c>
      <c r="J1423" t="s">
        <v>26080</v>
      </c>
      <c r="K1423" s="3">
        <v>8</v>
      </c>
      <c r="L1423" t="s">
        <v>26081</v>
      </c>
      <c r="M1423" s="3">
        <v>2</v>
      </c>
      <c r="N1423" t="s">
        <v>26084</v>
      </c>
      <c r="O1423" s="3">
        <v>1</v>
      </c>
      <c r="P1423" t="s">
        <v>28066</v>
      </c>
      <c r="Q1423" s="3">
        <v>1</v>
      </c>
      <c r="R1423" t="s">
        <v>26083</v>
      </c>
      <c r="S1423" s="3">
        <v>1</v>
      </c>
      <c r="T1423" s="3">
        <v>1</v>
      </c>
      <c r="U1423" s="3">
        <v>1500</v>
      </c>
      <c r="V1423" s="3">
        <v>2011</v>
      </c>
      <c r="W1423" t="s">
        <v>25</v>
      </c>
    </row>
    <row r="1424" spans="1:23" x14ac:dyDescent="0.3">
      <c r="A1424" s="3">
        <v>3</v>
      </c>
      <c r="B1424" t="s">
        <v>767</v>
      </c>
      <c r="C1424" s="3">
        <v>3303</v>
      </c>
      <c r="D1424" t="s">
        <v>1131</v>
      </c>
      <c r="E1424" s="3">
        <v>100106</v>
      </c>
      <c r="F1424" t="s">
        <v>17000</v>
      </c>
      <c r="G1424" s="3">
        <v>100106001</v>
      </c>
      <c r="H1424" t="s">
        <v>18416</v>
      </c>
      <c r="I1424" s="3">
        <v>1</v>
      </c>
      <c r="J1424" t="s">
        <v>26080</v>
      </c>
      <c r="K1424" s="3">
        <v>8</v>
      </c>
      <c r="L1424" t="s">
        <v>26081</v>
      </c>
      <c r="M1424" s="3">
        <v>2</v>
      </c>
      <c r="N1424" t="s">
        <v>26084</v>
      </c>
      <c r="O1424" s="3">
        <v>1</v>
      </c>
      <c r="P1424" t="s">
        <v>28066</v>
      </c>
      <c r="Q1424" s="3">
        <v>1</v>
      </c>
      <c r="R1424" t="s">
        <v>26083</v>
      </c>
      <c r="S1424" s="3">
        <v>1</v>
      </c>
      <c r="T1424" s="3">
        <v>1</v>
      </c>
      <c r="U1424" s="3">
        <v>200</v>
      </c>
      <c r="V1424" s="3">
        <v>2011</v>
      </c>
      <c r="W1424" t="s">
        <v>25</v>
      </c>
    </row>
    <row r="1425" spans="1:23" x14ac:dyDescent="0.3">
      <c r="A1425" s="3">
        <v>3</v>
      </c>
      <c r="B1425" t="s">
        <v>767</v>
      </c>
      <c r="C1425" s="3">
        <v>3304</v>
      </c>
      <c r="D1425" t="s">
        <v>1134</v>
      </c>
      <c r="E1425" s="3">
        <v>100106</v>
      </c>
      <c r="F1425" t="s">
        <v>17000</v>
      </c>
      <c r="G1425" s="3">
        <v>100106001</v>
      </c>
      <c r="H1425" t="s">
        <v>18416</v>
      </c>
      <c r="I1425" s="3">
        <v>1</v>
      </c>
      <c r="J1425" t="s">
        <v>26080</v>
      </c>
      <c r="K1425" s="3">
        <v>8</v>
      </c>
      <c r="L1425" t="s">
        <v>26081</v>
      </c>
      <c r="M1425" s="3">
        <v>2</v>
      </c>
      <c r="N1425" t="s">
        <v>26084</v>
      </c>
      <c r="O1425" s="3">
        <v>1</v>
      </c>
      <c r="P1425" t="s">
        <v>28066</v>
      </c>
      <c r="Q1425" s="3">
        <v>1</v>
      </c>
      <c r="R1425" t="s">
        <v>26083</v>
      </c>
      <c r="S1425" s="3">
        <v>2</v>
      </c>
      <c r="T1425" s="3">
        <v>1</v>
      </c>
      <c r="U1425" s="3">
        <v>6000</v>
      </c>
      <c r="V1425" s="3">
        <v>2011</v>
      </c>
      <c r="W1425" t="s">
        <v>25</v>
      </c>
    </row>
    <row r="1426" spans="1:23" x14ac:dyDescent="0.3">
      <c r="A1426" s="3">
        <v>3</v>
      </c>
      <c r="B1426" t="s">
        <v>767</v>
      </c>
      <c r="C1426" s="3">
        <v>3304</v>
      </c>
      <c r="D1426" t="s">
        <v>1134</v>
      </c>
      <c r="E1426" s="3">
        <v>100106</v>
      </c>
      <c r="F1426" t="s">
        <v>17000</v>
      </c>
      <c r="G1426" s="3">
        <v>100106001</v>
      </c>
      <c r="H1426" t="s">
        <v>18416</v>
      </c>
      <c r="I1426" s="3">
        <v>1</v>
      </c>
      <c r="J1426" t="s">
        <v>26080</v>
      </c>
      <c r="K1426" s="3">
        <v>8</v>
      </c>
      <c r="L1426" t="s">
        <v>26081</v>
      </c>
      <c r="M1426" s="3">
        <v>4</v>
      </c>
      <c r="N1426" t="s">
        <v>26087</v>
      </c>
      <c r="O1426" s="3">
        <v>1</v>
      </c>
      <c r="P1426" t="s">
        <v>28066</v>
      </c>
      <c r="Q1426" s="3">
        <v>1</v>
      </c>
      <c r="R1426" t="s">
        <v>26083</v>
      </c>
      <c r="S1426" s="3">
        <v>3</v>
      </c>
      <c r="T1426" s="3">
        <v>1</v>
      </c>
      <c r="U1426" s="3">
        <v>1800</v>
      </c>
      <c r="V1426" s="3">
        <v>2011</v>
      </c>
      <c r="W1426" t="s">
        <v>25</v>
      </c>
    </row>
    <row r="1427" spans="1:23" x14ac:dyDescent="0.3">
      <c r="A1427" s="3">
        <v>3</v>
      </c>
      <c r="B1427" t="s">
        <v>767</v>
      </c>
      <c r="C1427" s="3">
        <v>3304</v>
      </c>
      <c r="D1427" t="s">
        <v>1134</v>
      </c>
      <c r="E1427" s="3">
        <v>100106</v>
      </c>
      <c r="F1427" t="s">
        <v>17000</v>
      </c>
      <c r="G1427" s="3">
        <v>100106001</v>
      </c>
      <c r="H1427" t="s">
        <v>18416</v>
      </c>
      <c r="I1427" s="3">
        <v>1</v>
      </c>
      <c r="J1427" t="s">
        <v>26080</v>
      </c>
      <c r="K1427" s="3">
        <v>8</v>
      </c>
      <c r="L1427" t="s">
        <v>26081</v>
      </c>
      <c r="M1427" s="3">
        <v>4</v>
      </c>
      <c r="N1427" t="s">
        <v>26087</v>
      </c>
      <c r="O1427" s="3">
        <v>1</v>
      </c>
      <c r="P1427" t="s">
        <v>28066</v>
      </c>
      <c r="Q1427" s="3">
        <v>1</v>
      </c>
      <c r="R1427" t="s">
        <v>26083</v>
      </c>
      <c r="S1427" s="3">
        <v>5</v>
      </c>
      <c r="T1427" s="3">
        <v>1</v>
      </c>
      <c r="U1427" s="3">
        <v>80000</v>
      </c>
      <c r="V1427" s="3">
        <v>2011</v>
      </c>
      <c r="W1427" t="s">
        <v>25</v>
      </c>
    </row>
    <row r="1428" spans="1:23" x14ac:dyDescent="0.3">
      <c r="A1428" s="3">
        <v>3</v>
      </c>
      <c r="B1428" t="s">
        <v>767</v>
      </c>
      <c r="C1428" s="3">
        <v>3304</v>
      </c>
      <c r="D1428" t="s">
        <v>1134</v>
      </c>
      <c r="E1428" s="3">
        <v>100106</v>
      </c>
      <c r="F1428" t="s">
        <v>17000</v>
      </c>
      <c r="G1428" s="3">
        <v>100106001</v>
      </c>
      <c r="H1428" t="s">
        <v>18416</v>
      </c>
      <c r="I1428" s="3">
        <v>1</v>
      </c>
      <c r="J1428" t="s">
        <v>26080</v>
      </c>
      <c r="K1428" s="3">
        <v>8</v>
      </c>
      <c r="L1428" t="s">
        <v>26081</v>
      </c>
      <c r="M1428" s="3">
        <v>2</v>
      </c>
      <c r="N1428" t="s">
        <v>26084</v>
      </c>
      <c r="O1428" s="3">
        <v>1</v>
      </c>
      <c r="P1428" t="s">
        <v>28066</v>
      </c>
      <c r="Q1428" s="3">
        <v>1</v>
      </c>
      <c r="R1428" t="s">
        <v>26083</v>
      </c>
      <c r="S1428" s="3">
        <v>1</v>
      </c>
      <c r="T1428" s="3">
        <v>1</v>
      </c>
      <c r="U1428" s="3">
        <v>2500</v>
      </c>
      <c r="V1428" s="3">
        <v>2011</v>
      </c>
      <c r="W1428" t="s">
        <v>25</v>
      </c>
    </row>
    <row r="1429" spans="1:23" x14ac:dyDescent="0.3">
      <c r="A1429" s="3">
        <v>3</v>
      </c>
      <c r="B1429" t="s">
        <v>767</v>
      </c>
      <c r="C1429" s="3">
        <v>3304</v>
      </c>
      <c r="D1429" t="s">
        <v>1134</v>
      </c>
      <c r="E1429" s="3">
        <v>100106</v>
      </c>
      <c r="F1429" t="s">
        <v>17000</v>
      </c>
      <c r="G1429" s="3">
        <v>100106001</v>
      </c>
      <c r="H1429" t="s">
        <v>18416</v>
      </c>
      <c r="I1429" s="3">
        <v>1</v>
      </c>
      <c r="J1429" t="s">
        <v>26080</v>
      </c>
      <c r="K1429" s="3">
        <v>8</v>
      </c>
      <c r="L1429" t="s">
        <v>26081</v>
      </c>
      <c r="M1429" s="3">
        <v>4</v>
      </c>
      <c r="N1429" t="s">
        <v>26087</v>
      </c>
      <c r="O1429" s="3">
        <v>1</v>
      </c>
      <c r="P1429" t="s">
        <v>28066</v>
      </c>
      <c r="Q1429" s="3">
        <v>1</v>
      </c>
      <c r="R1429" t="s">
        <v>26083</v>
      </c>
      <c r="S1429" s="3">
        <v>2</v>
      </c>
      <c r="T1429" s="3">
        <v>1</v>
      </c>
      <c r="U1429" s="3">
        <v>10000</v>
      </c>
      <c r="V1429" s="3">
        <v>2011</v>
      </c>
      <c r="W1429" t="s">
        <v>25</v>
      </c>
    </row>
    <row r="1430" spans="1:23" x14ac:dyDescent="0.3">
      <c r="A1430" s="3">
        <v>3</v>
      </c>
      <c r="B1430" t="s">
        <v>767</v>
      </c>
      <c r="C1430" s="3">
        <v>3304</v>
      </c>
      <c r="D1430" t="s">
        <v>1134</v>
      </c>
      <c r="E1430" s="3">
        <v>100106</v>
      </c>
      <c r="F1430" t="s">
        <v>17000</v>
      </c>
      <c r="G1430" s="3">
        <v>100106001</v>
      </c>
      <c r="H1430" t="s">
        <v>18416</v>
      </c>
      <c r="I1430" s="3">
        <v>1</v>
      </c>
      <c r="J1430" t="s">
        <v>26080</v>
      </c>
      <c r="K1430" s="3">
        <v>8</v>
      </c>
      <c r="L1430" t="s">
        <v>26081</v>
      </c>
      <c r="M1430" s="3">
        <v>4</v>
      </c>
      <c r="N1430" t="s">
        <v>26087</v>
      </c>
      <c r="O1430" s="3">
        <v>1</v>
      </c>
      <c r="P1430" t="s">
        <v>28066</v>
      </c>
      <c r="Q1430" s="3">
        <v>1</v>
      </c>
      <c r="R1430" t="s">
        <v>26083</v>
      </c>
      <c r="S1430" s="3">
        <v>2</v>
      </c>
      <c r="T1430" s="3">
        <v>1</v>
      </c>
      <c r="U1430" s="3">
        <v>5000</v>
      </c>
      <c r="V1430" s="3">
        <v>2011</v>
      </c>
      <c r="W1430" t="s">
        <v>25</v>
      </c>
    </row>
    <row r="1431" spans="1:23" x14ac:dyDescent="0.3">
      <c r="A1431" s="3">
        <v>3</v>
      </c>
      <c r="B1431" t="s">
        <v>767</v>
      </c>
      <c r="C1431" s="3">
        <v>3304</v>
      </c>
      <c r="D1431" t="s">
        <v>1134</v>
      </c>
      <c r="E1431" s="3">
        <v>100106</v>
      </c>
      <c r="F1431" t="s">
        <v>17000</v>
      </c>
      <c r="G1431" s="3">
        <v>100106001</v>
      </c>
      <c r="H1431" t="s">
        <v>18416</v>
      </c>
      <c r="I1431" s="3">
        <v>1</v>
      </c>
      <c r="J1431" t="s">
        <v>26080</v>
      </c>
      <c r="K1431" s="3">
        <v>8</v>
      </c>
      <c r="L1431" t="s">
        <v>26081</v>
      </c>
      <c r="M1431" s="3">
        <v>4</v>
      </c>
      <c r="N1431" t="s">
        <v>26087</v>
      </c>
      <c r="O1431" s="3">
        <v>1</v>
      </c>
      <c r="P1431" t="s">
        <v>28066</v>
      </c>
      <c r="Q1431" s="3">
        <v>1</v>
      </c>
      <c r="R1431" t="s">
        <v>26083</v>
      </c>
      <c r="S1431" s="3">
        <v>1</v>
      </c>
      <c r="T1431" s="3">
        <v>1</v>
      </c>
      <c r="U1431" s="3">
        <v>3000</v>
      </c>
      <c r="V1431" s="3">
        <v>2011</v>
      </c>
      <c r="W1431" t="s">
        <v>25</v>
      </c>
    </row>
    <row r="1432" spans="1:23" x14ac:dyDescent="0.3">
      <c r="A1432" s="3">
        <v>3</v>
      </c>
      <c r="B1432" t="s">
        <v>767</v>
      </c>
      <c r="C1432" s="3">
        <v>3304</v>
      </c>
      <c r="D1432" t="s">
        <v>1134</v>
      </c>
      <c r="E1432" s="3">
        <v>100106</v>
      </c>
      <c r="F1432" t="s">
        <v>17000</v>
      </c>
      <c r="G1432" s="3">
        <v>100106001</v>
      </c>
      <c r="H1432" t="s">
        <v>18416</v>
      </c>
      <c r="I1432" s="3">
        <v>1</v>
      </c>
      <c r="J1432" t="s">
        <v>26080</v>
      </c>
      <c r="K1432" s="3">
        <v>8</v>
      </c>
      <c r="L1432" t="s">
        <v>26081</v>
      </c>
      <c r="M1432" s="3">
        <v>4</v>
      </c>
      <c r="N1432" t="s">
        <v>26087</v>
      </c>
      <c r="O1432" s="3">
        <v>2</v>
      </c>
      <c r="P1432" t="s">
        <v>28067</v>
      </c>
      <c r="Q1432" s="3">
        <v>1</v>
      </c>
      <c r="R1432" t="s">
        <v>26083</v>
      </c>
      <c r="S1432" s="3">
        <v>3</v>
      </c>
      <c r="T1432" s="3">
        <v>1</v>
      </c>
      <c r="U1432" s="3">
        <v>4500</v>
      </c>
      <c r="V1432" s="3">
        <v>2011</v>
      </c>
      <c r="W1432" t="s">
        <v>25</v>
      </c>
    </row>
    <row r="1433" spans="1:23" x14ac:dyDescent="0.3">
      <c r="A1433" s="3">
        <v>3</v>
      </c>
      <c r="B1433" t="s">
        <v>767</v>
      </c>
      <c r="C1433" s="3">
        <v>3304</v>
      </c>
      <c r="D1433" t="s">
        <v>1134</v>
      </c>
      <c r="E1433" s="3">
        <v>100106</v>
      </c>
      <c r="F1433" t="s">
        <v>17000</v>
      </c>
      <c r="G1433" s="3">
        <v>100106001</v>
      </c>
      <c r="H1433" t="s">
        <v>18416</v>
      </c>
      <c r="I1433" s="3">
        <v>1</v>
      </c>
      <c r="J1433" t="s">
        <v>26080</v>
      </c>
      <c r="K1433" s="3">
        <v>8</v>
      </c>
      <c r="L1433" t="s">
        <v>26081</v>
      </c>
      <c r="M1433" s="3">
        <v>4</v>
      </c>
      <c r="N1433" t="s">
        <v>26087</v>
      </c>
      <c r="O1433" s="3">
        <v>1</v>
      </c>
      <c r="P1433" t="s">
        <v>28066</v>
      </c>
      <c r="Q1433" s="3">
        <v>1</v>
      </c>
      <c r="R1433" t="s">
        <v>26083</v>
      </c>
      <c r="S1433" s="3">
        <v>2</v>
      </c>
      <c r="T1433" s="3">
        <v>1</v>
      </c>
      <c r="U1433" s="3">
        <v>20000</v>
      </c>
      <c r="V1433" s="3">
        <v>2011</v>
      </c>
      <c r="W1433" t="s">
        <v>25</v>
      </c>
    </row>
    <row r="1434" spans="1:23" x14ac:dyDescent="0.3">
      <c r="A1434" s="3">
        <v>3</v>
      </c>
      <c r="B1434" t="s">
        <v>767</v>
      </c>
      <c r="C1434" s="3">
        <v>3304</v>
      </c>
      <c r="D1434" t="s">
        <v>1134</v>
      </c>
      <c r="E1434" s="3">
        <v>100106</v>
      </c>
      <c r="F1434" t="s">
        <v>17000</v>
      </c>
      <c r="G1434" s="3">
        <v>100106001</v>
      </c>
      <c r="H1434" t="s">
        <v>18416</v>
      </c>
      <c r="I1434" s="3">
        <v>1</v>
      </c>
      <c r="J1434" t="s">
        <v>26080</v>
      </c>
      <c r="K1434" s="3">
        <v>8</v>
      </c>
      <c r="L1434" t="s">
        <v>26081</v>
      </c>
      <c r="M1434" s="3">
        <v>4</v>
      </c>
      <c r="N1434" t="s">
        <v>26087</v>
      </c>
      <c r="O1434" s="3">
        <v>3</v>
      </c>
      <c r="P1434" t="s">
        <v>26085</v>
      </c>
      <c r="Q1434" s="3">
        <v>1</v>
      </c>
      <c r="R1434" t="s">
        <v>26083</v>
      </c>
      <c r="S1434" s="3">
        <v>2</v>
      </c>
      <c r="T1434" s="3">
        <v>1</v>
      </c>
      <c r="U1434" s="3">
        <v>37000</v>
      </c>
      <c r="V1434" s="3">
        <v>2011</v>
      </c>
      <c r="W1434" t="s">
        <v>25</v>
      </c>
    </row>
    <row r="1435" spans="1:23" x14ac:dyDescent="0.3">
      <c r="A1435" s="3">
        <v>3</v>
      </c>
      <c r="B1435" t="s">
        <v>767</v>
      </c>
      <c r="C1435" s="3">
        <v>3304</v>
      </c>
      <c r="D1435" t="s">
        <v>1134</v>
      </c>
      <c r="E1435" s="3">
        <v>100106</v>
      </c>
      <c r="F1435" t="s">
        <v>17000</v>
      </c>
      <c r="G1435" s="3">
        <v>100106001</v>
      </c>
      <c r="H1435" t="s">
        <v>18416</v>
      </c>
      <c r="I1435" s="3">
        <v>1</v>
      </c>
      <c r="J1435" t="s">
        <v>26080</v>
      </c>
      <c r="K1435" s="3">
        <v>8</v>
      </c>
      <c r="L1435" t="s">
        <v>26081</v>
      </c>
      <c r="M1435" s="3">
        <v>2</v>
      </c>
      <c r="N1435" t="s">
        <v>26084</v>
      </c>
      <c r="O1435" s="3">
        <v>1</v>
      </c>
      <c r="P1435" t="s">
        <v>28066</v>
      </c>
      <c r="Q1435" s="3">
        <v>1</v>
      </c>
      <c r="R1435" t="s">
        <v>26083</v>
      </c>
      <c r="S1435" s="3">
        <v>1</v>
      </c>
      <c r="T1435" s="3">
        <v>1</v>
      </c>
      <c r="U1435" s="3">
        <v>800</v>
      </c>
      <c r="V1435" s="3">
        <v>2011</v>
      </c>
      <c r="W1435" t="s">
        <v>25</v>
      </c>
    </row>
    <row r="1436" spans="1:23" x14ac:dyDescent="0.3">
      <c r="A1436" s="3">
        <v>3</v>
      </c>
      <c r="B1436" t="s">
        <v>767</v>
      </c>
      <c r="C1436" s="3">
        <v>3304</v>
      </c>
      <c r="D1436" t="s">
        <v>1134</v>
      </c>
      <c r="E1436" s="3">
        <v>100106</v>
      </c>
      <c r="F1436" t="s">
        <v>17000</v>
      </c>
      <c r="G1436" s="3">
        <v>100106001</v>
      </c>
      <c r="H1436" t="s">
        <v>18416</v>
      </c>
      <c r="I1436" s="3">
        <v>1</v>
      </c>
      <c r="J1436" t="s">
        <v>26080</v>
      </c>
      <c r="K1436" s="3">
        <v>8</v>
      </c>
      <c r="L1436" t="s">
        <v>26081</v>
      </c>
      <c r="M1436" s="3">
        <v>4</v>
      </c>
      <c r="N1436" t="s">
        <v>26087</v>
      </c>
      <c r="O1436" s="3">
        <v>1</v>
      </c>
      <c r="P1436" t="s">
        <v>28066</v>
      </c>
      <c r="Q1436" s="3">
        <v>1</v>
      </c>
      <c r="R1436" t="s">
        <v>26083</v>
      </c>
      <c r="S1436" s="3">
        <v>1</v>
      </c>
      <c r="T1436" s="3">
        <v>1</v>
      </c>
      <c r="U1436" s="3">
        <v>500</v>
      </c>
      <c r="V1436" s="3">
        <v>2011</v>
      </c>
      <c r="W1436" t="s">
        <v>25</v>
      </c>
    </row>
    <row r="1437" spans="1:23" x14ac:dyDescent="0.3">
      <c r="A1437" s="3">
        <v>3</v>
      </c>
      <c r="B1437" t="s">
        <v>767</v>
      </c>
      <c r="C1437" s="3">
        <v>3304</v>
      </c>
      <c r="D1437" t="s">
        <v>1134</v>
      </c>
      <c r="E1437" s="3">
        <v>100106</v>
      </c>
      <c r="F1437" t="s">
        <v>17000</v>
      </c>
      <c r="G1437" s="3">
        <v>100106001</v>
      </c>
      <c r="H1437" t="s">
        <v>18416</v>
      </c>
      <c r="I1437" s="3">
        <v>1</v>
      </c>
      <c r="J1437" t="s">
        <v>26080</v>
      </c>
      <c r="K1437" s="3">
        <v>8</v>
      </c>
      <c r="L1437" t="s">
        <v>26081</v>
      </c>
      <c r="M1437" s="3">
        <v>2</v>
      </c>
      <c r="N1437" t="s">
        <v>26084</v>
      </c>
      <c r="O1437" s="3">
        <v>1</v>
      </c>
      <c r="P1437" t="s">
        <v>28066</v>
      </c>
      <c r="Q1437" s="3">
        <v>1</v>
      </c>
      <c r="R1437" t="s">
        <v>26083</v>
      </c>
      <c r="S1437" s="3">
        <v>1</v>
      </c>
      <c r="T1437" s="3">
        <v>1</v>
      </c>
      <c r="U1437" s="3">
        <v>1000</v>
      </c>
      <c r="V1437" s="3">
        <v>2011</v>
      </c>
      <c r="W1437" t="s">
        <v>25</v>
      </c>
    </row>
    <row r="1438" spans="1:23" x14ac:dyDescent="0.3">
      <c r="A1438" s="3">
        <v>3</v>
      </c>
      <c r="B1438" t="s">
        <v>767</v>
      </c>
      <c r="C1438" s="3">
        <v>3304</v>
      </c>
      <c r="D1438" t="s">
        <v>1134</v>
      </c>
      <c r="E1438" s="3">
        <v>100106</v>
      </c>
      <c r="F1438" t="s">
        <v>17000</v>
      </c>
      <c r="G1438" s="3">
        <v>100106001</v>
      </c>
      <c r="H1438" t="s">
        <v>18416</v>
      </c>
      <c r="I1438" s="3">
        <v>1</v>
      </c>
      <c r="J1438" t="s">
        <v>26080</v>
      </c>
      <c r="K1438" s="3">
        <v>8</v>
      </c>
      <c r="L1438" t="s">
        <v>26081</v>
      </c>
      <c r="M1438" s="3">
        <v>4</v>
      </c>
      <c r="N1438" t="s">
        <v>26087</v>
      </c>
      <c r="O1438" s="3">
        <v>1</v>
      </c>
      <c r="P1438" t="s">
        <v>28066</v>
      </c>
      <c r="Q1438" s="3">
        <v>1</v>
      </c>
      <c r="R1438" t="s">
        <v>26083</v>
      </c>
      <c r="S1438" s="3">
        <v>1</v>
      </c>
      <c r="T1438" s="3">
        <v>1</v>
      </c>
      <c r="U1438" s="3">
        <v>300</v>
      </c>
      <c r="V1438" s="3">
        <v>2011</v>
      </c>
      <c r="W1438" t="s">
        <v>25</v>
      </c>
    </row>
    <row r="1439" spans="1:23" x14ac:dyDescent="0.3">
      <c r="A1439" s="3">
        <v>3</v>
      </c>
      <c r="B1439" t="s">
        <v>767</v>
      </c>
      <c r="C1439" s="3">
        <v>3304</v>
      </c>
      <c r="D1439" t="s">
        <v>1134</v>
      </c>
      <c r="E1439" s="3">
        <v>100106</v>
      </c>
      <c r="F1439" t="s">
        <v>17000</v>
      </c>
      <c r="G1439" s="3">
        <v>100106001</v>
      </c>
      <c r="H1439" t="s">
        <v>18416</v>
      </c>
      <c r="I1439" s="3">
        <v>1</v>
      </c>
      <c r="J1439" t="s">
        <v>26080</v>
      </c>
      <c r="K1439" s="3">
        <v>8</v>
      </c>
      <c r="L1439" t="s">
        <v>26081</v>
      </c>
      <c r="M1439" s="3">
        <v>2</v>
      </c>
      <c r="N1439" t="s">
        <v>26084</v>
      </c>
      <c r="O1439" s="3">
        <v>1</v>
      </c>
      <c r="P1439" t="s">
        <v>28066</v>
      </c>
      <c r="Q1439" s="3">
        <v>1</v>
      </c>
      <c r="R1439" t="s">
        <v>26083</v>
      </c>
      <c r="S1439" s="3">
        <v>1</v>
      </c>
      <c r="T1439" s="3">
        <v>1</v>
      </c>
      <c r="U1439" s="3">
        <v>1000</v>
      </c>
      <c r="V1439" s="3">
        <v>2011</v>
      </c>
      <c r="W1439" t="s">
        <v>25</v>
      </c>
    </row>
    <row r="1440" spans="1:23" x14ac:dyDescent="0.3">
      <c r="A1440" s="3">
        <v>3</v>
      </c>
      <c r="B1440" t="s">
        <v>767</v>
      </c>
      <c r="C1440" s="3">
        <v>3304</v>
      </c>
      <c r="D1440" t="s">
        <v>1134</v>
      </c>
      <c r="E1440" s="3">
        <v>100106</v>
      </c>
      <c r="F1440" t="s">
        <v>17000</v>
      </c>
      <c r="G1440" s="3">
        <v>100106001</v>
      </c>
      <c r="H1440" t="s">
        <v>18416</v>
      </c>
      <c r="I1440" s="3">
        <v>1</v>
      </c>
      <c r="J1440" t="s">
        <v>26080</v>
      </c>
      <c r="K1440" s="3">
        <v>8</v>
      </c>
      <c r="L1440" t="s">
        <v>26081</v>
      </c>
      <c r="M1440" s="3">
        <v>4</v>
      </c>
      <c r="N1440" t="s">
        <v>26087</v>
      </c>
      <c r="O1440" s="3">
        <v>1</v>
      </c>
      <c r="P1440" t="s">
        <v>28066</v>
      </c>
      <c r="Q1440" s="3">
        <v>1</v>
      </c>
      <c r="R1440" t="s">
        <v>26083</v>
      </c>
      <c r="S1440" s="3">
        <v>1</v>
      </c>
      <c r="T1440" s="3">
        <v>1</v>
      </c>
      <c r="U1440" s="3">
        <v>8000</v>
      </c>
      <c r="V1440" s="3">
        <v>2011</v>
      </c>
      <c r="W1440" t="s">
        <v>25</v>
      </c>
    </row>
    <row r="1441" spans="1:23" x14ac:dyDescent="0.3">
      <c r="A1441" s="3">
        <v>3</v>
      </c>
      <c r="B1441" t="s">
        <v>767</v>
      </c>
      <c r="C1441" s="3">
        <v>3304</v>
      </c>
      <c r="D1441" t="s">
        <v>1134</v>
      </c>
      <c r="E1441" s="3">
        <v>100106</v>
      </c>
      <c r="F1441" t="s">
        <v>17000</v>
      </c>
      <c r="G1441" s="3">
        <v>100106001</v>
      </c>
      <c r="H1441" t="s">
        <v>18416</v>
      </c>
      <c r="I1441" s="3">
        <v>1</v>
      </c>
      <c r="J1441" t="s">
        <v>26080</v>
      </c>
      <c r="K1441" s="3">
        <v>8</v>
      </c>
      <c r="L1441" t="s">
        <v>26081</v>
      </c>
      <c r="M1441" s="3">
        <v>4</v>
      </c>
      <c r="N1441" t="s">
        <v>26087</v>
      </c>
      <c r="O1441" s="3">
        <v>1</v>
      </c>
      <c r="P1441" t="s">
        <v>28066</v>
      </c>
      <c r="Q1441" s="3">
        <v>1</v>
      </c>
      <c r="R1441" t="s">
        <v>26083</v>
      </c>
      <c r="S1441" s="3">
        <v>2</v>
      </c>
      <c r="T1441" s="3">
        <v>1</v>
      </c>
      <c r="U1441" s="3">
        <v>20000</v>
      </c>
      <c r="V1441" s="3">
        <v>2011</v>
      </c>
      <c r="W1441" t="s">
        <v>25</v>
      </c>
    </row>
    <row r="1442" spans="1:23" x14ac:dyDescent="0.3">
      <c r="A1442" s="3">
        <v>3</v>
      </c>
      <c r="B1442" t="s">
        <v>767</v>
      </c>
      <c r="C1442" s="3">
        <v>3304</v>
      </c>
      <c r="D1442" t="s">
        <v>1134</v>
      </c>
      <c r="E1442" s="3">
        <v>100106</v>
      </c>
      <c r="F1442" t="s">
        <v>17000</v>
      </c>
      <c r="G1442" s="3">
        <v>100106001</v>
      </c>
      <c r="H1442" t="s">
        <v>18416</v>
      </c>
      <c r="I1442" s="3">
        <v>1</v>
      </c>
      <c r="J1442" t="s">
        <v>26080</v>
      </c>
      <c r="K1442" s="3">
        <v>8</v>
      </c>
      <c r="L1442" t="s">
        <v>26081</v>
      </c>
      <c r="M1442" s="3">
        <v>1</v>
      </c>
      <c r="N1442" t="s">
        <v>26082</v>
      </c>
      <c r="O1442" s="3">
        <v>1</v>
      </c>
      <c r="P1442" t="s">
        <v>28066</v>
      </c>
      <c r="Q1442" s="3">
        <v>1</v>
      </c>
      <c r="R1442" t="s">
        <v>26083</v>
      </c>
      <c r="S1442" s="3">
        <v>2</v>
      </c>
      <c r="T1442" s="3">
        <v>1</v>
      </c>
      <c r="U1442" s="3">
        <v>70000</v>
      </c>
      <c r="V1442" s="3">
        <v>2011</v>
      </c>
      <c r="W1442" t="s">
        <v>25</v>
      </c>
    </row>
    <row r="1443" spans="1:23" x14ac:dyDescent="0.3">
      <c r="A1443" s="3">
        <v>3</v>
      </c>
      <c r="B1443" t="s">
        <v>767</v>
      </c>
      <c r="C1443" s="3">
        <v>3304</v>
      </c>
      <c r="D1443" t="s">
        <v>1134</v>
      </c>
      <c r="E1443" s="3">
        <v>100106</v>
      </c>
      <c r="F1443" t="s">
        <v>17000</v>
      </c>
      <c r="G1443" s="3">
        <v>100106001</v>
      </c>
      <c r="H1443" t="s">
        <v>18416</v>
      </c>
      <c r="I1443" s="3">
        <v>1</v>
      </c>
      <c r="J1443" t="s">
        <v>26080</v>
      </c>
      <c r="K1443" s="3">
        <v>8</v>
      </c>
      <c r="L1443" t="s">
        <v>26081</v>
      </c>
      <c r="M1443" s="3">
        <v>4</v>
      </c>
      <c r="N1443" t="s">
        <v>26087</v>
      </c>
      <c r="O1443" s="3">
        <v>1</v>
      </c>
      <c r="P1443" t="s">
        <v>28066</v>
      </c>
      <c r="Q1443" s="3">
        <v>1</v>
      </c>
      <c r="R1443" t="s">
        <v>26083</v>
      </c>
      <c r="S1443" s="3">
        <v>2</v>
      </c>
      <c r="T1443" s="3">
        <v>1</v>
      </c>
      <c r="U1443" s="3">
        <v>5000</v>
      </c>
      <c r="V1443" s="3">
        <v>2011</v>
      </c>
      <c r="W1443" t="s">
        <v>25</v>
      </c>
    </row>
    <row r="1444" spans="1:23" x14ac:dyDescent="0.3">
      <c r="A1444" s="3">
        <v>3</v>
      </c>
      <c r="B1444" t="s">
        <v>767</v>
      </c>
      <c r="C1444" s="3">
        <v>3304</v>
      </c>
      <c r="D1444" t="s">
        <v>1134</v>
      </c>
      <c r="E1444" s="3">
        <v>100106</v>
      </c>
      <c r="F1444" t="s">
        <v>17000</v>
      </c>
      <c r="G1444" s="3">
        <v>100106001</v>
      </c>
      <c r="H1444" t="s">
        <v>18416</v>
      </c>
      <c r="I1444" s="3">
        <v>1</v>
      </c>
      <c r="J1444" t="s">
        <v>26080</v>
      </c>
      <c r="K1444" s="3">
        <v>8</v>
      </c>
      <c r="L1444" t="s">
        <v>26081</v>
      </c>
      <c r="M1444" s="3">
        <v>4</v>
      </c>
      <c r="N1444" t="s">
        <v>26087</v>
      </c>
      <c r="O1444" s="3">
        <v>1</v>
      </c>
      <c r="P1444" t="s">
        <v>28066</v>
      </c>
      <c r="Q1444" s="3">
        <v>1</v>
      </c>
      <c r="R1444" t="s">
        <v>26083</v>
      </c>
      <c r="S1444" s="3">
        <v>3</v>
      </c>
      <c r="T1444" s="3">
        <v>1</v>
      </c>
      <c r="U1444" s="3">
        <v>50000</v>
      </c>
      <c r="V1444" s="3">
        <v>2011</v>
      </c>
      <c r="W1444" t="s">
        <v>25</v>
      </c>
    </row>
    <row r="1445" spans="1:23" x14ac:dyDescent="0.3">
      <c r="A1445" s="3">
        <v>3</v>
      </c>
      <c r="B1445" t="s">
        <v>767</v>
      </c>
      <c r="C1445" s="3">
        <v>3304</v>
      </c>
      <c r="D1445" t="s">
        <v>1134</v>
      </c>
      <c r="E1445" s="3">
        <v>100106</v>
      </c>
      <c r="F1445" t="s">
        <v>17000</v>
      </c>
      <c r="G1445" s="3">
        <v>100106001</v>
      </c>
      <c r="H1445" t="s">
        <v>18416</v>
      </c>
      <c r="I1445" s="3">
        <v>1</v>
      </c>
      <c r="J1445" t="s">
        <v>26080</v>
      </c>
      <c r="K1445" s="3">
        <v>8</v>
      </c>
      <c r="L1445" t="s">
        <v>26081</v>
      </c>
      <c r="M1445" s="3">
        <v>4</v>
      </c>
      <c r="N1445" t="s">
        <v>26087</v>
      </c>
      <c r="O1445" s="3">
        <v>1</v>
      </c>
      <c r="P1445" t="s">
        <v>28066</v>
      </c>
      <c r="Q1445" s="3">
        <v>1</v>
      </c>
      <c r="R1445" t="s">
        <v>26083</v>
      </c>
      <c r="S1445" s="3">
        <v>2</v>
      </c>
      <c r="T1445" s="3">
        <v>1</v>
      </c>
      <c r="U1445" s="3">
        <v>3000</v>
      </c>
      <c r="V1445" s="3">
        <v>2011</v>
      </c>
      <c r="W1445" t="s">
        <v>25</v>
      </c>
    </row>
    <row r="1446" spans="1:23" x14ac:dyDescent="0.3">
      <c r="A1446" s="3">
        <v>3</v>
      </c>
      <c r="B1446" t="s">
        <v>767</v>
      </c>
      <c r="C1446" s="3">
        <v>3304</v>
      </c>
      <c r="D1446" t="s">
        <v>1134</v>
      </c>
      <c r="E1446" s="3">
        <v>100106</v>
      </c>
      <c r="F1446" t="s">
        <v>17000</v>
      </c>
      <c r="G1446" s="3">
        <v>100106001</v>
      </c>
      <c r="H1446" t="s">
        <v>18416</v>
      </c>
      <c r="I1446" s="3">
        <v>1</v>
      </c>
      <c r="J1446" t="s">
        <v>26080</v>
      </c>
      <c r="K1446" s="3">
        <v>8</v>
      </c>
      <c r="L1446" t="s">
        <v>26081</v>
      </c>
      <c r="M1446" s="3">
        <v>4</v>
      </c>
      <c r="N1446" t="s">
        <v>26087</v>
      </c>
      <c r="O1446" s="3">
        <v>1</v>
      </c>
      <c r="P1446" t="s">
        <v>28066</v>
      </c>
      <c r="Q1446" s="3">
        <v>1</v>
      </c>
      <c r="R1446" t="s">
        <v>26083</v>
      </c>
      <c r="S1446" s="3">
        <v>1</v>
      </c>
      <c r="T1446" s="3">
        <v>1</v>
      </c>
      <c r="U1446" s="3">
        <v>1000</v>
      </c>
      <c r="V1446" s="3">
        <v>2011</v>
      </c>
      <c r="W1446" t="s">
        <v>25</v>
      </c>
    </row>
    <row r="1447" spans="1:23" x14ac:dyDescent="0.3">
      <c r="A1447" s="3">
        <v>3</v>
      </c>
      <c r="B1447" t="s">
        <v>767</v>
      </c>
      <c r="C1447" s="3">
        <v>3304</v>
      </c>
      <c r="D1447" t="s">
        <v>1134</v>
      </c>
      <c r="E1447" s="3">
        <v>100106</v>
      </c>
      <c r="F1447" t="s">
        <v>17000</v>
      </c>
      <c r="G1447" s="3">
        <v>100106001</v>
      </c>
      <c r="H1447" t="s">
        <v>18416</v>
      </c>
      <c r="I1447" s="3">
        <v>1</v>
      </c>
      <c r="J1447" t="s">
        <v>26080</v>
      </c>
      <c r="K1447" s="3">
        <v>8</v>
      </c>
      <c r="L1447" t="s">
        <v>26081</v>
      </c>
      <c r="M1447" s="3">
        <v>4</v>
      </c>
      <c r="N1447" t="s">
        <v>26087</v>
      </c>
      <c r="O1447" s="3">
        <v>1</v>
      </c>
      <c r="P1447" t="s">
        <v>28066</v>
      </c>
      <c r="Q1447" s="3">
        <v>1</v>
      </c>
      <c r="R1447" t="s">
        <v>26083</v>
      </c>
      <c r="S1447" s="3">
        <v>2</v>
      </c>
      <c r="T1447" s="3">
        <v>1</v>
      </c>
      <c r="U1447" s="3">
        <v>15000</v>
      </c>
      <c r="V1447" s="3">
        <v>2011</v>
      </c>
      <c r="W1447" t="s">
        <v>25</v>
      </c>
    </row>
    <row r="1448" spans="1:23" x14ac:dyDescent="0.3">
      <c r="A1448" s="3">
        <v>3</v>
      </c>
      <c r="B1448" t="s">
        <v>767</v>
      </c>
      <c r="C1448" s="3">
        <v>3304</v>
      </c>
      <c r="D1448" t="s">
        <v>1134</v>
      </c>
      <c r="E1448" s="3">
        <v>100106</v>
      </c>
      <c r="F1448" t="s">
        <v>17000</v>
      </c>
      <c r="G1448" s="3">
        <v>100106001</v>
      </c>
      <c r="H1448" t="s">
        <v>18416</v>
      </c>
      <c r="I1448" s="3">
        <v>1</v>
      </c>
      <c r="J1448" t="s">
        <v>26080</v>
      </c>
      <c r="K1448" s="3">
        <v>8</v>
      </c>
      <c r="L1448" t="s">
        <v>26081</v>
      </c>
      <c r="M1448" s="3">
        <v>4</v>
      </c>
      <c r="N1448" t="s">
        <v>26087</v>
      </c>
      <c r="O1448" s="3">
        <v>1</v>
      </c>
      <c r="P1448" t="s">
        <v>28066</v>
      </c>
      <c r="Q1448" s="3">
        <v>1</v>
      </c>
      <c r="R1448" t="s">
        <v>26083</v>
      </c>
      <c r="S1448" s="3">
        <v>2</v>
      </c>
      <c r="T1448" s="3">
        <v>1</v>
      </c>
      <c r="U1448" s="3">
        <v>300</v>
      </c>
      <c r="V1448" s="3">
        <v>2011</v>
      </c>
      <c r="W1448" t="s">
        <v>25</v>
      </c>
    </row>
    <row r="1449" spans="1:23" x14ac:dyDescent="0.3">
      <c r="A1449" s="3">
        <v>3</v>
      </c>
      <c r="B1449" t="s">
        <v>767</v>
      </c>
      <c r="C1449" s="3">
        <v>3304</v>
      </c>
      <c r="D1449" t="s">
        <v>1134</v>
      </c>
      <c r="E1449" s="3">
        <v>100106</v>
      </c>
      <c r="F1449" t="s">
        <v>17000</v>
      </c>
      <c r="G1449" s="3">
        <v>100106001</v>
      </c>
      <c r="H1449" t="s">
        <v>18416</v>
      </c>
      <c r="I1449" s="3">
        <v>1</v>
      </c>
      <c r="J1449" t="s">
        <v>26080</v>
      </c>
      <c r="K1449" s="3">
        <v>8</v>
      </c>
      <c r="L1449" t="s">
        <v>26081</v>
      </c>
      <c r="M1449" s="3">
        <v>4</v>
      </c>
      <c r="N1449" t="s">
        <v>26087</v>
      </c>
      <c r="O1449" s="3">
        <v>1</v>
      </c>
      <c r="P1449" t="s">
        <v>28066</v>
      </c>
      <c r="Q1449" s="3">
        <v>1</v>
      </c>
      <c r="R1449" t="s">
        <v>26083</v>
      </c>
      <c r="S1449" s="3">
        <v>2</v>
      </c>
      <c r="T1449" s="3">
        <v>1</v>
      </c>
      <c r="U1449" s="3">
        <v>20000</v>
      </c>
      <c r="V1449" s="3">
        <v>2011</v>
      </c>
      <c r="W1449" t="s">
        <v>25</v>
      </c>
    </row>
    <row r="1450" spans="1:23" x14ac:dyDescent="0.3">
      <c r="A1450" s="3">
        <v>3</v>
      </c>
      <c r="B1450" t="s">
        <v>767</v>
      </c>
      <c r="C1450" s="3">
        <v>3304</v>
      </c>
      <c r="D1450" t="s">
        <v>1134</v>
      </c>
      <c r="E1450" s="3">
        <v>100106</v>
      </c>
      <c r="F1450" t="s">
        <v>17000</v>
      </c>
      <c r="G1450" s="3">
        <v>100106001</v>
      </c>
      <c r="H1450" t="s">
        <v>18416</v>
      </c>
      <c r="I1450" s="3">
        <v>1</v>
      </c>
      <c r="J1450" t="s">
        <v>26080</v>
      </c>
      <c r="K1450" s="3">
        <v>8</v>
      </c>
      <c r="L1450" t="s">
        <v>26081</v>
      </c>
      <c r="M1450" s="3">
        <v>2</v>
      </c>
      <c r="N1450" t="s">
        <v>26084</v>
      </c>
      <c r="O1450" s="3">
        <v>2</v>
      </c>
      <c r="P1450" t="s">
        <v>28067</v>
      </c>
      <c r="Q1450" s="3">
        <v>1</v>
      </c>
      <c r="R1450" t="s">
        <v>26083</v>
      </c>
      <c r="S1450" s="3">
        <v>3</v>
      </c>
      <c r="T1450" s="3">
        <v>1</v>
      </c>
      <c r="U1450" s="3">
        <v>3000</v>
      </c>
      <c r="V1450" s="3">
        <v>2011</v>
      </c>
      <c r="W1450" t="s">
        <v>25</v>
      </c>
    </row>
    <row r="1451" spans="1:23" x14ac:dyDescent="0.3">
      <c r="A1451" s="3">
        <v>3</v>
      </c>
      <c r="B1451" t="s">
        <v>767</v>
      </c>
      <c r="C1451" s="3">
        <v>3304</v>
      </c>
      <c r="D1451" t="s">
        <v>1134</v>
      </c>
      <c r="E1451" s="3">
        <v>100106</v>
      </c>
      <c r="F1451" t="s">
        <v>17000</v>
      </c>
      <c r="G1451" s="3">
        <v>100106001</v>
      </c>
      <c r="H1451" t="s">
        <v>18416</v>
      </c>
      <c r="I1451" s="3">
        <v>1</v>
      </c>
      <c r="J1451" t="s">
        <v>26080</v>
      </c>
      <c r="K1451" s="3">
        <v>8</v>
      </c>
      <c r="L1451" t="s">
        <v>26081</v>
      </c>
      <c r="M1451" s="3">
        <v>4</v>
      </c>
      <c r="N1451" t="s">
        <v>26087</v>
      </c>
      <c r="O1451" s="3">
        <v>1</v>
      </c>
      <c r="P1451" t="s">
        <v>28066</v>
      </c>
      <c r="Q1451" s="3">
        <v>1</v>
      </c>
      <c r="R1451" t="s">
        <v>26083</v>
      </c>
      <c r="S1451" s="3">
        <v>4</v>
      </c>
      <c r="T1451" s="3">
        <v>1</v>
      </c>
      <c r="U1451" s="3">
        <v>6000</v>
      </c>
      <c r="V1451" s="3">
        <v>2011</v>
      </c>
      <c r="W1451" t="s">
        <v>25</v>
      </c>
    </row>
    <row r="1452" spans="1:23" x14ac:dyDescent="0.3">
      <c r="A1452" s="3">
        <v>3</v>
      </c>
      <c r="B1452" t="s">
        <v>767</v>
      </c>
      <c r="C1452" s="3">
        <v>3301</v>
      </c>
      <c r="D1452" t="s">
        <v>1125</v>
      </c>
      <c r="E1452" s="3">
        <v>100106</v>
      </c>
      <c r="F1452" t="s">
        <v>17000</v>
      </c>
      <c r="G1452" s="3">
        <v>100106001</v>
      </c>
      <c r="H1452" t="s">
        <v>18416</v>
      </c>
      <c r="I1452" s="3">
        <v>2</v>
      </c>
      <c r="J1452" t="s">
        <v>12848</v>
      </c>
      <c r="K1452" s="3">
        <v>8</v>
      </c>
      <c r="L1452" t="s">
        <v>26081</v>
      </c>
      <c r="M1452" s="3">
        <v>4</v>
      </c>
      <c r="N1452" t="s">
        <v>26087</v>
      </c>
      <c r="O1452" s="3">
        <v>1</v>
      </c>
      <c r="P1452" t="s">
        <v>28066</v>
      </c>
      <c r="Q1452" s="3">
        <v>1</v>
      </c>
      <c r="R1452" t="s">
        <v>26083</v>
      </c>
      <c r="S1452" s="3">
        <v>1</v>
      </c>
      <c r="T1452" s="3">
        <v>1</v>
      </c>
      <c r="U1452" s="3">
        <v>6000</v>
      </c>
      <c r="V1452" s="3">
        <v>2011</v>
      </c>
      <c r="W1452" t="s">
        <v>25</v>
      </c>
    </row>
    <row r="1453" spans="1:23" x14ac:dyDescent="0.3">
      <c r="A1453" s="3">
        <v>3</v>
      </c>
      <c r="B1453" t="s">
        <v>767</v>
      </c>
      <c r="C1453" s="3">
        <v>3301</v>
      </c>
      <c r="D1453" t="s">
        <v>1125</v>
      </c>
      <c r="E1453" s="3">
        <v>100106</v>
      </c>
      <c r="F1453" t="s">
        <v>17000</v>
      </c>
      <c r="G1453" s="3">
        <v>100106001</v>
      </c>
      <c r="H1453" t="s">
        <v>18416</v>
      </c>
      <c r="I1453" s="3">
        <v>1</v>
      </c>
      <c r="J1453" t="s">
        <v>26080</v>
      </c>
      <c r="K1453" s="3">
        <v>8</v>
      </c>
      <c r="L1453" t="s">
        <v>26081</v>
      </c>
      <c r="M1453" s="3">
        <v>2</v>
      </c>
      <c r="N1453" t="s">
        <v>26084</v>
      </c>
      <c r="O1453" s="3">
        <v>3</v>
      </c>
      <c r="P1453" t="s">
        <v>26085</v>
      </c>
      <c r="Q1453" s="3">
        <v>1</v>
      </c>
      <c r="R1453" t="s">
        <v>26083</v>
      </c>
      <c r="S1453" s="3">
        <v>1</v>
      </c>
      <c r="T1453" s="3">
        <v>1</v>
      </c>
      <c r="U1453" s="3">
        <v>50000</v>
      </c>
      <c r="V1453" s="3">
        <v>2011</v>
      </c>
      <c r="W1453" t="s">
        <v>25</v>
      </c>
    </row>
    <row r="1454" spans="1:23" x14ac:dyDescent="0.3">
      <c r="A1454" s="3">
        <v>3</v>
      </c>
      <c r="B1454" t="s">
        <v>767</v>
      </c>
      <c r="C1454" s="3">
        <v>3101</v>
      </c>
      <c r="D1454" t="s">
        <v>1110</v>
      </c>
      <c r="E1454" s="3">
        <v>100106</v>
      </c>
      <c r="F1454" t="s">
        <v>17000</v>
      </c>
      <c r="G1454" s="3">
        <v>100106001</v>
      </c>
      <c r="H1454" t="s">
        <v>18416</v>
      </c>
      <c r="I1454" s="3">
        <v>1</v>
      </c>
      <c r="J1454" t="s">
        <v>26080</v>
      </c>
      <c r="K1454" s="3">
        <v>8</v>
      </c>
      <c r="L1454" t="s">
        <v>26081</v>
      </c>
      <c r="M1454" s="3">
        <v>2</v>
      </c>
      <c r="N1454" t="s">
        <v>26084</v>
      </c>
      <c r="O1454" s="3">
        <v>1</v>
      </c>
      <c r="P1454" t="s">
        <v>28066</v>
      </c>
      <c r="Q1454" s="3">
        <v>1</v>
      </c>
      <c r="R1454" t="s">
        <v>26083</v>
      </c>
      <c r="S1454" s="3">
        <v>1</v>
      </c>
      <c r="T1454" s="3">
        <v>1</v>
      </c>
      <c r="U1454" s="3">
        <v>1360</v>
      </c>
      <c r="V1454" s="3">
        <v>2015</v>
      </c>
      <c r="W1454" t="s">
        <v>25</v>
      </c>
    </row>
    <row r="1455" spans="1:23" x14ac:dyDescent="0.3">
      <c r="A1455" s="3">
        <v>3</v>
      </c>
      <c r="B1455" t="s">
        <v>767</v>
      </c>
      <c r="C1455" s="3">
        <v>3101</v>
      </c>
      <c r="D1455" t="s">
        <v>1110</v>
      </c>
      <c r="E1455" s="3">
        <v>100106</v>
      </c>
      <c r="F1455" t="s">
        <v>17000</v>
      </c>
      <c r="G1455" s="3">
        <v>100106001</v>
      </c>
      <c r="H1455" t="s">
        <v>18416</v>
      </c>
      <c r="I1455" s="3">
        <v>2</v>
      </c>
      <c r="J1455" t="s">
        <v>12848</v>
      </c>
      <c r="K1455" s="3">
        <v>8</v>
      </c>
      <c r="L1455" t="s">
        <v>26081</v>
      </c>
      <c r="M1455" s="3">
        <v>2</v>
      </c>
      <c r="N1455" t="s">
        <v>26084</v>
      </c>
      <c r="O1455" s="3">
        <v>1</v>
      </c>
      <c r="P1455" t="s">
        <v>28066</v>
      </c>
      <c r="Q1455" s="3">
        <v>1</v>
      </c>
      <c r="R1455" t="s">
        <v>26083</v>
      </c>
      <c r="S1455" s="3">
        <v>11</v>
      </c>
      <c r="T1455" s="3">
        <v>1</v>
      </c>
      <c r="U1455" s="3">
        <v>50000</v>
      </c>
      <c r="V1455" s="3">
        <v>2015</v>
      </c>
      <c r="W1455" t="s">
        <v>25</v>
      </c>
    </row>
    <row r="1456" spans="1:23" x14ac:dyDescent="0.3">
      <c r="A1456" s="3">
        <v>3</v>
      </c>
      <c r="B1456" t="s">
        <v>767</v>
      </c>
      <c r="C1456" s="3">
        <v>3101</v>
      </c>
      <c r="D1456" t="s">
        <v>1110</v>
      </c>
      <c r="E1456" s="3">
        <v>100106</v>
      </c>
      <c r="F1456" t="s">
        <v>17000</v>
      </c>
      <c r="G1456" s="3">
        <v>100106001</v>
      </c>
      <c r="H1456" t="s">
        <v>18416</v>
      </c>
      <c r="I1456" s="3">
        <v>2</v>
      </c>
      <c r="J1456" t="s">
        <v>12848</v>
      </c>
      <c r="K1456" s="3">
        <v>8</v>
      </c>
      <c r="L1456" t="s">
        <v>26081</v>
      </c>
      <c r="M1456" s="3">
        <v>2</v>
      </c>
      <c r="N1456" t="s">
        <v>26084</v>
      </c>
      <c r="O1456" s="3">
        <v>3</v>
      </c>
      <c r="P1456" t="s">
        <v>26085</v>
      </c>
      <c r="Q1456" s="3">
        <v>5</v>
      </c>
      <c r="R1456" t="s">
        <v>8203</v>
      </c>
      <c r="S1456" s="3">
        <v>40</v>
      </c>
      <c r="T1456" s="3">
        <v>1</v>
      </c>
      <c r="U1456" s="3">
        <v>3000000</v>
      </c>
      <c r="V1456" s="3">
        <v>2015</v>
      </c>
      <c r="W1456" t="s">
        <v>25</v>
      </c>
    </row>
    <row r="1457" spans="1:23" x14ac:dyDescent="0.3">
      <c r="A1457" s="3">
        <v>3</v>
      </c>
      <c r="B1457" t="s">
        <v>767</v>
      </c>
      <c r="C1457" s="3">
        <v>3303</v>
      </c>
      <c r="D1457" t="s">
        <v>1131</v>
      </c>
      <c r="E1457" s="3">
        <v>100106</v>
      </c>
      <c r="F1457" t="s">
        <v>17000</v>
      </c>
      <c r="G1457" s="3">
        <v>100106001</v>
      </c>
      <c r="H1457" t="s">
        <v>18416</v>
      </c>
      <c r="I1457" s="3">
        <v>1</v>
      </c>
      <c r="J1457" t="s">
        <v>26080</v>
      </c>
      <c r="K1457" s="3">
        <v>8</v>
      </c>
      <c r="L1457" t="s">
        <v>26081</v>
      </c>
      <c r="M1457" s="3">
        <v>2</v>
      </c>
      <c r="N1457" t="s">
        <v>26084</v>
      </c>
      <c r="O1457" s="3">
        <v>3</v>
      </c>
      <c r="P1457" t="s">
        <v>26085</v>
      </c>
      <c r="Q1457" s="3">
        <v>1</v>
      </c>
      <c r="R1457" t="s">
        <v>26083</v>
      </c>
      <c r="S1457" s="3">
        <v>6</v>
      </c>
      <c r="T1457" s="3">
        <v>1</v>
      </c>
      <c r="U1457" s="3">
        <v>60000</v>
      </c>
      <c r="V1457" s="3">
        <v>2015</v>
      </c>
      <c r="W1457" t="s">
        <v>25</v>
      </c>
    </row>
    <row r="1458" spans="1:23" x14ac:dyDescent="0.3">
      <c r="A1458" s="3">
        <v>3</v>
      </c>
      <c r="B1458" t="s">
        <v>767</v>
      </c>
      <c r="C1458" s="3">
        <v>3303</v>
      </c>
      <c r="D1458" t="s">
        <v>1131</v>
      </c>
      <c r="E1458" s="3">
        <v>100106</v>
      </c>
      <c r="F1458" t="s">
        <v>17000</v>
      </c>
      <c r="G1458" s="3">
        <v>100106001</v>
      </c>
      <c r="H1458" t="s">
        <v>18416</v>
      </c>
      <c r="I1458" s="3">
        <v>1</v>
      </c>
      <c r="J1458" t="s">
        <v>26080</v>
      </c>
      <c r="K1458" s="3">
        <v>8</v>
      </c>
      <c r="L1458" t="s">
        <v>26081</v>
      </c>
      <c r="M1458" s="3">
        <v>2</v>
      </c>
      <c r="N1458" t="s">
        <v>26084</v>
      </c>
      <c r="O1458" s="3">
        <v>2</v>
      </c>
      <c r="P1458" t="s">
        <v>28067</v>
      </c>
      <c r="Q1458" s="3">
        <v>1</v>
      </c>
      <c r="R1458" t="s">
        <v>26083</v>
      </c>
      <c r="S1458" s="3">
        <v>1</v>
      </c>
      <c r="T1458" s="3">
        <v>1</v>
      </c>
      <c r="U1458" s="3">
        <v>4000</v>
      </c>
      <c r="V1458" s="3">
        <v>2015</v>
      </c>
      <c r="W1458" t="s">
        <v>25</v>
      </c>
    </row>
    <row r="1459" spans="1:23" x14ac:dyDescent="0.3">
      <c r="A1459" s="3">
        <v>3</v>
      </c>
      <c r="B1459" t="s">
        <v>767</v>
      </c>
      <c r="C1459" s="3">
        <v>3303</v>
      </c>
      <c r="D1459" t="s">
        <v>1131</v>
      </c>
      <c r="E1459" s="3">
        <v>100106</v>
      </c>
      <c r="F1459" t="s">
        <v>17000</v>
      </c>
      <c r="G1459" s="3">
        <v>100106001</v>
      </c>
      <c r="H1459" t="s">
        <v>18416</v>
      </c>
      <c r="I1459" s="3">
        <v>1</v>
      </c>
      <c r="J1459" t="s">
        <v>26080</v>
      </c>
      <c r="K1459" s="3">
        <v>8</v>
      </c>
      <c r="L1459" t="s">
        <v>26081</v>
      </c>
      <c r="M1459" s="3">
        <v>2</v>
      </c>
      <c r="N1459" t="s">
        <v>26084</v>
      </c>
      <c r="O1459" s="3">
        <v>3</v>
      </c>
      <c r="P1459" t="s">
        <v>26085</v>
      </c>
      <c r="Q1459" s="3">
        <v>1</v>
      </c>
      <c r="R1459" t="s">
        <v>26083</v>
      </c>
      <c r="S1459" s="3">
        <v>3</v>
      </c>
      <c r="T1459" s="3">
        <v>1</v>
      </c>
      <c r="U1459" s="3">
        <v>84000</v>
      </c>
      <c r="V1459" s="3">
        <v>2015</v>
      </c>
      <c r="W1459" t="s">
        <v>25</v>
      </c>
    </row>
    <row r="1460" spans="1:23" x14ac:dyDescent="0.3">
      <c r="A1460" s="3">
        <v>3</v>
      </c>
      <c r="B1460" t="s">
        <v>767</v>
      </c>
      <c r="C1460" s="3">
        <v>3303</v>
      </c>
      <c r="D1460" t="s">
        <v>1131</v>
      </c>
      <c r="E1460" s="3">
        <v>100106</v>
      </c>
      <c r="F1460" t="s">
        <v>17000</v>
      </c>
      <c r="G1460" s="3">
        <v>100106001</v>
      </c>
      <c r="H1460" t="s">
        <v>18416</v>
      </c>
      <c r="I1460" s="3">
        <v>1</v>
      </c>
      <c r="J1460" t="s">
        <v>26080</v>
      </c>
      <c r="K1460" s="3">
        <v>8</v>
      </c>
      <c r="L1460" t="s">
        <v>26081</v>
      </c>
      <c r="M1460" s="3">
        <v>2</v>
      </c>
      <c r="N1460" t="s">
        <v>26084</v>
      </c>
      <c r="O1460" s="3">
        <v>2</v>
      </c>
      <c r="P1460" t="s">
        <v>28067</v>
      </c>
      <c r="Q1460" s="3">
        <v>1</v>
      </c>
      <c r="R1460" t="s">
        <v>26083</v>
      </c>
      <c r="S1460" s="3">
        <v>6</v>
      </c>
      <c r="T1460" s="3">
        <v>1</v>
      </c>
      <c r="U1460" s="3">
        <v>4000</v>
      </c>
      <c r="V1460" s="3">
        <v>2015</v>
      </c>
      <c r="W1460" t="s">
        <v>25</v>
      </c>
    </row>
    <row r="1461" spans="1:23" x14ac:dyDescent="0.3">
      <c r="A1461" s="3">
        <v>3</v>
      </c>
      <c r="B1461" t="s">
        <v>767</v>
      </c>
      <c r="C1461" s="3">
        <v>3303</v>
      </c>
      <c r="D1461" t="s">
        <v>1131</v>
      </c>
      <c r="E1461" s="3">
        <v>100106</v>
      </c>
      <c r="F1461" t="s">
        <v>17000</v>
      </c>
      <c r="G1461" s="3">
        <v>100106001</v>
      </c>
      <c r="H1461" t="s">
        <v>18416</v>
      </c>
      <c r="I1461" s="3">
        <v>1</v>
      </c>
      <c r="J1461" t="s">
        <v>26080</v>
      </c>
      <c r="K1461" s="3">
        <v>8</v>
      </c>
      <c r="L1461" t="s">
        <v>26081</v>
      </c>
      <c r="M1461" s="3">
        <v>2</v>
      </c>
      <c r="N1461" t="s">
        <v>26084</v>
      </c>
      <c r="O1461" s="3">
        <v>3</v>
      </c>
      <c r="P1461" t="s">
        <v>26085</v>
      </c>
      <c r="Q1461" s="3">
        <v>1</v>
      </c>
      <c r="R1461" t="s">
        <v>26083</v>
      </c>
      <c r="S1461" s="3">
        <v>7</v>
      </c>
      <c r="T1461" s="3">
        <v>1</v>
      </c>
      <c r="U1461" s="3">
        <v>30000</v>
      </c>
      <c r="V1461" s="3">
        <v>2015</v>
      </c>
      <c r="W1461" t="s">
        <v>25</v>
      </c>
    </row>
    <row r="1462" spans="1:23" x14ac:dyDescent="0.3">
      <c r="A1462" s="3">
        <v>3</v>
      </c>
      <c r="B1462" t="s">
        <v>767</v>
      </c>
      <c r="C1462" s="3">
        <v>3304</v>
      </c>
      <c r="D1462" t="s">
        <v>1134</v>
      </c>
      <c r="E1462" s="3">
        <v>100106</v>
      </c>
      <c r="F1462" t="s">
        <v>17000</v>
      </c>
      <c r="G1462" s="3">
        <v>100106001</v>
      </c>
      <c r="H1462" t="s">
        <v>18416</v>
      </c>
      <c r="I1462" s="3">
        <v>1</v>
      </c>
      <c r="J1462" t="s">
        <v>26080</v>
      </c>
      <c r="K1462" s="3">
        <v>8</v>
      </c>
      <c r="L1462" t="s">
        <v>26081</v>
      </c>
      <c r="M1462" s="3">
        <v>2</v>
      </c>
      <c r="N1462" t="s">
        <v>26084</v>
      </c>
      <c r="O1462" s="3">
        <v>1</v>
      </c>
      <c r="P1462" t="s">
        <v>28066</v>
      </c>
      <c r="Q1462" s="3">
        <v>1</v>
      </c>
      <c r="R1462" t="s">
        <v>26083</v>
      </c>
      <c r="S1462" s="3">
        <v>1</v>
      </c>
      <c r="T1462" s="3">
        <v>1</v>
      </c>
      <c r="U1462" s="3">
        <v>8000</v>
      </c>
      <c r="V1462" s="3">
        <v>2015</v>
      </c>
      <c r="W1462" t="s">
        <v>25</v>
      </c>
    </row>
    <row r="1463" spans="1:23" x14ac:dyDescent="0.3">
      <c r="A1463" s="3">
        <v>3</v>
      </c>
      <c r="B1463" t="s">
        <v>767</v>
      </c>
      <c r="C1463" s="3">
        <v>3304</v>
      </c>
      <c r="D1463" t="s">
        <v>1134</v>
      </c>
      <c r="E1463" s="3">
        <v>100106</v>
      </c>
      <c r="F1463" t="s">
        <v>17000</v>
      </c>
      <c r="G1463" s="3">
        <v>100106001</v>
      </c>
      <c r="H1463" t="s">
        <v>18416</v>
      </c>
      <c r="I1463" s="3">
        <v>1</v>
      </c>
      <c r="J1463" t="s">
        <v>26080</v>
      </c>
      <c r="K1463" s="3">
        <v>8</v>
      </c>
      <c r="L1463" t="s">
        <v>26081</v>
      </c>
      <c r="M1463" s="3">
        <v>2</v>
      </c>
      <c r="N1463" t="s">
        <v>26084</v>
      </c>
      <c r="O1463" s="3">
        <v>2</v>
      </c>
      <c r="P1463" t="s">
        <v>28067</v>
      </c>
      <c r="Q1463" s="3">
        <v>1</v>
      </c>
      <c r="R1463" t="s">
        <v>26083</v>
      </c>
      <c r="S1463" s="3">
        <v>3</v>
      </c>
      <c r="T1463" s="3">
        <v>1</v>
      </c>
      <c r="U1463" s="3">
        <v>10000</v>
      </c>
      <c r="V1463" s="3">
        <v>2015</v>
      </c>
      <c r="W1463" t="s">
        <v>25</v>
      </c>
    </row>
    <row r="1464" spans="1:23" x14ac:dyDescent="0.3">
      <c r="A1464" s="3">
        <v>3</v>
      </c>
      <c r="B1464" t="s">
        <v>767</v>
      </c>
      <c r="C1464" s="3">
        <v>3304</v>
      </c>
      <c r="D1464" t="s">
        <v>1134</v>
      </c>
      <c r="E1464" s="3">
        <v>100106</v>
      </c>
      <c r="F1464" t="s">
        <v>17000</v>
      </c>
      <c r="G1464" s="3">
        <v>100106001</v>
      </c>
      <c r="H1464" t="s">
        <v>18416</v>
      </c>
      <c r="I1464" s="3">
        <v>1</v>
      </c>
      <c r="J1464" t="s">
        <v>26080</v>
      </c>
      <c r="K1464" s="3">
        <v>8</v>
      </c>
      <c r="L1464" t="s">
        <v>26081</v>
      </c>
      <c r="M1464" s="3">
        <v>2</v>
      </c>
      <c r="N1464" t="s">
        <v>26084</v>
      </c>
      <c r="O1464" s="3">
        <v>1</v>
      </c>
      <c r="P1464" t="s">
        <v>28066</v>
      </c>
      <c r="Q1464" s="3">
        <v>1</v>
      </c>
      <c r="R1464" t="s">
        <v>26083</v>
      </c>
      <c r="S1464" s="3">
        <v>3</v>
      </c>
      <c r="T1464" s="3">
        <v>1</v>
      </c>
      <c r="U1464" s="3">
        <v>20000</v>
      </c>
      <c r="V1464" s="3">
        <v>2015</v>
      </c>
      <c r="W1464" t="s">
        <v>25</v>
      </c>
    </row>
    <row r="1465" spans="1:23" x14ac:dyDescent="0.3">
      <c r="A1465" s="3">
        <v>3</v>
      </c>
      <c r="B1465" t="s">
        <v>767</v>
      </c>
      <c r="C1465" s="3">
        <v>3304</v>
      </c>
      <c r="D1465" t="s">
        <v>1134</v>
      </c>
      <c r="E1465" s="3">
        <v>100106</v>
      </c>
      <c r="F1465" t="s">
        <v>17000</v>
      </c>
      <c r="G1465" s="3">
        <v>100106001</v>
      </c>
      <c r="H1465" t="s">
        <v>18416</v>
      </c>
      <c r="I1465" s="3">
        <v>1</v>
      </c>
      <c r="J1465" t="s">
        <v>26080</v>
      </c>
      <c r="K1465" s="3">
        <v>8</v>
      </c>
      <c r="L1465" t="s">
        <v>26081</v>
      </c>
      <c r="M1465" s="3">
        <v>2</v>
      </c>
      <c r="N1465" t="s">
        <v>26084</v>
      </c>
      <c r="O1465" s="3">
        <v>1</v>
      </c>
      <c r="P1465" t="s">
        <v>28066</v>
      </c>
      <c r="Q1465" s="3">
        <v>1</v>
      </c>
      <c r="R1465" t="s">
        <v>26083</v>
      </c>
      <c r="S1465" s="3">
        <v>2</v>
      </c>
      <c r="T1465" s="3">
        <v>1</v>
      </c>
      <c r="U1465" s="3">
        <v>10000</v>
      </c>
      <c r="V1465" s="3">
        <v>2015</v>
      </c>
      <c r="W1465" t="s">
        <v>25</v>
      </c>
    </row>
    <row r="1466" spans="1:23" x14ac:dyDescent="0.3">
      <c r="A1466" s="3">
        <v>3</v>
      </c>
      <c r="B1466" t="s">
        <v>767</v>
      </c>
      <c r="C1466" s="3">
        <v>3304</v>
      </c>
      <c r="D1466" t="s">
        <v>1134</v>
      </c>
      <c r="E1466" s="3">
        <v>100106</v>
      </c>
      <c r="F1466" t="s">
        <v>17000</v>
      </c>
      <c r="G1466" s="3">
        <v>100106001</v>
      </c>
      <c r="H1466" t="s">
        <v>18416</v>
      </c>
      <c r="I1466" s="3">
        <v>1</v>
      </c>
      <c r="J1466" t="s">
        <v>26080</v>
      </c>
      <c r="K1466" s="3">
        <v>8</v>
      </c>
      <c r="L1466" t="s">
        <v>26081</v>
      </c>
      <c r="M1466" s="3">
        <v>2</v>
      </c>
      <c r="N1466" t="s">
        <v>26084</v>
      </c>
      <c r="O1466" s="3">
        <v>1</v>
      </c>
      <c r="P1466" t="s">
        <v>28066</v>
      </c>
      <c r="Q1466" s="3">
        <v>1</v>
      </c>
      <c r="R1466" t="s">
        <v>26083</v>
      </c>
      <c r="S1466" s="3">
        <v>2</v>
      </c>
      <c r="T1466" s="3">
        <v>1</v>
      </c>
      <c r="U1466" s="3">
        <v>3700</v>
      </c>
      <c r="V1466" s="3">
        <v>2015</v>
      </c>
      <c r="W1466" t="s">
        <v>25</v>
      </c>
    </row>
    <row r="1467" spans="1:23" x14ac:dyDescent="0.3">
      <c r="A1467" s="3">
        <v>3</v>
      </c>
      <c r="B1467" t="s">
        <v>767</v>
      </c>
      <c r="C1467" s="3">
        <v>3304</v>
      </c>
      <c r="D1467" t="s">
        <v>1134</v>
      </c>
      <c r="E1467" s="3">
        <v>100106</v>
      </c>
      <c r="F1467" t="s">
        <v>17000</v>
      </c>
      <c r="G1467" s="3">
        <v>100106001</v>
      </c>
      <c r="H1467" t="s">
        <v>18416</v>
      </c>
      <c r="I1467" s="3">
        <v>1</v>
      </c>
      <c r="J1467" t="s">
        <v>26080</v>
      </c>
      <c r="K1467" s="3">
        <v>8</v>
      </c>
      <c r="L1467" t="s">
        <v>26081</v>
      </c>
      <c r="M1467" s="3">
        <v>2</v>
      </c>
      <c r="N1467" t="s">
        <v>26084</v>
      </c>
      <c r="O1467" s="3">
        <v>1</v>
      </c>
      <c r="P1467" t="s">
        <v>28066</v>
      </c>
      <c r="Q1467" s="3">
        <v>1</v>
      </c>
      <c r="R1467" t="s">
        <v>26083</v>
      </c>
      <c r="S1467" s="3">
        <v>1</v>
      </c>
      <c r="T1467" s="3">
        <v>1</v>
      </c>
      <c r="U1467" s="3">
        <v>5000</v>
      </c>
      <c r="V1467" s="3">
        <v>2015</v>
      </c>
      <c r="W1467" t="s">
        <v>25</v>
      </c>
    </row>
    <row r="1468" spans="1:23" x14ac:dyDescent="0.3">
      <c r="A1468" s="3">
        <v>3</v>
      </c>
      <c r="B1468" t="s">
        <v>767</v>
      </c>
      <c r="C1468" s="3">
        <v>3304</v>
      </c>
      <c r="D1468" t="s">
        <v>1134</v>
      </c>
      <c r="E1468" s="3">
        <v>100106</v>
      </c>
      <c r="F1468" t="s">
        <v>17000</v>
      </c>
      <c r="G1468" s="3">
        <v>100106001</v>
      </c>
      <c r="H1468" t="s">
        <v>18416</v>
      </c>
      <c r="I1468" s="3">
        <v>1</v>
      </c>
      <c r="J1468" t="s">
        <v>26080</v>
      </c>
      <c r="K1468" s="3">
        <v>8</v>
      </c>
      <c r="L1468" t="s">
        <v>26081</v>
      </c>
      <c r="M1468" s="3">
        <v>2</v>
      </c>
      <c r="N1468" t="s">
        <v>26084</v>
      </c>
      <c r="O1468" s="3">
        <v>1</v>
      </c>
      <c r="P1468" t="s">
        <v>28066</v>
      </c>
      <c r="Q1468" s="3">
        <v>1</v>
      </c>
      <c r="R1468" t="s">
        <v>26083</v>
      </c>
      <c r="S1468" s="3">
        <v>5</v>
      </c>
      <c r="T1468" s="3">
        <v>1</v>
      </c>
      <c r="U1468" s="3">
        <v>40000</v>
      </c>
      <c r="V1468" s="3">
        <v>2015</v>
      </c>
      <c r="W1468" t="s">
        <v>25</v>
      </c>
    </row>
    <row r="1469" spans="1:23" x14ac:dyDescent="0.3">
      <c r="A1469" s="3">
        <v>3</v>
      </c>
      <c r="B1469" t="s">
        <v>767</v>
      </c>
      <c r="C1469" s="3">
        <v>3304</v>
      </c>
      <c r="D1469" t="s">
        <v>1134</v>
      </c>
      <c r="E1469" s="3">
        <v>100106</v>
      </c>
      <c r="F1469" t="s">
        <v>17000</v>
      </c>
      <c r="G1469" s="3">
        <v>100106001</v>
      </c>
      <c r="H1469" t="s">
        <v>18416</v>
      </c>
      <c r="I1469" s="3">
        <v>1</v>
      </c>
      <c r="J1469" t="s">
        <v>26080</v>
      </c>
      <c r="K1469" s="3">
        <v>8</v>
      </c>
      <c r="L1469" t="s">
        <v>26081</v>
      </c>
      <c r="M1469" s="3">
        <v>2</v>
      </c>
      <c r="N1469" t="s">
        <v>26084</v>
      </c>
      <c r="O1469" s="3">
        <v>1</v>
      </c>
      <c r="P1469" t="s">
        <v>28066</v>
      </c>
      <c r="Q1469" s="3">
        <v>1</v>
      </c>
      <c r="R1469" t="s">
        <v>26083</v>
      </c>
      <c r="S1469" s="3">
        <v>2</v>
      </c>
      <c r="T1469" s="3">
        <v>1</v>
      </c>
      <c r="U1469" s="3">
        <v>17000</v>
      </c>
      <c r="V1469" s="3">
        <v>2015</v>
      </c>
      <c r="W1469" t="s">
        <v>25</v>
      </c>
    </row>
    <row r="1470" spans="1:23" x14ac:dyDescent="0.3">
      <c r="A1470" s="3">
        <v>3</v>
      </c>
      <c r="B1470" t="s">
        <v>767</v>
      </c>
      <c r="C1470" s="3">
        <v>3304</v>
      </c>
      <c r="D1470" t="s">
        <v>1134</v>
      </c>
      <c r="E1470" s="3">
        <v>100106</v>
      </c>
      <c r="F1470" t="s">
        <v>17000</v>
      </c>
      <c r="G1470" s="3">
        <v>100106001</v>
      </c>
      <c r="H1470" t="s">
        <v>18416</v>
      </c>
      <c r="I1470" s="3">
        <v>1</v>
      </c>
      <c r="J1470" t="s">
        <v>26080</v>
      </c>
      <c r="K1470" s="3">
        <v>8</v>
      </c>
      <c r="L1470" t="s">
        <v>26081</v>
      </c>
      <c r="M1470" s="3">
        <v>2</v>
      </c>
      <c r="N1470" t="s">
        <v>26084</v>
      </c>
      <c r="O1470" s="3">
        <v>2</v>
      </c>
      <c r="P1470" t="s">
        <v>28067</v>
      </c>
      <c r="Q1470" s="3">
        <v>1</v>
      </c>
      <c r="R1470" t="s">
        <v>26083</v>
      </c>
      <c r="S1470" s="3">
        <v>2</v>
      </c>
      <c r="T1470" s="3">
        <v>1</v>
      </c>
      <c r="U1470" s="3">
        <v>15000</v>
      </c>
      <c r="V1470" s="3">
        <v>2015</v>
      </c>
      <c r="W1470" t="s">
        <v>25</v>
      </c>
    </row>
    <row r="1471" spans="1:23" x14ac:dyDescent="0.3">
      <c r="A1471" s="3">
        <v>3</v>
      </c>
      <c r="B1471" t="s">
        <v>767</v>
      </c>
      <c r="C1471" s="3">
        <v>3304</v>
      </c>
      <c r="D1471" t="s">
        <v>1134</v>
      </c>
      <c r="E1471" s="3">
        <v>100106</v>
      </c>
      <c r="F1471" t="s">
        <v>17000</v>
      </c>
      <c r="G1471" s="3">
        <v>100106001</v>
      </c>
      <c r="H1471" t="s">
        <v>18416</v>
      </c>
      <c r="I1471" s="3">
        <v>1</v>
      </c>
      <c r="J1471" t="s">
        <v>26080</v>
      </c>
      <c r="K1471" s="3">
        <v>8</v>
      </c>
      <c r="L1471" t="s">
        <v>26081</v>
      </c>
      <c r="M1471" s="3">
        <v>2</v>
      </c>
      <c r="N1471" t="s">
        <v>26084</v>
      </c>
      <c r="O1471" s="3">
        <v>1</v>
      </c>
      <c r="P1471" t="s">
        <v>28066</v>
      </c>
      <c r="Q1471" s="3">
        <v>1</v>
      </c>
      <c r="R1471" t="s">
        <v>26083</v>
      </c>
      <c r="S1471" s="3">
        <v>1</v>
      </c>
      <c r="T1471" s="3">
        <v>1</v>
      </c>
      <c r="U1471" s="3">
        <v>2000</v>
      </c>
      <c r="V1471" s="3">
        <v>2015</v>
      </c>
      <c r="W1471" t="s">
        <v>25</v>
      </c>
    </row>
    <row r="1472" spans="1:23" x14ac:dyDescent="0.3">
      <c r="A1472" s="3">
        <v>3</v>
      </c>
      <c r="B1472" t="s">
        <v>767</v>
      </c>
      <c r="C1472" s="3">
        <v>3304</v>
      </c>
      <c r="D1472" t="s">
        <v>1134</v>
      </c>
      <c r="E1472" s="3">
        <v>100106</v>
      </c>
      <c r="F1472" t="s">
        <v>17000</v>
      </c>
      <c r="G1472" s="3">
        <v>100106001</v>
      </c>
      <c r="H1472" t="s">
        <v>18416</v>
      </c>
      <c r="I1472" s="3">
        <v>2</v>
      </c>
      <c r="J1472" t="s">
        <v>12848</v>
      </c>
      <c r="K1472" s="3">
        <v>8</v>
      </c>
      <c r="L1472" t="s">
        <v>26081</v>
      </c>
      <c r="M1472" s="3">
        <v>3</v>
      </c>
      <c r="N1472" t="s">
        <v>16841</v>
      </c>
      <c r="O1472" s="3">
        <v>3</v>
      </c>
      <c r="P1472" t="s">
        <v>26085</v>
      </c>
      <c r="Q1472" s="3">
        <v>1</v>
      </c>
      <c r="R1472" t="s">
        <v>26083</v>
      </c>
      <c r="S1472" s="3">
        <v>2</v>
      </c>
      <c r="T1472" s="3">
        <v>1</v>
      </c>
      <c r="U1472" s="3">
        <v>2500</v>
      </c>
      <c r="V1472" s="3">
        <v>2015</v>
      </c>
      <c r="W1472" t="s">
        <v>25</v>
      </c>
    </row>
    <row r="1473" spans="1:23" x14ac:dyDescent="0.3">
      <c r="A1473" s="3">
        <v>3</v>
      </c>
      <c r="B1473" t="s">
        <v>767</v>
      </c>
      <c r="C1473" s="3">
        <v>3304</v>
      </c>
      <c r="D1473" t="s">
        <v>1134</v>
      </c>
      <c r="E1473" s="3">
        <v>100106</v>
      </c>
      <c r="F1473" t="s">
        <v>17000</v>
      </c>
      <c r="G1473" s="3">
        <v>100106001</v>
      </c>
      <c r="H1473" t="s">
        <v>18416</v>
      </c>
      <c r="I1473" s="3">
        <v>1</v>
      </c>
      <c r="J1473" t="s">
        <v>26080</v>
      </c>
      <c r="K1473" s="3">
        <v>8</v>
      </c>
      <c r="L1473" t="s">
        <v>26081</v>
      </c>
      <c r="M1473" s="3">
        <v>2</v>
      </c>
      <c r="N1473" t="s">
        <v>26084</v>
      </c>
      <c r="O1473" s="3">
        <v>1</v>
      </c>
      <c r="P1473" t="s">
        <v>28066</v>
      </c>
      <c r="Q1473" s="3">
        <v>1</v>
      </c>
      <c r="R1473" t="s">
        <v>26083</v>
      </c>
      <c r="S1473" s="3">
        <v>2</v>
      </c>
      <c r="T1473" s="3">
        <v>1</v>
      </c>
      <c r="U1473" s="3">
        <v>3500</v>
      </c>
      <c r="V1473" s="3">
        <v>2015</v>
      </c>
      <c r="W1473" t="s">
        <v>25</v>
      </c>
    </row>
    <row r="1474" spans="1:23" x14ac:dyDescent="0.3">
      <c r="A1474" s="3">
        <v>3</v>
      </c>
      <c r="B1474" t="s">
        <v>767</v>
      </c>
      <c r="C1474" s="3">
        <v>3304</v>
      </c>
      <c r="D1474" t="s">
        <v>1134</v>
      </c>
      <c r="E1474" s="3">
        <v>100106</v>
      </c>
      <c r="F1474" t="s">
        <v>17000</v>
      </c>
      <c r="G1474" s="3">
        <v>100106001</v>
      </c>
      <c r="H1474" t="s">
        <v>18416</v>
      </c>
      <c r="I1474" s="3">
        <v>1</v>
      </c>
      <c r="J1474" t="s">
        <v>26080</v>
      </c>
      <c r="K1474" s="3">
        <v>8</v>
      </c>
      <c r="L1474" t="s">
        <v>26081</v>
      </c>
      <c r="M1474" s="3">
        <v>2</v>
      </c>
      <c r="N1474" t="s">
        <v>26084</v>
      </c>
      <c r="O1474" s="3">
        <v>2</v>
      </c>
      <c r="P1474" t="s">
        <v>28067</v>
      </c>
      <c r="Q1474" s="3">
        <v>1</v>
      </c>
      <c r="R1474" t="s">
        <v>26083</v>
      </c>
      <c r="S1474" s="3">
        <v>6</v>
      </c>
      <c r="T1474" s="3">
        <v>1</v>
      </c>
      <c r="U1474" s="3">
        <v>8000</v>
      </c>
      <c r="V1474" s="3">
        <v>2015</v>
      </c>
      <c r="W1474" t="s">
        <v>25</v>
      </c>
    </row>
    <row r="1475" spans="1:23" x14ac:dyDescent="0.3">
      <c r="A1475" s="3">
        <v>3</v>
      </c>
      <c r="B1475" t="s">
        <v>767</v>
      </c>
      <c r="C1475" s="3">
        <v>3304</v>
      </c>
      <c r="D1475" t="s">
        <v>1134</v>
      </c>
      <c r="E1475" s="3">
        <v>100106</v>
      </c>
      <c r="F1475" t="s">
        <v>17000</v>
      </c>
      <c r="G1475" s="3">
        <v>100106001</v>
      </c>
      <c r="H1475" t="s">
        <v>18416</v>
      </c>
      <c r="I1475" s="3">
        <v>1</v>
      </c>
      <c r="J1475" t="s">
        <v>26080</v>
      </c>
      <c r="K1475" s="3">
        <v>8</v>
      </c>
      <c r="L1475" t="s">
        <v>26081</v>
      </c>
      <c r="M1475" s="3">
        <v>2</v>
      </c>
      <c r="N1475" t="s">
        <v>26084</v>
      </c>
      <c r="O1475" s="3">
        <v>2</v>
      </c>
      <c r="P1475" t="s">
        <v>28067</v>
      </c>
      <c r="Q1475" s="3">
        <v>1</v>
      </c>
      <c r="R1475" t="s">
        <v>26083</v>
      </c>
      <c r="S1475" s="3">
        <v>2</v>
      </c>
      <c r="T1475" s="3">
        <v>1</v>
      </c>
      <c r="U1475" s="3">
        <v>20000</v>
      </c>
      <c r="V1475" s="3">
        <v>2015</v>
      </c>
      <c r="W1475" t="s">
        <v>25</v>
      </c>
    </row>
    <row r="1476" spans="1:23" x14ac:dyDescent="0.3">
      <c r="A1476" s="3">
        <v>3</v>
      </c>
      <c r="B1476" t="s">
        <v>767</v>
      </c>
      <c r="C1476" s="3">
        <v>3304</v>
      </c>
      <c r="D1476" t="s">
        <v>1134</v>
      </c>
      <c r="E1476" s="3">
        <v>100106</v>
      </c>
      <c r="F1476" t="s">
        <v>17000</v>
      </c>
      <c r="G1476" s="3">
        <v>100106001</v>
      </c>
      <c r="H1476" t="s">
        <v>18416</v>
      </c>
      <c r="I1476" s="3">
        <v>1</v>
      </c>
      <c r="J1476" t="s">
        <v>26080</v>
      </c>
      <c r="K1476" s="3">
        <v>8</v>
      </c>
      <c r="L1476" t="s">
        <v>26081</v>
      </c>
      <c r="M1476" s="3">
        <v>2</v>
      </c>
      <c r="N1476" t="s">
        <v>26084</v>
      </c>
      <c r="O1476" s="3">
        <v>2</v>
      </c>
      <c r="P1476" t="s">
        <v>28067</v>
      </c>
      <c r="Q1476" s="3">
        <v>1</v>
      </c>
      <c r="R1476" t="s">
        <v>26083</v>
      </c>
      <c r="S1476" s="3">
        <v>1</v>
      </c>
      <c r="T1476" s="3">
        <v>1</v>
      </c>
      <c r="U1476" s="3">
        <v>1300</v>
      </c>
      <c r="V1476" s="3">
        <v>2015</v>
      </c>
      <c r="W1476" t="s">
        <v>25</v>
      </c>
    </row>
    <row r="1477" spans="1:23" x14ac:dyDescent="0.3">
      <c r="A1477" s="3">
        <v>3</v>
      </c>
      <c r="B1477" t="s">
        <v>767</v>
      </c>
      <c r="C1477" s="3">
        <v>3304</v>
      </c>
      <c r="D1477" t="s">
        <v>1134</v>
      </c>
      <c r="E1477" s="3">
        <v>100106</v>
      </c>
      <c r="F1477" t="s">
        <v>17000</v>
      </c>
      <c r="G1477" s="3">
        <v>100106001</v>
      </c>
      <c r="H1477" t="s">
        <v>18416</v>
      </c>
      <c r="I1477" s="3">
        <v>1</v>
      </c>
      <c r="J1477" t="s">
        <v>26080</v>
      </c>
      <c r="K1477" s="3">
        <v>8</v>
      </c>
      <c r="L1477" t="s">
        <v>26081</v>
      </c>
      <c r="M1477" s="3">
        <v>2</v>
      </c>
      <c r="N1477" t="s">
        <v>26084</v>
      </c>
      <c r="O1477" s="3">
        <v>1</v>
      </c>
      <c r="P1477" t="s">
        <v>28066</v>
      </c>
      <c r="Q1477" s="3">
        <v>1</v>
      </c>
      <c r="R1477" t="s">
        <v>26083</v>
      </c>
      <c r="S1477" s="3">
        <v>3</v>
      </c>
      <c r="T1477" s="3">
        <v>1</v>
      </c>
      <c r="U1477" s="3">
        <v>90000</v>
      </c>
      <c r="V1477" s="3">
        <v>2015</v>
      </c>
      <c r="W1477" t="s">
        <v>25</v>
      </c>
    </row>
    <row r="1478" spans="1:23" x14ac:dyDescent="0.3">
      <c r="A1478" s="3">
        <v>3</v>
      </c>
      <c r="B1478" t="s">
        <v>767</v>
      </c>
      <c r="C1478" s="3">
        <v>3304</v>
      </c>
      <c r="D1478" t="s">
        <v>1134</v>
      </c>
      <c r="E1478" s="3">
        <v>100106</v>
      </c>
      <c r="F1478" t="s">
        <v>17000</v>
      </c>
      <c r="G1478" s="3">
        <v>100106001</v>
      </c>
      <c r="H1478" t="s">
        <v>18416</v>
      </c>
      <c r="I1478" s="3">
        <v>1</v>
      </c>
      <c r="J1478" t="s">
        <v>26080</v>
      </c>
      <c r="K1478" s="3">
        <v>8</v>
      </c>
      <c r="L1478" t="s">
        <v>26081</v>
      </c>
      <c r="M1478" s="3">
        <v>2</v>
      </c>
      <c r="N1478" t="s">
        <v>26084</v>
      </c>
      <c r="O1478" s="3">
        <v>1</v>
      </c>
      <c r="P1478" t="s">
        <v>28066</v>
      </c>
      <c r="Q1478" s="3">
        <v>1</v>
      </c>
      <c r="R1478" t="s">
        <v>26083</v>
      </c>
      <c r="S1478" s="3">
        <v>1</v>
      </c>
      <c r="T1478" s="3">
        <v>1</v>
      </c>
      <c r="U1478" s="3">
        <v>750</v>
      </c>
      <c r="V1478" s="3">
        <v>2015</v>
      </c>
      <c r="W1478" t="s">
        <v>25</v>
      </c>
    </row>
    <row r="1479" spans="1:23" x14ac:dyDescent="0.3">
      <c r="A1479" s="3">
        <v>3</v>
      </c>
      <c r="B1479" t="s">
        <v>767</v>
      </c>
      <c r="C1479" s="3">
        <v>3304</v>
      </c>
      <c r="D1479" t="s">
        <v>1134</v>
      </c>
      <c r="E1479" s="3">
        <v>100106</v>
      </c>
      <c r="F1479" t="s">
        <v>17000</v>
      </c>
      <c r="G1479" s="3">
        <v>100106001</v>
      </c>
      <c r="H1479" t="s">
        <v>18416</v>
      </c>
      <c r="I1479" s="3">
        <v>2</v>
      </c>
      <c r="J1479" t="s">
        <v>12848</v>
      </c>
      <c r="K1479" s="3">
        <v>8</v>
      </c>
      <c r="L1479" t="s">
        <v>26081</v>
      </c>
      <c r="M1479" s="3">
        <v>2</v>
      </c>
      <c r="N1479" t="s">
        <v>26084</v>
      </c>
      <c r="O1479" s="3">
        <v>3</v>
      </c>
      <c r="P1479" t="s">
        <v>26085</v>
      </c>
      <c r="Q1479" s="3">
        <v>1</v>
      </c>
      <c r="R1479" t="s">
        <v>26083</v>
      </c>
      <c r="S1479" s="3">
        <v>10</v>
      </c>
      <c r="T1479" s="3">
        <v>1</v>
      </c>
      <c r="U1479" s="3">
        <v>330000</v>
      </c>
      <c r="V1479" s="3">
        <v>2015</v>
      </c>
      <c r="W1479" t="s">
        <v>25</v>
      </c>
    </row>
    <row r="1480" spans="1:23" x14ac:dyDescent="0.3">
      <c r="A1480" s="3">
        <v>3</v>
      </c>
      <c r="B1480" t="s">
        <v>767</v>
      </c>
      <c r="C1480" s="3">
        <v>3304</v>
      </c>
      <c r="D1480" t="s">
        <v>1134</v>
      </c>
      <c r="E1480" s="3">
        <v>100106</v>
      </c>
      <c r="F1480" t="s">
        <v>17000</v>
      </c>
      <c r="G1480" s="3">
        <v>100106001</v>
      </c>
      <c r="H1480" t="s">
        <v>18416</v>
      </c>
      <c r="I1480" s="3">
        <v>1</v>
      </c>
      <c r="J1480" t="s">
        <v>26080</v>
      </c>
      <c r="K1480" s="3">
        <v>8</v>
      </c>
      <c r="L1480" t="s">
        <v>26081</v>
      </c>
      <c r="M1480" s="3">
        <v>2</v>
      </c>
      <c r="N1480" t="s">
        <v>26084</v>
      </c>
      <c r="O1480" s="3">
        <v>1</v>
      </c>
      <c r="P1480" t="s">
        <v>28066</v>
      </c>
      <c r="Q1480" s="3">
        <v>1</v>
      </c>
      <c r="R1480" t="s">
        <v>26083</v>
      </c>
      <c r="S1480" s="3">
        <v>1</v>
      </c>
      <c r="T1480" s="3">
        <v>1</v>
      </c>
      <c r="U1480" s="3">
        <v>2500</v>
      </c>
      <c r="V1480" s="3">
        <v>2015</v>
      </c>
      <c r="W1480" t="s">
        <v>25</v>
      </c>
    </row>
    <row r="1481" spans="1:23" x14ac:dyDescent="0.3">
      <c r="A1481" s="3">
        <v>3</v>
      </c>
      <c r="B1481" t="s">
        <v>767</v>
      </c>
      <c r="C1481" s="3">
        <v>3304</v>
      </c>
      <c r="D1481" t="s">
        <v>1134</v>
      </c>
      <c r="E1481" s="3">
        <v>100106</v>
      </c>
      <c r="F1481" t="s">
        <v>17000</v>
      </c>
      <c r="G1481" s="3">
        <v>100106001</v>
      </c>
      <c r="H1481" t="s">
        <v>18416</v>
      </c>
      <c r="I1481" s="3">
        <v>1</v>
      </c>
      <c r="J1481" t="s">
        <v>26080</v>
      </c>
      <c r="K1481" s="3">
        <v>8</v>
      </c>
      <c r="L1481" t="s">
        <v>26081</v>
      </c>
      <c r="M1481" s="3">
        <v>2</v>
      </c>
      <c r="N1481" t="s">
        <v>26084</v>
      </c>
      <c r="O1481" s="3">
        <v>1</v>
      </c>
      <c r="P1481" t="s">
        <v>28066</v>
      </c>
      <c r="Q1481" s="3">
        <v>1</v>
      </c>
      <c r="R1481" t="s">
        <v>26083</v>
      </c>
      <c r="S1481" s="3">
        <v>1</v>
      </c>
      <c r="T1481" s="3">
        <v>1</v>
      </c>
      <c r="U1481" s="3">
        <v>1500</v>
      </c>
      <c r="V1481" s="3">
        <v>2015</v>
      </c>
      <c r="W1481" t="s">
        <v>25</v>
      </c>
    </row>
    <row r="1482" spans="1:23" x14ac:dyDescent="0.3">
      <c r="A1482" s="3">
        <v>3</v>
      </c>
      <c r="B1482" t="s">
        <v>767</v>
      </c>
      <c r="C1482" s="3">
        <v>3304</v>
      </c>
      <c r="D1482" t="s">
        <v>1134</v>
      </c>
      <c r="E1482" s="3">
        <v>100106</v>
      </c>
      <c r="F1482" t="s">
        <v>17000</v>
      </c>
      <c r="G1482" s="3">
        <v>100106001</v>
      </c>
      <c r="H1482" t="s">
        <v>18416</v>
      </c>
      <c r="I1482" s="3">
        <v>1</v>
      </c>
      <c r="J1482" t="s">
        <v>26080</v>
      </c>
      <c r="K1482" s="3">
        <v>8</v>
      </c>
      <c r="L1482" t="s">
        <v>26081</v>
      </c>
      <c r="M1482" s="3">
        <v>2</v>
      </c>
      <c r="N1482" t="s">
        <v>26084</v>
      </c>
      <c r="O1482" s="3">
        <v>1</v>
      </c>
      <c r="P1482" t="s">
        <v>28066</v>
      </c>
      <c r="Q1482" s="3">
        <v>1</v>
      </c>
      <c r="R1482" t="s">
        <v>26083</v>
      </c>
      <c r="S1482" s="3">
        <v>1</v>
      </c>
      <c r="T1482" s="3">
        <v>1</v>
      </c>
      <c r="U1482" s="3">
        <v>700</v>
      </c>
      <c r="V1482" s="3">
        <v>2015</v>
      </c>
      <c r="W1482" t="s">
        <v>25</v>
      </c>
    </row>
    <row r="1483" spans="1:23" x14ac:dyDescent="0.3">
      <c r="A1483" s="3">
        <v>3</v>
      </c>
      <c r="B1483" t="s">
        <v>767</v>
      </c>
      <c r="C1483" s="3">
        <v>3304</v>
      </c>
      <c r="D1483" t="s">
        <v>1134</v>
      </c>
      <c r="E1483" s="3">
        <v>100106</v>
      </c>
      <c r="F1483" t="s">
        <v>17000</v>
      </c>
      <c r="G1483" s="3">
        <v>100106001</v>
      </c>
      <c r="H1483" t="s">
        <v>18416</v>
      </c>
      <c r="I1483" s="3">
        <v>1</v>
      </c>
      <c r="J1483" t="s">
        <v>26080</v>
      </c>
      <c r="K1483" s="3">
        <v>8</v>
      </c>
      <c r="L1483" t="s">
        <v>26081</v>
      </c>
      <c r="M1483" s="3">
        <v>2</v>
      </c>
      <c r="N1483" t="s">
        <v>26084</v>
      </c>
      <c r="O1483" s="3">
        <v>1</v>
      </c>
      <c r="P1483" t="s">
        <v>28066</v>
      </c>
      <c r="Q1483" s="3">
        <v>1</v>
      </c>
      <c r="R1483" t="s">
        <v>26083</v>
      </c>
      <c r="S1483" s="3">
        <v>2</v>
      </c>
      <c r="T1483" s="3">
        <v>1</v>
      </c>
      <c r="U1483" s="3">
        <v>60000</v>
      </c>
      <c r="V1483" s="3">
        <v>2015</v>
      </c>
      <c r="W1483" t="s">
        <v>25</v>
      </c>
    </row>
    <row r="1484" spans="1:23" x14ac:dyDescent="0.3">
      <c r="A1484" s="3">
        <v>3</v>
      </c>
      <c r="B1484" t="s">
        <v>767</v>
      </c>
      <c r="C1484" s="3">
        <v>3304</v>
      </c>
      <c r="D1484" t="s">
        <v>1134</v>
      </c>
      <c r="E1484" s="3">
        <v>100106</v>
      </c>
      <c r="F1484" t="s">
        <v>17000</v>
      </c>
      <c r="G1484" s="3">
        <v>100106001</v>
      </c>
      <c r="H1484" t="s">
        <v>18416</v>
      </c>
      <c r="I1484" s="3">
        <v>1</v>
      </c>
      <c r="J1484" t="s">
        <v>26080</v>
      </c>
      <c r="K1484" s="3">
        <v>8</v>
      </c>
      <c r="L1484" t="s">
        <v>26081</v>
      </c>
      <c r="M1484" s="3">
        <v>2</v>
      </c>
      <c r="N1484" t="s">
        <v>26084</v>
      </c>
      <c r="O1484" s="3">
        <v>1</v>
      </c>
      <c r="P1484" t="s">
        <v>28066</v>
      </c>
      <c r="Q1484" s="3">
        <v>1</v>
      </c>
      <c r="R1484" t="s">
        <v>26083</v>
      </c>
      <c r="S1484" s="3">
        <v>2</v>
      </c>
      <c r="T1484" s="3">
        <v>1</v>
      </c>
      <c r="U1484" s="3">
        <v>2000</v>
      </c>
      <c r="V1484" s="3">
        <v>2015</v>
      </c>
      <c r="W1484" t="s">
        <v>25</v>
      </c>
    </row>
    <row r="1485" spans="1:23" x14ac:dyDescent="0.3">
      <c r="A1485" s="3">
        <v>3</v>
      </c>
      <c r="B1485" t="s">
        <v>767</v>
      </c>
      <c r="C1485" s="3">
        <v>3304</v>
      </c>
      <c r="D1485" t="s">
        <v>1134</v>
      </c>
      <c r="E1485" s="3">
        <v>100106</v>
      </c>
      <c r="F1485" t="s">
        <v>17000</v>
      </c>
      <c r="G1485" s="3">
        <v>100106001</v>
      </c>
      <c r="H1485" t="s">
        <v>18416</v>
      </c>
      <c r="I1485" s="3">
        <v>1</v>
      </c>
      <c r="J1485" t="s">
        <v>26080</v>
      </c>
      <c r="K1485" s="3">
        <v>8</v>
      </c>
      <c r="L1485" t="s">
        <v>26081</v>
      </c>
      <c r="M1485" s="3">
        <v>2</v>
      </c>
      <c r="N1485" t="s">
        <v>26084</v>
      </c>
      <c r="O1485" s="3">
        <v>1</v>
      </c>
      <c r="P1485" t="s">
        <v>28066</v>
      </c>
      <c r="Q1485" s="3">
        <v>1</v>
      </c>
      <c r="R1485" t="s">
        <v>26083</v>
      </c>
      <c r="S1485" s="3">
        <v>2</v>
      </c>
      <c r="T1485" s="3">
        <v>1</v>
      </c>
      <c r="U1485" s="3">
        <v>30000</v>
      </c>
      <c r="V1485" s="3">
        <v>2015</v>
      </c>
      <c r="W1485" t="s">
        <v>25</v>
      </c>
    </row>
    <row r="1486" spans="1:23" x14ac:dyDescent="0.3">
      <c r="A1486" s="3">
        <v>3</v>
      </c>
      <c r="B1486" t="s">
        <v>767</v>
      </c>
      <c r="C1486" s="3">
        <v>3304</v>
      </c>
      <c r="D1486" t="s">
        <v>1134</v>
      </c>
      <c r="E1486" s="3">
        <v>100106</v>
      </c>
      <c r="F1486" t="s">
        <v>17000</v>
      </c>
      <c r="G1486" s="3">
        <v>100106001</v>
      </c>
      <c r="H1486" t="s">
        <v>18416</v>
      </c>
      <c r="I1486" s="3">
        <v>1</v>
      </c>
      <c r="J1486" t="s">
        <v>26080</v>
      </c>
      <c r="K1486" s="3">
        <v>8</v>
      </c>
      <c r="L1486" t="s">
        <v>26081</v>
      </c>
      <c r="M1486" s="3">
        <v>2</v>
      </c>
      <c r="N1486" t="s">
        <v>26084</v>
      </c>
      <c r="O1486" s="3">
        <v>1</v>
      </c>
      <c r="P1486" t="s">
        <v>28066</v>
      </c>
      <c r="Q1486" s="3">
        <v>1</v>
      </c>
      <c r="R1486" t="s">
        <v>26083</v>
      </c>
      <c r="S1486" s="3">
        <v>2</v>
      </c>
      <c r="T1486" s="3">
        <v>1</v>
      </c>
      <c r="U1486" s="3">
        <v>80000</v>
      </c>
      <c r="V1486" s="3">
        <v>2015</v>
      </c>
      <c r="W1486" t="s">
        <v>25</v>
      </c>
    </row>
    <row r="1487" spans="1:23" x14ac:dyDescent="0.3">
      <c r="A1487" s="3">
        <v>3</v>
      </c>
      <c r="B1487" t="s">
        <v>767</v>
      </c>
      <c r="C1487" s="3">
        <v>3304</v>
      </c>
      <c r="D1487" t="s">
        <v>1134</v>
      </c>
      <c r="E1487" s="3">
        <v>100106</v>
      </c>
      <c r="F1487" t="s">
        <v>17000</v>
      </c>
      <c r="G1487" s="3">
        <v>100106001</v>
      </c>
      <c r="H1487" t="s">
        <v>18416</v>
      </c>
      <c r="I1487" s="3">
        <v>1</v>
      </c>
      <c r="J1487" t="s">
        <v>26080</v>
      </c>
      <c r="K1487" s="3">
        <v>8</v>
      </c>
      <c r="L1487" t="s">
        <v>26081</v>
      </c>
      <c r="M1487" s="3">
        <v>2</v>
      </c>
      <c r="N1487" t="s">
        <v>26084</v>
      </c>
      <c r="O1487" s="3">
        <v>1</v>
      </c>
      <c r="P1487" t="s">
        <v>28066</v>
      </c>
      <c r="Q1487" s="3">
        <v>1</v>
      </c>
      <c r="R1487" t="s">
        <v>26083</v>
      </c>
      <c r="S1487" s="3">
        <v>2</v>
      </c>
      <c r="T1487" s="3">
        <v>1</v>
      </c>
      <c r="U1487" s="3">
        <v>5000</v>
      </c>
      <c r="V1487" s="3">
        <v>2015</v>
      </c>
      <c r="W1487" t="s">
        <v>25</v>
      </c>
    </row>
    <row r="1488" spans="1:23" x14ac:dyDescent="0.3">
      <c r="A1488" s="3">
        <v>3</v>
      </c>
      <c r="B1488" t="s">
        <v>767</v>
      </c>
      <c r="C1488" s="3">
        <v>3304</v>
      </c>
      <c r="D1488" t="s">
        <v>1134</v>
      </c>
      <c r="E1488" s="3">
        <v>100106</v>
      </c>
      <c r="F1488" t="s">
        <v>17000</v>
      </c>
      <c r="G1488" s="3">
        <v>100106001</v>
      </c>
      <c r="H1488" t="s">
        <v>18416</v>
      </c>
      <c r="I1488" s="3">
        <v>1</v>
      </c>
      <c r="J1488" t="s">
        <v>26080</v>
      </c>
      <c r="K1488" s="3">
        <v>8</v>
      </c>
      <c r="L1488" t="s">
        <v>26081</v>
      </c>
      <c r="M1488" s="3">
        <v>2</v>
      </c>
      <c r="N1488" t="s">
        <v>26084</v>
      </c>
      <c r="O1488" s="3">
        <v>1</v>
      </c>
      <c r="P1488" t="s">
        <v>28066</v>
      </c>
      <c r="Q1488" s="3">
        <v>1</v>
      </c>
      <c r="R1488" t="s">
        <v>26083</v>
      </c>
      <c r="S1488" s="3">
        <v>2</v>
      </c>
      <c r="T1488" s="3">
        <v>1</v>
      </c>
      <c r="U1488" s="3">
        <v>23000</v>
      </c>
      <c r="V1488" s="3">
        <v>2015</v>
      </c>
      <c r="W1488" t="s">
        <v>25</v>
      </c>
    </row>
    <row r="1489" spans="1:23" x14ac:dyDescent="0.3">
      <c r="A1489" s="3">
        <v>3</v>
      </c>
      <c r="B1489" t="s">
        <v>767</v>
      </c>
      <c r="C1489" s="3">
        <v>3304</v>
      </c>
      <c r="D1489" t="s">
        <v>1134</v>
      </c>
      <c r="E1489" s="3">
        <v>100106</v>
      </c>
      <c r="F1489" t="s">
        <v>17000</v>
      </c>
      <c r="G1489" s="3">
        <v>100106001</v>
      </c>
      <c r="H1489" t="s">
        <v>18416</v>
      </c>
      <c r="I1489" s="3">
        <v>1</v>
      </c>
      <c r="J1489" t="s">
        <v>26080</v>
      </c>
      <c r="K1489" s="3">
        <v>8</v>
      </c>
      <c r="L1489" t="s">
        <v>26081</v>
      </c>
      <c r="M1489" s="3">
        <v>2</v>
      </c>
      <c r="N1489" t="s">
        <v>26084</v>
      </c>
      <c r="O1489" s="3">
        <v>1</v>
      </c>
      <c r="P1489" t="s">
        <v>28066</v>
      </c>
      <c r="Q1489" s="3">
        <v>1</v>
      </c>
      <c r="R1489" t="s">
        <v>26083</v>
      </c>
      <c r="S1489" s="3">
        <v>2</v>
      </c>
      <c r="T1489" s="3">
        <v>1</v>
      </c>
      <c r="U1489" s="3">
        <v>5500</v>
      </c>
      <c r="V1489" s="3">
        <v>2015</v>
      </c>
      <c r="W1489" t="s">
        <v>25</v>
      </c>
    </row>
    <row r="1490" spans="1:23" x14ac:dyDescent="0.3">
      <c r="A1490" s="3">
        <v>3</v>
      </c>
      <c r="B1490" t="s">
        <v>767</v>
      </c>
      <c r="C1490" s="3">
        <v>3304</v>
      </c>
      <c r="D1490" t="s">
        <v>1134</v>
      </c>
      <c r="E1490" s="3">
        <v>100106</v>
      </c>
      <c r="F1490" t="s">
        <v>17000</v>
      </c>
      <c r="G1490" s="3">
        <v>100106001</v>
      </c>
      <c r="H1490" t="s">
        <v>18416</v>
      </c>
      <c r="I1490" s="3">
        <v>1</v>
      </c>
      <c r="J1490" t="s">
        <v>26080</v>
      </c>
      <c r="K1490" s="3">
        <v>8</v>
      </c>
      <c r="L1490" t="s">
        <v>26081</v>
      </c>
      <c r="M1490" s="3">
        <v>2</v>
      </c>
      <c r="N1490" t="s">
        <v>26084</v>
      </c>
      <c r="O1490" s="3">
        <v>3</v>
      </c>
      <c r="P1490" t="s">
        <v>26085</v>
      </c>
      <c r="Q1490" s="3">
        <v>1</v>
      </c>
      <c r="R1490" t="s">
        <v>26083</v>
      </c>
      <c r="S1490" s="3">
        <v>1</v>
      </c>
      <c r="T1490" s="3">
        <v>1</v>
      </c>
      <c r="U1490" s="3">
        <v>28000</v>
      </c>
      <c r="V1490" s="3">
        <v>2015</v>
      </c>
      <c r="W1490" t="s">
        <v>25</v>
      </c>
    </row>
    <row r="1491" spans="1:23" x14ac:dyDescent="0.3">
      <c r="A1491" s="3">
        <v>3</v>
      </c>
      <c r="B1491" t="s">
        <v>767</v>
      </c>
      <c r="C1491" s="3">
        <v>3304</v>
      </c>
      <c r="D1491" t="s">
        <v>1134</v>
      </c>
      <c r="E1491" s="3">
        <v>100106</v>
      </c>
      <c r="F1491" t="s">
        <v>17000</v>
      </c>
      <c r="G1491" s="3">
        <v>100106001</v>
      </c>
      <c r="H1491" t="s">
        <v>18416</v>
      </c>
      <c r="I1491" s="3">
        <v>1</v>
      </c>
      <c r="J1491" t="s">
        <v>26080</v>
      </c>
      <c r="K1491" s="3">
        <v>8</v>
      </c>
      <c r="L1491" t="s">
        <v>26081</v>
      </c>
      <c r="M1491" s="3">
        <v>2</v>
      </c>
      <c r="N1491" t="s">
        <v>26084</v>
      </c>
      <c r="O1491" s="3">
        <v>1</v>
      </c>
      <c r="P1491" t="s">
        <v>28066</v>
      </c>
      <c r="Q1491" s="3">
        <v>1</v>
      </c>
      <c r="R1491" t="s">
        <v>26083</v>
      </c>
      <c r="S1491" s="3">
        <v>2</v>
      </c>
      <c r="T1491" s="3">
        <v>1</v>
      </c>
      <c r="U1491" s="3">
        <v>25000</v>
      </c>
      <c r="V1491" s="3">
        <v>2015</v>
      </c>
      <c r="W1491" t="s">
        <v>25</v>
      </c>
    </row>
    <row r="1492" spans="1:23" x14ac:dyDescent="0.3">
      <c r="A1492" s="3">
        <v>3</v>
      </c>
      <c r="B1492" t="s">
        <v>767</v>
      </c>
      <c r="C1492" s="3">
        <v>3304</v>
      </c>
      <c r="D1492" t="s">
        <v>1134</v>
      </c>
      <c r="E1492" s="3">
        <v>100106</v>
      </c>
      <c r="F1492" t="s">
        <v>17000</v>
      </c>
      <c r="G1492" s="3">
        <v>100106001</v>
      </c>
      <c r="H1492" t="s">
        <v>18416</v>
      </c>
      <c r="I1492" s="3">
        <v>2</v>
      </c>
      <c r="J1492" t="s">
        <v>12848</v>
      </c>
      <c r="K1492" s="3">
        <v>8</v>
      </c>
      <c r="L1492" t="s">
        <v>26081</v>
      </c>
      <c r="M1492" s="3">
        <v>2</v>
      </c>
      <c r="N1492" t="s">
        <v>26084</v>
      </c>
      <c r="O1492" s="3">
        <v>3</v>
      </c>
      <c r="P1492" t="s">
        <v>26085</v>
      </c>
      <c r="Q1492" s="3">
        <v>1</v>
      </c>
      <c r="R1492" t="s">
        <v>26083</v>
      </c>
      <c r="S1492" s="3">
        <v>7</v>
      </c>
      <c r="T1492" s="3">
        <v>1</v>
      </c>
      <c r="U1492" s="3">
        <v>110000</v>
      </c>
      <c r="V1492" s="3">
        <v>2015</v>
      </c>
      <c r="W1492" t="s">
        <v>25</v>
      </c>
    </row>
    <row r="1493" spans="1:23" x14ac:dyDescent="0.3">
      <c r="A1493" s="3">
        <v>3</v>
      </c>
      <c r="B1493" t="s">
        <v>767</v>
      </c>
      <c r="C1493" s="3">
        <v>3304</v>
      </c>
      <c r="D1493" t="s">
        <v>1134</v>
      </c>
      <c r="E1493" s="3">
        <v>100106</v>
      </c>
      <c r="F1493" t="s">
        <v>17000</v>
      </c>
      <c r="G1493" s="3">
        <v>100106001</v>
      </c>
      <c r="H1493" t="s">
        <v>18416</v>
      </c>
      <c r="I1493" s="3">
        <v>1</v>
      </c>
      <c r="J1493" t="s">
        <v>26080</v>
      </c>
      <c r="K1493" s="3">
        <v>8</v>
      </c>
      <c r="L1493" t="s">
        <v>26081</v>
      </c>
      <c r="M1493" s="3">
        <v>2</v>
      </c>
      <c r="N1493" t="s">
        <v>26084</v>
      </c>
      <c r="O1493" s="3">
        <v>1</v>
      </c>
      <c r="P1493" t="s">
        <v>28066</v>
      </c>
      <c r="Q1493" s="3">
        <v>1</v>
      </c>
      <c r="R1493" t="s">
        <v>26083</v>
      </c>
      <c r="S1493" s="3">
        <v>2</v>
      </c>
      <c r="T1493" s="3">
        <v>1</v>
      </c>
      <c r="U1493" s="3">
        <v>2000</v>
      </c>
      <c r="V1493" s="3">
        <v>2015</v>
      </c>
      <c r="W1493" t="s">
        <v>25</v>
      </c>
    </row>
    <row r="1494" spans="1:23" x14ac:dyDescent="0.3">
      <c r="A1494" s="3">
        <v>3</v>
      </c>
      <c r="B1494" t="s">
        <v>767</v>
      </c>
      <c r="C1494" s="3">
        <v>3304</v>
      </c>
      <c r="D1494" t="s">
        <v>1134</v>
      </c>
      <c r="E1494" s="3">
        <v>100106</v>
      </c>
      <c r="F1494" t="s">
        <v>17000</v>
      </c>
      <c r="G1494" s="3">
        <v>100106001</v>
      </c>
      <c r="H1494" t="s">
        <v>18416</v>
      </c>
      <c r="I1494" s="3">
        <v>1</v>
      </c>
      <c r="J1494" t="s">
        <v>26080</v>
      </c>
      <c r="K1494" s="3">
        <v>8</v>
      </c>
      <c r="L1494" t="s">
        <v>26081</v>
      </c>
      <c r="M1494" s="3">
        <v>2</v>
      </c>
      <c r="N1494" t="s">
        <v>26084</v>
      </c>
      <c r="O1494" s="3">
        <v>3</v>
      </c>
      <c r="P1494" t="s">
        <v>26085</v>
      </c>
      <c r="Q1494" s="3">
        <v>1</v>
      </c>
      <c r="R1494" t="s">
        <v>26083</v>
      </c>
      <c r="S1494" s="3">
        <v>3</v>
      </c>
      <c r="T1494" s="3">
        <v>1</v>
      </c>
      <c r="U1494" s="3">
        <v>12000</v>
      </c>
      <c r="V1494" s="3">
        <v>2015</v>
      </c>
      <c r="W1494" t="s">
        <v>25</v>
      </c>
    </row>
    <row r="1495" spans="1:23" x14ac:dyDescent="0.3">
      <c r="A1495" s="3">
        <v>3</v>
      </c>
      <c r="B1495" t="s">
        <v>767</v>
      </c>
      <c r="C1495" s="3">
        <v>3304</v>
      </c>
      <c r="D1495" t="s">
        <v>1134</v>
      </c>
      <c r="E1495" s="3">
        <v>100106</v>
      </c>
      <c r="F1495" t="s">
        <v>17000</v>
      </c>
      <c r="G1495" s="3">
        <v>100106001</v>
      </c>
      <c r="H1495" t="s">
        <v>18416</v>
      </c>
      <c r="I1495" s="3">
        <v>2</v>
      </c>
      <c r="J1495" t="s">
        <v>12848</v>
      </c>
      <c r="K1495" s="3">
        <v>8</v>
      </c>
      <c r="L1495" t="s">
        <v>26081</v>
      </c>
      <c r="M1495" s="3">
        <v>2</v>
      </c>
      <c r="N1495" t="s">
        <v>26084</v>
      </c>
      <c r="O1495" s="3">
        <v>1</v>
      </c>
      <c r="P1495" t="s">
        <v>28066</v>
      </c>
      <c r="Q1495" s="3">
        <v>1</v>
      </c>
      <c r="R1495" t="s">
        <v>26083</v>
      </c>
      <c r="S1495" s="3">
        <v>3</v>
      </c>
      <c r="T1495" s="3">
        <v>1</v>
      </c>
      <c r="U1495" s="3">
        <v>12000</v>
      </c>
      <c r="V1495" s="3">
        <v>2015</v>
      </c>
      <c r="W1495" t="s">
        <v>25</v>
      </c>
    </row>
    <row r="1496" spans="1:23" x14ac:dyDescent="0.3">
      <c r="A1496" s="3">
        <v>3</v>
      </c>
      <c r="B1496" t="s">
        <v>767</v>
      </c>
      <c r="C1496" s="3">
        <v>3301</v>
      </c>
      <c r="D1496" t="s">
        <v>1125</v>
      </c>
      <c r="E1496" s="3">
        <v>100106</v>
      </c>
      <c r="F1496" t="s">
        <v>17000</v>
      </c>
      <c r="G1496" s="3">
        <v>100106001</v>
      </c>
      <c r="H1496" t="s">
        <v>18416</v>
      </c>
      <c r="I1496" s="3">
        <v>1</v>
      </c>
      <c r="J1496" t="s">
        <v>26080</v>
      </c>
      <c r="K1496" s="3">
        <v>8</v>
      </c>
      <c r="L1496" t="s">
        <v>26081</v>
      </c>
      <c r="M1496" s="3">
        <v>2</v>
      </c>
      <c r="N1496" t="s">
        <v>26084</v>
      </c>
      <c r="O1496" s="3">
        <v>3</v>
      </c>
      <c r="P1496" t="s">
        <v>26085</v>
      </c>
      <c r="Q1496" s="3">
        <v>1</v>
      </c>
      <c r="R1496" t="s">
        <v>26083</v>
      </c>
      <c r="S1496" s="3">
        <v>4</v>
      </c>
      <c r="T1496" s="3">
        <v>1</v>
      </c>
      <c r="U1496" s="3">
        <v>23000</v>
      </c>
      <c r="V1496" s="3">
        <v>2015</v>
      </c>
      <c r="W1496" t="s">
        <v>25</v>
      </c>
    </row>
    <row r="1497" spans="1:23" x14ac:dyDescent="0.3">
      <c r="A1497" s="3">
        <v>3</v>
      </c>
      <c r="B1497" t="s">
        <v>767</v>
      </c>
      <c r="C1497" s="3">
        <v>3301</v>
      </c>
      <c r="D1497" t="s">
        <v>1125</v>
      </c>
      <c r="E1497" s="3">
        <v>100106</v>
      </c>
      <c r="F1497" t="s">
        <v>17000</v>
      </c>
      <c r="G1497" s="3">
        <v>100106001</v>
      </c>
      <c r="H1497" t="s">
        <v>18416</v>
      </c>
      <c r="I1497" s="3">
        <v>2</v>
      </c>
      <c r="J1497" t="s">
        <v>12848</v>
      </c>
      <c r="K1497" s="3">
        <v>8</v>
      </c>
      <c r="L1497" t="s">
        <v>26081</v>
      </c>
      <c r="M1497" s="3">
        <v>2</v>
      </c>
      <c r="N1497" t="s">
        <v>26084</v>
      </c>
      <c r="O1497" s="3">
        <v>3</v>
      </c>
      <c r="P1497" t="s">
        <v>26085</v>
      </c>
      <c r="Q1497" s="3">
        <v>1</v>
      </c>
      <c r="R1497" t="s">
        <v>26083</v>
      </c>
      <c r="S1497" s="3">
        <v>4</v>
      </c>
      <c r="T1497" s="3">
        <v>1</v>
      </c>
      <c r="U1497" s="3">
        <v>60000</v>
      </c>
      <c r="V1497" s="3">
        <v>2015</v>
      </c>
      <c r="W1497" t="s">
        <v>25</v>
      </c>
    </row>
    <row r="1498" spans="1:23" x14ac:dyDescent="0.3">
      <c r="A1498" s="3">
        <v>3</v>
      </c>
      <c r="B1498" t="s">
        <v>767</v>
      </c>
      <c r="C1498" s="3">
        <v>3101</v>
      </c>
      <c r="D1498" t="s">
        <v>1110</v>
      </c>
      <c r="E1498" s="3">
        <v>100106</v>
      </c>
      <c r="F1498" t="s">
        <v>17000</v>
      </c>
      <c r="G1498" s="3">
        <v>100106001</v>
      </c>
      <c r="H1498" t="s">
        <v>18416</v>
      </c>
      <c r="I1498" s="3">
        <v>2</v>
      </c>
      <c r="J1498" t="s">
        <v>12848</v>
      </c>
      <c r="K1498" s="3">
        <v>8</v>
      </c>
      <c r="L1498" t="s">
        <v>26081</v>
      </c>
      <c r="M1498" s="3">
        <v>2</v>
      </c>
      <c r="N1498" t="s">
        <v>26084</v>
      </c>
      <c r="O1498" s="3">
        <v>1</v>
      </c>
      <c r="P1498" t="s">
        <v>28066</v>
      </c>
      <c r="Q1498" s="3">
        <v>1</v>
      </c>
      <c r="R1498" t="s">
        <v>26083</v>
      </c>
      <c r="S1498" s="3">
        <v>9</v>
      </c>
      <c r="T1498" s="3">
        <v>1</v>
      </c>
      <c r="U1498" s="3">
        <v>200000</v>
      </c>
      <c r="V1498" s="3">
        <v>2018</v>
      </c>
      <c r="W1498" t="s">
        <v>26159</v>
      </c>
    </row>
    <row r="1499" spans="1:23" x14ac:dyDescent="0.3">
      <c r="A1499" s="3">
        <v>3</v>
      </c>
      <c r="B1499" t="s">
        <v>767</v>
      </c>
      <c r="C1499" s="3">
        <v>3101</v>
      </c>
      <c r="D1499" t="s">
        <v>1110</v>
      </c>
      <c r="E1499" s="3">
        <v>100106</v>
      </c>
      <c r="F1499" t="s">
        <v>17000</v>
      </c>
      <c r="G1499" s="3">
        <v>100106001</v>
      </c>
      <c r="H1499" t="s">
        <v>18416</v>
      </c>
      <c r="I1499" s="3">
        <v>2</v>
      </c>
      <c r="J1499" t="s">
        <v>12848</v>
      </c>
      <c r="K1499" s="3">
        <v>8</v>
      </c>
      <c r="L1499" t="s">
        <v>26081</v>
      </c>
      <c r="M1499" s="3">
        <v>2</v>
      </c>
      <c r="N1499" t="s">
        <v>26084</v>
      </c>
      <c r="O1499" s="3">
        <v>3</v>
      </c>
      <c r="P1499" t="s">
        <v>26085</v>
      </c>
      <c r="Q1499" s="3">
        <v>4</v>
      </c>
      <c r="R1499" t="s">
        <v>26113</v>
      </c>
      <c r="S1499" s="3">
        <v>15</v>
      </c>
      <c r="T1499" s="3">
        <v>1</v>
      </c>
      <c r="U1499" s="3">
        <v>1000000</v>
      </c>
      <c r="V1499" s="3">
        <v>2018</v>
      </c>
      <c r="W1499" t="s">
        <v>26159</v>
      </c>
    </row>
    <row r="1500" spans="1:23" x14ac:dyDescent="0.3">
      <c r="A1500" s="3">
        <v>3</v>
      </c>
      <c r="B1500" t="s">
        <v>767</v>
      </c>
      <c r="C1500" s="3">
        <v>3303</v>
      </c>
      <c r="D1500" t="s">
        <v>1131</v>
      </c>
      <c r="E1500" s="3">
        <v>100106</v>
      </c>
      <c r="F1500" t="s">
        <v>17000</v>
      </c>
      <c r="G1500" s="3">
        <v>100106001</v>
      </c>
      <c r="H1500" t="s">
        <v>18416</v>
      </c>
      <c r="I1500" s="3">
        <v>1</v>
      </c>
      <c r="J1500" t="s">
        <v>26080</v>
      </c>
      <c r="K1500" s="3">
        <v>8</v>
      </c>
      <c r="L1500" t="s">
        <v>26081</v>
      </c>
      <c r="M1500" s="3">
        <v>2</v>
      </c>
      <c r="N1500" t="s">
        <v>26084</v>
      </c>
      <c r="O1500" s="3">
        <v>1</v>
      </c>
      <c r="P1500" t="s">
        <v>28066</v>
      </c>
      <c r="Q1500" s="3">
        <v>1</v>
      </c>
      <c r="R1500" t="s">
        <v>26083</v>
      </c>
      <c r="S1500" s="3">
        <v>1</v>
      </c>
      <c r="T1500" s="3">
        <v>1</v>
      </c>
      <c r="U1500" s="3">
        <v>2000</v>
      </c>
      <c r="V1500" s="3">
        <v>2018</v>
      </c>
      <c r="W1500" t="s">
        <v>26159</v>
      </c>
    </row>
    <row r="1501" spans="1:23" x14ac:dyDescent="0.3">
      <c r="A1501" s="3">
        <v>3</v>
      </c>
      <c r="B1501" t="s">
        <v>767</v>
      </c>
      <c r="C1501" s="3">
        <v>3303</v>
      </c>
      <c r="D1501" t="s">
        <v>1131</v>
      </c>
      <c r="E1501" s="3">
        <v>100106</v>
      </c>
      <c r="F1501" t="s">
        <v>17000</v>
      </c>
      <c r="G1501" s="3">
        <v>100106001</v>
      </c>
      <c r="H1501" t="s">
        <v>18416</v>
      </c>
      <c r="I1501" s="3">
        <v>2</v>
      </c>
      <c r="J1501" t="s">
        <v>12848</v>
      </c>
      <c r="K1501" s="3">
        <v>8</v>
      </c>
      <c r="L1501" t="s">
        <v>26081</v>
      </c>
      <c r="M1501" s="3">
        <v>2</v>
      </c>
      <c r="N1501" t="s">
        <v>26084</v>
      </c>
      <c r="O1501" s="3">
        <v>1</v>
      </c>
      <c r="P1501" t="s">
        <v>28066</v>
      </c>
      <c r="Q1501" s="3">
        <v>1</v>
      </c>
      <c r="R1501" t="s">
        <v>26083</v>
      </c>
      <c r="S1501" s="3">
        <v>8</v>
      </c>
      <c r="T1501" s="3">
        <v>1</v>
      </c>
      <c r="U1501" s="3">
        <v>4000</v>
      </c>
      <c r="V1501" s="3">
        <v>2018</v>
      </c>
      <c r="W1501" t="s">
        <v>26159</v>
      </c>
    </row>
    <row r="1502" spans="1:23" x14ac:dyDescent="0.3">
      <c r="A1502" s="3">
        <v>3</v>
      </c>
      <c r="B1502" t="s">
        <v>767</v>
      </c>
      <c r="C1502" s="3">
        <v>3303</v>
      </c>
      <c r="D1502" t="s">
        <v>1131</v>
      </c>
      <c r="E1502" s="3">
        <v>100106</v>
      </c>
      <c r="F1502" t="s">
        <v>17000</v>
      </c>
      <c r="G1502" s="3">
        <v>100106001</v>
      </c>
      <c r="H1502" t="s">
        <v>18416</v>
      </c>
      <c r="I1502" s="3">
        <v>1</v>
      </c>
      <c r="J1502" t="s">
        <v>26080</v>
      </c>
      <c r="K1502" s="3">
        <v>8</v>
      </c>
      <c r="L1502" t="s">
        <v>26081</v>
      </c>
      <c r="M1502" s="3">
        <v>2</v>
      </c>
      <c r="N1502" t="s">
        <v>26084</v>
      </c>
      <c r="O1502" s="3">
        <v>1</v>
      </c>
      <c r="P1502" t="s">
        <v>28066</v>
      </c>
      <c r="Q1502" s="3">
        <v>1</v>
      </c>
      <c r="R1502" t="s">
        <v>26083</v>
      </c>
      <c r="S1502" s="3">
        <v>2</v>
      </c>
      <c r="T1502" s="3">
        <v>1</v>
      </c>
      <c r="U1502" s="3">
        <v>25000</v>
      </c>
      <c r="V1502" s="3">
        <v>2018</v>
      </c>
      <c r="W1502" t="s">
        <v>26159</v>
      </c>
    </row>
    <row r="1503" spans="1:23" x14ac:dyDescent="0.3">
      <c r="A1503" s="3">
        <v>3</v>
      </c>
      <c r="B1503" t="s">
        <v>767</v>
      </c>
      <c r="C1503" s="3">
        <v>3304</v>
      </c>
      <c r="D1503" t="s">
        <v>1134</v>
      </c>
      <c r="E1503" s="3">
        <v>100106</v>
      </c>
      <c r="F1503" t="s">
        <v>17000</v>
      </c>
      <c r="G1503" s="3">
        <v>100106001</v>
      </c>
      <c r="H1503" t="s">
        <v>18416</v>
      </c>
      <c r="I1503" s="3">
        <v>1</v>
      </c>
      <c r="J1503" t="s">
        <v>26080</v>
      </c>
      <c r="K1503" s="3">
        <v>8</v>
      </c>
      <c r="L1503" t="s">
        <v>26081</v>
      </c>
      <c r="M1503" s="3">
        <v>2</v>
      </c>
      <c r="N1503" t="s">
        <v>26084</v>
      </c>
      <c r="O1503" s="3">
        <v>1</v>
      </c>
      <c r="P1503" t="s">
        <v>28066</v>
      </c>
      <c r="Q1503" s="3">
        <v>1</v>
      </c>
      <c r="R1503" t="s">
        <v>26083</v>
      </c>
      <c r="S1503" s="3">
        <v>2</v>
      </c>
      <c r="T1503" s="3">
        <v>1</v>
      </c>
      <c r="U1503" s="3">
        <v>12000</v>
      </c>
      <c r="V1503" s="3">
        <v>2018</v>
      </c>
      <c r="W1503" t="s">
        <v>26159</v>
      </c>
    </row>
    <row r="1504" spans="1:23" x14ac:dyDescent="0.3">
      <c r="A1504" s="3">
        <v>3</v>
      </c>
      <c r="B1504" t="s">
        <v>767</v>
      </c>
      <c r="C1504" s="3">
        <v>3304</v>
      </c>
      <c r="D1504" t="s">
        <v>1134</v>
      </c>
      <c r="E1504" s="3">
        <v>100106</v>
      </c>
      <c r="F1504" t="s">
        <v>17000</v>
      </c>
      <c r="G1504" s="3">
        <v>100106001</v>
      </c>
      <c r="H1504" t="s">
        <v>18416</v>
      </c>
      <c r="I1504" s="3">
        <v>1</v>
      </c>
      <c r="J1504" t="s">
        <v>26080</v>
      </c>
      <c r="K1504" s="3">
        <v>8</v>
      </c>
      <c r="L1504" t="s">
        <v>26081</v>
      </c>
      <c r="M1504" s="3">
        <v>2</v>
      </c>
      <c r="N1504" t="s">
        <v>26084</v>
      </c>
      <c r="O1504" s="3">
        <v>1</v>
      </c>
      <c r="P1504" t="s">
        <v>28066</v>
      </c>
      <c r="Q1504" s="3">
        <v>1</v>
      </c>
      <c r="R1504" t="s">
        <v>26083</v>
      </c>
      <c r="S1504" s="3">
        <v>1</v>
      </c>
      <c r="T1504" s="3">
        <v>1</v>
      </c>
      <c r="U1504" s="3">
        <v>2000</v>
      </c>
      <c r="V1504" s="3">
        <v>2018</v>
      </c>
      <c r="W1504" t="s">
        <v>26159</v>
      </c>
    </row>
    <row r="1505" spans="1:23" x14ac:dyDescent="0.3">
      <c r="A1505" s="3">
        <v>3</v>
      </c>
      <c r="B1505" t="s">
        <v>767</v>
      </c>
      <c r="C1505" s="3">
        <v>3304</v>
      </c>
      <c r="D1505" t="s">
        <v>1134</v>
      </c>
      <c r="E1505" s="3">
        <v>100106</v>
      </c>
      <c r="F1505" t="s">
        <v>17000</v>
      </c>
      <c r="G1505" s="3">
        <v>100106001</v>
      </c>
      <c r="H1505" t="s">
        <v>18416</v>
      </c>
      <c r="I1505" s="3">
        <v>2</v>
      </c>
      <c r="J1505" t="s">
        <v>12848</v>
      </c>
      <c r="K1505" s="3">
        <v>8</v>
      </c>
      <c r="L1505" t="s">
        <v>26081</v>
      </c>
      <c r="M1505" s="3">
        <v>2</v>
      </c>
      <c r="N1505" t="s">
        <v>26084</v>
      </c>
      <c r="O1505" s="3">
        <v>3</v>
      </c>
      <c r="P1505" t="s">
        <v>26085</v>
      </c>
      <c r="Q1505" s="3">
        <v>1</v>
      </c>
      <c r="R1505" t="s">
        <v>26083</v>
      </c>
      <c r="S1505" s="3">
        <v>2</v>
      </c>
      <c r="T1505" s="3">
        <v>1</v>
      </c>
      <c r="U1505" s="3">
        <v>20000</v>
      </c>
      <c r="V1505" s="3">
        <v>2018</v>
      </c>
      <c r="W1505" t="s">
        <v>26159</v>
      </c>
    </row>
    <row r="1506" spans="1:23" x14ac:dyDescent="0.3">
      <c r="A1506" s="3">
        <v>3</v>
      </c>
      <c r="B1506" t="s">
        <v>767</v>
      </c>
      <c r="C1506" s="3">
        <v>3304</v>
      </c>
      <c r="D1506" t="s">
        <v>1134</v>
      </c>
      <c r="E1506" s="3">
        <v>100106</v>
      </c>
      <c r="F1506" t="s">
        <v>17000</v>
      </c>
      <c r="G1506" s="3">
        <v>100106001</v>
      </c>
      <c r="H1506" t="s">
        <v>18416</v>
      </c>
      <c r="I1506" s="3">
        <v>1</v>
      </c>
      <c r="J1506" t="s">
        <v>26080</v>
      </c>
      <c r="K1506" s="3">
        <v>8</v>
      </c>
      <c r="L1506" t="s">
        <v>26081</v>
      </c>
      <c r="M1506" s="3">
        <v>2</v>
      </c>
      <c r="N1506" t="s">
        <v>26084</v>
      </c>
      <c r="O1506" s="3">
        <v>1</v>
      </c>
      <c r="P1506" t="s">
        <v>28066</v>
      </c>
      <c r="Q1506" s="3">
        <v>1</v>
      </c>
      <c r="R1506" t="s">
        <v>26083</v>
      </c>
      <c r="S1506" s="3">
        <v>1</v>
      </c>
      <c r="T1506" s="3">
        <v>1</v>
      </c>
      <c r="U1506" s="3">
        <v>3000</v>
      </c>
      <c r="V1506" s="3">
        <v>2018</v>
      </c>
      <c r="W1506" t="s">
        <v>26159</v>
      </c>
    </row>
    <row r="1507" spans="1:23" x14ac:dyDescent="0.3">
      <c r="A1507" s="3">
        <v>4</v>
      </c>
      <c r="B1507" t="s">
        <v>773</v>
      </c>
      <c r="C1507" s="3">
        <v>4104</v>
      </c>
      <c r="D1507" t="s">
        <v>1145</v>
      </c>
      <c r="E1507" s="3">
        <v>100106</v>
      </c>
      <c r="F1507" t="s">
        <v>17000</v>
      </c>
      <c r="G1507" s="3">
        <v>100106001</v>
      </c>
      <c r="H1507" t="s">
        <v>18416</v>
      </c>
      <c r="I1507" s="3">
        <v>1</v>
      </c>
      <c r="J1507" t="s">
        <v>26080</v>
      </c>
      <c r="K1507" s="3">
        <v>8</v>
      </c>
      <c r="L1507" t="s">
        <v>26081</v>
      </c>
      <c r="M1507" s="3">
        <v>2</v>
      </c>
      <c r="N1507" t="s">
        <v>26084</v>
      </c>
      <c r="O1507" s="3">
        <v>3</v>
      </c>
      <c r="P1507" t="s">
        <v>26085</v>
      </c>
      <c r="Q1507" s="3">
        <v>1</v>
      </c>
      <c r="R1507" t="s">
        <v>26083</v>
      </c>
      <c r="S1507" s="3">
        <v>10</v>
      </c>
      <c r="T1507" s="3">
        <v>1</v>
      </c>
      <c r="U1507" s="3">
        <v>152500</v>
      </c>
      <c r="V1507" s="3">
        <v>1999</v>
      </c>
      <c r="W1507" t="s">
        <v>25</v>
      </c>
    </row>
    <row r="1508" spans="1:23" x14ac:dyDescent="0.3">
      <c r="A1508" s="3">
        <v>4</v>
      </c>
      <c r="B1508" t="s">
        <v>773</v>
      </c>
      <c r="C1508" s="3">
        <v>4104</v>
      </c>
      <c r="D1508" t="s">
        <v>1145</v>
      </c>
      <c r="E1508" s="3">
        <v>100106</v>
      </c>
      <c r="F1508" t="s">
        <v>17000</v>
      </c>
      <c r="G1508" s="3">
        <v>100106001</v>
      </c>
      <c r="H1508" t="s">
        <v>18416</v>
      </c>
      <c r="I1508" s="3">
        <v>1</v>
      </c>
      <c r="J1508" t="s">
        <v>26080</v>
      </c>
      <c r="K1508" s="3">
        <v>8</v>
      </c>
      <c r="L1508" t="s">
        <v>26081</v>
      </c>
      <c r="M1508" s="3">
        <v>2</v>
      </c>
      <c r="N1508" t="s">
        <v>26084</v>
      </c>
      <c r="O1508" s="3">
        <v>1</v>
      </c>
      <c r="P1508" t="s">
        <v>28066</v>
      </c>
      <c r="Q1508" s="3">
        <v>1</v>
      </c>
      <c r="R1508" t="s">
        <v>26083</v>
      </c>
      <c r="S1508" s="3">
        <v>2</v>
      </c>
      <c r="T1508" s="3">
        <v>1</v>
      </c>
      <c r="U1508" s="3">
        <v>16500</v>
      </c>
      <c r="V1508" s="3">
        <v>1999</v>
      </c>
      <c r="W1508" t="s">
        <v>25</v>
      </c>
    </row>
    <row r="1509" spans="1:23" x14ac:dyDescent="0.3">
      <c r="A1509" s="3">
        <v>4</v>
      </c>
      <c r="B1509" t="s">
        <v>773</v>
      </c>
      <c r="C1509" s="3">
        <v>4104</v>
      </c>
      <c r="D1509" t="s">
        <v>1145</v>
      </c>
      <c r="E1509" s="3">
        <v>100106</v>
      </c>
      <c r="F1509" t="s">
        <v>17000</v>
      </c>
      <c r="G1509" s="3">
        <v>100106001</v>
      </c>
      <c r="H1509" t="s">
        <v>18416</v>
      </c>
      <c r="I1509" s="3">
        <v>1</v>
      </c>
      <c r="J1509" t="s">
        <v>26080</v>
      </c>
      <c r="K1509" s="3">
        <v>8</v>
      </c>
      <c r="L1509" t="s">
        <v>26081</v>
      </c>
      <c r="M1509" s="3">
        <v>2</v>
      </c>
      <c r="N1509" t="s">
        <v>26084</v>
      </c>
      <c r="O1509" s="3">
        <v>1</v>
      </c>
      <c r="P1509" t="s">
        <v>28066</v>
      </c>
      <c r="Q1509" s="3">
        <v>1</v>
      </c>
      <c r="R1509" t="s">
        <v>26083</v>
      </c>
      <c r="S1509" s="3">
        <v>2</v>
      </c>
      <c r="T1509" s="3">
        <v>1</v>
      </c>
      <c r="U1509" s="3">
        <v>34650</v>
      </c>
      <c r="V1509" s="3">
        <v>1999</v>
      </c>
      <c r="W1509" t="s">
        <v>25</v>
      </c>
    </row>
    <row r="1510" spans="1:23" x14ac:dyDescent="0.3">
      <c r="A1510" s="3">
        <v>4</v>
      </c>
      <c r="B1510" t="s">
        <v>773</v>
      </c>
      <c r="C1510" s="3">
        <v>4104</v>
      </c>
      <c r="D1510" t="s">
        <v>1145</v>
      </c>
      <c r="E1510" s="3">
        <v>100106</v>
      </c>
      <c r="F1510" t="s">
        <v>17000</v>
      </c>
      <c r="G1510" s="3">
        <v>100106001</v>
      </c>
      <c r="H1510" t="s">
        <v>18416</v>
      </c>
      <c r="I1510" s="3">
        <v>1</v>
      </c>
      <c r="J1510" t="s">
        <v>26080</v>
      </c>
      <c r="K1510" s="3">
        <v>8</v>
      </c>
      <c r="L1510" t="s">
        <v>26081</v>
      </c>
      <c r="M1510" s="3">
        <v>2</v>
      </c>
      <c r="N1510" t="s">
        <v>26084</v>
      </c>
      <c r="O1510" s="3">
        <v>3</v>
      </c>
      <c r="P1510" t="s">
        <v>26085</v>
      </c>
      <c r="Q1510" s="3">
        <v>1</v>
      </c>
      <c r="R1510" t="s">
        <v>26083</v>
      </c>
      <c r="S1510" s="3">
        <v>6</v>
      </c>
      <c r="T1510" s="3">
        <v>1</v>
      </c>
      <c r="U1510" s="3">
        <v>4000</v>
      </c>
      <c r="V1510" s="3">
        <v>2005</v>
      </c>
      <c r="W1510" t="s">
        <v>25</v>
      </c>
    </row>
    <row r="1511" spans="1:23" x14ac:dyDescent="0.3">
      <c r="A1511" s="3">
        <v>4</v>
      </c>
      <c r="B1511" t="s">
        <v>773</v>
      </c>
      <c r="C1511" s="3">
        <v>4104</v>
      </c>
      <c r="D1511" t="s">
        <v>1145</v>
      </c>
      <c r="E1511" s="3">
        <v>100106</v>
      </c>
      <c r="F1511" t="s">
        <v>17000</v>
      </c>
      <c r="G1511" s="3">
        <v>100106001</v>
      </c>
      <c r="H1511" t="s">
        <v>18416</v>
      </c>
      <c r="I1511" s="3">
        <v>1</v>
      </c>
      <c r="J1511" t="s">
        <v>26080</v>
      </c>
      <c r="K1511" s="3">
        <v>8</v>
      </c>
      <c r="L1511" t="s">
        <v>26081</v>
      </c>
      <c r="M1511" s="3">
        <v>2</v>
      </c>
      <c r="N1511" t="s">
        <v>26084</v>
      </c>
      <c r="O1511" s="3">
        <v>1</v>
      </c>
      <c r="P1511" t="s">
        <v>28066</v>
      </c>
      <c r="Q1511" s="3">
        <v>1</v>
      </c>
      <c r="R1511" t="s">
        <v>26083</v>
      </c>
      <c r="S1511" s="3">
        <v>2</v>
      </c>
      <c r="T1511" s="3">
        <v>1</v>
      </c>
      <c r="U1511" s="3">
        <v>12750</v>
      </c>
      <c r="V1511" s="3">
        <v>2005</v>
      </c>
      <c r="W1511" t="s">
        <v>25</v>
      </c>
    </row>
    <row r="1512" spans="1:23" x14ac:dyDescent="0.3">
      <c r="A1512" s="3">
        <v>4</v>
      </c>
      <c r="B1512" t="s">
        <v>773</v>
      </c>
      <c r="C1512" s="3">
        <v>4104</v>
      </c>
      <c r="D1512" t="s">
        <v>1145</v>
      </c>
      <c r="E1512" s="3">
        <v>100106</v>
      </c>
      <c r="F1512" t="s">
        <v>17000</v>
      </c>
      <c r="G1512" s="3">
        <v>100106001</v>
      </c>
      <c r="H1512" t="s">
        <v>18416</v>
      </c>
      <c r="I1512" s="3">
        <v>1</v>
      </c>
      <c r="J1512" t="s">
        <v>26080</v>
      </c>
      <c r="K1512" s="3">
        <v>8</v>
      </c>
      <c r="L1512" t="s">
        <v>26081</v>
      </c>
      <c r="M1512" s="3">
        <v>2</v>
      </c>
      <c r="N1512" t="s">
        <v>26084</v>
      </c>
      <c r="O1512" s="3">
        <v>1</v>
      </c>
      <c r="P1512" t="s">
        <v>28066</v>
      </c>
      <c r="Q1512" s="3">
        <v>1</v>
      </c>
      <c r="R1512" t="s">
        <v>26083</v>
      </c>
      <c r="S1512" s="3">
        <v>3</v>
      </c>
      <c r="T1512" s="3">
        <v>1</v>
      </c>
      <c r="U1512" s="3">
        <v>7000</v>
      </c>
      <c r="V1512" s="3">
        <v>2005</v>
      </c>
      <c r="W1512" t="s">
        <v>25</v>
      </c>
    </row>
    <row r="1513" spans="1:23" x14ac:dyDescent="0.3">
      <c r="A1513" s="3">
        <v>4</v>
      </c>
      <c r="B1513" t="s">
        <v>773</v>
      </c>
      <c r="C1513" s="3">
        <v>4201</v>
      </c>
      <c r="D1513" t="s">
        <v>1154</v>
      </c>
      <c r="E1513" s="3">
        <v>100106</v>
      </c>
      <c r="F1513" t="s">
        <v>17000</v>
      </c>
      <c r="G1513" s="3">
        <v>100106001</v>
      </c>
      <c r="H1513" t="s">
        <v>18416</v>
      </c>
      <c r="I1513" s="3">
        <v>1</v>
      </c>
      <c r="J1513" t="s">
        <v>26080</v>
      </c>
      <c r="K1513" s="3">
        <v>8</v>
      </c>
      <c r="L1513" t="s">
        <v>26081</v>
      </c>
      <c r="M1513" s="3">
        <v>2</v>
      </c>
      <c r="N1513" t="s">
        <v>26084</v>
      </c>
      <c r="O1513" s="3">
        <v>1</v>
      </c>
      <c r="P1513" t="s">
        <v>28066</v>
      </c>
      <c r="Q1513" s="3">
        <v>1</v>
      </c>
      <c r="R1513" t="s">
        <v>26083</v>
      </c>
      <c r="S1513" s="3">
        <v>1</v>
      </c>
      <c r="T1513" s="3">
        <v>1</v>
      </c>
      <c r="U1513" s="3">
        <v>1400</v>
      </c>
      <c r="V1513" s="3">
        <v>2011</v>
      </c>
      <c r="W1513" t="s">
        <v>25</v>
      </c>
    </row>
    <row r="1514" spans="1:23" x14ac:dyDescent="0.3">
      <c r="A1514" s="3">
        <v>4</v>
      </c>
      <c r="B1514" t="s">
        <v>773</v>
      </c>
      <c r="C1514" s="3">
        <v>4104</v>
      </c>
      <c r="D1514" t="s">
        <v>1145</v>
      </c>
      <c r="E1514" s="3">
        <v>100106</v>
      </c>
      <c r="F1514" t="s">
        <v>17000</v>
      </c>
      <c r="G1514" s="3">
        <v>100106001</v>
      </c>
      <c r="H1514" t="s">
        <v>18416</v>
      </c>
      <c r="I1514" s="3">
        <v>2</v>
      </c>
      <c r="J1514" t="s">
        <v>12848</v>
      </c>
      <c r="K1514" s="3">
        <v>8</v>
      </c>
      <c r="L1514" t="s">
        <v>26081</v>
      </c>
      <c r="M1514" s="3">
        <v>2</v>
      </c>
      <c r="N1514" t="s">
        <v>26084</v>
      </c>
      <c r="O1514" s="3">
        <v>1</v>
      </c>
      <c r="P1514" t="s">
        <v>28066</v>
      </c>
      <c r="Q1514" s="3">
        <v>1</v>
      </c>
      <c r="R1514" t="s">
        <v>26083</v>
      </c>
      <c r="S1514" s="3">
        <v>1</v>
      </c>
      <c r="T1514" s="3">
        <v>1</v>
      </c>
      <c r="U1514" s="3">
        <v>10000</v>
      </c>
      <c r="V1514" s="3">
        <v>2011</v>
      </c>
      <c r="W1514" t="s">
        <v>25</v>
      </c>
    </row>
    <row r="1515" spans="1:23" x14ac:dyDescent="0.3">
      <c r="A1515" s="3">
        <v>4</v>
      </c>
      <c r="B1515" t="s">
        <v>773</v>
      </c>
      <c r="C1515" s="3">
        <v>4104</v>
      </c>
      <c r="D1515" t="s">
        <v>1145</v>
      </c>
      <c r="E1515" s="3">
        <v>100106</v>
      </c>
      <c r="F1515" t="s">
        <v>17000</v>
      </c>
      <c r="G1515" s="3">
        <v>100106001</v>
      </c>
      <c r="H1515" t="s">
        <v>18416</v>
      </c>
      <c r="I1515" s="3">
        <v>1</v>
      </c>
      <c r="J1515" t="s">
        <v>26080</v>
      </c>
      <c r="K1515" s="3">
        <v>8</v>
      </c>
      <c r="L1515" t="s">
        <v>26081</v>
      </c>
      <c r="M1515" s="3">
        <v>2</v>
      </c>
      <c r="N1515" t="s">
        <v>26084</v>
      </c>
      <c r="O1515" s="3">
        <v>1</v>
      </c>
      <c r="P1515" t="s">
        <v>28066</v>
      </c>
      <c r="Q1515" s="3">
        <v>1</v>
      </c>
      <c r="R1515" t="s">
        <v>26083</v>
      </c>
      <c r="S1515" s="3">
        <v>1</v>
      </c>
      <c r="T1515" s="3">
        <v>1</v>
      </c>
      <c r="U1515" s="3">
        <v>10000</v>
      </c>
      <c r="V1515" s="3">
        <v>2011</v>
      </c>
      <c r="W1515" t="s">
        <v>25</v>
      </c>
    </row>
    <row r="1516" spans="1:23" x14ac:dyDescent="0.3">
      <c r="A1516" s="3">
        <v>4</v>
      </c>
      <c r="B1516" t="s">
        <v>773</v>
      </c>
      <c r="C1516" s="3">
        <v>4301</v>
      </c>
      <c r="D1516" t="s">
        <v>1166</v>
      </c>
      <c r="E1516" s="3">
        <v>100106</v>
      </c>
      <c r="F1516" t="s">
        <v>17000</v>
      </c>
      <c r="G1516" s="3">
        <v>100106001</v>
      </c>
      <c r="H1516" t="s">
        <v>18416</v>
      </c>
      <c r="I1516" s="3">
        <v>1</v>
      </c>
      <c r="J1516" t="s">
        <v>26080</v>
      </c>
      <c r="K1516" s="3">
        <v>8</v>
      </c>
      <c r="L1516" t="s">
        <v>26081</v>
      </c>
      <c r="M1516" s="3">
        <v>2</v>
      </c>
      <c r="N1516" t="s">
        <v>26084</v>
      </c>
      <c r="O1516" s="3">
        <v>1</v>
      </c>
      <c r="P1516" t="s">
        <v>28066</v>
      </c>
      <c r="Q1516" s="3">
        <v>1</v>
      </c>
      <c r="R1516" t="s">
        <v>26083</v>
      </c>
      <c r="S1516" s="3">
        <v>1</v>
      </c>
      <c r="T1516" s="3">
        <v>1</v>
      </c>
      <c r="U1516" s="3">
        <v>3500</v>
      </c>
      <c r="V1516" s="3">
        <v>2015</v>
      </c>
      <c r="W1516" t="s">
        <v>25</v>
      </c>
    </row>
    <row r="1517" spans="1:23" x14ac:dyDescent="0.3">
      <c r="A1517" s="3">
        <v>4</v>
      </c>
      <c r="B1517" t="s">
        <v>773</v>
      </c>
      <c r="C1517" s="3">
        <v>4301</v>
      </c>
      <c r="D1517" t="s">
        <v>1166</v>
      </c>
      <c r="E1517" s="3">
        <v>100106</v>
      </c>
      <c r="F1517" t="s">
        <v>17000</v>
      </c>
      <c r="G1517" s="3">
        <v>100106001</v>
      </c>
      <c r="H1517" t="s">
        <v>18416</v>
      </c>
      <c r="I1517" s="3">
        <v>1</v>
      </c>
      <c r="J1517" t="s">
        <v>26080</v>
      </c>
      <c r="K1517" s="3">
        <v>8</v>
      </c>
      <c r="L1517" t="s">
        <v>26081</v>
      </c>
      <c r="M1517" s="3">
        <v>2</v>
      </c>
      <c r="N1517" t="s">
        <v>26084</v>
      </c>
      <c r="O1517" s="3">
        <v>1</v>
      </c>
      <c r="P1517" t="s">
        <v>28066</v>
      </c>
      <c r="Q1517" s="3">
        <v>1</v>
      </c>
      <c r="R1517" t="s">
        <v>26083</v>
      </c>
      <c r="S1517" s="3">
        <v>1</v>
      </c>
      <c r="T1517" s="3">
        <v>1</v>
      </c>
      <c r="U1517" s="3">
        <v>15000</v>
      </c>
      <c r="V1517" s="3">
        <v>2015</v>
      </c>
      <c r="W1517" t="s">
        <v>25</v>
      </c>
    </row>
    <row r="1518" spans="1:23" x14ac:dyDescent="0.3">
      <c r="A1518" s="3">
        <v>4</v>
      </c>
      <c r="B1518" t="s">
        <v>773</v>
      </c>
      <c r="C1518" s="3">
        <v>4301</v>
      </c>
      <c r="D1518" t="s">
        <v>1166</v>
      </c>
      <c r="E1518" s="3">
        <v>100106</v>
      </c>
      <c r="F1518" t="s">
        <v>17000</v>
      </c>
      <c r="G1518" s="3">
        <v>100106001</v>
      </c>
      <c r="H1518" t="s">
        <v>18416</v>
      </c>
      <c r="I1518" s="3">
        <v>1</v>
      </c>
      <c r="J1518" t="s">
        <v>26080</v>
      </c>
      <c r="K1518" s="3">
        <v>8</v>
      </c>
      <c r="L1518" t="s">
        <v>26081</v>
      </c>
      <c r="M1518" s="3">
        <v>2</v>
      </c>
      <c r="N1518" t="s">
        <v>26084</v>
      </c>
      <c r="O1518" s="3">
        <v>1</v>
      </c>
      <c r="P1518" t="s">
        <v>28066</v>
      </c>
      <c r="Q1518" s="3">
        <v>1</v>
      </c>
      <c r="R1518" t="s">
        <v>26083</v>
      </c>
      <c r="S1518" s="3">
        <v>1</v>
      </c>
      <c r="T1518" s="3">
        <v>1</v>
      </c>
      <c r="U1518" s="3">
        <v>2000</v>
      </c>
      <c r="V1518" s="3">
        <v>2015</v>
      </c>
      <c r="W1518" t="s">
        <v>25</v>
      </c>
    </row>
    <row r="1519" spans="1:23" x14ac:dyDescent="0.3">
      <c r="A1519" s="3">
        <v>4</v>
      </c>
      <c r="B1519" t="s">
        <v>773</v>
      </c>
      <c r="C1519" s="3">
        <v>4301</v>
      </c>
      <c r="D1519" t="s">
        <v>1166</v>
      </c>
      <c r="E1519" s="3">
        <v>100106</v>
      </c>
      <c r="F1519" t="s">
        <v>17000</v>
      </c>
      <c r="G1519" s="3">
        <v>100106001</v>
      </c>
      <c r="H1519" t="s">
        <v>18416</v>
      </c>
      <c r="I1519" s="3">
        <v>1</v>
      </c>
      <c r="J1519" t="s">
        <v>26080</v>
      </c>
      <c r="K1519" s="3">
        <v>8</v>
      </c>
      <c r="L1519" t="s">
        <v>26081</v>
      </c>
      <c r="M1519" s="3">
        <v>2</v>
      </c>
      <c r="N1519" t="s">
        <v>26084</v>
      </c>
      <c r="O1519" s="3">
        <v>1</v>
      </c>
      <c r="P1519" t="s">
        <v>28066</v>
      </c>
      <c r="Q1519" s="3">
        <v>1</v>
      </c>
      <c r="R1519" t="s">
        <v>26083</v>
      </c>
      <c r="S1519" s="3">
        <v>1</v>
      </c>
      <c r="T1519" s="3">
        <v>1</v>
      </c>
      <c r="U1519" s="3">
        <v>800</v>
      </c>
      <c r="V1519" s="3">
        <v>2018</v>
      </c>
      <c r="W1519" t="s">
        <v>26159</v>
      </c>
    </row>
    <row r="1520" spans="1:23" x14ac:dyDescent="0.3">
      <c r="A1520" s="3">
        <v>4</v>
      </c>
      <c r="B1520" t="s">
        <v>773</v>
      </c>
      <c r="C1520" s="3">
        <v>4301</v>
      </c>
      <c r="D1520" t="s">
        <v>1166</v>
      </c>
      <c r="E1520" s="3">
        <v>100106</v>
      </c>
      <c r="F1520" t="s">
        <v>17000</v>
      </c>
      <c r="G1520" s="3">
        <v>100106001</v>
      </c>
      <c r="H1520" t="s">
        <v>18416</v>
      </c>
      <c r="I1520" s="3">
        <v>1</v>
      </c>
      <c r="J1520" t="s">
        <v>26080</v>
      </c>
      <c r="K1520" s="3">
        <v>8</v>
      </c>
      <c r="L1520" t="s">
        <v>26081</v>
      </c>
      <c r="M1520" s="3">
        <v>2</v>
      </c>
      <c r="N1520" t="s">
        <v>26084</v>
      </c>
      <c r="O1520" s="3">
        <v>1</v>
      </c>
      <c r="P1520" t="s">
        <v>28066</v>
      </c>
      <c r="Q1520" s="3">
        <v>1</v>
      </c>
      <c r="R1520" t="s">
        <v>26083</v>
      </c>
      <c r="S1520" s="3">
        <v>1</v>
      </c>
      <c r="T1520" s="3">
        <v>1</v>
      </c>
      <c r="U1520" s="3">
        <v>4000</v>
      </c>
      <c r="V1520" s="3">
        <v>2018</v>
      </c>
      <c r="W1520" t="s">
        <v>26159</v>
      </c>
    </row>
    <row r="1521" spans="1:23" x14ac:dyDescent="0.3">
      <c r="A1521" s="3">
        <v>4</v>
      </c>
      <c r="B1521" t="s">
        <v>773</v>
      </c>
      <c r="C1521" s="3">
        <v>4301</v>
      </c>
      <c r="D1521" t="s">
        <v>1166</v>
      </c>
      <c r="E1521" s="3">
        <v>100106</v>
      </c>
      <c r="F1521" t="s">
        <v>17000</v>
      </c>
      <c r="G1521" s="3">
        <v>100106001</v>
      </c>
      <c r="H1521" t="s">
        <v>18416</v>
      </c>
      <c r="I1521" s="3">
        <v>1</v>
      </c>
      <c r="J1521" t="s">
        <v>26080</v>
      </c>
      <c r="K1521" s="3">
        <v>8</v>
      </c>
      <c r="L1521" t="s">
        <v>26081</v>
      </c>
      <c r="M1521" s="3">
        <v>2</v>
      </c>
      <c r="N1521" t="s">
        <v>26084</v>
      </c>
      <c r="O1521" s="3">
        <v>1</v>
      </c>
      <c r="P1521" t="s">
        <v>28066</v>
      </c>
      <c r="Q1521" s="3">
        <v>1</v>
      </c>
      <c r="R1521" t="s">
        <v>26083</v>
      </c>
      <c r="S1521" s="3">
        <v>1</v>
      </c>
      <c r="T1521" s="3">
        <v>1</v>
      </c>
      <c r="U1521" s="3">
        <v>4000</v>
      </c>
      <c r="V1521" s="3">
        <v>2018</v>
      </c>
      <c r="W1521" t="s">
        <v>26159</v>
      </c>
    </row>
    <row r="1522" spans="1:23" x14ac:dyDescent="0.3">
      <c r="A1522" s="3">
        <v>4</v>
      </c>
      <c r="B1522" t="s">
        <v>773</v>
      </c>
      <c r="C1522" s="3">
        <v>4301</v>
      </c>
      <c r="D1522" t="s">
        <v>1166</v>
      </c>
      <c r="E1522" s="3">
        <v>100106</v>
      </c>
      <c r="F1522" t="s">
        <v>17000</v>
      </c>
      <c r="G1522" s="3">
        <v>100106001</v>
      </c>
      <c r="H1522" t="s">
        <v>18416</v>
      </c>
      <c r="I1522" s="3">
        <v>1</v>
      </c>
      <c r="J1522" t="s">
        <v>26080</v>
      </c>
      <c r="K1522" s="3">
        <v>8</v>
      </c>
      <c r="L1522" t="s">
        <v>26081</v>
      </c>
      <c r="M1522" s="3">
        <v>2</v>
      </c>
      <c r="N1522" t="s">
        <v>26084</v>
      </c>
      <c r="O1522" s="3">
        <v>1</v>
      </c>
      <c r="P1522" t="s">
        <v>28066</v>
      </c>
      <c r="Q1522" s="3">
        <v>1</v>
      </c>
      <c r="R1522" t="s">
        <v>26083</v>
      </c>
      <c r="S1522" s="3">
        <v>1</v>
      </c>
      <c r="T1522" s="3">
        <v>1</v>
      </c>
      <c r="U1522" s="3">
        <v>2500</v>
      </c>
      <c r="V1522" s="3">
        <v>2018</v>
      </c>
      <c r="W1522" t="s">
        <v>26159</v>
      </c>
    </row>
    <row r="1523" spans="1:23" x14ac:dyDescent="0.3">
      <c r="A1523" s="3">
        <v>4</v>
      </c>
      <c r="B1523" t="s">
        <v>773</v>
      </c>
      <c r="C1523" s="3">
        <v>4301</v>
      </c>
      <c r="D1523" t="s">
        <v>1166</v>
      </c>
      <c r="E1523" s="3">
        <v>100106</v>
      </c>
      <c r="F1523" t="s">
        <v>17000</v>
      </c>
      <c r="G1523" s="3">
        <v>100106001</v>
      </c>
      <c r="H1523" t="s">
        <v>18416</v>
      </c>
      <c r="I1523" s="3">
        <v>1</v>
      </c>
      <c r="J1523" t="s">
        <v>26080</v>
      </c>
      <c r="K1523" s="3">
        <v>8</v>
      </c>
      <c r="L1523" t="s">
        <v>26081</v>
      </c>
      <c r="M1523" s="3">
        <v>2</v>
      </c>
      <c r="N1523" t="s">
        <v>26084</v>
      </c>
      <c r="O1523" s="3">
        <v>1</v>
      </c>
      <c r="P1523" t="s">
        <v>28066</v>
      </c>
      <c r="Q1523" s="3">
        <v>1</v>
      </c>
      <c r="R1523" t="s">
        <v>26083</v>
      </c>
      <c r="S1523" s="3">
        <v>1</v>
      </c>
      <c r="T1523" s="3">
        <v>1</v>
      </c>
      <c r="U1523" s="3">
        <v>2000</v>
      </c>
      <c r="V1523" s="3">
        <v>2018</v>
      </c>
      <c r="W1523" t="s">
        <v>26159</v>
      </c>
    </row>
    <row r="1524" spans="1:23" x14ac:dyDescent="0.3">
      <c r="A1524" s="3">
        <v>4</v>
      </c>
      <c r="B1524" t="s">
        <v>773</v>
      </c>
      <c r="C1524" s="3">
        <v>4301</v>
      </c>
      <c r="D1524" t="s">
        <v>1166</v>
      </c>
      <c r="E1524" s="3">
        <v>100106</v>
      </c>
      <c r="F1524" t="s">
        <v>17000</v>
      </c>
      <c r="G1524" s="3">
        <v>100106001</v>
      </c>
      <c r="H1524" t="s">
        <v>18416</v>
      </c>
      <c r="I1524" s="3">
        <v>1</v>
      </c>
      <c r="J1524" t="s">
        <v>26080</v>
      </c>
      <c r="K1524" s="3">
        <v>8</v>
      </c>
      <c r="L1524" t="s">
        <v>26081</v>
      </c>
      <c r="M1524" s="3">
        <v>2</v>
      </c>
      <c r="N1524" t="s">
        <v>26084</v>
      </c>
      <c r="O1524" s="3">
        <v>1</v>
      </c>
      <c r="P1524" t="s">
        <v>28066</v>
      </c>
      <c r="Q1524" s="3">
        <v>1</v>
      </c>
      <c r="R1524" t="s">
        <v>26083</v>
      </c>
      <c r="S1524" s="3">
        <v>2</v>
      </c>
      <c r="T1524" s="3">
        <v>1</v>
      </c>
      <c r="U1524" s="3">
        <v>7500</v>
      </c>
      <c r="V1524" s="3">
        <v>2018</v>
      </c>
      <c r="W1524" t="s">
        <v>26159</v>
      </c>
    </row>
    <row r="1525" spans="1:23" x14ac:dyDescent="0.3">
      <c r="A1525" s="3">
        <v>4</v>
      </c>
      <c r="B1525" t="s">
        <v>773</v>
      </c>
      <c r="C1525" s="3">
        <v>4301</v>
      </c>
      <c r="D1525" t="s">
        <v>1166</v>
      </c>
      <c r="E1525" s="3">
        <v>100106</v>
      </c>
      <c r="F1525" t="s">
        <v>17000</v>
      </c>
      <c r="G1525" s="3">
        <v>100106001</v>
      </c>
      <c r="H1525" t="s">
        <v>18416</v>
      </c>
      <c r="I1525" s="3">
        <v>1</v>
      </c>
      <c r="J1525" t="s">
        <v>26080</v>
      </c>
      <c r="K1525" s="3">
        <v>8</v>
      </c>
      <c r="L1525" t="s">
        <v>26081</v>
      </c>
      <c r="M1525" s="3">
        <v>2</v>
      </c>
      <c r="N1525" t="s">
        <v>26084</v>
      </c>
      <c r="O1525" s="3">
        <v>1</v>
      </c>
      <c r="P1525" t="s">
        <v>28066</v>
      </c>
      <c r="Q1525" s="3">
        <v>1</v>
      </c>
      <c r="R1525" t="s">
        <v>26083</v>
      </c>
      <c r="S1525" s="3">
        <v>1</v>
      </c>
      <c r="T1525" s="3">
        <v>1</v>
      </c>
      <c r="U1525" s="3">
        <v>500</v>
      </c>
      <c r="V1525" s="3">
        <v>2018</v>
      </c>
      <c r="W1525" t="s">
        <v>26159</v>
      </c>
    </row>
    <row r="1526" spans="1:23" x14ac:dyDescent="0.3">
      <c r="A1526" s="3">
        <v>4</v>
      </c>
      <c r="B1526" t="s">
        <v>773</v>
      </c>
      <c r="C1526" s="3">
        <v>4301</v>
      </c>
      <c r="D1526" t="s">
        <v>1166</v>
      </c>
      <c r="E1526" s="3">
        <v>100106</v>
      </c>
      <c r="F1526" t="s">
        <v>17000</v>
      </c>
      <c r="G1526" s="3">
        <v>100106001</v>
      </c>
      <c r="H1526" t="s">
        <v>18416</v>
      </c>
      <c r="I1526" s="3">
        <v>1</v>
      </c>
      <c r="J1526" t="s">
        <v>26080</v>
      </c>
      <c r="K1526" s="3">
        <v>8</v>
      </c>
      <c r="L1526" t="s">
        <v>26081</v>
      </c>
      <c r="M1526" s="3">
        <v>2</v>
      </c>
      <c r="N1526" t="s">
        <v>26084</v>
      </c>
      <c r="O1526" s="3">
        <v>1</v>
      </c>
      <c r="P1526" t="s">
        <v>28066</v>
      </c>
      <c r="Q1526" s="3">
        <v>1</v>
      </c>
      <c r="R1526" t="s">
        <v>26083</v>
      </c>
      <c r="S1526" s="3">
        <v>1</v>
      </c>
      <c r="T1526" s="3">
        <v>1</v>
      </c>
      <c r="U1526" s="3">
        <v>1500</v>
      </c>
      <c r="V1526" s="3">
        <v>2018</v>
      </c>
      <c r="W1526" t="s">
        <v>26159</v>
      </c>
    </row>
    <row r="1527" spans="1:23" x14ac:dyDescent="0.3">
      <c r="A1527" s="3">
        <v>4</v>
      </c>
      <c r="B1527" t="s">
        <v>773</v>
      </c>
      <c r="C1527" s="3">
        <v>4301</v>
      </c>
      <c r="D1527" t="s">
        <v>1166</v>
      </c>
      <c r="E1527" s="3">
        <v>100106</v>
      </c>
      <c r="F1527" t="s">
        <v>17000</v>
      </c>
      <c r="G1527" s="3">
        <v>100106001</v>
      </c>
      <c r="H1527" t="s">
        <v>18416</v>
      </c>
      <c r="I1527" s="3">
        <v>1</v>
      </c>
      <c r="J1527" t="s">
        <v>26080</v>
      </c>
      <c r="K1527" s="3">
        <v>8</v>
      </c>
      <c r="L1527" t="s">
        <v>26081</v>
      </c>
      <c r="M1527" s="3">
        <v>2</v>
      </c>
      <c r="N1527" t="s">
        <v>26084</v>
      </c>
      <c r="O1527" s="3">
        <v>1</v>
      </c>
      <c r="P1527" t="s">
        <v>28066</v>
      </c>
      <c r="Q1527" s="3">
        <v>1</v>
      </c>
      <c r="R1527" t="s">
        <v>26083</v>
      </c>
      <c r="S1527" s="3">
        <v>1</v>
      </c>
      <c r="T1527" s="3">
        <v>1</v>
      </c>
      <c r="U1527" s="3">
        <v>2300</v>
      </c>
      <c r="V1527" s="3">
        <v>2018</v>
      </c>
      <c r="W1527" t="s">
        <v>26159</v>
      </c>
    </row>
    <row r="1528" spans="1:23" x14ac:dyDescent="0.3">
      <c r="A1528" s="3">
        <v>4</v>
      </c>
      <c r="B1528" t="s">
        <v>773</v>
      </c>
      <c r="C1528" s="3">
        <v>4301</v>
      </c>
      <c r="D1528" t="s">
        <v>1166</v>
      </c>
      <c r="E1528" s="3">
        <v>100106</v>
      </c>
      <c r="F1528" t="s">
        <v>17000</v>
      </c>
      <c r="G1528" s="3">
        <v>100106001</v>
      </c>
      <c r="H1528" t="s">
        <v>18416</v>
      </c>
      <c r="I1528" s="3">
        <v>1</v>
      </c>
      <c r="J1528" t="s">
        <v>26080</v>
      </c>
      <c r="K1528" s="3">
        <v>8</v>
      </c>
      <c r="L1528" t="s">
        <v>26081</v>
      </c>
      <c r="M1528" s="3">
        <v>2</v>
      </c>
      <c r="N1528" t="s">
        <v>26084</v>
      </c>
      <c r="O1528" s="3">
        <v>1</v>
      </c>
      <c r="P1528" t="s">
        <v>28066</v>
      </c>
      <c r="Q1528" s="3">
        <v>1</v>
      </c>
      <c r="R1528" t="s">
        <v>26083</v>
      </c>
      <c r="S1528" s="3">
        <v>1</v>
      </c>
      <c r="T1528" s="3">
        <v>1</v>
      </c>
      <c r="U1528" s="3">
        <v>3000</v>
      </c>
      <c r="V1528" s="3">
        <v>2018</v>
      </c>
      <c r="W1528" t="s">
        <v>26159</v>
      </c>
    </row>
    <row r="1529" spans="1:23" x14ac:dyDescent="0.3">
      <c r="A1529" s="3">
        <v>5</v>
      </c>
      <c r="B1529" t="s">
        <v>800</v>
      </c>
      <c r="C1529" s="3">
        <v>5504</v>
      </c>
      <c r="D1529" t="s">
        <v>1240</v>
      </c>
      <c r="E1529" s="3">
        <v>100106</v>
      </c>
      <c r="F1529" t="s">
        <v>17000</v>
      </c>
      <c r="G1529" s="3">
        <v>100106001</v>
      </c>
      <c r="H1529" t="s">
        <v>18416</v>
      </c>
      <c r="I1529" s="3">
        <v>1</v>
      </c>
      <c r="J1529" t="s">
        <v>26080</v>
      </c>
      <c r="K1529" s="3">
        <v>8</v>
      </c>
      <c r="L1529" t="s">
        <v>26081</v>
      </c>
      <c r="M1529" s="3">
        <v>3</v>
      </c>
      <c r="N1529" t="s">
        <v>16841</v>
      </c>
      <c r="O1529" s="3">
        <v>3</v>
      </c>
      <c r="P1529" t="s">
        <v>26085</v>
      </c>
      <c r="Q1529" s="3">
        <v>3</v>
      </c>
      <c r="R1529" t="s">
        <v>26107</v>
      </c>
      <c r="S1529" s="3">
        <v>5</v>
      </c>
      <c r="T1529" s="3">
        <v>1</v>
      </c>
      <c r="U1529" s="3">
        <v>47520</v>
      </c>
      <c r="V1529" s="3">
        <v>2008</v>
      </c>
      <c r="W1529" t="s">
        <v>25</v>
      </c>
    </row>
    <row r="1530" spans="1:23" x14ac:dyDescent="0.3">
      <c r="A1530" s="3">
        <v>5</v>
      </c>
      <c r="B1530" t="s">
        <v>800</v>
      </c>
      <c r="C1530" s="3">
        <v>5703</v>
      </c>
      <c r="D1530" t="s">
        <v>1270</v>
      </c>
      <c r="E1530" s="3">
        <v>100106</v>
      </c>
      <c r="F1530" t="s">
        <v>17000</v>
      </c>
      <c r="G1530" s="3">
        <v>100106001</v>
      </c>
      <c r="H1530" t="s">
        <v>18416</v>
      </c>
      <c r="I1530" s="3">
        <v>1</v>
      </c>
      <c r="J1530" t="s">
        <v>26080</v>
      </c>
      <c r="K1530" s="3">
        <v>8</v>
      </c>
      <c r="L1530" t="s">
        <v>26081</v>
      </c>
      <c r="M1530" s="3">
        <v>7</v>
      </c>
      <c r="N1530" t="s">
        <v>14788</v>
      </c>
      <c r="O1530" s="3">
        <v>1</v>
      </c>
      <c r="P1530" t="s">
        <v>28066</v>
      </c>
      <c r="Q1530" s="3">
        <v>1</v>
      </c>
      <c r="R1530" t="s">
        <v>26083</v>
      </c>
      <c r="S1530" s="3">
        <v>2</v>
      </c>
      <c r="T1530" s="3">
        <v>1</v>
      </c>
      <c r="U1530" s="3">
        <v>6000</v>
      </c>
      <c r="V1530" s="3">
        <v>2008</v>
      </c>
      <c r="W1530" t="s">
        <v>25</v>
      </c>
    </row>
    <row r="1531" spans="1:23" x14ac:dyDescent="0.3">
      <c r="A1531" s="3">
        <v>5</v>
      </c>
      <c r="B1531" t="s">
        <v>800</v>
      </c>
      <c r="C1531" s="3">
        <v>5703</v>
      </c>
      <c r="D1531" t="s">
        <v>1270</v>
      </c>
      <c r="E1531" s="3">
        <v>100106</v>
      </c>
      <c r="F1531" t="s">
        <v>17000</v>
      </c>
      <c r="G1531" s="3">
        <v>100106001</v>
      </c>
      <c r="H1531" t="s">
        <v>18416</v>
      </c>
      <c r="I1531" s="3">
        <v>2</v>
      </c>
      <c r="J1531" t="s">
        <v>12848</v>
      </c>
      <c r="K1531" s="3">
        <v>8</v>
      </c>
      <c r="L1531" t="s">
        <v>26081</v>
      </c>
      <c r="M1531" s="3">
        <v>2</v>
      </c>
      <c r="N1531" t="s">
        <v>26084</v>
      </c>
      <c r="O1531" s="3">
        <v>1</v>
      </c>
      <c r="P1531" t="s">
        <v>28066</v>
      </c>
      <c r="Q1531" s="3">
        <v>1</v>
      </c>
      <c r="R1531" t="s">
        <v>26083</v>
      </c>
      <c r="S1531" s="3">
        <v>8</v>
      </c>
      <c r="T1531" s="3">
        <v>1</v>
      </c>
      <c r="U1531" s="3">
        <v>88000</v>
      </c>
      <c r="V1531" s="3">
        <v>2008</v>
      </c>
      <c r="W1531" t="s">
        <v>25</v>
      </c>
    </row>
    <row r="1532" spans="1:23" x14ac:dyDescent="0.3">
      <c r="A1532" s="3">
        <v>5</v>
      </c>
      <c r="B1532" t="s">
        <v>800</v>
      </c>
      <c r="C1532" s="3">
        <v>5703</v>
      </c>
      <c r="D1532" t="s">
        <v>1270</v>
      </c>
      <c r="E1532" s="3">
        <v>100106</v>
      </c>
      <c r="F1532" t="s">
        <v>17000</v>
      </c>
      <c r="G1532" s="3">
        <v>100106001</v>
      </c>
      <c r="H1532" t="s">
        <v>18416</v>
      </c>
      <c r="I1532" s="3">
        <v>1</v>
      </c>
      <c r="J1532" t="s">
        <v>26080</v>
      </c>
      <c r="K1532" s="3">
        <v>8</v>
      </c>
      <c r="L1532" t="s">
        <v>26081</v>
      </c>
      <c r="M1532" s="3">
        <v>7</v>
      </c>
      <c r="N1532" t="s">
        <v>14788</v>
      </c>
      <c r="O1532" s="3">
        <v>1</v>
      </c>
      <c r="P1532" t="s">
        <v>28066</v>
      </c>
      <c r="Q1532" s="3">
        <v>1</v>
      </c>
      <c r="R1532" t="s">
        <v>26083</v>
      </c>
      <c r="S1532" s="3">
        <v>2</v>
      </c>
      <c r="T1532" s="3">
        <v>1</v>
      </c>
      <c r="U1532" s="3">
        <v>3000</v>
      </c>
      <c r="V1532" s="3">
        <v>2008</v>
      </c>
      <c r="W1532" t="s">
        <v>25</v>
      </c>
    </row>
    <row r="1533" spans="1:23" x14ac:dyDescent="0.3">
      <c r="A1533" s="3">
        <v>5</v>
      </c>
      <c r="B1533" t="s">
        <v>800</v>
      </c>
      <c r="C1533" s="3">
        <v>5701</v>
      </c>
      <c r="D1533" t="s">
        <v>1264</v>
      </c>
      <c r="E1533" s="3">
        <v>100106</v>
      </c>
      <c r="F1533" t="s">
        <v>17000</v>
      </c>
      <c r="G1533" s="3">
        <v>100106001</v>
      </c>
      <c r="H1533" t="s">
        <v>18416</v>
      </c>
      <c r="I1533" s="3">
        <v>2</v>
      </c>
      <c r="J1533" t="s">
        <v>12848</v>
      </c>
      <c r="K1533" s="3">
        <v>8</v>
      </c>
      <c r="L1533" t="s">
        <v>26081</v>
      </c>
      <c r="M1533" s="3">
        <v>2</v>
      </c>
      <c r="N1533" t="s">
        <v>26084</v>
      </c>
      <c r="O1533" s="3">
        <v>2</v>
      </c>
      <c r="P1533" t="s">
        <v>28067</v>
      </c>
      <c r="Q1533" s="3">
        <v>1</v>
      </c>
      <c r="R1533" t="s">
        <v>26083</v>
      </c>
      <c r="S1533" s="3">
        <v>8</v>
      </c>
      <c r="T1533" s="3">
        <v>1</v>
      </c>
      <c r="U1533" s="3">
        <v>200000</v>
      </c>
      <c r="V1533" s="3">
        <v>2008</v>
      </c>
      <c r="W1533" t="s">
        <v>25</v>
      </c>
    </row>
    <row r="1534" spans="1:23" x14ac:dyDescent="0.3">
      <c r="A1534" s="3">
        <v>5</v>
      </c>
      <c r="B1534" t="s">
        <v>800</v>
      </c>
      <c r="C1534" s="3">
        <v>5706</v>
      </c>
      <c r="D1534" t="s">
        <v>1279</v>
      </c>
      <c r="E1534" s="3">
        <v>100106</v>
      </c>
      <c r="F1534" t="s">
        <v>17000</v>
      </c>
      <c r="G1534" s="3">
        <v>100106001</v>
      </c>
      <c r="H1534" t="s">
        <v>18416</v>
      </c>
      <c r="I1534" s="3">
        <v>1</v>
      </c>
      <c r="J1534" t="s">
        <v>26080</v>
      </c>
      <c r="K1534" s="3">
        <v>8</v>
      </c>
      <c r="L1534" t="s">
        <v>26081</v>
      </c>
      <c r="M1534" s="3">
        <v>2</v>
      </c>
      <c r="N1534" t="s">
        <v>26084</v>
      </c>
      <c r="O1534" s="3">
        <v>1</v>
      </c>
      <c r="P1534" t="s">
        <v>28066</v>
      </c>
      <c r="Q1534" s="3">
        <v>1</v>
      </c>
      <c r="R1534" t="s">
        <v>26083</v>
      </c>
      <c r="S1534" s="3">
        <v>2</v>
      </c>
      <c r="T1534" s="3">
        <v>1</v>
      </c>
      <c r="U1534" s="3">
        <v>20000</v>
      </c>
      <c r="V1534" s="3">
        <v>2008</v>
      </c>
      <c r="W1534" t="s">
        <v>25</v>
      </c>
    </row>
    <row r="1535" spans="1:23" x14ac:dyDescent="0.3">
      <c r="A1535" s="3">
        <v>5</v>
      </c>
      <c r="B1535" t="s">
        <v>800</v>
      </c>
      <c r="C1535" s="3">
        <v>5706</v>
      </c>
      <c r="D1535" t="s">
        <v>1279</v>
      </c>
      <c r="E1535" s="3">
        <v>100106</v>
      </c>
      <c r="F1535" t="s">
        <v>17000</v>
      </c>
      <c r="G1535" s="3">
        <v>100106001</v>
      </c>
      <c r="H1535" t="s">
        <v>18416</v>
      </c>
      <c r="I1535" s="3">
        <v>1</v>
      </c>
      <c r="J1535" t="s">
        <v>26080</v>
      </c>
      <c r="K1535" s="3">
        <v>8</v>
      </c>
      <c r="L1535" t="s">
        <v>26081</v>
      </c>
      <c r="M1535" s="3">
        <v>2</v>
      </c>
      <c r="N1535" t="s">
        <v>26084</v>
      </c>
      <c r="O1535" s="3">
        <v>1</v>
      </c>
      <c r="P1535" t="s">
        <v>28066</v>
      </c>
      <c r="Q1535" s="3">
        <v>1</v>
      </c>
      <c r="R1535" t="s">
        <v>26083</v>
      </c>
      <c r="S1535" s="3">
        <v>2</v>
      </c>
      <c r="T1535" s="3">
        <v>1</v>
      </c>
      <c r="U1535" s="3">
        <v>25000</v>
      </c>
      <c r="V1535" s="3">
        <v>2008</v>
      </c>
      <c r="W1535" t="s">
        <v>25</v>
      </c>
    </row>
    <row r="1536" spans="1:23" x14ac:dyDescent="0.3">
      <c r="A1536" s="3">
        <v>5</v>
      </c>
      <c r="B1536" t="s">
        <v>800</v>
      </c>
      <c r="C1536" s="3">
        <v>5706</v>
      </c>
      <c r="D1536" t="s">
        <v>1279</v>
      </c>
      <c r="E1536" s="3">
        <v>100106</v>
      </c>
      <c r="F1536" t="s">
        <v>17000</v>
      </c>
      <c r="G1536" s="3">
        <v>100106001</v>
      </c>
      <c r="H1536" t="s">
        <v>18416</v>
      </c>
      <c r="I1536" s="3">
        <v>1</v>
      </c>
      <c r="J1536" t="s">
        <v>26080</v>
      </c>
      <c r="K1536" s="3">
        <v>8</v>
      </c>
      <c r="L1536" t="s">
        <v>26081</v>
      </c>
      <c r="M1536" s="3">
        <v>2</v>
      </c>
      <c r="N1536" t="s">
        <v>26084</v>
      </c>
      <c r="O1536" s="3">
        <v>2</v>
      </c>
      <c r="P1536" t="s">
        <v>28067</v>
      </c>
      <c r="Q1536" s="3">
        <v>1</v>
      </c>
      <c r="R1536" t="s">
        <v>26083</v>
      </c>
      <c r="S1536" s="3">
        <v>2</v>
      </c>
      <c r="T1536" s="3">
        <v>1</v>
      </c>
      <c r="U1536" s="3">
        <v>20000</v>
      </c>
      <c r="V1536" s="3">
        <v>2008</v>
      </c>
      <c r="W1536" t="s">
        <v>25</v>
      </c>
    </row>
    <row r="1537" spans="1:23" x14ac:dyDescent="0.3">
      <c r="A1537" s="3">
        <v>5</v>
      </c>
      <c r="B1537" t="s">
        <v>800</v>
      </c>
      <c r="C1537" s="3">
        <v>5706</v>
      </c>
      <c r="D1537" t="s">
        <v>1279</v>
      </c>
      <c r="E1537" s="3">
        <v>100106</v>
      </c>
      <c r="F1537" t="s">
        <v>17000</v>
      </c>
      <c r="G1537" s="3">
        <v>100106001</v>
      </c>
      <c r="H1537" t="s">
        <v>18416</v>
      </c>
      <c r="I1537" s="3">
        <v>1</v>
      </c>
      <c r="J1537" t="s">
        <v>26080</v>
      </c>
      <c r="K1537" s="3">
        <v>8</v>
      </c>
      <c r="L1537" t="s">
        <v>26081</v>
      </c>
      <c r="M1537" s="3">
        <v>2</v>
      </c>
      <c r="N1537" t="s">
        <v>26084</v>
      </c>
      <c r="O1537" s="3">
        <v>3</v>
      </c>
      <c r="P1537" t="s">
        <v>26085</v>
      </c>
      <c r="Q1537" s="3">
        <v>1</v>
      </c>
      <c r="R1537" t="s">
        <v>26083</v>
      </c>
      <c r="S1537" s="3">
        <v>2</v>
      </c>
      <c r="T1537" s="3">
        <v>1</v>
      </c>
      <c r="U1537" s="3">
        <v>10000</v>
      </c>
      <c r="V1537" s="3">
        <v>2008</v>
      </c>
      <c r="W1537" t="s">
        <v>25</v>
      </c>
    </row>
    <row r="1538" spans="1:23" x14ac:dyDescent="0.3">
      <c r="A1538" s="3">
        <v>5</v>
      </c>
      <c r="B1538" t="s">
        <v>800</v>
      </c>
      <c r="C1538" s="3">
        <v>5706</v>
      </c>
      <c r="D1538" t="s">
        <v>1279</v>
      </c>
      <c r="E1538" s="3">
        <v>100106</v>
      </c>
      <c r="F1538" t="s">
        <v>17000</v>
      </c>
      <c r="G1538" s="3">
        <v>100106001</v>
      </c>
      <c r="H1538" t="s">
        <v>18416</v>
      </c>
      <c r="I1538" s="3">
        <v>1</v>
      </c>
      <c r="J1538" t="s">
        <v>26080</v>
      </c>
      <c r="K1538" s="3">
        <v>8</v>
      </c>
      <c r="L1538" t="s">
        <v>26081</v>
      </c>
      <c r="M1538" s="3">
        <v>2</v>
      </c>
      <c r="N1538" t="s">
        <v>26084</v>
      </c>
      <c r="O1538" s="3">
        <v>3</v>
      </c>
      <c r="P1538" t="s">
        <v>26085</v>
      </c>
      <c r="Q1538" s="3">
        <v>1</v>
      </c>
      <c r="R1538" t="s">
        <v>26083</v>
      </c>
      <c r="S1538" s="3">
        <v>1</v>
      </c>
      <c r="T1538" s="3">
        <v>1</v>
      </c>
      <c r="U1538" s="3">
        <v>12000</v>
      </c>
      <c r="V1538" s="3">
        <v>2008</v>
      </c>
      <c r="W1538" t="s">
        <v>25</v>
      </c>
    </row>
    <row r="1539" spans="1:23" x14ac:dyDescent="0.3">
      <c r="A1539" s="3">
        <v>5</v>
      </c>
      <c r="B1539" t="s">
        <v>800</v>
      </c>
      <c r="C1539" s="3">
        <v>5706</v>
      </c>
      <c r="D1539" t="s">
        <v>1279</v>
      </c>
      <c r="E1539" s="3">
        <v>100106</v>
      </c>
      <c r="F1539" t="s">
        <v>17000</v>
      </c>
      <c r="G1539" s="3">
        <v>100106001</v>
      </c>
      <c r="H1539" t="s">
        <v>18416</v>
      </c>
      <c r="I1539" s="3">
        <v>1</v>
      </c>
      <c r="J1539" t="s">
        <v>26080</v>
      </c>
      <c r="K1539" s="3">
        <v>8</v>
      </c>
      <c r="L1539" t="s">
        <v>26081</v>
      </c>
      <c r="M1539" s="3">
        <v>2</v>
      </c>
      <c r="N1539" t="s">
        <v>26084</v>
      </c>
      <c r="O1539" s="3">
        <v>3</v>
      </c>
      <c r="P1539" t="s">
        <v>26085</v>
      </c>
      <c r="Q1539" s="3">
        <v>1</v>
      </c>
      <c r="R1539" t="s">
        <v>26083</v>
      </c>
      <c r="S1539" s="3">
        <v>5</v>
      </c>
      <c r="T1539" s="3">
        <v>1</v>
      </c>
      <c r="U1539" s="3">
        <v>250000</v>
      </c>
      <c r="V1539" s="3">
        <v>2008</v>
      </c>
      <c r="W1539" t="s">
        <v>25</v>
      </c>
    </row>
    <row r="1540" spans="1:23" x14ac:dyDescent="0.3">
      <c r="A1540" s="3">
        <v>5</v>
      </c>
      <c r="B1540" t="s">
        <v>800</v>
      </c>
      <c r="C1540" s="3">
        <v>5706</v>
      </c>
      <c r="D1540" t="s">
        <v>1279</v>
      </c>
      <c r="E1540" s="3">
        <v>100106</v>
      </c>
      <c r="F1540" t="s">
        <v>17000</v>
      </c>
      <c r="G1540" s="3">
        <v>100106001</v>
      </c>
      <c r="H1540" t="s">
        <v>18416</v>
      </c>
      <c r="I1540" s="3">
        <v>1</v>
      </c>
      <c r="J1540" t="s">
        <v>26080</v>
      </c>
      <c r="K1540" s="3">
        <v>8</v>
      </c>
      <c r="L1540" t="s">
        <v>26081</v>
      </c>
      <c r="M1540" s="3">
        <v>2</v>
      </c>
      <c r="N1540" t="s">
        <v>26084</v>
      </c>
      <c r="O1540" s="3">
        <v>1</v>
      </c>
      <c r="P1540" t="s">
        <v>28066</v>
      </c>
      <c r="Q1540" s="3">
        <v>1</v>
      </c>
      <c r="R1540" t="s">
        <v>26083</v>
      </c>
      <c r="S1540" s="3">
        <v>3</v>
      </c>
      <c r="T1540" s="3">
        <v>1</v>
      </c>
      <c r="U1540" s="3">
        <v>100000</v>
      </c>
      <c r="V1540" s="3">
        <v>2008</v>
      </c>
      <c r="W1540" t="s">
        <v>25</v>
      </c>
    </row>
    <row r="1541" spans="1:23" x14ac:dyDescent="0.3">
      <c r="A1541" s="3">
        <v>5</v>
      </c>
      <c r="B1541" t="s">
        <v>800</v>
      </c>
      <c r="C1541" s="3">
        <v>5706</v>
      </c>
      <c r="D1541" t="s">
        <v>1279</v>
      </c>
      <c r="E1541" s="3">
        <v>100106</v>
      </c>
      <c r="F1541" t="s">
        <v>17000</v>
      </c>
      <c r="G1541" s="3">
        <v>100106001</v>
      </c>
      <c r="H1541" t="s">
        <v>18416</v>
      </c>
      <c r="I1541" s="3">
        <v>1</v>
      </c>
      <c r="J1541" t="s">
        <v>26080</v>
      </c>
      <c r="K1541" s="3">
        <v>8</v>
      </c>
      <c r="L1541" t="s">
        <v>26081</v>
      </c>
      <c r="M1541" s="3">
        <v>2</v>
      </c>
      <c r="N1541" t="s">
        <v>26084</v>
      </c>
      <c r="O1541" s="3">
        <v>1</v>
      </c>
      <c r="P1541" t="s">
        <v>28066</v>
      </c>
      <c r="Q1541" s="3">
        <v>1</v>
      </c>
      <c r="R1541" t="s">
        <v>26083</v>
      </c>
      <c r="S1541" s="3">
        <v>3</v>
      </c>
      <c r="T1541" s="3">
        <v>1</v>
      </c>
      <c r="U1541" s="3">
        <v>100000</v>
      </c>
      <c r="V1541" s="3">
        <v>2008</v>
      </c>
      <c r="W1541" t="s">
        <v>25</v>
      </c>
    </row>
    <row r="1542" spans="1:23" x14ac:dyDescent="0.3">
      <c r="A1542" s="3">
        <v>5</v>
      </c>
      <c r="B1542" t="s">
        <v>800</v>
      </c>
      <c r="C1542" s="3">
        <v>5706</v>
      </c>
      <c r="D1542" t="s">
        <v>1279</v>
      </c>
      <c r="E1542" s="3">
        <v>100106</v>
      </c>
      <c r="F1542" t="s">
        <v>17000</v>
      </c>
      <c r="G1542" s="3">
        <v>100106001</v>
      </c>
      <c r="H1542" t="s">
        <v>18416</v>
      </c>
      <c r="I1542" s="3">
        <v>2</v>
      </c>
      <c r="J1542" t="s">
        <v>12848</v>
      </c>
      <c r="K1542" s="3">
        <v>8</v>
      </c>
      <c r="L1542" t="s">
        <v>26081</v>
      </c>
      <c r="M1542" s="3">
        <v>2</v>
      </c>
      <c r="N1542" t="s">
        <v>26084</v>
      </c>
      <c r="O1542" s="3">
        <v>1</v>
      </c>
      <c r="P1542" t="s">
        <v>28066</v>
      </c>
      <c r="Q1542" s="3">
        <v>1</v>
      </c>
      <c r="R1542" t="s">
        <v>26083</v>
      </c>
      <c r="S1542" s="3">
        <v>2</v>
      </c>
      <c r="T1542" s="3">
        <v>1</v>
      </c>
      <c r="U1542" s="3">
        <v>50000</v>
      </c>
      <c r="V1542" s="3">
        <v>2008</v>
      </c>
      <c r="W1542" t="s">
        <v>25</v>
      </c>
    </row>
    <row r="1543" spans="1:23" x14ac:dyDescent="0.3">
      <c r="A1543" s="3">
        <v>5</v>
      </c>
      <c r="B1543" t="s">
        <v>800</v>
      </c>
      <c r="C1543" s="3">
        <v>5706</v>
      </c>
      <c r="D1543" t="s">
        <v>1279</v>
      </c>
      <c r="E1543" s="3">
        <v>100106</v>
      </c>
      <c r="F1543" t="s">
        <v>17000</v>
      </c>
      <c r="G1543" s="3">
        <v>100106001</v>
      </c>
      <c r="H1543" t="s">
        <v>18416</v>
      </c>
      <c r="I1543" s="3">
        <v>1</v>
      </c>
      <c r="J1543" t="s">
        <v>26080</v>
      </c>
      <c r="K1543" s="3">
        <v>8</v>
      </c>
      <c r="L1543" t="s">
        <v>26081</v>
      </c>
      <c r="M1543" s="3">
        <v>2</v>
      </c>
      <c r="N1543" t="s">
        <v>26084</v>
      </c>
      <c r="O1543" s="3">
        <v>1</v>
      </c>
      <c r="P1543" t="s">
        <v>28066</v>
      </c>
      <c r="Q1543" s="3">
        <v>1</v>
      </c>
      <c r="R1543" t="s">
        <v>26083</v>
      </c>
      <c r="S1543" s="3">
        <v>3</v>
      </c>
      <c r="T1543" s="3">
        <v>1</v>
      </c>
      <c r="U1543" s="3">
        <v>2000</v>
      </c>
      <c r="V1543" s="3">
        <v>2008</v>
      </c>
      <c r="W1543" t="s">
        <v>25</v>
      </c>
    </row>
    <row r="1544" spans="1:23" x14ac:dyDescent="0.3">
      <c r="A1544" s="3">
        <v>5</v>
      </c>
      <c r="B1544" t="s">
        <v>800</v>
      </c>
      <c r="C1544" s="3">
        <v>5706</v>
      </c>
      <c r="D1544" t="s">
        <v>1279</v>
      </c>
      <c r="E1544" s="3">
        <v>100106</v>
      </c>
      <c r="F1544" t="s">
        <v>17000</v>
      </c>
      <c r="G1544" s="3">
        <v>100106001</v>
      </c>
      <c r="H1544" t="s">
        <v>18416</v>
      </c>
      <c r="I1544" s="3">
        <v>1</v>
      </c>
      <c r="J1544" t="s">
        <v>26080</v>
      </c>
      <c r="K1544" s="3">
        <v>8</v>
      </c>
      <c r="L1544" t="s">
        <v>26081</v>
      </c>
      <c r="M1544" s="3">
        <v>2</v>
      </c>
      <c r="N1544" t="s">
        <v>26084</v>
      </c>
      <c r="O1544" s="3">
        <v>1</v>
      </c>
      <c r="P1544" t="s">
        <v>28066</v>
      </c>
      <c r="Q1544" s="3">
        <v>1</v>
      </c>
      <c r="R1544" t="s">
        <v>26083</v>
      </c>
      <c r="S1544" s="3">
        <v>2</v>
      </c>
      <c r="T1544" s="3">
        <v>1</v>
      </c>
      <c r="U1544" s="3">
        <v>21000</v>
      </c>
      <c r="V1544" s="3">
        <v>2008</v>
      </c>
      <c r="W1544" t="s">
        <v>25</v>
      </c>
    </row>
    <row r="1545" spans="1:23" x14ac:dyDescent="0.3">
      <c r="A1545" s="3">
        <v>5</v>
      </c>
      <c r="B1545" t="s">
        <v>800</v>
      </c>
      <c r="C1545" s="3">
        <v>5706</v>
      </c>
      <c r="D1545" t="s">
        <v>1279</v>
      </c>
      <c r="E1545" s="3">
        <v>100106</v>
      </c>
      <c r="F1545" t="s">
        <v>17000</v>
      </c>
      <c r="G1545" s="3">
        <v>100106001</v>
      </c>
      <c r="H1545" t="s">
        <v>18416</v>
      </c>
      <c r="I1545" s="3">
        <v>1</v>
      </c>
      <c r="J1545" t="s">
        <v>26080</v>
      </c>
      <c r="K1545" s="3">
        <v>8</v>
      </c>
      <c r="L1545" t="s">
        <v>26081</v>
      </c>
      <c r="M1545" s="3">
        <v>2</v>
      </c>
      <c r="N1545" t="s">
        <v>26084</v>
      </c>
      <c r="O1545" s="3">
        <v>1</v>
      </c>
      <c r="P1545" t="s">
        <v>28066</v>
      </c>
      <c r="Q1545" s="3">
        <v>1</v>
      </c>
      <c r="R1545" t="s">
        <v>26083</v>
      </c>
      <c r="S1545" s="3">
        <v>2</v>
      </c>
      <c r="T1545" s="3">
        <v>1</v>
      </c>
      <c r="U1545" s="3">
        <v>8000</v>
      </c>
      <c r="V1545" s="3">
        <v>2008</v>
      </c>
      <c r="W1545" t="s">
        <v>25</v>
      </c>
    </row>
    <row r="1546" spans="1:23" x14ac:dyDescent="0.3">
      <c r="A1546" s="3">
        <v>5</v>
      </c>
      <c r="B1546" t="s">
        <v>800</v>
      </c>
      <c r="C1546" s="3">
        <v>5706</v>
      </c>
      <c r="D1546" t="s">
        <v>1279</v>
      </c>
      <c r="E1546" s="3">
        <v>100106</v>
      </c>
      <c r="F1546" t="s">
        <v>17000</v>
      </c>
      <c r="G1546" s="3">
        <v>100106001</v>
      </c>
      <c r="H1546" t="s">
        <v>18416</v>
      </c>
      <c r="I1546" s="3">
        <v>1</v>
      </c>
      <c r="J1546" t="s">
        <v>26080</v>
      </c>
      <c r="K1546" s="3">
        <v>8</v>
      </c>
      <c r="L1546" t="s">
        <v>26081</v>
      </c>
      <c r="M1546" s="3">
        <v>2</v>
      </c>
      <c r="N1546" t="s">
        <v>26084</v>
      </c>
      <c r="O1546" s="3">
        <v>1</v>
      </c>
      <c r="P1546" t="s">
        <v>28066</v>
      </c>
      <c r="Q1546" s="3">
        <v>1</v>
      </c>
      <c r="R1546" t="s">
        <v>26083</v>
      </c>
      <c r="S1546" s="3">
        <v>3</v>
      </c>
      <c r="T1546" s="3">
        <v>1</v>
      </c>
      <c r="U1546" s="3">
        <v>30000</v>
      </c>
      <c r="V1546" s="3">
        <v>2008</v>
      </c>
      <c r="W1546" t="s">
        <v>25</v>
      </c>
    </row>
    <row r="1547" spans="1:23" x14ac:dyDescent="0.3">
      <c r="A1547" s="3">
        <v>5</v>
      </c>
      <c r="B1547" t="s">
        <v>800</v>
      </c>
      <c r="C1547" s="3">
        <v>5706</v>
      </c>
      <c r="D1547" t="s">
        <v>1279</v>
      </c>
      <c r="E1547" s="3">
        <v>100106</v>
      </c>
      <c r="F1547" t="s">
        <v>17000</v>
      </c>
      <c r="G1547" s="3">
        <v>100106001</v>
      </c>
      <c r="H1547" t="s">
        <v>18416</v>
      </c>
      <c r="I1547" s="3">
        <v>1</v>
      </c>
      <c r="J1547" t="s">
        <v>26080</v>
      </c>
      <c r="K1547" s="3">
        <v>8</v>
      </c>
      <c r="L1547" t="s">
        <v>26081</v>
      </c>
      <c r="M1547" s="3">
        <v>2</v>
      </c>
      <c r="N1547" t="s">
        <v>26084</v>
      </c>
      <c r="O1547" s="3">
        <v>1</v>
      </c>
      <c r="P1547" t="s">
        <v>28066</v>
      </c>
      <c r="Q1547" s="3">
        <v>1</v>
      </c>
      <c r="R1547" t="s">
        <v>26083</v>
      </c>
      <c r="S1547" s="3">
        <v>2</v>
      </c>
      <c r="T1547" s="3">
        <v>1</v>
      </c>
      <c r="U1547" s="3">
        <v>27000</v>
      </c>
      <c r="V1547" s="3">
        <v>2008</v>
      </c>
      <c r="W1547" t="s">
        <v>25</v>
      </c>
    </row>
    <row r="1548" spans="1:23" x14ac:dyDescent="0.3">
      <c r="A1548" s="3">
        <v>5</v>
      </c>
      <c r="B1548" t="s">
        <v>800</v>
      </c>
      <c r="C1548" s="3">
        <v>5705</v>
      </c>
      <c r="D1548" t="s">
        <v>1276</v>
      </c>
      <c r="E1548" s="3">
        <v>100106</v>
      </c>
      <c r="F1548" t="s">
        <v>17000</v>
      </c>
      <c r="G1548" s="3">
        <v>100106001</v>
      </c>
      <c r="H1548" t="s">
        <v>18416</v>
      </c>
      <c r="I1548" s="3">
        <v>1</v>
      </c>
      <c r="J1548" t="s">
        <v>26080</v>
      </c>
      <c r="K1548" s="3">
        <v>8</v>
      </c>
      <c r="L1548" t="s">
        <v>26081</v>
      </c>
      <c r="M1548" s="3">
        <v>3</v>
      </c>
      <c r="N1548" t="s">
        <v>16841</v>
      </c>
      <c r="O1548" s="3">
        <v>1</v>
      </c>
      <c r="P1548" t="s">
        <v>28066</v>
      </c>
      <c r="Q1548" s="3">
        <v>1</v>
      </c>
      <c r="R1548" t="s">
        <v>26083</v>
      </c>
      <c r="S1548" s="3">
        <v>5</v>
      </c>
      <c r="T1548" s="3">
        <v>1</v>
      </c>
      <c r="U1548" s="3">
        <v>2000</v>
      </c>
      <c r="V1548" s="3">
        <v>2014</v>
      </c>
      <c r="W1548" t="s">
        <v>25</v>
      </c>
    </row>
    <row r="1549" spans="1:23" x14ac:dyDescent="0.3">
      <c r="A1549" s="3">
        <v>5</v>
      </c>
      <c r="B1549" t="s">
        <v>800</v>
      </c>
      <c r="C1549" s="3">
        <v>5706</v>
      </c>
      <c r="D1549" t="s">
        <v>1279</v>
      </c>
      <c r="E1549" s="3">
        <v>100106</v>
      </c>
      <c r="F1549" t="s">
        <v>17000</v>
      </c>
      <c r="G1549" s="3">
        <v>100106001</v>
      </c>
      <c r="H1549" t="s">
        <v>18416</v>
      </c>
      <c r="I1549" s="3">
        <v>1</v>
      </c>
      <c r="J1549" t="s">
        <v>26080</v>
      </c>
      <c r="K1549" s="3">
        <v>8</v>
      </c>
      <c r="L1549" t="s">
        <v>26081</v>
      </c>
      <c r="M1549" s="3">
        <v>2</v>
      </c>
      <c r="N1549" t="s">
        <v>26084</v>
      </c>
      <c r="O1549" s="3">
        <v>1</v>
      </c>
      <c r="P1549" t="s">
        <v>28066</v>
      </c>
      <c r="Q1549" s="3">
        <v>1</v>
      </c>
      <c r="R1549" t="s">
        <v>26083</v>
      </c>
      <c r="S1549" s="3">
        <v>1</v>
      </c>
      <c r="T1549" s="3">
        <v>1</v>
      </c>
      <c r="U1549" s="3">
        <v>4500</v>
      </c>
      <c r="V1549" s="3">
        <v>2014</v>
      </c>
      <c r="W1549" t="s">
        <v>25</v>
      </c>
    </row>
    <row r="1550" spans="1:23" x14ac:dyDescent="0.3">
      <c r="A1550" s="3">
        <v>5</v>
      </c>
      <c r="B1550" t="s">
        <v>800</v>
      </c>
      <c r="C1550" s="3">
        <v>5706</v>
      </c>
      <c r="D1550" t="s">
        <v>1279</v>
      </c>
      <c r="E1550" s="3">
        <v>100106</v>
      </c>
      <c r="F1550" t="s">
        <v>17000</v>
      </c>
      <c r="G1550" s="3">
        <v>100106001</v>
      </c>
      <c r="H1550" t="s">
        <v>18416</v>
      </c>
      <c r="I1550" s="3">
        <v>1</v>
      </c>
      <c r="J1550" t="s">
        <v>26080</v>
      </c>
      <c r="K1550" s="3">
        <v>8</v>
      </c>
      <c r="L1550" t="s">
        <v>26081</v>
      </c>
      <c r="M1550" s="3">
        <v>2</v>
      </c>
      <c r="N1550" t="s">
        <v>26084</v>
      </c>
      <c r="O1550" s="3">
        <v>1</v>
      </c>
      <c r="P1550" t="s">
        <v>28066</v>
      </c>
      <c r="Q1550" s="3">
        <v>1</v>
      </c>
      <c r="R1550" t="s">
        <v>26083</v>
      </c>
      <c r="S1550" s="3">
        <v>2</v>
      </c>
      <c r="T1550" s="3">
        <v>1</v>
      </c>
      <c r="U1550" s="3">
        <v>700</v>
      </c>
      <c r="V1550" s="3">
        <v>2014</v>
      </c>
      <c r="W1550" t="s">
        <v>25</v>
      </c>
    </row>
    <row r="1551" spans="1:23" x14ac:dyDescent="0.3">
      <c r="A1551" s="3">
        <v>5</v>
      </c>
      <c r="B1551" t="s">
        <v>800</v>
      </c>
      <c r="C1551" s="3">
        <v>5706</v>
      </c>
      <c r="D1551" t="s">
        <v>1279</v>
      </c>
      <c r="E1551" s="3">
        <v>100106</v>
      </c>
      <c r="F1551" t="s">
        <v>17000</v>
      </c>
      <c r="G1551" s="3">
        <v>100106001</v>
      </c>
      <c r="H1551" t="s">
        <v>18416</v>
      </c>
      <c r="I1551" s="3">
        <v>1</v>
      </c>
      <c r="J1551" t="s">
        <v>26080</v>
      </c>
      <c r="K1551" s="3">
        <v>8</v>
      </c>
      <c r="L1551" t="s">
        <v>26081</v>
      </c>
      <c r="M1551" s="3">
        <v>2</v>
      </c>
      <c r="N1551" t="s">
        <v>26084</v>
      </c>
      <c r="O1551" s="3">
        <v>1</v>
      </c>
      <c r="P1551" t="s">
        <v>28066</v>
      </c>
      <c r="Q1551" s="3">
        <v>1</v>
      </c>
      <c r="R1551" t="s">
        <v>26083</v>
      </c>
      <c r="S1551" s="3">
        <v>3</v>
      </c>
      <c r="T1551" s="3">
        <v>1</v>
      </c>
      <c r="U1551" s="3">
        <v>4000</v>
      </c>
      <c r="V1551" s="3">
        <v>2014</v>
      </c>
      <c r="W1551" t="s">
        <v>25</v>
      </c>
    </row>
    <row r="1552" spans="1:23" x14ac:dyDescent="0.3">
      <c r="A1552" s="3">
        <v>5</v>
      </c>
      <c r="B1552" t="s">
        <v>800</v>
      </c>
      <c r="C1552" s="3">
        <v>5706</v>
      </c>
      <c r="D1552" t="s">
        <v>1279</v>
      </c>
      <c r="E1552" s="3">
        <v>100106</v>
      </c>
      <c r="F1552" t="s">
        <v>17000</v>
      </c>
      <c r="G1552" s="3">
        <v>100106001</v>
      </c>
      <c r="H1552" t="s">
        <v>18416</v>
      </c>
      <c r="I1552" s="3">
        <v>2</v>
      </c>
      <c r="J1552" t="s">
        <v>12848</v>
      </c>
      <c r="K1552" s="3">
        <v>8</v>
      </c>
      <c r="L1552" t="s">
        <v>26081</v>
      </c>
      <c r="M1552" s="3">
        <v>2</v>
      </c>
      <c r="N1552" t="s">
        <v>26084</v>
      </c>
      <c r="O1552" s="3">
        <v>3</v>
      </c>
      <c r="P1552" t="s">
        <v>26085</v>
      </c>
      <c r="Q1552" s="3">
        <v>1</v>
      </c>
      <c r="R1552" t="s">
        <v>26083</v>
      </c>
      <c r="S1552" s="3">
        <v>8</v>
      </c>
      <c r="T1552" s="3">
        <v>1</v>
      </c>
      <c r="U1552" s="3">
        <v>4000000</v>
      </c>
      <c r="V1552" s="3">
        <v>2014</v>
      </c>
      <c r="W1552" t="s">
        <v>25</v>
      </c>
    </row>
    <row r="1553" spans="1:23" x14ac:dyDescent="0.3">
      <c r="A1553" s="3">
        <v>5</v>
      </c>
      <c r="B1553" t="s">
        <v>800</v>
      </c>
      <c r="C1553" s="3">
        <v>5706</v>
      </c>
      <c r="D1553" t="s">
        <v>1279</v>
      </c>
      <c r="E1553" s="3">
        <v>100106</v>
      </c>
      <c r="F1553" t="s">
        <v>17000</v>
      </c>
      <c r="G1553" s="3">
        <v>100106001</v>
      </c>
      <c r="H1553" t="s">
        <v>18416</v>
      </c>
      <c r="I1553" s="3">
        <v>1</v>
      </c>
      <c r="J1553" t="s">
        <v>26080</v>
      </c>
      <c r="K1553" s="3">
        <v>8</v>
      </c>
      <c r="L1553" t="s">
        <v>26081</v>
      </c>
      <c r="M1553" s="3">
        <v>2</v>
      </c>
      <c r="N1553" t="s">
        <v>26084</v>
      </c>
      <c r="O1553" s="3">
        <v>3</v>
      </c>
      <c r="P1553" t="s">
        <v>26085</v>
      </c>
      <c r="Q1553" s="3">
        <v>1</v>
      </c>
      <c r="R1553" t="s">
        <v>26083</v>
      </c>
      <c r="S1553" s="3">
        <v>1</v>
      </c>
      <c r="T1553" s="3">
        <v>1</v>
      </c>
      <c r="U1553" s="3">
        <v>3000</v>
      </c>
      <c r="V1553" s="3">
        <v>2014</v>
      </c>
      <c r="W1553" t="s">
        <v>25</v>
      </c>
    </row>
    <row r="1554" spans="1:23" x14ac:dyDescent="0.3">
      <c r="A1554" s="3">
        <v>5</v>
      </c>
      <c r="B1554" t="s">
        <v>800</v>
      </c>
      <c r="C1554" s="3">
        <v>5706</v>
      </c>
      <c r="D1554" t="s">
        <v>1279</v>
      </c>
      <c r="E1554" s="3">
        <v>100106</v>
      </c>
      <c r="F1554" t="s">
        <v>17000</v>
      </c>
      <c r="G1554" s="3">
        <v>100106001</v>
      </c>
      <c r="H1554" t="s">
        <v>18416</v>
      </c>
      <c r="I1554" s="3">
        <v>1</v>
      </c>
      <c r="J1554" t="s">
        <v>26080</v>
      </c>
      <c r="K1554" s="3">
        <v>8</v>
      </c>
      <c r="L1554" t="s">
        <v>26081</v>
      </c>
      <c r="M1554" s="3">
        <v>2</v>
      </c>
      <c r="N1554" t="s">
        <v>26084</v>
      </c>
      <c r="O1554" s="3">
        <v>2</v>
      </c>
      <c r="P1554" t="s">
        <v>28067</v>
      </c>
      <c r="Q1554" s="3">
        <v>1</v>
      </c>
      <c r="R1554" t="s">
        <v>26083</v>
      </c>
      <c r="S1554" s="3">
        <v>1</v>
      </c>
      <c r="T1554" s="3">
        <v>1</v>
      </c>
      <c r="U1554" s="3">
        <v>5000</v>
      </c>
      <c r="V1554" s="3">
        <v>2014</v>
      </c>
      <c r="W1554" t="s">
        <v>25</v>
      </c>
    </row>
    <row r="1555" spans="1:23" x14ac:dyDescent="0.3">
      <c r="A1555" s="3">
        <v>5</v>
      </c>
      <c r="B1555" t="s">
        <v>800</v>
      </c>
      <c r="C1555" s="3">
        <v>5706</v>
      </c>
      <c r="D1555" t="s">
        <v>1279</v>
      </c>
      <c r="E1555" s="3">
        <v>100106</v>
      </c>
      <c r="F1555" t="s">
        <v>17000</v>
      </c>
      <c r="G1555" s="3">
        <v>100106001</v>
      </c>
      <c r="H1555" t="s">
        <v>18416</v>
      </c>
      <c r="I1555" s="3">
        <v>1</v>
      </c>
      <c r="J1555" t="s">
        <v>26080</v>
      </c>
      <c r="K1555" s="3">
        <v>8</v>
      </c>
      <c r="L1555" t="s">
        <v>26081</v>
      </c>
      <c r="M1555" s="3">
        <v>2</v>
      </c>
      <c r="N1555" t="s">
        <v>26084</v>
      </c>
      <c r="O1555" s="3">
        <v>1</v>
      </c>
      <c r="P1555" t="s">
        <v>28066</v>
      </c>
      <c r="Q1555" s="3">
        <v>1</v>
      </c>
      <c r="R1555" t="s">
        <v>26083</v>
      </c>
      <c r="S1555" s="3">
        <v>2</v>
      </c>
      <c r="T1555" s="3">
        <v>1</v>
      </c>
      <c r="U1555" s="3">
        <v>12000</v>
      </c>
      <c r="V1555" s="3">
        <v>2014</v>
      </c>
      <c r="W1555" t="s">
        <v>25</v>
      </c>
    </row>
    <row r="1556" spans="1:23" x14ac:dyDescent="0.3">
      <c r="A1556" s="3">
        <v>5</v>
      </c>
      <c r="B1556" t="s">
        <v>800</v>
      </c>
      <c r="C1556" s="3">
        <v>5706</v>
      </c>
      <c r="D1556" t="s">
        <v>1279</v>
      </c>
      <c r="E1556" s="3">
        <v>100106</v>
      </c>
      <c r="F1556" t="s">
        <v>17000</v>
      </c>
      <c r="G1556" s="3">
        <v>100106001</v>
      </c>
      <c r="H1556" t="s">
        <v>18416</v>
      </c>
      <c r="I1556" s="3">
        <v>1</v>
      </c>
      <c r="J1556" t="s">
        <v>26080</v>
      </c>
      <c r="K1556" s="3">
        <v>8</v>
      </c>
      <c r="L1556" t="s">
        <v>26081</v>
      </c>
      <c r="M1556" s="3">
        <v>2</v>
      </c>
      <c r="N1556" t="s">
        <v>26084</v>
      </c>
      <c r="O1556" s="3">
        <v>1</v>
      </c>
      <c r="P1556" t="s">
        <v>28066</v>
      </c>
      <c r="Q1556" s="3">
        <v>1</v>
      </c>
      <c r="R1556" t="s">
        <v>26083</v>
      </c>
      <c r="S1556" s="3">
        <v>3</v>
      </c>
      <c r="T1556" s="3">
        <v>1</v>
      </c>
      <c r="U1556" s="3">
        <v>500000</v>
      </c>
      <c r="V1556" s="3">
        <v>2014</v>
      </c>
      <c r="W1556" t="s">
        <v>25</v>
      </c>
    </row>
    <row r="1557" spans="1:23" x14ac:dyDescent="0.3">
      <c r="A1557" s="3">
        <v>5</v>
      </c>
      <c r="B1557" t="s">
        <v>800</v>
      </c>
      <c r="C1557" s="3">
        <v>5706</v>
      </c>
      <c r="D1557" t="s">
        <v>1279</v>
      </c>
      <c r="E1557" s="3">
        <v>100106</v>
      </c>
      <c r="F1557" t="s">
        <v>17000</v>
      </c>
      <c r="G1557" s="3">
        <v>100106001</v>
      </c>
      <c r="H1557" t="s">
        <v>18416</v>
      </c>
      <c r="I1557" s="3">
        <v>1</v>
      </c>
      <c r="J1557" t="s">
        <v>26080</v>
      </c>
      <c r="K1557" s="3">
        <v>8</v>
      </c>
      <c r="L1557" t="s">
        <v>26081</v>
      </c>
      <c r="M1557" s="3">
        <v>2</v>
      </c>
      <c r="N1557" t="s">
        <v>26084</v>
      </c>
      <c r="O1557" s="3">
        <v>1</v>
      </c>
      <c r="P1557" t="s">
        <v>28066</v>
      </c>
      <c r="Q1557" s="3">
        <v>1</v>
      </c>
      <c r="R1557" t="s">
        <v>26083</v>
      </c>
      <c r="S1557" s="3">
        <v>3</v>
      </c>
      <c r="T1557" s="3">
        <v>1</v>
      </c>
      <c r="U1557" s="3">
        <v>50000</v>
      </c>
      <c r="V1557" s="3">
        <v>2014</v>
      </c>
      <c r="W1557" t="s">
        <v>25</v>
      </c>
    </row>
    <row r="1558" spans="1:23" x14ac:dyDescent="0.3">
      <c r="A1558" s="3">
        <v>5</v>
      </c>
      <c r="B1558" t="s">
        <v>800</v>
      </c>
      <c r="C1558" s="3">
        <v>5706</v>
      </c>
      <c r="D1558" t="s">
        <v>1279</v>
      </c>
      <c r="E1558" s="3">
        <v>100106</v>
      </c>
      <c r="F1558" t="s">
        <v>17000</v>
      </c>
      <c r="G1558" s="3">
        <v>100106001</v>
      </c>
      <c r="H1558" t="s">
        <v>18416</v>
      </c>
      <c r="I1558" s="3">
        <v>1</v>
      </c>
      <c r="J1558" t="s">
        <v>26080</v>
      </c>
      <c r="K1558" s="3">
        <v>8</v>
      </c>
      <c r="L1558" t="s">
        <v>26081</v>
      </c>
      <c r="M1558" s="3">
        <v>2</v>
      </c>
      <c r="N1558" t="s">
        <v>26084</v>
      </c>
      <c r="O1558" s="3">
        <v>1</v>
      </c>
      <c r="P1558" t="s">
        <v>28066</v>
      </c>
      <c r="Q1558" s="3">
        <v>1</v>
      </c>
      <c r="R1558" t="s">
        <v>26083</v>
      </c>
      <c r="S1558" s="3">
        <v>3</v>
      </c>
      <c r="T1558" s="3">
        <v>1</v>
      </c>
      <c r="U1558" s="3">
        <v>235000</v>
      </c>
      <c r="V1558" s="3">
        <v>2014</v>
      </c>
      <c r="W1558" t="s">
        <v>25</v>
      </c>
    </row>
    <row r="1559" spans="1:23" x14ac:dyDescent="0.3">
      <c r="A1559" s="3">
        <v>5</v>
      </c>
      <c r="B1559" t="s">
        <v>800</v>
      </c>
      <c r="C1559" s="3">
        <v>5404</v>
      </c>
      <c r="D1559" t="s">
        <v>1225</v>
      </c>
      <c r="E1559" s="3">
        <v>100106</v>
      </c>
      <c r="F1559" t="s">
        <v>17000</v>
      </c>
      <c r="G1559" s="3">
        <v>100106001</v>
      </c>
      <c r="H1559" t="s">
        <v>18416</v>
      </c>
      <c r="I1559" s="3">
        <v>1</v>
      </c>
      <c r="J1559" t="s">
        <v>26080</v>
      </c>
      <c r="K1559" s="3">
        <v>8</v>
      </c>
      <c r="L1559" t="s">
        <v>26081</v>
      </c>
      <c r="M1559" s="3">
        <v>2</v>
      </c>
      <c r="N1559" t="s">
        <v>26084</v>
      </c>
      <c r="O1559" s="3">
        <v>3</v>
      </c>
      <c r="P1559" t="s">
        <v>26085</v>
      </c>
      <c r="Q1559" s="3">
        <v>1</v>
      </c>
      <c r="R1559" t="s">
        <v>26083</v>
      </c>
      <c r="S1559" s="3">
        <v>1</v>
      </c>
      <c r="T1559" s="3">
        <v>1</v>
      </c>
      <c r="U1559" s="3">
        <v>45000</v>
      </c>
      <c r="V1559" s="3">
        <v>2017</v>
      </c>
      <c r="W1559" t="s">
        <v>25</v>
      </c>
    </row>
    <row r="1560" spans="1:23" x14ac:dyDescent="0.3">
      <c r="A1560" s="3">
        <v>5</v>
      </c>
      <c r="B1560" t="s">
        <v>800</v>
      </c>
      <c r="C1560" s="3">
        <v>5706</v>
      </c>
      <c r="D1560" t="s">
        <v>1279</v>
      </c>
      <c r="E1560" s="3">
        <v>100106</v>
      </c>
      <c r="F1560" t="s">
        <v>17000</v>
      </c>
      <c r="G1560" s="3">
        <v>100106001</v>
      </c>
      <c r="H1560" t="s">
        <v>18416</v>
      </c>
      <c r="I1560" s="3">
        <v>1</v>
      </c>
      <c r="J1560" t="s">
        <v>26080</v>
      </c>
      <c r="K1560" s="3">
        <v>8</v>
      </c>
      <c r="L1560" t="s">
        <v>26081</v>
      </c>
      <c r="M1560" s="3">
        <v>2</v>
      </c>
      <c r="N1560" t="s">
        <v>26084</v>
      </c>
      <c r="O1560" s="3">
        <v>1</v>
      </c>
      <c r="P1560" t="s">
        <v>28066</v>
      </c>
      <c r="Q1560" s="3">
        <v>1</v>
      </c>
      <c r="R1560" t="s">
        <v>26083</v>
      </c>
      <c r="S1560" s="3">
        <v>2</v>
      </c>
      <c r="T1560" s="3">
        <v>1</v>
      </c>
      <c r="U1560" s="3">
        <v>5000</v>
      </c>
      <c r="V1560" s="3">
        <v>2017</v>
      </c>
      <c r="W1560" t="s">
        <v>25</v>
      </c>
    </row>
    <row r="1561" spans="1:23" x14ac:dyDescent="0.3">
      <c r="A1561" s="3">
        <v>5</v>
      </c>
      <c r="B1561" t="s">
        <v>800</v>
      </c>
      <c r="C1561" s="3">
        <v>5706</v>
      </c>
      <c r="D1561" t="s">
        <v>1279</v>
      </c>
      <c r="E1561" s="3">
        <v>100106</v>
      </c>
      <c r="F1561" t="s">
        <v>17000</v>
      </c>
      <c r="G1561" s="3">
        <v>100106001</v>
      </c>
      <c r="H1561" t="s">
        <v>18416</v>
      </c>
      <c r="I1561" s="3">
        <v>1</v>
      </c>
      <c r="J1561" t="s">
        <v>26080</v>
      </c>
      <c r="K1561" s="3">
        <v>8</v>
      </c>
      <c r="L1561" t="s">
        <v>26081</v>
      </c>
      <c r="M1561" s="3">
        <v>2</v>
      </c>
      <c r="N1561" t="s">
        <v>26084</v>
      </c>
      <c r="O1561" s="3">
        <v>1</v>
      </c>
      <c r="P1561" t="s">
        <v>28066</v>
      </c>
      <c r="Q1561" s="3">
        <v>1</v>
      </c>
      <c r="R1561" t="s">
        <v>26083</v>
      </c>
      <c r="S1561" s="3">
        <v>2</v>
      </c>
      <c r="T1561" s="3">
        <v>1</v>
      </c>
      <c r="U1561" s="3">
        <v>10000</v>
      </c>
      <c r="V1561" s="3">
        <v>2017</v>
      </c>
      <c r="W1561" t="s">
        <v>25</v>
      </c>
    </row>
    <row r="1562" spans="1:23" x14ac:dyDescent="0.3">
      <c r="A1562" s="3">
        <v>5</v>
      </c>
      <c r="B1562" t="s">
        <v>800</v>
      </c>
      <c r="C1562" s="3">
        <v>5706</v>
      </c>
      <c r="D1562" t="s">
        <v>1279</v>
      </c>
      <c r="E1562" s="3">
        <v>100106</v>
      </c>
      <c r="F1562" t="s">
        <v>17000</v>
      </c>
      <c r="G1562" s="3">
        <v>100106001</v>
      </c>
      <c r="H1562" t="s">
        <v>18416</v>
      </c>
      <c r="I1562" s="3">
        <v>1</v>
      </c>
      <c r="J1562" t="s">
        <v>26080</v>
      </c>
      <c r="K1562" s="3">
        <v>8</v>
      </c>
      <c r="L1562" t="s">
        <v>26081</v>
      </c>
      <c r="M1562" s="3">
        <v>2</v>
      </c>
      <c r="N1562" t="s">
        <v>26084</v>
      </c>
      <c r="O1562" s="3">
        <v>1</v>
      </c>
      <c r="P1562" t="s">
        <v>28066</v>
      </c>
      <c r="Q1562" s="3">
        <v>1</v>
      </c>
      <c r="R1562" t="s">
        <v>26083</v>
      </c>
      <c r="S1562" s="3">
        <v>2</v>
      </c>
      <c r="T1562" s="3">
        <v>1</v>
      </c>
      <c r="U1562" s="3">
        <v>15000</v>
      </c>
      <c r="V1562" s="3">
        <v>2017</v>
      </c>
      <c r="W1562" t="s">
        <v>25</v>
      </c>
    </row>
    <row r="1563" spans="1:23" x14ac:dyDescent="0.3">
      <c r="A1563" s="3">
        <v>5</v>
      </c>
      <c r="B1563" t="s">
        <v>800</v>
      </c>
      <c r="C1563" s="3">
        <v>5706</v>
      </c>
      <c r="D1563" t="s">
        <v>1279</v>
      </c>
      <c r="E1563" s="3">
        <v>100106</v>
      </c>
      <c r="F1563" t="s">
        <v>17000</v>
      </c>
      <c r="G1563" s="3">
        <v>100106001</v>
      </c>
      <c r="H1563" t="s">
        <v>18416</v>
      </c>
      <c r="I1563" s="3">
        <v>1</v>
      </c>
      <c r="J1563" t="s">
        <v>26080</v>
      </c>
      <c r="K1563" s="3">
        <v>8</v>
      </c>
      <c r="L1563" t="s">
        <v>26081</v>
      </c>
      <c r="M1563" s="3">
        <v>2</v>
      </c>
      <c r="N1563" t="s">
        <v>26084</v>
      </c>
      <c r="O1563" s="3">
        <v>1</v>
      </c>
      <c r="P1563" t="s">
        <v>28066</v>
      </c>
      <c r="Q1563" s="3">
        <v>1</v>
      </c>
      <c r="R1563" t="s">
        <v>26083</v>
      </c>
      <c r="S1563" s="3">
        <v>2</v>
      </c>
      <c r="T1563" s="3">
        <v>1</v>
      </c>
      <c r="U1563" s="3">
        <v>30000</v>
      </c>
      <c r="V1563" s="3">
        <v>2017</v>
      </c>
      <c r="W1563" t="s">
        <v>25</v>
      </c>
    </row>
    <row r="1564" spans="1:23" x14ac:dyDescent="0.3">
      <c r="A1564" s="3">
        <v>5</v>
      </c>
      <c r="B1564" t="s">
        <v>800</v>
      </c>
      <c r="C1564" s="3">
        <v>5706</v>
      </c>
      <c r="D1564" t="s">
        <v>1279</v>
      </c>
      <c r="E1564" s="3">
        <v>100106</v>
      </c>
      <c r="F1564" t="s">
        <v>17000</v>
      </c>
      <c r="G1564" s="3">
        <v>100106001</v>
      </c>
      <c r="H1564" t="s">
        <v>18416</v>
      </c>
      <c r="I1564" s="3">
        <v>1</v>
      </c>
      <c r="J1564" t="s">
        <v>26080</v>
      </c>
      <c r="K1564" s="3">
        <v>8</v>
      </c>
      <c r="L1564" t="s">
        <v>26081</v>
      </c>
      <c r="M1564" s="3">
        <v>2</v>
      </c>
      <c r="N1564" t="s">
        <v>26084</v>
      </c>
      <c r="O1564" s="3">
        <v>1</v>
      </c>
      <c r="P1564" t="s">
        <v>28066</v>
      </c>
      <c r="Q1564" s="3">
        <v>1</v>
      </c>
      <c r="R1564" t="s">
        <v>26083</v>
      </c>
      <c r="S1564" s="3">
        <v>2</v>
      </c>
      <c r="T1564" s="3">
        <v>1</v>
      </c>
      <c r="U1564" s="3">
        <v>40000</v>
      </c>
      <c r="V1564" s="3">
        <v>2017</v>
      </c>
      <c r="W1564" t="s">
        <v>25</v>
      </c>
    </row>
    <row r="1565" spans="1:23" x14ac:dyDescent="0.3">
      <c r="A1565" s="3">
        <v>5</v>
      </c>
      <c r="B1565" t="s">
        <v>800</v>
      </c>
      <c r="C1565" s="3">
        <v>5706</v>
      </c>
      <c r="D1565" t="s">
        <v>1279</v>
      </c>
      <c r="E1565" s="3">
        <v>100106</v>
      </c>
      <c r="F1565" t="s">
        <v>17000</v>
      </c>
      <c r="G1565" s="3">
        <v>100106001</v>
      </c>
      <c r="H1565" t="s">
        <v>18416</v>
      </c>
      <c r="I1565" s="3">
        <v>1</v>
      </c>
      <c r="J1565" t="s">
        <v>26080</v>
      </c>
      <c r="K1565" s="3">
        <v>8</v>
      </c>
      <c r="L1565" t="s">
        <v>26081</v>
      </c>
      <c r="M1565" s="3">
        <v>2</v>
      </c>
      <c r="N1565" t="s">
        <v>26084</v>
      </c>
      <c r="O1565" s="3">
        <v>1</v>
      </c>
      <c r="P1565" t="s">
        <v>28066</v>
      </c>
      <c r="Q1565" s="3">
        <v>1</v>
      </c>
      <c r="R1565" t="s">
        <v>26083</v>
      </c>
      <c r="S1565" s="3">
        <v>3</v>
      </c>
      <c r="T1565" s="3">
        <v>1</v>
      </c>
      <c r="U1565" s="3">
        <v>20000</v>
      </c>
      <c r="V1565" s="3">
        <v>2017</v>
      </c>
      <c r="W1565" t="s">
        <v>25</v>
      </c>
    </row>
    <row r="1566" spans="1:23" x14ac:dyDescent="0.3">
      <c r="A1566" s="3">
        <v>5</v>
      </c>
      <c r="B1566" t="s">
        <v>800</v>
      </c>
      <c r="C1566" s="3">
        <v>5706</v>
      </c>
      <c r="D1566" t="s">
        <v>1279</v>
      </c>
      <c r="E1566" s="3">
        <v>100106</v>
      </c>
      <c r="F1566" t="s">
        <v>17000</v>
      </c>
      <c r="G1566" s="3">
        <v>100106001</v>
      </c>
      <c r="H1566" t="s">
        <v>18416</v>
      </c>
      <c r="I1566" s="3">
        <v>1</v>
      </c>
      <c r="J1566" t="s">
        <v>26080</v>
      </c>
      <c r="K1566" s="3">
        <v>8</v>
      </c>
      <c r="L1566" t="s">
        <v>26081</v>
      </c>
      <c r="M1566" s="3">
        <v>2</v>
      </c>
      <c r="N1566" t="s">
        <v>26084</v>
      </c>
      <c r="O1566" s="3">
        <v>1</v>
      </c>
      <c r="P1566" t="s">
        <v>28066</v>
      </c>
      <c r="Q1566" s="3">
        <v>1</v>
      </c>
      <c r="R1566" t="s">
        <v>26083</v>
      </c>
      <c r="S1566" s="3">
        <v>3</v>
      </c>
      <c r="T1566" s="3">
        <v>1</v>
      </c>
      <c r="U1566" s="3">
        <v>100000</v>
      </c>
      <c r="V1566" s="3">
        <v>2017</v>
      </c>
      <c r="W1566" t="s">
        <v>25</v>
      </c>
    </row>
    <row r="1567" spans="1:23" x14ac:dyDescent="0.3">
      <c r="A1567" s="3">
        <v>5</v>
      </c>
      <c r="B1567" t="s">
        <v>800</v>
      </c>
      <c r="C1567" s="3">
        <v>5706</v>
      </c>
      <c r="D1567" t="s">
        <v>1279</v>
      </c>
      <c r="E1567" s="3">
        <v>100106</v>
      </c>
      <c r="F1567" t="s">
        <v>17000</v>
      </c>
      <c r="G1567" s="3">
        <v>100106001</v>
      </c>
      <c r="H1567" t="s">
        <v>18416</v>
      </c>
      <c r="I1567" s="3">
        <v>1</v>
      </c>
      <c r="J1567" t="s">
        <v>26080</v>
      </c>
      <c r="K1567" s="3">
        <v>8</v>
      </c>
      <c r="L1567" t="s">
        <v>26081</v>
      </c>
      <c r="M1567" s="3">
        <v>2</v>
      </c>
      <c r="N1567" t="s">
        <v>26084</v>
      </c>
      <c r="O1567" s="3">
        <v>1</v>
      </c>
      <c r="P1567" t="s">
        <v>28066</v>
      </c>
      <c r="Q1567" s="3">
        <v>1</v>
      </c>
      <c r="R1567" t="s">
        <v>26083</v>
      </c>
      <c r="S1567" s="3">
        <v>6</v>
      </c>
      <c r="T1567" s="3">
        <v>1</v>
      </c>
      <c r="U1567" s="3">
        <v>20000</v>
      </c>
      <c r="V1567" s="3">
        <v>2017</v>
      </c>
      <c r="W1567" t="s">
        <v>25</v>
      </c>
    </row>
    <row r="1568" spans="1:23" x14ac:dyDescent="0.3">
      <c r="A1568" s="3">
        <v>5</v>
      </c>
      <c r="B1568" t="s">
        <v>800</v>
      </c>
      <c r="C1568" s="3">
        <v>5706</v>
      </c>
      <c r="D1568" t="s">
        <v>1279</v>
      </c>
      <c r="E1568" s="3">
        <v>100106</v>
      </c>
      <c r="F1568" t="s">
        <v>17000</v>
      </c>
      <c r="G1568" s="3">
        <v>100106001</v>
      </c>
      <c r="H1568" t="s">
        <v>18416</v>
      </c>
      <c r="I1568" s="3">
        <v>2</v>
      </c>
      <c r="J1568" t="s">
        <v>12848</v>
      </c>
      <c r="K1568" s="3">
        <v>8</v>
      </c>
      <c r="L1568" t="s">
        <v>26081</v>
      </c>
      <c r="M1568" s="3">
        <v>2</v>
      </c>
      <c r="N1568" t="s">
        <v>26084</v>
      </c>
      <c r="O1568" s="3">
        <v>3</v>
      </c>
      <c r="P1568" t="s">
        <v>26085</v>
      </c>
      <c r="Q1568" s="3">
        <v>1</v>
      </c>
      <c r="R1568" t="s">
        <v>26083</v>
      </c>
      <c r="S1568" s="3">
        <v>8</v>
      </c>
      <c r="T1568" s="3">
        <v>1</v>
      </c>
      <c r="U1568" s="3">
        <v>500000</v>
      </c>
      <c r="V1568" s="3">
        <v>2017</v>
      </c>
      <c r="W1568" t="s">
        <v>25</v>
      </c>
    </row>
    <row r="1569" spans="1:23" x14ac:dyDescent="0.3">
      <c r="A1569" s="3">
        <v>6</v>
      </c>
      <c r="B1569" t="s">
        <v>1783</v>
      </c>
      <c r="C1569" s="3">
        <v>6202</v>
      </c>
      <c r="D1569" t="s">
        <v>1347</v>
      </c>
      <c r="E1569" s="3">
        <v>100106</v>
      </c>
      <c r="F1569" t="s">
        <v>17000</v>
      </c>
      <c r="G1569" s="3">
        <v>100106001</v>
      </c>
      <c r="H1569" t="s">
        <v>18416</v>
      </c>
      <c r="I1569" s="3">
        <v>2</v>
      </c>
      <c r="J1569" t="s">
        <v>12848</v>
      </c>
      <c r="K1569" s="3">
        <v>8</v>
      </c>
      <c r="L1569" t="s">
        <v>26081</v>
      </c>
      <c r="M1569" s="3">
        <v>2</v>
      </c>
      <c r="N1569" t="s">
        <v>26084</v>
      </c>
      <c r="O1569" s="3">
        <v>3</v>
      </c>
      <c r="P1569" t="s">
        <v>26085</v>
      </c>
      <c r="Q1569" s="3">
        <v>4</v>
      </c>
      <c r="R1569" t="s">
        <v>26113</v>
      </c>
      <c r="S1569" s="3">
        <v>2</v>
      </c>
      <c r="T1569" s="3">
        <v>1</v>
      </c>
      <c r="U1569" s="3">
        <v>42000</v>
      </c>
      <c r="V1569" s="3">
        <v>2003</v>
      </c>
      <c r="W1569" t="s">
        <v>25</v>
      </c>
    </row>
    <row r="1570" spans="1:23" x14ac:dyDescent="0.3">
      <c r="A1570" s="3">
        <v>6</v>
      </c>
      <c r="B1570" t="s">
        <v>1783</v>
      </c>
      <c r="C1570" s="3">
        <v>6113</v>
      </c>
      <c r="D1570" t="s">
        <v>1330</v>
      </c>
      <c r="E1570" s="3">
        <v>100106</v>
      </c>
      <c r="F1570" t="s">
        <v>17000</v>
      </c>
      <c r="G1570" s="3">
        <v>100106001</v>
      </c>
      <c r="H1570" t="s">
        <v>18416</v>
      </c>
      <c r="I1570" s="3">
        <v>2</v>
      </c>
      <c r="J1570" t="s">
        <v>12848</v>
      </c>
      <c r="K1570" s="3">
        <v>8</v>
      </c>
      <c r="L1570" t="s">
        <v>26081</v>
      </c>
      <c r="M1570" s="3">
        <v>2</v>
      </c>
      <c r="N1570" t="s">
        <v>26084</v>
      </c>
      <c r="O1570" s="3">
        <v>3</v>
      </c>
      <c r="P1570" t="s">
        <v>26085</v>
      </c>
      <c r="Q1570" s="3">
        <v>1</v>
      </c>
      <c r="R1570" t="s">
        <v>26083</v>
      </c>
      <c r="S1570" s="3">
        <v>10</v>
      </c>
      <c r="T1570" s="3">
        <v>1</v>
      </c>
      <c r="U1570" s="3">
        <v>80000</v>
      </c>
      <c r="V1570" s="3">
        <v>2003</v>
      </c>
      <c r="W1570" t="s">
        <v>25</v>
      </c>
    </row>
    <row r="1571" spans="1:23" x14ac:dyDescent="0.3">
      <c r="A1571" s="3">
        <v>6</v>
      </c>
      <c r="B1571" t="s">
        <v>1783</v>
      </c>
      <c r="C1571" s="3">
        <v>6204</v>
      </c>
      <c r="D1571" t="s">
        <v>1353</v>
      </c>
      <c r="E1571" s="3">
        <v>100106</v>
      </c>
      <c r="F1571" t="s">
        <v>17000</v>
      </c>
      <c r="G1571" s="3">
        <v>100106001</v>
      </c>
      <c r="H1571" t="s">
        <v>18416</v>
      </c>
      <c r="I1571" s="3">
        <v>2</v>
      </c>
      <c r="J1571" t="s">
        <v>12848</v>
      </c>
      <c r="K1571" s="3">
        <v>8</v>
      </c>
      <c r="L1571" t="s">
        <v>26081</v>
      </c>
      <c r="M1571" s="3">
        <v>3</v>
      </c>
      <c r="N1571" t="s">
        <v>16841</v>
      </c>
      <c r="O1571" s="3">
        <v>3</v>
      </c>
      <c r="P1571" t="s">
        <v>26085</v>
      </c>
      <c r="Q1571" s="3">
        <v>2</v>
      </c>
      <c r="R1571" t="s">
        <v>8209</v>
      </c>
      <c r="S1571" s="3">
        <v>2</v>
      </c>
      <c r="T1571" s="3">
        <v>1</v>
      </c>
      <c r="U1571" s="3">
        <v>35000</v>
      </c>
      <c r="V1571" s="3">
        <v>2018</v>
      </c>
      <c r="W1571" t="s">
        <v>26159</v>
      </c>
    </row>
    <row r="1572" spans="1:23" x14ac:dyDescent="0.3">
      <c r="A1572" s="3">
        <v>6</v>
      </c>
      <c r="B1572" t="s">
        <v>1783</v>
      </c>
      <c r="C1572" s="3">
        <v>6204</v>
      </c>
      <c r="D1572" t="s">
        <v>1353</v>
      </c>
      <c r="E1572" s="3">
        <v>100106</v>
      </c>
      <c r="F1572" t="s">
        <v>17000</v>
      </c>
      <c r="G1572" s="3">
        <v>100106001</v>
      </c>
      <c r="H1572" t="s">
        <v>18416</v>
      </c>
      <c r="I1572" s="3">
        <v>2</v>
      </c>
      <c r="J1572" t="s">
        <v>12848</v>
      </c>
      <c r="K1572" s="3">
        <v>8</v>
      </c>
      <c r="L1572" t="s">
        <v>26081</v>
      </c>
      <c r="M1572" s="3">
        <v>2</v>
      </c>
      <c r="N1572" t="s">
        <v>26084</v>
      </c>
      <c r="O1572" s="3">
        <v>3</v>
      </c>
      <c r="P1572" t="s">
        <v>26085</v>
      </c>
      <c r="Q1572" s="3">
        <v>2</v>
      </c>
      <c r="R1572" t="s">
        <v>8209</v>
      </c>
      <c r="S1572" s="3">
        <v>5</v>
      </c>
      <c r="T1572" s="3">
        <v>1</v>
      </c>
      <c r="U1572" s="3">
        <v>1308675</v>
      </c>
      <c r="V1572" s="3">
        <v>2018</v>
      </c>
      <c r="W1572" t="s">
        <v>26159</v>
      </c>
    </row>
    <row r="1573" spans="1:23" x14ac:dyDescent="0.3">
      <c r="A1573" s="3">
        <v>7</v>
      </c>
      <c r="B1573" t="s">
        <v>788</v>
      </c>
      <c r="C1573" s="3">
        <v>7201</v>
      </c>
      <c r="D1573" t="s">
        <v>1421</v>
      </c>
      <c r="E1573" s="3">
        <v>100106</v>
      </c>
      <c r="F1573" t="s">
        <v>17000</v>
      </c>
      <c r="G1573" s="3">
        <v>100106001</v>
      </c>
      <c r="H1573" t="s">
        <v>18416</v>
      </c>
      <c r="I1573" s="3">
        <v>1</v>
      </c>
      <c r="J1573" t="s">
        <v>26080</v>
      </c>
      <c r="K1573" s="3">
        <v>8</v>
      </c>
      <c r="L1573" t="s">
        <v>26081</v>
      </c>
      <c r="M1573" s="3">
        <v>2</v>
      </c>
      <c r="N1573" t="s">
        <v>26084</v>
      </c>
      <c r="O1573" s="3">
        <v>2</v>
      </c>
      <c r="P1573" t="s">
        <v>28067</v>
      </c>
      <c r="Q1573" s="3">
        <v>1</v>
      </c>
      <c r="R1573" t="s">
        <v>26083</v>
      </c>
      <c r="S1573" s="3">
        <v>1</v>
      </c>
      <c r="T1573" s="3">
        <v>1</v>
      </c>
      <c r="U1573" s="3">
        <v>5000</v>
      </c>
      <c r="V1573" s="3">
        <v>2016</v>
      </c>
      <c r="W1573" t="s">
        <v>25</v>
      </c>
    </row>
    <row r="1574" spans="1:23" x14ac:dyDescent="0.3">
      <c r="A1574" s="3">
        <v>7</v>
      </c>
      <c r="B1574" t="s">
        <v>788</v>
      </c>
      <c r="C1574" s="3">
        <v>7201</v>
      </c>
      <c r="D1574" t="s">
        <v>1421</v>
      </c>
      <c r="E1574" s="3">
        <v>100106</v>
      </c>
      <c r="F1574" t="s">
        <v>17000</v>
      </c>
      <c r="G1574" s="3">
        <v>100106001</v>
      </c>
      <c r="H1574" t="s">
        <v>18416</v>
      </c>
      <c r="I1574" s="3">
        <v>1</v>
      </c>
      <c r="J1574" t="s">
        <v>26080</v>
      </c>
      <c r="K1574" s="3">
        <v>8</v>
      </c>
      <c r="L1574" t="s">
        <v>26081</v>
      </c>
      <c r="M1574" s="3">
        <v>2</v>
      </c>
      <c r="N1574" t="s">
        <v>26084</v>
      </c>
      <c r="O1574" s="3">
        <v>2</v>
      </c>
      <c r="P1574" t="s">
        <v>28067</v>
      </c>
      <c r="Q1574" s="3">
        <v>1</v>
      </c>
      <c r="R1574" t="s">
        <v>26083</v>
      </c>
      <c r="S1574" s="3">
        <v>1</v>
      </c>
      <c r="T1574" s="3">
        <v>1</v>
      </c>
      <c r="U1574" s="3">
        <v>5000</v>
      </c>
      <c r="V1574" s="3">
        <v>2016</v>
      </c>
      <c r="W1574" t="s">
        <v>25</v>
      </c>
    </row>
    <row r="1575" spans="1:23" x14ac:dyDescent="0.3">
      <c r="A1575" s="3">
        <v>7</v>
      </c>
      <c r="B1575" t="s">
        <v>788</v>
      </c>
      <c r="C1575" s="3">
        <v>7201</v>
      </c>
      <c r="D1575" t="s">
        <v>1421</v>
      </c>
      <c r="E1575" s="3">
        <v>100106</v>
      </c>
      <c r="F1575" t="s">
        <v>17000</v>
      </c>
      <c r="G1575" s="3">
        <v>100106001</v>
      </c>
      <c r="H1575" t="s">
        <v>18416</v>
      </c>
      <c r="I1575" s="3">
        <v>1</v>
      </c>
      <c r="J1575" t="s">
        <v>26080</v>
      </c>
      <c r="K1575" s="3">
        <v>8</v>
      </c>
      <c r="L1575" t="s">
        <v>26081</v>
      </c>
      <c r="M1575" s="3">
        <v>2</v>
      </c>
      <c r="N1575" t="s">
        <v>26084</v>
      </c>
      <c r="O1575" s="3">
        <v>1</v>
      </c>
      <c r="P1575" t="s">
        <v>28066</v>
      </c>
      <c r="Q1575" s="3">
        <v>1</v>
      </c>
      <c r="R1575" t="s">
        <v>26083</v>
      </c>
      <c r="S1575" s="3">
        <v>1</v>
      </c>
      <c r="T1575" s="3">
        <v>1</v>
      </c>
      <c r="U1575" s="3">
        <v>6000</v>
      </c>
      <c r="V1575" s="3">
        <v>2016</v>
      </c>
      <c r="W1575" t="s">
        <v>25</v>
      </c>
    </row>
    <row r="1576" spans="1:23" x14ac:dyDescent="0.3">
      <c r="A1576" s="3">
        <v>7</v>
      </c>
      <c r="B1576" t="s">
        <v>788</v>
      </c>
      <c r="C1576" s="3">
        <v>7201</v>
      </c>
      <c r="D1576" t="s">
        <v>1421</v>
      </c>
      <c r="E1576" s="3">
        <v>100106</v>
      </c>
      <c r="F1576" t="s">
        <v>17000</v>
      </c>
      <c r="G1576" s="3">
        <v>100106001</v>
      </c>
      <c r="H1576" t="s">
        <v>18416</v>
      </c>
      <c r="I1576" s="3">
        <v>1</v>
      </c>
      <c r="J1576" t="s">
        <v>26080</v>
      </c>
      <c r="K1576" s="3">
        <v>8</v>
      </c>
      <c r="L1576" t="s">
        <v>26081</v>
      </c>
      <c r="M1576" s="3">
        <v>2</v>
      </c>
      <c r="N1576" t="s">
        <v>26084</v>
      </c>
      <c r="O1576" s="3">
        <v>1</v>
      </c>
      <c r="P1576" t="s">
        <v>28066</v>
      </c>
      <c r="Q1576" s="3">
        <v>1</v>
      </c>
      <c r="R1576" t="s">
        <v>26083</v>
      </c>
      <c r="S1576" s="3">
        <v>1</v>
      </c>
      <c r="T1576" s="3">
        <v>1</v>
      </c>
      <c r="U1576" s="3">
        <v>2500</v>
      </c>
      <c r="V1576" s="3">
        <v>2016</v>
      </c>
      <c r="W1576" t="s">
        <v>25</v>
      </c>
    </row>
    <row r="1577" spans="1:23" x14ac:dyDescent="0.3">
      <c r="A1577" s="3">
        <v>7</v>
      </c>
      <c r="B1577" t="s">
        <v>788</v>
      </c>
      <c r="C1577" s="3">
        <v>7201</v>
      </c>
      <c r="D1577" t="s">
        <v>1421</v>
      </c>
      <c r="E1577" s="3">
        <v>100106</v>
      </c>
      <c r="F1577" t="s">
        <v>17000</v>
      </c>
      <c r="G1577" s="3">
        <v>100106001</v>
      </c>
      <c r="H1577" t="s">
        <v>18416</v>
      </c>
      <c r="I1577" s="3">
        <v>1</v>
      </c>
      <c r="J1577" t="s">
        <v>26080</v>
      </c>
      <c r="K1577" s="3">
        <v>8</v>
      </c>
      <c r="L1577" t="s">
        <v>26081</v>
      </c>
      <c r="M1577" s="3">
        <v>2</v>
      </c>
      <c r="N1577" t="s">
        <v>26084</v>
      </c>
      <c r="O1577" s="3">
        <v>1</v>
      </c>
      <c r="P1577" t="s">
        <v>28066</v>
      </c>
      <c r="Q1577" s="3">
        <v>1</v>
      </c>
      <c r="R1577" t="s">
        <v>26083</v>
      </c>
      <c r="S1577" s="3">
        <v>1</v>
      </c>
      <c r="T1577" s="3">
        <v>1</v>
      </c>
      <c r="U1577" s="3">
        <v>3000</v>
      </c>
      <c r="V1577" s="3">
        <v>2016</v>
      </c>
      <c r="W1577" t="s">
        <v>25</v>
      </c>
    </row>
    <row r="1578" spans="1:23" x14ac:dyDescent="0.3">
      <c r="A1578" s="3">
        <v>8</v>
      </c>
      <c r="B1578" t="s">
        <v>770</v>
      </c>
      <c r="C1578" s="3">
        <v>8104</v>
      </c>
      <c r="D1578" t="s">
        <v>1490</v>
      </c>
      <c r="E1578" s="3">
        <v>100106</v>
      </c>
      <c r="F1578" t="s">
        <v>17000</v>
      </c>
      <c r="G1578" s="3">
        <v>100106001</v>
      </c>
      <c r="H1578" t="s">
        <v>18416</v>
      </c>
      <c r="I1578" s="3">
        <v>1</v>
      </c>
      <c r="J1578" t="s">
        <v>26080</v>
      </c>
      <c r="K1578" s="3">
        <v>8</v>
      </c>
      <c r="L1578" t="s">
        <v>26081</v>
      </c>
      <c r="M1578" s="3">
        <v>6</v>
      </c>
      <c r="N1578" t="s">
        <v>18251</v>
      </c>
      <c r="O1578" s="3">
        <v>1</v>
      </c>
      <c r="P1578" t="s">
        <v>28066</v>
      </c>
      <c r="Q1578" s="3">
        <v>1</v>
      </c>
      <c r="R1578" t="s">
        <v>26083</v>
      </c>
      <c r="S1578" s="3">
        <v>3</v>
      </c>
      <c r="T1578" s="3">
        <v>1</v>
      </c>
      <c r="U1578" s="3">
        <v>1500</v>
      </c>
      <c r="V1578" s="3">
        <v>2000</v>
      </c>
      <c r="W1578" t="s">
        <v>25</v>
      </c>
    </row>
    <row r="1579" spans="1:23" x14ac:dyDescent="0.3">
      <c r="A1579" s="3">
        <v>13</v>
      </c>
      <c r="B1579" t="s">
        <v>26153</v>
      </c>
      <c r="C1579" s="3">
        <v>13303</v>
      </c>
      <c r="D1579" t="s">
        <v>1935</v>
      </c>
      <c r="E1579" s="3">
        <v>100106</v>
      </c>
      <c r="F1579" t="s">
        <v>17000</v>
      </c>
      <c r="G1579" s="3">
        <v>100106001</v>
      </c>
      <c r="H1579" t="s">
        <v>18416</v>
      </c>
      <c r="I1579" s="3">
        <v>1</v>
      </c>
      <c r="J1579" t="s">
        <v>26080</v>
      </c>
      <c r="K1579" s="3">
        <v>8</v>
      </c>
      <c r="L1579" t="s">
        <v>26081</v>
      </c>
      <c r="M1579" s="3">
        <v>2</v>
      </c>
      <c r="N1579" t="s">
        <v>26084</v>
      </c>
      <c r="O1579" s="3">
        <v>1</v>
      </c>
      <c r="P1579" t="s">
        <v>28066</v>
      </c>
      <c r="Q1579" s="3">
        <v>1</v>
      </c>
      <c r="R1579" t="s">
        <v>26083</v>
      </c>
      <c r="S1579" s="3">
        <v>2</v>
      </c>
      <c r="T1579" s="3">
        <v>1</v>
      </c>
      <c r="U1579" s="3">
        <v>15000</v>
      </c>
      <c r="V1579" s="3">
        <v>2004</v>
      </c>
      <c r="W1579" t="s">
        <v>25</v>
      </c>
    </row>
    <row r="1580" spans="1:23" x14ac:dyDescent="0.3">
      <c r="A1580" s="3">
        <v>13</v>
      </c>
      <c r="B1580" t="s">
        <v>26153</v>
      </c>
      <c r="C1580" s="3">
        <v>13303</v>
      </c>
      <c r="D1580" t="s">
        <v>1935</v>
      </c>
      <c r="E1580" s="3">
        <v>100106</v>
      </c>
      <c r="F1580" t="s">
        <v>17000</v>
      </c>
      <c r="G1580" s="3">
        <v>100106001</v>
      </c>
      <c r="H1580" t="s">
        <v>18416</v>
      </c>
      <c r="I1580" s="3">
        <v>1</v>
      </c>
      <c r="J1580" t="s">
        <v>26080</v>
      </c>
      <c r="K1580" s="3">
        <v>8</v>
      </c>
      <c r="L1580" t="s">
        <v>26081</v>
      </c>
      <c r="M1580" s="3">
        <v>2</v>
      </c>
      <c r="N1580" t="s">
        <v>26084</v>
      </c>
      <c r="O1580" s="3">
        <v>1</v>
      </c>
      <c r="P1580" t="s">
        <v>28066</v>
      </c>
      <c r="Q1580" s="3">
        <v>1</v>
      </c>
      <c r="R1580" t="s">
        <v>26083</v>
      </c>
      <c r="S1580" s="3">
        <v>3</v>
      </c>
      <c r="T1580" s="3">
        <v>1</v>
      </c>
      <c r="U1580" s="3">
        <v>80000</v>
      </c>
      <c r="V1580" s="3">
        <v>2004</v>
      </c>
      <c r="W1580" t="s">
        <v>25</v>
      </c>
    </row>
    <row r="1581" spans="1:23" x14ac:dyDescent="0.3">
      <c r="A1581" s="3">
        <v>13</v>
      </c>
      <c r="B1581" t="s">
        <v>26153</v>
      </c>
      <c r="C1581" s="3">
        <v>13303</v>
      </c>
      <c r="D1581" t="s">
        <v>1935</v>
      </c>
      <c r="E1581" s="3">
        <v>100106</v>
      </c>
      <c r="F1581" t="s">
        <v>17000</v>
      </c>
      <c r="G1581" s="3">
        <v>100106001</v>
      </c>
      <c r="H1581" t="s">
        <v>18416</v>
      </c>
      <c r="I1581" s="3">
        <v>2</v>
      </c>
      <c r="J1581" t="s">
        <v>12848</v>
      </c>
      <c r="K1581" s="3">
        <v>8</v>
      </c>
      <c r="L1581" t="s">
        <v>26081</v>
      </c>
      <c r="M1581" s="3">
        <v>2</v>
      </c>
      <c r="N1581" t="s">
        <v>26084</v>
      </c>
      <c r="O1581" s="3">
        <v>3</v>
      </c>
      <c r="P1581" t="s">
        <v>26085</v>
      </c>
      <c r="Q1581" s="3">
        <v>1</v>
      </c>
      <c r="R1581" t="s">
        <v>26083</v>
      </c>
      <c r="S1581" s="3">
        <v>2</v>
      </c>
      <c r="T1581" s="3">
        <v>1</v>
      </c>
      <c r="U1581" s="3">
        <v>10000</v>
      </c>
      <c r="V1581" s="3">
        <v>2004</v>
      </c>
      <c r="W1581" t="s">
        <v>25</v>
      </c>
    </row>
    <row r="1582" spans="1:23" x14ac:dyDescent="0.3">
      <c r="A1582" s="3">
        <v>13</v>
      </c>
      <c r="B1582" t="s">
        <v>26153</v>
      </c>
      <c r="C1582" s="3">
        <v>13303</v>
      </c>
      <c r="D1582" t="s">
        <v>1935</v>
      </c>
      <c r="E1582" s="3">
        <v>100106</v>
      </c>
      <c r="F1582" t="s">
        <v>17000</v>
      </c>
      <c r="G1582" s="3">
        <v>100106001</v>
      </c>
      <c r="H1582" t="s">
        <v>18416</v>
      </c>
      <c r="I1582" s="3">
        <v>2</v>
      </c>
      <c r="J1582" t="s">
        <v>12848</v>
      </c>
      <c r="K1582" s="3">
        <v>8</v>
      </c>
      <c r="L1582" t="s">
        <v>26081</v>
      </c>
      <c r="M1582" s="3">
        <v>2</v>
      </c>
      <c r="N1582" t="s">
        <v>26084</v>
      </c>
      <c r="O1582" s="3">
        <v>1</v>
      </c>
      <c r="P1582" t="s">
        <v>28066</v>
      </c>
      <c r="Q1582" s="3">
        <v>1</v>
      </c>
      <c r="R1582" t="s">
        <v>26083</v>
      </c>
      <c r="S1582" s="3">
        <v>2</v>
      </c>
      <c r="T1582" s="3">
        <v>1</v>
      </c>
      <c r="U1582" s="3">
        <v>65000</v>
      </c>
      <c r="V1582" s="3">
        <v>2004</v>
      </c>
      <c r="W1582" t="s">
        <v>25</v>
      </c>
    </row>
    <row r="1583" spans="1:23" x14ac:dyDescent="0.3">
      <c r="A1583" s="3">
        <v>13</v>
      </c>
      <c r="B1583" t="s">
        <v>26153</v>
      </c>
      <c r="C1583" s="3">
        <v>13303</v>
      </c>
      <c r="D1583" t="s">
        <v>1935</v>
      </c>
      <c r="E1583" s="3">
        <v>100106</v>
      </c>
      <c r="F1583" t="s">
        <v>17000</v>
      </c>
      <c r="G1583" s="3">
        <v>100106001</v>
      </c>
      <c r="H1583" t="s">
        <v>18416</v>
      </c>
      <c r="I1583" s="3">
        <v>2</v>
      </c>
      <c r="J1583" t="s">
        <v>12848</v>
      </c>
      <c r="K1583" s="3">
        <v>8</v>
      </c>
      <c r="L1583" t="s">
        <v>26081</v>
      </c>
      <c r="M1583" s="3">
        <v>2</v>
      </c>
      <c r="N1583" t="s">
        <v>26084</v>
      </c>
      <c r="O1583" s="3">
        <v>1</v>
      </c>
      <c r="P1583" t="s">
        <v>28066</v>
      </c>
      <c r="Q1583" s="3">
        <v>1</v>
      </c>
      <c r="R1583" t="s">
        <v>26083</v>
      </c>
      <c r="S1583" s="3">
        <v>3</v>
      </c>
      <c r="T1583" s="3">
        <v>1</v>
      </c>
      <c r="U1583" s="3">
        <v>165000</v>
      </c>
      <c r="V1583" s="3">
        <v>2004</v>
      </c>
      <c r="W1583" t="s">
        <v>25</v>
      </c>
    </row>
    <row r="1584" spans="1:23" x14ac:dyDescent="0.3">
      <c r="A1584" s="3">
        <v>13</v>
      </c>
      <c r="B1584" t="s">
        <v>26153</v>
      </c>
      <c r="C1584" s="3">
        <v>13303</v>
      </c>
      <c r="D1584" t="s">
        <v>1935</v>
      </c>
      <c r="E1584" s="3">
        <v>100106</v>
      </c>
      <c r="F1584" t="s">
        <v>17000</v>
      </c>
      <c r="G1584" s="3">
        <v>100106001</v>
      </c>
      <c r="H1584" t="s">
        <v>18416</v>
      </c>
      <c r="I1584" s="3">
        <v>2</v>
      </c>
      <c r="J1584" t="s">
        <v>12848</v>
      </c>
      <c r="K1584" s="3">
        <v>8</v>
      </c>
      <c r="L1584" t="s">
        <v>26081</v>
      </c>
      <c r="M1584" s="3">
        <v>2</v>
      </c>
      <c r="N1584" t="s">
        <v>26084</v>
      </c>
      <c r="O1584" s="3">
        <v>1</v>
      </c>
      <c r="P1584" t="s">
        <v>28066</v>
      </c>
      <c r="Q1584" s="3">
        <v>1</v>
      </c>
      <c r="R1584" t="s">
        <v>26083</v>
      </c>
      <c r="S1584" s="3">
        <v>4</v>
      </c>
      <c r="T1584" s="3">
        <v>1</v>
      </c>
      <c r="U1584" s="3">
        <v>596000</v>
      </c>
      <c r="V1584" s="3">
        <v>2004</v>
      </c>
      <c r="W1584" t="s">
        <v>25</v>
      </c>
    </row>
    <row r="1585" spans="1:23" x14ac:dyDescent="0.3">
      <c r="A1585" s="3">
        <v>13</v>
      </c>
      <c r="B1585" t="s">
        <v>26153</v>
      </c>
      <c r="C1585" s="3">
        <v>13303</v>
      </c>
      <c r="D1585" t="s">
        <v>1935</v>
      </c>
      <c r="E1585" s="3">
        <v>100107</v>
      </c>
      <c r="F1585" t="s">
        <v>9429</v>
      </c>
      <c r="G1585" s="3">
        <v>100107012</v>
      </c>
      <c r="H1585" t="s">
        <v>26155</v>
      </c>
      <c r="I1585" s="3">
        <v>1</v>
      </c>
      <c r="J1585" t="s">
        <v>26080</v>
      </c>
      <c r="K1585" s="3">
        <v>8</v>
      </c>
      <c r="L1585" t="s">
        <v>26081</v>
      </c>
      <c r="M1585" s="3">
        <v>2</v>
      </c>
      <c r="N1585" t="s">
        <v>26084</v>
      </c>
      <c r="O1585" s="3">
        <v>3</v>
      </c>
      <c r="P1585" t="s">
        <v>26085</v>
      </c>
      <c r="Q1585" s="3">
        <v>1</v>
      </c>
      <c r="R1585" t="s">
        <v>26083</v>
      </c>
      <c r="S1585" s="3">
        <v>2</v>
      </c>
      <c r="T1585" s="3">
        <v>1</v>
      </c>
      <c r="U1585" s="3">
        <v>500000</v>
      </c>
      <c r="V1585" s="3">
        <v>2010</v>
      </c>
      <c r="W1585" t="s">
        <v>25</v>
      </c>
    </row>
    <row r="1586" spans="1:23" x14ac:dyDescent="0.3">
      <c r="A1586" s="3">
        <v>13</v>
      </c>
      <c r="B1586" t="s">
        <v>26153</v>
      </c>
      <c r="C1586" s="3">
        <v>13303</v>
      </c>
      <c r="D1586" t="s">
        <v>1935</v>
      </c>
      <c r="E1586" s="3">
        <v>100107</v>
      </c>
      <c r="F1586" t="s">
        <v>9429</v>
      </c>
      <c r="G1586" s="3">
        <v>100107012</v>
      </c>
      <c r="H1586" t="s">
        <v>26155</v>
      </c>
      <c r="I1586" s="3">
        <v>1</v>
      </c>
      <c r="J1586" t="s">
        <v>26080</v>
      </c>
      <c r="K1586" s="3">
        <v>8</v>
      </c>
      <c r="L1586" t="s">
        <v>26081</v>
      </c>
      <c r="M1586" s="3">
        <v>2</v>
      </c>
      <c r="N1586" t="s">
        <v>26084</v>
      </c>
      <c r="O1586" s="3">
        <v>1</v>
      </c>
      <c r="P1586" t="s">
        <v>28066</v>
      </c>
      <c r="Q1586" s="3">
        <v>1</v>
      </c>
      <c r="R1586" t="s">
        <v>26083</v>
      </c>
      <c r="S1586" s="3">
        <v>2</v>
      </c>
      <c r="T1586" s="3">
        <v>1</v>
      </c>
      <c r="U1586" s="3">
        <v>240000</v>
      </c>
      <c r="V1586" s="3">
        <v>2010</v>
      </c>
      <c r="W1586" t="s">
        <v>25</v>
      </c>
    </row>
    <row r="1587" spans="1:23" x14ac:dyDescent="0.3">
      <c r="A1587" s="3">
        <v>13</v>
      </c>
      <c r="B1587" t="s">
        <v>26153</v>
      </c>
      <c r="C1587" s="3">
        <v>13303</v>
      </c>
      <c r="D1587" t="s">
        <v>1935</v>
      </c>
      <c r="E1587" s="3">
        <v>100107</v>
      </c>
      <c r="F1587" t="s">
        <v>9429</v>
      </c>
      <c r="G1587" s="3">
        <v>100107012</v>
      </c>
      <c r="H1587" t="s">
        <v>26155</v>
      </c>
      <c r="I1587" s="3">
        <v>1</v>
      </c>
      <c r="J1587" t="s">
        <v>26080</v>
      </c>
      <c r="K1587" s="3">
        <v>8</v>
      </c>
      <c r="L1587" t="s">
        <v>26081</v>
      </c>
      <c r="M1587" s="3">
        <v>2</v>
      </c>
      <c r="N1587" t="s">
        <v>26084</v>
      </c>
      <c r="O1587" s="3">
        <v>1</v>
      </c>
      <c r="P1587" t="s">
        <v>28066</v>
      </c>
      <c r="Q1587" s="3">
        <v>1</v>
      </c>
      <c r="R1587" t="s">
        <v>26083</v>
      </c>
      <c r="S1587" s="3">
        <v>3</v>
      </c>
      <c r="T1587" s="3">
        <v>1</v>
      </c>
      <c r="U1587" s="3">
        <v>300000</v>
      </c>
      <c r="V1587" s="3">
        <v>2010</v>
      </c>
      <c r="W1587" t="s">
        <v>25</v>
      </c>
    </row>
    <row r="1588" spans="1:23" x14ac:dyDescent="0.3">
      <c r="A1588" s="3">
        <v>13</v>
      </c>
      <c r="B1588" t="s">
        <v>26153</v>
      </c>
      <c r="C1588" s="3">
        <v>13303</v>
      </c>
      <c r="D1588" t="s">
        <v>1935</v>
      </c>
      <c r="E1588" s="3">
        <v>100107</v>
      </c>
      <c r="F1588" t="s">
        <v>9429</v>
      </c>
      <c r="G1588" s="3">
        <v>100107012</v>
      </c>
      <c r="H1588" t="s">
        <v>26155</v>
      </c>
      <c r="I1588" s="3">
        <v>1</v>
      </c>
      <c r="J1588" t="s">
        <v>26080</v>
      </c>
      <c r="K1588" s="3">
        <v>8</v>
      </c>
      <c r="L1588" t="s">
        <v>26081</v>
      </c>
      <c r="M1588" s="3">
        <v>2</v>
      </c>
      <c r="N1588" t="s">
        <v>26084</v>
      </c>
      <c r="O1588" s="3">
        <v>1</v>
      </c>
      <c r="P1588" t="s">
        <v>28066</v>
      </c>
      <c r="Q1588" s="3">
        <v>1</v>
      </c>
      <c r="R1588" t="s">
        <v>26083</v>
      </c>
      <c r="S1588" s="3">
        <v>4</v>
      </c>
      <c r="T1588" s="3">
        <v>1</v>
      </c>
      <c r="U1588" s="3">
        <v>700000</v>
      </c>
      <c r="V1588" s="3">
        <v>2010</v>
      </c>
      <c r="W1588" t="s">
        <v>25</v>
      </c>
    </row>
    <row r="1589" spans="1:23" x14ac:dyDescent="0.3">
      <c r="A1589" s="3">
        <v>13</v>
      </c>
      <c r="B1589" t="s">
        <v>26153</v>
      </c>
      <c r="C1589" s="3">
        <v>13303</v>
      </c>
      <c r="D1589" t="s">
        <v>1935</v>
      </c>
      <c r="E1589" s="3">
        <v>100107</v>
      </c>
      <c r="F1589" t="s">
        <v>9429</v>
      </c>
      <c r="G1589" s="3">
        <v>100107012</v>
      </c>
      <c r="H1589" t="s">
        <v>26155</v>
      </c>
      <c r="I1589" s="3">
        <v>1</v>
      </c>
      <c r="J1589" t="s">
        <v>26080</v>
      </c>
      <c r="K1589" s="3">
        <v>8</v>
      </c>
      <c r="L1589" t="s">
        <v>26081</v>
      </c>
      <c r="M1589" s="3">
        <v>2</v>
      </c>
      <c r="N1589" t="s">
        <v>26084</v>
      </c>
      <c r="O1589" s="3">
        <v>1</v>
      </c>
      <c r="P1589" t="s">
        <v>28066</v>
      </c>
      <c r="Q1589" s="3">
        <v>1</v>
      </c>
      <c r="R1589" t="s">
        <v>26083</v>
      </c>
      <c r="S1589" s="3">
        <v>5</v>
      </c>
      <c r="T1589" s="3">
        <v>1</v>
      </c>
      <c r="U1589" s="3">
        <v>500000</v>
      </c>
      <c r="V1589" s="3">
        <v>2010</v>
      </c>
      <c r="W1589" t="s">
        <v>25</v>
      </c>
    </row>
    <row r="1590" spans="1:23" x14ac:dyDescent="0.3">
      <c r="A1590" s="3">
        <v>13</v>
      </c>
      <c r="B1590" t="s">
        <v>26153</v>
      </c>
      <c r="C1590" s="3">
        <v>13303</v>
      </c>
      <c r="D1590" t="s">
        <v>1935</v>
      </c>
      <c r="E1590" s="3">
        <v>100107</v>
      </c>
      <c r="F1590" t="s">
        <v>9429</v>
      </c>
      <c r="G1590" s="3">
        <v>100107012</v>
      </c>
      <c r="H1590" t="s">
        <v>26155</v>
      </c>
      <c r="I1590" s="3">
        <v>2</v>
      </c>
      <c r="J1590" t="s">
        <v>12848</v>
      </c>
      <c r="K1590" s="3">
        <v>8</v>
      </c>
      <c r="L1590" t="s">
        <v>26081</v>
      </c>
      <c r="M1590" s="3">
        <v>2</v>
      </c>
      <c r="N1590" t="s">
        <v>26084</v>
      </c>
      <c r="O1590" s="3">
        <v>3</v>
      </c>
      <c r="P1590" t="s">
        <v>26085</v>
      </c>
      <c r="Q1590" s="3">
        <v>1</v>
      </c>
      <c r="R1590" t="s">
        <v>26083</v>
      </c>
      <c r="S1590" s="3">
        <v>6</v>
      </c>
      <c r="T1590" s="3">
        <v>1</v>
      </c>
      <c r="U1590" s="3">
        <v>400000</v>
      </c>
      <c r="V1590" s="3">
        <v>2010</v>
      </c>
      <c r="W1590" t="s">
        <v>25</v>
      </c>
    </row>
    <row r="1591" spans="1:23" x14ac:dyDescent="0.3">
      <c r="A1591" s="3">
        <v>13</v>
      </c>
      <c r="B1591" t="s">
        <v>26153</v>
      </c>
      <c r="C1591" s="3">
        <v>13301</v>
      </c>
      <c r="D1591" t="s">
        <v>1929</v>
      </c>
      <c r="E1591" s="3">
        <v>100107</v>
      </c>
      <c r="F1591" t="s">
        <v>9429</v>
      </c>
      <c r="G1591" s="3">
        <v>100107012</v>
      </c>
      <c r="H1591" t="s">
        <v>26155</v>
      </c>
      <c r="I1591" s="3">
        <v>1</v>
      </c>
      <c r="J1591" t="s">
        <v>26080</v>
      </c>
      <c r="K1591" s="3">
        <v>8</v>
      </c>
      <c r="L1591" t="s">
        <v>26081</v>
      </c>
      <c r="M1591" s="3">
        <v>2</v>
      </c>
      <c r="N1591" t="s">
        <v>26084</v>
      </c>
      <c r="O1591" s="3">
        <v>4</v>
      </c>
      <c r="P1591" t="s">
        <v>26156</v>
      </c>
      <c r="Q1591" s="3">
        <v>1</v>
      </c>
      <c r="R1591" t="s">
        <v>26083</v>
      </c>
      <c r="S1591" s="3">
        <v>2</v>
      </c>
      <c r="T1591" s="3">
        <v>1</v>
      </c>
      <c r="U1591" s="3">
        <v>50000</v>
      </c>
      <c r="V1591" s="3">
        <v>2014</v>
      </c>
      <c r="W1591" t="s">
        <v>25</v>
      </c>
    </row>
    <row r="1592" spans="1:23" x14ac:dyDescent="0.3">
      <c r="A1592" s="3">
        <v>13</v>
      </c>
      <c r="B1592" t="s">
        <v>26153</v>
      </c>
      <c r="C1592" s="3">
        <v>13301</v>
      </c>
      <c r="D1592" t="s">
        <v>1929</v>
      </c>
      <c r="E1592" s="3">
        <v>100107</v>
      </c>
      <c r="F1592" t="s">
        <v>9429</v>
      </c>
      <c r="G1592" s="3">
        <v>100107012</v>
      </c>
      <c r="H1592" t="s">
        <v>26155</v>
      </c>
      <c r="I1592" s="3">
        <v>2</v>
      </c>
      <c r="J1592" t="s">
        <v>12848</v>
      </c>
      <c r="K1592" s="3">
        <v>8</v>
      </c>
      <c r="L1592" t="s">
        <v>26081</v>
      </c>
      <c r="M1592" s="3">
        <v>7</v>
      </c>
      <c r="N1592" t="s">
        <v>14788</v>
      </c>
      <c r="O1592" s="3">
        <v>4</v>
      </c>
      <c r="P1592" t="s">
        <v>26156</v>
      </c>
      <c r="Q1592" s="3">
        <v>1</v>
      </c>
      <c r="R1592" t="s">
        <v>26083</v>
      </c>
      <c r="S1592" s="3">
        <v>7</v>
      </c>
      <c r="T1592" s="3">
        <v>1</v>
      </c>
      <c r="U1592" s="3">
        <v>230000</v>
      </c>
      <c r="V1592" s="3">
        <v>2014</v>
      </c>
      <c r="W1592" t="s">
        <v>25</v>
      </c>
    </row>
    <row r="1593" spans="1:23" x14ac:dyDescent="0.3">
      <c r="A1593" s="3">
        <v>13</v>
      </c>
      <c r="B1593" t="s">
        <v>26153</v>
      </c>
      <c r="C1593" s="3">
        <v>13303</v>
      </c>
      <c r="D1593" t="s">
        <v>1935</v>
      </c>
      <c r="E1593" s="3">
        <v>100107</v>
      </c>
      <c r="F1593" t="s">
        <v>9429</v>
      </c>
      <c r="G1593" s="3">
        <v>100107012</v>
      </c>
      <c r="H1593" t="s">
        <v>26155</v>
      </c>
      <c r="I1593" s="3">
        <v>1</v>
      </c>
      <c r="J1593" t="s">
        <v>26080</v>
      </c>
      <c r="K1593" s="3">
        <v>8</v>
      </c>
      <c r="L1593" t="s">
        <v>26081</v>
      </c>
      <c r="M1593" s="3">
        <v>2</v>
      </c>
      <c r="N1593" t="s">
        <v>26084</v>
      </c>
      <c r="O1593" s="3">
        <v>4</v>
      </c>
      <c r="P1593" t="s">
        <v>26156</v>
      </c>
      <c r="Q1593" s="3">
        <v>1</v>
      </c>
      <c r="R1593" t="s">
        <v>26083</v>
      </c>
      <c r="S1593" s="3">
        <v>2</v>
      </c>
      <c r="T1593" s="3">
        <v>1</v>
      </c>
      <c r="U1593" s="3">
        <v>208000</v>
      </c>
      <c r="V1593" s="3">
        <v>2014</v>
      </c>
      <c r="W1593" t="s">
        <v>25</v>
      </c>
    </row>
    <row r="1594" spans="1:23" x14ac:dyDescent="0.3">
      <c r="A1594" s="3">
        <v>13</v>
      </c>
      <c r="B1594" t="s">
        <v>26153</v>
      </c>
      <c r="C1594" s="3">
        <v>13303</v>
      </c>
      <c r="D1594" t="s">
        <v>1935</v>
      </c>
      <c r="E1594" s="3">
        <v>100107</v>
      </c>
      <c r="F1594" t="s">
        <v>9429</v>
      </c>
      <c r="G1594" s="3">
        <v>100107012</v>
      </c>
      <c r="H1594" t="s">
        <v>26155</v>
      </c>
      <c r="I1594" s="3">
        <v>1</v>
      </c>
      <c r="J1594" t="s">
        <v>26080</v>
      </c>
      <c r="K1594" s="3">
        <v>8</v>
      </c>
      <c r="L1594" t="s">
        <v>26081</v>
      </c>
      <c r="M1594" s="3">
        <v>2</v>
      </c>
      <c r="N1594" t="s">
        <v>26084</v>
      </c>
      <c r="O1594" s="3">
        <v>4</v>
      </c>
      <c r="P1594" t="s">
        <v>26156</v>
      </c>
      <c r="Q1594" s="3">
        <v>1</v>
      </c>
      <c r="R1594" t="s">
        <v>26083</v>
      </c>
      <c r="S1594" s="3">
        <v>3</v>
      </c>
      <c r="T1594" s="3">
        <v>1</v>
      </c>
      <c r="U1594" s="3">
        <v>168000</v>
      </c>
      <c r="V1594" s="3">
        <v>2014</v>
      </c>
      <c r="W1594" t="s">
        <v>25</v>
      </c>
    </row>
    <row r="1595" spans="1:23" x14ac:dyDescent="0.3">
      <c r="A1595" s="3">
        <v>13</v>
      </c>
      <c r="B1595" t="s">
        <v>26153</v>
      </c>
      <c r="C1595" s="3">
        <v>13303</v>
      </c>
      <c r="D1595" t="s">
        <v>1935</v>
      </c>
      <c r="E1595" s="3">
        <v>100107</v>
      </c>
      <c r="F1595" t="s">
        <v>9429</v>
      </c>
      <c r="G1595" s="3">
        <v>100107012</v>
      </c>
      <c r="H1595" t="s">
        <v>26155</v>
      </c>
      <c r="I1595" s="3">
        <v>1</v>
      </c>
      <c r="J1595" t="s">
        <v>26080</v>
      </c>
      <c r="K1595" s="3">
        <v>8</v>
      </c>
      <c r="L1595" t="s">
        <v>26081</v>
      </c>
      <c r="M1595" s="3">
        <v>2</v>
      </c>
      <c r="N1595" t="s">
        <v>26084</v>
      </c>
      <c r="O1595" s="3">
        <v>4</v>
      </c>
      <c r="P1595" t="s">
        <v>26156</v>
      </c>
      <c r="Q1595" s="3">
        <v>1</v>
      </c>
      <c r="R1595" t="s">
        <v>26083</v>
      </c>
      <c r="S1595" s="3">
        <v>4</v>
      </c>
      <c r="T1595" s="3">
        <v>1</v>
      </c>
      <c r="U1595" s="3">
        <v>96000</v>
      </c>
      <c r="V1595" s="3">
        <v>2014</v>
      </c>
      <c r="W1595" t="s">
        <v>25</v>
      </c>
    </row>
    <row r="1596" spans="1:23" x14ac:dyDescent="0.3">
      <c r="A1596" s="3">
        <v>13</v>
      </c>
      <c r="B1596" t="s">
        <v>26153</v>
      </c>
      <c r="C1596" s="3">
        <v>13303</v>
      </c>
      <c r="D1596" t="s">
        <v>1935</v>
      </c>
      <c r="E1596" s="3">
        <v>100107</v>
      </c>
      <c r="F1596" t="s">
        <v>9429</v>
      </c>
      <c r="G1596" s="3">
        <v>100107012</v>
      </c>
      <c r="H1596" t="s">
        <v>26155</v>
      </c>
      <c r="I1596" s="3">
        <v>1</v>
      </c>
      <c r="J1596" t="s">
        <v>26080</v>
      </c>
      <c r="K1596" s="3">
        <v>8</v>
      </c>
      <c r="L1596" t="s">
        <v>26081</v>
      </c>
      <c r="M1596" s="3">
        <v>2</v>
      </c>
      <c r="N1596" t="s">
        <v>26084</v>
      </c>
      <c r="O1596" s="3">
        <v>4</v>
      </c>
      <c r="P1596" t="s">
        <v>26156</v>
      </c>
      <c r="Q1596" s="3">
        <v>1</v>
      </c>
      <c r="R1596" t="s">
        <v>26083</v>
      </c>
      <c r="S1596" s="3">
        <v>5</v>
      </c>
      <c r="T1596" s="3">
        <v>1</v>
      </c>
      <c r="U1596" s="3">
        <v>120000</v>
      </c>
      <c r="V1596" s="3">
        <v>2014</v>
      </c>
      <c r="W1596" t="s">
        <v>25</v>
      </c>
    </row>
    <row r="1597" spans="1:23" x14ac:dyDescent="0.3">
      <c r="A1597" s="3">
        <v>13</v>
      </c>
      <c r="B1597" t="s">
        <v>26153</v>
      </c>
      <c r="C1597" s="3">
        <v>13303</v>
      </c>
      <c r="D1597" t="s">
        <v>1935</v>
      </c>
      <c r="E1597" s="3">
        <v>100107</v>
      </c>
      <c r="F1597" t="s">
        <v>9429</v>
      </c>
      <c r="G1597" s="3">
        <v>100107012</v>
      </c>
      <c r="H1597" t="s">
        <v>26155</v>
      </c>
      <c r="I1597" s="3">
        <v>1</v>
      </c>
      <c r="J1597" t="s">
        <v>26080</v>
      </c>
      <c r="K1597" s="3">
        <v>8</v>
      </c>
      <c r="L1597" t="s">
        <v>26081</v>
      </c>
      <c r="M1597" s="3">
        <v>2</v>
      </c>
      <c r="N1597" t="s">
        <v>26084</v>
      </c>
      <c r="O1597" s="3">
        <v>4</v>
      </c>
      <c r="P1597" t="s">
        <v>26156</v>
      </c>
      <c r="Q1597" s="3">
        <v>1</v>
      </c>
      <c r="R1597" t="s">
        <v>26083</v>
      </c>
      <c r="S1597" s="3">
        <v>6</v>
      </c>
      <c r="T1597" s="3">
        <v>1</v>
      </c>
      <c r="U1597" s="3">
        <v>60000</v>
      </c>
      <c r="V1597" s="3">
        <v>2014</v>
      </c>
      <c r="W1597" t="s">
        <v>25</v>
      </c>
    </row>
    <row r="1598" spans="1:23" x14ac:dyDescent="0.3">
      <c r="A1598" s="3">
        <v>13</v>
      </c>
      <c r="B1598" t="s">
        <v>26153</v>
      </c>
      <c r="C1598" s="3">
        <v>13303</v>
      </c>
      <c r="D1598" t="s">
        <v>1935</v>
      </c>
      <c r="E1598" s="3">
        <v>100107</v>
      </c>
      <c r="F1598" t="s">
        <v>9429</v>
      </c>
      <c r="G1598" s="3">
        <v>100107012</v>
      </c>
      <c r="H1598" t="s">
        <v>26155</v>
      </c>
      <c r="I1598" s="3">
        <v>2</v>
      </c>
      <c r="J1598" t="s">
        <v>12848</v>
      </c>
      <c r="K1598" s="3">
        <v>8</v>
      </c>
      <c r="L1598" t="s">
        <v>26081</v>
      </c>
      <c r="M1598" s="3">
        <v>2</v>
      </c>
      <c r="N1598" t="s">
        <v>26084</v>
      </c>
      <c r="O1598" s="3">
        <v>4</v>
      </c>
      <c r="P1598" t="s">
        <v>26156</v>
      </c>
      <c r="Q1598" s="3">
        <v>1</v>
      </c>
      <c r="R1598" t="s">
        <v>26083</v>
      </c>
      <c r="S1598" s="3">
        <v>6</v>
      </c>
      <c r="T1598" s="3">
        <v>1</v>
      </c>
      <c r="U1598" s="3">
        <v>60000</v>
      </c>
      <c r="V1598" s="3">
        <v>2014</v>
      </c>
      <c r="W1598" t="s">
        <v>25</v>
      </c>
    </row>
    <row r="1599" spans="1:23" x14ac:dyDescent="0.3">
      <c r="A1599" s="3">
        <v>13</v>
      </c>
      <c r="B1599" t="s">
        <v>26153</v>
      </c>
      <c r="C1599" s="3">
        <v>13303</v>
      </c>
      <c r="D1599" t="s">
        <v>1935</v>
      </c>
      <c r="E1599" s="3">
        <v>100107</v>
      </c>
      <c r="F1599" t="s">
        <v>9429</v>
      </c>
      <c r="G1599" s="3">
        <v>100107012</v>
      </c>
      <c r="H1599" t="s">
        <v>26155</v>
      </c>
      <c r="I1599" s="3">
        <v>2</v>
      </c>
      <c r="J1599" t="s">
        <v>12848</v>
      </c>
      <c r="K1599" s="3">
        <v>8</v>
      </c>
      <c r="L1599" t="s">
        <v>26081</v>
      </c>
      <c r="M1599" s="3">
        <v>2</v>
      </c>
      <c r="N1599" t="s">
        <v>26084</v>
      </c>
      <c r="O1599" s="3">
        <v>4</v>
      </c>
      <c r="P1599" t="s">
        <v>26156</v>
      </c>
      <c r="Q1599" s="3">
        <v>1</v>
      </c>
      <c r="R1599" t="s">
        <v>26083</v>
      </c>
      <c r="S1599" s="3">
        <v>13</v>
      </c>
      <c r="T1599" s="3">
        <v>1</v>
      </c>
      <c r="U1599" s="3">
        <v>500000</v>
      </c>
      <c r="V1599" s="3">
        <v>2014</v>
      </c>
      <c r="W1599" t="s">
        <v>25</v>
      </c>
    </row>
    <row r="1600" spans="1:23" x14ac:dyDescent="0.3">
      <c r="A1600" s="3">
        <v>13</v>
      </c>
      <c r="B1600" t="s">
        <v>26153</v>
      </c>
      <c r="C1600" s="3">
        <v>13503</v>
      </c>
      <c r="D1600" t="s">
        <v>1956</v>
      </c>
      <c r="E1600" s="3">
        <v>100106</v>
      </c>
      <c r="F1600" t="s">
        <v>17000</v>
      </c>
      <c r="G1600" s="3">
        <v>100106001</v>
      </c>
      <c r="H1600" t="s">
        <v>18416</v>
      </c>
      <c r="I1600" s="3">
        <v>1</v>
      </c>
      <c r="J1600" t="s">
        <v>26080</v>
      </c>
      <c r="K1600" s="3">
        <v>8</v>
      </c>
      <c r="L1600" t="s">
        <v>26081</v>
      </c>
      <c r="M1600" s="3">
        <v>2</v>
      </c>
      <c r="N1600" t="s">
        <v>26084</v>
      </c>
      <c r="O1600" s="3">
        <v>1</v>
      </c>
      <c r="P1600" t="s">
        <v>28066</v>
      </c>
      <c r="Q1600" s="3">
        <v>1</v>
      </c>
      <c r="R1600" t="s">
        <v>26083</v>
      </c>
      <c r="S1600" s="3">
        <v>2</v>
      </c>
      <c r="T1600" s="3">
        <v>1</v>
      </c>
      <c r="U1600" s="3">
        <v>5000</v>
      </c>
      <c r="V1600" s="3">
        <v>2017</v>
      </c>
      <c r="W1600" t="s">
        <v>25</v>
      </c>
    </row>
    <row r="1601" spans="1:23" x14ac:dyDescent="0.3">
      <c r="A1601" s="3">
        <v>13</v>
      </c>
      <c r="B1601" t="s">
        <v>26153</v>
      </c>
      <c r="C1601" s="3">
        <v>13503</v>
      </c>
      <c r="D1601" t="s">
        <v>1956</v>
      </c>
      <c r="E1601" s="3">
        <v>100106</v>
      </c>
      <c r="F1601" t="s">
        <v>17000</v>
      </c>
      <c r="G1601" s="3">
        <v>100106001</v>
      </c>
      <c r="H1601" t="s">
        <v>18416</v>
      </c>
      <c r="I1601" s="3">
        <v>1</v>
      </c>
      <c r="J1601" t="s">
        <v>26080</v>
      </c>
      <c r="K1601" s="3">
        <v>8</v>
      </c>
      <c r="L1601" t="s">
        <v>26081</v>
      </c>
      <c r="M1601" s="3">
        <v>2</v>
      </c>
      <c r="N1601" t="s">
        <v>26084</v>
      </c>
      <c r="O1601" s="3">
        <v>1</v>
      </c>
      <c r="P1601" t="s">
        <v>28066</v>
      </c>
      <c r="Q1601" s="3">
        <v>1</v>
      </c>
      <c r="R1601" t="s">
        <v>26083</v>
      </c>
      <c r="S1601" s="3">
        <v>1</v>
      </c>
      <c r="T1601" s="3">
        <v>1</v>
      </c>
      <c r="U1601" s="3">
        <v>1500</v>
      </c>
      <c r="V1601" s="3">
        <v>2017</v>
      </c>
      <c r="W1601" t="s">
        <v>25</v>
      </c>
    </row>
    <row r="1602" spans="1:23" x14ac:dyDescent="0.3">
      <c r="A1602" s="3">
        <v>13</v>
      </c>
      <c r="B1602" t="s">
        <v>26153</v>
      </c>
      <c r="C1602" s="3">
        <v>13124</v>
      </c>
      <c r="D1602" t="s">
        <v>1894</v>
      </c>
      <c r="E1602" s="3">
        <v>100106</v>
      </c>
      <c r="F1602" t="s">
        <v>17000</v>
      </c>
      <c r="G1602" s="3">
        <v>100106001</v>
      </c>
      <c r="H1602" t="s">
        <v>18416</v>
      </c>
      <c r="I1602" s="3">
        <v>1</v>
      </c>
      <c r="J1602" t="s">
        <v>26080</v>
      </c>
      <c r="K1602" s="3">
        <v>8</v>
      </c>
      <c r="L1602" t="s">
        <v>26081</v>
      </c>
      <c r="M1602" s="3">
        <v>2</v>
      </c>
      <c r="N1602" t="s">
        <v>26084</v>
      </c>
      <c r="O1602" s="3">
        <v>3</v>
      </c>
      <c r="P1602" t="s">
        <v>26085</v>
      </c>
      <c r="Q1602" s="3">
        <v>1</v>
      </c>
      <c r="R1602" t="s">
        <v>26083</v>
      </c>
      <c r="S1602" s="3">
        <v>3</v>
      </c>
      <c r="T1602" s="3">
        <v>1</v>
      </c>
      <c r="U1602" s="3">
        <v>9000</v>
      </c>
      <c r="V1602" s="3">
        <v>2017</v>
      </c>
      <c r="W1602" t="s">
        <v>25</v>
      </c>
    </row>
    <row r="1603" spans="1:23" x14ac:dyDescent="0.3">
      <c r="A1603" s="3">
        <v>13</v>
      </c>
      <c r="B1603" t="s">
        <v>26153</v>
      </c>
      <c r="C1603" s="3">
        <v>13505</v>
      </c>
      <c r="D1603" t="s">
        <v>1962</v>
      </c>
      <c r="E1603" s="3">
        <v>100106</v>
      </c>
      <c r="F1603" t="s">
        <v>17000</v>
      </c>
      <c r="G1603" s="3">
        <v>100106001</v>
      </c>
      <c r="H1603" t="s">
        <v>18416</v>
      </c>
      <c r="I1603" s="3">
        <v>1</v>
      </c>
      <c r="J1603" t="s">
        <v>26080</v>
      </c>
      <c r="K1603" s="3">
        <v>8</v>
      </c>
      <c r="L1603" t="s">
        <v>26081</v>
      </c>
      <c r="M1603" s="3">
        <v>2</v>
      </c>
      <c r="N1603" t="s">
        <v>26084</v>
      </c>
      <c r="O1603" s="3">
        <v>1</v>
      </c>
      <c r="P1603" t="s">
        <v>28066</v>
      </c>
      <c r="Q1603" s="3">
        <v>1</v>
      </c>
      <c r="R1603" t="s">
        <v>26083</v>
      </c>
      <c r="S1603" s="3">
        <v>2</v>
      </c>
      <c r="T1603" s="3">
        <v>1</v>
      </c>
      <c r="U1603" s="3">
        <v>2500</v>
      </c>
      <c r="V1603" s="3">
        <v>2017</v>
      </c>
      <c r="W1603" t="s">
        <v>25</v>
      </c>
    </row>
    <row r="1604" spans="1:23" x14ac:dyDescent="0.3">
      <c r="A1604" s="3">
        <v>13</v>
      </c>
      <c r="B1604" t="s">
        <v>26153</v>
      </c>
      <c r="C1604" s="3">
        <v>13303</v>
      </c>
      <c r="D1604" t="s">
        <v>1935</v>
      </c>
      <c r="E1604" s="3">
        <v>100106</v>
      </c>
      <c r="F1604" t="s">
        <v>17000</v>
      </c>
      <c r="G1604" s="3">
        <v>100106001</v>
      </c>
      <c r="H1604" t="s">
        <v>18416</v>
      </c>
      <c r="I1604" s="3">
        <v>2</v>
      </c>
      <c r="J1604" t="s">
        <v>12848</v>
      </c>
      <c r="K1604" s="3">
        <v>8</v>
      </c>
      <c r="L1604" t="s">
        <v>26081</v>
      </c>
      <c r="M1604" s="3">
        <v>2</v>
      </c>
      <c r="N1604" t="s">
        <v>26084</v>
      </c>
      <c r="O1604" s="3">
        <v>1</v>
      </c>
      <c r="P1604" t="s">
        <v>28066</v>
      </c>
      <c r="Q1604" s="3">
        <v>1</v>
      </c>
      <c r="R1604" t="s">
        <v>26083</v>
      </c>
      <c r="S1604" s="3">
        <v>2</v>
      </c>
      <c r="T1604" s="3">
        <v>1</v>
      </c>
      <c r="U1604" s="3">
        <v>680000</v>
      </c>
      <c r="V1604" s="3">
        <v>2017</v>
      </c>
      <c r="W1604" t="s">
        <v>25</v>
      </c>
    </row>
    <row r="1605" spans="1:23" x14ac:dyDescent="0.3">
      <c r="A1605" s="3">
        <v>13</v>
      </c>
      <c r="B1605" t="s">
        <v>26153</v>
      </c>
      <c r="C1605" s="3">
        <v>13303</v>
      </c>
      <c r="D1605" t="s">
        <v>1935</v>
      </c>
      <c r="E1605" s="3">
        <v>100106</v>
      </c>
      <c r="F1605" t="s">
        <v>17000</v>
      </c>
      <c r="G1605" s="3">
        <v>100106001</v>
      </c>
      <c r="H1605" t="s">
        <v>18416</v>
      </c>
      <c r="I1605" s="3">
        <v>1</v>
      </c>
      <c r="J1605" t="s">
        <v>26080</v>
      </c>
      <c r="K1605" s="3">
        <v>8</v>
      </c>
      <c r="L1605" t="s">
        <v>26081</v>
      </c>
      <c r="M1605" s="3">
        <v>2</v>
      </c>
      <c r="N1605" t="s">
        <v>26084</v>
      </c>
      <c r="O1605" s="3">
        <v>1</v>
      </c>
      <c r="P1605" t="s">
        <v>28066</v>
      </c>
      <c r="Q1605" s="3">
        <v>1</v>
      </c>
      <c r="R1605" t="s">
        <v>26083</v>
      </c>
      <c r="S1605" s="3">
        <v>2</v>
      </c>
      <c r="T1605" s="3">
        <v>1</v>
      </c>
      <c r="U1605" s="3">
        <v>900000</v>
      </c>
      <c r="V1605" s="3">
        <v>2017</v>
      </c>
      <c r="W1605" t="s">
        <v>25</v>
      </c>
    </row>
    <row r="1606" spans="1:23" x14ac:dyDescent="0.3">
      <c r="A1606" s="3">
        <v>13</v>
      </c>
      <c r="B1606" t="s">
        <v>26153</v>
      </c>
      <c r="C1606" s="3">
        <v>13303</v>
      </c>
      <c r="D1606" t="s">
        <v>1935</v>
      </c>
      <c r="E1606" s="3">
        <v>100106</v>
      </c>
      <c r="F1606" t="s">
        <v>17000</v>
      </c>
      <c r="G1606" s="3">
        <v>100106001</v>
      </c>
      <c r="H1606" t="s">
        <v>18416</v>
      </c>
      <c r="I1606" s="3">
        <v>2</v>
      </c>
      <c r="J1606" t="s">
        <v>12848</v>
      </c>
      <c r="K1606" s="3">
        <v>8</v>
      </c>
      <c r="L1606" t="s">
        <v>26081</v>
      </c>
      <c r="M1606" s="3">
        <v>2</v>
      </c>
      <c r="N1606" t="s">
        <v>26084</v>
      </c>
      <c r="O1606" s="3">
        <v>1</v>
      </c>
      <c r="P1606" t="s">
        <v>28066</v>
      </c>
      <c r="Q1606" s="3">
        <v>1</v>
      </c>
      <c r="R1606" t="s">
        <v>26083</v>
      </c>
      <c r="S1606" s="3">
        <v>2</v>
      </c>
      <c r="T1606" s="3">
        <v>1</v>
      </c>
      <c r="U1606" s="3">
        <v>630000</v>
      </c>
      <c r="V1606" s="3">
        <v>2017</v>
      </c>
      <c r="W1606" t="s">
        <v>25</v>
      </c>
    </row>
    <row r="1607" spans="1:23" x14ac:dyDescent="0.3">
      <c r="A1607" s="3">
        <v>13</v>
      </c>
      <c r="B1607" t="s">
        <v>26153</v>
      </c>
      <c r="C1607" s="3">
        <v>13303</v>
      </c>
      <c r="D1607" t="s">
        <v>1935</v>
      </c>
      <c r="E1607" s="3">
        <v>100106</v>
      </c>
      <c r="F1607" t="s">
        <v>17000</v>
      </c>
      <c r="G1607" s="3">
        <v>100106001</v>
      </c>
      <c r="H1607" t="s">
        <v>18416</v>
      </c>
      <c r="I1607" s="3">
        <v>2</v>
      </c>
      <c r="J1607" t="s">
        <v>12848</v>
      </c>
      <c r="K1607" s="3">
        <v>8</v>
      </c>
      <c r="L1607" t="s">
        <v>26081</v>
      </c>
      <c r="M1607" s="3">
        <v>2</v>
      </c>
      <c r="N1607" t="s">
        <v>26084</v>
      </c>
      <c r="O1607" s="3">
        <v>1</v>
      </c>
      <c r="P1607" t="s">
        <v>28066</v>
      </c>
      <c r="Q1607" s="3">
        <v>1</v>
      </c>
      <c r="R1607" t="s">
        <v>26083</v>
      </c>
      <c r="S1607" s="3">
        <v>2</v>
      </c>
      <c r="T1607" s="3">
        <v>1</v>
      </c>
      <c r="U1607" s="3">
        <v>24000</v>
      </c>
      <c r="V1607" s="3">
        <v>2017</v>
      </c>
      <c r="W1607" t="s">
        <v>25</v>
      </c>
    </row>
    <row r="1608" spans="1:23" x14ac:dyDescent="0.3">
      <c r="A1608" s="3">
        <v>13</v>
      </c>
      <c r="B1608" t="s">
        <v>26153</v>
      </c>
      <c r="C1608" s="3">
        <v>13303</v>
      </c>
      <c r="D1608" t="s">
        <v>1935</v>
      </c>
      <c r="E1608" s="3">
        <v>100106</v>
      </c>
      <c r="F1608" t="s">
        <v>17000</v>
      </c>
      <c r="G1608" s="3">
        <v>100106001</v>
      </c>
      <c r="H1608" t="s">
        <v>18416</v>
      </c>
      <c r="I1608" s="3">
        <v>2</v>
      </c>
      <c r="J1608" t="s">
        <v>12848</v>
      </c>
      <c r="K1608" s="3">
        <v>8</v>
      </c>
      <c r="L1608" t="s">
        <v>26081</v>
      </c>
      <c r="M1608" s="3">
        <v>2</v>
      </c>
      <c r="N1608" t="s">
        <v>26084</v>
      </c>
      <c r="O1608" s="3">
        <v>1</v>
      </c>
      <c r="P1608" t="s">
        <v>28066</v>
      </c>
      <c r="Q1608" s="3">
        <v>1</v>
      </c>
      <c r="R1608" t="s">
        <v>26083</v>
      </c>
      <c r="S1608" s="3">
        <v>5</v>
      </c>
      <c r="T1608" s="3">
        <v>1</v>
      </c>
      <c r="U1608" s="3">
        <v>1200000</v>
      </c>
      <c r="V1608" s="3">
        <v>2017</v>
      </c>
      <c r="W1608" t="s">
        <v>25</v>
      </c>
    </row>
    <row r="1609" spans="1:23" x14ac:dyDescent="0.3">
      <c r="A1609" s="3">
        <v>13</v>
      </c>
      <c r="B1609" t="s">
        <v>26153</v>
      </c>
      <c r="C1609" s="3">
        <v>13303</v>
      </c>
      <c r="D1609" t="s">
        <v>1935</v>
      </c>
      <c r="E1609" s="3">
        <v>100106</v>
      </c>
      <c r="F1609" t="s">
        <v>17000</v>
      </c>
      <c r="G1609" s="3">
        <v>100106001</v>
      </c>
      <c r="H1609" t="s">
        <v>18416</v>
      </c>
      <c r="I1609" s="3">
        <v>2</v>
      </c>
      <c r="J1609" t="s">
        <v>12848</v>
      </c>
      <c r="K1609" s="3">
        <v>8</v>
      </c>
      <c r="L1609" t="s">
        <v>26081</v>
      </c>
      <c r="M1609" s="3">
        <v>2</v>
      </c>
      <c r="N1609" t="s">
        <v>26084</v>
      </c>
      <c r="O1609" s="3">
        <v>1</v>
      </c>
      <c r="P1609" t="s">
        <v>28066</v>
      </c>
      <c r="Q1609" s="3">
        <v>1</v>
      </c>
      <c r="R1609" t="s">
        <v>26083</v>
      </c>
      <c r="S1609" s="3">
        <v>7</v>
      </c>
      <c r="T1609" s="3">
        <v>1</v>
      </c>
      <c r="U1609" s="3">
        <v>1230000</v>
      </c>
      <c r="V1609" s="3">
        <v>2017</v>
      </c>
      <c r="W1609" t="s">
        <v>25</v>
      </c>
    </row>
    <row r="1610" spans="1:23" x14ac:dyDescent="0.3">
      <c r="A1610" s="3">
        <v>13</v>
      </c>
      <c r="B1610" t="s">
        <v>26153</v>
      </c>
      <c r="C1610" s="3">
        <v>13303</v>
      </c>
      <c r="D1610" t="s">
        <v>1935</v>
      </c>
      <c r="E1610" s="3">
        <v>100106</v>
      </c>
      <c r="F1610" t="s">
        <v>17000</v>
      </c>
      <c r="G1610" s="3">
        <v>100106001</v>
      </c>
      <c r="H1610" t="s">
        <v>18416</v>
      </c>
      <c r="I1610" s="3">
        <v>2</v>
      </c>
      <c r="J1610" t="s">
        <v>12848</v>
      </c>
      <c r="K1610" s="3">
        <v>8</v>
      </c>
      <c r="L1610" t="s">
        <v>26081</v>
      </c>
      <c r="M1610" s="3">
        <v>2</v>
      </c>
      <c r="N1610" t="s">
        <v>26084</v>
      </c>
      <c r="O1610" s="3">
        <v>1</v>
      </c>
      <c r="P1610" t="s">
        <v>28066</v>
      </c>
      <c r="Q1610" s="3">
        <v>1</v>
      </c>
      <c r="R1610" t="s">
        <v>26083</v>
      </c>
      <c r="S1610" s="3">
        <v>7</v>
      </c>
      <c r="T1610" s="3">
        <v>1</v>
      </c>
      <c r="U1610" s="3">
        <v>180000</v>
      </c>
      <c r="V1610" s="3">
        <v>2017</v>
      </c>
      <c r="W1610" t="s">
        <v>25</v>
      </c>
    </row>
    <row r="1611" spans="1:23" x14ac:dyDescent="0.3">
      <c r="A1611" s="3">
        <v>13</v>
      </c>
      <c r="B1611" t="s">
        <v>26153</v>
      </c>
      <c r="C1611" s="3">
        <v>13303</v>
      </c>
      <c r="D1611" t="s">
        <v>1935</v>
      </c>
      <c r="E1611" s="3">
        <v>100106</v>
      </c>
      <c r="F1611" t="s">
        <v>17000</v>
      </c>
      <c r="G1611" s="3">
        <v>100106001</v>
      </c>
      <c r="H1611" t="s">
        <v>18416</v>
      </c>
      <c r="I1611" s="3">
        <v>2</v>
      </c>
      <c r="J1611" t="s">
        <v>12848</v>
      </c>
      <c r="K1611" s="3">
        <v>8</v>
      </c>
      <c r="L1611" t="s">
        <v>26081</v>
      </c>
      <c r="M1611" s="3">
        <v>2</v>
      </c>
      <c r="N1611" t="s">
        <v>26084</v>
      </c>
      <c r="O1611" s="3">
        <v>3</v>
      </c>
      <c r="P1611" t="s">
        <v>26085</v>
      </c>
      <c r="Q1611" s="3">
        <v>1</v>
      </c>
      <c r="R1611" t="s">
        <v>26083</v>
      </c>
      <c r="S1611" s="3">
        <v>6</v>
      </c>
      <c r="T1611" s="3">
        <v>1</v>
      </c>
      <c r="U1611" s="3">
        <v>1850000</v>
      </c>
      <c r="V1611" s="3">
        <v>2017</v>
      </c>
      <c r="W1611" t="s">
        <v>25</v>
      </c>
    </row>
    <row r="1612" spans="1:23" x14ac:dyDescent="0.3">
      <c r="A1612" s="3">
        <v>13</v>
      </c>
      <c r="B1612" t="s">
        <v>26153</v>
      </c>
      <c r="C1612" s="3">
        <v>13303</v>
      </c>
      <c r="D1612" t="s">
        <v>1935</v>
      </c>
      <c r="E1612" s="3">
        <v>100106</v>
      </c>
      <c r="F1612" t="s">
        <v>17000</v>
      </c>
      <c r="G1612" s="3">
        <v>100106001</v>
      </c>
      <c r="H1612" t="s">
        <v>18416</v>
      </c>
      <c r="I1612" s="3">
        <v>2</v>
      </c>
      <c r="J1612" t="s">
        <v>12848</v>
      </c>
      <c r="K1612" s="3">
        <v>8</v>
      </c>
      <c r="L1612" t="s">
        <v>26081</v>
      </c>
      <c r="M1612" s="3">
        <v>2</v>
      </c>
      <c r="N1612" t="s">
        <v>26084</v>
      </c>
      <c r="O1612" s="3">
        <v>1</v>
      </c>
      <c r="P1612" t="s">
        <v>28066</v>
      </c>
      <c r="Q1612" s="3">
        <v>1</v>
      </c>
      <c r="R1612" t="s">
        <v>26083</v>
      </c>
      <c r="S1612" s="3">
        <v>2</v>
      </c>
      <c r="T1612" s="3">
        <v>1</v>
      </c>
      <c r="U1612" s="3">
        <v>800000</v>
      </c>
      <c r="V1612" s="3">
        <v>2017</v>
      </c>
      <c r="W1612" t="s">
        <v>25</v>
      </c>
    </row>
    <row r="1613" spans="1:23" x14ac:dyDescent="0.3">
      <c r="A1613" s="3">
        <v>13</v>
      </c>
      <c r="B1613" t="s">
        <v>26153</v>
      </c>
      <c r="C1613" s="3">
        <v>13303</v>
      </c>
      <c r="D1613" t="s">
        <v>1935</v>
      </c>
      <c r="E1613" s="3">
        <v>100106</v>
      </c>
      <c r="F1613" t="s">
        <v>17000</v>
      </c>
      <c r="G1613" s="3">
        <v>100106001</v>
      </c>
      <c r="H1613" t="s">
        <v>18416</v>
      </c>
      <c r="I1613" s="3">
        <v>2</v>
      </c>
      <c r="J1613" t="s">
        <v>12848</v>
      </c>
      <c r="K1613" s="3">
        <v>8</v>
      </c>
      <c r="L1613" t="s">
        <v>26081</v>
      </c>
      <c r="M1613" s="3">
        <v>2</v>
      </c>
      <c r="N1613" t="s">
        <v>26084</v>
      </c>
      <c r="O1613" s="3">
        <v>1</v>
      </c>
      <c r="P1613" t="s">
        <v>28066</v>
      </c>
      <c r="Q1613" s="3">
        <v>1</v>
      </c>
      <c r="R1613" t="s">
        <v>26083</v>
      </c>
      <c r="S1613" s="3">
        <v>1</v>
      </c>
      <c r="T1613" s="3">
        <v>1</v>
      </c>
      <c r="U1613" s="3">
        <v>35000</v>
      </c>
      <c r="V1613" s="3">
        <v>2017</v>
      </c>
      <c r="W1613" t="s">
        <v>25</v>
      </c>
    </row>
    <row r="1614" spans="1:23" x14ac:dyDescent="0.3">
      <c r="A1614" s="3">
        <v>13</v>
      </c>
      <c r="B1614" t="s">
        <v>26153</v>
      </c>
      <c r="C1614" s="3">
        <v>13303</v>
      </c>
      <c r="D1614" t="s">
        <v>1935</v>
      </c>
      <c r="E1614" s="3">
        <v>100106</v>
      </c>
      <c r="F1614" t="s">
        <v>17000</v>
      </c>
      <c r="G1614" s="3">
        <v>100106001</v>
      </c>
      <c r="H1614" t="s">
        <v>18416</v>
      </c>
      <c r="I1614" s="3">
        <v>2</v>
      </c>
      <c r="J1614" t="s">
        <v>12848</v>
      </c>
      <c r="K1614" s="3">
        <v>8</v>
      </c>
      <c r="L1614" t="s">
        <v>26081</v>
      </c>
      <c r="M1614" s="3">
        <v>2</v>
      </c>
      <c r="N1614" t="s">
        <v>26084</v>
      </c>
      <c r="O1614" s="3">
        <v>1</v>
      </c>
      <c r="P1614" t="s">
        <v>28066</v>
      </c>
      <c r="Q1614" s="3">
        <v>1</v>
      </c>
      <c r="R1614" t="s">
        <v>26083</v>
      </c>
      <c r="S1614" s="3">
        <v>5</v>
      </c>
      <c r="T1614" s="3">
        <v>1</v>
      </c>
      <c r="U1614" s="3">
        <v>20000</v>
      </c>
      <c r="V1614" s="3">
        <v>2017</v>
      </c>
      <c r="W1614" t="s">
        <v>25</v>
      </c>
    </row>
    <row r="1615" spans="1:23" x14ac:dyDescent="0.3">
      <c r="A1615" s="3">
        <v>13</v>
      </c>
      <c r="B1615" t="s">
        <v>26153</v>
      </c>
      <c r="C1615" s="3">
        <v>13303</v>
      </c>
      <c r="D1615" t="s">
        <v>1935</v>
      </c>
      <c r="E1615" s="3">
        <v>100106</v>
      </c>
      <c r="F1615" t="s">
        <v>17000</v>
      </c>
      <c r="G1615" s="3">
        <v>100106001</v>
      </c>
      <c r="H1615" t="s">
        <v>18416</v>
      </c>
      <c r="I1615" s="3">
        <v>2</v>
      </c>
      <c r="J1615" t="s">
        <v>12848</v>
      </c>
      <c r="K1615" s="3">
        <v>8</v>
      </c>
      <c r="L1615" t="s">
        <v>26081</v>
      </c>
      <c r="M1615" s="3">
        <v>2</v>
      </c>
      <c r="N1615" t="s">
        <v>26084</v>
      </c>
      <c r="O1615" s="3">
        <v>1</v>
      </c>
      <c r="P1615" t="s">
        <v>28066</v>
      </c>
      <c r="Q1615" s="3">
        <v>1</v>
      </c>
      <c r="R1615" t="s">
        <v>26083</v>
      </c>
      <c r="S1615" s="3">
        <v>18</v>
      </c>
      <c r="T1615" s="3">
        <v>1</v>
      </c>
      <c r="U1615" s="3">
        <v>800000</v>
      </c>
      <c r="V1615" s="3">
        <v>2017</v>
      </c>
      <c r="W1615" t="s">
        <v>25</v>
      </c>
    </row>
    <row r="1616" spans="1:23" x14ac:dyDescent="0.3">
      <c r="A1616" s="3">
        <v>13</v>
      </c>
      <c r="B1616" t="s">
        <v>26153</v>
      </c>
      <c r="C1616" s="3">
        <v>13303</v>
      </c>
      <c r="D1616" t="s">
        <v>1935</v>
      </c>
      <c r="E1616" s="3">
        <v>100106</v>
      </c>
      <c r="F1616" t="s">
        <v>17000</v>
      </c>
      <c r="G1616" s="3">
        <v>100106001</v>
      </c>
      <c r="H1616" t="s">
        <v>18416</v>
      </c>
      <c r="I1616" s="3">
        <v>2</v>
      </c>
      <c r="J1616" t="s">
        <v>12848</v>
      </c>
      <c r="K1616" s="3">
        <v>8</v>
      </c>
      <c r="L1616" t="s">
        <v>26081</v>
      </c>
      <c r="M1616" s="3">
        <v>2</v>
      </c>
      <c r="N1616" t="s">
        <v>26084</v>
      </c>
      <c r="O1616" s="3">
        <v>3</v>
      </c>
      <c r="P1616" t="s">
        <v>26085</v>
      </c>
      <c r="Q1616" s="3">
        <v>1</v>
      </c>
      <c r="R1616" t="s">
        <v>26083</v>
      </c>
      <c r="S1616" s="3">
        <v>2</v>
      </c>
      <c r="T1616" s="3">
        <v>1</v>
      </c>
      <c r="U1616" s="3">
        <v>8000</v>
      </c>
      <c r="V1616" s="3">
        <v>2017</v>
      </c>
      <c r="W1616" t="s">
        <v>25</v>
      </c>
    </row>
    <row r="1617" spans="1:23" x14ac:dyDescent="0.3">
      <c r="A1617" s="3">
        <v>5</v>
      </c>
      <c r="B1617" t="s">
        <v>800</v>
      </c>
      <c r="C1617" s="3">
        <v>5706</v>
      </c>
      <c r="D1617" t="s">
        <v>1279</v>
      </c>
      <c r="E1617" s="3">
        <v>100106</v>
      </c>
      <c r="F1617" t="s">
        <v>17000</v>
      </c>
      <c r="G1617" s="3">
        <v>100106001</v>
      </c>
      <c r="H1617" t="s">
        <v>18416</v>
      </c>
      <c r="I1617" s="3">
        <v>1</v>
      </c>
      <c r="J1617" t="s">
        <v>26080</v>
      </c>
      <c r="K1617" s="3">
        <v>8</v>
      </c>
      <c r="L1617" t="s">
        <v>26081</v>
      </c>
      <c r="M1617" s="3">
        <v>2</v>
      </c>
      <c r="N1617" t="s">
        <v>26084</v>
      </c>
      <c r="O1617" s="3">
        <v>1</v>
      </c>
      <c r="P1617" t="s">
        <v>28066</v>
      </c>
      <c r="Q1617" s="3">
        <v>1</v>
      </c>
      <c r="R1617" t="s">
        <v>26083</v>
      </c>
      <c r="S1617" s="3">
        <v>2</v>
      </c>
      <c r="T1617" s="3">
        <v>1</v>
      </c>
      <c r="U1617" s="3">
        <v>320000</v>
      </c>
      <c r="V1617" s="3">
        <v>2020</v>
      </c>
      <c r="W1617" t="s">
        <v>26159</v>
      </c>
    </row>
    <row r="1618" spans="1:23" x14ac:dyDescent="0.3">
      <c r="A1618" s="3">
        <v>5</v>
      </c>
      <c r="B1618" t="s">
        <v>800</v>
      </c>
      <c r="C1618" s="3">
        <v>5706</v>
      </c>
      <c r="D1618" t="s">
        <v>1279</v>
      </c>
      <c r="E1618" s="3">
        <v>100106</v>
      </c>
      <c r="F1618" t="s">
        <v>17000</v>
      </c>
      <c r="G1618" s="3">
        <v>100106001</v>
      </c>
      <c r="H1618" t="s">
        <v>18416</v>
      </c>
      <c r="I1618" s="3">
        <v>1</v>
      </c>
      <c r="J1618" t="s">
        <v>26080</v>
      </c>
      <c r="K1618" s="3">
        <v>8</v>
      </c>
      <c r="L1618" t="s">
        <v>26081</v>
      </c>
      <c r="M1618" s="3">
        <v>2</v>
      </c>
      <c r="N1618" t="s">
        <v>26084</v>
      </c>
      <c r="O1618" s="3">
        <v>1</v>
      </c>
      <c r="P1618" t="s">
        <v>28066</v>
      </c>
      <c r="Q1618" s="3">
        <v>1</v>
      </c>
      <c r="R1618" t="s">
        <v>26083</v>
      </c>
      <c r="S1618" s="3">
        <v>2</v>
      </c>
      <c r="T1618" s="3">
        <v>1</v>
      </c>
      <c r="U1618" s="3">
        <v>96000</v>
      </c>
      <c r="V1618" s="3">
        <v>2020</v>
      </c>
      <c r="W1618" t="s">
        <v>26159</v>
      </c>
    </row>
    <row r="1619" spans="1:23" x14ac:dyDescent="0.3">
      <c r="A1619" s="3">
        <v>5</v>
      </c>
      <c r="B1619" t="s">
        <v>800</v>
      </c>
      <c r="C1619" s="3">
        <v>5706</v>
      </c>
      <c r="D1619" t="s">
        <v>1279</v>
      </c>
      <c r="E1619" s="3">
        <v>100106</v>
      </c>
      <c r="F1619" t="s">
        <v>17000</v>
      </c>
      <c r="G1619" s="3">
        <v>100106001</v>
      </c>
      <c r="H1619" t="s">
        <v>18416</v>
      </c>
      <c r="I1619" s="3">
        <v>2</v>
      </c>
      <c r="J1619" t="s">
        <v>12848</v>
      </c>
      <c r="K1619" s="3">
        <v>8</v>
      </c>
      <c r="L1619" t="s">
        <v>26081</v>
      </c>
      <c r="M1619" s="3">
        <v>2</v>
      </c>
      <c r="N1619" t="s">
        <v>26084</v>
      </c>
      <c r="O1619" s="3">
        <v>3</v>
      </c>
      <c r="P1619" t="s">
        <v>26085</v>
      </c>
      <c r="Q1619" s="3">
        <v>1</v>
      </c>
      <c r="R1619" t="s">
        <v>26083</v>
      </c>
      <c r="S1619" s="3">
        <v>8</v>
      </c>
      <c r="T1619" s="3">
        <v>1</v>
      </c>
      <c r="U1619" s="3">
        <v>800000</v>
      </c>
      <c r="V1619" s="3">
        <v>2020</v>
      </c>
      <c r="W1619" t="s">
        <v>26159</v>
      </c>
    </row>
    <row r="1620" spans="1:23" x14ac:dyDescent="0.3">
      <c r="A1620" s="3">
        <v>15</v>
      </c>
      <c r="B1620" t="s">
        <v>761</v>
      </c>
      <c r="C1620" s="3">
        <v>15101</v>
      </c>
      <c r="D1620" t="s">
        <v>2014</v>
      </c>
      <c r="E1620" s="3">
        <v>100106</v>
      </c>
      <c r="F1620" t="s">
        <v>17000</v>
      </c>
      <c r="G1620" s="3">
        <v>100106001</v>
      </c>
      <c r="H1620" t="s">
        <v>18416</v>
      </c>
      <c r="I1620" s="3">
        <v>2</v>
      </c>
      <c r="J1620" t="s">
        <v>12848</v>
      </c>
      <c r="K1620" s="3">
        <v>9</v>
      </c>
      <c r="L1620" t="s">
        <v>26086</v>
      </c>
      <c r="M1620" s="3">
        <v>3</v>
      </c>
      <c r="N1620" t="s">
        <v>16841</v>
      </c>
      <c r="O1620" s="3">
        <v>3</v>
      </c>
      <c r="P1620" t="s">
        <v>26085</v>
      </c>
      <c r="Q1620" s="3">
        <v>2</v>
      </c>
      <c r="R1620" t="s">
        <v>8209</v>
      </c>
      <c r="S1620" s="3">
        <v>2</v>
      </c>
      <c r="T1620" s="3">
        <v>1</v>
      </c>
      <c r="U1620" s="3">
        <v>50000</v>
      </c>
      <c r="V1620" s="3">
        <v>2016</v>
      </c>
      <c r="W1620" t="s">
        <v>25</v>
      </c>
    </row>
    <row r="1621" spans="1:23" x14ac:dyDescent="0.3">
      <c r="A1621" s="3">
        <v>15</v>
      </c>
      <c r="B1621" t="s">
        <v>761</v>
      </c>
      <c r="C1621" s="3">
        <v>15101</v>
      </c>
      <c r="D1621" t="s">
        <v>2014</v>
      </c>
      <c r="E1621" s="3">
        <v>100106</v>
      </c>
      <c r="F1621" t="s">
        <v>17000</v>
      </c>
      <c r="G1621" s="3">
        <v>100106001</v>
      </c>
      <c r="H1621" t="s">
        <v>18416</v>
      </c>
      <c r="I1621" s="3">
        <v>2</v>
      </c>
      <c r="J1621" t="s">
        <v>12848</v>
      </c>
      <c r="K1621" s="3">
        <v>9</v>
      </c>
      <c r="L1621" t="s">
        <v>26086</v>
      </c>
      <c r="M1621" s="3">
        <v>3</v>
      </c>
      <c r="N1621" t="s">
        <v>16841</v>
      </c>
      <c r="O1621" s="3">
        <v>3</v>
      </c>
      <c r="P1621" t="s">
        <v>26085</v>
      </c>
      <c r="Q1621" s="3">
        <v>1</v>
      </c>
      <c r="R1621" t="s">
        <v>26083</v>
      </c>
      <c r="S1621" s="3">
        <v>1</v>
      </c>
      <c r="T1621" s="3">
        <v>1</v>
      </c>
      <c r="U1621" s="3">
        <v>37700</v>
      </c>
      <c r="V1621" s="3">
        <v>2016</v>
      </c>
      <c r="W1621" t="s">
        <v>25</v>
      </c>
    </row>
    <row r="1622" spans="1:23" x14ac:dyDescent="0.3">
      <c r="A1622" s="3">
        <v>15</v>
      </c>
      <c r="B1622" t="s">
        <v>761</v>
      </c>
      <c r="C1622" s="3">
        <v>15101</v>
      </c>
      <c r="D1622" t="s">
        <v>2014</v>
      </c>
      <c r="E1622" s="3">
        <v>100106</v>
      </c>
      <c r="F1622" t="s">
        <v>17000</v>
      </c>
      <c r="G1622" s="3">
        <v>100106001</v>
      </c>
      <c r="H1622" t="s">
        <v>18416</v>
      </c>
      <c r="I1622" s="3">
        <v>2</v>
      </c>
      <c r="J1622" t="s">
        <v>12848</v>
      </c>
      <c r="K1622" s="3">
        <v>9</v>
      </c>
      <c r="L1622" t="s">
        <v>26086</v>
      </c>
      <c r="M1622" s="3">
        <v>3</v>
      </c>
      <c r="N1622" t="s">
        <v>16841</v>
      </c>
      <c r="O1622" s="3">
        <v>1</v>
      </c>
      <c r="P1622" t="s">
        <v>28066</v>
      </c>
      <c r="Q1622" s="3">
        <v>1</v>
      </c>
      <c r="R1622" t="s">
        <v>26083</v>
      </c>
      <c r="S1622" s="3">
        <v>8</v>
      </c>
      <c r="T1622" s="3">
        <v>1</v>
      </c>
      <c r="U1622" s="3">
        <v>92400</v>
      </c>
      <c r="V1622" s="3">
        <v>2016</v>
      </c>
      <c r="W1622" t="s">
        <v>25</v>
      </c>
    </row>
    <row r="1623" spans="1:23" x14ac:dyDescent="0.3">
      <c r="A1623" s="3">
        <v>15</v>
      </c>
      <c r="B1623" t="s">
        <v>761</v>
      </c>
      <c r="C1623" s="3">
        <v>15101</v>
      </c>
      <c r="D1623" t="s">
        <v>2014</v>
      </c>
      <c r="E1623" s="3">
        <v>100106</v>
      </c>
      <c r="F1623" t="s">
        <v>17000</v>
      </c>
      <c r="G1623" s="3">
        <v>100106001</v>
      </c>
      <c r="H1623" t="s">
        <v>18416</v>
      </c>
      <c r="I1623" s="3">
        <v>1</v>
      </c>
      <c r="J1623" t="s">
        <v>26080</v>
      </c>
      <c r="K1623" s="3">
        <v>9</v>
      </c>
      <c r="L1623" t="s">
        <v>26086</v>
      </c>
      <c r="M1623" s="3">
        <v>2</v>
      </c>
      <c r="N1623" t="s">
        <v>26084</v>
      </c>
      <c r="O1623" s="3">
        <v>1</v>
      </c>
      <c r="P1623" t="s">
        <v>28066</v>
      </c>
      <c r="Q1623" s="3">
        <v>1</v>
      </c>
      <c r="R1623" t="s">
        <v>26083</v>
      </c>
      <c r="S1623" s="3">
        <v>24</v>
      </c>
      <c r="T1623" s="3">
        <v>1</v>
      </c>
      <c r="U1623" s="3">
        <v>40000</v>
      </c>
      <c r="V1623" s="3">
        <v>2016</v>
      </c>
      <c r="W1623" t="s">
        <v>25</v>
      </c>
    </row>
    <row r="1624" spans="1:23" x14ac:dyDescent="0.3">
      <c r="A1624" s="3">
        <v>3</v>
      </c>
      <c r="B1624" t="s">
        <v>767</v>
      </c>
      <c r="C1624" s="3">
        <v>3304</v>
      </c>
      <c r="D1624" t="s">
        <v>1134</v>
      </c>
      <c r="E1624" s="3">
        <v>100106</v>
      </c>
      <c r="F1624" t="s">
        <v>17000</v>
      </c>
      <c r="G1624" s="3">
        <v>100106001</v>
      </c>
      <c r="H1624" t="s">
        <v>18416</v>
      </c>
      <c r="I1624" s="3">
        <v>2</v>
      </c>
      <c r="J1624" t="s">
        <v>12848</v>
      </c>
      <c r="K1624" s="3">
        <v>9</v>
      </c>
      <c r="L1624" t="s">
        <v>26086</v>
      </c>
      <c r="M1624" s="3">
        <v>2</v>
      </c>
      <c r="N1624" t="s">
        <v>26084</v>
      </c>
      <c r="O1624" s="3">
        <v>3</v>
      </c>
      <c r="P1624" t="s">
        <v>26085</v>
      </c>
      <c r="Q1624" s="3">
        <v>1</v>
      </c>
      <c r="R1624" t="s">
        <v>26083</v>
      </c>
      <c r="S1624" s="3">
        <v>3</v>
      </c>
      <c r="T1624" s="3">
        <v>1</v>
      </c>
      <c r="U1624" s="3">
        <v>150000</v>
      </c>
      <c r="V1624" s="3">
        <v>1999</v>
      </c>
      <c r="W1624" t="s">
        <v>25</v>
      </c>
    </row>
    <row r="1625" spans="1:23" x14ac:dyDescent="0.3">
      <c r="A1625" s="3">
        <v>3</v>
      </c>
      <c r="B1625" t="s">
        <v>767</v>
      </c>
      <c r="C1625" s="3">
        <v>3101</v>
      </c>
      <c r="D1625" t="s">
        <v>1110</v>
      </c>
      <c r="E1625" s="3">
        <v>100106</v>
      </c>
      <c r="F1625" t="s">
        <v>17000</v>
      </c>
      <c r="G1625" s="3">
        <v>100106001</v>
      </c>
      <c r="H1625" t="s">
        <v>18416</v>
      </c>
      <c r="I1625" s="3">
        <v>2</v>
      </c>
      <c r="J1625" t="s">
        <v>12848</v>
      </c>
      <c r="K1625" s="3">
        <v>9</v>
      </c>
      <c r="L1625" t="s">
        <v>26086</v>
      </c>
      <c r="M1625" s="3">
        <v>3</v>
      </c>
      <c r="N1625" t="s">
        <v>16841</v>
      </c>
      <c r="O1625" s="3">
        <v>1</v>
      </c>
      <c r="P1625" t="s">
        <v>28066</v>
      </c>
      <c r="Q1625" s="3">
        <v>1</v>
      </c>
      <c r="R1625" t="s">
        <v>26083</v>
      </c>
      <c r="S1625" s="3">
        <v>6</v>
      </c>
      <c r="T1625" s="3">
        <v>1</v>
      </c>
      <c r="U1625" s="3">
        <v>206000</v>
      </c>
      <c r="V1625" s="3">
        <v>2005</v>
      </c>
      <c r="W1625" t="s">
        <v>25</v>
      </c>
    </row>
    <row r="1626" spans="1:23" x14ac:dyDescent="0.3">
      <c r="A1626" s="3">
        <v>3</v>
      </c>
      <c r="B1626" t="s">
        <v>767</v>
      </c>
      <c r="C1626" s="3">
        <v>3303</v>
      </c>
      <c r="D1626" t="s">
        <v>1131</v>
      </c>
      <c r="E1626" s="3">
        <v>100106</v>
      </c>
      <c r="F1626" t="s">
        <v>17000</v>
      </c>
      <c r="G1626" s="3">
        <v>100106001</v>
      </c>
      <c r="H1626" t="s">
        <v>18416</v>
      </c>
      <c r="I1626" s="3">
        <v>1</v>
      </c>
      <c r="J1626" t="s">
        <v>26080</v>
      </c>
      <c r="K1626" s="3">
        <v>9</v>
      </c>
      <c r="L1626" t="s">
        <v>26086</v>
      </c>
      <c r="M1626" s="3">
        <v>3</v>
      </c>
      <c r="N1626" t="s">
        <v>16841</v>
      </c>
      <c r="O1626" s="3">
        <v>1</v>
      </c>
      <c r="P1626" t="s">
        <v>28066</v>
      </c>
      <c r="Q1626" s="3">
        <v>1</v>
      </c>
      <c r="R1626" t="s">
        <v>26083</v>
      </c>
      <c r="S1626" s="3">
        <v>2</v>
      </c>
      <c r="T1626" s="3">
        <v>1</v>
      </c>
      <c r="U1626" s="3">
        <v>1000</v>
      </c>
      <c r="V1626" s="3">
        <v>2005</v>
      </c>
      <c r="W1626" t="s">
        <v>25</v>
      </c>
    </row>
    <row r="1627" spans="1:23" x14ac:dyDescent="0.3">
      <c r="A1627" s="3">
        <v>3</v>
      </c>
      <c r="B1627" t="s">
        <v>767</v>
      </c>
      <c r="C1627" s="3">
        <v>3303</v>
      </c>
      <c r="D1627" t="s">
        <v>1131</v>
      </c>
      <c r="E1627" s="3">
        <v>100106</v>
      </c>
      <c r="F1627" t="s">
        <v>17000</v>
      </c>
      <c r="G1627" s="3">
        <v>100106001</v>
      </c>
      <c r="H1627" t="s">
        <v>18416</v>
      </c>
      <c r="I1627" s="3">
        <v>1</v>
      </c>
      <c r="J1627" t="s">
        <v>26080</v>
      </c>
      <c r="K1627" s="3">
        <v>9</v>
      </c>
      <c r="L1627" t="s">
        <v>26086</v>
      </c>
      <c r="M1627" s="3">
        <v>3</v>
      </c>
      <c r="N1627" t="s">
        <v>16841</v>
      </c>
      <c r="O1627" s="3">
        <v>1</v>
      </c>
      <c r="P1627" t="s">
        <v>28066</v>
      </c>
      <c r="Q1627" s="3">
        <v>1</v>
      </c>
      <c r="R1627" t="s">
        <v>26083</v>
      </c>
      <c r="S1627" s="3">
        <v>2</v>
      </c>
      <c r="T1627" s="3">
        <v>1</v>
      </c>
      <c r="U1627" s="3">
        <v>50000</v>
      </c>
      <c r="V1627" s="3">
        <v>2005</v>
      </c>
      <c r="W1627" t="s">
        <v>25</v>
      </c>
    </row>
    <row r="1628" spans="1:23" x14ac:dyDescent="0.3">
      <c r="A1628" s="3">
        <v>3</v>
      </c>
      <c r="B1628" t="s">
        <v>767</v>
      </c>
      <c r="C1628" s="3">
        <v>3303</v>
      </c>
      <c r="D1628" t="s">
        <v>1131</v>
      </c>
      <c r="E1628" s="3">
        <v>100106</v>
      </c>
      <c r="F1628" t="s">
        <v>17000</v>
      </c>
      <c r="G1628" s="3">
        <v>100106001</v>
      </c>
      <c r="H1628" t="s">
        <v>18416</v>
      </c>
      <c r="I1628" s="3">
        <v>1</v>
      </c>
      <c r="J1628" t="s">
        <v>26080</v>
      </c>
      <c r="K1628" s="3">
        <v>9</v>
      </c>
      <c r="L1628" t="s">
        <v>26086</v>
      </c>
      <c r="M1628" s="3">
        <v>3</v>
      </c>
      <c r="N1628" t="s">
        <v>16841</v>
      </c>
      <c r="O1628" s="3">
        <v>3</v>
      </c>
      <c r="P1628" t="s">
        <v>26085</v>
      </c>
      <c r="Q1628" s="3">
        <v>1</v>
      </c>
      <c r="R1628" t="s">
        <v>26083</v>
      </c>
      <c r="S1628" s="3">
        <v>4</v>
      </c>
      <c r="T1628" s="3">
        <v>1</v>
      </c>
      <c r="U1628" s="3">
        <v>9000</v>
      </c>
      <c r="V1628" s="3">
        <v>2005</v>
      </c>
      <c r="W1628" t="s">
        <v>25</v>
      </c>
    </row>
    <row r="1629" spans="1:23" x14ac:dyDescent="0.3">
      <c r="A1629" s="3">
        <v>3</v>
      </c>
      <c r="B1629" t="s">
        <v>767</v>
      </c>
      <c r="C1629" s="3">
        <v>3303</v>
      </c>
      <c r="D1629" t="s">
        <v>1131</v>
      </c>
      <c r="E1629" s="3">
        <v>100106</v>
      </c>
      <c r="F1629" t="s">
        <v>17000</v>
      </c>
      <c r="G1629" s="3">
        <v>100106001</v>
      </c>
      <c r="H1629" t="s">
        <v>18416</v>
      </c>
      <c r="I1629" s="3">
        <v>1</v>
      </c>
      <c r="J1629" t="s">
        <v>26080</v>
      </c>
      <c r="K1629" s="3">
        <v>9</v>
      </c>
      <c r="L1629" t="s">
        <v>26086</v>
      </c>
      <c r="M1629" s="3">
        <v>3</v>
      </c>
      <c r="N1629" t="s">
        <v>16841</v>
      </c>
      <c r="O1629" s="3">
        <v>1</v>
      </c>
      <c r="P1629" t="s">
        <v>28066</v>
      </c>
      <c r="Q1629" s="3">
        <v>1</v>
      </c>
      <c r="R1629" t="s">
        <v>26083</v>
      </c>
      <c r="S1629" s="3">
        <v>2</v>
      </c>
      <c r="T1629" s="3">
        <v>1</v>
      </c>
      <c r="U1629" s="3">
        <v>1000</v>
      </c>
      <c r="V1629" s="3">
        <v>2005</v>
      </c>
      <c r="W1629" t="s">
        <v>25</v>
      </c>
    </row>
    <row r="1630" spans="1:23" x14ac:dyDescent="0.3">
      <c r="A1630" s="3">
        <v>3</v>
      </c>
      <c r="B1630" t="s">
        <v>767</v>
      </c>
      <c r="C1630" s="3">
        <v>3303</v>
      </c>
      <c r="D1630" t="s">
        <v>1131</v>
      </c>
      <c r="E1630" s="3">
        <v>100106</v>
      </c>
      <c r="F1630" t="s">
        <v>17000</v>
      </c>
      <c r="G1630" s="3">
        <v>100106001</v>
      </c>
      <c r="H1630" t="s">
        <v>18416</v>
      </c>
      <c r="I1630" s="3">
        <v>2</v>
      </c>
      <c r="J1630" t="s">
        <v>12848</v>
      </c>
      <c r="K1630" s="3">
        <v>9</v>
      </c>
      <c r="L1630" t="s">
        <v>26086</v>
      </c>
      <c r="M1630" s="3">
        <v>3</v>
      </c>
      <c r="N1630" t="s">
        <v>16841</v>
      </c>
      <c r="O1630" s="3">
        <v>1</v>
      </c>
      <c r="P1630" t="s">
        <v>28066</v>
      </c>
      <c r="Q1630" s="3">
        <v>1</v>
      </c>
      <c r="R1630" t="s">
        <v>26083</v>
      </c>
      <c r="S1630" s="3">
        <v>2</v>
      </c>
      <c r="T1630" s="3">
        <v>1</v>
      </c>
      <c r="U1630" s="3">
        <v>12600</v>
      </c>
      <c r="V1630" s="3">
        <v>2005</v>
      </c>
      <c r="W1630" t="s">
        <v>25</v>
      </c>
    </row>
    <row r="1631" spans="1:23" x14ac:dyDescent="0.3">
      <c r="A1631" s="3">
        <v>3</v>
      </c>
      <c r="B1631" t="s">
        <v>767</v>
      </c>
      <c r="C1631" s="3">
        <v>3304</v>
      </c>
      <c r="D1631" t="s">
        <v>1134</v>
      </c>
      <c r="E1631" s="3">
        <v>100106</v>
      </c>
      <c r="F1631" t="s">
        <v>17000</v>
      </c>
      <c r="G1631" s="3">
        <v>100106001</v>
      </c>
      <c r="H1631" t="s">
        <v>18416</v>
      </c>
      <c r="I1631" s="3">
        <v>2</v>
      </c>
      <c r="J1631" t="s">
        <v>12848</v>
      </c>
      <c r="K1631" s="3">
        <v>9</v>
      </c>
      <c r="L1631" t="s">
        <v>26086</v>
      </c>
      <c r="M1631" s="3">
        <v>3</v>
      </c>
      <c r="N1631" t="s">
        <v>16841</v>
      </c>
      <c r="O1631" s="3">
        <v>1</v>
      </c>
      <c r="P1631" t="s">
        <v>28066</v>
      </c>
      <c r="Q1631" s="3">
        <v>1</v>
      </c>
      <c r="R1631" t="s">
        <v>26083</v>
      </c>
      <c r="S1631" s="3">
        <v>4</v>
      </c>
      <c r="T1631" s="3">
        <v>1</v>
      </c>
      <c r="U1631" s="3">
        <v>450000</v>
      </c>
      <c r="V1631" s="3">
        <v>2005</v>
      </c>
      <c r="W1631" t="s">
        <v>25</v>
      </c>
    </row>
    <row r="1632" spans="1:23" x14ac:dyDescent="0.3">
      <c r="A1632" s="3">
        <v>3</v>
      </c>
      <c r="B1632" t="s">
        <v>767</v>
      </c>
      <c r="C1632" s="3">
        <v>3304</v>
      </c>
      <c r="D1632" t="s">
        <v>1134</v>
      </c>
      <c r="E1632" s="3">
        <v>100106</v>
      </c>
      <c r="F1632" t="s">
        <v>17000</v>
      </c>
      <c r="G1632" s="3">
        <v>100106001</v>
      </c>
      <c r="H1632" t="s">
        <v>18416</v>
      </c>
      <c r="I1632" s="3">
        <v>2</v>
      </c>
      <c r="J1632" t="s">
        <v>12848</v>
      </c>
      <c r="K1632" s="3">
        <v>9</v>
      </c>
      <c r="L1632" t="s">
        <v>26086</v>
      </c>
      <c r="M1632" s="3">
        <v>3</v>
      </c>
      <c r="N1632" t="s">
        <v>16841</v>
      </c>
      <c r="O1632" s="3">
        <v>1</v>
      </c>
      <c r="P1632" t="s">
        <v>28066</v>
      </c>
      <c r="Q1632" s="3">
        <v>1</v>
      </c>
      <c r="R1632" t="s">
        <v>26083</v>
      </c>
      <c r="S1632" s="3">
        <v>1</v>
      </c>
      <c r="T1632" s="3">
        <v>1</v>
      </c>
      <c r="U1632" s="3">
        <v>4000</v>
      </c>
      <c r="V1632" s="3">
        <v>2005</v>
      </c>
      <c r="W1632" t="s">
        <v>25</v>
      </c>
    </row>
    <row r="1633" spans="1:23" x14ac:dyDescent="0.3">
      <c r="A1633" s="3">
        <v>3</v>
      </c>
      <c r="B1633" t="s">
        <v>767</v>
      </c>
      <c r="C1633" s="3">
        <v>3301</v>
      </c>
      <c r="D1633" t="s">
        <v>1125</v>
      </c>
      <c r="E1633" s="3">
        <v>100106</v>
      </c>
      <c r="F1633" t="s">
        <v>17000</v>
      </c>
      <c r="G1633" s="3">
        <v>100106001</v>
      </c>
      <c r="H1633" t="s">
        <v>18416</v>
      </c>
      <c r="I1633" s="3">
        <v>2</v>
      </c>
      <c r="J1633" t="s">
        <v>12848</v>
      </c>
      <c r="K1633" s="3">
        <v>9</v>
      </c>
      <c r="L1633" t="s">
        <v>26086</v>
      </c>
      <c r="M1633" s="3">
        <v>3</v>
      </c>
      <c r="N1633" t="s">
        <v>16841</v>
      </c>
      <c r="O1633" s="3">
        <v>3</v>
      </c>
      <c r="P1633" t="s">
        <v>26085</v>
      </c>
      <c r="Q1633" s="3">
        <v>1</v>
      </c>
      <c r="R1633" t="s">
        <v>26083</v>
      </c>
      <c r="S1633" s="3">
        <v>13</v>
      </c>
      <c r="T1633" s="3">
        <v>1</v>
      </c>
      <c r="U1633" s="3">
        <v>12000</v>
      </c>
      <c r="V1633" s="3">
        <v>2005</v>
      </c>
      <c r="W1633" t="s">
        <v>25</v>
      </c>
    </row>
    <row r="1634" spans="1:23" x14ac:dyDescent="0.3">
      <c r="A1634" s="3">
        <v>3</v>
      </c>
      <c r="B1634" t="s">
        <v>767</v>
      </c>
      <c r="C1634" s="3">
        <v>3101</v>
      </c>
      <c r="D1634" t="s">
        <v>1110</v>
      </c>
      <c r="E1634" s="3">
        <v>100106</v>
      </c>
      <c r="F1634" t="s">
        <v>17000</v>
      </c>
      <c r="G1634" s="3">
        <v>100106001</v>
      </c>
      <c r="H1634" t="s">
        <v>18416</v>
      </c>
      <c r="I1634" s="3">
        <v>2</v>
      </c>
      <c r="J1634" t="s">
        <v>12848</v>
      </c>
      <c r="K1634" s="3">
        <v>9</v>
      </c>
      <c r="L1634" t="s">
        <v>26086</v>
      </c>
      <c r="M1634" s="3">
        <v>3</v>
      </c>
      <c r="N1634" t="s">
        <v>16841</v>
      </c>
      <c r="O1634" s="3">
        <v>3</v>
      </c>
      <c r="P1634" t="s">
        <v>26085</v>
      </c>
      <c r="Q1634" s="3">
        <v>1</v>
      </c>
      <c r="R1634" t="s">
        <v>26083</v>
      </c>
      <c r="S1634" s="3">
        <v>3</v>
      </c>
      <c r="T1634" s="3">
        <v>1</v>
      </c>
      <c r="U1634" s="3">
        <v>300000</v>
      </c>
      <c r="V1634" s="3">
        <v>2011</v>
      </c>
      <c r="W1634" t="s">
        <v>25</v>
      </c>
    </row>
    <row r="1635" spans="1:23" x14ac:dyDescent="0.3">
      <c r="A1635" s="3">
        <v>3</v>
      </c>
      <c r="B1635" t="s">
        <v>767</v>
      </c>
      <c r="C1635" s="3">
        <v>3303</v>
      </c>
      <c r="D1635" t="s">
        <v>1131</v>
      </c>
      <c r="E1635" s="3">
        <v>100106</v>
      </c>
      <c r="F1635" t="s">
        <v>17000</v>
      </c>
      <c r="G1635" s="3">
        <v>100106001</v>
      </c>
      <c r="H1635" t="s">
        <v>18416</v>
      </c>
      <c r="I1635" s="3">
        <v>1</v>
      </c>
      <c r="J1635" t="s">
        <v>26080</v>
      </c>
      <c r="K1635" s="3">
        <v>9</v>
      </c>
      <c r="L1635" t="s">
        <v>26086</v>
      </c>
      <c r="M1635" s="3">
        <v>3</v>
      </c>
      <c r="N1635" t="s">
        <v>16841</v>
      </c>
      <c r="O1635" s="3">
        <v>2</v>
      </c>
      <c r="P1635" t="s">
        <v>28067</v>
      </c>
      <c r="Q1635" s="3">
        <v>1</v>
      </c>
      <c r="R1635" t="s">
        <v>26083</v>
      </c>
      <c r="S1635" s="3">
        <v>1</v>
      </c>
      <c r="T1635" s="3">
        <v>1</v>
      </c>
      <c r="U1635" s="3">
        <v>2500</v>
      </c>
      <c r="V1635" s="3">
        <v>2011</v>
      </c>
      <c r="W1635" t="s">
        <v>25</v>
      </c>
    </row>
    <row r="1636" spans="1:23" x14ac:dyDescent="0.3">
      <c r="A1636" s="3">
        <v>3</v>
      </c>
      <c r="B1636" t="s">
        <v>767</v>
      </c>
      <c r="C1636" s="3">
        <v>3303</v>
      </c>
      <c r="D1636" t="s">
        <v>1131</v>
      </c>
      <c r="E1636" s="3">
        <v>100106</v>
      </c>
      <c r="F1636" t="s">
        <v>17000</v>
      </c>
      <c r="G1636" s="3">
        <v>100106001</v>
      </c>
      <c r="H1636" t="s">
        <v>18416</v>
      </c>
      <c r="I1636" s="3">
        <v>1</v>
      </c>
      <c r="J1636" t="s">
        <v>26080</v>
      </c>
      <c r="K1636" s="3">
        <v>9</v>
      </c>
      <c r="L1636" t="s">
        <v>26086</v>
      </c>
      <c r="M1636" s="3">
        <v>1</v>
      </c>
      <c r="N1636" t="s">
        <v>26082</v>
      </c>
      <c r="O1636" s="3">
        <v>3</v>
      </c>
      <c r="P1636" t="s">
        <v>26085</v>
      </c>
      <c r="Q1636" s="3">
        <v>1</v>
      </c>
      <c r="R1636" t="s">
        <v>26083</v>
      </c>
      <c r="S1636" s="3">
        <v>2</v>
      </c>
      <c r="T1636" s="3">
        <v>1</v>
      </c>
      <c r="U1636" s="3">
        <v>3000</v>
      </c>
      <c r="V1636" s="3">
        <v>2011</v>
      </c>
      <c r="W1636" t="s">
        <v>25</v>
      </c>
    </row>
    <row r="1637" spans="1:23" x14ac:dyDescent="0.3">
      <c r="A1637" s="3">
        <v>3</v>
      </c>
      <c r="B1637" t="s">
        <v>767</v>
      </c>
      <c r="C1637" s="3">
        <v>3303</v>
      </c>
      <c r="D1637" t="s">
        <v>1131</v>
      </c>
      <c r="E1637" s="3">
        <v>100106</v>
      </c>
      <c r="F1637" t="s">
        <v>17000</v>
      </c>
      <c r="G1637" s="3">
        <v>100106001</v>
      </c>
      <c r="H1637" t="s">
        <v>18416</v>
      </c>
      <c r="I1637" s="3">
        <v>1</v>
      </c>
      <c r="J1637" t="s">
        <v>26080</v>
      </c>
      <c r="K1637" s="3">
        <v>9</v>
      </c>
      <c r="L1637" t="s">
        <v>26086</v>
      </c>
      <c r="M1637" s="3">
        <v>1</v>
      </c>
      <c r="N1637" t="s">
        <v>26082</v>
      </c>
      <c r="O1637" s="3">
        <v>1</v>
      </c>
      <c r="P1637" t="s">
        <v>28066</v>
      </c>
      <c r="Q1637" s="3">
        <v>1</v>
      </c>
      <c r="R1637" t="s">
        <v>26083</v>
      </c>
      <c r="S1637" s="3">
        <v>2</v>
      </c>
      <c r="T1637" s="3">
        <v>1</v>
      </c>
      <c r="U1637" s="3">
        <v>12860</v>
      </c>
      <c r="V1637" s="3">
        <v>2011</v>
      </c>
      <c r="W1637" t="s">
        <v>25</v>
      </c>
    </row>
    <row r="1638" spans="1:23" x14ac:dyDescent="0.3">
      <c r="A1638" s="3">
        <v>3</v>
      </c>
      <c r="B1638" t="s">
        <v>767</v>
      </c>
      <c r="C1638" s="3">
        <v>3303</v>
      </c>
      <c r="D1638" t="s">
        <v>1131</v>
      </c>
      <c r="E1638" s="3">
        <v>100106</v>
      </c>
      <c r="F1638" t="s">
        <v>17000</v>
      </c>
      <c r="G1638" s="3">
        <v>100106001</v>
      </c>
      <c r="H1638" t="s">
        <v>18416</v>
      </c>
      <c r="I1638" s="3">
        <v>1</v>
      </c>
      <c r="J1638" t="s">
        <v>26080</v>
      </c>
      <c r="K1638" s="3">
        <v>9</v>
      </c>
      <c r="L1638" t="s">
        <v>26086</v>
      </c>
      <c r="M1638" s="3">
        <v>3</v>
      </c>
      <c r="N1638" t="s">
        <v>16841</v>
      </c>
      <c r="O1638" s="3">
        <v>1</v>
      </c>
      <c r="P1638" t="s">
        <v>28066</v>
      </c>
      <c r="Q1638" s="3">
        <v>1</v>
      </c>
      <c r="R1638" t="s">
        <v>26083</v>
      </c>
      <c r="S1638" s="3">
        <v>1</v>
      </c>
      <c r="T1638" s="3">
        <v>1</v>
      </c>
      <c r="U1638" s="3">
        <v>100000</v>
      </c>
      <c r="V1638" s="3">
        <v>2011</v>
      </c>
      <c r="W1638" t="s">
        <v>25</v>
      </c>
    </row>
    <row r="1639" spans="1:23" x14ac:dyDescent="0.3">
      <c r="A1639" s="3">
        <v>3</v>
      </c>
      <c r="B1639" t="s">
        <v>767</v>
      </c>
      <c r="C1639" s="3">
        <v>3303</v>
      </c>
      <c r="D1639" t="s">
        <v>1131</v>
      </c>
      <c r="E1639" s="3">
        <v>100106</v>
      </c>
      <c r="F1639" t="s">
        <v>17000</v>
      </c>
      <c r="G1639" s="3">
        <v>100106001</v>
      </c>
      <c r="H1639" t="s">
        <v>18416</v>
      </c>
      <c r="I1639" s="3">
        <v>1</v>
      </c>
      <c r="J1639" t="s">
        <v>26080</v>
      </c>
      <c r="K1639" s="3">
        <v>9</v>
      </c>
      <c r="L1639" t="s">
        <v>26086</v>
      </c>
      <c r="M1639" s="3">
        <v>3</v>
      </c>
      <c r="N1639" t="s">
        <v>16841</v>
      </c>
      <c r="O1639" s="3">
        <v>1</v>
      </c>
      <c r="P1639" t="s">
        <v>28066</v>
      </c>
      <c r="Q1639" s="3">
        <v>1</v>
      </c>
      <c r="R1639" t="s">
        <v>26083</v>
      </c>
      <c r="S1639" s="3">
        <v>1</v>
      </c>
      <c r="T1639" s="3">
        <v>1</v>
      </c>
      <c r="U1639" s="3">
        <v>300</v>
      </c>
      <c r="V1639" s="3">
        <v>2011</v>
      </c>
      <c r="W1639" t="s">
        <v>25</v>
      </c>
    </row>
    <row r="1640" spans="1:23" x14ac:dyDescent="0.3">
      <c r="A1640" s="3">
        <v>3</v>
      </c>
      <c r="B1640" t="s">
        <v>767</v>
      </c>
      <c r="C1640" s="3">
        <v>3303</v>
      </c>
      <c r="D1640" t="s">
        <v>1131</v>
      </c>
      <c r="E1640" s="3">
        <v>100106</v>
      </c>
      <c r="F1640" t="s">
        <v>17000</v>
      </c>
      <c r="G1640" s="3">
        <v>100106001</v>
      </c>
      <c r="H1640" t="s">
        <v>18416</v>
      </c>
      <c r="I1640" s="3">
        <v>1</v>
      </c>
      <c r="J1640" t="s">
        <v>26080</v>
      </c>
      <c r="K1640" s="3">
        <v>9</v>
      </c>
      <c r="L1640" t="s">
        <v>26086</v>
      </c>
      <c r="M1640" s="3">
        <v>1</v>
      </c>
      <c r="N1640" t="s">
        <v>26082</v>
      </c>
      <c r="O1640" s="3">
        <v>1</v>
      </c>
      <c r="P1640" t="s">
        <v>28066</v>
      </c>
      <c r="Q1640" s="3">
        <v>1</v>
      </c>
      <c r="R1640" t="s">
        <v>26083</v>
      </c>
      <c r="S1640" s="3">
        <v>5</v>
      </c>
      <c r="T1640" s="3">
        <v>1</v>
      </c>
      <c r="U1640" s="3">
        <v>5000</v>
      </c>
      <c r="V1640" s="3">
        <v>2011</v>
      </c>
      <c r="W1640" t="s">
        <v>25</v>
      </c>
    </row>
    <row r="1641" spans="1:23" x14ac:dyDescent="0.3">
      <c r="A1641" s="3">
        <v>3</v>
      </c>
      <c r="B1641" t="s">
        <v>767</v>
      </c>
      <c r="C1641" s="3">
        <v>3303</v>
      </c>
      <c r="D1641" t="s">
        <v>1131</v>
      </c>
      <c r="E1641" s="3">
        <v>100106</v>
      </c>
      <c r="F1641" t="s">
        <v>17000</v>
      </c>
      <c r="G1641" s="3">
        <v>100106001</v>
      </c>
      <c r="H1641" t="s">
        <v>18416</v>
      </c>
      <c r="I1641" s="3">
        <v>1</v>
      </c>
      <c r="J1641" t="s">
        <v>26080</v>
      </c>
      <c r="K1641" s="3">
        <v>9</v>
      </c>
      <c r="L1641" t="s">
        <v>26086</v>
      </c>
      <c r="M1641" s="3">
        <v>2</v>
      </c>
      <c r="N1641" t="s">
        <v>26084</v>
      </c>
      <c r="O1641" s="3">
        <v>1</v>
      </c>
      <c r="P1641" t="s">
        <v>28066</v>
      </c>
      <c r="Q1641" s="3">
        <v>1</v>
      </c>
      <c r="R1641" t="s">
        <v>26083</v>
      </c>
      <c r="S1641" s="3">
        <v>3</v>
      </c>
      <c r="T1641" s="3">
        <v>1</v>
      </c>
      <c r="U1641" s="3">
        <v>200</v>
      </c>
      <c r="V1641" s="3">
        <v>2011</v>
      </c>
      <c r="W1641" t="s">
        <v>25</v>
      </c>
    </row>
    <row r="1642" spans="1:23" x14ac:dyDescent="0.3">
      <c r="A1642" s="3">
        <v>3</v>
      </c>
      <c r="B1642" t="s">
        <v>767</v>
      </c>
      <c r="C1642" s="3">
        <v>3303</v>
      </c>
      <c r="D1642" t="s">
        <v>1131</v>
      </c>
      <c r="E1642" s="3">
        <v>100106</v>
      </c>
      <c r="F1642" t="s">
        <v>17000</v>
      </c>
      <c r="G1642" s="3">
        <v>100106001</v>
      </c>
      <c r="H1642" t="s">
        <v>18416</v>
      </c>
      <c r="I1642" s="3">
        <v>1</v>
      </c>
      <c r="J1642" t="s">
        <v>26080</v>
      </c>
      <c r="K1642" s="3">
        <v>9</v>
      </c>
      <c r="L1642" t="s">
        <v>26086</v>
      </c>
      <c r="M1642" s="3">
        <v>1</v>
      </c>
      <c r="N1642" t="s">
        <v>26082</v>
      </c>
      <c r="O1642" s="3">
        <v>1</v>
      </c>
      <c r="P1642" t="s">
        <v>28066</v>
      </c>
      <c r="Q1642" s="3">
        <v>1</v>
      </c>
      <c r="R1642" t="s">
        <v>26083</v>
      </c>
      <c r="S1642" s="3">
        <v>3</v>
      </c>
      <c r="T1642" s="3">
        <v>1</v>
      </c>
      <c r="U1642" s="3">
        <v>5000</v>
      </c>
      <c r="V1642" s="3">
        <v>2011</v>
      </c>
      <c r="W1642" t="s">
        <v>25</v>
      </c>
    </row>
    <row r="1643" spans="1:23" x14ac:dyDescent="0.3">
      <c r="A1643" s="3">
        <v>3</v>
      </c>
      <c r="B1643" t="s">
        <v>767</v>
      </c>
      <c r="C1643" s="3">
        <v>3303</v>
      </c>
      <c r="D1643" t="s">
        <v>1131</v>
      </c>
      <c r="E1643" s="3">
        <v>100106</v>
      </c>
      <c r="F1643" t="s">
        <v>17000</v>
      </c>
      <c r="G1643" s="3">
        <v>100106001</v>
      </c>
      <c r="H1643" t="s">
        <v>18416</v>
      </c>
      <c r="I1643" s="3">
        <v>1</v>
      </c>
      <c r="J1643" t="s">
        <v>26080</v>
      </c>
      <c r="K1643" s="3">
        <v>9</v>
      </c>
      <c r="L1643" t="s">
        <v>26086</v>
      </c>
      <c r="M1643" s="3">
        <v>2</v>
      </c>
      <c r="N1643" t="s">
        <v>26084</v>
      </c>
      <c r="O1643" s="3">
        <v>1</v>
      </c>
      <c r="P1643" t="s">
        <v>28066</v>
      </c>
      <c r="Q1643" s="3">
        <v>1</v>
      </c>
      <c r="R1643" t="s">
        <v>26083</v>
      </c>
      <c r="S1643" s="3">
        <v>1</v>
      </c>
      <c r="T1643" s="3">
        <v>1</v>
      </c>
      <c r="U1643" s="3">
        <v>500</v>
      </c>
      <c r="V1643" s="3">
        <v>2011</v>
      </c>
      <c r="W1643" t="s">
        <v>25</v>
      </c>
    </row>
    <row r="1644" spans="1:23" x14ac:dyDescent="0.3">
      <c r="A1644" s="3">
        <v>3</v>
      </c>
      <c r="B1644" t="s">
        <v>767</v>
      </c>
      <c r="C1644" s="3">
        <v>3304</v>
      </c>
      <c r="D1644" t="s">
        <v>1134</v>
      </c>
      <c r="E1644" s="3">
        <v>100106</v>
      </c>
      <c r="F1644" t="s">
        <v>17000</v>
      </c>
      <c r="G1644" s="3">
        <v>100106001</v>
      </c>
      <c r="H1644" t="s">
        <v>18416</v>
      </c>
      <c r="I1644" s="3">
        <v>1</v>
      </c>
      <c r="J1644" t="s">
        <v>26080</v>
      </c>
      <c r="K1644" s="3">
        <v>9</v>
      </c>
      <c r="L1644" t="s">
        <v>26086</v>
      </c>
      <c r="M1644" s="3">
        <v>4</v>
      </c>
      <c r="N1644" t="s">
        <v>26087</v>
      </c>
      <c r="O1644" s="3">
        <v>1</v>
      </c>
      <c r="P1644" t="s">
        <v>28066</v>
      </c>
      <c r="Q1644" s="3">
        <v>1</v>
      </c>
      <c r="R1644" t="s">
        <v>26083</v>
      </c>
      <c r="S1644" s="3">
        <v>6</v>
      </c>
      <c r="T1644" s="3">
        <v>1</v>
      </c>
      <c r="U1644" s="3">
        <v>25000</v>
      </c>
      <c r="V1644" s="3">
        <v>2011</v>
      </c>
      <c r="W1644" t="s">
        <v>25</v>
      </c>
    </row>
    <row r="1645" spans="1:23" x14ac:dyDescent="0.3">
      <c r="A1645" s="3">
        <v>3</v>
      </c>
      <c r="B1645" t="s">
        <v>767</v>
      </c>
      <c r="C1645" s="3">
        <v>3304</v>
      </c>
      <c r="D1645" t="s">
        <v>1134</v>
      </c>
      <c r="E1645" s="3">
        <v>100106</v>
      </c>
      <c r="F1645" t="s">
        <v>17000</v>
      </c>
      <c r="G1645" s="3">
        <v>100106001</v>
      </c>
      <c r="H1645" t="s">
        <v>18416</v>
      </c>
      <c r="I1645" s="3">
        <v>1</v>
      </c>
      <c r="J1645" t="s">
        <v>26080</v>
      </c>
      <c r="K1645" s="3">
        <v>9</v>
      </c>
      <c r="L1645" t="s">
        <v>26086</v>
      </c>
      <c r="M1645" s="3">
        <v>1</v>
      </c>
      <c r="N1645" t="s">
        <v>26082</v>
      </c>
      <c r="O1645" s="3">
        <v>1</v>
      </c>
      <c r="P1645" t="s">
        <v>28066</v>
      </c>
      <c r="Q1645" s="3">
        <v>1</v>
      </c>
      <c r="R1645" t="s">
        <v>26083</v>
      </c>
      <c r="S1645" s="3">
        <v>1</v>
      </c>
      <c r="T1645" s="3">
        <v>1</v>
      </c>
      <c r="U1645" s="3">
        <v>80000</v>
      </c>
      <c r="V1645" s="3">
        <v>2011</v>
      </c>
      <c r="W1645" t="s">
        <v>25</v>
      </c>
    </row>
    <row r="1646" spans="1:23" x14ac:dyDescent="0.3">
      <c r="A1646" s="3">
        <v>3</v>
      </c>
      <c r="B1646" t="s">
        <v>767</v>
      </c>
      <c r="C1646" s="3">
        <v>3304</v>
      </c>
      <c r="D1646" t="s">
        <v>1134</v>
      </c>
      <c r="E1646" s="3">
        <v>100106</v>
      </c>
      <c r="F1646" t="s">
        <v>17000</v>
      </c>
      <c r="G1646" s="3">
        <v>100106001</v>
      </c>
      <c r="H1646" t="s">
        <v>18416</v>
      </c>
      <c r="I1646" s="3">
        <v>1</v>
      </c>
      <c r="J1646" t="s">
        <v>26080</v>
      </c>
      <c r="K1646" s="3">
        <v>9</v>
      </c>
      <c r="L1646" t="s">
        <v>26086</v>
      </c>
      <c r="M1646" s="3">
        <v>4</v>
      </c>
      <c r="N1646" t="s">
        <v>26087</v>
      </c>
      <c r="O1646" s="3">
        <v>1</v>
      </c>
      <c r="P1646" t="s">
        <v>28066</v>
      </c>
      <c r="Q1646" s="3">
        <v>1</v>
      </c>
      <c r="R1646" t="s">
        <v>26083</v>
      </c>
      <c r="S1646" s="3">
        <v>2</v>
      </c>
      <c r="T1646" s="3">
        <v>1</v>
      </c>
      <c r="U1646" s="3">
        <v>45000</v>
      </c>
      <c r="V1646" s="3">
        <v>2011</v>
      </c>
      <c r="W1646" t="s">
        <v>25</v>
      </c>
    </row>
    <row r="1647" spans="1:23" x14ac:dyDescent="0.3">
      <c r="A1647" s="3">
        <v>3</v>
      </c>
      <c r="B1647" t="s">
        <v>767</v>
      </c>
      <c r="C1647" s="3">
        <v>3304</v>
      </c>
      <c r="D1647" t="s">
        <v>1134</v>
      </c>
      <c r="E1647" s="3">
        <v>100106</v>
      </c>
      <c r="F1647" t="s">
        <v>17000</v>
      </c>
      <c r="G1647" s="3">
        <v>100106001</v>
      </c>
      <c r="H1647" t="s">
        <v>18416</v>
      </c>
      <c r="I1647" s="3">
        <v>1</v>
      </c>
      <c r="J1647" t="s">
        <v>26080</v>
      </c>
      <c r="K1647" s="3">
        <v>9</v>
      </c>
      <c r="L1647" t="s">
        <v>26086</v>
      </c>
      <c r="M1647" s="3">
        <v>4</v>
      </c>
      <c r="N1647" t="s">
        <v>26087</v>
      </c>
      <c r="O1647" s="3">
        <v>2</v>
      </c>
      <c r="P1647" t="s">
        <v>28067</v>
      </c>
      <c r="Q1647" s="3">
        <v>1</v>
      </c>
      <c r="R1647" t="s">
        <v>26083</v>
      </c>
      <c r="S1647" s="3">
        <v>3</v>
      </c>
      <c r="T1647" s="3">
        <v>1</v>
      </c>
      <c r="U1647" s="3">
        <v>10000</v>
      </c>
      <c r="V1647" s="3">
        <v>2011</v>
      </c>
      <c r="W1647" t="s">
        <v>25</v>
      </c>
    </row>
    <row r="1648" spans="1:23" x14ac:dyDescent="0.3">
      <c r="A1648" s="3">
        <v>3</v>
      </c>
      <c r="B1648" t="s">
        <v>767</v>
      </c>
      <c r="C1648" s="3">
        <v>3301</v>
      </c>
      <c r="D1648" t="s">
        <v>1125</v>
      </c>
      <c r="E1648" s="3">
        <v>100106</v>
      </c>
      <c r="F1648" t="s">
        <v>17000</v>
      </c>
      <c r="G1648" s="3">
        <v>100106001</v>
      </c>
      <c r="H1648" t="s">
        <v>18416</v>
      </c>
      <c r="I1648" s="3">
        <v>2</v>
      </c>
      <c r="J1648" t="s">
        <v>12848</v>
      </c>
      <c r="K1648" s="3">
        <v>9</v>
      </c>
      <c r="L1648" t="s">
        <v>26086</v>
      </c>
      <c r="M1648" s="3">
        <v>1</v>
      </c>
      <c r="N1648" t="s">
        <v>26082</v>
      </c>
      <c r="O1648" s="3">
        <v>1</v>
      </c>
      <c r="P1648" t="s">
        <v>28066</v>
      </c>
      <c r="Q1648" s="3">
        <v>1</v>
      </c>
      <c r="R1648" t="s">
        <v>26083</v>
      </c>
      <c r="S1648" s="3">
        <v>1</v>
      </c>
      <c r="T1648" s="3">
        <v>1</v>
      </c>
      <c r="U1648" s="3">
        <v>250000</v>
      </c>
      <c r="V1648" s="3">
        <v>2011</v>
      </c>
      <c r="W1648" t="s">
        <v>25</v>
      </c>
    </row>
    <row r="1649" spans="1:23" x14ac:dyDescent="0.3">
      <c r="A1649" s="3">
        <v>3</v>
      </c>
      <c r="B1649" t="s">
        <v>767</v>
      </c>
      <c r="C1649" s="3">
        <v>3102</v>
      </c>
      <c r="D1649" t="s">
        <v>1113</v>
      </c>
      <c r="E1649" s="3">
        <v>100106</v>
      </c>
      <c r="F1649" t="s">
        <v>17000</v>
      </c>
      <c r="G1649" s="3">
        <v>100106001</v>
      </c>
      <c r="H1649" t="s">
        <v>18416</v>
      </c>
      <c r="I1649" s="3">
        <v>2</v>
      </c>
      <c r="J1649" t="s">
        <v>12848</v>
      </c>
      <c r="K1649" s="3">
        <v>9</v>
      </c>
      <c r="L1649" t="s">
        <v>26086</v>
      </c>
      <c r="M1649" s="3">
        <v>3</v>
      </c>
      <c r="N1649" t="s">
        <v>16841</v>
      </c>
      <c r="O1649" s="3">
        <v>3</v>
      </c>
      <c r="P1649" t="s">
        <v>26085</v>
      </c>
      <c r="Q1649" s="3">
        <v>5</v>
      </c>
      <c r="R1649" t="s">
        <v>8203</v>
      </c>
      <c r="S1649" s="3">
        <v>4</v>
      </c>
      <c r="T1649" s="3">
        <v>1</v>
      </c>
      <c r="U1649" s="3">
        <v>1235699</v>
      </c>
      <c r="V1649" s="3">
        <v>2015</v>
      </c>
      <c r="W1649" t="s">
        <v>25</v>
      </c>
    </row>
    <row r="1650" spans="1:23" x14ac:dyDescent="0.3">
      <c r="A1650" s="3">
        <v>3</v>
      </c>
      <c r="B1650" t="s">
        <v>767</v>
      </c>
      <c r="C1650" s="3">
        <v>3101</v>
      </c>
      <c r="D1650" t="s">
        <v>1110</v>
      </c>
      <c r="E1650" s="3">
        <v>100106</v>
      </c>
      <c r="F1650" t="s">
        <v>17000</v>
      </c>
      <c r="G1650" s="3">
        <v>100106001</v>
      </c>
      <c r="H1650" t="s">
        <v>18416</v>
      </c>
      <c r="I1650" s="3">
        <v>2</v>
      </c>
      <c r="J1650" t="s">
        <v>12848</v>
      </c>
      <c r="K1650" s="3">
        <v>9</v>
      </c>
      <c r="L1650" t="s">
        <v>26086</v>
      </c>
      <c r="M1650" s="3">
        <v>3</v>
      </c>
      <c r="N1650" t="s">
        <v>16841</v>
      </c>
      <c r="O1650" s="3">
        <v>1</v>
      </c>
      <c r="P1650" t="s">
        <v>28066</v>
      </c>
      <c r="Q1650" s="3">
        <v>1</v>
      </c>
      <c r="R1650" t="s">
        <v>26083</v>
      </c>
      <c r="S1650" s="3">
        <v>2</v>
      </c>
      <c r="T1650" s="3">
        <v>1</v>
      </c>
      <c r="U1650" s="3">
        <v>1800</v>
      </c>
      <c r="V1650" s="3">
        <v>2015</v>
      </c>
      <c r="W1650" t="s">
        <v>25</v>
      </c>
    </row>
    <row r="1651" spans="1:23" x14ac:dyDescent="0.3">
      <c r="A1651" s="3">
        <v>3</v>
      </c>
      <c r="B1651" t="s">
        <v>767</v>
      </c>
      <c r="C1651" s="3">
        <v>3303</v>
      </c>
      <c r="D1651" t="s">
        <v>1131</v>
      </c>
      <c r="E1651" s="3">
        <v>100106</v>
      </c>
      <c r="F1651" t="s">
        <v>17000</v>
      </c>
      <c r="G1651" s="3">
        <v>100106001</v>
      </c>
      <c r="H1651" t="s">
        <v>18416</v>
      </c>
      <c r="I1651" s="3">
        <v>2</v>
      </c>
      <c r="J1651" t="s">
        <v>12848</v>
      </c>
      <c r="K1651" s="3">
        <v>9</v>
      </c>
      <c r="L1651" t="s">
        <v>26086</v>
      </c>
      <c r="M1651" s="3">
        <v>3</v>
      </c>
      <c r="N1651" t="s">
        <v>16841</v>
      </c>
      <c r="O1651" s="3">
        <v>3</v>
      </c>
      <c r="P1651" t="s">
        <v>26085</v>
      </c>
      <c r="Q1651" s="3">
        <v>1</v>
      </c>
      <c r="R1651" t="s">
        <v>26083</v>
      </c>
      <c r="S1651" s="3">
        <v>6</v>
      </c>
      <c r="T1651" s="3">
        <v>1</v>
      </c>
      <c r="U1651" s="3">
        <v>109600</v>
      </c>
      <c r="V1651" s="3">
        <v>2015</v>
      </c>
      <c r="W1651" t="s">
        <v>25</v>
      </c>
    </row>
    <row r="1652" spans="1:23" x14ac:dyDescent="0.3">
      <c r="A1652" s="3">
        <v>3</v>
      </c>
      <c r="B1652" t="s">
        <v>767</v>
      </c>
      <c r="C1652" s="3">
        <v>3303</v>
      </c>
      <c r="D1652" t="s">
        <v>1131</v>
      </c>
      <c r="E1652" s="3">
        <v>100106</v>
      </c>
      <c r="F1652" t="s">
        <v>17000</v>
      </c>
      <c r="G1652" s="3">
        <v>100106001</v>
      </c>
      <c r="H1652" t="s">
        <v>18416</v>
      </c>
      <c r="I1652" s="3">
        <v>1</v>
      </c>
      <c r="J1652" t="s">
        <v>26080</v>
      </c>
      <c r="K1652" s="3">
        <v>9</v>
      </c>
      <c r="L1652" t="s">
        <v>26086</v>
      </c>
      <c r="M1652" s="3">
        <v>2</v>
      </c>
      <c r="N1652" t="s">
        <v>26084</v>
      </c>
      <c r="O1652" s="3">
        <v>1</v>
      </c>
      <c r="P1652" t="s">
        <v>28066</v>
      </c>
      <c r="Q1652" s="3">
        <v>1</v>
      </c>
      <c r="R1652" t="s">
        <v>26083</v>
      </c>
      <c r="S1652" s="3">
        <v>1</v>
      </c>
      <c r="T1652" s="3">
        <v>1</v>
      </c>
      <c r="U1652" s="3">
        <v>2000</v>
      </c>
      <c r="V1652" s="3">
        <v>2015</v>
      </c>
      <c r="W1652" t="s">
        <v>25</v>
      </c>
    </row>
    <row r="1653" spans="1:23" x14ac:dyDescent="0.3">
      <c r="A1653" s="3">
        <v>3</v>
      </c>
      <c r="B1653" t="s">
        <v>767</v>
      </c>
      <c r="C1653" s="3">
        <v>3303</v>
      </c>
      <c r="D1653" t="s">
        <v>1131</v>
      </c>
      <c r="E1653" s="3">
        <v>100106</v>
      </c>
      <c r="F1653" t="s">
        <v>17000</v>
      </c>
      <c r="G1653" s="3">
        <v>100106001</v>
      </c>
      <c r="H1653" t="s">
        <v>18416</v>
      </c>
      <c r="I1653" s="3">
        <v>1</v>
      </c>
      <c r="J1653" t="s">
        <v>26080</v>
      </c>
      <c r="K1653" s="3">
        <v>9</v>
      </c>
      <c r="L1653" t="s">
        <v>26086</v>
      </c>
      <c r="M1653" s="3">
        <v>2</v>
      </c>
      <c r="N1653" t="s">
        <v>26084</v>
      </c>
      <c r="O1653" s="3">
        <v>1</v>
      </c>
      <c r="P1653" t="s">
        <v>28066</v>
      </c>
      <c r="Q1653" s="3">
        <v>1</v>
      </c>
      <c r="R1653" t="s">
        <v>26083</v>
      </c>
      <c r="S1653" s="3">
        <v>3</v>
      </c>
      <c r="T1653" s="3">
        <v>1</v>
      </c>
      <c r="U1653" s="3">
        <v>10500</v>
      </c>
      <c r="V1653" s="3">
        <v>2015</v>
      </c>
      <c r="W1653" t="s">
        <v>25</v>
      </c>
    </row>
    <row r="1654" spans="1:23" x14ac:dyDescent="0.3">
      <c r="A1654" s="3">
        <v>3</v>
      </c>
      <c r="B1654" t="s">
        <v>767</v>
      </c>
      <c r="C1654" s="3">
        <v>3303</v>
      </c>
      <c r="D1654" t="s">
        <v>1131</v>
      </c>
      <c r="E1654" s="3">
        <v>100106</v>
      </c>
      <c r="F1654" t="s">
        <v>17000</v>
      </c>
      <c r="G1654" s="3">
        <v>100106001</v>
      </c>
      <c r="H1654" t="s">
        <v>18416</v>
      </c>
      <c r="I1654" s="3">
        <v>1</v>
      </c>
      <c r="J1654" t="s">
        <v>26080</v>
      </c>
      <c r="K1654" s="3">
        <v>9</v>
      </c>
      <c r="L1654" t="s">
        <v>26086</v>
      </c>
      <c r="M1654" s="3">
        <v>2</v>
      </c>
      <c r="N1654" t="s">
        <v>26084</v>
      </c>
      <c r="O1654" s="3">
        <v>1</v>
      </c>
      <c r="P1654" t="s">
        <v>28066</v>
      </c>
      <c r="Q1654" s="3">
        <v>1</v>
      </c>
      <c r="R1654" t="s">
        <v>26083</v>
      </c>
      <c r="S1654" s="3">
        <v>1</v>
      </c>
      <c r="T1654" s="3">
        <v>1</v>
      </c>
      <c r="U1654" s="3">
        <v>2000</v>
      </c>
      <c r="V1654" s="3">
        <v>2015</v>
      </c>
      <c r="W1654" t="s">
        <v>25</v>
      </c>
    </row>
    <row r="1655" spans="1:23" x14ac:dyDescent="0.3">
      <c r="A1655" s="3">
        <v>3</v>
      </c>
      <c r="B1655" t="s">
        <v>767</v>
      </c>
      <c r="C1655" s="3">
        <v>3303</v>
      </c>
      <c r="D1655" t="s">
        <v>1131</v>
      </c>
      <c r="E1655" s="3">
        <v>100106</v>
      </c>
      <c r="F1655" t="s">
        <v>17000</v>
      </c>
      <c r="G1655" s="3">
        <v>100106001</v>
      </c>
      <c r="H1655" t="s">
        <v>18416</v>
      </c>
      <c r="I1655" s="3">
        <v>1</v>
      </c>
      <c r="J1655" t="s">
        <v>26080</v>
      </c>
      <c r="K1655" s="3">
        <v>9</v>
      </c>
      <c r="L1655" t="s">
        <v>26086</v>
      </c>
      <c r="M1655" s="3">
        <v>2</v>
      </c>
      <c r="N1655" t="s">
        <v>26084</v>
      </c>
      <c r="O1655" s="3">
        <v>1</v>
      </c>
      <c r="P1655" t="s">
        <v>28066</v>
      </c>
      <c r="Q1655" s="3">
        <v>1</v>
      </c>
      <c r="R1655" t="s">
        <v>26083</v>
      </c>
      <c r="S1655" s="3">
        <v>5</v>
      </c>
      <c r="T1655" s="3">
        <v>1</v>
      </c>
      <c r="U1655" s="3">
        <v>18840</v>
      </c>
      <c r="V1655" s="3">
        <v>2015</v>
      </c>
      <c r="W1655" t="s">
        <v>25</v>
      </c>
    </row>
    <row r="1656" spans="1:23" x14ac:dyDescent="0.3">
      <c r="A1656" s="3">
        <v>3</v>
      </c>
      <c r="B1656" t="s">
        <v>767</v>
      </c>
      <c r="C1656" s="3">
        <v>3303</v>
      </c>
      <c r="D1656" t="s">
        <v>1131</v>
      </c>
      <c r="E1656" s="3">
        <v>100106</v>
      </c>
      <c r="F1656" t="s">
        <v>17000</v>
      </c>
      <c r="G1656" s="3">
        <v>100106001</v>
      </c>
      <c r="H1656" t="s">
        <v>18416</v>
      </c>
      <c r="I1656" s="3">
        <v>1</v>
      </c>
      <c r="J1656" t="s">
        <v>26080</v>
      </c>
      <c r="K1656" s="3">
        <v>9</v>
      </c>
      <c r="L1656" t="s">
        <v>26086</v>
      </c>
      <c r="M1656" s="3">
        <v>3</v>
      </c>
      <c r="N1656" t="s">
        <v>16841</v>
      </c>
      <c r="O1656" s="3">
        <v>1</v>
      </c>
      <c r="P1656" t="s">
        <v>28066</v>
      </c>
      <c r="Q1656" s="3">
        <v>1</v>
      </c>
      <c r="R1656" t="s">
        <v>26083</v>
      </c>
      <c r="S1656" s="3">
        <v>1</v>
      </c>
      <c r="T1656" s="3">
        <v>1</v>
      </c>
      <c r="U1656" s="3">
        <v>4000</v>
      </c>
      <c r="V1656" s="3">
        <v>2015</v>
      </c>
      <c r="W1656" t="s">
        <v>25</v>
      </c>
    </row>
    <row r="1657" spans="1:23" x14ac:dyDescent="0.3">
      <c r="A1657" s="3">
        <v>3</v>
      </c>
      <c r="B1657" t="s">
        <v>767</v>
      </c>
      <c r="C1657" s="3">
        <v>3303</v>
      </c>
      <c r="D1657" t="s">
        <v>1131</v>
      </c>
      <c r="E1657" s="3">
        <v>100106</v>
      </c>
      <c r="F1657" t="s">
        <v>17000</v>
      </c>
      <c r="G1657" s="3">
        <v>100106001</v>
      </c>
      <c r="H1657" t="s">
        <v>18416</v>
      </c>
      <c r="I1657" s="3">
        <v>2</v>
      </c>
      <c r="J1657" t="s">
        <v>12848</v>
      </c>
      <c r="K1657" s="3">
        <v>9</v>
      </c>
      <c r="L1657" t="s">
        <v>26086</v>
      </c>
      <c r="M1657" s="3">
        <v>3</v>
      </c>
      <c r="N1657" t="s">
        <v>16841</v>
      </c>
      <c r="O1657" s="3">
        <v>1</v>
      </c>
      <c r="P1657" t="s">
        <v>28066</v>
      </c>
      <c r="Q1657" s="3">
        <v>1</v>
      </c>
      <c r="R1657" t="s">
        <v>26083</v>
      </c>
      <c r="S1657" s="3">
        <v>1</v>
      </c>
      <c r="T1657" s="3">
        <v>1</v>
      </c>
      <c r="U1657" s="3">
        <v>70000</v>
      </c>
      <c r="V1657" s="3">
        <v>2015</v>
      </c>
      <c r="W1657" t="s">
        <v>25</v>
      </c>
    </row>
    <row r="1658" spans="1:23" x14ac:dyDescent="0.3">
      <c r="A1658" s="3">
        <v>3</v>
      </c>
      <c r="B1658" t="s">
        <v>767</v>
      </c>
      <c r="C1658" s="3">
        <v>3303</v>
      </c>
      <c r="D1658" t="s">
        <v>1131</v>
      </c>
      <c r="E1658" s="3">
        <v>100106</v>
      </c>
      <c r="F1658" t="s">
        <v>17000</v>
      </c>
      <c r="G1658" s="3">
        <v>100106001</v>
      </c>
      <c r="H1658" t="s">
        <v>18416</v>
      </c>
      <c r="I1658" s="3">
        <v>2</v>
      </c>
      <c r="J1658" t="s">
        <v>12848</v>
      </c>
      <c r="K1658" s="3">
        <v>9</v>
      </c>
      <c r="L1658" t="s">
        <v>26086</v>
      </c>
      <c r="M1658" s="3">
        <v>3</v>
      </c>
      <c r="N1658" t="s">
        <v>16841</v>
      </c>
      <c r="O1658" s="3">
        <v>1</v>
      </c>
      <c r="P1658" t="s">
        <v>28066</v>
      </c>
      <c r="Q1658" s="3">
        <v>1</v>
      </c>
      <c r="R1658" t="s">
        <v>26083</v>
      </c>
      <c r="S1658" s="3">
        <v>4</v>
      </c>
      <c r="T1658" s="3">
        <v>1</v>
      </c>
      <c r="U1658" s="3">
        <v>15000</v>
      </c>
      <c r="V1658" s="3">
        <v>2015</v>
      </c>
      <c r="W1658" t="s">
        <v>25</v>
      </c>
    </row>
    <row r="1659" spans="1:23" x14ac:dyDescent="0.3">
      <c r="A1659" s="3">
        <v>3</v>
      </c>
      <c r="B1659" t="s">
        <v>767</v>
      </c>
      <c r="C1659" s="3">
        <v>3303</v>
      </c>
      <c r="D1659" t="s">
        <v>1131</v>
      </c>
      <c r="E1659" s="3">
        <v>100106</v>
      </c>
      <c r="F1659" t="s">
        <v>17000</v>
      </c>
      <c r="G1659" s="3">
        <v>100106001</v>
      </c>
      <c r="H1659" t="s">
        <v>18416</v>
      </c>
      <c r="I1659" s="3">
        <v>1</v>
      </c>
      <c r="J1659" t="s">
        <v>26080</v>
      </c>
      <c r="K1659" s="3">
        <v>9</v>
      </c>
      <c r="L1659" t="s">
        <v>26086</v>
      </c>
      <c r="M1659" s="3">
        <v>2</v>
      </c>
      <c r="N1659" t="s">
        <v>26084</v>
      </c>
      <c r="O1659" s="3">
        <v>1</v>
      </c>
      <c r="P1659" t="s">
        <v>28066</v>
      </c>
      <c r="Q1659" s="3">
        <v>1</v>
      </c>
      <c r="R1659" t="s">
        <v>26083</v>
      </c>
      <c r="S1659" s="3">
        <v>2</v>
      </c>
      <c r="T1659" s="3">
        <v>1</v>
      </c>
      <c r="U1659" s="3">
        <v>16000</v>
      </c>
      <c r="V1659" s="3">
        <v>2015</v>
      </c>
      <c r="W1659" t="s">
        <v>25</v>
      </c>
    </row>
    <row r="1660" spans="1:23" x14ac:dyDescent="0.3">
      <c r="A1660" s="3">
        <v>3</v>
      </c>
      <c r="B1660" t="s">
        <v>767</v>
      </c>
      <c r="C1660" s="3">
        <v>3304</v>
      </c>
      <c r="D1660" t="s">
        <v>1134</v>
      </c>
      <c r="E1660" s="3">
        <v>100106</v>
      </c>
      <c r="F1660" t="s">
        <v>17000</v>
      </c>
      <c r="G1660" s="3">
        <v>100106001</v>
      </c>
      <c r="H1660" t="s">
        <v>18416</v>
      </c>
      <c r="I1660" s="3">
        <v>2</v>
      </c>
      <c r="J1660" t="s">
        <v>12848</v>
      </c>
      <c r="K1660" s="3">
        <v>9</v>
      </c>
      <c r="L1660" t="s">
        <v>26086</v>
      </c>
      <c r="M1660" s="3">
        <v>2</v>
      </c>
      <c r="N1660" t="s">
        <v>26084</v>
      </c>
      <c r="O1660" s="3">
        <v>3</v>
      </c>
      <c r="P1660" t="s">
        <v>26085</v>
      </c>
      <c r="Q1660" s="3">
        <v>1</v>
      </c>
      <c r="R1660" t="s">
        <v>26083</v>
      </c>
      <c r="S1660" s="3">
        <v>4</v>
      </c>
      <c r="T1660" s="3">
        <v>1</v>
      </c>
      <c r="U1660" s="3">
        <v>50000</v>
      </c>
      <c r="V1660" s="3">
        <v>2015</v>
      </c>
      <c r="W1660" t="s">
        <v>25</v>
      </c>
    </row>
    <row r="1661" spans="1:23" x14ac:dyDescent="0.3">
      <c r="A1661" s="3">
        <v>3</v>
      </c>
      <c r="B1661" t="s">
        <v>767</v>
      </c>
      <c r="C1661" s="3">
        <v>3304</v>
      </c>
      <c r="D1661" t="s">
        <v>1134</v>
      </c>
      <c r="E1661" s="3">
        <v>100106</v>
      </c>
      <c r="F1661" t="s">
        <v>17000</v>
      </c>
      <c r="G1661" s="3">
        <v>100106001</v>
      </c>
      <c r="H1661" t="s">
        <v>18416</v>
      </c>
      <c r="I1661" s="3">
        <v>1</v>
      </c>
      <c r="J1661" t="s">
        <v>26080</v>
      </c>
      <c r="K1661" s="3">
        <v>9</v>
      </c>
      <c r="L1661" t="s">
        <v>26086</v>
      </c>
      <c r="M1661" s="3">
        <v>3</v>
      </c>
      <c r="N1661" t="s">
        <v>16841</v>
      </c>
      <c r="O1661" s="3">
        <v>1</v>
      </c>
      <c r="P1661" t="s">
        <v>28066</v>
      </c>
      <c r="Q1661" s="3">
        <v>2</v>
      </c>
      <c r="R1661" t="s">
        <v>8209</v>
      </c>
      <c r="S1661" s="3">
        <v>2</v>
      </c>
      <c r="T1661" s="3">
        <v>1</v>
      </c>
      <c r="U1661" s="3">
        <v>80000</v>
      </c>
      <c r="V1661" s="3">
        <v>2015</v>
      </c>
      <c r="W1661" t="s">
        <v>25</v>
      </c>
    </row>
    <row r="1662" spans="1:23" x14ac:dyDescent="0.3">
      <c r="A1662" s="3">
        <v>3</v>
      </c>
      <c r="B1662" t="s">
        <v>767</v>
      </c>
      <c r="C1662" s="3">
        <v>3301</v>
      </c>
      <c r="D1662" t="s">
        <v>1125</v>
      </c>
      <c r="E1662" s="3">
        <v>100106</v>
      </c>
      <c r="F1662" t="s">
        <v>17000</v>
      </c>
      <c r="G1662" s="3">
        <v>100106001</v>
      </c>
      <c r="H1662" t="s">
        <v>18416</v>
      </c>
      <c r="I1662" s="3">
        <v>2</v>
      </c>
      <c r="J1662" t="s">
        <v>12848</v>
      </c>
      <c r="K1662" s="3">
        <v>9</v>
      </c>
      <c r="L1662" t="s">
        <v>26086</v>
      </c>
      <c r="M1662" s="3">
        <v>3</v>
      </c>
      <c r="N1662" t="s">
        <v>16841</v>
      </c>
      <c r="O1662" s="3">
        <v>3</v>
      </c>
      <c r="P1662" t="s">
        <v>26085</v>
      </c>
      <c r="Q1662" s="3">
        <v>1</v>
      </c>
      <c r="R1662" t="s">
        <v>26083</v>
      </c>
      <c r="S1662" s="3">
        <v>5</v>
      </c>
      <c r="T1662" s="3">
        <v>1</v>
      </c>
      <c r="U1662" s="3">
        <v>350000</v>
      </c>
      <c r="V1662" s="3">
        <v>2015</v>
      </c>
      <c r="W1662" t="s">
        <v>25</v>
      </c>
    </row>
    <row r="1663" spans="1:23" x14ac:dyDescent="0.3">
      <c r="A1663" s="3">
        <v>3</v>
      </c>
      <c r="B1663" t="s">
        <v>767</v>
      </c>
      <c r="C1663" s="3">
        <v>3301</v>
      </c>
      <c r="D1663" t="s">
        <v>1125</v>
      </c>
      <c r="E1663" s="3">
        <v>100106</v>
      </c>
      <c r="F1663" t="s">
        <v>17000</v>
      </c>
      <c r="G1663" s="3">
        <v>100106001</v>
      </c>
      <c r="H1663" t="s">
        <v>18416</v>
      </c>
      <c r="I1663" s="3">
        <v>1</v>
      </c>
      <c r="J1663" t="s">
        <v>26080</v>
      </c>
      <c r="K1663" s="3">
        <v>9</v>
      </c>
      <c r="L1663" t="s">
        <v>26086</v>
      </c>
      <c r="M1663" s="3">
        <v>3</v>
      </c>
      <c r="N1663" t="s">
        <v>16841</v>
      </c>
      <c r="O1663" s="3">
        <v>1</v>
      </c>
      <c r="P1663" t="s">
        <v>28066</v>
      </c>
      <c r="Q1663" s="3">
        <v>1</v>
      </c>
      <c r="R1663" t="s">
        <v>26083</v>
      </c>
      <c r="S1663" s="3">
        <v>1</v>
      </c>
      <c r="T1663" s="3">
        <v>1</v>
      </c>
      <c r="U1663" s="3">
        <v>5000</v>
      </c>
      <c r="V1663" s="3">
        <v>2015</v>
      </c>
      <c r="W1663" t="s">
        <v>25</v>
      </c>
    </row>
    <row r="1664" spans="1:23" x14ac:dyDescent="0.3">
      <c r="A1664" s="3">
        <v>3</v>
      </c>
      <c r="B1664" t="s">
        <v>767</v>
      </c>
      <c r="C1664" s="3">
        <v>3102</v>
      </c>
      <c r="D1664" t="s">
        <v>1113</v>
      </c>
      <c r="E1664" s="3">
        <v>100106</v>
      </c>
      <c r="F1664" t="s">
        <v>17000</v>
      </c>
      <c r="G1664" s="3">
        <v>100106001</v>
      </c>
      <c r="H1664" t="s">
        <v>18416</v>
      </c>
      <c r="I1664" s="3">
        <v>2</v>
      </c>
      <c r="J1664" t="s">
        <v>12848</v>
      </c>
      <c r="K1664" s="3">
        <v>9</v>
      </c>
      <c r="L1664" t="s">
        <v>26086</v>
      </c>
      <c r="M1664" s="3">
        <v>3</v>
      </c>
      <c r="N1664" t="s">
        <v>16841</v>
      </c>
      <c r="O1664" s="3">
        <v>3</v>
      </c>
      <c r="P1664" t="s">
        <v>26085</v>
      </c>
      <c r="Q1664" s="3">
        <v>1</v>
      </c>
      <c r="R1664" t="s">
        <v>26083</v>
      </c>
      <c r="S1664" s="3">
        <v>10</v>
      </c>
      <c r="T1664" s="3">
        <v>1</v>
      </c>
      <c r="U1664" s="3">
        <v>2344000</v>
      </c>
      <c r="V1664" s="3">
        <v>2018</v>
      </c>
      <c r="W1664" t="s">
        <v>26159</v>
      </c>
    </row>
    <row r="1665" spans="1:23" x14ac:dyDescent="0.3">
      <c r="A1665" s="3">
        <v>3</v>
      </c>
      <c r="B1665" t="s">
        <v>767</v>
      </c>
      <c r="C1665" s="3">
        <v>3101</v>
      </c>
      <c r="D1665" t="s">
        <v>1110</v>
      </c>
      <c r="E1665" s="3">
        <v>100106</v>
      </c>
      <c r="F1665" t="s">
        <v>17000</v>
      </c>
      <c r="G1665" s="3">
        <v>100106001</v>
      </c>
      <c r="H1665" t="s">
        <v>18416</v>
      </c>
      <c r="I1665" s="3">
        <v>2</v>
      </c>
      <c r="J1665" t="s">
        <v>12848</v>
      </c>
      <c r="K1665" s="3">
        <v>9</v>
      </c>
      <c r="L1665" t="s">
        <v>26086</v>
      </c>
      <c r="M1665" s="3">
        <v>2</v>
      </c>
      <c r="N1665" t="s">
        <v>26084</v>
      </c>
      <c r="O1665" s="3">
        <v>1</v>
      </c>
      <c r="P1665" t="s">
        <v>28066</v>
      </c>
      <c r="Q1665" s="3">
        <v>1</v>
      </c>
      <c r="R1665" t="s">
        <v>26083</v>
      </c>
      <c r="S1665" s="3">
        <v>2</v>
      </c>
      <c r="T1665" s="3">
        <v>1</v>
      </c>
      <c r="U1665" s="3">
        <v>13000</v>
      </c>
      <c r="V1665" s="3">
        <v>2018</v>
      </c>
      <c r="W1665" t="s">
        <v>26159</v>
      </c>
    </row>
    <row r="1666" spans="1:23" x14ac:dyDescent="0.3">
      <c r="A1666" s="3">
        <v>3</v>
      </c>
      <c r="B1666" t="s">
        <v>767</v>
      </c>
      <c r="C1666" s="3">
        <v>3101</v>
      </c>
      <c r="D1666" t="s">
        <v>1110</v>
      </c>
      <c r="E1666" s="3">
        <v>100106</v>
      </c>
      <c r="F1666" t="s">
        <v>17000</v>
      </c>
      <c r="G1666" s="3">
        <v>100106001</v>
      </c>
      <c r="H1666" t="s">
        <v>18416</v>
      </c>
      <c r="I1666" s="3">
        <v>2</v>
      </c>
      <c r="J1666" t="s">
        <v>12848</v>
      </c>
      <c r="K1666" s="3">
        <v>9</v>
      </c>
      <c r="L1666" t="s">
        <v>26086</v>
      </c>
      <c r="M1666" s="3">
        <v>2</v>
      </c>
      <c r="N1666" t="s">
        <v>26084</v>
      </c>
      <c r="O1666" s="3">
        <v>1</v>
      </c>
      <c r="P1666" t="s">
        <v>28066</v>
      </c>
      <c r="Q1666" s="3">
        <v>1</v>
      </c>
      <c r="R1666" t="s">
        <v>26083</v>
      </c>
      <c r="S1666" s="3">
        <v>5</v>
      </c>
      <c r="T1666" s="3">
        <v>1</v>
      </c>
      <c r="U1666" s="3">
        <v>20000</v>
      </c>
      <c r="V1666" s="3">
        <v>2018</v>
      </c>
      <c r="W1666" t="s">
        <v>26159</v>
      </c>
    </row>
    <row r="1667" spans="1:23" x14ac:dyDescent="0.3">
      <c r="A1667" s="3">
        <v>3</v>
      </c>
      <c r="B1667" t="s">
        <v>767</v>
      </c>
      <c r="C1667" s="3">
        <v>3303</v>
      </c>
      <c r="D1667" t="s">
        <v>1131</v>
      </c>
      <c r="E1667" s="3">
        <v>100106</v>
      </c>
      <c r="F1667" t="s">
        <v>17000</v>
      </c>
      <c r="G1667" s="3">
        <v>100106001</v>
      </c>
      <c r="H1667" t="s">
        <v>18416</v>
      </c>
      <c r="I1667" s="3">
        <v>1</v>
      </c>
      <c r="J1667" t="s">
        <v>26080</v>
      </c>
      <c r="K1667" s="3">
        <v>9</v>
      </c>
      <c r="L1667" t="s">
        <v>26086</v>
      </c>
      <c r="M1667" s="3">
        <v>3</v>
      </c>
      <c r="N1667" t="s">
        <v>16841</v>
      </c>
      <c r="O1667" s="3">
        <v>1</v>
      </c>
      <c r="P1667" t="s">
        <v>28066</v>
      </c>
      <c r="Q1667" s="3">
        <v>1</v>
      </c>
      <c r="R1667" t="s">
        <v>26083</v>
      </c>
      <c r="S1667" s="3">
        <v>2</v>
      </c>
      <c r="T1667" s="3">
        <v>1</v>
      </c>
      <c r="U1667" s="3">
        <v>120000</v>
      </c>
      <c r="V1667" s="3">
        <v>2018</v>
      </c>
      <c r="W1667" t="s">
        <v>26159</v>
      </c>
    </row>
    <row r="1668" spans="1:23" x14ac:dyDescent="0.3">
      <c r="A1668" s="3">
        <v>3</v>
      </c>
      <c r="B1668" t="s">
        <v>767</v>
      </c>
      <c r="C1668" s="3">
        <v>3303</v>
      </c>
      <c r="D1668" t="s">
        <v>1131</v>
      </c>
      <c r="E1668" s="3">
        <v>100106</v>
      </c>
      <c r="F1668" t="s">
        <v>17000</v>
      </c>
      <c r="G1668" s="3">
        <v>100106001</v>
      </c>
      <c r="H1668" t="s">
        <v>18416</v>
      </c>
      <c r="I1668" s="3">
        <v>2</v>
      </c>
      <c r="J1668" t="s">
        <v>12848</v>
      </c>
      <c r="K1668" s="3">
        <v>9</v>
      </c>
      <c r="L1668" t="s">
        <v>26086</v>
      </c>
      <c r="M1668" s="3">
        <v>3</v>
      </c>
      <c r="N1668" t="s">
        <v>16841</v>
      </c>
      <c r="O1668" s="3">
        <v>1</v>
      </c>
      <c r="P1668" t="s">
        <v>28066</v>
      </c>
      <c r="Q1668" s="3">
        <v>1</v>
      </c>
      <c r="R1668" t="s">
        <v>26083</v>
      </c>
      <c r="S1668" s="3">
        <v>8</v>
      </c>
      <c r="T1668" s="3">
        <v>1</v>
      </c>
      <c r="U1668" s="3">
        <v>60000</v>
      </c>
      <c r="V1668" s="3">
        <v>2018</v>
      </c>
      <c r="W1668" t="s">
        <v>26159</v>
      </c>
    </row>
    <row r="1669" spans="1:23" x14ac:dyDescent="0.3">
      <c r="A1669" s="3">
        <v>3</v>
      </c>
      <c r="B1669" t="s">
        <v>767</v>
      </c>
      <c r="C1669" s="3">
        <v>3303</v>
      </c>
      <c r="D1669" t="s">
        <v>1131</v>
      </c>
      <c r="E1669" s="3">
        <v>100106</v>
      </c>
      <c r="F1669" t="s">
        <v>17000</v>
      </c>
      <c r="G1669" s="3">
        <v>100106001</v>
      </c>
      <c r="H1669" t="s">
        <v>18416</v>
      </c>
      <c r="I1669" s="3">
        <v>1</v>
      </c>
      <c r="J1669" t="s">
        <v>26080</v>
      </c>
      <c r="K1669" s="3">
        <v>9</v>
      </c>
      <c r="L1669" t="s">
        <v>26086</v>
      </c>
      <c r="M1669" s="3">
        <v>2</v>
      </c>
      <c r="N1669" t="s">
        <v>26084</v>
      </c>
      <c r="O1669" s="3">
        <v>1</v>
      </c>
      <c r="P1669" t="s">
        <v>28066</v>
      </c>
      <c r="Q1669" s="3">
        <v>1</v>
      </c>
      <c r="R1669" t="s">
        <v>26083</v>
      </c>
      <c r="S1669" s="3">
        <v>1</v>
      </c>
      <c r="T1669" s="3">
        <v>1</v>
      </c>
      <c r="U1669" s="3">
        <v>3000</v>
      </c>
      <c r="V1669" s="3">
        <v>2018</v>
      </c>
      <c r="W1669" t="s">
        <v>26159</v>
      </c>
    </row>
    <row r="1670" spans="1:23" x14ac:dyDescent="0.3">
      <c r="A1670" s="3">
        <v>3</v>
      </c>
      <c r="B1670" t="s">
        <v>767</v>
      </c>
      <c r="C1670" s="3">
        <v>3303</v>
      </c>
      <c r="D1670" t="s">
        <v>1131</v>
      </c>
      <c r="E1670" s="3">
        <v>100106</v>
      </c>
      <c r="F1670" t="s">
        <v>17000</v>
      </c>
      <c r="G1670" s="3">
        <v>100106001</v>
      </c>
      <c r="H1670" t="s">
        <v>18416</v>
      </c>
      <c r="I1670" s="3">
        <v>2</v>
      </c>
      <c r="J1670" t="s">
        <v>12848</v>
      </c>
      <c r="K1670" s="3">
        <v>9</v>
      </c>
      <c r="L1670" t="s">
        <v>26086</v>
      </c>
      <c r="M1670" s="3">
        <v>3</v>
      </c>
      <c r="N1670" t="s">
        <v>16841</v>
      </c>
      <c r="O1670" s="3">
        <v>3</v>
      </c>
      <c r="P1670" t="s">
        <v>26085</v>
      </c>
      <c r="Q1670" s="3">
        <v>4</v>
      </c>
      <c r="R1670" t="s">
        <v>26113</v>
      </c>
      <c r="S1670" s="3">
        <v>1</v>
      </c>
      <c r="T1670" s="3">
        <v>1</v>
      </c>
      <c r="U1670" s="3">
        <v>400000</v>
      </c>
      <c r="V1670" s="3">
        <v>2018</v>
      </c>
      <c r="W1670" t="s">
        <v>26159</v>
      </c>
    </row>
    <row r="1671" spans="1:23" x14ac:dyDescent="0.3">
      <c r="A1671" s="3">
        <v>3</v>
      </c>
      <c r="B1671" t="s">
        <v>767</v>
      </c>
      <c r="C1671" s="3">
        <v>3303</v>
      </c>
      <c r="D1671" t="s">
        <v>1131</v>
      </c>
      <c r="E1671" s="3">
        <v>100106</v>
      </c>
      <c r="F1671" t="s">
        <v>17000</v>
      </c>
      <c r="G1671" s="3">
        <v>100106001</v>
      </c>
      <c r="H1671" t="s">
        <v>18416</v>
      </c>
      <c r="I1671" s="3">
        <v>1</v>
      </c>
      <c r="J1671" t="s">
        <v>26080</v>
      </c>
      <c r="K1671" s="3">
        <v>9</v>
      </c>
      <c r="L1671" t="s">
        <v>26086</v>
      </c>
      <c r="M1671" s="3">
        <v>2</v>
      </c>
      <c r="N1671" t="s">
        <v>26084</v>
      </c>
      <c r="O1671" s="3">
        <v>1</v>
      </c>
      <c r="P1671" t="s">
        <v>28066</v>
      </c>
      <c r="Q1671" s="3">
        <v>1</v>
      </c>
      <c r="R1671" t="s">
        <v>26083</v>
      </c>
      <c r="S1671" s="3">
        <v>1</v>
      </c>
      <c r="T1671" s="3">
        <v>1</v>
      </c>
      <c r="U1671" s="3">
        <v>10000</v>
      </c>
      <c r="V1671" s="3">
        <v>2018</v>
      </c>
      <c r="W1671" t="s">
        <v>26159</v>
      </c>
    </row>
    <row r="1672" spans="1:23" x14ac:dyDescent="0.3">
      <c r="A1672" s="3">
        <v>3</v>
      </c>
      <c r="B1672" t="s">
        <v>767</v>
      </c>
      <c r="C1672" s="3">
        <v>3304</v>
      </c>
      <c r="D1672" t="s">
        <v>1134</v>
      </c>
      <c r="E1672" s="3">
        <v>100106</v>
      </c>
      <c r="F1672" t="s">
        <v>17000</v>
      </c>
      <c r="G1672" s="3">
        <v>100106001</v>
      </c>
      <c r="H1672" t="s">
        <v>18416</v>
      </c>
      <c r="I1672" s="3">
        <v>2</v>
      </c>
      <c r="J1672" t="s">
        <v>12848</v>
      </c>
      <c r="K1672" s="3">
        <v>9</v>
      </c>
      <c r="L1672" t="s">
        <v>26086</v>
      </c>
      <c r="M1672" s="3">
        <v>2</v>
      </c>
      <c r="N1672" t="s">
        <v>26084</v>
      </c>
      <c r="O1672" s="3">
        <v>3</v>
      </c>
      <c r="P1672" t="s">
        <v>26085</v>
      </c>
      <c r="Q1672" s="3">
        <v>1</v>
      </c>
      <c r="R1672" t="s">
        <v>26083</v>
      </c>
      <c r="S1672" s="3">
        <v>2</v>
      </c>
      <c r="T1672" s="3">
        <v>1</v>
      </c>
      <c r="U1672" s="3">
        <v>50000</v>
      </c>
      <c r="V1672" s="3">
        <v>2018</v>
      </c>
      <c r="W1672" t="s">
        <v>26159</v>
      </c>
    </row>
    <row r="1673" spans="1:23" x14ac:dyDescent="0.3">
      <c r="A1673" s="3">
        <v>3</v>
      </c>
      <c r="B1673" t="s">
        <v>767</v>
      </c>
      <c r="C1673" s="3">
        <v>3304</v>
      </c>
      <c r="D1673" t="s">
        <v>1134</v>
      </c>
      <c r="E1673" s="3">
        <v>100106</v>
      </c>
      <c r="F1673" t="s">
        <v>17000</v>
      </c>
      <c r="G1673" s="3">
        <v>100106001</v>
      </c>
      <c r="H1673" t="s">
        <v>18416</v>
      </c>
      <c r="I1673" s="3">
        <v>1</v>
      </c>
      <c r="J1673" t="s">
        <v>26080</v>
      </c>
      <c r="K1673" s="3">
        <v>9</v>
      </c>
      <c r="L1673" t="s">
        <v>26086</v>
      </c>
      <c r="M1673" s="3">
        <v>3</v>
      </c>
      <c r="N1673" t="s">
        <v>16841</v>
      </c>
      <c r="O1673" s="3">
        <v>1</v>
      </c>
      <c r="P1673" t="s">
        <v>28066</v>
      </c>
      <c r="Q1673" s="3">
        <v>2</v>
      </c>
      <c r="R1673" t="s">
        <v>8209</v>
      </c>
      <c r="S1673" s="3">
        <v>1</v>
      </c>
      <c r="T1673" s="3">
        <v>1</v>
      </c>
      <c r="U1673" s="3">
        <v>120000</v>
      </c>
      <c r="V1673" s="3">
        <v>2018</v>
      </c>
      <c r="W1673" t="s">
        <v>26159</v>
      </c>
    </row>
    <row r="1674" spans="1:23" x14ac:dyDescent="0.3">
      <c r="A1674" s="3">
        <v>3</v>
      </c>
      <c r="B1674" t="s">
        <v>767</v>
      </c>
      <c r="C1674" s="3">
        <v>3304</v>
      </c>
      <c r="D1674" t="s">
        <v>1134</v>
      </c>
      <c r="E1674" s="3">
        <v>100106</v>
      </c>
      <c r="F1674" t="s">
        <v>17000</v>
      </c>
      <c r="G1674" s="3">
        <v>100106001</v>
      </c>
      <c r="H1674" t="s">
        <v>18416</v>
      </c>
      <c r="I1674" s="3">
        <v>1</v>
      </c>
      <c r="J1674" t="s">
        <v>26080</v>
      </c>
      <c r="K1674" s="3">
        <v>9</v>
      </c>
      <c r="L1674" t="s">
        <v>26086</v>
      </c>
      <c r="M1674" s="3">
        <v>3</v>
      </c>
      <c r="N1674" t="s">
        <v>16841</v>
      </c>
      <c r="O1674" s="3">
        <v>2</v>
      </c>
      <c r="P1674" t="s">
        <v>28067</v>
      </c>
      <c r="Q1674" s="3">
        <v>5</v>
      </c>
      <c r="R1674" t="s">
        <v>8203</v>
      </c>
      <c r="S1674" s="3">
        <v>2</v>
      </c>
      <c r="T1674" s="3">
        <v>1</v>
      </c>
      <c r="U1674" s="3">
        <v>20000</v>
      </c>
      <c r="V1674" s="3">
        <v>2018</v>
      </c>
      <c r="W1674" t="s">
        <v>26159</v>
      </c>
    </row>
    <row r="1675" spans="1:23" x14ac:dyDescent="0.3">
      <c r="A1675" s="3">
        <v>3</v>
      </c>
      <c r="B1675" t="s">
        <v>767</v>
      </c>
      <c r="C1675" s="3">
        <v>3301</v>
      </c>
      <c r="D1675" t="s">
        <v>1125</v>
      </c>
      <c r="E1675" s="3">
        <v>100106</v>
      </c>
      <c r="F1675" t="s">
        <v>17000</v>
      </c>
      <c r="G1675" s="3">
        <v>100106001</v>
      </c>
      <c r="H1675" t="s">
        <v>18416</v>
      </c>
      <c r="I1675" s="3">
        <v>2</v>
      </c>
      <c r="J1675" t="s">
        <v>12848</v>
      </c>
      <c r="K1675" s="3">
        <v>9</v>
      </c>
      <c r="L1675" t="s">
        <v>26086</v>
      </c>
      <c r="M1675" s="3">
        <v>3</v>
      </c>
      <c r="N1675" t="s">
        <v>16841</v>
      </c>
      <c r="O1675" s="3">
        <v>3</v>
      </c>
      <c r="P1675" t="s">
        <v>26085</v>
      </c>
      <c r="Q1675" s="3">
        <v>1</v>
      </c>
      <c r="R1675" t="s">
        <v>26083</v>
      </c>
      <c r="S1675" s="3">
        <v>6</v>
      </c>
      <c r="T1675" s="3">
        <v>1</v>
      </c>
      <c r="U1675" s="3">
        <v>360000</v>
      </c>
      <c r="V1675" s="3">
        <v>2018</v>
      </c>
      <c r="W1675" t="s">
        <v>26159</v>
      </c>
    </row>
    <row r="1676" spans="1:23" x14ac:dyDescent="0.3">
      <c r="A1676" s="3">
        <v>4</v>
      </c>
      <c r="B1676" t="s">
        <v>773</v>
      </c>
      <c r="C1676" s="3">
        <v>4301</v>
      </c>
      <c r="D1676" t="s">
        <v>1166</v>
      </c>
      <c r="E1676" s="3">
        <v>100106</v>
      </c>
      <c r="F1676" t="s">
        <v>17000</v>
      </c>
      <c r="G1676" s="3">
        <v>100106001</v>
      </c>
      <c r="H1676" t="s">
        <v>18416</v>
      </c>
      <c r="I1676" s="3">
        <v>2</v>
      </c>
      <c r="J1676" t="s">
        <v>12848</v>
      </c>
      <c r="K1676" s="3">
        <v>9</v>
      </c>
      <c r="L1676" t="s">
        <v>26086</v>
      </c>
      <c r="M1676" s="3">
        <v>1</v>
      </c>
      <c r="N1676" t="s">
        <v>26082</v>
      </c>
      <c r="O1676" s="3">
        <v>3</v>
      </c>
      <c r="P1676" t="s">
        <v>26085</v>
      </c>
      <c r="Q1676" s="3">
        <v>1</v>
      </c>
      <c r="R1676" t="s">
        <v>26083</v>
      </c>
      <c r="S1676" s="3">
        <v>7</v>
      </c>
      <c r="T1676" s="3">
        <v>1</v>
      </c>
      <c r="U1676" s="3">
        <v>60000</v>
      </c>
      <c r="V1676" s="3">
        <v>1999</v>
      </c>
      <c r="W1676" t="s">
        <v>25</v>
      </c>
    </row>
    <row r="1677" spans="1:23" x14ac:dyDescent="0.3">
      <c r="A1677" s="3">
        <v>4</v>
      </c>
      <c r="B1677" t="s">
        <v>773</v>
      </c>
      <c r="C1677" s="3">
        <v>4104</v>
      </c>
      <c r="D1677" t="s">
        <v>1145</v>
      </c>
      <c r="E1677" s="3">
        <v>100106</v>
      </c>
      <c r="F1677" t="s">
        <v>17000</v>
      </c>
      <c r="G1677" s="3">
        <v>100106001</v>
      </c>
      <c r="H1677" t="s">
        <v>18416</v>
      </c>
      <c r="I1677" s="3">
        <v>1</v>
      </c>
      <c r="J1677" t="s">
        <v>26080</v>
      </c>
      <c r="K1677" s="3">
        <v>9</v>
      </c>
      <c r="L1677" t="s">
        <v>26086</v>
      </c>
      <c r="M1677" s="3">
        <v>3</v>
      </c>
      <c r="N1677" t="s">
        <v>16841</v>
      </c>
      <c r="O1677" s="3">
        <v>1</v>
      </c>
      <c r="P1677" t="s">
        <v>28066</v>
      </c>
      <c r="Q1677" s="3">
        <v>1</v>
      </c>
      <c r="R1677" t="s">
        <v>26083</v>
      </c>
      <c r="S1677" s="3">
        <v>2</v>
      </c>
      <c r="T1677" s="3">
        <v>1</v>
      </c>
      <c r="U1677" s="3">
        <v>3550</v>
      </c>
      <c r="V1677" s="3">
        <v>2005</v>
      </c>
      <c r="W1677" t="s">
        <v>25</v>
      </c>
    </row>
    <row r="1678" spans="1:23" x14ac:dyDescent="0.3">
      <c r="A1678" s="3">
        <v>4</v>
      </c>
      <c r="B1678" t="s">
        <v>773</v>
      </c>
      <c r="C1678" s="3">
        <v>4104</v>
      </c>
      <c r="D1678" t="s">
        <v>1145</v>
      </c>
      <c r="E1678" s="3">
        <v>100106</v>
      </c>
      <c r="F1678" t="s">
        <v>17000</v>
      </c>
      <c r="G1678" s="3">
        <v>100106001</v>
      </c>
      <c r="H1678" t="s">
        <v>18416</v>
      </c>
      <c r="I1678" s="3">
        <v>1</v>
      </c>
      <c r="J1678" t="s">
        <v>26080</v>
      </c>
      <c r="K1678" s="3">
        <v>9</v>
      </c>
      <c r="L1678" t="s">
        <v>26086</v>
      </c>
      <c r="M1678" s="3">
        <v>3</v>
      </c>
      <c r="N1678" t="s">
        <v>16841</v>
      </c>
      <c r="O1678" s="3">
        <v>1</v>
      </c>
      <c r="P1678" t="s">
        <v>28066</v>
      </c>
      <c r="Q1678" s="3">
        <v>1</v>
      </c>
      <c r="R1678" t="s">
        <v>26083</v>
      </c>
      <c r="S1678" s="3">
        <v>3</v>
      </c>
      <c r="T1678" s="3">
        <v>1</v>
      </c>
      <c r="U1678" s="3">
        <v>350</v>
      </c>
      <c r="V1678" s="3">
        <v>2005</v>
      </c>
      <c r="W1678" t="s">
        <v>25</v>
      </c>
    </row>
    <row r="1679" spans="1:23" x14ac:dyDescent="0.3">
      <c r="A1679" s="3">
        <v>4</v>
      </c>
      <c r="B1679" t="s">
        <v>773</v>
      </c>
      <c r="C1679" s="3">
        <v>4203</v>
      </c>
      <c r="D1679" t="s">
        <v>1160</v>
      </c>
      <c r="E1679" s="3">
        <v>100106</v>
      </c>
      <c r="F1679" t="s">
        <v>17000</v>
      </c>
      <c r="G1679" s="3">
        <v>100106001</v>
      </c>
      <c r="H1679" t="s">
        <v>18416</v>
      </c>
      <c r="I1679" s="3">
        <v>2</v>
      </c>
      <c r="J1679" t="s">
        <v>12848</v>
      </c>
      <c r="K1679" s="3">
        <v>9</v>
      </c>
      <c r="L1679" t="s">
        <v>26086</v>
      </c>
      <c r="M1679" s="3">
        <v>3</v>
      </c>
      <c r="N1679" t="s">
        <v>16841</v>
      </c>
      <c r="O1679" s="3">
        <v>1</v>
      </c>
      <c r="P1679" t="s">
        <v>28066</v>
      </c>
      <c r="Q1679" s="3">
        <v>1</v>
      </c>
      <c r="R1679" t="s">
        <v>26083</v>
      </c>
      <c r="S1679" s="3">
        <v>5</v>
      </c>
      <c r="T1679" s="3">
        <v>1</v>
      </c>
      <c r="U1679" s="3">
        <v>35000</v>
      </c>
      <c r="V1679" s="3">
        <v>2005</v>
      </c>
      <c r="W1679" t="s">
        <v>25</v>
      </c>
    </row>
    <row r="1680" spans="1:23" x14ac:dyDescent="0.3">
      <c r="A1680" s="3">
        <v>4</v>
      </c>
      <c r="B1680" t="s">
        <v>773</v>
      </c>
      <c r="C1680" s="3">
        <v>4301</v>
      </c>
      <c r="D1680" t="s">
        <v>1166</v>
      </c>
      <c r="E1680" s="3">
        <v>100106</v>
      </c>
      <c r="F1680" t="s">
        <v>17000</v>
      </c>
      <c r="G1680" s="3">
        <v>100106001</v>
      </c>
      <c r="H1680" t="s">
        <v>18416</v>
      </c>
      <c r="I1680" s="3">
        <v>2</v>
      </c>
      <c r="J1680" t="s">
        <v>12848</v>
      </c>
      <c r="K1680" s="3">
        <v>9</v>
      </c>
      <c r="L1680" t="s">
        <v>26086</v>
      </c>
      <c r="M1680" s="3">
        <v>1</v>
      </c>
      <c r="N1680" t="s">
        <v>26082</v>
      </c>
      <c r="O1680" s="3">
        <v>3</v>
      </c>
      <c r="P1680" t="s">
        <v>26085</v>
      </c>
      <c r="Q1680" s="3">
        <v>1</v>
      </c>
      <c r="R1680" t="s">
        <v>26083</v>
      </c>
      <c r="S1680" s="3">
        <v>6</v>
      </c>
      <c r="T1680" s="3">
        <v>1</v>
      </c>
      <c r="U1680" s="3">
        <v>140000</v>
      </c>
      <c r="V1680" s="3">
        <v>2005</v>
      </c>
      <c r="W1680" t="s">
        <v>25</v>
      </c>
    </row>
    <row r="1681" spans="1:23" x14ac:dyDescent="0.3">
      <c r="A1681" s="3">
        <v>4</v>
      </c>
      <c r="B1681" t="s">
        <v>773</v>
      </c>
      <c r="C1681" s="3">
        <v>4301</v>
      </c>
      <c r="D1681" t="s">
        <v>1166</v>
      </c>
      <c r="E1681" s="3">
        <v>100106</v>
      </c>
      <c r="F1681" t="s">
        <v>17000</v>
      </c>
      <c r="G1681" s="3">
        <v>100106001</v>
      </c>
      <c r="H1681" t="s">
        <v>18416</v>
      </c>
      <c r="I1681" s="3">
        <v>2</v>
      </c>
      <c r="J1681" t="s">
        <v>12848</v>
      </c>
      <c r="K1681" s="3">
        <v>9</v>
      </c>
      <c r="L1681" t="s">
        <v>26086</v>
      </c>
      <c r="M1681" s="3">
        <v>1</v>
      </c>
      <c r="N1681" t="s">
        <v>26082</v>
      </c>
      <c r="O1681" s="3">
        <v>3</v>
      </c>
      <c r="P1681" t="s">
        <v>26085</v>
      </c>
      <c r="Q1681" s="3">
        <v>3</v>
      </c>
      <c r="R1681" t="s">
        <v>26107</v>
      </c>
      <c r="S1681" s="3">
        <v>3</v>
      </c>
      <c r="T1681" s="3">
        <v>1</v>
      </c>
      <c r="U1681" s="3">
        <v>2000000</v>
      </c>
      <c r="V1681" s="3">
        <v>2005</v>
      </c>
      <c r="W1681" t="s">
        <v>25</v>
      </c>
    </row>
    <row r="1682" spans="1:23" x14ac:dyDescent="0.3">
      <c r="A1682" s="3">
        <v>4</v>
      </c>
      <c r="B1682" t="s">
        <v>773</v>
      </c>
      <c r="C1682" s="3">
        <v>4104</v>
      </c>
      <c r="D1682" t="s">
        <v>1145</v>
      </c>
      <c r="E1682" s="3">
        <v>100106</v>
      </c>
      <c r="F1682" t="s">
        <v>17000</v>
      </c>
      <c r="G1682" s="3">
        <v>100106001</v>
      </c>
      <c r="H1682" t="s">
        <v>18416</v>
      </c>
      <c r="I1682" s="3">
        <v>2</v>
      </c>
      <c r="J1682" t="s">
        <v>12848</v>
      </c>
      <c r="K1682" s="3">
        <v>9</v>
      </c>
      <c r="L1682" t="s">
        <v>26086</v>
      </c>
      <c r="M1682" s="3">
        <v>3</v>
      </c>
      <c r="N1682" t="s">
        <v>16841</v>
      </c>
      <c r="O1682" s="3">
        <v>2</v>
      </c>
      <c r="P1682" t="s">
        <v>28067</v>
      </c>
      <c r="Q1682" s="3">
        <v>1</v>
      </c>
      <c r="R1682" t="s">
        <v>26083</v>
      </c>
      <c r="S1682" s="3">
        <v>2</v>
      </c>
      <c r="T1682" s="3">
        <v>1</v>
      </c>
      <c r="U1682" s="3">
        <v>17000</v>
      </c>
      <c r="V1682" s="3">
        <v>2011</v>
      </c>
      <c r="W1682" t="s">
        <v>25</v>
      </c>
    </row>
    <row r="1683" spans="1:23" x14ac:dyDescent="0.3">
      <c r="A1683" s="3">
        <v>4</v>
      </c>
      <c r="B1683" t="s">
        <v>773</v>
      </c>
      <c r="C1683" s="3">
        <v>4104</v>
      </c>
      <c r="D1683" t="s">
        <v>1145</v>
      </c>
      <c r="E1683" s="3">
        <v>100106</v>
      </c>
      <c r="F1683" t="s">
        <v>17000</v>
      </c>
      <c r="G1683" s="3">
        <v>100106001</v>
      </c>
      <c r="H1683" t="s">
        <v>18416</v>
      </c>
      <c r="I1683" s="3">
        <v>2</v>
      </c>
      <c r="J1683" t="s">
        <v>12848</v>
      </c>
      <c r="K1683" s="3">
        <v>9</v>
      </c>
      <c r="L1683" t="s">
        <v>26086</v>
      </c>
      <c r="M1683" s="3">
        <v>3</v>
      </c>
      <c r="N1683" t="s">
        <v>16841</v>
      </c>
      <c r="O1683" s="3">
        <v>3</v>
      </c>
      <c r="P1683" t="s">
        <v>26085</v>
      </c>
      <c r="Q1683" s="3">
        <v>1</v>
      </c>
      <c r="R1683" t="s">
        <v>26083</v>
      </c>
      <c r="S1683" s="3">
        <v>5</v>
      </c>
      <c r="T1683" s="3">
        <v>1</v>
      </c>
      <c r="U1683" s="3">
        <v>7000</v>
      </c>
      <c r="V1683" s="3">
        <v>2011</v>
      </c>
      <c r="W1683" t="s">
        <v>25</v>
      </c>
    </row>
    <row r="1684" spans="1:23" x14ac:dyDescent="0.3">
      <c r="A1684" s="3">
        <v>4</v>
      </c>
      <c r="B1684" t="s">
        <v>773</v>
      </c>
      <c r="C1684" s="3">
        <v>4203</v>
      </c>
      <c r="D1684" t="s">
        <v>1160</v>
      </c>
      <c r="E1684" s="3">
        <v>100106</v>
      </c>
      <c r="F1684" t="s">
        <v>17000</v>
      </c>
      <c r="G1684" s="3">
        <v>100106001</v>
      </c>
      <c r="H1684" t="s">
        <v>18416</v>
      </c>
      <c r="I1684" s="3">
        <v>2</v>
      </c>
      <c r="J1684" t="s">
        <v>12848</v>
      </c>
      <c r="K1684" s="3">
        <v>9</v>
      </c>
      <c r="L1684" t="s">
        <v>26086</v>
      </c>
      <c r="M1684" s="3">
        <v>3</v>
      </c>
      <c r="N1684" t="s">
        <v>16841</v>
      </c>
      <c r="O1684" s="3">
        <v>3</v>
      </c>
      <c r="P1684" t="s">
        <v>26085</v>
      </c>
      <c r="Q1684" s="3">
        <v>1</v>
      </c>
      <c r="R1684" t="s">
        <v>26083</v>
      </c>
      <c r="S1684" s="3">
        <v>2</v>
      </c>
      <c r="T1684" s="3">
        <v>1</v>
      </c>
      <c r="U1684" s="3">
        <v>30000</v>
      </c>
      <c r="V1684" s="3">
        <v>2011</v>
      </c>
      <c r="W1684" t="s">
        <v>25</v>
      </c>
    </row>
    <row r="1685" spans="1:23" x14ac:dyDescent="0.3">
      <c r="A1685" s="3">
        <v>4</v>
      </c>
      <c r="B1685" t="s">
        <v>773</v>
      </c>
      <c r="C1685" s="3">
        <v>4301</v>
      </c>
      <c r="D1685" t="s">
        <v>1166</v>
      </c>
      <c r="E1685" s="3">
        <v>100106</v>
      </c>
      <c r="F1685" t="s">
        <v>17000</v>
      </c>
      <c r="G1685" s="3">
        <v>100106001</v>
      </c>
      <c r="H1685" t="s">
        <v>18416</v>
      </c>
      <c r="I1685" s="3">
        <v>2</v>
      </c>
      <c r="J1685" t="s">
        <v>12848</v>
      </c>
      <c r="K1685" s="3">
        <v>9</v>
      </c>
      <c r="L1685" t="s">
        <v>26086</v>
      </c>
      <c r="M1685" s="3">
        <v>1</v>
      </c>
      <c r="N1685" t="s">
        <v>26082</v>
      </c>
      <c r="O1685" s="3">
        <v>3</v>
      </c>
      <c r="P1685" t="s">
        <v>26085</v>
      </c>
      <c r="Q1685" s="3">
        <v>2</v>
      </c>
      <c r="R1685" t="s">
        <v>8209</v>
      </c>
      <c r="S1685" s="3">
        <v>3</v>
      </c>
      <c r="T1685" s="3">
        <v>1</v>
      </c>
      <c r="U1685" s="3">
        <v>4500000</v>
      </c>
      <c r="V1685" s="3">
        <v>2011</v>
      </c>
      <c r="W1685" t="s">
        <v>25</v>
      </c>
    </row>
    <row r="1686" spans="1:23" x14ac:dyDescent="0.3">
      <c r="A1686" s="3">
        <v>4</v>
      </c>
      <c r="B1686" t="s">
        <v>773</v>
      </c>
      <c r="C1686" s="3">
        <v>4301</v>
      </c>
      <c r="D1686" t="s">
        <v>1166</v>
      </c>
      <c r="E1686" s="3">
        <v>100106</v>
      </c>
      <c r="F1686" t="s">
        <v>17000</v>
      </c>
      <c r="G1686" s="3">
        <v>100106001</v>
      </c>
      <c r="H1686" t="s">
        <v>18416</v>
      </c>
      <c r="I1686" s="3">
        <v>2</v>
      </c>
      <c r="J1686" t="s">
        <v>12848</v>
      </c>
      <c r="K1686" s="3">
        <v>9</v>
      </c>
      <c r="L1686" t="s">
        <v>26086</v>
      </c>
      <c r="M1686" s="3">
        <v>1</v>
      </c>
      <c r="N1686" t="s">
        <v>26082</v>
      </c>
      <c r="O1686" s="3">
        <v>3</v>
      </c>
      <c r="P1686" t="s">
        <v>26085</v>
      </c>
      <c r="Q1686" s="3">
        <v>1</v>
      </c>
      <c r="R1686" t="s">
        <v>26083</v>
      </c>
      <c r="S1686" s="3">
        <v>1</v>
      </c>
      <c r="T1686" s="3">
        <v>1</v>
      </c>
      <c r="U1686" s="3">
        <v>2500000</v>
      </c>
      <c r="V1686" s="3">
        <v>2011</v>
      </c>
      <c r="W1686" t="s">
        <v>25</v>
      </c>
    </row>
    <row r="1687" spans="1:23" x14ac:dyDescent="0.3">
      <c r="A1687" s="3">
        <v>4</v>
      </c>
      <c r="B1687" t="s">
        <v>773</v>
      </c>
      <c r="C1687" s="3">
        <v>4301</v>
      </c>
      <c r="D1687" t="s">
        <v>1166</v>
      </c>
      <c r="E1687" s="3">
        <v>100106</v>
      </c>
      <c r="F1687" t="s">
        <v>17000</v>
      </c>
      <c r="G1687" s="3">
        <v>100106001</v>
      </c>
      <c r="H1687" t="s">
        <v>18416</v>
      </c>
      <c r="I1687" s="3">
        <v>2</v>
      </c>
      <c r="J1687" t="s">
        <v>12848</v>
      </c>
      <c r="K1687" s="3">
        <v>9</v>
      </c>
      <c r="L1687" t="s">
        <v>26086</v>
      </c>
      <c r="M1687" s="3">
        <v>3</v>
      </c>
      <c r="N1687" t="s">
        <v>16841</v>
      </c>
      <c r="O1687" s="3">
        <v>3</v>
      </c>
      <c r="P1687" t="s">
        <v>26085</v>
      </c>
      <c r="Q1687" s="3">
        <v>1</v>
      </c>
      <c r="R1687" t="s">
        <v>26083</v>
      </c>
      <c r="S1687" s="3">
        <v>1</v>
      </c>
      <c r="T1687" s="3">
        <v>1</v>
      </c>
      <c r="U1687" s="3">
        <v>200000</v>
      </c>
      <c r="V1687" s="3">
        <v>2011</v>
      </c>
      <c r="W1687" t="s">
        <v>25</v>
      </c>
    </row>
    <row r="1688" spans="1:23" x14ac:dyDescent="0.3">
      <c r="A1688" s="3">
        <v>4</v>
      </c>
      <c r="B1688" t="s">
        <v>773</v>
      </c>
      <c r="C1688" s="3">
        <v>4301</v>
      </c>
      <c r="D1688" t="s">
        <v>1166</v>
      </c>
      <c r="E1688" s="3">
        <v>100106</v>
      </c>
      <c r="F1688" t="s">
        <v>17000</v>
      </c>
      <c r="G1688" s="3">
        <v>100106001</v>
      </c>
      <c r="H1688" t="s">
        <v>18416</v>
      </c>
      <c r="I1688" s="3">
        <v>2</v>
      </c>
      <c r="J1688" t="s">
        <v>12848</v>
      </c>
      <c r="K1688" s="3">
        <v>9</v>
      </c>
      <c r="L1688" t="s">
        <v>26086</v>
      </c>
      <c r="M1688" s="3">
        <v>3</v>
      </c>
      <c r="N1688" t="s">
        <v>16841</v>
      </c>
      <c r="O1688" s="3">
        <v>3</v>
      </c>
      <c r="P1688" t="s">
        <v>26085</v>
      </c>
      <c r="Q1688" s="3">
        <v>1</v>
      </c>
      <c r="R1688" t="s">
        <v>26083</v>
      </c>
      <c r="S1688" s="3">
        <v>4</v>
      </c>
      <c r="T1688" s="3">
        <v>1</v>
      </c>
      <c r="U1688" s="3">
        <v>500000</v>
      </c>
      <c r="V1688" s="3">
        <v>2011</v>
      </c>
      <c r="W1688" t="s">
        <v>25</v>
      </c>
    </row>
    <row r="1689" spans="1:23" x14ac:dyDescent="0.3">
      <c r="A1689" s="3">
        <v>4</v>
      </c>
      <c r="B1689" t="s">
        <v>773</v>
      </c>
      <c r="C1689" s="3">
        <v>4102</v>
      </c>
      <c r="D1689" t="s">
        <v>773</v>
      </c>
      <c r="E1689" s="3">
        <v>100106</v>
      </c>
      <c r="F1689" t="s">
        <v>17000</v>
      </c>
      <c r="G1689" s="3">
        <v>100106001</v>
      </c>
      <c r="H1689" t="s">
        <v>18416</v>
      </c>
      <c r="I1689" s="3">
        <v>2</v>
      </c>
      <c r="J1689" t="s">
        <v>12848</v>
      </c>
      <c r="K1689" s="3">
        <v>9</v>
      </c>
      <c r="L1689" t="s">
        <v>26086</v>
      </c>
      <c r="M1689" s="3">
        <v>1</v>
      </c>
      <c r="N1689" t="s">
        <v>26082</v>
      </c>
      <c r="O1689" s="3">
        <v>1</v>
      </c>
      <c r="P1689" t="s">
        <v>28066</v>
      </c>
      <c r="Q1689" s="3">
        <v>2</v>
      </c>
      <c r="R1689" t="s">
        <v>8209</v>
      </c>
      <c r="S1689" s="3">
        <v>12</v>
      </c>
      <c r="T1689" s="3">
        <v>1</v>
      </c>
      <c r="U1689" s="3">
        <v>3799856</v>
      </c>
      <c r="V1689" s="3">
        <v>2015</v>
      </c>
      <c r="W1689" t="s">
        <v>25</v>
      </c>
    </row>
    <row r="1690" spans="1:23" x14ac:dyDescent="0.3">
      <c r="A1690" s="3">
        <v>4</v>
      </c>
      <c r="B1690" t="s">
        <v>773</v>
      </c>
      <c r="C1690" s="3">
        <v>4104</v>
      </c>
      <c r="D1690" t="s">
        <v>1145</v>
      </c>
      <c r="E1690" s="3">
        <v>100106</v>
      </c>
      <c r="F1690" t="s">
        <v>17000</v>
      </c>
      <c r="G1690" s="3">
        <v>100106001</v>
      </c>
      <c r="H1690" t="s">
        <v>18416</v>
      </c>
      <c r="I1690" s="3">
        <v>2</v>
      </c>
      <c r="J1690" t="s">
        <v>12848</v>
      </c>
      <c r="K1690" s="3">
        <v>9</v>
      </c>
      <c r="L1690" t="s">
        <v>26086</v>
      </c>
      <c r="M1690" s="3">
        <v>3</v>
      </c>
      <c r="N1690" t="s">
        <v>16841</v>
      </c>
      <c r="O1690" s="3">
        <v>1</v>
      </c>
      <c r="P1690" t="s">
        <v>28066</v>
      </c>
      <c r="Q1690" s="3">
        <v>1</v>
      </c>
      <c r="R1690" t="s">
        <v>26083</v>
      </c>
      <c r="S1690" s="3">
        <v>2</v>
      </c>
      <c r="T1690" s="3">
        <v>1</v>
      </c>
      <c r="U1690" s="3">
        <v>5000</v>
      </c>
      <c r="V1690" s="3">
        <v>2015</v>
      </c>
      <c r="W1690" t="s">
        <v>25</v>
      </c>
    </row>
    <row r="1691" spans="1:23" x14ac:dyDescent="0.3">
      <c r="A1691" s="3">
        <v>4</v>
      </c>
      <c r="B1691" t="s">
        <v>773</v>
      </c>
      <c r="C1691" s="3">
        <v>4104</v>
      </c>
      <c r="D1691" t="s">
        <v>1145</v>
      </c>
      <c r="E1691" s="3">
        <v>100106</v>
      </c>
      <c r="F1691" t="s">
        <v>17000</v>
      </c>
      <c r="G1691" s="3">
        <v>100106001</v>
      </c>
      <c r="H1691" t="s">
        <v>18416</v>
      </c>
      <c r="I1691" s="3">
        <v>2</v>
      </c>
      <c r="J1691" t="s">
        <v>12848</v>
      </c>
      <c r="K1691" s="3">
        <v>9</v>
      </c>
      <c r="L1691" t="s">
        <v>26086</v>
      </c>
      <c r="M1691" s="3">
        <v>3</v>
      </c>
      <c r="N1691" t="s">
        <v>16841</v>
      </c>
      <c r="O1691" s="3">
        <v>2</v>
      </c>
      <c r="P1691" t="s">
        <v>28067</v>
      </c>
      <c r="Q1691" s="3">
        <v>1</v>
      </c>
      <c r="R1691" t="s">
        <v>26083</v>
      </c>
      <c r="S1691" s="3">
        <v>1</v>
      </c>
      <c r="T1691" s="3">
        <v>1</v>
      </c>
      <c r="U1691" s="3">
        <v>17000</v>
      </c>
      <c r="V1691" s="3">
        <v>2015</v>
      </c>
      <c r="W1691" t="s">
        <v>25</v>
      </c>
    </row>
    <row r="1692" spans="1:23" x14ac:dyDescent="0.3">
      <c r="A1692" s="3">
        <v>4</v>
      </c>
      <c r="B1692" t="s">
        <v>773</v>
      </c>
      <c r="C1692" s="3">
        <v>4104</v>
      </c>
      <c r="D1692" t="s">
        <v>1145</v>
      </c>
      <c r="E1692" s="3">
        <v>100106</v>
      </c>
      <c r="F1692" t="s">
        <v>17000</v>
      </c>
      <c r="G1692" s="3">
        <v>100106001</v>
      </c>
      <c r="H1692" t="s">
        <v>18416</v>
      </c>
      <c r="I1692" s="3">
        <v>2</v>
      </c>
      <c r="J1692" t="s">
        <v>12848</v>
      </c>
      <c r="K1692" s="3">
        <v>9</v>
      </c>
      <c r="L1692" t="s">
        <v>26086</v>
      </c>
      <c r="M1692" s="3">
        <v>3</v>
      </c>
      <c r="N1692" t="s">
        <v>16841</v>
      </c>
      <c r="O1692" s="3">
        <v>3</v>
      </c>
      <c r="P1692" t="s">
        <v>26085</v>
      </c>
      <c r="Q1692" s="3">
        <v>1</v>
      </c>
      <c r="R1692" t="s">
        <v>26083</v>
      </c>
      <c r="S1692" s="3">
        <v>2</v>
      </c>
      <c r="T1692" s="3">
        <v>1</v>
      </c>
      <c r="U1692" s="3">
        <v>23000</v>
      </c>
      <c r="V1692" s="3">
        <v>2015</v>
      </c>
      <c r="W1692" t="s">
        <v>25</v>
      </c>
    </row>
    <row r="1693" spans="1:23" x14ac:dyDescent="0.3">
      <c r="A1693" s="3">
        <v>4</v>
      </c>
      <c r="B1693" t="s">
        <v>773</v>
      </c>
      <c r="C1693" s="3">
        <v>4203</v>
      </c>
      <c r="D1693" t="s">
        <v>1160</v>
      </c>
      <c r="E1693" s="3">
        <v>100106</v>
      </c>
      <c r="F1693" t="s">
        <v>17000</v>
      </c>
      <c r="G1693" s="3">
        <v>100106001</v>
      </c>
      <c r="H1693" t="s">
        <v>18416</v>
      </c>
      <c r="I1693" s="3">
        <v>2</v>
      </c>
      <c r="J1693" t="s">
        <v>12848</v>
      </c>
      <c r="K1693" s="3">
        <v>9</v>
      </c>
      <c r="L1693" t="s">
        <v>26086</v>
      </c>
      <c r="M1693" s="3">
        <v>3</v>
      </c>
      <c r="N1693" t="s">
        <v>16841</v>
      </c>
      <c r="O1693" s="3">
        <v>3</v>
      </c>
      <c r="P1693" t="s">
        <v>26085</v>
      </c>
      <c r="Q1693" s="3">
        <v>1</v>
      </c>
      <c r="R1693" t="s">
        <v>26083</v>
      </c>
      <c r="S1693" s="3">
        <v>2</v>
      </c>
      <c r="T1693" s="3">
        <v>1</v>
      </c>
      <c r="U1693" s="3">
        <v>15000</v>
      </c>
      <c r="V1693" s="3">
        <v>2015</v>
      </c>
      <c r="W1693" t="s">
        <v>25</v>
      </c>
    </row>
    <row r="1694" spans="1:23" x14ac:dyDescent="0.3">
      <c r="A1694" s="3">
        <v>4</v>
      </c>
      <c r="B1694" t="s">
        <v>773</v>
      </c>
      <c r="C1694" s="3">
        <v>4301</v>
      </c>
      <c r="D1694" t="s">
        <v>1166</v>
      </c>
      <c r="E1694" s="3">
        <v>100106</v>
      </c>
      <c r="F1694" t="s">
        <v>17000</v>
      </c>
      <c r="G1694" s="3">
        <v>100106001</v>
      </c>
      <c r="H1694" t="s">
        <v>18416</v>
      </c>
      <c r="I1694" s="3">
        <v>2</v>
      </c>
      <c r="J1694" t="s">
        <v>12848</v>
      </c>
      <c r="K1694" s="3">
        <v>9</v>
      </c>
      <c r="L1694" t="s">
        <v>26086</v>
      </c>
      <c r="M1694" s="3">
        <v>3</v>
      </c>
      <c r="N1694" t="s">
        <v>16841</v>
      </c>
      <c r="O1694" s="3">
        <v>3</v>
      </c>
      <c r="P1694" t="s">
        <v>26085</v>
      </c>
      <c r="Q1694" s="3">
        <v>2</v>
      </c>
      <c r="R1694" t="s">
        <v>8209</v>
      </c>
      <c r="S1694" s="3">
        <v>1</v>
      </c>
      <c r="T1694" s="3">
        <v>1</v>
      </c>
      <c r="U1694" s="3">
        <v>5000000</v>
      </c>
      <c r="V1694" s="3">
        <v>2015</v>
      </c>
      <c r="W1694" t="s">
        <v>25</v>
      </c>
    </row>
    <row r="1695" spans="1:23" x14ac:dyDescent="0.3">
      <c r="A1695" s="3">
        <v>4</v>
      </c>
      <c r="B1695" t="s">
        <v>773</v>
      </c>
      <c r="C1695" s="3">
        <v>4301</v>
      </c>
      <c r="D1695" t="s">
        <v>1166</v>
      </c>
      <c r="E1695" s="3">
        <v>100106</v>
      </c>
      <c r="F1695" t="s">
        <v>17000</v>
      </c>
      <c r="G1695" s="3">
        <v>100106001</v>
      </c>
      <c r="H1695" t="s">
        <v>18416</v>
      </c>
      <c r="I1695" s="3">
        <v>2</v>
      </c>
      <c r="J1695" t="s">
        <v>12848</v>
      </c>
      <c r="K1695" s="3">
        <v>9</v>
      </c>
      <c r="L1695" t="s">
        <v>26086</v>
      </c>
      <c r="M1695" s="3">
        <v>3</v>
      </c>
      <c r="N1695" t="s">
        <v>16841</v>
      </c>
      <c r="O1695" s="3">
        <v>3</v>
      </c>
      <c r="P1695" t="s">
        <v>26085</v>
      </c>
      <c r="Q1695" s="3">
        <v>4</v>
      </c>
      <c r="R1695" t="s">
        <v>26113</v>
      </c>
      <c r="S1695" s="3">
        <v>7</v>
      </c>
      <c r="T1695" s="3">
        <v>1</v>
      </c>
      <c r="U1695" s="3">
        <v>3000000</v>
      </c>
      <c r="V1695" s="3">
        <v>2015</v>
      </c>
      <c r="W1695" t="s">
        <v>25</v>
      </c>
    </row>
    <row r="1696" spans="1:23" x14ac:dyDescent="0.3">
      <c r="A1696" s="3">
        <v>4</v>
      </c>
      <c r="B1696" t="s">
        <v>773</v>
      </c>
      <c r="C1696" s="3">
        <v>4301</v>
      </c>
      <c r="D1696" t="s">
        <v>1166</v>
      </c>
      <c r="E1696" s="3">
        <v>100105</v>
      </c>
      <c r="F1696" t="s">
        <v>11377</v>
      </c>
      <c r="G1696" s="3">
        <v>100105001</v>
      </c>
      <c r="H1696" t="s">
        <v>26118</v>
      </c>
      <c r="I1696" s="3">
        <v>2</v>
      </c>
      <c r="J1696" t="s">
        <v>12848</v>
      </c>
      <c r="K1696" s="3">
        <v>9</v>
      </c>
      <c r="L1696" t="s">
        <v>26086</v>
      </c>
      <c r="M1696" s="3">
        <v>3</v>
      </c>
      <c r="N1696" t="s">
        <v>16841</v>
      </c>
      <c r="O1696" s="3">
        <v>3</v>
      </c>
      <c r="P1696" t="s">
        <v>26085</v>
      </c>
      <c r="Q1696" s="3">
        <v>1</v>
      </c>
      <c r="R1696" t="s">
        <v>26083</v>
      </c>
      <c r="S1696" s="3">
        <v>20</v>
      </c>
      <c r="T1696" s="3">
        <v>1</v>
      </c>
      <c r="U1696" s="3">
        <v>2500000</v>
      </c>
      <c r="V1696" s="3">
        <v>2015</v>
      </c>
      <c r="W1696" t="s">
        <v>25</v>
      </c>
    </row>
    <row r="1697" spans="1:23" x14ac:dyDescent="0.3">
      <c r="A1697" s="3">
        <v>4</v>
      </c>
      <c r="B1697" t="s">
        <v>773</v>
      </c>
      <c r="C1697" s="3">
        <v>4301</v>
      </c>
      <c r="D1697" t="s">
        <v>1166</v>
      </c>
      <c r="E1697" s="3">
        <v>100106</v>
      </c>
      <c r="F1697" t="s">
        <v>17000</v>
      </c>
      <c r="G1697" s="3">
        <v>100106001</v>
      </c>
      <c r="H1697" t="s">
        <v>18416</v>
      </c>
      <c r="I1697" s="3">
        <v>2</v>
      </c>
      <c r="J1697" t="s">
        <v>12848</v>
      </c>
      <c r="K1697" s="3">
        <v>9</v>
      </c>
      <c r="L1697" t="s">
        <v>26086</v>
      </c>
      <c r="M1697" s="3">
        <v>2</v>
      </c>
      <c r="N1697" t="s">
        <v>26084</v>
      </c>
      <c r="O1697" s="3">
        <v>3</v>
      </c>
      <c r="P1697" t="s">
        <v>26085</v>
      </c>
      <c r="Q1697" s="3">
        <v>1</v>
      </c>
      <c r="R1697" t="s">
        <v>26083</v>
      </c>
      <c r="S1697" s="3">
        <v>8</v>
      </c>
      <c r="T1697" s="3">
        <v>1</v>
      </c>
      <c r="U1697" s="3">
        <v>600000</v>
      </c>
      <c r="V1697" s="3">
        <v>2015</v>
      </c>
      <c r="W1697" t="s">
        <v>25</v>
      </c>
    </row>
    <row r="1698" spans="1:23" x14ac:dyDescent="0.3">
      <c r="A1698" s="3">
        <v>4</v>
      </c>
      <c r="B1698" t="s">
        <v>773</v>
      </c>
      <c r="C1698" s="3">
        <v>4301</v>
      </c>
      <c r="D1698" t="s">
        <v>1166</v>
      </c>
      <c r="E1698" s="3">
        <v>100106</v>
      </c>
      <c r="F1698" t="s">
        <v>17000</v>
      </c>
      <c r="G1698" s="3">
        <v>100106001</v>
      </c>
      <c r="H1698" t="s">
        <v>18416</v>
      </c>
      <c r="I1698" s="3">
        <v>2</v>
      </c>
      <c r="J1698" t="s">
        <v>12848</v>
      </c>
      <c r="K1698" s="3">
        <v>9</v>
      </c>
      <c r="L1698" t="s">
        <v>26086</v>
      </c>
      <c r="M1698" s="3">
        <v>3</v>
      </c>
      <c r="N1698" t="s">
        <v>16841</v>
      </c>
      <c r="O1698" s="3">
        <v>3</v>
      </c>
      <c r="P1698" t="s">
        <v>26085</v>
      </c>
      <c r="Q1698" s="3">
        <v>1</v>
      </c>
      <c r="R1698" t="s">
        <v>26083</v>
      </c>
      <c r="S1698" s="3">
        <v>3</v>
      </c>
      <c r="T1698" s="3">
        <v>1</v>
      </c>
      <c r="U1698" s="3">
        <v>302770</v>
      </c>
      <c r="V1698" s="3">
        <v>2015</v>
      </c>
      <c r="W1698" t="s">
        <v>25</v>
      </c>
    </row>
    <row r="1699" spans="1:23" x14ac:dyDescent="0.3">
      <c r="A1699" s="3">
        <v>4</v>
      </c>
      <c r="B1699" t="s">
        <v>773</v>
      </c>
      <c r="C1699" s="3">
        <v>4102</v>
      </c>
      <c r="D1699" t="s">
        <v>773</v>
      </c>
      <c r="E1699" s="3">
        <v>100106</v>
      </c>
      <c r="F1699" t="s">
        <v>17000</v>
      </c>
      <c r="G1699" s="3">
        <v>100106001</v>
      </c>
      <c r="H1699" t="s">
        <v>18416</v>
      </c>
      <c r="I1699" s="3">
        <v>2</v>
      </c>
      <c r="J1699" t="s">
        <v>12848</v>
      </c>
      <c r="K1699" s="3">
        <v>9</v>
      </c>
      <c r="L1699" t="s">
        <v>26086</v>
      </c>
      <c r="M1699" s="3">
        <v>1</v>
      </c>
      <c r="N1699" t="s">
        <v>26082</v>
      </c>
      <c r="O1699" s="3">
        <v>3</v>
      </c>
      <c r="P1699" t="s">
        <v>26085</v>
      </c>
      <c r="Q1699" s="3">
        <v>1</v>
      </c>
      <c r="R1699" t="s">
        <v>26083</v>
      </c>
      <c r="S1699" s="3">
        <v>15</v>
      </c>
      <c r="T1699" s="3">
        <v>1</v>
      </c>
      <c r="U1699" s="3">
        <v>3600000</v>
      </c>
      <c r="V1699" s="3">
        <v>2018</v>
      </c>
      <c r="W1699" t="s">
        <v>26159</v>
      </c>
    </row>
    <row r="1700" spans="1:23" x14ac:dyDescent="0.3">
      <c r="A1700" s="3">
        <v>4</v>
      </c>
      <c r="B1700" t="s">
        <v>773</v>
      </c>
      <c r="C1700" s="3">
        <v>4104</v>
      </c>
      <c r="D1700" t="s">
        <v>1145</v>
      </c>
      <c r="E1700" s="3">
        <v>100106</v>
      </c>
      <c r="F1700" t="s">
        <v>17000</v>
      </c>
      <c r="G1700" s="3">
        <v>100106001</v>
      </c>
      <c r="H1700" t="s">
        <v>18416</v>
      </c>
      <c r="I1700" s="3">
        <v>2</v>
      </c>
      <c r="J1700" t="s">
        <v>12848</v>
      </c>
      <c r="K1700" s="3">
        <v>9</v>
      </c>
      <c r="L1700" t="s">
        <v>26086</v>
      </c>
      <c r="M1700" s="3">
        <v>3</v>
      </c>
      <c r="N1700" t="s">
        <v>16841</v>
      </c>
      <c r="O1700" s="3">
        <v>3</v>
      </c>
      <c r="P1700" t="s">
        <v>26085</v>
      </c>
      <c r="Q1700" s="3">
        <v>1</v>
      </c>
      <c r="R1700" t="s">
        <v>26083</v>
      </c>
      <c r="S1700" s="3">
        <v>1</v>
      </c>
      <c r="T1700" s="3">
        <v>1</v>
      </c>
      <c r="U1700" s="3">
        <v>20000</v>
      </c>
      <c r="V1700" s="3">
        <v>2018</v>
      </c>
      <c r="W1700" t="s">
        <v>26159</v>
      </c>
    </row>
    <row r="1701" spans="1:23" x14ac:dyDescent="0.3">
      <c r="A1701" s="3">
        <v>4</v>
      </c>
      <c r="B1701" t="s">
        <v>773</v>
      </c>
      <c r="C1701" s="3">
        <v>4104</v>
      </c>
      <c r="D1701" t="s">
        <v>1145</v>
      </c>
      <c r="E1701" s="3">
        <v>100106</v>
      </c>
      <c r="F1701" t="s">
        <v>17000</v>
      </c>
      <c r="G1701" s="3">
        <v>100106001</v>
      </c>
      <c r="H1701" t="s">
        <v>18416</v>
      </c>
      <c r="I1701" s="3">
        <v>2</v>
      </c>
      <c r="J1701" t="s">
        <v>12848</v>
      </c>
      <c r="K1701" s="3">
        <v>9</v>
      </c>
      <c r="L1701" t="s">
        <v>26086</v>
      </c>
      <c r="M1701" s="3">
        <v>3</v>
      </c>
      <c r="N1701" t="s">
        <v>16841</v>
      </c>
      <c r="O1701" s="3">
        <v>2</v>
      </c>
      <c r="P1701" t="s">
        <v>28067</v>
      </c>
      <c r="Q1701" s="3">
        <v>1</v>
      </c>
      <c r="R1701" t="s">
        <v>26083</v>
      </c>
      <c r="S1701" s="3">
        <v>1</v>
      </c>
      <c r="T1701" s="3">
        <v>1</v>
      </c>
      <c r="U1701" s="3">
        <v>45000</v>
      </c>
      <c r="V1701" s="3">
        <v>2018</v>
      </c>
      <c r="W1701" t="s">
        <v>26159</v>
      </c>
    </row>
    <row r="1702" spans="1:23" x14ac:dyDescent="0.3">
      <c r="A1702" s="3">
        <v>4</v>
      </c>
      <c r="B1702" t="s">
        <v>773</v>
      </c>
      <c r="C1702" s="3">
        <v>4104</v>
      </c>
      <c r="D1702" t="s">
        <v>1145</v>
      </c>
      <c r="E1702" s="3">
        <v>100106</v>
      </c>
      <c r="F1702" t="s">
        <v>17000</v>
      </c>
      <c r="G1702" s="3">
        <v>100106001</v>
      </c>
      <c r="H1702" t="s">
        <v>18416</v>
      </c>
      <c r="I1702" s="3">
        <v>1</v>
      </c>
      <c r="J1702" t="s">
        <v>26080</v>
      </c>
      <c r="K1702" s="3">
        <v>9</v>
      </c>
      <c r="L1702" t="s">
        <v>26086</v>
      </c>
      <c r="M1702" s="3">
        <v>3</v>
      </c>
      <c r="N1702" t="s">
        <v>16841</v>
      </c>
      <c r="O1702" s="3">
        <v>1</v>
      </c>
      <c r="P1702" t="s">
        <v>28066</v>
      </c>
      <c r="Q1702" s="3">
        <v>1</v>
      </c>
      <c r="R1702" t="s">
        <v>26083</v>
      </c>
      <c r="S1702" s="3">
        <v>2</v>
      </c>
      <c r="T1702" s="3">
        <v>1</v>
      </c>
      <c r="U1702" s="3">
        <v>6500</v>
      </c>
      <c r="V1702" s="3">
        <v>2018</v>
      </c>
      <c r="W1702" t="s">
        <v>26159</v>
      </c>
    </row>
    <row r="1703" spans="1:23" x14ac:dyDescent="0.3">
      <c r="A1703" s="3">
        <v>4</v>
      </c>
      <c r="B1703" t="s">
        <v>773</v>
      </c>
      <c r="C1703" s="3">
        <v>4203</v>
      </c>
      <c r="D1703" t="s">
        <v>1160</v>
      </c>
      <c r="E1703" s="3">
        <v>100106</v>
      </c>
      <c r="F1703" t="s">
        <v>17000</v>
      </c>
      <c r="G1703" s="3">
        <v>100106001</v>
      </c>
      <c r="H1703" t="s">
        <v>18416</v>
      </c>
      <c r="I1703" s="3">
        <v>2</v>
      </c>
      <c r="J1703" t="s">
        <v>12848</v>
      </c>
      <c r="K1703" s="3">
        <v>9</v>
      </c>
      <c r="L1703" t="s">
        <v>26086</v>
      </c>
      <c r="M1703" s="3">
        <v>3</v>
      </c>
      <c r="N1703" t="s">
        <v>16841</v>
      </c>
      <c r="O1703" s="3">
        <v>1</v>
      </c>
      <c r="P1703" t="s">
        <v>28066</v>
      </c>
      <c r="Q1703" s="3">
        <v>1</v>
      </c>
      <c r="R1703" t="s">
        <v>26083</v>
      </c>
      <c r="S1703" s="3">
        <v>2</v>
      </c>
      <c r="T1703" s="3">
        <v>1</v>
      </c>
      <c r="U1703" s="3">
        <v>54000</v>
      </c>
      <c r="V1703" s="3">
        <v>2018</v>
      </c>
      <c r="W1703" t="s">
        <v>26159</v>
      </c>
    </row>
    <row r="1704" spans="1:23" x14ac:dyDescent="0.3">
      <c r="A1704" s="3">
        <v>4</v>
      </c>
      <c r="B1704" t="s">
        <v>773</v>
      </c>
      <c r="C1704" s="3">
        <v>4301</v>
      </c>
      <c r="D1704" t="s">
        <v>1166</v>
      </c>
      <c r="E1704" s="3">
        <v>100106</v>
      </c>
      <c r="F1704" t="s">
        <v>17000</v>
      </c>
      <c r="G1704" s="3">
        <v>100106001</v>
      </c>
      <c r="H1704" t="s">
        <v>18416</v>
      </c>
      <c r="I1704" s="3">
        <v>2</v>
      </c>
      <c r="J1704" t="s">
        <v>12848</v>
      </c>
      <c r="K1704" s="3">
        <v>9</v>
      </c>
      <c r="L1704" t="s">
        <v>26086</v>
      </c>
      <c r="M1704" s="3">
        <v>2</v>
      </c>
      <c r="N1704" t="s">
        <v>26084</v>
      </c>
      <c r="O1704" s="3">
        <v>3</v>
      </c>
      <c r="P1704" t="s">
        <v>26085</v>
      </c>
      <c r="Q1704" s="3">
        <v>4</v>
      </c>
      <c r="R1704" t="s">
        <v>26113</v>
      </c>
      <c r="S1704" s="3">
        <v>6</v>
      </c>
      <c r="T1704" s="3">
        <v>1</v>
      </c>
      <c r="U1704" s="3">
        <v>791000</v>
      </c>
      <c r="V1704" s="3">
        <v>2018</v>
      </c>
      <c r="W1704" t="s">
        <v>26159</v>
      </c>
    </row>
    <row r="1705" spans="1:23" x14ac:dyDescent="0.3">
      <c r="A1705" s="3">
        <v>4</v>
      </c>
      <c r="B1705" t="s">
        <v>773</v>
      </c>
      <c r="C1705" s="3">
        <v>4301</v>
      </c>
      <c r="D1705" t="s">
        <v>1166</v>
      </c>
      <c r="E1705" s="3">
        <v>100106</v>
      </c>
      <c r="F1705" t="s">
        <v>17000</v>
      </c>
      <c r="G1705" s="3">
        <v>100106001</v>
      </c>
      <c r="H1705" t="s">
        <v>18416</v>
      </c>
      <c r="I1705" s="3">
        <v>2</v>
      </c>
      <c r="J1705" t="s">
        <v>12848</v>
      </c>
      <c r="K1705" s="3">
        <v>9</v>
      </c>
      <c r="L1705" t="s">
        <v>26086</v>
      </c>
      <c r="M1705" s="3">
        <v>3</v>
      </c>
      <c r="N1705" t="s">
        <v>16841</v>
      </c>
      <c r="O1705" s="3">
        <v>3</v>
      </c>
      <c r="P1705" t="s">
        <v>26085</v>
      </c>
      <c r="Q1705" s="3">
        <v>2</v>
      </c>
      <c r="R1705" t="s">
        <v>8209</v>
      </c>
      <c r="S1705" s="3">
        <v>6</v>
      </c>
      <c r="T1705" s="3">
        <v>1</v>
      </c>
      <c r="U1705" s="3">
        <v>2900000</v>
      </c>
      <c r="V1705" s="3">
        <v>2018</v>
      </c>
      <c r="W1705" t="s">
        <v>26159</v>
      </c>
    </row>
    <row r="1706" spans="1:23" x14ac:dyDescent="0.3">
      <c r="A1706" s="3">
        <v>4</v>
      </c>
      <c r="B1706" t="s">
        <v>773</v>
      </c>
      <c r="C1706" s="3">
        <v>4301</v>
      </c>
      <c r="D1706" t="s">
        <v>1166</v>
      </c>
      <c r="E1706" s="3">
        <v>100106</v>
      </c>
      <c r="F1706" t="s">
        <v>17000</v>
      </c>
      <c r="G1706" s="3">
        <v>100106001</v>
      </c>
      <c r="H1706" t="s">
        <v>18416</v>
      </c>
      <c r="I1706" s="3">
        <v>2</v>
      </c>
      <c r="J1706" t="s">
        <v>12848</v>
      </c>
      <c r="K1706" s="3">
        <v>9</v>
      </c>
      <c r="L1706" t="s">
        <v>26086</v>
      </c>
      <c r="M1706" s="3">
        <v>2</v>
      </c>
      <c r="N1706" t="s">
        <v>26084</v>
      </c>
      <c r="O1706" s="3">
        <v>3</v>
      </c>
      <c r="P1706" t="s">
        <v>26085</v>
      </c>
      <c r="Q1706" s="3">
        <v>1</v>
      </c>
      <c r="R1706" t="s">
        <v>26083</v>
      </c>
      <c r="S1706" s="3">
        <v>13</v>
      </c>
      <c r="T1706" s="3">
        <v>1</v>
      </c>
      <c r="U1706" s="3">
        <v>2124352</v>
      </c>
      <c r="V1706" s="3">
        <v>2018</v>
      </c>
      <c r="W1706" t="s">
        <v>26159</v>
      </c>
    </row>
    <row r="1707" spans="1:23" x14ac:dyDescent="0.3">
      <c r="A1707" s="3">
        <v>4</v>
      </c>
      <c r="B1707" t="s">
        <v>773</v>
      </c>
      <c r="C1707" s="3">
        <v>4301</v>
      </c>
      <c r="D1707" t="s">
        <v>1166</v>
      </c>
      <c r="E1707" s="3">
        <v>100106</v>
      </c>
      <c r="F1707" t="s">
        <v>17000</v>
      </c>
      <c r="G1707" s="3">
        <v>100106001</v>
      </c>
      <c r="H1707" t="s">
        <v>18416</v>
      </c>
      <c r="I1707" s="3">
        <v>2</v>
      </c>
      <c r="J1707" t="s">
        <v>12848</v>
      </c>
      <c r="K1707" s="3">
        <v>9</v>
      </c>
      <c r="L1707" t="s">
        <v>26086</v>
      </c>
      <c r="M1707" s="3">
        <v>2</v>
      </c>
      <c r="N1707" t="s">
        <v>26084</v>
      </c>
      <c r="O1707" s="3">
        <v>3</v>
      </c>
      <c r="P1707" t="s">
        <v>26085</v>
      </c>
      <c r="Q1707" s="3">
        <v>1</v>
      </c>
      <c r="R1707" t="s">
        <v>26083</v>
      </c>
      <c r="S1707" s="3">
        <v>6</v>
      </c>
      <c r="T1707" s="3">
        <v>1</v>
      </c>
      <c r="U1707" s="3">
        <v>237244</v>
      </c>
      <c r="V1707" s="3">
        <v>2018</v>
      </c>
      <c r="W1707" t="s">
        <v>26159</v>
      </c>
    </row>
    <row r="1708" spans="1:23" x14ac:dyDescent="0.3">
      <c r="A1708" s="3">
        <v>4</v>
      </c>
      <c r="B1708" t="s">
        <v>773</v>
      </c>
      <c r="C1708" s="3">
        <v>4301</v>
      </c>
      <c r="D1708" t="s">
        <v>1166</v>
      </c>
      <c r="E1708" s="3">
        <v>100106</v>
      </c>
      <c r="F1708" t="s">
        <v>17000</v>
      </c>
      <c r="G1708" s="3">
        <v>100106001</v>
      </c>
      <c r="H1708" t="s">
        <v>18416</v>
      </c>
      <c r="I1708" s="3">
        <v>2</v>
      </c>
      <c r="J1708" t="s">
        <v>12848</v>
      </c>
      <c r="K1708" s="3">
        <v>9</v>
      </c>
      <c r="L1708" t="s">
        <v>26086</v>
      </c>
      <c r="M1708" s="3">
        <v>3</v>
      </c>
      <c r="N1708" t="s">
        <v>16841</v>
      </c>
      <c r="O1708" s="3">
        <v>1</v>
      </c>
      <c r="P1708" t="s">
        <v>28066</v>
      </c>
      <c r="Q1708" s="3">
        <v>2</v>
      </c>
      <c r="R1708" t="s">
        <v>8209</v>
      </c>
      <c r="S1708" s="3">
        <v>8</v>
      </c>
      <c r="T1708" s="3">
        <v>1</v>
      </c>
      <c r="U1708" s="3">
        <v>1511602</v>
      </c>
      <c r="V1708" s="3">
        <v>2018</v>
      </c>
      <c r="W1708" t="s">
        <v>26159</v>
      </c>
    </row>
    <row r="1709" spans="1:23" x14ac:dyDescent="0.3">
      <c r="A1709" s="3">
        <v>4</v>
      </c>
      <c r="B1709" t="s">
        <v>773</v>
      </c>
      <c r="C1709" s="3">
        <v>4301</v>
      </c>
      <c r="D1709" t="s">
        <v>1166</v>
      </c>
      <c r="E1709" s="3">
        <v>100106</v>
      </c>
      <c r="F1709" t="s">
        <v>17000</v>
      </c>
      <c r="G1709" s="3">
        <v>100106001</v>
      </c>
      <c r="H1709" t="s">
        <v>18416</v>
      </c>
      <c r="I1709" s="3">
        <v>2</v>
      </c>
      <c r="J1709" t="s">
        <v>12848</v>
      </c>
      <c r="K1709" s="3">
        <v>9</v>
      </c>
      <c r="L1709" t="s">
        <v>26086</v>
      </c>
      <c r="M1709" s="3">
        <v>3</v>
      </c>
      <c r="N1709" t="s">
        <v>16841</v>
      </c>
      <c r="O1709" s="3">
        <v>3</v>
      </c>
      <c r="P1709" t="s">
        <v>26085</v>
      </c>
      <c r="Q1709" s="3">
        <v>1</v>
      </c>
      <c r="R1709" t="s">
        <v>26083</v>
      </c>
      <c r="S1709" s="3">
        <v>1</v>
      </c>
      <c r="T1709" s="3">
        <v>1</v>
      </c>
      <c r="U1709" s="3">
        <v>4000</v>
      </c>
      <c r="V1709" s="3">
        <v>2018</v>
      </c>
      <c r="W1709" t="s">
        <v>26159</v>
      </c>
    </row>
    <row r="1710" spans="1:23" x14ac:dyDescent="0.3">
      <c r="A1710" s="3">
        <v>4</v>
      </c>
      <c r="B1710" t="s">
        <v>773</v>
      </c>
      <c r="C1710" s="3">
        <v>4301</v>
      </c>
      <c r="D1710" t="s">
        <v>1166</v>
      </c>
      <c r="E1710" s="3">
        <v>100106</v>
      </c>
      <c r="F1710" t="s">
        <v>17000</v>
      </c>
      <c r="G1710" s="3">
        <v>100106001</v>
      </c>
      <c r="H1710" t="s">
        <v>18416</v>
      </c>
      <c r="I1710" s="3">
        <v>2</v>
      </c>
      <c r="J1710" t="s">
        <v>12848</v>
      </c>
      <c r="K1710" s="3">
        <v>9</v>
      </c>
      <c r="L1710" t="s">
        <v>26086</v>
      </c>
      <c r="M1710" s="3">
        <v>3</v>
      </c>
      <c r="N1710" t="s">
        <v>16841</v>
      </c>
      <c r="O1710" s="3">
        <v>1</v>
      </c>
      <c r="P1710" t="s">
        <v>28066</v>
      </c>
      <c r="Q1710" s="3">
        <v>1</v>
      </c>
      <c r="R1710" t="s">
        <v>26083</v>
      </c>
      <c r="S1710" s="3">
        <v>2</v>
      </c>
      <c r="T1710" s="3">
        <v>1</v>
      </c>
      <c r="U1710" s="3">
        <v>75000</v>
      </c>
      <c r="V1710" s="3">
        <v>2018</v>
      </c>
      <c r="W1710" t="s">
        <v>26159</v>
      </c>
    </row>
    <row r="1711" spans="1:23" x14ac:dyDescent="0.3">
      <c r="A1711" s="3">
        <v>5</v>
      </c>
      <c r="B1711" t="s">
        <v>800</v>
      </c>
      <c r="C1711" s="3">
        <v>5702</v>
      </c>
      <c r="D1711" t="s">
        <v>1267</v>
      </c>
      <c r="E1711" s="3">
        <v>100106</v>
      </c>
      <c r="F1711" t="s">
        <v>17000</v>
      </c>
      <c r="G1711" s="3">
        <v>100106001</v>
      </c>
      <c r="H1711" t="s">
        <v>18416</v>
      </c>
      <c r="I1711" s="3">
        <v>1</v>
      </c>
      <c r="J1711" t="s">
        <v>26080</v>
      </c>
      <c r="K1711" s="3">
        <v>9</v>
      </c>
      <c r="L1711" t="s">
        <v>26086</v>
      </c>
      <c r="M1711" s="3">
        <v>3</v>
      </c>
      <c r="N1711" t="s">
        <v>16841</v>
      </c>
      <c r="O1711" s="3">
        <v>3</v>
      </c>
      <c r="P1711" t="s">
        <v>26085</v>
      </c>
      <c r="Q1711" s="3">
        <v>2</v>
      </c>
      <c r="R1711" t="s">
        <v>8209</v>
      </c>
      <c r="S1711" s="3">
        <v>2</v>
      </c>
      <c r="T1711" s="3">
        <v>1</v>
      </c>
      <c r="U1711" s="3">
        <v>4800</v>
      </c>
      <c r="V1711" s="3">
        <v>2002</v>
      </c>
      <c r="W1711" t="s">
        <v>25</v>
      </c>
    </row>
    <row r="1712" spans="1:23" x14ac:dyDescent="0.3">
      <c r="A1712" s="3">
        <v>5</v>
      </c>
      <c r="B1712" t="s">
        <v>800</v>
      </c>
      <c r="C1712" s="3">
        <v>5501</v>
      </c>
      <c r="D1712" t="s">
        <v>1231</v>
      </c>
      <c r="E1712" s="3">
        <v>100106</v>
      </c>
      <c r="F1712" t="s">
        <v>17000</v>
      </c>
      <c r="G1712" s="3">
        <v>100106001</v>
      </c>
      <c r="H1712" t="s">
        <v>18416</v>
      </c>
      <c r="I1712" s="3">
        <v>2</v>
      </c>
      <c r="J1712" t="s">
        <v>12848</v>
      </c>
      <c r="K1712" s="3">
        <v>9</v>
      </c>
      <c r="L1712" t="s">
        <v>26086</v>
      </c>
      <c r="M1712" s="3">
        <v>3</v>
      </c>
      <c r="N1712" t="s">
        <v>16841</v>
      </c>
      <c r="O1712" s="3">
        <v>3</v>
      </c>
      <c r="P1712" t="s">
        <v>26085</v>
      </c>
      <c r="Q1712" s="3">
        <v>1</v>
      </c>
      <c r="R1712" t="s">
        <v>26083</v>
      </c>
      <c r="S1712" s="3">
        <v>2</v>
      </c>
      <c r="T1712" s="3">
        <v>1</v>
      </c>
      <c r="U1712" s="3">
        <v>80000</v>
      </c>
      <c r="V1712" s="3">
        <v>2002</v>
      </c>
      <c r="W1712" t="s">
        <v>25</v>
      </c>
    </row>
    <row r="1713" spans="1:23" x14ac:dyDescent="0.3">
      <c r="A1713" s="3">
        <v>5</v>
      </c>
      <c r="B1713" t="s">
        <v>800</v>
      </c>
      <c r="C1713" s="3">
        <v>5401</v>
      </c>
      <c r="D1713" t="s">
        <v>1216</v>
      </c>
      <c r="E1713" s="3">
        <v>100106</v>
      </c>
      <c r="F1713" t="s">
        <v>17000</v>
      </c>
      <c r="G1713" s="3">
        <v>100106001</v>
      </c>
      <c r="H1713" t="s">
        <v>18416</v>
      </c>
      <c r="I1713" s="3">
        <v>2</v>
      </c>
      <c r="J1713" t="s">
        <v>12848</v>
      </c>
      <c r="K1713" s="3">
        <v>9</v>
      </c>
      <c r="L1713" t="s">
        <v>26086</v>
      </c>
      <c r="M1713" s="3">
        <v>3</v>
      </c>
      <c r="N1713" t="s">
        <v>16841</v>
      </c>
      <c r="O1713" s="3">
        <v>3</v>
      </c>
      <c r="P1713" t="s">
        <v>26085</v>
      </c>
      <c r="Q1713" s="3">
        <v>4</v>
      </c>
      <c r="R1713" t="s">
        <v>26113</v>
      </c>
      <c r="S1713" s="3">
        <v>10</v>
      </c>
      <c r="T1713" s="3">
        <v>1</v>
      </c>
      <c r="U1713" s="3">
        <v>200000</v>
      </c>
      <c r="V1713" s="3">
        <v>2008</v>
      </c>
      <c r="W1713" t="s">
        <v>25</v>
      </c>
    </row>
    <row r="1714" spans="1:23" x14ac:dyDescent="0.3">
      <c r="A1714" s="3">
        <v>5</v>
      </c>
      <c r="B1714" t="s">
        <v>800</v>
      </c>
      <c r="C1714" s="3">
        <v>5506</v>
      </c>
      <c r="D1714" t="s">
        <v>1243</v>
      </c>
      <c r="E1714" s="3">
        <v>100106</v>
      </c>
      <c r="F1714" t="s">
        <v>17000</v>
      </c>
      <c r="G1714" s="3">
        <v>100106001</v>
      </c>
      <c r="H1714" t="s">
        <v>18416</v>
      </c>
      <c r="I1714" s="3">
        <v>2</v>
      </c>
      <c r="J1714" t="s">
        <v>12848</v>
      </c>
      <c r="K1714" s="3">
        <v>9</v>
      </c>
      <c r="L1714" t="s">
        <v>26086</v>
      </c>
      <c r="M1714" s="3">
        <v>3</v>
      </c>
      <c r="N1714" t="s">
        <v>16841</v>
      </c>
      <c r="O1714" s="3">
        <v>3</v>
      </c>
      <c r="P1714" t="s">
        <v>26085</v>
      </c>
      <c r="Q1714" s="3">
        <v>1</v>
      </c>
      <c r="R1714" t="s">
        <v>26083</v>
      </c>
      <c r="S1714" s="3">
        <v>4</v>
      </c>
      <c r="T1714" s="3">
        <v>1</v>
      </c>
      <c r="U1714" s="3">
        <v>120000</v>
      </c>
      <c r="V1714" s="3">
        <v>2008</v>
      </c>
      <c r="W1714" t="s">
        <v>25</v>
      </c>
    </row>
    <row r="1715" spans="1:23" x14ac:dyDescent="0.3">
      <c r="A1715" s="3">
        <v>5</v>
      </c>
      <c r="B1715" t="s">
        <v>800</v>
      </c>
      <c r="C1715" s="3">
        <v>5501</v>
      </c>
      <c r="D1715" t="s">
        <v>1231</v>
      </c>
      <c r="E1715" s="3">
        <v>100106</v>
      </c>
      <c r="F1715" t="s">
        <v>17000</v>
      </c>
      <c r="G1715" s="3">
        <v>100106001</v>
      </c>
      <c r="H1715" t="s">
        <v>18416</v>
      </c>
      <c r="I1715" s="3">
        <v>2</v>
      </c>
      <c r="J1715" t="s">
        <v>12848</v>
      </c>
      <c r="K1715" s="3">
        <v>9</v>
      </c>
      <c r="L1715" t="s">
        <v>26086</v>
      </c>
      <c r="M1715" s="3">
        <v>3</v>
      </c>
      <c r="N1715" t="s">
        <v>16841</v>
      </c>
      <c r="O1715" s="3">
        <v>3</v>
      </c>
      <c r="P1715" t="s">
        <v>26085</v>
      </c>
      <c r="Q1715" s="3">
        <v>4</v>
      </c>
      <c r="R1715" t="s">
        <v>26113</v>
      </c>
      <c r="S1715" s="3">
        <v>4</v>
      </c>
      <c r="T1715" s="3">
        <v>1</v>
      </c>
      <c r="U1715" s="3">
        <v>90000</v>
      </c>
      <c r="V1715" s="3">
        <v>2008</v>
      </c>
      <c r="W1715" t="s">
        <v>25</v>
      </c>
    </row>
    <row r="1716" spans="1:23" x14ac:dyDescent="0.3">
      <c r="A1716" s="3">
        <v>5</v>
      </c>
      <c r="B1716" t="s">
        <v>800</v>
      </c>
      <c r="C1716" s="3">
        <v>5501</v>
      </c>
      <c r="D1716" t="s">
        <v>1231</v>
      </c>
      <c r="E1716" s="3">
        <v>100106</v>
      </c>
      <c r="F1716" t="s">
        <v>17000</v>
      </c>
      <c r="G1716" s="3">
        <v>100106002</v>
      </c>
      <c r="H1716" t="s">
        <v>26096</v>
      </c>
      <c r="I1716" s="3">
        <v>2</v>
      </c>
      <c r="J1716" t="s">
        <v>12848</v>
      </c>
      <c r="K1716" s="3">
        <v>9</v>
      </c>
      <c r="L1716" t="s">
        <v>26086</v>
      </c>
      <c r="M1716" s="3">
        <v>3</v>
      </c>
      <c r="N1716" t="s">
        <v>16841</v>
      </c>
      <c r="O1716" s="3">
        <v>3</v>
      </c>
      <c r="P1716" t="s">
        <v>26085</v>
      </c>
      <c r="Q1716" s="3">
        <v>4</v>
      </c>
      <c r="R1716" t="s">
        <v>26113</v>
      </c>
      <c r="S1716" s="3">
        <v>4</v>
      </c>
      <c r="T1716" s="3">
        <v>1</v>
      </c>
      <c r="U1716" s="3">
        <v>40000</v>
      </c>
      <c r="V1716" s="3">
        <v>2008</v>
      </c>
      <c r="W1716" t="s">
        <v>25</v>
      </c>
    </row>
    <row r="1717" spans="1:23" x14ac:dyDescent="0.3">
      <c r="A1717" s="3">
        <v>5</v>
      </c>
      <c r="B1717" t="s">
        <v>800</v>
      </c>
      <c r="C1717" s="3">
        <v>5401</v>
      </c>
      <c r="D1717" t="s">
        <v>1216</v>
      </c>
      <c r="E1717" s="3">
        <v>100106</v>
      </c>
      <c r="F1717" t="s">
        <v>17000</v>
      </c>
      <c r="G1717" s="3">
        <v>100106001</v>
      </c>
      <c r="H1717" t="s">
        <v>18416</v>
      </c>
      <c r="I1717" s="3">
        <v>2</v>
      </c>
      <c r="J1717" t="s">
        <v>12848</v>
      </c>
      <c r="K1717" s="3">
        <v>9</v>
      </c>
      <c r="L1717" t="s">
        <v>26086</v>
      </c>
      <c r="M1717" s="3">
        <v>2</v>
      </c>
      <c r="N1717" t="s">
        <v>26084</v>
      </c>
      <c r="O1717" s="3">
        <v>3</v>
      </c>
      <c r="P1717" t="s">
        <v>26085</v>
      </c>
      <c r="Q1717" s="3">
        <v>4</v>
      </c>
      <c r="R1717" t="s">
        <v>26113</v>
      </c>
      <c r="S1717" s="3">
        <v>3</v>
      </c>
      <c r="T1717" s="3">
        <v>1</v>
      </c>
      <c r="U1717" s="3">
        <v>534201</v>
      </c>
      <c r="V1717" s="3">
        <v>2014</v>
      </c>
      <c r="W1717" t="s">
        <v>25</v>
      </c>
    </row>
    <row r="1718" spans="1:23" x14ac:dyDescent="0.3">
      <c r="A1718" s="3">
        <v>5</v>
      </c>
      <c r="B1718" t="s">
        <v>800</v>
      </c>
      <c r="C1718" s="3">
        <v>5506</v>
      </c>
      <c r="D1718" t="s">
        <v>1243</v>
      </c>
      <c r="E1718" s="3">
        <v>100106</v>
      </c>
      <c r="F1718" t="s">
        <v>17000</v>
      </c>
      <c r="G1718" s="3">
        <v>100106001</v>
      </c>
      <c r="H1718" t="s">
        <v>18416</v>
      </c>
      <c r="I1718" s="3">
        <v>2</v>
      </c>
      <c r="J1718" t="s">
        <v>12848</v>
      </c>
      <c r="K1718" s="3">
        <v>9</v>
      </c>
      <c r="L1718" t="s">
        <v>26086</v>
      </c>
      <c r="M1718" s="3">
        <v>3</v>
      </c>
      <c r="N1718" t="s">
        <v>16841</v>
      </c>
      <c r="O1718" s="3">
        <v>3</v>
      </c>
      <c r="P1718" t="s">
        <v>26085</v>
      </c>
      <c r="Q1718" s="3">
        <v>1</v>
      </c>
      <c r="R1718" t="s">
        <v>26083</v>
      </c>
      <c r="S1718" s="3">
        <v>1</v>
      </c>
      <c r="T1718" s="3">
        <v>1</v>
      </c>
      <c r="U1718" s="3">
        <v>20000</v>
      </c>
      <c r="V1718" s="3">
        <v>2014</v>
      </c>
      <c r="W1718" t="s">
        <v>25</v>
      </c>
    </row>
    <row r="1719" spans="1:23" x14ac:dyDescent="0.3">
      <c r="A1719" s="3">
        <v>5</v>
      </c>
      <c r="B1719" t="s">
        <v>800</v>
      </c>
      <c r="C1719" s="3">
        <v>5501</v>
      </c>
      <c r="D1719" t="s">
        <v>1231</v>
      </c>
      <c r="E1719" s="3">
        <v>100106</v>
      </c>
      <c r="F1719" t="s">
        <v>17000</v>
      </c>
      <c r="G1719" s="3">
        <v>100106001</v>
      </c>
      <c r="H1719" t="s">
        <v>18416</v>
      </c>
      <c r="I1719" s="3">
        <v>2</v>
      </c>
      <c r="J1719" t="s">
        <v>12848</v>
      </c>
      <c r="K1719" s="3">
        <v>9</v>
      </c>
      <c r="L1719" t="s">
        <v>26086</v>
      </c>
      <c r="M1719" s="3">
        <v>3</v>
      </c>
      <c r="N1719" t="s">
        <v>16841</v>
      </c>
      <c r="O1719" s="3">
        <v>3</v>
      </c>
      <c r="P1719" t="s">
        <v>26085</v>
      </c>
      <c r="Q1719" s="3">
        <v>4</v>
      </c>
      <c r="R1719" t="s">
        <v>26113</v>
      </c>
      <c r="S1719" s="3">
        <v>6</v>
      </c>
      <c r="T1719" s="3">
        <v>1</v>
      </c>
      <c r="U1719" s="3">
        <v>180000</v>
      </c>
      <c r="V1719" s="3">
        <v>2014</v>
      </c>
      <c r="W1719" t="s">
        <v>25</v>
      </c>
    </row>
    <row r="1720" spans="1:23" x14ac:dyDescent="0.3">
      <c r="A1720" s="3">
        <v>5</v>
      </c>
      <c r="B1720" t="s">
        <v>800</v>
      </c>
      <c r="C1720" s="3">
        <v>5601</v>
      </c>
      <c r="D1720" t="s">
        <v>1246</v>
      </c>
      <c r="E1720" s="3">
        <v>100106</v>
      </c>
      <c r="F1720" t="s">
        <v>17000</v>
      </c>
      <c r="G1720" s="3">
        <v>100106001</v>
      </c>
      <c r="H1720" t="s">
        <v>18416</v>
      </c>
      <c r="I1720" s="3">
        <v>2</v>
      </c>
      <c r="J1720" t="s">
        <v>12848</v>
      </c>
      <c r="K1720" s="3">
        <v>9</v>
      </c>
      <c r="L1720" t="s">
        <v>26086</v>
      </c>
      <c r="M1720" s="3">
        <v>3</v>
      </c>
      <c r="N1720" t="s">
        <v>16841</v>
      </c>
      <c r="O1720" s="3">
        <v>3</v>
      </c>
      <c r="P1720" t="s">
        <v>26085</v>
      </c>
      <c r="Q1720" s="3">
        <v>3</v>
      </c>
      <c r="R1720" t="s">
        <v>26107</v>
      </c>
      <c r="S1720" s="3">
        <v>7</v>
      </c>
      <c r="T1720" s="3">
        <v>1</v>
      </c>
      <c r="U1720" s="3">
        <v>900000</v>
      </c>
      <c r="V1720" s="3">
        <v>2014</v>
      </c>
      <c r="W1720" t="s">
        <v>25</v>
      </c>
    </row>
    <row r="1721" spans="1:23" x14ac:dyDescent="0.3">
      <c r="A1721" s="3">
        <v>5</v>
      </c>
      <c r="B1721" t="s">
        <v>800</v>
      </c>
      <c r="C1721" s="3">
        <v>5601</v>
      </c>
      <c r="D1721" t="s">
        <v>1246</v>
      </c>
      <c r="E1721" s="3">
        <v>100106</v>
      </c>
      <c r="F1721" t="s">
        <v>17000</v>
      </c>
      <c r="G1721" s="3">
        <v>100106001</v>
      </c>
      <c r="H1721" t="s">
        <v>18416</v>
      </c>
      <c r="I1721" s="3">
        <v>2</v>
      </c>
      <c r="J1721" t="s">
        <v>12848</v>
      </c>
      <c r="K1721" s="3">
        <v>9</v>
      </c>
      <c r="L1721" t="s">
        <v>26086</v>
      </c>
      <c r="M1721" s="3">
        <v>2</v>
      </c>
      <c r="N1721" t="s">
        <v>26084</v>
      </c>
      <c r="O1721" s="3">
        <v>3</v>
      </c>
      <c r="P1721" t="s">
        <v>26085</v>
      </c>
      <c r="Q1721" s="3">
        <v>3</v>
      </c>
      <c r="R1721" t="s">
        <v>26107</v>
      </c>
      <c r="S1721" s="3">
        <v>7</v>
      </c>
      <c r="T1721" s="3">
        <v>1</v>
      </c>
      <c r="U1721" s="3">
        <v>400000</v>
      </c>
      <c r="V1721" s="3">
        <v>2014</v>
      </c>
      <c r="W1721" t="s">
        <v>25</v>
      </c>
    </row>
    <row r="1722" spans="1:23" x14ac:dyDescent="0.3">
      <c r="A1722" s="3">
        <v>5</v>
      </c>
      <c r="B1722" t="s">
        <v>800</v>
      </c>
      <c r="C1722" s="3">
        <v>5706</v>
      </c>
      <c r="D1722" t="s">
        <v>1279</v>
      </c>
      <c r="E1722" s="3">
        <v>100106</v>
      </c>
      <c r="F1722" t="s">
        <v>17000</v>
      </c>
      <c r="G1722" s="3">
        <v>100106001</v>
      </c>
      <c r="H1722" t="s">
        <v>18416</v>
      </c>
      <c r="I1722" s="3">
        <v>1</v>
      </c>
      <c r="J1722" t="s">
        <v>26080</v>
      </c>
      <c r="K1722" s="3">
        <v>9</v>
      </c>
      <c r="L1722" t="s">
        <v>26086</v>
      </c>
      <c r="M1722" s="3">
        <v>3</v>
      </c>
      <c r="N1722" t="s">
        <v>16841</v>
      </c>
      <c r="O1722" s="3">
        <v>2</v>
      </c>
      <c r="P1722" t="s">
        <v>28067</v>
      </c>
      <c r="Q1722" s="3">
        <v>1</v>
      </c>
      <c r="R1722" t="s">
        <v>26083</v>
      </c>
      <c r="S1722" s="3">
        <v>2</v>
      </c>
      <c r="T1722" s="3">
        <v>1</v>
      </c>
      <c r="U1722" s="3">
        <v>3500</v>
      </c>
      <c r="V1722" s="3">
        <v>2014</v>
      </c>
      <c r="W1722" t="s">
        <v>25</v>
      </c>
    </row>
    <row r="1723" spans="1:23" x14ac:dyDescent="0.3">
      <c r="A1723" s="3">
        <v>5</v>
      </c>
      <c r="B1723" t="s">
        <v>800</v>
      </c>
      <c r="C1723" s="3">
        <v>5706</v>
      </c>
      <c r="D1723" t="s">
        <v>1279</v>
      </c>
      <c r="E1723" s="3">
        <v>100106</v>
      </c>
      <c r="F1723" t="s">
        <v>17000</v>
      </c>
      <c r="G1723" s="3">
        <v>100106001</v>
      </c>
      <c r="H1723" t="s">
        <v>18416</v>
      </c>
      <c r="I1723" s="3">
        <v>2</v>
      </c>
      <c r="J1723" t="s">
        <v>12848</v>
      </c>
      <c r="K1723" s="3">
        <v>9</v>
      </c>
      <c r="L1723" t="s">
        <v>26086</v>
      </c>
      <c r="M1723" s="3">
        <v>3</v>
      </c>
      <c r="N1723" t="s">
        <v>16841</v>
      </c>
      <c r="O1723" s="3">
        <v>3</v>
      </c>
      <c r="P1723" t="s">
        <v>26085</v>
      </c>
      <c r="Q1723" s="3">
        <v>1</v>
      </c>
      <c r="R1723" t="s">
        <v>26083</v>
      </c>
      <c r="S1723" s="3">
        <v>3</v>
      </c>
      <c r="T1723" s="3">
        <v>1</v>
      </c>
      <c r="U1723" s="3">
        <v>30000</v>
      </c>
      <c r="V1723" s="3">
        <v>2014</v>
      </c>
      <c r="W1723" t="s">
        <v>25</v>
      </c>
    </row>
    <row r="1724" spans="1:23" x14ac:dyDescent="0.3">
      <c r="A1724" s="3">
        <v>5</v>
      </c>
      <c r="B1724" t="s">
        <v>800</v>
      </c>
      <c r="C1724" s="3">
        <v>5706</v>
      </c>
      <c r="D1724" t="s">
        <v>1279</v>
      </c>
      <c r="E1724" s="3">
        <v>100106</v>
      </c>
      <c r="F1724" t="s">
        <v>17000</v>
      </c>
      <c r="G1724" s="3">
        <v>100106001</v>
      </c>
      <c r="H1724" t="s">
        <v>18416</v>
      </c>
      <c r="I1724" s="3">
        <v>1</v>
      </c>
      <c r="J1724" t="s">
        <v>26080</v>
      </c>
      <c r="K1724" s="3">
        <v>9</v>
      </c>
      <c r="L1724" t="s">
        <v>26086</v>
      </c>
      <c r="M1724" s="3">
        <v>3</v>
      </c>
      <c r="N1724" t="s">
        <v>16841</v>
      </c>
      <c r="O1724" s="3">
        <v>3</v>
      </c>
      <c r="P1724" t="s">
        <v>26085</v>
      </c>
      <c r="Q1724" s="3">
        <v>1</v>
      </c>
      <c r="R1724" t="s">
        <v>26083</v>
      </c>
      <c r="S1724" s="3">
        <v>3</v>
      </c>
      <c r="T1724" s="3">
        <v>1</v>
      </c>
      <c r="U1724" s="3">
        <v>65000</v>
      </c>
      <c r="V1724" s="3">
        <v>2014</v>
      </c>
      <c r="W1724" t="s">
        <v>25</v>
      </c>
    </row>
    <row r="1725" spans="1:23" x14ac:dyDescent="0.3">
      <c r="A1725" s="3">
        <v>5</v>
      </c>
      <c r="B1725" t="s">
        <v>800</v>
      </c>
      <c r="C1725" s="3">
        <v>5602</v>
      </c>
      <c r="D1725" t="s">
        <v>1249</v>
      </c>
      <c r="E1725" s="3">
        <v>100106</v>
      </c>
      <c r="F1725" t="s">
        <v>17000</v>
      </c>
      <c r="G1725" s="3">
        <v>100106001</v>
      </c>
      <c r="H1725" t="s">
        <v>18416</v>
      </c>
      <c r="I1725" s="3">
        <v>2</v>
      </c>
      <c r="J1725" t="s">
        <v>12848</v>
      </c>
      <c r="K1725" s="3">
        <v>9</v>
      </c>
      <c r="L1725" t="s">
        <v>26086</v>
      </c>
      <c r="M1725" s="3">
        <v>3</v>
      </c>
      <c r="N1725" t="s">
        <v>16841</v>
      </c>
      <c r="O1725" s="3">
        <v>3</v>
      </c>
      <c r="P1725" t="s">
        <v>26085</v>
      </c>
      <c r="Q1725" s="3">
        <v>1</v>
      </c>
      <c r="R1725" t="s">
        <v>26083</v>
      </c>
      <c r="S1725" s="3">
        <v>3</v>
      </c>
      <c r="T1725" s="3">
        <v>1</v>
      </c>
      <c r="U1725" s="3">
        <v>70000</v>
      </c>
      <c r="V1725" s="3">
        <v>2017</v>
      </c>
      <c r="W1725" t="s">
        <v>25</v>
      </c>
    </row>
    <row r="1726" spans="1:23" x14ac:dyDescent="0.3">
      <c r="A1726" s="3">
        <v>5</v>
      </c>
      <c r="B1726" t="s">
        <v>800</v>
      </c>
      <c r="C1726" s="3">
        <v>5503</v>
      </c>
      <c r="D1726" t="s">
        <v>1237</v>
      </c>
      <c r="E1726" s="3">
        <v>100106</v>
      </c>
      <c r="F1726" t="s">
        <v>17000</v>
      </c>
      <c r="G1726" s="3">
        <v>100106001</v>
      </c>
      <c r="H1726" t="s">
        <v>18416</v>
      </c>
      <c r="I1726" s="3">
        <v>1</v>
      </c>
      <c r="J1726" t="s">
        <v>26080</v>
      </c>
      <c r="K1726" s="3">
        <v>9</v>
      </c>
      <c r="L1726" t="s">
        <v>26086</v>
      </c>
      <c r="M1726" s="3">
        <v>2</v>
      </c>
      <c r="N1726" t="s">
        <v>26084</v>
      </c>
      <c r="O1726" s="3">
        <v>3</v>
      </c>
      <c r="P1726" t="s">
        <v>26085</v>
      </c>
      <c r="Q1726" s="3">
        <v>1</v>
      </c>
      <c r="R1726" t="s">
        <v>26083</v>
      </c>
      <c r="S1726" s="3">
        <v>5</v>
      </c>
      <c r="T1726" s="3">
        <v>1</v>
      </c>
      <c r="U1726" s="3">
        <v>13680</v>
      </c>
      <c r="V1726" s="3">
        <v>2017</v>
      </c>
      <c r="W1726" t="s">
        <v>25</v>
      </c>
    </row>
    <row r="1727" spans="1:23" x14ac:dyDescent="0.3">
      <c r="A1727" s="3">
        <v>5</v>
      </c>
      <c r="B1727" t="s">
        <v>800</v>
      </c>
      <c r="C1727" s="3">
        <v>5401</v>
      </c>
      <c r="D1727" t="s">
        <v>1216</v>
      </c>
      <c r="E1727" s="3">
        <v>100106</v>
      </c>
      <c r="F1727" t="s">
        <v>17000</v>
      </c>
      <c r="G1727" s="3">
        <v>100106001</v>
      </c>
      <c r="H1727" t="s">
        <v>18416</v>
      </c>
      <c r="I1727" s="3">
        <v>2</v>
      </c>
      <c r="J1727" t="s">
        <v>12848</v>
      </c>
      <c r="K1727" s="3">
        <v>9</v>
      </c>
      <c r="L1727" t="s">
        <v>26086</v>
      </c>
      <c r="M1727" s="3">
        <v>1</v>
      </c>
      <c r="N1727" t="s">
        <v>26082</v>
      </c>
      <c r="O1727" s="3">
        <v>3</v>
      </c>
      <c r="P1727" t="s">
        <v>26085</v>
      </c>
      <c r="Q1727" s="3">
        <v>1</v>
      </c>
      <c r="R1727" t="s">
        <v>26083</v>
      </c>
      <c r="S1727" s="3">
        <v>2</v>
      </c>
      <c r="T1727" s="3">
        <v>1</v>
      </c>
      <c r="U1727" s="3">
        <v>848200</v>
      </c>
      <c r="V1727" s="3">
        <v>2017</v>
      </c>
      <c r="W1727" t="s">
        <v>25</v>
      </c>
    </row>
    <row r="1728" spans="1:23" x14ac:dyDescent="0.3">
      <c r="A1728" s="3">
        <v>5</v>
      </c>
      <c r="B1728" t="s">
        <v>800</v>
      </c>
      <c r="C1728" s="3">
        <v>5401</v>
      </c>
      <c r="D1728" t="s">
        <v>1216</v>
      </c>
      <c r="E1728" s="3">
        <v>100106</v>
      </c>
      <c r="F1728" t="s">
        <v>17000</v>
      </c>
      <c r="G1728" s="3">
        <v>100106001</v>
      </c>
      <c r="H1728" t="s">
        <v>18416</v>
      </c>
      <c r="I1728" s="3">
        <v>2</v>
      </c>
      <c r="J1728" t="s">
        <v>12848</v>
      </c>
      <c r="K1728" s="3">
        <v>9</v>
      </c>
      <c r="L1728" t="s">
        <v>26086</v>
      </c>
      <c r="M1728" s="3">
        <v>3</v>
      </c>
      <c r="N1728" t="s">
        <v>16841</v>
      </c>
      <c r="O1728" s="3">
        <v>3</v>
      </c>
      <c r="P1728" t="s">
        <v>26085</v>
      </c>
      <c r="Q1728" s="3">
        <v>2</v>
      </c>
      <c r="R1728" t="s">
        <v>8209</v>
      </c>
      <c r="S1728" s="3">
        <v>1</v>
      </c>
      <c r="T1728" s="3">
        <v>1</v>
      </c>
      <c r="U1728" s="3">
        <v>10000</v>
      </c>
      <c r="V1728" s="3">
        <v>2017</v>
      </c>
      <c r="W1728" t="s">
        <v>25</v>
      </c>
    </row>
    <row r="1729" spans="1:23" x14ac:dyDescent="0.3">
      <c r="A1729" s="3">
        <v>5</v>
      </c>
      <c r="B1729" t="s">
        <v>800</v>
      </c>
      <c r="C1729" s="3">
        <v>5506</v>
      </c>
      <c r="D1729" t="s">
        <v>1243</v>
      </c>
      <c r="E1729" s="3">
        <v>100106</v>
      </c>
      <c r="F1729" t="s">
        <v>17000</v>
      </c>
      <c r="G1729" s="3">
        <v>100106001</v>
      </c>
      <c r="H1729" t="s">
        <v>18416</v>
      </c>
      <c r="I1729" s="3">
        <v>2</v>
      </c>
      <c r="J1729" t="s">
        <v>12848</v>
      </c>
      <c r="K1729" s="3">
        <v>9</v>
      </c>
      <c r="L1729" t="s">
        <v>26086</v>
      </c>
      <c r="M1729" s="3">
        <v>3</v>
      </c>
      <c r="N1729" t="s">
        <v>16841</v>
      </c>
      <c r="O1729" s="3">
        <v>3</v>
      </c>
      <c r="P1729" t="s">
        <v>26085</v>
      </c>
      <c r="Q1729" s="3">
        <v>1</v>
      </c>
      <c r="R1729" t="s">
        <v>26083</v>
      </c>
      <c r="S1729" s="3">
        <v>2</v>
      </c>
      <c r="T1729" s="3">
        <v>1</v>
      </c>
      <c r="U1729" s="3">
        <v>20000</v>
      </c>
      <c r="V1729" s="3">
        <v>2017</v>
      </c>
      <c r="W1729" t="s">
        <v>25</v>
      </c>
    </row>
    <row r="1730" spans="1:23" x14ac:dyDescent="0.3">
      <c r="A1730" s="3">
        <v>5</v>
      </c>
      <c r="B1730" t="s">
        <v>800</v>
      </c>
      <c r="C1730" s="3">
        <v>5506</v>
      </c>
      <c r="D1730" t="s">
        <v>1243</v>
      </c>
      <c r="E1730" s="3">
        <v>100106</v>
      </c>
      <c r="F1730" t="s">
        <v>17000</v>
      </c>
      <c r="G1730" s="3">
        <v>100106001</v>
      </c>
      <c r="H1730" t="s">
        <v>18416</v>
      </c>
      <c r="I1730" s="3">
        <v>2</v>
      </c>
      <c r="J1730" t="s">
        <v>12848</v>
      </c>
      <c r="K1730" s="3">
        <v>9</v>
      </c>
      <c r="L1730" t="s">
        <v>26086</v>
      </c>
      <c r="M1730" s="3">
        <v>3</v>
      </c>
      <c r="N1730" t="s">
        <v>16841</v>
      </c>
      <c r="O1730" s="3">
        <v>1</v>
      </c>
      <c r="P1730" t="s">
        <v>28066</v>
      </c>
      <c r="Q1730" s="3">
        <v>1</v>
      </c>
      <c r="R1730" t="s">
        <v>26083</v>
      </c>
      <c r="S1730" s="3">
        <v>3</v>
      </c>
      <c r="T1730" s="3">
        <v>1</v>
      </c>
      <c r="U1730" s="3">
        <v>71400</v>
      </c>
      <c r="V1730" s="3">
        <v>2017</v>
      </c>
      <c r="W1730" t="s">
        <v>25</v>
      </c>
    </row>
    <row r="1731" spans="1:23" x14ac:dyDescent="0.3">
      <c r="A1731" s="3">
        <v>5</v>
      </c>
      <c r="B1731" t="s">
        <v>800</v>
      </c>
      <c r="C1731" s="3">
        <v>5501</v>
      </c>
      <c r="D1731" t="s">
        <v>1231</v>
      </c>
      <c r="E1731" s="3">
        <v>100106</v>
      </c>
      <c r="F1731" t="s">
        <v>17000</v>
      </c>
      <c r="G1731" s="3">
        <v>100106001</v>
      </c>
      <c r="H1731" t="s">
        <v>18416</v>
      </c>
      <c r="I1731" s="3">
        <v>2</v>
      </c>
      <c r="J1731" t="s">
        <v>12848</v>
      </c>
      <c r="K1731" s="3">
        <v>9</v>
      </c>
      <c r="L1731" t="s">
        <v>26086</v>
      </c>
      <c r="M1731" s="3">
        <v>3</v>
      </c>
      <c r="N1731" t="s">
        <v>16841</v>
      </c>
      <c r="O1731" s="3">
        <v>3</v>
      </c>
      <c r="P1731" t="s">
        <v>26085</v>
      </c>
      <c r="Q1731" s="3">
        <v>4</v>
      </c>
      <c r="R1731" t="s">
        <v>26113</v>
      </c>
      <c r="S1731" s="3">
        <v>8</v>
      </c>
      <c r="T1731" s="3">
        <v>1</v>
      </c>
      <c r="U1731" s="3">
        <v>60000</v>
      </c>
      <c r="V1731" s="3">
        <v>2017</v>
      </c>
      <c r="W1731" t="s">
        <v>25</v>
      </c>
    </row>
    <row r="1732" spans="1:23" x14ac:dyDescent="0.3">
      <c r="A1732" s="3">
        <v>5</v>
      </c>
      <c r="B1732" t="s">
        <v>800</v>
      </c>
      <c r="C1732" s="3">
        <v>5107</v>
      </c>
      <c r="D1732" t="s">
        <v>1195</v>
      </c>
      <c r="E1732" s="3">
        <v>100106</v>
      </c>
      <c r="F1732" t="s">
        <v>17000</v>
      </c>
      <c r="G1732" s="3">
        <v>100106001</v>
      </c>
      <c r="H1732" t="s">
        <v>18416</v>
      </c>
      <c r="I1732" s="3">
        <v>1</v>
      </c>
      <c r="J1732" t="s">
        <v>26080</v>
      </c>
      <c r="K1732" s="3">
        <v>9</v>
      </c>
      <c r="L1732" t="s">
        <v>26086</v>
      </c>
      <c r="M1732" s="3">
        <v>2</v>
      </c>
      <c r="N1732" t="s">
        <v>26084</v>
      </c>
      <c r="O1732" s="3">
        <v>3</v>
      </c>
      <c r="P1732" t="s">
        <v>26085</v>
      </c>
      <c r="Q1732" s="3">
        <v>1</v>
      </c>
      <c r="R1732" t="s">
        <v>26083</v>
      </c>
      <c r="S1732" s="3">
        <v>2</v>
      </c>
      <c r="T1732" s="3">
        <v>1</v>
      </c>
      <c r="U1732" s="3">
        <v>65000</v>
      </c>
      <c r="V1732" s="3">
        <v>2017</v>
      </c>
      <c r="W1732" t="s">
        <v>25</v>
      </c>
    </row>
    <row r="1733" spans="1:23" x14ac:dyDescent="0.3">
      <c r="A1733" s="3">
        <v>5</v>
      </c>
      <c r="B1733" t="s">
        <v>800</v>
      </c>
      <c r="C1733" s="3">
        <v>5601</v>
      </c>
      <c r="D1733" t="s">
        <v>1246</v>
      </c>
      <c r="E1733" s="3">
        <v>100106</v>
      </c>
      <c r="F1733" t="s">
        <v>17000</v>
      </c>
      <c r="G1733" s="3">
        <v>100106001</v>
      </c>
      <c r="H1733" t="s">
        <v>18416</v>
      </c>
      <c r="I1733" s="3">
        <v>2</v>
      </c>
      <c r="J1733" t="s">
        <v>12848</v>
      </c>
      <c r="K1733" s="3">
        <v>9</v>
      </c>
      <c r="L1733" t="s">
        <v>26086</v>
      </c>
      <c r="M1733" s="3">
        <v>3</v>
      </c>
      <c r="N1733" t="s">
        <v>16841</v>
      </c>
      <c r="O1733" s="3">
        <v>3</v>
      </c>
      <c r="P1733" t="s">
        <v>26085</v>
      </c>
      <c r="Q1733" s="3">
        <v>2</v>
      </c>
      <c r="R1733" t="s">
        <v>8209</v>
      </c>
      <c r="S1733" s="3">
        <v>3</v>
      </c>
      <c r="T1733" s="3">
        <v>1</v>
      </c>
      <c r="U1733" s="3">
        <v>2000000</v>
      </c>
      <c r="V1733" s="3">
        <v>2017</v>
      </c>
      <c r="W1733" t="s">
        <v>25</v>
      </c>
    </row>
    <row r="1734" spans="1:23" x14ac:dyDescent="0.3">
      <c r="A1734" s="3">
        <v>5</v>
      </c>
      <c r="B1734" t="s">
        <v>800</v>
      </c>
      <c r="C1734" s="3">
        <v>5706</v>
      </c>
      <c r="D1734" t="s">
        <v>1279</v>
      </c>
      <c r="E1734" s="3">
        <v>100106</v>
      </c>
      <c r="F1734" t="s">
        <v>17000</v>
      </c>
      <c r="G1734" s="3">
        <v>100106001</v>
      </c>
      <c r="H1734" t="s">
        <v>18416</v>
      </c>
      <c r="I1734" s="3">
        <v>1</v>
      </c>
      <c r="J1734" t="s">
        <v>26080</v>
      </c>
      <c r="K1734" s="3">
        <v>9</v>
      </c>
      <c r="L1734" t="s">
        <v>26086</v>
      </c>
      <c r="M1734" s="3">
        <v>3</v>
      </c>
      <c r="N1734" t="s">
        <v>16841</v>
      </c>
      <c r="O1734" s="3">
        <v>3</v>
      </c>
      <c r="P1734" t="s">
        <v>26085</v>
      </c>
      <c r="Q1734" s="3">
        <v>1</v>
      </c>
      <c r="R1734" t="s">
        <v>26083</v>
      </c>
      <c r="S1734" s="3">
        <v>3</v>
      </c>
      <c r="T1734" s="3">
        <v>1</v>
      </c>
      <c r="U1734" s="3">
        <v>50000</v>
      </c>
      <c r="V1734" s="3">
        <v>2017</v>
      </c>
      <c r="W1734" t="s">
        <v>25</v>
      </c>
    </row>
    <row r="1735" spans="1:23" x14ac:dyDescent="0.3">
      <c r="A1735" s="3">
        <v>5</v>
      </c>
      <c r="B1735" t="s">
        <v>800</v>
      </c>
      <c r="C1735" s="3">
        <v>5706</v>
      </c>
      <c r="D1735" t="s">
        <v>1279</v>
      </c>
      <c r="E1735" s="3">
        <v>100106</v>
      </c>
      <c r="F1735" t="s">
        <v>17000</v>
      </c>
      <c r="G1735" s="3">
        <v>100106001</v>
      </c>
      <c r="H1735" t="s">
        <v>18416</v>
      </c>
      <c r="I1735" s="3">
        <v>1</v>
      </c>
      <c r="J1735" t="s">
        <v>26080</v>
      </c>
      <c r="K1735" s="3">
        <v>9</v>
      </c>
      <c r="L1735" t="s">
        <v>26086</v>
      </c>
      <c r="M1735" s="3">
        <v>3</v>
      </c>
      <c r="N1735" t="s">
        <v>16841</v>
      </c>
      <c r="O1735" s="3">
        <v>2</v>
      </c>
      <c r="P1735" t="s">
        <v>28067</v>
      </c>
      <c r="Q1735" s="3">
        <v>1</v>
      </c>
      <c r="R1735" t="s">
        <v>26083</v>
      </c>
      <c r="S1735" s="3">
        <v>2</v>
      </c>
      <c r="T1735" s="3">
        <v>1</v>
      </c>
      <c r="U1735" s="3">
        <v>4000</v>
      </c>
      <c r="V1735" s="3">
        <v>2017</v>
      </c>
      <c r="W1735" t="s">
        <v>25</v>
      </c>
    </row>
    <row r="1736" spans="1:23" x14ac:dyDescent="0.3">
      <c r="A1736" s="3">
        <v>5</v>
      </c>
      <c r="B1736" t="s">
        <v>800</v>
      </c>
      <c r="C1736" s="3">
        <v>5706</v>
      </c>
      <c r="D1736" t="s">
        <v>1279</v>
      </c>
      <c r="E1736" s="3">
        <v>100106</v>
      </c>
      <c r="F1736" t="s">
        <v>17000</v>
      </c>
      <c r="G1736" s="3">
        <v>100106001</v>
      </c>
      <c r="H1736" t="s">
        <v>18416</v>
      </c>
      <c r="I1736" s="3">
        <v>2</v>
      </c>
      <c r="J1736" t="s">
        <v>12848</v>
      </c>
      <c r="K1736" s="3">
        <v>9</v>
      </c>
      <c r="L1736" t="s">
        <v>26086</v>
      </c>
      <c r="M1736" s="3">
        <v>3</v>
      </c>
      <c r="N1736" t="s">
        <v>16841</v>
      </c>
      <c r="O1736" s="3">
        <v>3</v>
      </c>
      <c r="P1736" t="s">
        <v>26085</v>
      </c>
      <c r="Q1736" s="3">
        <v>1</v>
      </c>
      <c r="R1736" t="s">
        <v>26083</v>
      </c>
      <c r="S1736" s="3">
        <v>3</v>
      </c>
      <c r="T1736" s="3">
        <v>1</v>
      </c>
      <c r="U1736" s="3">
        <v>70000</v>
      </c>
      <c r="V1736" s="3">
        <v>2017</v>
      </c>
      <c r="W1736" t="s">
        <v>25</v>
      </c>
    </row>
    <row r="1737" spans="1:23" x14ac:dyDescent="0.3">
      <c r="A1737" s="3">
        <v>5</v>
      </c>
      <c r="B1737" t="s">
        <v>800</v>
      </c>
      <c r="C1737" s="3">
        <v>5405</v>
      </c>
      <c r="D1737" t="s">
        <v>1228</v>
      </c>
      <c r="E1737" s="3">
        <v>100106</v>
      </c>
      <c r="F1737" t="s">
        <v>17000</v>
      </c>
      <c r="G1737" s="3">
        <v>100106001</v>
      </c>
      <c r="H1737" t="s">
        <v>18416</v>
      </c>
      <c r="I1737" s="3">
        <v>2</v>
      </c>
      <c r="J1737" t="s">
        <v>12848</v>
      </c>
      <c r="K1737" s="3">
        <v>9</v>
      </c>
      <c r="L1737" t="s">
        <v>26086</v>
      </c>
      <c r="M1737" s="3">
        <v>2</v>
      </c>
      <c r="N1737" t="s">
        <v>26084</v>
      </c>
      <c r="O1737" s="3">
        <v>3</v>
      </c>
      <c r="P1737" t="s">
        <v>26085</v>
      </c>
      <c r="Q1737" s="3">
        <v>1</v>
      </c>
      <c r="R1737" t="s">
        <v>26083</v>
      </c>
      <c r="S1737" s="3">
        <v>3</v>
      </c>
      <c r="T1737" s="3">
        <v>1</v>
      </c>
      <c r="U1737" s="3">
        <v>201800</v>
      </c>
      <c r="V1737" s="3">
        <v>2017</v>
      </c>
      <c r="W1737" t="s">
        <v>25</v>
      </c>
    </row>
    <row r="1738" spans="1:23" x14ac:dyDescent="0.3">
      <c r="A1738" s="3">
        <v>6</v>
      </c>
      <c r="B1738" t="s">
        <v>1783</v>
      </c>
      <c r="C1738" s="3">
        <v>6109</v>
      </c>
      <c r="D1738" t="s">
        <v>1318</v>
      </c>
      <c r="E1738" s="3">
        <v>100106</v>
      </c>
      <c r="F1738" t="s">
        <v>17000</v>
      </c>
      <c r="G1738" s="3">
        <v>100106001</v>
      </c>
      <c r="H1738" t="s">
        <v>18416</v>
      </c>
      <c r="I1738" s="3">
        <v>2</v>
      </c>
      <c r="J1738" t="s">
        <v>12848</v>
      </c>
      <c r="K1738" s="3">
        <v>9</v>
      </c>
      <c r="L1738" t="s">
        <v>26086</v>
      </c>
      <c r="M1738" s="3">
        <v>3</v>
      </c>
      <c r="N1738" t="s">
        <v>16841</v>
      </c>
      <c r="O1738" s="3">
        <v>3</v>
      </c>
      <c r="P1738" t="s">
        <v>26085</v>
      </c>
      <c r="Q1738" s="3">
        <v>1</v>
      </c>
      <c r="R1738" t="s">
        <v>26083</v>
      </c>
      <c r="S1738" s="3">
        <v>4</v>
      </c>
      <c r="T1738" s="3">
        <v>1</v>
      </c>
      <c r="U1738" s="3">
        <v>260000</v>
      </c>
      <c r="V1738" s="3">
        <v>2003</v>
      </c>
      <c r="W1738" t="s">
        <v>25</v>
      </c>
    </row>
    <row r="1739" spans="1:23" x14ac:dyDescent="0.3">
      <c r="A1739" s="3">
        <v>6</v>
      </c>
      <c r="B1739" t="s">
        <v>1783</v>
      </c>
      <c r="C1739" s="3">
        <v>6202</v>
      </c>
      <c r="D1739" t="s">
        <v>1347</v>
      </c>
      <c r="E1739" s="3">
        <v>100106</v>
      </c>
      <c r="F1739" t="s">
        <v>17000</v>
      </c>
      <c r="G1739" s="3">
        <v>100106001</v>
      </c>
      <c r="H1739" t="s">
        <v>18416</v>
      </c>
      <c r="I1739" s="3">
        <v>2</v>
      </c>
      <c r="J1739" t="s">
        <v>12848</v>
      </c>
      <c r="K1739" s="3">
        <v>9</v>
      </c>
      <c r="L1739" t="s">
        <v>26086</v>
      </c>
      <c r="M1739" s="3">
        <v>3</v>
      </c>
      <c r="N1739" t="s">
        <v>16841</v>
      </c>
      <c r="O1739" s="3">
        <v>1</v>
      </c>
      <c r="P1739" t="s">
        <v>28066</v>
      </c>
      <c r="Q1739" s="3">
        <v>4</v>
      </c>
      <c r="R1739" t="s">
        <v>26113</v>
      </c>
      <c r="S1739" s="3">
        <v>3</v>
      </c>
      <c r="T1739" s="3">
        <v>1</v>
      </c>
      <c r="U1739" s="3">
        <v>1098000</v>
      </c>
      <c r="V1739" s="3">
        <v>2009</v>
      </c>
      <c r="W1739" t="s">
        <v>25</v>
      </c>
    </row>
    <row r="1740" spans="1:23" x14ac:dyDescent="0.3">
      <c r="A1740" s="3">
        <v>6</v>
      </c>
      <c r="B1740" t="s">
        <v>1783</v>
      </c>
      <c r="C1740" s="3">
        <v>6304</v>
      </c>
      <c r="D1740" t="s">
        <v>1371</v>
      </c>
      <c r="E1740" s="3">
        <v>100106</v>
      </c>
      <c r="F1740" t="s">
        <v>17000</v>
      </c>
      <c r="G1740" s="3">
        <v>100106001</v>
      </c>
      <c r="H1740" t="s">
        <v>18416</v>
      </c>
      <c r="I1740" s="3">
        <v>2</v>
      </c>
      <c r="J1740" t="s">
        <v>12848</v>
      </c>
      <c r="K1740" s="3">
        <v>9</v>
      </c>
      <c r="L1740" t="s">
        <v>26086</v>
      </c>
      <c r="M1740" s="3">
        <v>3</v>
      </c>
      <c r="N1740" t="s">
        <v>16841</v>
      </c>
      <c r="O1740" s="3">
        <v>3</v>
      </c>
      <c r="P1740" t="s">
        <v>26085</v>
      </c>
      <c r="Q1740" s="3">
        <v>2</v>
      </c>
      <c r="R1740" t="s">
        <v>8209</v>
      </c>
      <c r="S1740" s="3">
        <v>4</v>
      </c>
      <c r="T1740" s="3">
        <v>1</v>
      </c>
      <c r="U1740" s="3">
        <v>300000</v>
      </c>
      <c r="V1740" s="3">
        <v>2009</v>
      </c>
      <c r="W1740" t="s">
        <v>25</v>
      </c>
    </row>
    <row r="1741" spans="1:23" x14ac:dyDescent="0.3">
      <c r="A1741" s="3">
        <v>6</v>
      </c>
      <c r="B1741" t="s">
        <v>1783</v>
      </c>
      <c r="C1741" s="3">
        <v>6304</v>
      </c>
      <c r="D1741" t="s">
        <v>1371</v>
      </c>
      <c r="E1741" s="3">
        <v>100106</v>
      </c>
      <c r="F1741" t="s">
        <v>17000</v>
      </c>
      <c r="G1741" s="3">
        <v>100106001</v>
      </c>
      <c r="H1741" t="s">
        <v>18416</v>
      </c>
      <c r="I1741" s="3">
        <v>2</v>
      </c>
      <c r="J1741" t="s">
        <v>12848</v>
      </c>
      <c r="K1741" s="3">
        <v>9</v>
      </c>
      <c r="L1741" t="s">
        <v>26086</v>
      </c>
      <c r="M1741" s="3">
        <v>3</v>
      </c>
      <c r="N1741" t="s">
        <v>16841</v>
      </c>
      <c r="O1741" s="3">
        <v>3</v>
      </c>
      <c r="P1741" t="s">
        <v>26085</v>
      </c>
      <c r="Q1741" s="3">
        <v>1</v>
      </c>
      <c r="R1741" t="s">
        <v>26083</v>
      </c>
      <c r="S1741" s="3">
        <v>4</v>
      </c>
      <c r="T1741" s="3">
        <v>1</v>
      </c>
      <c r="U1741" s="3">
        <v>50000</v>
      </c>
      <c r="V1741" s="3">
        <v>2009</v>
      </c>
      <c r="W1741" t="s">
        <v>25</v>
      </c>
    </row>
    <row r="1742" spans="1:23" x14ac:dyDescent="0.3">
      <c r="A1742" s="3">
        <v>6</v>
      </c>
      <c r="B1742" t="s">
        <v>1783</v>
      </c>
      <c r="C1742" s="3">
        <v>6109</v>
      </c>
      <c r="D1742" t="s">
        <v>1318</v>
      </c>
      <c r="E1742" s="3">
        <v>100106</v>
      </c>
      <c r="F1742" t="s">
        <v>17000</v>
      </c>
      <c r="G1742" s="3">
        <v>100106001</v>
      </c>
      <c r="H1742" t="s">
        <v>18416</v>
      </c>
      <c r="I1742" s="3">
        <v>2</v>
      </c>
      <c r="J1742" t="s">
        <v>12848</v>
      </c>
      <c r="K1742" s="3">
        <v>9</v>
      </c>
      <c r="L1742" t="s">
        <v>26086</v>
      </c>
      <c r="M1742" s="3">
        <v>1</v>
      </c>
      <c r="N1742" t="s">
        <v>26082</v>
      </c>
      <c r="O1742" s="3">
        <v>3</v>
      </c>
      <c r="P1742" t="s">
        <v>26085</v>
      </c>
      <c r="Q1742" s="3">
        <v>1</v>
      </c>
      <c r="R1742" t="s">
        <v>26083</v>
      </c>
      <c r="S1742" s="3">
        <v>14</v>
      </c>
      <c r="T1742" s="3">
        <v>1</v>
      </c>
      <c r="U1742" s="3">
        <v>1655569</v>
      </c>
      <c r="V1742" s="3">
        <v>2009</v>
      </c>
      <c r="W1742" t="s">
        <v>25</v>
      </c>
    </row>
    <row r="1743" spans="1:23" x14ac:dyDescent="0.3">
      <c r="A1743" s="3">
        <v>6</v>
      </c>
      <c r="B1743" t="s">
        <v>1783</v>
      </c>
      <c r="C1743" s="3">
        <v>6204</v>
      </c>
      <c r="D1743" t="s">
        <v>1353</v>
      </c>
      <c r="E1743" s="3">
        <v>100106</v>
      </c>
      <c r="F1743" t="s">
        <v>17000</v>
      </c>
      <c r="G1743" s="3">
        <v>100106001</v>
      </c>
      <c r="H1743" t="s">
        <v>18416</v>
      </c>
      <c r="I1743" s="3">
        <v>2</v>
      </c>
      <c r="J1743" t="s">
        <v>12848</v>
      </c>
      <c r="K1743" s="3">
        <v>9</v>
      </c>
      <c r="L1743" t="s">
        <v>26086</v>
      </c>
      <c r="M1743" s="3">
        <v>2</v>
      </c>
      <c r="N1743" t="s">
        <v>26084</v>
      </c>
      <c r="O1743" s="3">
        <v>3</v>
      </c>
      <c r="P1743" t="s">
        <v>26085</v>
      </c>
      <c r="Q1743" s="3">
        <v>1</v>
      </c>
      <c r="R1743" t="s">
        <v>26083</v>
      </c>
      <c r="S1743" s="3">
        <v>2</v>
      </c>
      <c r="T1743" s="3">
        <v>1</v>
      </c>
      <c r="U1743" s="3">
        <v>170000</v>
      </c>
      <c r="V1743" s="3">
        <v>2009</v>
      </c>
      <c r="W1743" t="s">
        <v>25</v>
      </c>
    </row>
    <row r="1744" spans="1:23" x14ac:dyDescent="0.3">
      <c r="A1744" s="3">
        <v>6</v>
      </c>
      <c r="B1744" t="s">
        <v>1783</v>
      </c>
      <c r="C1744" s="3">
        <v>6307</v>
      </c>
      <c r="D1744" t="s">
        <v>1380</v>
      </c>
      <c r="E1744" s="3">
        <v>100106</v>
      </c>
      <c r="F1744" t="s">
        <v>17000</v>
      </c>
      <c r="G1744" s="3">
        <v>100106001</v>
      </c>
      <c r="H1744" t="s">
        <v>18416</v>
      </c>
      <c r="I1744" s="3">
        <v>2</v>
      </c>
      <c r="J1744" t="s">
        <v>12848</v>
      </c>
      <c r="K1744" s="3">
        <v>9</v>
      </c>
      <c r="L1744" t="s">
        <v>26086</v>
      </c>
      <c r="M1744" s="3">
        <v>2</v>
      </c>
      <c r="N1744" t="s">
        <v>26084</v>
      </c>
      <c r="O1744" s="3">
        <v>3</v>
      </c>
      <c r="P1744" t="s">
        <v>26085</v>
      </c>
      <c r="Q1744" s="3">
        <v>4</v>
      </c>
      <c r="R1744" t="s">
        <v>26113</v>
      </c>
      <c r="S1744" s="3">
        <v>4</v>
      </c>
      <c r="T1744" s="3">
        <v>1</v>
      </c>
      <c r="U1744" s="3">
        <v>200000</v>
      </c>
      <c r="V1744" s="3">
        <v>2009</v>
      </c>
      <c r="W1744" t="s">
        <v>25</v>
      </c>
    </row>
    <row r="1745" spans="1:23" x14ac:dyDescent="0.3">
      <c r="A1745" s="3">
        <v>6</v>
      </c>
      <c r="B1745" t="s">
        <v>1783</v>
      </c>
      <c r="C1745" s="3">
        <v>6202</v>
      </c>
      <c r="D1745" t="s">
        <v>1347</v>
      </c>
      <c r="E1745" s="3">
        <v>100106</v>
      </c>
      <c r="F1745" t="s">
        <v>17000</v>
      </c>
      <c r="G1745" s="3">
        <v>100106001</v>
      </c>
      <c r="H1745" t="s">
        <v>18416</v>
      </c>
      <c r="I1745" s="3">
        <v>2</v>
      </c>
      <c r="J1745" t="s">
        <v>12848</v>
      </c>
      <c r="K1745" s="3">
        <v>9</v>
      </c>
      <c r="L1745" t="s">
        <v>26086</v>
      </c>
      <c r="M1745" s="3">
        <v>3</v>
      </c>
      <c r="N1745" t="s">
        <v>16841</v>
      </c>
      <c r="O1745" s="3">
        <v>3</v>
      </c>
      <c r="P1745" t="s">
        <v>26085</v>
      </c>
      <c r="Q1745" s="3">
        <v>4</v>
      </c>
      <c r="R1745" t="s">
        <v>26113</v>
      </c>
      <c r="S1745" s="3">
        <v>2</v>
      </c>
      <c r="T1745" s="3">
        <v>1</v>
      </c>
      <c r="U1745" s="3">
        <v>3080000</v>
      </c>
      <c r="V1745" s="3">
        <v>2014</v>
      </c>
      <c r="W1745" t="s">
        <v>25</v>
      </c>
    </row>
    <row r="1746" spans="1:23" x14ac:dyDescent="0.3">
      <c r="A1746" s="3">
        <v>6</v>
      </c>
      <c r="B1746" t="s">
        <v>1783</v>
      </c>
      <c r="C1746" s="3">
        <v>6202</v>
      </c>
      <c r="D1746" t="s">
        <v>1347</v>
      </c>
      <c r="E1746" s="3">
        <v>100106</v>
      </c>
      <c r="F1746" t="s">
        <v>17000</v>
      </c>
      <c r="G1746" s="3">
        <v>100106001</v>
      </c>
      <c r="H1746" t="s">
        <v>18416</v>
      </c>
      <c r="I1746" s="3">
        <v>2</v>
      </c>
      <c r="J1746" t="s">
        <v>12848</v>
      </c>
      <c r="K1746" s="3">
        <v>9</v>
      </c>
      <c r="L1746" t="s">
        <v>26086</v>
      </c>
      <c r="M1746" s="3">
        <v>3</v>
      </c>
      <c r="N1746" t="s">
        <v>16841</v>
      </c>
      <c r="O1746" s="3">
        <v>1</v>
      </c>
      <c r="P1746" t="s">
        <v>28066</v>
      </c>
      <c r="Q1746" s="3">
        <v>1</v>
      </c>
      <c r="R1746" t="s">
        <v>26083</v>
      </c>
      <c r="S1746" s="3">
        <v>2</v>
      </c>
      <c r="T1746" s="3">
        <v>1</v>
      </c>
      <c r="U1746" s="3">
        <v>50000</v>
      </c>
      <c r="V1746" s="3">
        <v>2014</v>
      </c>
      <c r="W1746" t="s">
        <v>25</v>
      </c>
    </row>
    <row r="1747" spans="1:23" x14ac:dyDescent="0.3">
      <c r="A1747" s="3">
        <v>6</v>
      </c>
      <c r="B1747" t="s">
        <v>1783</v>
      </c>
      <c r="C1747" s="3">
        <v>6202</v>
      </c>
      <c r="D1747" t="s">
        <v>1347</v>
      </c>
      <c r="E1747" s="3">
        <v>100106</v>
      </c>
      <c r="F1747" t="s">
        <v>17000</v>
      </c>
      <c r="G1747" s="3">
        <v>100106001</v>
      </c>
      <c r="H1747" t="s">
        <v>18416</v>
      </c>
      <c r="I1747" s="3">
        <v>2</v>
      </c>
      <c r="J1747" t="s">
        <v>12848</v>
      </c>
      <c r="K1747" s="3">
        <v>9</v>
      </c>
      <c r="L1747" t="s">
        <v>26086</v>
      </c>
      <c r="M1747" s="3">
        <v>3</v>
      </c>
      <c r="N1747" t="s">
        <v>16841</v>
      </c>
      <c r="O1747" s="3">
        <v>3</v>
      </c>
      <c r="P1747" t="s">
        <v>26085</v>
      </c>
      <c r="Q1747" s="3">
        <v>2</v>
      </c>
      <c r="R1747" t="s">
        <v>8209</v>
      </c>
      <c r="S1747" s="3">
        <v>46</v>
      </c>
      <c r="T1747" s="3">
        <v>1</v>
      </c>
      <c r="U1747" s="3">
        <v>12000000</v>
      </c>
      <c r="V1747" s="3">
        <v>2014</v>
      </c>
      <c r="W1747" t="s">
        <v>25</v>
      </c>
    </row>
    <row r="1748" spans="1:23" x14ac:dyDescent="0.3">
      <c r="A1748" s="3">
        <v>6</v>
      </c>
      <c r="B1748" t="s">
        <v>1783</v>
      </c>
      <c r="C1748" s="3">
        <v>6304</v>
      </c>
      <c r="D1748" t="s">
        <v>1371</v>
      </c>
      <c r="E1748" s="3">
        <v>100106</v>
      </c>
      <c r="F1748" t="s">
        <v>17000</v>
      </c>
      <c r="G1748" s="3">
        <v>100106001</v>
      </c>
      <c r="H1748" t="s">
        <v>18416</v>
      </c>
      <c r="I1748" s="3">
        <v>2</v>
      </c>
      <c r="J1748" t="s">
        <v>12848</v>
      </c>
      <c r="K1748" s="3">
        <v>9</v>
      </c>
      <c r="L1748" t="s">
        <v>26086</v>
      </c>
      <c r="M1748" s="3">
        <v>2</v>
      </c>
      <c r="N1748" t="s">
        <v>26084</v>
      </c>
      <c r="O1748" s="3">
        <v>3</v>
      </c>
      <c r="P1748" t="s">
        <v>26085</v>
      </c>
      <c r="Q1748" s="3">
        <v>1</v>
      </c>
      <c r="R1748" t="s">
        <v>26083</v>
      </c>
      <c r="S1748" s="3">
        <v>8</v>
      </c>
      <c r="T1748" s="3">
        <v>1</v>
      </c>
      <c r="U1748" s="3">
        <v>5011788</v>
      </c>
      <c r="V1748" s="3">
        <v>2014</v>
      </c>
      <c r="W1748" t="s">
        <v>25</v>
      </c>
    </row>
    <row r="1749" spans="1:23" x14ac:dyDescent="0.3">
      <c r="A1749" s="3">
        <v>6</v>
      </c>
      <c r="B1749" t="s">
        <v>1783</v>
      </c>
      <c r="C1749" s="3">
        <v>6304</v>
      </c>
      <c r="D1749" t="s">
        <v>1371</v>
      </c>
      <c r="E1749" s="3">
        <v>100106</v>
      </c>
      <c r="F1749" t="s">
        <v>17000</v>
      </c>
      <c r="G1749" s="3">
        <v>100106001</v>
      </c>
      <c r="H1749" t="s">
        <v>18416</v>
      </c>
      <c r="I1749" s="3">
        <v>2</v>
      </c>
      <c r="J1749" t="s">
        <v>12848</v>
      </c>
      <c r="K1749" s="3">
        <v>9</v>
      </c>
      <c r="L1749" t="s">
        <v>26086</v>
      </c>
      <c r="M1749" s="3">
        <v>3</v>
      </c>
      <c r="N1749" t="s">
        <v>16841</v>
      </c>
      <c r="O1749" s="3">
        <v>3</v>
      </c>
      <c r="P1749" t="s">
        <v>26085</v>
      </c>
      <c r="Q1749" s="3">
        <v>1</v>
      </c>
      <c r="R1749" t="s">
        <v>26083</v>
      </c>
      <c r="S1749" s="3">
        <v>1</v>
      </c>
      <c r="T1749" s="3">
        <v>1</v>
      </c>
      <c r="U1749" s="3">
        <v>87610</v>
      </c>
      <c r="V1749" s="3">
        <v>2014</v>
      </c>
      <c r="W1749" t="s">
        <v>25</v>
      </c>
    </row>
    <row r="1750" spans="1:23" x14ac:dyDescent="0.3">
      <c r="A1750" s="3">
        <v>6</v>
      </c>
      <c r="B1750" t="s">
        <v>1783</v>
      </c>
      <c r="C1750" s="3">
        <v>6304</v>
      </c>
      <c r="D1750" t="s">
        <v>1371</v>
      </c>
      <c r="E1750" s="3">
        <v>100106</v>
      </c>
      <c r="F1750" t="s">
        <v>17000</v>
      </c>
      <c r="G1750" s="3">
        <v>100106001</v>
      </c>
      <c r="H1750" t="s">
        <v>18416</v>
      </c>
      <c r="I1750" s="3">
        <v>2</v>
      </c>
      <c r="J1750" t="s">
        <v>12848</v>
      </c>
      <c r="K1750" s="3">
        <v>9</v>
      </c>
      <c r="L1750" t="s">
        <v>26086</v>
      </c>
      <c r="M1750" s="3">
        <v>3</v>
      </c>
      <c r="N1750" t="s">
        <v>16841</v>
      </c>
      <c r="O1750" s="3">
        <v>3</v>
      </c>
      <c r="P1750" t="s">
        <v>26085</v>
      </c>
      <c r="Q1750" s="3">
        <v>1</v>
      </c>
      <c r="R1750" t="s">
        <v>26083</v>
      </c>
      <c r="S1750" s="3">
        <v>3</v>
      </c>
      <c r="T1750" s="3">
        <v>1</v>
      </c>
      <c r="U1750" s="3">
        <v>250000</v>
      </c>
      <c r="V1750" s="3">
        <v>2014</v>
      </c>
      <c r="W1750" t="s">
        <v>25</v>
      </c>
    </row>
    <row r="1751" spans="1:23" x14ac:dyDescent="0.3">
      <c r="A1751" s="3">
        <v>6</v>
      </c>
      <c r="B1751" t="s">
        <v>1783</v>
      </c>
      <c r="C1751" s="3">
        <v>6109</v>
      </c>
      <c r="D1751" t="s">
        <v>1318</v>
      </c>
      <c r="E1751" s="3">
        <v>100106</v>
      </c>
      <c r="F1751" t="s">
        <v>17000</v>
      </c>
      <c r="G1751" s="3">
        <v>100106001</v>
      </c>
      <c r="H1751" t="s">
        <v>18416</v>
      </c>
      <c r="I1751" s="3">
        <v>2</v>
      </c>
      <c r="J1751" t="s">
        <v>12848</v>
      </c>
      <c r="K1751" s="3">
        <v>9</v>
      </c>
      <c r="L1751" t="s">
        <v>26086</v>
      </c>
      <c r="M1751" s="3">
        <v>3</v>
      </c>
      <c r="N1751" t="s">
        <v>16841</v>
      </c>
      <c r="O1751" s="3">
        <v>3</v>
      </c>
      <c r="P1751" t="s">
        <v>26085</v>
      </c>
      <c r="Q1751" s="3">
        <v>2</v>
      </c>
      <c r="R1751" t="s">
        <v>8209</v>
      </c>
      <c r="S1751" s="3">
        <v>15</v>
      </c>
      <c r="T1751" s="3">
        <v>1</v>
      </c>
      <c r="U1751" s="3">
        <v>55000</v>
      </c>
      <c r="V1751" s="3">
        <v>2014</v>
      </c>
      <c r="W1751" t="s">
        <v>25</v>
      </c>
    </row>
    <row r="1752" spans="1:23" x14ac:dyDescent="0.3">
      <c r="A1752" s="3">
        <v>6</v>
      </c>
      <c r="B1752" t="s">
        <v>1783</v>
      </c>
      <c r="C1752" s="3">
        <v>6204</v>
      </c>
      <c r="D1752" t="s">
        <v>1353</v>
      </c>
      <c r="E1752" s="3">
        <v>100106</v>
      </c>
      <c r="F1752" t="s">
        <v>17000</v>
      </c>
      <c r="G1752" s="3">
        <v>100106001</v>
      </c>
      <c r="H1752" t="s">
        <v>18416</v>
      </c>
      <c r="I1752" s="3">
        <v>2</v>
      </c>
      <c r="J1752" t="s">
        <v>12848</v>
      </c>
      <c r="K1752" s="3">
        <v>9</v>
      </c>
      <c r="L1752" t="s">
        <v>26086</v>
      </c>
      <c r="M1752" s="3">
        <v>3</v>
      </c>
      <c r="N1752" t="s">
        <v>16841</v>
      </c>
      <c r="O1752" s="3">
        <v>3</v>
      </c>
      <c r="P1752" t="s">
        <v>26085</v>
      </c>
      <c r="Q1752" s="3">
        <v>5</v>
      </c>
      <c r="R1752" t="s">
        <v>8203</v>
      </c>
      <c r="S1752" s="3">
        <v>8</v>
      </c>
      <c r="T1752" s="3">
        <v>1</v>
      </c>
      <c r="U1752" s="3">
        <v>1309700</v>
      </c>
      <c r="V1752" s="3">
        <v>2014</v>
      </c>
      <c r="W1752" t="s">
        <v>25</v>
      </c>
    </row>
    <row r="1753" spans="1:23" x14ac:dyDescent="0.3">
      <c r="A1753" s="3">
        <v>6</v>
      </c>
      <c r="B1753" t="s">
        <v>1783</v>
      </c>
      <c r="C1753" s="3">
        <v>6204</v>
      </c>
      <c r="D1753" t="s">
        <v>1353</v>
      </c>
      <c r="E1753" s="3">
        <v>100106</v>
      </c>
      <c r="F1753" t="s">
        <v>17000</v>
      </c>
      <c r="G1753" s="3">
        <v>100106001</v>
      </c>
      <c r="H1753" t="s">
        <v>18416</v>
      </c>
      <c r="I1753" s="3">
        <v>2</v>
      </c>
      <c r="J1753" t="s">
        <v>12848</v>
      </c>
      <c r="K1753" s="3">
        <v>9</v>
      </c>
      <c r="L1753" t="s">
        <v>26086</v>
      </c>
      <c r="M1753" s="3">
        <v>3</v>
      </c>
      <c r="N1753" t="s">
        <v>16841</v>
      </c>
      <c r="O1753" s="3">
        <v>3</v>
      </c>
      <c r="P1753" t="s">
        <v>26085</v>
      </c>
      <c r="Q1753" s="3">
        <v>5</v>
      </c>
      <c r="R1753" t="s">
        <v>8203</v>
      </c>
      <c r="S1753" s="3">
        <v>15</v>
      </c>
      <c r="T1753" s="3">
        <v>1</v>
      </c>
      <c r="U1753" s="3">
        <v>100000</v>
      </c>
      <c r="V1753" s="3">
        <v>2014</v>
      </c>
      <c r="W1753" t="s">
        <v>25</v>
      </c>
    </row>
    <row r="1754" spans="1:23" x14ac:dyDescent="0.3">
      <c r="A1754" s="3">
        <v>6</v>
      </c>
      <c r="B1754" t="s">
        <v>1783</v>
      </c>
      <c r="C1754" s="3">
        <v>6307</v>
      </c>
      <c r="D1754" t="s">
        <v>1380</v>
      </c>
      <c r="E1754" s="3">
        <v>100106</v>
      </c>
      <c r="F1754" t="s">
        <v>17000</v>
      </c>
      <c r="G1754" s="3">
        <v>100106001</v>
      </c>
      <c r="H1754" t="s">
        <v>18416</v>
      </c>
      <c r="I1754" s="3">
        <v>2</v>
      </c>
      <c r="J1754" t="s">
        <v>12848</v>
      </c>
      <c r="K1754" s="3">
        <v>9</v>
      </c>
      <c r="L1754" t="s">
        <v>26086</v>
      </c>
      <c r="M1754" s="3">
        <v>3</v>
      </c>
      <c r="N1754" t="s">
        <v>16841</v>
      </c>
      <c r="O1754" s="3">
        <v>3</v>
      </c>
      <c r="P1754" t="s">
        <v>26085</v>
      </c>
      <c r="Q1754" s="3">
        <v>1</v>
      </c>
      <c r="R1754" t="s">
        <v>26083</v>
      </c>
      <c r="S1754" s="3">
        <v>3</v>
      </c>
      <c r="T1754" s="3">
        <v>1</v>
      </c>
      <c r="U1754" s="3">
        <v>14250</v>
      </c>
      <c r="V1754" s="3">
        <v>2014</v>
      </c>
      <c r="W1754" t="s">
        <v>25</v>
      </c>
    </row>
    <row r="1755" spans="1:23" x14ac:dyDescent="0.3">
      <c r="A1755" s="3">
        <v>6</v>
      </c>
      <c r="B1755" t="s">
        <v>1783</v>
      </c>
      <c r="C1755" s="3">
        <v>6309</v>
      </c>
      <c r="D1755" t="s">
        <v>1386</v>
      </c>
      <c r="E1755" s="3">
        <v>100106</v>
      </c>
      <c r="F1755" t="s">
        <v>17000</v>
      </c>
      <c r="G1755" s="3">
        <v>100106001</v>
      </c>
      <c r="H1755" t="s">
        <v>18416</v>
      </c>
      <c r="I1755" s="3">
        <v>2</v>
      </c>
      <c r="J1755" t="s">
        <v>12848</v>
      </c>
      <c r="K1755" s="3">
        <v>9</v>
      </c>
      <c r="L1755" t="s">
        <v>26086</v>
      </c>
      <c r="M1755" s="3">
        <v>3</v>
      </c>
      <c r="N1755" t="s">
        <v>16841</v>
      </c>
      <c r="O1755" s="3">
        <v>3</v>
      </c>
      <c r="P1755" t="s">
        <v>26085</v>
      </c>
      <c r="Q1755" s="3">
        <v>5</v>
      </c>
      <c r="R1755" t="s">
        <v>8203</v>
      </c>
      <c r="S1755" s="3">
        <v>8</v>
      </c>
      <c r="T1755" s="3">
        <v>1</v>
      </c>
      <c r="U1755" s="3">
        <v>926737</v>
      </c>
      <c r="V1755" s="3">
        <v>2014</v>
      </c>
      <c r="W1755" t="s">
        <v>25</v>
      </c>
    </row>
    <row r="1756" spans="1:23" x14ac:dyDescent="0.3">
      <c r="A1756" s="3">
        <v>6</v>
      </c>
      <c r="B1756" t="s">
        <v>1783</v>
      </c>
      <c r="C1756" s="3">
        <v>6116</v>
      </c>
      <c r="D1756" t="s">
        <v>1339</v>
      </c>
      <c r="E1756" s="3">
        <v>100106</v>
      </c>
      <c r="F1756" t="s">
        <v>17000</v>
      </c>
      <c r="G1756" s="3">
        <v>100106001</v>
      </c>
      <c r="H1756" t="s">
        <v>18416</v>
      </c>
      <c r="I1756" s="3">
        <v>2</v>
      </c>
      <c r="J1756" t="s">
        <v>12848</v>
      </c>
      <c r="K1756" s="3">
        <v>9</v>
      </c>
      <c r="L1756" t="s">
        <v>26086</v>
      </c>
      <c r="M1756" s="3">
        <v>3</v>
      </c>
      <c r="N1756" t="s">
        <v>16841</v>
      </c>
      <c r="O1756" s="3">
        <v>1</v>
      </c>
      <c r="P1756" t="s">
        <v>28066</v>
      </c>
      <c r="Q1756" s="3">
        <v>1</v>
      </c>
      <c r="R1756" t="s">
        <v>26083</v>
      </c>
      <c r="S1756" s="3">
        <v>2</v>
      </c>
      <c r="T1756" s="3">
        <v>1</v>
      </c>
      <c r="U1756" s="3">
        <v>5000</v>
      </c>
      <c r="V1756" s="3">
        <v>2014</v>
      </c>
      <c r="W1756" t="s">
        <v>25</v>
      </c>
    </row>
    <row r="1757" spans="1:23" x14ac:dyDescent="0.3">
      <c r="A1757" s="3">
        <v>6</v>
      </c>
      <c r="B1757" t="s">
        <v>1783</v>
      </c>
      <c r="C1757" s="3">
        <v>6301</v>
      </c>
      <c r="D1757" t="s">
        <v>1362</v>
      </c>
      <c r="E1757" s="3">
        <v>100106</v>
      </c>
      <c r="F1757" t="s">
        <v>17000</v>
      </c>
      <c r="G1757" s="3">
        <v>100106001</v>
      </c>
      <c r="H1757" t="s">
        <v>18416</v>
      </c>
      <c r="I1757" s="3">
        <v>2</v>
      </c>
      <c r="J1757" t="s">
        <v>12848</v>
      </c>
      <c r="K1757" s="3">
        <v>9</v>
      </c>
      <c r="L1757" t="s">
        <v>26086</v>
      </c>
      <c r="M1757" s="3">
        <v>3</v>
      </c>
      <c r="N1757" t="s">
        <v>16841</v>
      </c>
      <c r="O1757" s="3">
        <v>1</v>
      </c>
      <c r="P1757" t="s">
        <v>28066</v>
      </c>
      <c r="Q1757" s="3">
        <v>1</v>
      </c>
      <c r="R1757" t="s">
        <v>26083</v>
      </c>
      <c r="S1757" s="3">
        <v>2</v>
      </c>
      <c r="T1757" s="3">
        <v>1</v>
      </c>
      <c r="U1757" s="3">
        <v>200000</v>
      </c>
      <c r="V1757" s="3">
        <v>2014</v>
      </c>
      <c r="W1757" t="s">
        <v>25</v>
      </c>
    </row>
    <row r="1758" spans="1:23" x14ac:dyDescent="0.3">
      <c r="A1758" s="3">
        <v>6</v>
      </c>
      <c r="B1758" t="s">
        <v>1783</v>
      </c>
      <c r="C1758" s="3">
        <v>6202</v>
      </c>
      <c r="D1758" t="s">
        <v>1347</v>
      </c>
      <c r="E1758" s="3">
        <v>100106</v>
      </c>
      <c r="F1758" t="s">
        <v>17000</v>
      </c>
      <c r="G1758" s="3">
        <v>100106001</v>
      </c>
      <c r="H1758" t="s">
        <v>18416</v>
      </c>
      <c r="I1758" s="3">
        <v>1</v>
      </c>
      <c r="J1758" t="s">
        <v>26080</v>
      </c>
      <c r="K1758" s="3">
        <v>9</v>
      </c>
      <c r="L1758" t="s">
        <v>26086</v>
      </c>
      <c r="M1758" s="3">
        <v>3</v>
      </c>
      <c r="N1758" t="s">
        <v>16841</v>
      </c>
      <c r="O1758" s="3">
        <v>1</v>
      </c>
      <c r="P1758" t="s">
        <v>28066</v>
      </c>
      <c r="Q1758" s="3">
        <v>1</v>
      </c>
      <c r="R1758" t="s">
        <v>26083</v>
      </c>
      <c r="S1758" s="3">
        <v>4</v>
      </c>
      <c r="T1758" s="3">
        <v>1</v>
      </c>
      <c r="U1758" s="3">
        <v>70000</v>
      </c>
      <c r="V1758" s="3">
        <v>2018</v>
      </c>
      <c r="W1758" t="s">
        <v>26159</v>
      </c>
    </row>
    <row r="1759" spans="1:23" x14ac:dyDescent="0.3">
      <c r="A1759" s="3">
        <v>6</v>
      </c>
      <c r="B1759" t="s">
        <v>1783</v>
      </c>
      <c r="C1759" s="3">
        <v>6202</v>
      </c>
      <c r="D1759" t="s">
        <v>1347</v>
      </c>
      <c r="E1759" s="3">
        <v>100106</v>
      </c>
      <c r="F1759" t="s">
        <v>17000</v>
      </c>
      <c r="G1759" s="3">
        <v>100106001</v>
      </c>
      <c r="H1759" t="s">
        <v>18416</v>
      </c>
      <c r="I1759" s="3">
        <v>2</v>
      </c>
      <c r="J1759" t="s">
        <v>12848</v>
      </c>
      <c r="K1759" s="3">
        <v>9</v>
      </c>
      <c r="L1759" t="s">
        <v>26086</v>
      </c>
      <c r="M1759" s="3">
        <v>3</v>
      </c>
      <c r="N1759" t="s">
        <v>16841</v>
      </c>
      <c r="O1759" s="3">
        <v>3</v>
      </c>
      <c r="P1759" t="s">
        <v>26085</v>
      </c>
      <c r="Q1759" s="3">
        <v>4</v>
      </c>
      <c r="R1759" t="s">
        <v>26113</v>
      </c>
      <c r="S1759" s="3">
        <v>40</v>
      </c>
      <c r="T1759" s="3">
        <v>1</v>
      </c>
      <c r="U1759" s="3">
        <v>17000000</v>
      </c>
      <c r="V1759" s="3">
        <v>2018</v>
      </c>
      <c r="W1759" t="s">
        <v>26159</v>
      </c>
    </row>
    <row r="1760" spans="1:23" x14ac:dyDescent="0.3">
      <c r="A1760" s="3">
        <v>6</v>
      </c>
      <c r="B1760" t="s">
        <v>1783</v>
      </c>
      <c r="C1760" s="3">
        <v>6202</v>
      </c>
      <c r="D1760" t="s">
        <v>1347</v>
      </c>
      <c r="E1760" s="3">
        <v>100106</v>
      </c>
      <c r="F1760" t="s">
        <v>17000</v>
      </c>
      <c r="G1760" s="3">
        <v>100106001</v>
      </c>
      <c r="H1760" t="s">
        <v>18416</v>
      </c>
      <c r="I1760" s="3">
        <v>2</v>
      </c>
      <c r="J1760" t="s">
        <v>12848</v>
      </c>
      <c r="K1760" s="3">
        <v>9</v>
      </c>
      <c r="L1760" t="s">
        <v>26086</v>
      </c>
      <c r="M1760" s="3">
        <v>3</v>
      </c>
      <c r="N1760" t="s">
        <v>16841</v>
      </c>
      <c r="O1760" s="3">
        <v>1</v>
      </c>
      <c r="P1760" t="s">
        <v>28066</v>
      </c>
      <c r="Q1760" s="3">
        <v>4</v>
      </c>
      <c r="R1760" t="s">
        <v>26113</v>
      </c>
      <c r="S1760" s="3">
        <v>15</v>
      </c>
      <c r="T1760" s="3">
        <v>1</v>
      </c>
      <c r="U1760" s="3">
        <v>4519000</v>
      </c>
      <c r="V1760" s="3">
        <v>2018</v>
      </c>
      <c r="W1760" t="s">
        <v>26159</v>
      </c>
    </row>
    <row r="1761" spans="1:23" x14ac:dyDescent="0.3">
      <c r="A1761" s="3">
        <v>6</v>
      </c>
      <c r="B1761" t="s">
        <v>1783</v>
      </c>
      <c r="C1761" s="3">
        <v>6202</v>
      </c>
      <c r="D1761" t="s">
        <v>1347</v>
      </c>
      <c r="E1761" s="3">
        <v>100106</v>
      </c>
      <c r="F1761" t="s">
        <v>17000</v>
      </c>
      <c r="G1761" s="3">
        <v>100106001</v>
      </c>
      <c r="H1761" t="s">
        <v>18416</v>
      </c>
      <c r="I1761" s="3">
        <v>2</v>
      </c>
      <c r="J1761" t="s">
        <v>12848</v>
      </c>
      <c r="K1761" s="3">
        <v>9</v>
      </c>
      <c r="L1761" t="s">
        <v>26086</v>
      </c>
      <c r="M1761" s="3">
        <v>1</v>
      </c>
      <c r="N1761" t="s">
        <v>26082</v>
      </c>
      <c r="O1761" s="3">
        <v>3</v>
      </c>
      <c r="P1761" t="s">
        <v>26085</v>
      </c>
      <c r="Q1761" s="3">
        <v>4</v>
      </c>
      <c r="R1761" t="s">
        <v>26113</v>
      </c>
      <c r="S1761" s="3">
        <v>4</v>
      </c>
      <c r="T1761" s="3">
        <v>1</v>
      </c>
      <c r="U1761" s="3">
        <v>2950000</v>
      </c>
      <c r="V1761" s="3">
        <v>2018</v>
      </c>
      <c r="W1761" t="s">
        <v>26159</v>
      </c>
    </row>
    <row r="1762" spans="1:23" x14ac:dyDescent="0.3">
      <c r="A1762" s="3">
        <v>6</v>
      </c>
      <c r="B1762" t="s">
        <v>1783</v>
      </c>
      <c r="C1762" s="3">
        <v>6107</v>
      </c>
      <c r="D1762" t="s">
        <v>1312</v>
      </c>
      <c r="E1762" s="3">
        <v>100106</v>
      </c>
      <c r="F1762" t="s">
        <v>17000</v>
      </c>
      <c r="G1762" s="3">
        <v>100106001</v>
      </c>
      <c r="H1762" t="s">
        <v>18416</v>
      </c>
      <c r="I1762" s="3">
        <v>1</v>
      </c>
      <c r="J1762" t="s">
        <v>26080</v>
      </c>
      <c r="K1762" s="3">
        <v>9</v>
      </c>
      <c r="L1762" t="s">
        <v>26086</v>
      </c>
      <c r="M1762" s="3">
        <v>3</v>
      </c>
      <c r="N1762" t="s">
        <v>16841</v>
      </c>
      <c r="O1762" s="3">
        <v>3</v>
      </c>
      <c r="P1762" t="s">
        <v>26085</v>
      </c>
      <c r="Q1762" s="3">
        <v>1</v>
      </c>
      <c r="R1762" t="s">
        <v>26083</v>
      </c>
      <c r="S1762" s="3">
        <v>2</v>
      </c>
      <c r="T1762" s="3">
        <v>1</v>
      </c>
      <c r="U1762" s="3">
        <v>8304</v>
      </c>
      <c r="V1762" s="3">
        <v>2018</v>
      </c>
      <c r="W1762" t="s">
        <v>26159</v>
      </c>
    </row>
    <row r="1763" spans="1:23" x14ac:dyDescent="0.3">
      <c r="A1763" s="3">
        <v>6</v>
      </c>
      <c r="B1763" t="s">
        <v>1783</v>
      </c>
      <c r="C1763" s="3">
        <v>6304</v>
      </c>
      <c r="D1763" t="s">
        <v>1371</v>
      </c>
      <c r="E1763" s="3">
        <v>100106</v>
      </c>
      <c r="F1763" t="s">
        <v>17000</v>
      </c>
      <c r="G1763" s="3">
        <v>100106001</v>
      </c>
      <c r="H1763" t="s">
        <v>18416</v>
      </c>
      <c r="I1763" s="3">
        <v>2</v>
      </c>
      <c r="J1763" t="s">
        <v>12848</v>
      </c>
      <c r="K1763" s="3">
        <v>9</v>
      </c>
      <c r="L1763" t="s">
        <v>26086</v>
      </c>
      <c r="M1763" s="3">
        <v>3</v>
      </c>
      <c r="N1763" t="s">
        <v>16841</v>
      </c>
      <c r="O1763" s="3">
        <v>3</v>
      </c>
      <c r="P1763" t="s">
        <v>26085</v>
      </c>
      <c r="Q1763" s="3">
        <v>1</v>
      </c>
      <c r="R1763" t="s">
        <v>26083</v>
      </c>
      <c r="S1763" s="3">
        <v>6</v>
      </c>
      <c r="T1763" s="3">
        <v>1</v>
      </c>
      <c r="U1763" s="3">
        <v>20000</v>
      </c>
      <c r="V1763" s="3">
        <v>2018</v>
      </c>
      <c r="W1763" t="s">
        <v>26159</v>
      </c>
    </row>
    <row r="1764" spans="1:23" x14ac:dyDescent="0.3">
      <c r="A1764" s="3">
        <v>6</v>
      </c>
      <c r="B1764" t="s">
        <v>1783</v>
      </c>
      <c r="C1764" s="3">
        <v>6304</v>
      </c>
      <c r="D1764" t="s">
        <v>1371</v>
      </c>
      <c r="E1764" s="3">
        <v>100106</v>
      </c>
      <c r="F1764" t="s">
        <v>17000</v>
      </c>
      <c r="G1764" s="3">
        <v>100106001</v>
      </c>
      <c r="H1764" t="s">
        <v>18416</v>
      </c>
      <c r="I1764" s="3">
        <v>2</v>
      </c>
      <c r="J1764" t="s">
        <v>12848</v>
      </c>
      <c r="K1764" s="3">
        <v>9</v>
      </c>
      <c r="L1764" t="s">
        <v>26086</v>
      </c>
      <c r="M1764" s="3">
        <v>2</v>
      </c>
      <c r="N1764" t="s">
        <v>26084</v>
      </c>
      <c r="O1764" s="3">
        <v>3</v>
      </c>
      <c r="P1764" t="s">
        <v>26085</v>
      </c>
      <c r="Q1764" s="3">
        <v>3</v>
      </c>
      <c r="R1764" t="s">
        <v>26107</v>
      </c>
      <c r="S1764" s="3">
        <v>8</v>
      </c>
      <c r="T1764" s="3">
        <v>1</v>
      </c>
      <c r="U1764" s="3">
        <v>6350000</v>
      </c>
      <c r="V1764" s="3">
        <v>2018</v>
      </c>
      <c r="W1764" t="s">
        <v>26159</v>
      </c>
    </row>
    <row r="1765" spans="1:23" x14ac:dyDescent="0.3">
      <c r="A1765" s="3">
        <v>6</v>
      </c>
      <c r="B1765" t="s">
        <v>1783</v>
      </c>
      <c r="C1765" s="3">
        <v>6304</v>
      </c>
      <c r="D1765" t="s">
        <v>1371</v>
      </c>
      <c r="E1765" s="3">
        <v>100106</v>
      </c>
      <c r="F1765" t="s">
        <v>17000</v>
      </c>
      <c r="G1765" s="3">
        <v>100106001</v>
      </c>
      <c r="H1765" t="s">
        <v>18416</v>
      </c>
      <c r="I1765" s="3">
        <v>2</v>
      </c>
      <c r="J1765" t="s">
        <v>12848</v>
      </c>
      <c r="K1765" s="3">
        <v>9</v>
      </c>
      <c r="L1765" t="s">
        <v>26086</v>
      </c>
      <c r="M1765" s="3">
        <v>2</v>
      </c>
      <c r="N1765" t="s">
        <v>26084</v>
      </c>
      <c r="O1765" s="3">
        <v>3</v>
      </c>
      <c r="P1765" t="s">
        <v>26085</v>
      </c>
      <c r="Q1765" s="3">
        <v>1</v>
      </c>
      <c r="R1765" t="s">
        <v>26083</v>
      </c>
      <c r="S1765" s="3">
        <v>1</v>
      </c>
      <c r="T1765" s="3">
        <v>1</v>
      </c>
      <c r="U1765" s="3">
        <v>69817</v>
      </c>
      <c r="V1765" s="3">
        <v>2018</v>
      </c>
      <c r="W1765" t="s">
        <v>26159</v>
      </c>
    </row>
    <row r="1766" spans="1:23" x14ac:dyDescent="0.3">
      <c r="A1766" s="3">
        <v>6</v>
      </c>
      <c r="B1766" t="s">
        <v>1783</v>
      </c>
      <c r="C1766" s="3">
        <v>6109</v>
      </c>
      <c r="D1766" t="s">
        <v>1318</v>
      </c>
      <c r="E1766" s="3">
        <v>100106</v>
      </c>
      <c r="F1766" t="s">
        <v>17000</v>
      </c>
      <c r="G1766" s="3">
        <v>100106001</v>
      </c>
      <c r="H1766" t="s">
        <v>18416</v>
      </c>
      <c r="I1766" s="3">
        <v>2</v>
      </c>
      <c r="J1766" t="s">
        <v>12848</v>
      </c>
      <c r="K1766" s="3">
        <v>9</v>
      </c>
      <c r="L1766" t="s">
        <v>26086</v>
      </c>
      <c r="M1766" s="3">
        <v>3</v>
      </c>
      <c r="N1766" t="s">
        <v>16841</v>
      </c>
      <c r="O1766" s="3">
        <v>3</v>
      </c>
      <c r="P1766" t="s">
        <v>26085</v>
      </c>
      <c r="Q1766" s="3">
        <v>4</v>
      </c>
      <c r="R1766" t="s">
        <v>26113</v>
      </c>
      <c r="S1766" s="3">
        <v>4</v>
      </c>
      <c r="T1766" s="3">
        <v>1</v>
      </c>
      <c r="U1766" s="3">
        <v>550000</v>
      </c>
      <c r="V1766" s="3">
        <v>2018</v>
      </c>
      <c r="W1766" t="s">
        <v>26159</v>
      </c>
    </row>
    <row r="1767" spans="1:23" x14ac:dyDescent="0.3">
      <c r="A1767" s="3">
        <v>6</v>
      </c>
      <c r="B1767" t="s">
        <v>1783</v>
      </c>
      <c r="C1767" s="3">
        <v>6307</v>
      </c>
      <c r="D1767" t="s">
        <v>1380</v>
      </c>
      <c r="E1767" s="3">
        <v>100106</v>
      </c>
      <c r="F1767" t="s">
        <v>17000</v>
      </c>
      <c r="G1767" s="3">
        <v>100106001</v>
      </c>
      <c r="H1767" t="s">
        <v>18416</v>
      </c>
      <c r="I1767" s="3">
        <v>2</v>
      </c>
      <c r="J1767" t="s">
        <v>12848</v>
      </c>
      <c r="K1767" s="3">
        <v>9</v>
      </c>
      <c r="L1767" t="s">
        <v>26086</v>
      </c>
      <c r="M1767" s="3">
        <v>3</v>
      </c>
      <c r="N1767" t="s">
        <v>16841</v>
      </c>
      <c r="O1767" s="3">
        <v>3</v>
      </c>
      <c r="P1767" t="s">
        <v>26085</v>
      </c>
      <c r="Q1767" s="3">
        <v>1</v>
      </c>
      <c r="R1767" t="s">
        <v>26083</v>
      </c>
      <c r="S1767" s="3">
        <v>5</v>
      </c>
      <c r="T1767" s="3">
        <v>1</v>
      </c>
      <c r="U1767" s="3">
        <v>220000</v>
      </c>
      <c r="V1767" s="3">
        <v>2018</v>
      </c>
      <c r="W1767" t="s">
        <v>26159</v>
      </c>
    </row>
    <row r="1768" spans="1:23" x14ac:dyDescent="0.3">
      <c r="A1768" s="3">
        <v>6</v>
      </c>
      <c r="B1768" t="s">
        <v>1783</v>
      </c>
      <c r="C1768" s="3">
        <v>6309</v>
      </c>
      <c r="D1768" t="s">
        <v>1386</v>
      </c>
      <c r="E1768" s="3">
        <v>100106</v>
      </c>
      <c r="F1768" t="s">
        <v>17000</v>
      </c>
      <c r="G1768" s="3">
        <v>100106001</v>
      </c>
      <c r="H1768" t="s">
        <v>18416</v>
      </c>
      <c r="I1768" s="3">
        <v>2</v>
      </c>
      <c r="J1768" t="s">
        <v>12848</v>
      </c>
      <c r="K1768" s="3">
        <v>9</v>
      </c>
      <c r="L1768" t="s">
        <v>26086</v>
      </c>
      <c r="M1768" s="3">
        <v>7</v>
      </c>
      <c r="N1768" t="s">
        <v>14788</v>
      </c>
      <c r="O1768" s="3">
        <v>3</v>
      </c>
      <c r="P1768" t="s">
        <v>26085</v>
      </c>
      <c r="Q1768" s="3">
        <v>2</v>
      </c>
      <c r="R1768" t="s">
        <v>8209</v>
      </c>
      <c r="S1768" s="3">
        <v>1</v>
      </c>
      <c r="T1768" s="3">
        <v>1</v>
      </c>
      <c r="U1768" s="3">
        <v>900000</v>
      </c>
      <c r="V1768" s="3">
        <v>2018</v>
      </c>
      <c r="W1768" t="s">
        <v>26159</v>
      </c>
    </row>
    <row r="1769" spans="1:23" x14ac:dyDescent="0.3">
      <c r="A1769" s="3">
        <v>6</v>
      </c>
      <c r="B1769" t="s">
        <v>1783</v>
      </c>
      <c r="C1769" s="3">
        <v>6115</v>
      </c>
      <c r="D1769" t="s">
        <v>1336</v>
      </c>
      <c r="E1769" s="3">
        <v>100106</v>
      </c>
      <c r="F1769" t="s">
        <v>17000</v>
      </c>
      <c r="G1769" s="3">
        <v>100106001</v>
      </c>
      <c r="H1769" t="s">
        <v>18416</v>
      </c>
      <c r="I1769" s="3">
        <v>1</v>
      </c>
      <c r="J1769" t="s">
        <v>26080</v>
      </c>
      <c r="K1769" s="3">
        <v>9</v>
      </c>
      <c r="L1769" t="s">
        <v>26086</v>
      </c>
      <c r="M1769" s="3">
        <v>2</v>
      </c>
      <c r="N1769" t="s">
        <v>26084</v>
      </c>
      <c r="O1769" s="3">
        <v>3</v>
      </c>
      <c r="P1769" t="s">
        <v>26085</v>
      </c>
      <c r="Q1769" s="3">
        <v>1</v>
      </c>
      <c r="R1769" t="s">
        <v>26083</v>
      </c>
      <c r="S1769" s="3">
        <v>14</v>
      </c>
      <c r="T1769" s="3">
        <v>1</v>
      </c>
      <c r="U1769" s="3">
        <v>110000</v>
      </c>
      <c r="V1769" s="3">
        <v>2018</v>
      </c>
      <c r="W1769" t="s">
        <v>26159</v>
      </c>
    </row>
    <row r="1770" spans="1:23" x14ac:dyDescent="0.3">
      <c r="A1770" s="3">
        <v>6</v>
      </c>
      <c r="B1770" t="s">
        <v>1783</v>
      </c>
      <c r="C1770" s="3">
        <v>6301</v>
      </c>
      <c r="D1770" t="s">
        <v>1362</v>
      </c>
      <c r="E1770" s="3">
        <v>100106</v>
      </c>
      <c r="F1770" t="s">
        <v>17000</v>
      </c>
      <c r="G1770" s="3">
        <v>100106001</v>
      </c>
      <c r="H1770" t="s">
        <v>18416</v>
      </c>
      <c r="I1770" s="3">
        <v>2</v>
      </c>
      <c r="J1770" t="s">
        <v>12848</v>
      </c>
      <c r="K1770" s="3">
        <v>9</v>
      </c>
      <c r="L1770" t="s">
        <v>26086</v>
      </c>
      <c r="M1770" s="3">
        <v>3</v>
      </c>
      <c r="N1770" t="s">
        <v>16841</v>
      </c>
      <c r="O1770" s="3">
        <v>1</v>
      </c>
      <c r="P1770" t="s">
        <v>28066</v>
      </c>
      <c r="Q1770" s="3">
        <v>1</v>
      </c>
      <c r="R1770" t="s">
        <v>26083</v>
      </c>
      <c r="S1770" s="3">
        <v>2</v>
      </c>
      <c r="T1770" s="3">
        <v>1</v>
      </c>
      <c r="U1770" s="3">
        <v>281600</v>
      </c>
      <c r="V1770" s="3">
        <v>2018</v>
      </c>
      <c r="W1770" t="s">
        <v>26159</v>
      </c>
    </row>
    <row r="1771" spans="1:23" x14ac:dyDescent="0.3">
      <c r="A1771" s="3">
        <v>7</v>
      </c>
      <c r="B1771" t="s">
        <v>788</v>
      </c>
      <c r="C1771" s="3">
        <v>7307</v>
      </c>
      <c r="D1771" t="s">
        <v>1448</v>
      </c>
      <c r="E1771" s="3">
        <v>100106</v>
      </c>
      <c r="F1771" t="s">
        <v>17000</v>
      </c>
      <c r="G1771" s="3">
        <v>100106001</v>
      </c>
      <c r="H1771" t="s">
        <v>18416</v>
      </c>
      <c r="I1771" s="3">
        <v>2</v>
      </c>
      <c r="J1771" t="s">
        <v>12848</v>
      </c>
      <c r="K1771" s="3">
        <v>9</v>
      </c>
      <c r="L1771" t="s">
        <v>26086</v>
      </c>
      <c r="M1771" s="3">
        <v>3</v>
      </c>
      <c r="N1771" t="s">
        <v>16841</v>
      </c>
      <c r="O1771" s="3">
        <v>3</v>
      </c>
      <c r="P1771" t="s">
        <v>26085</v>
      </c>
      <c r="Q1771" s="3">
        <v>2</v>
      </c>
      <c r="R1771" t="s">
        <v>8209</v>
      </c>
      <c r="S1771" s="3">
        <v>8</v>
      </c>
      <c r="T1771" s="3">
        <v>1</v>
      </c>
      <c r="U1771" s="3">
        <v>400000</v>
      </c>
      <c r="V1771" s="3">
        <v>2001</v>
      </c>
      <c r="W1771" t="s">
        <v>25</v>
      </c>
    </row>
    <row r="1772" spans="1:23" x14ac:dyDescent="0.3">
      <c r="A1772" s="3">
        <v>7</v>
      </c>
      <c r="B1772" t="s">
        <v>788</v>
      </c>
      <c r="C1772" s="3">
        <v>7107</v>
      </c>
      <c r="D1772" t="s">
        <v>1409</v>
      </c>
      <c r="E1772" s="3">
        <v>100106</v>
      </c>
      <c r="F1772" t="s">
        <v>17000</v>
      </c>
      <c r="G1772" s="3">
        <v>100106001</v>
      </c>
      <c r="H1772" t="s">
        <v>18416</v>
      </c>
      <c r="I1772" s="3">
        <v>2</v>
      </c>
      <c r="J1772" t="s">
        <v>12848</v>
      </c>
      <c r="K1772" s="3">
        <v>9</v>
      </c>
      <c r="L1772" t="s">
        <v>26086</v>
      </c>
      <c r="M1772" s="3">
        <v>7</v>
      </c>
      <c r="N1772" t="s">
        <v>14788</v>
      </c>
      <c r="O1772" s="3">
        <v>3</v>
      </c>
      <c r="P1772" t="s">
        <v>26085</v>
      </c>
      <c r="Q1772" s="3">
        <v>4</v>
      </c>
      <c r="R1772" t="s">
        <v>26113</v>
      </c>
      <c r="S1772" s="3">
        <v>12</v>
      </c>
      <c r="T1772" s="3">
        <v>1</v>
      </c>
      <c r="U1772" s="3">
        <v>1853000</v>
      </c>
      <c r="V1772" s="3">
        <v>2007</v>
      </c>
      <c r="W1772" t="s">
        <v>25</v>
      </c>
    </row>
    <row r="1773" spans="1:23" x14ac:dyDescent="0.3">
      <c r="A1773" s="3">
        <v>7</v>
      </c>
      <c r="B1773" t="s">
        <v>788</v>
      </c>
      <c r="C1773" s="3">
        <v>7307</v>
      </c>
      <c r="D1773" t="s">
        <v>1448</v>
      </c>
      <c r="E1773" s="3">
        <v>100106</v>
      </c>
      <c r="F1773" t="s">
        <v>17000</v>
      </c>
      <c r="G1773" s="3">
        <v>100106001</v>
      </c>
      <c r="H1773" t="s">
        <v>18416</v>
      </c>
      <c r="I1773" s="3">
        <v>2</v>
      </c>
      <c r="J1773" t="s">
        <v>12848</v>
      </c>
      <c r="K1773" s="3">
        <v>9</v>
      </c>
      <c r="L1773" t="s">
        <v>26086</v>
      </c>
      <c r="M1773" s="3">
        <v>3</v>
      </c>
      <c r="N1773" t="s">
        <v>16841</v>
      </c>
      <c r="O1773" s="3">
        <v>3</v>
      </c>
      <c r="P1773" t="s">
        <v>26085</v>
      </c>
      <c r="Q1773" s="3">
        <v>2</v>
      </c>
      <c r="R1773" t="s">
        <v>8209</v>
      </c>
      <c r="S1773" s="3">
        <v>15</v>
      </c>
      <c r="T1773" s="3">
        <v>1</v>
      </c>
      <c r="U1773" s="3">
        <v>1000000</v>
      </c>
      <c r="V1773" s="3">
        <v>2007</v>
      </c>
      <c r="W1773" t="s">
        <v>25</v>
      </c>
    </row>
    <row r="1774" spans="1:23" x14ac:dyDescent="0.3">
      <c r="A1774" s="3">
        <v>7</v>
      </c>
      <c r="B1774" t="s">
        <v>788</v>
      </c>
      <c r="C1774" s="3">
        <v>7304</v>
      </c>
      <c r="D1774" t="s">
        <v>1439</v>
      </c>
      <c r="E1774" s="3">
        <v>100106</v>
      </c>
      <c r="F1774" t="s">
        <v>17000</v>
      </c>
      <c r="G1774" s="3">
        <v>100106001</v>
      </c>
      <c r="H1774" t="s">
        <v>18416</v>
      </c>
      <c r="I1774" s="3">
        <v>2</v>
      </c>
      <c r="J1774" t="s">
        <v>12848</v>
      </c>
      <c r="K1774" s="3">
        <v>9</v>
      </c>
      <c r="L1774" t="s">
        <v>26086</v>
      </c>
      <c r="M1774" s="3">
        <v>3</v>
      </c>
      <c r="N1774" t="s">
        <v>16841</v>
      </c>
      <c r="O1774" s="3">
        <v>1</v>
      </c>
      <c r="P1774" t="s">
        <v>28066</v>
      </c>
      <c r="Q1774" s="3">
        <v>4</v>
      </c>
      <c r="R1774" t="s">
        <v>26113</v>
      </c>
      <c r="S1774" s="3">
        <v>8</v>
      </c>
      <c r="T1774" s="3">
        <v>1</v>
      </c>
      <c r="U1774" s="3">
        <v>600000</v>
      </c>
      <c r="V1774" s="3">
        <v>2016</v>
      </c>
      <c r="W1774" t="s">
        <v>25</v>
      </c>
    </row>
    <row r="1775" spans="1:23" x14ac:dyDescent="0.3">
      <c r="A1775" s="3">
        <v>7</v>
      </c>
      <c r="B1775" t="s">
        <v>788</v>
      </c>
      <c r="C1775" s="3">
        <v>7107</v>
      </c>
      <c r="D1775" t="s">
        <v>1409</v>
      </c>
      <c r="E1775" s="3">
        <v>100106</v>
      </c>
      <c r="F1775" t="s">
        <v>17000</v>
      </c>
      <c r="G1775" s="3">
        <v>100106001</v>
      </c>
      <c r="H1775" t="s">
        <v>18416</v>
      </c>
      <c r="I1775" s="3">
        <v>2</v>
      </c>
      <c r="J1775" t="s">
        <v>12848</v>
      </c>
      <c r="K1775" s="3">
        <v>9</v>
      </c>
      <c r="L1775" t="s">
        <v>26086</v>
      </c>
      <c r="M1775" s="3">
        <v>3</v>
      </c>
      <c r="N1775" t="s">
        <v>16841</v>
      </c>
      <c r="O1775" s="3">
        <v>3</v>
      </c>
      <c r="P1775" t="s">
        <v>26085</v>
      </c>
      <c r="Q1775" s="3">
        <v>4</v>
      </c>
      <c r="R1775" t="s">
        <v>26113</v>
      </c>
      <c r="S1775" s="3">
        <v>2</v>
      </c>
      <c r="T1775" s="3">
        <v>1</v>
      </c>
      <c r="U1775" s="3">
        <v>6100000</v>
      </c>
      <c r="V1775" s="3">
        <v>2016</v>
      </c>
      <c r="W1775" t="s">
        <v>25</v>
      </c>
    </row>
    <row r="1776" spans="1:23" x14ac:dyDescent="0.3">
      <c r="A1776" s="3">
        <v>7</v>
      </c>
      <c r="B1776" t="s">
        <v>788</v>
      </c>
      <c r="C1776" s="3">
        <v>7107</v>
      </c>
      <c r="D1776" t="s">
        <v>1409</v>
      </c>
      <c r="E1776" s="3">
        <v>100106</v>
      </c>
      <c r="F1776" t="s">
        <v>17000</v>
      </c>
      <c r="G1776" s="3">
        <v>100106001</v>
      </c>
      <c r="H1776" t="s">
        <v>18416</v>
      </c>
      <c r="I1776" s="3">
        <v>2</v>
      </c>
      <c r="J1776" t="s">
        <v>12848</v>
      </c>
      <c r="K1776" s="3">
        <v>9</v>
      </c>
      <c r="L1776" t="s">
        <v>26086</v>
      </c>
      <c r="M1776" s="3">
        <v>3</v>
      </c>
      <c r="N1776" t="s">
        <v>16841</v>
      </c>
      <c r="O1776" s="3">
        <v>3</v>
      </c>
      <c r="P1776" t="s">
        <v>26085</v>
      </c>
      <c r="Q1776" s="3">
        <v>5</v>
      </c>
      <c r="R1776" t="s">
        <v>8203</v>
      </c>
      <c r="S1776" s="3">
        <v>6</v>
      </c>
      <c r="T1776" s="3">
        <v>1</v>
      </c>
      <c r="U1776" s="3">
        <v>7210000</v>
      </c>
      <c r="V1776" s="3">
        <v>2016</v>
      </c>
      <c r="W1776" t="s">
        <v>25</v>
      </c>
    </row>
    <row r="1777" spans="1:23" x14ac:dyDescent="0.3">
      <c r="A1777" s="3">
        <v>7</v>
      </c>
      <c r="B1777" t="s">
        <v>788</v>
      </c>
      <c r="C1777" s="3">
        <v>7107</v>
      </c>
      <c r="D1777" t="s">
        <v>1409</v>
      </c>
      <c r="E1777" s="3">
        <v>100106</v>
      </c>
      <c r="F1777" t="s">
        <v>17000</v>
      </c>
      <c r="G1777" s="3">
        <v>100106001</v>
      </c>
      <c r="H1777" t="s">
        <v>18416</v>
      </c>
      <c r="I1777" s="3">
        <v>2</v>
      </c>
      <c r="J1777" t="s">
        <v>12848</v>
      </c>
      <c r="K1777" s="3">
        <v>9</v>
      </c>
      <c r="L1777" t="s">
        <v>26086</v>
      </c>
      <c r="M1777" s="3">
        <v>3</v>
      </c>
      <c r="N1777" t="s">
        <v>16841</v>
      </c>
      <c r="O1777" s="3">
        <v>3</v>
      </c>
      <c r="P1777" t="s">
        <v>26085</v>
      </c>
      <c r="Q1777" s="3">
        <v>5</v>
      </c>
      <c r="R1777" t="s">
        <v>8203</v>
      </c>
      <c r="S1777" s="3">
        <v>5</v>
      </c>
      <c r="T1777" s="3">
        <v>1</v>
      </c>
      <c r="U1777" s="3">
        <v>8228760</v>
      </c>
      <c r="V1777" s="3">
        <v>2016</v>
      </c>
      <c r="W1777" t="s">
        <v>25</v>
      </c>
    </row>
    <row r="1778" spans="1:23" x14ac:dyDescent="0.3">
      <c r="A1778" s="3">
        <v>7</v>
      </c>
      <c r="B1778" t="s">
        <v>788</v>
      </c>
      <c r="C1778" s="3">
        <v>7107</v>
      </c>
      <c r="D1778" t="s">
        <v>1409</v>
      </c>
      <c r="E1778" s="3">
        <v>100106</v>
      </c>
      <c r="F1778" t="s">
        <v>17000</v>
      </c>
      <c r="G1778" s="3">
        <v>100106001</v>
      </c>
      <c r="H1778" t="s">
        <v>18416</v>
      </c>
      <c r="I1778" s="3">
        <v>2</v>
      </c>
      <c r="J1778" t="s">
        <v>12848</v>
      </c>
      <c r="K1778" s="3">
        <v>9</v>
      </c>
      <c r="L1778" t="s">
        <v>26086</v>
      </c>
      <c r="M1778" s="3">
        <v>3</v>
      </c>
      <c r="N1778" t="s">
        <v>16841</v>
      </c>
      <c r="O1778" s="3">
        <v>3</v>
      </c>
      <c r="P1778" t="s">
        <v>26085</v>
      </c>
      <c r="Q1778" s="3">
        <v>5</v>
      </c>
      <c r="R1778" t="s">
        <v>8203</v>
      </c>
      <c r="S1778" s="3">
        <v>10</v>
      </c>
      <c r="T1778" s="3">
        <v>1</v>
      </c>
      <c r="U1778" s="3">
        <v>2007000</v>
      </c>
      <c r="V1778" s="3">
        <v>2016</v>
      </c>
      <c r="W1778" t="s">
        <v>25</v>
      </c>
    </row>
    <row r="1779" spans="1:23" x14ac:dyDescent="0.3">
      <c r="A1779" s="3">
        <v>7</v>
      </c>
      <c r="B1779" t="s">
        <v>788</v>
      </c>
      <c r="C1779" s="3">
        <v>7108</v>
      </c>
      <c r="D1779" t="s">
        <v>1412</v>
      </c>
      <c r="E1779" s="3">
        <v>100106</v>
      </c>
      <c r="F1779" t="s">
        <v>17000</v>
      </c>
      <c r="G1779" s="3">
        <v>100106001</v>
      </c>
      <c r="H1779" t="s">
        <v>18416</v>
      </c>
      <c r="I1779" s="3">
        <v>2</v>
      </c>
      <c r="J1779" t="s">
        <v>12848</v>
      </c>
      <c r="K1779" s="3">
        <v>9</v>
      </c>
      <c r="L1779" t="s">
        <v>26086</v>
      </c>
      <c r="M1779" s="3">
        <v>3</v>
      </c>
      <c r="N1779" t="s">
        <v>16841</v>
      </c>
      <c r="O1779" s="3">
        <v>3</v>
      </c>
      <c r="P1779" t="s">
        <v>26085</v>
      </c>
      <c r="Q1779" s="3">
        <v>1</v>
      </c>
      <c r="R1779" t="s">
        <v>26083</v>
      </c>
      <c r="S1779" s="3">
        <v>5</v>
      </c>
      <c r="T1779" s="3">
        <v>1</v>
      </c>
      <c r="U1779" s="3">
        <v>500000</v>
      </c>
      <c r="V1779" s="3">
        <v>2016</v>
      </c>
      <c r="W1779" t="s">
        <v>25</v>
      </c>
    </row>
    <row r="1780" spans="1:23" x14ac:dyDescent="0.3">
      <c r="A1780" s="3">
        <v>7</v>
      </c>
      <c r="B1780" t="s">
        <v>788</v>
      </c>
      <c r="C1780" s="3">
        <v>7307</v>
      </c>
      <c r="D1780" t="s">
        <v>1448</v>
      </c>
      <c r="E1780" s="3">
        <v>100106</v>
      </c>
      <c r="F1780" t="s">
        <v>17000</v>
      </c>
      <c r="G1780" s="3">
        <v>100106001</v>
      </c>
      <c r="H1780" t="s">
        <v>18416</v>
      </c>
      <c r="I1780" s="3">
        <v>2</v>
      </c>
      <c r="J1780" t="s">
        <v>12848</v>
      </c>
      <c r="K1780" s="3">
        <v>9</v>
      </c>
      <c r="L1780" t="s">
        <v>26086</v>
      </c>
      <c r="M1780" s="3">
        <v>3</v>
      </c>
      <c r="N1780" t="s">
        <v>16841</v>
      </c>
      <c r="O1780" s="3">
        <v>3</v>
      </c>
      <c r="P1780" t="s">
        <v>26085</v>
      </c>
      <c r="Q1780" s="3">
        <v>5</v>
      </c>
      <c r="R1780" t="s">
        <v>8203</v>
      </c>
      <c r="S1780" s="3">
        <v>8</v>
      </c>
      <c r="T1780" s="3">
        <v>1</v>
      </c>
      <c r="U1780" s="3">
        <v>2300000</v>
      </c>
      <c r="V1780" s="3">
        <v>2016</v>
      </c>
      <c r="W1780" t="s">
        <v>25</v>
      </c>
    </row>
    <row r="1781" spans="1:23" x14ac:dyDescent="0.3">
      <c r="A1781" s="3">
        <v>7</v>
      </c>
      <c r="B1781" t="s">
        <v>788</v>
      </c>
      <c r="C1781" s="3">
        <v>7307</v>
      </c>
      <c r="D1781" t="s">
        <v>1448</v>
      </c>
      <c r="E1781" s="3">
        <v>100106</v>
      </c>
      <c r="F1781" t="s">
        <v>17000</v>
      </c>
      <c r="G1781" s="3">
        <v>100106001</v>
      </c>
      <c r="H1781" t="s">
        <v>18416</v>
      </c>
      <c r="I1781" s="3">
        <v>2</v>
      </c>
      <c r="J1781" t="s">
        <v>12848</v>
      </c>
      <c r="K1781" s="3">
        <v>9</v>
      </c>
      <c r="L1781" t="s">
        <v>26086</v>
      </c>
      <c r="M1781" s="3">
        <v>2</v>
      </c>
      <c r="N1781" t="s">
        <v>26084</v>
      </c>
      <c r="O1781" s="3">
        <v>3</v>
      </c>
      <c r="P1781" t="s">
        <v>26085</v>
      </c>
      <c r="Q1781" s="3">
        <v>2</v>
      </c>
      <c r="R1781" t="s">
        <v>8209</v>
      </c>
      <c r="S1781" s="3">
        <v>11</v>
      </c>
      <c r="T1781" s="3">
        <v>1</v>
      </c>
      <c r="U1781" s="3">
        <v>5897863</v>
      </c>
      <c r="V1781" s="3">
        <v>2016</v>
      </c>
      <c r="W1781" t="s">
        <v>25</v>
      </c>
    </row>
    <row r="1782" spans="1:23" x14ac:dyDescent="0.3">
      <c r="A1782" s="3">
        <v>7</v>
      </c>
      <c r="B1782" t="s">
        <v>788</v>
      </c>
      <c r="C1782" s="3">
        <v>7307</v>
      </c>
      <c r="D1782" t="s">
        <v>1448</v>
      </c>
      <c r="E1782" s="3">
        <v>100106</v>
      </c>
      <c r="F1782" t="s">
        <v>17000</v>
      </c>
      <c r="G1782" s="3">
        <v>100106001</v>
      </c>
      <c r="H1782" t="s">
        <v>18416</v>
      </c>
      <c r="I1782" s="3">
        <v>2</v>
      </c>
      <c r="J1782" t="s">
        <v>12848</v>
      </c>
      <c r="K1782" s="3">
        <v>9</v>
      </c>
      <c r="L1782" t="s">
        <v>26086</v>
      </c>
      <c r="M1782" s="3">
        <v>2</v>
      </c>
      <c r="N1782" t="s">
        <v>26084</v>
      </c>
      <c r="O1782" s="3">
        <v>3</v>
      </c>
      <c r="P1782" t="s">
        <v>26085</v>
      </c>
      <c r="Q1782" s="3">
        <v>5</v>
      </c>
      <c r="R1782" t="s">
        <v>8203</v>
      </c>
      <c r="S1782" s="3">
        <v>11</v>
      </c>
      <c r="T1782" s="3">
        <v>1</v>
      </c>
      <c r="U1782" s="3">
        <v>5897863</v>
      </c>
      <c r="V1782" s="3">
        <v>2016</v>
      </c>
      <c r="W1782" t="s">
        <v>25</v>
      </c>
    </row>
    <row r="1783" spans="1:23" x14ac:dyDescent="0.3">
      <c r="A1783" s="3">
        <v>7</v>
      </c>
      <c r="B1783" t="s">
        <v>788</v>
      </c>
      <c r="C1783" s="3">
        <v>7109</v>
      </c>
      <c r="D1783" t="s">
        <v>1415</v>
      </c>
      <c r="E1783" s="3">
        <v>100106</v>
      </c>
      <c r="F1783" t="s">
        <v>17000</v>
      </c>
      <c r="G1783" s="3">
        <v>100106001</v>
      </c>
      <c r="H1783" t="s">
        <v>18416</v>
      </c>
      <c r="I1783" s="3">
        <v>2</v>
      </c>
      <c r="J1783" t="s">
        <v>12848</v>
      </c>
      <c r="K1783" s="3">
        <v>9</v>
      </c>
      <c r="L1783" t="s">
        <v>26086</v>
      </c>
      <c r="M1783" s="3">
        <v>2</v>
      </c>
      <c r="N1783" t="s">
        <v>26084</v>
      </c>
      <c r="O1783" s="3">
        <v>3</v>
      </c>
      <c r="P1783" t="s">
        <v>26085</v>
      </c>
      <c r="Q1783" s="3">
        <v>2</v>
      </c>
      <c r="R1783" t="s">
        <v>8209</v>
      </c>
      <c r="S1783" s="3">
        <v>12</v>
      </c>
      <c r="T1783" s="3">
        <v>1</v>
      </c>
      <c r="U1783" s="3">
        <v>1182818</v>
      </c>
      <c r="V1783" s="3">
        <v>2016</v>
      </c>
      <c r="W1783" t="s">
        <v>25</v>
      </c>
    </row>
    <row r="1784" spans="1:23" x14ac:dyDescent="0.3">
      <c r="A1784" s="3">
        <v>7</v>
      </c>
      <c r="B1784" t="s">
        <v>788</v>
      </c>
      <c r="C1784" s="3">
        <v>7110</v>
      </c>
      <c r="D1784" t="s">
        <v>1418</v>
      </c>
      <c r="E1784" s="3">
        <v>100106</v>
      </c>
      <c r="F1784" t="s">
        <v>17000</v>
      </c>
      <c r="G1784" s="3">
        <v>100106001</v>
      </c>
      <c r="H1784" t="s">
        <v>18416</v>
      </c>
      <c r="I1784" s="3">
        <v>2</v>
      </c>
      <c r="J1784" t="s">
        <v>12848</v>
      </c>
      <c r="K1784" s="3">
        <v>9</v>
      </c>
      <c r="L1784" t="s">
        <v>26086</v>
      </c>
      <c r="M1784" s="3">
        <v>2</v>
      </c>
      <c r="N1784" t="s">
        <v>26084</v>
      </c>
      <c r="O1784" s="3">
        <v>3</v>
      </c>
      <c r="P1784" t="s">
        <v>26085</v>
      </c>
      <c r="Q1784" s="3">
        <v>4</v>
      </c>
      <c r="R1784" t="s">
        <v>26113</v>
      </c>
      <c r="S1784" s="3">
        <v>1</v>
      </c>
      <c r="T1784" s="3">
        <v>1</v>
      </c>
      <c r="U1784" s="3">
        <v>5300000</v>
      </c>
      <c r="V1784" s="3">
        <v>2016</v>
      </c>
      <c r="W1784" t="s">
        <v>25</v>
      </c>
    </row>
    <row r="1785" spans="1:23" x14ac:dyDescent="0.3">
      <c r="A1785" s="3">
        <v>7</v>
      </c>
      <c r="B1785" t="s">
        <v>788</v>
      </c>
      <c r="C1785" s="3">
        <v>7107</v>
      </c>
      <c r="D1785" t="s">
        <v>1409</v>
      </c>
      <c r="E1785" s="3">
        <v>100106</v>
      </c>
      <c r="F1785" t="s">
        <v>17000</v>
      </c>
      <c r="G1785" s="3">
        <v>100106001</v>
      </c>
      <c r="H1785" t="s">
        <v>18416</v>
      </c>
      <c r="I1785" s="3">
        <v>2</v>
      </c>
      <c r="J1785" t="s">
        <v>12848</v>
      </c>
      <c r="K1785" s="3">
        <v>9</v>
      </c>
      <c r="L1785" t="s">
        <v>26086</v>
      </c>
      <c r="M1785" s="3">
        <v>3</v>
      </c>
      <c r="N1785" t="s">
        <v>16841</v>
      </c>
      <c r="O1785" s="3">
        <v>3</v>
      </c>
      <c r="P1785" t="s">
        <v>26085</v>
      </c>
      <c r="Q1785" s="3">
        <v>2</v>
      </c>
      <c r="R1785" t="s">
        <v>8209</v>
      </c>
      <c r="S1785" s="3">
        <v>24</v>
      </c>
      <c r="T1785" s="3">
        <v>1</v>
      </c>
      <c r="U1785" s="3">
        <v>4364706</v>
      </c>
      <c r="V1785" s="3">
        <v>2019</v>
      </c>
      <c r="W1785" t="s">
        <v>26159</v>
      </c>
    </row>
    <row r="1786" spans="1:23" x14ac:dyDescent="0.3">
      <c r="A1786" s="3">
        <v>7</v>
      </c>
      <c r="B1786" t="s">
        <v>788</v>
      </c>
      <c r="C1786" s="3">
        <v>7107</v>
      </c>
      <c r="D1786" t="s">
        <v>1409</v>
      </c>
      <c r="E1786" s="3">
        <v>100106</v>
      </c>
      <c r="F1786" t="s">
        <v>17000</v>
      </c>
      <c r="G1786" s="3">
        <v>100106001</v>
      </c>
      <c r="H1786" t="s">
        <v>18416</v>
      </c>
      <c r="I1786" s="3">
        <v>2</v>
      </c>
      <c r="J1786" t="s">
        <v>12848</v>
      </c>
      <c r="K1786" s="3">
        <v>9</v>
      </c>
      <c r="L1786" t="s">
        <v>26086</v>
      </c>
      <c r="M1786" s="3">
        <v>1</v>
      </c>
      <c r="N1786" t="s">
        <v>26082</v>
      </c>
      <c r="O1786" s="3">
        <v>3</v>
      </c>
      <c r="P1786" t="s">
        <v>26085</v>
      </c>
      <c r="Q1786" s="3">
        <v>2</v>
      </c>
      <c r="R1786" t="s">
        <v>8209</v>
      </c>
      <c r="S1786" s="3">
        <v>8</v>
      </c>
      <c r="T1786" s="3">
        <v>1</v>
      </c>
      <c r="U1786" s="3">
        <v>1800000</v>
      </c>
      <c r="V1786" s="3">
        <v>2019</v>
      </c>
      <c r="W1786" t="s">
        <v>26159</v>
      </c>
    </row>
    <row r="1787" spans="1:23" x14ac:dyDescent="0.3">
      <c r="A1787" s="3">
        <v>7</v>
      </c>
      <c r="B1787" t="s">
        <v>788</v>
      </c>
      <c r="C1787" s="3">
        <v>7107</v>
      </c>
      <c r="D1787" t="s">
        <v>1409</v>
      </c>
      <c r="E1787" s="3">
        <v>100106</v>
      </c>
      <c r="F1787" t="s">
        <v>17000</v>
      </c>
      <c r="G1787" s="3">
        <v>100106001</v>
      </c>
      <c r="H1787" t="s">
        <v>18416</v>
      </c>
      <c r="I1787" s="3">
        <v>2</v>
      </c>
      <c r="J1787" t="s">
        <v>12848</v>
      </c>
      <c r="K1787" s="3">
        <v>9</v>
      </c>
      <c r="L1787" t="s">
        <v>26086</v>
      </c>
      <c r="M1787" s="3">
        <v>3</v>
      </c>
      <c r="N1787" t="s">
        <v>16841</v>
      </c>
      <c r="O1787" s="3">
        <v>3</v>
      </c>
      <c r="P1787" t="s">
        <v>26085</v>
      </c>
      <c r="Q1787" s="3">
        <v>2</v>
      </c>
      <c r="R1787" t="s">
        <v>8209</v>
      </c>
      <c r="S1787" s="3">
        <v>31</v>
      </c>
      <c r="T1787" s="3">
        <v>1</v>
      </c>
      <c r="U1787" s="3">
        <v>15000000</v>
      </c>
      <c r="V1787" s="3">
        <v>2019</v>
      </c>
      <c r="W1787" t="s">
        <v>26159</v>
      </c>
    </row>
    <row r="1788" spans="1:23" x14ac:dyDescent="0.3">
      <c r="A1788" s="3">
        <v>7</v>
      </c>
      <c r="B1788" t="s">
        <v>788</v>
      </c>
      <c r="C1788" s="3">
        <v>7107</v>
      </c>
      <c r="D1788" t="s">
        <v>1409</v>
      </c>
      <c r="E1788" s="3">
        <v>100106</v>
      </c>
      <c r="F1788" t="s">
        <v>17000</v>
      </c>
      <c r="G1788" s="3">
        <v>100106001</v>
      </c>
      <c r="H1788" t="s">
        <v>18416</v>
      </c>
      <c r="I1788" s="3">
        <v>2</v>
      </c>
      <c r="J1788" t="s">
        <v>12848</v>
      </c>
      <c r="K1788" s="3">
        <v>9</v>
      </c>
      <c r="L1788" t="s">
        <v>26086</v>
      </c>
      <c r="M1788" s="3">
        <v>3</v>
      </c>
      <c r="N1788" t="s">
        <v>16841</v>
      </c>
      <c r="O1788" s="3">
        <v>3</v>
      </c>
      <c r="P1788" t="s">
        <v>26085</v>
      </c>
      <c r="Q1788" s="3">
        <v>2</v>
      </c>
      <c r="R1788" t="s">
        <v>8209</v>
      </c>
      <c r="S1788" s="3">
        <v>2</v>
      </c>
      <c r="T1788" s="3">
        <v>1</v>
      </c>
      <c r="U1788" s="3">
        <v>300000</v>
      </c>
      <c r="V1788" s="3">
        <v>2019</v>
      </c>
      <c r="W1788" t="s">
        <v>26159</v>
      </c>
    </row>
    <row r="1789" spans="1:23" x14ac:dyDescent="0.3">
      <c r="A1789" s="3">
        <v>7</v>
      </c>
      <c r="B1789" t="s">
        <v>788</v>
      </c>
      <c r="C1789" s="3">
        <v>7108</v>
      </c>
      <c r="D1789" t="s">
        <v>1412</v>
      </c>
      <c r="E1789" s="3">
        <v>100106</v>
      </c>
      <c r="F1789" t="s">
        <v>17000</v>
      </c>
      <c r="G1789" s="3">
        <v>100106001</v>
      </c>
      <c r="H1789" t="s">
        <v>18416</v>
      </c>
      <c r="I1789" s="3">
        <v>2</v>
      </c>
      <c r="J1789" t="s">
        <v>12848</v>
      </c>
      <c r="K1789" s="3">
        <v>9</v>
      </c>
      <c r="L1789" t="s">
        <v>26086</v>
      </c>
      <c r="M1789" s="3">
        <v>1</v>
      </c>
      <c r="N1789" t="s">
        <v>26082</v>
      </c>
      <c r="O1789" s="3">
        <v>3</v>
      </c>
      <c r="P1789" t="s">
        <v>26085</v>
      </c>
      <c r="Q1789" s="3">
        <v>1</v>
      </c>
      <c r="R1789" t="s">
        <v>26083</v>
      </c>
      <c r="S1789" s="3">
        <v>5</v>
      </c>
      <c r="T1789" s="3">
        <v>1</v>
      </c>
      <c r="U1789" s="3">
        <v>894400</v>
      </c>
      <c r="V1789" s="3">
        <v>2019</v>
      </c>
      <c r="W1789" t="s">
        <v>26159</v>
      </c>
    </row>
    <row r="1790" spans="1:23" x14ac:dyDescent="0.3">
      <c r="A1790" s="3">
        <v>7</v>
      </c>
      <c r="B1790" t="s">
        <v>788</v>
      </c>
      <c r="C1790" s="3">
        <v>7307</v>
      </c>
      <c r="D1790" t="s">
        <v>1448</v>
      </c>
      <c r="E1790" s="3">
        <v>100106</v>
      </c>
      <c r="F1790" t="s">
        <v>17000</v>
      </c>
      <c r="G1790" s="3">
        <v>100106001</v>
      </c>
      <c r="H1790" t="s">
        <v>18416</v>
      </c>
      <c r="I1790" s="3">
        <v>2</v>
      </c>
      <c r="J1790" t="s">
        <v>12848</v>
      </c>
      <c r="K1790" s="3">
        <v>9</v>
      </c>
      <c r="L1790" t="s">
        <v>26086</v>
      </c>
      <c r="M1790" s="3">
        <v>3</v>
      </c>
      <c r="N1790" t="s">
        <v>16841</v>
      </c>
      <c r="O1790" s="3">
        <v>3</v>
      </c>
      <c r="P1790" t="s">
        <v>26085</v>
      </c>
      <c r="Q1790" s="3">
        <v>4</v>
      </c>
      <c r="R1790" t="s">
        <v>26113</v>
      </c>
      <c r="S1790" s="3">
        <v>10</v>
      </c>
      <c r="T1790" s="3">
        <v>1</v>
      </c>
      <c r="U1790" s="3">
        <v>11860000</v>
      </c>
      <c r="V1790" s="3">
        <v>2019</v>
      </c>
      <c r="W1790" t="s">
        <v>26159</v>
      </c>
    </row>
    <row r="1791" spans="1:23" x14ac:dyDescent="0.3">
      <c r="A1791" s="3">
        <v>7</v>
      </c>
      <c r="B1791" t="s">
        <v>788</v>
      </c>
      <c r="C1791" s="3">
        <v>7307</v>
      </c>
      <c r="D1791" t="s">
        <v>1448</v>
      </c>
      <c r="E1791" s="3">
        <v>100106</v>
      </c>
      <c r="F1791" t="s">
        <v>17000</v>
      </c>
      <c r="G1791" s="3">
        <v>100106001</v>
      </c>
      <c r="H1791" t="s">
        <v>18416</v>
      </c>
      <c r="I1791" s="3">
        <v>2</v>
      </c>
      <c r="J1791" t="s">
        <v>12848</v>
      </c>
      <c r="K1791" s="3">
        <v>9</v>
      </c>
      <c r="L1791" t="s">
        <v>26086</v>
      </c>
      <c r="M1791" s="3">
        <v>3</v>
      </c>
      <c r="N1791" t="s">
        <v>16841</v>
      </c>
      <c r="O1791" s="3">
        <v>3</v>
      </c>
      <c r="P1791" t="s">
        <v>26085</v>
      </c>
      <c r="Q1791" s="3">
        <v>3</v>
      </c>
      <c r="R1791" t="s">
        <v>26107</v>
      </c>
      <c r="S1791" s="3">
        <v>7</v>
      </c>
      <c r="T1791" s="3">
        <v>1</v>
      </c>
      <c r="U1791" s="3">
        <v>2600000</v>
      </c>
      <c r="V1791" s="3">
        <v>2019</v>
      </c>
      <c r="W1791" t="s">
        <v>26159</v>
      </c>
    </row>
    <row r="1792" spans="1:23" x14ac:dyDescent="0.3">
      <c r="A1792" s="3">
        <v>7</v>
      </c>
      <c r="B1792" t="s">
        <v>788</v>
      </c>
      <c r="C1792" s="3">
        <v>7110</v>
      </c>
      <c r="D1792" t="s">
        <v>1418</v>
      </c>
      <c r="E1792" s="3">
        <v>100106</v>
      </c>
      <c r="F1792" t="s">
        <v>17000</v>
      </c>
      <c r="G1792" s="3">
        <v>100106001</v>
      </c>
      <c r="H1792" t="s">
        <v>18416</v>
      </c>
      <c r="I1792" s="3">
        <v>2</v>
      </c>
      <c r="J1792" t="s">
        <v>12848</v>
      </c>
      <c r="K1792" s="3">
        <v>9</v>
      </c>
      <c r="L1792" t="s">
        <v>26086</v>
      </c>
      <c r="M1792" s="3">
        <v>1</v>
      </c>
      <c r="N1792" t="s">
        <v>26082</v>
      </c>
      <c r="O1792" s="3">
        <v>3</v>
      </c>
      <c r="P1792" t="s">
        <v>26085</v>
      </c>
      <c r="Q1792" s="3">
        <v>1</v>
      </c>
      <c r="R1792" t="s">
        <v>26083</v>
      </c>
      <c r="S1792" s="3">
        <v>16</v>
      </c>
      <c r="T1792" s="3">
        <v>1</v>
      </c>
      <c r="U1792" s="3">
        <v>6300000</v>
      </c>
      <c r="V1792" s="3">
        <v>2019</v>
      </c>
      <c r="W1792" t="s">
        <v>26159</v>
      </c>
    </row>
    <row r="1793" spans="1:23" x14ac:dyDescent="0.3">
      <c r="A1793" s="3">
        <v>8</v>
      </c>
      <c r="B1793" t="s">
        <v>770</v>
      </c>
      <c r="C1793" s="3">
        <v>8305</v>
      </c>
      <c r="D1793" t="s">
        <v>1550</v>
      </c>
      <c r="E1793" s="3">
        <v>100104</v>
      </c>
      <c r="F1793" t="s">
        <v>11362</v>
      </c>
      <c r="G1793" s="3">
        <v>100104006</v>
      </c>
      <c r="H1793" t="s">
        <v>26140</v>
      </c>
      <c r="I1793" s="3">
        <v>2</v>
      </c>
      <c r="J1793" t="s">
        <v>12848</v>
      </c>
      <c r="K1793" s="3">
        <v>9</v>
      </c>
      <c r="L1793" t="s">
        <v>26086</v>
      </c>
      <c r="M1793" s="3">
        <v>2</v>
      </c>
      <c r="N1793" t="s">
        <v>26084</v>
      </c>
      <c r="O1793" s="3">
        <v>3</v>
      </c>
      <c r="P1793" t="s">
        <v>26085</v>
      </c>
      <c r="Q1793" s="3">
        <v>2</v>
      </c>
      <c r="R1793" t="s">
        <v>8209</v>
      </c>
      <c r="S1793" s="3">
        <v>32</v>
      </c>
      <c r="T1793" s="3">
        <v>1</v>
      </c>
      <c r="U1793" s="3">
        <v>800000</v>
      </c>
      <c r="V1793" s="3">
        <v>2000</v>
      </c>
      <c r="W1793" t="s">
        <v>25</v>
      </c>
    </row>
    <row r="1794" spans="1:23" x14ac:dyDescent="0.3">
      <c r="A1794" s="3">
        <v>16</v>
      </c>
      <c r="B1794" t="s">
        <v>791</v>
      </c>
      <c r="C1794" s="3">
        <v>16206</v>
      </c>
      <c r="D1794" t="s">
        <v>2068</v>
      </c>
      <c r="E1794" s="3">
        <v>100106</v>
      </c>
      <c r="F1794" t="s">
        <v>17000</v>
      </c>
      <c r="G1794" s="3">
        <v>100106001</v>
      </c>
      <c r="H1794" t="s">
        <v>18416</v>
      </c>
      <c r="I1794" s="3">
        <v>1</v>
      </c>
      <c r="J1794" t="s">
        <v>26080</v>
      </c>
      <c r="K1794" s="3">
        <v>9</v>
      </c>
      <c r="L1794" t="s">
        <v>26086</v>
      </c>
      <c r="M1794" s="3">
        <v>3</v>
      </c>
      <c r="N1794" t="s">
        <v>16841</v>
      </c>
      <c r="O1794" s="3">
        <v>3</v>
      </c>
      <c r="P1794" t="s">
        <v>26085</v>
      </c>
      <c r="Q1794" s="3">
        <v>1</v>
      </c>
      <c r="R1794" t="s">
        <v>26083</v>
      </c>
      <c r="S1794" s="3">
        <v>2</v>
      </c>
      <c r="T1794" s="3">
        <v>1</v>
      </c>
      <c r="U1794" s="3">
        <v>6600</v>
      </c>
      <c r="V1794" s="3">
        <v>2006</v>
      </c>
      <c r="W1794" t="s">
        <v>25</v>
      </c>
    </row>
    <row r="1795" spans="1:23" x14ac:dyDescent="0.3">
      <c r="A1795" s="3">
        <v>8</v>
      </c>
      <c r="B1795" t="s">
        <v>770</v>
      </c>
      <c r="C1795" s="3">
        <v>8109</v>
      </c>
      <c r="D1795" t="s">
        <v>1505</v>
      </c>
      <c r="E1795" s="3">
        <v>100106</v>
      </c>
      <c r="F1795" t="s">
        <v>17000</v>
      </c>
      <c r="G1795" s="3">
        <v>100106001</v>
      </c>
      <c r="H1795" t="s">
        <v>18416</v>
      </c>
      <c r="I1795" s="3">
        <v>1</v>
      </c>
      <c r="J1795" t="s">
        <v>26080</v>
      </c>
      <c r="K1795" s="3">
        <v>9</v>
      </c>
      <c r="L1795" t="s">
        <v>26086</v>
      </c>
      <c r="M1795" s="3">
        <v>3</v>
      </c>
      <c r="N1795" t="s">
        <v>16841</v>
      </c>
      <c r="O1795" s="3">
        <v>1</v>
      </c>
      <c r="P1795" t="s">
        <v>28066</v>
      </c>
      <c r="Q1795" s="3">
        <v>1</v>
      </c>
      <c r="R1795" t="s">
        <v>26083</v>
      </c>
      <c r="S1795" s="3">
        <v>4</v>
      </c>
      <c r="T1795" s="3">
        <v>1</v>
      </c>
      <c r="U1795" s="3">
        <v>7482</v>
      </c>
      <c r="V1795" s="3">
        <v>2006</v>
      </c>
      <c r="W1795" t="s">
        <v>25</v>
      </c>
    </row>
    <row r="1796" spans="1:23" x14ac:dyDescent="0.3">
      <c r="A1796" s="3">
        <v>8</v>
      </c>
      <c r="B1796" t="s">
        <v>770</v>
      </c>
      <c r="C1796" s="3">
        <v>8109</v>
      </c>
      <c r="D1796" t="s">
        <v>1505</v>
      </c>
      <c r="E1796" s="3">
        <v>100106</v>
      </c>
      <c r="F1796" t="s">
        <v>17000</v>
      </c>
      <c r="G1796" s="3">
        <v>100106001</v>
      </c>
      <c r="H1796" t="s">
        <v>18416</v>
      </c>
      <c r="I1796" s="3">
        <v>1</v>
      </c>
      <c r="J1796" t="s">
        <v>26080</v>
      </c>
      <c r="K1796" s="3">
        <v>9</v>
      </c>
      <c r="L1796" t="s">
        <v>26086</v>
      </c>
      <c r="M1796" s="3">
        <v>3</v>
      </c>
      <c r="N1796" t="s">
        <v>16841</v>
      </c>
      <c r="O1796" s="3">
        <v>1</v>
      </c>
      <c r="P1796" t="s">
        <v>28066</v>
      </c>
      <c r="Q1796" s="3">
        <v>1</v>
      </c>
      <c r="R1796" t="s">
        <v>26083</v>
      </c>
      <c r="S1796" s="3">
        <v>1</v>
      </c>
      <c r="T1796" s="3">
        <v>1</v>
      </c>
      <c r="U1796" s="3">
        <v>12000000</v>
      </c>
      <c r="V1796" s="3">
        <v>2012</v>
      </c>
      <c r="W1796" t="s">
        <v>25</v>
      </c>
    </row>
    <row r="1797" spans="1:23" x14ac:dyDescent="0.3">
      <c r="A1797" s="3">
        <v>16</v>
      </c>
      <c r="B1797" t="s">
        <v>791</v>
      </c>
      <c r="C1797" s="3">
        <v>16206</v>
      </c>
      <c r="D1797" t="s">
        <v>2068</v>
      </c>
      <c r="E1797" s="3">
        <v>100106</v>
      </c>
      <c r="F1797" t="s">
        <v>17000</v>
      </c>
      <c r="G1797" s="3">
        <v>100106001</v>
      </c>
      <c r="H1797" t="s">
        <v>18416</v>
      </c>
      <c r="I1797" s="3">
        <v>1</v>
      </c>
      <c r="J1797" t="s">
        <v>26080</v>
      </c>
      <c r="K1797" s="3">
        <v>9</v>
      </c>
      <c r="L1797" t="s">
        <v>26086</v>
      </c>
      <c r="M1797" s="3">
        <v>3</v>
      </c>
      <c r="N1797" t="s">
        <v>16841</v>
      </c>
      <c r="O1797" s="3">
        <v>3</v>
      </c>
      <c r="P1797" t="s">
        <v>26085</v>
      </c>
      <c r="Q1797" s="3">
        <v>1</v>
      </c>
      <c r="R1797" t="s">
        <v>26083</v>
      </c>
      <c r="S1797" s="3">
        <v>2</v>
      </c>
      <c r="T1797" s="3">
        <v>1</v>
      </c>
      <c r="U1797" s="3">
        <v>28000</v>
      </c>
      <c r="V1797" s="3">
        <v>2016</v>
      </c>
      <c r="W1797" t="s">
        <v>25</v>
      </c>
    </row>
    <row r="1798" spans="1:23" x14ac:dyDescent="0.3">
      <c r="A1798" s="3">
        <v>8</v>
      </c>
      <c r="B1798" t="s">
        <v>770</v>
      </c>
      <c r="C1798" s="3">
        <v>8109</v>
      </c>
      <c r="D1798" t="s">
        <v>1505</v>
      </c>
      <c r="E1798" s="3">
        <v>100106</v>
      </c>
      <c r="F1798" t="s">
        <v>17000</v>
      </c>
      <c r="G1798" s="3">
        <v>100106001</v>
      </c>
      <c r="H1798" t="s">
        <v>18416</v>
      </c>
      <c r="I1798" s="3">
        <v>1</v>
      </c>
      <c r="J1798" t="s">
        <v>26080</v>
      </c>
      <c r="K1798" s="3">
        <v>9</v>
      </c>
      <c r="L1798" t="s">
        <v>26086</v>
      </c>
      <c r="M1798" s="3">
        <v>3</v>
      </c>
      <c r="N1798" t="s">
        <v>16841</v>
      </c>
      <c r="O1798" s="3">
        <v>1</v>
      </c>
      <c r="P1798" t="s">
        <v>28066</v>
      </c>
      <c r="Q1798" s="3">
        <v>1</v>
      </c>
      <c r="R1798" t="s">
        <v>26083</v>
      </c>
      <c r="S1798" s="3">
        <v>1</v>
      </c>
      <c r="T1798" s="3">
        <v>1</v>
      </c>
      <c r="U1798" s="3">
        <v>9200</v>
      </c>
      <c r="V1798" s="3">
        <v>2016</v>
      </c>
      <c r="W1798" t="s">
        <v>25</v>
      </c>
    </row>
    <row r="1799" spans="1:23" x14ac:dyDescent="0.3">
      <c r="A1799" s="3">
        <v>8</v>
      </c>
      <c r="B1799" t="s">
        <v>770</v>
      </c>
      <c r="C1799" s="3">
        <v>8109</v>
      </c>
      <c r="D1799" t="s">
        <v>1505</v>
      </c>
      <c r="E1799" s="3">
        <v>100106</v>
      </c>
      <c r="F1799" t="s">
        <v>17000</v>
      </c>
      <c r="G1799" s="3">
        <v>100106001</v>
      </c>
      <c r="H1799" t="s">
        <v>18416</v>
      </c>
      <c r="I1799" s="3">
        <v>2</v>
      </c>
      <c r="J1799" t="s">
        <v>12848</v>
      </c>
      <c r="K1799" s="3">
        <v>9</v>
      </c>
      <c r="L1799" t="s">
        <v>26086</v>
      </c>
      <c r="M1799" s="3">
        <v>3</v>
      </c>
      <c r="N1799" t="s">
        <v>16841</v>
      </c>
      <c r="O1799" s="3">
        <v>1</v>
      </c>
      <c r="P1799" t="s">
        <v>28066</v>
      </c>
      <c r="Q1799" s="3">
        <v>1</v>
      </c>
      <c r="R1799" t="s">
        <v>26083</v>
      </c>
      <c r="S1799" s="3">
        <v>3</v>
      </c>
      <c r="T1799" s="3">
        <v>1</v>
      </c>
      <c r="U1799" s="3">
        <v>29254</v>
      </c>
      <c r="V1799" s="3">
        <v>2019</v>
      </c>
      <c r="W1799" t="s">
        <v>26159</v>
      </c>
    </row>
    <row r="1800" spans="1:23" x14ac:dyDescent="0.3">
      <c r="A1800" s="3">
        <v>9</v>
      </c>
      <c r="B1800" t="s">
        <v>26150</v>
      </c>
      <c r="C1800" s="3">
        <v>9206</v>
      </c>
      <c r="D1800" t="s">
        <v>1657</v>
      </c>
      <c r="E1800" s="3">
        <v>100106</v>
      </c>
      <c r="F1800" t="s">
        <v>17000</v>
      </c>
      <c r="G1800" s="3">
        <v>100106001</v>
      </c>
      <c r="H1800" t="s">
        <v>18416</v>
      </c>
      <c r="I1800" s="3">
        <v>2</v>
      </c>
      <c r="J1800" t="s">
        <v>12848</v>
      </c>
      <c r="K1800" s="3">
        <v>9</v>
      </c>
      <c r="L1800" t="s">
        <v>26086</v>
      </c>
      <c r="M1800" s="3">
        <v>3</v>
      </c>
      <c r="N1800" t="s">
        <v>16841</v>
      </c>
      <c r="O1800" s="3">
        <v>1</v>
      </c>
      <c r="P1800" t="s">
        <v>28066</v>
      </c>
      <c r="Q1800" s="3">
        <v>1</v>
      </c>
      <c r="R1800" t="s">
        <v>26083</v>
      </c>
      <c r="S1800" s="3">
        <v>5</v>
      </c>
      <c r="T1800" s="3">
        <v>1</v>
      </c>
      <c r="U1800" s="3">
        <v>2000</v>
      </c>
      <c r="V1800" s="3">
        <v>2016</v>
      </c>
      <c r="W1800" t="s">
        <v>25</v>
      </c>
    </row>
    <row r="1801" spans="1:23" x14ac:dyDescent="0.3">
      <c r="A1801" s="3">
        <v>9</v>
      </c>
      <c r="B1801" t="s">
        <v>26150</v>
      </c>
      <c r="C1801" s="3">
        <v>9206</v>
      </c>
      <c r="D1801" t="s">
        <v>1657</v>
      </c>
      <c r="E1801" s="3">
        <v>100106</v>
      </c>
      <c r="F1801" t="s">
        <v>17000</v>
      </c>
      <c r="G1801" s="3">
        <v>100106001</v>
      </c>
      <c r="H1801" t="s">
        <v>18416</v>
      </c>
      <c r="I1801" s="3">
        <v>1</v>
      </c>
      <c r="J1801" t="s">
        <v>26080</v>
      </c>
      <c r="K1801" s="3">
        <v>9</v>
      </c>
      <c r="L1801" t="s">
        <v>26086</v>
      </c>
      <c r="M1801" s="3">
        <v>2</v>
      </c>
      <c r="N1801" t="s">
        <v>26084</v>
      </c>
      <c r="O1801" s="3">
        <v>3</v>
      </c>
      <c r="P1801" t="s">
        <v>26085</v>
      </c>
      <c r="Q1801" s="3">
        <v>1</v>
      </c>
      <c r="R1801" t="s">
        <v>26083</v>
      </c>
      <c r="S1801" s="3">
        <v>2</v>
      </c>
      <c r="T1801" s="3">
        <v>1</v>
      </c>
      <c r="U1801" s="3">
        <v>5000</v>
      </c>
      <c r="V1801" s="3">
        <v>2019</v>
      </c>
      <c r="W1801" t="s">
        <v>26159</v>
      </c>
    </row>
    <row r="1802" spans="1:23" x14ac:dyDescent="0.3">
      <c r="A1802" s="3">
        <v>9</v>
      </c>
      <c r="B1802" t="s">
        <v>26150</v>
      </c>
      <c r="C1802" s="3">
        <v>9206</v>
      </c>
      <c r="D1802" t="s">
        <v>1657</v>
      </c>
      <c r="E1802" s="3">
        <v>100106</v>
      </c>
      <c r="F1802" t="s">
        <v>17000</v>
      </c>
      <c r="G1802" s="3">
        <v>100106001</v>
      </c>
      <c r="H1802" t="s">
        <v>18416</v>
      </c>
      <c r="I1802" s="3">
        <v>1</v>
      </c>
      <c r="J1802" t="s">
        <v>26080</v>
      </c>
      <c r="K1802" s="3">
        <v>9</v>
      </c>
      <c r="L1802" t="s">
        <v>26086</v>
      </c>
      <c r="M1802" s="3">
        <v>3</v>
      </c>
      <c r="N1802" t="s">
        <v>16841</v>
      </c>
      <c r="O1802" s="3">
        <v>3</v>
      </c>
      <c r="P1802" t="s">
        <v>26085</v>
      </c>
      <c r="Q1802" s="3">
        <v>1</v>
      </c>
      <c r="R1802" t="s">
        <v>26083</v>
      </c>
      <c r="S1802" s="3">
        <v>2</v>
      </c>
      <c r="T1802" s="3">
        <v>1</v>
      </c>
      <c r="U1802" s="3">
        <v>8000</v>
      </c>
      <c r="V1802" s="3">
        <v>2019</v>
      </c>
      <c r="W1802" t="s">
        <v>26159</v>
      </c>
    </row>
    <row r="1803" spans="1:23" x14ac:dyDescent="0.3">
      <c r="A1803" s="3">
        <v>13</v>
      </c>
      <c r="B1803" t="s">
        <v>26153</v>
      </c>
      <c r="C1803" s="3">
        <v>13503</v>
      </c>
      <c r="D1803" t="s">
        <v>1956</v>
      </c>
      <c r="E1803" s="3">
        <v>100106</v>
      </c>
      <c r="F1803" t="s">
        <v>17000</v>
      </c>
      <c r="G1803" s="3">
        <v>100106001</v>
      </c>
      <c r="H1803" t="s">
        <v>18416</v>
      </c>
      <c r="I1803" s="3">
        <v>2</v>
      </c>
      <c r="J1803" t="s">
        <v>12848</v>
      </c>
      <c r="K1803" s="3">
        <v>9</v>
      </c>
      <c r="L1803" t="s">
        <v>26086</v>
      </c>
      <c r="M1803" s="3">
        <v>3</v>
      </c>
      <c r="N1803" t="s">
        <v>16841</v>
      </c>
      <c r="O1803" s="3">
        <v>3</v>
      </c>
      <c r="P1803" t="s">
        <v>26085</v>
      </c>
      <c r="Q1803" s="3">
        <v>1</v>
      </c>
      <c r="R1803" t="s">
        <v>26083</v>
      </c>
      <c r="S1803" s="3">
        <v>2</v>
      </c>
      <c r="T1803" s="3">
        <v>1</v>
      </c>
      <c r="U1803" s="3">
        <v>25200</v>
      </c>
      <c r="V1803" s="3">
        <v>2004</v>
      </c>
      <c r="W1803" t="s">
        <v>25</v>
      </c>
    </row>
    <row r="1804" spans="1:23" x14ac:dyDescent="0.3">
      <c r="A1804" s="3">
        <v>13</v>
      </c>
      <c r="B1804" t="s">
        <v>26153</v>
      </c>
      <c r="C1804" s="3">
        <v>13501</v>
      </c>
      <c r="D1804" t="s">
        <v>1950</v>
      </c>
      <c r="E1804" s="3">
        <v>100106</v>
      </c>
      <c r="F1804" t="s">
        <v>17000</v>
      </c>
      <c r="G1804" s="3">
        <v>100106001</v>
      </c>
      <c r="H1804" t="s">
        <v>18416</v>
      </c>
      <c r="I1804" s="3">
        <v>2</v>
      </c>
      <c r="J1804" t="s">
        <v>12848</v>
      </c>
      <c r="K1804" s="3">
        <v>9</v>
      </c>
      <c r="L1804" t="s">
        <v>26086</v>
      </c>
      <c r="M1804" s="3">
        <v>3</v>
      </c>
      <c r="N1804" t="s">
        <v>16841</v>
      </c>
      <c r="O1804" s="3">
        <v>3</v>
      </c>
      <c r="P1804" t="s">
        <v>26085</v>
      </c>
      <c r="Q1804" s="3">
        <v>2</v>
      </c>
      <c r="R1804" t="s">
        <v>8209</v>
      </c>
      <c r="S1804" s="3">
        <v>6</v>
      </c>
      <c r="T1804" s="3">
        <v>1</v>
      </c>
      <c r="U1804" s="3">
        <v>495000</v>
      </c>
      <c r="V1804" s="3">
        <v>2004</v>
      </c>
      <c r="W1804" t="s">
        <v>25</v>
      </c>
    </row>
    <row r="1805" spans="1:23" x14ac:dyDescent="0.3">
      <c r="A1805" s="3">
        <v>13</v>
      </c>
      <c r="B1805" t="s">
        <v>26153</v>
      </c>
      <c r="C1805" s="3">
        <v>13503</v>
      </c>
      <c r="D1805" t="s">
        <v>1956</v>
      </c>
      <c r="E1805" s="3">
        <v>100107</v>
      </c>
      <c r="F1805" t="s">
        <v>9429</v>
      </c>
      <c r="G1805" s="3">
        <v>100107012</v>
      </c>
      <c r="H1805" t="s">
        <v>26155</v>
      </c>
      <c r="I1805" s="3">
        <v>2</v>
      </c>
      <c r="J1805" t="s">
        <v>12848</v>
      </c>
      <c r="K1805" s="3">
        <v>9</v>
      </c>
      <c r="L1805" t="s">
        <v>26086</v>
      </c>
      <c r="M1805" s="3">
        <v>3</v>
      </c>
      <c r="N1805" t="s">
        <v>16841</v>
      </c>
      <c r="O1805" s="3">
        <v>3</v>
      </c>
      <c r="P1805" t="s">
        <v>26085</v>
      </c>
      <c r="Q1805" s="3">
        <v>1</v>
      </c>
      <c r="R1805" t="s">
        <v>26083</v>
      </c>
      <c r="S1805" s="3">
        <v>1</v>
      </c>
      <c r="T1805" s="3">
        <v>1</v>
      </c>
      <c r="U1805" s="3">
        <v>1000000</v>
      </c>
      <c r="V1805" s="3">
        <v>2010</v>
      </c>
      <c r="W1805" t="s">
        <v>25</v>
      </c>
    </row>
    <row r="1806" spans="1:23" x14ac:dyDescent="0.3">
      <c r="A1806" s="3">
        <v>13</v>
      </c>
      <c r="B1806" t="s">
        <v>26153</v>
      </c>
      <c r="C1806" s="3">
        <v>13501</v>
      </c>
      <c r="D1806" t="s">
        <v>1950</v>
      </c>
      <c r="E1806" s="3">
        <v>100107</v>
      </c>
      <c r="F1806" t="s">
        <v>9429</v>
      </c>
      <c r="G1806" s="3">
        <v>100107012</v>
      </c>
      <c r="H1806" t="s">
        <v>26155</v>
      </c>
      <c r="I1806" s="3">
        <v>2</v>
      </c>
      <c r="J1806" t="s">
        <v>12848</v>
      </c>
      <c r="K1806" s="3">
        <v>9</v>
      </c>
      <c r="L1806" t="s">
        <v>26086</v>
      </c>
      <c r="M1806" s="3">
        <v>1</v>
      </c>
      <c r="N1806" t="s">
        <v>26082</v>
      </c>
      <c r="O1806" s="3">
        <v>3</v>
      </c>
      <c r="P1806" t="s">
        <v>26085</v>
      </c>
      <c r="Q1806" s="3">
        <v>1</v>
      </c>
      <c r="R1806" t="s">
        <v>26083</v>
      </c>
      <c r="S1806" s="3">
        <v>8</v>
      </c>
      <c r="T1806" s="3">
        <v>1</v>
      </c>
      <c r="U1806" s="3">
        <v>103200</v>
      </c>
      <c r="V1806" s="3">
        <v>2010</v>
      </c>
      <c r="W1806" t="s">
        <v>25</v>
      </c>
    </row>
    <row r="1807" spans="1:23" x14ac:dyDescent="0.3">
      <c r="A1807" s="3">
        <v>13</v>
      </c>
      <c r="B1807" t="s">
        <v>26153</v>
      </c>
      <c r="C1807" s="3">
        <v>13501</v>
      </c>
      <c r="D1807" t="s">
        <v>1950</v>
      </c>
      <c r="E1807" s="3">
        <v>100107</v>
      </c>
      <c r="F1807" t="s">
        <v>9429</v>
      </c>
      <c r="G1807" s="3">
        <v>100107012</v>
      </c>
      <c r="H1807" t="s">
        <v>26155</v>
      </c>
      <c r="I1807" s="3">
        <v>2</v>
      </c>
      <c r="J1807" t="s">
        <v>12848</v>
      </c>
      <c r="K1807" s="3">
        <v>9</v>
      </c>
      <c r="L1807" t="s">
        <v>26086</v>
      </c>
      <c r="M1807" s="3">
        <v>3</v>
      </c>
      <c r="N1807" t="s">
        <v>16841</v>
      </c>
      <c r="O1807" s="3">
        <v>3</v>
      </c>
      <c r="P1807" t="s">
        <v>26085</v>
      </c>
      <c r="Q1807" s="3">
        <v>2</v>
      </c>
      <c r="R1807" t="s">
        <v>8209</v>
      </c>
      <c r="S1807" s="3">
        <v>4</v>
      </c>
      <c r="T1807" s="3">
        <v>1</v>
      </c>
      <c r="U1807" s="3">
        <v>2800000</v>
      </c>
      <c r="V1807" s="3">
        <v>2010</v>
      </c>
      <c r="W1807" t="s">
        <v>25</v>
      </c>
    </row>
    <row r="1808" spans="1:23" x14ac:dyDescent="0.3">
      <c r="A1808" s="3">
        <v>13</v>
      </c>
      <c r="B1808" t="s">
        <v>26153</v>
      </c>
      <c r="C1808" s="3">
        <v>13404</v>
      </c>
      <c r="D1808" t="s">
        <v>1947</v>
      </c>
      <c r="E1808" s="3">
        <v>100107</v>
      </c>
      <c r="F1808" t="s">
        <v>9429</v>
      </c>
      <c r="G1808" s="3">
        <v>100107012</v>
      </c>
      <c r="H1808" t="s">
        <v>26155</v>
      </c>
      <c r="I1808" s="3">
        <v>2</v>
      </c>
      <c r="J1808" t="s">
        <v>12848</v>
      </c>
      <c r="K1808" s="3">
        <v>9</v>
      </c>
      <c r="L1808" t="s">
        <v>26086</v>
      </c>
      <c r="M1808" s="3">
        <v>3</v>
      </c>
      <c r="N1808" t="s">
        <v>16841</v>
      </c>
      <c r="O1808" s="3">
        <v>3</v>
      </c>
      <c r="P1808" t="s">
        <v>26085</v>
      </c>
      <c r="Q1808" s="3">
        <v>4</v>
      </c>
      <c r="R1808" t="s">
        <v>26113</v>
      </c>
      <c r="S1808" s="3">
        <v>3</v>
      </c>
      <c r="T1808" s="3">
        <v>1</v>
      </c>
      <c r="U1808" s="3">
        <v>1900000</v>
      </c>
      <c r="V1808" s="3">
        <v>2010</v>
      </c>
      <c r="W1808" t="s">
        <v>25</v>
      </c>
    </row>
    <row r="1809" spans="1:23" x14ac:dyDescent="0.3">
      <c r="A1809" s="3">
        <v>13</v>
      </c>
      <c r="B1809" t="s">
        <v>26153</v>
      </c>
      <c r="C1809" s="3">
        <v>13303</v>
      </c>
      <c r="D1809" t="s">
        <v>1935</v>
      </c>
      <c r="E1809" s="3">
        <v>100107</v>
      </c>
      <c r="F1809" t="s">
        <v>9429</v>
      </c>
      <c r="G1809" s="3">
        <v>100107012</v>
      </c>
      <c r="H1809" t="s">
        <v>26155</v>
      </c>
      <c r="I1809" s="3">
        <v>1</v>
      </c>
      <c r="J1809" t="s">
        <v>26080</v>
      </c>
      <c r="K1809" s="3">
        <v>9</v>
      </c>
      <c r="L1809" t="s">
        <v>26086</v>
      </c>
      <c r="M1809" s="3">
        <v>3</v>
      </c>
      <c r="N1809" t="s">
        <v>16841</v>
      </c>
      <c r="O1809" s="3">
        <v>1</v>
      </c>
      <c r="P1809" t="s">
        <v>28066</v>
      </c>
      <c r="Q1809" s="3">
        <v>1</v>
      </c>
      <c r="R1809" t="s">
        <v>26083</v>
      </c>
      <c r="S1809" s="3">
        <v>3</v>
      </c>
      <c r="T1809" s="3">
        <v>1</v>
      </c>
      <c r="U1809" s="3">
        <v>60000</v>
      </c>
      <c r="V1809" s="3">
        <v>2010</v>
      </c>
      <c r="W1809" t="s">
        <v>25</v>
      </c>
    </row>
    <row r="1810" spans="1:23" x14ac:dyDescent="0.3">
      <c r="A1810" s="3">
        <v>13</v>
      </c>
      <c r="B1810" t="s">
        <v>26153</v>
      </c>
      <c r="C1810" s="3">
        <v>13503</v>
      </c>
      <c r="D1810" t="s">
        <v>1956</v>
      </c>
      <c r="E1810" s="3">
        <v>100107</v>
      </c>
      <c r="F1810" t="s">
        <v>9429</v>
      </c>
      <c r="G1810" s="3">
        <v>100107012</v>
      </c>
      <c r="H1810" t="s">
        <v>26155</v>
      </c>
      <c r="I1810" s="3">
        <v>2</v>
      </c>
      <c r="J1810" t="s">
        <v>12848</v>
      </c>
      <c r="K1810" s="3">
        <v>9</v>
      </c>
      <c r="L1810" t="s">
        <v>26086</v>
      </c>
      <c r="M1810" s="3">
        <v>3</v>
      </c>
      <c r="N1810" t="s">
        <v>16841</v>
      </c>
      <c r="O1810" s="3">
        <v>4</v>
      </c>
      <c r="P1810" t="s">
        <v>26156</v>
      </c>
      <c r="Q1810" s="3">
        <v>1</v>
      </c>
      <c r="R1810" t="s">
        <v>26083</v>
      </c>
      <c r="S1810" s="3">
        <v>6</v>
      </c>
      <c r="T1810" s="3">
        <v>1</v>
      </c>
      <c r="U1810" s="3">
        <v>2000000</v>
      </c>
      <c r="V1810" s="3">
        <v>2014</v>
      </c>
      <c r="W1810" t="s">
        <v>25</v>
      </c>
    </row>
    <row r="1811" spans="1:23" x14ac:dyDescent="0.3">
      <c r="A1811" s="3">
        <v>13</v>
      </c>
      <c r="B1811" t="s">
        <v>26153</v>
      </c>
      <c r="C1811" s="3">
        <v>13504</v>
      </c>
      <c r="D1811" t="s">
        <v>1959</v>
      </c>
      <c r="E1811" s="3">
        <v>100107</v>
      </c>
      <c r="F1811" t="s">
        <v>9429</v>
      </c>
      <c r="G1811" s="3">
        <v>100107012</v>
      </c>
      <c r="H1811" t="s">
        <v>26155</v>
      </c>
      <c r="I1811" s="3">
        <v>1</v>
      </c>
      <c r="J1811" t="s">
        <v>26080</v>
      </c>
      <c r="K1811" s="3">
        <v>9</v>
      </c>
      <c r="L1811" t="s">
        <v>26086</v>
      </c>
      <c r="M1811" s="3">
        <v>3</v>
      </c>
      <c r="N1811" t="s">
        <v>16841</v>
      </c>
      <c r="O1811" s="3">
        <v>4</v>
      </c>
      <c r="P1811" t="s">
        <v>26156</v>
      </c>
      <c r="Q1811" s="3">
        <v>4</v>
      </c>
      <c r="R1811" t="s">
        <v>26113</v>
      </c>
      <c r="S1811" s="3">
        <v>8</v>
      </c>
      <c r="T1811" s="3">
        <v>1</v>
      </c>
      <c r="U1811" s="3">
        <v>3500000</v>
      </c>
      <c r="V1811" s="3">
        <v>2014</v>
      </c>
      <c r="W1811" t="s">
        <v>25</v>
      </c>
    </row>
    <row r="1812" spans="1:23" x14ac:dyDescent="0.3">
      <c r="A1812" s="3">
        <v>13</v>
      </c>
      <c r="B1812" t="s">
        <v>26153</v>
      </c>
      <c r="C1812" s="3">
        <v>13501</v>
      </c>
      <c r="D1812" t="s">
        <v>1950</v>
      </c>
      <c r="E1812" s="3">
        <v>100107</v>
      </c>
      <c r="F1812" t="s">
        <v>9429</v>
      </c>
      <c r="G1812" s="3">
        <v>100107012</v>
      </c>
      <c r="H1812" t="s">
        <v>26155</v>
      </c>
      <c r="I1812" s="3">
        <v>1</v>
      </c>
      <c r="J1812" t="s">
        <v>26080</v>
      </c>
      <c r="K1812" s="3">
        <v>9</v>
      </c>
      <c r="L1812" t="s">
        <v>26086</v>
      </c>
      <c r="M1812" s="3">
        <v>1</v>
      </c>
      <c r="N1812" t="s">
        <v>26082</v>
      </c>
      <c r="O1812" s="3">
        <v>4</v>
      </c>
      <c r="P1812" t="s">
        <v>26156</v>
      </c>
      <c r="Q1812" s="3">
        <v>1</v>
      </c>
      <c r="R1812" t="s">
        <v>26083</v>
      </c>
      <c r="S1812" s="3">
        <v>1</v>
      </c>
      <c r="T1812" s="3">
        <v>1</v>
      </c>
      <c r="U1812" s="3">
        <v>20000</v>
      </c>
      <c r="V1812" s="3">
        <v>2014</v>
      </c>
      <c r="W1812" t="s">
        <v>25</v>
      </c>
    </row>
    <row r="1813" spans="1:23" x14ac:dyDescent="0.3">
      <c r="A1813" s="3">
        <v>13</v>
      </c>
      <c r="B1813" t="s">
        <v>26153</v>
      </c>
      <c r="C1813" s="3">
        <v>13501</v>
      </c>
      <c r="D1813" t="s">
        <v>1950</v>
      </c>
      <c r="E1813" s="3">
        <v>100107</v>
      </c>
      <c r="F1813" t="s">
        <v>9429</v>
      </c>
      <c r="G1813" s="3">
        <v>100107012</v>
      </c>
      <c r="H1813" t="s">
        <v>26155</v>
      </c>
      <c r="I1813" s="3">
        <v>2</v>
      </c>
      <c r="J1813" t="s">
        <v>12848</v>
      </c>
      <c r="K1813" s="3">
        <v>9</v>
      </c>
      <c r="L1813" t="s">
        <v>26086</v>
      </c>
      <c r="M1813" s="3">
        <v>3</v>
      </c>
      <c r="N1813" t="s">
        <v>16841</v>
      </c>
      <c r="O1813" s="3">
        <v>4</v>
      </c>
      <c r="P1813" t="s">
        <v>26156</v>
      </c>
      <c r="Q1813" s="3">
        <v>2</v>
      </c>
      <c r="R1813" t="s">
        <v>8209</v>
      </c>
      <c r="S1813" s="3">
        <v>3</v>
      </c>
      <c r="T1813" s="3">
        <v>1</v>
      </c>
      <c r="U1813" s="3">
        <v>2326500</v>
      </c>
      <c r="V1813" s="3">
        <v>2014</v>
      </c>
      <c r="W1813" t="s">
        <v>25</v>
      </c>
    </row>
    <row r="1814" spans="1:23" x14ac:dyDescent="0.3">
      <c r="A1814" s="3">
        <v>13</v>
      </c>
      <c r="B1814" t="s">
        <v>26153</v>
      </c>
      <c r="C1814" s="3">
        <v>13404</v>
      </c>
      <c r="D1814" t="s">
        <v>1947</v>
      </c>
      <c r="E1814" s="3">
        <v>100107</v>
      </c>
      <c r="F1814" t="s">
        <v>9429</v>
      </c>
      <c r="G1814" s="3">
        <v>100107012</v>
      </c>
      <c r="H1814" t="s">
        <v>26155</v>
      </c>
      <c r="I1814" s="3">
        <v>2</v>
      </c>
      <c r="J1814" t="s">
        <v>12848</v>
      </c>
      <c r="K1814" s="3">
        <v>9</v>
      </c>
      <c r="L1814" t="s">
        <v>26086</v>
      </c>
      <c r="M1814" s="3">
        <v>3</v>
      </c>
      <c r="N1814" t="s">
        <v>16841</v>
      </c>
      <c r="O1814" s="3">
        <v>4</v>
      </c>
      <c r="P1814" t="s">
        <v>26156</v>
      </c>
      <c r="Q1814" s="3">
        <v>1</v>
      </c>
      <c r="R1814" t="s">
        <v>26083</v>
      </c>
      <c r="S1814" s="3">
        <v>14</v>
      </c>
      <c r="T1814" s="3">
        <v>1</v>
      </c>
      <c r="U1814" s="3">
        <v>3000000</v>
      </c>
      <c r="V1814" s="3">
        <v>2014</v>
      </c>
      <c r="W1814" t="s">
        <v>25</v>
      </c>
    </row>
    <row r="1815" spans="1:23" x14ac:dyDescent="0.3">
      <c r="A1815" s="3">
        <v>13</v>
      </c>
      <c r="B1815" t="s">
        <v>26153</v>
      </c>
      <c r="C1815" s="3">
        <v>13505</v>
      </c>
      <c r="D1815" t="s">
        <v>1962</v>
      </c>
      <c r="E1815" s="3">
        <v>100107</v>
      </c>
      <c r="F1815" t="s">
        <v>9429</v>
      </c>
      <c r="G1815" s="3">
        <v>100107012</v>
      </c>
      <c r="H1815" t="s">
        <v>26155</v>
      </c>
      <c r="I1815" s="3">
        <v>2</v>
      </c>
      <c r="J1815" t="s">
        <v>12848</v>
      </c>
      <c r="K1815" s="3">
        <v>9</v>
      </c>
      <c r="L1815" t="s">
        <v>26086</v>
      </c>
      <c r="M1815" s="3">
        <v>3</v>
      </c>
      <c r="N1815" t="s">
        <v>16841</v>
      </c>
      <c r="O1815" s="3">
        <v>4</v>
      </c>
      <c r="P1815" t="s">
        <v>26156</v>
      </c>
      <c r="Q1815" s="3">
        <v>2</v>
      </c>
      <c r="R1815" t="s">
        <v>8209</v>
      </c>
      <c r="S1815" s="3">
        <v>4</v>
      </c>
      <c r="T1815" s="3">
        <v>1</v>
      </c>
      <c r="U1815" s="3">
        <v>5000000</v>
      </c>
      <c r="V1815" s="3">
        <v>2014</v>
      </c>
      <c r="W1815" t="s">
        <v>25</v>
      </c>
    </row>
    <row r="1816" spans="1:23" x14ac:dyDescent="0.3">
      <c r="A1816" s="3">
        <v>13</v>
      </c>
      <c r="B1816" t="s">
        <v>26153</v>
      </c>
      <c r="C1816" s="3">
        <v>13503</v>
      </c>
      <c r="D1816" t="s">
        <v>1956</v>
      </c>
      <c r="E1816" s="3">
        <v>100106</v>
      </c>
      <c r="F1816" t="s">
        <v>17000</v>
      </c>
      <c r="G1816" s="3">
        <v>100106001</v>
      </c>
      <c r="H1816" t="s">
        <v>18416</v>
      </c>
      <c r="I1816" s="3">
        <v>2</v>
      </c>
      <c r="J1816" t="s">
        <v>12848</v>
      </c>
      <c r="K1816" s="3">
        <v>9</v>
      </c>
      <c r="L1816" t="s">
        <v>26086</v>
      </c>
      <c r="M1816" s="3">
        <v>3</v>
      </c>
      <c r="N1816" t="s">
        <v>16841</v>
      </c>
      <c r="O1816" s="3">
        <v>3</v>
      </c>
      <c r="P1816" t="s">
        <v>26085</v>
      </c>
      <c r="Q1816" s="3">
        <v>1</v>
      </c>
      <c r="R1816" t="s">
        <v>26083</v>
      </c>
      <c r="S1816" s="3">
        <v>3</v>
      </c>
      <c r="T1816" s="3">
        <v>1</v>
      </c>
      <c r="U1816" s="3">
        <v>2240000</v>
      </c>
      <c r="V1816" s="3">
        <v>2017</v>
      </c>
      <c r="W1816" t="s">
        <v>25</v>
      </c>
    </row>
    <row r="1817" spans="1:23" x14ac:dyDescent="0.3">
      <c r="A1817" s="3">
        <v>13</v>
      </c>
      <c r="B1817" t="s">
        <v>26153</v>
      </c>
      <c r="C1817" s="3">
        <v>13504</v>
      </c>
      <c r="D1817" t="s">
        <v>1959</v>
      </c>
      <c r="E1817" s="3">
        <v>100106</v>
      </c>
      <c r="F1817" t="s">
        <v>17000</v>
      </c>
      <c r="G1817" s="3">
        <v>100106001</v>
      </c>
      <c r="H1817" t="s">
        <v>18416</v>
      </c>
      <c r="I1817" s="3">
        <v>2</v>
      </c>
      <c r="J1817" t="s">
        <v>12848</v>
      </c>
      <c r="K1817" s="3">
        <v>9</v>
      </c>
      <c r="L1817" t="s">
        <v>26086</v>
      </c>
      <c r="M1817" s="3">
        <v>2</v>
      </c>
      <c r="N1817" t="s">
        <v>26084</v>
      </c>
      <c r="O1817" s="3">
        <v>3</v>
      </c>
      <c r="P1817" t="s">
        <v>26085</v>
      </c>
      <c r="Q1817" s="3">
        <v>1</v>
      </c>
      <c r="R1817" t="s">
        <v>26083</v>
      </c>
      <c r="S1817" s="3">
        <v>6</v>
      </c>
      <c r="T1817" s="3">
        <v>1</v>
      </c>
      <c r="U1817" s="3">
        <v>750000</v>
      </c>
      <c r="V1817" s="3">
        <v>2017</v>
      </c>
      <c r="W1817" t="s">
        <v>25</v>
      </c>
    </row>
    <row r="1818" spans="1:23" x14ac:dyDescent="0.3">
      <c r="A1818" s="3">
        <v>13</v>
      </c>
      <c r="B1818" t="s">
        <v>26153</v>
      </c>
      <c r="C1818" s="3">
        <v>13501</v>
      </c>
      <c r="D1818" t="s">
        <v>1950</v>
      </c>
      <c r="E1818" s="3">
        <v>100106</v>
      </c>
      <c r="F1818" t="s">
        <v>17000</v>
      </c>
      <c r="G1818" s="3">
        <v>100106001</v>
      </c>
      <c r="H1818" t="s">
        <v>18416</v>
      </c>
      <c r="I1818" s="3">
        <v>2</v>
      </c>
      <c r="J1818" t="s">
        <v>12848</v>
      </c>
      <c r="K1818" s="3">
        <v>9</v>
      </c>
      <c r="L1818" t="s">
        <v>26086</v>
      </c>
      <c r="M1818" s="3">
        <v>1</v>
      </c>
      <c r="N1818" t="s">
        <v>26082</v>
      </c>
      <c r="O1818" s="3">
        <v>3</v>
      </c>
      <c r="P1818" t="s">
        <v>26085</v>
      </c>
      <c r="Q1818" s="3">
        <v>1</v>
      </c>
      <c r="R1818" t="s">
        <v>26083</v>
      </c>
      <c r="S1818" s="3">
        <v>3</v>
      </c>
      <c r="T1818" s="3">
        <v>1</v>
      </c>
      <c r="U1818" s="3">
        <v>3000</v>
      </c>
      <c r="V1818" s="3">
        <v>2017</v>
      </c>
      <c r="W1818" t="s">
        <v>25</v>
      </c>
    </row>
    <row r="1819" spans="1:23" x14ac:dyDescent="0.3">
      <c r="A1819" s="3">
        <v>13</v>
      </c>
      <c r="B1819" t="s">
        <v>26153</v>
      </c>
      <c r="C1819" s="3">
        <v>13404</v>
      </c>
      <c r="D1819" t="s">
        <v>1947</v>
      </c>
      <c r="E1819" s="3">
        <v>100106</v>
      </c>
      <c r="F1819" t="s">
        <v>17000</v>
      </c>
      <c r="G1819" s="3">
        <v>100106001</v>
      </c>
      <c r="H1819" t="s">
        <v>18416</v>
      </c>
      <c r="I1819" s="3">
        <v>2</v>
      </c>
      <c r="J1819" t="s">
        <v>12848</v>
      </c>
      <c r="K1819" s="3">
        <v>9</v>
      </c>
      <c r="L1819" t="s">
        <v>26086</v>
      </c>
      <c r="M1819" s="3">
        <v>3</v>
      </c>
      <c r="N1819" t="s">
        <v>16841</v>
      </c>
      <c r="O1819" s="3">
        <v>3</v>
      </c>
      <c r="P1819" t="s">
        <v>26085</v>
      </c>
      <c r="Q1819" s="3">
        <v>2</v>
      </c>
      <c r="R1819" t="s">
        <v>8209</v>
      </c>
      <c r="S1819" s="3">
        <v>47</v>
      </c>
      <c r="T1819" s="3">
        <v>1</v>
      </c>
      <c r="U1819" s="3">
        <v>1200000</v>
      </c>
      <c r="V1819" s="3">
        <v>2017</v>
      </c>
      <c r="W1819" t="s">
        <v>25</v>
      </c>
    </row>
    <row r="1820" spans="1:23" x14ac:dyDescent="0.3">
      <c r="A1820" s="3">
        <v>13</v>
      </c>
      <c r="B1820" t="s">
        <v>26153</v>
      </c>
      <c r="C1820" s="3">
        <v>13505</v>
      </c>
      <c r="D1820" t="s">
        <v>1962</v>
      </c>
      <c r="E1820" s="3">
        <v>100106</v>
      </c>
      <c r="F1820" t="s">
        <v>17000</v>
      </c>
      <c r="G1820" s="3">
        <v>100106001</v>
      </c>
      <c r="H1820" t="s">
        <v>18416</v>
      </c>
      <c r="I1820" s="3">
        <v>2</v>
      </c>
      <c r="J1820" t="s">
        <v>12848</v>
      </c>
      <c r="K1820" s="3">
        <v>9</v>
      </c>
      <c r="L1820" t="s">
        <v>26086</v>
      </c>
      <c r="M1820" s="3">
        <v>3</v>
      </c>
      <c r="N1820" t="s">
        <v>16841</v>
      </c>
      <c r="O1820" s="3">
        <v>3</v>
      </c>
      <c r="P1820" t="s">
        <v>26085</v>
      </c>
      <c r="Q1820" s="3">
        <v>4</v>
      </c>
      <c r="R1820" t="s">
        <v>26113</v>
      </c>
      <c r="S1820" s="3">
        <v>14</v>
      </c>
      <c r="T1820" s="3">
        <v>1</v>
      </c>
      <c r="U1820" s="3">
        <v>14000000</v>
      </c>
      <c r="V1820" s="3">
        <v>2017</v>
      </c>
      <c r="W1820" t="s">
        <v>25</v>
      </c>
    </row>
    <row r="1821" spans="1:23" x14ac:dyDescent="0.3">
      <c r="A1821" s="3">
        <v>13</v>
      </c>
      <c r="B1821" t="s">
        <v>26153</v>
      </c>
      <c r="C1821" s="3">
        <v>13505</v>
      </c>
      <c r="D1821" t="s">
        <v>1962</v>
      </c>
      <c r="E1821" s="3">
        <v>100106</v>
      </c>
      <c r="F1821" t="s">
        <v>17000</v>
      </c>
      <c r="G1821" s="3">
        <v>100106001</v>
      </c>
      <c r="H1821" t="s">
        <v>18416</v>
      </c>
      <c r="I1821" s="3">
        <v>2</v>
      </c>
      <c r="J1821" t="s">
        <v>12848</v>
      </c>
      <c r="K1821" s="3">
        <v>9</v>
      </c>
      <c r="L1821" t="s">
        <v>26086</v>
      </c>
      <c r="M1821" s="3">
        <v>2</v>
      </c>
      <c r="N1821" t="s">
        <v>26084</v>
      </c>
      <c r="O1821" s="3">
        <v>3</v>
      </c>
      <c r="P1821" t="s">
        <v>26085</v>
      </c>
      <c r="Q1821" s="3">
        <v>4</v>
      </c>
      <c r="R1821" t="s">
        <v>26113</v>
      </c>
      <c r="S1821" s="3">
        <v>5</v>
      </c>
      <c r="T1821" s="3">
        <v>1</v>
      </c>
      <c r="U1821" s="3">
        <v>8500000</v>
      </c>
      <c r="V1821" s="3">
        <v>2017</v>
      </c>
      <c r="W1821" t="s">
        <v>25</v>
      </c>
    </row>
    <row r="1822" spans="1:23" x14ac:dyDescent="0.3">
      <c r="A1822" s="3">
        <v>16</v>
      </c>
      <c r="B1822" t="s">
        <v>791</v>
      </c>
      <c r="C1822" s="3">
        <v>16204</v>
      </c>
      <c r="D1822" t="s">
        <v>2062</v>
      </c>
      <c r="E1822" s="3">
        <v>100106</v>
      </c>
      <c r="F1822" t="s">
        <v>17000</v>
      </c>
      <c r="G1822" s="3">
        <v>100106001</v>
      </c>
      <c r="H1822" t="s">
        <v>18416</v>
      </c>
      <c r="I1822" s="3">
        <v>1</v>
      </c>
      <c r="J1822" t="s">
        <v>26080</v>
      </c>
      <c r="K1822" s="3">
        <v>9</v>
      </c>
      <c r="L1822" t="s">
        <v>26086</v>
      </c>
      <c r="M1822" s="3">
        <v>3</v>
      </c>
      <c r="N1822" t="s">
        <v>16841</v>
      </c>
      <c r="O1822" s="3">
        <v>1</v>
      </c>
      <c r="P1822" t="s">
        <v>28066</v>
      </c>
      <c r="Q1822" s="3">
        <v>1</v>
      </c>
      <c r="R1822" t="s">
        <v>26083</v>
      </c>
      <c r="S1822" s="3">
        <v>2</v>
      </c>
      <c r="T1822" s="3">
        <v>1</v>
      </c>
      <c r="U1822" s="3">
        <v>10559</v>
      </c>
      <c r="V1822" s="3">
        <v>2019</v>
      </c>
      <c r="W1822" t="s">
        <v>26159</v>
      </c>
    </row>
    <row r="1823" spans="1:23" x14ac:dyDescent="0.3">
      <c r="A1823" s="3">
        <v>16</v>
      </c>
      <c r="B1823" t="s">
        <v>791</v>
      </c>
      <c r="C1823" s="3">
        <v>16206</v>
      </c>
      <c r="D1823" t="s">
        <v>2068</v>
      </c>
      <c r="E1823" s="3">
        <v>100106</v>
      </c>
      <c r="F1823" t="s">
        <v>17000</v>
      </c>
      <c r="G1823" s="3">
        <v>100106001</v>
      </c>
      <c r="H1823" t="s">
        <v>18416</v>
      </c>
      <c r="I1823" s="3">
        <v>2</v>
      </c>
      <c r="J1823" t="s">
        <v>12848</v>
      </c>
      <c r="K1823" s="3">
        <v>9</v>
      </c>
      <c r="L1823" t="s">
        <v>26086</v>
      </c>
      <c r="M1823" s="3">
        <v>2</v>
      </c>
      <c r="N1823" t="s">
        <v>26084</v>
      </c>
      <c r="O1823" s="3">
        <v>3</v>
      </c>
      <c r="P1823" t="s">
        <v>26085</v>
      </c>
      <c r="Q1823" s="3">
        <v>1</v>
      </c>
      <c r="R1823" t="s">
        <v>26083</v>
      </c>
      <c r="S1823" s="3">
        <v>2</v>
      </c>
      <c r="T1823" s="3">
        <v>1</v>
      </c>
      <c r="U1823" s="3">
        <v>140000</v>
      </c>
      <c r="V1823" s="3">
        <v>2019</v>
      </c>
      <c r="W1823" t="s">
        <v>26159</v>
      </c>
    </row>
    <row r="1824" spans="1:23" x14ac:dyDescent="0.3">
      <c r="A1824" s="3">
        <v>5</v>
      </c>
      <c r="B1824" t="s">
        <v>800</v>
      </c>
      <c r="C1824" s="3">
        <v>5602</v>
      </c>
      <c r="D1824" t="s">
        <v>1249</v>
      </c>
      <c r="E1824" s="3">
        <v>100106</v>
      </c>
      <c r="F1824" t="s">
        <v>17000</v>
      </c>
      <c r="G1824" s="3">
        <v>100106001</v>
      </c>
      <c r="H1824" t="s">
        <v>18416</v>
      </c>
      <c r="I1824" s="3">
        <v>2</v>
      </c>
      <c r="J1824" t="s">
        <v>12848</v>
      </c>
      <c r="K1824" s="3">
        <v>9</v>
      </c>
      <c r="L1824" t="s">
        <v>26086</v>
      </c>
      <c r="M1824" s="3">
        <v>3</v>
      </c>
      <c r="N1824" t="s">
        <v>16841</v>
      </c>
      <c r="O1824" s="3">
        <v>3</v>
      </c>
      <c r="P1824" t="s">
        <v>26085</v>
      </c>
      <c r="Q1824" s="3">
        <v>1</v>
      </c>
      <c r="R1824" t="s">
        <v>26083</v>
      </c>
      <c r="S1824" s="3">
        <v>1</v>
      </c>
      <c r="T1824" s="3">
        <v>1</v>
      </c>
      <c r="U1824" s="3">
        <v>74240</v>
      </c>
      <c r="V1824" s="3">
        <v>2020</v>
      </c>
      <c r="W1824" t="s">
        <v>26159</v>
      </c>
    </row>
    <row r="1825" spans="1:23" x14ac:dyDescent="0.3">
      <c r="A1825" s="3">
        <v>5</v>
      </c>
      <c r="B1825" t="s">
        <v>800</v>
      </c>
      <c r="C1825" s="3">
        <v>5503</v>
      </c>
      <c r="D1825" t="s">
        <v>1237</v>
      </c>
      <c r="E1825" s="3">
        <v>100106</v>
      </c>
      <c r="F1825" t="s">
        <v>17000</v>
      </c>
      <c r="G1825" s="3">
        <v>100106001</v>
      </c>
      <c r="H1825" t="s">
        <v>18416</v>
      </c>
      <c r="I1825" s="3">
        <v>2</v>
      </c>
      <c r="J1825" t="s">
        <v>12848</v>
      </c>
      <c r="K1825" s="3">
        <v>9</v>
      </c>
      <c r="L1825" t="s">
        <v>26086</v>
      </c>
      <c r="M1825" s="3">
        <v>3</v>
      </c>
      <c r="N1825" t="s">
        <v>16841</v>
      </c>
      <c r="O1825" s="3">
        <v>1</v>
      </c>
      <c r="P1825" t="s">
        <v>28066</v>
      </c>
      <c r="Q1825" s="3">
        <v>1</v>
      </c>
      <c r="R1825" t="s">
        <v>26083</v>
      </c>
      <c r="S1825" s="3">
        <v>2</v>
      </c>
      <c r="T1825" s="3">
        <v>1</v>
      </c>
      <c r="U1825" s="3">
        <v>2800</v>
      </c>
      <c r="V1825" s="3">
        <v>2020</v>
      </c>
      <c r="W1825" t="s">
        <v>26159</v>
      </c>
    </row>
    <row r="1826" spans="1:23" x14ac:dyDescent="0.3">
      <c r="A1826" s="3">
        <v>5</v>
      </c>
      <c r="B1826" t="s">
        <v>800</v>
      </c>
      <c r="C1826" s="3">
        <v>5504</v>
      </c>
      <c r="D1826" t="s">
        <v>1240</v>
      </c>
      <c r="E1826" s="3">
        <v>100106</v>
      </c>
      <c r="F1826" t="s">
        <v>17000</v>
      </c>
      <c r="G1826" s="3">
        <v>100106001</v>
      </c>
      <c r="H1826" t="s">
        <v>18416</v>
      </c>
      <c r="I1826" s="3">
        <v>2</v>
      </c>
      <c r="J1826" t="s">
        <v>12848</v>
      </c>
      <c r="K1826" s="3">
        <v>9</v>
      </c>
      <c r="L1826" t="s">
        <v>26086</v>
      </c>
      <c r="M1826" s="3">
        <v>3</v>
      </c>
      <c r="N1826" t="s">
        <v>16841</v>
      </c>
      <c r="O1826" s="3">
        <v>3</v>
      </c>
      <c r="P1826" t="s">
        <v>26085</v>
      </c>
      <c r="Q1826" s="3">
        <v>1</v>
      </c>
      <c r="R1826" t="s">
        <v>26083</v>
      </c>
      <c r="S1826" s="3">
        <v>3</v>
      </c>
      <c r="T1826" s="3">
        <v>1</v>
      </c>
      <c r="U1826" s="3">
        <v>30000</v>
      </c>
      <c r="V1826" s="3">
        <v>2020</v>
      </c>
      <c r="W1826" t="s">
        <v>26159</v>
      </c>
    </row>
    <row r="1827" spans="1:23" x14ac:dyDescent="0.3">
      <c r="A1827" s="3">
        <v>5</v>
      </c>
      <c r="B1827" t="s">
        <v>800</v>
      </c>
      <c r="C1827" s="3">
        <v>5401</v>
      </c>
      <c r="D1827" t="s">
        <v>1216</v>
      </c>
      <c r="E1827" s="3">
        <v>100106</v>
      </c>
      <c r="F1827" t="s">
        <v>17000</v>
      </c>
      <c r="G1827" s="3">
        <v>100106001</v>
      </c>
      <c r="H1827" t="s">
        <v>18416</v>
      </c>
      <c r="I1827" s="3">
        <v>2</v>
      </c>
      <c r="J1827" t="s">
        <v>12848</v>
      </c>
      <c r="K1827" s="3">
        <v>9</v>
      </c>
      <c r="L1827" t="s">
        <v>26086</v>
      </c>
      <c r="M1827" s="3">
        <v>1</v>
      </c>
      <c r="N1827" t="s">
        <v>26082</v>
      </c>
      <c r="O1827" s="3">
        <v>3</v>
      </c>
      <c r="P1827" t="s">
        <v>26085</v>
      </c>
      <c r="Q1827" s="3">
        <v>5</v>
      </c>
      <c r="R1827" t="s">
        <v>8203</v>
      </c>
      <c r="S1827" s="3">
        <v>2</v>
      </c>
      <c r="T1827" s="3">
        <v>1</v>
      </c>
      <c r="U1827" s="3">
        <v>355821</v>
      </c>
      <c r="V1827" s="3">
        <v>2020</v>
      </c>
      <c r="W1827" t="s">
        <v>26159</v>
      </c>
    </row>
    <row r="1828" spans="1:23" x14ac:dyDescent="0.3">
      <c r="A1828" s="3">
        <v>5</v>
      </c>
      <c r="B1828" t="s">
        <v>800</v>
      </c>
      <c r="C1828" s="3">
        <v>5506</v>
      </c>
      <c r="D1828" t="s">
        <v>1243</v>
      </c>
      <c r="E1828" s="3">
        <v>100106</v>
      </c>
      <c r="F1828" t="s">
        <v>17000</v>
      </c>
      <c r="G1828" s="3">
        <v>100106001</v>
      </c>
      <c r="H1828" t="s">
        <v>18416</v>
      </c>
      <c r="I1828" s="3">
        <v>2</v>
      </c>
      <c r="J1828" t="s">
        <v>12848</v>
      </c>
      <c r="K1828" s="3">
        <v>9</v>
      </c>
      <c r="L1828" t="s">
        <v>26086</v>
      </c>
      <c r="M1828" s="3">
        <v>2</v>
      </c>
      <c r="N1828" t="s">
        <v>26084</v>
      </c>
      <c r="O1828" s="3">
        <v>1</v>
      </c>
      <c r="P1828" t="s">
        <v>28066</v>
      </c>
      <c r="Q1828" s="3">
        <v>1</v>
      </c>
      <c r="R1828" t="s">
        <v>26083</v>
      </c>
      <c r="S1828" s="3">
        <v>1</v>
      </c>
      <c r="T1828" s="3">
        <v>1</v>
      </c>
      <c r="U1828" s="3">
        <v>70770</v>
      </c>
      <c r="V1828" s="3">
        <v>2020</v>
      </c>
      <c r="W1828" t="s">
        <v>26159</v>
      </c>
    </row>
    <row r="1829" spans="1:23" x14ac:dyDescent="0.3">
      <c r="A1829" s="3">
        <v>5</v>
      </c>
      <c r="B1829" t="s">
        <v>800</v>
      </c>
      <c r="C1829" s="3">
        <v>5705</v>
      </c>
      <c r="D1829" t="s">
        <v>1276</v>
      </c>
      <c r="E1829" s="3">
        <v>100106</v>
      </c>
      <c r="F1829" t="s">
        <v>17000</v>
      </c>
      <c r="G1829" s="3">
        <v>100106001</v>
      </c>
      <c r="H1829" t="s">
        <v>18416</v>
      </c>
      <c r="I1829" s="3">
        <v>1</v>
      </c>
      <c r="J1829" t="s">
        <v>26080</v>
      </c>
      <c r="K1829" s="3">
        <v>9</v>
      </c>
      <c r="L1829" t="s">
        <v>26086</v>
      </c>
      <c r="M1829" s="3">
        <v>3</v>
      </c>
      <c r="N1829" t="s">
        <v>16841</v>
      </c>
      <c r="O1829" s="3">
        <v>1</v>
      </c>
      <c r="P1829" t="s">
        <v>28066</v>
      </c>
      <c r="Q1829" s="3">
        <v>1</v>
      </c>
      <c r="R1829" t="s">
        <v>26083</v>
      </c>
      <c r="S1829" s="3">
        <v>1</v>
      </c>
      <c r="T1829" s="3">
        <v>1</v>
      </c>
      <c r="U1829" s="3">
        <v>6000</v>
      </c>
      <c r="V1829" s="3">
        <v>2020</v>
      </c>
      <c r="W1829" t="s">
        <v>26159</v>
      </c>
    </row>
    <row r="1830" spans="1:23" x14ac:dyDescent="0.3">
      <c r="A1830" s="3">
        <v>5</v>
      </c>
      <c r="B1830" t="s">
        <v>800</v>
      </c>
      <c r="C1830" s="3">
        <v>5501</v>
      </c>
      <c r="D1830" t="s">
        <v>1231</v>
      </c>
      <c r="E1830" s="3">
        <v>100106</v>
      </c>
      <c r="F1830" t="s">
        <v>17000</v>
      </c>
      <c r="G1830" s="3">
        <v>100106001</v>
      </c>
      <c r="H1830" t="s">
        <v>18416</v>
      </c>
      <c r="I1830" s="3">
        <v>2</v>
      </c>
      <c r="J1830" t="s">
        <v>12848</v>
      </c>
      <c r="K1830" s="3">
        <v>9</v>
      </c>
      <c r="L1830" t="s">
        <v>26086</v>
      </c>
      <c r="M1830" s="3">
        <v>3</v>
      </c>
      <c r="N1830" t="s">
        <v>16841</v>
      </c>
      <c r="O1830" s="3">
        <v>3</v>
      </c>
      <c r="P1830" t="s">
        <v>26085</v>
      </c>
      <c r="Q1830" s="3">
        <v>4</v>
      </c>
      <c r="R1830" t="s">
        <v>26113</v>
      </c>
      <c r="S1830" s="3">
        <v>7</v>
      </c>
      <c r="T1830" s="3">
        <v>1</v>
      </c>
      <c r="U1830" s="3">
        <v>150000</v>
      </c>
      <c r="V1830" s="3">
        <v>2020</v>
      </c>
      <c r="W1830" t="s">
        <v>26159</v>
      </c>
    </row>
    <row r="1831" spans="1:23" x14ac:dyDescent="0.3">
      <c r="A1831" s="3">
        <v>5</v>
      </c>
      <c r="B1831" t="s">
        <v>800</v>
      </c>
      <c r="C1831" s="3">
        <v>5601</v>
      </c>
      <c r="D1831" t="s">
        <v>1246</v>
      </c>
      <c r="E1831" s="3">
        <v>100106</v>
      </c>
      <c r="F1831" t="s">
        <v>17000</v>
      </c>
      <c r="G1831" s="3">
        <v>100106001</v>
      </c>
      <c r="H1831" t="s">
        <v>18416</v>
      </c>
      <c r="I1831" s="3">
        <v>2</v>
      </c>
      <c r="J1831" t="s">
        <v>12848</v>
      </c>
      <c r="K1831" s="3">
        <v>9</v>
      </c>
      <c r="L1831" t="s">
        <v>26086</v>
      </c>
      <c r="M1831" s="3">
        <v>3</v>
      </c>
      <c r="N1831" t="s">
        <v>16841</v>
      </c>
      <c r="O1831" s="3">
        <v>3</v>
      </c>
      <c r="P1831" t="s">
        <v>26085</v>
      </c>
      <c r="Q1831" s="3">
        <v>3</v>
      </c>
      <c r="R1831" t="s">
        <v>26107</v>
      </c>
      <c r="S1831" s="3">
        <v>5</v>
      </c>
      <c r="T1831" s="3">
        <v>1</v>
      </c>
      <c r="U1831" s="3">
        <v>2043057</v>
      </c>
      <c r="V1831" s="3">
        <v>2020</v>
      </c>
      <c r="W1831" t="s">
        <v>26159</v>
      </c>
    </row>
    <row r="1832" spans="1:23" x14ac:dyDescent="0.3">
      <c r="A1832" s="3">
        <v>5</v>
      </c>
      <c r="B1832" t="s">
        <v>800</v>
      </c>
      <c r="C1832" s="3">
        <v>5706</v>
      </c>
      <c r="D1832" t="s">
        <v>1279</v>
      </c>
      <c r="E1832" s="3">
        <v>100106</v>
      </c>
      <c r="F1832" t="s">
        <v>17000</v>
      </c>
      <c r="G1832" s="3">
        <v>100106001</v>
      </c>
      <c r="H1832" t="s">
        <v>18416</v>
      </c>
      <c r="I1832" s="3">
        <v>1</v>
      </c>
      <c r="J1832" t="s">
        <v>26080</v>
      </c>
      <c r="K1832" s="3">
        <v>9</v>
      </c>
      <c r="L1832" t="s">
        <v>26086</v>
      </c>
      <c r="M1832" s="3">
        <v>1</v>
      </c>
      <c r="N1832" t="s">
        <v>26082</v>
      </c>
      <c r="O1832" s="3">
        <v>1</v>
      </c>
      <c r="P1832" t="s">
        <v>28066</v>
      </c>
      <c r="Q1832" s="3">
        <v>1</v>
      </c>
      <c r="R1832" t="s">
        <v>26083</v>
      </c>
      <c r="S1832" s="3">
        <v>1</v>
      </c>
      <c r="T1832" s="3">
        <v>1</v>
      </c>
      <c r="U1832" s="3">
        <v>1500</v>
      </c>
      <c r="V1832" s="3">
        <v>2020</v>
      </c>
      <c r="W1832" t="s">
        <v>26159</v>
      </c>
    </row>
    <row r="1833" spans="1:23" x14ac:dyDescent="0.3">
      <c r="A1833" s="3">
        <v>5</v>
      </c>
      <c r="B1833" t="s">
        <v>800</v>
      </c>
      <c r="C1833" s="3">
        <v>5706</v>
      </c>
      <c r="D1833" t="s">
        <v>1279</v>
      </c>
      <c r="E1833" s="3">
        <v>100106</v>
      </c>
      <c r="F1833" t="s">
        <v>17000</v>
      </c>
      <c r="G1833" s="3">
        <v>100106001</v>
      </c>
      <c r="H1833" t="s">
        <v>18416</v>
      </c>
      <c r="I1833" s="3">
        <v>1</v>
      </c>
      <c r="J1833" t="s">
        <v>26080</v>
      </c>
      <c r="K1833" s="3">
        <v>9</v>
      </c>
      <c r="L1833" t="s">
        <v>26086</v>
      </c>
      <c r="M1833" s="3">
        <v>3</v>
      </c>
      <c r="N1833" t="s">
        <v>16841</v>
      </c>
      <c r="O1833" s="3">
        <v>3</v>
      </c>
      <c r="P1833" t="s">
        <v>26085</v>
      </c>
      <c r="Q1833" s="3">
        <v>1</v>
      </c>
      <c r="R1833" t="s">
        <v>26083</v>
      </c>
      <c r="S1833" s="3">
        <v>1</v>
      </c>
      <c r="T1833" s="3">
        <v>1</v>
      </c>
      <c r="U1833" s="3">
        <v>6000</v>
      </c>
      <c r="V1833" s="3">
        <v>2020</v>
      </c>
      <c r="W1833" t="s">
        <v>26159</v>
      </c>
    </row>
    <row r="1834" spans="1:23" x14ac:dyDescent="0.3">
      <c r="A1834" s="3">
        <v>5</v>
      </c>
      <c r="B1834" t="s">
        <v>800</v>
      </c>
      <c r="C1834" s="3">
        <v>5706</v>
      </c>
      <c r="D1834" t="s">
        <v>1279</v>
      </c>
      <c r="E1834" s="3">
        <v>100106</v>
      </c>
      <c r="F1834" t="s">
        <v>17000</v>
      </c>
      <c r="G1834" s="3">
        <v>100106001</v>
      </c>
      <c r="H1834" t="s">
        <v>18416</v>
      </c>
      <c r="I1834" s="3">
        <v>1</v>
      </c>
      <c r="J1834" t="s">
        <v>26080</v>
      </c>
      <c r="K1834" s="3">
        <v>9</v>
      </c>
      <c r="L1834" t="s">
        <v>26086</v>
      </c>
      <c r="M1834" s="3">
        <v>3</v>
      </c>
      <c r="N1834" t="s">
        <v>16841</v>
      </c>
      <c r="O1834" s="3">
        <v>2</v>
      </c>
      <c r="P1834" t="s">
        <v>28067</v>
      </c>
      <c r="Q1834" s="3">
        <v>1</v>
      </c>
      <c r="R1834" t="s">
        <v>26083</v>
      </c>
      <c r="S1834" s="3">
        <v>1</v>
      </c>
      <c r="T1834" s="3">
        <v>1</v>
      </c>
      <c r="U1834" s="3">
        <v>2880</v>
      </c>
      <c r="V1834" s="3">
        <v>2020</v>
      </c>
      <c r="W1834" t="s">
        <v>26159</v>
      </c>
    </row>
    <row r="1835" spans="1:23" x14ac:dyDescent="0.3">
      <c r="A1835" s="3">
        <v>5</v>
      </c>
      <c r="B1835" t="s">
        <v>800</v>
      </c>
      <c r="C1835" s="3">
        <v>5706</v>
      </c>
      <c r="D1835" t="s">
        <v>1279</v>
      </c>
      <c r="E1835" s="3">
        <v>100106</v>
      </c>
      <c r="F1835" t="s">
        <v>17000</v>
      </c>
      <c r="G1835" s="3">
        <v>100106001</v>
      </c>
      <c r="H1835" t="s">
        <v>18416</v>
      </c>
      <c r="I1835" s="3">
        <v>2</v>
      </c>
      <c r="J1835" t="s">
        <v>12848</v>
      </c>
      <c r="K1835" s="3">
        <v>9</v>
      </c>
      <c r="L1835" t="s">
        <v>26086</v>
      </c>
      <c r="M1835" s="3">
        <v>2</v>
      </c>
      <c r="N1835" t="s">
        <v>26084</v>
      </c>
      <c r="O1835" s="3">
        <v>3</v>
      </c>
      <c r="P1835" t="s">
        <v>26085</v>
      </c>
      <c r="Q1835" s="3">
        <v>1</v>
      </c>
      <c r="R1835" t="s">
        <v>26083</v>
      </c>
      <c r="S1835" s="3">
        <v>5</v>
      </c>
      <c r="T1835" s="3">
        <v>1</v>
      </c>
      <c r="U1835" s="3">
        <v>308000</v>
      </c>
      <c r="V1835" s="3">
        <v>2020</v>
      </c>
      <c r="W1835" t="s">
        <v>26159</v>
      </c>
    </row>
    <row r="1836" spans="1:23" x14ac:dyDescent="0.3">
      <c r="A1836" s="3">
        <v>5</v>
      </c>
      <c r="B1836" t="s">
        <v>800</v>
      </c>
      <c r="C1836" s="3">
        <v>5405</v>
      </c>
      <c r="D1836" t="s">
        <v>1228</v>
      </c>
      <c r="E1836" s="3">
        <v>100106</v>
      </c>
      <c r="F1836" t="s">
        <v>17000</v>
      </c>
      <c r="G1836" s="3">
        <v>100106001</v>
      </c>
      <c r="H1836" t="s">
        <v>18416</v>
      </c>
      <c r="I1836" s="3">
        <v>2</v>
      </c>
      <c r="J1836" t="s">
        <v>12848</v>
      </c>
      <c r="K1836" s="3">
        <v>9</v>
      </c>
      <c r="L1836" t="s">
        <v>26086</v>
      </c>
      <c r="M1836" s="3">
        <v>2</v>
      </c>
      <c r="N1836" t="s">
        <v>26084</v>
      </c>
      <c r="O1836" s="3">
        <v>3</v>
      </c>
      <c r="P1836" t="s">
        <v>26085</v>
      </c>
      <c r="Q1836" s="3">
        <v>1</v>
      </c>
      <c r="R1836" t="s">
        <v>26083</v>
      </c>
      <c r="S1836" s="3">
        <v>3</v>
      </c>
      <c r="T1836" s="3">
        <v>1</v>
      </c>
      <c r="U1836" s="3">
        <v>200000</v>
      </c>
      <c r="V1836" s="3">
        <v>2020</v>
      </c>
      <c r="W1836" t="s">
        <v>26159</v>
      </c>
    </row>
    <row r="1837" spans="1:23" x14ac:dyDescent="0.3">
      <c r="A1837" s="3">
        <v>15</v>
      </c>
      <c r="B1837" t="s">
        <v>761</v>
      </c>
      <c r="C1837" s="3">
        <v>15101</v>
      </c>
      <c r="D1837" t="s">
        <v>2014</v>
      </c>
      <c r="E1837" s="3">
        <v>100108</v>
      </c>
      <c r="F1837" t="s">
        <v>11438</v>
      </c>
      <c r="G1837" s="3">
        <v>100108002</v>
      </c>
      <c r="H1837" t="s">
        <v>17713</v>
      </c>
      <c r="I1837" s="3">
        <v>1</v>
      </c>
      <c r="J1837" t="s">
        <v>26080</v>
      </c>
      <c r="K1837" s="3">
        <v>10</v>
      </c>
      <c r="L1837" t="s">
        <v>26088</v>
      </c>
      <c r="M1837" s="3">
        <v>2</v>
      </c>
      <c r="N1837" t="s">
        <v>26084</v>
      </c>
      <c r="O1837" s="3">
        <v>1</v>
      </c>
      <c r="P1837" t="s">
        <v>28066</v>
      </c>
      <c r="Q1837" s="3">
        <v>1</v>
      </c>
      <c r="R1837" t="s">
        <v>26083</v>
      </c>
      <c r="S1837" s="3">
        <v>5</v>
      </c>
      <c r="T1837" s="3">
        <v>1</v>
      </c>
      <c r="U1837" s="3">
        <v>10000</v>
      </c>
      <c r="V1837" s="3">
        <v>2016</v>
      </c>
      <c r="W1837" t="s">
        <v>25</v>
      </c>
    </row>
    <row r="1838" spans="1:23" x14ac:dyDescent="0.3">
      <c r="A1838" s="3">
        <v>1</v>
      </c>
      <c r="B1838" t="s">
        <v>797</v>
      </c>
      <c r="C1838" s="3">
        <v>1405</v>
      </c>
      <c r="D1838" t="s">
        <v>1081</v>
      </c>
      <c r="E1838" s="3">
        <v>100108</v>
      </c>
      <c r="F1838" t="s">
        <v>11438</v>
      </c>
      <c r="G1838" s="3">
        <v>100108001</v>
      </c>
      <c r="H1838" t="s">
        <v>7140</v>
      </c>
      <c r="I1838" s="3">
        <v>1</v>
      </c>
      <c r="J1838" t="s">
        <v>26080</v>
      </c>
      <c r="K1838" s="3">
        <v>10</v>
      </c>
      <c r="L1838" t="s">
        <v>26088</v>
      </c>
      <c r="M1838" s="3">
        <v>2</v>
      </c>
      <c r="N1838" t="s">
        <v>26084</v>
      </c>
      <c r="O1838" s="3">
        <v>2</v>
      </c>
      <c r="P1838" t="s">
        <v>28067</v>
      </c>
      <c r="Q1838" s="3">
        <v>1</v>
      </c>
      <c r="R1838" t="s">
        <v>26083</v>
      </c>
      <c r="S1838" s="3">
        <v>1</v>
      </c>
      <c r="T1838" s="3">
        <v>1</v>
      </c>
      <c r="U1838" s="3">
        <v>800</v>
      </c>
      <c r="V1838" s="3">
        <v>2016</v>
      </c>
      <c r="W1838" t="s">
        <v>25</v>
      </c>
    </row>
    <row r="1839" spans="1:23" x14ac:dyDescent="0.3">
      <c r="A1839" s="3">
        <v>1</v>
      </c>
      <c r="B1839" t="s">
        <v>797</v>
      </c>
      <c r="C1839" s="3">
        <v>1405</v>
      </c>
      <c r="D1839" t="s">
        <v>1081</v>
      </c>
      <c r="E1839" s="3">
        <v>100108</v>
      </c>
      <c r="F1839" t="s">
        <v>11438</v>
      </c>
      <c r="G1839" s="3">
        <v>100108001</v>
      </c>
      <c r="H1839" t="s">
        <v>7140</v>
      </c>
      <c r="I1839" s="3">
        <v>1</v>
      </c>
      <c r="J1839" t="s">
        <v>26080</v>
      </c>
      <c r="K1839" s="3">
        <v>10</v>
      </c>
      <c r="L1839" t="s">
        <v>26088</v>
      </c>
      <c r="M1839" s="3">
        <v>2</v>
      </c>
      <c r="N1839" t="s">
        <v>26084</v>
      </c>
      <c r="O1839" s="3">
        <v>1</v>
      </c>
      <c r="P1839" t="s">
        <v>28066</v>
      </c>
      <c r="Q1839" s="3">
        <v>1</v>
      </c>
      <c r="R1839" t="s">
        <v>26083</v>
      </c>
      <c r="S1839" s="3">
        <v>1</v>
      </c>
      <c r="T1839" s="3">
        <v>1</v>
      </c>
      <c r="U1839" s="3">
        <v>1000</v>
      </c>
      <c r="V1839" s="3">
        <v>2016</v>
      </c>
      <c r="W1839" t="s">
        <v>25</v>
      </c>
    </row>
    <row r="1840" spans="1:23" x14ac:dyDescent="0.3">
      <c r="A1840" s="3">
        <v>1</v>
      </c>
      <c r="B1840" t="s">
        <v>797</v>
      </c>
      <c r="C1840" s="3">
        <v>1405</v>
      </c>
      <c r="D1840" t="s">
        <v>1081</v>
      </c>
      <c r="E1840" s="3">
        <v>100108</v>
      </c>
      <c r="F1840" t="s">
        <v>11438</v>
      </c>
      <c r="G1840" s="3">
        <v>100108001</v>
      </c>
      <c r="H1840" t="s">
        <v>7140</v>
      </c>
      <c r="I1840" s="3">
        <v>1</v>
      </c>
      <c r="J1840" t="s">
        <v>26080</v>
      </c>
      <c r="K1840" s="3">
        <v>10</v>
      </c>
      <c r="L1840" t="s">
        <v>26088</v>
      </c>
      <c r="M1840" s="3">
        <v>2</v>
      </c>
      <c r="N1840" t="s">
        <v>26084</v>
      </c>
      <c r="O1840" s="3">
        <v>2</v>
      </c>
      <c r="P1840" t="s">
        <v>28067</v>
      </c>
      <c r="Q1840" s="3">
        <v>1</v>
      </c>
      <c r="R1840" t="s">
        <v>26083</v>
      </c>
      <c r="S1840" s="3">
        <v>1</v>
      </c>
      <c r="T1840" s="3">
        <v>1</v>
      </c>
      <c r="U1840" s="3">
        <v>800</v>
      </c>
      <c r="V1840" s="3">
        <v>2016</v>
      </c>
      <c r="W1840" t="s">
        <v>25</v>
      </c>
    </row>
    <row r="1841" spans="1:23" x14ac:dyDescent="0.3">
      <c r="A1841" s="3">
        <v>1</v>
      </c>
      <c r="B1841" t="s">
        <v>797</v>
      </c>
      <c r="C1841" s="3">
        <v>1405</v>
      </c>
      <c r="D1841" t="s">
        <v>1081</v>
      </c>
      <c r="E1841" s="3">
        <v>100108</v>
      </c>
      <c r="F1841" t="s">
        <v>11438</v>
      </c>
      <c r="G1841" s="3">
        <v>100108001</v>
      </c>
      <c r="H1841" t="s">
        <v>7140</v>
      </c>
      <c r="I1841" s="3">
        <v>1</v>
      </c>
      <c r="J1841" t="s">
        <v>26080</v>
      </c>
      <c r="K1841" s="3">
        <v>10</v>
      </c>
      <c r="L1841" t="s">
        <v>26088</v>
      </c>
      <c r="M1841" s="3">
        <v>3</v>
      </c>
      <c r="N1841" t="s">
        <v>16841</v>
      </c>
      <c r="O1841" s="3">
        <v>2</v>
      </c>
      <c r="P1841" t="s">
        <v>28067</v>
      </c>
      <c r="Q1841" s="3">
        <v>1</v>
      </c>
      <c r="R1841" t="s">
        <v>26083</v>
      </c>
      <c r="S1841" s="3">
        <v>3</v>
      </c>
      <c r="T1841" s="3">
        <v>1</v>
      </c>
      <c r="U1841" s="3">
        <v>960</v>
      </c>
      <c r="V1841" s="3">
        <v>2016</v>
      </c>
      <c r="W1841" t="s">
        <v>25</v>
      </c>
    </row>
    <row r="1842" spans="1:23" x14ac:dyDescent="0.3">
      <c r="A1842" s="3">
        <v>1</v>
      </c>
      <c r="B1842" t="s">
        <v>797</v>
      </c>
      <c r="C1842" s="3">
        <v>1405</v>
      </c>
      <c r="D1842" t="s">
        <v>1081</v>
      </c>
      <c r="E1842" s="3">
        <v>100102</v>
      </c>
      <c r="F1842" t="s">
        <v>11306</v>
      </c>
      <c r="G1842" s="3">
        <v>100102002</v>
      </c>
      <c r="H1842" t="s">
        <v>17683</v>
      </c>
      <c r="I1842" s="3">
        <v>1</v>
      </c>
      <c r="J1842" t="s">
        <v>26080</v>
      </c>
      <c r="K1842" s="3">
        <v>10</v>
      </c>
      <c r="L1842" t="s">
        <v>26088</v>
      </c>
      <c r="M1842" s="3">
        <v>3</v>
      </c>
      <c r="N1842" t="s">
        <v>16841</v>
      </c>
      <c r="O1842" s="3">
        <v>2</v>
      </c>
      <c r="P1842" t="s">
        <v>28067</v>
      </c>
      <c r="Q1842" s="3">
        <v>1</v>
      </c>
      <c r="R1842" t="s">
        <v>26083</v>
      </c>
      <c r="S1842" s="3">
        <v>3</v>
      </c>
      <c r="T1842" s="3">
        <v>1</v>
      </c>
      <c r="U1842" s="3">
        <v>10800</v>
      </c>
      <c r="V1842" s="3">
        <v>2016</v>
      </c>
      <c r="W1842" t="s">
        <v>25</v>
      </c>
    </row>
    <row r="1843" spans="1:23" x14ac:dyDescent="0.3">
      <c r="A1843" s="3">
        <v>1</v>
      </c>
      <c r="B1843" t="s">
        <v>797</v>
      </c>
      <c r="C1843" s="3">
        <v>1405</v>
      </c>
      <c r="D1843" t="s">
        <v>1081</v>
      </c>
      <c r="E1843" s="3">
        <v>100108</v>
      </c>
      <c r="F1843" t="s">
        <v>11438</v>
      </c>
      <c r="G1843" s="3">
        <v>100108002</v>
      </c>
      <c r="H1843" t="s">
        <v>17713</v>
      </c>
      <c r="I1843" s="3">
        <v>1</v>
      </c>
      <c r="J1843" t="s">
        <v>26080</v>
      </c>
      <c r="K1843" s="3">
        <v>10</v>
      </c>
      <c r="L1843" t="s">
        <v>26088</v>
      </c>
      <c r="M1843" s="3">
        <v>2</v>
      </c>
      <c r="N1843" t="s">
        <v>26084</v>
      </c>
      <c r="O1843" s="3">
        <v>2</v>
      </c>
      <c r="P1843" t="s">
        <v>28067</v>
      </c>
      <c r="Q1843" s="3">
        <v>1</v>
      </c>
      <c r="R1843" t="s">
        <v>26083</v>
      </c>
      <c r="S1843" s="3">
        <v>1</v>
      </c>
      <c r="T1843" s="3">
        <v>1</v>
      </c>
      <c r="U1843" s="3">
        <v>1000</v>
      </c>
      <c r="V1843" s="3">
        <v>2016</v>
      </c>
      <c r="W1843" t="s">
        <v>25</v>
      </c>
    </row>
    <row r="1844" spans="1:23" x14ac:dyDescent="0.3">
      <c r="A1844" s="3">
        <v>1</v>
      </c>
      <c r="B1844" t="s">
        <v>797</v>
      </c>
      <c r="C1844" s="3">
        <v>1405</v>
      </c>
      <c r="D1844" t="s">
        <v>1081</v>
      </c>
      <c r="E1844" s="3">
        <v>100108</v>
      </c>
      <c r="F1844" t="s">
        <v>11438</v>
      </c>
      <c r="G1844" s="3">
        <v>100108002</v>
      </c>
      <c r="H1844" t="s">
        <v>17713</v>
      </c>
      <c r="I1844" s="3">
        <v>1</v>
      </c>
      <c r="J1844" t="s">
        <v>26080</v>
      </c>
      <c r="K1844" s="3">
        <v>10</v>
      </c>
      <c r="L1844" t="s">
        <v>26088</v>
      </c>
      <c r="M1844" s="3">
        <v>2</v>
      </c>
      <c r="N1844" t="s">
        <v>26084</v>
      </c>
      <c r="O1844" s="3">
        <v>2</v>
      </c>
      <c r="P1844" t="s">
        <v>28067</v>
      </c>
      <c r="Q1844" s="3">
        <v>1</v>
      </c>
      <c r="R1844" t="s">
        <v>26083</v>
      </c>
      <c r="S1844" s="3">
        <v>1</v>
      </c>
      <c r="T1844" s="3">
        <v>1</v>
      </c>
      <c r="U1844" s="3">
        <v>6000</v>
      </c>
      <c r="V1844" s="3">
        <v>2016</v>
      </c>
      <c r="W1844" t="s">
        <v>25</v>
      </c>
    </row>
    <row r="1845" spans="1:23" x14ac:dyDescent="0.3">
      <c r="A1845" s="3">
        <v>1</v>
      </c>
      <c r="B1845" t="s">
        <v>797</v>
      </c>
      <c r="C1845" s="3">
        <v>1405</v>
      </c>
      <c r="D1845" t="s">
        <v>1081</v>
      </c>
      <c r="E1845" s="3">
        <v>100108</v>
      </c>
      <c r="F1845" t="s">
        <v>11438</v>
      </c>
      <c r="G1845" s="3">
        <v>100108002</v>
      </c>
      <c r="H1845" t="s">
        <v>17713</v>
      </c>
      <c r="I1845" s="3">
        <v>1</v>
      </c>
      <c r="J1845" t="s">
        <v>26080</v>
      </c>
      <c r="K1845" s="3">
        <v>10</v>
      </c>
      <c r="L1845" t="s">
        <v>26088</v>
      </c>
      <c r="M1845" s="3">
        <v>2</v>
      </c>
      <c r="N1845" t="s">
        <v>26084</v>
      </c>
      <c r="O1845" s="3">
        <v>2</v>
      </c>
      <c r="P1845" t="s">
        <v>28067</v>
      </c>
      <c r="Q1845" s="3">
        <v>1</v>
      </c>
      <c r="R1845" t="s">
        <v>26083</v>
      </c>
      <c r="S1845" s="3">
        <v>1</v>
      </c>
      <c r="T1845" s="3">
        <v>1</v>
      </c>
      <c r="U1845" s="3">
        <v>1200</v>
      </c>
      <c r="V1845" s="3">
        <v>2016</v>
      </c>
      <c r="W1845" t="s">
        <v>25</v>
      </c>
    </row>
    <row r="1846" spans="1:23" x14ac:dyDescent="0.3">
      <c r="A1846" s="3">
        <v>1</v>
      </c>
      <c r="B1846" t="s">
        <v>797</v>
      </c>
      <c r="C1846" s="3">
        <v>1405</v>
      </c>
      <c r="D1846" t="s">
        <v>1081</v>
      </c>
      <c r="E1846" s="3">
        <v>100108</v>
      </c>
      <c r="F1846" t="s">
        <v>11438</v>
      </c>
      <c r="G1846" s="3">
        <v>100108002</v>
      </c>
      <c r="H1846" t="s">
        <v>17713</v>
      </c>
      <c r="I1846" s="3">
        <v>1</v>
      </c>
      <c r="J1846" t="s">
        <v>26080</v>
      </c>
      <c r="K1846" s="3">
        <v>10</v>
      </c>
      <c r="L1846" t="s">
        <v>26088</v>
      </c>
      <c r="M1846" s="3">
        <v>3</v>
      </c>
      <c r="N1846" t="s">
        <v>16841</v>
      </c>
      <c r="O1846" s="3">
        <v>2</v>
      </c>
      <c r="P1846" t="s">
        <v>28067</v>
      </c>
      <c r="Q1846" s="3">
        <v>1</v>
      </c>
      <c r="R1846" t="s">
        <v>26083</v>
      </c>
      <c r="S1846" s="3">
        <v>3</v>
      </c>
      <c r="T1846" s="3">
        <v>1</v>
      </c>
      <c r="U1846" s="3">
        <v>2400</v>
      </c>
      <c r="V1846" s="3">
        <v>2016</v>
      </c>
      <c r="W1846" t="s">
        <v>25</v>
      </c>
    </row>
    <row r="1847" spans="1:23" x14ac:dyDescent="0.3">
      <c r="A1847" s="3">
        <v>1</v>
      </c>
      <c r="B1847" t="s">
        <v>797</v>
      </c>
      <c r="C1847" s="3">
        <v>1405</v>
      </c>
      <c r="D1847" t="s">
        <v>1081</v>
      </c>
      <c r="E1847" s="3">
        <v>100108</v>
      </c>
      <c r="F1847" t="s">
        <v>11438</v>
      </c>
      <c r="G1847" s="3">
        <v>100108003</v>
      </c>
      <c r="H1847" t="s">
        <v>26095</v>
      </c>
      <c r="I1847" s="3">
        <v>1</v>
      </c>
      <c r="J1847" t="s">
        <v>26080</v>
      </c>
      <c r="K1847" s="3">
        <v>10</v>
      </c>
      <c r="L1847" t="s">
        <v>26088</v>
      </c>
      <c r="M1847" s="3">
        <v>2</v>
      </c>
      <c r="N1847" t="s">
        <v>26084</v>
      </c>
      <c r="O1847" s="3">
        <v>2</v>
      </c>
      <c r="P1847" t="s">
        <v>28067</v>
      </c>
      <c r="Q1847" s="3">
        <v>1</v>
      </c>
      <c r="R1847" t="s">
        <v>26083</v>
      </c>
      <c r="S1847" s="3">
        <v>1</v>
      </c>
      <c r="T1847" s="3">
        <v>1</v>
      </c>
      <c r="U1847" s="3">
        <v>6000</v>
      </c>
      <c r="V1847" s="3">
        <v>2016</v>
      </c>
      <c r="W1847" t="s">
        <v>25</v>
      </c>
    </row>
    <row r="1848" spans="1:23" x14ac:dyDescent="0.3">
      <c r="A1848" s="3">
        <v>1</v>
      </c>
      <c r="B1848" t="s">
        <v>797</v>
      </c>
      <c r="C1848" s="3">
        <v>1405</v>
      </c>
      <c r="D1848" t="s">
        <v>1081</v>
      </c>
      <c r="E1848" s="3">
        <v>100108</v>
      </c>
      <c r="F1848" t="s">
        <v>11438</v>
      </c>
      <c r="G1848" s="3">
        <v>100108003</v>
      </c>
      <c r="H1848" t="s">
        <v>26095</v>
      </c>
      <c r="I1848" s="3">
        <v>1</v>
      </c>
      <c r="J1848" t="s">
        <v>26080</v>
      </c>
      <c r="K1848" s="3">
        <v>10</v>
      </c>
      <c r="L1848" t="s">
        <v>26088</v>
      </c>
      <c r="M1848" s="3">
        <v>3</v>
      </c>
      <c r="N1848" t="s">
        <v>16841</v>
      </c>
      <c r="O1848" s="3">
        <v>2</v>
      </c>
      <c r="P1848" t="s">
        <v>28067</v>
      </c>
      <c r="Q1848" s="3">
        <v>1</v>
      </c>
      <c r="R1848" t="s">
        <v>26083</v>
      </c>
      <c r="S1848" s="3">
        <v>3</v>
      </c>
      <c r="T1848" s="3">
        <v>1</v>
      </c>
      <c r="U1848" s="3">
        <v>720</v>
      </c>
      <c r="V1848" s="3">
        <v>2016</v>
      </c>
      <c r="W1848" t="s">
        <v>25</v>
      </c>
    </row>
    <row r="1849" spans="1:23" x14ac:dyDescent="0.3">
      <c r="A1849" s="3">
        <v>4</v>
      </c>
      <c r="B1849" t="s">
        <v>773</v>
      </c>
      <c r="C1849" s="3">
        <v>4101</v>
      </c>
      <c r="D1849" t="s">
        <v>1137</v>
      </c>
      <c r="E1849" s="3">
        <v>100108</v>
      </c>
      <c r="F1849" t="s">
        <v>11438</v>
      </c>
      <c r="G1849" s="3">
        <v>100108004</v>
      </c>
      <c r="H1849" t="s">
        <v>26097</v>
      </c>
      <c r="I1849" s="3">
        <v>1</v>
      </c>
      <c r="J1849" t="s">
        <v>26080</v>
      </c>
      <c r="K1849" s="3">
        <v>10</v>
      </c>
      <c r="L1849" t="s">
        <v>26088</v>
      </c>
      <c r="M1849" s="3">
        <v>3</v>
      </c>
      <c r="N1849" t="s">
        <v>16841</v>
      </c>
      <c r="O1849" s="3">
        <v>1</v>
      </c>
      <c r="P1849" t="s">
        <v>28066</v>
      </c>
      <c r="Q1849" s="3">
        <v>1</v>
      </c>
      <c r="R1849" t="s">
        <v>26083</v>
      </c>
      <c r="S1849" s="3">
        <v>3</v>
      </c>
      <c r="T1849" s="3">
        <v>1</v>
      </c>
      <c r="U1849" s="3">
        <v>1300</v>
      </c>
      <c r="V1849" s="3">
        <v>2005</v>
      </c>
      <c r="W1849" t="s">
        <v>25</v>
      </c>
    </row>
    <row r="1850" spans="1:23" x14ac:dyDescent="0.3">
      <c r="A1850" s="3">
        <v>4</v>
      </c>
      <c r="B1850" t="s">
        <v>773</v>
      </c>
      <c r="C1850" s="3">
        <v>4101</v>
      </c>
      <c r="D1850" t="s">
        <v>1137</v>
      </c>
      <c r="E1850" s="3">
        <v>100108</v>
      </c>
      <c r="F1850" t="s">
        <v>11438</v>
      </c>
      <c r="G1850" s="3">
        <v>100108004</v>
      </c>
      <c r="H1850" t="s">
        <v>26097</v>
      </c>
      <c r="I1850" s="3">
        <v>1</v>
      </c>
      <c r="J1850" t="s">
        <v>26080</v>
      </c>
      <c r="K1850" s="3">
        <v>10</v>
      </c>
      <c r="L1850" t="s">
        <v>26088</v>
      </c>
      <c r="M1850" s="3">
        <v>3</v>
      </c>
      <c r="N1850" t="s">
        <v>16841</v>
      </c>
      <c r="O1850" s="3">
        <v>1</v>
      </c>
      <c r="P1850" t="s">
        <v>28066</v>
      </c>
      <c r="Q1850" s="3">
        <v>1</v>
      </c>
      <c r="R1850" t="s">
        <v>26083</v>
      </c>
      <c r="S1850" s="3">
        <v>6</v>
      </c>
      <c r="T1850" s="3">
        <v>1</v>
      </c>
      <c r="U1850" s="3">
        <v>6000</v>
      </c>
      <c r="V1850" s="3">
        <v>2005</v>
      </c>
      <c r="W1850" t="s">
        <v>25</v>
      </c>
    </row>
    <row r="1851" spans="1:23" x14ac:dyDescent="0.3">
      <c r="A1851" s="3">
        <v>4</v>
      </c>
      <c r="B1851" t="s">
        <v>773</v>
      </c>
      <c r="C1851" s="3">
        <v>4202</v>
      </c>
      <c r="D1851" t="s">
        <v>1157</v>
      </c>
      <c r="E1851" s="3">
        <v>100108</v>
      </c>
      <c r="F1851" t="s">
        <v>11438</v>
      </c>
      <c r="G1851" s="3">
        <v>100108004</v>
      </c>
      <c r="H1851" t="s">
        <v>26097</v>
      </c>
      <c r="I1851" s="3">
        <v>2</v>
      </c>
      <c r="J1851" t="s">
        <v>12848</v>
      </c>
      <c r="K1851" s="3">
        <v>10</v>
      </c>
      <c r="L1851" t="s">
        <v>26088</v>
      </c>
      <c r="M1851" s="3">
        <v>3</v>
      </c>
      <c r="N1851" t="s">
        <v>16841</v>
      </c>
      <c r="O1851" s="3">
        <v>3</v>
      </c>
      <c r="P1851" t="s">
        <v>26085</v>
      </c>
      <c r="Q1851" s="3">
        <v>1</v>
      </c>
      <c r="R1851" t="s">
        <v>26083</v>
      </c>
      <c r="S1851" s="3">
        <v>6</v>
      </c>
      <c r="T1851" s="3">
        <v>1</v>
      </c>
      <c r="U1851" s="3">
        <v>60000</v>
      </c>
      <c r="V1851" s="3">
        <v>2011</v>
      </c>
      <c r="W1851" t="s">
        <v>25</v>
      </c>
    </row>
    <row r="1852" spans="1:23" x14ac:dyDescent="0.3">
      <c r="A1852" s="3">
        <v>4</v>
      </c>
      <c r="B1852" t="s">
        <v>773</v>
      </c>
      <c r="C1852" s="3">
        <v>4102</v>
      </c>
      <c r="D1852" t="s">
        <v>773</v>
      </c>
      <c r="E1852" s="3">
        <v>100107</v>
      </c>
      <c r="F1852" t="s">
        <v>9429</v>
      </c>
      <c r="G1852" s="3">
        <v>100107002</v>
      </c>
      <c r="H1852" t="s">
        <v>26119</v>
      </c>
      <c r="I1852" s="3">
        <v>2</v>
      </c>
      <c r="J1852" t="s">
        <v>12848</v>
      </c>
      <c r="K1852" s="3">
        <v>10</v>
      </c>
      <c r="L1852" t="s">
        <v>26088</v>
      </c>
      <c r="M1852" s="3">
        <v>5</v>
      </c>
      <c r="N1852" t="s">
        <v>26092</v>
      </c>
      <c r="O1852" s="3">
        <v>3</v>
      </c>
      <c r="P1852" t="s">
        <v>26085</v>
      </c>
      <c r="Q1852" s="3">
        <v>1</v>
      </c>
      <c r="R1852" t="s">
        <v>26083</v>
      </c>
      <c r="S1852" s="3">
        <v>30</v>
      </c>
      <c r="T1852" s="3">
        <v>1</v>
      </c>
      <c r="U1852" s="3">
        <v>120000</v>
      </c>
      <c r="V1852" s="3">
        <v>2011</v>
      </c>
      <c r="W1852" t="s">
        <v>25</v>
      </c>
    </row>
    <row r="1853" spans="1:23" x14ac:dyDescent="0.3">
      <c r="A1853" s="3">
        <v>4</v>
      </c>
      <c r="B1853" t="s">
        <v>773</v>
      </c>
      <c r="C1853" s="3">
        <v>4102</v>
      </c>
      <c r="D1853" t="s">
        <v>773</v>
      </c>
      <c r="E1853" s="3">
        <v>100108</v>
      </c>
      <c r="F1853" t="s">
        <v>11438</v>
      </c>
      <c r="G1853" s="3">
        <v>100108004</v>
      </c>
      <c r="H1853" t="s">
        <v>26097</v>
      </c>
      <c r="I1853" s="3">
        <v>2</v>
      </c>
      <c r="J1853" t="s">
        <v>12848</v>
      </c>
      <c r="K1853" s="3">
        <v>10</v>
      </c>
      <c r="L1853" t="s">
        <v>26088</v>
      </c>
      <c r="M1853" s="3">
        <v>7</v>
      </c>
      <c r="N1853" t="s">
        <v>14788</v>
      </c>
      <c r="O1853" s="3">
        <v>3</v>
      </c>
      <c r="P1853" t="s">
        <v>26085</v>
      </c>
      <c r="Q1853" s="3">
        <v>1</v>
      </c>
      <c r="R1853" t="s">
        <v>26083</v>
      </c>
      <c r="S1853" s="3">
        <v>30</v>
      </c>
      <c r="T1853" s="3">
        <v>1</v>
      </c>
      <c r="U1853" s="3">
        <v>6000</v>
      </c>
      <c r="V1853" s="3">
        <v>2011</v>
      </c>
      <c r="W1853" t="s">
        <v>25</v>
      </c>
    </row>
    <row r="1854" spans="1:23" x14ac:dyDescent="0.3">
      <c r="A1854" s="3">
        <v>4</v>
      </c>
      <c r="B1854" t="s">
        <v>773</v>
      </c>
      <c r="C1854" s="3">
        <v>4106</v>
      </c>
      <c r="D1854" t="s">
        <v>1151</v>
      </c>
      <c r="E1854" s="3">
        <v>100108</v>
      </c>
      <c r="F1854" t="s">
        <v>11438</v>
      </c>
      <c r="G1854" s="3">
        <v>100108004</v>
      </c>
      <c r="H1854" t="s">
        <v>26097</v>
      </c>
      <c r="I1854" s="3">
        <v>2</v>
      </c>
      <c r="J1854" t="s">
        <v>12848</v>
      </c>
      <c r="K1854" s="3">
        <v>10</v>
      </c>
      <c r="L1854" t="s">
        <v>26088</v>
      </c>
      <c r="M1854" s="3">
        <v>3</v>
      </c>
      <c r="N1854" t="s">
        <v>16841</v>
      </c>
      <c r="O1854" s="3">
        <v>3</v>
      </c>
      <c r="P1854" t="s">
        <v>26085</v>
      </c>
      <c r="Q1854" s="3">
        <v>1</v>
      </c>
      <c r="R1854" t="s">
        <v>26083</v>
      </c>
      <c r="S1854" s="3">
        <v>14</v>
      </c>
      <c r="T1854" s="3">
        <v>1</v>
      </c>
      <c r="U1854" s="3">
        <v>700</v>
      </c>
      <c r="V1854" s="3">
        <v>2011</v>
      </c>
      <c r="W1854" t="s">
        <v>25</v>
      </c>
    </row>
    <row r="1855" spans="1:23" x14ac:dyDescent="0.3">
      <c r="A1855" s="3">
        <v>4</v>
      </c>
      <c r="B1855" t="s">
        <v>773</v>
      </c>
      <c r="C1855" s="3">
        <v>4102</v>
      </c>
      <c r="D1855" t="s">
        <v>773</v>
      </c>
      <c r="E1855" s="3">
        <v>100108</v>
      </c>
      <c r="F1855" t="s">
        <v>11438</v>
      </c>
      <c r="G1855" s="3">
        <v>100108004</v>
      </c>
      <c r="H1855" t="s">
        <v>26097</v>
      </c>
      <c r="I1855" s="3">
        <v>2</v>
      </c>
      <c r="J1855" t="s">
        <v>12848</v>
      </c>
      <c r="K1855" s="3">
        <v>10</v>
      </c>
      <c r="L1855" t="s">
        <v>26088</v>
      </c>
      <c r="M1855" s="3">
        <v>3</v>
      </c>
      <c r="N1855" t="s">
        <v>16841</v>
      </c>
      <c r="O1855" s="3">
        <v>3</v>
      </c>
      <c r="P1855" t="s">
        <v>26085</v>
      </c>
      <c r="Q1855" s="3">
        <v>1</v>
      </c>
      <c r="R1855" t="s">
        <v>26083</v>
      </c>
      <c r="S1855" s="3">
        <v>43</v>
      </c>
      <c r="T1855" s="3">
        <v>1</v>
      </c>
      <c r="U1855" s="3">
        <v>1589000</v>
      </c>
      <c r="V1855" s="3">
        <v>2015</v>
      </c>
      <c r="W1855" t="s">
        <v>25</v>
      </c>
    </row>
    <row r="1856" spans="1:23" x14ac:dyDescent="0.3">
      <c r="A1856" s="3">
        <v>4</v>
      </c>
      <c r="B1856" t="s">
        <v>773</v>
      </c>
      <c r="C1856" s="3">
        <v>4102</v>
      </c>
      <c r="D1856" t="s">
        <v>773</v>
      </c>
      <c r="E1856" s="3">
        <v>100108</v>
      </c>
      <c r="F1856" t="s">
        <v>11438</v>
      </c>
      <c r="G1856" s="3">
        <v>100108004</v>
      </c>
      <c r="H1856" t="s">
        <v>26097</v>
      </c>
      <c r="I1856" s="3">
        <v>2</v>
      </c>
      <c r="J1856" t="s">
        <v>12848</v>
      </c>
      <c r="K1856" s="3">
        <v>10</v>
      </c>
      <c r="L1856" t="s">
        <v>26088</v>
      </c>
      <c r="M1856" s="3">
        <v>2</v>
      </c>
      <c r="N1856" t="s">
        <v>26084</v>
      </c>
      <c r="O1856" s="3">
        <v>3</v>
      </c>
      <c r="P1856" t="s">
        <v>26085</v>
      </c>
      <c r="Q1856" s="3">
        <v>1</v>
      </c>
      <c r="R1856" t="s">
        <v>26083</v>
      </c>
      <c r="S1856" s="3">
        <v>40</v>
      </c>
      <c r="T1856" s="3">
        <v>1</v>
      </c>
      <c r="U1856" s="3">
        <v>200000</v>
      </c>
      <c r="V1856" s="3">
        <v>2018</v>
      </c>
      <c r="W1856" t="s">
        <v>26159</v>
      </c>
    </row>
    <row r="1857" spans="1:23" x14ac:dyDescent="0.3">
      <c r="A1857" s="3">
        <v>4</v>
      </c>
      <c r="B1857" t="s">
        <v>773</v>
      </c>
      <c r="C1857" s="3">
        <v>4102</v>
      </c>
      <c r="D1857" t="s">
        <v>773</v>
      </c>
      <c r="E1857" s="3">
        <v>100107</v>
      </c>
      <c r="F1857" t="s">
        <v>9429</v>
      </c>
      <c r="G1857" s="3">
        <v>100107002</v>
      </c>
      <c r="H1857" t="s">
        <v>26119</v>
      </c>
      <c r="I1857" s="3">
        <v>2</v>
      </c>
      <c r="J1857" t="s">
        <v>12848</v>
      </c>
      <c r="K1857" s="3">
        <v>10</v>
      </c>
      <c r="L1857" t="s">
        <v>26088</v>
      </c>
      <c r="M1857" s="3">
        <v>2</v>
      </c>
      <c r="N1857" t="s">
        <v>26084</v>
      </c>
      <c r="O1857" s="3">
        <v>3</v>
      </c>
      <c r="P1857" t="s">
        <v>26085</v>
      </c>
      <c r="Q1857" s="3">
        <v>1</v>
      </c>
      <c r="R1857" t="s">
        <v>26083</v>
      </c>
      <c r="S1857" s="3">
        <v>40</v>
      </c>
      <c r="T1857" s="3">
        <v>1</v>
      </c>
      <c r="U1857" s="3">
        <v>200000</v>
      </c>
      <c r="V1857" s="3">
        <v>2018</v>
      </c>
      <c r="W1857" t="s">
        <v>26159</v>
      </c>
    </row>
    <row r="1858" spans="1:23" x14ac:dyDescent="0.3">
      <c r="A1858" s="3">
        <v>5</v>
      </c>
      <c r="B1858" t="s">
        <v>800</v>
      </c>
      <c r="C1858" s="3">
        <v>5504</v>
      </c>
      <c r="D1858" t="s">
        <v>1240</v>
      </c>
      <c r="E1858" s="3">
        <v>100106</v>
      </c>
      <c r="F1858" t="s">
        <v>17000</v>
      </c>
      <c r="G1858" s="3">
        <v>100106002</v>
      </c>
      <c r="H1858" t="s">
        <v>26096</v>
      </c>
      <c r="I1858" s="3">
        <v>2</v>
      </c>
      <c r="J1858" t="s">
        <v>12848</v>
      </c>
      <c r="K1858" s="3">
        <v>10</v>
      </c>
      <c r="L1858" t="s">
        <v>26088</v>
      </c>
      <c r="M1858" s="3">
        <v>2</v>
      </c>
      <c r="N1858" t="s">
        <v>26084</v>
      </c>
      <c r="O1858" s="3">
        <v>3</v>
      </c>
      <c r="P1858" t="s">
        <v>26085</v>
      </c>
      <c r="Q1858" s="3">
        <v>1</v>
      </c>
      <c r="R1858" t="s">
        <v>26083</v>
      </c>
      <c r="S1858" s="3">
        <v>17</v>
      </c>
      <c r="T1858" s="3">
        <v>1</v>
      </c>
      <c r="U1858" s="3">
        <v>144000</v>
      </c>
      <c r="V1858" s="3">
        <v>2002</v>
      </c>
      <c r="W1858" t="s">
        <v>25</v>
      </c>
    </row>
    <row r="1859" spans="1:23" x14ac:dyDescent="0.3">
      <c r="A1859" s="3">
        <v>5</v>
      </c>
      <c r="B1859" t="s">
        <v>800</v>
      </c>
      <c r="C1859" s="3">
        <v>5401</v>
      </c>
      <c r="D1859" t="s">
        <v>1216</v>
      </c>
      <c r="E1859" s="3">
        <v>100107</v>
      </c>
      <c r="F1859" t="s">
        <v>9429</v>
      </c>
      <c r="G1859" s="3">
        <v>100107007</v>
      </c>
      <c r="H1859" t="s">
        <v>26120</v>
      </c>
      <c r="I1859" s="3">
        <v>2</v>
      </c>
      <c r="J1859" t="s">
        <v>12848</v>
      </c>
      <c r="K1859" s="3">
        <v>10</v>
      </c>
      <c r="L1859" t="s">
        <v>26088</v>
      </c>
      <c r="M1859" s="3">
        <v>2</v>
      </c>
      <c r="N1859" t="s">
        <v>26084</v>
      </c>
      <c r="O1859" s="3">
        <v>1</v>
      </c>
      <c r="P1859" t="s">
        <v>28066</v>
      </c>
      <c r="Q1859" s="3">
        <v>1</v>
      </c>
      <c r="R1859" t="s">
        <v>26083</v>
      </c>
      <c r="S1859" s="3">
        <v>13</v>
      </c>
      <c r="T1859" s="3">
        <v>1</v>
      </c>
      <c r="U1859" s="3">
        <v>150000</v>
      </c>
      <c r="V1859" s="3">
        <v>2002</v>
      </c>
      <c r="W1859" t="s">
        <v>25</v>
      </c>
    </row>
    <row r="1860" spans="1:23" x14ac:dyDescent="0.3">
      <c r="A1860" s="3">
        <v>5</v>
      </c>
      <c r="B1860" t="s">
        <v>800</v>
      </c>
      <c r="C1860" s="3">
        <v>5401</v>
      </c>
      <c r="D1860" t="s">
        <v>1216</v>
      </c>
      <c r="E1860" s="3">
        <v>100108</v>
      </c>
      <c r="F1860" t="s">
        <v>11438</v>
      </c>
      <c r="G1860" s="3">
        <v>100108004</v>
      </c>
      <c r="H1860" t="s">
        <v>26097</v>
      </c>
      <c r="I1860" s="3">
        <v>2</v>
      </c>
      <c r="J1860" t="s">
        <v>12848</v>
      </c>
      <c r="K1860" s="3">
        <v>10</v>
      </c>
      <c r="L1860" t="s">
        <v>26088</v>
      </c>
      <c r="M1860" s="3">
        <v>2</v>
      </c>
      <c r="N1860" t="s">
        <v>26084</v>
      </c>
      <c r="O1860" s="3">
        <v>1</v>
      </c>
      <c r="P1860" t="s">
        <v>28066</v>
      </c>
      <c r="Q1860" s="3">
        <v>1</v>
      </c>
      <c r="R1860" t="s">
        <v>26083</v>
      </c>
      <c r="S1860" s="3">
        <v>13</v>
      </c>
      <c r="T1860" s="3">
        <v>1</v>
      </c>
      <c r="U1860" s="3">
        <v>60000</v>
      </c>
      <c r="V1860" s="3">
        <v>2002</v>
      </c>
      <c r="W1860" t="s">
        <v>25</v>
      </c>
    </row>
    <row r="1861" spans="1:23" x14ac:dyDescent="0.3">
      <c r="A1861" s="3">
        <v>5</v>
      </c>
      <c r="B1861" t="s">
        <v>800</v>
      </c>
      <c r="C1861" s="3">
        <v>5802</v>
      </c>
      <c r="D1861" t="s">
        <v>1285</v>
      </c>
      <c r="E1861" s="3">
        <v>100107</v>
      </c>
      <c r="F1861" t="s">
        <v>9429</v>
      </c>
      <c r="G1861" s="3">
        <v>100107002</v>
      </c>
      <c r="H1861" t="s">
        <v>26119</v>
      </c>
      <c r="I1861" s="3">
        <v>2</v>
      </c>
      <c r="J1861" t="s">
        <v>12848</v>
      </c>
      <c r="K1861" s="3">
        <v>10</v>
      </c>
      <c r="L1861" t="s">
        <v>26088</v>
      </c>
      <c r="M1861" s="3">
        <v>2</v>
      </c>
      <c r="N1861" t="s">
        <v>26084</v>
      </c>
      <c r="O1861" s="3">
        <v>3</v>
      </c>
      <c r="P1861" t="s">
        <v>26085</v>
      </c>
      <c r="Q1861" s="3">
        <v>1</v>
      </c>
      <c r="R1861" t="s">
        <v>26083</v>
      </c>
      <c r="S1861" s="3">
        <v>7</v>
      </c>
      <c r="T1861" s="3">
        <v>1</v>
      </c>
      <c r="U1861" s="3">
        <v>43000</v>
      </c>
      <c r="V1861" s="3">
        <v>2002</v>
      </c>
      <c r="W1861" t="s">
        <v>25</v>
      </c>
    </row>
    <row r="1862" spans="1:23" x14ac:dyDescent="0.3">
      <c r="A1862" s="3">
        <v>5</v>
      </c>
      <c r="B1862" t="s">
        <v>800</v>
      </c>
      <c r="C1862" s="3">
        <v>5802</v>
      </c>
      <c r="D1862" t="s">
        <v>1285</v>
      </c>
      <c r="E1862" s="3">
        <v>100107</v>
      </c>
      <c r="F1862" t="s">
        <v>9429</v>
      </c>
      <c r="G1862" s="3">
        <v>100107007</v>
      </c>
      <c r="H1862" t="s">
        <v>26120</v>
      </c>
      <c r="I1862" s="3">
        <v>2</v>
      </c>
      <c r="J1862" t="s">
        <v>12848</v>
      </c>
      <c r="K1862" s="3">
        <v>10</v>
      </c>
      <c r="L1862" t="s">
        <v>26088</v>
      </c>
      <c r="M1862" s="3">
        <v>2</v>
      </c>
      <c r="N1862" t="s">
        <v>26084</v>
      </c>
      <c r="O1862" s="3">
        <v>3</v>
      </c>
      <c r="P1862" t="s">
        <v>26085</v>
      </c>
      <c r="Q1862" s="3">
        <v>1</v>
      </c>
      <c r="R1862" t="s">
        <v>26083</v>
      </c>
      <c r="S1862" s="3">
        <v>7</v>
      </c>
      <c r="T1862" s="3">
        <v>1</v>
      </c>
      <c r="U1862" s="3">
        <v>15000</v>
      </c>
      <c r="V1862" s="3">
        <v>2002</v>
      </c>
      <c r="W1862" t="s">
        <v>25</v>
      </c>
    </row>
    <row r="1863" spans="1:23" x14ac:dyDescent="0.3">
      <c r="A1863" s="3">
        <v>5</v>
      </c>
      <c r="B1863" t="s">
        <v>800</v>
      </c>
      <c r="C1863" s="3">
        <v>5301</v>
      </c>
      <c r="D1863" t="s">
        <v>1204</v>
      </c>
      <c r="E1863" s="3">
        <v>100103</v>
      </c>
      <c r="F1863" t="s">
        <v>11337</v>
      </c>
      <c r="G1863" s="3">
        <v>1001030040</v>
      </c>
      <c r="H1863" t="s">
        <v>26115</v>
      </c>
      <c r="I1863" s="3">
        <v>2</v>
      </c>
      <c r="J1863" t="s">
        <v>12848</v>
      </c>
      <c r="K1863" s="3">
        <v>10</v>
      </c>
      <c r="L1863" t="s">
        <v>26088</v>
      </c>
      <c r="M1863" s="3">
        <v>1</v>
      </c>
      <c r="N1863" t="s">
        <v>26082</v>
      </c>
      <c r="O1863" s="3">
        <v>3</v>
      </c>
      <c r="P1863" t="s">
        <v>26085</v>
      </c>
      <c r="Q1863" s="3">
        <v>3</v>
      </c>
      <c r="R1863" t="s">
        <v>26107</v>
      </c>
      <c r="S1863" s="3">
        <v>70</v>
      </c>
      <c r="T1863" s="3">
        <v>1</v>
      </c>
      <c r="U1863" s="3">
        <v>400000</v>
      </c>
      <c r="V1863" s="3">
        <v>2002</v>
      </c>
      <c r="W1863" t="s">
        <v>25</v>
      </c>
    </row>
    <row r="1864" spans="1:23" x14ac:dyDescent="0.3">
      <c r="A1864" s="3">
        <v>5</v>
      </c>
      <c r="B1864" t="s">
        <v>800</v>
      </c>
      <c r="C1864" s="3">
        <v>5501</v>
      </c>
      <c r="D1864" t="s">
        <v>1231</v>
      </c>
      <c r="E1864" s="3">
        <v>100107</v>
      </c>
      <c r="F1864" t="s">
        <v>9429</v>
      </c>
      <c r="G1864" s="3">
        <v>100107007</v>
      </c>
      <c r="H1864" t="s">
        <v>26120</v>
      </c>
      <c r="I1864" s="3">
        <v>2</v>
      </c>
      <c r="J1864" t="s">
        <v>12848</v>
      </c>
      <c r="K1864" s="3">
        <v>10</v>
      </c>
      <c r="L1864" t="s">
        <v>26088</v>
      </c>
      <c r="M1864" s="3">
        <v>2</v>
      </c>
      <c r="N1864" t="s">
        <v>26084</v>
      </c>
      <c r="O1864" s="3">
        <v>3</v>
      </c>
      <c r="P1864" t="s">
        <v>26085</v>
      </c>
      <c r="Q1864" s="3">
        <v>1</v>
      </c>
      <c r="R1864" t="s">
        <v>26083</v>
      </c>
      <c r="S1864" s="3">
        <v>25</v>
      </c>
      <c r="T1864" s="3">
        <v>1</v>
      </c>
      <c r="U1864" s="3">
        <v>30000</v>
      </c>
      <c r="V1864" s="3">
        <v>2002</v>
      </c>
      <c r="W1864" t="s">
        <v>25</v>
      </c>
    </row>
    <row r="1865" spans="1:23" x14ac:dyDescent="0.3">
      <c r="A1865" s="3">
        <v>5</v>
      </c>
      <c r="B1865" t="s">
        <v>800</v>
      </c>
      <c r="C1865" s="3">
        <v>5501</v>
      </c>
      <c r="D1865" t="s">
        <v>1231</v>
      </c>
      <c r="E1865" s="3">
        <v>100106</v>
      </c>
      <c r="F1865" t="s">
        <v>17000</v>
      </c>
      <c r="G1865" s="3">
        <v>100106002</v>
      </c>
      <c r="H1865" t="s">
        <v>26096</v>
      </c>
      <c r="I1865" s="3">
        <v>2</v>
      </c>
      <c r="J1865" t="s">
        <v>12848</v>
      </c>
      <c r="K1865" s="3">
        <v>10</v>
      </c>
      <c r="L1865" t="s">
        <v>26088</v>
      </c>
      <c r="M1865" s="3">
        <v>2</v>
      </c>
      <c r="N1865" t="s">
        <v>26084</v>
      </c>
      <c r="O1865" s="3">
        <v>3</v>
      </c>
      <c r="P1865" t="s">
        <v>26085</v>
      </c>
      <c r="Q1865" s="3">
        <v>4</v>
      </c>
      <c r="R1865" t="s">
        <v>26113</v>
      </c>
      <c r="S1865" s="3">
        <v>25</v>
      </c>
      <c r="T1865" s="3">
        <v>1</v>
      </c>
      <c r="U1865" s="3">
        <v>300000</v>
      </c>
      <c r="V1865" s="3">
        <v>2002</v>
      </c>
      <c r="W1865" t="s">
        <v>25</v>
      </c>
    </row>
    <row r="1866" spans="1:23" x14ac:dyDescent="0.3">
      <c r="A1866" s="3">
        <v>5</v>
      </c>
      <c r="B1866" t="s">
        <v>800</v>
      </c>
      <c r="C1866" s="3">
        <v>5701</v>
      </c>
      <c r="D1866" t="s">
        <v>1264</v>
      </c>
      <c r="E1866" s="3">
        <v>100103</v>
      </c>
      <c r="F1866" t="s">
        <v>11337</v>
      </c>
      <c r="G1866" s="3">
        <v>1001030040</v>
      </c>
      <c r="H1866" t="s">
        <v>26115</v>
      </c>
      <c r="I1866" s="3">
        <v>2</v>
      </c>
      <c r="J1866" t="s">
        <v>12848</v>
      </c>
      <c r="K1866" s="3">
        <v>10</v>
      </c>
      <c r="L1866" t="s">
        <v>26088</v>
      </c>
      <c r="M1866" s="3">
        <v>1</v>
      </c>
      <c r="N1866" t="s">
        <v>26082</v>
      </c>
      <c r="O1866" s="3">
        <v>3</v>
      </c>
      <c r="P1866" t="s">
        <v>26085</v>
      </c>
      <c r="Q1866" s="3">
        <v>3</v>
      </c>
      <c r="R1866" t="s">
        <v>26107</v>
      </c>
      <c r="S1866" s="3">
        <v>200</v>
      </c>
      <c r="T1866" s="3">
        <v>1</v>
      </c>
      <c r="U1866" s="3">
        <v>1500000</v>
      </c>
      <c r="V1866" s="3">
        <v>2002</v>
      </c>
      <c r="W1866" t="s">
        <v>25</v>
      </c>
    </row>
    <row r="1867" spans="1:23" x14ac:dyDescent="0.3">
      <c r="A1867" s="3">
        <v>5</v>
      </c>
      <c r="B1867" t="s">
        <v>800</v>
      </c>
      <c r="C1867" s="3">
        <v>5701</v>
      </c>
      <c r="D1867" t="s">
        <v>1264</v>
      </c>
      <c r="E1867" s="3">
        <v>100104</v>
      </c>
      <c r="F1867" t="s">
        <v>11362</v>
      </c>
      <c r="G1867" s="3">
        <v>100104002</v>
      </c>
      <c r="H1867" t="s">
        <v>26132</v>
      </c>
      <c r="I1867" s="3">
        <v>2</v>
      </c>
      <c r="J1867" t="s">
        <v>12848</v>
      </c>
      <c r="K1867" s="3">
        <v>10</v>
      </c>
      <c r="L1867" t="s">
        <v>26088</v>
      </c>
      <c r="M1867" s="3">
        <v>1</v>
      </c>
      <c r="N1867" t="s">
        <v>26082</v>
      </c>
      <c r="O1867" s="3">
        <v>3</v>
      </c>
      <c r="P1867" t="s">
        <v>26085</v>
      </c>
      <c r="Q1867" s="3">
        <v>4</v>
      </c>
      <c r="R1867" t="s">
        <v>26113</v>
      </c>
      <c r="S1867" s="3">
        <v>200</v>
      </c>
      <c r="T1867" s="3">
        <v>1</v>
      </c>
      <c r="U1867" s="3">
        <v>4000000</v>
      </c>
      <c r="V1867" s="3">
        <v>2002</v>
      </c>
      <c r="W1867" t="s">
        <v>25</v>
      </c>
    </row>
    <row r="1868" spans="1:23" x14ac:dyDescent="0.3">
      <c r="A1868" s="3">
        <v>5</v>
      </c>
      <c r="B1868" t="s">
        <v>800</v>
      </c>
      <c r="C1868" s="3">
        <v>5701</v>
      </c>
      <c r="D1868" t="s">
        <v>1264</v>
      </c>
      <c r="E1868" s="3">
        <v>100104</v>
      </c>
      <c r="F1868" t="s">
        <v>11362</v>
      </c>
      <c r="G1868" s="3">
        <v>100104002</v>
      </c>
      <c r="H1868" t="s">
        <v>26132</v>
      </c>
      <c r="I1868" s="3">
        <v>2</v>
      </c>
      <c r="J1868" t="s">
        <v>12848</v>
      </c>
      <c r="K1868" s="3">
        <v>10</v>
      </c>
      <c r="L1868" t="s">
        <v>26088</v>
      </c>
      <c r="M1868" s="3">
        <v>1</v>
      </c>
      <c r="N1868" t="s">
        <v>26082</v>
      </c>
      <c r="O1868" s="3">
        <v>3</v>
      </c>
      <c r="P1868" t="s">
        <v>26085</v>
      </c>
      <c r="Q1868" s="3">
        <v>3</v>
      </c>
      <c r="R1868" t="s">
        <v>26107</v>
      </c>
      <c r="S1868" s="3">
        <v>200</v>
      </c>
      <c r="T1868" s="3">
        <v>1</v>
      </c>
      <c r="U1868" s="3">
        <v>500000</v>
      </c>
      <c r="V1868" s="3">
        <v>2002</v>
      </c>
      <c r="W1868" t="s">
        <v>25</v>
      </c>
    </row>
    <row r="1869" spans="1:23" x14ac:dyDescent="0.3">
      <c r="A1869" s="3">
        <v>5</v>
      </c>
      <c r="B1869" t="s">
        <v>800</v>
      </c>
      <c r="C1869" s="3">
        <v>5701</v>
      </c>
      <c r="D1869" t="s">
        <v>1264</v>
      </c>
      <c r="E1869" s="3">
        <v>100104</v>
      </c>
      <c r="F1869" t="s">
        <v>11362</v>
      </c>
      <c r="G1869" s="3">
        <v>1001040050</v>
      </c>
      <c r="H1869" t="s">
        <v>26131</v>
      </c>
      <c r="I1869" s="3">
        <v>2</v>
      </c>
      <c r="J1869" t="s">
        <v>12848</v>
      </c>
      <c r="K1869" s="3">
        <v>10</v>
      </c>
      <c r="L1869" t="s">
        <v>26088</v>
      </c>
      <c r="M1869" s="3">
        <v>1</v>
      </c>
      <c r="N1869" t="s">
        <v>26082</v>
      </c>
      <c r="O1869" s="3">
        <v>3</v>
      </c>
      <c r="P1869" t="s">
        <v>26085</v>
      </c>
      <c r="Q1869" s="3">
        <v>3</v>
      </c>
      <c r="R1869" t="s">
        <v>26107</v>
      </c>
      <c r="S1869" s="3">
        <v>200</v>
      </c>
      <c r="T1869" s="3">
        <v>1</v>
      </c>
      <c r="U1869" s="3">
        <v>400000</v>
      </c>
      <c r="V1869" s="3">
        <v>2002</v>
      </c>
      <c r="W1869" t="s">
        <v>25</v>
      </c>
    </row>
    <row r="1870" spans="1:23" x14ac:dyDescent="0.3">
      <c r="A1870" s="3">
        <v>5</v>
      </c>
      <c r="B1870" t="s">
        <v>800</v>
      </c>
      <c r="C1870" s="3">
        <v>5102</v>
      </c>
      <c r="D1870" t="s">
        <v>1183</v>
      </c>
      <c r="E1870" s="3">
        <v>100101</v>
      </c>
      <c r="F1870" t="s">
        <v>11256</v>
      </c>
      <c r="G1870" s="3">
        <v>1001010080</v>
      </c>
      <c r="H1870" t="s">
        <v>26126</v>
      </c>
      <c r="I1870" s="3">
        <v>2</v>
      </c>
      <c r="J1870" t="s">
        <v>12848</v>
      </c>
      <c r="K1870" s="3">
        <v>10</v>
      </c>
      <c r="L1870" t="s">
        <v>26088</v>
      </c>
      <c r="M1870" s="3">
        <v>1</v>
      </c>
      <c r="N1870" t="s">
        <v>26082</v>
      </c>
      <c r="O1870" s="3">
        <v>2</v>
      </c>
      <c r="P1870" t="s">
        <v>28067</v>
      </c>
      <c r="Q1870" s="3">
        <v>1</v>
      </c>
      <c r="R1870" t="s">
        <v>26083</v>
      </c>
      <c r="S1870" s="3">
        <v>55</v>
      </c>
      <c r="T1870" s="3">
        <v>1</v>
      </c>
      <c r="U1870" s="3">
        <v>49000</v>
      </c>
      <c r="V1870" s="3">
        <v>2008</v>
      </c>
      <c r="W1870" t="s">
        <v>25</v>
      </c>
    </row>
    <row r="1871" spans="1:23" x14ac:dyDescent="0.3">
      <c r="A1871" s="3">
        <v>5</v>
      </c>
      <c r="B1871" t="s">
        <v>800</v>
      </c>
      <c r="C1871" s="3">
        <v>5102</v>
      </c>
      <c r="D1871" t="s">
        <v>1183</v>
      </c>
      <c r="E1871" s="3">
        <v>100104</v>
      </c>
      <c r="F1871" t="s">
        <v>11362</v>
      </c>
      <c r="G1871" s="3">
        <v>100104003</v>
      </c>
      <c r="H1871" t="s">
        <v>16990</v>
      </c>
      <c r="I1871" s="3">
        <v>2</v>
      </c>
      <c r="J1871" t="s">
        <v>12848</v>
      </c>
      <c r="K1871" s="3">
        <v>10</v>
      </c>
      <c r="L1871" t="s">
        <v>26088</v>
      </c>
      <c r="M1871" s="3">
        <v>1</v>
      </c>
      <c r="N1871" t="s">
        <v>26082</v>
      </c>
      <c r="O1871" s="3">
        <v>2</v>
      </c>
      <c r="P1871" t="s">
        <v>28067</v>
      </c>
      <c r="Q1871" s="3">
        <v>1</v>
      </c>
      <c r="R1871" t="s">
        <v>26083</v>
      </c>
      <c r="S1871" s="3">
        <v>55</v>
      </c>
      <c r="T1871" s="3">
        <v>1</v>
      </c>
      <c r="U1871" s="3">
        <v>717000</v>
      </c>
      <c r="V1871" s="3">
        <v>2008</v>
      </c>
      <c r="W1871" t="s">
        <v>25</v>
      </c>
    </row>
    <row r="1872" spans="1:23" x14ac:dyDescent="0.3">
      <c r="A1872" s="3">
        <v>5</v>
      </c>
      <c r="B1872" t="s">
        <v>800</v>
      </c>
      <c r="C1872" s="3">
        <v>5102</v>
      </c>
      <c r="D1872" t="s">
        <v>1183</v>
      </c>
      <c r="E1872" s="3">
        <v>100103</v>
      </c>
      <c r="F1872" t="s">
        <v>11337</v>
      </c>
      <c r="G1872" s="3">
        <v>100103003</v>
      </c>
      <c r="H1872" t="s">
        <v>16985</v>
      </c>
      <c r="I1872" s="3">
        <v>2</v>
      </c>
      <c r="J1872" t="s">
        <v>12848</v>
      </c>
      <c r="K1872" s="3">
        <v>10</v>
      </c>
      <c r="L1872" t="s">
        <v>26088</v>
      </c>
      <c r="M1872" s="3">
        <v>1</v>
      </c>
      <c r="N1872" t="s">
        <v>26082</v>
      </c>
      <c r="O1872" s="3">
        <v>2</v>
      </c>
      <c r="P1872" t="s">
        <v>28067</v>
      </c>
      <c r="Q1872" s="3">
        <v>1</v>
      </c>
      <c r="R1872" t="s">
        <v>26083</v>
      </c>
      <c r="S1872" s="3">
        <v>55</v>
      </c>
      <c r="T1872" s="3">
        <v>1</v>
      </c>
      <c r="U1872" s="3">
        <v>63500</v>
      </c>
      <c r="V1872" s="3">
        <v>2008</v>
      </c>
      <c r="W1872" t="s">
        <v>25</v>
      </c>
    </row>
    <row r="1873" spans="1:23" x14ac:dyDescent="0.3">
      <c r="A1873" s="3">
        <v>5</v>
      </c>
      <c r="B1873" t="s">
        <v>800</v>
      </c>
      <c r="C1873" s="3">
        <v>5102</v>
      </c>
      <c r="D1873" t="s">
        <v>1183</v>
      </c>
      <c r="E1873" s="3">
        <v>100103</v>
      </c>
      <c r="F1873" t="s">
        <v>11337</v>
      </c>
      <c r="G1873" s="3">
        <v>1001030040</v>
      </c>
      <c r="H1873" t="s">
        <v>26115</v>
      </c>
      <c r="I1873" s="3">
        <v>2</v>
      </c>
      <c r="J1873" t="s">
        <v>12848</v>
      </c>
      <c r="K1873" s="3">
        <v>10</v>
      </c>
      <c r="L1873" t="s">
        <v>26088</v>
      </c>
      <c r="M1873" s="3">
        <v>1</v>
      </c>
      <c r="N1873" t="s">
        <v>26082</v>
      </c>
      <c r="O1873" s="3">
        <v>2</v>
      </c>
      <c r="P1873" t="s">
        <v>28067</v>
      </c>
      <c r="Q1873" s="3">
        <v>1</v>
      </c>
      <c r="R1873" t="s">
        <v>26083</v>
      </c>
      <c r="S1873" s="3">
        <v>55</v>
      </c>
      <c r="T1873" s="3">
        <v>1</v>
      </c>
      <c r="U1873" s="3">
        <v>54000</v>
      </c>
      <c r="V1873" s="3">
        <v>2008</v>
      </c>
      <c r="W1873" t="s">
        <v>25</v>
      </c>
    </row>
    <row r="1874" spans="1:23" x14ac:dyDescent="0.3">
      <c r="A1874" s="3">
        <v>5</v>
      </c>
      <c r="B1874" t="s">
        <v>800</v>
      </c>
      <c r="C1874" s="3">
        <v>5102</v>
      </c>
      <c r="D1874" t="s">
        <v>1183</v>
      </c>
      <c r="E1874" s="3">
        <v>100104</v>
      </c>
      <c r="F1874" t="s">
        <v>11362</v>
      </c>
      <c r="G1874" s="3">
        <v>1001040020</v>
      </c>
      <c r="H1874" t="s">
        <v>26133</v>
      </c>
      <c r="I1874" s="3">
        <v>2</v>
      </c>
      <c r="J1874" t="s">
        <v>12848</v>
      </c>
      <c r="K1874" s="3">
        <v>10</v>
      </c>
      <c r="L1874" t="s">
        <v>26088</v>
      </c>
      <c r="M1874" s="3">
        <v>1</v>
      </c>
      <c r="N1874" t="s">
        <v>26082</v>
      </c>
      <c r="O1874" s="3">
        <v>2</v>
      </c>
      <c r="P1874" t="s">
        <v>28067</v>
      </c>
      <c r="Q1874" s="3">
        <v>1</v>
      </c>
      <c r="R1874" t="s">
        <v>26083</v>
      </c>
      <c r="S1874" s="3">
        <v>55</v>
      </c>
      <c r="T1874" s="3">
        <v>1</v>
      </c>
      <c r="U1874" s="3">
        <v>726245</v>
      </c>
      <c r="V1874" s="3">
        <v>2008</v>
      </c>
      <c r="W1874" t="s">
        <v>25</v>
      </c>
    </row>
    <row r="1875" spans="1:23" x14ac:dyDescent="0.3">
      <c r="A1875" s="3">
        <v>5</v>
      </c>
      <c r="B1875" t="s">
        <v>800</v>
      </c>
      <c r="C1875" s="3">
        <v>5102</v>
      </c>
      <c r="D1875" t="s">
        <v>1183</v>
      </c>
      <c r="E1875" s="3">
        <v>100103</v>
      </c>
      <c r="F1875" t="s">
        <v>11337</v>
      </c>
      <c r="G1875" s="3">
        <v>100103002</v>
      </c>
      <c r="H1875" t="s">
        <v>26099</v>
      </c>
      <c r="I1875" s="3">
        <v>2</v>
      </c>
      <c r="J1875" t="s">
        <v>12848</v>
      </c>
      <c r="K1875" s="3">
        <v>10</v>
      </c>
      <c r="L1875" t="s">
        <v>26088</v>
      </c>
      <c r="M1875" s="3">
        <v>1</v>
      </c>
      <c r="N1875" t="s">
        <v>26082</v>
      </c>
      <c r="O1875" s="3">
        <v>2</v>
      </c>
      <c r="P1875" t="s">
        <v>28067</v>
      </c>
      <c r="Q1875" s="3">
        <v>1</v>
      </c>
      <c r="R1875" t="s">
        <v>26083</v>
      </c>
      <c r="S1875" s="3">
        <v>55</v>
      </c>
      <c r="T1875" s="3">
        <v>1</v>
      </c>
      <c r="U1875" s="3">
        <v>62000</v>
      </c>
      <c r="V1875" s="3">
        <v>2008</v>
      </c>
      <c r="W1875" t="s">
        <v>25</v>
      </c>
    </row>
    <row r="1876" spans="1:23" x14ac:dyDescent="0.3">
      <c r="A1876" s="3">
        <v>5</v>
      </c>
      <c r="B1876" t="s">
        <v>800</v>
      </c>
      <c r="C1876" s="3">
        <v>5102</v>
      </c>
      <c r="D1876" t="s">
        <v>1183</v>
      </c>
      <c r="E1876" s="3">
        <v>100101</v>
      </c>
      <c r="F1876" t="s">
        <v>11256</v>
      </c>
      <c r="G1876" s="3">
        <v>100101008</v>
      </c>
      <c r="H1876" t="s">
        <v>26130</v>
      </c>
      <c r="I1876" s="3">
        <v>2</v>
      </c>
      <c r="J1876" t="s">
        <v>12848</v>
      </c>
      <c r="K1876" s="3">
        <v>10</v>
      </c>
      <c r="L1876" t="s">
        <v>26088</v>
      </c>
      <c r="M1876" s="3">
        <v>1</v>
      </c>
      <c r="N1876" t="s">
        <v>26082</v>
      </c>
      <c r="O1876" s="3">
        <v>2</v>
      </c>
      <c r="P1876" t="s">
        <v>28067</v>
      </c>
      <c r="Q1876" s="3">
        <v>1</v>
      </c>
      <c r="R1876" t="s">
        <v>26083</v>
      </c>
      <c r="S1876" s="3">
        <v>55</v>
      </c>
      <c r="T1876" s="3">
        <v>1</v>
      </c>
      <c r="U1876" s="3">
        <v>25200</v>
      </c>
      <c r="V1876" s="3">
        <v>2008</v>
      </c>
      <c r="W1876" t="s">
        <v>25</v>
      </c>
    </row>
    <row r="1877" spans="1:23" x14ac:dyDescent="0.3">
      <c r="A1877" s="3">
        <v>5</v>
      </c>
      <c r="B1877" t="s">
        <v>800</v>
      </c>
      <c r="C1877" s="3">
        <v>5503</v>
      </c>
      <c r="D1877" t="s">
        <v>1237</v>
      </c>
      <c r="E1877" s="3">
        <v>100106</v>
      </c>
      <c r="F1877" t="s">
        <v>17000</v>
      </c>
      <c r="G1877" s="3">
        <v>100106002</v>
      </c>
      <c r="H1877" t="s">
        <v>26096</v>
      </c>
      <c r="I1877" s="3">
        <v>1</v>
      </c>
      <c r="J1877" t="s">
        <v>26080</v>
      </c>
      <c r="K1877" s="3">
        <v>10</v>
      </c>
      <c r="L1877" t="s">
        <v>26088</v>
      </c>
      <c r="M1877" s="3">
        <v>2</v>
      </c>
      <c r="N1877" t="s">
        <v>26084</v>
      </c>
      <c r="O1877" s="3">
        <v>3</v>
      </c>
      <c r="P1877" t="s">
        <v>26085</v>
      </c>
      <c r="Q1877" s="3">
        <v>1</v>
      </c>
      <c r="R1877" t="s">
        <v>26083</v>
      </c>
      <c r="S1877" s="3">
        <v>1</v>
      </c>
      <c r="T1877" s="3">
        <v>1</v>
      </c>
      <c r="U1877" s="3">
        <v>40000</v>
      </c>
      <c r="V1877" s="3">
        <v>2008</v>
      </c>
      <c r="W1877" t="s">
        <v>25</v>
      </c>
    </row>
    <row r="1878" spans="1:23" x14ac:dyDescent="0.3">
      <c r="A1878" s="3">
        <v>5</v>
      </c>
      <c r="B1878" t="s">
        <v>800</v>
      </c>
      <c r="C1878" s="3">
        <v>5503</v>
      </c>
      <c r="D1878" t="s">
        <v>1237</v>
      </c>
      <c r="E1878" s="3">
        <v>100107</v>
      </c>
      <c r="F1878" t="s">
        <v>9429</v>
      </c>
      <c r="G1878" s="3">
        <v>100107007</v>
      </c>
      <c r="H1878" t="s">
        <v>26120</v>
      </c>
      <c r="I1878" s="3">
        <v>1</v>
      </c>
      <c r="J1878" t="s">
        <v>26080</v>
      </c>
      <c r="K1878" s="3">
        <v>10</v>
      </c>
      <c r="L1878" t="s">
        <v>26088</v>
      </c>
      <c r="M1878" s="3">
        <v>2</v>
      </c>
      <c r="N1878" t="s">
        <v>26084</v>
      </c>
      <c r="O1878" s="3">
        <v>1</v>
      </c>
      <c r="P1878" t="s">
        <v>28066</v>
      </c>
      <c r="Q1878" s="3">
        <v>1</v>
      </c>
      <c r="R1878" t="s">
        <v>26083</v>
      </c>
      <c r="S1878" s="3">
        <v>2</v>
      </c>
      <c r="T1878" s="3">
        <v>1</v>
      </c>
      <c r="U1878" s="3">
        <v>2000</v>
      </c>
      <c r="V1878" s="3">
        <v>2008</v>
      </c>
      <c r="W1878" t="s">
        <v>25</v>
      </c>
    </row>
    <row r="1879" spans="1:23" x14ac:dyDescent="0.3">
      <c r="A1879" s="3">
        <v>5</v>
      </c>
      <c r="B1879" t="s">
        <v>800</v>
      </c>
      <c r="C1879" s="3">
        <v>5504</v>
      </c>
      <c r="D1879" t="s">
        <v>1240</v>
      </c>
      <c r="E1879" s="3">
        <v>100106</v>
      </c>
      <c r="F1879" t="s">
        <v>17000</v>
      </c>
      <c r="G1879" s="3">
        <v>100106002</v>
      </c>
      <c r="H1879" t="s">
        <v>26096</v>
      </c>
      <c r="I1879" s="3">
        <v>2</v>
      </c>
      <c r="J1879" t="s">
        <v>12848</v>
      </c>
      <c r="K1879" s="3">
        <v>10</v>
      </c>
      <c r="L1879" t="s">
        <v>26088</v>
      </c>
      <c r="M1879" s="3">
        <v>2</v>
      </c>
      <c r="N1879" t="s">
        <v>26084</v>
      </c>
      <c r="O1879" s="3">
        <v>3</v>
      </c>
      <c r="P1879" t="s">
        <v>26085</v>
      </c>
      <c r="Q1879" s="3">
        <v>1</v>
      </c>
      <c r="R1879" t="s">
        <v>26083</v>
      </c>
      <c r="S1879" s="3">
        <v>25</v>
      </c>
      <c r="T1879" s="3">
        <v>1</v>
      </c>
      <c r="U1879" s="3">
        <v>960000</v>
      </c>
      <c r="V1879" s="3">
        <v>2008</v>
      </c>
      <c r="W1879" t="s">
        <v>25</v>
      </c>
    </row>
    <row r="1880" spans="1:23" x14ac:dyDescent="0.3">
      <c r="A1880" s="3">
        <v>5</v>
      </c>
      <c r="B1880" t="s">
        <v>800</v>
      </c>
      <c r="C1880" s="3">
        <v>5504</v>
      </c>
      <c r="D1880" t="s">
        <v>1240</v>
      </c>
      <c r="E1880" s="3">
        <v>100106</v>
      </c>
      <c r="F1880" t="s">
        <v>17000</v>
      </c>
      <c r="G1880" s="3">
        <v>100106002</v>
      </c>
      <c r="H1880" t="s">
        <v>26096</v>
      </c>
      <c r="I1880" s="3">
        <v>2</v>
      </c>
      <c r="J1880" t="s">
        <v>12848</v>
      </c>
      <c r="K1880" s="3">
        <v>10</v>
      </c>
      <c r="L1880" t="s">
        <v>26088</v>
      </c>
      <c r="M1880" s="3">
        <v>2</v>
      </c>
      <c r="N1880" t="s">
        <v>26084</v>
      </c>
      <c r="O1880" s="3">
        <v>3</v>
      </c>
      <c r="P1880" t="s">
        <v>26085</v>
      </c>
      <c r="Q1880" s="3">
        <v>1</v>
      </c>
      <c r="R1880" t="s">
        <v>26083</v>
      </c>
      <c r="S1880" s="3">
        <v>30</v>
      </c>
      <c r="T1880" s="3">
        <v>1</v>
      </c>
      <c r="U1880" s="3">
        <v>540000</v>
      </c>
      <c r="V1880" s="3">
        <v>2008</v>
      </c>
      <c r="W1880" t="s">
        <v>25</v>
      </c>
    </row>
    <row r="1881" spans="1:23" x14ac:dyDescent="0.3">
      <c r="A1881" s="3">
        <v>5</v>
      </c>
      <c r="B1881" t="s">
        <v>800</v>
      </c>
      <c r="C1881" s="3">
        <v>5802</v>
      </c>
      <c r="D1881" t="s">
        <v>1285</v>
      </c>
      <c r="E1881" s="3">
        <v>100101</v>
      </c>
      <c r="F1881" t="s">
        <v>11256</v>
      </c>
      <c r="G1881" s="3">
        <v>100101004</v>
      </c>
      <c r="H1881" t="s">
        <v>16281</v>
      </c>
      <c r="I1881" s="3">
        <v>2</v>
      </c>
      <c r="J1881" t="s">
        <v>12848</v>
      </c>
      <c r="K1881" s="3">
        <v>10</v>
      </c>
      <c r="L1881" t="s">
        <v>26088</v>
      </c>
      <c r="M1881" s="3">
        <v>7</v>
      </c>
      <c r="N1881" t="s">
        <v>14788</v>
      </c>
      <c r="O1881" s="3">
        <v>3</v>
      </c>
      <c r="P1881" t="s">
        <v>26085</v>
      </c>
      <c r="Q1881" s="3">
        <v>1</v>
      </c>
      <c r="R1881" t="s">
        <v>26083</v>
      </c>
      <c r="S1881" s="3">
        <v>4</v>
      </c>
      <c r="T1881" s="3">
        <v>1</v>
      </c>
      <c r="U1881" s="3">
        <v>1000</v>
      </c>
      <c r="V1881" s="3">
        <v>2008</v>
      </c>
      <c r="W1881" t="s">
        <v>25</v>
      </c>
    </row>
    <row r="1882" spans="1:23" x14ac:dyDescent="0.3">
      <c r="A1882" s="3">
        <v>5</v>
      </c>
      <c r="B1882" t="s">
        <v>800</v>
      </c>
      <c r="C1882" s="3">
        <v>5802</v>
      </c>
      <c r="D1882" t="s">
        <v>1285</v>
      </c>
      <c r="E1882" s="3">
        <v>100108</v>
      </c>
      <c r="F1882" t="s">
        <v>11438</v>
      </c>
      <c r="G1882" s="3">
        <v>100108002</v>
      </c>
      <c r="H1882" t="s">
        <v>17713</v>
      </c>
      <c r="I1882" s="3">
        <v>2</v>
      </c>
      <c r="J1882" t="s">
        <v>12848</v>
      </c>
      <c r="K1882" s="3">
        <v>10</v>
      </c>
      <c r="L1882" t="s">
        <v>26088</v>
      </c>
      <c r="M1882" s="3">
        <v>7</v>
      </c>
      <c r="N1882" t="s">
        <v>14788</v>
      </c>
      <c r="O1882" s="3">
        <v>3</v>
      </c>
      <c r="P1882" t="s">
        <v>26085</v>
      </c>
      <c r="Q1882" s="3">
        <v>1</v>
      </c>
      <c r="R1882" t="s">
        <v>26083</v>
      </c>
      <c r="S1882" s="3">
        <v>4</v>
      </c>
      <c r="T1882" s="3">
        <v>1</v>
      </c>
      <c r="U1882" s="3">
        <v>50</v>
      </c>
      <c r="V1882" s="3">
        <v>2008</v>
      </c>
      <c r="W1882" t="s">
        <v>25</v>
      </c>
    </row>
    <row r="1883" spans="1:23" x14ac:dyDescent="0.3">
      <c r="A1883" s="3">
        <v>5</v>
      </c>
      <c r="B1883" t="s">
        <v>800</v>
      </c>
      <c r="C1883" s="3">
        <v>5802</v>
      </c>
      <c r="D1883" t="s">
        <v>1285</v>
      </c>
      <c r="E1883" s="3">
        <v>100107</v>
      </c>
      <c r="F1883" t="s">
        <v>9429</v>
      </c>
      <c r="G1883" s="3">
        <v>100107007</v>
      </c>
      <c r="H1883" t="s">
        <v>26120</v>
      </c>
      <c r="I1883" s="3">
        <v>2</v>
      </c>
      <c r="J1883" t="s">
        <v>12848</v>
      </c>
      <c r="K1883" s="3">
        <v>10</v>
      </c>
      <c r="L1883" t="s">
        <v>26088</v>
      </c>
      <c r="M1883" s="3">
        <v>7</v>
      </c>
      <c r="N1883" t="s">
        <v>14788</v>
      </c>
      <c r="O1883" s="3">
        <v>3</v>
      </c>
      <c r="P1883" t="s">
        <v>26085</v>
      </c>
      <c r="Q1883" s="3">
        <v>1</v>
      </c>
      <c r="R1883" t="s">
        <v>26083</v>
      </c>
      <c r="S1883" s="3">
        <v>4</v>
      </c>
      <c r="T1883" s="3">
        <v>1</v>
      </c>
      <c r="U1883" s="3">
        <v>6000</v>
      </c>
      <c r="V1883" s="3">
        <v>2008</v>
      </c>
      <c r="W1883" t="s">
        <v>25</v>
      </c>
    </row>
    <row r="1884" spans="1:23" x14ac:dyDescent="0.3">
      <c r="A1884" s="3">
        <v>5</v>
      </c>
      <c r="B1884" t="s">
        <v>800</v>
      </c>
      <c r="C1884" s="3">
        <v>5802</v>
      </c>
      <c r="D1884" t="s">
        <v>1285</v>
      </c>
      <c r="E1884" s="3">
        <v>100107</v>
      </c>
      <c r="F1884" t="s">
        <v>9429</v>
      </c>
      <c r="G1884" s="3">
        <v>100107002</v>
      </c>
      <c r="H1884" t="s">
        <v>26119</v>
      </c>
      <c r="I1884" s="3">
        <v>2</v>
      </c>
      <c r="J1884" t="s">
        <v>12848</v>
      </c>
      <c r="K1884" s="3">
        <v>10</v>
      </c>
      <c r="L1884" t="s">
        <v>26088</v>
      </c>
      <c r="M1884" s="3">
        <v>7</v>
      </c>
      <c r="N1884" t="s">
        <v>14788</v>
      </c>
      <c r="O1884" s="3">
        <v>3</v>
      </c>
      <c r="P1884" t="s">
        <v>26085</v>
      </c>
      <c r="Q1884" s="3">
        <v>1</v>
      </c>
      <c r="R1884" t="s">
        <v>26083</v>
      </c>
      <c r="S1884" s="3">
        <v>4</v>
      </c>
      <c r="T1884" s="3">
        <v>1</v>
      </c>
      <c r="U1884" s="3">
        <v>3000</v>
      </c>
      <c r="V1884" s="3">
        <v>2008</v>
      </c>
      <c r="W1884" t="s">
        <v>25</v>
      </c>
    </row>
    <row r="1885" spans="1:23" x14ac:dyDescent="0.3">
      <c r="A1885" s="3">
        <v>5</v>
      </c>
      <c r="B1885" t="s">
        <v>800</v>
      </c>
      <c r="C1885" s="3">
        <v>5705</v>
      </c>
      <c r="D1885" t="s">
        <v>1276</v>
      </c>
      <c r="E1885" s="3">
        <v>100106</v>
      </c>
      <c r="F1885" t="s">
        <v>17000</v>
      </c>
      <c r="G1885" s="3">
        <v>100106001</v>
      </c>
      <c r="H1885" t="s">
        <v>18416</v>
      </c>
      <c r="I1885" s="3">
        <v>2</v>
      </c>
      <c r="J1885" t="s">
        <v>12848</v>
      </c>
      <c r="K1885" s="3">
        <v>10</v>
      </c>
      <c r="L1885" t="s">
        <v>26088</v>
      </c>
      <c r="M1885" s="3">
        <v>3</v>
      </c>
      <c r="N1885" t="s">
        <v>16841</v>
      </c>
      <c r="O1885" s="3">
        <v>1</v>
      </c>
      <c r="P1885" t="s">
        <v>28066</v>
      </c>
      <c r="Q1885" s="3">
        <v>1</v>
      </c>
      <c r="R1885" t="s">
        <v>26083</v>
      </c>
      <c r="S1885" s="3">
        <v>2</v>
      </c>
      <c r="T1885" s="3">
        <v>1</v>
      </c>
      <c r="U1885" s="3">
        <v>5000</v>
      </c>
      <c r="V1885" s="3">
        <v>2008</v>
      </c>
      <c r="W1885" t="s">
        <v>25</v>
      </c>
    </row>
    <row r="1886" spans="1:23" x14ac:dyDescent="0.3">
      <c r="A1886" s="3">
        <v>5</v>
      </c>
      <c r="B1886" t="s">
        <v>800</v>
      </c>
      <c r="C1886" s="3">
        <v>5701</v>
      </c>
      <c r="D1886" t="s">
        <v>1264</v>
      </c>
      <c r="E1886" s="3">
        <v>100103</v>
      </c>
      <c r="F1886" t="s">
        <v>11337</v>
      </c>
      <c r="G1886" s="3">
        <v>1001030040</v>
      </c>
      <c r="H1886" t="s">
        <v>26115</v>
      </c>
      <c r="I1886" s="3">
        <v>2</v>
      </c>
      <c r="J1886" t="s">
        <v>12848</v>
      </c>
      <c r="K1886" s="3">
        <v>10</v>
      </c>
      <c r="L1886" t="s">
        <v>26088</v>
      </c>
      <c r="M1886" s="3">
        <v>1</v>
      </c>
      <c r="N1886" t="s">
        <v>26082</v>
      </c>
      <c r="O1886" s="3">
        <v>3</v>
      </c>
      <c r="P1886" t="s">
        <v>26085</v>
      </c>
      <c r="Q1886" s="3">
        <v>3</v>
      </c>
      <c r="R1886" t="s">
        <v>26107</v>
      </c>
      <c r="S1886" s="3">
        <v>2</v>
      </c>
      <c r="T1886" s="3">
        <v>1</v>
      </c>
      <c r="U1886" s="3">
        <v>16500000</v>
      </c>
      <c r="V1886" s="3">
        <v>2008</v>
      </c>
      <c r="W1886" t="s">
        <v>25</v>
      </c>
    </row>
    <row r="1887" spans="1:23" x14ac:dyDescent="0.3">
      <c r="A1887" s="3">
        <v>5</v>
      </c>
      <c r="B1887" t="s">
        <v>800</v>
      </c>
      <c r="C1887" s="3">
        <v>5701</v>
      </c>
      <c r="D1887" t="s">
        <v>1264</v>
      </c>
      <c r="E1887" s="3">
        <v>100104</v>
      </c>
      <c r="F1887" t="s">
        <v>11362</v>
      </c>
      <c r="G1887" s="3">
        <v>1001040050</v>
      </c>
      <c r="H1887" t="s">
        <v>26131</v>
      </c>
      <c r="I1887" s="3">
        <v>2</v>
      </c>
      <c r="J1887" t="s">
        <v>12848</v>
      </c>
      <c r="K1887" s="3">
        <v>10</v>
      </c>
      <c r="L1887" t="s">
        <v>26088</v>
      </c>
      <c r="M1887" s="3">
        <v>1</v>
      </c>
      <c r="N1887" t="s">
        <v>26082</v>
      </c>
      <c r="O1887" s="3">
        <v>3</v>
      </c>
      <c r="P1887" t="s">
        <v>26085</v>
      </c>
      <c r="Q1887" s="3">
        <v>3</v>
      </c>
      <c r="R1887" t="s">
        <v>26107</v>
      </c>
      <c r="S1887" s="3">
        <v>2</v>
      </c>
      <c r="T1887" s="3">
        <v>1</v>
      </c>
      <c r="U1887" s="3">
        <v>3500000</v>
      </c>
      <c r="V1887" s="3">
        <v>2008</v>
      </c>
      <c r="W1887" t="s">
        <v>25</v>
      </c>
    </row>
    <row r="1888" spans="1:23" x14ac:dyDescent="0.3">
      <c r="A1888" s="3">
        <v>5</v>
      </c>
      <c r="B1888" t="s">
        <v>800</v>
      </c>
      <c r="C1888" s="3">
        <v>5701</v>
      </c>
      <c r="D1888" t="s">
        <v>1264</v>
      </c>
      <c r="E1888" s="3">
        <v>100104</v>
      </c>
      <c r="F1888" t="s">
        <v>11362</v>
      </c>
      <c r="G1888" s="3">
        <v>100104002</v>
      </c>
      <c r="H1888" t="s">
        <v>26132</v>
      </c>
      <c r="I1888" s="3">
        <v>2</v>
      </c>
      <c r="J1888" t="s">
        <v>12848</v>
      </c>
      <c r="K1888" s="3">
        <v>10</v>
      </c>
      <c r="L1888" t="s">
        <v>26088</v>
      </c>
      <c r="M1888" s="3">
        <v>1</v>
      </c>
      <c r="N1888" t="s">
        <v>26082</v>
      </c>
      <c r="O1888" s="3">
        <v>3</v>
      </c>
      <c r="P1888" t="s">
        <v>26085</v>
      </c>
      <c r="Q1888" s="3">
        <v>3</v>
      </c>
      <c r="R1888" t="s">
        <v>26107</v>
      </c>
      <c r="S1888" s="3">
        <v>2</v>
      </c>
      <c r="T1888" s="3">
        <v>1</v>
      </c>
      <c r="U1888" s="3">
        <v>8000000</v>
      </c>
      <c r="V1888" s="3">
        <v>2008</v>
      </c>
      <c r="W1888" t="s">
        <v>25</v>
      </c>
    </row>
    <row r="1889" spans="1:23" x14ac:dyDescent="0.3">
      <c r="A1889" s="3">
        <v>5</v>
      </c>
      <c r="B1889" t="s">
        <v>800</v>
      </c>
      <c r="C1889" s="3">
        <v>5102</v>
      </c>
      <c r="D1889" t="s">
        <v>1183</v>
      </c>
      <c r="E1889" s="3">
        <v>100104</v>
      </c>
      <c r="F1889" t="s">
        <v>11362</v>
      </c>
      <c r="G1889" s="3">
        <v>100104003</v>
      </c>
      <c r="H1889" t="s">
        <v>16990</v>
      </c>
      <c r="I1889" s="3">
        <v>2</v>
      </c>
      <c r="J1889" t="s">
        <v>12848</v>
      </c>
      <c r="K1889" s="3">
        <v>10</v>
      </c>
      <c r="L1889" t="s">
        <v>26088</v>
      </c>
      <c r="M1889" s="3">
        <v>7</v>
      </c>
      <c r="N1889" t="s">
        <v>14788</v>
      </c>
      <c r="O1889" s="3">
        <v>2</v>
      </c>
      <c r="P1889" t="s">
        <v>28067</v>
      </c>
      <c r="Q1889" s="3">
        <v>1</v>
      </c>
      <c r="R1889" t="s">
        <v>26083</v>
      </c>
      <c r="S1889" s="3">
        <v>70</v>
      </c>
      <c r="T1889" s="3">
        <v>1</v>
      </c>
      <c r="U1889" s="3">
        <v>1158400</v>
      </c>
      <c r="V1889" s="3">
        <v>2014</v>
      </c>
      <c r="W1889" t="s">
        <v>25</v>
      </c>
    </row>
    <row r="1890" spans="1:23" x14ac:dyDescent="0.3">
      <c r="A1890" s="3">
        <v>5</v>
      </c>
      <c r="B1890" t="s">
        <v>800</v>
      </c>
      <c r="C1890" s="3">
        <v>5102</v>
      </c>
      <c r="D1890" t="s">
        <v>1183</v>
      </c>
      <c r="E1890" s="3">
        <v>100104</v>
      </c>
      <c r="F1890" t="s">
        <v>11362</v>
      </c>
      <c r="G1890" s="3">
        <v>100104002</v>
      </c>
      <c r="H1890" t="s">
        <v>26132</v>
      </c>
      <c r="I1890" s="3">
        <v>2</v>
      </c>
      <c r="J1890" t="s">
        <v>12848</v>
      </c>
      <c r="K1890" s="3">
        <v>10</v>
      </c>
      <c r="L1890" t="s">
        <v>26088</v>
      </c>
      <c r="M1890" s="3">
        <v>2</v>
      </c>
      <c r="N1890" t="s">
        <v>26084</v>
      </c>
      <c r="O1890" s="3">
        <v>2</v>
      </c>
      <c r="P1890" t="s">
        <v>28067</v>
      </c>
      <c r="Q1890" s="3">
        <v>1</v>
      </c>
      <c r="R1890" t="s">
        <v>26083</v>
      </c>
      <c r="S1890" s="3">
        <v>70</v>
      </c>
      <c r="T1890" s="3">
        <v>1</v>
      </c>
      <c r="U1890" s="3">
        <v>1770250</v>
      </c>
      <c r="V1890" s="3">
        <v>2014</v>
      </c>
      <c r="W1890" t="s">
        <v>25</v>
      </c>
    </row>
    <row r="1891" spans="1:23" x14ac:dyDescent="0.3">
      <c r="A1891" s="3">
        <v>5</v>
      </c>
      <c r="B1891" t="s">
        <v>800</v>
      </c>
      <c r="C1891" s="3">
        <v>5802</v>
      </c>
      <c r="D1891" t="s">
        <v>1285</v>
      </c>
      <c r="E1891" s="3">
        <v>100107</v>
      </c>
      <c r="F1891" t="s">
        <v>9429</v>
      </c>
      <c r="G1891" s="3">
        <v>100107002</v>
      </c>
      <c r="H1891" t="s">
        <v>26119</v>
      </c>
      <c r="I1891" s="3">
        <v>2</v>
      </c>
      <c r="J1891" t="s">
        <v>12848</v>
      </c>
      <c r="K1891" s="3">
        <v>10</v>
      </c>
      <c r="L1891" t="s">
        <v>26088</v>
      </c>
      <c r="M1891" s="3">
        <v>2</v>
      </c>
      <c r="N1891" t="s">
        <v>26084</v>
      </c>
      <c r="O1891" s="3">
        <v>3</v>
      </c>
      <c r="P1891" t="s">
        <v>26085</v>
      </c>
      <c r="Q1891" s="3">
        <v>1</v>
      </c>
      <c r="R1891" t="s">
        <v>26083</v>
      </c>
      <c r="S1891" s="3">
        <v>3</v>
      </c>
      <c r="T1891" s="3">
        <v>1</v>
      </c>
      <c r="U1891" s="3">
        <v>480000</v>
      </c>
      <c r="V1891" s="3">
        <v>2014</v>
      </c>
      <c r="W1891" t="s">
        <v>25</v>
      </c>
    </row>
    <row r="1892" spans="1:23" x14ac:dyDescent="0.3">
      <c r="A1892" s="3">
        <v>5</v>
      </c>
      <c r="B1892" t="s">
        <v>800</v>
      </c>
      <c r="C1892" s="3">
        <v>5701</v>
      </c>
      <c r="D1892" t="s">
        <v>1264</v>
      </c>
      <c r="E1892" s="3">
        <v>100103</v>
      </c>
      <c r="F1892" t="s">
        <v>11337</v>
      </c>
      <c r="G1892" s="3">
        <v>1001030040</v>
      </c>
      <c r="H1892" t="s">
        <v>26115</v>
      </c>
      <c r="I1892" s="3">
        <v>2</v>
      </c>
      <c r="J1892" t="s">
        <v>12848</v>
      </c>
      <c r="K1892" s="3">
        <v>10</v>
      </c>
      <c r="L1892" t="s">
        <v>26088</v>
      </c>
      <c r="M1892" s="3">
        <v>2</v>
      </c>
      <c r="N1892" t="s">
        <v>26084</v>
      </c>
      <c r="O1892" s="3">
        <v>3</v>
      </c>
      <c r="P1892" t="s">
        <v>26085</v>
      </c>
      <c r="Q1892" s="3">
        <v>4</v>
      </c>
      <c r="R1892" t="s">
        <v>26113</v>
      </c>
      <c r="S1892" s="3">
        <v>45</v>
      </c>
      <c r="T1892" s="3">
        <v>1</v>
      </c>
      <c r="U1892" s="3">
        <v>15000000</v>
      </c>
      <c r="V1892" s="3">
        <v>2014</v>
      </c>
      <c r="W1892" t="s">
        <v>25</v>
      </c>
    </row>
    <row r="1893" spans="1:23" x14ac:dyDescent="0.3">
      <c r="A1893" s="3">
        <v>5</v>
      </c>
      <c r="B1893" t="s">
        <v>800</v>
      </c>
      <c r="C1893" s="3">
        <v>5701</v>
      </c>
      <c r="D1893" t="s">
        <v>1264</v>
      </c>
      <c r="E1893" s="3">
        <v>100104</v>
      </c>
      <c r="F1893" t="s">
        <v>11362</v>
      </c>
      <c r="G1893" s="3">
        <v>1001040050</v>
      </c>
      <c r="H1893" t="s">
        <v>26131</v>
      </c>
      <c r="I1893" s="3">
        <v>2</v>
      </c>
      <c r="J1893" t="s">
        <v>12848</v>
      </c>
      <c r="K1893" s="3">
        <v>10</v>
      </c>
      <c r="L1893" t="s">
        <v>26088</v>
      </c>
      <c r="M1893" s="3">
        <v>2</v>
      </c>
      <c r="N1893" t="s">
        <v>26084</v>
      </c>
      <c r="O1893" s="3">
        <v>3</v>
      </c>
      <c r="P1893" t="s">
        <v>26085</v>
      </c>
      <c r="Q1893" s="3">
        <v>4</v>
      </c>
      <c r="R1893" t="s">
        <v>26113</v>
      </c>
      <c r="S1893" s="3">
        <v>45</v>
      </c>
      <c r="T1893" s="3">
        <v>1</v>
      </c>
      <c r="U1893" s="3">
        <v>3000000</v>
      </c>
      <c r="V1893" s="3">
        <v>2014</v>
      </c>
      <c r="W1893" t="s">
        <v>25</v>
      </c>
    </row>
    <row r="1894" spans="1:23" x14ac:dyDescent="0.3">
      <c r="A1894" s="3">
        <v>5</v>
      </c>
      <c r="B1894" t="s">
        <v>800</v>
      </c>
      <c r="C1894" s="3">
        <v>5701</v>
      </c>
      <c r="D1894" t="s">
        <v>1264</v>
      </c>
      <c r="E1894" s="3">
        <v>100104</v>
      </c>
      <c r="F1894" t="s">
        <v>11362</v>
      </c>
      <c r="G1894" s="3">
        <v>1001040020</v>
      </c>
      <c r="H1894" t="s">
        <v>26133</v>
      </c>
      <c r="I1894" s="3">
        <v>2</v>
      </c>
      <c r="J1894" t="s">
        <v>12848</v>
      </c>
      <c r="K1894" s="3">
        <v>10</v>
      </c>
      <c r="L1894" t="s">
        <v>26088</v>
      </c>
      <c r="M1894" s="3">
        <v>2</v>
      </c>
      <c r="N1894" t="s">
        <v>26084</v>
      </c>
      <c r="O1894" s="3">
        <v>3</v>
      </c>
      <c r="P1894" t="s">
        <v>26085</v>
      </c>
      <c r="Q1894" s="3">
        <v>4</v>
      </c>
      <c r="R1894" t="s">
        <v>26113</v>
      </c>
      <c r="S1894" s="3">
        <v>45</v>
      </c>
      <c r="T1894" s="3">
        <v>1</v>
      </c>
      <c r="U1894" s="3">
        <v>2000000</v>
      </c>
      <c r="V1894" s="3">
        <v>2014</v>
      </c>
      <c r="W1894" t="s">
        <v>25</v>
      </c>
    </row>
    <row r="1895" spans="1:23" x14ac:dyDescent="0.3">
      <c r="A1895" s="3">
        <v>5</v>
      </c>
      <c r="B1895" t="s">
        <v>800</v>
      </c>
      <c r="C1895" s="3">
        <v>5701</v>
      </c>
      <c r="D1895" t="s">
        <v>1264</v>
      </c>
      <c r="E1895" s="3">
        <v>100104</v>
      </c>
      <c r="F1895" t="s">
        <v>11362</v>
      </c>
      <c r="G1895" s="3">
        <v>100104002</v>
      </c>
      <c r="H1895" t="s">
        <v>26132</v>
      </c>
      <c r="I1895" s="3">
        <v>2</v>
      </c>
      <c r="J1895" t="s">
        <v>12848</v>
      </c>
      <c r="K1895" s="3">
        <v>10</v>
      </c>
      <c r="L1895" t="s">
        <v>26088</v>
      </c>
      <c r="M1895" s="3">
        <v>2</v>
      </c>
      <c r="N1895" t="s">
        <v>26084</v>
      </c>
      <c r="O1895" s="3">
        <v>3</v>
      </c>
      <c r="P1895" t="s">
        <v>26085</v>
      </c>
      <c r="Q1895" s="3">
        <v>4</v>
      </c>
      <c r="R1895" t="s">
        <v>26113</v>
      </c>
      <c r="S1895" s="3">
        <v>45</v>
      </c>
      <c r="T1895" s="3">
        <v>1</v>
      </c>
      <c r="U1895" s="3">
        <v>8000000</v>
      </c>
      <c r="V1895" s="3">
        <v>2014</v>
      </c>
      <c r="W1895" t="s">
        <v>25</v>
      </c>
    </row>
    <row r="1896" spans="1:23" x14ac:dyDescent="0.3">
      <c r="A1896" s="3">
        <v>5</v>
      </c>
      <c r="B1896" t="s">
        <v>800</v>
      </c>
      <c r="C1896" s="3">
        <v>5706</v>
      </c>
      <c r="D1896" t="s">
        <v>1279</v>
      </c>
      <c r="E1896" s="3">
        <v>100109</v>
      </c>
      <c r="F1896" t="s">
        <v>18431</v>
      </c>
      <c r="G1896" s="3">
        <v>100109001</v>
      </c>
      <c r="H1896" t="s">
        <v>26106</v>
      </c>
      <c r="I1896" s="3">
        <v>2</v>
      </c>
      <c r="J1896" t="s">
        <v>12848</v>
      </c>
      <c r="K1896" s="3">
        <v>10</v>
      </c>
      <c r="L1896" t="s">
        <v>26088</v>
      </c>
      <c r="M1896" s="3">
        <v>1</v>
      </c>
      <c r="N1896" t="s">
        <v>26082</v>
      </c>
      <c r="O1896" s="3">
        <v>3</v>
      </c>
      <c r="P1896" t="s">
        <v>26085</v>
      </c>
      <c r="Q1896" s="3">
        <v>4</v>
      </c>
      <c r="R1896" t="s">
        <v>26113</v>
      </c>
      <c r="S1896" s="3">
        <v>55</v>
      </c>
      <c r="T1896" s="3">
        <v>1</v>
      </c>
      <c r="U1896" s="3">
        <v>20000000</v>
      </c>
      <c r="V1896" s="3">
        <v>2014</v>
      </c>
      <c r="W1896" t="s">
        <v>25</v>
      </c>
    </row>
    <row r="1897" spans="1:23" x14ac:dyDescent="0.3">
      <c r="A1897" s="3">
        <v>5</v>
      </c>
      <c r="B1897" t="s">
        <v>800</v>
      </c>
      <c r="C1897" s="3">
        <v>5802</v>
      </c>
      <c r="D1897" t="s">
        <v>1285</v>
      </c>
      <c r="E1897" s="3">
        <v>100101</v>
      </c>
      <c r="F1897" t="s">
        <v>11256</v>
      </c>
      <c r="G1897" s="3">
        <v>100101001</v>
      </c>
      <c r="H1897" t="s">
        <v>26124</v>
      </c>
      <c r="I1897" s="3">
        <v>2</v>
      </c>
      <c r="J1897" t="s">
        <v>12848</v>
      </c>
      <c r="K1897" s="3">
        <v>10</v>
      </c>
      <c r="L1897" t="s">
        <v>26088</v>
      </c>
      <c r="M1897" s="3">
        <v>2</v>
      </c>
      <c r="N1897" t="s">
        <v>26084</v>
      </c>
      <c r="O1897" s="3">
        <v>3</v>
      </c>
      <c r="P1897" t="s">
        <v>26085</v>
      </c>
      <c r="Q1897" s="3">
        <v>1</v>
      </c>
      <c r="R1897" t="s">
        <v>26083</v>
      </c>
      <c r="S1897" s="3">
        <v>6</v>
      </c>
      <c r="T1897" s="3">
        <v>1</v>
      </c>
      <c r="U1897" s="3">
        <v>1000</v>
      </c>
      <c r="V1897" s="3">
        <v>2017</v>
      </c>
      <c r="W1897" t="s">
        <v>25</v>
      </c>
    </row>
    <row r="1898" spans="1:23" x14ac:dyDescent="0.3">
      <c r="A1898" s="3">
        <v>5</v>
      </c>
      <c r="B1898" t="s">
        <v>800</v>
      </c>
      <c r="C1898" s="3">
        <v>5802</v>
      </c>
      <c r="D1898" t="s">
        <v>1285</v>
      </c>
      <c r="E1898" s="3">
        <v>100101</v>
      </c>
      <c r="F1898" t="s">
        <v>11256</v>
      </c>
      <c r="G1898" s="3">
        <v>100101004</v>
      </c>
      <c r="H1898" t="s">
        <v>16281</v>
      </c>
      <c r="I1898" s="3">
        <v>2</v>
      </c>
      <c r="J1898" t="s">
        <v>12848</v>
      </c>
      <c r="K1898" s="3">
        <v>10</v>
      </c>
      <c r="L1898" t="s">
        <v>26088</v>
      </c>
      <c r="M1898" s="3">
        <v>2</v>
      </c>
      <c r="N1898" t="s">
        <v>26084</v>
      </c>
      <c r="O1898" s="3">
        <v>3</v>
      </c>
      <c r="P1898" t="s">
        <v>26085</v>
      </c>
      <c r="Q1898" s="3">
        <v>1</v>
      </c>
      <c r="R1898" t="s">
        <v>26083</v>
      </c>
      <c r="S1898" s="3">
        <v>6</v>
      </c>
      <c r="T1898" s="3">
        <v>1</v>
      </c>
      <c r="U1898" s="3">
        <v>6000</v>
      </c>
      <c r="V1898" s="3">
        <v>2017</v>
      </c>
      <c r="W1898" t="s">
        <v>25</v>
      </c>
    </row>
    <row r="1899" spans="1:23" x14ac:dyDescent="0.3">
      <c r="A1899" s="3">
        <v>5</v>
      </c>
      <c r="B1899" t="s">
        <v>800</v>
      </c>
      <c r="C1899" s="3">
        <v>5802</v>
      </c>
      <c r="D1899" t="s">
        <v>1285</v>
      </c>
      <c r="E1899" s="3">
        <v>100108</v>
      </c>
      <c r="F1899" t="s">
        <v>11438</v>
      </c>
      <c r="G1899" s="3">
        <v>100108002</v>
      </c>
      <c r="H1899" t="s">
        <v>17713</v>
      </c>
      <c r="I1899" s="3">
        <v>2</v>
      </c>
      <c r="J1899" t="s">
        <v>12848</v>
      </c>
      <c r="K1899" s="3">
        <v>10</v>
      </c>
      <c r="L1899" t="s">
        <v>26088</v>
      </c>
      <c r="M1899" s="3">
        <v>2</v>
      </c>
      <c r="N1899" t="s">
        <v>26084</v>
      </c>
      <c r="O1899" s="3">
        <v>3</v>
      </c>
      <c r="P1899" t="s">
        <v>26085</v>
      </c>
      <c r="Q1899" s="3">
        <v>1</v>
      </c>
      <c r="R1899" t="s">
        <v>26083</v>
      </c>
      <c r="S1899" s="3">
        <v>6</v>
      </c>
      <c r="T1899" s="3">
        <v>1</v>
      </c>
      <c r="U1899" s="3">
        <v>6000</v>
      </c>
      <c r="V1899" s="3">
        <v>2017</v>
      </c>
      <c r="W1899" t="s">
        <v>25</v>
      </c>
    </row>
    <row r="1900" spans="1:23" x14ac:dyDescent="0.3">
      <c r="A1900" s="3">
        <v>5</v>
      </c>
      <c r="B1900" t="s">
        <v>800</v>
      </c>
      <c r="C1900" s="3">
        <v>5802</v>
      </c>
      <c r="D1900" t="s">
        <v>1285</v>
      </c>
      <c r="E1900" s="3">
        <v>100107</v>
      </c>
      <c r="F1900" t="s">
        <v>9429</v>
      </c>
      <c r="G1900" s="3">
        <v>100107007</v>
      </c>
      <c r="H1900" t="s">
        <v>26120</v>
      </c>
      <c r="I1900" s="3">
        <v>2</v>
      </c>
      <c r="J1900" t="s">
        <v>12848</v>
      </c>
      <c r="K1900" s="3">
        <v>10</v>
      </c>
      <c r="L1900" t="s">
        <v>26088</v>
      </c>
      <c r="M1900" s="3">
        <v>2</v>
      </c>
      <c r="N1900" t="s">
        <v>26084</v>
      </c>
      <c r="O1900" s="3">
        <v>3</v>
      </c>
      <c r="P1900" t="s">
        <v>26085</v>
      </c>
      <c r="Q1900" s="3">
        <v>1</v>
      </c>
      <c r="R1900" t="s">
        <v>26083</v>
      </c>
      <c r="S1900" s="3">
        <v>6</v>
      </c>
      <c r="T1900" s="3">
        <v>1</v>
      </c>
      <c r="U1900" s="3">
        <v>9000</v>
      </c>
      <c r="V1900" s="3">
        <v>2017</v>
      </c>
      <c r="W1900" t="s">
        <v>25</v>
      </c>
    </row>
    <row r="1901" spans="1:23" x14ac:dyDescent="0.3">
      <c r="A1901" s="3">
        <v>5</v>
      </c>
      <c r="B1901" t="s">
        <v>800</v>
      </c>
      <c r="C1901" s="3">
        <v>5802</v>
      </c>
      <c r="D1901" t="s">
        <v>1285</v>
      </c>
      <c r="E1901" s="3">
        <v>100107</v>
      </c>
      <c r="F1901" t="s">
        <v>9429</v>
      </c>
      <c r="G1901" s="3">
        <v>100107002</v>
      </c>
      <c r="H1901" t="s">
        <v>26119</v>
      </c>
      <c r="I1901" s="3">
        <v>2</v>
      </c>
      <c r="J1901" t="s">
        <v>12848</v>
      </c>
      <c r="K1901" s="3">
        <v>10</v>
      </c>
      <c r="L1901" t="s">
        <v>26088</v>
      </c>
      <c r="M1901" s="3">
        <v>2</v>
      </c>
      <c r="N1901" t="s">
        <v>26084</v>
      </c>
      <c r="O1901" s="3">
        <v>3</v>
      </c>
      <c r="P1901" t="s">
        <v>26085</v>
      </c>
      <c r="Q1901" s="3">
        <v>1</v>
      </c>
      <c r="R1901" t="s">
        <v>26083</v>
      </c>
      <c r="S1901" s="3">
        <v>6</v>
      </c>
      <c r="T1901" s="3">
        <v>1</v>
      </c>
      <c r="U1901" s="3">
        <v>35000</v>
      </c>
      <c r="V1901" s="3">
        <v>2017</v>
      </c>
      <c r="W1901" t="s">
        <v>25</v>
      </c>
    </row>
    <row r="1902" spans="1:23" x14ac:dyDescent="0.3">
      <c r="A1902" s="3">
        <v>5</v>
      </c>
      <c r="B1902" t="s">
        <v>800</v>
      </c>
      <c r="C1902" s="3">
        <v>5701</v>
      </c>
      <c r="D1902" t="s">
        <v>1264</v>
      </c>
      <c r="E1902" s="3">
        <v>100104</v>
      </c>
      <c r="F1902" t="s">
        <v>11362</v>
      </c>
      <c r="G1902" s="3">
        <v>1001040050</v>
      </c>
      <c r="H1902" t="s">
        <v>26131</v>
      </c>
      <c r="I1902" s="3">
        <v>2</v>
      </c>
      <c r="J1902" t="s">
        <v>12848</v>
      </c>
      <c r="K1902" s="3">
        <v>10</v>
      </c>
      <c r="L1902" t="s">
        <v>26088</v>
      </c>
      <c r="M1902" s="3">
        <v>2</v>
      </c>
      <c r="N1902" t="s">
        <v>26084</v>
      </c>
      <c r="O1902" s="3">
        <v>3</v>
      </c>
      <c r="P1902" t="s">
        <v>26085</v>
      </c>
      <c r="Q1902" s="3">
        <v>1</v>
      </c>
      <c r="R1902" t="s">
        <v>26083</v>
      </c>
      <c r="S1902" s="3">
        <v>75</v>
      </c>
      <c r="T1902" s="3">
        <v>1</v>
      </c>
      <c r="U1902" s="3">
        <v>1000000</v>
      </c>
      <c r="V1902" s="3">
        <v>2017</v>
      </c>
      <c r="W1902" t="s">
        <v>25</v>
      </c>
    </row>
    <row r="1903" spans="1:23" x14ac:dyDescent="0.3">
      <c r="A1903" s="3">
        <v>5</v>
      </c>
      <c r="B1903" t="s">
        <v>800</v>
      </c>
      <c r="C1903" s="3">
        <v>5701</v>
      </c>
      <c r="D1903" t="s">
        <v>1264</v>
      </c>
      <c r="E1903" s="3">
        <v>100104</v>
      </c>
      <c r="F1903" t="s">
        <v>11362</v>
      </c>
      <c r="G1903" s="3">
        <v>100104002</v>
      </c>
      <c r="H1903" t="s">
        <v>26132</v>
      </c>
      <c r="I1903" s="3">
        <v>2</v>
      </c>
      <c r="J1903" t="s">
        <v>12848</v>
      </c>
      <c r="K1903" s="3">
        <v>10</v>
      </c>
      <c r="L1903" t="s">
        <v>26088</v>
      </c>
      <c r="M1903" s="3">
        <v>2</v>
      </c>
      <c r="N1903" t="s">
        <v>26084</v>
      </c>
      <c r="O1903" s="3">
        <v>3</v>
      </c>
      <c r="P1903" t="s">
        <v>26085</v>
      </c>
      <c r="Q1903" s="3">
        <v>1</v>
      </c>
      <c r="R1903" t="s">
        <v>26083</v>
      </c>
      <c r="S1903" s="3">
        <v>75</v>
      </c>
      <c r="T1903" s="3">
        <v>1</v>
      </c>
      <c r="U1903" s="3">
        <v>1519000</v>
      </c>
      <c r="V1903" s="3">
        <v>2017</v>
      </c>
      <c r="W1903" t="s">
        <v>25</v>
      </c>
    </row>
    <row r="1904" spans="1:23" x14ac:dyDescent="0.3">
      <c r="A1904" s="3">
        <v>5</v>
      </c>
      <c r="B1904" t="s">
        <v>800</v>
      </c>
      <c r="C1904" s="3">
        <v>5706</v>
      </c>
      <c r="D1904" t="s">
        <v>1279</v>
      </c>
      <c r="E1904" s="3">
        <v>100106</v>
      </c>
      <c r="F1904" t="s">
        <v>17000</v>
      </c>
      <c r="G1904" s="3">
        <v>100106001</v>
      </c>
      <c r="H1904" t="s">
        <v>18416</v>
      </c>
      <c r="I1904" s="3">
        <v>1</v>
      </c>
      <c r="J1904" t="s">
        <v>26080</v>
      </c>
      <c r="K1904" s="3">
        <v>10</v>
      </c>
      <c r="L1904" t="s">
        <v>26088</v>
      </c>
      <c r="M1904" s="3">
        <v>3</v>
      </c>
      <c r="N1904" t="s">
        <v>16841</v>
      </c>
      <c r="O1904" s="3">
        <v>2</v>
      </c>
      <c r="P1904" t="s">
        <v>28067</v>
      </c>
      <c r="Q1904" s="3">
        <v>1</v>
      </c>
      <c r="R1904" t="s">
        <v>26083</v>
      </c>
      <c r="S1904" s="3">
        <v>2</v>
      </c>
      <c r="T1904" s="3">
        <v>1</v>
      </c>
      <c r="U1904" s="3">
        <v>160</v>
      </c>
      <c r="V1904" s="3">
        <v>2017</v>
      </c>
      <c r="W1904" t="s">
        <v>25</v>
      </c>
    </row>
    <row r="1905" spans="1:23" x14ac:dyDescent="0.3">
      <c r="A1905" s="3">
        <v>6</v>
      </c>
      <c r="B1905" t="s">
        <v>1783</v>
      </c>
      <c r="C1905" s="3">
        <v>6114</v>
      </c>
      <c r="D1905" t="s">
        <v>1333</v>
      </c>
      <c r="E1905" s="3">
        <v>100103</v>
      </c>
      <c r="F1905" t="s">
        <v>11337</v>
      </c>
      <c r="G1905" s="3">
        <v>100103003</v>
      </c>
      <c r="H1905" t="s">
        <v>16985</v>
      </c>
      <c r="I1905" s="3">
        <v>2</v>
      </c>
      <c r="J1905" t="s">
        <v>12848</v>
      </c>
      <c r="K1905" s="3">
        <v>10</v>
      </c>
      <c r="L1905" t="s">
        <v>26088</v>
      </c>
      <c r="M1905" s="3">
        <v>1</v>
      </c>
      <c r="N1905" t="s">
        <v>26082</v>
      </c>
      <c r="O1905" s="3">
        <v>3</v>
      </c>
      <c r="P1905" t="s">
        <v>26085</v>
      </c>
      <c r="Q1905" s="3">
        <v>3</v>
      </c>
      <c r="R1905" t="s">
        <v>26107</v>
      </c>
      <c r="S1905" s="3">
        <v>133</v>
      </c>
      <c r="T1905" s="3">
        <v>1</v>
      </c>
      <c r="U1905" s="3">
        <v>1000000</v>
      </c>
      <c r="V1905" s="3">
        <v>2003</v>
      </c>
      <c r="W1905" t="s">
        <v>25</v>
      </c>
    </row>
    <row r="1906" spans="1:23" x14ac:dyDescent="0.3">
      <c r="A1906" s="3">
        <v>6</v>
      </c>
      <c r="B1906" t="s">
        <v>1783</v>
      </c>
      <c r="C1906" s="3">
        <v>6114</v>
      </c>
      <c r="D1906" t="s">
        <v>1333</v>
      </c>
      <c r="E1906" s="3">
        <v>100103</v>
      </c>
      <c r="F1906" t="s">
        <v>11337</v>
      </c>
      <c r="G1906" s="3">
        <v>100103004</v>
      </c>
      <c r="H1906" t="s">
        <v>26125</v>
      </c>
      <c r="I1906" s="3">
        <v>2</v>
      </c>
      <c r="J1906" t="s">
        <v>12848</v>
      </c>
      <c r="K1906" s="3">
        <v>10</v>
      </c>
      <c r="L1906" t="s">
        <v>26088</v>
      </c>
      <c r="M1906" s="3">
        <v>1</v>
      </c>
      <c r="N1906" t="s">
        <v>26082</v>
      </c>
      <c r="O1906" s="3">
        <v>3</v>
      </c>
      <c r="P1906" t="s">
        <v>26085</v>
      </c>
      <c r="Q1906" s="3">
        <v>3</v>
      </c>
      <c r="R1906" t="s">
        <v>26107</v>
      </c>
      <c r="S1906" s="3">
        <v>133</v>
      </c>
      <c r="T1906" s="3">
        <v>1</v>
      </c>
      <c r="U1906" s="3">
        <v>3000000</v>
      </c>
      <c r="V1906" s="3">
        <v>2003</v>
      </c>
      <c r="W1906" t="s">
        <v>25</v>
      </c>
    </row>
    <row r="1907" spans="1:23" x14ac:dyDescent="0.3">
      <c r="A1907" s="3">
        <v>6</v>
      </c>
      <c r="B1907" t="s">
        <v>1783</v>
      </c>
      <c r="C1907" s="3">
        <v>6114</v>
      </c>
      <c r="D1907" t="s">
        <v>1333</v>
      </c>
      <c r="E1907" s="3">
        <v>100104</v>
      </c>
      <c r="F1907" t="s">
        <v>11362</v>
      </c>
      <c r="G1907" s="3">
        <v>1001040020</v>
      </c>
      <c r="H1907" t="s">
        <v>26133</v>
      </c>
      <c r="I1907" s="3">
        <v>2</v>
      </c>
      <c r="J1907" t="s">
        <v>12848</v>
      </c>
      <c r="K1907" s="3">
        <v>10</v>
      </c>
      <c r="L1907" t="s">
        <v>26088</v>
      </c>
      <c r="M1907" s="3">
        <v>1</v>
      </c>
      <c r="N1907" t="s">
        <v>26082</v>
      </c>
      <c r="O1907" s="3">
        <v>3</v>
      </c>
      <c r="P1907" t="s">
        <v>26085</v>
      </c>
      <c r="Q1907" s="3">
        <v>3</v>
      </c>
      <c r="R1907" t="s">
        <v>26107</v>
      </c>
      <c r="S1907" s="3">
        <v>133</v>
      </c>
      <c r="T1907" s="3">
        <v>1</v>
      </c>
      <c r="U1907" s="3">
        <v>3000000</v>
      </c>
      <c r="V1907" s="3">
        <v>2003</v>
      </c>
      <c r="W1907" t="s">
        <v>25</v>
      </c>
    </row>
    <row r="1908" spans="1:23" x14ac:dyDescent="0.3">
      <c r="A1908" s="3">
        <v>6</v>
      </c>
      <c r="B1908" t="s">
        <v>1783</v>
      </c>
      <c r="C1908" s="3">
        <v>6114</v>
      </c>
      <c r="D1908" t="s">
        <v>1333</v>
      </c>
      <c r="E1908" s="3">
        <v>100104</v>
      </c>
      <c r="F1908" t="s">
        <v>11362</v>
      </c>
      <c r="G1908" s="3">
        <v>100104003</v>
      </c>
      <c r="H1908" t="s">
        <v>16990</v>
      </c>
      <c r="I1908" s="3">
        <v>2</v>
      </c>
      <c r="J1908" t="s">
        <v>12848</v>
      </c>
      <c r="K1908" s="3">
        <v>10</v>
      </c>
      <c r="L1908" t="s">
        <v>26088</v>
      </c>
      <c r="M1908" s="3">
        <v>1</v>
      </c>
      <c r="N1908" t="s">
        <v>26082</v>
      </c>
      <c r="O1908" s="3">
        <v>3</v>
      </c>
      <c r="P1908" t="s">
        <v>26085</v>
      </c>
      <c r="Q1908" s="3">
        <v>3</v>
      </c>
      <c r="R1908" t="s">
        <v>26107</v>
      </c>
      <c r="S1908" s="3">
        <v>133</v>
      </c>
      <c r="T1908" s="3">
        <v>1</v>
      </c>
      <c r="U1908" s="3">
        <v>1000000</v>
      </c>
      <c r="V1908" s="3">
        <v>2003</v>
      </c>
      <c r="W1908" t="s">
        <v>25</v>
      </c>
    </row>
    <row r="1909" spans="1:23" x14ac:dyDescent="0.3">
      <c r="A1909" s="3">
        <v>6</v>
      </c>
      <c r="B1909" t="s">
        <v>1783</v>
      </c>
      <c r="C1909" s="3">
        <v>6114</v>
      </c>
      <c r="D1909" t="s">
        <v>1333</v>
      </c>
      <c r="E1909" s="3">
        <v>100104</v>
      </c>
      <c r="F1909" t="s">
        <v>11362</v>
      </c>
      <c r="G1909" s="3">
        <v>1001040050</v>
      </c>
      <c r="H1909" t="s">
        <v>26131</v>
      </c>
      <c r="I1909" s="3">
        <v>2</v>
      </c>
      <c r="J1909" t="s">
        <v>12848</v>
      </c>
      <c r="K1909" s="3">
        <v>10</v>
      </c>
      <c r="L1909" t="s">
        <v>26088</v>
      </c>
      <c r="M1909" s="3">
        <v>1</v>
      </c>
      <c r="N1909" t="s">
        <v>26082</v>
      </c>
      <c r="O1909" s="3">
        <v>3</v>
      </c>
      <c r="P1909" t="s">
        <v>26085</v>
      </c>
      <c r="Q1909" s="3">
        <v>3</v>
      </c>
      <c r="R1909" t="s">
        <v>26107</v>
      </c>
      <c r="S1909" s="3">
        <v>133</v>
      </c>
      <c r="T1909" s="3">
        <v>1</v>
      </c>
      <c r="U1909" s="3">
        <v>1000000</v>
      </c>
      <c r="V1909" s="3">
        <v>2003</v>
      </c>
      <c r="W1909" t="s">
        <v>25</v>
      </c>
    </row>
    <row r="1910" spans="1:23" x14ac:dyDescent="0.3">
      <c r="A1910" s="3">
        <v>6</v>
      </c>
      <c r="B1910" t="s">
        <v>1783</v>
      </c>
      <c r="C1910" s="3">
        <v>6116</v>
      </c>
      <c r="D1910" t="s">
        <v>1339</v>
      </c>
      <c r="E1910" s="3">
        <v>100103</v>
      </c>
      <c r="F1910" t="s">
        <v>11337</v>
      </c>
      <c r="G1910" s="3">
        <v>100103004</v>
      </c>
      <c r="H1910" t="s">
        <v>26125</v>
      </c>
      <c r="I1910" s="3">
        <v>2</v>
      </c>
      <c r="J1910" t="s">
        <v>12848</v>
      </c>
      <c r="K1910" s="3">
        <v>10</v>
      </c>
      <c r="L1910" t="s">
        <v>26088</v>
      </c>
      <c r="M1910" s="3">
        <v>1</v>
      </c>
      <c r="N1910" t="s">
        <v>26082</v>
      </c>
      <c r="O1910" s="3">
        <v>3</v>
      </c>
      <c r="P1910" t="s">
        <v>26085</v>
      </c>
      <c r="Q1910" s="3">
        <v>4</v>
      </c>
      <c r="R1910" t="s">
        <v>26113</v>
      </c>
      <c r="S1910" s="3">
        <v>45</v>
      </c>
      <c r="T1910" s="3">
        <v>1</v>
      </c>
      <c r="U1910" s="3">
        <v>600000</v>
      </c>
      <c r="V1910" s="3">
        <v>2003</v>
      </c>
      <c r="W1910" t="s">
        <v>25</v>
      </c>
    </row>
    <row r="1911" spans="1:23" x14ac:dyDescent="0.3">
      <c r="A1911" s="3">
        <v>6</v>
      </c>
      <c r="B1911" t="s">
        <v>1783</v>
      </c>
      <c r="C1911" s="3">
        <v>6116</v>
      </c>
      <c r="D1911" t="s">
        <v>1339</v>
      </c>
      <c r="E1911" s="3">
        <v>100101</v>
      </c>
      <c r="F1911" t="s">
        <v>11256</v>
      </c>
      <c r="G1911" s="3">
        <v>100101007</v>
      </c>
      <c r="H1911" t="s">
        <v>11267</v>
      </c>
      <c r="I1911" s="3">
        <v>2</v>
      </c>
      <c r="J1911" t="s">
        <v>12848</v>
      </c>
      <c r="K1911" s="3">
        <v>10</v>
      </c>
      <c r="L1911" t="s">
        <v>26088</v>
      </c>
      <c r="M1911" s="3">
        <v>1</v>
      </c>
      <c r="N1911" t="s">
        <v>26082</v>
      </c>
      <c r="O1911" s="3">
        <v>3</v>
      </c>
      <c r="P1911" t="s">
        <v>26085</v>
      </c>
      <c r="Q1911" s="3">
        <v>4</v>
      </c>
      <c r="R1911" t="s">
        <v>26113</v>
      </c>
      <c r="S1911" s="3">
        <v>45</v>
      </c>
      <c r="T1911" s="3">
        <v>1</v>
      </c>
      <c r="U1911" s="3">
        <v>2000000</v>
      </c>
      <c r="V1911" s="3">
        <v>2003</v>
      </c>
      <c r="W1911" t="s">
        <v>25</v>
      </c>
    </row>
    <row r="1912" spans="1:23" x14ac:dyDescent="0.3">
      <c r="A1912" s="3">
        <v>6</v>
      </c>
      <c r="B1912" t="s">
        <v>1783</v>
      </c>
      <c r="C1912" s="3">
        <v>6116</v>
      </c>
      <c r="D1912" t="s">
        <v>1339</v>
      </c>
      <c r="E1912" s="3">
        <v>100104</v>
      </c>
      <c r="F1912" t="s">
        <v>11362</v>
      </c>
      <c r="G1912" s="3">
        <v>100104002</v>
      </c>
      <c r="H1912" t="s">
        <v>26132</v>
      </c>
      <c r="I1912" s="3">
        <v>2</v>
      </c>
      <c r="J1912" t="s">
        <v>12848</v>
      </c>
      <c r="K1912" s="3">
        <v>10</v>
      </c>
      <c r="L1912" t="s">
        <v>26088</v>
      </c>
      <c r="M1912" s="3">
        <v>1</v>
      </c>
      <c r="N1912" t="s">
        <v>26082</v>
      </c>
      <c r="O1912" s="3">
        <v>3</v>
      </c>
      <c r="P1912" t="s">
        <v>26085</v>
      </c>
      <c r="Q1912" s="3">
        <v>4</v>
      </c>
      <c r="R1912" t="s">
        <v>26113</v>
      </c>
      <c r="S1912" s="3">
        <v>45</v>
      </c>
      <c r="T1912" s="3">
        <v>1</v>
      </c>
      <c r="U1912" s="3">
        <v>20000000</v>
      </c>
      <c r="V1912" s="3">
        <v>2003</v>
      </c>
      <c r="W1912" t="s">
        <v>25</v>
      </c>
    </row>
    <row r="1913" spans="1:23" x14ac:dyDescent="0.3">
      <c r="A1913" s="3">
        <v>6</v>
      </c>
      <c r="B1913" t="s">
        <v>1783</v>
      </c>
      <c r="C1913" s="3">
        <v>6116</v>
      </c>
      <c r="D1913" t="s">
        <v>1339</v>
      </c>
      <c r="E1913" s="3">
        <v>100104</v>
      </c>
      <c r="F1913" t="s">
        <v>11362</v>
      </c>
      <c r="G1913" s="3">
        <v>1001040020</v>
      </c>
      <c r="H1913" t="s">
        <v>26133</v>
      </c>
      <c r="I1913" s="3">
        <v>2</v>
      </c>
      <c r="J1913" t="s">
        <v>12848</v>
      </c>
      <c r="K1913" s="3">
        <v>10</v>
      </c>
      <c r="L1913" t="s">
        <v>26088</v>
      </c>
      <c r="M1913" s="3">
        <v>1</v>
      </c>
      <c r="N1913" t="s">
        <v>26082</v>
      </c>
      <c r="O1913" s="3">
        <v>3</v>
      </c>
      <c r="P1913" t="s">
        <v>26085</v>
      </c>
      <c r="Q1913" s="3">
        <v>4</v>
      </c>
      <c r="R1913" t="s">
        <v>26113</v>
      </c>
      <c r="S1913" s="3">
        <v>45</v>
      </c>
      <c r="T1913" s="3">
        <v>1</v>
      </c>
      <c r="U1913" s="3">
        <v>10000000</v>
      </c>
      <c r="V1913" s="3">
        <v>2003</v>
      </c>
      <c r="W1913" t="s">
        <v>25</v>
      </c>
    </row>
    <row r="1914" spans="1:23" x14ac:dyDescent="0.3">
      <c r="A1914" s="3">
        <v>6</v>
      </c>
      <c r="B1914" t="s">
        <v>1783</v>
      </c>
      <c r="C1914" s="3">
        <v>6116</v>
      </c>
      <c r="D1914" t="s">
        <v>1339</v>
      </c>
      <c r="E1914" s="3">
        <v>100103</v>
      </c>
      <c r="F1914" t="s">
        <v>11337</v>
      </c>
      <c r="G1914" s="3">
        <v>100103006</v>
      </c>
      <c r="H1914" t="s">
        <v>26108</v>
      </c>
      <c r="I1914" s="3">
        <v>2</v>
      </c>
      <c r="J1914" t="s">
        <v>12848</v>
      </c>
      <c r="K1914" s="3">
        <v>10</v>
      </c>
      <c r="L1914" t="s">
        <v>26088</v>
      </c>
      <c r="M1914" s="3">
        <v>1</v>
      </c>
      <c r="N1914" t="s">
        <v>26082</v>
      </c>
      <c r="O1914" s="3">
        <v>3</v>
      </c>
      <c r="P1914" t="s">
        <v>26085</v>
      </c>
      <c r="Q1914" s="3">
        <v>4</v>
      </c>
      <c r="R1914" t="s">
        <v>26113</v>
      </c>
      <c r="S1914" s="3">
        <v>45</v>
      </c>
      <c r="T1914" s="3">
        <v>1</v>
      </c>
      <c r="U1914" s="3">
        <v>600000</v>
      </c>
      <c r="V1914" s="3">
        <v>2003</v>
      </c>
      <c r="W1914" t="s">
        <v>25</v>
      </c>
    </row>
    <row r="1915" spans="1:23" x14ac:dyDescent="0.3">
      <c r="A1915" s="3">
        <v>6</v>
      </c>
      <c r="B1915" t="s">
        <v>1783</v>
      </c>
      <c r="C1915" s="3">
        <v>6116</v>
      </c>
      <c r="D1915" t="s">
        <v>1339</v>
      </c>
      <c r="E1915" s="3">
        <v>100104</v>
      </c>
      <c r="F1915" t="s">
        <v>11362</v>
      </c>
      <c r="G1915" s="3">
        <v>1001040050</v>
      </c>
      <c r="H1915" t="s">
        <v>26131</v>
      </c>
      <c r="I1915" s="3">
        <v>2</v>
      </c>
      <c r="J1915" t="s">
        <v>12848</v>
      </c>
      <c r="K1915" s="3">
        <v>10</v>
      </c>
      <c r="L1915" t="s">
        <v>26088</v>
      </c>
      <c r="M1915" s="3">
        <v>1</v>
      </c>
      <c r="N1915" t="s">
        <v>26082</v>
      </c>
      <c r="O1915" s="3">
        <v>3</v>
      </c>
      <c r="P1915" t="s">
        <v>26085</v>
      </c>
      <c r="Q1915" s="3">
        <v>4</v>
      </c>
      <c r="R1915" t="s">
        <v>26113</v>
      </c>
      <c r="S1915" s="3">
        <v>45</v>
      </c>
      <c r="T1915" s="3">
        <v>1</v>
      </c>
      <c r="U1915" s="3">
        <v>3000000</v>
      </c>
      <c r="V1915" s="3">
        <v>2003</v>
      </c>
      <c r="W1915" t="s">
        <v>25</v>
      </c>
    </row>
    <row r="1916" spans="1:23" x14ac:dyDescent="0.3">
      <c r="A1916" s="3">
        <v>6</v>
      </c>
      <c r="B1916" t="s">
        <v>1783</v>
      </c>
      <c r="C1916" s="3">
        <v>6114</v>
      </c>
      <c r="D1916" t="s">
        <v>1333</v>
      </c>
      <c r="E1916" s="3">
        <v>100104</v>
      </c>
      <c r="F1916" t="s">
        <v>11362</v>
      </c>
      <c r="G1916" s="3">
        <v>1001040020</v>
      </c>
      <c r="H1916" t="s">
        <v>26133</v>
      </c>
      <c r="I1916" s="3">
        <v>2</v>
      </c>
      <c r="J1916" t="s">
        <v>12848</v>
      </c>
      <c r="K1916" s="3">
        <v>10</v>
      </c>
      <c r="L1916" t="s">
        <v>26088</v>
      </c>
      <c r="M1916" s="3">
        <v>1</v>
      </c>
      <c r="N1916" t="s">
        <v>26082</v>
      </c>
      <c r="O1916" s="3">
        <v>3</v>
      </c>
      <c r="P1916" t="s">
        <v>26085</v>
      </c>
      <c r="Q1916" s="3">
        <v>4</v>
      </c>
      <c r="R1916" t="s">
        <v>26113</v>
      </c>
      <c r="S1916" s="3">
        <v>170</v>
      </c>
      <c r="T1916" s="3">
        <v>1</v>
      </c>
      <c r="U1916" s="3">
        <v>12600000</v>
      </c>
      <c r="V1916" s="3">
        <v>2009</v>
      </c>
      <c r="W1916" t="s">
        <v>25</v>
      </c>
    </row>
    <row r="1917" spans="1:23" x14ac:dyDescent="0.3">
      <c r="A1917" s="3">
        <v>6</v>
      </c>
      <c r="B1917" t="s">
        <v>1783</v>
      </c>
      <c r="C1917" s="3">
        <v>6114</v>
      </c>
      <c r="D1917" t="s">
        <v>1333</v>
      </c>
      <c r="E1917" s="3">
        <v>100103</v>
      </c>
      <c r="F1917" t="s">
        <v>11337</v>
      </c>
      <c r="G1917" s="3">
        <v>1001030040</v>
      </c>
      <c r="H1917" t="s">
        <v>26115</v>
      </c>
      <c r="I1917" s="3">
        <v>2</v>
      </c>
      <c r="J1917" t="s">
        <v>12848</v>
      </c>
      <c r="K1917" s="3">
        <v>10</v>
      </c>
      <c r="L1917" t="s">
        <v>26088</v>
      </c>
      <c r="M1917" s="3">
        <v>1</v>
      </c>
      <c r="N1917" t="s">
        <v>26082</v>
      </c>
      <c r="O1917" s="3">
        <v>3</v>
      </c>
      <c r="P1917" t="s">
        <v>26085</v>
      </c>
      <c r="Q1917" s="3">
        <v>4</v>
      </c>
      <c r="R1917" t="s">
        <v>26113</v>
      </c>
      <c r="S1917" s="3">
        <v>170</v>
      </c>
      <c r="T1917" s="3">
        <v>1</v>
      </c>
      <c r="U1917" s="3">
        <v>10800000</v>
      </c>
      <c r="V1917" s="3">
        <v>2009</v>
      </c>
      <c r="W1917" t="s">
        <v>25</v>
      </c>
    </row>
    <row r="1918" spans="1:23" x14ac:dyDescent="0.3">
      <c r="A1918" s="3">
        <v>6</v>
      </c>
      <c r="B1918" t="s">
        <v>1783</v>
      </c>
      <c r="C1918" s="3">
        <v>6114</v>
      </c>
      <c r="D1918" t="s">
        <v>1333</v>
      </c>
      <c r="E1918" s="3">
        <v>100104</v>
      </c>
      <c r="F1918" t="s">
        <v>11362</v>
      </c>
      <c r="G1918" s="3">
        <v>100104002</v>
      </c>
      <c r="H1918" t="s">
        <v>26132</v>
      </c>
      <c r="I1918" s="3">
        <v>2</v>
      </c>
      <c r="J1918" t="s">
        <v>12848</v>
      </c>
      <c r="K1918" s="3">
        <v>10</v>
      </c>
      <c r="L1918" t="s">
        <v>26088</v>
      </c>
      <c r="M1918" s="3">
        <v>1</v>
      </c>
      <c r="N1918" t="s">
        <v>26082</v>
      </c>
      <c r="O1918" s="3">
        <v>3</v>
      </c>
      <c r="P1918" t="s">
        <v>26085</v>
      </c>
      <c r="Q1918" s="3">
        <v>4</v>
      </c>
      <c r="R1918" t="s">
        <v>26113</v>
      </c>
      <c r="S1918" s="3">
        <v>170</v>
      </c>
      <c r="T1918" s="3">
        <v>1</v>
      </c>
      <c r="U1918" s="3">
        <v>5400000</v>
      </c>
      <c r="V1918" s="3">
        <v>2009</v>
      </c>
      <c r="W1918" t="s">
        <v>25</v>
      </c>
    </row>
    <row r="1919" spans="1:23" x14ac:dyDescent="0.3">
      <c r="A1919" s="3">
        <v>6</v>
      </c>
      <c r="B1919" t="s">
        <v>1783</v>
      </c>
      <c r="C1919" s="3">
        <v>6303</v>
      </c>
      <c r="D1919" t="s">
        <v>1368</v>
      </c>
      <c r="E1919" s="3">
        <v>100104</v>
      </c>
      <c r="F1919" t="s">
        <v>11362</v>
      </c>
      <c r="G1919" s="3">
        <v>100104001</v>
      </c>
      <c r="H1919" t="s">
        <v>26098</v>
      </c>
      <c r="I1919" s="3">
        <v>2</v>
      </c>
      <c r="J1919" t="s">
        <v>12848</v>
      </c>
      <c r="K1919" s="3">
        <v>10</v>
      </c>
      <c r="L1919" t="s">
        <v>26088</v>
      </c>
      <c r="M1919" s="3">
        <v>2</v>
      </c>
      <c r="N1919" t="s">
        <v>26084</v>
      </c>
      <c r="O1919" s="3">
        <v>3</v>
      </c>
      <c r="P1919" t="s">
        <v>26085</v>
      </c>
      <c r="Q1919" s="3">
        <v>2</v>
      </c>
      <c r="R1919" t="s">
        <v>8209</v>
      </c>
      <c r="S1919" s="3">
        <v>7</v>
      </c>
      <c r="T1919" s="3">
        <v>1</v>
      </c>
      <c r="U1919" s="3">
        <v>25000</v>
      </c>
      <c r="V1919" s="3">
        <v>2014</v>
      </c>
      <c r="W1919" t="s">
        <v>25</v>
      </c>
    </row>
    <row r="1920" spans="1:23" x14ac:dyDescent="0.3">
      <c r="A1920" s="3">
        <v>6</v>
      </c>
      <c r="B1920" t="s">
        <v>1783</v>
      </c>
      <c r="C1920" s="3">
        <v>6114</v>
      </c>
      <c r="D1920" t="s">
        <v>1333</v>
      </c>
      <c r="E1920" s="3">
        <v>100104</v>
      </c>
      <c r="F1920" t="s">
        <v>11362</v>
      </c>
      <c r="G1920" s="3">
        <v>100104002</v>
      </c>
      <c r="H1920" t="s">
        <v>26132</v>
      </c>
      <c r="I1920" s="3">
        <v>2</v>
      </c>
      <c r="J1920" t="s">
        <v>12848</v>
      </c>
      <c r="K1920" s="3">
        <v>10</v>
      </c>
      <c r="L1920" t="s">
        <v>26088</v>
      </c>
      <c r="M1920" s="3">
        <v>2</v>
      </c>
      <c r="N1920" t="s">
        <v>26084</v>
      </c>
      <c r="O1920" s="3">
        <v>3</v>
      </c>
      <c r="P1920" t="s">
        <v>26085</v>
      </c>
      <c r="Q1920" s="3">
        <v>4</v>
      </c>
      <c r="R1920" t="s">
        <v>26113</v>
      </c>
      <c r="S1920" s="3">
        <v>40</v>
      </c>
      <c r="T1920" s="3">
        <v>1</v>
      </c>
      <c r="U1920" s="3">
        <v>53000</v>
      </c>
      <c r="V1920" s="3">
        <v>2014</v>
      </c>
      <c r="W1920" t="s">
        <v>25</v>
      </c>
    </row>
    <row r="1921" spans="1:23" x14ac:dyDescent="0.3">
      <c r="A1921" s="3">
        <v>6</v>
      </c>
      <c r="B1921" t="s">
        <v>1783</v>
      </c>
      <c r="C1921" s="3">
        <v>6114</v>
      </c>
      <c r="D1921" t="s">
        <v>1333</v>
      </c>
      <c r="E1921" s="3">
        <v>100104</v>
      </c>
      <c r="F1921" t="s">
        <v>11362</v>
      </c>
      <c r="G1921" s="3">
        <v>1001040050</v>
      </c>
      <c r="H1921" t="s">
        <v>26131</v>
      </c>
      <c r="I1921" s="3">
        <v>2</v>
      </c>
      <c r="J1921" t="s">
        <v>12848</v>
      </c>
      <c r="K1921" s="3">
        <v>10</v>
      </c>
      <c r="L1921" t="s">
        <v>26088</v>
      </c>
      <c r="M1921" s="3">
        <v>2</v>
      </c>
      <c r="N1921" t="s">
        <v>26084</v>
      </c>
      <c r="O1921" s="3">
        <v>3</v>
      </c>
      <c r="P1921" t="s">
        <v>26085</v>
      </c>
      <c r="Q1921" s="3">
        <v>4</v>
      </c>
      <c r="R1921" t="s">
        <v>26113</v>
      </c>
      <c r="S1921" s="3">
        <v>40</v>
      </c>
      <c r="T1921" s="3">
        <v>1</v>
      </c>
      <c r="U1921" s="3">
        <v>18000</v>
      </c>
      <c r="V1921" s="3">
        <v>2014</v>
      </c>
      <c r="W1921" t="s">
        <v>25</v>
      </c>
    </row>
    <row r="1922" spans="1:23" x14ac:dyDescent="0.3">
      <c r="A1922" s="3">
        <v>6</v>
      </c>
      <c r="B1922" t="s">
        <v>1783</v>
      </c>
      <c r="C1922" s="3">
        <v>6114</v>
      </c>
      <c r="D1922" t="s">
        <v>1333</v>
      </c>
      <c r="E1922" s="3">
        <v>100103</v>
      </c>
      <c r="F1922" t="s">
        <v>11337</v>
      </c>
      <c r="G1922" s="3">
        <v>1001030040</v>
      </c>
      <c r="H1922" t="s">
        <v>26115</v>
      </c>
      <c r="I1922" s="3">
        <v>2</v>
      </c>
      <c r="J1922" t="s">
        <v>12848</v>
      </c>
      <c r="K1922" s="3">
        <v>10</v>
      </c>
      <c r="L1922" t="s">
        <v>26088</v>
      </c>
      <c r="M1922" s="3">
        <v>2</v>
      </c>
      <c r="N1922" t="s">
        <v>26084</v>
      </c>
      <c r="O1922" s="3">
        <v>3</v>
      </c>
      <c r="P1922" t="s">
        <v>26085</v>
      </c>
      <c r="Q1922" s="3">
        <v>4</v>
      </c>
      <c r="R1922" t="s">
        <v>26113</v>
      </c>
      <c r="S1922" s="3">
        <v>40</v>
      </c>
      <c r="T1922" s="3">
        <v>1</v>
      </c>
      <c r="U1922" s="3">
        <v>8000000</v>
      </c>
      <c r="V1922" s="3">
        <v>2014</v>
      </c>
      <c r="W1922" t="s">
        <v>25</v>
      </c>
    </row>
    <row r="1923" spans="1:23" x14ac:dyDescent="0.3">
      <c r="A1923" s="3">
        <v>6</v>
      </c>
      <c r="B1923" t="s">
        <v>1783</v>
      </c>
      <c r="C1923" s="3">
        <v>6114</v>
      </c>
      <c r="D1923" t="s">
        <v>1333</v>
      </c>
      <c r="E1923" s="3">
        <v>100103</v>
      </c>
      <c r="F1923" t="s">
        <v>11337</v>
      </c>
      <c r="G1923" s="3">
        <v>100103003</v>
      </c>
      <c r="H1923" t="s">
        <v>16985</v>
      </c>
      <c r="I1923" s="3">
        <v>2</v>
      </c>
      <c r="J1923" t="s">
        <v>12848</v>
      </c>
      <c r="K1923" s="3">
        <v>10</v>
      </c>
      <c r="L1923" t="s">
        <v>26088</v>
      </c>
      <c r="M1923" s="3">
        <v>2</v>
      </c>
      <c r="N1923" t="s">
        <v>26084</v>
      </c>
      <c r="O1923" s="3">
        <v>3</v>
      </c>
      <c r="P1923" t="s">
        <v>26085</v>
      </c>
      <c r="Q1923" s="3">
        <v>4</v>
      </c>
      <c r="R1923" t="s">
        <v>26113</v>
      </c>
      <c r="S1923" s="3">
        <v>40</v>
      </c>
      <c r="T1923" s="3">
        <v>1</v>
      </c>
      <c r="U1923" s="3">
        <v>516000</v>
      </c>
      <c r="V1923" s="3">
        <v>2014</v>
      </c>
      <c r="W1923" t="s">
        <v>25</v>
      </c>
    </row>
    <row r="1924" spans="1:23" x14ac:dyDescent="0.3">
      <c r="A1924" s="3">
        <v>6</v>
      </c>
      <c r="B1924" t="s">
        <v>1783</v>
      </c>
      <c r="C1924" s="3">
        <v>6114</v>
      </c>
      <c r="D1924" t="s">
        <v>1333</v>
      </c>
      <c r="E1924" s="3">
        <v>100101</v>
      </c>
      <c r="F1924" t="s">
        <v>11256</v>
      </c>
      <c r="G1924" s="3">
        <v>100101007</v>
      </c>
      <c r="H1924" t="s">
        <v>11267</v>
      </c>
      <c r="I1924" s="3">
        <v>2</v>
      </c>
      <c r="J1924" t="s">
        <v>12848</v>
      </c>
      <c r="K1924" s="3">
        <v>10</v>
      </c>
      <c r="L1924" t="s">
        <v>26088</v>
      </c>
      <c r="M1924" s="3">
        <v>2</v>
      </c>
      <c r="N1924" t="s">
        <v>26084</v>
      </c>
      <c r="O1924" s="3">
        <v>3</v>
      </c>
      <c r="P1924" t="s">
        <v>26085</v>
      </c>
      <c r="Q1924" s="3">
        <v>4</v>
      </c>
      <c r="R1924" t="s">
        <v>26113</v>
      </c>
      <c r="S1924" s="3">
        <v>40</v>
      </c>
      <c r="T1924" s="3">
        <v>1</v>
      </c>
      <c r="U1924" s="3">
        <v>430000</v>
      </c>
      <c r="V1924" s="3">
        <v>2014</v>
      </c>
      <c r="W1924" t="s">
        <v>25</v>
      </c>
    </row>
    <row r="1925" spans="1:23" x14ac:dyDescent="0.3">
      <c r="A1925" s="3">
        <v>6</v>
      </c>
      <c r="B1925" t="s">
        <v>1783</v>
      </c>
      <c r="C1925" s="3">
        <v>6114</v>
      </c>
      <c r="D1925" t="s">
        <v>1333</v>
      </c>
      <c r="E1925" s="3">
        <v>100103</v>
      </c>
      <c r="F1925" t="s">
        <v>11337</v>
      </c>
      <c r="G1925" s="3">
        <v>1001030020</v>
      </c>
      <c r="H1925" t="s">
        <v>26128</v>
      </c>
      <c r="I1925" s="3">
        <v>2</v>
      </c>
      <c r="J1925" t="s">
        <v>12848</v>
      </c>
      <c r="K1925" s="3">
        <v>10</v>
      </c>
      <c r="L1925" t="s">
        <v>26088</v>
      </c>
      <c r="M1925" s="3">
        <v>2</v>
      </c>
      <c r="N1925" t="s">
        <v>26084</v>
      </c>
      <c r="O1925" s="3">
        <v>3</v>
      </c>
      <c r="P1925" t="s">
        <v>26085</v>
      </c>
      <c r="Q1925" s="3">
        <v>4</v>
      </c>
      <c r="R1925" t="s">
        <v>26113</v>
      </c>
      <c r="S1925" s="3">
        <v>40</v>
      </c>
      <c r="T1925" s="3">
        <v>1</v>
      </c>
      <c r="U1925" s="3">
        <v>638000</v>
      </c>
      <c r="V1925" s="3">
        <v>2014</v>
      </c>
      <c r="W1925" t="s">
        <v>25</v>
      </c>
    </row>
    <row r="1926" spans="1:23" x14ac:dyDescent="0.3">
      <c r="A1926" s="3">
        <v>6</v>
      </c>
      <c r="B1926" t="s">
        <v>1783</v>
      </c>
      <c r="C1926" s="3">
        <v>6308</v>
      </c>
      <c r="D1926" t="s">
        <v>1383</v>
      </c>
      <c r="E1926" s="3">
        <v>100103</v>
      </c>
      <c r="F1926" t="s">
        <v>11337</v>
      </c>
      <c r="G1926" s="3">
        <v>1001030040</v>
      </c>
      <c r="H1926" t="s">
        <v>26115</v>
      </c>
      <c r="I1926" s="3">
        <v>2</v>
      </c>
      <c r="J1926" t="s">
        <v>12848</v>
      </c>
      <c r="K1926" s="3">
        <v>10</v>
      </c>
      <c r="L1926" t="s">
        <v>26088</v>
      </c>
      <c r="M1926" s="3">
        <v>1</v>
      </c>
      <c r="N1926" t="s">
        <v>26082</v>
      </c>
      <c r="O1926" s="3">
        <v>3</v>
      </c>
      <c r="P1926" t="s">
        <v>26085</v>
      </c>
      <c r="Q1926" s="3">
        <v>4</v>
      </c>
      <c r="R1926" t="s">
        <v>26113</v>
      </c>
      <c r="S1926" s="3">
        <v>69</v>
      </c>
      <c r="T1926" s="3">
        <v>1</v>
      </c>
      <c r="U1926" s="3">
        <v>200000</v>
      </c>
      <c r="V1926" s="3">
        <v>2018</v>
      </c>
      <c r="W1926" t="s">
        <v>26159</v>
      </c>
    </row>
    <row r="1927" spans="1:23" x14ac:dyDescent="0.3">
      <c r="A1927" s="3">
        <v>6</v>
      </c>
      <c r="B1927" t="s">
        <v>1783</v>
      </c>
      <c r="C1927" s="3">
        <v>6308</v>
      </c>
      <c r="D1927" t="s">
        <v>1383</v>
      </c>
      <c r="E1927" s="3">
        <v>100101</v>
      </c>
      <c r="F1927" t="s">
        <v>11256</v>
      </c>
      <c r="G1927" s="3">
        <v>100101001</v>
      </c>
      <c r="H1927" t="s">
        <v>26124</v>
      </c>
      <c r="I1927" s="3">
        <v>2</v>
      </c>
      <c r="J1927" t="s">
        <v>12848</v>
      </c>
      <c r="K1927" s="3">
        <v>10</v>
      </c>
      <c r="L1927" t="s">
        <v>26088</v>
      </c>
      <c r="M1927" s="3">
        <v>1</v>
      </c>
      <c r="N1927" t="s">
        <v>26082</v>
      </c>
      <c r="O1927" s="3">
        <v>3</v>
      </c>
      <c r="P1927" t="s">
        <v>26085</v>
      </c>
      <c r="Q1927" s="3">
        <v>4</v>
      </c>
      <c r="R1927" t="s">
        <v>26113</v>
      </c>
      <c r="S1927" s="3">
        <v>69</v>
      </c>
      <c r="T1927" s="3">
        <v>1</v>
      </c>
      <c r="U1927" s="3">
        <v>50000</v>
      </c>
      <c r="V1927" s="3">
        <v>2018</v>
      </c>
      <c r="W1927" t="s">
        <v>26159</v>
      </c>
    </row>
    <row r="1928" spans="1:23" x14ac:dyDescent="0.3">
      <c r="A1928" s="3">
        <v>6</v>
      </c>
      <c r="B1928" t="s">
        <v>1783</v>
      </c>
      <c r="C1928" s="3">
        <v>6308</v>
      </c>
      <c r="D1928" t="s">
        <v>1383</v>
      </c>
      <c r="E1928" s="3">
        <v>100103</v>
      </c>
      <c r="F1928" t="s">
        <v>11337</v>
      </c>
      <c r="G1928" s="3">
        <v>1001030020</v>
      </c>
      <c r="H1928" t="s">
        <v>26128</v>
      </c>
      <c r="I1928" s="3">
        <v>2</v>
      </c>
      <c r="J1928" t="s">
        <v>12848</v>
      </c>
      <c r="K1928" s="3">
        <v>10</v>
      </c>
      <c r="L1928" t="s">
        <v>26088</v>
      </c>
      <c r="M1928" s="3">
        <v>1</v>
      </c>
      <c r="N1928" t="s">
        <v>26082</v>
      </c>
      <c r="O1928" s="3">
        <v>3</v>
      </c>
      <c r="P1928" t="s">
        <v>26085</v>
      </c>
      <c r="Q1928" s="3">
        <v>4</v>
      </c>
      <c r="R1928" t="s">
        <v>26113</v>
      </c>
      <c r="S1928" s="3">
        <v>69</v>
      </c>
      <c r="T1928" s="3">
        <v>1</v>
      </c>
      <c r="U1928" s="3">
        <v>50000</v>
      </c>
      <c r="V1928" s="3">
        <v>2018</v>
      </c>
      <c r="W1928" t="s">
        <v>26159</v>
      </c>
    </row>
    <row r="1929" spans="1:23" x14ac:dyDescent="0.3">
      <c r="A1929" s="3">
        <v>6</v>
      </c>
      <c r="B1929" t="s">
        <v>1783</v>
      </c>
      <c r="C1929" s="3">
        <v>6308</v>
      </c>
      <c r="D1929" t="s">
        <v>1383</v>
      </c>
      <c r="E1929" s="3">
        <v>100101</v>
      </c>
      <c r="F1929" t="s">
        <v>11256</v>
      </c>
      <c r="G1929" s="3">
        <v>100101007</v>
      </c>
      <c r="H1929" t="s">
        <v>11267</v>
      </c>
      <c r="I1929" s="3">
        <v>2</v>
      </c>
      <c r="J1929" t="s">
        <v>12848</v>
      </c>
      <c r="K1929" s="3">
        <v>10</v>
      </c>
      <c r="L1929" t="s">
        <v>26088</v>
      </c>
      <c r="M1929" s="3">
        <v>1</v>
      </c>
      <c r="N1929" t="s">
        <v>26082</v>
      </c>
      <c r="O1929" s="3">
        <v>3</v>
      </c>
      <c r="P1929" t="s">
        <v>26085</v>
      </c>
      <c r="Q1929" s="3">
        <v>4</v>
      </c>
      <c r="R1929" t="s">
        <v>26113</v>
      </c>
      <c r="S1929" s="3">
        <v>69</v>
      </c>
      <c r="T1929" s="3">
        <v>1</v>
      </c>
      <c r="U1929" s="3">
        <v>500000</v>
      </c>
      <c r="V1929" s="3">
        <v>2018</v>
      </c>
      <c r="W1929" t="s">
        <v>26159</v>
      </c>
    </row>
    <row r="1930" spans="1:23" x14ac:dyDescent="0.3">
      <c r="A1930" s="3">
        <v>6</v>
      </c>
      <c r="B1930" t="s">
        <v>1783</v>
      </c>
      <c r="C1930" s="3">
        <v>6308</v>
      </c>
      <c r="D1930" t="s">
        <v>1383</v>
      </c>
      <c r="E1930" s="3">
        <v>100104</v>
      </c>
      <c r="F1930" t="s">
        <v>11362</v>
      </c>
      <c r="G1930" s="3">
        <v>1001040020</v>
      </c>
      <c r="H1930" t="s">
        <v>26133</v>
      </c>
      <c r="I1930" s="3">
        <v>2</v>
      </c>
      <c r="J1930" t="s">
        <v>12848</v>
      </c>
      <c r="K1930" s="3">
        <v>10</v>
      </c>
      <c r="L1930" t="s">
        <v>26088</v>
      </c>
      <c r="M1930" s="3">
        <v>1</v>
      </c>
      <c r="N1930" t="s">
        <v>26082</v>
      </c>
      <c r="O1930" s="3">
        <v>3</v>
      </c>
      <c r="P1930" t="s">
        <v>26085</v>
      </c>
      <c r="Q1930" s="3">
        <v>4</v>
      </c>
      <c r="R1930" t="s">
        <v>26113</v>
      </c>
      <c r="S1930" s="3">
        <v>69</v>
      </c>
      <c r="T1930" s="3">
        <v>1</v>
      </c>
      <c r="U1930" s="3">
        <v>200000</v>
      </c>
      <c r="V1930" s="3">
        <v>2018</v>
      </c>
      <c r="W1930" t="s">
        <v>26159</v>
      </c>
    </row>
    <row r="1931" spans="1:23" x14ac:dyDescent="0.3">
      <c r="A1931" s="3">
        <v>6</v>
      </c>
      <c r="B1931" t="s">
        <v>1783</v>
      </c>
      <c r="C1931" s="3">
        <v>6308</v>
      </c>
      <c r="D1931" t="s">
        <v>1383</v>
      </c>
      <c r="E1931" s="3">
        <v>100104</v>
      </c>
      <c r="F1931" t="s">
        <v>11362</v>
      </c>
      <c r="G1931" s="3">
        <v>100104002</v>
      </c>
      <c r="H1931" t="s">
        <v>26132</v>
      </c>
      <c r="I1931" s="3">
        <v>2</v>
      </c>
      <c r="J1931" t="s">
        <v>12848</v>
      </c>
      <c r="K1931" s="3">
        <v>10</v>
      </c>
      <c r="L1931" t="s">
        <v>26088</v>
      </c>
      <c r="M1931" s="3">
        <v>1</v>
      </c>
      <c r="N1931" t="s">
        <v>26082</v>
      </c>
      <c r="O1931" s="3">
        <v>3</v>
      </c>
      <c r="P1931" t="s">
        <v>26085</v>
      </c>
      <c r="Q1931" s="3">
        <v>4</v>
      </c>
      <c r="R1931" t="s">
        <v>26113</v>
      </c>
      <c r="S1931" s="3">
        <v>69</v>
      </c>
      <c r="T1931" s="3">
        <v>1</v>
      </c>
      <c r="U1931" s="3">
        <v>13800000</v>
      </c>
      <c r="V1931" s="3">
        <v>2018</v>
      </c>
      <c r="W1931" t="s">
        <v>26159</v>
      </c>
    </row>
    <row r="1932" spans="1:23" x14ac:dyDescent="0.3">
      <c r="A1932" s="3">
        <v>6</v>
      </c>
      <c r="B1932" t="s">
        <v>1783</v>
      </c>
      <c r="C1932" s="3">
        <v>6308</v>
      </c>
      <c r="D1932" t="s">
        <v>1383</v>
      </c>
      <c r="E1932" s="3">
        <v>100104</v>
      </c>
      <c r="F1932" t="s">
        <v>11362</v>
      </c>
      <c r="G1932" s="3">
        <v>1001040050</v>
      </c>
      <c r="H1932" t="s">
        <v>26131</v>
      </c>
      <c r="I1932" s="3">
        <v>2</v>
      </c>
      <c r="J1932" t="s">
        <v>12848</v>
      </c>
      <c r="K1932" s="3">
        <v>10</v>
      </c>
      <c r="L1932" t="s">
        <v>26088</v>
      </c>
      <c r="M1932" s="3">
        <v>1</v>
      </c>
      <c r="N1932" t="s">
        <v>26082</v>
      </c>
      <c r="O1932" s="3">
        <v>3</v>
      </c>
      <c r="P1932" t="s">
        <v>26085</v>
      </c>
      <c r="Q1932" s="3">
        <v>4</v>
      </c>
      <c r="R1932" t="s">
        <v>26113</v>
      </c>
      <c r="S1932" s="3">
        <v>69</v>
      </c>
      <c r="T1932" s="3">
        <v>1</v>
      </c>
      <c r="U1932" s="3">
        <v>50000</v>
      </c>
      <c r="V1932" s="3">
        <v>2018</v>
      </c>
      <c r="W1932" t="s">
        <v>26159</v>
      </c>
    </row>
    <row r="1933" spans="1:23" x14ac:dyDescent="0.3">
      <c r="A1933" s="3">
        <v>6</v>
      </c>
      <c r="B1933" t="s">
        <v>1783</v>
      </c>
      <c r="C1933" s="3">
        <v>6114</v>
      </c>
      <c r="D1933" t="s">
        <v>1333</v>
      </c>
      <c r="E1933" s="3">
        <v>100104</v>
      </c>
      <c r="F1933" t="s">
        <v>11362</v>
      </c>
      <c r="G1933" s="3">
        <v>100104002</v>
      </c>
      <c r="H1933" t="s">
        <v>26132</v>
      </c>
      <c r="I1933" s="3">
        <v>2</v>
      </c>
      <c r="J1933" t="s">
        <v>12848</v>
      </c>
      <c r="K1933" s="3">
        <v>10</v>
      </c>
      <c r="L1933" t="s">
        <v>26088</v>
      </c>
      <c r="M1933" s="3">
        <v>2</v>
      </c>
      <c r="N1933" t="s">
        <v>26084</v>
      </c>
      <c r="O1933" s="3">
        <v>3</v>
      </c>
      <c r="P1933" t="s">
        <v>26085</v>
      </c>
      <c r="Q1933" s="3">
        <v>2</v>
      </c>
      <c r="R1933" t="s">
        <v>8209</v>
      </c>
      <c r="S1933" s="3">
        <v>60</v>
      </c>
      <c r="T1933" s="3">
        <v>1</v>
      </c>
      <c r="U1933" s="3">
        <v>32000</v>
      </c>
      <c r="V1933" s="3">
        <v>2018</v>
      </c>
      <c r="W1933" t="s">
        <v>26159</v>
      </c>
    </row>
    <row r="1934" spans="1:23" x14ac:dyDescent="0.3">
      <c r="A1934" s="3">
        <v>6</v>
      </c>
      <c r="B1934" t="s">
        <v>1783</v>
      </c>
      <c r="C1934" s="3">
        <v>6114</v>
      </c>
      <c r="D1934" t="s">
        <v>1333</v>
      </c>
      <c r="E1934" s="3">
        <v>100103</v>
      </c>
      <c r="F1934" t="s">
        <v>11337</v>
      </c>
      <c r="G1934" s="3">
        <v>100103003</v>
      </c>
      <c r="H1934" t="s">
        <v>16985</v>
      </c>
      <c r="I1934" s="3">
        <v>2</v>
      </c>
      <c r="J1934" t="s">
        <v>12848</v>
      </c>
      <c r="K1934" s="3">
        <v>10</v>
      </c>
      <c r="L1934" t="s">
        <v>26088</v>
      </c>
      <c r="M1934" s="3">
        <v>2</v>
      </c>
      <c r="N1934" t="s">
        <v>26084</v>
      </c>
      <c r="O1934" s="3">
        <v>3</v>
      </c>
      <c r="P1934" t="s">
        <v>26085</v>
      </c>
      <c r="Q1934" s="3">
        <v>5</v>
      </c>
      <c r="R1934" t="s">
        <v>8203</v>
      </c>
      <c r="S1934" s="3">
        <v>60</v>
      </c>
      <c r="T1934" s="3">
        <v>1</v>
      </c>
      <c r="U1934" s="3">
        <v>12000</v>
      </c>
      <c r="V1934" s="3">
        <v>2018</v>
      </c>
      <c r="W1934" t="s">
        <v>26159</v>
      </c>
    </row>
    <row r="1935" spans="1:23" x14ac:dyDescent="0.3">
      <c r="A1935" s="3">
        <v>6</v>
      </c>
      <c r="B1935" t="s">
        <v>1783</v>
      </c>
      <c r="C1935" s="3">
        <v>6114</v>
      </c>
      <c r="D1935" t="s">
        <v>1333</v>
      </c>
      <c r="E1935" s="3">
        <v>100103</v>
      </c>
      <c r="F1935" t="s">
        <v>11337</v>
      </c>
      <c r="G1935" s="3">
        <v>100103002</v>
      </c>
      <c r="H1935" t="s">
        <v>26099</v>
      </c>
      <c r="I1935" s="3">
        <v>2</v>
      </c>
      <c r="J1935" t="s">
        <v>12848</v>
      </c>
      <c r="K1935" s="3">
        <v>10</v>
      </c>
      <c r="L1935" t="s">
        <v>26088</v>
      </c>
      <c r="M1935" s="3">
        <v>2</v>
      </c>
      <c r="N1935" t="s">
        <v>26084</v>
      </c>
      <c r="O1935" s="3">
        <v>3</v>
      </c>
      <c r="P1935" t="s">
        <v>26085</v>
      </c>
      <c r="Q1935" s="3">
        <v>5</v>
      </c>
      <c r="R1935" t="s">
        <v>8203</v>
      </c>
      <c r="S1935" s="3">
        <v>60</v>
      </c>
      <c r="T1935" s="3">
        <v>1</v>
      </c>
      <c r="U1935" s="3">
        <v>4000</v>
      </c>
      <c r="V1935" s="3">
        <v>2018</v>
      </c>
      <c r="W1935" t="s">
        <v>26159</v>
      </c>
    </row>
    <row r="1936" spans="1:23" x14ac:dyDescent="0.3">
      <c r="A1936" s="3">
        <v>6</v>
      </c>
      <c r="B1936" t="s">
        <v>1783</v>
      </c>
      <c r="C1936" s="3">
        <v>6114</v>
      </c>
      <c r="D1936" t="s">
        <v>1333</v>
      </c>
      <c r="E1936" s="3">
        <v>100104</v>
      </c>
      <c r="F1936" t="s">
        <v>11362</v>
      </c>
      <c r="G1936" s="3">
        <v>1001040050</v>
      </c>
      <c r="H1936" t="s">
        <v>26131</v>
      </c>
      <c r="I1936" s="3">
        <v>2</v>
      </c>
      <c r="J1936" t="s">
        <v>12848</v>
      </c>
      <c r="K1936" s="3">
        <v>10</v>
      </c>
      <c r="L1936" t="s">
        <v>26088</v>
      </c>
      <c r="M1936" s="3">
        <v>2</v>
      </c>
      <c r="N1936" t="s">
        <v>26084</v>
      </c>
      <c r="O1936" s="3">
        <v>3</v>
      </c>
      <c r="P1936" t="s">
        <v>26085</v>
      </c>
      <c r="Q1936" s="3">
        <v>4</v>
      </c>
      <c r="R1936" t="s">
        <v>26113</v>
      </c>
      <c r="S1936" s="3">
        <v>60</v>
      </c>
      <c r="T1936" s="3">
        <v>1</v>
      </c>
      <c r="U1936" s="3">
        <v>24000</v>
      </c>
      <c r="V1936" s="3">
        <v>2018</v>
      </c>
      <c r="W1936" t="s">
        <v>26159</v>
      </c>
    </row>
    <row r="1937" spans="1:23" x14ac:dyDescent="0.3">
      <c r="A1937" s="3">
        <v>6</v>
      </c>
      <c r="B1937" t="s">
        <v>1783</v>
      </c>
      <c r="C1937" s="3">
        <v>6114</v>
      </c>
      <c r="D1937" t="s">
        <v>1333</v>
      </c>
      <c r="E1937" s="3">
        <v>100103</v>
      </c>
      <c r="F1937" t="s">
        <v>11337</v>
      </c>
      <c r="G1937" s="3">
        <v>100103006</v>
      </c>
      <c r="H1937" t="s">
        <v>26108</v>
      </c>
      <c r="I1937" s="3">
        <v>2</v>
      </c>
      <c r="J1937" t="s">
        <v>12848</v>
      </c>
      <c r="K1937" s="3">
        <v>10</v>
      </c>
      <c r="L1937" t="s">
        <v>26088</v>
      </c>
      <c r="M1937" s="3">
        <v>2</v>
      </c>
      <c r="N1937" t="s">
        <v>26084</v>
      </c>
      <c r="O1937" s="3">
        <v>3</v>
      </c>
      <c r="P1937" t="s">
        <v>26085</v>
      </c>
      <c r="Q1937" s="3">
        <v>4</v>
      </c>
      <c r="R1937" t="s">
        <v>26113</v>
      </c>
      <c r="S1937" s="3">
        <v>60</v>
      </c>
      <c r="T1937" s="3">
        <v>1</v>
      </c>
      <c r="U1937" s="3">
        <v>16000</v>
      </c>
      <c r="V1937" s="3">
        <v>2018</v>
      </c>
      <c r="W1937" t="s">
        <v>26159</v>
      </c>
    </row>
    <row r="1938" spans="1:23" x14ac:dyDescent="0.3">
      <c r="A1938" s="3">
        <v>7</v>
      </c>
      <c r="B1938" t="s">
        <v>788</v>
      </c>
      <c r="C1938" s="3">
        <v>7306</v>
      </c>
      <c r="D1938" t="s">
        <v>1445</v>
      </c>
      <c r="E1938" s="3">
        <v>100103</v>
      </c>
      <c r="F1938" t="s">
        <v>11337</v>
      </c>
      <c r="G1938" s="3">
        <v>1001030040</v>
      </c>
      <c r="H1938" t="s">
        <v>26115</v>
      </c>
      <c r="I1938" s="3">
        <v>2</v>
      </c>
      <c r="J1938" t="s">
        <v>12848</v>
      </c>
      <c r="K1938" s="3">
        <v>10</v>
      </c>
      <c r="L1938" t="s">
        <v>26088</v>
      </c>
      <c r="M1938" s="3">
        <v>1</v>
      </c>
      <c r="N1938" t="s">
        <v>26082</v>
      </c>
      <c r="O1938" s="3">
        <v>3</v>
      </c>
      <c r="P1938" t="s">
        <v>26085</v>
      </c>
      <c r="Q1938" s="3">
        <v>1</v>
      </c>
      <c r="R1938" t="s">
        <v>26083</v>
      </c>
      <c r="S1938" s="3">
        <v>50</v>
      </c>
      <c r="T1938" s="3">
        <v>1</v>
      </c>
      <c r="U1938" s="3">
        <v>100000</v>
      </c>
      <c r="V1938" s="3">
        <v>2001</v>
      </c>
      <c r="W1938" t="s">
        <v>25</v>
      </c>
    </row>
    <row r="1939" spans="1:23" x14ac:dyDescent="0.3">
      <c r="A1939" s="3">
        <v>7</v>
      </c>
      <c r="B1939" t="s">
        <v>788</v>
      </c>
      <c r="C1939" s="3">
        <v>7306</v>
      </c>
      <c r="D1939" t="s">
        <v>1445</v>
      </c>
      <c r="E1939" s="3">
        <v>100112</v>
      </c>
      <c r="F1939" t="s">
        <v>11530</v>
      </c>
      <c r="G1939" s="3">
        <v>100112025</v>
      </c>
      <c r="H1939" t="s">
        <v>11631</v>
      </c>
      <c r="I1939" s="3">
        <v>2</v>
      </c>
      <c r="J1939" t="s">
        <v>12848</v>
      </c>
      <c r="K1939" s="3">
        <v>10</v>
      </c>
      <c r="L1939" t="s">
        <v>26088</v>
      </c>
      <c r="M1939" s="3">
        <v>1</v>
      </c>
      <c r="N1939" t="s">
        <v>26082</v>
      </c>
      <c r="O1939" s="3">
        <v>3</v>
      </c>
      <c r="P1939" t="s">
        <v>26085</v>
      </c>
      <c r="Q1939" s="3">
        <v>1</v>
      </c>
      <c r="R1939" t="s">
        <v>26083</v>
      </c>
      <c r="S1939" s="3">
        <v>50</v>
      </c>
      <c r="T1939" s="3">
        <v>1</v>
      </c>
      <c r="U1939" s="3">
        <v>100000</v>
      </c>
      <c r="V1939" s="3">
        <v>2001</v>
      </c>
      <c r="W1939" t="s">
        <v>25</v>
      </c>
    </row>
    <row r="1940" spans="1:23" x14ac:dyDescent="0.3">
      <c r="A1940" s="3">
        <v>7</v>
      </c>
      <c r="B1940" t="s">
        <v>788</v>
      </c>
      <c r="C1940" s="3">
        <v>7306</v>
      </c>
      <c r="D1940" t="s">
        <v>1445</v>
      </c>
      <c r="E1940" s="3">
        <v>100104</v>
      </c>
      <c r="F1940" t="s">
        <v>11362</v>
      </c>
      <c r="G1940" s="3">
        <v>100104002</v>
      </c>
      <c r="H1940" t="s">
        <v>26132</v>
      </c>
      <c r="I1940" s="3">
        <v>2</v>
      </c>
      <c r="J1940" t="s">
        <v>12848</v>
      </c>
      <c r="K1940" s="3">
        <v>10</v>
      </c>
      <c r="L1940" t="s">
        <v>26088</v>
      </c>
      <c r="M1940" s="3">
        <v>1</v>
      </c>
      <c r="N1940" t="s">
        <v>26082</v>
      </c>
      <c r="O1940" s="3">
        <v>3</v>
      </c>
      <c r="P1940" t="s">
        <v>26085</v>
      </c>
      <c r="Q1940" s="3">
        <v>1</v>
      </c>
      <c r="R1940" t="s">
        <v>26083</v>
      </c>
      <c r="S1940" s="3">
        <v>50</v>
      </c>
      <c r="T1940" s="3">
        <v>1</v>
      </c>
      <c r="U1940" s="3">
        <v>100000</v>
      </c>
      <c r="V1940" s="3">
        <v>2001</v>
      </c>
      <c r="W1940" t="s">
        <v>25</v>
      </c>
    </row>
    <row r="1941" spans="1:23" x14ac:dyDescent="0.3">
      <c r="A1941" s="3">
        <v>7</v>
      </c>
      <c r="B1941" t="s">
        <v>788</v>
      </c>
      <c r="C1941" s="3">
        <v>7306</v>
      </c>
      <c r="D1941" t="s">
        <v>1445</v>
      </c>
      <c r="E1941" s="3">
        <v>100104</v>
      </c>
      <c r="F1941" t="s">
        <v>11362</v>
      </c>
      <c r="G1941" s="3">
        <v>100104003</v>
      </c>
      <c r="H1941" t="s">
        <v>16990</v>
      </c>
      <c r="I1941" s="3">
        <v>2</v>
      </c>
      <c r="J1941" t="s">
        <v>12848</v>
      </c>
      <c r="K1941" s="3">
        <v>10</v>
      </c>
      <c r="L1941" t="s">
        <v>26088</v>
      </c>
      <c r="M1941" s="3">
        <v>1</v>
      </c>
      <c r="N1941" t="s">
        <v>26082</v>
      </c>
      <c r="O1941" s="3">
        <v>3</v>
      </c>
      <c r="P1941" t="s">
        <v>26085</v>
      </c>
      <c r="Q1941" s="3">
        <v>1</v>
      </c>
      <c r="R1941" t="s">
        <v>26083</v>
      </c>
      <c r="S1941" s="3">
        <v>50</v>
      </c>
      <c r="T1941" s="3">
        <v>1</v>
      </c>
      <c r="U1941" s="3">
        <v>100000</v>
      </c>
      <c r="V1941" s="3">
        <v>2001</v>
      </c>
      <c r="W1941" t="s">
        <v>25</v>
      </c>
    </row>
    <row r="1942" spans="1:23" x14ac:dyDescent="0.3">
      <c r="A1942" s="3">
        <v>7</v>
      </c>
      <c r="B1942" t="s">
        <v>788</v>
      </c>
      <c r="C1942" s="3">
        <v>7406</v>
      </c>
      <c r="D1942" t="s">
        <v>1472</v>
      </c>
      <c r="E1942" s="3">
        <v>100101</v>
      </c>
      <c r="F1942" t="s">
        <v>11256</v>
      </c>
      <c r="G1942" s="3">
        <v>100101004</v>
      </c>
      <c r="H1942" t="s">
        <v>16281</v>
      </c>
      <c r="I1942" s="3">
        <v>2</v>
      </c>
      <c r="J1942" t="s">
        <v>12848</v>
      </c>
      <c r="K1942" s="3">
        <v>10</v>
      </c>
      <c r="L1942" t="s">
        <v>26088</v>
      </c>
      <c r="M1942" s="3">
        <v>2</v>
      </c>
      <c r="N1942" t="s">
        <v>26084</v>
      </c>
      <c r="O1942" s="3">
        <v>1</v>
      </c>
      <c r="P1942" t="s">
        <v>28066</v>
      </c>
      <c r="Q1942" s="3">
        <v>1</v>
      </c>
      <c r="R1942" t="s">
        <v>26083</v>
      </c>
      <c r="S1942" s="3">
        <v>10</v>
      </c>
      <c r="T1942" s="3">
        <v>1</v>
      </c>
      <c r="U1942" s="3">
        <v>70000</v>
      </c>
      <c r="V1942" s="3">
        <v>2001</v>
      </c>
      <c r="W1942" t="s">
        <v>25</v>
      </c>
    </row>
    <row r="1943" spans="1:23" x14ac:dyDescent="0.3">
      <c r="A1943" s="3">
        <v>7</v>
      </c>
      <c r="B1943" t="s">
        <v>788</v>
      </c>
      <c r="C1943" s="3">
        <v>7406</v>
      </c>
      <c r="D1943" t="s">
        <v>1472</v>
      </c>
      <c r="E1943" s="3">
        <v>100112</v>
      </c>
      <c r="F1943" t="s">
        <v>11530</v>
      </c>
      <c r="G1943" s="3">
        <v>100112025</v>
      </c>
      <c r="H1943" t="s">
        <v>11631</v>
      </c>
      <c r="I1943" s="3">
        <v>2</v>
      </c>
      <c r="J1943" t="s">
        <v>12848</v>
      </c>
      <c r="K1943" s="3">
        <v>10</v>
      </c>
      <c r="L1943" t="s">
        <v>26088</v>
      </c>
      <c r="M1943" s="3">
        <v>2</v>
      </c>
      <c r="N1943" t="s">
        <v>26084</v>
      </c>
      <c r="O1943" s="3">
        <v>1</v>
      </c>
      <c r="P1943" t="s">
        <v>28066</v>
      </c>
      <c r="Q1943" s="3">
        <v>1</v>
      </c>
      <c r="R1943" t="s">
        <v>26083</v>
      </c>
      <c r="S1943" s="3">
        <v>10</v>
      </c>
      <c r="T1943" s="3">
        <v>1</v>
      </c>
      <c r="U1943" s="3">
        <v>15000</v>
      </c>
      <c r="V1943" s="3">
        <v>2001</v>
      </c>
      <c r="W1943" t="s">
        <v>25</v>
      </c>
    </row>
    <row r="1944" spans="1:23" x14ac:dyDescent="0.3">
      <c r="A1944" s="3">
        <v>7</v>
      </c>
      <c r="B1944" t="s">
        <v>788</v>
      </c>
      <c r="C1944" s="3">
        <v>7101</v>
      </c>
      <c r="D1944" t="s">
        <v>1392</v>
      </c>
      <c r="E1944" s="3">
        <v>100103</v>
      </c>
      <c r="F1944" t="s">
        <v>11337</v>
      </c>
      <c r="G1944" s="3">
        <v>100103002</v>
      </c>
      <c r="H1944" t="s">
        <v>26099</v>
      </c>
      <c r="I1944" s="3">
        <v>2</v>
      </c>
      <c r="J1944" t="s">
        <v>12848</v>
      </c>
      <c r="K1944" s="3">
        <v>10</v>
      </c>
      <c r="L1944" t="s">
        <v>26088</v>
      </c>
      <c r="M1944" s="3">
        <v>1</v>
      </c>
      <c r="N1944" t="s">
        <v>26082</v>
      </c>
      <c r="O1944" s="3">
        <v>3</v>
      </c>
      <c r="P1944" t="s">
        <v>26085</v>
      </c>
      <c r="Q1944" s="3">
        <v>3</v>
      </c>
      <c r="R1944" t="s">
        <v>26107</v>
      </c>
      <c r="S1944" s="3">
        <v>14</v>
      </c>
      <c r="T1944" s="3">
        <v>1</v>
      </c>
      <c r="U1944" s="3">
        <v>800000</v>
      </c>
      <c r="V1944" s="3">
        <v>2001</v>
      </c>
      <c r="W1944" t="s">
        <v>25</v>
      </c>
    </row>
    <row r="1945" spans="1:23" x14ac:dyDescent="0.3">
      <c r="A1945" s="3">
        <v>7</v>
      </c>
      <c r="B1945" t="s">
        <v>788</v>
      </c>
      <c r="C1945" s="3">
        <v>7308</v>
      </c>
      <c r="D1945" t="s">
        <v>1451</v>
      </c>
      <c r="E1945" s="3">
        <v>100103</v>
      </c>
      <c r="F1945" t="s">
        <v>11337</v>
      </c>
      <c r="G1945" s="3">
        <v>100103003</v>
      </c>
      <c r="H1945" t="s">
        <v>16985</v>
      </c>
      <c r="I1945" s="3">
        <v>2</v>
      </c>
      <c r="J1945" t="s">
        <v>12848</v>
      </c>
      <c r="K1945" s="3">
        <v>10</v>
      </c>
      <c r="L1945" t="s">
        <v>26088</v>
      </c>
      <c r="M1945" s="3">
        <v>1</v>
      </c>
      <c r="N1945" t="s">
        <v>26082</v>
      </c>
      <c r="O1945" s="3">
        <v>3</v>
      </c>
      <c r="P1945" t="s">
        <v>26085</v>
      </c>
      <c r="Q1945" s="3">
        <v>4</v>
      </c>
      <c r="R1945" t="s">
        <v>26113</v>
      </c>
      <c r="S1945" s="3">
        <v>25</v>
      </c>
      <c r="T1945" s="3">
        <v>1</v>
      </c>
      <c r="U1945" s="3">
        <v>6000000</v>
      </c>
      <c r="V1945" s="3">
        <v>2001</v>
      </c>
      <c r="W1945" t="s">
        <v>25</v>
      </c>
    </row>
    <row r="1946" spans="1:23" x14ac:dyDescent="0.3">
      <c r="A1946" s="3">
        <v>7</v>
      </c>
      <c r="B1946" t="s">
        <v>788</v>
      </c>
      <c r="C1946" s="3">
        <v>7308</v>
      </c>
      <c r="D1946" t="s">
        <v>1451</v>
      </c>
      <c r="E1946" s="3">
        <v>100103</v>
      </c>
      <c r="F1946" t="s">
        <v>11337</v>
      </c>
      <c r="G1946" s="3">
        <v>1001030040</v>
      </c>
      <c r="H1946" t="s">
        <v>26115</v>
      </c>
      <c r="I1946" s="3">
        <v>2</v>
      </c>
      <c r="J1946" t="s">
        <v>12848</v>
      </c>
      <c r="K1946" s="3">
        <v>10</v>
      </c>
      <c r="L1946" t="s">
        <v>26088</v>
      </c>
      <c r="M1946" s="3">
        <v>1</v>
      </c>
      <c r="N1946" t="s">
        <v>26082</v>
      </c>
      <c r="O1946" s="3">
        <v>3</v>
      </c>
      <c r="P1946" t="s">
        <v>26085</v>
      </c>
      <c r="Q1946" s="3">
        <v>4</v>
      </c>
      <c r="R1946" t="s">
        <v>26113</v>
      </c>
      <c r="S1946" s="3">
        <v>25</v>
      </c>
      <c r="T1946" s="3">
        <v>1</v>
      </c>
      <c r="U1946" s="3">
        <v>6000000</v>
      </c>
      <c r="V1946" s="3">
        <v>2001</v>
      </c>
      <c r="W1946" t="s">
        <v>25</v>
      </c>
    </row>
    <row r="1947" spans="1:23" x14ac:dyDescent="0.3">
      <c r="A1947" s="3">
        <v>7</v>
      </c>
      <c r="B1947" t="s">
        <v>788</v>
      </c>
      <c r="C1947" s="3">
        <v>7308</v>
      </c>
      <c r="D1947" t="s">
        <v>1451</v>
      </c>
      <c r="E1947" s="3">
        <v>100104</v>
      </c>
      <c r="F1947" t="s">
        <v>11362</v>
      </c>
      <c r="G1947" s="3">
        <v>100104002</v>
      </c>
      <c r="H1947" t="s">
        <v>26132</v>
      </c>
      <c r="I1947" s="3">
        <v>2</v>
      </c>
      <c r="J1947" t="s">
        <v>12848</v>
      </c>
      <c r="K1947" s="3">
        <v>10</v>
      </c>
      <c r="L1947" t="s">
        <v>26088</v>
      </c>
      <c r="M1947" s="3">
        <v>1</v>
      </c>
      <c r="N1947" t="s">
        <v>26082</v>
      </c>
      <c r="O1947" s="3">
        <v>3</v>
      </c>
      <c r="P1947" t="s">
        <v>26085</v>
      </c>
      <c r="Q1947" s="3">
        <v>4</v>
      </c>
      <c r="R1947" t="s">
        <v>26113</v>
      </c>
      <c r="S1947" s="3">
        <v>25</v>
      </c>
      <c r="T1947" s="3">
        <v>1</v>
      </c>
      <c r="U1947" s="3">
        <v>13500000</v>
      </c>
      <c r="V1947" s="3">
        <v>2001</v>
      </c>
      <c r="W1947" t="s">
        <v>25</v>
      </c>
    </row>
    <row r="1948" spans="1:23" x14ac:dyDescent="0.3">
      <c r="A1948" s="3">
        <v>7</v>
      </c>
      <c r="B1948" t="s">
        <v>788</v>
      </c>
      <c r="C1948" s="3">
        <v>7308</v>
      </c>
      <c r="D1948" t="s">
        <v>1451</v>
      </c>
      <c r="E1948" s="3">
        <v>100104</v>
      </c>
      <c r="F1948" t="s">
        <v>11362</v>
      </c>
      <c r="G1948" s="3">
        <v>1001040050</v>
      </c>
      <c r="H1948" t="s">
        <v>26131</v>
      </c>
      <c r="I1948" s="3">
        <v>2</v>
      </c>
      <c r="J1948" t="s">
        <v>12848</v>
      </c>
      <c r="K1948" s="3">
        <v>10</v>
      </c>
      <c r="L1948" t="s">
        <v>26088</v>
      </c>
      <c r="M1948" s="3">
        <v>1</v>
      </c>
      <c r="N1948" t="s">
        <v>26082</v>
      </c>
      <c r="O1948" s="3">
        <v>3</v>
      </c>
      <c r="P1948" t="s">
        <v>26085</v>
      </c>
      <c r="Q1948" s="3">
        <v>4</v>
      </c>
      <c r="R1948" t="s">
        <v>26113</v>
      </c>
      <c r="S1948" s="3">
        <v>25</v>
      </c>
      <c r="T1948" s="3">
        <v>1</v>
      </c>
      <c r="U1948" s="3">
        <v>9000000</v>
      </c>
      <c r="V1948" s="3">
        <v>2001</v>
      </c>
      <c r="W1948" t="s">
        <v>25</v>
      </c>
    </row>
    <row r="1949" spans="1:23" x14ac:dyDescent="0.3">
      <c r="A1949" s="3">
        <v>7</v>
      </c>
      <c r="B1949" t="s">
        <v>788</v>
      </c>
      <c r="C1949" s="3">
        <v>7304</v>
      </c>
      <c r="D1949" t="s">
        <v>1439</v>
      </c>
      <c r="E1949" s="3">
        <v>100103</v>
      </c>
      <c r="F1949" t="s">
        <v>11337</v>
      </c>
      <c r="G1949" s="3">
        <v>100103002</v>
      </c>
      <c r="H1949" t="s">
        <v>26099</v>
      </c>
      <c r="I1949" s="3">
        <v>2</v>
      </c>
      <c r="J1949" t="s">
        <v>12848</v>
      </c>
      <c r="K1949" s="3">
        <v>10</v>
      </c>
      <c r="L1949" t="s">
        <v>26088</v>
      </c>
      <c r="M1949" s="3">
        <v>1</v>
      </c>
      <c r="N1949" t="s">
        <v>26082</v>
      </c>
      <c r="O1949" s="3">
        <v>3</v>
      </c>
      <c r="P1949" t="s">
        <v>26085</v>
      </c>
      <c r="Q1949" s="3">
        <v>4</v>
      </c>
      <c r="R1949" t="s">
        <v>26113</v>
      </c>
      <c r="S1949" s="3">
        <v>300</v>
      </c>
      <c r="T1949" s="3">
        <v>1</v>
      </c>
      <c r="U1949" s="3">
        <v>550000</v>
      </c>
      <c r="V1949" s="3">
        <v>2007</v>
      </c>
      <c r="W1949" t="s">
        <v>25</v>
      </c>
    </row>
    <row r="1950" spans="1:23" x14ac:dyDescent="0.3">
      <c r="A1950" s="3">
        <v>7</v>
      </c>
      <c r="B1950" t="s">
        <v>788</v>
      </c>
      <c r="C1950" s="3">
        <v>7304</v>
      </c>
      <c r="D1950" t="s">
        <v>1439</v>
      </c>
      <c r="E1950" s="3">
        <v>100103</v>
      </c>
      <c r="F1950" t="s">
        <v>11337</v>
      </c>
      <c r="G1950" s="3">
        <v>1001030020</v>
      </c>
      <c r="H1950" t="s">
        <v>26128</v>
      </c>
      <c r="I1950" s="3">
        <v>2</v>
      </c>
      <c r="J1950" t="s">
        <v>12848</v>
      </c>
      <c r="K1950" s="3">
        <v>10</v>
      </c>
      <c r="L1950" t="s">
        <v>26088</v>
      </c>
      <c r="M1950" s="3">
        <v>1</v>
      </c>
      <c r="N1950" t="s">
        <v>26082</v>
      </c>
      <c r="O1950" s="3">
        <v>3</v>
      </c>
      <c r="P1950" t="s">
        <v>26085</v>
      </c>
      <c r="Q1950" s="3">
        <v>4</v>
      </c>
      <c r="R1950" t="s">
        <v>26113</v>
      </c>
      <c r="S1950" s="3">
        <v>300</v>
      </c>
      <c r="T1950" s="3">
        <v>1</v>
      </c>
      <c r="U1950" s="3">
        <v>350000</v>
      </c>
      <c r="V1950" s="3">
        <v>2007</v>
      </c>
      <c r="W1950" t="s">
        <v>25</v>
      </c>
    </row>
    <row r="1951" spans="1:23" x14ac:dyDescent="0.3">
      <c r="A1951" s="3">
        <v>7</v>
      </c>
      <c r="B1951" t="s">
        <v>788</v>
      </c>
      <c r="C1951" s="3">
        <v>7304</v>
      </c>
      <c r="D1951" t="s">
        <v>1439</v>
      </c>
      <c r="E1951" s="3">
        <v>100101</v>
      </c>
      <c r="F1951" t="s">
        <v>11256</v>
      </c>
      <c r="G1951" s="3">
        <v>100101004</v>
      </c>
      <c r="H1951" t="s">
        <v>16281</v>
      </c>
      <c r="I1951" s="3">
        <v>2</v>
      </c>
      <c r="J1951" t="s">
        <v>12848</v>
      </c>
      <c r="K1951" s="3">
        <v>10</v>
      </c>
      <c r="L1951" t="s">
        <v>26088</v>
      </c>
      <c r="M1951" s="3">
        <v>1</v>
      </c>
      <c r="N1951" t="s">
        <v>26082</v>
      </c>
      <c r="O1951" s="3">
        <v>3</v>
      </c>
      <c r="P1951" t="s">
        <v>26085</v>
      </c>
      <c r="Q1951" s="3">
        <v>4</v>
      </c>
      <c r="R1951" t="s">
        <v>26113</v>
      </c>
      <c r="S1951" s="3">
        <v>300</v>
      </c>
      <c r="T1951" s="3">
        <v>1</v>
      </c>
      <c r="U1951" s="3">
        <v>1500000</v>
      </c>
      <c r="V1951" s="3">
        <v>2007</v>
      </c>
      <c r="W1951" t="s">
        <v>25</v>
      </c>
    </row>
    <row r="1952" spans="1:23" x14ac:dyDescent="0.3">
      <c r="A1952" s="3">
        <v>7</v>
      </c>
      <c r="B1952" t="s">
        <v>788</v>
      </c>
      <c r="C1952" s="3">
        <v>7304</v>
      </c>
      <c r="D1952" t="s">
        <v>1439</v>
      </c>
      <c r="E1952" s="3">
        <v>100101</v>
      </c>
      <c r="F1952" t="s">
        <v>11256</v>
      </c>
      <c r="G1952" s="3">
        <v>100101007</v>
      </c>
      <c r="H1952" t="s">
        <v>11267</v>
      </c>
      <c r="I1952" s="3">
        <v>2</v>
      </c>
      <c r="J1952" t="s">
        <v>12848</v>
      </c>
      <c r="K1952" s="3">
        <v>10</v>
      </c>
      <c r="L1952" t="s">
        <v>26088</v>
      </c>
      <c r="M1952" s="3">
        <v>1</v>
      </c>
      <c r="N1952" t="s">
        <v>26082</v>
      </c>
      <c r="O1952" s="3">
        <v>3</v>
      </c>
      <c r="P1952" t="s">
        <v>26085</v>
      </c>
      <c r="Q1952" s="3">
        <v>4</v>
      </c>
      <c r="R1952" t="s">
        <v>26113</v>
      </c>
      <c r="S1952" s="3">
        <v>300</v>
      </c>
      <c r="T1952" s="3">
        <v>1</v>
      </c>
      <c r="U1952" s="3">
        <v>1200000</v>
      </c>
      <c r="V1952" s="3">
        <v>2007</v>
      </c>
      <c r="W1952" t="s">
        <v>25</v>
      </c>
    </row>
    <row r="1953" spans="1:23" x14ac:dyDescent="0.3">
      <c r="A1953" s="3">
        <v>7</v>
      </c>
      <c r="B1953" t="s">
        <v>788</v>
      </c>
      <c r="C1953" s="3">
        <v>7304</v>
      </c>
      <c r="D1953" t="s">
        <v>1439</v>
      </c>
      <c r="E1953" s="3">
        <v>100104</v>
      </c>
      <c r="F1953" t="s">
        <v>11362</v>
      </c>
      <c r="G1953" s="3">
        <v>100104002</v>
      </c>
      <c r="H1953" t="s">
        <v>26132</v>
      </c>
      <c r="I1953" s="3">
        <v>2</v>
      </c>
      <c r="J1953" t="s">
        <v>12848</v>
      </c>
      <c r="K1953" s="3">
        <v>10</v>
      </c>
      <c r="L1953" t="s">
        <v>26088</v>
      </c>
      <c r="M1953" s="3">
        <v>1</v>
      </c>
      <c r="N1953" t="s">
        <v>26082</v>
      </c>
      <c r="O1953" s="3">
        <v>3</v>
      </c>
      <c r="P1953" t="s">
        <v>26085</v>
      </c>
      <c r="Q1953" s="3">
        <v>4</v>
      </c>
      <c r="R1953" t="s">
        <v>26113</v>
      </c>
      <c r="S1953" s="3">
        <v>300</v>
      </c>
      <c r="T1953" s="3">
        <v>1</v>
      </c>
      <c r="U1953" s="3">
        <v>76000000</v>
      </c>
      <c r="V1953" s="3">
        <v>2007</v>
      </c>
      <c r="W1953" t="s">
        <v>25</v>
      </c>
    </row>
    <row r="1954" spans="1:23" x14ac:dyDescent="0.3">
      <c r="A1954" s="3">
        <v>7</v>
      </c>
      <c r="B1954" t="s">
        <v>788</v>
      </c>
      <c r="C1954" s="3">
        <v>7304</v>
      </c>
      <c r="D1954" t="s">
        <v>1439</v>
      </c>
      <c r="E1954" s="3">
        <v>100104</v>
      </c>
      <c r="F1954" t="s">
        <v>11362</v>
      </c>
      <c r="G1954" s="3">
        <v>1001040020</v>
      </c>
      <c r="H1954" t="s">
        <v>26133</v>
      </c>
      <c r="I1954" s="3">
        <v>2</v>
      </c>
      <c r="J1954" t="s">
        <v>12848</v>
      </c>
      <c r="K1954" s="3">
        <v>10</v>
      </c>
      <c r="L1954" t="s">
        <v>26088</v>
      </c>
      <c r="M1954" s="3">
        <v>1</v>
      </c>
      <c r="N1954" t="s">
        <v>26082</v>
      </c>
      <c r="O1954" s="3">
        <v>3</v>
      </c>
      <c r="P1954" t="s">
        <v>26085</v>
      </c>
      <c r="Q1954" s="3">
        <v>4</v>
      </c>
      <c r="R1954" t="s">
        <v>26113</v>
      </c>
      <c r="S1954" s="3">
        <v>300</v>
      </c>
      <c r="T1954" s="3">
        <v>1</v>
      </c>
      <c r="U1954" s="3">
        <v>114000000</v>
      </c>
      <c r="V1954" s="3">
        <v>2007</v>
      </c>
      <c r="W1954" t="s">
        <v>25</v>
      </c>
    </row>
    <row r="1955" spans="1:23" x14ac:dyDescent="0.3">
      <c r="A1955" s="3">
        <v>7</v>
      </c>
      <c r="B1955" t="s">
        <v>788</v>
      </c>
      <c r="C1955" s="3">
        <v>7304</v>
      </c>
      <c r="D1955" t="s">
        <v>1439</v>
      </c>
      <c r="E1955" s="3">
        <v>100101</v>
      </c>
      <c r="F1955" t="s">
        <v>11256</v>
      </c>
      <c r="G1955" s="3">
        <v>1001010080</v>
      </c>
      <c r="H1955" t="s">
        <v>26126</v>
      </c>
      <c r="I1955" s="3">
        <v>2</v>
      </c>
      <c r="J1955" t="s">
        <v>12848</v>
      </c>
      <c r="K1955" s="3">
        <v>10</v>
      </c>
      <c r="L1955" t="s">
        <v>26088</v>
      </c>
      <c r="M1955" s="3">
        <v>1</v>
      </c>
      <c r="N1955" t="s">
        <v>26082</v>
      </c>
      <c r="O1955" s="3">
        <v>3</v>
      </c>
      <c r="P1955" t="s">
        <v>26085</v>
      </c>
      <c r="Q1955" s="3">
        <v>4</v>
      </c>
      <c r="R1955" t="s">
        <v>26113</v>
      </c>
      <c r="S1955" s="3">
        <v>300</v>
      </c>
      <c r="T1955" s="3">
        <v>1</v>
      </c>
      <c r="U1955" s="3">
        <v>60000</v>
      </c>
      <c r="V1955" s="3">
        <v>2007</v>
      </c>
      <c r="W1955" t="s">
        <v>25</v>
      </c>
    </row>
    <row r="1956" spans="1:23" x14ac:dyDescent="0.3">
      <c r="A1956" s="3">
        <v>7</v>
      </c>
      <c r="B1956" t="s">
        <v>788</v>
      </c>
      <c r="C1956" s="3">
        <v>7304</v>
      </c>
      <c r="D1956" t="s">
        <v>1439</v>
      </c>
      <c r="E1956" s="3">
        <v>100104</v>
      </c>
      <c r="F1956" t="s">
        <v>11362</v>
      </c>
      <c r="G1956" s="3">
        <v>1001040050</v>
      </c>
      <c r="H1956" t="s">
        <v>26131</v>
      </c>
      <c r="I1956" s="3">
        <v>2</v>
      </c>
      <c r="J1956" t="s">
        <v>12848</v>
      </c>
      <c r="K1956" s="3">
        <v>10</v>
      </c>
      <c r="L1956" t="s">
        <v>26088</v>
      </c>
      <c r="M1956" s="3">
        <v>1</v>
      </c>
      <c r="N1956" t="s">
        <v>26082</v>
      </c>
      <c r="O1956" s="3">
        <v>3</v>
      </c>
      <c r="P1956" t="s">
        <v>26085</v>
      </c>
      <c r="Q1956" s="3">
        <v>4</v>
      </c>
      <c r="R1956" t="s">
        <v>26113</v>
      </c>
      <c r="S1956" s="3">
        <v>300</v>
      </c>
      <c r="T1956" s="3">
        <v>1</v>
      </c>
      <c r="U1956" s="3">
        <v>7000000</v>
      </c>
      <c r="V1956" s="3">
        <v>2007</v>
      </c>
      <c r="W1956" t="s">
        <v>25</v>
      </c>
    </row>
    <row r="1957" spans="1:23" x14ac:dyDescent="0.3">
      <c r="A1957" s="3">
        <v>7</v>
      </c>
      <c r="B1957" t="s">
        <v>788</v>
      </c>
      <c r="C1957" s="3">
        <v>7306</v>
      </c>
      <c r="D1957" t="s">
        <v>1445</v>
      </c>
      <c r="E1957" s="3">
        <v>100103</v>
      </c>
      <c r="F1957" t="s">
        <v>11337</v>
      </c>
      <c r="G1957" s="3">
        <v>1001030020</v>
      </c>
      <c r="H1957" t="s">
        <v>26128</v>
      </c>
      <c r="I1957" s="3">
        <v>2</v>
      </c>
      <c r="J1957" t="s">
        <v>12848</v>
      </c>
      <c r="K1957" s="3">
        <v>10</v>
      </c>
      <c r="L1957" t="s">
        <v>26088</v>
      </c>
      <c r="M1957" s="3">
        <v>1</v>
      </c>
      <c r="N1957" t="s">
        <v>26082</v>
      </c>
      <c r="O1957" s="3">
        <v>3</v>
      </c>
      <c r="P1957" t="s">
        <v>26085</v>
      </c>
      <c r="Q1957" s="3">
        <v>1</v>
      </c>
      <c r="R1957" t="s">
        <v>26083</v>
      </c>
      <c r="S1957" s="3">
        <v>70</v>
      </c>
      <c r="T1957" s="3">
        <v>1</v>
      </c>
      <c r="U1957" s="3">
        <v>70000</v>
      </c>
      <c r="V1957" s="3">
        <v>2007</v>
      </c>
      <c r="W1957" t="s">
        <v>25</v>
      </c>
    </row>
    <row r="1958" spans="1:23" x14ac:dyDescent="0.3">
      <c r="A1958" s="3">
        <v>7</v>
      </c>
      <c r="B1958" t="s">
        <v>788</v>
      </c>
      <c r="C1958" s="3">
        <v>7306</v>
      </c>
      <c r="D1958" t="s">
        <v>1445</v>
      </c>
      <c r="E1958" s="3">
        <v>100104</v>
      </c>
      <c r="F1958" t="s">
        <v>11362</v>
      </c>
      <c r="G1958" s="3">
        <v>1001040050</v>
      </c>
      <c r="H1958" t="s">
        <v>26131</v>
      </c>
      <c r="I1958" s="3">
        <v>2</v>
      </c>
      <c r="J1958" t="s">
        <v>12848</v>
      </c>
      <c r="K1958" s="3">
        <v>10</v>
      </c>
      <c r="L1958" t="s">
        <v>26088</v>
      </c>
      <c r="M1958" s="3">
        <v>1</v>
      </c>
      <c r="N1958" t="s">
        <v>26082</v>
      </c>
      <c r="O1958" s="3">
        <v>3</v>
      </c>
      <c r="P1958" t="s">
        <v>26085</v>
      </c>
      <c r="Q1958" s="3">
        <v>1</v>
      </c>
      <c r="R1958" t="s">
        <v>26083</v>
      </c>
      <c r="S1958" s="3">
        <v>70</v>
      </c>
      <c r="T1958" s="3">
        <v>1</v>
      </c>
      <c r="U1958" s="3">
        <v>30000</v>
      </c>
      <c r="V1958" s="3">
        <v>2007</v>
      </c>
      <c r="W1958" t="s">
        <v>25</v>
      </c>
    </row>
    <row r="1959" spans="1:23" x14ac:dyDescent="0.3">
      <c r="A1959" s="3">
        <v>7</v>
      </c>
      <c r="B1959" t="s">
        <v>788</v>
      </c>
      <c r="C1959" s="3">
        <v>7406</v>
      </c>
      <c r="D1959" t="s">
        <v>1472</v>
      </c>
      <c r="E1959" s="3">
        <v>100101</v>
      </c>
      <c r="F1959" t="s">
        <v>11256</v>
      </c>
      <c r="G1959" s="3">
        <v>100101004</v>
      </c>
      <c r="H1959" t="s">
        <v>16281</v>
      </c>
      <c r="I1959" s="3">
        <v>2</v>
      </c>
      <c r="J1959" t="s">
        <v>12848</v>
      </c>
      <c r="K1959" s="3">
        <v>10</v>
      </c>
      <c r="L1959" t="s">
        <v>26088</v>
      </c>
      <c r="M1959" s="3">
        <v>2</v>
      </c>
      <c r="N1959" t="s">
        <v>26084</v>
      </c>
      <c r="O1959" s="3">
        <v>1</v>
      </c>
      <c r="P1959" t="s">
        <v>28066</v>
      </c>
      <c r="Q1959" s="3">
        <v>1</v>
      </c>
      <c r="R1959" t="s">
        <v>26083</v>
      </c>
      <c r="S1959" s="3">
        <v>20</v>
      </c>
      <c r="T1959" s="3">
        <v>1</v>
      </c>
      <c r="U1959" s="3">
        <v>300000</v>
      </c>
      <c r="V1959" s="3">
        <v>2007</v>
      </c>
      <c r="W1959" t="s">
        <v>25</v>
      </c>
    </row>
    <row r="1960" spans="1:23" x14ac:dyDescent="0.3">
      <c r="A1960" s="3">
        <v>7</v>
      </c>
      <c r="B1960" t="s">
        <v>788</v>
      </c>
      <c r="C1960" s="3">
        <v>7308</v>
      </c>
      <c r="D1960" t="s">
        <v>1451</v>
      </c>
      <c r="E1960" s="3">
        <v>100103</v>
      </c>
      <c r="F1960" t="s">
        <v>11337</v>
      </c>
      <c r="G1960" s="3">
        <v>100103003</v>
      </c>
      <c r="H1960" t="s">
        <v>16985</v>
      </c>
      <c r="I1960" s="3">
        <v>2</v>
      </c>
      <c r="J1960" t="s">
        <v>12848</v>
      </c>
      <c r="K1960" s="3">
        <v>10</v>
      </c>
      <c r="L1960" t="s">
        <v>26088</v>
      </c>
      <c r="M1960" s="3">
        <v>2</v>
      </c>
      <c r="N1960" t="s">
        <v>26084</v>
      </c>
      <c r="O1960" s="3">
        <v>3</v>
      </c>
      <c r="P1960" t="s">
        <v>26085</v>
      </c>
      <c r="Q1960" s="3">
        <v>7</v>
      </c>
      <c r="R1960" t="s">
        <v>8206</v>
      </c>
      <c r="S1960" s="3">
        <v>430</v>
      </c>
      <c r="T1960" s="3">
        <v>1</v>
      </c>
      <c r="U1960" s="3">
        <v>5300000</v>
      </c>
      <c r="V1960" s="3">
        <v>2007</v>
      </c>
      <c r="W1960" t="s">
        <v>25</v>
      </c>
    </row>
    <row r="1961" spans="1:23" x14ac:dyDescent="0.3">
      <c r="A1961" s="3">
        <v>7</v>
      </c>
      <c r="B1961" t="s">
        <v>788</v>
      </c>
      <c r="C1961" s="3">
        <v>7306</v>
      </c>
      <c r="D1961" t="s">
        <v>1445</v>
      </c>
      <c r="E1961" s="3">
        <v>100103</v>
      </c>
      <c r="F1961" t="s">
        <v>11337</v>
      </c>
      <c r="G1961" s="3">
        <v>100103001</v>
      </c>
      <c r="H1961" t="s">
        <v>26123</v>
      </c>
      <c r="I1961" s="3">
        <v>2</v>
      </c>
      <c r="J1961" t="s">
        <v>12848</v>
      </c>
      <c r="K1961" s="3">
        <v>10</v>
      </c>
      <c r="L1961" t="s">
        <v>26088</v>
      </c>
      <c r="M1961" s="3">
        <v>2</v>
      </c>
      <c r="N1961" t="s">
        <v>26084</v>
      </c>
      <c r="O1961" s="3">
        <v>3</v>
      </c>
      <c r="P1961" t="s">
        <v>26085</v>
      </c>
      <c r="Q1961" s="3">
        <v>4</v>
      </c>
      <c r="R1961" t="s">
        <v>26113</v>
      </c>
      <c r="S1961" s="3">
        <v>300</v>
      </c>
      <c r="T1961" s="3">
        <v>1</v>
      </c>
      <c r="U1961" s="3">
        <v>3102090</v>
      </c>
      <c r="V1961" s="3">
        <v>2013</v>
      </c>
      <c r="W1961" t="s">
        <v>25</v>
      </c>
    </row>
    <row r="1962" spans="1:23" x14ac:dyDescent="0.3">
      <c r="A1962" s="3">
        <v>7</v>
      </c>
      <c r="B1962" t="s">
        <v>788</v>
      </c>
      <c r="C1962" s="3">
        <v>7406</v>
      </c>
      <c r="D1962" t="s">
        <v>1472</v>
      </c>
      <c r="E1962" s="3">
        <v>100101</v>
      </c>
      <c r="F1962" t="s">
        <v>11256</v>
      </c>
      <c r="G1962" s="3">
        <v>100101004</v>
      </c>
      <c r="H1962" t="s">
        <v>16281</v>
      </c>
      <c r="I1962" s="3">
        <v>2</v>
      </c>
      <c r="J1962" t="s">
        <v>12848</v>
      </c>
      <c r="K1962" s="3">
        <v>10</v>
      </c>
      <c r="L1962" t="s">
        <v>26088</v>
      </c>
      <c r="M1962" s="3">
        <v>5</v>
      </c>
      <c r="N1962" t="s">
        <v>26092</v>
      </c>
      <c r="O1962" s="3">
        <v>1</v>
      </c>
      <c r="P1962" t="s">
        <v>28066</v>
      </c>
      <c r="Q1962" s="3">
        <v>1</v>
      </c>
      <c r="R1962" t="s">
        <v>26083</v>
      </c>
      <c r="S1962" s="3">
        <v>6</v>
      </c>
      <c r="T1962" s="3">
        <v>1</v>
      </c>
      <c r="U1962" s="3">
        <v>30000</v>
      </c>
      <c r="V1962" s="3">
        <v>2013</v>
      </c>
      <c r="W1962" t="s">
        <v>25</v>
      </c>
    </row>
    <row r="1963" spans="1:23" x14ac:dyDescent="0.3">
      <c r="A1963" s="3">
        <v>7</v>
      </c>
      <c r="B1963" t="s">
        <v>788</v>
      </c>
      <c r="C1963" s="3">
        <v>7306</v>
      </c>
      <c r="D1963" t="s">
        <v>1445</v>
      </c>
      <c r="E1963" s="3">
        <v>100104</v>
      </c>
      <c r="F1963" t="s">
        <v>11362</v>
      </c>
      <c r="G1963" s="3">
        <v>1001040020</v>
      </c>
      <c r="H1963" t="s">
        <v>26133</v>
      </c>
      <c r="I1963" s="3">
        <v>2</v>
      </c>
      <c r="J1963" t="s">
        <v>12848</v>
      </c>
      <c r="K1963" s="3">
        <v>10</v>
      </c>
      <c r="L1963" t="s">
        <v>26088</v>
      </c>
      <c r="M1963" s="3">
        <v>1</v>
      </c>
      <c r="N1963" t="s">
        <v>26082</v>
      </c>
      <c r="O1963" s="3">
        <v>3</v>
      </c>
      <c r="P1963" t="s">
        <v>26085</v>
      </c>
      <c r="Q1963" s="3">
        <v>4</v>
      </c>
      <c r="R1963" t="s">
        <v>26113</v>
      </c>
      <c r="S1963" s="3">
        <v>33</v>
      </c>
      <c r="T1963" s="3">
        <v>1</v>
      </c>
      <c r="U1963" s="3">
        <v>530000</v>
      </c>
      <c r="V1963" s="3">
        <v>2016</v>
      </c>
      <c r="W1963" t="s">
        <v>25</v>
      </c>
    </row>
    <row r="1964" spans="1:23" x14ac:dyDescent="0.3">
      <c r="A1964" s="3">
        <v>7</v>
      </c>
      <c r="B1964" t="s">
        <v>788</v>
      </c>
      <c r="C1964" s="3">
        <v>7306</v>
      </c>
      <c r="D1964" t="s">
        <v>1445</v>
      </c>
      <c r="E1964" s="3">
        <v>100104</v>
      </c>
      <c r="F1964" t="s">
        <v>11362</v>
      </c>
      <c r="G1964" s="3">
        <v>100104002</v>
      </c>
      <c r="H1964" t="s">
        <v>26132</v>
      </c>
      <c r="I1964" s="3">
        <v>2</v>
      </c>
      <c r="J1964" t="s">
        <v>12848</v>
      </c>
      <c r="K1964" s="3">
        <v>10</v>
      </c>
      <c r="L1964" t="s">
        <v>26088</v>
      </c>
      <c r="M1964" s="3">
        <v>1</v>
      </c>
      <c r="N1964" t="s">
        <v>26082</v>
      </c>
      <c r="O1964" s="3">
        <v>3</v>
      </c>
      <c r="P1964" t="s">
        <v>26085</v>
      </c>
      <c r="Q1964" s="3">
        <v>4</v>
      </c>
      <c r="R1964" t="s">
        <v>26113</v>
      </c>
      <c r="S1964" s="3">
        <v>33</v>
      </c>
      <c r="T1964" s="3">
        <v>1</v>
      </c>
      <c r="U1964" s="3">
        <v>7000000</v>
      </c>
      <c r="V1964" s="3">
        <v>2016</v>
      </c>
      <c r="W1964" t="s">
        <v>25</v>
      </c>
    </row>
    <row r="1965" spans="1:23" x14ac:dyDescent="0.3">
      <c r="A1965" s="3">
        <v>7</v>
      </c>
      <c r="B1965" t="s">
        <v>788</v>
      </c>
      <c r="C1965" s="3">
        <v>7406</v>
      </c>
      <c r="D1965" t="s">
        <v>1472</v>
      </c>
      <c r="E1965" s="3">
        <v>100101</v>
      </c>
      <c r="F1965" t="s">
        <v>11256</v>
      </c>
      <c r="G1965" s="3">
        <v>100101004</v>
      </c>
      <c r="H1965" t="s">
        <v>16281</v>
      </c>
      <c r="I1965" s="3">
        <v>2</v>
      </c>
      <c r="J1965" t="s">
        <v>12848</v>
      </c>
      <c r="K1965" s="3">
        <v>10</v>
      </c>
      <c r="L1965" t="s">
        <v>26088</v>
      </c>
      <c r="M1965" s="3">
        <v>2</v>
      </c>
      <c r="N1965" t="s">
        <v>26084</v>
      </c>
      <c r="O1965" s="3">
        <v>3</v>
      </c>
      <c r="P1965" t="s">
        <v>26085</v>
      </c>
      <c r="Q1965" s="3">
        <v>1</v>
      </c>
      <c r="R1965" t="s">
        <v>26083</v>
      </c>
      <c r="S1965" s="3">
        <v>12</v>
      </c>
      <c r="T1965" s="3">
        <v>1</v>
      </c>
      <c r="U1965" s="3">
        <v>330000</v>
      </c>
      <c r="V1965" s="3">
        <v>2016</v>
      </c>
      <c r="W1965" t="s">
        <v>25</v>
      </c>
    </row>
    <row r="1966" spans="1:23" x14ac:dyDescent="0.3">
      <c r="A1966" s="3">
        <v>7</v>
      </c>
      <c r="B1966" t="s">
        <v>788</v>
      </c>
      <c r="C1966" s="3">
        <v>7101</v>
      </c>
      <c r="D1966" t="s">
        <v>1392</v>
      </c>
      <c r="E1966" s="3">
        <v>100104</v>
      </c>
      <c r="F1966" t="s">
        <v>11362</v>
      </c>
      <c r="G1966" s="3">
        <v>100104002</v>
      </c>
      <c r="H1966" t="s">
        <v>26132</v>
      </c>
      <c r="I1966" s="3">
        <v>2</v>
      </c>
      <c r="J1966" t="s">
        <v>12848</v>
      </c>
      <c r="K1966" s="3">
        <v>10</v>
      </c>
      <c r="L1966" t="s">
        <v>26088</v>
      </c>
      <c r="M1966" s="3">
        <v>1</v>
      </c>
      <c r="N1966" t="s">
        <v>26082</v>
      </c>
      <c r="O1966" s="3">
        <v>3</v>
      </c>
      <c r="P1966" t="s">
        <v>26085</v>
      </c>
      <c r="Q1966" s="3">
        <v>2</v>
      </c>
      <c r="R1966" t="s">
        <v>8209</v>
      </c>
      <c r="S1966" s="3">
        <v>45</v>
      </c>
      <c r="T1966" s="3">
        <v>1</v>
      </c>
      <c r="U1966" s="3">
        <v>8000000</v>
      </c>
      <c r="V1966" s="3">
        <v>2016</v>
      </c>
      <c r="W1966" t="s">
        <v>25</v>
      </c>
    </row>
    <row r="1967" spans="1:23" x14ac:dyDescent="0.3">
      <c r="A1967" s="3">
        <v>7</v>
      </c>
      <c r="B1967" t="s">
        <v>788</v>
      </c>
      <c r="C1967" s="3">
        <v>7306</v>
      </c>
      <c r="D1967" t="s">
        <v>1445</v>
      </c>
      <c r="E1967" s="3">
        <v>100101</v>
      </c>
      <c r="F1967" t="s">
        <v>11256</v>
      </c>
      <c r="G1967" s="3">
        <v>1001010080</v>
      </c>
      <c r="H1967" t="s">
        <v>26126</v>
      </c>
      <c r="I1967" s="3">
        <v>2</v>
      </c>
      <c r="J1967" t="s">
        <v>12848</v>
      </c>
      <c r="K1967" s="3">
        <v>10</v>
      </c>
      <c r="L1967" t="s">
        <v>26088</v>
      </c>
      <c r="M1967" s="3">
        <v>1</v>
      </c>
      <c r="N1967" t="s">
        <v>26082</v>
      </c>
      <c r="O1967" s="3">
        <v>3</v>
      </c>
      <c r="P1967" t="s">
        <v>26085</v>
      </c>
      <c r="Q1967" s="3">
        <v>4</v>
      </c>
      <c r="R1967" t="s">
        <v>26113</v>
      </c>
      <c r="S1967" s="3">
        <v>33</v>
      </c>
      <c r="T1967" s="3">
        <v>1</v>
      </c>
      <c r="U1967" s="3">
        <v>160500</v>
      </c>
      <c r="V1967" s="3">
        <v>2019</v>
      </c>
      <c r="W1967" t="s">
        <v>26159</v>
      </c>
    </row>
    <row r="1968" spans="1:23" x14ac:dyDescent="0.3">
      <c r="A1968" s="3">
        <v>7</v>
      </c>
      <c r="B1968" t="s">
        <v>788</v>
      </c>
      <c r="C1968" s="3">
        <v>7306</v>
      </c>
      <c r="D1968" t="s">
        <v>1445</v>
      </c>
      <c r="E1968" s="3">
        <v>100101</v>
      </c>
      <c r="F1968" t="s">
        <v>11256</v>
      </c>
      <c r="G1968" s="3">
        <v>100101004</v>
      </c>
      <c r="H1968" t="s">
        <v>16281</v>
      </c>
      <c r="I1968" s="3">
        <v>2</v>
      </c>
      <c r="J1968" t="s">
        <v>12848</v>
      </c>
      <c r="K1968" s="3">
        <v>10</v>
      </c>
      <c r="L1968" t="s">
        <v>26088</v>
      </c>
      <c r="M1968" s="3">
        <v>1</v>
      </c>
      <c r="N1968" t="s">
        <v>26082</v>
      </c>
      <c r="O1968" s="3">
        <v>3</v>
      </c>
      <c r="P1968" t="s">
        <v>26085</v>
      </c>
      <c r="Q1968" s="3">
        <v>4</v>
      </c>
      <c r="R1968" t="s">
        <v>26113</v>
      </c>
      <c r="S1968" s="3">
        <v>33</v>
      </c>
      <c r="T1968" s="3">
        <v>1</v>
      </c>
      <c r="U1968" s="3">
        <v>374500</v>
      </c>
      <c r="V1968" s="3">
        <v>2019</v>
      </c>
      <c r="W1968" t="s">
        <v>26159</v>
      </c>
    </row>
    <row r="1969" spans="1:23" x14ac:dyDescent="0.3">
      <c r="A1969" s="3">
        <v>7</v>
      </c>
      <c r="B1969" t="s">
        <v>788</v>
      </c>
      <c r="C1969" s="3">
        <v>7306</v>
      </c>
      <c r="D1969" t="s">
        <v>1445</v>
      </c>
      <c r="E1969" s="3">
        <v>100104</v>
      </c>
      <c r="F1969" t="s">
        <v>11362</v>
      </c>
      <c r="G1969" s="3">
        <v>1001040050</v>
      </c>
      <c r="H1969" t="s">
        <v>26131</v>
      </c>
      <c r="I1969" s="3">
        <v>2</v>
      </c>
      <c r="J1969" t="s">
        <v>12848</v>
      </c>
      <c r="K1969" s="3">
        <v>10</v>
      </c>
      <c r="L1969" t="s">
        <v>26088</v>
      </c>
      <c r="M1969" s="3">
        <v>1</v>
      </c>
      <c r="N1969" t="s">
        <v>26082</v>
      </c>
      <c r="O1969" s="3">
        <v>3</v>
      </c>
      <c r="P1969" t="s">
        <v>26085</v>
      </c>
      <c r="Q1969" s="3">
        <v>4</v>
      </c>
      <c r="R1969" t="s">
        <v>26113</v>
      </c>
      <c r="S1969" s="3">
        <v>33</v>
      </c>
      <c r="T1969" s="3">
        <v>1</v>
      </c>
      <c r="U1969" s="3">
        <v>850000</v>
      </c>
      <c r="V1969" s="3">
        <v>2019</v>
      </c>
      <c r="W1969" t="s">
        <v>26159</v>
      </c>
    </row>
    <row r="1970" spans="1:23" x14ac:dyDescent="0.3">
      <c r="A1970" s="3">
        <v>7</v>
      </c>
      <c r="B1970" t="s">
        <v>788</v>
      </c>
      <c r="C1970" s="3">
        <v>7306</v>
      </c>
      <c r="D1970" t="s">
        <v>1445</v>
      </c>
      <c r="E1970" s="3">
        <v>100104</v>
      </c>
      <c r="F1970" t="s">
        <v>11362</v>
      </c>
      <c r="G1970" s="3">
        <v>1001040020</v>
      </c>
      <c r="H1970" t="s">
        <v>26133</v>
      </c>
      <c r="I1970" s="3">
        <v>2</v>
      </c>
      <c r="J1970" t="s">
        <v>12848</v>
      </c>
      <c r="K1970" s="3">
        <v>10</v>
      </c>
      <c r="L1970" t="s">
        <v>26088</v>
      </c>
      <c r="M1970" s="3">
        <v>1</v>
      </c>
      <c r="N1970" t="s">
        <v>26082</v>
      </c>
      <c r="O1970" s="3">
        <v>3</v>
      </c>
      <c r="P1970" t="s">
        <v>26085</v>
      </c>
      <c r="Q1970" s="3">
        <v>4</v>
      </c>
      <c r="R1970" t="s">
        <v>26113</v>
      </c>
      <c r="S1970" s="3">
        <v>33</v>
      </c>
      <c r="T1970" s="3">
        <v>1</v>
      </c>
      <c r="U1970" s="3">
        <v>530000</v>
      </c>
      <c r="V1970" s="3">
        <v>2019</v>
      </c>
      <c r="W1970" t="s">
        <v>26159</v>
      </c>
    </row>
    <row r="1971" spans="1:23" x14ac:dyDescent="0.3">
      <c r="A1971" s="3">
        <v>7</v>
      </c>
      <c r="B1971" t="s">
        <v>788</v>
      </c>
      <c r="C1971" s="3">
        <v>7306</v>
      </c>
      <c r="D1971" t="s">
        <v>1445</v>
      </c>
      <c r="E1971" s="3">
        <v>100104</v>
      </c>
      <c r="F1971" t="s">
        <v>11362</v>
      </c>
      <c r="G1971" s="3">
        <v>100104002</v>
      </c>
      <c r="H1971" t="s">
        <v>26132</v>
      </c>
      <c r="I1971" s="3">
        <v>2</v>
      </c>
      <c r="J1971" t="s">
        <v>12848</v>
      </c>
      <c r="K1971" s="3">
        <v>10</v>
      </c>
      <c r="L1971" t="s">
        <v>26088</v>
      </c>
      <c r="M1971" s="3">
        <v>1</v>
      </c>
      <c r="N1971" t="s">
        <v>26082</v>
      </c>
      <c r="O1971" s="3">
        <v>3</v>
      </c>
      <c r="P1971" t="s">
        <v>26085</v>
      </c>
      <c r="Q1971" s="3">
        <v>4</v>
      </c>
      <c r="R1971" t="s">
        <v>26113</v>
      </c>
      <c r="S1971" s="3">
        <v>33</v>
      </c>
      <c r="T1971" s="3">
        <v>1</v>
      </c>
      <c r="U1971" s="3">
        <v>7000000</v>
      </c>
      <c r="V1971" s="3">
        <v>2019</v>
      </c>
      <c r="W1971" t="s">
        <v>26159</v>
      </c>
    </row>
    <row r="1972" spans="1:23" x14ac:dyDescent="0.3">
      <c r="A1972" s="3">
        <v>16</v>
      </c>
      <c r="B1972" t="s">
        <v>791</v>
      </c>
      <c r="C1972" s="3">
        <v>16107</v>
      </c>
      <c r="D1972" t="s">
        <v>2044</v>
      </c>
      <c r="E1972" s="3">
        <v>100104</v>
      </c>
      <c r="F1972" t="s">
        <v>11362</v>
      </c>
      <c r="G1972" s="3">
        <v>100104003</v>
      </c>
      <c r="H1972" t="s">
        <v>16990</v>
      </c>
      <c r="I1972" s="3">
        <v>1</v>
      </c>
      <c r="J1972" t="s">
        <v>26080</v>
      </c>
      <c r="K1972" s="3">
        <v>10</v>
      </c>
      <c r="L1972" t="s">
        <v>26088</v>
      </c>
      <c r="M1972" s="3">
        <v>2</v>
      </c>
      <c r="N1972" t="s">
        <v>26084</v>
      </c>
      <c r="O1972" s="3">
        <v>3</v>
      </c>
      <c r="P1972" t="s">
        <v>26085</v>
      </c>
      <c r="Q1972" s="3">
        <v>1</v>
      </c>
      <c r="R1972" t="s">
        <v>26083</v>
      </c>
      <c r="S1972" s="3">
        <v>4</v>
      </c>
      <c r="T1972" s="3">
        <v>1</v>
      </c>
      <c r="U1972" s="3">
        <v>1000</v>
      </c>
      <c r="V1972" s="3">
        <v>2006</v>
      </c>
      <c r="W1972" t="s">
        <v>25</v>
      </c>
    </row>
    <row r="1973" spans="1:23" x14ac:dyDescent="0.3">
      <c r="A1973" s="3">
        <v>16</v>
      </c>
      <c r="B1973" t="s">
        <v>791</v>
      </c>
      <c r="C1973" s="3">
        <v>16101</v>
      </c>
      <c r="D1973" t="s">
        <v>2026</v>
      </c>
      <c r="E1973" s="3">
        <v>100101</v>
      </c>
      <c r="F1973" t="s">
        <v>11256</v>
      </c>
      <c r="G1973" s="3">
        <v>100101004</v>
      </c>
      <c r="H1973" t="s">
        <v>16281</v>
      </c>
      <c r="I1973" s="3">
        <v>2</v>
      </c>
      <c r="J1973" t="s">
        <v>12848</v>
      </c>
      <c r="K1973" s="3">
        <v>10</v>
      </c>
      <c r="L1973" t="s">
        <v>26088</v>
      </c>
      <c r="M1973" s="3">
        <v>2</v>
      </c>
      <c r="N1973" t="s">
        <v>26084</v>
      </c>
      <c r="O1973" s="3">
        <v>3</v>
      </c>
      <c r="P1973" t="s">
        <v>26085</v>
      </c>
      <c r="Q1973" s="3">
        <v>5</v>
      </c>
      <c r="R1973" t="s">
        <v>8203</v>
      </c>
      <c r="S1973" s="3">
        <v>1050</v>
      </c>
      <c r="T1973" s="3">
        <v>1</v>
      </c>
      <c r="U1973" s="3">
        <v>50000</v>
      </c>
      <c r="V1973" s="3">
        <v>2012</v>
      </c>
      <c r="W1973" t="s">
        <v>25</v>
      </c>
    </row>
    <row r="1974" spans="1:23" x14ac:dyDescent="0.3">
      <c r="A1974" s="3">
        <v>16</v>
      </c>
      <c r="B1974" t="s">
        <v>791</v>
      </c>
      <c r="C1974" s="3">
        <v>16303</v>
      </c>
      <c r="D1974" t="s">
        <v>2080</v>
      </c>
      <c r="E1974" s="3">
        <v>100101</v>
      </c>
      <c r="F1974" t="s">
        <v>11256</v>
      </c>
      <c r="G1974" s="3">
        <v>100101001</v>
      </c>
      <c r="H1974" t="s">
        <v>26124</v>
      </c>
      <c r="I1974" s="3">
        <v>2</v>
      </c>
      <c r="J1974" t="s">
        <v>12848</v>
      </c>
      <c r="K1974" s="3">
        <v>10</v>
      </c>
      <c r="L1974" t="s">
        <v>26088</v>
      </c>
      <c r="M1974" s="3">
        <v>2</v>
      </c>
      <c r="N1974" t="s">
        <v>26084</v>
      </c>
      <c r="O1974" s="3">
        <v>3</v>
      </c>
      <c r="P1974" t="s">
        <v>26085</v>
      </c>
      <c r="Q1974" s="3">
        <v>2</v>
      </c>
      <c r="R1974" t="s">
        <v>8209</v>
      </c>
      <c r="S1974" s="3">
        <v>60</v>
      </c>
      <c r="T1974" s="3">
        <v>1</v>
      </c>
      <c r="U1974" s="3">
        <v>40000</v>
      </c>
      <c r="V1974" s="3">
        <v>2016</v>
      </c>
      <c r="W1974" t="s">
        <v>25</v>
      </c>
    </row>
    <row r="1975" spans="1:23" x14ac:dyDescent="0.3">
      <c r="A1975" s="3">
        <v>16</v>
      </c>
      <c r="B1975" t="s">
        <v>791</v>
      </c>
      <c r="C1975" s="3">
        <v>16303</v>
      </c>
      <c r="D1975" t="s">
        <v>2080</v>
      </c>
      <c r="E1975" s="3">
        <v>100101</v>
      </c>
      <c r="F1975" t="s">
        <v>11256</v>
      </c>
      <c r="G1975" s="3">
        <v>100101004</v>
      </c>
      <c r="H1975" t="s">
        <v>16281</v>
      </c>
      <c r="I1975" s="3">
        <v>2</v>
      </c>
      <c r="J1975" t="s">
        <v>12848</v>
      </c>
      <c r="K1975" s="3">
        <v>10</v>
      </c>
      <c r="L1975" t="s">
        <v>26088</v>
      </c>
      <c r="M1975" s="3">
        <v>2</v>
      </c>
      <c r="N1975" t="s">
        <v>26084</v>
      </c>
      <c r="O1975" s="3">
        <v>3</v>
      </c>
      <c r="P1975" t="s">
        <v>26085</v>
      </c>
      <c r="Q1975" s="3">
        <v>2</v>
      </c>
      <c r="R1975" t="s">
        <v>8209</v>
      </c>
      <c r="S1975" s="3">
        <v>60</v>
      </c>
      <c r="T1975" s="3">
        <v>1</v>
      </c>
      <c r="U1975" s="3">
        <v>160000</v>
      </c>
      <c r="V1975" s="3">
        <v>2016</v>
      </c>
      <c r="W1975" t="s">
        <v>25</v>
      </c>
    </row>
    <row r="1976" spans="1:23" x14ac:dyDescent="0.3">
      <c r="A1976" s="3">
        <v>16</v>
      </c>
      <c r="B1976" t="s">
        <v>791</v>
      </c>
      <c r="C1976" s="3">
        <v>16303</v>
      </c>
      <c r="D1976" t="s">
        <v>2080</v>
      </c>
      <c r="E1976" s="3">
        <v>100101</v>
      </c>
      <c r="F1976" t="s">
        <v>11256</v>
      </c>
      <c r="G1976" s="3">
        <v>1001010080</v>
      </c>
      <c r="H1976" t="s">
        <v>26126</v>
      </c>
      <c r="I1976" s="3">
        <v>2</v>
      </c>
      <c r="J1976" t="s">
        <v>12848</v>
      </c>
      <c r="K1976" s="3">
        <v>10</v>
      </c>
      <c r="L1976" t="s">
        <v>26088</v>
      </c>
      <c r="M1976" s="3">
        <v>2</v>
      </c>
      <c r="N1976" t="s">
        <v>26084</v>
      </c>
      <c r="O1976" s="3">
        <v>3</v>
      </c>
      <c r="P1976" t="s">
        <v>26085</v>
      </c>
      <c r="Q1976" s="3">
        <v>2</v>
      </c>
      <c r="R1976" t="s">
        <v>8209</v>
      </c>
      <c r="S1976" s="3">
        <v>60</v>
      </c>
      <c r="T1976" s="3">
        <v>1</v>
      </c>
      <c r="U1976" s="3">
        <v>100000</v>
      </c>
      <c r="V1976" s="3">
        <v>2016</v>
      </c>
      <c r="W1976" t="s">
        <v>25</v>
      </c>
    </row>
    <row r="1977" spans="1:23" x14ac:dyDescent="0.3">
      <c r="A1977" s="3">
        <v>9</v>
      </c>
      <c r="B1977" t="s">
        <v>26150</v>
      </c>
      <c r="C1977" s="3">
        <v>9109</v>
      </c>
      <c r="D1977" t="s">
        <v>1603</v>
      </c>
      <c r="E1977" s="3">
        <v>100101</v>
      </c>
      <c r="F1977" t="s">
        <v>11256</v>
      </c>
      <c r="G1977" s="3">
        <v>100101004</v>
      </c>
      <c r="H1977" t="s">
        <v>16281</v>
      </c>
      <c r="I1977" s="3">
        <v>2</v>
      </c>
      <c r="J1977" t="s">
        <v>12848</v>
      </c>
      <c r="K1977" s="3">
        <v>10</v>
      </c>
      <c r="L1977" t="s">
        <v>26088</v>
      </c>
      <c r="M1977" s="3">
        <v>2</v>
      </c>
      <c r="N1977" t="s">
        <v>26084</v>
      </c>
      <c r="O1977" s="3">
        <v>3</v>
      </c>
      <c r="P1977" t="s">
        <v>26085</v>
      </c>
      <c r="Q1977" s="3">
        <v>2</v>
      </c>
      <c r="R1977" t="s">
        <v>8209</v>
      </c>
      <c r="S1977" s="3">
        <v>30</v>
      </c>
      <c r="T1977" s="3">
        <v>1</v>
      </c>
      <c r="U1977" s="3">
        <v>800000</v>
      </c>
      <c r="V1977" s="3">
        <v>2000</v>
      </c>
      <c r="W1977" t="s">
        <v>25</v>
      </c>
    </row>
    <row r="1978" spans="1:23" x14ac:dyDescent="0.3">
      <c r="A1978" s="3">
        <v>13</v>
      </c>
      <c r="B1978" t="s">
        <v>26153</v>
      </c>
      <c r="C1978" s="3">
        <v>13402</v>
      </c>
      <c r="D1978" t="s">
        <v>1941</v>
      </c>
      <c r="E1978" s="3">
        <v>100103</v>
      </c>
      <c r="F1978" t="s">
        <v>11337</v>
      </c>
      <c r="G1978" s="3">
        <v>1001030020</v>
      </c>
      <c r="H1978" t="s">
        <v>26128</v>
      </c>
      <c r="I1978" s="3">
        <v>2</v>
      </c>
      <c r="J1978" t="s">
        <v>12848</v>
      </c>
      <c r="K1978" s="3">
        <v>10</v>
      </c>
      <c r="L1978" t="s">
        <v>26088</v>
      </c>
      <c r="M1978" s="3">
        <v>1</v>
      </c>
      <c r="N1978" t="s">
        <v>26082</v>
      </c>
      <c r="O1978" s="3">
        <v>3</v>
      </c>
      <c r="P1978" t="s">
        <v>26085</v>
      </c>
      <c r="Q1978" s="3">
        <v>3</v>
      </c>
      <c r="R1978" t="s">
        <v>26107</v>
      </c>
      <c r="S1978" s="3">
        <v>142</v>
      </c>
      <c r="T1978" s="3">
        <v>1</v>
      </c>
      <c r="U1978" s="3">
        <v>2000000</v>
      </c>
      <c r="V1978" s="3">
        <v>2004</v>
      </c>
      <c r="W1978" t="s">
        <v>25</v>
      </c>
    </row>
    <row r="1979" spans="1:23" x14ac:dyDescent="0.3">
      <c r="A1979" s="3">
        <v>13</v>
      </c>
      <c r="B1979" t="s">
        <v>26153</v>
      </c>
      <c r="C1979" s="3">
        <v>13402</v>
      </c>
      <c r="D1979" t="s">
        <v>1941</v>
      </c>
      <c r="E1979" s="3">
        <v>100103</v>
      </c>
      <c r="F1979" t="s">
        <v>11337</v>
      </c>
      <c r="G1979" s="3">
        <v>100103003</v>
      </c>
      <c r="H1979" t="s">
        <v>16985</v>
      </c>
      <c r="I1979" s="3">
        <v>2</v>
      </c>
      <c r="J1979" t="s">
        <v>12848</v>
      </c>
      <c r="K1979" s="3">
        <v>10</v>
      </c>
      <c r="L1979" t="s">
        <v>26088</v>
      </c>
      <c r="M1979" s="3">
        <v>1</v>
      </c>
      <c r="N1979" t="s">
        <v>26082</v>
      </c>
      <c r="O1979" s="3">
        <v>3</v>
      </c>
      <c r="P1979" t="s">
        <v>26085</v>
      </c>
      <c r="Q1979" s="3">
        <v>3</v>
      </c>
      <c r="R1979" t="s">
        <v>26107</v>
      </c>
      <c r="S1979" s="3">
        <v>142</v>
      </c>
      <c r="T1979" s="3">
        <v>1</v>
      </c>
      <c r="U1979" s="3">
        <v>5000000</v>
      </c>
      <c r="V1979" s="3">
        <v>2004</v>
      </c>
      <c r="W1979" t="s">
        <v>25</v>
      </c>
    </row>
    <row r="1980" spans="1:23" x14ac:dyDescent="0.3">
      <c r="A1980" s="3">
        <v>13</v>
      </c>
      <c r="B1980" t="s">
        <v>26153</v>
      </c>
      <c r="C1980" s="3">
        <v>13402</v>
      </c>
      <c r="D1980" t="s">
        <v>1941</v>
      </c>
      <c r="E1980" s="3">
        <v>100103</v>
      </c>
      <c r="F1980" t="s">
        <v>11337</v>
      </c>
      <c r="G1980" s="3">
        <v>1001030040</v>
      </c>
      <c r="H1980" t="s">
        <v>26115</v>
      </c>
      <c r="I1980" s="3">
        <v>2</v>
      </c>
      <c r="J1980" t="s">
        <v>12848</v>
      </c>
      <c r="K1980" s="3">
        <v>10</v>
      </c>
      <c r="L1980" t="s">
        <v>26088</v>
      </c>
      <c r="M1980" s="3">
        <v>1</v>
      </c>
      <c r="N1980" t="s">
        <v>26082</v>
      </c>
      <c r="O1980" s="3">
        <v>3</v>
      </c>
      <c r="P1980" t="s">
        <v>26085</v>
      </c>
      <c r="Q1980" s="3">
        <v>3</v>
      </c>
      <c r="R1980" t="s">
        <v>26107</v>
      </c>
      <c r="S1980" s="3">
        <v>142</v>
      </c>
      <c r="T1980" s="3">
        <v>1</v>
      </c>
      <c r="U1980" s="3">
        <v>25000000</v>
      </c>
      <c r="V1980" s="3">
        <v>2004</v>
      </c>
      <c r="W1980" t="s">
        <v>25</v>
      </c>
    </row>
    <row r="1981" spans="1:23" x14ac:dyDescent="0.3">
      <c r="A1981" s="3">
        <v>13</v>
      </c>
      <c r="B1981" t="s">
        <v>26153</v>
      </c>
      <c r="C1981" s="3">
        <v>13402</v>
      </c>
      <c r="D1981" t="s">
        <v>1941</v>
      </c>
      <c r="E1981" s="3">
        <v>100104</v>
      </c>
      <c r="F1981" t="s">
        <v>11362</v>
      </c>
      <c r="G1981" s="3">
        <v>100104002</v>
      </c>
      <c r="H1981" t="s">
        <v>26132</v>
      </c>
      <c r="I1981" s="3">
        <v>2</v>
      </c>
      <c r="J1981" t="s">
        <v>12848</v>
      </c>
      <c r="K1981" s="3">
        <v>10</v>
      </c>
      <c r="L1981" t="s">
        <v>26088</v>
      </c>
      <c r="M1981" s="3">
        <v>1</v>
      </c>
      <c r="N1981" t="s">
        <v>26082</v>
      </c>
      <c r="O1981" s="3">
        <v>3</v>
      </c>
      <c r="P1981" t="s">
        <v>26085</v>
      </c>
      <c r="Q1981" s="3">
        <v>3</v>
      </c>
      <c r="R1981" t="s">
        <v>26107</v>
      </c>
      <c r="S1981" s="3">
        <v>142</v>
      </c>
      <c r="T1981" s="3">
        <v>1</v>
      </c>
      <c r="U1981" s="3">
        <v>15000000</v>
      </c>
      <c r="V1981" s="3">
        <v>2004</v>
      </c>
      <c r="W1981" t="s">
        <v>25</v>
      </c>
    </row>
    <row r="1982" spans="1:23" x14ac:dyDescent="0.3">
      <c r="A1982" s="3">
        <v>13</v>
      </c>
      <c r="B1982" t="s">
        <v>26153</v>
      </c>
      <c r="C1982" s="3">
        <v>13402</v>
      </c>
      <c r="D1982" t="s">
        <v>1941</v>
      </c>
      <c r="E1982" s="3">
        <v>100104</v>
      </c>
      <c r="F1982" t="s">
        <v>11362</v>
      </c>
      <c r="G1982" s="3">
        <v>100104003</v>
      </c>
      <c r="H1982" t="s">
        <v>16990</v>
      </c>
      <c r="I1982" s="3">
        <v>2</v>
      </c>
      <c r="J1982" t="s">
        <v>12848</v>
      </c>
      <c r="K1982" s="3">
        <v>10</v>
      </c>
      <c r="L1982" t="s">
        <v>26088</v>
      </c>
      <c r="M1982" s="3">
        <v>1</v>
      </c>
      <c r="N1982" t="s">
        <v>26082</v>
      </c>
      <c r="O1982" s="3">
        <v>3</v>
      </c>
      <c r="P1982" t="s">
        <v>26085</v>
      </c>
      <c r="Q1982" s="3">
        <v>3</v>
      </c>
      <c r="R1982" t="s">
        <v>26107</v>
      </c>
      <c r="S1982" s="3">
        <v>142</v>
      </c>
      <c r="T1982" s="3">
        <v>1</v>
      </c>
      <c r="U1982" s="3">
        <v>2000000</v>
      </c>
      <c r="V1982" s="3">
        <v>2004</v>
      </c>
      <c r="W1982" t="s">
        <v>25</v>
      </c>
    </row>
    <row r="1983" spans="1:23" x14ac:dyDescent="0.3">
      <c r="A1983" s="3">
        <v>13</v>
      </c>
      <c r="B1983" t="s">
        <v>26153</v>
      </c>
      <c r="C1983" s="3">
        <v>13402</v>
      </c>
      <c r="D1983" t="s">
        <v>1941</v>
      </c>
      <c r="E1983" s="3">
        <v>100104</v>
      </c>
      <c r="F1983" t="s">
        <v>11362</v>
      </c>
      <c r="G1983" s="3">
        <v>1001040050</v>
      </c>
      <c r="H1983" t="s">
        <v>26131</v>
      </c>
      <c r="I1983" s="3">
        <v>2</v>
      </c>
      <c r="J1983" t="s">
        <v>12848</v>
      </c>
      <c r="K1983" s="3">
        <v>10</v>
      </c>
      <c r="L1983" t="s">
        <v>26088</v>
      </c>
      <c r="M1983" s="3">
        <v>1</v>
      </c>
      <c r="N1983" t="s">
        <v>26082</v>
      </c>
      <c r="O1983" s="3">
        <v>3</v>
      </c>
      <c r="P1983" t="s">
        <v>26085</v>
      </c>
      <c r="Q1983" s="3">
        <v>3</v>
      </c>
      <c r="R1983" t="s">
        <v>26107</v>
      </c>
      <c r="S1983" s="3">
        <v>142</v>
      </c>
      <c r="T1983" s="3">
        <v>1</v>
      </c>
      <c r="U1983" s="3">
        <v>15000000</v>
      </c>
      <c r="V1983" s="3">
        <v>2004</v>
      </c>
      <c r="W1983" t="s">
        <v>25</v>
      </c>
    </row>
    <row r="1984" spans="1:23" x14ac:dyDescent="0.3">
      <c r="A1984" s="3">
        <v>13</v>
      </c>
      <c r="B1984" t="s">
        <v>26153</v>
      </c>
      <c r="C1984" s="3">
        <v>13503</v>
      </c>
      <c r="D1984" t="s">
        <v>1956</v>
      </c>
      <c r="E1984" s="3">
        <v>100103</v>
      </c>
      <c r="F1984" t="s">
        <v>11337</v>
      </c>
      <c r="G1984" s="3">
        <v>100103003</v>
      </c>
      <c r="H1984" t="s">
        <v>16985</v>
      </c>
      <c r="I1984" s="3">
        <v>2</v>
      </c>
      <c r="J1984" t="s">
        <v>12848</v>
      </c>
      <c r="K1984" s="3">
        <v>10</v>
      </c>
      <c r="L1984" t="s">
        <v>26088</v>
      </c>
      <c r="M1984" s="3">
        <v>1</v>
      </c>
      <c r="N1984" t="s">
        <v>26082</v>
      </c>
      <c r="O1984" s="3">
        <v>2</v>
      </c>
      <c r="P1984" t="s">
        <v>28067</v>
      </c>
      <c r="Q1984" s="3">
        <v>1</v>
      </c>
      <c r="R1984" t="s">
        <v>26083</v>
      </c>
      <c r="S1984" s="3">
        <v>7</v>
      </c>
      <c r="T1984" s="3">
        <v>1</v>
      </c>
      <c r="U1984" s="3">
        <v>350</v>
      </c>
      <c r="V1984" s="3">
        <v>2004</v>
      </c>
      <c r="W1984" t="s">
        <v>25</v>
      </c>
    </row>
    <row r="1985" spans="1:23" x14ac:dyDescent="0.3">
      <c r="A1985" s="3">
        <v>13</v>
      </c>
      <c r="B1985" t="s">
        <v>26153</v>
      </c>
      <c r="C1985" s="3">
        <v>13503</v>
      </c>
      <c r="D1985" t="s">
        <v>1956</v>
      </c>
      <c r="E1985" s="3">
        <v>100101</v>
      </c>
      <c r="F1985" t="s">
        <v>11256</v>
      </c>
      <c r="G1985" s="3">
        <v>100101004</v>
      </c>
      <c r="H1985" t="s">
        <v>16281</v>
      </c>
      <c r="I1985" s="3">
        <v>2</v>
      </c>
      <c r="J1985" t="s">
        <v>12848</v>
      </c>
      <c r="K1985" s="3">
        <v>10</v>
      </c>
      <c r="L1985" t="s">
        <v>26088</v>
      </c>
      <c r="M1985" s="3">
        <v>1</v>
      </c>
      <c r="N1985" t="s">
        <v>26082</v>
      </c>
      <c r="O1985" s="3">
        <v>2</v>
      </c>
      <c r="P1985" t="s">
        <v>28067</v>
      </c>
      <c r="Q1985" s="3">
        <v>1</v>
      </c>
      <c r="R1985" t="s">
        <v>26083</v>
      </c>
      <c r="S1985" s="3">
        <v>7</v>
      </c>
      <c r="T1985" s="3">
        <v>1</v>
      </c>
      <c r="U1985" s="3">
        <v>150</v>
      </c>
      <c r="V1985" s="3">
        <v>2004</v>
      </c>
      <c r="W1985" t="s">
        <v>25</v>
      </c>
    </row>
    <row r="1986" spans="1:23" x14ac:dyDescent="0.3">
      <c r="A1986" s="3">
        <v>13</v>
      </c>
      <c r="B1986" t="s">
        <v>26153</v>
      </c>
      <c r="C1986" s="3">
        <v>13125</v>
      </c>
      <c r="D1986" t="s">
        <v>1897</v>
      </c>
      <c r="E1986" s="3">
        <v>100104</v>
      </c>
      <c r="F1986" t="s">
        <v>11362</v>
      </c>
      <c r="G1986" s="3">
        <v>1001040020</v>
      </c>
      <c r="H1986" t="s">
        <v>26133</v>
      </c>
      <c r="I1986" s="3">
        <v>2</v>
      </c>
      <c r="J1986" t="s">
        <v>12848</v>
      </c>
      <c r="K1986" s="3">
        <v>10</v>
      </c>
      <c r="L1986" t="s">
        <v>26088</v>
      </c>
      <c r="M1986" s="3">
        <v>1</v>
      </c>
      <c r="N1986" t="s">
        <v>26082</v>
      </c>
      <c r="O1986" s="3">
        <v>3</v>
      </c>
      <c r="P1986" t="s">
        <v>26085</v>
      </c>
      <c r="Q1986" s="3">
        <v>3</v>
      </c>
      <c r="R1986" t="s">
        <v>26107</v>
      </c>
      <c r="S1986" s="3">
        <v>550</v>
      </c>
      <c r="T1986" s="3">
        <v>1</v>
      </c>
      <c r="U1986" s="3">
        <v>200000</v>
      </c>
      <c r="V1986" s="3">
        <v>2004</v>
      </c>
      <c r="W1986" t="s">
        <v>25</v>
      </c>
    </row>
    <row r="1987" spans="1:23" x14ac:dyDescent="0.3">
      <c r="A1987" s="3">
        <v>13</v>
      </c>
      <c r="B1987" t="s">
        <v>26153</v>
      </c>
      <c r="C1987" s="3">
        <v>13401</v>
      </c>
      <c r="D1987" t="s">
        <v>1938</v>
      </c>
      <c r="E1987" s="3">
        <v>100103</v>
      </c>
      <c r="F1987" t="s">
        <v>11337</v>
      </c>
      <c r="G1987" s="3">
        <v>100103003</v>
      </c>
      <c r="H1987" t="s">
        <v>16985</v>
      </c>
      <c r="I1987" s="3">
        <v>2</v>
      </c>
      <c r="J1987" t="s">
        <v>12848</v>
      </c>
      <c r="K1987" s="3">
        <v>10</v>
      </c>
      <c r="L1987" t="s">
        <v>26088</v>
      </c>
      <c r="M1987" s="3">
        <v>2</v>
      </c>
      <c r="N1987" t="s">
        <v>26084</v>
      </c>
      <c r="O1987" s="3">
        <v>3</v>
      </c>
      <c r="P1987" t="s">
        <v>26085</v>
      </c>
      <c r="Q1987" s="3">
        <v>4</v>
      </c>
      <c r="R1987" t="s">
        <v>26113</v>
      </c>
      <c r="S1987" s="3">
        <v>120</v>
      </c>
      <c r="T1987" s="3">
        <v>1</v>
      </c>
      <c r="U1987" s="3">
        <v>600000</v>
      </c>
      <c r="V1987" s="3">
        <v>2004</v>
      </c>
      <c r="W1987" t="s">
        <v>25</v>
      </c>
    </row>
    <row r="1988" spans="1:23" x14ac:dyDescent="0.3">
      <c r="A1988" s="3">
        <v>13</v>
      </c>
      <c r="B1988" t="s">
        <v>26153</v>
      </c>
      <c r="C1988" s="3">
        <v>13401</v>
      </c>
      <c r="D1988" t="s">
        <v>1938</v>
      </c>
      <c r="E1988" s="3">
        <v>100103</v>
      </c>
      <c r="F1988" t="s">
        <v>11337</v>
      </c>
      <c r="G1988" s="3">
        <v>1001030040</v>
      </c>
      <c r="H1988" t="s">
        <v>26115</v>
      </c>
      <c r="I1988" s="3">
        <v>2</v>
      </c>
      <c r="J1988" t="s">
        <v>12848</v>
      </c>
      <c r="K1988" s="3">
        <v>10</v>
      </c>
      <c r="L1988" t="s">
        <v>26088</v>
      </c>
      <c r="M1988" s="3">
        <v>2</v>
      </c>
      <c r="N1988" t="s">
        <v>26084</v>
      </c>
      <c r="O1988" s="3">
        <v>3</v>
      </c>
      <c r="P1988" t="s">
        <v>26085</v>
      </c>
      <c r="Q1988" s="3">
        <v>4</v>
      </c>
      <c r="R1988" t="s">
        <v>26113</v>
      </c>
      <c r="S1988" s="3">
        <v>120</v>
      </c>
      <c r="T1988" s="3">
        <v>1</v>
      </c>
      <c r="U1988" s="3">
        <v>500000</v>
      </c>
      <c r="V1988" s="3">
        <v>2004</v>
      </c>
      <c r="W1988" t="s">
        <v>25</v>
      </c>
    </row>
    <row r="1989" spans="1:23" x14ac:dyDescent="0.3">
      <c r="A1989" s="3">
        <v>13</v>
      </c>
      <c r="B1989" t="s">
        <v>26153</v>
      </c>
      <c r="C1989" s="3">
        <v>13401</v>
      </c>
      <c r="D1989" t="s">
        <v>1938</v>
      </c>
      <c r="E1989" s="3">
        <v>100104</v>
      </c>
      <c r="F1989" t="s">
        <v>11362</v>
      </c>
      <c r="G1989" s="3">
        <v>100104002</v>
      </c>
      <c r="H1989" t="s">
        <v>26132</v>
      </c>
      <c r="I1989" s="3">
        <v>2</v>
      </c>
      <c r="J1989" t="s">
        <v>12848</v>
      </c>
      <c r="K1989" s="3">
        <v>10</v>
      </c>
      <c r="L1989" t="s">
        <v>26088</v>
      </c>
      <c r="M1989" s="3">
        <v>2</v>
      </c>
      <c r="N1989" t="s">
        <v>26084</v>
      </c>
      <c r="O1989" s="3">
        <v>3</v>
      </c>
      <c r="P1989" t="s">
        <v>26085</v>
      </c>
      <c r="Q1989" s="3">
        <v>4</v>
      </c>
      <c r="R1989" t="s">
        <v>26113</v>
      </c>
      <c r="S1989" s="3">
        <v>120</v>
      </c>
      <c r="T1989" s="3">
        <v>1</v>
      </c>
      <c r="U1989" s="3">
        <v>3300000</v>
      </c>
      <c r="V1989" s="3">
        <v>2004</v>
      </c>
      <c r="W1989" t="s">
        <v>25</v>
      </c>
    </row>
    <row r="1990" spans="1:23" x14ac:dyDescent="0.3">
      <c r="A1990" s="3">
        <v>13</v>
      </c>
      <c r="B1990" t="s">
        <v>26153</v>
      </c>
      <c r="C1990" s="3">
        <v>13401</v>
      </c>
      <c r="D1990" t="s">
        <v>1938</v>
      </c>
      <c r="E1990" s="3">
        <v>100104</v>
      </c>
      <c r="F1990" t="s">
        <v>11362</v>
      </c>
      <c r="G1990" s="3">
        <v>1001040020</v>
      </c>
      <c r="H1990" t="s">
        <v>26133</v>
      </c>
      <c r="I1990" s="3">
        <v>2</v>
      </c>
      <c r="J1990" t="s">
        <v>12848</v>
      </c>
      <c r="K1990" s="3">
        <v>10</v>
      </c>
      <c r="L1990" t="s">
        <v>26088</v>
      </c>
      <c r="M1990" s="3">
        <v>2</v>
      </c>
      <c r="N1990" t="s">
        <v>26084</v>
      </c>
      <c r="O1990" s="3">
        <v>3</v>
      </c>
      <c r="P1990" t="s">
        <v>26085</v>
      </c>
      <c r="Q1990" s="3">
        <v>4</v>
      </c>
      <c r="R1990" t="s">
        <v>26113</v>
      </c>
      <c r="S1990" s="3">
        <v>120</v>
      </c>
      <c r="T1990" s="3">
        <v>1</v>
      </c>
      <c r="U1990" s="3">
        <v>2200000</v>
      </c>
      <c r="V1990" s="3">
        <v>2004</v>
      </c>
      <c r="W1990" t="s">
        <v>25</v>
      </c>
    </row>
    <row r="1991" spans="1:23" x14ac:dyDescent="0.3">
      <c r="A1991" s="3">
        <v>13</v>
      </c>
      <c r="B1991" t="s">
        <v>26153</v>
      </c>
      <c r="C1991" s="3">
        <v>13401</v>
      </c>
      <c r="D1991" t="s">
        <v>1938</v>
      </c>
      <c r="E1991" s="3">
        <v>100104</v>
      </c>
      <c r="F1991" t="s">
        <v>11362</v>
      </c>
      <c r="G1991" s="3">
        <v>1001040050</v>
      </c>
      <c r="H1991" t="s">
        <v>26131</v>
      </c>
      <c r="I1991" s="3">
        <v>2</v>
      </c>
      <c r="J1991" t="s">
        <v>12848</v>
      </c>
      <c r="K1991" s="3">
        <v>10</v>
      </c>
      <c r="L1991" t="s">
        <v>26088</v>
      </c>
      <c r="M1991" s="3">
        <v>2</v>
      </c>
      <c r="N1991" t="s">
        <v>26084</v>
      </c>
      <c r="O1991" s="3">
        <v>3</v>
      </c>
      <c r="P1991" t="s">
        <v>26085</v>
      </c>
      <c r="Q1991" s="3">
        <v>4</v>
      </c>
      <c r="R1991" t="s">
        <v>26113</v>
      </c>
      <c r="S1991" s="3">
        <v>120</v>
      </c>
      <c r="T1991" s="3">
        <v>1</v>
      </c>
      <c r="U1991" s="3">
        <v>2500000</v>
      </c>
      <c r="V1991" s="3">
        <v>2004</v>
      </c>
      <c r="W1991" t="s">
        <v>25</v>
      </c>
    </row>
    <row r="1992" spans="1:23" x14ac:dyDescent="0.3">
      <c r="A1992" s="3">
        <v>13</v>
      </c>
      <c r="B1992" t="s">
        <v>26153</v>
      </c>
      <c r="C1992" s="3">
        <v>13402</v>
      </c>
      <c r="D1992" t="s">
        <v>1941</v>
      </c>
      <c r="E1992" s="3">
        <v>100107</v>
      </c>
      <c r="F1992" t="s">
        <v>9429</v>
      </c>
      <c r="G1992" s="3">
        <v>100107012</v>
      </c>
      <c r="H1992" t="s">
        <v>26155</v>
      </c>
      <c r="I1992" s="3">
        <v>2</v>
      </c>
      <c r="J1992" t="s">
        <v>12848</v>
      </c>
      <c r="K1992" s="3">
        <v>10</v>
      </c>
      <c r="L1992" t="s">
        <v>26088</v>
      </c>
      <c r="M1992" s="3">
        <v>1</v>
      </c>
      <c r="N1992" t="s">
        <v>26082</v>
      </c>
      <c r="O1992" s="3">
        <v>3</v>
      </c>
      <c r="P1992" t="s">
        <v>26085</v>
      </c>
      <c r="Q1992" s="3">
        <v>5</v>
      </c>
      <c r="R1992" t="s">
        <v>8203</v>
      </c>
      <c r="S1992" s="3">
        <v>50</v>
      </c>
      <c r="T1992" s="3">
        <v>1</v>
      </c>
      <c r="U1992" s="3">
        <v>570000</v>
      </c>
      <c r="V1992" s="3">
        <v>2010</v>
      </c>
      <c r="W1992" t="s">
        <v>25</v>
      </c>
    </row>
    <row r="1993" spans="1:23" x14ac:dyDescent="0.3">
      <c r="A1993" s="3">
        <v>13</v>
      </c>
      <c r="B1993" t="s">
        <v>26153</v>
      </c>
      <c r="C1993" s="3">
        <v>13402</v>
      </c>
      <c r="D1993" t="s">
        <v>1941</v>
      </c>
      <c r="E1993" s="3">
        <v>100107</v>
      </c>
      <c r="F1993" t="s">
        <v>9429</v>
      </c>
      <c r="G1993" s="3">
        <v>100107012</v>
      </c>
      <c r="H1993" t="s">
        <v>26155</v>
      </c>
      <c r="I1993" s="3">
        <v>2</v>
      </c>
      <c r="J1993" t="s">
        <v>12848</v>
      </c>
      <c r="K1993" s="3">
        <v>10</v>
      </c>
      <c r="L1993" t="s">
        <v>26088</v>
      </c>
      <c r="M1993" s="3">
        <v>1</v>
      </c>
      <c r="N1993" t="s">
        <v>26082</v>
      </c>
      <c r="O1993" s="3">
        <v>3</v>
      </c>
      <c r="P1993" t="s">
        <v>26085</v>
      </c>
      <c r="Q1993" s="3">
        <v>2</v>
      </c>
      <c r="R1993" t="s">
        <v>8209</v>
      </c>
      <c r="S1993" s="3">
        <v>50</v>
      </c>
      <c r="T1993" s="3">
        <v>1</v>
      </c>
      <c r="U1993" s="3">
        <v>95000</v>
      </c>
      <c r="V1993" s="3">
        <v>2010</v>
      </c>
      <c r="W1993" t="s">
        <v>25</v>
      </c>
    </row>
    <row r="1994" spans="1:23" x14ac:dyDescent="0.3">
      <c r="A1994" s="3">
        <v>13</v>
      </c>
      <c r="B1994" t="s">
        <v>26153</v>
      </c>
      <c r="C1994" s="3">
        <v>13402</v>
      </c>
      <c r="D1994" t="s">
        <v>1941</v>
      </c>
      <c r="E1994" s="3">
        <v>100107</v>
      </c>
      <c r="F1994" t="s">
        <v>9429</v>
      </c>
      <c r="G1994" s="3">
        <v>100107012</v>
      </c>
      <c r="H1994" t="s">
        <v>26155</v>
      </c>
      <c r="I1994" s="3">
        <v>2</v>
      </c>
      <c r="J1994" t="s">
        <v>12848</v>
      </c>
      <c r="K1994" s="3">
        <v>10</v>
      </c>
      <c r="L1994" t="s">
        <v>26088</v>
      </c>
      <c r="M1994" s="3">
        <v>1</v>
      </c>
      <c r="N1994" t="s">
        <v>26082</v>
      </c>
      <c r="O1994" s="3">
        <v>3</v>
      </c>
      <c r="P1994" t="s">
        <v>26085</v>
      </c>
      <c r="Q1994" s="3">
        <v>2</v>
      </c>
      <c r="R1994" t="s">
        <v>8209</v>
      </c>
      <c r="S1994" s="3">
        <v>97</v>
      </c>
      <c r="T1994" s="3">
        <v>1</v>
      </c>
      <c r="U1994" s="3">
        <v>35200000</v>
      </c>
      <c r="V1994" s="3">
        <v>2010</v>
      </c>
      <c r="W1994" t="s">
        <v>25</v>
      </c>
    </row>
    <row r="1995" spans="1:23" x14ac:dyDescent="0.3">
      <c r="A1995" s="3">
        <v>13</v>
      </c>
      <c r="B1995" t="s">
        <v>26153</v>
      </c>
      <c r="C1995" s="3">
        <v>13604</v>
      </c>
      <c r="D1995" t="s">
        <v>1974</v>
      </c>
      <c r="E1995" s="3">
        <v>100107</v>
      </c>
      <c r="F1995" t="s">
        <v>9429</v>
      </c>
      <c r="G1995" s="3">
        <v>100107012</v>
      </c>
      <c r="H1995" t="s">
        <v>26155</v>
      </c>
      <c r="I1995" s="3">
        <v>2</v>
      </c>
      <c r="J1995" t="s">
        <v>12848</v>
      </c>
      <c r="K1995" s="3">
        <v>10</v>
      </c>
      <c r="L1995" t="s">
        <v>26088</v>
      </c>
      <c r="M1995" s="3">
        <v>1</v>
      </c>
      <c r="N1995" t="s">
        <v>26082</v>
      </c>
      <c r="O1995" s="3">
        <v>3</v>
      </c>
      <c r="P1995" t="s">
        <v>26085</v>
      </c>
      <c r="Q1995" s="3">
        <v>2</v>
      </c>
      <c r="R1995" t="s">
        <v>8209</v>
      </c>
      <c r="S1995" s="3">
        <v>50</v>
      </c>
      <c r="T1995" s="3">
        <v>1</v>
      </c>
      <c r="U1995" s="3">
        <v>250000</v>
      </c>
      <c r="V1995" s="3">
        <v>2010</v>
      </c>
      <c r="W1995" t="s">
        <v>25</v>
      </c>
    </row>
    <row r="1996" spans="1:23" x14ac:dyDescent="0.3">
      <c r="A1996" s="3">
        <v>13</v>
      </c>
      <c r="B1996" t="s">
        <v>26153</v>
      </c>
      <c r="C1996" s="3">
        <v>13604</v>
      </c>
      <c r="D1996" t="s">
        <v>1974</v>
      </c>
      <c r="E1996" s="3">
        <v>100107</v>
      </c>
      <c r="F1996" t="s">
        <v>9429</v>
      </c>
      <c r="G1996" s="3">
        <v>100107012</v>
      </c>
      <c r="H1996" t="s">
        <v>26155</v>
      </c>
      <c r="I1996" s="3">
        <v>2</v>
      </c>
      <c r="J1996" t="s">
        <v>12848</v>
      </c>
      <c r="K1996" s="3">
        <v>10</v>
      </c>
      <c r="L1996" t="s">
        <v>26088</v>
      </c>
      <c r="M1996" s="3">
        <v>1</v>
      </c>
      <c r="N1996" t="s">
        <v>26082</v>
      </c>
      <c r="O1996" s="3">
        <v>3</v>
      </c>
      <c r="P1996" t="s">
        <v>26085</v>
      </c>
      <c r="Q1996" s="3">
        <v>3</v>
      </c>
      <c r="R1996" t="s">
        <v>26107</v>
      </c>
      <c r="S1996" s="3">
        <v>50</v>
      </c>
      <c r="T1996" s="3">
        <v>1</v>
      </c>
      <c r="U1996" s="3">
        <v>10000</v>
      </c>
      <c r="V1996" s="3">
        <v>2010</v>
      </c>
      <c r="W1996" t="s">
        <v>25</v>
      </c>
    </row>
    <row r="1997" spans="1:23" x14ac:dyDescent="0.3">
      <c r="A1997" s="3">
        <v>13</v>
      </c>
      <c r="B1997" t="s">
        <v>26153</v>
      </c>
      <c r="C1997" s="3">
        <v>13125</v>
      </c>
      <c r="D1997" t="s">
        <v>1897</v>
      </c>
      <c r="E1997" s="3">
        <v>100107</v>
      </c>
      <c r="F1997" t="s">
        <v>9429</v>
      </c>
      <c r="G1997" s="3">
        <v>100107012</v>
      </c>
      <c r="H1997" t="s">
        <v>26155</v>
      </c>
      <c r="I1997" s="3">
        <v>2</v>
      </c>
      <c r="J1997" t="s">
        <v>12848</v>
      </c>
      <c r="K1997" s="3">
        <v>10</v>
      </c>
      <c r="L1997" t="s">
        <v>26088</v>
      </c>
      <c r="M1997" s="3">
        <v>1</v>
      </c>
      <c r="N1997" t="s">
        <v>26082</v>
      </c>
      <c r="O1997" s="3">
        <v>3</v>
      </c>
      <c r="P1997" t="s">
        <v>26085</v>
      </c>
      <c r="Q1997" s="3">
        <v>3</v>
      </c>
      <c r="R1997" t="s">
        <v>26107</v>
      </c>
      <c r="S1997" s="3">
        <v>38</v>
      </c>
      <c r="T1997" s="3">
        <v>1</v>
      </c>
      <c r="U1997" s="3">
        <v>85000</v>
      </c>
      <c r="V1997" s="3">
        <v>2010</v>
      </c>
      <c r="W1997" t="s">
        <v>25</v>
      </c>
    </row>
    <row r="1998" spans="1:23" x14ac:dyDescent="0.3">
      <c r="A1998" s="3">
        <v>13</v>
      </c>
      <c r="B1998" t="s">
        <v>26153</v>
      </c>
      <c r="C1998" s="3">
        <v>13401</v>
      </c>
      <c r="D1998" t="s">
        <v>1938</v>
      </c>
      <c r="E1998" s="3">
        <v>100107</v>
      </c>
      <c r="F1998" t="s">
        <v>9429</v>
      </c>
      <c r="G1998" s="3">
        <v>100107012</v>
      </c>
      <c r="H1998" t="s">
        <v>26155</v>
      </c>
      <c r="I1998" s="3">
        <v>2</v>
      </c>
      <c r="J1998" t="s">
        <v>12848</v>
      </c>
      <c r="K1998" s="3">
        <v>10</v>
      </c>
      <c r="L1998" t="s">
        <v>26088</v>
      </c>
      <c r="M1998" s="3">
        <v>1</v>
      </c>
      <c r="N1998" t="s">
        <v>26082</v>
      </c>
      <c r="O1998" s="3">
        <v>3</v>
      </c>
      <c r="P1998" t="s">
        <v>26085</v>
      </c>
      <c r="Q1998" s="3">
        <v>7</v>
      </c>
      <c r="R1998" t="s">
        <v>8206</v>
      </c>
      <c r="S1998" s="3">
        <v>45</v>
      </c>
      <c r="T1998" s="3">
        <v>1</v>
      </c>
      <c r="U1998" s="3">
        <v>1253000</v>
      </c>
      <c r="V1998" s="3">
        <v>2010</v>
      </c>
      <c r="W1998" t="s">
        <v>25</v>
      </c>
    </row>
    <row r="1999" spans="1:23" x14ac:dyDescent="0.3">
      <c r="A1999" s="3">
        <v>13</v>
      </c>
      <c r="B1999" t="s">
        <v>26153</v>
      </c>
      <c r="C1999" s="3">
        <v>13401</v>
      </c>
      <c r="D1999" t="s">
        <v>1938</v>
      </c>
      <c r="E1999" s="3">
        <v>100107</v>
      </c>
      <c r="F1999" t="s">
        <v>9429</v>
      </c>
      <c r="G1999" s="3">
        <v>100107012</v>
      </c>
      <c r="H1999" t="s">
        <v>26155</v>
      </c>
      <c r="I1999" s="3">
        <v>2</v>
      </c>
      <c r="J1999" t="s">
        <v>12848</v>
      </c>
      <c r="K1999" s="3">
        <v>10</v>
      </c>
      <c r="L1999" t="s">
        <v>26088</v>
      </c>
      <c r="M1999" s="3">
        <v>1</v>
      </c>
      <c r="N1999" t="s">
        <v>26082</v>
      </c>
      <c r="O1999" s="3">
        <v>3</v>
      </c>
      <c r="P1999" t="s">
        <v>26085</v>
      </c>
      <c r="Q1999" s="3">
        <v>3</v>
      </c>
      <c r="R1999" t="s">
        <v>26107</v>
      </c>
      <c r="S1999" s="3">
        <v>45</v>
      </c>
      <c r="T1999" s="3">
        <v>1</v>
      </c>
      <c r="U1999" s="3">
        <v>16420000</v>
      </c>
      <c r="V1999" s="3">
        <v>2010</v>
      </c>
      <c r="W1999" t="s">
        <v>25</v>
      </c>
    </row>
    <row r="2000" spans="1:23" x14ac:dyDescent="0.3">
      <c r="A2000" s="3">
        <v>13</v>
      </c>
      <c r="B2000" t="s">
        <v>26153</v>
      </c>
      <c r="C2000" s="3">
        <v>13402</v>
      </c>
      <c r="D2000" t="s">
        <v>1941</v>
      </c>
      <c r="E2000" s="3">
        <v>100107</v>
      </c>
      <c r="F2000" t="s">
        <v>9429</v>
      </c>
      <c r="G2000" s="3">
        <v>100107012</v>
      </c>
      <c r="H2000" t="s">
        <v>26155</v>
      </c>
      <c r="I2000" s="3">
        <v>2</v>
      </c>
      <c r="J2000" t="s">
        <v>12848</v>
      </c>
      <c r="K2000" s="3">
        <v>10</v>
      </c>
      <c r="L2000" t="s">
        <v>26088</v>
      </c>
      <c r="M2000" s="3">
        <v>1</v>
      </c>
      <c r="N2000" t="s">
        <v>26082</v>
      </c>
      <c r="O2000" s="3">
        <v>4</v>
      </c>
      <c r="P2000" t="s">
        <v>26156</v>
      </c>
      <c r="Q2000" s="3">
        <v>4</v>
      </c>
      <c r="R2000" t="s">
        <v>26113</v>
      </c>
      <c r="S2000" s="3">
        <v>110</v>
      </c>
      <c r="T2000" s="3">
        <v>1</v>
      </c>
      <c r="U2000" s="3">
        <v>1750000</v>
      </c>
      <c r="V2000" s="3">
        <v>2014</v>
      </c>
      <c r="W2000" t="s">
        <v>25</v>
      </c>
    </row>
    <row r="2001" spans="1:23" x14ac:dyDescent="0.3">
      <c r="A2001" s="3">
        <v>13</v>
      </c>
      <c r="B2001" t="s">
        <v>26153</v>
      </c>
      <c r="C2001" s="3">
        <v>13402</v>
      </c>
      <c r="D2001" t="s">
        <v>1941</v>
      </c>
      <c r="E2001" s="3">
        <v>100107</v>
      </c>
      <c r="F2001" t="s">
        <v>9429</v>
      </c>
      <c r="G2001" s="3">
        <v>100107012</v>
      </c>
      <c r="H2001" t="s">
        <v>26155</v>
      </c>
      <c r="I2001" s="3">
        <v>2</v>
      </c>
      <c r="J2001" t="s">
        <v>12848</v>
      </c>
      <c r="K2001" s="3">
        <v>10</v>
      </c>
      <c r="L2001" t="s">
        <v>26088</v>
      </c>
      <c r="M2001" s="3">
        <v>1</v>
      </c>
      <c r="N2001" t="s">
        <v>26082</v>
      </c>
      <c r="O2001" s="3">
        <v>4</v>
      </c>
      <c r="P2001" t="s">
        <v>26156</v>
      </c>
      <c r="Q2001" s="3">
        <v>4</v>
      </c>
      <c r="R2001" t="s">
        <v>26113</v>
      </c>
      <c r="S2001" s="3">
        <v>300</v>
      </c>
      <c r="T2001" s="3">
        <v>1</v>
      </c>
      <c r="U2001" s="3">
        <v>58340000</v>
      </c>
      <c r="V2001" s="3">
        <v>2014</v>
      </c>
      <c r="W2001" t="s">
        <v>25</v>
      </c>
    </row>
    <row r="2002" spans="1:23" x14ac:dyDescent="0.3">
      <c r="A2002" s="3">
        <v>13</v>
      </c>
      <c r="B2002" t="s">
        <v>26153</v>
      </c>
      <c r="C2002" s="3">
        <v>13402</v>
      </c>
      <c r="D2002" t="s">
        <v>1941</v>
      </c>
      <c r="E2002" s="3">
        <v>100107</v>
      </c>
      <c r="F2002" t="s">
        <v>9429</v>
      </c>
      <c r="G2002" s="3">
        <v>100107012</v>
      </c>
      <c r="H2002" t="s">
        <v>26155</v>
      </c>
      <c r="I2002" s="3">
        <v>2</v>
      </c>
      <c r="J2002" t="s">
        <v>12848</v>
      </c>
      <c r="K2002" s="3">
        <v>10</v>
      </c>
      <c r="L2002" t="s">
        <v>26088</v>
      </c>
      <c r="M2002" s="3">
        <v>1</v>
      </c>
      <c r="N2002" t="s">
        <v>26082</v>
      </c>
      <c r="O2002" s="3">
        <v>4</v>
      </c>
      <c r="P2002" t="s">
        <v>26156</v>
      </c>
      <c r="Q2002" s="3">
        <v>1</v>
      </c>
      <c r="R2002" t="s">
        <v>26083</v>
      </c>
      <c r="S2002" s="3">
        <v>300</v>
      </c>
      <c r="T2002" s="3">
        <v>1</v>
      </c>
      <c r="U2002" s="3">
        <v>6500000</v>
      </c>
      <c r="V2002" s="3">
        <v>2014</v>
      </c>
      <c r="W2002" t="s">
        <v>25</v>
      </c>
    </row>
    <row r="2003" spans="1:23" x14ac:dyDescent="0.3">
      <c r="A2003" s="3">
        <v>13</v>
      </c>
      <c r="B2003" t="s">
        <v>26153</v>
      </c>
      <c r="C2003" s="3">
        <v>13604</v>
      </c>
      <c r="D2003" t="s">
        <v>1974</v>
      </c>
      <c r="E2003" s="3">
        <v>100107</v>
      </c>
      <c r="F2003" t="s">
        <v>9429</v>
      </c>
      <c r="G2003" s="3">
        <v>100107012</v>
      </c>
      <c r="H2003" t="s">
        <v>26155</v>
      </c>
      <c r="I2003" s="3">
        <v>2</v>
      </c>
      <c r="J2003" t="s">
        <v>12848</v>
      </c>
      <c r="K2003" s="3">
        <v>10</v>
      </c>
      <c r="L2003" t="s">
        <v>26088</v>
      </c>
      <c r="M2003" s="3">
        <v>8</v>
      </c>
      <c r="N2003" t="s">
        <v>26138</v>
      </c>
      <c r="O2003" s="3">
        <v>4</v>
      </c>
      <c r="P2003" t="s">
        <v>26156</v>
      </c>
      <c r="Q2003" s="3">
        <v>1</v>
      </c>
      <c r="R2003" t="s">
        <v>26083</v>
      </c>
      <c r="S2003" s="3">
        <v>10</v>
      </c>
      <c r="T2003" s="3">
        <v>1</v>
      </c>
      <c r="U2003" s="3">
        <v>20000</v>
      </c>
      <c r="V2003" s="3">
        <v>2014</v>
      </c>
      <c r="W2003" t="s">
        <v>25</v>
      </c>
    </row>
    <row r="2004" spans="1:23" x14ac:dyDescent="0.3">
      <c r="A2004" s="3">
        <v>13</v>
      </c>
      <c r="B2004" t="s">
        <v>26153</v>
      </c>
      <c r="C2004" s="3">
        <v>13402</v>
      </c>
      <c r="D2004" t="s">
        <v>1941</v>
      </c>
      <c r="E2004" s="3">
        <v>100104</v>
      </c>
      <c r="F2004" t="s">
        <v>11362</v>
      </c>
      <c r="G2004" s="3">
        <v>1001040050</v>
      </c>
      <c r="H2004" t="s">
        <v>26131</v>
      </c>
      <c r="I2004" s="3">
        <v>2</v>
      </c>
      <c r="J2004" t="s">
        <v>12848</v>
      </c>
      <c r="K2004" s="3">
        <v>10</v>
      </c>
      <c r="L2004" t="s">
        <v>26088</v>
      </c>
      <c r="M2004" s="3">
        <v>7</v>
      </c>
      <c r="N2004" t="s">
        <v>14788</v>
      </c>
      <c r="O2004" s="3">
        <v>3</v>
      </c>
      <c r="P2004" t="s">
        <v>26085</v>
      </c>
      <c r="Q2004" s="3">
        <v>4</v>
      </c>
      <c r="R2004" t="s">
        <v>26113</v>
      </c>
      <c r="S2004" s="3">
        <v>220</v>
      </c>
      <c r="T2004" s="3">
        <v>1</v>
      </c>
      <c r="U2004" s="3">
        <v>9000000</v>
      </c>
      <c r="V2004" s="3">
        <v>2017</v>
      </c>
      <c r="W2004" t="s">
        <v>25</v>
      </c>
    </row>
    <row r="2005" spans="1:23" x14ac:dyDescent="0.3">
      <c r="A2005" s="3">
        <v>13</v>
      </c>
      <c r="B2005" t="s">
        <v>26153</v>
      </c>
      <c r="C2005" s="3">
        <v>13402</v>
      </c>
      <c r="D2005" t="s">
        <v>1941</v>
      </c>
      <c r="E2005" s="3">
        <v>100104</v>
      </c>
      <c r="F2005" t="s">
        <v>11362</v>
      </c>
      <c r="G2005" s="3">
        <v>1001040020</v>
      </c>
      <c r="H2005" t="s">
        <v>26133</v>
      </c>
      <c r="I2005" s="3">
        <v>2</v>
      </c>
      <c r="J2005" t="s">
        <v>12848</v>
      </c>
      <c r="K2005" s="3">
        <v>10</v>
      </c>
      <c r="L2005" t="s">
        <v>26088</v>
      </c>
      <c r="M2005" s="3">
        <v>7</v>
      </c>
      <c r="N2005" t="s">
        <v>14788</v>
      </c>
      <c r="O2005" s="3">
        <v>3</v>
      </c>
      <c r="P2005" t="s">
        <v>26085</v>
      </c>
      <c r="Q2005" s="3">
        <v>4</v>
      </c>
      <c r="R2005" t="s">
        <v>26113</v>
      </c>
      <c r="S2005" s="3">
        <v>220</v>
      </c>
      <c r="T2005" s="3">
        <v>1</v>
      </c>
      <c r="U2005" s="3">
        <v>22000000</v>
      </c>
      <c r="V2005" s="3">
        <v>2017</v>
      </c>
      <c r="W2005" t="s">
        <v>25</v>
      </c>
    </row>
    <row r="2006" spans="1:23" x14ac:dyDescent="0.3">
      <c r="A2006" s="3">
        <v>13</v>
      </c>
      <c r="B2006" t="s">
        <v>26153</v>
      </c>
      <c r="C2006" s="3">
        <v>13402</v>
      </c>
      <c r="D2006" t="s">
        <v>1941</v>
      </c>
      <c r="E2006" s="3">
        <v>100104</v>
      </c>
      <c r="F2006" t="s">
        <v>11362</v>
      </c>
      <c r="G2006" s="3">
        <v>100104003</v>
      </c>
      <c r="H2006" t="s">
        <v>16990</v>
      </c>
      <c r="I2006" s="3">
        <v>2</v>
      </c>
      <c r="J2006" t="s">
        <v>12848</v>
      </c>
      <c r="K2006" s="3">
        <v>10</v>
      </c>
      <c r="L2006" t="s">
        <v>26088</v>
      </c>
      <c r="M2006" s="3">
        <v>7</v>
      </c>
      <c r="N2006" t="s">
        <v>14788</v>
      </c>
      <c r="O2006" s="3">
        <v>3</v>
      </c>
      <c r="P2006" t="s">
        <v>26085</v>
      </c>
      <c r="Q2006" s="3">
        <v>4</v>
      </c>
      <c r="R2006" t="s">
        <v>26113</v>
      </c>
      <c r="S2006" s="3">
        <v>220</v>
      </c>
      <c r="T2006" s="3">
        <v>1</v>
      </c>
      <c r="U2006" s="3">
        <v>900000</v>
      </c>
      <c r="V2006" s="3">
        <v>2017</v>
      </c>
      <c r="W2006" t="s">
        <v>25</v>
      </c>
    </row>
    <row r="2007" spans="1:23" x14ac:dyDescent="0.3">
      <c r="A2007" s="3">
        <v>13</v>
      </c>
      <c r="B2007" t="s">
        <v>26153</v>
      </c>
      <c r="C2007" s="3">
        <v>13402</v>
      </c>
      <c r="D2007" t="s">
        <v>1941</v>
      </c>
      <c r="E2007" s="3">
        <v>100103</v>
      </c>
      <c r="F2007" t="s">
        <v>11337</v>
      </c>
      <c r="G2007" s="3">
        <v>100103003</v>
      </c>
      <c r="H2007" t="s">
        <v>16985</v>
      </c>
      <c r="I2007" s="3">
        <v>2</v>
      </c>
      <c r="J2007" t="s">
        <v>12848</v>
      </c>
      <c r="K2007" s="3">
        <v>10</v>
      </c>
      <c r="L2007" t="s">
        <v>26088</v>
      </c>
      <c r="M2007" s="3">
        <v>7</v>
      </c>
      <c r="N2007" t="s">
        <v>14788</v>
      </c>
      <c r="O2007" s="3">
        <v>3</v>
      </c>
      <c r="P2007" t="s">
        <v>26085</v>
      </c>
      <c r="Q2007" s="3">
        <v>4</v>
      </c>
      <c r="R2007" t="s">
        <v>26113</v>
      </c>
      <c r="S2007" s="3">
        <v>220</v>
      </c>
      <c r="T2007" s="3">
        <v>1</v>
      </c>
      <c r="U2007" s="3">
        <v>900000</v>
      </c>
      <c r="V2007" s="3">
        <v>2017</v>
      </c>
      <c r="W2007" t="s">
        <v>25</v>
      </c>
    </row>
    <row r="2008" spans="1:23" x14ac:dyDescent="0.3">
      <c r="A2008" s="3">
        <v>13</v>
      </c>
      <c r="B2008" t="s">
        <v>26153</v>
      </c>
      <c r="C2008" s="3">
        <v>13402</v>
      </c>
      <c r="D2008" t="s">
        <v>1941</v>
      </c>
      <c r="E2008" s="3">
        <v>100103</v>
      </c>
      <c r="F2008" t="s">
        <v>11337</v>
      </c>
      <c r="G2008" s="3">
        <v>1001030040</v>
      </c>
      <c r="H2008" t="s">
        <v>26115</v>
      </c>
      <c r="I2008" s="3">
        <v>2</v>
      </c>
      <c r="J2008" t="s">
        <v>12848</v>
      </c>
      <c r="K2008" s="3">
        <v>10</v>
      </c>
      <c r="L2008" t="s">
        <v>26088</v>
      </c>
      <c r="M2008" s="3">
        <v>7</v>
      </c>
      <c r="N2008" t="s">
        <v>14788</v>
      </c>
      <c r="O2008" s="3">
        <v>3</v>
      </c>
      <c r="P2008" t="s">
        <v>26085</v>
      </c>
      <c r="Q2008" s="3">
        <v>4</v>
      </c>
      <c r="R2008" t="s">
        <v>26113</v>
      </c>
      <c r="S2008" s="3">
        <v>220</v>
      </c>
      <c r="T2008" s="3">
        <v>1</v>
      </c>
      <c r="U2008" s="3">
        <v>23000000</v>
      </c>
      <c r="V2008" s="3">
        <v>2017</v>
      </c>
      <c r="W2008" t="s">
        <v>25</v>
      </c>
    </row>
    <row r="2009" spans="1:23" x14ac:dyDescent="0.3">
      <c r="A2009" s="3">
        <v>16</v>
      </c>
      <c r="B2009" t="s">
        <v>791</v>
      </c>
      <c r="C2009" s="3">
        <v>16301</v>
      </c>
      <c r="D2009" t="s">
        <v>2074</v>
      </c>
      <c r="E2009" s="3">
        <v>100101</v>
      </c>
      <c r="F2009" t="s">
        <v>11256</v>
      </c>
      <c r="G2009" s="3">
        <v>1001010080</v>
      </c>
      <c r="H2009" t="s">
        <v>26126</v>
      </c>
      <c r="I2009" s="3">
        <v>2</v>
      </c>
      <c r="J2009" t="s">
        <v>12848</v>
      </c>
      <c r="K2009" s="3">
        <v>10</v>
      </c>
      <c r="L2009" t="s">
        <v>26088</v>
      </c>
      <c r="M2009" s="3">
        <v>2</v>
      </c>
      <c r="N2009" t="s">
        <v>26084</v>
      </c>
      <c r="O2009" s="3">
        <v>3</v>
      </c>
      <c r="P2009" t="s">
        <v>26085</v>
      </c>
      <c r="Q2009" s="3">
        <v>4</v>
      </c>
      <c r="R2009" t="s">
        <v>26113</v>
      </c>
      <c r="S2009" s="3">
        <v>113</v>
      </c>
      <c r="T2009" s="3">
        <v>1</v>
      </c>
      <c r="U2009" s="3">
        <v>360000</v>
      </c>
      <c r="V2009" s="3">
        <v>2019</v>
      </c>
      <c r="W2009" t="s">
        <v>26159</v>
      </c>
    </row>
    <row r="2010" spans="1:23" x14ac:dyDescent="0.3">
      <c r="A2010" s="3">
        <v>16</v>
      </c>
      <c r="B2010" t="s">
        <v>791</v>
      </c>
      <c r="C2010" s="3">
        <v>16301</v>
      </c>
      <c r="D2010" t="s">
        <v>2074</v>
      </c>
      <c r="E2010" s="3">
        <v>100101</v>
      </c>
      <c r="F2010" t="s">
        <v>11256</v>
      </c>
      <c r="G2010" s="3">
        <v>100101004</v>
      </c>
      <c r="H2010" t="s">
        <v>16281</v>
      </c>
      <c r="I2010" s="3">
        <v>2</v>
      </c>
      <c r="J2010" t="s">
        <v>12848</v>
      </c>
      <c r="K2010" s="3">
        <v>10</v>
      </c>
      <c r="L2010" t="s">
        <v>26088</v>
      </c>
      <c r="M2010" s="3">
        <v>2</v>
      </c>
      <c r="N2010" t="s">
        <v>26084</v>
      </c>
      <c r="O2010" s="3">
        <v>3</v>
      </c>
      <c r="P2010" t="s">
        <v>26085</v>
      </c>
      <c r="Q2010" s="3">
        <v>4</v>
      </c>
      <c r="R2010" t="s">
        <v>26113</v>
      </c>
      <c r="S2010" s="3">
        <v>113</v>
      </c>
      <c r="T2010" s="3">
        <v>1</v>
      </c>
      <c r="U2010" s="3">
        <v>800000</v>
      </c>
      <c r="V2010" s="3">
        <v>2019</v>
      </c>
      <c r="W2010" t="s">
        <v>26159</v>
      </c>
    </row>
    <row r="2011" spans="1:23" x14ac:dyDescent="0.3">
      <c r="A2011" s="3">
        <v>15</v>
      </c>
      <c r="B2011" t="s">
        <v>761</v>
      </c>
      <c r="C2011" s="3">
        <v>15101</v>
      </c>
      <c r="D2011" t="s">
        <v>2014</v>
      </c>
      <c r="E2011" s="3">
        <v>100106</v>
      </c>
      <c r="F2011" t="s">
        <v>17000</v>
      </c>
      <c r="G2011" s="3">
        <v>100106001</v>
      </c>
      <c r="H2011" t="s">
        <v>18416</v>
      </c>
      <c r="I2011" s="3">
        <v>1</v>
      </c>
      <c r="J2011" t="s">
        <v>26080</v>
      </c>
      <c r="K2011" s="3">
        <v>11</v>
      </c>
      <c r="L2011" t="s">
        <v>26089</v>
      </c>
      <c r="M2011" s="3">
        <v>2</v>
      </c>
      <c r="N2011" t="s">
        <v>26084</v>
      </c>
      <c r="O2011" s="3">
        <v>1</v>
      </c>
      <c r="P2011" t="s">
        <v>28066</v>
      </c>
      <c r="Q2011" s="3">
        <v>1</v>
      </c>
      <c r="R2011" t="s">
        <v>26083</v>
      </c>
      <c r="S2011" s="3">
        <v>4</v>
      </c>
      <c r="T2011" s="3">
        <v>1</v>
      </c>
      <c r="U2011" s="3">
        <v>2976</v>
      </c>
      <c r="V2011" s="3">
        <v>2016</v>
      </c>
      <c r="W2011" t="s">
        <v>25</v>
      </c>
    </row>
    <row r="2012" spans="1:23" x14ac:dyDescent="0.3">
      <c r="A2012" s="3">
        <v>15</v>
      </c>
      <c r="B2012" t="s">
        <v>761</v>
      </c>
      <c r="C2012" s="3">
        <v>15101</v>
      </c>
      <c r="D2012" t="s">
        <v>2014</v>
      </c>
      <c r="E2012" s="3">
        <v>100106</v>
      </c>
      <c r="F2012" t="s">
        <v>17000</v>
      </c>
      <c r="G2012" s="3">
        <v>100106001</v>
      </c>
      <c r="H2012" t="s">
        <v>18416</v>
      </c>
      <c r="I2012" s="3">
        <v>1</v>
      </c>
      <c r="J2012" t="s">
        <v>26080</v>
      </c>
      <c r="K2012" s="3">
        <v>11</v>
      </c>
      <c r="L2012" t="s">
        <v>26089</v>
      </c>
      <c r="M2012" s="3">
        <v>2</v>
      </c>
      <c r="N2012" t="s">
        <v>26084</v>
      </c>
      <c r="O2012" s="3">
        <v>1</v>
      </c>
      <c r="P2012" t="s">
        <v>28066</v>
      </c>
      <c r="Q2012" s="3">
        <v>1</v>
      </c>
      <c r="R2012" t="s">
        <v>26083</v>
      </c>
      <c r="S2012" s="3">
        <v>4</v>
      </c>
      <c r="T2012" s="3">
        <v>1</v>
      </c>
      <c r="U2012" s="3">
        <v>12000</v>
      </c>
      <c r="V2012" s="3">
        <v>2016</v>
      </c>
      <c r="W2012" t="s">
        <v>25</v>
      </c>
    </row>
    <row r="2013" spans="1:23" x14ac:dyDescent="0.3">
      <c r="A2013" s="3">
        <v>15</v>
      </c>
      <c r="B2013" t="s">
        <v>761</v>
      </c>
      <c r="C2013" s="3">
        <v>15101</v>
      </c>
      <c r="D2013" t="s">
        <v>2014</v>
      </c>
      <c r="E2013" s="3">
        <v>100106</v>
      </c>
      <c r="F2013" t="s">
        <v>17000</v>
      </c>
      <c r="G2013" s="3">
        <v>100106001</v>
      </c>
      <c r="H2013" t="s">
        <v>18416</v>
      </c>
      <c r="I2013" s="3">
        <v>1</v>
      </c>
      <c r="J2013" t="s">
        <v>26080</v>
      </c>
      <c r="K2013" s="3">
        <v>11</v>
      </c>
      <c r="L2013" t="s">
        <v>26089</v>
      </c>
      <c r="M2013" s="3">
        <v>2</v>
      </c>
      <c r="N2013" t="s">
        <v>26084</v>
      </c>
      <c r="O2013" s="3">
        <v>2</v>
      </c>
      <c r="P2013" t="s">
        <v>28067</v>
      </c>
      <c r="Q2013" s="3">
        <v>1</v>
      </c>
      <c r="R2013" t="s">
        <v>26083</v>
      </c>
      <c r="S2013" s="3">
        <v>3</v>
      </c>
      <c r="T2013" s="3">
        <v>1</v>
      </c>
      <c r="U2013" s="3">
        <v>912</v>
      </c>
      <c r="V2013" s="3">
        <v>2016</v>
      </c>
      <c r="W2013" t="s">
        <v>25</v>
      </c>
    </row>
    <row r="2014" spans="1:23" x14ac:dyDescent="0.3">
      <c r="A2014" s="3">
        <v>15</v>
      </c>
      <c r="B2014" t="s">
        <v>761</v>
      </c>
      <c r="C2014" s="3">
        <v>15101</v>
      </c>
      <c r="D2014" t="s">
        <v>2014</v>
      </c>
      <c r="E2014" s="3">
        <v>100106</v>
      </c>
      <c r="F2014" t="s">
        <v>17000</v>
      </c>
      <c r="G2014" s="3">
        <v>100106001</v>
      </c>
      <c r="H2014" t="s">
        <v>18416</v>
      </c>
      <c r="I2014" s="3">
        <v>2</v>
      </c>
      <c r="J2014" t="s">
        <v>12848</v>
      </c>
      <c r="K2014" s="3">
        <v>11</v>
      </c>
      <c r="L2014" t="s">
        <v>26089</v>
      </c>
      <c r="M2014" s="3">
        <v>2</v>
      </c>
      <c r="N2014" t="s">
        <v>26084</v>
      </c>
      <c r="O2014" s="3">
        <v>2</v>
      </c>
      <c r="P2014" t="s">
        <v>28067</v>
      </c>
      <c r="Q2014" s="3">
        <v>1</v>
      </c>
      <c r="R2014" t="s">
        <v>26083</v>
      </c>
      <c r="S2014" s="3">
        <v>6</v>
      </c>
      <c r="T2014" s="3">
        <v>1</v>
      </c>
      <c r="U2014" s="3">
        <v>81600</v>
      </c>
      <c r="V2014" s="3">
        <v>2016</v>
      </c>
      <c r="W2014" t="s">
        <v>25</v>
      </c>
    </row>
    <row r="2015" spans="1:23" x14ac:dyDescent="0.3">
      <c r="A2015" s="3">
        <v>15</v>
      </c>
      <c r="B2015" t="s">
        <v>761</v>
      </c>
      <c r="C2015" s="3">
        <v>15101</v>
      </c>
      <c r="D2015" t="s">
        <v>2014</v>
      </c>
      <c r="E2015" s="3">
        <v>100106</v>
      </c>
      <c r="F2015" t="s">
        <v>17000</v>
      </c>
      <c r="G2015" s="3">
        <v>100106001</v>
      </c>
      <c r="H2015" t="s">
        <v>18416</v>
      </c>
      <c r="I2015" s="3">
        <v>2</v>
      </c>
      <c r="J2015" t="s">
        <v>12848</v>
      </c>
      <c r="K2015" s="3">
        <v>11</v>
      </c>
      <c r="L2015" t="s">
        <v>26089</v>
      </c>
      <c r="M2015" s="3">
        <v>2</v>
      </c>
      <c r="N2015" t="s">
        <v>26084</v>
      </c>
      <c r="O2015" s="3">
        <v>2</v>
      </c>
      <c r="P2015" t="s">
        <v>28067</v>
      </c>
      <c r="Q2015" s="3">
        <v>1</v>
      </c>
      <c r="R2015" t="s">
        <v>26083</v>
      </c>
      <c r="S2015" s="3">
        <v>7</v>
      </c>
      <c r="T2015" s="3">
        <v>1</v>
      </c>
      <c r="U2015" s="3">
        <v>66080</v>
      </c>
      <c r="V2015" s="3">
        <v>2016</v>
      </c>
      <c r="W2015" t="s">
        <v>25</v>
      </c>
    </row>
    <row r="2016" spans="1:23" x14ac:dyDescent="0.3">
      <c r="A2016" s="3">
        <v>15</v>
      </c>
      <c r="B2016" t="s">
        <v>761</v>
      </c>
      <c r="C2016" s="3">
        <v>15101</v>
      </c>
      <c r="D2016" t="s">
        <v>2014</v>
      </c>
      <c r="E2016" s="3">
        <v>100106</v>
      </c>
      <c r="F2016" t="s">
        <v>17000</v>
      </c>
      <c r="G2016" s="3">
        <v>100106001</v>
      </c>
      <c r="H2016" t="s">
        <v>18416</v>
      </c>
      <c r="I2016" s="3">
        <v>2</v>
      </c>
      <c r="J2016" t="s">
        <v>12848</v>
      </c>
      <c r="K2016" s="3">
        <v>11</v>
      </c>
      <c r="L2016" t="s">
        <v>26089</v>
      </c>
      <c r="M2016" s="3">
        <v>2</v>
      </c>
      <c r="N2016" t="s">
        <v>26084</v>
      </c>
      <c r="O2016" s="3">
        <v>3</v>
      </c>
      <c r="P2016" t="s">
        <v>26085</v>
      </c>
      <c r="Q2016" s="3">
        <v>1</v>
      </c>
      <c r="R2016" t="s">
        <v>26083</v>
      </c>
      <c r="S2016" s="3">
        <v>22</v>
      </c>
      <c r="T2016" s="3">
        <v>1</v>
      </c>
      <c r="U2016" s="3">
        <v>1232280</v>
      </c>
      <c r="V2016" s="3">
        <v>2016</v>
      </c>
      <c r="W2016" t="s">
        <v>25</v>
      </c>
    </row>
    <row r="2017" spans="1:23" x14ac:dyDescent="0.3">
      <c r="A2017" s="3">
        <v>15</v>
      </c>
      <c r="B2017" t="s">
        <v>761</v>
      </c>
      <c r="C2017" s="3">
        <v>15101</v>
      </c>
      <c r="D2017" t="s">
        <v>2014</v>
      </c>
      <c r="E2017" s="3">
        <v>100106</v>
      </c>
      <c r="F2017" t="s">
        <v>17000</v>
      </c>
      <c r="G2017" s="3">
        <v>100106001</v>
      </c>
      <c r="H2017" t="s">
        <v>18416</v>
      </c>
      <c r="I2017" s="3">
        <v>1</v>
      </c>
      <c r="J2017" t="s">
        <v>26080</v>
      </c>
      <c r="K2017" s="3">
        <v>11</v>
      </c>
      <c r="L2017" t="s">
        <v>26089</v>
      </c>
      <c r="M2017" s="3">
        <v>2</v>
      </c>
      <c r="N2017" t="s">
        <v>26084</v>
      </c>
      <c r="O2017" s="3">
        <v>1</v>
      </c>
      <c r="P2017" t="s">
        <v>28066</v>
      </c>
      <c r="Q2017" s="3">
        <v>1</v>
      </c>
      <c r="R2017" t="s">
        <v>26083</v>
      </c>
      <c r="S2017" s="3">
        <v>3</v>
      </c>
      <c r="T2017" s="3">
        <v>1</v>
      </c>
      <c r="U2017" s="3">
        <v>3024</v>
      </c>
      <c r="V2017" s="3">
        <v>2016</v>
      </c>
      <c r="W2017" t="s">
        <v>25</v>
      </c>
    </row>
    <row r="2018" spans="1:23" x14ac:dyDescent="0.3">
      <c r="A2018" s="3">
        <v>15</v>
      </c>
      <c r="B2018" t="s">
        <v>761</v>
      </c>
      <c r="C2018" s="3">
        <v>15101</v>
      </c>
      <c r="D2018" t="s">
        <v>2014</v>
      </c>
      <c r="E2018" s="3">
        <v>100106</v>
      </c>
      <c r="F2018" t="s">
        <v>17000</v>
      </c>
      <c r="G2018" s="3">
        <v>100106001</v>
      </c>
      <c r="H2018" t="s">
        <v>18416</v>
      </c>
      <c r="I2018" s="3">
        <v>2</v>
      </c>
      <c r="J2018" t="s">
        <v>12848</v>
      </c>
      <c r="K2018" s="3">
        <v>11</v>
      </c>
      <c r="L2018" t="s">
        <v>26089</v>
      </c>
      <c r="M2018" s="3">
        <v>2</v>
      </c>
      <c r="N2018" t="s">
        <v>26084</v>
      </c>
      <c r="O2018" s="3">
        <v>3</v>
      </c>
      <c r="P2018" t="s">
        <v>26085</v>
      </c>
      <c r="Q2018" s="3">
        <v>1</v>
      </c>
      <c r="R2018" t="s">
        <v>26083</v>
      </c>
      <c r="S2018" s="3">
        <v>5</v>
      </c>
      <c r="T2018" s="3">
        <v>1</v>
      </c>
      <c r="U2018" s="3">
        <v>50400</v>
      </c>
      <c r="V2018" s="3">
        <v>2016</v>
      </c>
      <c r="W2018" t="s">
        <v>25</v>
      </c>
    </row>
    <row r="2019" spans="1:23" x14ac:dyDescent="0.3">
      <c r="A2019" s="3">
        <v>15</v>
      </c>
      <c r="B2019" t="s">
        <v>761</v>
      </c>
      <c r="C2019" s="3">
        <v>15101</v>
      </c>
      <c r="D2019" t="s">
        <v>2014</v>
      </c>
      <c r="E2019" s="3">
        <v>100106</v>
      </c>
      <c r="F2019" t="s">
        <v>17000</v>
      </c>
      <c r="G2019" s="3">
        <v>100106001</v>
      </c>
      <c r="H2019" t="s">
        <v>18416</v>
      </c>
      <c r="I2019" s="3">
        <v>2</v>
      </c>
      <c r="J2019" t="s">
        <v>12848</v>
      </c>
      <c r="K2019" s="3">
        <v>11</v>
      </c>
      <c r="L2019" t="s">
        <v>26089</v>
      </c>
      <c r="M2019" s="3">
        <v>2</v>
      </c>
      <c r="N2019" t="s">
        <v>26084</v>
      </c>
      <c r="O2019" s="3">
        <v>1</v>
      </c>
      <c r="P2019" t="s">
        <v>28066</v>
      </c>
      <c r="Q2019" s="3">
        <v>1</v>
      </c>
      <c r="R2019" t="s">
        <v>26083</v>
      </c>
      <c r="S2019" s="3">
        <v>5</v>
      </c>
      <c r="T2019" s="3">
        <v>1</v>
      </c>
      <c r="U2019" s="3">
        <v>15750</v>
      </c>
      <c r="V2019" s="3">
        <v>2016</v>
      </c>
      <c r="W2019" t="s">
        <v>25</v>
      </c>
    </row>
    <row r="2020" spans="1:23" x14ac:dyDescent="0.3">
      <c r="A2020" s="3">
        <v>3</v>
      </c>
      <c r="B2020" t="s">
        <v>767</v>
      </c>
      <c r="C2020" s="3">
        <v>3303</v>
      </c>
      <c r="D2020" t="s">
        <v>1131</v>
      </c>
      <c r="E2020" s="3">
        <v>100106</v>
      </c>
      <c r="F2020" t="s">
        <v>17000</v>
      </c>
      <c r="G2020" s="3">
        <v>100106001</v>
      </c>
      <c r="H2020" t="s">
        <v>18416</v>
      </c>
      <c r="I2020" s="3">
        <v>1</v>
      </c>
      <c r="J2020" t="s">
        <v>26080</v>
      </c>
      <c r="K2020" s="3">
        <v>11</v>
      </c>
      <c r="L2020" t="s">
        <v>26089</v>
      </c>
      <c r="M2020" s="3">
        <v>2</v>
      </c>
      <c r="N2020" t="s">
        <v>26084</v>
      </c>
      <c r="O2020" s="3">
        <v>3</v>
      </c>
      <c r="P2020" t="s">
        <v>26085</v>
      </c>
      <c r="Q2020" s="3">
        <v>1</v>
      </c>
      <c r="R2020" t="s">
        <v>26083</v>
      </c>
      <c r="S2020" s="3">
        <v>8</v>
      </c>
      <c r="T2020" s="3">
        <v>1</v>
      </c>
      <c r="U2020" s="3">
        <v>3000</v>
      </c>
      <c r="V2020" s="3">
        <v>2005</v>
      </c>
      <c r="W2020" t="s">
        <v>25</v>
      </c>
    </row>
    <row r="2021" spans="1:23" x14ac:dyDescent="0.3">
      <c r="A2021" s="3">
        <v>3</v>
      </c>
      <c r="B2021" t="s">
        <v>767</v>
      </c>
      <c r="C2021" s="3">
        <v>3303</v>
      </c>
      <c r="D2021" t="s">
        <v>1131</v>
      </c>
      <c r="E2021" s="3">
        <v>100106</v>
      </c>
      <c r="F2021" t="s">
        <v>17000</v>
      </c>
      <c r="G2021" s="3">
        <v>100106001</v>
      </c>
      <c r="H2021" t="s">
        <v>18416</v>
      </c>
      <c r="I2021" s="3">
        <v>1</v>
      </c>
      <c r="J2021" t="s">
        <v>26080</v>
      </c>
      <c r="K2021" s="3">
        <v>11</v>
      </c>
      <c r="L2021" t="s">
        <v>26089</v>
      </c>
      <c r="M2021" s="3">
        <v>2</v>
      </c>
      <c r="N2021" t="s">
        <v>26084</v>
      </c>
      <c r="O2021" s="3">
        <v>3</v>
      </c>
      <c r="P2021" t="s">
        <v>26085</v>
      </c>
      <c r="Q2021" s="3">
        <v>1</v>
      </c>
      <c r="R2021" t="s">
        <v>26083</v>
      </c>
      <c r="S2021" s="3">
        <v>5</v>
      </c>
      <c r="T2021" s="3">
        <v>1</v>
      </c>
      <c r="U2021" s="3">
        <v>38585</v>
      </c>
      <c r="V2021" s="3">
        <v>2005</v>
      </c>
      <c r="W2021" t="s">
        <v>25</v>
      </c>
    </row>
    <row r="2022" spans="1:23" x14ac:dyDescent="0.3">
      <c r="A2022" s="3">
        <v>3</v>
      </c>
      <c r="B2022" t="s">
        <v>767</v>
      </c>
      <c r="C2022" s="3">
        <v>3303</v>
      </c>
      <c r="D2022" t="s">
        <v>1131</v>
      </c>
      <c r="E2022" s="3">
        <v>100106</v>
      </c>
      <c r="F2022" t="s">
        <v>17000</v>
      </c>
      <c r="G2022" s="3">
        <v>100106001</v>
      </c>
      <c r="H2022" t="s">
        <v>18416</v>
      </c>
      <c r="I2022" s="3">
        <v>1</v>
      </c>
      <c r="J2022" t="s">
        <v>26080</v>
      </c>
      <c r="K2022" s="3">
        <v>11</v>
      </c>
      <c r="L2022" t="s">
        <v>26089</v>
      </c>
      <c r="M2022" s="3">
        <v>2</v>
      </c>
      <c r="N2022" t="s">
        <v>26084</v>
      </c>
      <c r="O2022" s="3">
        <v>1</v>
      </c>
      <c r="P2022" t="s">
        <v>28066</v>
      </c>
      <c r="Q2022" s="3">
        <v>1</v>
      </c>
      <c r="R2022" t="s">
        <v>26083</v>
      </c>
      <c r="S2022" s="3">
        <v>2</v>
      </c>
      <c r="T2022" s="3">
        <v>1</v>
      </c>
      <c r="U2022" s="3">
        <v>600</v>
      </c>
      <c r="V2022" s="3">
        <v>2005</v>
      </c>
      <c r="W2022" t="s">
        <v>25</v>
      </c>
    </row>
    <row r="2023" spans="1:23" x14ac:dyDescent="0.3">
      <c r="A2023" s="3">
        <v>3</v>
      </c>
      <c r="B2023" t="s">
        <v>767</v>
      </c>
      <c r="C2023" s="3">
        <v>3303</v>
      </c>
      <c r="D2023" t="s">
        <v>1131</v>
      </c>
      <c r="E2023" s="3">
        <v>100106</v>
      </c>
      <c r="F2023" t="s">
        <v>17000</v>
      </c>
      <c r="G2023" s="3">
        <v>100106001</v>
      </c>
      <c r="H2023" t="s">
        <v>18416</v>
      </c>
      <c r="I2023" s="3">
        <v>1</v>
      </c>
      <c r="J2023" t="s">
        <v>26080</v>
      </c>
      <c r="K2023" s="3">
        <v>11</v>
      </c>
      <c r="L2023" t="s">
        <v>26089</v>
      </c>
      <c r="M2023" s="3">
        <v>2</v>
      </c>
      <c r="N2023" t="s">
        <v>26084</v>
      </c>
      <c r="O2023" s="3">
        <v>2</v>
      </c>
      <c r="P2023" t="s">
        <v>28067</v>
      </c>
      <c r="Q2023" s="3">
        <v>1</v>
      </c>
      <c r="R2023" t="s">
        <v>26083</v>
      </c>
      <c r="S2023" s="3">
        <v>6</v>
      </c>
      <c r="T2023" s="3">
        <v>1</v>
      </c>
      <c r="U2023" s="3">
        <v>115000</v>
      </c>
      <c r="V2023" s="3">
        <v>2005</v>
      </c>
      <c r="W2023" t="s">
        <v>25</v>
      </c>
    </row>
    <row r="2024" spans="1:23" x14ac:dyDescent="0.3">
      <c r="A2024" s="3">
        <v>3</v>
      </c>
      <c r="B2024" t="s">
        <v>767</v>
      </c>
      <c r="C2024" s="3">
        <v>3304</v>
      </c>
      <c r="D2024" t="s">
        <v>1134</v>
      </c>
      <c r="E2024" s="3">
        <v>100106</v>
      </c>
      <c r="F2024" t="s">
        <v>17000</v>
      </c>
      <c r="G2024" s="3">
        <v>100106001</v>
      </c>
      <c r="H2024" t="s">
        <v>18416</v>
      </c>
      <c r="I2024" s="3">
        <v>1</v>
      </c>
      <c r="J2024" t="s">
        <v>26080</v>
      </c>
      <c r="K2024" s="3">
        <v>11</v>
      </c>
      <c r="L2024" t="s">
        <v>26089</v>
      </c>
      <c r="M2024" s="3">
        <v>2</v>
      </c>
      <c r="N2024" t="s">
        <v>26084</v>
      </c>
      <c r="O2024" s="3">
        <v>1</v>
      </c>
      <c r="P2024" t="s">
        <v>28066</v>
      </c>
      <c r="Q2024" s="3">
        <v>1</v>
      </c>
      <c r="R2024" t="s">
        <v>26083</v>
      </c>
      <c r="S2024" s="3">
        <v>1</v>
      </c>
      <c r="T2024" s="3">
        <v>1</v>
      </c>
      <c r="U2024" s="3">
        <v>35000</v>
      </c>
      <c r="V2024" s="3">
        <v>2005</v>
      </c>
      <c r="W2024" t="s">
        <v>25</v>
      </c>
    </row>
    <row r="2025" spans="1:23" x14ac:dyDescent="0.3">
      <c r="A2025" s="3">
        <v>3</v>
      </c>
      <c r="B2025" t="s">
        <v>767</v>
      </c>
      <c r="C2025" s="3">
        <v>3304</v>
      </c>
      <c r="D2025" t="s">
        <v>1134</v>
      </c>
      <c r="E2025" s="3">
        <v>100106</v>
      </c>
      <c r="F2025" t="s">
        <v>17000</v>
      </c>
      <c r="G2025" s="3">
        <v>100106001</v>
      </c>
      <c r="H2025" t="s">
        <v>18416</v>
      </c>
      <c r="I2025" s="3">
        <v>1</v>
      </c>
      <c r="J2025" t="s">
        <v>26080</v>
      </c>
      <c r="K2025" s="3">
        <v>11</v>
      </c>
      <c r="L2025" t="s">
        <v>26089</v>
      </c>
      <c r="M2025" s="3">
        <v>2</v>
      </c>
      <c r="N2025" t="s">
        <v>26084</v>
      </c>
      <c r="O2025" s="3">
        <v>1</v>
      </c>
      <c r="P2025" t="s">
        <v>28066</v>
      </c>
      <c r="Q2025" s="3">
        <v>1</v>
      </c>
      <c r="R2025" t="s">
        <v>26083</v>
      </c>
      <c r="S2025" s="3">
        <v>3</v>
      </c>
      <c r="T2025" s="3">
        <v>1</v>
      </c>
      <c r="U2025" s="3">
        <v>50000</v>
      </c>
      <c r="V2025" s="3">
        <v>2005</v>
      </c>
      <c r="W2025" t="s">
        <v>25</v>
      </c>
    </row>
    <row r="2026" spans="1:23" x14ac:dyDescent="0.3">
      <c r="A2026" s="3">
        <v>3</v>
      </c>
      <c r="B2026" t="s">
        <v>767</v>
      </c>
      <c r="C2026" s="3">
        <v>3304</v>
      </c>
      <c r="D2026" t="s">
        <v>1134</v>
      </c>
      <c r="E2026" s="3">
        <v>100106</v>
      </c>
      <c r="F2026" t="s">
        <v>17000</v>
      </c>
      <c r="G2026" s="3">
        <v>100106001</v>
      </c>
      <c r="H2026" t="s">
        <v>18416</v>
      </c>
      <c r="I2026" s="3">
        <v>1</v>
      </c>
      <c r="J2026" t="s">
        <v>26080</v>
      </c>
      <c r="K2026" s="3">
        <v>11</v>
      </c>
      <c r="L2026" t="s">
        <v>26089</v>
      </c>
      <c r="M2026" s="3">
        <v>2</v>
      </c>
      <c r="N2026" t="s">
        <v>26084</v>
      </c>
      <c r="O2026" s="3">
        <v>3</v>
      </c>
      <c r="P2026" t="s">
        <v>26085</v>
      </c>
      <c r="Q2026" s="3">
        <v>1</v>
      </c>
      <c r="R2026" t="s">
        <v>26083</v>
      </c>
      <c r="S2026" s="3">
        <v>2</v>
      </c>
      <c r="T2026" s="3">
        <v>1</v>
      </c>
      <c r="U2026" s="3">
        <v>3000</v>
      </c>
      <c r="V2026" s="3">
        <v>2005</v>
      </c>
      <c r="W2026" t="s">
        <v>25</v>
      </c>
    </row>
    <row r="2027" spans="1:23" x14ac:dyDescent="0.3">
      <c r="A2027" s="3">
        <v>3</v>
      </c>
      <c r="B2027" t="s">
        <v>767</v>
      </c>
      <c r="C2027" s="3">
        <v>3304</v>
      </c>
      <c r="D2027" t="s">
        <v>1134</v>
      </c>
      <c r="E2027" s="3">
        <v>100106</v>
      </c>
      <c r="F2027" t="s">
        <v>17000</v>
      </c>
      <c r="G2027" s="3">
        <v>100106001</v>
      </c>
      <c r="H2027" t="s">
        <v>18416</v>
      </c>
      <c r="I2027" s="3">
        <v>1</v>
      </c>
      <c r="J2027" t="s">
        <v>26080</v>
      </c>
      <c r="K2027" s="3">
        <v>11</v>
      </c>
      <c r="L2027" t="s">
        <v>26089</v>
      </c>
      <c r="M2027" s="3">
        <v>2</v>
      </c>
      <c r="N2027" t="s">
        <v>26084</v>
      </c>
      <c r="O2027" s="3">
        <v>1</v>
      </c>
      <c r="P2027" t="s">
        <v>28066</v>
      </c>
      <c r="Q2027" s="3">
        <v>1</v>
      </c>
      <c r="R2027" t="s">
        <v>26083</v>
      </c>
      <c r="S2027" s="3">
        <v>1</v>
      </c>
      <c r="T2027" s="3">
        <v>1</v>
      </c>
      <c r="U2027" s="3">
        <v>28000</v>
      </c>
      <c r="V2027" s="3">
        <v>2005</v>
      </c>
      <c r="W2027" t="s">
        <v>25</v>
      </c>
    </row>
    <row r="2028" spans="1:23" x14ac:dyDescent="0.3">
      <c r="A2028" s="3">
        <v>3</v>
      </c>
      <c r="B2028" t="s">
        <v>767</v>
      </c>
      <c r="C2028" s="3">
        <v>3304</v>
      </c>
      <c r="D2028" t="s">
        <v>1134</v>
      </c>
      <c r="E2028" s="3">
        <v>100106</v>
      </c>
      <c r="F2028" t="s">
        <v>17000</v>
      </c>
      <c r="G2028" s="3">
        <v>100106001</v>
      </c>
      <c r="H2028" t="s">
        <v>18416</v>
      </c>
      <c r="I2028" s="3">
        <v>2</v>
      </c>
      <c r="J2028" t="s">
        <v>12848</v>
      </c>
      <c r="K2028" s="3">
        <v>11</v>
      </c>
      <c r="L2028" t="s">
        <v>26089</v>
      </c>
      <c r="M2028" s="3">
        <v>2</v>
      </c>
      <c r="N2028" t="s">
        <v>26084</v>
      </c>
      <c r="O2028" s="3">
        <v>1</v>
      </c>
      <c r="P2028" t="s">
        <v>28066</v>
      </c>
      <c r="Q2028" s="3">
        <v>1</v>
      </c>
      <c r="R2028" t="s">
        <v>26083</v>
      </c>
      <c r="S2028" s="3">
        <v>4</v>
      </c>
      <c r="T2028" s="3">
        <v>1</v>
      </c>
      <c r="U2028" s="3">
        <v>70000</v>
      </c>
      <c r="V2028" s="3">
        <v>2005</v>
      </c>
      <c r="W2028" t="s">
        <v>25</v>
      </c>
    </row>
    <row r="2029" spans="1:23" x14ac:dyDescent="0.3">
      <c r="A2029" s="3">
        <v>3</v>
      </c>
      <c r="B2029" t="s">
        <v>767</v>
      </c>
      <c r="C2029" s="3">
        <v>3304</v>
      </c>
      <c r="D2029" t="s">
        <v>1134</v>
      </c>
      <c r="E2029" s="3">
        <v>100106</v>
      </c>
      <c r="F2029" t="s">
        <v>17000</v>
      </c>
      <c r="G2029" s="3">
        <v>100106001</v>
      </c>
      <c r="H2029" t="s">
        <v>18416</v>
      </c>
      <c r="I2029" s="3">
        <v>1</v>
      </c>
      <c r="J2029" t="s">
        <v>26080</v>
      </c>
      <c r="K2029" s="3">
        <v>11</v>
      </c>
      <c r="L2029" t="s">
        <v>26089</v>
      </c>
      <c r="M2029" s="3">
        <v>2</v>
      </c>
      <c r="N2029" t="s">
        <v>26084</v>
      </c>
      <c r="O2029" s="3">
        <v>1</v>
      </c>
      <c r="P2029" t="s">
        <v>28066</v>
      </c>
      <c r="Q2029" s="3">
        <v>1</v>
      </c>
      <c r="R2029" t="s">
        <v>26083</v>
      </c>
      <c r="S2029" s="3">
        <v>1</v>
      </c>
      <c r="T2029" s="3">
        <v>1</v>
      </c>
      <c r="U2029" s="3">
        <v>20000</v>
      </c>
      <c r="V2029" s="3">
        <v>2005</v>
      </c>
      <c r="W2029" t="s">
        <v>25</v>
      </c>
    </row>
    <row r="2030" spans="1:23" x14ac:dyDescent="0.3">
      <c r="A2030" s="3">
        <v>3</v>
      </c>
      <c r="B2030" t="s">
        <v>767</v>
      </c>
      <c r="C2030" s="3">
        <v>3304</v>
      </c>
      <c r="D2030" t="s">
        <v>1134</v>
      </c>
      <c r="E2030" s="3">
        <v>100106</v>
      </c>
      <c r="F2030" t="s">
        <v>17000</v>
      </c>
      <c r="G2030" s="3">
        <v>100106001</v>
      </c>
      <c r="H2030" t="s">
        <v>18416</v>
      </c>
      <c r="I2030" s="3">
        <v>2</v>
      </c>
      <c r="J2030" t="s">
        <v>12848</v>
      </c>
      <c r="K2030" s="3">
        <v>11</v>
      </c>
      <c r="L2030" t="s">
        <v>26089</v>
      </c>
      <c r="M2030" s="3">
        <v>2</v>
      </c>
      <c r="N2030" t="s">
        <v>26084</v>
      </c>
      <c r="O2030" s="3">
        <v>3</v>
      </c>
      <c r="P2030" t="s">
        <v>26085</v>
      </c>
      <c r="Q2030" s="3">
        <v>1</v>
      </c>
      <c r="R2030" t="s">
        <v>26083</v>
      </c>
      <c r="S2030" s="3">
        <v>3</v>
      </c>
      <c r="T2030" s="3">
        <v>1</v>
      </c>
      <c r="U2030" s="3">
        <v>40000</v>
      </c>
      <c r="V2030" s="3">
        <v>2005</v>
      </c>
      <c r="W2030" t="s">
        <v>25</v>
      </c>
    </row>
    <row r="2031" spans="1:23" x14ac:dyDescent="0.3">
      <c r="A2031" s="3">
        <v>3</v>
      </c>
      <c r="B2031" t="s">
        <v>767</v>
      </c>
      <c r="C2031" s="3">
        <v>3304</v>
      </c>
      <c r="D2031" t="s">
        <v>1134</v>
      </c>
      <c r="E2031" s="3">
        <v>100106</v>
      </c>
      <c r="F2031" t="s">
        <v>17000</v>
      </c>
      <c r="G2031" s="3">
        <v>100106001</v>
      </c>
      <c r="H2031" t="s">
        <v>18416</v>
      </c>
      <c r="I2031" s="3">
        <v>1</v>
      </c>
      <c r="J2031" t="s">
        <v>26080</v>
      </c>
      <c r="K2031" s="3">
        <v>11</v>
      </c>
      <c r="L2031" t="s">
        <v>26089</v>
      </c>
      <c r="M2031" s="3">
        <v>2</v>
      </c>
      <c r="N2031" t="s">
        <v>26084</v>
      </c>
      <c r="O2031" s="3">
        <v>1</v>
      </c>
      <c r="P2031" t="s">
        <v>28066</v>
      </c>
      <c r="Q2031" s="3">
        <v>1</v>
      </c>
      <c r="R2031" t="s">
        <v>26083</v>
      </c>
      <c r="S2031" s="3">
        <v>1</v>
      </c>
      <c r="T2031" s="3">
        <v>1</v>
      </c>
      <c r="U2031" s="3">
        <v>25000</v>
      </c>
      <c r="V2031" s="3">
        <v>2005</v>
      </c>
      <c r="W2031" t="s">
        <v>25</v>
      </c>
    </row>
    <row r="2032" spans="1:23" x14ac:dyDescent="0.3">
      <c r="A2032" s="3">
        <v>3</v>
      </c>
      <c r="B2032" t="s">
        <v>767</v>
      </c>
      <c r="C2032" s="3">
        <v>3304</v>
      </c>
      <c r="D2032" t="s">
        <v>1134</v>
      </c>
      <c r="E2032" s="3">
        <v>100106</v>
      </c>
      <c r="F2032" t="s">
        <v>17000</v>
      </c>
      <c r="G2032" s="3">
        <v>100106001</v>
      </c>
      <c r="H2032" t="s">
        <v>18416</v>
      </c>
      <c r="I2032" s="3">
        <v>1</v>
      </c>
      <c r="J2032" t="s">
        <v>26080</v>
      </c>
      <c r="K2032" s="3">
        <v>11</v>
      </c>
      <c r="L2032" t="s">
        <v>26089</v>
      </c>
      <c r="M2032" s="3">
        <v>2</v>
      </c>
      <c r="N2032" t="s">
        <v>26084</v>
      </c>
      <c r="O2032" s="3">
        <v>1</v>
      </c>
      <c r="P2032" t="s">
        <v>28066</v>
      </c>
      <c r="Q2032" s="3">
        <v>1</v>
      </c>
      <c r="R2032" t="s">
        <v>26083</v>
      </c>
      <c r="S2032" s="3">
        <v>2</v>
      </c>
      <c r="T2032" s="3">
        <v>1</v>
      </c>
      <c r="U2032" s="3">
        <v>32000</v>
      </c>
      <c r="V2032" s="3">
        <v>2005</v>
      </c>
      <c r="W2032" t="s">
        <v>25</v>
      </c>
    </row>
    <row r="2033" spans="1:23" x14ac:dyDescent="0.3">
      <c r="A2033" s="3">
        <v>3</v>
      </c>
      <c r="B2033" t="s">
        <v>767</v>
      </c>
      <c r="C2033" s="3">
        <v>3304</v>
      </c>
      <c r="D2033" t="s">
        <v>1134</v>
      </c>
      <c r="E2033" s="3">
        <v>100106</v>
      </c>
      <c r="F2033" t="s">
        <v>17000</v>
      </c>
      <c r="G2033" s="3">
        <v>100106001</v>
      </c>
      <c r="H2033" t="s">
        <v>18416</v>
      </c>
      <c r="I2033" s="3">
        <v>2</v>
      </c>
      <c r="J2033" t="s">
        <v>12848</v>
      </c>
      <c r="K2033" s="3">
        <v>11</v>
      </c>
      <c r="L2033" t="s">
        <v>26089</v>
      </c>
      <c r="M2033" s="3">
        <v>2</v>
      </c>
      <c r="N2033" t="s">
        <v>26084</v>
      </c>
      <c r="O2033" s="3">
        <v>1</v>
      </c>
      <c r="P2033" t="s">
        <v>28066</v>
      </c>
      <c r="Q2033" s="3">
        <v>1</v>
      </c>
      <c r="R2033" t="s">
        <v>26083</v>
      </c>
      <c r="S2033" s="3">
        <v>11</v>
      </c>
      <c r="T2033" s="3">
        <v>1</v>
      </c>
      <c r="U2033" s="3">
        <v>228000</v>
      </c>
      <c r="V2033" s="3">
        <v>2005</v>
      </c>
      <c r="W2033" t="s">
        <v>25</v>
      </c>
    </row>
    <row r="2034" spans="1:23" x14ac:dyDescent="0.3">
      <c r="A2034" s="3">
        <v>3</v>
      </c>
      <c r="B2034" t="s">
        <v>767</v>
      </c>
      <c r="C2034" s="3">
        <v>3304</v>
      </c>
      <c r="D2034" t="s">
        <v>1134</v>
      </c>
      <c r="E2034" s="3">
        <v>100106</v>
      </c>
      <c r="F2034" t="s">
        <v>17000</v>
      </c>
      <c r="G2034" s="3">
        <v>100106001</v>
      </c>
      <c r="H2034" t="s">
        <v>18416</v>
      </c>
      <c r="I2034" s="3">
        <v>2</v>
      </c>
      <c r="J2034" t="s">
        <v>12848</v>
      </c>
      <c r="K2034" s="3">
        <v>11</v>
      </c>
      <c r="L2034" t="s">
        <v>26089</v>
      </c>
      <c r="M2034" s="3">
        <v>2</v>
      </c>
      <c r="N2034" t="s">
        <v>26084</v>
      </c>
      <c r="O2034" s="3">
        <v>2</v>
      </c>
      <c r="P2034" t="s">
        <v>28067</v>
      </c>
      <c r="Q2034" s="3">
        <v>1</v>
      </c>
      <c r="R2034" t="s">
        <v>26083</v>
      </c>
      <c r="S2034" s="3">
        <v>5</v>
      </c>
      <c r="T2034" s="3">
        <v>1</v>
      </c>
      <c r="U2034" s="3">
        <v>400000</v>
      </c>
      <c r="V2034" s="3">
        <v>2005</v>
      </c>
      <c r="W2034" t="s">
        <v>25</v>
      </c>
    </row>
    <row r="2035" spans="1:23" x14ac:dyDescent="0.3">
      <c r="A2035" s="3">
        <v>3</v>
      </c>
      <c r="B2035" t="s">
        <v>767</v>
      </c>
      <c r="C2035" s="3">
        <v>3303</v>
      </c>
      <c r="D2035" t="s">
        <v>1131</v>
      </c>
      <c r="E2035" s="3">
        <v>100106</v>
      </c>
      <c r="F2035" t="s">
        <v>17000</v>
      </c>
      <c r="G2035" s="3">
        <v>100106001</v>
      </c>
      <c r="H2035" t="s">
        <v>18416</v>
      </c>
      <c r="I2035" s="3">
        <v>1</v>
      </c>
      <c r="J2035" t="s">
        <v>26080</v>
      </c>
      <c r="K2035" s="3">
        <v>11</v>
      </c>
      <c r="L2035" t="s">
        <v>26089</v>
      </c>
      <c r="M2035" s="3">
        <v>2</v>
      </c>
      <c r="N2035" t="s">
        <v>26084</v>
      </c>
      <c r="O2035" s="3">
        <v>3</v>
      </c>
      <c r="P2035" t="s">
        <v>26085</v>
      </c>
      <c r="Q2035" s="3">
        <v>1</v>
      </c>
      <c r="R2035" t="s">
        <v>26083</v>
      </c>
      <c r="S2035" s="3">
        <v>1</v>
      </c>
      <c r="T2035" s="3">
        <v>1</v>
      </c>
      <c r="U2035" s="3">
        <v>5000</v>
      </c>
      <c r="V2035" s="3">
        <v>2011</v>
      </c>
      <c r="W2035" t="s">
        <v>25</v>
      </c>
    </row>
    <row r="2036" spans="1:23" x14ac:dyDescent="0.3">
      <c r="A2036" s="3">
        <v>3</v>
      </c>
      <c r="B2036" t="s">
        <v>767</v>
      </c>
      <c r="C2036" s="3">
        <v>3303</v>
      </c>
      <c r="D2036" t="s">
        <v>1131</v>
      </c>
      <c r="E2036" s="3">
        <v>100106</v>
      </c>
      <c r="F2036" t="s">
        <v>17000</v>
      </c>
      <c r="G2036" s="3">
        <v>100106001</v>
      </c>
      <c r="H2036" t="s">
        <v>18416</v>
      </c>
      <c r="I2036" s="3">
        <v>1</v>
      </c>
      <c r="J2036" t="s">
        <v>26080</v>
      </c>
      <c r="K2036" s="3">
        <v>11</v>
      </c>
      <c r="L2036" t="s">
        <v>26089</v>
      </c>
      <c r="M2036" s="3">
        <v>2</v>
      </c>
      <c r="N2036" t="s">
        <v>26084</v>
      </c>
      <c r="O2036" s="3">
        <v>1</v>
      </c>
      <c r="P2036" t="s">
        <v>28066</v>
      </c>
      <c r="Q2036" s="3">
        <v>1</v>
      </c>
      <c r="R2036" t="s">
        <v>26083</v>
      </c>
      <c r="S2036" s="3">
        <v>2</v>
      </c>
      <c r="T2036" s="3">
        <v>1</v>
      </c>
      <c r="U2036" s="3">
        <v>3000</v>
      </c>
      <c r="V2036" s="3">
        <v>2011</v>
      </c>
      <c r="W2036" t="s">
        <v>25</v>
      </c>
    </row>
    <row r="2037" spans="1:23" x14ac:dyDescent="0.3">
      <c r="A2037" s="3">
        <v>3</v>
      </c>
      <c r="B2037" t="s">
        <v>767</v>
      </c>
      <c r="C2037" s="3">
        <v>3304</v>
      </c>
      <c r="D2037" t="s">
        <v>1134</v>
      </c>
      <c r="E2037" s="3">
        <v>100106</v>
      </c>
      <c r="F2037" t="s">
        <v>17000</v>
      </c>
      <c r="G2037" s="3">
        <v>100106001</v>
      </c>
      <c r="H2037" t="s">
        <v>18416</v>
      </c>
      <c r="I2037" s="3">
        <v>1</v>
      </c>
      <c r="J2037" t="s">
        <v>26080</v>
      </c>
      <c r="K2037" s="3">
        <v>11</v>
      </c>
      <c r="L2037" t="s">
        <v>26089</v>
      </c>
      <c r="M2037" s="3">
        <v>4</v>
      </c>
      <c r="N2037" t="s">
        <v>26087</v>
      </c>
      <c r="O2037" s="3">
        <v>1</v>
      </c>
      <c r="P2037" t="s">
        <v>28066</v>
      </c>
      <c r="Q2037" s="3">
        <v>1</v>
      </c>
      <c r="R2037" t="s">
        <v>26083</v>
      </c>
      <c r="S2037" s="3">
        <v>1</v>
      </c>
      <c r="T2037" s="3">
        <v>1</v>
      </c>
      <c r="U2037" s="3">
        <v>3000</v>
      </c>
      <c r="V2037" s="3">
        <v>2011</v>
      </c>
      <c r="W2037" t="s">
        <v>25</v>
      </c>
    </row>
    <row r="2038" spans="1:23" x14ac:dyDescent="0.3">
      <c r="A2038" s="3">
        <v>3</v>
      </c>
      <c r="B2038" t="s">
        <v>767</v>
      </c>
      <c r="C2038" s="3">
        <v>3304</v>
      </c>
      <c r="D2038" t="s">
        <v>1134</v>
      </c>
      <c r="E2038" s="3">
        <v>100106</v>
      </c>
      <c r="F2038" t="s">
        <v>17000</v>
      </c>
      <c r="G2038" s="3">
        <v>100106001</v>
      </c>
      <c r="H2038" t="s">
        <v>18416</v>
      </c>
      <c r="I2038" s="3">
        <v>1</v>
      </c>
      <c r="J2038" t="s">
        <v>26080</v>
      </c>
      <c r="K2038" s="3">
        <v>11</v>
      </c>
      <c r="L2038" t="s">
        <v>26089</v>
      </c>
      <c r="M2038" s="3">
        <v>4</v>
      </c>
      <c r="N2038" t="s">
        <v>26087</v>
      </c>
      <c r="O2038" s="3">
        <v>1</v>
      </c>
      <c r="P2038" t="s">
        <v>28066</v>
      </c>
      <c r="Q2038" s="3">
        <v>1</v>
      </c>
      <c r="R2038" t="s">
        <v>26083</v>
      </c>
      <c r="S2038" s="3">
        <v>2</v>
      </c>
      <c r="T2038" s="3">
        <v>1</v>
      </c>
      <c r="U2038" s="3">
        <v>20000</v>
      </c>
      <c r="V2038" s="3">
        <v>2011</v>
      </c>
      <c r="W2038" t="s">
        <v>25</v>
      </c>
    </row>
    <row r="2039" spans="1:23" x14ac:dyDescent="0.3">
      <c r="A2039" s="3">
        <v>3</v>
      </c>
      <c r="B2039" t="s">
        <v>767</v>
      </c>
      <c r="C2039" s="3">
        <v>3304</v>
      </c>
      <c r="D2039" t="s">
        <v>1134</v>
      </c>
      <c r="E2039" s="3">
        <v>100106</v>
      </c>
      <c r="F2039" t="s">
        <v>17000</v>
      </c>
      <c r="G2039" s="3">
        <v>100106001</v>
      </c>
      <c r="H2039" t="s">
        <v>18416</v>
      </c>
      <c r="I2039" s="3">
        <v>1</v>
      </c>
      <c r="J2039" t="s">
        <v>26080</v>
      </c>
      <c r="K2039" s="3">
        <v>11</v>
      </c>
      <c r="L2039" t="s">
        <v>26089</v>
      </c>
      <c r="M2039" s="3">
        <v>4</v>
      </c>
      <c r="N2039" t="s">
        <v>26087</v>
      </c>
      <c r="O2039" s="3">
        <v>1</v>
      </c>
      <c r="P2039" t="s">
        <v>28066</v>
      </c>
      <c r="Q2039" s="3">
        <v>1</v>
      </c>
      <c r="R2039" t="s">
        <v>26083</v>
      </c>
      <c r="S2039" s="3">
        <v>1</v>
      </c>
      <c r="T2039" s="3">
        <v>1</v>
      </c>
      <c r="U2039" s="3">
        <v>8000</v>
      </c>
      <c r="V2039" s="3">
        <v>2011</v>
      </c>
      <c r="W2039" t="s">
        <v>25</v>
      </c>
    </row>
    <row r="2040" spans="1:23" x14ac:dyDescent="0.3">
      <c r="A2040" s="3">
        <v>3</v>
      </c>
      <c r="B2040" t="s">
        <v>767</v>
      </c>
      <c r="C2040" s="3">
        <v>3304</v>
      </c>
      <c r="D2040" t="s">
        <v>1134</v>
      </c>
      <c r="E2040" s="3">
        <v>100106</v>
      </c>
      <c r="F2040" t="s">
        <v>17000</v>
      </c>
      <c r="G2040" s="3">
        <v>100106001</v>
      </c>
      <c r="H2040" t="s">
        <v>18416</v>
      </c>
      <c r="I2040" s="3">
        <v>1</v>
      </c>
      <c r="J2040" t="s">
        <v>26080</v>
      </c>
      <c r="K2040" s="3">
        <v>11</v>
      </c>
      <c r="L2040" t="s">
        <v>26089</v>
      </c>
      <c r="M2040" s="3">
        <v>4</v>
      </c>
      <c r="N2040" t="s">
        <v>26087</v>
      </c>
      <c r="O2040" s="3">
        <v>3</v>
      </c>
      <c r="P2040" t="s">
        <v>26085</v>
      </c>
      <c r="Q2040" s="3">
        <v>1</v>
      </c>
      <c r="R2040" t="s">
        <v>26083</v>
      </c>
      <c r="S2040" s="3">
        <v>2</v>
      </c>
      <c r="T2040" s="3">
        <v>1</v>
      </c>
      <c r="U2040" s="3">
        <v>37000</v>
      </c>
      <c r="V2040" s="3">
        <v>2011</v>
      </c>
      <c r="W2040" t="s">
        <v>25</v>
      </c>
    </row>
    <row r="2041" spans="1:23" x14ac:dyDescent="0.3">
      <c r="A2041" s="3">
        <v>3</v>
      </c>
      <c r="B2041" t="s">
        <v>767</v>
      </c>
      <c r="C2041" s="3">
        <v>3304</v>
      </c>
      <c r="D2041" t="s">
        <v>1134</v>
      </c>
      <c r="E2041" s="3">
        <v>100106</v>
      </c>
      <c r="F2041" t="s">
        <v>17000</v>
      </c>
      <c r="G2041" s="3">
        <v>100106001</v>
      </c>
      <c r="H2041" t="s">
        <v>18416</v>
      </c>
      <c r="I2041" s="3">
        <v>1</v>
      </c>
      <c r="J2041" t="s">
        <v>26080</v>
      </c>
      <c r="K2041" s="3">
        <v>11</v>
      </c>
      <c r="L2041" t="s">
        <v>26089</v>
      </c>
      <c r="M2041" s="3">
        <v>2</v>
      </c>
      <c r="N2041" t="s">
        <v>26084</v>
      </c>
      <c r="O2041" s="3">
        <v>1</v>
      </c>
      <c r="P2041" t="s">
        <v>28066</v>
      </c>
      <c r="Q2041" s="3">
        <v>1</v>
      </c>
      <c r="R2041" t="s">
        <v>26083</v>
      </c>
      <c r="S2041" s="3">
        <v>1</v>
      </c>
      <c r="T2041" s="3">
        <v>1</v>
      </c>
      <c r="U2041" s="3">
        <v>1000</v>
      </c>
      <c r="V2041" s="3">
        <v>2011</v>
      </c>
      <c r="W2041" t="s">
        <v>25</v>
      </c>
    </row>
    <row r="2042" spans="1:23" x14ac:dyDescent="0.3">
      <c r="A2042" s="3">
        <v>3</v>
      </c>
      <c r="B2042" t="s">
        <v>767</v>
      </c>
      <c r="C2042" s="3">
        <v>3304</v>
      </c>
      <c r="D2042" t="s">
        <v>1134</v>
      </c>
      <c r="E2042" s="3">
        <v>100106</v>
      </c>
      <c r="F2042" t="s">
        <v>17000</v>
      </c>
      <c r="G2042" s="3">
        <v>100106001</v>
      </c>
      <c r="H2042" t="s">
        <v>18416</v>
      </c>
      <c r="I2042" s="3">
        <v>1</v>
      </c>
      <c r="J2042" t="s">
        <v>26080</v>
      </c>
      <c r="K2042" s="3">
        <v>11</v>
      </c>
      <c r="L2042" t="s">
        <v>26089</v>
      </c>
      <c r="M2042" s="3">
        <v>4</v>
      </c>
      <c r="N2042" t="s">
        <v>26087</v>
      </c>
      <c r="O2042" s="3">
        <v>1</v>
      </c>
      <c r="P2042" t="s">
        <v>28066</v>
      </c>
      <c r="Q2042" s="3">
        <v>1</v>
      </c>
      <c r="R2042" t="s">
        <v>26083</v>
      </c>
      <c r="S2042" s="3">
        <v>1</v>
      </c>
      <c r="T2042" s="3">
        <v>1</v>
      </c>
      <c r="U2042" s="3">
        <v>1000</v>
      </c>
      <c r="V2042" s="3">
        <v>2011</v>
      </c>
      <c r="W2042" t="s">
        <v>25</v>
      </c>
    </row>
    <row r="2043" spans="1:23" x14ac:dyDescent="0.3">
      <c r="A2043" s="3">
        <v>3</v>
      </c>
      <c r="B2043" t="s">
        <v>767</v>
      </c>
      <c r="C2043" s="3">
        <v>3304</v>
      </c>
      <c r="D2043" t="s">
        <v>1134</v>
      </c>
      <c r="E2043" s="3">
        <v>100106</v>
      </c>
      <c r="F2043" t="s">
        <v>17000</v>
      </c>
      <c r="G2043" s="3">
        <v>100106001</v>
      </c>
      <c r="H2043" t="s">
        <v>18416</v>
      </c>
      <c r="I2043" s="3">
        <v>1</v>
      </c>
      <c r="J2043" t="s">
        <v>26080</v>
      </c>
      <c r="K2043" s="3">
        <v>11</v>
      </c>
      <c r="L2043" t="s">
        <v>26089</v>
      </c>
      <c r="M2043" s="3">
        <v>4</v>
      </c>
      <c r="N2043" t="s">
        <v>26087</v>
      </c>
      <c r="O2043" s="3">
        <v>1</v>
      </c>
      <c r="P2043" t="s">
        <v>28066</v>
      </c>
      <c r="Q2043" s="3">
        <v>1</v>
      </c>
      <c r="R2043" t="s">
        <v>26083</v>
      </c>
      <c r="S2043" s="3">
        <v>4</v>
      </c>
      <c r="T2043" s="3">
        <v>1</v>
      </c>
      <c r="U2043" s="3">
        <v>6000</v>
      </c>
      <c r="V2043" s="3">
        <v>2011</v>
      </c>
      <c r="W2043" t="s">
        <v>25</v>
      </c>
    </row>
    <row r="2044" spans="1:23" x14ac:dyDescent="0.3">
      <c r="A2044" s="3">
        <v>3</v>
      </c>
      <c r="B2044" t="s">
        <v>767</v>
      </c>
      <c r="C2044" s="3">
        <v>3304</v>
      </c>
      <c r="D2044" t="s">
        <v>1134</v>
      </c>
      <c r="E2044" s="3">
        <v>100106</v>
      </c>
      <c r="F2044" t="s">
        <v>17000</v>
      </c>
      <c r="G2044" s="3">
        <v>100106001</v>
      </c>
      <c r="H2044" t="s">
        <v>18416</v>
      </c>
      <c r="I2044" s="3">
        <v>1</v>
      </c>
      <c r="J2044" t="s">
        <v>26080</v>
      </c>
      <c r="K2044" s="3">
        <v>11</v>
      </c>
      <c r="L2044" t="s">
        <v>26089</v>
      </c>
      <c r="M2044" s="3">
        <v>4</v>
      </c>
      <c r="N2044" t="s">
        <v>26087</v>
      </c>
      <c r="O2044" s="3">
        <v>1</v>
      </c>
      <c r="P2044" t="s">
        <v>28066</v>
      </c>
      <c r="Q2044" s="3">
        <v>1</v>
      </c>
      <c r="R2044" t="s">
        <v>26083</v>
      </c>
      <c r="S2044" s="3">
        <v>2</v>
      </c>
      <c r="T2044" s="3">
        <v>1</v>
      </c>
      <c r="U2044" s="3">
        <v>20000</v>
      </c>
      <c r="V2044" s="3">
        <v>2011</v>
      </c>
      <c r="W2044" t="s">
        <v>25</v>
      </c>
    </row>
    <row r="2045" spans="1:23" x14ac:dyDescent="0.3">
      <c r="A2045" s="3">
        <v>3</v>
      </c>
      <c r="B2045" t="s">
        <v>767</v>
      </c>
      <c r="C2045" s="3">
        <v>3304</v>
      </c>
      <c r="D2045" t="s">
        <v>1134</v>
      </c>
      <c r="E2045" s="3">
        <v>100106</v>
      </c>
      <c r="F2045" t="s">
        <v>17000</v>
      </c>
      <c r="G2045" s="3">
        <v>100106001</v>
      </c>
      <c r="H2045" t="s">
        <v>18416</v>
      </c>
      <c r="I2045" s="3">
        <v>1</v>
      </c>
      <c r="J2045" t="s">
        <v>26080</v>
      </c>
      <c r="K2045" s="3">
        <v>11</v>
      </c>
      <c r="L2045" t="s">
        <v>26089</v>
      </c>
      <c r="M2045" s="3">
        <v>4</v>
      </c>
      <c r="N2045" t="s">
        <v>26087</v>
      </c>
      <c r="O2045" s="3">
        <v>1</v>
      </c>
      <c r="P2045" t="s">
        <v>28066</v>
      </c>
      <c r="Q2045" s="3">
        <v>1</v>
      </c>
      <c r="R2045" t="s">
        <v>26083</v>
      </c>
      <c r="S2045" s="3">
        <v>2</v>
      </c>
      <c r="T2045" s="3">
        <v>1</v>
      </c>
      <c r="U2045" s="3">
        <v>15000</v>
      </c>
      <c r="V2045" s="3">
        <v>2011</v>
      </c>
      <c r="W2045" t="s">
        <v>25</v>
      </c>
    </row>
    <row r="2046" spans="1:23" x14ac:dyDescent="0.3">
      <c r="A2046" s="3">
        <v>3</v>
      </c>
      <c r="B2046" t="s">
        <v>767</v>
      </c>
      <c r="C2046" s="3">
        <v>3301</v>
      </c>
      <c r="D2046" t="s">
        <v>1125</v>
      </c>
      <c r="E2046" s="3">
        <v>100106</v>
      </c>
      <c r="F2046" t="s">
        <v>17000</v>
      </c>
      <c r="G2046" s="3">
        <v>100106001</v>
      </c>
      <c r="H2046" t="s">
        <v>18416</v>
      </c>
      <c r="I2046" s="3">
        <v>1</v>
      </c>
      <c r="J2046" t="s">
        <v>26080</v>
      </c>
      <c r="K2046" s="3">
        <v>11</v>
      </c>
      <c r="L2046" t="s">
        <v>26089</v>
      </c>
      <c r="M2046" s="3">
        <v>2</v>
      </c>
      <c r="N2046" t="s">
        <v>26084</v>
      </c>
      <c r="O2046" s="3">
        <v>3</v>
      </c>
      <c r="P2046" t="s">
        <v>26085</v>
      </c>
      <c r="Q2046" s="3">
        <v>1</v>
      </c>
      <c r="R2046" t="s">
        <v>26083</v>
      </c>
      <c r="S2046" s="3">
        <v>1</v>
      </c>
      <c r="T2046" s="3">
        <v>1</v>
      </c>
      <c r="U2046" s="3">
        <v>50000</v>
      </c>
      <c r="V2046" s="3">
        <v>2011</v>
      </c>
      <c r="W2046" t="s">
        <v>25</v>
      </c>
    </row>
    <row r="2047" spans="1:23" x14ac:dyDescent="0.3">
      <c r="A2047" s="3">
        <v>3</v>
      </c>
      <c r="B2047" t="s">
        <v>767</v>
      </c>
      <c r="C2047" s="3">
        <v>3303</v>
      </c>
      <c r="D2047" t="s">
        <v>1131</v>
      </c>
      <c r="E2047" s="3">
        <v>100106</v>
      </c>
      <c r="F2047" t="s">
        <v>17000</v>
      </c>
      <c r="G2047" s="3">
        <v>100106001</v>
      </c>
      <c r="H2047" t="s">
        <v>18416</v>
      </c>
      <c r="I2047" s="3">
        <v>1</v>
      </c>
      <c r="J2047" t="s">
        <v>26080</v>
      </c>
      <c r="K2047" s="3">
        <v>11</v>
      </c>
      <c r="L2047" t="s">
        <v>26089</v>
      </c>
      <c r="M2047" s="3">
        <v>2</v>
      </c>
      <c r="N2047" t="s">
        <v>26084</v>
      </c>
      <c r="O2047" s="3">
        <v>3</v>
      </c>
      <c r="P2047" t="s">
        <v>26085</v>
      </c>
      <c r="Q2047" s="3">
        <v>1</v>
      </c>
      <c r="R2047" t="s">
        <v>26083</v>
      </c>
      <c r="S2047" s="3">
        <v>8</v>
      </c>
      <c r="T2047" s="3">
        <v>1</v>
      </c>
      <c r="U2047" s="3">
        <v>50000</v>
      </c>
      <c r="V2047" s="3">
        <v>2018</v>
      </c>
      <c r="W2047" t="s">
        <v>26159</v>
      </c>
    </row>
    <row r="2048" spans="1:23" x14ac:dyDescent="0.3">
      <c r="A2048" s="3">
        <v>3</v>
      </c>
      <c r="B2048" t="s">
        <v>767</v>
      </c>
      <c r="C2048" s="3">
        <v>3303</v>
      </c>
      <c r="D2048" t="s">
        <v>1131</v>
      </c>
      <c r="E2048" s="3">
        <v>100106</v>
      </c>
      <c r="F2048" t="s">
        <v>17000</v>
      </c>
      <c r="G2048" s="3">
        <v>100106001</v>
      </c>
      <c r="H2048" t="s">
        <v>18416</v>
      </c>
      <c r="I2048" s="3">
        <v>1</v>
      </c>
      <c r="J2048" t="s">
        <v>26080</v>
      </c>
      <c r="K2048" s="3">
        <v>11</v>
      </c>
      <c r="L2048" t="s">
        <v>26089</v>
      </c>
      <c r="M2048" s="3">
        <v>2</v>
      </c>
      <c r="N2048" t="s">
        <v>26084</v>
      </c>
      <c r="O2048" s="3">
        <v>1</v>
      </c>
      <c r="P2048" t="s">
        <v>28066</v>
      </c>
      <c r="Q2048" s="3">
        <v>1</v>
      </c>
      <c r="R2048" t="s">
        <v>26083</v>
      </c>
      <c r="S2048" s="3">
        <v>2</v>
      </c>
      <c r="T2048" s="3">
        <v>1</v>
      </c>
      <c r="U2048" s="3">
        <v>5000</v>
      </c>
      <c r="V2048" s="3">
        <v>2018</v>
      </c>
      <c r="W2048" t="s">
        <v>26159</v>
      </c>
    </row>
    <row r="2049" spans="1:23" x14ac:dyDescent="0.3">
      <c r="A2049" s="3">
        <v>3</v>
      </c>
      <c r="B2049" t="s">
        <v>767</v>
      </c>
      <c r="C2049" s="3">
        <v>3303</v>
      </c>
      <c r="D2049" t="s">
        <v>1131</v>
      </c>
      <c r="E2049" s="3">
        <v>100106</v>
      </c>
      <c r="F2049" t="s">
        <v>17000</v>
      </c>
      <c r="G2049" s="3">
        <v>100106001</v>
      </c>
      <c r="H2049" t="s">
        <v>18416</v>
      </c>
      <c r="I2049" s="3">
        <v>1</v>
      </c>
      <c r="J2049" t="s">
        <v>26080</v>
      </c>
      <c r="K2049" s="3">
        <v>11</v>
      </c>
      <c r="L2049" t="s">
        <v>26089</v>
      </c>
      <c r="M2049" s="3">
        <v>2</v>
      </c>
      <c r="N2049" t="s">
        <v>26084</v>
      </c>
      <c r="O2049" s="3">
        <v>1</v>
      </c>
      <c r="P2049" t="s">
        <v>28066</v>
      </c>
      <c r="Q2049" s="3">
        <v>1</v>
      </c>
      <c r="R2049" t="s">
        <v>26083</v>
      </c>
      <c r="S2049" s="3">
        <v>1</v>
      </c>
      <c r="T2049" s="3">
        <v>1</v>
      </c>
      <c r="U2049" s="3">
        <v>2000</v>
      </c>
      <c r="V2049" s="3">
        <v>2018</v>
      </c>
      <c r="W2049" t="s">
        <v>26159</v>
      </c>
    </row>
    <row r="2050" spans="1:23" x14ac:dyDescent="0.3">
      <c r="A2050" s="3">
        <v>3</v>
      </c>
      <c r="B2050" t="s">
        <v>767</v>
      </c>
      <c r="C2050" s="3">
        <v>3303</v>
      </c>
      <c r="D2050" t="s">
        <v>1131</v>
      </c>
      <c r="E2050" s="3">
        <v>100106</v>
      </c>
      <c r="F2050" t="s">
        <v>17000</v>
      </c>
      <c r="G2050" s="3">
        <v>100106001</v>
      </c>
      <c r="H2050" t="s">
        <v>18416</v>
      </c>
      <c r="I2050" s="3">
        <v>1</v>
      </c>
      <c r="J2050" t="s">
        <v>26080</v>
      </c>
      <c r="K2050" s="3">
        <v>11</v>
      </c>
      <c r="L2050" t="s">
        <v>26089</v>
      </c>
      <c r="M2050" s="3">
        <v>2</v>
      </c>
      <c r="N2050" t="s">
        <v>26084</v>
      </c>
      <c r="O2050" s="3">
        <v>2</v>
      </c>
      <c r="P2050" t="s">
        <v>28067</v>
      </c>
      <c r="Q2050" s="3">
        <v>1</v>
      </c>
      <c r="R2050" t="s">
        <v>26083</v>
      </c>
      <c r="S2050" s="3">
        <v>1</v>
      </c>
      <c r="T2050" s="3">
        <v>1</v>
      </c>
      <c r="U2050" s="3">
        <v>9000</v>
      </c>
      <c r="V2050" s="3">
        <v>2018</v>
      </c>
      <c r="W2050" t="s">
        <v>26159</v>
      </c>
    </row>
    <row r="2051" spans="1:23" x14ac:dyDescent="0.3">
      <c r="A2051" s="3">
        <v>3</v>
      </c>
      <c r="B2051" t="s">
        <v>767</v>
      </c>
      <c r="C2051" s="3">
        <v>3303</v>
      </c>
      <c r="D2051" t="s">
        <v>1131</v>
      </c>
      <c r="E2051" s="3">
        <v>100106</v>
      </c>
      <c r="F2051" t="s">
        <v>17000</v>
      </c>
      <c r="G2051" s="3">
        <v>100106001</v>
      </c>
      <c r="H2051" t="s">
        <v>18416</v>
      </c>
      <c r="I2051" s="3">
        <v>1</v>
      </c>
      <c r="J2051" t="s">
        <v>26080</v>
      </c>
      <c r="K2051" s="3">
        <v>11</v>
      </c>
      <c r="L2051" t="s">
        <v>26089</v>
      </c>
      <c r="M2051" s="3">
        <v>2</v>
      </c>
      <c r="N2051" t="s">
        <v>26084</v>
      </c>
      <c r="O2051" s="3">
        <v>1</v>
      </c>
      <c r="P2051" t="s">
        <v>28066</v>
      </c>
      <c r="Q2051" s="3">
        <v>1</v>
      </c>
      <c r="R2051" t="s">
        <v>26083</v>
      </c>
      <c r="S2051" s="3">
        <v>3</v>
      </c>
      <c r="T2051" s="3">
        <v>1</v>
      </c>
      <c r="U2051" s="3">
        <v>110000</v>
      </c>
      <c r="V2051" s="3">
        <v>2018</v>
      </c>
      <c r="W2051" t="s">
        <v>26159</v>
      </c>
    </row>
    <row r="2052" spans="1:23" x14ac:dyDescent="0.3">
      <c r="A2052" s="3">
        <v>3</v>
      </c>
      <c r="B2052" t="s">
        <v>767</v>
      </c>
      <c r="C2052" s="3">
        <v>3303</v>
      </c>
      <c r="D2052" t="s">
        <v>1131</v>
      </c>
      <c r="E2052" s="3">
        <v>100106</v>
      </c>
      <c r="F2052" t="s">
        <v>17000</v>
      </c>
      <c r="G2052" s="3">
        <v>100106001</v>
      </c>
      <c r="H2052" t="s">
        <v>18416</v>
      </c>
      <c r="I2052" s="3">
        <v>1</v>
      </c>
      <c r="J2052" t="s">
        <v>26080</v>
      </c>
      <c r="K2052" s="3">
        <v>11</v>
      </c>
      <c r="L2052" t="s">
        <v>26089</v>
      </c>
      <c r="M2052" s="3">
        <v>2</v>
      </c>
      <c r="N2052" t="s">
        <v>26084</v>
      </c>
      <c r="O2052" s="3">
        <v>2</v>
      </c>
      <c r="P2052" t="s">
        <v>28067</v>
      </c>
      <c r="Q2052" s="3">
        <v>1</v>
      </c>
      <c r="R2052" t="s">
        <v>26083</v>
      </c>
      <c r="S2052" s="3">
        <v>1</v>
      </c>
      <c r="T2052" s="3">
        <v>1</v>
      </c>
      <c r="U2052" s="3">
        <v>15000</v>
      </c>
      <c r="V2052" s="3">
        <v>2018</v>
      </c>
      <c r="W2052" t="s">
        <v>26159</v>
      </c>
    </row>
    <row r="2053" spans="1:23" x14ac:dyDescent="0.3">
      <c r="A2053" s="3">
        <v>3</v>
      </c>
      <c r="B2053" t="s">
        <v>767</v>
      </c>
      <c r="C2053" s="3">
        <v>3304</v>
      </c>
      <c r="D2053" t="s">
        <v>1134</v>
      </c>
      <c r="E2053" s="3">
        <v>100106</v>
      </c>
      <c r="F2053" t="s">
        <v>17000</v>
      </c>
      <c r="G2053" s="3">
        <v>100106001</v>
      </c>
      <c r="H2053" t="s">
        <v>18416</v>
      </c>
      <c r="I2053" s="3">
        <v>1</v>
      </c>
      <c r="J2053" t="s">
        <v>26080</v>
      </c>
      <c r="K2053" s="3">
        <v>11</v>
      </c>
      <c r="L2053" t="s">
        <v>26089</v>
      </c>
      <c r="M2053" s="3">
        <v>2</v>
      </c>
      <c r="N2053" t="s">
        <v>26084</v>
      </c>
      <c r="O2053" s="3">
        <v>1</v>
      </c>
      <c r="P2053" t="s">
        <v>28066</v>
      </c>
      <c r="Q2053" s="3">
        <v>1</v>
      </c>
      <c r="R2053" t="s">
        <v>26083</v>
      </c>
      <c r="S2053" s="3">
        <v>2</v>
      </c>
      <c r="T2053" s="3">
        <v>1</v>
      </c>
      <c r="U2053" s="3">
        <v>6000</v>
      </c>
      <c r="V2053" s="3">
        <v>2018</v>
      </c>
      <c r="W2053" t="s">
        <v>26159</v>
      </c>
    </row>
    <row r="2054" spans="1:23" x14ac:dyDescent="0.3">
      <c r="A2054" s="3">
        <v>3</v>
      </c>
      <c r="B2054" t="s">
        <v>767</v>
      </c>
      <c r="C2054" s="3">
        <v>3304</v>
      </c>
      <c r="D2054" t="s">
        <v>1134</v>
      </c>
      <c r="E2054" s="3">
        <v>100106</v>
      </c>
      <c r="F2054" t="s">
        <v>17000</v>
      </c>
      <c r="G2054" s="3">
        <v>100106001</v>
      </c>
      <c r="H2054" t="s">
        <v>18416</v>
      </c>
      <c r="I2054" s="3">
        <v>1</v>
      </c>
      <c r="J2054" t="s">
        <v>26080</v>
      </c>
      <c r="K2054" s="3">
        <v>11</v>
      </c>
      <c r="L2054" t="s">
        <v>26089</v>
      </c>
      <c r="M2054" s="3">
        <v>2</v>
      </c>
      <c r="N2054" t="s">
        <v>26084</v>
      </c>
      <c r="O2054" s="3">
        <v>3</v>
      </c>
      <c r="P2054" t="s">
        <v>26085</v>
      </c>
      <c r="Q2054" s="3">
        <v>1</v>
      </c>
      <c r="R2054" t="s">
        <v>26083</v>
      </c>
      <c r="S2054" s="3">
        <v>6</v>
      </c>
      <c r="T2054" s="3">
        <v>1</v>
      </c>
      <c r="U2054" s="3">
        <v>120000</v>
      </c>
      <c r="V2054" s="3">
        <v>2018</v>
      </c>
      <c r="W2054" t="s">
        <v>26159</v>
      </c>
    </row>
    <row r="2055" spans="1:23" x14ac:dyDescent="0.3">
      <c r="A2055" s="3">
        <v>3</v>
      </c>
      <c r="B2055" t="s">
        <v>767</v>
      </c>
      <c r="C2055" s="3">
        <v>3304</v>
      </c>
      <c r="D2055" t="s">
        <v>1134</v>
      </c>
      <c r="E2055" s="3">
        <v>100106</v>
      </c>
      <c r="F2055" t="s">
        <v>17000</v>
      </c>
      <c r="G2055" s="3">
        <v>100106001</v>
      </c>
      <c r="H2055" t="s">
        <v>18416</v>
      </c>
      <c r="I2055" s="3">
        <v>1</v>
      </c>
      <c r="J2055" t="s">
        <v>26080</v>
      </c>
      <c r="K2055" s="3">
        <v>11</v>
      </c>
      <c r="L2055" t="s">
        <v>26089</v>
      </c>
      <c r="M2055" s="3">
        <v>2</v>
      </c>
      <c r="N2055" t="s">
        <v>26084</v>
      </c>
      <c r="O2055" s="3">
        <v>3</v>
      </c>
      <c r="P2055" t="s">
        <v>26085</v>
      </c>
      <c r="Q2055" s="3">
        <v>1</v>
      </c>
      <c r="R2055" t="s">
        <v>26083</v>
      </c>
      <c r="S2055" s="3">
        <v>1</v>
      </c>
      <c r="T2055" s="3">
        <v>1</v>
      </c>
      <c r="U2055" s="3">
        <v>30000</v>
      </c>
      <c r="V2055" s="3">
        <v>2018</v>
      </c>
      <c r="W2055" t="s">
        <v>26159</v>
      </c>
    </row>
    <row r="2056" spans="1:23" x14ac:dyDescent="0.3">
      <c r="A2056" s="3">
        <v>3</v>
      </c>
      <c r="B2056" t="s">
        <v>767</v>
      </c>
      <c r="C2056" s="3">
        <v>3304</v>
      </c>
      <c r="D2056" t="s">
        <v>1134</v>
      </c>
      <c r="E2056" s="3">
        <v>100106</v>
      </c>
      <c r="F2056" t="s">
        <v>17000</v>
      </c>
      <c r="G2056" s="3">
        <v>100106001</v>
      </c>
      <c r="H2056" t="s">
        <v>18416</v>
      </c>
      <c r="I2056" s="3">
        <v>1</v>
      </c>
      <c r="J2056" t="s">
        <v>26080</v>
      </c>
      <c r="K2056" s="3">
        <v>11</v>
      </c>
      <c r="L2056" t="s">
        <v>26089</v>
      </c>
      <c r="M2056" s="3">
        <v>2</v>
      </c>
      <c r="N2056" t="s">
        <v>26084</v>
      </c>
      <c r="O2056" s="3">
        <v>1</v>
      </c>
      <c r="P2056" t="s">
        <v>28066</v>
      </c>
      <c r="Q2056" s="3">
        <v>1</v>
      </c>
      <c r="R2056" t="s">
        <v>26083</v>
      </c>
      <c r="S2056" s="3">
        <v>1</v>
      </c>
      <c r="T2056" s="3">
        <v>1</v>
      </c>
      <c r="U2056" s="3">
        <v>5000</v>
      </c>
      <c r="V2056" s="3">
        <v>2018</v>
      </c>
      <c r="W2056" t="s">
        <v>26159</v>
      </c>
    </row>
    <row r="2057" spans="1:23" x14ac:dyDescent="0.3">
      <c r="A2057" s="3">
        <v>3</v>
      </c>
      <c r="B2057" t="s">
        <v>767</v>
      </c>
      <c r="C2057" s="3">
        <v>3304</v>
      </c>
      <c r="D2057" t="s">
        <v>1134</v>
      </c>
      <c r="E2057" s="3">
        <v>100106</v>
      </c>
      <c r="F2057" t="s">
        <v>17000</v>
      </c>
      <c r="G2057" s="3">
        <v>100106001</v>
      </c>
      <c r="H2057" t="s">
        <v>18416</v>
      </c>
      <c r="I2057" s="3">
        <v>1</v>
      </c>
      <c r="J2057" t="s">
        <v>26080</v>
      </c>
      <c r="K2057" s="3">
        <v>11</v>
      </c>
      <c r="L2057" t="s">
        <v>26089</v>
      </c>
      <c r="M2057" s="3">
        <v>2</v>
      </c>
      <c r="N2057" t="s">
        <v>26084</v>
      </c>
      <c r="O2057" s="3">
        <v>1</v>
      </c>
      <c r="P2057" t="s">
        <v>28066</v>
      </c>
      <c r="Q2057" s="3">
        <v>1</v>
      </c>
      <c r="R2057" t="s">
        <v>26083</v>
      </c>
      <c r="S2057" s="3">
        <v>1</v>
      </c>
      <c r="T2057" s="3">
        <v>1</v>
      </c>
      <c r="U2057" s="3">
        <v>14000</v>
      </c>
      <c r="V2057" s="3">
        <v>2018</v>
      </c>
      <c r="W2057" t="s">
        <v>26159</v>
      </c>
    </row>
    <row r="2058" spans="1:23" x14ac:dyDescent="0.3">
      <c r="A2058" s="3">
        <v>3</v>
      </c>
      <c r="B2058" t="s">
        <v>767</v>
      </c>
      <c r="C2058" s="3">
        <v>3304</v>
      </c>
      <c r="D2058" t="s">
        <v>1134</v>
      </c>
      <c r="E2058" s="3">
        <v>100106</v>
      </c>
      <c r="F2058" t="s">
        <v>17000</v>
      </c>
      <c r="G2058" s="3">
        <v>100106001</v>
      </c>
      <c r="H2058" t="s">
        <v>18416</v>
      </c>
      <c r="I2058" s="3">
        <v>1</v>
      </c>
      <c r="J2058" t="s">
        <v>26080</v>
      </c>
      <c r="K2058" s="3">
        <v>11</v>
      </c>
      <c r="L2058" t="s">
        <v>26089</v>
      </c>
      <c r="M2058" s="3">
        <v>2</v>
      </c>
      <c r="N2058" t="s">
        <v>26084</v>
      </c>
      <c r="O2058" s="3">
        <v>1</v>
      </c>
      <c r="P2058" t="s">
        <v>28066</v>
      </c>
      <c r="Q2058" s="3">
        <v>1</v>
      </c>
      <c r="R2058" t="s">
        <v>26083</v>
      </c>
      <c r="S2058" s="3">
        <v>2</v>
      </c>
      <c r="T2058" s="3">
        <v>1</v>
      </c>
      <c r="U2058" s="3">
        <v>25000</v>
      </c>
      <c r="V2058" s="3">
        <v>2018</v>
      </c>
      <c r="W2058" t="s">
        <v>26159</v>
      </c>
    </row>
    <row r="2059" spans="1:23" x14ac:dyDescent="0.3">
      <c r="A2059" s="3">
        <v>3</v>
      </c>
      <c r="B2059" t="s">
        <v>767</v>
      </c>
      <c r="C2059" s="3">
        <v>3304</v>
      </c>
      <c r="D2059" t="s">
        <v>1134</v>
      </c>
      <c r="E2059" s="3">
        <v>100106</v>
      </c>
      <c r="F2059" t="s">
        <v>17000</v>
      </c>
      <c r="G2059" s="3">
        <v>100106001</v>
      </c>
      <c r="H2059" t="s">
        <v>18416</v>
      </c>
      <c r="I2059" s="3">
        <v>1</v>
      </c>
      <c r="J2059" t="s">
        <v>26080</v>
      </c>
      <c r="K2059" s="3">
        <v>11</v>
      </c>
      <c r="L2059" t="s">
        <v>26089</v>
      </c>
      <c r="M2059" s="3">
        <v>2</v>
      </c>
      <c r="N2059" t="s">
        <v>26084</v>
      </c>
      <c r="O2059" s="3">
        <v>1</v>
      </c>
      <c r="P2059" t="s">
        <v>28066</v>
      </c>
      <c r="Q2059" s="3">
        <v>1</v>
      </c>
      <c r="R2059" t="s">
        <v>26083</v>
      </c>
      <c r="S2059" s="3">
        <v>1</v>
      </c>
      <c r="T2059" s="3">
        <v>1</v>
      </c>
      <c r="U2059" s="3">
        <v>4000</v>
      </c>
      <c r="V2059" s="3">
        <v>2018</v>
      </c>
      <c r="W2059" t="s">
        <v>26159</v>
      </c>
    </row>
    <row r="2060" spans="1:23" x14ac:dyDescent="0.3">
      <c r="A2060" s="3">
        <v>3</v>
      </c>
      <c r="B2060" t="s">
        <v>767</v>
      </c>
      <c r="C2060" s="3">
        <v>3304</v>
      </c>
      <c r="D2060" t="s">
        <v>1134</v>
      </c>
      <c r="E2060" s="3">
        <v>100106</v>
      </c>
      <c r="F2060" t="s">
        <v>17000</v>
      </c>
      <c r="G2060" s="3">
        <v>100106001</v>
      </c>
      <c r="H2060" t="s">
        <v>18416</v>
      </c>
      <c r="I2060" s="3">
        <v>1</v>
      </c>
      <c r="J2060" t="s">
        <v>26080</v>
      </c>
      <c r="K2060" s="3">
        <v>11</v>
      </c>
      <c r="L2060" t="s">
        <v>26089</v>
      </c>
      <c r="M2060" s="3">
        <v>2</v>
      </c>
      <c r="N2060" t="s">
        <v>26084</v>
      </c>
      <c r="O2060" s="3">
        <v>1</v>
      </c>
      <c r="P2060" t="s">
        <v>28066</v>
      </c>
      <c r="Q2060" s="3">
        <v>1</v>
      </c>
      <c r="R2060" t="s">
        <v>26083</v>
      </c>
      <c r="S2060" s="3">
        <v>2</v>
      </c>
      <c r="T2060" s="3">
        <v>1</v>
      </c>
      <c r="U2060" s="3">
        <v>10000</v>
      </c>
      <c r="V2060" s="3">
        <v>2018</v>
      </c>
      <c r="W2060" t="s">
        <v>26159</v>
      </c>
    </row>
    <row r="2061" spans="1:23" x14ac:dyDescent="0.3">
      <c r="A2061" s="3">
        <v>3</v>
      </c>
      <c r="B2061" t="s">
        <v>767</v>
      </c>
      <c r="C2061" s="3">
        <v>3304</v>
      </c>
      <c r="D2061" t="s">
        <v>1134</v>
      </c>
      <c r="E2061" s="3">
        <v>100106</v>
      </c>
      <c r="F2061" t="s">
        <v>17000</v>
      </c>
      <c r="G2061" s="3">
        <v>100106001</v>
      </c>
      <c r="H2061" t="s">
        <v>18416</v>
      </c>
      <c r="I2061" s="3">
        <v>1</v>
      </c>
      <c r="J2061" t="s">
        <v>26080</v>
      </c>
      <c r="K2061" s="3">
        <v>11</v>
      </c>
      <c r="L2061" t="s">
        <v>26089</v>
      </c>
      <c r="M2061" s="3">
        <v>2</v>
      </c>
      <c r="N2061" t="s">
        <v>26084</v>
      </c>
      <c r="O2061" s="3">
        <v>1</v>
      </c>
      <c r="P2061" t="s">
        <v>28066</v>
      </c>
      <c r="Q2061" s="3">
        <v>1</v>
      </c>
      <c r="R2061" t="s">
        <v>26083</v>
      </c>
      <c r="S2061" s="3">
        <v>1</v>
      </c>
      <c r="T2061" s="3">
        <v>1</v>
      </c>
      <c r="U2061" s="3">
        <v>10000</v>
      </c>
      <c r="V2061" s="3">
        <v>2018</v>
      </c>
      <c r="W2061" t="s">
        <v>26159</v>
      </c>
    </row>
    <row r="2062" spans="1:23" x14ac:dyDescent="0.3">
      <c r="A2062" s="3">
        <v>3</v>
      </c>
      <c r="B2062" t="s">
        <v>767</v>
      </c>
      <c r="C2062" s="3">
        <v>3304</v>
      </c>
      <c r="D2062" t="s">
        <v>1134</v>
      </c>
      <c r="E2062" s="3">
        <v>100106</v>
      </c>
      <c r="F2062" t="s">
        <v>17000</v>
      </c>
      <c r="G2062" s="3">
        <v>100106001</v>
      </c>
      <c r="H2062" t="s">
        <v>18416</v>
      </c>
      <c r="I2062" s="3">
        <v>1</v>
      </c>
      <c r="J2062" t="s">
        <v>26080</v>
      </c>
      <c r="K2062" s="3">
        <v>11</v>
      </c>
      <c r="L2062" t="s">
        <v>26089</v>
      </c>
      <c r="M2062" s="3">
        <v>2</v>
      </c>
      <c r="N2062" t="s">
        <v>26084</v>
      </c>
      <c r="O2062" s="3">
        <v>1</v>
      </c>
      <c r="P2062" t="s">
        <v>28066</v>
      </c>
      <c r="Q2062" s="3">
        <v>1</v>
      </c>
      <c r="R2062" t="s">
        <v>26083</v>
      </c>
      <c r="S2062" s="3">
        <v>3</v>
      </c>
      <c r="T2062" s="3">
        <v>1</v>
      </c>
      <c r="U2062" s="3">
        <v>7000</v>
      </c>
      <c r="V2062" s="3">
        <v>2018</v>
      </c>
      <c r="W2062" t="s">
        <v>26159</v>
      </c>
    </row>
    <row r="2063" spans="1:23" x14ac:dyDescent="0.3">
      <c r="A2063" s="3">
        <v>3</v>
      </c>
      <c r="B2063" t="s">
        <v>767</v>
      </c>
      <c r="C2063" s="3">
        <v>3304</v>
      </c>
      <c r="D2063" t="s">
        <v>1134</v>
      </c>
      <c r="E2063" s="3">
        <v>100106</v>
      </c>
      <c r="F2063" t="s">
        <v>17000</v>
      </c>
      <c r="G2063" s="3">
        <v>100106001</v>
      </c>
      <c r="H2063" t="s">
        <v>18416</v>
      </c>
      <c r="I2063" s="3">
        <v>1</v>
      </c>
      <c r="J2063" t="s">
        <v>26080</v>
      </c>
      <c r="K2063" s="3">
        <v>11</v>
      </c>
      <c r="L2063" t="s">
        <v>26089</v>
      </c>
      <c r="M2063" s="3">
        <v>2</v>
      </c>
      <c r="N2063" t="s">
        <v>26084</v>
      </c>
      <c r="O2063" s="3">
        <v>3</v>
      </c>
      <c r="P2063" t="s">
        <v>26085</v>
      </c>
      <c r="Q2063" s="3">
        <v>1</v>
      </c>
      <c r="R2063" t="s">
        <v>26083</v>
      </c>
      <c r="S2063" s="3">
        <v>1</v>
      </c>
      <c r="T2063" s="3">
        <v>1</v>
      </c>
      <c r="U2063" s="3">
        <v>5000</v>
      </c>
      <c r="V2063" s="3">
        <v>2018</v>
      </c>
      <c r="W2063" t="s">
        <v>26159</v>
      </c>
    </row>
    <row r="2064" spans="1:23" x14ac:dyDescent="0.3">
      <c r="A2064" s="3">
        <v>3</v>
      </c>
      <c r="B2064" t="s">
        <v>767</v>
      </c>
      <c r="C2064" s="3">
        <v>3304</v>
      </c>
      <c r="D2064" t="s">
        <v>1134</v>
      </c>
      <c r="E2064" s="3">
        <v>100106</v>
      </c>
      <c r="F2064" t="s">
        <v>17000</v>
      </c>
      <c r="G2064" s="3">
        <v>100106001</v>
      </c>
      <c r="H2064" t="s">
        <v>18416</v>
      </c>
      <c r="I2064" s="3">
        <v>2</v>
      </c>
      <c r="J2064" t="s">
        <v>12848</v>
      </c>
      <c r="K2064" s="3">
        <v>11</v>
      </c>
      <c r="L2064" t="s">
        <v>26089</v>
      </c>
      <c r="M2064" s="3">
        <v>2</v>
      </c>
      <c r="N2064" t="s">
        <v>26084</v>
      </c>
      <c r="O2064" s="3">
        <v>3</v>
      </c>
      <c r="P2064" t="s">
        <v>26085</v>
      </c>
      <c r="Q2064" s="3">
        <v>1</v>
      </c>
      <c r="R2064" t="s">
        <v>26083</v>
      </c>
      <c r="S2064" s="3">
        <v>2</v>
      </c>
      <c r="T2064" s="3">
        <v>1</v>
      </c>
      <c r="U2064" s="3">
        <v>40000</v>
      </c>
      <c r="V2064" s="3">
        <v>2018</v>
      </c>
      <c r="W2064" t="s">
        <v>26159</v>
      </c>
    </row>
    <row r="2065" spans="1:23" x14ac:dyDescent="0.3">
      <c r="A2065" s="3">
        <v>3</v>
      </c>
      <c r="B2065" t="s">
        <v>767</v>
      </c>
      <c r="C2065" s="3">
        <v>3304</v>
      </c>
      <c r="D2065" t="s">
        <v>1134</v>
      </c>
      <c r="E2065" s="3">
        <v>100106</v>
      </c>
      <c r="F2065" t="s">
        <v>17000</v>
      </c>
      <c r="G2065" s="3">
        <v>100106001</v>
      </c>
      <c r="H2065" t="s">
        <v>18416</v>
      </c>
      <c r="I2065" s="3">
        <v>1</v>
      </c>
      <c r="J2065" t="s">
        <v>26080</v>
      </c>
      <c r="K2065" s="3">
        <v>11</v>
      </c>
      <c r="L2065" t="s">
        <v>26089</v>
      </c>
      <c r="M2065" s="3">
        <v>2</v>
      </c>
      <c r="N2065" t="s">
        <v>26084</v>
      </c>
      <c r="O2065" s="3">
        <v>3</v>
      </c>
      <c r="P2065" t="s">
        <v>26085</v>
      </c>
      <c r="Q2065" s="3">
        <v>1</v>
      </c>
      <c r="R2065" t="s">
        <v>26083</v>
      </c>
      <c r="S2065" s="3">
        <v>1</v>
      </c>
      <c r="T2065" s="3">
        <v>1</v>
      </c>
      <c r="U2065" s="3">
        <v>7000</v>
      </c>
      <c r="V2065" s="3">
        <v>2018</v>
      </c>
      <c r="W2065" t="s">
        <v>26159</v>
      </c>
    </row>
    <row r="2066" spans="1:23" x14ac:dyDescent="0.3">
      <c r="A2066" s="3">
        <v>3</v>
      </c>
      <c r="B2066" t="s">
        <v>767</v>
      </c>
      <c r="C2066" s="3">
        <v>3304</v>
      </c>
      <c r="D2066" t="s">
        <v>1134</v>
      </c>
      <c r="E2066" s="3">
        <v>100106</v>
      </c>
      <c r="F2066" t="s">
        <v>17000</v>
      </c>
      <c r="G2066" s="3">
        <v>100106001</v>
      </c>
      <c r="H2066" t="s">
        <v>18416</v>
      </c>
      <c r="I2066" s="3">
        <v>1</v>
      </c>
      <c r="J2066" t="s">
        <v>26080</v>
      </c>
      <c r="K2066" s="3">
        <v>11</v>
      </c>
      <c r="L2066" t="s">
        <v>26089</v>
      </c>
      <c r="M2066" s="3">
        <v>2</v>
      </c>
      <c r="N2066" t="s">
        <v>26084</v>
      </c>
      <c r="O2066" s="3">
        <v>1</v>
      </c>
      <c r="P2066" t="s">
        <v>28066</v>
      </c>
      <c r="Q2066" s="3">
        <v>1</v>
      </c>
      <c r="R2066" t="s">
        <v>26083</v>
      </c>
      <c r="S2066" s="3">
        <v>1</v>
      </c>
      <c r="T2066" s="3">
        <v>1</v>
      </c>
      <c r="U2066" s="3">
        <v>4000</v>
      </c>
      <c r="V2066" s="3">
        <v>2018</v>
      </c>
      <c r="W2066" t="s">
        <v>26159</v>
      </c>
    </row>
    <row r="2067" spans="1:23" x14ac:dyDescent="0.3">
      <c r="A2067" s="3">
        <v>3</v>
      </c>
      <c r="B2067" t="s">
        <v>767</v>
      </c>
      <c r="C2067" s="3">
        <v>3301</v>
      </c>
      <c r="D2067" t="s">
        <v>1125</v>
      </c>
      <c r="E2067" s="3">
        <v>100106</v>
      </c>
      <c r="F2067" t="s">
        <v>17000</v>
      </c>
      <c r="G2067" s="3">
        <v>100106001</v>
      </c>
      <c r="H2067" t="s">
        <v>18416</v>
      </c>
      <c r="I2067" s="3">
        <v>2</v>
      </c>
      <c r="J2067" t="s">
        <v>12848</v>
      </c>
      <c r="K2067" s="3">
        <v>11</v>
      </c>
      <c r="L2067" t="s">
        <v>26089</v>
      </c>
      <c r="M2067" s="3">
        <v>2</v>
      </c>
      <c r="N2067" t="s">
        <v>26084</v>
      </c>
      <c r="O2067" s="3">
        <v>3</v>
      </c>
      <c r="P2067" t="s">
        <v>26085</v>
      </c>
      <c r="Q2067" s="3">
        <v>1</v>
      </c>
      <c r="R2067" t="s">
        <v>26083</v>
      </c>
      <c r="S2067" s="3">
        <v>8</v>
      </c>
      <c r="T2067" s="3">
        <v>1</v>
      </c>
      <c r="U2067" s="3">
        <v>8000</v>
      </c>
      <c r="V2067" s="3">
        <v>2018</v>
      </c>
      <c r="W2067" t="s">
        <v>26159</v>
      </c>
    </row>
    <row r="2068" spans="1:23" x14ac:dyDescent="0.3">
      <c r="A2068" s="3">
        <v>5</v>
      </c>
      <c r="B2068" t="s">
        <v>800</v>
      </c>
      <c r="C2068" s="3">
        <v>5703</v>
      </c>
      <c r="D2068" t="s">
        <v>1270</v>
      </c>
      <c r="E2068" s="3">
        <v>100106</v>
      </c>
      <c r="F2068" t="s">
        <v>17000</v>
      </c>
      <c r="G2068" s="3">
        <v>100106001</v>
      </c>
      <c r="H2068" t="s">
        <v>18416</v>
      </c>
      <c r="I2068" s="3">
        <v>1</v>
      </c>
      <c r="J2068" t="s">
        <v>26080</v>
      </c>
      <c r="K2068" s="3">
        <v>11</v>
      </c>
      <c r="L2068" t="s">
        <v>26089</v>
      </c>
      <c r="M2068" s="3">
        <v>2</v>
      </c>
      <c r="N2068" t="s">
        <v>26084</v>
      </c>
      <c r="O2068" s="3">
        <v>1</v>
      </c>
      <c r="P2068" t="s">
        <v>28066</v>
      </c>
      <c r="Q2068" s="3">
        <v>1</v>
      </c>
      <c r="R2068" t="s">
        <v>26083</v>
      </c>
      <c r="S2068" s="3">
        <v>6</v>
      </c>
      <c r="T2068" s="3">
        <v>1</v>
      </c>
      <c r="U2068" s="3">
        <v>60000</v>
      </c>
      <c r="V2068" s="3">
        <v>2002</v>
      </c>
      <c r="W2068" t="s">
        <v>25</v>
      </c>
    </row>
    <row r="2069" spans="1:23" x14ac:dyDescent="0.3">
      <c r="A2069" s="3">
        <v>5</v>
      </c>
      <c r="B2069" t="s">
        <v>800</v>
      </c>
      <c r="C2069" s="3">
        <v>5705</v>
      </c>
      <c r="D2069" t="s">
        <v>1276</v>
      </c>
      <c r="E2069" s="3">
        <v>100106</v>
      </c>
      <c r="F2069" t="s">
        <v>17000</v>
      </c>
      <c r="G2069" s="3">
        <v>100106001</v>
      </c>
      <c r="H2069" t="s">
        <v>18416</v>
      </c>
      <c r="I2069" s="3">
        <v>2</v>
      </c>
      <c r="J2069" t="s">
        <v>12848</v>
      </c>
      <c r="K2069" s="3">
        <v>11</v>
      </c>
      <c r="L2069" t="s">
        <v>26089</v>
      </c>
      <c r="M2069" s="3">
        <v>2</v>
      </c>
      <c r="N2069" t="s">
        <v>26084</v>
      </c>
      <c r="O2069" s="3">
        <v>1</v>
      </c>
      <c r="P2069" t="s">
        <v>28066</v>
      </c>
      <c r="Q2069" s="3">
        <v>1</v>
      </c>
      <c r="R2069" t="s">
        <v>26083</v>
      </c>
      <c r="S2069" s="3">
        <v>2</v>
      </c>
      <c r="T2069" s="3">
        <v>1</v>
      </c>
      <c r="U2069" s="3">
        <v>10000</v>
      </c>
      <c r="V2069" s="3">
        <v>2002</v>
      </c>
      <c r="W2069" t="s">
        <v>25</v>
      </c>
    </row>
    <row r="2070" spans="1:23" x14ac:dyDescent="0.3">
      <c r="A2070" s="3">
        <v>5</v>
      </c>
      <c r="B2070" t="s">
        <v>800</v>
      </c>
      <c r="C2070" s="3">
        <v>5706</v>
      </c>
      <c r="D2070" t="s">
        <v>1279</v>
      </c>
      <c r="E2070" s="3">
        <v>100106</v>
      </c>
      <c r="F2070" t="s">
        <v>17000</v>
      </c>
      <c r="G2070" s="3">
        <v>100106001</v>
      </c>
      <c r="H2070" t="s">
        <v>18416</v>
      </c>
      <c r="I2070" s="3">
        <v>1</v>
      </c>
      <c r="J2070" t="s">
        <v>26080</v>
      </c>
      <c r="K2070" s="3">
        <v>11</v>
      </c>
      <c r="L2070" t="s">
        <v>26089</v>
      </c>
      <c r="M2070" s="3">
        <v>2</v>
      </c>
      <c r="N2070" t="s">
        <v>26084</v>
      </c>
      <c r="O2070" s="3">
        <v>3</v>
      </c>
      <c r="P2070" t="s">
        <v>26085</v>
      </c>
      <c r="Q2070" s="3">
        <v>1</v>
      </c>
      <c r="R2070" t="s">
        <v>26083</v>
      </c>
      <c r="S2070" s="3">
        <v>2</v>
      </c>
      <c r="T2070" s="3">
        <v>1</v>
      </c>
      <c r="U2070" s="3">
        <v>25000</v>
      </c>
      <c r="V2070" s="3">
        <v>2008</v>
      </c>
      <c r="W2070" t="s">
        <v>25</v>
      </c>
    </row>
    <row r="2071" spans="1:23" x14ac:dyDescent="0.3">
      <c r="A2071" s="3">
        <v>5</v>
      </c>
      <c r="B2071" t="s">
        <v>800</v>
      </c>
      <c r="C2071" s="3">
        <v>5402</v>
      </c>
      <c r="D2071" t="s">
        <v>1219</v>
      </c>
      <c r="E2071" s="3">
        <v>100102</v>
      </c>
      <c r="F2071" t="s">
        <v>11306</v>
      </c>
      <c r="G2071" s="3">
        <v>100102005</v>
      </c>
      <c r="H2071" t="s">
        <v>2163</v>
      </c>
      <c r="I2071" s="3">
        <v>2</v>
      </c>
      <c r="J2071" t="s">
        <v>12848</v>
      </c>
      <c r="K2071" s="3">
        <v>11</v>
      </c>
      <c r="L2071" t="s">
        <v>26089</v>
      </c>
      <c r="M2071" s="3">
        <v>2</v>
      </c>
      <c r="N2071" t="s">
        <v>26084</v>
      </c>
      <c r="O2071" s="3">
        <v>3</v>
      </c>
      <c r="P2071" t="s">
        <v>26085</v>
      </c>
      <c r="Q2071" s="3">
        <v>1</v>
      </c>
      <c r="R2071" t="s">
        <v>26083</v>
      </c>
      <c r="S2071" s="3">
        <v>14</v>
      </c>
      <c r="T2071" s="3">
        <v>1</v>
      </c>
      <c r="U2071" s="3">
        <v>40000</v>
      </c>
      <c r="V2071" s="3">
        <v>2014</v>
      </c>
      <c r="W2071" t="s">
        <v>25</v>
      </c>
    </row>
    <row r="2072" spans="1:23" x14ac:dyDescent="0.3">
      <c r="A2072" s="3">
        <v>5</v>
      </c>
      <c r="B2072" t="s">
        <v>800</v>
      </c>
      <c r="C2072" s="3">
        <v>5402</v>
      </c>
      <c r="D2072" t="s">
        <v>1219</v>
      </c>
      <c r="E2072" s="3">
        <v>100102</v>
      </c>
      <c r="F2072" t="s">
        <v>11306</v>
      </c>
      <c r="G2072" s="3">
        <v>100102003</v>
      </c>
      <c r="H2072" t="s">
        <v>26093</v>
      </c>
      <c r="I2072" s="3">
        <v>2</v>
      </c>
      <c r="J2072" t="s">
        <v>12848</v>
      </c>
      <c r="K2072" s="3">
        <v>11</v>
      </c>
      <c r="L2072" t="s">
        <v>26089</v>
      </c>
      <c r="M2072" s="3">
        <v>2</v>
      </c>
      <c r="N2072" t="s">
        <v>26084</v>
      </c>
      <c r="O2072" s="3">
        <v>3</v>
      </c>
      <c r="P2072" t="s">
        <v>26085</v>
      </c>
      <c r="Q2072" s="3">
        <v>1</v>
      </c>
      <c r="R2072" t="s">
        <v>26083</v>
      </c>
      <c r="S2072" s="3">
        <v>14</v>
      </c>
      <c r="T2072" s="3">
        <v>1</v>
      </c>
      <c r="U2072" s="3">
        <v>60000</v>
      </c>
      <c r="V2072" s="3">
        <v>2014</v>
      </c>
      <c r="W2072" t="s">
        <v>25</v>
      </c>
    </row>
    <row r="2073" spans="1:23" x14ac:dyDescent="0.3">
      <c r="A2073" s="3">
        <v>5</v>
      </c>
      <c r="B2073" t="s">
        <v>800</v>
      </c>
      <c r="C2073" s="3">
        <v>5402</v>
      </c>
      <c r="D2073" t="s">
        <v>1219</v>
      </c>
      <c r="E2073" s="3">
        <v>100106</v>
      </c>
      <c r="F2073" t="s">
        <v>17000</v>
      </c>
      <c r="G2073" s="3">
        <v>100106002</v>
      </c>
      <c r="H2073" t="s">
        <v>26096</v>
      </c>
      <c r="I2073" s="3">
        <v>2</v>
      </c>
      <c r="J2073" t="s">
        <v>12848</v>
      </c>
      <c r="K2073" s="3">
        <v>11</v>
      </c>
      <c r="L2073" t="s">
        <v>26089</v>
      </c>
      <c r="M2073" s="3">
        <v>2</v>
      </c>
      <c r="N2073" t="s">
        <v>26084</v>
      </c>
      <c r="O2073" s="3">
        <v>3</v>
      </c>
      <c r="P2073" t="s">
        <v>26085</v>
      </c>
      <c r="Q2073" s="3">
        <v>1</v>
      </c>
      <c r="R2073" t="s">
        <v>26083</v>
      </c>
      <c r="S2073" s="3">
        <v>14</v>
      </c>
      <c r="T2073" s="3">
        <v>1</v>
      </c>
      <c r="U2073" s="3">
        <v>3000000</v>
      </c>
      <c r="V2073" s="3">
        <v>2014</v>
      </c>
      <c r="W2073" t="s">
        <v>25</v>
      </c>
    </row>
    <row r="2074" spans="1:23" x14ac:dyDescent="0.3">
      <c r="A2074" s="3">
        <v>5</v>
      </c>
      <c r="B2074" t="s">
        <v>800</v>
      </c>
      <c r="C2074" s="3">
        <v>5402</v>
      </c>
      <c r="D2074" t="s">
        <v>1219</v>
      </c>
      <c r="E2074" s="3">
        <v>100106</v>
      </c>
      <c r="F2074" t="s">
        <v>17000</v>
      </c>
      <c r="G2074" s="3">
        <v>100106002</v>
      </c>
      <c r="H2074" t="s">
        <v>26096</v>
      </c>
      <c r="I2074" s="3">
        <v>1</v>
      </c>
      <c r="J2074" t="s">
        <v>26080</v>
      </c>
      <c r="K2074" s="3">
        <v>11</v>
      </c>
      <c r="L2074" t="s">
        <v>26089</v>
      </c>
      <c r="M2074" s="3">
        <v>2</v>
      </c>
      <c r="N2074" t="s">
        <v>26084</v>
      </c>
      <c r="O2074" s="3">
        <v>3</v>
      </c>
      <c r="P2074" t="s">
        <v>26085</v>
      </c>
      <c r="Q2074" s="3">
        <v>1</v>
      </c>
      <c r="R2074" t="s">
        <v>26083</v>
      </c>
      <c r="S2074" s="3">
        <v>7</v>
      </c>
      <c r="T2074" s="3">
        <v>1</v>
      </c>
      <c r="U2074" s="3">
        <v>900000</v>
      </c>
      <c r="V2074" s="3">
        <v>2014</v>
      </c>
      <c r="W2074" t="s">
        <v>25</v>
      </c>
    </row>
    <row r="2075" spans="1:23" x14ac:dyDescent="0.3">
      <c r="A2075" s="3">
        <v>5</v>
      </c>
      <c r="B2075" t="s">
        <v>800</v>
      </c>
      <c r="C2075" s="3">
        <v>5402</v>
      </c>
      <c r="D2075" t="s">
        <v>1219</v>
      </c>
      <c r="E2075" s="3">
        <v>100102</v>
      </c>
      <c r="F2075" t="s">
        <v>11306</v>
      </c>
      <c r="G2075" s="3">
        <v>100102003</v>
      </c>
      <c r="H2075" t="s">
        <v>26093</v>
      </c>
      <c r="I2075" s="3">
        <v>1</v>
      </c>
      <c r="J2075" t="s">
        <v>26080</v>
      </c>
      <c r="K2075" s="3">
        <v>11</v>
      </c>
      <c r="L2075" t="s">
        <v>26089</v>
      </c>
      <c r="M2075" s="3">
        <v>2</v>
      </c>
      <c r="N2075" t="s">
        <v>26084</v>
      </c>
      <c r="O2075" s="3">
        <v>3</v>
      </c>
      <c r="P2075" t="s">
        <v>26085</v>
      </c>
      <c r="Q2075" s="3">
        <v>4</v>
      </c>
      <c r="R2075" t="s">
        <v>26113</v>
      </c>
      <c r="S2075" s="3">
        <v>7</v>
      </c>
      <c r="T2075" s="3">
        <v>1</v>
      </c>
      <c r="U2075" s="3">
        <v>80000</v>
      </c>
      <c r="V2075" s="3">
        <v>2014</v>
      </c>
      <c r="W2075" t="s">
        <v>25</v>
      </c>
    </row>
    <row r="2076" spans="1:23" x14ac:dyDescent="0.3">
      <c r="A2076" s="3">
        <v>5</v>
      </c>
      <c r="B2076" t="s">
        <v>800</v>
      </c>
      <c r="C2076" s="3">
        <v>5404</v>
      </c>
      <c r="D2076" t="s">
        <v>1225</v>
      </c>
      <c r="E2076" s="3">
        <v>100106</v>
      </c>
      <c r="F2076" t="s">
        <v>17000</v>
      </c>
      <c r="G2076" s="3">
        <v>100106001</v>
      </c>
      <c r="H2076" t="s">
        <v>18416</v>
      </c>
      <c r="I2076" s="3">
        <v>2</v>
      </c>
      <c r="J2076" t="s">
        <v>12848</v>
      </c>
      <c r="K2076" s="3">
        <v>11</v>
      </c>
      <c r="L2076" t="s">
        <v>26089</v>
      </c>
      <c r="M2076" s="3">
        <v>2</v>
      </c>
      <c r="N2076" t="s">
        <v>26084</v>
      </c>
      <c r="O2076" s="3">
        <v>3</v>
      </c>
      <c r="P2076" t="s">
        <v>26085</v>
      </c>
      <c r="Q2076" s="3">
        <v>1</v>
      </c>
      <c r="R2076" t="s">
        <v>26083</v>
      </c>
      <c r="S2076" s="3">
        <v>1</v>
      </c>
      <c r="T2076" s="3">
        <v>1</v>
      </c>
      <c r="U2076" s="3">
        <v>3000</v>
      </c>
      <c r="V2076" s="3">
        <v>2014</v>
      </c>
      <c r="W2076" t="s">
        <v>25</v>
      </c>
    </row>
    <row r="2077" spans="1:23" x14ac:dyDescent="0.3">
      <c r="A2077" s="3">
        <v>5</v>
      </c>
      <c r="B2077" t="s">
        <v>800</v>
      </c>
      <c r="C2077" s="3">
        <v>5705</v>
      </c>
      <c r="D2077" t="s">
        <v>1276</v>
      </c>
      <c r="E2077" s="3">
        <v>100106</v>
      </c>
      <c r="F2077" t="s">
        <v>17000</v>
      </c>
      <c r="G2077" s="3">
        <v>100106001</v>
      </c>
      <c r="H2077" t="s">
        <v>18416</v>
      </c>
      <c r="I2077" s="3">
        <v>1</v>
      </c>
      <c r="J2077" t="s">
        <v>26080</v>
      </c>
      <c r="K2077" s="3">
        <v>11</v>
      </c>
      <c r="L2077" t="s">
        <v>26089</v>
      </c>
      <c r="M2077" s="3">
        <v>2</v>
      </c>
      <c r="N2077" t="s">
        <v>26084</v>
      </c>
      <c r="O2077" s="3">
        <v>1</v>
      </c>
      <c r="P2077" t="s">
        <v>28066</v>
      </c>
      <c r="Q2077" s="3">
        <v>1</v>
      </c>
      <c r="R2077" t="s">
        <v>26083</v>
      </c>
      <c r="S2077" s="3">
        <v>5</v>
      </c>
      <c r="T2077" s="3">
        <v>1</v>
      </c>
      <c r="U2077" s="3">
        <v>6000</v>
      </c>
      <c r="V2077" s="3">
        <v>2014</v>
      </c>
      <c r="W2077" t="s">
        <v>25</v>
      </c>
    </row>
    <row r="2078" spans="1:23" x14ac:dyDescent="0.3">
      <c r="A2078" s="3">
        <v>5</v>
      </c>
      <c r="B2078" t="s">
        <v>800</v>
      </c>
      <c r="C2078" s="3">
        <v>5404</v>
      </c>
      <c r="D2078" t="s">
        <v>1225</v>
      </c>
      <c r="E2078" s="3">
        <v>100106</v>
      </c>
      <c r="F2078" t="s">
        <v>17000</v>
      </c>
      <c r="G2078" s="3">
        <v>100106001</v>
      </c>
      <c r="H2078" t="s">
        <v>18416</v>
      </c>
      <c r="I2078" s="3">
        <v>1</v>
      </c>
      <c r="J2078" t="s">
        <v>26080</v>
      </c>
      <c r="K2078" s="3">
        <v>11</v>
      </c>
      <c r="L2078" t="s">
        <v>26089</v>
      </c>
      <c r="M2078" s="3">
        <v>2</v>
      </c>
      <c r="N2078" t="s">
        <v>26084</v>
      </c>
      <c r="O2078" s="3">
        <v>3</v>
      </c>
      <c r="P2078" t="s">
        <v>26085</v>
      </c>
      <c r="Q2078" s="3">
        <v>1</v>
      </c>
      <c r="R2078" t="s">
        <v>26083</v>
      </c>
      <c r="S2078" s="3">
        <v>1</v>
      </c>
      <c r="T2078" s="3">
        <v>1</v>
      </c>
      <c r="U2078" s="3">
        <v>45000</v>
      </c>
      <c r="V2078" s="3">
        <v>2017</v>
      </c>
      <c r="W2078" t="s">
        <v>25</v>
      </c>
    </row>
    <row r="2079" spans="1:23" x14ac:dyDescent="0.3">
      <c r="A2079" s="3">
        <v>5</v>
      </c>
      <c r="B2079" t="s">
        <v>800</v>
      </c>
      <c r="C2079" s="3">
        <v>5706</v>
      </c>
      <c r="D2079" t="s">
        <v>1279</v>
      </c>
      <c r="E2079" s="3">
        <v>100106</v>
      </c>
      <c r="F2079" t="s">
        <v>17000</v>
      </c>
      <c r="G2079" s="3">
        <v>100106001</v>
      </c>
      <c r="H2079" t="s">
        <v>18416</v>
      </c>
      <c r="I2079" s="3">
        <v>1</v>
      </c>
      <c r="J2079" t="s">
        <v>26080</v>
      </c>
      <c r="K2079" s="3">
        <v>11</v>
      </c>
      <c r="L2079" t="s">
        <v>26089</v>
      </c>
      <c r="M2079" s="3">
        <v>2</v>
      </c>
      <c r="N2079" t="s">
        <v>26084</v>
      </c>
      <c r="O2079" s="3">
        <v>2</v>
      </c>
      <c r="P2079" t="s">
        <v>28067</v>
      </c>
      <c r="Q2079" s="3">
        <v>1</v>
      </c>
      <c r="R2079" t="s">
        <v>26083</v>
      </c>
      <c r="S2079" s="3">
        <v>2</v>
      </c>
      <c r="T2079" s="3">
        <v>1</v>
      </c>
      <c r="U2079" s="3">
        <v>7000</v>
      </c>
      <c r="V2079" s="3">
        <v>2017</v>
      </c>
      <c r="W2079" t="s">
        <v>25</v>
      </c>
    </row>
    <row r="2080" spans="1:23" x14ac:dyDescent="0.3">
      <c r="A2080" s="3">
        <v>7</v>
      </c>
      <c r="B2080" t="s">
        <v>788</v>
      </c>
      <c r="C2080" s="3">
        <v>7301</v>
      </c>
      <c r="D2080" t="s">
        <v>1430</v>
      </c>
      <c r="E2080" s="3">
        <v>100104</v>
      </c>
      <c r="F2080" t="s">
        <v>11362</v>
      </c>
      <c r="G2080" s="3">
        <v>100104002</v>
      </c>
      <c r="H2080" t="s">
        <v>26132</v>
      </c>
      <c r="I2080" s="3">
        <v>2</v>
      </c>
      <c r="J2080" t="s">
        <v>12848</v>
      </c>
      <c r="K2080" s="3">
        <v>11</v>
      </c>
      <c r="L2080" t="s">
        <v>26089</v>
      </c>
      <c r="M2080" s="3">
        <v>6</v>
      </c>
      <c r="N2080" t="s">
        <v>18251</v>
      </c>
      <c r="O2080" s="3">
        <v>3</v>
      </c>
      <c r="P2080" t="s">
        <v>26085</v>
      </c>
      <c r="Q2080" s="3">
        <v>1</v>
      </c>
      <c r="R2080" t="s">
        <v>26083</v>
      </c>
      <c r="S2080" s="3">
        <v>6</v>
      </c>
      <c r="T2080" s="3">
        <v>1</v>
      </c>
      <c r="U2080" s="3">
        <v>800000</v>
      </c>
      <c r="V2080" s="3">
        <v>2016</v>
      </c>
      <c r="W2080" t="s">
        <v>25</v>
      </c>
    </row>
    <row r="2081" spans="1:23" x14ac:dyDescent="0.3">
      <c r="A2081" s="3">
        <v>13</v>
      </c>
      <c r="B2081" t="s">
        <v>26153</v>
      </c>
      <c r="C2081" s="3">
        <v>13303</v>
      </c>
      <c r="D2081" t="s">
        <v>1935</v>
      </c>
      <c r="E2081" s="3">
        <v>100106</v>
      </c>
      <c r="F2081" t="s">
        <v>17000</v>
      </c>
      <c r="G2081" s="3">
        <v>100106001</v>
      </c>
      <c r="H2081" t="s">
        <v>18416</v>
      </c>
      <c r="I2081" s="3">
        <v>1</v>
      </c>
      <c r="J2081" t="s">
        <v>26080</v>
      </c>
      <c r="K2081" s="3">
        <v>11</v>
      </c>
      <c r="L2081" t="s">
        <v>26089</v>
      </c>
      <c r="M2081" s="3">
        <v>2</v>
      </c>
      <c r="N2081" t="s">
        <v>26084</v>
      </c>
      <c r="O2081" s="3">
        <v>3</v>
      </c>
      <c r="P2081" t="s">
        <v>26085</v>
      </c>
      <c r="Q2081" s="3">
        <v>1</v>
      </c>
      <c r="R2081" t="s">
        <v>26083</v>
      </c>
      <c r="S2081" s="3">
        <v>5</v>
      </c>
      <c r="T2081" s="3">
        <v>1</v>
      </c>
      <c r="U2081" s="3">
        <v>1000000</v>
      </c>
      <c r="V2081" s="3">
        <v>2004</v>
      </c>
      <c r="W2081" t="s">
        <v>25</v>
      </c>
    </row>
    <row r="2082" spans="1:23" x14ac:dyDescent="0.3">
      <c r="A2082" s="3">
        <v>13</v>
      </c>
      <c r="B2082" t="s">
        <v>26153</v>
      </c>
      <c r="C2082" s="3">
        <v>13301</v>
      </c>
      <c r="D2082" t="s">
        <v>1929</v>
      </c>
      <c r="E2082" s="3">
        <v>100107</v>
      </c>
      <c r="F2082" t="s">
        <v>9429</v>
      </c>
      <c r="G2082" s="3">
        <v>100107012</v>
      </c>
      <c r="H2082" t="s">
        <v>26155</v>
      </c>
      <c r="I2082" s="3">
        <v>1</v>
      </c>
      <c r="J2082" t="s">
        <v>26080</v>
      </c>
      <c r="K2082" s="3">
        <v>11</v>
      </c>
      <c r="L2082" t="s">
        <v>26089</v>
      </c>
      <c r="M2082" s="3">
        <v>2</v>
      </c>
      <c r="N2082" t="s">
        <v>26084</v>
      </c>
      <c r="O2082" s="3">
        <v>4</v>
      </c>
      <c r="P2082" t="s">
        <v>26156</v>
      </c>
      <c r="Q2082" s="3">
        <v>1</v>
      </c>
      <c r="R2082" t="s">
        <v>26083</v>
      </c>
      <c r="S2082" s="3">
        <v>2</v>
      </c>
      <c r="T2082" s="3">
        <v>1</v>
      </c>
      <c r="U2082" s="3">
        <v>50000</v>
      </c>
      <c r="V2082" s="3">
        <v>2014</v>
      </c>
      <c r="W2082" t="s">
        <v>25</v>
      </c>
    </row>
    <row r="2083" spans="1:23" x14ac:dyDescent="0.3">
      <c r="A2083" s="3">
        <v>13</v>
      </c>
      <c r="B2083" t="s">
        <v>26153</v>
      </c>
      <c r="C2083" s="3">
        <v>13301</v>
      </c>
      <c r="D2083" t="s">
        <v>1929</v>
      </c>
      <c r="E2083" s="3">
        <v>100107</v>
      </c>
      <c r="F2083" t="s">
        <v>9429</v>
      </c>
      <c r="G2083" s="3">
        <v>100107012</v>
      </c>
      <c r="H2083" t="s">
        <v>26155</v>
      </c>
      <c r="I2083" s="3">
        <v>2</v>
      </c>
      <c r="J2083" t="s">
        <v>12848</v>
      </c>
      <c r="K2083" s="3">
        <v>11</v>
      </c>
      <c r="L2083" t="s">
        <v>26089</v>
      </c>
      <c r="M2083" s="3">
        <v>2</v>
      </c>
      <c r="N2083" t="s">
        <v>26084</v>
      </c>
      <c r="O2083" s="3">
        <v>4</v>
      </c>
      <c r="P2083" t="s">
        <v>26156</v>
      </c>
      <c r="Q2083" s="3">
        <v>1</v>
      </c>
      <c r="R2083" t="s">
        <v>26083</v>
      </c>
      <c r="S2083" s="3">
        <v>7</v>
      </c>
      <c r="T2083" s="3">
        <v>1</v>
      </c>
      <c r="U2083" s="3">
        <v>230000</v>
      </c>
      <c r="V2083" s="3">
        <v>2014</v>
      </c>
      <c r="W2083" t="s">
        <v>25</v>
      </c>
    </row>
    <row r="2084" spans="1:23" x14ac:dyDescent="0.3">
      <c r="A2084" s="3">
        <v>13</v>
      </c>
      <c r="B2084" t="s">
        <v>26153</v>
      </c>
      <c r="C2084" s="3">
        <v>13303</v>
      </c>
      <c r="D2084" t="s">
        <v>1935</v>
      </c>
      <c r="E2084" s="3">
        <v>100107</v>
      </c>
      <c r="F2084" t="s">
        <v>9429</v>
      </c>
      <c r="G2084" s="3">
        <v>100107012</v>
      </c>
      <c r="H2084" t="s">
        <v>26155</v>
      </c>
      <c r="I2084" s="3">
        <v>1</v>
      </c>
      <c r="J2084" t="s">
        <v>26080</v>
      </c>
      <c r="K2084" s="3">
        <v>11</v>
      </c>
      <c r="L2084" t="s">
        <v>26089</v>
      </c>
      <c r="M2084" s="3">
        <v>2</v>
      </c>
      <c r="N2084" t="s">
        <v>26084</v>
      </c>
      <c r="O2084" s="3">
        <v>4</v>
      </c>
      <c r="P2084" t="s">
        <v>26156</v>
      </c>
      <c r="Q2084" s="3">
        <v>1</v>
      </c>
      <c r="R2084" t="s">
        <v>26083</v>
      </c>
      <c r="S2084" s="3">
        <v>6</v>
      </c>
      <c r="T2084" s="3">
        <v>1</v>
      </c>
      <c r="U2084" s="3">
        <v>100000</v>
      </c>
      <c r="V2084" s="3">
        <v>2014</v>
      </c>
      <c r="W2084" t="s">
        <v>25</v>
      </c>
    </row>
    <row r="2085" spans="1:23" x14ac:dyDescent="0.3">
      <c r="A2085" s="3">
        <v>13</v>
      </c>
      <c r="B2085" t="s">
        <v>26153</v>
      </c>
      <c r="C2085" s="3">
        <v>13303</v>
      </c>
      <c r="D2085" t="s">
        <v>1935</v>
      </c>
      <c r="E2085" s="3">
        <v>100107</v>
      </c>
      <c r="F2085" t="s">
        <v>9429</v>
      </c>
      <c r="G2085" s="3">
        <v>100107012</v>
      </c>
      <c r="H2085" t="s">
        <v>26155</v>
      </c>
      <c r="I2085" s="3">
        <v>2</v>
      </c>
      <c r="J2085" t="s">
        <v>12848</v>
      </c>
      <c r="K2085" s="3">
        <v>11</v>
      </c>
      <c r="L2085" t="s">
        <v>26089</v>
      </c>
      <c r="M2085" s="3">
        <v>2</v>
      </c>
      <c r="N2085" t="s">
        <v>26084</v>
      </c>
      <c r="O2085" s="3">
        <v>4</v>
      </c>
      <c r="P2085" t="s">
        <v>26156</v>
      </c>
      <c r="Q2085" s="3">
        <v>1</v>
      </c>
      <c r="R2085" t="s">
        <v>26083</v>
      </c>
      <c r="S2085" s="3">
        <v>13</v>
      </c>
      <c r="T2085" s="3">
        <v>1</v>
      </c>
      <c r="U2085" s="3">
        <v>500000</v>
      </c>
      <c r="V2085" s="3">
        <v>2014</v>
      </c>
      <c r="W2085" t="s">
        <v>25</v>
      </c>
    </row>
    <row r="2086" spans="1:23" x14ac:dyDescent="0.3">
      <c r="A2086" s="3">
        <v>13</v>
      </c>
      <c r="B2086" t="s">
        <v>26153</v>
      </c>
      <c r="C2086" s="3">
        <v>13303</v>
      </c>
      <c r="D2086" t="s">
        <v>1935</v>
      </c>
      <c r="E2086" s="3">
        <v>100107</v>
      </c>
      <c r="F2086" t="s">
        <v>9429</v>
      </c>
      <c r="G2086" s="3">
        <v>100107012</v>
      </c>
      <c r="H2086" t="s">
        <v>26155</v>
      </c>
      <c r="I2086" s="3">
        <v>2</v>
      </c>
      <c r="J2086" t="s">
        <v>12848</v>
      </c>
      <c r="K2086" s="3">
        <v>11</v>
      </c>
      <c r="L2086" t="s">
        <v>26089</v>
      </c>
      <c r="M2086" s="3">
        <v>3</v>
      </c>
      <c r="N2086" t="s">
        <v>16841</v>
      </c>
      <c r="O2086" s="3">
        <v>4</v>
      </c>
      <c r="P2086" t="s">
        <v>26156</v>
      </c>
      <c r="Q2086" s="3">
        <v>1</v>
      </c>
      <c r="R2086" t="s">
        <v>26083</v>
      </c>
      <c r="S2086" s="3">
        <v>2</v>
      </c>
      <c r="T2086" s="3">
        <v>1</v>
      </c>
      <c r="U2086" s="3">
        <v>50000</v>
      </c>
      <c r="V2086" s="3">
        <v>2014</v>
      </c>
      <c r="W2086" t="s">
        <v>25</v>
      </c>
    </row>
    <row r="2087" spans="1:23" x14ac:dyDescent="0.3">
      <c r="A2087" s="3">
        <v>15</v>
      </c>
      <c r="B2087" t="s">
        <v>761</v>
      </c>
      <c r="C2087" s="3">
        <v>15101</v>
      </c>
      <c r="D2087" t="s">
        <v>2014</v>
      </c>
      <c r="E2087" s="3">
        <v>100104</v>
      </c>
      <c r="F2087" t="s">
        <v>11362</v>
      </c>
      <c r="G2087" s="3">
        <v>100104006</v>
      </c>
      <c r="H2087" t="s">
        <v>26140</v>
      </c>
      <c r="I2087" s="3">
        <v>2</v>
      </c>
      <c r="J2087" t="s">
        <v>12848</v>
      </c>
      <c r="K2087" s="3">
        <v>12</v>
      </c>
      <c r="L2087" t="s">
        <v>26090</v>
      </c>
      <c r="M2087" s="3">
        <v>2</v>
      </c>
      <c r="N2087" t="s">
        <v>26084</v>
      </c>
      <c r="O2087" s="3">
        <v>1</v>
      </c>
      <c r="P2087" t="s">
        <v>28066</v>
      </c>
      <c r="Q2087" s="3">
        <v>1</v>
      </c>
      <c r="R2087" t="s">
        <v>26083</v>
      </c>
      <c r="S2087" s="3">
        <v>1</v>
      </c>
      <c r="T2087" s="3">
        <v>1</v>
      </c>
      <c r="U2087" s="3">
        <v>5000</v>
      </c>
      <c r="V2087" s="3">
        <v>2016</v>
      </c>
      <c r="W2087" t="s">
        <v>25</v>
      </c>
    </row>
    <row r="2088" spans="1:23" x14ac:dyDescent="0.3">
      <c r="A2088" s="3">
        <v>6</v>
      </c>
      <c r="B2088" t="s">
        <v>1783</v>
      </c>
      <c r="C2088" s="3">
        <v>6303</v>
      </c>
      <c r="D2088" t="s">
        <v>1368</v>
      </c>
      <c r="E2088" s="3">
        <v>100104</v>
      </c>
      <c r="F2088" t="s">
        <v>11362</v>
      </c>
      <c r="G2088" s="3">
        <v>100104006</v>
      </c>
      <c r="H2088" t="s">
        <v>26140</v>
      </c>
      <c r="I2088" s="3">
        <v>2</v>
      </c>
      <c r="J2088" t="s">
        <v>12848</v>
      </c>
      <c r="K2088" s="3">
        <v>12</v>
      </c>
      <c r="L2088" t="s">
        <v>26090</v>
      </c>
      <c r="M2088" s="3">
        <v>2</v>
      </c>
      <c r="N2088" t="s">
        <v>26084</v>
      </c>
      <c r="O2088" s="3">
        <v>3</v>
      </c>
      <c r="P2088" t="s">
        <v>26085</v>
      </c>
      <c r="Q2088" s="3">
        <v>2</v>
      </c>
      <c r="R2088" t="s">
        <v>8209</v>
      </c>
      <c r="S2088" s="3">
        <v>1</v>
      </c>
      <c r="T2088" s="3">
        <v>1</v>
      </c>
      <c r="U2088" s="3">
        <v>3000000</v>
      </c>
      <c r="V2088" s="3">
        <v>2009</v>
      </c>
      <c r="W2088" t="s">
        <v>25</v>
      </c>
    </row>
    <row r="2089" spans="1:23" x14ac:dyDescent="0.3">
      <c r="A2089" s="3">
        <v>6</v>
      </c>
      <c r="B2089" t="s">
        <v>1783</v>
      </c>
      <c r="C2089" s="3">
        <v>6303</v>
      </c>
      <c r="D2089" t="s">
        <v>1368</v>
      </c>
      <c r="E2089" s="3">
        <v>100104</v>
      </c>
      <c r="F2089" t="s">
        <v>11362</v>
      </c>
      <c r="G2089" s="3">
        <v>100104006</v>
      </c>
      <c r="H2089" t="s">
        <v>26140</v>
      </c>
      <c r="I2089" s="3">
        <v>2</v>
      </c>
      <c r="J2089" t="s">
        <v>12848</v>
      </c>
      <c r="K2089" s="3">
        <v>12</v>
      </c>
      <c r="L2089" t="s">
        <v>26090</v>
      </c>
      <c r="M2089" s="3">
        <v>2</v>
      </c>
      <c r="N2089" t="s">
        <v>26084</v>
      </c>
      <c r="O2089" s="3">
        <v>3</v>
      </c>
      <c r="P2089" t="s">
        <v>26085</v>
      </c>
      <c r="Q2089" s="3">
        <v>2</v>
      </c>
      <c r="R2089" t="s">
        <v>8209</v>
      </c>
      <c r="S2089" s="3">
        <v>3</v>
      </c>
      <c r="T2089" s="3">
        <v>1</v>
      </c>
      <c r="U2089" s="3">
        <v>100000</v>
      </c>
      <c r="V2089" s="3">
        <v>2014</v>
      </c>
      <c r="W2089" t="s">
        <v>25</v>
      </c>
    </row>
    <row r="2090" spans="1:23" x14ac:dyDescent="0.3">
      <c r="A2090" s="3">
        <v>7</v>
      </c>
      <c r="B2090" t="s">
        <v>788</v>
      </c>
      <c r="C2090" s="3">
        <v>7304</v>
      </c>
      <c r="D2090" t="s">
        <v>1439</v>
      </c>
      <c r="E2090" s="3">
        <v>100104</v>
      </c>
      <c r="F2090" t="s">
        <v>11362</v>
      </c>
      <c r="G2090" s="3">
        <v>100104006</v>
      </c>
      <c r="H2090" t="s">
        <v>26140</v>
      </c>
      <c r="I2090" s="3">
        <v>2</v>
      </c>
      <c r="J2090" t="s">
        <v>12848</v>
      </c>
      <c r="K2090" s="3">
        <v>12</v>
      </c>
      <c r="L2090" t="s">
        <v>26090</v>
      </c>
      <c r="M2090" s="3">
        <v>2</v>
      </c>
      <c r="N2090" t="s">
        <v>26084</v>
      </c>
      <c r="O2090" s="3">
        <v>3</v>
      </c>
      <c r="P2090" t="s">
        <v>26085</v>
      </c>
      <c r="Q2090" s="3">
        <v>2</v>
      </c>
      <c r="R2090" t="s">
        <v>8209</v>
      </c>
      <c r="S2090" s="3">
        <v>6</v>
      </c>
      <c r="T2090" s="3">
        <v>1</v>
      </c>
      <c r="U2090" s="3">
        <v>50000</v>
      </c>
      <c r="V2090" s="3">
        <v>2019</v>
      </c>
      <c r="W2090" t="s">
        <v>26159</v>
      </c>
    </row>
    <row r="2091" spans="1:23" x14ac:dyDescent="0.3">
      <c r="A2091" s="3">
        <v>16</v>
      </c>
      <c r="B2091" t="s">
        <v>791</v>
      </c>
      <c r="C2091" s="3">
        <v>16101</v>
      </c>
      <c r="D2091" t="s">
        <v>2026</v>
      </c>
      <c r="E2091" s="3">
        <v>100104</v>
      </c>
      <c r="F2091" t="s">
        <v>11362</v>
      </c>
      <c r="G2091" s="3">
        <v>100104006</v>
      </c>
      <c r="H2091" t="s">
        <v>26140</v>
      </c>
      <c r="I2091" s="3">
        <v>2</v>
      </c>
      <c r="J2091" t="s">
        <v>12848</v>
      </c>
      <c r="K2091" s="3">
        <v>12</v>
      </c>
      <c r="L2091" t="s">
        <v>26090</v>
      </c>
      <c r="M2091" s="3">
        <v>2</v>
      </c>
      <c r="N2091" t="s">
        <v>26084</v>
      </c>
      <c r="O2091" s="3">
        <v>3</v>
      </c>
      <c r="P2091" t="s">
        <v>26085</v>
      </c>
      <c r="Q2091" s="3">
        <v>4</v>
      </c>
      <c r="R2091" t="s">
        <v>26113</v>
      </c>
      <c r="S2091" s="3">
        <v>50</v>
      </c>
      <c r="T2091" s="3">
        <v>1</v>
      </c>
      <c r="U2091" s="3">
        <v>2000000</v>
      </c>
      <c r="V2091" s="3">
        <v>2006</v>
      </c>
      <c r="W2091" t="s">
        <v>25</v>
      </c>
    </row>
    <row r="2092" spans="1:23" x14ac:dyDescent="0.3">
      <c r="A2092" s="3">
        <v>16</v>
      </c>
      <c r="B2092" t="s">
        <v>791</v>
      </c>
      <c r="C2092" s="3">
        <v>16103</v>
      </c>
      <c r="D2092" t="s">
        <v>2032</v>
      </c>
      <c r="E2092" s="3">
        <v>100104</v>
      </c>
      <c r="F2092" t="s">
        <v>11362</v>
      </c>
      <c r="G2092" s="3">
        <v>100104006</v>
      </c>
      <c r="H2092" t="s">
        <v>26140</v>
      </c>
      <c r="I2092" s="3">
        <v>2</v>
      </c>
      <c r="J2092" t="s">
        <v>12848</v>
      </c>
      <c r="K2092" s="3">
        <v>12</v>
      </c>
      <c r="L2092" t="s">
        <v>26090</v>
      </c>
      <c r="M2092" s="3">
        <v>2</v>
      </c>
      <c r="N2092" t="s">
        <v>26084</v>
      </c>
      <c r="O2092" s="3">
        <v>3</v>
      </c>
      <c r="P2092" t="s">
        <v>26085</v>
      </c>
      <c r="Q2092" s="3">
        <v>2</v>
      </c>
      <c r="R2092" t="s">
        <v>8209</v>
      </c>
      <c r="S2092" s="3">
        <v>30</v>
      </c>
      <c r="T2092" s="3">
        <v>1</v>
      </c>
      <c r="U2092" s="3">
        <v>3700000</v>
      </c>
      <c r="V2092" s="3">
        <v>2006</v>
      </c>
      <c r="W2092" t="s">
        <v>25</v>
      </c>
    </row>
    <row r="2093" spans="1:23" x14ac:dyDescent="0.3">
      <c r="A2093" s="3">
        <v>8</v>
      </c>
      <c r="B2093" t="s">
        <v>770</v>
      </c>
      <c r="C2093" s="3">
        <v>8305</v>
      </c>
      <c r="D2093" t="s">
        <v>1550</v>
      </c>
      <c r="E2093" s="3">
        <v>100104</v>
      </c>
      <c r="F2093" t="s">
        <v>11362</v>
      </c>
      <c r="G2093" s="3">
        <v>100104006</v>
      </c>
      <c r="H2093" t="s">
        <v>26140</v>
      </c>
      <c r="I2093" s="3">
        <v>2</v>
      </c>
      <c r="J2093" t="s">
        <v>12848</v>
      </c>
      <c r="K2093" s="3">
        <v>12</v>
      </c>
      <c r="L2093" t="s">
        <v>26090</v>
      </c>
      <c r="M2093" s="3">
        <v>7</v>
      </c>
      <c r="N2093" t="s">
        <v>14788</v>
      </c>
      <c r="O2093" s="3">
        <v>3</v>
      </c>
      <c r="P2093" t="s">
        <v>26085</v>
      </c>
      <c r="Q2093" s="3">
        <v>2</v>
      </c>
      <c r="R2093" t="s">
        <v>8209</v>
      </c>
      <c r="S2093" s="3">
        <v>20</v>
      </c>
      <c r="T2093" s="3">
        <v>1</v>
      </c>
      <c r="U2093" s="3">
        <v>600000</v>
      </c>
      <c r="V2093" s="3">
        <v>2006</v>
      </c>
      <c r="W2093" t="s">
        <v>25</v>
      </c>
    </row>
    <row r="2094" spans="1:23" x14ac:dyDescent="0.3">
      <c r="A2094" s="3">
        <v>8</v>
      </c>
      <c r="B2094" t="s">
        <v>770</v>
      </c>
      <c r="C2094" s="3">
        <v>8313</v>
      </c>
      <c r="D2094" t="s">
        <v>1573</v>
      </c>
      <c r="E2094" s="3">
        <v>100104</v>
      </c>
      <c r="F2094" t="s">
        <v>11362</v>
      </c>
      <c r="G2094" s="3">
        <v>100104006</v>
      </c>
      <c r="H2094" t="s">
        <v>26140</v>
      </c>
      <c r="I2094" s="3">
        <v>2</v>
      </c>
      <c r="J2094" t="s">
        <v>12848</v>
      </c>
      <c r="K2094" s="3">
        <v>12</v>
      </c>
      <c r="L2094" t="s">
        <v>26090</v>
      </c>
      <c r="M2094" s="3">
        <v>7</v>
      </c>
      <c r="N2094" t="s">
        <v>14788</v>
      </c>
      <c r="O2094" s="3">
        <v>3</v>
      </c>
      <c r="P2094" t="s">
        <v>26085</v>
      </c>
      <c r="Q2094" s="3">
        <v>1</v>
      </c>
      <c r="R2094" t="s">
        <v>26083</v>
      </c>
      <c r="S2094" s="3">
        <v>52</v>
      </c>
      <c r="T2094" s="3">
        <v>1</v>
      </c>
      <c r="U2094" s="3">
        <v>1840000</v>
      </c>
      <c r="V2094" s="3">
        <v>2006</v>
      </c>
      <c r="W2094" t="s">
        <v>25</v>
      </c>
    </row>
    <row r="2095" spans="1:23" x14ac:dyDescent="0.3">
      <c r="A2095" s="3">
        <v>8</v>
      </c>
      <c r="B2095" t="s">
        <v>770</v>
      </c>
      <c r="C2095" s="3">
        <v>8303</v>
      </c>
      <c r="D2095" t="s">
        <v>1544</v>
      </c>
      <c r="E2095" s="3">
        <v>100104</v>
      </c>
      <c r="F2095" t="s">
        <v>11362</v>
      </c>
      <c r="G2095" s="3">
        <v>100104006</v>
      </c>
      <c r="H2095" t="s">
        <v>26140</v>
      </c>
      <c r="I2095" s="3">
        <v>2</v>
      </c>
      <c r="J2095" t="s">
        <v>12848</v>
      </c>
      <c r="K2095" s="3">
        <v>12</v>
      </c>
      <c r="L2095" t="s">
        <v>26090</v>
      </c>
      <c r="M2095" s="3">
        <v>2</v>
      </c>
      <c r="N2095" t="s">
        <v>26084</v>
      </c>
      <c r="O2095" s="3">
        <v>3</v>
      </c>
      <c r="P2095" t="s">
        <v>26085</v>
      </c>
      <c r="Q2095" s="3">
        <v>5</v>
      </c>
      <c r="R2095" t="s">
        <v>8203</v>
      </c>
      <c r="S2095" s="3">
        <v>17</v>
      </c>
      <c r="T2095" s="3">
        <v>1</v>
      </c>
      <c r="U2095" s="3">
        <v>700000</v>
      </c>
      <c r="V2095" s="3">
        <v>2012</v>
      </c>
      <c r="W2095" t="s">
        <v>25</v>
      </c>
    </row>
    <row r="2096" spans="1:23" x14ac:dyDescent="0.3">
      <c r="A2096" s="3">
        <v>16</v>
      </c>
      <c r="B2096" t="s">
        <v>791</v>
      </c>
      <c r="C2096" s="3">
        <v>16101</v>
      </c>
      <c r="D2096" t="s">
        <v>2026</v>
      </c>
      <c r="E2096" s="3">
        <v>100104</v>
      </c>
      <c r="F2096" t="s">
        <v>11362</v>
      </c>
      <c r="G2096" s="3">
        <v>100104006</v>
      </c>
      <c r="H2096" t="s">
        <v>26140</v>
      </c>
      <c r="I2096" s="3">
        <v>2</v>
      </c>
      <c r="J2096" t="s">
        <v>12848</v>
      </c>
      <c r="K2096" s="3">
        <v>12</v>
      </c>
      <c r="L2096" t="s">
        <v>26090</v>
      </c>
      <c r="M2096" s="3">
        <v>7</v>
      </c>
      <c r="N2096" t="s">
        <v>14788</v>
      </c>
      <c r="O2096" s="3">
        <v>3</v>
      </c>
      <c r="P2096" t="s">
        <v>26085</v>
      </c>
      <c r="Q2096" s="3">
        <v>2</v>
      </c>
      <c r="R2096" t="s">
        <v>8209</v>
      </c>
      <c r="S2096" s="3">
        <v>60</v>
      </c>
      <c r="T2096" s="3">
        <v>1</v>
      </c>
      <c r="U2096" s="3">
        <v>1500000</v>
      </c>
      <c r="V2096" s="3">
        <v>2012</v>
      </c>
      <c r="W2096" t="s">
        <v>25</v>
      </c>
    </row>
    <row r="2097" spans="1:23" x14ac:dyDescent="0.3">
      <c r="A2097" s="3">
        <v>8</v>
      </c>
      <c r="B2097" t="s">
        <v>770</v>
      </c>
      <c r="C2097" s="3">
        <v>8313</v>
      </c>
      <c r="D2097" t="s">
        <v>1573</v>
      </c>
      <c r="E2097" s="3">
        <v>100104</v>
      </c>
      <c r="F2097" t="s">
        <v>11362</v>
      </c>
      <c r="G2097" s="3">
        <v>100104006</v>
      </c>
      <c r="H2097" t="s">
        <v>26140</v>
      </c>
      <c r="I2097" s="3">
        <v>2</v>
      </c>
      <c r="J2097" t="s">
        <v>12848</v>
      </c>
      <c r="K2097" s="3">
        <v>12</v>
      </c>
      <c r="L2097" t="s">
        <v>26090</v>
      </c>
      <c r="M2097" s="3">
        <v>2</v>
      </c>
      <c r="N2097" t="s">
        <v>26084</v>
      </c>
      <c r="O2097" s="3">
        <v>3</v>
      </c>
      <c r="P2097" t="s">
        <v>26085</v>
      </c>
      <c r="Q2097" s="3">
        <v>5</v>
      </c>
      <c r="R2097" t="s">
        <v>8203</v>
      </c>
      <c r="S2097" s="3">
        <v>8</v>
      </c>
      <c r="T2097" s="3">
        <v>1</v>
      </c>
      <c r="U2097" s="3">
        <v>4000000</v>
      </c>
      <c r="V2097" s="3">
        <v>2012</v>
      </c>
      <c r="W2097" t="s">
        <v>25</v>
      </c>
    </row>
    <row r="2098" spans="1:23" x14ac:dyDescent="0.3">
      <c r="A2098" s="3">
        <v>16</v>
      </c>
      <c r="B2098" t="s">
        <v>791</v>
      </c>
      <c r="C2098" s="3">
        <v>16101</v>
      </c>
      <c r="D2098" t="s">
        <v>2026</v>
      </c>
      <c r="E2098" s="3">
        <v>100104</v>
      </c>
      <c r="F2098" t="s">
        <v>11362</v>
      </c>
      <c r="G2098" s="3">
        <v>100104006</v>
      </c>
      <c r="H2098" t="s">
        <v>26140</v>
      </c>
      <c r="I2098" s="3">
        <v>2</v>
      </c>
      <c r="J2098" t="s">
        <v>12848</v>
      </c>
      <c r="K2098" s="3">
        <v>12</v>
      </c>
      <c r="L2098" t="s">
        <v>26090</v>
      </c>
      <c r="M2098" s="3">
        <v>5</v>
      </c>
      <c r="N2098" t="s">
        <v>26092</v>
      </c>
      <c r="O2098" s="3">
        <v>3</v>
      </c>
      <c r="P2098" t="s">
        <v>26085</v>
      </c>
      <c r="Q2098" s="3">
        <v>2</v>
      </c>
      <c r="R2098" t="s">
        <v>8209</v>
      </c>
      <c r="S2098" s="3">
        <v>5</v>
      </c>
      <c r="T2098" s="3">
        <v>1</v>
      </c>
      <c r="U2098" s="3">
        <v>1000000</v>
      </c>
      <c r="V2098" s="3">
        <v>2016</v>
      </c>
      <c r="W2098" t="s">
        <v>25</v>
      </c>
    </row>
    <row r="2099" spans="1:23" x14ac:dyDescent="0.3">
      <c r="A2099" s="3">
        <v>16</v>
      </c>
      <c r="B2099" t="s">
        <v>791</v>
      </c>
      <c r="C2099" s="3">
        <v>16103</v>
      </c>
      <c r="D2099" t="s">
        <v>2032</v>
      </c>
      <c r="E2099" s="3">
        <v>100104</v>
      </c>
      <c r="F2099" t="s">
        <v>11362</v>
      </c>
      <c r="G2099" s="3">
        <v>100104006</v>
      </c>
      <c r="H2099" t="s">
        <v>26140</v>
      </c>
      <c r="I2099" s="3">
        <v>2</v>
      </c>
      <c r="J2099" t="s">
        <v>12848</v>
      </c>
      <c r="K2099" s="3">
        <v>12</v>
      </c>
      <c r="L2099" t="s">
        <v>26090</v>
      </c>
      <c r="M2099" s="3">
        <v>7</v>
      </c>
      <c r="N2099" t="s">
        <v>14788</v>
      </c>
      <c r="O2099" s="3">
        <v>3</v>
      </c>
      <c r="P2099" t="s">
        <v>26085</v>
      </c>
      <c r="Q2099" s="3">
        <v>2</v>
      </c>
      <c r="R2099" t="s">
        <v>8209</v>
      </c>
      <c r="S2099" s="3">
        <v>15</v>
      </c>
      <c r="T2099" s="3">
        <v>1</v>
      </c>
      <c r="U2099" s="3">
        <v>3000000</v>
      </c>
      <c r="V2099" s="3">
        <v>2016</v>
      </c>
      <c r="W2099" t="s">
        <v>25</v>
      </c>
    </row>
    <row r="2100" spans="1:23" x14ac:dyDescent="0.3">
      <c r="A2100" s="3">
        <v>9</v>
      </c>
      <c r="B2100" t="s">
        <v>26150</v>
      </c>
      <c r="C2100" s="3">
        <v>9206</v>
      </c>
      <c r="D2100" t="s">
        <v>1657</v>
      </c>
      <c r="E2100" s="3">
        <v>100104</v>
      </c>
      <c r="F2100" t="s">
        <v>11362</v>
      </c>
      <c r="G2100" s="3">
        <v>100104006</v>
      </c>
      <c r="H2100" t="s">
        <v>26140</v>
      </c>
      <c r="I2100" s="3">
        <v>2</v>
      </c>
      <c r="J2100" t="s">
        <v>12848</v>
      </c>
      <c r="K2100" s="3">
        <v>12</v>
      </c>
      <c r="L2100" t="s">
        <v>26090</v>
      </c>
      <c r="M2100" s="3">
        <v>2</v>
      </c>
      <c r="N2100" t="s">
        <v>26084</v>
      </c>
      <c r="O2100" s="3">
        <v>3</v>
      </c>
      <c r="P2100" t="s">
        <v>26085</v>
      </c>
      <c r="Q2100" s="3">
        <v>1</v>
      </c>
      <c r="R2100" t="s">
        <v>26083</v>
      </c>
      <c r="S2100" s="3">
        <v>84</v>
      </c>
      <c r="T2100" s="3">
        <v>1</v>
      </c>
      <c r="U2100" s="3">
        <v>3000000</v>
      </c>
      <c r="V2100" s="3">
        <v>2016</v>
      </c>
      <c r="W2100" t="s">
        <v>25</v>
      </c>
    </row>
    <row r="2101" spans="1:23" x14ac:dyDescent="0.3">
      <c r="A2101" s="3">
        <v>16</v>
      </c>
      <c r="B2101" t="s">
        <v>791</v>
      </c>
      <c r="C2101" s="3">
        <v>16101</v>
      </c>
      <c r="D2101" t="s">
        <v>2026</v>
      </c>
      <c r="E2101" s="3">
        <v>100104</v>
      </c>
      <c r="F2101" t="s">
        <v>11362</v>
      </c>
      <c r="G2101" s="3">
        <v>100104006</v>
      </c>
      <c r="H2101" t="s">
        <v>26140</v>
      </c>
      <c r="I2101" s="3">
        <v>2</v>
      </c>
      <c r="J2101" t="s">
        <v>12848</v>
      </c>
      <c r="K2101" s="3">
        <v>12</v>
      </c>
      <c r="L2101" t="s">
        <v>26090</v>
      </c>
      <c r="M2101" s="3">
        <v>2</v>
      </c>
      <c r="N2101" t="s">
        <v>26084</v>
      </c>
      <c r="O2101" s="3">
        <v>3</v>
      </c>
      <c r="P2101" t="s">
        <v>26085</v>
      </c>
      <c r="Q2101" s="3">
        <v>5</v>
      </c>
      <c r="R2101" t="s">
        <v>8203</v>
      </c>
      <c r="S2101" s="3">
        <v>50</v>
      </c>
      <c r="T2101" s="3">
        <v>1</v>
      </c>
      <c r="U2101" s="3">
        <v>425000</v>
      </c>
      <c r="V2101" s="3">
        <v>2019</v>
      </c>
      <c r="W2101" t="s">
        <v>26159</v>
      </c>
    </row>
    <row r="2102" spans="1:23" x14ac:dyDescent="0.3">
      <c r="A2102" s="3">
        <v>16</v>
      </c>
      <c r="B2102" t="s">
        <v>791</v>
      </c>
      <c r="C2102" s="3">
        <v>16103</v>
      </c>
      <c r="D2102" t="s">
        <v>2032</v>
      </c>
      <c r="E2102" s="3">
        <v>100104</v>
      </c>
      <c r="F2102" t="s">
        <v>11362</v>
      </c>
      <c r="G2102" s="3">
        <v>100104006</v>
      </c>
      <c r="H2102" t="s">
        <v>26140</v>
      </c>
      <c r="I2102" s="3">
        <v>2</v>
      </c>
      <c r="J2102" t="s">
        <v>12848</v>
      </c>
      <c r="K2102" s="3">
        <v>12</v>
      </c>
      <c r="L2102" t="s">
        <v>26090</v>
      </c>
      <c r="M2102" s="3">
        <v>2</v>
      </c>
      <c r="N2102" t="s">
        <v>26084</v>
      </c>
      <c r="O2102" s="3">
        <v>3</v>
      </c>
      <c r="P2102" t="s">
        <v>26085</v>
      </c>
      <c r="Q2102" s="3">
        <v>2</v>
      </c>
      <c r="R2102" t="s">
        <v>8209</v>
      </c>
      <c r="S2102" s="3">
        <v>40</v>
      </c>
      <c r="T2102" s="3">
        <v>1</v>
      </c>
      <c r="U2102" s="3">
        <v>11000000</v>
      </c>
      <c r="V2102" s="3">
        <v>2019</v>
      </c>
      <c r="W2102" t="s">
        <v>26159</v>
      </c>
    </row>
    <row r="2103" spans="1:23" x14ac:dyDescent="0.3">
      <c r="A2103" s="3">
        <v>15</v>
      </c>
      <c r="B2103" t="s">
        <v>761</v>
      </c>
      <c r="C2103" s="3">
        <v>15101</v>
      </c>
      <c r="D2103" t="s">
        <v>2014</v>
      </c>
      <c r="E2103" s="3">
        <v>100108</v>
      </c>
      <c r="F2103" t="s">
        <v>11438</v>
      </c>
      <c r="G2103" s="3">
        <v>100108001</v>
      </c>
      <c r="H2103" t="s">
        <v>7140</v>
      </c>
      <c r="I2103" s="3">
        <v>1</v>
      </c>
      <c r="J2103" t="s">
        <v>26080</v>
      </c>
      <c r="K2103" s="3">
        <v>13</v>
      </c>
      <c r="L2103" t="s">
        <v>26091</v>
      </c>
      <c r="M2103" s="3">
        <v>5</v>
      </c>
      <c r="N2103" t="s">
        <v>26092</v>
      </c>
      <c r="O2103" s="3">
        <v>1</v>
      </c>
      <c r="P2103" t="s">
        <v>28066</v>
      </c>
      <c r="Q2103" s="3">
        <v>1</v>
      </c>
      <c r="R2103" t="s">
        <v>26083</v>
      </c>
      <c r="S2103" s="3">
        <v>1</v>
      </c>
      <c r="T2103" s="3">
        <v>1</v>
      </c>
      <c r="U2103" s="3">
        <v>720</v>
      </c>
      <c r="V2103" s="3">
        <v>2019</v>
      </c>
      <c r="W2103" t="s">
        <v>26159</v>
      </c>
    </row>
    <row r="2104" spans="1:23" x14ac:dyDescent="0.3">
      <c r="A2104" s="3">
        <v>15</v>
      </c>
      <c r="B2104" t="s">
        <v>761</v>
      </c>
      <c r="C2104" s="3">
        <v>15101</v>
      </c>
      <c r="D2104" t="s">
        <v>2014</v>
      </c>
      <c r="E2104" s="3">
        <v>100108</v>
      </c>
      <c r="F2104" t="s">
        <v>11438</v>
      </c>
      <c r="G2104" s="3">
        <v>100108001</v>
      </c>
      <c r="H2104" t="s">
        <v>7140</v>
      </c>
      <c r="I2104" s="3">
        <v>1</v>
      </c>
      <c r="J2104" t="s">
        <v>26080</v>
      </c>
      <c r="K2104" s="3">
        <v>13</v>
      </c>
      <c r="L2104" t="s">
        <v>26091</v>
      </c>
      <c r="M2104" s="3">
        <v>5</v>
      </c>
      <c r="N2104" t="s">
        <v>26092</v>
      </c>
      <c r="O2104" s="3">
        <v>1</v>
      </c>
      <c r="P2104" t="s">
        <v>28066</v>
      </c>
      <c r="Q2104" s="3">
        <v>1</v>
      </c>
      <c r="R2104" t="s">
        <v>26083</v>
      </c>
      <c r="S2104" s="3">
        <v>1</v>
      </c>
      <c r="T2104" s="3">
        <v>1</v>
      </c>
      <c r="U2104" s="3">
        <v>2000</v>
      </c>
      <c r="V2104" s="3">
        <v>2019</v>
      </c>
      <c r="W2104" t="s">
        <v>26159</v>
      </c>
    </row>
    <row r="2105" spans="1:23" x14ac:dyDescent="0.3">
      <c r="A2105" s="3">
        <v>15</v>
      </c>
      <c r="B2105" t="s">
        <v>761</v>
      </c>
      <c r="C2105" s="3">
        <v>15101</v>
      </c>
      <c r="D2105" t="s">
        <v>2014</v>
      </c>
      <c r="E2105" s="3">
        <v>100108</v>
      </c>
      <c r="F2105" t="s">
        <v>11438</v>
      </c>
      <c r="G2105" s="3">
        <v>100108001</v>
      </c>
      <c r="H2105" t="s">
        <v>7140</v>
      </c>
      <c r="I2105" s="3">
        <v>1</v>
      </c>
      <c r="J2105" t="s">
        <v>26080</v>
      </c>
      <c r="K2105" s="3">
        <v>13</v>
      </c>
      <c r="L2105" t="s">
        <v>26091</v>
      </c>
      <c r="M2105" s="3">
        <v>5</v>
      </c>
      <c r="N2105" t="s">
        <v>26092</v>
      </c>
      <c r="O2105" s="3">
        <v>1</v>
      </c>
      <c r="P2105" t="s">
        <v>28066</v>
      </c>
      <c r="Q2105" s="3">
        <v>1</v>
      </c>
      <c r="R2105" t="s">
        <v>26083</v>
      </c>
      <c r="S2105" s="3">
        <v>1</v>
      </c>
      <c r="T2105" s="3">
        <v>1</v>
      </c>
      <c r="U2105" s="3">
        <v>2500</v>
      </c>
      <c r="V2105" s="3">
        <v>2019</v>
      </c>
      <c r="W2105" t="s">
        <v>26159</v>
      </c>
    </row>
    <row r="2106" spans="1:23" x14ac:dyDescent="0.3">
      <c r="A2106" s="3">
        <v>15</v>
      </c>
      <c r="B2106" t="s">
        <v>761</v>
      </c>
      <c r="C2106" s="3">
        <v>15101</v>
      </c>
      <c r="D2106" t="s">
        <v>2014</v>
      </c>
      <c r="E2106" s="3">
        <v>100108</v>
      </c>
      <c r="F2106" t="s">
        <v>11438</v>
      </c>
      <c r="G2106" s="3">
        <v>100108001</v>
      </c>
      <c r="H2106" t="s">
        <v>7140</v>
      </c>
      <c r="I2106" s="3">
        <v>1</v>
      </c>
      <c r="J2106" t="s">
        <v>26080</v>
      </c>
      <c r="K2106" s="3">
        <v>13</v>
      </c>
      <c r="L2106" t="s">
        <v>26091</v>
      </c>
      <c r="M2106" s="3">
        <v>5</v>
      </c>
      <c r="N2106" t="s">
        <v>26092</v>
      </c>
      <c r="O2106" s="3">
        <v>1</v>
      </c>
      <c r="P2106" t="s">
        <v>28066</v>
      </c>
      <c r="Q2106" s="3">
        <v>1</v>
      </c>
      <c r="R2106" t="s">
        <v>26083</v>
      </c>
      <c r="S2106" s="3">
        <v>1</v>
      </c>
      <c r="T2106" s="3">
        <v>1</v>
      </c>
      <c r="U2106" s="3">
        <v>2700</v>
      </c>
      <c r="V2106" s="3">
        <v>2019</v>
      </c>
      <c r="W2106" t="s">
        <v>26159</v>
      </c>
    </row>
    <row r="2107" spans="1:23" x14ac:dyDescent="0.3">
      <c r="A2107" s="3">
        <v>15</v>
      </c>
      <c r="B2107" t="s">
        <v>761</v>
      </c>
      <c r="C2107" s="3">
        <v>15101</v>
      </c>
      <c r="D2107" t="s">
        <v>2014</v>
      </c>
      <c r="E2107" s="3">
        <v>100108</v>
      </c>
      <c r="F2107" t="s">
        <v>11438</v>
      </c>
      <c r="G2107" s="3">
        <v>100108001</v>
      </c>
      <c r="H2107" t="s">
        <v>7140</v>
      </c>
      <c r="I2107" s="3">
        <v>1</v>
      </c>
      <c r="J2107" t="s">
        <v>26080</v>
      </c>
      <c r="K2107" s="3">
        <v>13</v>
      </c>
      <c r="L2107" t="s">
        <v>26091</v>
      </c>
      <c r="M2107" s="3">
        <v>5</v>
      </c>
      <c r="N2107" t="s">
        <v>26092</v>
      </c>
      <c r="O2107" s="3">
        <v>1</v>
      </c>
      <c r="P2107" t="s">
        <v>28066</v>
      </c>
      <c r="Q2107" s="3">
        <v>1</v>
      </c>
      <c r="R2107" t="s">
        <v>26083</v>
      </c>
      <c r="S2107" s="3">
        <v>1</v>
      </c>
      <c r="T2107" s="3">
        <v>1</v>
      </c>
      <c r="U2107" s="3">
        <v>4000</v>
      </c>
      <c r="V2107" s="3">
        <v>2019</v>
      </c>
      <c r="W2107" t="s">
        <v>26159</v>
      </c>
    </row>
    <row r="2108" spans="1:23" x14ac:dyDescent="0.3">
      <c r="A2108" s="3">
        <v>15</v>
      </c>
      <c r="B2108" t="s">
        <v>761</v>
      </c>
      <c r="C2108" s="3">
        <v>15101</v>
      </c>
      <c r="D2108" t="s">
        <v>2014</v>
      </c>
      <c r="E2108" s="3">
        <v>100108</v>
      </c>
      <c r="F2108" t="s">
        <v>11438</v>
      </c>
      <c r="G2108" s="3">
        <v>100108001</v>
      </c>
      <c r="H2108" t="s">
        <v>7140</v>
      </c>
      <c r="I2108" s="3">
        <v>1</v>
      </c>
      <c r="J2108" t="s">
        <v>26080</v>
      </c>
      <c r="K2108" s="3">
        <v>13</v>
      </c>
      <c r="L2108" t="s">
        <v>26091</v>
      </c>
      <c r="M2108" s="3">
        <v>5</v>
      </c>
      <c r="N2108" t="s">
        <v>26092</v>
      </c>
      <c r="O2108" s="3">
        <v>1</v>
      </c>
      <c r="P2108" t="s">
        <v>28066</v>
      </c>
      <c r="Q2108" s="3">
        <v>1</v>
      </c>
      <c r="R2108" t="s">
        <v>26083</v>
      </c>
      <c r="S2108" s="3">
        <v>1</v>
      </c>
      <c r="T2108" s="3">
        <v>1</v>
      </c>
      <c r="U2108" s="3">
        <v>8000</v>
      </c>
      <c r="V2108" s="3">
        <v>2019</v>
      </c>
      <c r="W2108" t="s">
        <v>26159</v>
      </c>
    </row>
    <row r="2109" spans="1:23" x14ac:dyDescent="0.3">
      <c r="A2109" s="3">
        <v>15</v>
      </c>
      <c r="B2109" t="s">
        <v>761</v>
      </c>
      <c r="C2109" s="3">
        <v>15101</v>
      </c>
      <c r="D2109" t="s">
        <v>2014</v>
      </c>
      <c r="E2109" s="3">
        <v>100108</v>
      </c>
      <c r="F2109" t="s">
        <v>11438</v>
      </c>
      <c r="G2109" s="3">
        <v>100108001</v>
      </c>
      <c r="H2109" t="s">
        <v>7140</v>
      </c>
      <c r="I2109" s="3">
        <v>1</v>
      </c>
      <c r="J2109" t="s">
        <v>26080</v>
      </c>
      <c r="K2109" s="3">
        <v>13</v>
      </c>
      <c r="L2109" t="s">
        <v>26091</v>
      </c>
      <c r="M2109" s="3">
        <v>5</v>
      </c>
      <c r="N2109" t="s">
        <v>26092</v>
      </c>
      <c r="O2109" s="3">
        <v>1</v>
      </c>
      <c r="P2109" t="s">
        <v>28066</v>
      </c>
      <c r="Q2109" s="3">
        <v>1</v>
      </c>
      <c r="R2109" t="s">
        <v>26083</v>
      </c>
      <c r="S2109" s="3">
        <v>2</v>
      </c>
      <c r="T2109" s="3">
        <v>1</v>
      </c>
      <c r="U2109" s="3">
        <v>500</v>
      </c>
      <c r="V2109" s="3">
        <v>2019</v>
      </c>
      <c r="W2109" t="s">
        <v>26159</v>
      </c>
    </row>
    <row r="2110" spans="1:23" x14ac:dyDescent="0.3">
      <c r="A2110" s="3">
        <v>15</v>
      </c>
      <c r="B2110" t="s">
        <v>761</v>
      </c>
      <c r="C2110" s="3">
        <v>15101</v>
      </c>
      <c r="D2110" t="s">
        <v>2014</v>
      </c>
      <c r="E2110" s="3">
        <v>100108</v>
      </c>
      <c r="F2110" t="s">
        <v>11438</v>
      </c>
      <c r="G2110" s="3">
        <v>100108001</v>
      </c>
      <c r="H2110" t="s">
        <v>7140</v>
      </c>
      <c r="I2110" s="3">
        <v>1</v>
      </c>
      <c r="J2110" t="s">
        <v>26080</v>
      </c>
      <c r="K2110" s="3">
        <v>13</v>
      </c>
      <c r="L2110" t="s">
        <v>26091</v>
      </c>
      <c r="M2110" s="3">
        <v>5</v>
      </c>
      <c r="N2110" t="s">
        <v>26092</v>
      </c>
      <c r="O2110" s="3">
        <v>1</v>
      </c>
      <c r="P2110" t="s">
        <v>28066</v>
      </c>
      <c r="Q2110" s="3">
        <v>1</v>
      </c>
      <c r="R2110" t="s">
        <v>26083</v>
      </c>
      <c r="S2110" s="3">
        <v>2</v>
      </c>
      <c r="T2110" s="3">
        <v>1</v>
      </c>
      <c r="U2110" s="3">
        <v>1000</v>
      </c>
      <c r="V2110" s="3">
        <v>2019</v>
      </c>
      <c r="W2110" t="s">
        <v>26159</v>
      </c>
    </row>
    <row r="2111" spans="1:23" x14ac:dyDescent="0.3">
      <c r="A2111" s="3">
        <v>15</v>
      </c>
      <c r="B2111" t="s">
        <v>761</v>
      </c>
      <c r="C2111" s="3">
        <v>15101</v>
      </c>
      <c r="D2111" t="s">
        <v>2014</v>
      </c>
      <c r="E2111" s="3">
        <v>100108</v>
      </c>
      <c r="F2111" t="s">
        <v>11438</v>
      </c>
      <c r="G2111" s="3">
        <v>100108001</v>
      </c>
      <c r="H2111" t="s">
        <v>7140</v>
      </c>
      <c r="I2111" s="3">
        <v>1</v>
      </c>
      <c r="J2111" t="s">
        <v>26080</v>
      </c>
      <c r="K2111" s="3">
        <v>13</v>
      </c>
      <c r="L2111" t="s">
        <v>26091</v>
      </c>
      <c r="M2111" s="3">
        <v>5</v>
      </c>
      <c r="N2111" t="s">
        <v>26092</v>
      </c>
      <c r="O2111" s="3">
        <v>1</v>
      </c>
      <c r="P2111" t="s">
        <v>28066</v>
      </c>
      <c r="Q2111" s="3">
        <v>1</v>
      </c>
      <c r="R2111" t="s">
        <v>26083</v>
      </c>
      <c r="S2111" s="3">
        <v>2</v>
      </c>
      <c r="T2111" s="3">
        <v>1</v>
      </c>
      <c r="U2111" s="3">
        <v>2500</v>
      </c>
      <c r="V2111" s="3">
        <v>2019</v>
      </c>
      <c r="W2111" t="s">
        <v>26159</v>
      </c>
    </row>
    <row r="2112" spans="1:23" x14ac:dyDescent="0.3">
      <c r="A2112" s="3">
        <v>15</v>
      </c>
      <c r="B2112" t="s">
        <v>761</v>
      </c>
      <c r="C2112" s="3">
        <v>15101</v>
      </c>
      <c r="D2112" t="s">
        <v>2014</v>
      </c>
      <c r="E2112" s="3">
        <v>100108</v>
      </c>
      <c r="F2112" t="s">
        <v>11438</v>
      </c>
      <c r="G2112" s="3">
        <v>100108001</v>
      </c>
      <c r="H2112" t="s">
        <v>7140</v>
      </c>
      <c r="I2112" s="3">
        <v>1</v>
      </c>
      <c r="J2112" t="s">
        <v>26080</v>
      </c>
      <c r="K2112" s="3">
        <v>13</v>
      </c>
      <c r="L2112" t="s">
        <v>26091</v>
      </c>
      <c r="M2112" s="3">
        <v>5</v>
      </c>
      <c r="N2112" t="s">
        <v>26092</v>
      </c>
      <c r="O2112" s="3">
        <v>1</v>
      </c>
      <c r="P2112" t="s">
        <v>28066</v>
      </c>
      <c r="Q2112" s="3">
        <v>1</v>
      </c>
      <c r="R2112" t="s">
        <v>26083</v>
      </c>
      <c r="S2112" s="3">
        <v>2</v>
      </c>
      <c r="T2112" s="3">
        <v>1</v>
      </c>
      <c r="U2112" s="3">
        <v>4000</v>
      </c>
      <c r="V2112" s="3">
        <v>2019</v>
      </c>
      <c r="W2112" t="s">
        <v>26159</v>
      </c>
    </row>
    <row r="2113" spans="1:23" x14ac:dyDescent="0.3">
      <c r="A2113" s="3">
        <v>15</v>
      </c>
      <c r="B2113" t="s">
        <v>761</v>
      </c>
      <c r="C2113" s="3">
        <v>15101</v>
      </c>
      <c r="D2113" t="s">
        <v>2014</v>
      </c>
      <c r="E2113" s="3">
        <v>100108</v>
      </c>
      <c r="F2113" t="s">
        <v>11438</v>
      </c>
      <c r="G2113" s="3">
        <v>100108001</v>
      </c>
      <c r="H2113" t="s">
        <v>7140</v>
      </c>
      <c r="I2113" s="3">
        <v>1</v>
      </c>
      <c r="J2113" t="s">
        <v>26080</v>
      </c>
      <c r="K2113" s="3">
        <v>13</v>
      </c>
      <c r="L2113" t="s">
        <v>26091</v>
      </c>
      <c r="M2113" s="3">
        <v>5</v>
      </c>
      <c r="N2113" t="s">
        <v>26092</v>
      </c>
      <c r="O2113" s="3">
        <v>1</v>
      </c>
      <c r="P2113" t="s">
        <v>28066</v>
      </c>
      <c r="Q2113" s="3">
        <v>1</v>
      </c>
      <c r="R2113" t="s">
        <v>26083</v>
      </c>
      <c r="S2113" s="3">
        <v>2</v>
      </c>
      <c r="T2113" s="3">
        <v>1</v>
      </c>
      <c r="U2113" s="3">
        <v>6000</v>
      </c>
      <c r="V2113" s="3">
        <v>2019</v>
      </c>
      <c r="W2113" t="s">
        <v>26159</v>
      </c>
    </row>
    <row r="2114" spans="1:23" x14ac:dyDescent="0.3">
      <c r="A2114" s="3">
        <v>15</v>
      </c>
      <c r="B2114" t="s">
        <v>761</v>
      </c>
      <c r="C2114" s="3">
        <v>15101</v>
      </c>
      <c r="D2114" t="s">
        <v>2014</v>
      </c>
      <c r="E2114" s="3">
        <v>100108</v>
      </c>
      <c r="F2114" t="s">
        <v>11438</v>
      </c>
      <c r="G2114" s="3">
        <v>100108001</v>
      </c>
      <c r="H2114" t="s">
        <v>7140</v>
      </c>
      <c r="I2114" s="3">
        <v>1</v>
      </c>
      <c r="J2114" t="s">
        <v>26080</v>
      </c>
      <c r="K2114" s="3">
        <v>13</v>
      </c>
      <c r="L2114" t="s">
        <v>26091</v>
      </c>
      <c r="M2114" s="3">
        <v>5</v>
      </c>
      <c r="N2114" t="s">
        <v>26092</v>
      </c>
      <c r="O2114" s="3">
        <v>1</v>
      </c>
      <c r="P2114" t="s">
        <v>28066</v>
      </c>
      <c r="Q2114" s="3">
        <v>1</v>
      </c>
      <c r="R2114" t="s">
        <v>26083</v>
      </c>
      <c r="S2114" s="3">
        <v>2</v>
      </c>
      <c r="T2114" s="3">
        <v>1</v>
      </c>
      <c r="U2114" s="3">
        <v>10000</v>
      </c>
      <c r="V2114" s="3">
        <v>2019</v>
      </c>
      <c r="W2114" t="s">
        <v>26159</v>
      </c>
    </row>
    <row r="2115" spans="1:23" x14ac:dyDescent="0.3">
      <c r="A2115" s="3">
        <v>15</v>
      </c>
      <c r="B2115" t="s">
        <v>761</v>
      </c>
      <c r="C2115" s="3">
        <v>15101</v>
      </c>
      <c r="D2115" t="s">
        <v>2014</v>
      </c>
      <c r="E2115" s="3">
        <v>100108</v>
      </c>
      <c r="F2115" t="s">
        <v>11438</v>
      </c>
      <c r="G2115" s="3">
        <v>100108001</v>
      </c>
      <c r="H2115" t="s">
        <v>7140</v>
      </c>
      <c r="I2115" s="3">
        <v>1</v>
      </c>
      <c r="J2115" t="s">
        <v>26080</v>
      </c>
      <c r="K2115" s="3">
        <v>13</v>
      </c>
      <c r="L2115" t="s">
        <v>26091</v>
      </c>
      <c r="M2115" s="3">
        <v>5</v>
      </c>
      <c r="N2115" t="s">
        <v>26092</v>
      </c>
      <c r="O2115" s="3">
        <v>1</v>
      </c>
      <c r="P2115" t="s">
        <v>28066</v>
      </c>
      <c r="Q2115" s="3">
        <v>1</v>
      </c>
      <c r="R2115" t="s">
        <v>26083</v>
      </c>
      <c r="S2115" s="3">
        <v>2</v>
      </c>
      <c r="T2115" s="3">
        <v>1</v>
      </c>
      <c r="U2115" s="3">
        <v>18000</v>
      </c>
      <c r="V2115" s="3">
        <v>2019</v>
      </c>
      <c r="W2115" t="s">
        <v>26159</v>
      </c>
    </row>
    <row r="2116" spans="1:23" x14ac:dyDescent="0.3">
      <c r="A2116" s="3">
        <v>15</v>
      </c>
      <c r="B2116" t="s">
        <v>761</v>
      </c>
      <c r="C2116" s="3">
        <v>15101</v>
      </c>
      <c r="D2116" t="s">
        <v>2014</v>
      </c>
      <c r="E2116" s="3">
        <v>100108</v>
      </c>
      <c r="F2116" t="s">
        <v>11438</v>
      </c>
      <c r="G2116" s="3">
        <v>100108001</v>
      </c>
      <c r="H2116" t="s">
        <v>7140</v>
      </c>
      <c r="I2116" s="3">
        <v>1</v>
      </c>
      <c r="J2116" t="s">
        <v>26080</v>
      </c>
      <c r="K2116" s="3">
        <v>13</v>
      </c>
      <c r="L2116" t="s">
        <v>26091</v>
      </c>
      <c r="M2116" s="3">
        <v>5</v>
      </c>
      <c r="N2116" t="s">
        <v>26092</v>
      </c>
      <c r="O2116" s="3">
        <v>2</v>
      </c>
      <c r="P2116" t="s">
        <v>28067</v>
      </c>
      <c r="Q2116" s="3">
        <v>1</v>
      </c>
      <c r="R2116" t="s">
        <v>26083</v>
      </c>
      <c r="S2116" s="3">
        <v>1</v>
      </c>
      <c r="T2116" s="3">
        <v>1</v>
      </c>
      <c r="U2116" s="3">
        <v>3000</v>
      </c>
      <c r="V2116" s="3">
        <v>2019</v>
      </c>
      <c r="W2116" t="s">
        <v>26159</v>
      </c>
    </row>
    <row r="2117" spans="1:23" x14ac:dyDescent="0.3">
      <c r="A2117" s="3">
        <v>15</v>
      </c>
      <c r="B2117" t="s">
        <v>761</v>
      </c>
      <c r="C2117" s="3">
        <v>15101</v>
      </c>
      <c r="D2117" t="s">
        <v>2014</v>
      </c>
      <c r="E2117" s="3">
        <v>100108</v>
      </c>
      <c r="F2117" t="s">
        <v>11438</v>
      </c>
      <c r="G2117" s="3">
        <v>100108001</v>
      </c>
      <c r="H2117" t="s">
        <v>7140</v>
      </c>
      <c r="I2117" s="3">
        <v>1</v>
      </c>
      <c r="J2117" t="s">
        <v>26080</v>
      </c>
      <c r="K2117" s="3">
        <v>13</v>
      </c>
      <c r="L2117" t="s">
        <v>26091</v>
      </c>
      <c r="M2117" s="3">
        <v>5</v>
      </c>
      <c r="N2117" t="s">
        <v>26092</v>
      </c>
      <c r="O2117" s="3">
        <v>2</v>
      </c>
      <c r="P2117" t="s">
        <v>28067</v>
      </c>
      <c r="Q2117" s="3">
        <v>1</v>
      </c>
      <c r="R2117" t="s">
        <v>26083</v>
      </c>
      <c r="S2117" s="3">
        <v>1</v>
      </c>
      <c r="T2117" s="3">
        <v>1</v>
      </c>
      <c r="U2117" s="3">
        <v>6000</v>
      </c>
      <c r="V2117" s="3">
        <v>2019</v>
      </c>
      <c r="W2117" t="s">
        <v>26159</v>
      </c>
    </row>
    <row r="2118" spans="1:23" x14ac:dyDescent="0.3">
      <c r="A2118" s="3">
        <v>15</v>
      </c>
      <c r="B2118" t="s">
        <v>761</v>
      </c>
      <c r="C2118" s="3">
        <v>15101</v>
      </c>
      <c r="D2118" t="s">
        <v>2014</v>
      </c>
      <c r="E2118" s="3">
        <v>100108</v>
      </c>
      <c r="F2118" t="s">
        <v>11438</v>
      </c>
      <c r="G2118" s="3">
        <v>100108001</v>
      </c>
      <c r="H2118" t="s">
        <v>7140</v>
      </c>
      <c r="I2118" s="3">
        <v>1</v>
      </c>
      <c r="J2118" t="s">
        <v>26080</v>
      </c>
      <c r="K2118" s="3">
        <v>13</v>
      </c>
      <c r="L2118" t="s">
        <v>26091</v>
      </c>
      <c r="M2118" s="3">
        <v>5</v>
      </c>
      <c r="N2118" t="s">
        <v>26092</v>
      </c>
      <c r="O2118" s="3">
        <v>2</v>
      </c>
      <c r="P2118" t="s">
        <v>28067</v>
      </c>
      <c r="Q2118" s="3">
        <v>1</v>
      </c>
      <c r="R2118" t="s">
        <v>26083</v>
      </c>
      <c r="S2118" s="3">
        <v>2</v>
      </c>
      <c r="T2118" s="3">
        <v>1</v>
      </c>
      <c r="U2118" s="3">
        <v>900</v>
      </c>
      <c r="V2118" s="3">
        <v>2019</v>
      </c>
      <c r="W2118" t="s">
        <v>26159</v>
      </c>
    </row>
    <row r="2119" spans="1:23" x14ac:dyDescent="0.3">
      <c r="A2119" s="3">
        <v>15</v>
      </c>
      <c r="B2119" t="s">
        <v>761</v>
      </c>
      <c r="C2119" s="3">
        <v>15101</v>
      </c>
      <c r="D2119" t="s">
        <v>2014</v>
      </c>
      <c r="E2119" s="3">
        <v>100108</v>
      </c>
      <c r="F2119" t="s">
        <v>11438</v>
      </c>
      <c r="G2119" s="3">
        <v>100108001</v>
      </c>
      <c r="H2119" t="s">
        <v>7140</v>
      </c>
      <c r="I2119" s="3">
        <v>1</v>
      </c>
      <c r="J2119" t="s">
        <v>26080</v>
      </c>
      <c r="K2119" s="3">
        <v>13</v>
      </c>
      <c r="L2119" t="s">
        <v>26091</v>
      </c>
      <c r="M2119" s="3">
        <v>5</v>
      </c>
      <c r="N2119" t="s">
        <v>26092</v>
      </c>
      <c r="O2119" s="3">
        <v>2</v>
      </c>
      <c r="P2119" t="s">
        <v>28067</v>
      </c>
      <c r="Q2119" s="3">
        <v>1</v>
      </c>
      <c r="R2119" t="s">
        <v>26083</v>
      </c>
      <c r="S2119" s="3">
        <v>2</v>
      </c>
      <c r="T2119" s="3">
        <v>1</v>
      </c>
      <c r="U2119" s="3">
        <v>2500</v>
      </c>
      <c r="V2119" s="3">
        <v>2019</v>
      </c>
      <c r="W2119" t="s">
        <v>26159</v>
      </c>
    </row>
    <row r="2120" spans="1:23" x14ac:dyDescent="0.3">
      <c r="A2120" s="3">
        <v>15</v>
      </c>
      <c r="B2120" t="s">
        <v>761</v>
      </c>
      <c r="C2120" s="3">
        <v>15101</v>
      </c>
      <c r="D2120" t="s">
        <v>2014</v>
      </c>
      <c r="E2120" s="3">
        <v>100108</v>
      </c>
      <c r="F2120" t="s">
        <v>11438</v>
      </c>
      <c r="G2120" s="3">
        <v>100108001</v>
      </c>
      <c r="H2120" t="s">
        <v>7140</v>
      </c>
      <c r="I2120" s="3">
        <v>1</v>
      </c>
      <c r="J2120" t="s">
        <v>26080</v>
      </c>
      <c r="K2120" s="3">
        <v>13</v>
      </c>
      <c r="L2120" t="s">
        <v>26091</v>
      </c>
      <c r="M2120" s="3">
        <v>5</v>
      </c>
      <c r="N2120" t="s">
        <v>26092</v>
      </c>
      <c r="O2120" s="3">
        <v>2</v>
      </c>
      <c r="P2120" t="s">
        <v>28067</v>
      </c>
      <c r="Q2120" s="3">
        <v>1</v>
      </c>
      <c r="R2120" t="s">
        <v>26083</v>
      </c>
      <c r="S2120" s="3">
        <v>2</v>
      </c>
      <c r="T2120" s="3">
        <v>1</v>
      </c>
      <c r="U2120" s="3">
        <v>5000</v>
      </c>
      <c r="V2120" s="3">
        <v>2019</v>
      </c>
      <c r="W2120" t="s">
        <v>26159</v>
      </c>
    </row>
    <row r="2121" spans="1:23" x14ac:dyDescent="0.3">
      <c r="A2121" s="3">
        <v>15</v>
      </c>
      <c r="B2121" t="s">
        <v>761</v>
      </c>
      <c r="C2121" s="3">
        <v>15101</v>
      </c>
      <c r="D2121" t="s">
        <v>2014</v>
      </c>
      <c r="E2121" s="3">
        <v>100108</v>
      </c>
      <c r="F2121" t="s">
        <v>11438</v>
      </c>
      <c r="G2121" s="3">
        <v>100108001</v>
      </c>
      <c r="H2121" t="s">
        <v>7140</v>
      </c>
      <c r="I2121" s="3">
        <v>1</v>
      </c>
      <c r="J2121" t="s">
        <v>26080</v>
      </c>
      <c r="K2121" s="3">
        <v>13</v>
      </c>
      <c r="L2121" t="s">
        <v>26091</v>
      </c>
      <c r="M2121" s="3">
        <v>5</v>
      </c>
      <c r="N2121" t="s">
        <v>26092</v>
      </c>
      <c r="O2121" s="3">
        <v>2</v>
      </c>
      <c r="P2121" t="s">
        <v>28067</v>
      </c>
      <c r="Q2121" s="3">
        <v>1</v>
      </c>
      <c r="R2121" t="s">
        <v>26083</v>
      </c>
      <c r="S2121" s="3">
        <v>3</v>
      </c>
      <c r="T2121" s="3">
        <v>1</v>
      </c>
      <c r="U2121" s="3">
        <v>12000</v>
      </c>
      <c r="V2121" s="3">
        <v>2019</v>
      </c>
      <c r="W2121" t="s">
        <v>26159</v>
      </c>
    </row>
    <row r="2122" spans="1:23" x14ac:dyDescent="0.3">
      <c r="A2122" s="3">
        <v>15</v>
      </c>
      <c r="B2122" t="s">
        <v>761</v>
      </c>
      <c r="C2122" s="3">
        <v>15101</v>
      </c>
      <c r="D2122" t="s">
        <v>2014</v>
      </c>
      <c r="E2122" s="3">
        <v>100102</v>
      </c>
      <c r="F2122" t="s">
        <v>11306</v>
      </c>
      <c r="G2122" s="3">
        <v>100102003</v>
      </c>
      <c r="H2122" t="s">
        <v>26093</v>
      </c>
      <c r="I2122" s="3">
        <v>1</v>
      </c>
      <c r="J2122" t="s">
        <v>26080</v>
      </c>
      <c r="K2122" s="3">
        <v>13</v>
      </c>
      <c r="L2122" t="s">
        <v>26091</v>
      </c>
      <c r="M2122" s="3">
        <v>5</v>
      </c>
      <c r="N2122" t="s">
        <v>26092</v>
      </c>
      <c r="O2122" s="3">
        <v>2</v>
      </c>
      <c r="P2122" t="s">
        <v>28067</v>
      </c>
      <c r="Q2122" s="3">
        <v>1</v>
      </c>
      <c r="R2122" t="s">
        <v>26083</v>
      </c>
      <c r="S2122" s="3">
        <v>2</v>
      </c>
      <c r="T2122" s="3">
        <v>1</v>
      </c>
      <c r="U2122" s="3">
        <v>800</v>
      </c>
      <c r="V2122" s="3">
        <v>2019</v>
      </c>
      <c r="W2122" t="s">
        <v>26159</v>
      </c>
    </row>
    <row r="2123" spans="1:23" x14ac:dyDescent="0.3">
      <c r="A2123" s="3">
        <v>15</v>
      </c>
      <c r="B2123" t="s">
        <v>761</v>
      </c>
      <c r="C2123" s="3">
        <v>15101</v>
      </c>
      <c r="D2123" t="s">
        <v>2014</v>
      </c>
      <c r="E2123" s="3">
        <v>100102</v>
      </c>
      <c r="F2123" t="s">
        <v>11306</v>
      </c>
      <c r="G2123" s="3">
        <v>100102004</v>
      </c>
      <c r="H2123" t="s">
        <v>26094</v>
      </c>
      <c r="I2123" s="3">
        <v>1</v>
      </c>
      <c r="J2123" t="s">
        <v>26080</v>
      </c>
      <c r="K2123" s="3">
        <v>13</v>
      </c>
      <c r="L2123" t="s">
        <v>26091</v>
      </c>
      <c r="M2123" s="3">
        <v>5</v>
      </c>
      <c r="N2123" t="s">
        <v>26092</v>
      </c>
      <c r="O2123" s="3">
        <v>1</v>
      </c>
      <c r="P2123" t="s">
        <v>28066</v>
      </c>
      <c r="Q2123" s="3">
        <v>1</v>
      </c>
      <c r="R2123" t="s">
        <v>26083</v>
      </c>
      <c r="S2123" s="3">
        <v>2</v>
      </c>
      <c r="T2123" s="3">
        <v>1</v>
      </c>
      <c r="U2123" s="3">
        <v>1200</v>
      </c>
      <c r="V2123" s="3">
        <v>2019</v>
      </c>
      <c r="W2123" t="s">
        <v>26159</v>
      </c>
    </row>
    <row r="2124" spans="1:23" x14ac:dyDescent="0.3">
      <c r="A2124" s="3">
        <v>15</v>
      </c>
      <c r="B2124" t="s">
        <v>761</v>
      </c>
      <c r="C2124" s="3">
        <v>15101</v>
      </c>
      <c r="D2124" t="s">
        <v>2014</v>
      </c>
      <c r="E2124" s="3">
        <v>100108</v>
      </c>
      <c r="F2124" t="s">
        <v>11438</v>
      </c>
      <c r="G2124" s="3">
        <v>100108002</v>
      </c>
      <c r="H2124" t="s">
        <v>17713</v>
      </c>
      <c r="I2124" s="3">
        <v>1</v>
      </c>
      <c r="J2124" t="s">
        <v>26080</v>
      </c>
      <c r="K2124" s="3">
        <v>13</v>
      </c>
      <c r="L2124" t="s">
        <v>26091</v>
      </c>
      <c r="M2124" s="3">
        <v>5</v>
      </c>
      <c r="N2124" t="s">
        <v>26092</v>
      </c>
      <c r="O2124" s="3">
        <v>3</v>
      </c>
      <c r="P2124" t="s">
        <v>26085</v>
      </c>
      <c r="Q2124" s="3">
        <v>1</v>
      </c>
      <c r="R2124" t="s">
        <v>26083</v>
      </c>
      <c r="S2124" s="3">
        <v>1</v>
      </c>
      <c r="T2124" s="3">
        <v>1</v>
      </c>
      <c r="U2124" s="3">
        <v>800</v>
      </c>
      <c r="V2124" s="3">
        <v>2019</v>
      </c>
      <c r="W2124" t="s">
        <v>26159</v>
      </c>
    </row>
    <row r="2125" spans="1:23" x14ac:dyDescent="0.3">
      <c r="A2125" s="3">
        <v>15</v>
      </c>
      <c r="B2125" t="s">
        <v>761</v>
      </c>
      <c r="C2125" s="3">
        <v>15101</v>
      </c>
      <c r="D2125" t="s">
        <v>2014</v>
      </c>
      <c r="E2125" s="3">
        <v>100108</v>
      </c>
      <c r="F2125" t="s">
        <v>11438</v>
      </c>
      <c r="G2125" s="3">
        <v>100108002</v>
      </c>
      <c r="H2125" t="s">
        <v>17713</v>
      </c>
      <c r="I2125" s="3">
        <v>1</v>
      </c>
      <c r="J2125" t="s">
        <v>26080</v>
      </c>
      <c r="K2125" s="3">
        <v>13</v>
      </c>
      <c r="L2125" t="s">
        <v>26091</v>
      </c>
      <c r="M2125" s="3">
        <v>5</v>
      </c>
      <c r="N2125" t="s">
        <v>26092</v>
      </c>
      <c r="O2125" s="3">
        <v>3</v>
      </c>
      <c r="P2125" t="s">
        <v>26085</v>
      </c>
      <c r="Q2125" s="3">
        <v>1</v>
      </c>
      <c r="R2125" t="s">
        <v>26083</v>
      </c>
      <c r="S2125" s="3">
        <v>1</v>
      </c>
      <c r="T2125" s="3">
        <v>1</v>
      </c>
      <c r="U2125" s="3">
        <v>12000</v>
      </c>
      <c r="V2125" s="3">
        <v>2019</v>
      </c>
      <c r="W2125" t="s">
        <v>26159</v>
      </c>
    </row>
    <row r="2126" spans="1:23" x14ac:dyDescent="0.3">
      <c r="A2126" s="3">
        <v>15</v>
      </c>
      <c r="B2126" t="s">
        <v>761</v>
      </c>
      <c r="C2126" s="3">
        <v>15101</v>
      </c>
      <c r="D2126" t="s">
        <v>2014</v>
      </c>
      <c r="E2126" s="3">
        <v>100108</v>
      </c>
      <c r="F2126" t="s">
        <v>11438</v>
      </c>
      <c r="G2126" s="3">
        <v>100108002</v>
      </c>
      <c r="H2126" t="s">
        <v>17713</v>
      </c>
      <c r="I2126" s="3">
        <v>1</v>
      </c>
      <c r="J2126" t="s">
        <v>26080</v>
      </c>
      <c r="K2126" s="3">
        <v>13</v>
      </c>
      <c r="L2126" t="s">
        <v>26091</v>
      </c>
      <c r="M2126" s="3">
        <v>5</v>
      </c>
      <c r="N2126" t="s">
        <v>26092</v>
      </c>
      <c r="O2126" s="3">
        <v>3</v>
      </c>
      <c r="P2126" t="s">
        <v>26085</v>
      </c>
      <c r="Q2126" s="3">
        <v>1</v>
      </c>
      <c r="R2126" t="s">
        <v>26083</v>
      </c>
      <c r="S2126" s="3">
        <v>2</v>
      </c>
      <c r="T2126" s="3">
        <v>1</v>
      </c>
      <c r="U2126" s="3">
        <v>112000</v>
      </c>
      <c r="V2126" s="3">
        <v>2019</v>
      </c>
      <c r="W2126" t="s">
        <v>26159</v>
      </c>
    </row>
    <row r="2127" spans="1:23" x14ac:dyDescent="0.3">
      <c r="A2127" s="3">
        <v>15</v>
      </c>
      <c r="B2127" t="s">
        <v>761</v>
      </c>
      <c r="C2127" s="3">
        <v>15101</v>
      </c>
      <c r="D2127" t="s">
        <v>2014</v>
      </c>
      <c r="E2127" s="3">
        <v>100108</v>
      </c>
      <c r="F2127" t="s">
        <v>11438</v>
      </c>
      <c r="G2127" s="3">
        <v>100108002</v>
      </c>
      <c r="H2127" t="s">
        <v>17713</v>
      </c>
      <c r="I2127" s="3">
        <v>1</v>
      </c>
      <c r="J2127" t="s">
        <v>26080</v>
      </c>
      <c r="K2127" s="3">
        <v>13</v>
      </c>
      <c r="L2127" t="s">
        <v>26091</v>
      </c>
      <c r="M2127" s="3">
        <v>5</v>
      </c>
      <c r="N2127" t="s">
        <v>26092</v>
      </c>
      <c r="O2127" s="3">
        <v>3</v>
      </c>
      <c r="P2127" t="s">
        <v>26085</v>
      </c>
      <c r="Q2127" s="3">
        <v>1</v>
      </c>
      <c r="R2127" t="s">
        <v>26083</v>
      </c>
      <c r="S2127" s="3">
        <v>5</v>
      </c>
      <c r="T2127" s="3">
        <v>1</v>
      </c>
      <c r="U2127" s="3">
        <v>20000</v>
      </c>
      <c r="V2127" s="3">
        <v>2019</v>
      </c>
      <c r="W2127" t="s">
        <v>26159</v>
      </c>
    </row>
    <row r="2128" spans="1:23" x14ac:dyDescent="0.3">
      <c r="A2128" s="3">
        <v>15</v>
      </c>
      <c r="B2128" t="s">
        <v>761</v>
      </c>
      <c r="C2128" s="3">
        <v>15101</v>
      </c>
      <c r="D2128" t="s">
        <v>2014</v>
      </c>
      <c r="E2128" s="3">
        <v>100108</v>
      </c>
      <c r="F2128" t="s">
        <v>11438</v>
      </c>
      <c r="G2128" s="3">
        <v>100108002</v>
      </c>
      <c r="H2128" t="s">
        <v>17713</v>
      </c>
      <c r="I2128" s="3">
        <v>1</v>
      </c>
      <c r="J2128" t="s">
        <v>26080</v>
      </c>
      <c r="K2128" s="3">
        <v>13</v>
      </c>
      <c r="L2128" t="s">
        <v>26091</v>
      </c>
      <c r="M2128" s="3">
        <v>5</v>
      </c>
      <c r="N2128" t="s">
        <v>26092</v>
      </c>
      <c r="O2128" s="3">
        <v>1</v>
      </c>
      <c r="P2128" t="s">
        <v>28066</v>
      </c>
      <c r="Q2128" s="3">
        <v>1</v>
      </c>
      <c r="R2128" t="s">
        <v>26083</v>
      </c>
      <c r="S2128" s="3">
        <v>1</v>
      </c>
      <c r="T2128" s="3">
        <v>1</v>
      </c>
      <c r="U2128" s="3">
        <v>360</v>
      </c>
      <c r="V2128" s="3">
        <v>2019</v>
      </c>
      <c r="W2128" t="s">
        <v>26159</v>
      </c>
    </row>
    <row r="2129" spans="1:23" x14ac:dyDescent="0.3">
      <c r="A2129" s="3">
        <v>15</v>
      </c>
      <c r="B2129" t="s">
        <v>761</v>
      </c>
      <c r="C2129" s="3">
        <v>15101</v>
      </c>
      <c r="D2129" t="s">
        <v>2014</v>
      </c>
      <c r="E2129" s="3">
        <v>100108</v>
      </c>
      <c r="F2129" t="s">
        <v>11438</v>
      </c>
      <c r="G2129" s="3">
        <v>100108002</v>
      </c>
      <c r="H2129" t="s">
        <v>17713</v>
      </c>
      <c r="I2129" s="3">
        <v>1</v>
      </c>
      <c r="J2129" t="s">
        <v>26080</v>
      </c>
      <c r="K2129" s="3">
        <v>13</v>
      </c>
      <c r="L2129" t="s">
        <v>26091</v>
      </c>
      <c r="M2129" s="3">
        <v>5</v>
      </c>
      <c r="N2129" t="s">
        <v>26092</v>
      </c>
      <c r="O2129" s="3">
        <v>1</v>
      </c>
      <c r="P2129" t="s">
        <v>28066</v>
      </c>
      <c r="Q2129" s="3">
        <v>1</v>
      </c>
      <c r="R2129" t="s">
        <v>26083</v>
      </c>
      <c r="S2129" s="3">
        <v>1</v>
      </c>
      <c r="T2129" s="3">
        <v>1</v>
      </c>
      <c r="U2129" s="3">
        <v>800</v>
      </c>
      <c r="V2129" s="3">
        <v>2019</v>
      </c>
      <c r="W2129" t="s">
        <v>26159</v>
      </c>
    </row>
    <row r="2130" spans="1:23" x14ac:dyDescent="0.3">
      <c r="A2130" s="3">
        <v>15</v>
      </c>
      <c r="B2130" t="s">
        <v>761</v>
      </c>
      <c r="C2130" s="3">
        <v>15101</v>
      </c>
      <c r="D2130" t="s">
        <v>2014</v>
      </c>
      <c r="E2130" s="3">
        <v>100108</v>
      </c>
      <c r="F2130" t="s">
        <v>11438</v>
      </c>
      <c r="G2130" s="3">
        <v>100108002</v>
      </c>
      <c r="H2130" t="s">
        <v>17713</v>
      </c>
      <c r="I2130" s="3">
        <v>1</v>
      </c>
      <c r="J2130" t="s">
        <v>26080</v>
      </c>
      <c r="K2130" s="3">
        <v>13</v>
      </c>
      <c r="L2130" t="s">
        <v>26091</v>
      </c>
      <c r="M2130" s="3">
        <v>5</v>
      </c>
      <c r="N2130" t="s">
        <v>26092</v>
      </c>
      <c r="O2130" s="3">
        <v>1</v>
      </c>
      <c r="P2130" t="s">
        <v>28066</v>
      </c>
      <c r="Q2130" s="3">
        <v>1</v>
      </c>
      <c r="R2130" t="s">
        <v>26083</v>
      </c>
      <c r="S2130" s="3">
        <v>1</v>
      </c>
      <c r="T2130" s="3">
        <v>1</v>
      </c>
      <c r="U2130" s="3">
        <v>1000</v>
      </c>
      <c r="V2130" s="3">
        <v>2019</v>
      </c>
      <c r="W2130" t="s">
        <v>26159</v>
      </c>
    </row>
    <row r="2131" spans="1:23" x14ac:dyDescent="0.3">
      <c r="A2131" s="3">
        <v>15</v>
      </c>
      <c r="B2131" t="s">
        <v>761</v>
      </c>
      <c r="C2131" s="3">
        <v>15101</v>
      </c>
      <c r="D2131" t="s">
        <v>2014</v>
      </c>
      <c r="E2131" s="3">
        <v>100108</v>
      </c>
      <c r="F2131" t="s">
        <v>11438</v>
      </c>
      <c r="G2131" s="3">
        <v>100108002</v>
      </c>
      <c r="H2131" t="s">
        <v>17713</v>
      </c>
      <c r="I2131" s="3">
        <v>1</v>
      </c>
      <c r="J2131" t="s">
        <v>26080</v>
      </c>
      <c r="K2131" s="3">
        <v>13</v>
      </c>
      <c r="L2131" t="s">
        <v>26091</v>
      </c>
      <c r="M2131" s="3">
        <v>5</v>
      </c>
      <c r="N2131" t="s">
        <v>26092</v>
      </c>
      <c r="O2131" s="3">
        <v>1</v>
      </c>
      <c r="P2131" t="s">
        <v>28066</v>
      </c>
      <c r="Q2131" s="3">
        <v>1</v>
      </c>
      <c r="R2131" t="s">
        <v>26083</v>
      </c>
      <c r="S2131" s="3">
        <v>1</v>
      </c>
      <c r="T2131" s="3">
        <v>1</v>
      </c>
      <c r="U2131" s="3">
        <v>1300</v>
      </c>
      <c r="V2131" s="3">
        <v>2019</v>
      </c>
      <c r="W2131" t="s">
        <v>26159</v>
      </c>
    </row>
    <row r="2132" spans="1:23" x14ac:dyDescent="0.3">
      <c r="A2132" s="3">
        <v>15</v>
      </c>
      <c r="B2132" t="s">
        <v>761</v>
      </c>
      <c r="C2132" s="3">
        <v>15101</v>
      </c>
      <c r="D2132" t="s">
        <v>2014</v>
      </c>
      <c r="E2132" s="3">
        <v>100108</v>
      </c>
      <c r="F2132" t="s">
        <v>11438</v>
      </c>
      <c r="G2132" s="3">
        <v>100108002</v>
      </c>
      <c r="H2132" t="s">
        <v>17713</v>
      </c>
      <c r="I2132" s="3">
        <v>1</v>
      </c>
      <c r="J2132" t="s">
        <v>26080</v>
      </c>
      <c r="K2132" s="3">
        <v>13</v>
      </c>
      <c r="L2132" t="s">
        <v>26091</v>
      </c>
      <c r="M2132" s="3">
        <v>5</v>
      </c>
      <c r="N2132" t="s">
        <v>26092</v>
      </c>
      <c r="O2132" s="3">
        <v>1</v>
      </c>
      <c r="P2132" t="s">
        <v>28066</v>
      </c>
      <c r="Q2132" s="3">
        <v>1</v>
      </c>
      <c r="R2132" t="s">
        <v>26083</v>
      </c>
      <c r="S2132" s="3">
        <v>1</v>
      </c>
      <c r="T2132" s="3">
        <v>1</v>
      </c>
      <c r="U2132" s="3">
        <v>1350</v>
      </c>
      <c r="V2132" s="3">
        <v>2019</v>
      </c>
      <c r="W2132" t="s">
        <v>26159</v>
      </c>
    </row>
    <row r="2133" spans="1:23" x14ac:dyDescent="0.3">
      <c r="A2133" s="3">
        <v>15</v>
      </c>
      <c r="B2133" t="s">
        <v>761</v>
      </c>
      <c r="C2133" s="3">
        <v>15101</v>
      </c>
      <c r="D2133" t="s">
        <v>2014</v>
      </c>
      <c r="E2133" s="3">
        <v>100108</v>
      </c>
      <c r="F2133" t="s">
        <v>11438</v>
      </c>
      <c r="G2133" s="3">
        <v>100108002</v>
      </c>
      <c r="H2133" t="s">
        <v>17713</v>
      </c>
      <c r="I2133" s="3">
        <v>1</v>
      </c>
      <c r="J2133" t="s">
        <v>26080</v>
      </c>
      <c r="K2133" s="3">
        <v>13</v>
      </c>
      <c r="L2133" t="s">
        <v>26091</v>
      </c>
      <c r="M2133" s="3">
        <v>5</v>
      </c>
      <c r="N2133" t="s">
        <v>26092</v>
      </c>
      <c r="O2133" s="3">
        <v>1</v>
      </c>
      <c r="P2133" t="s">
        <v>28066</v>
      </c>
      <c r="Q2133" s="3">
        <v>1</v>
      </c>
      <c r="R2133" t="s">
        <v>26083</v>
      </c>
      <c r="S2133" s="3">
        <v>1</v>
      </c>
      <c r="T2133" s="3">
        <v>1</v>
      </c>
      <c r="U2133" s="3">
        <v>1800</v>
      </c>
      <c r="V2133" s="3">
        <v>2019</v>
      </c>
      <c r="W2133" t="s">
        <v>26159</v>
      </c>
    </row>
    <row r="2134" spans="1:23" x14ac:dyDescent="0.3">
      <c r="A2134" s="3">
        <v>15</v>
      </c>
      <c r="B2134" t="s">
        <v>761</v>
      </c>
      <c r="C2134" s="3">
        <v>15101</v>
      </c>
      <c r="D2134" t="s">
        <v>2014</v>
      </c>
      <c r="E2134" s="3">
        <v>100108</v>
      </c>
      <c r="F2134" t="s">
        <v>11438</v>
      </c>
      <c r="G2134" s="3">
        <v>100108002</v>
      </c>
      <c r="H2134" t="s">
        <v>17713</v>
      </c>
      <c r="I2134" s="3">
        <v>1</v>
      </c>
      <c r="J2134" t="s">
        <v>26080</v>
      </c>
      <c r="K2134" s="3">
        <v>13</v>
      </c>
      <c r="L2134" t="s">
        <v>26091</v>
      </c>
      <c r="M2134" s="3">
        <v>5</v>
      </c>
      <c r="N2134" t="s">
        <v>26092</v>
      </c>
      <c r="O2134" s="3">
        <v>1</v>
      </c>
      <c r="P2134" t="s">
        <v>28066</v>
      </c>
      <c r="Q2134" s="3">
        <v>1</v>
      </c>
      <c r="R2134" t="s">
        <v>26083</v>
      </c>
      <c r="S2134" s="3">
        <v>1</v>
      </c>
      <c r="T2134" s="3">
        <v>1</v>
      </c>
      <c r="U2134" s="3">
        <v>2000</v>
      </c>
      <c r="V2134" s="3">
        <v>2019</v>
      </c>
      <c r="W2134" t="s">
        <v>26159</v>
      </c>
    </row>
    <row r="2135" spans="1:23" x14ac:dyDescent="0.3">
      <c r="A2135" s="3">
        <v>15</v>
      </c>
      <c r="B2135" t="s">
        <v>761</v>
      </c>
      <c r="C2135" s="3">
        <v>15101</v>
      </c>
      <c r="D2135" t="s">
        <v>2014</v>
      </c>
      <c r="E2135" s="3">
        <v>100108</v>
      </c>
      <c r="F2135" t="s">
        <v>11438</v>
      </c>
      <c r="G2135" s="3">
        <v>100108002</v>
      </c>
      <c r="H2135" t="s">
        <v>17713</v>
      </c>
      <c r="I2135" s="3">
        <v>1</v>
      </c>
      <c r="J2135" t="s">
        <v>26080</v>
      </c>
      <c r="K2135" s="3">
        <v>13</v>
      </c>
      <c r="L2135" t="s">
        <v>26091</v>
      </c>
      <c r="M2135" s="3">
        <v>5</v>
      </c>
      <c r="N2135" t="s">
        <v>26092</v>
      </c>
      <c r="O2135" s="3">
        <v>1</v>
      </c>
      <c r="P2135" t="s">
        <v>28066</v>
      </c>
      <c r="Q2135" s="3">
        <v>1</v>
      </c>
      <c r="R2135" t="s">
        <v>26083</v>
      </c>
      <c r="S2135" s="3">
        <v>1</v>
      </c>
      <c r="T2135" s="3">
        <v>1</v>
      </c>
      <c r="U2135" s="3">
        <v>2500</v>
      </c>
      <c r="V2135" s="3">
        <v>2019</v>
      </c>
      <c r="W2135" t="s">
        <v>26159</v>
      </c>
    </row>
    <row r="2136" spans="1:23" x14ac:dyDescent="0.3">
      <c r="A2136" s="3">
        <v>15</v>
      </c>
      <c r="B2136" t="s">
        <v>761</v>
      </c>
      <c r="C2136" s="3">
        <v>15101</v>
      </c>
      <c r="D2136" t="s">
        <v>2014</v>
      </c>
      <c r="E2136" s="3">
        <v>100108</v>
      </c>
      <c r="F2136" t="s">
        <v>11438</v>
      </c>
      <c r="G2136" s="3">
        <v>100108002</v>
      </c>
      <c r="H2136" t="s">
        <v>17713</v>
      </c>
      <c r="I2136" s="3">
        <v>1</v>
      </c>
      <c r="J2136" t="s">
        <v>26080</v>
      </c>
      <c r="K2136" s="3">
        <v>13</v>
      </c>
      <c r="L2136" t="s">
        <v>26091</v>
      </c>
      <c r="M2136" s="3">
        <v>5</v>
      </c>
      <c r="N2136" t="s">
        <v>26092</v>
      </c>
      <c r="O2136" s="3">
        <v>1</v>
      </c>
      <c r="P2136" t="s">
        <v>28066</v>
      </c>
      <c r="Q2136" s="3">
        <v>1</v>
      </c>
      <c r="R2136" t="s">
        <v>26083</v>
      </c>
      <c r="S2136" s="3">
        <v>1</v>
      </c>
      <c r="T2136" s="3">
        <v>1</v>
      </c>
      <c r="U2136" s="3">
        <v>3000</v>
      </c>
      <c r="V2136" s="3">
        <v>2019</v>
      </c>
      <c r="W2136" t="s">
        <v>26159</v>
      </c>
    </row>
    <row r="2137" spans="1:23" x14ac:dyDescent="0.3">
      <c r="A2137" s="3">
        <v>15</v>
      </c>
      <c r="B2137" t="s">
        <v>761</v>
      </c>
      <c r="C2137" s="3">
        <v>15101</v>
      </c>
      <c r="D2137" t="s">
        <v>2014</v>
      </c>
      <c r="E2137" s="3">
        <v>100108</v>
      </c>
      <c r="F2137" t="s">
        <v>11438</v>
      </c>
      <c r="G2137" s="3">
        <v>100108002</v>
      </c>
      <c r="H2137" t="s">
        <v>17713</v>
      </c>
      <c r="I2137" s="3">
        <v>1</v>
      </c>
      <c r="J2137" t="s">
        <v>26080</v>
      </c>
      <c r="K2137" s="3">
        <v>13</v>
      </c>
      <c r="L2137" t="s">
        <v>26091</v>
      </c>
      <c r="M2137" s="3">
        <v>5</v>
      </c>
      <c r="N2137" t="s">
        <v>26092</v>
      </c>
      <c r="O2137" s="3">
        <v>1</v>
      </c>
      <c r="P2137" t="s">
        <v>28066</v>
      </c>
      <c r="Q2137" s="3">
        <v>1</v>
      </c>
      <c r="R2137" t="s">
        <v>26083</v>
      </c>
      <c r="S2137" s="3">
        <v>1</v>
      </c>
      <c r="T2137" s="3">
        <v>1</v>
      </c>
      <c r="U2137" s="3">
        <v>3600</v>
      </c>
      <c r="V2137" s="3">
        <v>2019</v>
      </c>
      <c r="W2137" t="s">
        <v>26159</v>
      </c>
    </row>
    <row r="2138" spans="1:23" x14ac:dyDescent="0.3">
      <c r="A2138" s="3">
        <v>15</v>
      </c>
      <c r="B2138" t="s">
        <v>761</v>
      </c>
      <c r="C2138" s="3">
        <v>15101</v>
      </c>
      <c r="D2138" t="s">
        <v>2014</v>
      </c>
      <c r="E2138" s="3">
        <v>100108</v>
      </c>
      <c r="F2138" t="s">
        <v>11438</v>
      </c>
      <c r="G2138" s="3">
        <v>100108002</v>
      </c>
      <c r="H2138" t="s">
        <v>17713</v>
      </c>
      <c r="I2138" s="3">
        <v>1</v>
      </c>
      <c r="J2138" t="s">
        <v>26080</v>
      </c>
      <c r="K2138" s="3">
        <v>13</v>
      </c>
      <c r="L2138" t="s">
        <v>26091</v>
      </c>
      <c r="M2138" s="3">
        <v>5</v>
      </c>
      <c r="N2138" t="s">
        <v>26092</v>
      </c>
      <c r="O2138" s="3">
        <v>1</v>
      </c>
      <c r="P2138" t="s">
        <v>28066</v>
      </c>
      <c r="Q2138" s="3">
        <v>1</v>
      </c>
      <c r="R2138" t="s">
        <v>26083</v>
      </c>
      <c r="S2138" s="3">
        <v>1</v>
      </c>
      <c r="T2138" s="3">
        <v>1</v>
      </c>
      <c r="U2138" s="3">
        <v>4000</v>
      </c>
      <c r="V2138" s="3">
        <v>2019</v>
      </c>
      <c r="W2138" t="s">
        <v>26159</v>
      </c>
    </row>
    <row r="2139" spans="1:23" x14ac:dyDescent="0.3">
      <c r="A2139" s="3">
        <v>15</v>
      </c>
      <c r="B2139" t="s">
        <v>761</v>
      </c>
      <c r="C2139" s="3">
        <v>15101</v>
      </c>
      <c r="D2139" t="s">
        <v>2014</v>
      </c>
      <c r="E2139" s="3">
        <v>100108</v>
      </c>
      <c r="F2139" t="s">
        <v>11438</v>
      </c>
      <c r="G2139" s="3">
        <v>100108002</v>
      </c>
      <c r="H2139" t="s">
        <v>17713</v>
      </c>
      <c r="I2139" s="3">
        <v>1</v>
      </c>
      <c r="J2139" t="s">
        <v>26080</v>
      </c>
      <c r="K2139" s="3">
        <v>13</v>
      </c>
      <c r="L2139" t="s">
        <v>26091</v>
      </c>
      <c r="M2139" s="3">
        <v>5</v>
      </c>
      <c r="N2139" t="s">
        <v>26092</v>
      </c>
      <c r="O2139" s="3">
        <v>1</v>
      </c>
      <c r="P2139" t="s">
        <v>28066</v>
      </c>
      <c r="Q2139" s="3">
        <v>1</v>
      </c>
      <c r="R2139" t="s">
        <v>26083</v>
      </c>
      <c r="S2139" s="3">
        <v>1</v>
      </c>
      <c r="T2139" s="3">
        <v>1</v>
      </c>
      <c r="U2139" s="3">
        <v>4920</v>
      </c>
      <c r="V2139" s="3">
        <v>2019</v>
      </c>
      <c r="W2139" t="s">
        <v>26159</v>
      </c>
    </row>
    <row r="2140" spans="1:23" x14ac:dyDescent="0.3">
      <c r="A2140" s="3">
        <v>15</v>
      </c>
      <c r="B2140" t="s">
        <v>761</v>
      </c>
      <c r="C2140" s="3">
        <v>15101</v>
      </c>
      <c r="D2140" t="s">
        <v>2014</v>
      </c>
      <c r="E2140" s="3">
        <v>100108</v>
      </c>
      <c r="F2140" t="s">
        <v>11438</v>
      </c>
      <c r="G2140" s="3">
        <v>100108002</v>
      </c>
      <c r="H2140" t="s">
        <v>17713</v>
      </c>
      <c r="I2140" s="3">
        <v>1</v>
      </c>
      <c r="J2140" t="s">
        <v>26080</v>
      </c>
      <c r="K2140" s="3">
        <v>13</v>
      </c>
      <c r="L2140" t="s">
        <v>26091</v>
      </c>
      <c r="M2140" s="3">
        <v>5</v>
      </c>
      <c r="N2140" t="s">
        <v>26092</v>
      </c>
      <c r="O2140" s="3">
        <v>1</v>
      </c>
      <c r="P2140" t="s">
        <v>28066</v>
      </c>
      <c r="Q2140" s="3">
        <v>1</v>
      </c>
      <c r="R2140" t="s">
        <v>26083</v>
      </c>
      <c r="S2140" s="3">
        <v>1</v>
      </c>
      <c r="T2140" s="3">
        <v>1</v>
      </c>
      <c r="U2140" s="3">
        <v>5000</v>
      </c>
      <c r="V2140" s="3">
        <v>2019</v>
      </c>
      <c r="W2140" t="s">
        <v>26159</v>
      </c>
    </row>
    <row r="2141" spans="1:23" x14ac:dyDescent="0.3">
      <c r="A2141" s="3">
        <v>15</v>
      </c>
      <c r="B2141" t="s">
        <v>761</v>
      </c>
      <c r="C2141" s="3">
        <v>15101</v>
      </c>
      <c r="D2141" t="s">
        <v>2014</v>
      </c>
      <c r="E2141" s="3">
        <v>100108</v>
      </c>
      <c r="F2141" t="s">
        <v>11438</v>
      </c>
      <c r="G2141" s="3">
        <v>100108002</v>
      </c>
      <c r="H2141" t="s">
        <v>17713</v>
      </c>
      <c r="I2141" s="3">
        <v>1</v>
      </c>
      <c r="J2141" t="s">
        <v>26080</v>
      </c>
      <c r="K2141" s="3">
        <v>13</v>
      </c>
      <c r="L2141" t="s">
        <v>26091</v>
      </c>
      <c r="M2141" s="3">
        <v>5</v>
      </c>
      <c r="N2141" t="s">
        <v>26092</v>
      </c>
      <c r="O2141" s="3">
        <v>1</v>
      </c>
      <c r="P2141" t="s">
        <v>28066</v>
      </c>
      <c r="Q2141" s="3">
        <v>1</v>
      </c>
      <c r="R2141" t="s">
        <v>26083</v>
      </c>
      <c r="S2141" s="3">
        <v>1</v>
      </c>
      <c r="T2141" s="3">
        <v>1</v>
      </c>
      <c r="U2141" s="3">
        <v>5800</v>
      </c>
      <c r="V2141" s="3">
        <v>2019</v>
      </c>
      <c r="W2141" t="s">
        <v>26159</v>
      </c>
    </row>
    <row r="2142" spans="1:23" x14ac:dyDescent="0.3">
      <c r="A2142" s="3">
        <v>15</v>
      </c>
      <c r="B2142" t="s">
        <v>761</v>
      </c>
      <c r="C2142" s="3">
        <v>15101</v>
      </c>
      <c r="D2142" t="s">
        <v>2014</v>
      </c>
      <c r="E2142" s="3">
        <v>100108</v>
      </c>
      <c r="F2142" t="s">
        <v>11438</v>
      </c>
      <c r="G2142" s="3">
        <v>100108002</v>
      </c>
      <c r="H2142" t="s">
        <v>17713</v>
      </c>
      <c r="I2142" s="3">
        <v>1</v>
      </c>
      <c r="J2142" t="s">
        <v>26080</v>
      </c>
      <c r="K2142" s="3">
        <v>13</v>
      </c>
      <c r="L2142" t="s">
        <v>26091</v>
      </c>
      <c r="M2142" s="3">
        <v>5</v>
      </c>
      <c r="N2142" t="s">
        <v>26092</v>
      </c>
      <c r="O2142" s="3">
        <v>1</v>
      </c>
      <c r="P2142" t="s">
        <v>28066</v>
      </c>
      <c r="Q2142" s="3">
        <v>1</v>
      </c>
      <c r="R2142" t="s">
        <v>26083</v>
      </c>
      <c r="S2142" s="3">
        <v>1</v>
      </c>
      <c r="T2142" s="3">
        <v>1</v>
      </c>
      <c r="U2142" s="3">
        <v>8000</v>
      </c>
      <c r="V2142" s="3">
        <v>2019</v>
      </c>
      <c r="W2142" t="s">
        <v>26159</v>
      </c>
    </row>
    <row r="2143" spans="1:23" x14ac:dyDescent="0.3">
      <c r="A2143" s="3">
        <v>15</v>
      </c>
      <c r="B2143" t="s">
        <v>761</v>
      </c>
      <c r="C2143" s="3">
        <v>15101</v>
      </c>
      <c r="D2143" t="s">
        <v>2014</v>
      </c>
      <c r="E2143" s="3">
        <v>100108</v>
      </c>
      <c r="F2143" t="s">
        <v>11438</v>
      </c>
      <c r="G2143" s="3">
        <v>100108002</v>
      </c>
      <c r="H2143" t="s">
        <v>17713</v>
      </c>
      <c r="I2143" s="3">
        <v>1</v>
      </c>
      <c r="J2143" t="s">
        <v>26080</v>
      </c>
      <c r="K2143" s="3">
        <v>13</v>
      </c>
      <c r="L2143" t="s">
        <v>26091</v>
      </c>
      <c r="M2143" s="3">
        <v>5</v>
      </c>
      <c r="N2143" t="s">
        <v>26092</v>
      </c>
      <c r="O2143" s="3">
        <v>1</v>
      </c>
      <c r="P2143" t="s">
        <v>28066</v>
      </c>
      <c r="Q2143" s="3">
        <v>1</v>
      </c>
      <c r="R2143" t="s">
        <v>26083</v>
      </c>
      <c r="S2143" s="3">
        <v>1</v>
      </c>
      <c r="T2143" s="3">
        <v>1</v>
      </c>
      <c r="U2143" s="3">
        <v>11000</v>
      </c>
      <c r="V2143" s="3">
        <v>2019</v>
      </c>
      <c r="W2143" t="s">
        <v>26159</v>
      </c>
    </row>
    <row r="2144" spans="1:23" x14ac:dyDescent="0.3">
      <c r="A2144" s="3">
        <v>15</v>
      </c>
      <c r="B2144" t="s">
        <v>761</v>
      </c>
      <c r="C2144" s="3">
        <v>15101</v>
      </c>
      <c r="D2144" t="s">
        <v>2014</v>
      </c>
      <c r="E2144" s="3">
        <v>100108</v>
      </c>
      <c r="F2144" t="s">
        <v>11438</v>
      </c>
      <c r="G2144" s="3">
        <v>100108002</v>
      </c>
      <c r="H2144" t="s">
        <v>17713</v>
      </c>
      <c r="I2144" s="3">
        <v>1</v>
      </c>
      <c r="J2144" t="s">
        <v>26080</v>
      </c>
      <c r="K2144" s="3">
        <v>13</v>
      </c>
      <c r="L2144" t="s">
        <v>26091</v>
      </c>
      <c r="M2144" s="3">
        <v>5</v>
      </c>
      <c r="N2144" t="s">
        <v>26092</v>
      </c>
      <c r="O2144" s="3">
        <v>1</v>
      </c>
      <c r="P2144" t="s">
        <v>28066</v>
      </c>
      <c r="Q2144" s="3">
        <v>1</v>
      </c>
      <c r="R2144" t="s">
        <v>26083</v>
      </c>
      <c r="S2144" s="3">
        <v>1</v>
      </c>
      <c r="T2144" s="3">
        <v>1</v>
      </c>
      <c r="U2144" s="3">
        <v>13000</v>
      </c>
      <c r="V2144" s="3">
        <v>2019</v>
      </c>
      <c r="W2144" t="s">
        <v>26159</v>
      </c>
    </row>
    <row r="2145" spans="1:23" x14ac:dyDescent="0.3">
      <c r="A2145" s="3">
        <v>15</v>
      </c>
      <c r="B2145" t="s">
        <v>761</v>
      </c>
      <c r="C2145" s="3">
        <v>15101</v>
      </c>
      <c r="D2145" t="s">
        <v>2014</v>
      </c>
      <c r="E2145" s="3">
        <v>100108</v>
      </c>
      <c r="F2145" t="s">
        <v>11438</v>
      </c>
      <c r="G2145" s="3">
        <v>100108002</v>
      </c>
      <c r="H2145" t="s">
        <v>17713</v>
      </c>
      <c r="I2145" s="3">
        <v>1</v>
      </c>
      <c r="J2145" t="s">
        <v>26080</v>
      </c>
      <c r="K2145" s="3">
        <v>13</v>
      </c>
      <c r="L2145" t="s">
        <v>26091</v>
      </c>
      <c r="M2145" s="3">
        <v>5</v>
      </c>
      <c r="N2145" t="s">
        <v>26092</v>
      </c>
      <c r="O2145" s="3">
        <v>1</v>
      </c>
      <c r="P2145" t="s">
        <v>28066</v>
      </c>
      <c r="Q2145" s="3">
        <v>1</v>
      </c>
      <c r="R2145" t="s">
        <v>26083</v>
      </c>
      <c r="S2145" s="3">
        <v>1</v>
      </c>
      <c r="T2145" s="3">
        <v>1</v>
      </c>
      <c r="U2145" s="3">
        <v>18200</v>
      </c>
      <c r="V2145" s="3">
        <v>2019</v>
      </c>
      <c r="W2145" t="s">
        <v>26159</v>
      </c>
    </row>
    <row r="2146" spans="1:23" x14ac:dyDescent="0.3">
      <c r="A2146" s="3">
        <v>15</v>
      </c>
      <c r="B2146" t="s">
        <v>761</v>
      </c>
      <c r="C2146" s="3">
        <v>15101</v>
      </c>
      <c r="D2146" t="s">
        <v>2014</v>
      </c>
      <c r="E2146" s="3">
        <v>100108</v>
      </c>
      <c r="F2146" t="s">
        <v>11438</v>
      </c>
      <c r="G2146" s="3">
        <v>100108002</v>
      </c>
      <c r="H2146" t="s">
        <v>17713</v>
      </c>
      <c r="I2146" s="3">
        <v>1</v>
      </c>
      <c r="J2146" t="s">
        <v>26080</v>
      </c>
      <c r="K2146" s="3">
        <v>13</v>
      </c>
      <c r="L2146" t="s">
        <v>26091</v>
      </c>
      <c r="M2146" s="3">
        <v>5</v>
      </c>
      <c r="N2146" t="s">
        <v>26092</v>
      </c>
      <c r="O2146" s="3">
        <v>1</v>
      </c>
      <c r="P2146" t="s">
        <v>28066</v>
      </c>
      <c r="Q2146" s="3">
        <v>1</v>
      </c>
      <c r="R2146" t="s">
        <v>26083</v>
      </c>
      <c r="S2146" s="3">
        <v>1</v>
      </c>
      <c r="T2146" s="3">
        <v>1</v>
      </c>
      <c r="U2146" s="3">
        <v>30000</v>
      </c>
      <c r="V2146" s="3">
        <v>2019</v>
      </c>
      <c r="W2146" t="s">
        <v>26159</v>
      </c>
    </row>
    <row r="2147" spans="1:23" x14ac:dyDescent="0.3">
      <c r="A2147" s="3">
        <v>15</v>
      </c>
      <c r="B2147" t="s">
        <v>761</v>
      </c>
      <c r="C2147" s="3">
        <v>15101</v>
      </c>
      <c r="D2147" t="s">
        <v>2014</v>
      </c>
      <c r="E2147" s="3">
        <v>100108</v>
      </c>
      <c r="F2147" t="s">
        <v>11438</v>
      </c>
      <c r="G2147" s="3">
        <v>100108002</v>
      </c>
      <c r="H2147" t="s">
        <v>17713</v>
      </c>
      <c r="I2147" s="3">
        <v>1</v>
      </c>
      <c r="J2147" t="s">
        <v>26080</v>
      </c>
      <c r="K2147" s="3">
        <v>13</v>
      </c>
      <c r="L2147" t="s">
        <v>26091</v>
      </c>
      <c r="M2147" s="3">
        <v>5</v>
      </c>
      <c r="N2147" t="s">
        <v>26092</v>
      </c>
      <c r="O2147" s="3">
        <v>1</v>
      </c>
      <c r="P2147" t="s">
        <v>28066</v>
      </c>
      <c r="Q2147" s="3">
        <v>1</v>
      </c>
      <c r="R2147" t="s">
        <v>26083</v>
      </c>
      <c r="S2147" s="3">
        <v>2</v>
      </c>
      <c r="T2147" s="3">
        <v>1</v>
      </c>
      <c r="U2147" s="3">
        <v>2000</v>
      </c>
      <c r="V2147" s="3">
        <v>2019</v>
      </c>
      <c r="W2147" t="s">
        <v>26159</v>
      </c>
    </row>
    <row r="2148" spans="1:23" x14ac:dyDescent="0.3">
      <c r="A2148" s="3">
        <v>15</v>
      </c>
      <c r="B2148" t="s">
        <v>761</v>
      </c>
      <c r="C2148" s="3">
        <v>15101</v>
      </c>
      <c r="D2148" t="s">
        <v>2014</v>
      </c>
      <c r="E2148" s="3">
        <v>100108</v>
      </c>
      <c r="F2148" t="s">
        <v>11438</v>
      </c>
      <c r="G2148" s="3">
        <v>100108002</v>
      </c>
      <c r="H2148" t="s">
        <v>17713</v>
      </c>
      <c r="I2148" s="3">
        <v>1</v>
      </c>
      <c r="J2148" t="s">
        <v>26080</v>
      </c>
      <c r="K2148" s="3">
        <v>13</v>
      </c>
      <c r="L2148" t="s">
        <v>26091</v>
      </c>
      <c r="M2148" s="3">
        <v>5</v>
      </c>
      <c r="N2148" t="s">
        <v>26092</v>
      </c>
      <c r="O2148" s="3">
        <v>1</v>
      </c>
      <c r="P2148" t="s">
        <v>28066</v>
      </c>
      <c r="Q2148" s="3">
        <v>1</v>
      </c>
      <c r="R2148" t="s">
        <v>26083</v>
      </c>
      <c r="S2148" s="3">
        <v>2</v>
      </c>
      <c r="T2148" s="3">
        <v>1</v>
      </c>
      <c r="U2148" s="3">
        <v>2500</v>
      </c>
      <c r="V2148" s="3">
        <v>2019</v>
      </c>
      <c r="W2148" t="s">
        <v>26159</v>
      </c>
    </row>
    <row r="2149" spans="1:23" x14ac:dyDescent="0.3">
      <c r="A2149" s="3">
        <v>15</v>
      </c>
      <c r="B2149" t="s">
        <v>761</v>
      </c>
      <c r="C2149" s="3">
        <v>15101</v>
      </c>
      <c r="D2149" t="s">
        <v>2014</v>
      </c>
      <c r="E2149" s="3">
        <v>100108</v>
      </c>
      <c r="F2149" t="s">
        <v>11438</v>
      </c>
      <c r="G2149" s="3">
        <v>100108002</v>
      </c>
      <c r="H2149" t="s">
        <v>17713</v>
      </c>
      <c r="I2149" s="3">
        <v>1</v>
      </c>
      <c r="J2149" t="s">
        <v>26080</v>
      </c>
      <c r="K2149" s="3">
        <v>13</v>
      </c>
      <c r="L2149" t="s">
        <v>26091</v>
      </c>
      <c r="M2149" s="3">
        <v>5</v>
      </c>
      <c r="N2149" t="s">
        <v>26092</v>
      </c>
      <c r="O2149" s="3">
        <v>1</v>
      </c>
      <c r="P2149" t="s">
        <v>28066</v>
      </c>
      <c r="Q2149" s="3">
        <v>1</v>
      </c>
      <c r="R2149" t="s">
        <v>26083</v>
      </c>
      <c r="S2149" s="3">
        <v>2</v>
      </c>
      <c r="T2149" s="3">
        <v>1</v>
      </c>
      <c r="U2149" s="3">
        <v>2700</v>
      </c>
      <c r="V2149" s="3">
        <v>2019</v>
      </c>
      <c r="W2149" t="s">
        <v>26159</v>
      </c>
    </row>
    <row r="2150" spans="1:23" x14ac:dyDescent="0.3">
      <c r="A2150" s="3">
        <v>15</v>
      </c>
      <c r="B2150" t="s">
        <v>761</v>
      </c>
      <c r="C2150" s="3">
        <v>15101</v>
      </c>
      <c r="D2150" t="s">
        <v>2014</v>
      </c>
      <c r="E2150" s="3">
        <v>100108</v>
      </c>
      <c r="F2150" t="s">
        <v>11438</v>
      </c>
      <c r="G2150" s="3">
        <v>100108002</v>
      </c>
      <c r="H2150" t="s">
        <v>17713</v>
      </c>
      <c r="I2150" s="3">
        <v>1</v>
      </c>
      <c r="J2150" t="s">
        <v>26080</v>
      </c>
      <c r="K2150" s="3">
        <v>13</v>
      </c>
      <c r="L2150" t="s">
        <v>26091</v>
      </c>
      <c r="M2150" s="3">
        <v>5</v>
      </c>
      <c r="N2150" t="s">
        <v>26092</v>
      </c>
      <c r="O2150" s="3">
        <v>1</v>
      </c>
      <c r="P2150" t="s">
        <v>28066</v>
      </c>
      <c r="Q2150" s="3">
        <v>1</v>
      </c>
      <c r="R2150" t="s">
        <v>26083</v>
      </c>
      <c r="S2150" s="3">
        <v>2</v>
      </c>
      <c r="T2150" s="3">
        <v>1</v>
      </c>
      <c r="U2150" s="3">
        <v>3000</v>
      </c>
      <c r="V2150" s="3">
        <v>2019</v>
      </c>
      <c r="W2150" t="s">
        <v>26159</v>
      </c>
    </row>
    <row r="2151" spans="1:23" x14ac:dyDescent="0.3">
      <c r="A2151" s="3">
        <v>15</v>
      </c>
      <c r="B2151" t="s">
        <v>761</v>
      </c>
      <c r="C2151" s="3">
        <v>15101</v>
      </c>
      <c r="D2151" t="s">
        <v>2014</v>
      </c>
      <c r="E2151" s="3">
        <v>100108</v>
      </c>
      <c r="F2151" t="s">
        <v>11438</v>
      </c>
      <c r="G2151" s="3">
        <v>100108002</v>
      </c>
      <c r="H2151" t="s">
        <v>17713</v>
      </c>
      <c r="I2151" s="3">
        <v>1</v>
      </c>
      <c r="J2151" t="s">
        <v>26080</v>
      </c>
      <c r="K2151" s="3">
        <v>13</v>
      </c>
      <c r="L2151" t="s">
        <v>26091</v>
      </c>
      <c r="M2151" s="3">
        <v>5</v>
      </c>
      <c r="N2151" t="s">
        <v>26092</v>
      </c>
      <c r="O2151" s="3">
        <v>1</v>
      </c>
      <c r="P2151" t="s">
        <v>28066</v>
      </c>
      <c r="Q2151" s="3">
        <v>1</v>
      </c>
      <c r="R2151" t="s">
        <v>26083</v>
      </c>
      <c r="S2151" s="3">
        <v>2</v>
      </c>
      <c r="T2151" s="3">
        <v>1</v>
      </c>
      <c r="U2151" s="3">
        <v>3500</v>
      </c>
      <c r="V2151" s="3">
        <v>2019</v>
      </c>
      <c r="W2151" t="s">
        <v>26159</v>
      </c>
    </row>
    <row r="2152" spans="1:23" x14ac:dyDescent="0.3">
      <c r="A2152" s="3">
        <v>15</v>
      </c>
      <c r="B2152" t="s">
        <v>761</v>
      </c>
      <c r="C2152" s="3">
        <v>15101</v>
      </c>
      <c r="D2152" t="s">
        <v>2014</v>
      </c>
      <c r="E2152" s="3">
        <v>100108</v>
      </c>
      <c r="F2152" t="s">
        <v>11438</v>
      </c>
      <c r="G2152" s="3">
        <v>100108002</v>
      </c>
      <c r="H2152" t="s">
        <v>17713</v>
      </c>
      <c r="I2152" s="3">
        <v>1</v>
      </c>
      <c r="J2152" t="s">
        <v>26080</v>
      </c>
      <c r="K2152" s="3">
        <v>13</v>
      </c>
      <c r="L2152" t="s">
        <v>26091</v>
      </c>
      <c r="M2152" s="3">
        <v>5</v>
      </c>
      <c r="N2152" t="s">
        <v>26092</v>
      </c>
      <c r="O2152" s="3">
        <v>1</v>
      </c>
      <c r="P2152" t="s">
        <v>28066</v>
      </c>
      <c r="Q2152" s="3">
        <v>1</v>
      </c>
      <c r="R2152" t="s">
        <v>26083</v>
      </c>
      <c r="S2152" s="3">
        <v>2</v>
      </c>
      <c r="T2152" s="3">
        <v>1</v>
      </c>
      <c r="U2152" s="3">
        <v>4000</v>
      </c>
      <c r="V2152" s="3">
        <v>2019</v>
      </c>
      <c r="W2152" t="s">
        <v>26159</v>
      </c>
    </row>
    <row r="2153" spans="1:23" x14ac:dyDescent="0.3">
      <c r="A2153" s="3">
        <v>15</v>
      </c>
      <c r="B2153" t="s">
        <v>761</v>
      </c>
      <c r="C2153" s="3">
        <v>15101</v>
      </c>
      <c r="D2153" t="s">
        <v>2014</v>
      </c>
      <c r="E2153" s="3">
        <v>100108</v>
      </c>
      <c r="F2153" t="s">
        <v>11438</v>
      </c>
      <c r="G2153" s="3">
        <v>100108002</v>
      </c>
      <c r="H2153" t="s">
        <v>17713</v>
      </c>
      <c r="I2153" s="3">
        <v>1</v>
      </c>
      <c r="J2153" t="s">
        <v>26080</v>
      </c>
      <c r="K2153" s="3">
        <v>13</v>
      </c>
      <c r="L2153" t="s">
        <v>26091</v>
      </c>
      <c r="M2153" s="3">
        <v>5</v>
      </c>
      <c r="N2153" t="s">
        <v>26092</v>
      </c>
      <c r="O2153" s="3">
        <v>1</v>
      </c>
      <c r="P2153" t="s">
        <v>28066</v>
      </c>
      <c r="Q2153" s="3">
        <v>1</v>
      </c>
      <c r="R2153" t="s">
        <v>26083</v>
      </c>
      <c r="S2153" s="3">
        <v>2</v>
      </c>
      <c r="T2153" s="3">
        <v>1</v>
      </c>
      <c r="U2153" s="3">
        <v>4200</v>
      </c>
      <c r="V2153" s="3">
        <v>2019</v>
      </c>
      <c r="W2153" t="s">
        <v>26159</v>
      </c>
    </row>
    <row r="2154" spans="1:23" x14ac:dyDescent="0.3">
      <c r="A2154" s="3">
        <v>15</v>
      </c>
      <c r="B2154" t="s">
        <v>761</v>
      </c>
      <c r="C2154" s="3">
        <v>15101</v>
      </c>
      <c r="D2154" t="s">
        <v>2014</v>
      </c>
      <c r="E2154" s="3">
        <v>100108</v>
      </c>
      <c r="F2154" t="s">
        <v>11438</v>
      </c>
      <c r="G2154" s="3">
        <v>100108002</v>
      </c>
      <c r="H2154" t="s">
        <v>17713</v>
      </c>
      <c r="I2154" s="3">
        <v>1</v>
      </c>
      <c r="J2154" t="s">
        <v>26080</v>
      </c>
      <c r="K2154" s="3">
        <v>13</v>
      </c>
      <c r="L2154" t="s">
        <v>26091</v>
      </c>
      <c r="M2154" s="3">
        <v>5</v>
      </c>
      <c r="N2154" t="s">
        <v>26092</v>
      </c>
      <c r="O2154" s="3">
        <v>1</v>
      </c>
      <c r="P2154" t="s">
        <v>28066</v>
      </c>
      <c r="Q2154" s="3">
        <v>1</v>
      </c>
      <c r="R2154" t="s">
        <v>26083</v>
      </c>
      <c r="S2154" s="3">
        <v>2</v>
      </c>
      <c r="T2154" s="3">
        <v>1</v>
      </c>
      <c r="U2154" s="3">
        <v>5000</v>
      </c>
      <c r="V2154" s="3">
        <v>2019</v>
      </c>
      <c r="W2154" t="s">
        <v>26159</v>
      </c>
    </row>
    <row r="2155" spans="1:23" x14ac:dyDescent="0.3">
      <c r="A2155" s="3">
        <v>15</v>
      </c>
      <c r="B2155" t="s">
        <v>761</v>
      </c>
      <c r="C2155" s="3">
        <v>15101</v>
      </c>
      <c r="D2155" t="s">
        <v>2014</v>
      </c>
      <c r="E2155" s="3">
        <v>100108</v>
      </c>
      <c r="F2155" t="s">
        <v>11438</v>
      </c>
      <c r="G2155" s="3">
        <v>100108002</v>
      </c>
      <c r="H2155" t="s">
        <v>17713</v>
      </c>
      <c r="I2155" s="3">
        <v>1</v>
      </c>
      <c r="J2155" t="s">
        <v>26080</v>
      </c>
      <c r="K2155" s="3">
        <v>13</v>
      </c>
      <c r="L2155" t="s">
        <v>26091</v>
      </c>
      <c r="M2155" s="3">
        <v>5</v>
      </c>
      <c r="N2155" t="s">
        <v>26092</v>
      </c>
      <c r="O2155" s="3">
        <v>1</v>
      </c>
      <c r="P2155" t="s">
        <v>28066</v>
      </c>
      <c r="Q2155" s="3">
        <v>1</v>
      </c>
      <c r="R2155" t="s">
        <v>26083</v>
      </c>
      <c r="S2155" s="3">
        <v>2</v>
      </c>
      <c r="T2155" s="3">
        <v>1</v>
      </c>
      <c r="U2155" s="3">
        <v>7000</v>
      </c>
      <c r="V2155" s="3">
        <v>2019</v>
      </c>
      <c r="W2155" t="s">
        <v>26159</v>
      </c>
    </row>
    <row r="2156" spans="1:23" x14ac:dyDescent="0.3">
      <c r="A2156" s="3">
        <v>15</v>
      </c>
      <c r="B2156" t="s">
        <v>761</v>
      </c>
      <c r="C2156" s="3">
        <v>15101</v>
      </c>
      <c r="D2156" t="s">
        <v>2014</v>
      </c>
      <c r="E2156" s="3">
        <v>100108</v>
      </c>
      <c r="F2156" t="s">
        <v>11438</v>
      </c>
      <c r="G2156" s="3">
        <v>100108002</v>
      </c>
      <c r="H2156" t="s">
        <v>17713</v>
      </c>
      <c r="I2156" s="3">
        <v>1</v>
      </c>
      <c r="J2156" t="s">
        <v>26080</v>
      </c>
      <c r="K2156" s="3">
        <v>13</v>
      </c>
      <c r="L2156" t="s">
        <v>26091</v>
      </c>
      <c r="M2156" s="3">
        <v>5</v>
      </c>
      <c r="N2156" t="s">
        <v>26092</v>
      </c>
      <c r="O2156" s="3">
        <v>1</v>
      </c>
      <c r="P2156" t="s">
        <v>28066</v>
      </c>
      <c r="Q2156" s="3">
        <v>1</v>
      </c>
      <c r="R2156" t="s">
        <v>26083</v>
      </c>
      <c r="S2156" s="3">
        <v>2</v>
      </c>
      <c r="T2156" s="3">
        <v>1</v>
      </c>
      <c r="U2156" s="3">
        <v>8000</v>
      </c>
      <c r="V2156" s="3">
        <v>2019</v>
      </c>
      <c r="W2156" t="s">
        <v>26159</v>
      </c>
    </row>
    <row r="2157" spans="1:23" x14ac:dyDescent="0.3">
      <c r="A2157" s="3">
        <v>15</v>
      </c>
      <c r="B2157" t="s">
        <v>761</v>
      </c>
      <c r="C2157" s="3">
        <v>15101</v>
      </c>
      <c r="D2157" t="s">
        <v>2014</v>
      </c>
      <c r="E2157" s="3">
        <v>100108</v>
      </c>
      <c r="F2157" t="s">
        <v>11438</v>
      </c>
      <c r="G2157" s="3">
        <v>100108002</v>
      </c>
      <c r="H2157" t="s">
        <v>17713</v>
      </c>
      <c r="I2157" s="3">
        <v>1</v>
      </c>
      <c r="J2157" t="s">
        <v>26080</v>
      </c>
      <c r="K2157" s="3">
        <v>13</v>
      </c>
      <c r="L2157" t="s">
        <v>26091</v>
      </c>
      <c r="M2157" s="3">
        <v>5</v>
      </c>
      <c r="N2157" t="s">
        <v>26092</v>
      </c>
      <c r="O2157" s="3">
        <v>1</v>
      </c>
      <c r="P2157" t="s">
        <v>28066</v>
      </c>
      <c r="Q2157" s="3">
        <v>1</v>
      </c>
      <c r="R2157" t="s">
        <v>26083</v>
      </c>
      <c r="S2157" s="3">
        <v>2</v>
      </c>
      <c r="T2157" s="3">
        <v>1</v>
      </c>
      <c r="U2157" s="3">
        <v>9000</v>
      </c>
      <c r="V2157" s="3">
        <v>2019</v>
      </c>
      <c r="W2157" t="s">
        <v>26159</v>
      </c>
    </row>
    <row r="2158" spans="1:23" x14ac:dyDescent="0.3">
      <c r="A2158" s="3">
        <v>15</v>
      </c>
      <c r="B2158" t="s">
        <v>761</v>
      </c>
      <c r="C2158" s="3">
        <v>15101</v>
      </c>
      <c r="D2158" t="s">
        <v>2014</v>
      </c>
      <c r="E2158" s="3">
        <v>100108</v>
      </c>
      <c r="F2158" t="s">
        <v>11438</v>
      </c>
      <c r="G2158" s="3">
        <v>100108002</v>
      </c>
      <c r="H2158" t="s">
        <v>17713</v>
      </c>
      <c r="I2158" s="3">
        <v>1</v>
      </c>
      <c r="J2158" t="s">
        <v>26080</v>
      </c>
      <c r="K2158" s="3">
        <v>13</v>
      </c>
      <c r="L2158" t="s">
        <v>26091</v>
      </c>
      <c r="M2158" s="3">
        <v>5</v>
      </c>
      <c r="N2158" t="s">
        <v>26092</v>
      </c>
      <c r="O2158" s="3">
        <v>1</v>
      </c>
      <c r="P2158" t="s">
        <v>28066</v>
      </c>
      <c r="Q2158" s="3">
        <v>1</v>
      </c>
      <c r="R2158" t="s">
        <v>26083</v>
      </c>
      <c r="S2158" s="3">
        <v>3</v>
      </c>
      <c r="T2158" s="3">
        <v>1</v>
      </c>
      <c r="U2158" s="3">
        <v>12000</v>
      </c>
      <c r="V2158" s="3">
        <v>2019</v>
      </c>
      <c r="W2158" t="s">
        <v>26159</v>
      </c>
    </row>
    <row r="2159" spans="1:23" x14ac:dyDescent="0.3">
      <c r="A2159" s="3">
        <v>15</v>
      </c>
      <c r="B2159" t="s">
        <v>761</v>
      </c>
      <c r="C2159" s="3">
        <v>15101</v>
      </c>
      <c r="D2159" t="s">
        <v>2014</v>
      </c>
      <c r="E2159" s="3">
        <v>100108</v>
      </c>
      <c r="F2159" t="s">
        <v>11438</v>
      </c>
      <c r="G2159" s="3">
        <v>100108002</v>
      </c>
      <c r="H2159" t="s">
        <v>17713</v>
      </c>
      <c r="I2159" s="3">
        <v>1</v>
      </c>
      <c r="J2159" t="s">
        <v>26080</v>
      </c>
      <c r="K2159" s="3">
        <v>13</v>
      </c>
      <c r="L2159" t="s">
        <v>26091</v>
      </c>
      <c r="M2159" s="3">
        <v>5</v>
      </c>
      <c r="N2159" t="s">
        <v>26092</v>
      </c>
      <c r="O2159" s="3">
        <v>1</v>
      </c>
      <c r="P2159" t="s">
        <v>28066</v>
      </c>
      <c r="Q2159" s="3">
        <v>1</v>
      </c>
      <c r="R2159" t="s">
        <v>26083</v>
      </c>
      <c r="S2159" s="3">
        <v>3</v>
      </c>
      <c r="T2159" s="3">
        <v>1</v>
      </c>
      <c r="U2159" s="3">
        <v>37000</v>
      </c>
      <c r="V2159" s="3">
        <v>2019</v>
      </c>
      <c r="W2159" t="s">
        <v>26159</v>
      </c>
    </row>
    <row r="2160" spans="1:23" x14ac:dyDescent="0.3">
      <c r="A2160" s="3">
        <v>15</v>
      </c>
      <c r="B2160" t="s">
        <v>761</v>
      </c>
      <c r="C2160" s="3">
        <v>15101</v>
      </c>
      <c r="D2160" t="s">
        <v>2014</v>
      </c>
      <c r="E2160" s="3">
        <v>100108</v>
      </c>
      <c r="F2160" t="s">
        <v>11438</v>
      </c>
      <c r="G2160" s="3">
        <v>100108002</v>
      </c>
      <c r="H2160" t="s">
        <v>17713</v>
      </c>
      <c r="I2160" s="3">
        <v>1</v>
      </c>
      <c r="J2160" t="s">
        <v>26080</v>
      </c>
      <c r="K2160" s="3">
        <v>13</v>
      </c>
      <c r="L2160" t="s">
        <v>26091</v>
      </c>
      <c r="M2160" s="3">
        <v>5</v>
      </c>
      <c r="N2160" t="s">
        <v>26092</v>
      </c>
      <c r="O2160" s="3">
        <v>2</v>
      </c>
      <c r="P2160" t="s">
        <v>28067</v>
      </c>
      <c r="Q2160" s="3">
        <v>1</v>
      </c>
      <c r="R2160" t="s">
        <v>26083</v>
      </c>
      <c r="S2160" s="3">
        <v>1</v>
      </c>
      <c r="T2160" s="3">
        <v>1</v>
      </c>
      <c r="U2160" s="3">
        <v>800</v>
      </c>
      <c r="V2160" s="3">
        <v>2019</v>
      </c>
      <c r="W2160" t="s">
        <v>26159</v>
      </c>
    </row>
    <row r="2161" spans="1:23" x14ac:dyDescent="0.3">
      <c r="A2161" s="3">
        <v>15</v>
      </c>
      <c r="B2161" t="s">
        <v>761</v>
      </c>
      <c r="C2161" s="3">
        <v>15101</v>
      </c>
      <c r="D2161" t="s">
        <v>2014</v>
      </c>
      <c r="E2161" s="3">
        <v>100108</v>
      </c>
      <c r="F2161" t="s">
        <v>11438</v>
      </c>
      <c r="G2161" s="3">
        <v>100108002</v>
      </c>
      <c r="H2161" t="s">
        <v>17713</v>
      </c>
      <c r="I2161" s="3">
        <v>1</v>
      </c>
      <c r="J2161" t="s">
        <v>26080</v>
      </c>
      <c r="K2161" s="3">
        <v>13</v>
      </c>
      <c r="L2161" t="s">
        <v>26091</v>
      </c>
      <c r="M2161" s="3">
        <v>5</v>
      </c>
      <c r="N2161" t="s">
        <v>26092</v>
      </c>
      <c r="O2161" s="3">
        <v>2</v>
      </c>
      <c r="P2161" t="s">
        <v>28067</v>
      </c>
      <c r="Q2161" s="3">
        <v>1</v>
      </c>
      <c r="R2161" t="s">
        <v>26083</v>
      </c>
      <c r="S2161" s="3">
        <v>1</v>
      </c>
      <c r="T2161" s="3">
        <v>1</v>
      </c>
      <c r="U2161" s="3">
        <v>2000</v>
      </c>
      <c r="V2161" s="3">
        <v>2019</v>
      </c>
      <c r="W2161" t="s">
        <v>26159</v>
      </c>
    </row>
    <row r="2162" spans="1:23" x14ac:dyDescent="0.3">
      <c r="A2162" s="3">
        <v>15</v>
      </c>
      <c r="B2162" t="s">
        <v>761</v>
      </c>
      <c r="C2162" s="3">
        <v>15101</v>
      </c>
      <c r="D2162" t="s">
        <v>2014</v>
      </c>
      <c r="E2162" s="3">
        <v>100108</v>
      </c>
      <c r="F2162" t="s">
        <v>11438</v>
      </c>
      <c r="G2162" s="3">
        <v>100108002</v>
      </c>
      <c r="H2162" t="s">
        <v>17713</v>
      </c>
      <c r="I2162" s="3">
        <v>1</v>
      </c>
      <c r="J2162" t="s">
        <v>26080</v>
      </c>
      <c r="K2162" s="3">
        <v>13</v>
      </c>
      <c r="L2162" t="s">
        <v>26091</v>
      </c>
      <c r="M2162" s="3">
        <v>5</v>
      </c>
      <c r="N2162" t="s">
        <v>26092</v>
      </c>
      <c r="O2162" s="3">
        <v>2</v>
      </c>
      <c r="P2162" t="s">
        <v>28067</v>
      </c>
      <c r="Q2162" s="3">
        <v>1</v>
      </c>
      <c r="R2162" t="s">
        <v>26083</v>
      </c>
      <c r="S2162" s="3">
        <v>1</v>
      </c>
      <c r="T2162" s="3">
        <v>1</v>
      </c>
      <c r="U2162" s="3">
        <v>3000</v>
      </c>
      <c r="V2162" s="3">
        <v>2019</v>
      </c>
      <c r="W2162" t="s">
        <v>26159</v>
      </c>
    </row>
    <row r="2163" spans="1:23" x14ac:dyDescent="0.3">
      <c r="A2163" s="3">
        <v>15</v>
      </c>
      <c r="B2163" t="s">
        <v>761</v>
      </c>
      <c r="C2163" s="3">
        <v>15101</v>
      </c>
      <c r="D2163" t="s">
        <v>2014</v>
      </c>
      <c r="E2163" s="3">
        <v>100108</v>
      </c>
      <c r="F2163" t="s">
        <v>11438</v>
      </c>
      <c r="G2163" s="3">
        <v>100108002</v>
      </c>
      <c r="H2163" t="s">
        <v>17713</v>
      </c>
      <c r="I2163" s="3">
        <v>1</v>
      </c>
      <c r="J2163" t="s">
        <v>26080</v>
      </c>
      <c r="K2163" s="3">
        <v>13</v>
      </c>
      <c r="L2163" t="s">
        <v>26091</v>
      </c>
      <c r="M2163" s="3">
        <v>5</v>
      </c>
      <c r="N2163" t="s">
        <v>26092</v>
      </c>
      <c r="O2163" s="3">
        <v>2</v>
      </c>
      <c r="P2163" t="s">
        <v>28067</v>
      </c>
      <c r="Q2163" s="3">
        <v>1</v>
      </c>
      <c r="R2163" t="s">
        <v>26083</v>
      </c>
      <c r="S2163" s="3">
        <v>1</v>
      </c>
      <c r="T2163" s="3">
        <v>1</v>
      </c>
      <c r="U2163" s="3">
        <v>4000</v>
      </c>
      <c r="V2163" s="3">
        <v>2019</v>
      </c>
      <c r="W2163" t="s">
        <v>26159</v>
      </c>
    </row>
    <row r="2164" spans="1:23" x14ac:dyDescent="0.3">
      <c r="A2164" s="3">
        <v>15</v>
      </c>
      <c r="B2164" t="s">
        <v>761</v>
      </c>
      <c r="C2164" s="3">
        <v>15101</v>
      </c>
      <c r="D2164" t="s">
        <v>2014</v>
      </c>
      <c r="E2164" s="3">
        <v>100108</v>
      </c>
      <c r="F2164" t="s">
        <v>11438</v>
      </c>
      <c r="G2164" s="3">
        <v>100108002</v>
      </c>
      <c r="H2164" t="s">
        <v>17713</v>
      </c>
      <c r="I2164" s="3">
        <v>1</v>
      </c>
      <c r="J2164" t="s">
        <v>26080</v>
      </c>
      <c r="K2164" s="3">
        <v>13</v>
      </c>
      <c r="L2164" t="s">
        <v>26091</v>
      </c>
      <c r="M2164" s="3">
        <v>5</v>
      </c>
      <c r="N2164" t="s">
        <v>26092</v>
      </c>
      <c r="O2164" s="3">
        <v>2</v>
      </c>
      <c r="P2164" t="s">
        <v>28067</v>
      </c>
      <c r="Q2164" s="3">
        <v>1</v>
      </c>
      <c r="R2164" t="s">
        <v>26083</v>
      </c>
      <c r="S2164" s="3">
        <v>2</v>
      </c>
      <c r="T2164" s="3">
        <v>1</v>
      </c>
      <c r="U2164" s="3">
        <v>460</v>
      </c>
      <c r="V2164" s="3">
        <v>2019</v>
      </c>
      <c r="W2164" t="s">
        <v>26159</v>
      </c>
    </row>
    <row r="2165" spans="1:23" x14ac:dyDescent="0.3">
      <c r="A2165" s="3">
        <v>15</v>
      </c>
      <c r="B2165" t="s">
        <v>761</v>
      </c>
      <c r="C2165" s="3">
        <v>15101</v>
      </c>
      <c r="D2165" t="s">
        <v>2014</v>
      </c>
      <c r="E2165" s="3">
        <v>100108</v>
      </c>
      <c r="F2165" t="s">
        <v>11438</v>
      </c>
      <c r="G2165" s="3">
        <v>100108002</v>
      </c>
      <c r="H2165" t="s">
        <v>17713</v>
      </c>
      <c r="I2165" s="3">
        <v>1</v>
      </c>
      <c r="J2165" t="s">
        <v>26080</v>
      </c>
      <c r="K2165" s="3">
        <v>13</v>
      </c>
      <c r="L2165" t="s">
        <v>26091</v>
      </c>
      <c r="M2165" s="3">
        <v>5</v>
      </c>
      <c r="N2165" t="s">
        <v>26092</v>
      </c>
      <c r="O2165" s="3">
        <v>2</v>
      </c>
      <c r="P2165" t="s">
        <v>28067</v>
      </c>
      <c r="Q2165" s="3">
        <v>1</v>
      </c>
      <c r="R2165" t="s">
        <v>26083</v>
      </c>
      <c r="S2165" s="3">
        <v>2</v>
      </c>
      <c r="T2165" s="3">
        <v>1</v>
      </c>
      <c r="U2165" s="3">
        <v>2500</v>
      </c>
      <c r="V2165" s="3">
        <v>2019</v>
      </c>
      <c r="W2165" t="s">
        <v>26159</v>
      </c>
    </row>
    <row r="2166" spans="1:23" x14ac:dyDescent="0.3">
      <c r="A2166" s="3">
        <v>15</v>
      </c>
      <c r="B2166" t="s">
        <v>761</v>
      </c>
      <c r="C2166" s="3">
        <v>15101</v>
      </c>
      <c r="D2166" t="s">
        <v>2014</v>
      </c>
      <c r="E2166" s="3">
        <v>100108</v>
      </c>
      <c r="F2166" t="s">
        <v>11438</v>
      </c>
      <c r="G2166" s="3">
        <v>100108002</v>
      </c>
      <c r="H2166" t="s">
        <v>17713</v>
      </c>
      <c r="I2166" s="3">
        <v>1</v>
      </c>
      <c r="J2166" t="s">
        <v>26080</v>
      </c>
      <c r="K2166" s="3">
        <v>13</v>
      </c>
      <c r="L2166" t="s">
        <v>26091</v>
      </c>
      <c r="M2166" s="3">
        <v>5</v>
      </c>
      <c r="N2166" t="s">
        <v>26092</v>
      </c>
      <c r="O2166" s="3">
        <v>2</v>
      </c>
      <c r="P2166" t="s">
        <v>28067</v>
      </c>
      <c r="Q2166" s="3">
        <v>1</v>
      </c>
      <c r="R2166" t="s">
        <v>26083</v>
      </c>
      <c r="S2166" s="3">
        <v>2</v>
      </c>
      <c r="T2166" s="3">
        <v>1</v>
      </c>
      <c r="U2166" s="3">
        <v>4000</v>
      </c>
      <c r="V2166" s="3">
        <v>2019</v>
      </c>
      <c r="W2166" t="s">
        <v>26159</v>
      </c>
    </row>
    <row r="2167" spans="1:23" x14ac:dyDescent="0.3">
      <c r="A2167" s="3">
        <v>15</v>
      </c>
      <c r="B2167" t="s">
        <v>761</v>
      </c>
      <c r="C2167" s="3">
        <v>15101</v>
      </c>
      <c r="D2167" t="s">
        <v>2014</v>
      </c>
      <c r="E2167" s="3">
        <v>100108</v>
      </c>
      <c r="F2167" t="s">
        <v>11438</v>
      </c>
      <c r="G2167" s="3">
        <v>100108002</v>
      </c>
      <c r="H2167" t="s">
        <v>17713</v>
      </c>
      <c r="I2167" s="3">
        <v>1</v>
      </c>
      <c r="J2167" t="s">
        <v>26080</v>
      </c>
      <c r="K2167" s="3">
        <v>13</v>
      </c>
      <c r="L2167" t="s">
        <v>26091</v>
      </c>
      <c r="M2167" s="3">
        <v>5</v>
      </c>
      <c r="N2167" t="s">
        <v>26092</v>
      </c>
      <c r="O2167" s="3">
        <v>2</v>
      </c>
      <c r="P2167" t="s">
        <v>28067</v>
      </c>
      <c r="Q2167" s="3">
        <v>1</v>
      </c>
      <c r="R2167" t="s">
        <v>26083</v>
      </c>
      <c r="S2167" s="3">
        <v>3</v>
      </c>
      <c r="T2167" s="3">
        <v>1</v>
      </c>
      <c r="U2167" s="3">
        <v>1500</v>
      </c>
      <c r="V2167" s="3">
        <v>2019</v>
      </c>
      <c r="W2167" t="s">
        <v>26159</v>
      </c>
    </row>
    <row r="2168" spans="1:23" x14ac:dyDescent="0.3">
      <c r="A2168" s="3">
        <v>15</v>
      </c>
      <c r="B2168" t="s">
        <v>761</v>
      </c>
      <c r="C2168" s="3">
        <v>15101</v>
      </c>
      <c r="D2168" t="s">
        <v>2014</v>
      </c>
      <c r="E2168" s="3">
        <v>100108</v>
      </c>
      <c r="F2168" t="s">
        <v>11438</v>
      </c>
      <c r="G2168" s="3">
        <v>100108002</v>
      </c>
      <c r="H2168" t="s">
        <v>17713</v>
      </c>
      <c r="I2168" s="3">
        <v>1</v>
      </c>
      <c r="J2168" t="s">
        <v>26080</v>
      </c>
      <c r="K2168" s="3">
        <v>13</v>
      </c>
      <c r="L2168" t="s">
        <v>26091</v>
      </c>
      <c r="M2168" s="3">
        <v>5</v>
      </c>
      <c r="N2168" t="s">
        <v>26092</v>
      </c>
      <c r="O2168" s="3">
        <v>2</v>
      </c>
      <c r="P2168" t="s">
        <v>28067</v>
      </c>
      <c r="Q2168" s="3">
        <v>1</v>
      </c>
      <c r="R2168" t="s">
        <v>26083</v>
      </c>
      <c r="S2168" s="3">
        <v>3</v>
      </c>
      <c r="T2168" s="3">
        <v>1</v>
      </c>
      <c r="U2168" s="3">
        <v>10000</v>
      </c>
      <c r="V2168" s="3">
        <v>2019</v>
      </c>
      <c r="W2168" t="s">
        <v>26159</v>
      </c>
    </row>
    <row r="2169" spans="1:23" x14ac:dyDescent="0.3">
      <c r="A2169" s="3">
        <v>15</v>
      </c>
      <c r="B2169" t="s">
        <v>761</v>
      </c>
      <c r="C2169" s="3">
        <v>15101</v>
      </c>
      <c r="D2169" t="s">
        <v>2014</v>
      </c>
      <c r="E2169" s="3">
        <v>100108</v>
      </c>
      <c r="F2169" t="s">
        <v>11438</v>
      </c>
      <c r="G2169" s="3">
        <v>100108002</v>
      </c>
      <c r="H2169" t="s">
        <v>17713</v>
      </c>
      <c r="I2169" s="3">
        <v>1</v>
      </c>
      <c r="J2169" t="s">
        <v>26080</v>
      </c>
      <c r="K2169" s="3">
        <v>13</v>
      </c>
      <c r="L2169" t="s">
        <v>26091</v>
      </c>
      <c r="M2169" s="3">
        <v>2</v>
      </c>
      <c r="N2169" t="s">
        <v>26084</v>
      </c>
      <c r="O2169" s="3">
        <v>2</v>
      </c>
      <c r="P2169" t="s">
        <v>28067</v>
      </c>
      <c r="Q2169" s="3">
        <v>1</v>
      </c>
      <c r="R2169" t="s">
        <v>26083</v>
      </c>
      <c r="S2169" s="3">
        <v>1</v>
      </c>
      <c r="T2169" s="3">
        <v>1</v>
      </c>
      <c r="U2169" s="3">
        <v>500</v>
      </c>
      <c r="V2169" s="3">
        <v>2019</v>
      </c>
      <c r="W2169" t="s">
        <v>26159</v>
      </c>
    </row>
    <row r="2170" spans="1:23" x14ac:dyDescent="0.3">
      <c r="A2170" s="3">
        <v>15</v>
      </c>
      <c r="B2170" t="s">
        <v>761</v>
      </c>
      <c r="C2170" s="3">
        <v>15101</v>
      </c>
      <c r="D2170" t="s">
        <v>2014</v>
      </c>
      <c r="E2170" s="3">
        <v>100108</v>
      </c>
      <c r="F2170" t="s">
        <v>11438</v>
      </c>
      <c r="G2170" s="3">
        <v>100108002</v>
      </c>
      <c r="H2170" t="s">
        <v>17713</v>
      </c>
      <c r="I2170" s="3">
        <v>1</v>
      </c>
      <c r="J2170" t="s">
        <v>26080</v>
      </c>
      <c r="K2170" s="3">
        <v>13</v>
      </c>
      <c r="L2170" t="s">
        <v>26091</v>
      </c>
      <c r="M2170" s="3">
        <v>2</v>
      </c>
      <c r="N2170" t="s">
        <v>26084</v>
      </c>
      <c r="O2170" s="3">
        <v>2</v>
      </c>
      <c r="P2170" t="s">
        <v>28067</v>
      </c>
      <c r="Q2170" s="3">
        <v>1</v>
      </c>
      <c r="R2170" t="s">
        <v>26083</v>
      </c>
      <c r="S2170" s="3">
        <v>1</v>
      </c>
      <c r="T2170" s="3">
        <v>1</v>
      </c>
      <c r="U2170" s="3">
        <v>2000</v>
      </c>
      <c r="V2170" s="3">
        <v>2019</v>
      </c>
      <c r="W2170" t="s">
        <v>26159</v>
      </c>
    </row>
    <row r="2171" spans="1:23" x14ac:dyDescent="0.3">
      <c r="A2171" s="3">
        <v>15</v>
      </c>
      <c r="B2171" t="s">
        <v>761</v>
      </c>
      <c r="C2171" s="3">
        <v>15101</v>
      </c>
      <c r="D2171" t="s">
        <v>2014</v>
      </c>
      <c r="E2171" s="3">
        <v>100108</v>
      </c>
      <c r="F2171" t="s">
        <v>11438</v>
      </c>
      <c r="G2171" s="3">
        <v>100108003</v>
      </c>
      <c r="H2171" t="s">
        <v>26095</v>
      </c>
      <c r="I2171" s="3">
        <v>1</v>
      </c>
      <c r="J2171" t="s">
        <v>26080</v>
      </c>
      <c r="K2171" s="3">
        <v>13</v>
      </c>
      <c r="L2171" t="s">
        <v>26091</v>
      </c>
      <c r="M2171" s="3">
        <v>5</v>
      </c>
      <c r="N2171" t="s">
        <v>26092</v>
      </c>
      <c r="O2171" s="3">
        <v>1</v>
      </c>
      <c r="P2171" t="s">
        <v>28066</v>
      </c>
      <c r="Q2171" s="3">
        <v>1</v>
      </c>
      <c r="R2171" t="s">
        <v>26083</v>
      </c>
      <c r="S2171" s="3">
        <v>1</v>
      </c>
      <c r="T2171" s="3">
        <v>1</v>
      </c>
      <c r="U2171" s="3">
        <v>1680</v>
      </c>
      <c r="V2171" s="3">
        <v>2019</v>
      </c>
      <c r="W2171" t="s">
        <v>26159</v>
      </c>
    </row>
    <row r="2172" spans="1:23" x14ac:dyDescent="0.3">
      <c r="A2172" s="3">
        <v>15</v>
      </c>
      <c r="B2172" t="s">
        <v>761</v>
      </c>
      <c r="C2172" s="3">
        <v>15101</v>
      </c>
      <c r="D2172" t="s">
        <v>2014</v>
      </c>
      <c r="E2172" s="3">
        <v>100108</v>
      </c>
      <c r="F2172" t="s">
        <v>11438</v>
      </c>
      <c r="G2172" s="3">
        <v>100108003</v>
      </c>
      <c r="H2172" t="s">
        <v>26095</v>
      </c>
      <c r="I2172" s="3">
        <v>1</v>
      </c>
      <c r="J2172" t="s">
        <v>26080</v>
      </c>
      <c r="K2172" s="3">
        <v>13</v>
      </c>
      <c r="L2172" t="s">
        <v>26091</v>
      </c>
      <c r="M2172" s="3">
        <v>5</v>
      </c>
      <c r="N2172" t="s">
        <v>26092</v>
      </c>
      <c r="O2172" s="3">
        <v>1</v>
      </c>
      <c r="P2172" t="s">
        <v>28066</v>
      </c>
      <c r="Q2172" s="3">
        <v>1</v>
      </c>
      <c r="R2172" t="s">
        <v>26083</v>
      </c>
      <c r="S2172" s="3">
        <v>1</v>
      </c>
      <c r="T2172" s="3">
        <v>1</v>
      </c>
      <c r="U2172" s="3">
        <v>2160</v>
      </c>
      <c r="V2172" s="3">
        <v>2019</v>
      </c>
      <c r="W2172" t="s">
        <v>26159</v>
      </c>
    </row>
    <row r="2173" spans="1:23" x14ac:dyDescent="0.3">
      <c r="A2173" s="3">
        <v>15</v>
      </c>
      <c r="B2173" t="s">
        <v>761</v>
      </c>
      <c r="C2173" s="3">
        <v>15101</v>
      </c>
      <c r="D2173" t="s">
        <v>2014</v>
      </c>
      <c r="E2173" s="3">
        <v>100108</v>
      </c>
      <c r="F2173" t="s">
        <v>11438</v>
      </c>
      <c r="G2173" s="3">
        <v>100108003</v>
      </c>
      <c r="H2173" t="s">
        <v>26095</v>
      </c>
      <c r="I2173" s="3">
        <v>1</v>
      </c>
      <c r="J2173" t="s">
        <v>26080</v>
      </c>
      <c r="K2173" s="3">
        <v>13</v>
      </c>
      <c r="L2173" t="s">
        <v>26091</v>
      </c>
      <c r="M2173" s="3">
        <v>5</v>
      </c>
      <c r="N2173" t="s">
        <v>26092</v>
      </c>
      <c r="O2173" s="3">
        <v>1</v>
      </c>
      <c r="P2173" t="s">
        <v>28066</v>
      </c>
      <c r="Q2173" s="3">
        <v>1</v>
      </c>
      <c r="R2173" t="s">
        <v>26083</v>
      </c>
      <c r="S2173" s="3">
        <v>1</v>
      </c>
      <c r="T2173" s="3">
        <v>1</v>
      </c>
      <c r="U2173" s="3">
        <v>2400</v>
      </c>
      <c r="V2173" s="3">
        <v>2019</v>
      </c>
      <c r="W2173" t="s">
        <v>26159</v>
      </c>
    </row>
    <row r="2174" spans="1:23" x14ac:dyDescent="0.3">
      <c r="A2174" s="3">
        <v>15</v>
      </c>
      <c r="B2174" t="s">
        <v>761</v>
      </c>
      <c r="C2174" s="3">
        <v>15101</v>
      </c>
      <c r="D2174" t="s">
        <v>2014</v>
      </c>
      <c r="E2174" s="3">
        <v>100108</v>
      </c>
      <c r="F2174" t="s">
        <v>11438</v>
      </c>
      <c r="G2174" s="3">
        <v>100108003</v>
      </c>
      <c r="H2174" t="s">
        <v>26095</v>
      </c>
      <c r="I2174" s="3">
        <v>1</v>
      </c>
      <c r="J2174" t="s">
        <v>26080</v>
      </c>
      <c r="K2174" s="3">
        <v>13</v>
      </c>
      <c r="L2174" t="s">
        <v>26091</v>
      </c>
      <c r="M2174" s="3">
        <v>5</v>
      </c>
      <c r="N2174" t="s">
        <v>26092</v>
      </c>
      <c r="O2174" s="3">
        <v>1</v>
      </c>
      <c r="P2174" t="s">
        <v>28066</v>
      </c>
      <c r="Q2174" s="3">
        <v>1</v>
      </c>
      <c r="R2174" t="s">
        <v>26083</v>
      </c>
      <c r="S2174" s="3">
        <v>1</v>
      </c>
      <c r="T2174" s="3">
        <v>1</v>
      </c>
      <c r="U2174" s="3">
        <v>2500</v>
      </c>
      <c r="V2174" s="3">
        <v>2019</v>
      </c>
      <c r="W2174" t="s">
        <v>26159</v>
      </c>
    </row>
    <row r="2175" spans="1:23" x14ac:dyDescent="0.3">
      <c r="A2175" s="3">
        <v>15</v>
      </c>
      <c r="B2175" t="s">
        <v>761</v>
      </c>
      <c r="C2175" s="3">
        <v>15101</v>
      </c>
      <c r="D2175" t="s">
        <v>2014</v>
      </c>
      <c r="E2175" s="3">
        <v>100108</v>
      </c>
      <c r="F2175" t="s">
        <v>11438</v>
      </c>
      <c r="G2175" s="3">
        <v>100108003</v>
      </c>
      <c r="H2175" t="s">
        <v>26095</v>
      </c>
      <c r="I2175" s="3">
        <v>1</v>
      </c>
      <c r="J2175" t="s">
        <v>26080</v>
      </c>
      <c r="K2175" s="3">
        <v>13</v>
      </c>
      <c r="L2175" t="s">
        <v>26091</v>
      </c>
      <c r="M2175" s="3">
        <v>5</v>
      </c>
      <c r="N2175" t="s">
        <v>26092</v>
      </c>
      <c r="O2175" s="3">
        <v>1</v>
      </c>
      <c r="P2175" t="s">
        <v>28066</v>
      </c>
      <c r="Q2175" s="3">
        <v>1</v>
      </c>
      <c r="R2175" t="s">
        <v>26083</v>
      </c>
      <c r="S2175" s="3">
        <v>1</v>
      </c>
      <c r="T2175" s="3">
        <v>1</v>
      </c>
      <c r="U2175" s="3">
        <v>3000</v>
      </c>
      <c r="V2175" s="3">
        <v>2019</v>
      </c>
      <c r="W2175" t="s">
        <v>26159</v>
      </c>
    </row>
    <row r="2176" spans="1:23" x14ac:dyDescent="0.3">
      <c r="A2176" s="3">
        <v>15</v>
      </c>
      <c r="B2176" t="s">
        <v>761</v>
      </c>
      <c r="C2176" s="3">
        <v>15101</v>
      </c>
      <c r="D2176" t="s">
        <v>2014</v>
      </c>
      <c r="E2176" s="3">
        <v>100108</v>
      </c>
      <c r="F2176" t="s">
        <v>11438</v>
      </c>
      <c r="G2176" s="3">
        <v>100108003</v>
      </c>
      <c r="H2176" t="s">
        <v>26095</v>
      </c>
      <c r="I2176" s="3">
        <v>1</v>
      </c>
      <c r="J2176" t="s">
        <v>26080</v>
      </c>
      <c r="K2176" s="3">
        <v>13</v>
      </c>
      <c r="L2176" t="s">
        <v>26091</v>
      </c>
      <c r="M2176" s="3">
        <v>5</v>
      </c>
      <c r="N2176" t="s">
        <v>26092</v>
      </c>
      <c r="O2176" s="3">
        <v>1</v>
      </c>
      <c r="P2176" t="s">
        <v>28066</v>
      </c>
      <c r="Q2176" s="3">
        <v>1</v>
      </c>
      <c r="R2176" t="s">
        <v>26083</v>
      </c>
      <c r="S2176" s="3">
        <v>1</v>
      </c>
      <c r="T2176" s="3">
        <v>1</v>
      </c>
      <c r="U2176" s="3">
        <v>3300</v>
      </c>
      <c r="V2176" s="3">
        <v>2019</v>
      </c>
      <c r="W2176" t="s">
        <v>26159</v>
      </c>
    </row>
    <row r="2177" spans="1:23" x14ac:dyDescent="0.3">
      <c r="A2177" s="3">
        <v>15</v>
      </c>
      <c r="B2177" t="s">
        <v>761</v>
      </c>
      <c r="C2177" s="3">
        <v>15101</v>
      </c>
      <c r="D2177" t="s">
        <v>2014</v>
      </c>
      <c r="E2177" s="3">
        <v>100108</v>
      </c>
      <c r="F2177" t="s">
        <v>11438</v>
      </c>
      <c r="G2177" s="3">
        <v>100108003</v>
      </c>
      <c r="H2177" t="s">
        <v>26095</v>
      </c>
      <c r="I2177" s="3">
        <v>1</v>
      </c>
      <c r="J2177" t="s">
        <v>26080</v>
      </c>
      <c r="K2177" s="3">
        <v>13</v>
      </c>
      <c r="L2177" t="s">
        <v>26091</v>
      </c>
      <c r="M2177" s="3">
        <v>5</v>
      </c>
      <c r="N2177" t="s">
        <v>26092</v>
      </c>
      <c r="O2177" s="3">
        <v>1</v>
      </c>
      <c r="P2177" t="s">
        <v>28066</v>
      </c>
      <c r="Q2177" s="3">
        <v>1</v>
      </c>
      <c r="R2177" t="s">
        <v>26083</v>
      </c>
      <c r="S2177" s="3">
        <v>1</v>
      </c>
      <c r="T2177" s="3">
        <v>1</v>
      </c>
      <c r="U2177" s="3">
        <v>3500</v>
      </c>
      <c r="V2177" s="3">
        <v>2019</v>
      </c>
      <c r="W2177" t="s">
        <v>26159</v>
      </c>
    </row>
    <row r="2178" spans="1:23" x14ac:dyDescent="0.3">
      <c r="A2178" s="3">
        <v>15</v>
      </c>
      <c r="B2178" t="s">
        <v>761</v>
      </c>
      <c r="C2178" s="3">
        <v>15101</v>
      </c>
      <c r="D2178" t="s">
        <v>2014</v>
      </c>
      <c r="E2178" s="3">
        <v>100108</v>
      </c>
      <c r="F2178" t="s">
        <v>11438</v>
      </c>
      <c r="G2178" s="3">
        <v>100108003</v>
      </c>
      <c r="H2178" t="s">
        <v>26095</v>
      </c>
      <c r="I2178" s="3">
        <v>1</v>
      </c>
      <c r="J2178" t="s">
        <v>26080</v>
      </c>
      <c r="K2178" s="3">
        <v>13</v>
      </c>
      <c r="L2178" t="s">
        <v>26091</v>
      </c>
      <c r="M2178" s="3">
        <v>5</v>
      </c>
      <c r="N2178" t="s">
        <v>26092</v>
      </c>
      <c r="O2178" s="3">
        <v>1</v>
      </c>
      <c r="P2178" t="s">
        <v>28066</v>
      </c>
      <c r="Q2178" s="3">
        <v>1</v>
      </c>
      <c r="R2178" t="s">
        <v>26083</v>
      </c>
      <c r="S2178" s="3">
        <v>1</v>
      </c>
      <c r="T2178" s="3">
        <v>1</v>
      </c>
      <c r="U2178" s="3">
        <v>5000</v>
      </c>
      <c r="V2178" s="3">
        <v>2019</v>
      </c>
      <c r="W2178" t="s">
        <v>26159</v>
      </c>
    </row>
    <row r="2179" spans="1:23" x14ac:dyDescent="0.3">
      <c r="A2179" s="3">
        <v>15</v>
      </c>
      <c r="B2179" t="s">
        <v>761</v>
      </c>
      <c r="C2179" s="3">
        <v>15101</v>
      </c>
      <c r="D2179" t="s">
        <v>2014</v>
      </c>
      <c r="E2179" s="3">
        <v>100108</v>
      </c>
      <c r="F2179" t="s">
        <v>11438</v>
      </c>
      <c r="G2179" s="3">
        <v>100108003</v>
      </c>
      <c r="H2179" t="s">
        <v>26095</v>
      </c>
      <c r="I2179" s="3">
        <v>1</v>
      </c>
      <c r="J2179" t="s">
        <v>26080</v>
      </c>
      <c r="K2179" s="3">
        <v>13</v>
      </c>
      <c r="L2179" t="s">
        <v>26091</v>
      </c>
      <c r="M2179" s="3">
        <v>5</v>
      </c>
      <c r="N2179" t="s">
        <v>26092</v>
      </c>
      <c r="O2179" s="3">
        <v>1</v>
      </c>
      <c r="P2179" t="s">
        <v>28066</v>
      </c>
      <c r="Q2179" s="3">
        <v>1</v>
      </c>
      <c r="R2179" t="s">
        <v>26083</v>
      </c>
      <c r="S2179" s="3">
        <v>1</v>
      </c>
      <c r="T2179" s="3">
        <v>1</v>
      </c>
      <c r="U2179" s="3">
        <v>6000</v>
      </c>
      <c r="V2179" s="3">
        <v>2019</v>
      </c>
      <c r="W2179" t="s">
        <v>26159</v>
      </c>
    </row>
    <row r="2180" spans="1:23" x14ac:dyDescent="0.3">
      <c r="A2180" s="3">
        <v>15</v>
      </c>
      <c r="B2180" t="s">
        <v>761</v>
      </c>
      <c r="C2180" s="3">
        <v>15101</v>
      </c>
      <c r="D2180" t="s">
        <v>2014</v>
      </c>
      <c r="E2180" s="3">
        <v>100108</v>
      </c>
      <c r="F2180" t="s">
        <v>11438</v>
      </c>
      <c r="G2180" s="3">
        <v>100108003</v>
      </c>
      <c r="H2180" t="s">
        <v>26095</v>
      </c>
      <c r="I2180" s="3">
        <v>1</v>
      </c>
      <c r="J2180" t="s">
        <v>26080</v>
      </c>
      <c r="K2180" s="3">
        <v>13</v>
      </c>
      <c r="L2180" t="s">
        <v>26091</v>
      </c>
      <c r="M2180" s="3">
        <v>5</v>
      </c>
      <c r="N2180" t="s">
        <v>26092</v>
      </c>
      <c r="O2180" s="3">
        <v>1</v>
      </c>
      <c r="P2180" t="s">
        <v>28066</v>
      </c>
      <c r="Q2180" s="3">
        <v>1</v>
      </c>
      <c r="R2180" t="s">
        <v>26083</v>
      </c>
      <c r="S2180" s="3">
        <v>1</v>
      </c>
      <c r="T2180" s="3">
        <v>1</v>
      </c>
      <c r="U2180" s="3">
        <v>6390</v>
      </c>
      <c r="V2180" s="3">
        <v>2019</v>
      </c>
      <c r="W2180" t="s">
        <v>26159</v>
      </c>
    </row>
    <row r="2181" spans="1:23" x14ac:dyDescent="0.3">
      <c r="A2181" s="3">
        <v>15</v>
      </c>
      <c r="B2181" t="s">
        <v>761</v>
      </c>
      <c r="C2181" s="3">
        <v>15101</v>
      </c>
      <c r="D2181" t="s">
        <v>2014</v>
      </c>
      <c r="E2181" s="3">
        <v>100108</v>
      </c>
      <c r="F2181" t="s">
        <v>11438</v>
      </c>
      <c r="G2181" s="3">
        <v>100108003</v>
      </c>
      <c r="H2181" t="s">
        <v>26095</v>
      </c>
      <c r="I2181" s="3">
        <v>1</v>
      </c>
      <c r="J2181" t="s">
        <v>26080</v>
      </c>
      <c r="K2181" s="3">
        <v>13</v>
      </c>
      <c r="L2181" t="s">
        <v>26091</v>
      </c>
      <c r="M2181" s="3">
        <v>5</v>
      </c>
      <c r="N2181" t="s">
        <v>26092</v>
      </c>
      <c r="O2181" s="3">
        <v>1</v>
      </c>
      <c r="P2181" t="s">
        <v>28066</v>
      </c>
      <c r="Q2181" s="3">
        <v>1</v>
      </c>
      <c r="R2181" t="s">
        <v>26083</v>
      </c>
      <c r="S2181" s="3">
        <v>1</v>
      </c>
      <c r="T2181" s="3">
        <v>1</v>
      </c>
      <c r="U2181" s="3">
        <v>6500</v>
      </c>
      <c r="V2181" s="3">
        <v>2019</v>
      </c>
      <c r="W2181" t="s">
        <v>26159</v>
      </c>
    </row>
    <row r="2182" spans="1:23" x14ac:dyDescent="0.3">
      <c r="A2182" s="3">
        <v>15</v>
      </c>
      <c r="B2182" t="s">
        <v>761</v>
      </c>
      <c r="C2182" s="3">
        <v>15101</v>
      </c>
      <c r="D2182" t="s">
        <v>2014</v>
      </c>
      <c r="E2182" s="3">
        <v>100108</v>
      </c>
      <c r="F2182" t="s">
        <v>11438</v>
      </c>
      <c r="G2182" s="3">
        <v>100108003</v>
      </c>
      <c r="H2182" t="s">
        <v>26095</v>
      </c>
      <c r="I2182" s="3">
        <v>1</v>
      </c>
      <c r="J2182" t="s">
        <v>26080</v>
      </c>
      <c r="K2182" s="3">
        <v>13</v>
      </c>
      <c r="L2182" t="s">
        <v>26091</v>
      </c>
      <c r="M2182" s="3">
        <v>5</v>
      </c>
      <c r="N2182" t="s">
        <v>26092</v>
      </c>
      <c r="O2182" s="3">
        <v>1</v>
      </c>
      <c r="P2182" t="s">
        <v>28066</v>
      </c>
      <c r="Q2182" s="3">
        <v>1</v>
      </c>
      <c r="R2182" t="s">
        <v>26083</v>
      </c>
      <c r="S2182" s="3">
        <v>1</v>
      </c>
      <c r="T2182" s="3">
        <v>1</v>
      </c>
      <c r="U2182" s="3">
        <v>7000</v>
      </c>
      <c r="V2182" s="3">
        <v>2019</v>
      </c>
      <c r="W2182" t="s">
        <v>26159</v>
      </c>
    </row>
    <row r="2183" spans="1:23" x14ac:dyDescent="0.3">
      <c r="A2183" s="3">
        <v>15</v>
      </c>
      <c r="B2183" t="s">
        <v>761</v>
      </c>
      <c r="C2183" s="3">
        <v>15101</v>
      </c>
      <c r="D2183" t="s">
        <v>2014</v>
      </c>
      <c r="E2183" s="3">
        <v>100108</v>
      </c>
      <c r="F2183" t="s">
        <v>11438</v>
      </c>
      <c r="G2183" s="3">
        <v>100108003</v>
      </c>
      <c r="H2183" t="s">
        <v>26095</v>
      </c>
      <c r="I2183" s="3">
        <v>1</v>
      </c>
      <c r="J2183" t="s">
        <v>26080</v>
      </c>
      <c r="K2183" s="3">
        <v>13</v>
      </c>
      <c r="L2183" t="s">
        <v>26091</v>
      </c>
      <c r="M2183" s="3">
        <v>5</v>
      </c>
      <c r="N2183" t="s">
        <v>26092</v>
      </c>
      <c r="O2183" s="3">
        <v>1</v>
      </c>
      <c r="P2183" t="s">
        <v>28066</v>
      </c>
      <c r="Q2183" s="3">
        <v>1</v>
      </c>
      <c r="R2183" t="s">
        <v>26083</v>
      </c>
      <c r="S2183" s="3">
        <v>1</v>
      </c>
      <c r="T2183" s="3">
        <v>1</v>
      </c>
      <c r="U2183" s="3">
        <v>9000</v>
      </c>
      <c r="V2183" s="3">
        <v>2019</v>
      </c>
      <c r="W2183" t="s">
        <v>26159</v>
      </c>
    </row>
    <row r="2184" spans="1:23" x14ac:dyDescent="0.3">
      <c r="A2184" s="3">
        <v>15</v>
      </c>
      <c r="B2184" t="s">
        <v>761</v>
      </c>
      <c r="C2184" s="3">
        <v>15101</v>
      </c>
      <c r="D2184" t="s">
        <v>2014</v>
      </c>
      <c r="E2184" s="3">
        <v>100108</v>
      </c>
      <c r="F2184" t="s">
        <v>11438</v>
      </c>
      <c r="G2184" s="3">
        <v>100108003</v>
      </c>
      <c r="H2184" t="s">
        <v>26095</v>
      </c>
      <c r="I2184" s="3">
        <v>1</v>
      </c>
      <c r="J2184" t="s">
        <v>26080</v>
      </c>
      <c r="K2184" s="3">
        <v>13</v>
      </c>
      <c r="L2184" t="s">
        <v>26091</v>
      </c>
      <c r="M2184" s="3">
        <v>5</v>
      </c>
      <c r="N2184" t="s">
        <v>26092</v>
      </c>
      <c r="O2184" s="3">
        <v>1</v>
      </c>
      <c r="P2184" t="s">
        <v>28066</v>
      </c>
      <c r="Q2184" s="3">
        <v>1</v>
      </c>
      <c r="R2184" t="s">
        <v>26083</v>
      </c>
      <c r="S2184" s="3">
        <v>1</v>
      </c>
      <c r="T2184" s="3">
        <v>1</v>
      </c>
      <c r="U2184" s="3">
        <v>11000</v>
      </c>
      <c r="V2184" s="3">
        <v>2019</v>
      </c>
      <c r="W2184" t="s">
        <v>26159</v>
      </c>
    </row>
    <row r="2185" spans="1:23" x14ac:dyDescent="0.3">
      <c r="A2185" s="3">
        <v>15</v>
      </c>
      <c r="B2185" t="s">
        <v>761</v>
      </c>
      <c r="C2185" s="3">
        <v>15101</v>
      </c>
      <c r="D2185" t="s">
        <v>2014</v>
      </c>
      <c r="E2185" s="3">
        <v>100108</v>
      </c>
      <c r="F2185" t="s">
        <v>11438</v>
      </c>
      <c r="G2185" s="3">
        <v>100108003</v>
      </c>
      <c r="H2185" t="s">
        <v>26095</v>
      </c>
      <c r="I2185" s="3">
        <v>1</v>
      </c>
      <c r="J2185" t="s">
        <v>26080</v>
      </c>
      <c r="K2185" s="3">
        <v>13</v>
      </c>
      <c r="L2185" t="s">
        <v>26091</v>
      </c>
      <c r="M2185" s="3">
        <v>5</v>
      </c>
      <c r="N2185" t="s">
        <v>26092</v>
      </c>
      <c r="O2185" s="3">
        <v>1</v>
      </c>
      <c r="P2185" t="s">
        <v>28066</v>
      </c>
      <c r="Q2185" s="3">
        <v>1</v>
      </c>
      <c r="R2185" t="s">
        <v>26083</v>
      </c>
      <c r="S2185" s="3">
        <v>1</v>
      </c>
      <c r="T2185" s="3">
        <v>1</v>
      </c>
      <c r="U2185" s="3">
        <v>12000</v>
      </c>
      <c r="V2185" s="3">
        <v>2019</v>
      </c>
      <c r="W2185" t="s">
        <v>26159</v>
      </c>
    </row>
    <row r="2186" spans="1:23" x14ac:dyDescent="0.3">
      <c r="A2186" s="3">
        <v>15</v>
      </c>
      <c r="B2186" t="s">
        <v>761</v>
      </c>
      <c r="C2186" s="3">
        <v>15101</v>
      </c>
      <c r="D2186" t="s">
        <v>2014</v>
      </c>
      <c r="E2186" s="3">
        <v>100108</v>
      </c>
      <c r="F2186" t="s">
        <v>11438</v>
      </c>
      <c r="G2186" s="3">
        <v>100108003</v>
      </c>
      <c r="H2186" t="s">
        <v>26095</v>
      </c>
      <c r="I2186" s="3">
        <v>1</v>
      </c>
      <c r="J2186" t="s">
        <v>26080</v>
      </c>
      <c r="K2186" s="3">
        <v>13</v>
      </c>
      <c r="L2186" t="s">
        <v>26091</v>
      </c>
      <c r="M2186" s="3">
        <v>5</v>
      </c>
      <c r="N2186" t="s">
        <v>26092</v>
      </c>
      <c r="O2186" s="3">
        <v>1</v>
      </c>
      <c r="P2186" t="s">
        <v>28066</v>
      </c>
      <c r="Q2186" s="3">
        <v>1</v>
      </c>
      <c r="R2186" t="s">
        <v>26083</v>
      </c>
      <c r="S2186" s="3">
        <v>1</v>
      </c>
      <c r="T2186" s="3">
        <v>1</v>
      </c>
      <c r="U2186" s="3">
        <v>60000</v>
      </c>
      <c r="V2186" s="3">
        <v>2019</v>
      </c>
      <c r="W2186" t="s">
        <v>26159</v>
      </c>
    </row>
    <row r="2187" spans="1:23" x14ac:dyDescent="0.3">
      <c r="A2187" s="3">
        <v>15</v>
      </c>
      <c r="B2187" t="s">
        <v>761</v>
      </c>
      <c r="C2187" s="3">
        <v>15101</v>
      </c>
      <c r="D2187" t="s">
        <v>2014</v>
      </c>
      <c r="E2187" s="3">
        <v>100108</v>
      </c>
      <c r="F2187" t="s">
        <v>11438</v>
      </c>
      <c r="G2187" s="3">
        <v>100108003</v>
      </c>
      <c r="H2187" t="s">
        <v>26095</v>
      </c>
      <c r="I2187" s="3">
        <v>1</v>
      </c>
      <c r="J2187" t="s">
        <v>26080</v>
      </c>
      <c r="K2187" s="3">
        <v>13</v>
      </c>
      <c r="L2187" t="s">
        <v>26091</v>
      </c>
      <c r="M2187" s="3">
        <v>5</v>
      </c>
      <c r="N2187" t="s">
        <v>26092</v>
      </c>
      <c r="O2187" s="3">
        <v>1</v>
      </c>
      <c r="P2187" t="s">
        <v>28066</v>
      </c>
      <c r="Q2187" s="3">
        <v>1</v>
      </c>
      <c r="R2187" t="s">
        <v>26083</v>
      </c>
      <c r="S2187" s="3">
        <v>2</v>
      </c>
      <c r="T2187" s="3">
        <v>1</v>
      </c>
      <c r="U2187" s="3">
        <v>4000</v>
      </c>
      <c r="V2187" s="3">
        <v>2019</v>
      </c>
      <c r="W2187" t="s">
        <v>26159</v>
      </c>
    </row>
    <row r="2188" spans="1:23" x14ac:dyDescent="0.3">
      <c r="A2188" s="3">
        <v>15</v>
      </c>
      <c r="B2188" t="s">
        <v>761</v>
      </c>
      <c r="C2188" s="3">
        <v>15101</v>
      </c>
      <c r="D2188" t="s">
        <v>2014</v>
      </c>
      <c r="E2188" s="3">
        <v>100108</v>
      </c>
      <c r="F2188" t="s">
        <v>11438</v>
      </c>
      <c r="G2188" s="3">
        <v>100108003</v>
      </c>
      <c r="H2188" t="s">
        <v>26095</v>
      </c>
      <c r="I2188" s="3">
        <v>1</v>
      </c>
      <c r="J2188" t="s">
        <v>26080</v>
      </c>
      <c r="K2188" s="3">
        <v>13</v>
      </c>
      <c r="L2188" t="s">
        <v>26091</v>
      </c>
      <c r="M2188" s="3">
        <v>5</v>
      </c>
      <c r="N2188" t="s">
        <v>26092</v>
      </c>
      <c r="O2188" s="3">
        <v>1</v>
      </c>
      <c r="P2188" t="s">
        <v>28066</v>
      </c>
      <c r="Q2188" s="3">
        <v>1</v>
      </c>
      <c r="R2188" t="s">
        <v>26083</v>
      </c>
      <c r="S2188" s="3">
        <v>2</v>
      </c>
      <c r="T2188" s="3">
        <v>1</v>
      </c>
      <c r="U2188" s="3">
        <v>8000</v>
      </c>
      <c r="V2188" s="3">
        <v>2019</v>
      </c>
      <c r="W2188" t="s">
        <v>26159</v>
      </c>
    </row>
    <row r="2189" spans="1:23" x14ac:dyDescent="0.3">
      <c r="A2189" s="3">
        <v>15</v>
      </c>
      <c r="B2189" t="s">
        <v>761</v>
      </c>
      <c r="C2189" s="3">
        <v>15101</v>
      </c>
      <c r="D2189" t="s">
        <v>2014</v>
      </c>
      <c r="E2189" s="3">
        <v>100108</v>
      </c>
      <c r="F2189" t="s">
        <v>11438</v>
      </c>
      <c r="G2189" s="3">
        <v>100108003</v>
      </c>
      <c r="H2189" t="s">
        <v>26095</v>
      </c>
      <c r="I2189" s="3">
        <v>1</v>
      </c>
      <c r="J2189" t="s">
        <v>26080</v>
      </c>
      <c r="K2189" s="3">
        <v>13</v>
      </c>
      <c r="L2189" t="s">
        <v>26091</v>
      </c>
      <c r="M2189" s="3">
        <v>5</v>
      </c>
      <c r="N2189" t="s">
        <v>26092</v>
      </c>
      <c r="O2189" s="3">
        <v>1</v>
      </c>
      <c r="P2189" t="s">
        <v>28066</v>
      </c>
      <c r="Q2189" s="3">
        <v>1</v>
      </c>
      <c r="R2189" t="s">
        <v>26083</v>
      </c>
      <c r="S2189" s="3">
        <v>2</v>
      </c>
      <c r="T2189" s="3">
        <v>1</v>
      </c>
      <c r="U2189" s="3">
        <v>10000</v>
      </c>
      <c r="V2189" s="3">
        <v>2019</v>
      </c>
      <c r="W2189" t="s">
        <v>26159</v>
      </c>
    </row>
    <row r="2190" spans="1:23" x14ac:dyDescent="0.3">
      <c r="A2190" s="3">
        <v>15</v>
      </c>
      <c r="B2190" t="s">
        <v>761</v>
      </c>
      <c r="C2190" s="3">
        <v>15101</v>
      </c>
      <c r="D2190" t="s">
        <v>2014</v>
      </c>
      <c r="E2190" s="3">
        <v>100108</v>
      </c>
      <c r="F2190" t="s">
        <v>11438</v>
      </c>
      <c r="G2190" s="3">
        <v>100108003</v>
      </c>
      <c r="H2190" t="s">
        <v>26095</v>
      </c>
      <c r="I2190" s="3">
        <v>1</v>
      </c>
      <c r="J2190" t="s">
        <v>26080</v>
      </c>
      <c r="K2190" s="3">
        <v>13</v>
      </c>
      <c r="L2190" t="s">
        <v>26091</v>
      </c>
      <c r="M2190" s="3">
        <v>5</v>
      </c>
      <c r="N2190" t="s">
        <v>26092</v>
      </c>
      <c r="O2190" s="3">
        <v>1</v>
      </c>
      <c r="P2190" t="s">
        <v>28066</v>
      </c>
      <c r="Q2190" s="3">
        <v>1</v>
      </c>
      <c r="R2190" t="s">
        <v>26083</v>
      </c>
      <c r="S2190" s="3">
        <v>2</v>
      </c>
      <c r="T2190" s="3">
        <v>1</v>
      </c>
      <c r="U2190" s="3">
        <v>12000</v>
      </c>
      <c r="V2190" s="3">
        <v>2019</v>
      </c>
      <c r="W2190" t="s">
        <v>26159</v>
      </c>
    </row>
    <row r="2191" spans="1:23" x14ac:dyDescent="0.3">
      <c r="A2191" s="3">
        <v>15</v>
      </c>
      <c r="B2191" t="s">
        <v>761</v>
      </c>
      <c r="C2191" s="3">
        <v>15101</v>
      </c>
      <c r="D2191" t="s">
        <v>2014</v>
      </c>
      <c r="E2191" s="3">
        <v>100108</v>
      </c>
      <c r="F2191" t="s">
        <v>11438</v>
      </c>
      <c r="G2191" s="3">
        <v>100108003</v>
      </c>
      <c r="H2191" t="s">
        <v>26095</v>
      </c>
      <c r="I2191" s="3">
        <v>1</v>
      </c>
      <c r="J2191" t="s">
        <v>26080</v>
      </c>
      <c r="K2191" s="3">
        <v>13</v>
      </c>
      <c r="L2191" t="s">
        <v>26091</v>
      </c>
      <c r="M2191" s="3">
        <v>5</v>
      </c>
      <c r="N2191" t="s">
        <v>26092</v>
      </c>
      <c r="O2191" s="3">
        <v>1</v>
      </c>
      <c r="P2191" t="s">
        <v>28066</v>
      </c>
      <c r="Q2191" s="3">
        <v>1</v>
      </c>
      <c r="R2191" t="s">
        <v>26083</v>
      </c>
      <c r="S2191" s="3">
        <v>2</v>
      </c>
      <c r="T2191" s="3">
        <v>1</v>
      </c>
      <c r="U2191" s="3">
        <v>15000</v>
      </c>
      <c r="V2191" s="3">
        <v>2019</v>
      </c>
      <c r="W2191" t="s">
        <v>26159</v>
      </c>
    </row>
    <row r="2192" spans="1:23" x14ac:dyDescent="0.3">
      <c r="A2192" s="3">
        <v>15</v>
      </c>
      <c r="B2192" t="s">
        <v>761</v>
      </c>
      <c r="C2192" s="3">
        <v>15101</v>
      </c>
      <c r="D2192" t="s">
        <v>2014</v>
      </c>
      <c r="E2192" s="3">
        <v>100108</v>
      </c>
      <c r="F2192" t="s">
        <v>11438</v>
      </c>
      <c r="G2192" s="3">
        <v>100108003</v>
      </c>
      <c r="H2192" t="s">
        <v>26095</v>
      </c>
      <c r="I2192" s="3">
        <v>1</v>
      </c>
      <c r="J2192" t="s">
        <v>26080</v>
      </c>
      <c r="K2192" s="3">
        <v>13</v>
      </c>
      <c r="L2192" t="s">
        <v>26091</v>
      </c>
      <c r="M2192" s="3">
        <v>5</v>
      </c>
      <c r="N2192" t="s">
        <v>26092</v>
      </c>
      <c r="O2192" s="3">
        <v>1</v>
      </c>
      <c r="P2192" t="s">
        <v>28066</v>
      </c>
      <c r="Q2192" s="3">
        <v>1</v>
      </c>
      <c r="R2192" t="s">
        <v>26083</v>
      </c>
      <c r="S2192" s="3">
        <v>2</v>
      </c>
      <c r="T2192" s="3">
        <v>1</v>
      </c>
      <c r="U2192" s="3">
        <v>20000</v>
      </c>
      <c r="V2192" s="3">
        <v>2019</v>
      </c>
      <c r="W2192" t="s">
        <v>26159</v>
      </c>
    </row>
    <row r="2193" spans="1:23" x14ac:dyDescent="0.3">
      <c r="A2193" s="3">
        <v>15</v>
      </c>
      <c r="B2193" t="s">
        <v>761</v>
      </c>
      <c r="C2193" s="3">
        <v>15101</v>
      </c>
      <c r="D2193" t="s">
        <v>2014</v>
      </c>
      <c r="E2193" s="3">
        <v>100108</v>
      </c>
      <c r="F2193" t="s">
        <v>11438</v>
      </c>
      <c r="G2193" s="3">
        <v>100108003</v>
      </c>
      <c r="H2193" t="s">
        <v>26095</v>
      </c>
      <c r="I2193" s="3">
        <v>1</v>
      </c>
      <c r="J2193" t="s">
        <v>26080</v>
      </c>
      <c r="K2193" s="3">
        <v>13</v>
      </c>
      <c r="L2193" t="s">
        <v>26091</v>
      </c>
      <c r="M2193" s="3">
        <v>5</v>
      </c>
      <c r="N2193" t="s">
        <v>26092</v>
      </c>
      <c r="O2193" s="3">
        <v>1</v>
      </c>
      <c r="P2193" t="s">
        <v>28066</v>
      </c>
      <c r="Q2193" s="3">
        <v>1</v>
      </c>
      <c r="R2193" t="s">
        <v>26083</v>
      </c>
      <c r="S2193" s="3">
        <v>3</v>
      </c>
      <c r="T2193" s="3">
        <v>1</v>
      </c>
      <c r="U2193" s="3">
        <v>24000</v>
      </c>
      <c r="V2193" s="3">
        <v>2019</v>
      </c>
      <c r="W2193" t="s">
        <v>26159</v>
      </c>
    </row>
    <row r="2194" spans="1:23" x14ac:dyDescent="0.3">
      <c r="A2194" s="3">
        <v>15</v>
      </c>
      <c r="B2194" t="s">
        <v>761</v>
      </c>
      <c r="C2194" s="3">
        <v>15101</v>
      </c>
      <c r="D2194" t="s">
        <v>2014</v>
      </c>
      <c r="E2194" s="3">
        <v>100108</v>
      </c>
      <c r="F2194" t="s">
        <v>11438</v>
      </c>
      <c r="G2194" s="3">
        <v>100108003</v>
      </c>
      <c r="H2194" t="s">
        <v>26095</v>
      </c>
      <c r="I2194" s="3">
        <v>1</v>
      </c>
      <c r="J2194" t="s">
        <v>26080</v>
      </c>
      <c r="K2194" s="3">
        <v>13</v>
      </c>
      <c r="L2194" t="s">
        <v>26091</v>
      </c>
      <c r="M2194" s="3">
        <v>5</v>
      </c>
      <c r="N2194" t="s">
        <v>26092</v>
      </c>
      <c r="O2194" s="3">
        <v>2</v>
      </c>
      <c r="P2194" t="s">
        <v>28067</v>
      </c>
      <c r="Q2194" s="3">
        <v>1</v>
      </c>
      <c r="R2194" t="s">
        <v>26083</v>
      </c>
      <c r="S2194" s="3">
        <v>1</v>
      </c>
      <c r="T2194" s="3">
        <v>1</v>
      </c>
      <c r="U2194" s="3">
        <v>4000</v>
      </c>
      <c r="V2194" s="3">
        <v>2019</v>
      </c>
      <c r="W2194" t="s">
        <v>26159</v>
      </c>
    </row>
    <row r="2195" spans="1:23" x14ac:dyDescent="0.3">
      <c r="A2195" s="3">
        <v>15</v>
      </c>
      <c r="B2195" t="s">
        <v>761</v>
      </c>
      <c r="C2195" s="3">
        <v>15101</v>
      </c>
      <c r="D2195" t="s">
        <v>2014</v>
      </c>
      <c r="E2195" s="3">
        <v>100108</v>
      </c>
      <c r="F2195" t="s">
        <v>11438</v>
      </c>
      <c r="G2195" s="3">
        <v>100108003</v>
      </c>
      <c r="H2195" t="s">
        <v>26095</v>
      </c>
      <c r="I2195" s="3">
        <v>1</v>
      </c>
      <c r="J2195" t="s">
        <v>26080</v>
      </c>
      <c r="K2195" s="3">
        <v>13</v>
      </c>
      <c r="L2195" t="s">
        <v>26091</v>
      </c>
      <c r="M2195" s="3">
        <v>5</v>
      </c>
      <c r="N2195" t="s">
        <v>26092</v>
      </c>
      <c r="O2195" s="3">
        <v>2</v>
      </c>
      <c r="P2195" t="s">
        <v>28067</v>
      </c>
      <c r="Q2195" s="3">
        <v>1</v>
      </c>
      <c r="R2195" t="s">
        <v>26083</v>
      </c>
      <c r="S2195" s="3">
        <v>1</v>
      </c>
      <c r="T2195" s="3">
        <v>1</v>
      </c>
      <c r="U2195" s="3">
        <v>4500</v>
      </c>
      <c r="V2195" s="3">
        <v>2019</v>
      </c>
      <c r="W2195" t="s">
        <v>26159</v>
      </c>
    </row>
    <row r="2196" spans="1:23" x14ac:dyDescent="0.3">
      <c r="A2196" s="3">
        <v>15</v>
      </c>
      <c r="B2196" t="s">
        <v>761</v>
      </c>
      <c r="C2196" s="3">
        <v>15101</v>
      </c>
      <c r="D2196" t="s">
        <v>2014</v>
      </c>
      <c r="E2196" s="3">
        <v>100108</v>
      </c>
      <c r="F2196" t="s">
        <v>11438</v>
      </c>
      <c r="G2196" s="3">
        <v>100108003</v>
      </c>
      <c r="H2196" t="s">
        <v>26095</v>
      </c>
      <c r="I2196" s="3">
        <v>1</v>
      </c>
      <c r="J2196" t="s">
        <v>26080</v>
      </c>
      <c r="K2196" s="3">
        <v>13</v>
      </c>
      <c r="L2196" t="s">
        <v>26091</v>
      </c>
      <c r="M2196" s="3">
        <v>5</v>
      </c>
      <c r="N2196" t="s">
        <v>26092</v>
      </c>
      <c r="O2196" s="3">
        <v>2</v>
      </c>
      <c r="P2196" t="s">
        <v>28067</v>
      </c>
      <c r="Q2196" s="3">
        <v>1</v>
      </c>
      <c r="R2196" t="s">
        <v>26083</v>
      </c>
      <c r="S2196" s="3">
        <v>1</v>
      </c>
      <c r="T2196" s="3">
        <v>1</v>
      </c>
      <c r="U2196" s="3">
        <v>5000</v>
      </c>
      <c r="V2196" s="3">
        <v>2019</v>
      </c>
      <c r="W2196" t="s">
        <v>26159</v>
      </c>
    </row>
    <row r="2197" spans="1:23" x14ac:dyDescent="0.3">
      <c r="A2197" s="3">
        <v>15</v>
      </c>
      <c r="B2197" t="s">
        <v>761</v>
      </c>
      <c r="C2197" s="3">
        <v>15101</v>
      </c>
      <c r="D2197" t="s">
        <v>2014</v>
      </c>
      <c r="E2197" s="3">
        <v>100108</v>
      </c>
      <c r="F2197" t="s">
        <v>11438</v>
      </c>
      <c r="G2197" s="3">
        <v>100108003</v>
      </c>
      <c r="H2197" t="s">
        <v>26095</v>
      </c>
      <c r="I2197" s="3">
        <v>1</v>
      </c>
      <c r="J2197" t="s">
        <v>26080</v>
      </c>
      <c r="K2197" s="3">
        <v>13</v>
      </c>
      <c r="L2197" t="s">
        <v>26091</v>
      </c>
      <c r="M2197" s="3">
        <v>5</v>
      </c>
      <c r="N2197" t="s">
        <v>26092</v>
      </c>
      <c r="O2197" s="3">
        <v>2</v>
      </c>
      <c r="P2197" t="s">
        <v>28067</v>
      </c>
      <c r="Q2197" s="3">
        <v>1</v>
      </c>
      <c r="R2197" t="s">
        <v>26083</v>
      </c>
      <c r="S2197" s="3">
        <v>1</v>
      </c>
      <c r="T2197" s="3">
        <v>1</v>
      </c>
      <c r="U2197" s="3">
        <v>6000</v>
      </c>
      <c r="V2197" s="3">
        <v>2019</v>
      </c>
      <c r="W2197" t="s">
        <v>26159</v>
      </c>
    </row>
    <row r="2198" spans="1:23" x14ac:dyDescent="0.3">
      <c r="A2198" s="3">
        <v>15</v>
      </c>
      <c r="B2198" t="s">
        <v>761</v>
      </c>
      <c r="C2198" s="3">
        <v>15101</v>
      </c>
      <c r="D2198" t="s">
        <v>2014</v>
      </c>
      <c r="E2198" s="3">
        <v>100108</v>
      </c>
      <c r="F2198" t="s">
        <v>11438</v>
      </c>
      <c r="G2198" s="3">
        <v>100108003</v>
      </c>
      <c r="H2198" t="s">
        <v>26095</v>
      </c>
      <c r="I2198" s="3">
        <v>1</v>
      </c>
      <c r="J2198" t="s">
        <v>26080</v>
      </c>
      <c r="K2198" s="3">
        <v>13</v>
      </c>
      <c r="L2198" t="s">
        <v>26091</v>
      </c>
      <c r="M2198" s="3">
        <v>5</v>
      </c>
      <c r="N2198" t="s">
        <v>26092</v>
      </c>
      <c r="O2198" s="3">
        <v>2</v>
      </c>
      <c r="P2198" t="s">
        <v>28067</v>
      </c>
      <c r="Q2198" s="3">
        <v>1</v>
      </c>
      <c r="R2198" t="s">
        <v>26083</v>
      </c>
      <c r="S2198" s="3">
        <v>1</v>
      </c>
      <c r="T2198" s="3">
        <v>1</v>
      </c>
      <c r="U2198" s="3">
        <v>9200</v>
      </c>
      <c r="V2198" s="3">
        <v>2019</v>
      </c>
      <c r="W2198" t="s">
        <v>26159</v>
      </c>
    </row>
    <row r="2199" spans="1:23" x14ac:dyDescent="0.3">
      <c r="A2199" s="3">
        <v>15</v>
      </c>
      <c r="B2199" t="s">
        <v>761</v>
      </c>
      <c r="C2199" s="3">
        <v>15101</v>
      </c>
      <c r="D2199" t="s">
        <v>2014</v>
      </c>
      <c r="E2199" s="3">
        <v>100108</v>
      </c>
      <c r="F2199" t="s">
        <v>11438</v>
      </c>
      <c r="G2199" s="3">
        <v>100108003</v>
      </c>
      <c r="H2199" t="s">
        <v>26095</v>
      </c>
      <c r="I2199" s="3">
        <v>1</v>
      </c>
      <c r="J2199" t="s">
        <v>26080</v>
      </c>
      <c r="K2199" s="3">
        <v>13</v>
      </c>
      <c r="L2199" t="s">
        <v>26091</v>
      </c>
      <c r="M2199" s="3">
        <v>5</v>
      </c>
      <c r="N2199" t="s">
        <v>26092</v>
      </c>
      <c r="O2199" s="3">
        <v>2</v>
      </c>
      <c r="P2199" t="s">
        <v>28067</v>
      </c>
      <c r="Q2199" s="3">
        <v>1</v>
      </c>
      <c r="R2199" t="s">
        <v>26083</v>
      </c>
      <c r="S2199" s="3">
        <v>2</v>
      </c>
      <c r="T2199" s="3">
        <v>1</v>
      </c>
      <c r="U2199" s="3">
        <v>4000</v>
      </c>
      <c r="V2199" s="3">
        <v>2019</v>
      </c>
      <c r="W2199" t="s">
        <v>26159</v>
      </c>
    </row>
    <row r="2200" spans="1:23" x14ac:dyDescent="0.3">
      <c r="A2200" s="3">
        <v>15</v>
      </c>
      <c r="B2200" t="s">
        <v>761</v>
      </c>
      <c r="C2200" s="3">
        <v>15101</v>
      </c>
      <c r="D2200" t="s">
        <v>2014</v>
      </c>
      <c r="E2200" s="3">
        <v>100108</v>
      </c>
      <c r="F2200" t="s">
        <v>11438</v>
      </c>
      <c r="G2200" s="3">
        <v>100108003</v>
      </c>
      <c r="H2200" t="s">
        <v>26095</v>
      </c>
      <c r="I2200" s="3">
        <v>1</v>
      </c>
      <c r="J2200" t="s">
        <v>26080</v>
      </c>
      <c r="K2200" s="3">
        <v>13</v>
      </c>
      <c r="L2200" t="s">
        <v>26091</v>
      </c>
      <c r="M2200" s="3">
        <v>5</v>
      </c>
      <c r="N2200" t="s">
        <v>26092</v>
      </c>
      <c r="O2200" s="3">
        <v>2</v>
      </c>
      <c r="P2200" t="s">
        <v>28067</v>
      </c>
      <c r="Q2200" s="3">
        <v>1</v>
      </c>
      <c r="R2200" t="s">
        <v>26083</v>
      </c>
      <c r="S2200" s="3">
        <v>2</v>
      </c>
      <c r="T2200" s="3">
        <v>1</v>
      </c>
      <c r="U2200" s="3">
        <v>5000</v>
      </c>
      <c r="V2200" s="3">
        <v>2019</v>
      </c>
      <c r="W2200" t="s">
        <v>26159</v>
      </c>
    </row>
    <row r="2201" spans="1:23" x14ac:dyDescent="0.3">
      <c r="A2201" s="3">
        <v>15</v>
      </c>
      <c r="B2201" t="s">
        <v>761</v>
      </c>
      <c r="C2201" s="3">
        <v>15101</v>
      </c>
      <c r="D2201" t="s">
        <v>2014</v>
      </c>
      <c r="E2201" s="3">
        <v>100108</v>
      </c>
      <c r="F2201" t="s">
        <v>11438</v>
      </c>
      <c r="G2201" s="3">
        <v>100108003</v>
      </c>
      <c r="H2201" t="s">
        <v>26095</v>
      </c>
      <c r="I2201" s="3">
        <v>1</v>
      </c>
      <c r="J2201" t="s">
        <v>26080</v>
      </c>
      <c r="K2201" s="3">
        <v>13</v>
      </c>
      <c r="L2201" t="s">
        <v>26091</v>
      </c>
      <c r="M2201" s="3">
        <v>5</v>
      </c>
      <c r="N2201" t="s">
        <v>26092</v>
      </c>
      <c r="O2201" s="3">
        <v>2</v>
      </c>
      <c r="P2201" t="s">
        <v>28067</v>
      </c>
      <c r="Q2201" s="3">
        <v>1</v>
      </c>
      <c r="R2201" t="s">
        <v>26083</v>
      </c>
      <c r="S2201" s="3">
        <v>3</v>
      </c>
      <c r="T2201" s="3">
        <v>1</v>
      </c>
      <c r="U2201" s="3">
        <v>3500</v>
      </c>
      <c r="V2201" s="3">
        <v>2019</v>
      </c>
      <c r="W2201" t="s">
        <v>26159</v>
      </c>
    </row>
    <row r="2202" spans="1:23" x14ac:dyDescent="0.3">
      <c r="A2202" s="3">
        <v>15</v>
      </c>
      <c r="B2202" t="s">
        <v>761</v>
      </c>
      <c r="C2202" s="3">
        <v>15101</v>
      </c>
      <c r="D2202" t="s">
        <v>2014</v>
      </c>
      <c r="E2202" s="3">
        <v>100104</v>
      </c>
      <c r="F2202" t="s">
        <v>11362</v>
      </c>
      <c r="G2202" s="3">
        <v>100104003</v>
      </c>
      <c r="H2202" t="s">
        <v>16990</v>
      </c>
      <c r="I2202" s="3">
        <v>1</v>
      </c>
      <c r="J2202" t="s">
        <v>26080</v>
      </c>
      <c r="K2202" s="3">
        <v>13</v>
      </c>
      <c r="L2202" t="s">
        <v>26091</v>
      </c>
      <c r="M2202" s="3">
        <v>5</v>
      </c>
      <c r="N2202" t="s">
        <v>26092</v>
      </c>
      <c r="O2202" s="3">
        <v>2</v>
      </c>
      <c r="P2202" t="s">
        <v>28067</v>
      </c>
      <c r="Q2202" s="3">
        <v>1</v>
      </c>
      <c r="R2202" t="s">
        <v>26083</v>
      </c>
      <c r="S2202" s="3">
        <v>1</v>
      </c>
      <c r="T2202" s="3">
        <v>1</v>
      </c>
      <c r="U2202" s="3">
        <v>1000</v>
      </c>
      <c r="V2202" s="3">
        <v>2019</v>
      </c>
      <c r="W2202" t="s">
        <v>26159</v>
      </c>
    </row>
    <row r="2203" spans="1:23" x14ac:dyDescent="0.3">
      <c r="A2203" s="3">
        <v>15</v>
      </c>
      <c r="B2203" t="s">
        <v>761</v>
      </c>
      <c r="C2203" s="3">
        <v>15101</v>
      </c>
      <c r="D2203" t="s">
        <v>2014</v>
      </c>
      <c r="E2203" s="3">
        <v>100102</v>
      </c>
      <c r="F2203" t="s">
        <v>11306</v>
      </c>
      <c r="G2203" s="3">
        <v>100102005</v>
      </c>
      <c r="H2203" t="s">
        <v>2163</v>
      </c>
      <c r="I2203" s="3">
        <v>1</v>
      </c>
      <c r="J2203" t="s">
        <v>26080</v>
      </c>
      <c r="K2203" s="3">
        <v>13</v>
      </c>
      <c r="L2203" t="s">
        <v>26091</v>
      </c>
      <c r="M2203" s="3">
        <v>5</v>
      </c>
      <c r="N2203" t="s">
        <v>26092</v>
      </c>
      <c r="O2203" s="3">
        <v>1</v>
      </c>
      <c r="P2203" t="s">
        <v>28066</v>
      </c>
      <c r="Q2203" s="3">
        <v>1</v>
      </c>
      <c r="R2203" t="s">
        <v>26083</v>
      </c>
      <c r="S2203" s="3">
        <v>1</v>
      </c>
      <c r="T2203" s="3">
        <v>1</v>
      </c>
      <c r="U2203" s="3">
        <v>1500</v>
      </c>
      <c r="V2203" s="3">
        <v>2019</v>
      </c>
      <c r="W2203" t="s">
        <v>26159</v>
      </c>
    </row>
    <row r="2204" spans="1:23" x14ac:dyDescent="0.3">
      <c r="A2204" s="3">
        <v>15</v>
      </c>
      <c r="B2204" t="s">
        <v>761</v>
      </c>
      <c r="C2204" s="3">
        <v>15101</v>
      </c>
      <c r="D2204" t="s">
        <v>2014</v>
      </c>
      <c r="E2204" s="3">
        <v>100102</v>
      </c>
      <c r="F2204" t="s">
        <v>11306</v>
      </c>
      <c r="G2204" s="3">
        <v>100102005</v>
      </c>
      <c r="H2204" t="s">
        <v>2163</v>
      </c>
      <c r="I2204" s="3">
        <v>1</v>
      </c>
      <c r="J2204" t="s">
        <v>26080</v>
      </c>
      <c r="K2204" s="3">
        <v>13</v>
      </c>
      <c r="L2204" t="s">
        <v>26091</v>
      </c>
      <c r="M2204" s="3">
        <v>5</v>
      </c>
      <c r="N2204" t="s">
        <v>26092</v>
      </c>
      <c r="O2204" s="3">
        <v>1</v>
      </c>
      <c r="P2204" t="s">
        <v>28066</v>
      </c>
      <c r="Q2204" s="3">
        <v>1</v>
      </c>
      <c r="R2204" t="s">
        <v>26083</v>
      </c>
      <c r="S2204" s="3">
        <v>2</v>
      </c>
      <c r="T2204" s="3">
        <v>1</v>
      </c>
      <c r="U2204" s="3">
        <v>3000</v>
      </c>
      <c r="V2204" s="3">
        <v>2019</v>
      </c>
      <c r="W2204" t="s">
        <v>26159</v>
      </c>
    </row>
    <row r="2205" spans="1:23" x14ac:dyDescent="0.3">
      <c r="A2205" s="3">
        <v>15</v>
      </c>
      <c r="B2205" t="s">
        <v>761</v>
      </c>
      <c r="C2205" s="3">
        <v>15101</v>
      </c>
      <c r="D2205" t="s">
        <v>2014</v>
      </c>
      <c r="E2205" s="3">
        <v>100102</v>
      </c>
      <c r="F2205" t="s">
        <v>11306</v>
      </c>
      <c r="G2205" s="3">
        <v>100102005</v>
      </c>
      <c r="H2205" t="s">
        <v>2163</v>
      </c>
      <c r="I2205" s="3">
        <v>1</v>
      </c>
      <c r="J2205" t="s">
        <v>26080</v>
      </c>
      <c r="K2205" s="3">
        <v>13</v>
      </c>
      <c r="L2205" t="s">
        <v>26091</v>
      </c>
      <c r="M2205" s="3">
        <v>5</v>
      </c>
      <c r="N2205" t="s">
        <v>26092</v>
      </c>
      <c r="O2205" s="3">
        <v>1</v>
      </c>
      <c r="P2205" t="s">
        <v>28066</v>
      </c>
      <c r="Q2205" s="3">
        <v>1</v>
      </c>
      <c r="R2205" t="s">
        <v>26083</v>
      </c>
      <c r="S2205" s="3">
        <v>2</v>
      </c>
      <c r="T2205" s="3">
        <v>1</v>
      </c>
      <c r="U2205" s="3">
        <v>4000</v>
      </c>
      <c r="V2205" s="3">
        <v>2019</v>
      </c>
      <c r="W2205" t="s">
        <v>26159</v>
      </c>
    </row>
    <row r="2206" spans="1:23" x14ac:dyDescent="0.3">
      <c r="A2206" s="3">
        <v>15</v>
      </c>
      <c r="B2206" t="s">
        <v>761</v>
      </c>
      <c r="C2206" s="3">
        <v>15101</v>
      </c>
      <c r="D2206" t="s">
        <v>2014</v>
      </c>
      <c r="E2206" s="3">
        <v>100102</v>
      </c>
      <c r="F2206" t="s">
        <v>11306</v>
      </c>
      <c r="G2206" s="3">
        <v>100102005</v>
      </c>
      <c r="H2206" t="s">
        <v>2163</v>
      </c>
      <c r="I2206" s="3">
        <v>1</v>
      </c>
      <c r="J2206" t="s">
        <v>26080</v>
      </c>
      <c r="K2206" s="3">
        <v>13</v>
      </c>
      <c r="L2206" t="s">
        <v>26091</v>
      </c>
      <c r="M2206" s="3">
        <v>5</v>
      </c>
      <c r="N2206" t="s">
        <v>26092</v>
      </c>
      <c r="O2206" s="3">
        <v>1</v>
      </c>
      <c r="P2206" t="s">
        <v>28066</v>
      </c>
      <c r="Q2206" s="3">
        <v>1</v>
      </c>
      <c r="R2206" t="s">
        <v>26083</v>
      </c>
      <c r="S2206" s="3">
        <v>2</v>
      </c>
      <c r="T2206" s="3">
        <v>1</v>
      </c>
      <c r="U2206" s="3">
        <v>5000</v>
      </c>
      <c r="V2206" s="3">
        <v>2019</v>
      </c>
      <c r="W2206" t="s">
        <v>26159</v>
      </c>
    </row>
    <row r="2207" spans="1:23" x14ac:dyDescent="0.3">
      <c r="A2207" s="3">
        <v>15</v>
      </c>
      <c r="B2207" t="s">
        <v>761</v>
      </c>
      <c r="C2207" s="3">
        <v>15101</v>
      </c>
      <c r="D2207" t="s">
        <v>2014</v>
      </c>
      <c r="E2207" s="3">
        <v>100102</v>
      </c>
      <c r="F2207" t="s">
        <v>11306</v>
      </c>
      <c r="G2207" s="3">
        <v>100102005</v>
      </c>
      <c r="H2207" t="s">
        <v>2163</v>
      </c>
      <c r="I2207" s="3">
        <v>1</v>
      </c>
      <c r="J2207" t="s">
        <v>26080</v>
      </c>
      <c r="K2207" s="3">
        <v>13</v>
      </c>
      <c r="L2207" t="s">
        <v>26091</v>
      </c>
      <c r="M2207" s="3">
        <v>5</v>
      </c>
      <c r="N2207" t="s">
        <v>26092</v>
      </c>
      <c r="O2207" s="3">
        <v>1</v>
      </c>
      <c r="P2207" t="s">
        <v>28066</v>
      </c>
      <c r="Q2207" s="3">
        <v>1</v>
      </c>
      <c r="R2207" t="s">
        <v>26083</v>
      </c>
      <c r="S2207" s="3">
        <v>2</v>
      </c>
      <c r="T2207" s="3">
        <v>1</v>
      </c>
      <c r="U2207" s="3">
        <v>7500</v>
      </c>
      <c r="V2207" s="3">
        <v>2019</v>
      </c>
      <c r="W2207" t="s">
        <v>26159</v>
      </c>
    </row>
    <row r="2208" spans="1:23" x14ac:dyDescent="0.3">
      <c r="A2208" s="3">
        <v>15</v>
      </c>
      <c r="B2208" t="s">
        <v>761</v>
      </c>
      <c r="C2208" s="3">
        <v>15101</v>
      </c>
      <c r="D2208" t="s">
        <v>2014</v>
      </c>
      <c r="E2208" s="3">
        <v>100102</v>
      </c>
      <c r="F2208" t="s">
        <v>11306</v>
      </c>
      <c r="G2208" s="3">
        <v>100102005</v>
      </c>
      <c r="H2208" t="s">
        <v>2163</v>
      </c>
      <c r="I2208" s="3">
        <v>1</v>
      </c>
      <c r="J2208" t="s">
        <v>26080</v>
      </c>
      <c r="K2208" s="3">
        <v>13</v>
      </c>
      <c r="L2208" t="s">
        <v>26091</v>
      </c>
      <c r="M2208" s="3">
        <v>5</v>
      </c>
      <c r="N2208" t="s">
        <v>26092</v>
      </c>
      <c r="O2208" s="3">
        <v>2</v>
      </c>
      <c r="P2208" t="s">
        <v>28067</v>
      </c>
      <c r="Q2208" s="3">
        <v>1</v>
      </c>
      <c r="R2208" t="s">
        <v>26083</v>
      </c>
      <c r="S2208" s="3">
        <v>2</v>
      </c>
      <c r="T2208" s="3">
        <v>1</v>
      </c>
      <c r="U2208" s="3">
        <v>2000</v>
      </c>
      <c r="V2208" s="3">
        <v>2019</v>
      </c>
      <c r="W2208" t="s">
        <v>26159</v>
      </c>
    </row>
    <row r="2209" spans="1:23" x14ac:dyDescent="0.3">
      <c r="A2209" s="3">
        <v>15</v>
      </c>
      <c r="B2209" t="s">
        <v>761</v>
      </c>
      <c r="C2209" s="3">
        <v>15101</v>
      </c>
      <c r="D2209" t="s">
        <v>2014</v>
      </c>
      <c r="E2209" s="3">
        <v>100102</v>
      </c>
      <c r="F2209" t="s">
        <v>11306</v>
      </c>
      <c r="G2209" s="3">
        <v>100102005</v>
      </c>
      <c r="H2209" t="s">
        <v>2163</v>
      </c>
      <c r="I2209" s="3">
        <v>1</v>
      </c>
      <c r="J2209" t="s">
        <v>26080</v>
      </c>
      <c r="K2209" s="3">
        <v>13</v>
      </c>
      <c r="L2209" t="s">
        <v>26091</v>
      </c>
      <c r="M2209" s="3">
        <v>2</v>
      </c>
      <c r="N2209" t="s">
        <v>26084</v>
      </c>
      <c r="O2209" s="3">
        <v>2</v>
      </c>
      <c r="P2209" t="s">
        <v>28067</v>
      </c>
      <c r="Q2209" s="3">
        <v>1</v>
      </c>
      <c r="R2209" t="s">
        <v>26083</v>
      </c>
      <c r="S2209" s="3">
        <v>1</v>
      </c>
      <c r="T2209" s="3">
        <v>1</v>
      </c>
      <c r="U2209" s="3">
        <v>2000</v>
      </c>
      <c r="V2209" s="3">
        <v>2019</v>
      </c>
      <c r="W2209" t="s">
        <v>26159</v>
      </c>
    </row>
    <row r="2210" spans="1:23" x14ac:dyDescent="0.3">
      <c r="A2210" s="3">
        <v>15</v>
      </c>
      <c r="B2210" t="s">
        <v>761</v>
      </c>
      <c r="C2210" s="3">
        <v>15101</v>
      </c>
      <c r="D2210" t="s">
        <v>2014</v>
      </c>
      <c r="E2210" s="3">
        <v>100106</v>
      </c>
      <c r="F2210" t="s">
        <v>17000</v>
      </c>
      <c r="G2210" s="3">
        <v>100106002</v>
      </c>
      <c r="H2210" t="s">
        <v>26096</v>
      </c>
      <c r="I2210" s="3">
        <v>1</v>
      </c>
      <c r="J2210" t="s">
        <v>26080</v>
      </c>
      <c r="K2210" s="3">
        <v>13</v>
      </c>
      <c r="L2210" t="s">
        <v>26091</v>
      </c>
      <c r="M2210" s="3">
        <v>5</v>
      </c>
      <c r="N2210" t="s">
        <v>26092</v>
      </c>
      <c r="O2210" s="3">
        <v>1</v>
      </c>
      <c r="P2210" t="s">
        <v>28066</v>
      </c>
      <c r="Q2210" s="3">
        <v>1</v>
      </c>
      <c r="R2210" t="s">
        <v>26083</v>
      </c>
      <c r="S2210" s="3">
        <v>2</v>
      </c>
      <c r="T2210" s="3">
        <v>1</v>
      </c>
      <c r="U2210" s="3">
        <v>900</v>
      </c>
      <c r="V2210" s="3">
        <v>2019</v>
      </c>
      <c r="W2210" t="s">
        <v>26159</v>
      </c>
    </row>
    <row r="2211" spans="1:23" x14ac:dyDescent="0.3">
      <c r="A2211" s="3">
        <v>15</v>
      </c>
      <c r="B2211" t="s">
        <v>761</v>
      </c>
      <c r="C2211" s="3">
        <v>15101</v>
      </c>
      <c r="D2211" t="s">
        <v>2014</v>
      </c>
      <c r="E2211" s="3">
        <v>100106</v>
      </c>
      <c r="F2211" t="s">
        <v>17000</v>
      </c>
      <c r="G2211" s="3">
        <v>100106002</v>
      </c>
      <c r="H2211" t="s">
        <v>26096</v>
      </c>
      <c r="I2211" s="3">
        <v>1</v>
      </c>
      <c r="J2211" t="s">
        <v>26080</v>
      </c>
      <c r="K2211" s="3">
        <v>13</v>
      </c>
      <c r="L2211" t="s">
        <v>26091</v>
      </c>
      <c r="M2211" s="3">
        <v>5</v>
      </c>
      <c r="N2211" t="s">
        <v>26092</v>
      </c>
      <c r="O2211" s="3">
        <v>1</v>
      </c>
      <c r="P2211" t="s">
        <v>28066</v>
      </c>
      <c r="Q2211" s="3">
        <v>1</v>
      </c>
      <c r="R2211" t="s">
        <v>26083</v>
      </c>
      <c r="S2211" s="3">
        <v>2</v>
      </c>
      <c r="T2211" s="3">
        <v>1</v>
      </c>
      <c r="U2211" s="3">
        <v>9000</v>
      </c>
      <c r="V2211" s="3">
        <v>2019</v>
      </c>
      <c r="W2211" t="s">
        <v>26159</v>
      </c>
    </row>
    <row r="2212" spans="1:23" x14ac:dyDescent="0.3">
      <c r="A2212" s="3">
        <v>15</v>
      </c>
      <c r="B2212" t="s">
        <v>761</v>
      </c>
      <c r="C2212" s="3">
        <v>15101</v>
      </c>
      <c r="D2212" t="s">
        <v>2014</v>
      </c>
      <c r="E2212" s="3">
        <v>100106</v>
      </c>
      <c r="F2212" t="s">
        <v>17000</v>
      </c>
      <c r="G2212" s="3">
        <v>100106002</v>
      </c>
      <c r="H2212" t="s">
        <v>26096</v>
      </c>
      <c r="I2212" s="3">
        <v>1</v>
      </c>
      <c r="J2212" t="s">
        <v>26080</v>
      </c>
      <c r="K2212" s="3">
        <v>13</v>
      </c>
      <c r="L2212" t="s">
        <v>26091</v>
      </c>
      <c r="M2212" s="3">
        <v>5</v>
      </c>
      <c r="N2212" t="s">
        <v>26092</v>
      </c>
      <c r="O2212" s="3">
        <v>2</v>
      </c>
      <c r="P2212" t="s">
        <v>28067</v>
      </c>
      <c r="Q2212" s="3">
        <v>1</v>
      </c>
      <c r="R2212" t="s">
        <v>26083</v>
      </c>
      <c r="S2212" s="3">
        <v>2</v>
      </c>
      <c r="T2212" s="3">
        <v>1</v>
      </c>
      <c r="U2212" s="3">
        <v>2000</v>
      </c>
      <c r="V2212" s="3">
        <v>2019</v>
      </c>
      <c r="W2212" t="s">
        <v>26159</v>
      </c>
    </row>
    <row r="2213" spans="1:23" x14ac:dyDescent="0.3">
      <c r="A2213" s="3">
        <v>15</v>
      </c>
      <c r="B2213" t="s">
        <v>761</v>
      </c>
      <c r="C2213" s="3">
        <v>15101</v>
      </c>
      <c r="D2213" t="s">
        <v>2014</v>
      </c>
      <c r="E2213" s="3">
        <v>100106</v>
      </c>
      <c r="F2213" t="s">
        <v>17000</v>
      </c>
      <c r="G2213" s="3">
        <v>100106002</v>
      </c>
      <c r="H2213" t="s">
        <v>26096</v>
      </c>
      <c r="I2213" s="3">
        <v>1</v>
      </c>
      <c r="J2213" t="s">
        <v>26080</v>
      </c>
      <c r="K2213" s="3">
        <v>13</v>
      </c>
      <c r="L2213" t="s">
        <v>26091</v>
      </c>
      <c r="M2213" s="3">
        <v>2</v>
      </c>
      <c r="N2213" t="s">
        <v>26084</v>
      </c>
      <c r="O2213" s="3">
        <v>2</v>
      </c>
      <c r="P2213" t="s">
        <v>28067</v>
      </c>
      <c r="Q2213" s="3">
        <v>1</v>
      </c>
      <c r="R2213" t="s">
        <v>26083</v>
      </c>
      <c r="S2213" s="3">
        <v>1</v>
      </c>
      <c r="T2213" s="3">
        <v>1</v>
      </c>
      <c r="U2213" s="3">
        <v>2500</v>
      </c>
      <c r="V2213" s="3">
        <v>2019</v>
      </c>
      <c r="W2213" t="s">
        <v>26159</v>
      </c>
    </row>
    <row r="2214" spans="1:23" x14ac:dyDescent="0.3">
      <c r="A2214" s="3">
        <v>15</v>
      </c>
      <c r="B2214" t="s">
        <v>761</v>
      </c>
      <c r="C2214" s="3">
        <v>15101</v>
      </c>
      <c r="D2214" t="s">
        <v>2014</v>
      </c>
      <c r="E2214" s="3">
        <v>100108</v>
      </c>
      <c r="F2214" t="s">
        <v>11438</v>
      </c>
      <c r="G2214" s="3">
        <v>100108004</v>
      </c>
      <c r="H2214" t="s">
        <v>26097</v>
      </c>
      <c r="I2214" s="3">
        <v>1</v>
      </c>
      <c r="J2214" t="s">
        <v>26080</v>
      </c>
      <c r="K2214" s="3">
        <v>13</v>
      </c>
      <c r="L2214" t="s">
        <v>26091</v>
      </c>
      <c r="M2214" s="3">
        <v>5</v>
      </c>
      <c r="N2214" t="s">
        <v>26092</v>
      </c>
      <c r="O2214" s="3">
        <v>1</v>
      </c>
      <c r="P2214" t="s">
        <v>28066</v>
      </c>
      <c r="Q2214" s="3">
        <v>1</v>
      </c>
      <c r="R2214" t="s">
        <v>26083</v>
      </c>
      <c r="S2214" s="3">
        <v>1</v>
      </c>
      <c r="T2214" s="3">
        <v>1</v>
      </c>
      <c r="U2214" s="3">
        <v>3500</v>
      </c>
      <c r="V2214" s="3">
        <v>2019</v>
      </c>
      <c r="W2214" t="s">
        <v>26159</v>
      </c>
    </row>
    <row r="2215" spans="1:23" x14ac:dyDescent="0.3">
      <c r="A2215" s="3">
        <v>15</v>
      </c>
      <c r="B2215" t="s">
        <v>761</v>
      </c>
      <c r="C2215" s="3">
        <v>15101</v>
      </c>
      <c r="D2215" t="s">
        <v>2014</v>
      </c>
      <c r="E2215" s="3">
        <v>100108</v>
      </c>
      <c r="F2215" t="s">
        <v>11438</v>
      </c>
      <c r="G2215" s="3">
        <v>100108004</v>
      </c>
      <c r="H2215" t="s">
        <v>26097</v>
      </c>
      <c r="I2215" s="3">
        <v>1</v>
      </c>
      <c r="J2215" t="s">
        <v>26080</v>
      </c>
      <c r="K2215" s="3">
        <v>13</v>
      </c>
      <c r="L2215" t="s">
        <v>26091</v>
      </c>
      <c r="M2215" s="3">
        <v>5</v>
      </c>
      <c r="N2215" t="s">
        <v>26092</v>
      </c>
      <c r="O2215" s="3">
        <v>1</v>
      </c>
      <c r="P2215" t="s">
        <v>28066</v>
      </c>
      <c r="Q2215" s="3">
        <v>1</v>
      </c>
      <c r="R2215" t="s">
        <v>26083</v>
      </c>
      <c r="S2215" s="3">
        <v>2</v>
      </c>
      <c r="T2215" s="3">
        <v>1</v>
      </c>
      <c r="U2215" s="3">
        <v>4000</v>
      </c>
      <c r="V2215" s="3">
        <v>2019</v>
      </c>
      <c r="W2215" t="s">
        <v>26159</v>
      </c>
    </row>
    <row r="2216" spans="1:23" x14ac:dyDescent="0.3">
      <c r="A2216" s="3">
        <v>15</v>
      </c>
      <c r="B2216" t="s">
        <v>761</v>
      </c>
      <c r="C2216" s="3">
        <v>15101</v>
      </c>
      <c r="D2216" t="s">
        <v>2014</v>
      </c>
      <c r="E2216" s="3">
        <v>100108</v>
      </c>
      <c r="F2216" t="s">
        <v>11438</v>
      </c>
      <c r="G2216" s="3">
        <v>100108004</v>
      </c>
      <c r="H2216" t="s">
        <v>26097</v>
      </c>
      <c r="I2216" s="3">
        <v>1</v>
      </c>
      <c r="J2216" t="s">
        <v>26080</v>
      </c>
      <c r="K2216" s="3">
        <v>13</v>
      </c>
      <c r="L2216" t="s">
        <v>26091</v>
      </c>
      <c r="M2216" s="3">
        <v>5</v>
      </c>
      <c r="N2216" t="s">
        <v>26092</v>
      </c>
      <c r="O2216" s="3">
        <v>1</v>
      </c>
      <c r="P2216" t="s">
        <v>28066</v>
      </c>
      <c r="Q2216" s="3">
        <v>1</v>
      </c>
      <c r="R2216" t="s">
        <v>26083</v>
      </c>
      <c r="S2216" s="3">
        <v>3</v>
      </c>
      <c r="T2216" s="3">
        <v>1</v>
      </c>
      <c r="U2216" s="3">
        <v>6000</v>
      </c>
      <c r="V2216" s="3">
        <v>2019</v>
      </c>
      <c r="W2216" t="s">
        <v>26159</v>
      </c>
    </row>
    <row r="2217" spans="1:23" x14ac:dyDescent="0.3">
      <c r="A2217" s="3">
        <v>15</v>
      </c>
      <c r="B2217" t="s">
        <v>761</v>
      </c>
      <c r="C2217" s="3">
        <v>15101</v>
      </c>
      <c r="D2217" t="s">
        <v>2014</v>
      </c>
      <c r="E2217" s="3">
        <v>100104</v>
      </c>
      <c r="F2217" t="s">
        <v>11362</v>
      </c>
      <c r="G2217" s="3">
        <v>100104001</v>
      </c>
      <c r="H2217" t="s">
        <v>26098</v>
      </c>
      <c r="I2217" s="3">
        <v>2</v>
      </c>
      <c r="J2217" t="s">
        <v>12848</v>
      </c>
      <c r="K2217" s="3">
        <v>13</v>
      </c>
      <c r="L2217" t="s">
        <v>26091</v>
      </c>
      <c r="M2217" s="3">
        <v>5</v>
      </c>
      <c r="N2217" t="s">
        <v>26092</v>
      </c>
      <c r="O2217" s="3">
        <v>3</v>
      </c>
      <c r="P2217" t="s">
        <v>26085</v>
      </c>
      <c r="Q2217" s="3">
        <v>1</v>
      </c>
      <c r="R2217" t="s">
        <v>26083</v>
      </c>
      <c r="S2217" s="3">
        <v>4</v>
      </c>
      <c r="T2217" s="3">
        <v>1</v>
      </c>
      <c r="U2217" s="3">
        <v>20000</v>
      </c>
      <c r="V2217" s="3">
        <v>2019</v>
      </c>
      <c r="W2217" t="s">
        <v>26159</v>
      </c>
    </row>
    <row r="2218" spans="1:23" x14ac:dyDescent="0.3">
      <c r="A2218" s="3">
        <v>15</v>
      </c>
      <c r="B2218" t="s">
        <v>761</v>
      </c>
      <c r="C2218" s="3">
        <v>15101</v>
      </c>
      <c r="D2218" t="s">
        <v>2014</v>
      </c>
      <c r="E2218" s="3">
        <v>100108</v>
      </c>
      <c r="F2218" t="s">
        <v>11438</v>
      </c>
      <c r="G2218" s="3">
        <v>100108001</v>
      </c>
      <c r="H2218" t="s">
        <v>7140</v>
      </c>
      <c r="I2218" s="3">
        <v>2</v>
      </c>
      <c r="J2218" t="s">
        <v>12848</v>
      </c>
      <c r="K2218" s="3">
        <v>13</v>
      </c>
      <c r="L2218" t="s">
        <v>26091</v>
      </c>
      <c r="M2218" s="3">
        <v>5</v>
      </c>
      <c r="N2218" t="s">
        <v>26092</v>
      </c>
      <c r="O2218" s="3">
        <v>3</v>
      </c>
      <c r="P2218" t="s">
        <v>26085</v>
      </c>
      <c r="Q2218" s="3">
        <v>1</v>
      </c>
      <c r="R2218" t="s">
        <v>26083</v>
      </c>
      <c r="S2218" s="3">
        <v>4</v>
      </c>
      <c r="T2218" s="3">
        <v>1</v>
      </c>
      <c r="U2218" s="3">
        <v>5625</v>
      </c>
      <c r="V2218" s="3">
        <v>2019</v>
      </c>
      <c r="W2218" t="s">
        <v>26159</v>
      </c>
    </row>
    <row r="2219" spans="1:23" x14ac:dyDescent="0.3">
      <c r="A2219" s="3">
        <v>15</v>
      </c>
      <c r="B2219" t="s">
        <v>761</v>
      </c>
      <c r="C2219" s="3">
        <v>15101</v>
      </c>
      <c r="D2219" t="s">
        <v>2014</v>
      </c>
      <c r="E2219" s="3">
        <v>100102</v>
      </c>
      <c r="F2219" t="s">
        <v>11306</v>
      </c>
      <c r="G2219" s="3">
        <v>100102002</v>
      </c>
      <c r="H2219" t="s">
        <v>17683</v>
      </c>
      <c r="I2219" s="3">
        <v>2</v>
      </c>
      <c r="J2219" t="s">
        <v>12848</v>
      </c>
      <c r="K2219" s="3">
        <v>13</v>
      </c>
      <c r="L2219" t="s">
        <v>26091</v>
      </c>
      <c r="M2219" s="3">
        <v>5</v>
      </c>
      <c r="N2219" t="s">
        <v>26092</v>
      </c>
      <c r="O2219" s="3">
        <v>3</v>
      </c>
      <c r="P2219" t="s">
        <v>26085</v>
      </c>
      <c r="Q2219" s="3">
        <v>1</v>
      </c>
      <c r="R2219" t="s">
        <v>26083</v>
      </c>
      <c r="S2219" s="3">
        <v>4</v>
      </c>
      <c r="T2219" s="3">
        <v>1</v>
      </c>
      <c r="U2219" s="3">
        <v>517000</v>
      </c>
      <c r="V2219" s="3">
        <v>2019</v>
      </c>
      <c r="W2219" t="s">
        <v>26159</v>
      </c>
    </row>
    <row r="2220" spans="1:23" x14ac:dyDescent="0.3">
      <c r="A2220" s="3">
        <v>15</v>
      </c>
      <c r="B2220" t="s">
        <v>761</v>
      </c>
      <c r="C2220" s="3">
        <v>15101</v>
      </c>
      <c r="D2220" t="s">
        <v>2014</v>
      </c>
      <c r="E2220" s="3">
        <v>100102</v>
      </c>
      <c r="F2220" t="s">
        <v>11306</v>
      </c>
      <c r="G2220" s="3">
        <v>100102003</v>
      </c>
      <c r="H2220" t="s">
        <v>26093</v>
      </c>
      <c r="I2220" s="3">
        <v>2</v>
      </c>
      <c r="J2220" t="s">
        <v>12848</v>
      </c>
      <c r="K2220" s="3">
        <v>13</v>
      </c>
      <c r="L2220" t="s">
        <v>26091</v>
      </c>
      <c r="M2220" s="3">
        <v>5</v>
      </c>
      <c r="N2220" t="s">
        <v>26092</v>
      </c>
      <c r="O2220" s="3">
        <v>3</v>
      </c>
      <c r="P2220" t="s">
        <v>26085</v>
      </c>
      <c r="Q2220" s="3">
        <v>1</v>
      </c>
      <c r="R2220" t="s">
        <v>26083</v>
      </c>
      <c r="S2220" s="3">
        <v>4</v>
      </c>
      <c r="T2220" s="3">
        <v>1</v>
      </c>
      <c r="U2220" s="3">
        <v>600</v>
      </c>
      <c r="V2220" s="3">
        <v>2019</v>
      </c>
      <c r="W2220" t="s">
        <v>26159</v>
      </c>
    </row>
    <row r="2221" spans="1:23" x14ac:dyDescent="0.3">
      <c r="A2221" s="3">
        <v>15</v>
      </c>
      <c r="B2221" t="s">
        <v>761</v>
      </c>
      <c r="C2221" s="3">
        <v>15101</v>
      </c>
      <c r="D2221" t="s">
        <v>2014</v>
      </c>
      <c r="E2221" s="3">
        <v>100102</v>
      </c>
      <c r="F2221" t="s">
        <v>11306</v>
      </c>
      <c r="G2221" s="3">
        <v>100102004</v>
      </c>
      <c r="H2221" t="s">
        <v>26094</v>
      </c>
      <c r="I2221" s="3">
        <v>2</v>
      </c>
      <c r="J2221" t="s">
        <v>12848</v>
      </c>
      <c r="K2221" s="3">
        <v>13</v>
      </c>
      <c r="L2221" t="s">
        <v>26091</v>
      </c>
      <c r="M2221" s="3">
        <v>5</v>
      </c>
      <c r="N2221" t="s">
        <v>26092</v>
      </c>
      <c r="O2221" s="3">
        <v>3</v>
      </c>
      <c r="P2221" t="s">
        <v>26085</v>
      </c>
      <c r="Q2221" s="3">
        <v>1</v>
      </c>
      <c r="R2221" t="s">
        <v>26083</v>
      </c>
      <c r="S2221" s="3">
        <v>4</v>
      </c>
      <c r="T2221" s="3">
        <v>1</v>
      </c>
      <c r="U2221" s="3">
        <v>80000</v>
      </c>
      <c r="V2221" s="3">
        <v>2019</v>
      </c>
      <c r="W2221" t="s">
        <v>26159</v>
      </c>
    </row>
    <row r="2222" spans="1:23" x14ac:dyDescent="0.3">
      <c r="A2222" s="3">
        <v>15</v>
      </c>
      <c r="B2222" t="s">
        <v>761</v>
      </c>
      <c r="C2222" s="3">
        <v>15101</v>
      </c>
      <c r="D2222" t="s">
        <v>2014</v>
      </c>
      <c r="E2222" s="3">
        <v>100108</v>
      </c>
      <c r="F2222" t="s">
        <v>11438</v>
      </c>
      <c r="G2222" s="3">
        <v>100108002</v>
      </c>
      <c r="H2222" t="s">
        <v>17713</v>
      </c>
      <c r="I2222" s="3">
        <v>2</v>
      </c>
      <c r="J2222" t="s">
        <v>12848</v>
      </c>
      <c r="K2222" s="3">
        <v>13</v>
      </c>
      <c r="L2222" t="s">
        <v>26091</v>
      </c>
      <c r="M2222" s="3">
        <v>5</v>
      </c>
      <c r="N2222" t="s">
        <v>26092</v>
      </c>
      <c r="O2222" s="3">
        <v>3</v>
      </c>
      <c r="P2222" t="s">
        <v>26085</v>
      </c>
      <c r="Q2222" s="3">
        <v>1</v>
      </c>
      <c r="R2222" t="s">
        <v>26083</v>
      </c>
      <c r="S2222" s="3">
        <v>4</v>
      </c>
      <c r="T2222" s="3">
        <v>1</v>
      </c>
      <c r="U2222" s="3">
        <v>28770</v>
      </c>
      <c r="V2222" s="3">
        <v>2019</v>
      </c>
      <c r="W2222" t="s">
        <v>26159</v>
      </c>
    </row>
    <row r="2223" spans="1:23" x14ac:dyDescent="0.3">
      <c r="A2223" s="3">
        <v>15</v>
      </c>
      <c r="B2223" t="s">
        <v>761</v>
      </c>
      <c r="C2223" s="3">
        <v>15101</v>
      </c>
      <c r="D2223" t="s">
        <v>2014</v>
      </c>
      <c r="E2223" s="3">
        <v>100108</v>
      </c>
      <c r="F2223" t="s">
        <v>11438</v>
      </c>
      <c r="G2223" s="3">
        <v>100108002</v>
      </c>
      <c r="H2223" t="s">
        <v>17713</v>
      </c>
      <c r="I2223" s="3">
        <v>2</v>
      </c>
      <c r="J2223" t="s">
        <v>12848</v>
      </c>
      <c r="K2223" s="3">
        <v>13</v>
      </c>
      <c r="L2223" t="s">
        <v>26091</v>
      </c>
      <c r="M2223" s="3">
        <v>5</v>
      </c>
      <c r="N2223" t="s">
        <v>26092</v>
      </c>
      <c r="O2223" s="3">
        <v>3</v>
      </c>
      <c r="P2223" t="s">
        <v>26085</v>
      </c>
      <c r="Q2223" s="3">
        <v>1</v>
      </c>
      <c r="R2223" t="s">
        <v>26083</v>
      </c>
      <c r="S2223" s="3">
        <v>6</v>
      </c>
      <c r="T2223" s="3">
        <v>1</v>
      </c>
      <c r="U2223" s="3">
        <v>53000</v>
      </c>
      <c r="V2223" s="3">
        <v>2019</v>
      </c>
      <c r="W2223" t="s">
        <v>26159</v>
      </c>
    </row>
    <row r="2224" spans="1:23" x14ac:dyDescent="0.3">
      <c r="A2224" s="3">
        <v>15</v>
      </c>
      <c r="B2224" t="s">
        <v>761</v>
      </c>
      <c r="C2224" s="3">
        <v>15101</v>
      </c>
      <c r="D2224" t="s">
        <v>2014</v>
      </c>
      <c r="E2224" s="3">
        <v>100108</v>
      </c>
      <c r="F2224" t="s">
        <v>11438</v>
      </c>
      <c r="G2224" s="3">
        <v>100108002</v>
      </c>
      <c r="H2224" t="s">
        <v>17713</v>
      </c>
      <c r="I2224" s="3">
        <v>2</v>
      </c>
      <c r="J2224" t="s">
        <v>12848</v>
      </c>
      <c r="K2224" s="3">
        <v>13</v>
      </c>
      <c r="L2224" t="s">
        <v>26091</v>
      </c>
      <c r="M2224" s="3">
        <v>5</v>
      </c>
      <c r="N2224" t="s">
        <v>26092</v>
      </c>
      <c r="O2224" s="3">
        <v>1</v>
      </c>
      <c r="P2224" t="s">
        <v>28066</v>
      </c>
      <c r="Q2224" s="3">
        <v>1</v>
      </c>
      <c r="R2224" t="s">
        <v>26083</v>
      </c>
      <c r="S2224" s="3">
        <v>2</v>
      </c>
      <c r="T2224" s="3">
        <v>1</v>
      </c>
      <c r="U2224" s="3">
        <v>7300</v>
      </c>
      <c r="V2224" s="3">
        <v>2019</v>
      </c>
      <c r="W2224" t="s">
        <v>26159</v>
      </c>
    </row>
    <row r="2225" spans="1:23" x14ac:dyDescent="0.3">
      <c r="A2225" s="3">
        <v>15</v>
      </c>
      <c r="B2225" t="s">
        <v>761</v>
      </c>
      <c r="C2225" s="3">
        <v>15101</v>
      </c>
      <c r="D2225" t="s">
        <v>2014</v>
      </c>
      <c r="E2225" s="3">
        <v>100108</v>
      </c>
      <c r="F2225" t="s">
        <v>11438</v>
      </c>
      <c r="G2225" s="3">
        <v>100108003</v>
      </c>
      <c r="H2225" t="s">
        <v>26095</v>
      </c>
      <c r="I2225" s="3">
        <v>2</v>
      </c>
      <c r="J2225" t="s">
        <v>12848</v>
      </c>
      <c r="K2225" s="3">
        <v>13</v>
      </c>
      <c r="L2225" t="s">
        <v>26091</v>
      </c>
      <c r="M2225" s="3">
        <v>5</v>
      </c>
      <c r="N2225" t="s">
        <v>26092</v>
      </c>
      <c r="O2225" s="3">
        <v>3</v>
      </c>
      <c r="P2225" t="s">
        <v>26085</v>
      </c>
      <c r="Q2225" s="3">
        <v>1</v>
      </c>
      <c r="R2225" t="s">
        <v>26083</v>
      </c>
      <c r="S2225" s="3">
        <v>4</v>
      </c>
      <c r="T2225" s="3">
        <v>1</v>
      </c>
      <c r="U2225" s="3">
        <v>33000</v>
      </c>
      <c r="V2225" s="3">
        <v>2019</v>
      </c>
      <c r="W2225" t="s">
        <v>26159</v>
      </c>
    </row>
    <row r="2226" spans="1:23" x14ac:dyDescent="0.3">
      <c r="A2226" s="3">
        <v>15</v>
      </c>
      <c r="B2226" t="s">
        <v>761</v>
      </c>
      <c r="C2226" s="3">
        <v>15101</v>
      </c>
      <c r="D2226" t="s">
        <v>2014</v>
      </c>
      <c r="E2226" s="3">
        <v>100102</v>
      </c>
      <c r="F2226" t="s">
        <v>11306</v>
      </c>
      <c r="G2226" s="3">
        <v>100102005</v>
      </c>
      <c r="H2226" t="s">
        <v>2163</v>
      </c>
      <c r="I2226" s="3">
        <v>2</v>
      </c>
      <c r="J2226" t="s">
        <v>12848</v>
      </c>
      <c r="K2226" s="3">
        <v>13</v>
      </c>
      <c r="L2226" t="s">
        <v>26091</v>
      </c>
      <c r="M2226" s="3">
        <v>5</v>
      </c>
      <c r="N2226" t="s">
        <v>26092</v>
      </c>
      <c r="O2226" s="3">
        <v>3</v>
      </c>
      <c r="P2226" t="s">
        <v>26085</v>
      </c>
      <c r="Q2226" s="3">
        <v>1</v>
      </c>
      <c r="R2226" t="s">
        <v>26083</v>
      </c>
      <c r="S2226" s="3">
        <v>4</v>
      </c>
      <c r="T2226" s="3">
        <v>1</v>
      </c>
      <c r="U2226" s="3">
        <v>35000</v>
      </c>
      <c r="V2226" s="3">
        <v>2019</v>
      </c>
      <c r="W2226" t="s">
        <v>26159</v>
      </c>
    </row>
    <row r="2227" spans="1:23" x14ac:dyDescent="0.3">
      <c r="A2227" s="3">
        <v>15</v>
      </c>
      <c r="B2227" t="s">
        <v>761</v>
      </c>
      <c r="C2227" s="3">
        <v>15101</v>
      </c>
      <c r="D2227" t="s">
        <v>2014</v>
      </c>
      <c r="E2227" s="3">
        <v>100106</v>
      </c>
      <c r="F2227" t="s">
        <v>17000</v>
      </c>
      <c r="G2227" s="3">
        <v>100106002</v>
      </c>
      <c r="H2227" t="s">
        <v>26096</v>
      </c>
      <c r="I2227" s="3">
        <v>2</v>
      </c>
      <c r="J2227" t="s">
        <v>12848</v>
      </c>
      <c r="K2227" s="3">
        <v>13</v>
      </c>
      <c r="L2227" t="s">
        <v>26091</v>
      </c>
      <c r="M2227" s="3">
        <v>5</v>
      </c>
      <c r="N2227" t="s">
        <v>26092</v>
      </c>
      <c r="O2227" s="3">
        <v>3</v>
      </c>
      <c r="P2227" t="s">
        <v>26085</v>
      </c>
      <c r="Q2227" s="3">
        <v>1</v>
      </c>
      <c r="R2227" t="s">
        <v>26083</v>
      </c>
      <c r="S2227" s="3">
        <v>4</v>
      </c>
      <c r="T2227" s="3">
        <v>1</v>
      </c>
      <c r="U2227" s="3">
        <v>20000</v>
      </c>
      <c r="V2227" s="3">
        <v>2019</v>
      </c>
      <c r="W2227" t="s">
        <v>26159</v>
      </c>
    </row>
    <row r="2228" spans="1:23" x14ac:dyDescent="0.3">
      <c r="A2228" s="3">
        <v>15</v>
      </c>
      <c r="B2228" t="s">
        <v>761</v>
      </c>
      <c r="C2228" s="3">
        <v>15101</v>
      </c>
      <c r="D2228" t="s">
        <v>2014</v>
      </c>
      <c r="E2228" s="3">
        <v>100108</v>
      </c>
      <c r="F2228" t="s">
        <v>11438</v>
      </c>
      <c r="G2228" s="3">
        <v>100108004</v>
      </c>
      <c r="H2228" t="s">
        <v>26097</v>
      </c>
      <c r="I2228" s="3">
        <v>2</v>
      </c>
      <c r="J2228" t="s">
        <v>12848</v>
      </c>
      <c r="K2228" s="3">
        <v>13</v>
      </c>
      <c r="L2228" t="s">
        <v>26091</v>
      </c>
      <c r="M2228" s="3">
        <v>5</v>
      </c>
      <c r="N2228" t="s">
        <v>26092</v>
      </c>
      <c r="O2228" s="3">
        <v>3</v>
      </c>
      <c r="P2228" t="s">
        <v>26085</v>
      </c>
      <c r="Q2228" s="3">
        <v>1</v>
      </c>
      <c r="R2228" t="s">
        <v>26083</v>
      </c>
      <c r="S2228" s="3">
        <v>4</v>
      </c>
      <c r="T2228" s="3">
        <v>1</v>
      </c>
      <c r="U2228" s="3">
        <v>125000</v>
      </c>
      <c r="V2228" s="3">
        <v>2019</v>
      </c>
      <c r="W2228" t="s">
        <v>26159</v>
      </c>
    </row>
    <row r="2229" spans="1:23" x14ac:dyDescent="0.3">
      <c r="A2229" s="3">
        <v>1</v>
      </c>
      <c r="B2229" t="s">
        <v>797</v>
      </c>
      <c r="C2229" s="3">
        <v>1405</v>
      </c>
      <c r="D2229" t="s">
        <v>1081</v>
      </c>
      <c r="E2229" s="3">
        <v>100108</v>
      </c>
      <c r="F2229" t="s">
        <v>11438</v>
      </c>
      <c r="G2229" s="3">
        <v>100108001</v>
      </c>
      <c r="H2229" t="s">
        <v>7140</v>
      </c>
      <c r="I2229" s="3">
        <v>1</v>
      </c>
      <c r="J2229" t="s">
        <v>26080</v>
      </c>
      <c r="K2229" s="3">
        <v>13</v>
      </c>
      <c r="L2229" t="s">
        <v>26091</v>
      </c>
      <c r="M2229" s="3">
        <v>5</v>
      </c>
      <c r="N2229" t="s">
        <v>26092</v>
      </c>
      <c r="O2229" s="3">
        <v>1</v>
      </c>
      <c r="P2229" t="s">
        <v>28066</v>
      </c>
      <c r="Q2229" s="3">
        <v>1</v>
      </c>
      <c r="R2229" t="s">
        <v>26083</v>
      </c>
      <c r="S2229" s="3">
        <v>2</v>
      </c>
      <c r="T2229" s="3">
        <v>1</v>
      </c>
      <c r="U2229" s="3">
        <v>3900</v>
      </c>
      <c r="V2229" s="3">
        <v>2019</v>
      </c>
      <c r="W2229" t="s">
        <v>26159</v>
      </c>
    </row>
    <row r="2230" spans="1:23" x14ac:dyDescent="0.3">
      <c r="A2230" s="3">
        <v>1</v>
      </c>
      <c r="B2230" t="s">
        <v>797</v>
      </c>
      <c r="C2230" s="3">
        <v>1405</v>
      </c>
      <c r="D2230" t="s">
        <v>1081</v>
      </c>
      <c r="E2230" s="3">
        <v>100102</v>
      </c>
      <c r="F2230" t="s">
        <v>11306</v>
      </c>
      <c r="G2230" s="3">
        <v>100102002</v>
      </c>
      <c r="H2230" t="s">
        <v>17683</v>
      </c>
      <c r="I2230" s="3">
        <v>1</v>
      </c>
      <c r="J2230" t="s">
        <v>26080</v>
      </c>
      <c r="K2230" s="3">
        <v>13</v>
      </c>
      <c r="L2230" t="s">
        <v>26091</v>
      </c>
      <c r="M2230" s="3">
        <v>5</v>
      </c>
      <c r="N2230" t="s">
        <v>26092</v>
      </c>
      <c r="O2230" s="3">
        <v>1</v>
      </c>
      <c r="P2230" t="s">
        <v>28066</v>
      </c>
      <c r="Q2230" s="3">
        <v>1</v>
      </c>
      <c r="R2230" t="s">
        <v>26083</v>
      </c>
      <c r="S2230" s="3">
        <v>1</v>
      </c>
      <c r="T2230" s="3">
        <v>1</v>
      </c>
      <c r="U2230" s="3">
        <v>1500</v>
      </c>
      <c r="V2230" s="3">
        <v>2019</v>
      </c>
      <c r="W2230" t="s">
        <v>26159</v>
      </c>
    </row>
    <row r="2231" spans="1:23" x14ac:dyDescent="0.3">
      <c r="A2231" s="3">
        <v>1</v>
      </c>
      <c r="B2231" t="s">
        <v>797</v>
      </c>
      <c r="C2231" s="3">
        <v>1405</v>
      </c>
      <c r="D2231" t="s">
        <v>1081</v>
      </c>
      <c r="E2231" s="3">
        <v>100102</v>
      </c>
      <c r="F2231" t="s">
        <v>11306</v>
      </c>
      <c r="G2231" s="3">
        <v>100102002</v>
      </c>
      <c r="H2231" t="s">
        <v>17683</v>
      </c>
      <c r="I2231" s="3">
        <v>1</v>
      </c>
      <c r="J2231" t="s">
        <v>26080</v>
      </c>
      <c r="K2231" s="3">
        <v>13</v>
      </c>
      <c r="L2231" t="s">
        <v>26091</v>
      </c>
      <c r="M2231" s="3">
        <v>5</v>
      </c>
      <c r="N2231" t="s">
        <v>26092</v>
      </c>
      <c r="O2231" s="3">
        <v>1</v>
      </c>
      <c r="P2231" t="s">
        <v>28066</v>
      </c>
      <c r="Q2231" s="3">
        <v>1</v>
      </c>
      <c r="R2231" t="s">
        <v>26083</v>
      </c>
      <c r="S2231" s="3">
        <v>1</v>
      </c>
      <c r="T2231" s="3">
        <v>1</v>
      </c>
      <c r="U2231" s="3">
        <v>12000</v>
      </c>
      <c r="V2231" s="3">
        <v>2019</v>
      </c>
      <c r="W2231" t="s">
        <v>26159</v>
      </c>
    </row>
    <row r="2232" spans="1:23" x14ac:dyDescent="0.3">
      <c r="A2232" s="3">
        <v>1</v>
      </c>
      <c r="B2232" t="s">
        <v>797</v>
      </c>
      <c r="C2232" s="3">
        <v>1405</v>
      </c>
      <c r="D2232" t="s">
        <v>1081</v>
      </c>
      <c r="E2232" s="3">
        <v>100102</v>
      </c>
      <c r="F2232" t="s">
        <v>11306</v>
      </c>
      <c r="G2232" s="3">
        <v>100102002</v>
      </c>
      <c r="H2232" t="s">
        <v>17683</v>
      </c>
      <c r="I2232" s="3">
        <v>1</v>
      </c>
      <c r="J2232" t="s">
        <v>26080</v>
      </c>
      <c r="K2232" s="3">
        <v>13</v>
      </c>
      <c r="L2232" t="s">
        <v>26091</v>
      </c>
      <c r="M2232" s="3">
        <v>5</v>
      </c>
      <c r="N2232" t="s">
        <v>26092</v>
      </c>
      <c r="O2232" s="3">
        <v>1</v>
      </c>
      <c r="P2232" t="s">
        <v>28066</v>
      </c>
      <c r="Q2232" s="3">
        <v>1</v>
      </c>
      <c r="R2232" t="s">
        <v>26083</v>
      </c>
      <c r="S2232" s="3">
        <v>2</v>
      </c>
      <c r="T2232" s="3">
        <v>1</v>
      </c>
      <c r="U2232" s="3">
        <v>70000</v>
      </c>
      <c r="V2232" s="3">
        <v>2019</v>
      </c>
      <c r="W2232" t="s">
        <v>26159</v>
      </c>
    </row>
    <row r="2233" spans="1:23" x14ac:dyDescent="0.3">
      <c r="A2233" s="3">
        <v>1</v>
      </c>
      <c r="B2233" t="s">
        <v>797</v>
      </c>
      <c r="C2233" s="3">
        <v>1405</v>
      </c>
      <c r="D2233" t="s">
        <v>1081</v>
      </c>
      <c r="E2233" s="3">
        <v>100102</v>
      </c>
      <c r="F2233" t="s">
        <v>11306</v>
      </c>
      <c r="G2233" s="3">
        <v>100102002</v>
      </c>
      <c r="H2233" t="s">
        <v>17683</v>
      </c>
      <c r="I2233" s="3">
        <v>1</v>
      </c>
      <c r="J2233" t="s">
        <v>26080</v>
      </c>
      <c r="K2233" s="3">
        <v>13</v>
      </c>
      <c r="L2233" t="s">
        <v>26091</v>
      </c>
      <c r="M2233" s="3">
        <v>5</v>
      </c>
      <c r="N2233" t="s">
        <v>26092</v>
      </c>
      <c r="O2233" s="3">
        <v>1</v>
      </c>
      <c r="P2233" t="s">
        <v>28066</v>
      </c>
      <c r="Q2233" s="3">
        <v>1</v>
      </c>
      <c r="R2233" t="s">
        <v>26083</v>
      </c>
      <c r="S2233" s="3">
        <v>1</v>
      </c>
      <c r="T2233" s="3">
        <v>1</v>
      </c>
      <c r="U2233" s="3">
        <v>5000</v>
      </c>
      <c r="V2233" s="3">
        <v>2019</v>
      </c>
      <c r="W2233" t="s">
        <v>26159</v>
      </c>
    </row>
    <row r="2234" spans="1:23" x14ac:dyDescent="0.3">
      <c r="A2234" s="3">
        <v>1</v>
      </c>
      <c r="B2234" t="s">
        <v>797</v>
      </c>
      <c r="C2234" s="3">
        <v>1405</v>
      </c>
      <c r="D2234" t="s">
        <v>1081</v>
      </c>
      <c r="E2234" s="3">
        <v>100102</v>
      </c>
      <c r="F2234" t="s">
        <v>11306</v>
      </c>
      <c r="G2234" s="3">
        <v>100102002</v>
      </c>
      <c r="H2234" t="s">
        <v>17683</v>
      </c>
      <c r="I2234" s="3">
        <v>1</v>
      </c>
      <c r="J2234" t="s">
        <v>26080</v>
      </c>
      <c r="K2234" s="3">
        <v>13</v>
      </c>
      <c r="L2234" t="s">
        <v>26091</v>
      </c>
      <c r="M2234" s="3">
        <v>5</v>
      </c>
      <c r="N2234" t="s">
        <v>26092</v>
      </c>
      <c r="O2234" s="3">
        <v>1</v>
      </c>
      <c r="P2234" t="s">
        <v>28066</v>
      </c>
      <c r="Q2234" s="3">
        <v>1</v>
      </c>
      <c r="R2234" t="s">
        <v>26083</v>
      </c>
      <c r="S2234" s="3">
        <v>2</v>
      </c>
      <c r="T2234" s="3">
        <v>1</v>
      </c>
      <c r="U2234" s="3">
        <v>30000</v>
      </c>
      <c r="V2234" s="3">
        <v>2019</v>
      </c>
      <c r="W2234" t="s">
        <v>26159</v>
      </c>
    </row>
    <row r="2235" spans="1:23" x14ac:dyDescent="0.3">
      <c r="A2235" s="3">
        <v>1</v>
      </c>
      <c r="B2235" t="s">
        <v>797</v>
      </c>
      <c r="C2235" s="3">
        <v>1405</v>
      </c>
      <c r="D2235" t="s">
        <v>1081</v>
      </c>
      <c r="E2235" s="3">
        <v>100102</v>
      </c>
      <c r="F2235" t="s">
        <v>11306</v>
      </c>
      <c r="G2235" s="3">
        <v>100102002</v>
      </c>
      <c r="H2235" t="s">
        <v>17683</v>
      </c>
      <c r="I2235" s="3">
        <v>1</v>
      </c>
      <c r="J2235" t="s">
        <v>26080</v>
      </c>
      <c r="K2235" s="3">
        <v>13</v>
      </c>
      <c r="L2235" t="s">
        <v>26091</v>
      </c>
      <c r="M2235" s="3">
        <v>5</v>
      </c>
      <c r="N2235" t="s">
        <v>26092</v>
      </c>
      <c r="O2235" s="3">
        <v>1</v>
      </c>
      <c r="P2235" t="s">
        <v>28066</v>
      </c>
      <c r="Q2235" s="3">
        <v>1</v>
      </c>
      <c r="R2235" t="s">
        <v>26083</v>
      </c>
      <c r="S2235" s="3">
        <v>2</v>
      </c>
      <c r="T2235" s="3">
        <v>1</v>
      </c>
      <c r="U2235" s="3">
        <v>32000</v>
      </c>
      <c r="V2235" s="3">
        <v>2019</v>
      </c>
      <c r="W2235" t="s">
        <v>26159</v>
      </c>
    </row>
    <row r="2236" spans="1:23" x14ac:dyDescent="0.3">
      <c r="A2236" s="3">
        <v>1</v>
      </c>
      <c r="B2236" t="s">
        <v>797</v>
      </c>
      <c r="C2236" s="3">
        <v>1405</v>
      </c>
      <c r="D2236" t="s">
        <v>1081</v>
      </c>
      <c r="E2236" s="3">
        <v>100102</v>
      </c>
      <c r="F2236" t="s">
        <v>11306</v>
      </c>
      <c r="G2236" s="3">
        <v>100102002</v>
      </c>
      <c r="H2236" t="s">
        <v>17683</v>
      </c>
      <c r="I2236" s="3">
        <v>1</v>
      </c>
      <c r="J2236" t="s">
        <v>26080</v>
      </c>
      <c r="K2236" s="3">
        <v>13</v>
      </c>
      <c r="L2236" t="s">
        <v>26091</v>
      </c>
      <c r="M2236" s="3">
        <v>5</v>
      </c>
      <c r="N2236" t="s">
        <v>26092</v>
      </c>
      <c r="O2236" s="3">
        <v>2</v>
      </c>
      <c r="P2236" t="s">
        <v>28067</v>
      </c>
      <c r="Q2236" s="3">
        <v>1</v>
      </c>
      <c r="R2236" t="s">
        <v>26083</v>
      </c>
      <c r="S2236" s="3">
        <v>1</v>
      </c>
      <c r="T2236" s="3">
        <v>1</v>
      </c>
      <c r="U2236" s="3">
        <v>14000</v>
      </c>
      <c r="V2236" s="3">
        <v>2019</v>
      </c>
      <c r="W2236" t="s">
        <v>26159</v>
      </c>
    </row>
    <row r="2237" spans="1:23" x14ac:dyDescent="0.3">
      <c r="A2237" s="3">
        <v>1</v>
      </c>
      <c r="B2237" t="s">
        <v>797</v>
      </c>
      <c r="C2237" s="3">
        <v>1405</v>
      </c>
      <c r="D2237" t="s">
        <v>1081</v>
      </c>
      <c r="E2237" s="3">
        <v>100102</v>
      </c>
      <c r="F2237" t="s">
        <v>11306</v>
      </c>
      <c r="G2237" s="3">
        <v>100102002</v>
      </c>
      <c r="H2237" t="s">
        <v>17683</v>
      </c>
      <c r="I2237" s="3">
        <v>1</v>
      </c>
      <c r="J2237" t="s">
        <v>26080</v>
      </c>
      <c r="K2237" s="3">
        <v>13</v>
      </c>
      <c r="L2237" t="s">
        <v>26091</v>
      </c>
      <c r="M2237" s="3">
        <v>5</v>
      </c>
      <c r="N2237" t="s">
        <v>26092</v>
      </c>
      <c r="O2237" s="3">
        <v>1</v>
      </c>
      <c r="P2237" t="s">
        <v>28066</v>
      </c>
      <c r="Q2237" s="3">
        <v>1</v>
      </c>
      <c r="R2237" t="s">
        <v>26083</v>
      </c>
      <c r="S2237" s="3">
        <v>1</v>
      </c>
      <c r="T2237" s="3">
        <v>1</v>
      </c>
      <c r="U2237" s="3">
        <v>17000</v>
      </c>
      <c r="V2237" s="3">
        <v>2019</v>
      </c>
      <c r="W2237" t="s">
        <v>26159</v>
      </c>
    </row>
    <row r="2238" spans="1:23" x14ac:dyDescent="0.3">
      <c r="A2238" s="3">
        <v>1</v>
      </c>
      <c r="B2238" t="s">
        <v>797</v>
      </c>
      <c r="C2238" s="3">
        <v>1405</v>
      </c>
      <c r="D2238" t="s">
        <v>1081</v>
      </c>
      <c r="E2238" s="3">
        <v>100102</v>
      </c>
      <c r="F2238" t="s">
        <v>11306</v>
      </c>
      <c r="G2238" s="3">
        <v>100102002</v>
      </c>
      <c r="H2238" t="s">
        <v>17683</v>
      </c>
      <c r="I2238" s="3">
        <v>1</v>
      </c>
      <c r="J2238" t="s">
        <v>26080</v>
      </c>
      <c r="K2238" s="3">
        <v>13</v>
      </c>
      <c r="L2238" t="s">
        <v>26091</v>
      </c>
      <c r="M2238" s="3">
        <v>5</v>
      </c>
      <c r="N2238" t="s">
        <v>26092</v>
      </c>
      <c r="O2238" s="3">
        <v>3</v>
      </c>
      <c r="P2238" t="s">
        <v>26085</v>
      </c>
      <c r="Q2238" s="3">
        <v>1</v>
      </c>
      <c r="R2238" t="s">
        <v>26083</v>
      </c>
      <c r="S2238" s="3">
        <v>1</v>
      </c>
      <c r="T2238" s="3">
        <v>1</v>
      </c>
      <c r="U2238" s="3">
        <v>10000</v>
      </c>
      <c r="V2238" s="3">
        <v>2019</v>
      </c>
      <c r="W2238" t="s">
        <v>26159</v>
      </c>
    </row>
    <row r="2239" spans="1:23" x14ac:dyDescent="0.3">
      <c r="A2239" s="3">
        <v>1</v>
      </c>
      <c r="B2239" t="s">
        <v>797</v>
      </c>
      <c r="C2239" s="3">
        <v>1405</v>
      </c>
      <c r="D2239" t="s">
        <v>1081</v>
      </c>
      <c r="E2239" s="3">
        <v>100108</v>
      </c>
      <c r="F2239" t="s">
        <v>11438</v>
      </c>
      <c r="G2239" s="3">
        <v>100108002</v>
      </c>
      <c r="H2239" t="s">
        <v>17713</v>
      </c>
      <c r="I2239" s="3">
        <v>1</v>
      </c>
      <c r="J2239" t="s">
        <v>26080</v>
      </c>
      <c r="K2239" s="3">
        <v>13</v>
      </c>
      <c r="L2239" t="s">
        <v>26091</v>
      </c>
      <c r="M2239" s="3">
        <v>5</v>
      </c>
      <c r="N2239" t="s">
        <v>26092</v>
      </c>
      <c r="O2239" s="3">
        <v>1</v>
      </c>
      <c r="P2239" t="s">
        <v>28066</v>
      </c>
      <c r="Q2239" s="3">
        <v>1</v>
      </c>
      <c r="R2239" t="s">
        <v>26083</v>
      </c>
      <c r="S2239" s="3">
        <v>1</v>
      </c>
      <c r="T2239" s="3">
        <v>1</v>
      </c>
      <c r="U2239" s="3">
        <v>6000</v>
      </c>
      <c r="V2239" s="3">
        <v>2019</v>
      </c>
      <c r="W2239" t="s">
        <v>26159</v>
      </c>
    </row>
    <row r="2240" spans="1:23" x14ac:dyDescent="0.3">
      <c r="A2240" s="3">
        <v>1</v>
      </c>
      <c r="B2240" t="s">
        <v>797</v>
      </c>
      <c r="C2240" s="3">
        <v>1405</v>
      </c>
      <c r="D2240" t="s">
        <v>1081</v>
      </c>
      <c r="E2240" s="3">
        <v>100108</v>
      </c>
      <c r="F2240" t="s">
        <v>11438</v>
      </c>
      <c r="G2240" s="3">
        <v>100108002</v>
      </c>
      <c r="H2240" t="s">
        <v>17713</v>
      </c>
      <c r="I2240" s="3">
        <v>1</v>
      </c>
      <c r="J2240" t="s">
        <v>26080</v>
      </c>
      <c r="K2240" s="3">
        <v>13</v>
      </c>
      <c r="L2240" t="s">
        <v>26091</v>
      </c>
      <c r="M2240" s="3">
        <v>5</v>
      </c>
      <c r="N2240" t="s">
        <v>26092</v>
      </c>
      <c r="O2240" s="3">
        <v>1</v>
      </c>
      <c r="P2240" t="s">
        <v>28066</v>
      </c>
      <c r="Q2240" s="3">
        <v>1</v>
      </c>
      <c r="R2240" t="s">
        <v>26083</v>
      </c>
      <c r="S2240" s="3">
        <v>2</v>
      </c>
      <c r="T2240" s="3">
        <v>1</v>
      </c>
      <c r="U2240" s="3">
        <v>14880</v>
      </c>
      <c r="V2240" s="3">
        <v>2019</v>
      </c>
      <c r="W2240" t="s">
        <v>26159</v>
      </c>
    </row>
    <row r="2241" spans="1:23" x14ac:dyDescent="0.3">
      <c r="A2241" s="3">
        <v>1</v>
      </c>
      <c r="B2241" t="s">
        <v>797</v>
      </c>
      <c r="C2241" s="3">
        <v>1405</v>
      </c>
      <c r="D2241" t="s">
        <v>1081</v>
      </c>
      <c r="E2241" s="3">
        <v>100108</v>
      </c>
      <c r="F2241" t="s">
        <v>11438</v>
      </c>
      <c r="G2241" s="3">
        <v>100108002</v>
      </c>
      <c r="H2241" t="s">
        <v>17713</v>
      </c>
      <c r="I2241" s="3">
        <v>1</v>
      </c>
      <c r="J2241" t="s">
        <v>26080</v>
      </c>
      <c r="K2241" s="3">
        <v>13</v>
      </c>
      <c r="L2241" t="s">
        <v>26091</v>
      </c>
      <c r="M2241" s="3">
        <v>5</v>
      </c>
      <c r="N2241" t="s">
        <v>26092</v>
      </c>
      <c r="O2241" s="3">
        <v>1</v>
      </c>
      <c r="P2241" t="s">
        <v>28066</v>
      </c>
      <c r="Q2241" s="3">
        <v>1</v>
      </c>
      <c r="R2241" t="s">
        <v>26083</v>
      </c>
      <c r="S2241" s="3">
        <v>2</v>
      </c>
      <c r="T2241" s="3">
        <v>1</v>
      </c>
      <c r="U2241" s="3">
        <v>3300</v>
      </c>
      <c r="V2241" s="3">
        <v>2019</v>
      </c>
      <c r="W2241" t="s">
        <v>26159</v>
      </c>
    </row>
    <row r="2242" spans="1:23" x14ac:dyDescent="0.3">
      <c r="A2242" s="3">
        <v>1</v>
      </c>
      <c r="B2242" t="s">
        <v>797</v>
      </c>
      <c r="C2242" s="3">
        <v>1405</v>
      </c>
      <c r="D2242" t="s">
        <v>1081</v>
      </c>
      <c r="E2242" s="3">
        <v>100108</v>
      </c>
      <c r="F2242" t="s">
        <v>11438</v>
      </c>
      <c r="G2242" s="3">
        <v>100108002</v>
      </c>
      <c r="H2242" t="s">
        <v>17713</v>
      </c>
      <c r="I2242" s="3">
        <v>1</v>
      </c>
      <c r="J2242" t="s">
        <v>26080</v>
      </c>
      <c r="K2242" s="3">
        <v>13</v>
      </c>
      <c r="L2242" t="s">
        <v>26091</v>
      </c>
      <c r="M2242" s="3">
        <v>5</v>
      </c>
      <c r="N2242" t="s">
        <v>26092</v>
      </c>
      <c r="O2242" s="3">
        <v>2</v>
      </c>
      <c r="P2242" t="s">
        <v>28067</v>
      </c>
      <c r="Q2242" s="3">
        <v>1</v>
      </c>
      <c r="R2242" t="s">
        <v>26083</v>
      </c>
      <c r="S2242" s="3">
        <v>2</v>
      </c>
      <c r="T2242" s="3">
        <v>1</v>
      </c>
      <c r="U2242" s="3">
        <v>5000</v>
      </c>
      <c r="V2242" s="3">
        <v>2019</v>
      </c>
      <c r="W2242" t="s">
        <v>26159</v>
      </c>
    </row>
    <row r="2243" spans="1:23" x14ac:dyDescent="0.3">
      <c r="A2243" s="3">
        <v>1</v>
      </c>
      <c r="B2243" t="s">
        <v>797</v>
      </c>
      <c r="C2243" s="3">
        <v>1405</v>
      </c>
      <c r="D2243" t="s">
        <v>1081</v>
      </c>
      <c r="E2243" s="3">
        <v>100108</v>
      </c>
      <c r="F2243" t="s">
        <v>11438</v>
      </c>
      <c r="G2243" s="3">
        <v>100108002</v>
      </c>
      <c r="H2243" t="s">
        <v>17713</v>
      </c>
      <c r="I2243" s="3">
        <v>1</v>
      </c>
      <c r="J2243" t="s">
        <v>26080</v>
      </c>
      <c r="K2243" s="3">
        <v>13</v>
      </c>
      <c r="L2243" t="s">
        <v>26091</v>
      </c>
      <c r="M2243" s="3">
        <v>5</v>
      </c>
      <c r="N2243" t="s">
        <v>26092</v>
      </c>
      <c r="O2243" s="3">
        <v>1</v>
      </c>
      <c r="P2243" t="s">
        <v>28066</v>
      </c>
      <c r="Q2243" s="3">
        <v>1</v>
      </c>
      <c r="R2243" t="s">
        <v>26083</v>
      </c>
      <c r="S2243" s="3">
        <v>1</v>
      </c>
      <c r="T2243" s="3">
        <v>1</v>
      </c>
      <c r="U2243" s="3">
        <v>1800</v>
      </c>
      <c r="V2243" s="3">
        <v>2019</v>
      </c>
      <c r="W2243" t="s">
        <v>26159</v>
      </c>
    </row>
    <row r="2244" spans="1:23" x14ac:dyDescent="0.3">
      <c r="A2244" s="3">
        <v>1</v>
      </c>
      <c r="B2244" t="s">
        <v>797</v>
      </c>
      <c r="C2244" s="3">
        <v>1405</v>
      </c>
      <c r="D2244" t="s">
        <v>1081</v>
      </c>
      <c r="E2244" s="3">
        <v>100108</v>
      </c>
      <c r="F2244" t="s">
        <v>11438</v>
      </c>
      <c r="G2244" s="3">
        <v>100108002</v>
      </c>
      <c r="H2244" t="s">
        <v>17713</v>
      </c>
      <c r="I2244" s="3">
        <v>1</v>
      </c>
      <c r="J2244" t="s">
        <v>26080</v>
      </c>
      <c r="K2244" s="3">
        <v>13</v>
      </c>
      <c r="L2244" t="s">
        <v>26091</v>
      </c>
      <c r="M2244" s="3">
        <v>5</v>
      </c>
      <c r="N2244" t="s">
        <v>26092</v>
      </c>
      <c r="O2244" s="3">
        <v>2</v>
      </c>
      <c r="P2244" t="s">
        <v>28067</v>
      </c>
      <c r="Q2244" s="3">
        <v>1</v>
      </c>
      <c r="R2244" t="s">
        <v>26083</v>
      </c>
      <c r="S2244" s="3">
        <v>2</v>
      </c>
      <c r="T2244" s="3">
        <v>1</v>
      </c>
      <c r="U2244" s="3">
        <v>5000</v>
      </c>
      <c r="V2244" s="3">
        <v>2019</v>
      </c>
      <c r="W2244" t="s">
        <v>26159</v>
      </c>
    </row>
    <row r="2245" spans="1:23" x14ac:dyDescent="0.3">
      <c r="A2245" s="3">
        <v>1</v>
      </c>
      <c r="B2245" t="s">
        <v>797</v>
      </c>
      <c r="C2245" s="3">
        <v>1405</v>
      </c>
      <c r="D2245" t="s">
        <v>1081</v>
      </c>
      <c r="E2245" s="3">
        <v>100108</v>
      </c>
      <c r="F2245" t="s">
        <v>11438</v>
      </c>
      <c r="G2245" s="3">
        <v>100108002</v>
      </c>
      <c r="H2245" t="s">
        <v>17713</v>
      </c>
      <c r="I2245" s="3">
        <v>1</v>
      </c>
      <c r="J2245" t="s">
        <v>26080</v>
      </c>
      <c r="K2245" s="3">
        <v>13</v>
      </c>
      <c r="L2245" t="s">
        <v>26091</v>
      </c>
      <c r="M2245" s="3">
        <v>5</v>
      </c>
      <c r="N2245" t="s">
        <v>26092</v>
      </c>
      <c r="O2245" s="3">
        <v>1</v>
      </c>
      <c r="P2245" t="s">
        <v>28066</v>
      </c>
      <c r="Q2245" s="3">
        <v>1</v>
      </c>
      <c r="R2245" t="s">
        <v>26083</v>
      </c>
      <c r="S2245" s="3">
        <v>2</v>
      </c>
      <c r="T2245" s="3">
        <v>1</v>
      </c>
      <c r="U2245" s="3">
        <v>23000</v>
      </c>
      <c r="V2245" s="3">
        <v>2019</v>
      </c>
      <c r="W2245" t="s">
        <v>26159</v>
      </c>
    </row>
    <row r="2246" spans="1:23" x14ac:dyDescent="0.3">
      <c r="A2246" s="3">
        <v>1</v>
      </c>
      <c r="B2246" t="s">
        <v>797</v>
      </c>
      <c r="C2246" s="3">
        <v>1405</v>
      </c>
      <c r="D2246" t="s">
        <v>1081</v>
      </c>
      <c r="E2246" s="3">
        <v>100108</v>
      </c>
      <c r="F2246" t="s">
        <v>11438</v>
      </c>
      <c r="G2246" s="3">
        <v>100108002</v>
      </c>
      <c r="H2246" t="s">
        <v>17713</v>
      </c>
      <c r="I2246" s="3">
        <v>1</v>
      </c>
      <c r="J2246" t="s">
        <v>26080</v>
      </c>
      <c r="K2246" s="3">
        <v>13</v>
      </c>
      <c r="L2246" t="s">
        <v>26091</v>
      </c>
      <c r="M2246" s="3">
        <v>5</v>
      </c>
      <c r="N2246" t="s">
        <v>26092</v>
      </c>
      <c r="O2246" s="3">
        <v>1</v>
      </c>
      <c r="P2246" t="s">
        <v>28066</v>
      </c>
      <c r="Q2246" s="3">
        <v>1</v>
      </c>
      <c r="R2246" t="s">
        <v>26083</v>
      </c>
      <c r="S2246" s="3">
        <v>2</v>
      </c>
      <c r="T2246" s="3">
        <v>1</v>
      </c>
      <c r="U2246" s="3">
        <v>14000</v>
      </c>
      <c r="V2246" s="3">
        <v>2019</v>
      </c>
      <c r="W2246" t="s">
        <v>26159</v>
      </c>
    </row>
    <row r="2247" spans="1:23" x14ac:dyDescent="0.3">
      <c r="A2247" s="3">
        <v>1</v>
      </c>
      <c r="B2247" t="s">
        <v>797</v>
      </c>
      <c r="C2247" s="3">
        <v>1405</v>
      </c>
      <c r="D2247" t="s">
        <v>1081</v>
      </c>
      <c r="E2247" s="3">
        <v>100108</v>
      </c>
      <c r="F2247" t="s">
        <v>11438</v>
      </c>
      <c r="G2247" s="3">
        <v>100108002</v>
      </c>
      <c r="H2247" t="s">
        <v>17713</v>
      </c>
      <c r="I2247" s="3">
        <v>1</v>
      </c>
      <c r="J2247" t="s">
        <v>26080</v>
      </c>
      <c r="K2247" s="3">
        <v>13</v>
      </c>
      <c r="L2247" t="s">
        <v>26091</v>
      </c>
      <c r="M2247" s="3">
        <v>5</v>
      </c>
      <c r="N2247" t="s">
        <v>26092</v>
      </c>
      <c r="O2247" s="3">
        <v>3</v>
      </c>
      <c r="P2247" t="s">
        <v>26085</v>
      </c>
      <c r="Q2247" s="3">
        <v>1</v>
      </c>
      <c r="R2247" t="s">
        <v>26083</v>
      </c>
      <c r="S2247" s="3">
        <v>2</v>
      </c>
      <c r="T2247" s="3">
        <v>1</v>
      </c>
      <c r="U2247" s="3">
        <v>3600</v>
      </c>
      <c r="V2247" s="3">
        <v>2019</v>
      </c>
      <c r="W2247" t="s">
        <v>26159</v>
      </c>
    </row>
    <row r="2248" spans="1:23" x14ac:dyDescent="0.3">
      <c r="A2248" s="3">
        <v>1</v>
      </c>
      <c r="B2248" t="s">
        <v>797</v>
      </c>
      <c r="C2248" s="3">
        <v>1405</v>
      </c>
      <c r="D2248" t="s">
        <v>1081</v>
      </c>
      <c r="E2248" s="3">
        <v>100108</v>
      </c>
      <c r="F2248" t="s">
        <v>11438</v>
      </c>
      <c r="G2248" s="3">
        <v>100108002</v>
      </c>
      <c r="H2248" t="s">
        <v>17713</v>
      </c>
      <c r="I2248" s="3">
        <v>1</v>
      </c>
      <c r="J2248" t="s">
        <v>26080</v>
      </c>
      <c r="K2248" s="3">
        <v>13</v>
      </c>
      <c r="L2248" t="s">
        <v>26091</v>
      </c>
      <c r="M2248" s="3">
        <v>5</v>
      </c>
      <c r="N2248" t="s">
        <v>26092</v>
      </c>
      <c r="O2248" s="3">
        <v>1</v>
      </c>
      <c r="P2248" t="s">
        <v>28066</v>
      </c>
      <c r="Q2248" s="3">
        <v>1</v>
      </c>
      <c r="R2248" t="s">
        <v>26083</v>
      </c>
      <c r="S2248" s="3">
        <v>1</v>
      </c>
      <c r="T2248" s="3">
        <v>1</v>
      </c>
      <c r="U2248" s="3">
        <v>10000</v>
      </c>
      <c r="V2248" s="3">
        <v>2019</v>
      </c>
      <c r="W2248" t="s">
        <v>26159</v>
      </c>
    </row>
    <row r="2249" spans="1:23" x14ac:dyDescent="0.3">
      <c r="A2249" s="3">
        <v>1</v>
      </c>
      <c r="B2249" t="s">
        <v>797</v>
      </c>
      <c r="C2249" s="3">
        <v>1405</v>
      </c>
      <c r="D2249" t="s">
        <v>1081</v>
      </c>
      <c r="E2249" s="3">
        <v>100108</v>
      </c>
      <c r="F2249" t="s">
        <v>11438</v>
      </c>
      <c r="G2249" s="3">
        <v>100108002</v>
      </c>
      <c r="H2249" t="s">
        <v>17713</v>
      </c>
      <c r="I2249" s="3">
        <v>1</v>
      </c>
      <c r="J2249" t="s">
        <v>26080</v>
      </c>
      <c r="K2249" s="3">
        <v>13</v>
      </c>
      <c r="L2249" t="s">
        <v>26091</v>
      </c>
      <c r="M2249" s="3">
        <v>5</v>
      </c>
      <c r="N2249" t="s">
        <v>26092</v>
      </c>
      <c r="O2249" s="3">
        <v>1</v>
      </c>
      <c r="P2249" t="s">
        <v>28066</v>
      </c>
      <c r="Q2249" s="3">
        <v>1</v>
      </c>
      <c r="R2249" t="s">
        <v>26083</v>
      </c>
      <c r="S2249" s="3">
        <v>1</v>
      </c>
      <c r="T2249" s="3">
        <v>1</v>
      </c>
      <c r="U2249" s="3">
        <v>23000</v>
      </c>
      <c r="V2249" s="3">
        <v>2019</v>
      </c>
      <c r="W2249" t="s">
        <v>26159</v>
      </c>
    </row>
    <row r="2250" spans="1:23" x14ac:dyDescent="0.3">
      <c r="A2250" s="3">
        <v>1</v>
      </c>
      <c r="B2250" t="s">
        <v>797</v>
      </c>
      <c r="C2250" s="3">
        <v>1405</v>
      </c>
      <c r="D2250" t="s">
        <v>1081</v>
      </c>
      <c r="E2250" s="3">
        <v>100108</v>
      </c>
      <c r="F2250" t="s">
        <v>11438</v>
      </c>
      <c r="G2250" s="3">
        <v>100108002</v>
      </c>
      <c r="H2250" t="s">
        <v>17713</v>
      </c>
      <c r="I2250" s="3">
        <v>1</v>
      </c>
      <c r="J2250" t="s">
        <v>26080</v>
      </c>
      <c r="K2250" s="3">
        <v>13</v>
      </c>
      <c r="L2250" t="s">
        <v>26091</v>
      </c>
      <c r="M2250" s="3">
        <v>5</v>
      </c>
      <c r="N2250" t="s">
        <v>26092</v>
      </c>
      <c r="O2250" s="3">
        <v>1</v>
      </c>
      <c r="P2250" t="s">
        <v>28066</v>
      </c>
      <c r="Q2250" s="3">
        <v>1</v>
      </c>
      <c r="R2250" t="s">
        <v>26083</v>
      </c>
      <c r="S2250" s="3">
        <v>2</v>
      </c>
      <c r="T2250" s="3">
        <v>1</v>
      </c>
      <c r="U2250" s="3">
        <v>15000</v>
      </c>
      <c r="V2250" s="3">
        <v>2019</v>
      </c>
      <c r="W2250" t="s">
        <v>26159</v>
      </c>
    </row>
    <row r="2251" spans="1:23" x14ac:dyDescent="0.3">
      <c r="A2251" s="3">
        <v>1</v>
      </c>
      <c r="B2251" t="s">
        <v>797</v>
      </c>
      <c r="C2251" s="3">
        <v>1405</v>
      </c>
      <c r="D2251" t="s">
        <v>1081</v>
      </c>
      <c r="E2251" s="3">
        <v>100108</v>
      </c>
      <c r="F2251" t="s">
        <v>11438</v>
      </c>
      <c r="G2251" s="3">
        <v>100108002</v>
      </c>
      <c r="H2251" t="s">
        <v>17713</v>
      </c>
      <c r="I2251" s="3">
        <v>1</v>
      </c>
      <c r="J2251" t="s">
        <v>26080</v>
      </c>
      <c r="K2251" s="3">
        <v>13</v>
      </c>
      <c r="L2251" t="s">
        <v>26091</v>
      </c>
      <c r="M2251" s="3">
        <v>5</v>
      </c>
      <c r="N2251" t="s">
        <v>26092</v>
      </c>
      <c r="O2251" s="3">
        <v>1</v>
      </c>
      <c r="P2251" t="s">
        <v>28066</v>
      </c>
      <c r="Q2251" s="3">
        <v>1</v>
      </c>
      <c r="R2251" t="s">
        <v>26083</v>
      </c>
      <c r="S2251" s="3">
        <v>1</v>
      </c>
      <c r="T2251" s="3">
        <v>1</v>
      </c>
      <c r="U2251" s="3">
        <v>2000</v>
      </c>
      <c r="V2251" s="3">
        <v>2019</v>
      </c>
      <c r="W2251" t="s">
        <v>26159</v>
      </c>
    </row>
    <row r="2252" spans="1:23" x14ac:dyDescent="0.3">
      <c r="A2252" s="3">
        <v>1</v>
      </c>
      <c r="B2252" t="s">
        <v>797</v>
      </c>
      <c r="C2252" s="3">
        <v>1405</v>
      </c>
      <c r="D2252" t="s">
        <v>1081</v>
      </c>
      <c r="E2252" s="3">
        <v>100108</v>
      </c>
      <c r="F2252" t="s">
        <v>11438</v>
      </c>
      <c r="G2252" s="3">
        <v>100108002</v>
      </c>
      <c r="H2252" t="s">
        <v>17713</v>
      </c>
      <c r="I2252" s="3">
        <v>1</v>
      </c>
      <c r="J2252" t="s">
        <v>26080</v>
      </c>
      <c r="K2252" s="3">
        <v>13</v>
      </c>
      <c r="L2252" t="s">
        <v>26091</v>
      </c>
      <c r="M2252" s="3">
        <v>5</v>
      </c>
      <c r="N2252" t="s">
        <v>26092</v>
      </c>
      <c r="O2252" s="3">
        <v>3</v>
      </c>
      <c r="P2252" t="s">
        <v>26085</v>
      </c>
      <c r="Q2252" s="3">
        <v>1</v>
      </c>
      <c r="R2252" t="s">
        <v>26083</v>
      </c>
      <c r="S2252" s="3">
        <v>1</v>
      </c>
      <c r="T2252" s="3">
        <v>1</v>
      </c>
      <c r="U2252" s="3">
        <v>2000</v>
      </c>
      <c r="V2252" s="3">
        <v>2019</v>
      </c>
      <c r="W2252" t="s">
        <v>26159</v>
      </c>
    </row>
    <row r="2253" spans="1:23" x14ac:dyDescent="0.3">
      <c r="A2253" s="3">
        <v>1</v>
      </c>
      <c r="B2253" t="s">
        <v>797</v>
      </c>
      <c r="C2253" s="3">
        <v>1405</v>
      </c>
      <c r="D2253" t="s">
        <v>1081</v>
      </c>
      <c r="E2253" s="3">
        <v>100108</v>
      </c>
      <c r="F2253" t="s">
        <v>11438</v>
      </c>
      <c r="G2253" s="3">
        <v>100108002</v>
      </c>
      <c r="H2253" t="s">
        <v>17713</v>
      </c>
      <c r="I2253" s="3">
        <v>1</v>
      </c>
      <c r="J2253" t="s">
        <v>26080</v>
      </c>
      <c r="K2253" s="3">
        <v>13</v>
      </c>
      <c r="L2253" t="s">
        <v>26091</v>
      </c>
      <c r="M2253" s="3">
        <v>5</v>
      </c>
      <c r="N2253" t="s">
        <v>26092</v>
      </c>
      <c r="O2253" s="3">
        <v>1</v>
      </c>
      <c r="P2253" t="s">
        <v>28066</v>
      </c>
      <c r="Q2253" s="3">
        <v>1</v>
      </c>
      <c r="R2253" t="s">
        <v>26083</v>
      </c>
      <c r="S2253" s="3">
        <v>1</v>
      </c>
      <c r="T2253" s="3">
        <v>1</v>
      </c>
      <c r="U2253" s="3">
        <v>2500</v>
      </c>
      <c r="V2253" s="3">
        <v>2019</v>
      </c>
      <c r="W2253" t="s">
        <v>26159</v>
      </c>
    </row>
    <row r="2254" spans="1:23" x14ac:dyDescent="0.3">
      <c r="A2254" s="3">
        <v>1</v>
      </c>
      <c r="B2254" t="s">
        <v>797</v>
      </c>
      <c r="C2254" s="3">
        <v>1405</v>
      </c>
      <c r="D2254" t="s">
        <v>1081</v>
      </c>
      <c r="E2254" s="3">
        <v>100108</v>
      </c>
      <c r="F2254" t="s">
        <v>11438</v>
      </c>
      <c r="G2254" s="3">
        <v>100108002</v>
      </c>
      <c r="H2254" t="s">
        <v>17713</v>
      </c>
      <c r="I2254" s="3">
        <v>1</v>
      </c>
      <c r="J2254" t="s">
        <v>26080</v>
      </c>
      <c r="K2254" s="3">
        <v>13</v>
      </c>
      <c r="L2254" t="s">
        <v>26091</v>
      </c>
      <c r="M2254" s="3">
        <v>5</v>
      </c>
      <c r="N2254" t="s">
        <v>26092</v>
      </c>
      <c r="O2254" s="3">
        <v>1</v>
      </c>
      <c r="P2254" t="s">
        <v>28066</v>
      </c>
      <c r="Q2254" s="3">
        <v>1</v>
      </c>
      <c r="R2254" t="s">
        <v>26083</v>
      </c>
      <c r="S2254" s="3">
        <v>1</v>
      </c>
      <c r="T2254" s="3">
        <v>1</v>
      </c>
      <c r="U2254" s="3">
        <v>5000</v>
      </c>
      <c r="V2254" s="3">
        <v>2019</v>
      </c>
      <c r="W2254" t="s">
        <v>26159</v>
      </c>
    </row>
    <row r="2255" spans="1:23" x14ac:dyDescent="0.3">
      <c r="A2255" s="3">
        <v>1</v>
      </c>
      <c r="B2255" t="s">
        <v>797</v>
      </c>
      <c r="C2255" s="3">
        <v>1405</v>
      </c>
      <c r="D2255" t="s">
        <v>1081</v>
      </c>
      <c r="E2255" s="3">
        <v>100108</v>
      </c>
      <c r="F2255" t="s">
        <v>11438</v>
      </c>
      <c r="G2255" s="3">
        <v>100108002</v>
      </c>
      <c r="H2255" t="s">
        <v>17713</v>
      </c>
      <c r="I2255" s="3">
        <v>1</v>
      </c>
      <c r="J2255" t="s">
        <v>26080</v>
      </c>
      <c r="K2255" s="3">
        <v>13</v>
      </c>
      <c r="L2255" t="s">
        <v>26091</v>
      </c>
      <c r="M2255" s="3">
        <v>5</v>
      </c>
      <c r="N2255" t="s">
        <v>26092</v>
      </c>
      <c r="O2255" s="3">
        <v>1</v>
      </c>
      <c r="P2255" t="s">
        <v>28066</v>
      </c>
      <c r="Q2255" s="3">
        <v>1</v>
      </c>
      <c r="R2255" t="s">
        <v>26083</v>
      </c>
      <c r="S2255" s="3">
        <v>1</v>
      </c>
      <c r="T2255" s="3">
        <v>1</v>
      </c>
      <c r="U2255" s="3">
        <v>2000</v>
      </c>
      <c r="V2255" s="3">
        <v>2019</v>
      </c>
      <c r="W2255" t="s">
        <v>26159</v>
      </c>
    </row>
    <row r="2256" spans="1:23" x14ac:dyDescent="0.3">
      <c r="A2256" s="3">
        <v>1</v>
      </c>
      <c r="B2256" t="s">
        <v>797</v>
      </c>
      <c r="C2256" s="3">
        <v>1405</v>
      </c>
      <c r="D2256" t="s">
        <v>1081</v>
      </c>
      <c r="E2256" s="3">
        <v>100108</v>
      </c>
      <c r="F2256" t="s">
        <v>11438</v>
      </c>
      <c r="G2256" s="3">
        <v>100108002</v>
      </c>
      <c r="H2256" t="s">
        <v>17713</v>
      </c>
      <c r="I2256" s="3">
        <v>1</v>
      </c>
      <c r="J2256" t="s">
        <v>26080</v>
      </c>
      <c r="K2256" s="3">
        <v>13</v>
      </c>
      <c r="L2256" t="s">
        <v>26091</v>
      </c>
      <c r="M2256" s="3">
        <v>5</v>
      </c>
      <c r="N2256" t="s">
        <v>26092</v>
      </c>
      <c r="O2256" s="3">
        <v>2</v>
      </c>
      <c r="P2256" t="s">
        <v>28067</v>
      </c>
      <c r="Q2256" s="3">
        <v>1</v>
      </c>
      <c r="R2256" t="s">
        <v>26083</v>
      </c>
      <c r="S2256" s="3">
        <v>1</v>
      </c>
      <c r="T2256" s="3">
        <v>1</v>
      </c>
      <c r="U2256" s="3">
        <v>2400</v>
      </c>
      <c r="V2256" s="3">
        <v>2019</v>
      </c>
      <c r="W2256" t="s">
        <v>26159</v>
      </c>
    </row>
    <row r="2257" spans="1:23" x14ac:dyDescent="0.3">
      <c r="A2257" s="3">
        <v>1</v>
      </c>
      <c r="B2257" t="s">
        <v>797</v>
      </c>
      <c r="C2257" s="3">
        <v>1405</v>
      </c>
      <c r="D2257" t="s">
        <v>1081</v>
      </c>
      <c r="E2257" s="3">
        <v>100108</v>
      </c>
      <c r="F2257" t="s">
        <v>11438</v>
      </c>
      <c r="G2257" s="3">
        <v>100108002</v>
      </c>
      <c r="H2257" t="s">
        <v>17713</v>
      </c>
      <c r="I2257" s="3">
        <v>1</v>
      </c>
      <c r="J2257" t="s">
        <v>26080</v>
      </c>
      <c r="K2257" s="3">
        <v>13</v>
      </c>
      <c r="L2257" t="s">
        <v>26091</v>
      </c>
      <c r="M2257" s="3">
        <v>5</v>
      </c>
      <c r="N2257" t="s">
        <v>26092</v>
      </c>
      <c r="O2257" s="3">
        <v>2</v>
      </c>
      <c r="P2257" t="s">
        <v>28067</v>
      </c>
      <c r="Q2257" s="3">
        <v>1</v>
      </c>
      <c r="R2257" t="s">
        <v>26083</v>
      </c>
      <c r="S2257" s="3">
        <v>1</v>
      </c>
      <c r="T2257" s="3">
        <v>1</v>
      </c>
      <c r="U2257" s="3">
        <v>4000</v>
      </c>
      <c r="V2257" s="3">
        <v>2019</v>
      </c>
      <c r="W2257" t="s">
        <v>26159</v>
      </c>
    </row>
    <row r="2258" spans="1:23" x14ac:dyDescent="0.3">
      <c r="A2258" s="3">
        <v>1</v>
      </c>
      <c r="B2258" t="s">
        <v>797</v>
      </c>
      <c r="C2258" s="3">
        <v>1405</v>
      </c>
      <c r="D2258" t="s">
        <v>1081</v>
      </c>
      <c r="E2258" s="3">
        <v>100108</v>
      </c>
      <c r="F2258" t="s">
        <v>11438</v>
      </c>
      <c r="G2258" s="3">
        <v>100108002</v>
      </c>
      <c r="H2258" t="s">
        <v>17713</v>
      </c>
      <c r="I2258" s="3">
        <v>1</v>
      </c>
      <c r="J2258" t="s">
        <v>26080</v>
      </c>
      <c r="K2258" s="3">
        <v>13</v>
      </c>
      <c r="L2258" t="s">
        <v>26091</v>
      </c>
      <c r="M2258" s="3">
        <v>5</v>
      </c>
      <c r="N2258" t="s">
        <v>26092</v>
      </c>
      <c r="O2258" s="3">
        <v>1</v>
      </c>
      <c r="P2258" t="s">
        <v>28066</v>
      </c>
      <c r="Q2258" s="3">
        <v>1</v>
      </c>
      <c r="R2258" t="s">
        <v>26083</v>
      </c>
      <c r="S2258" s="3">
        <v>2</v>
      </c>
      <c r="T2258" s="3">
        <v>1</v>
      </c>
      <c r="U2258" s="3">
        <v>22000</v>
      </c>
      <c r="V2258" s="3">
        <v>2019</v>
      </c>
      <c r="W2258" t="s">
        <v>26159</v>
      </c>
    </row>
    <row r="2259" spans="1:23" x14ac:dyDescent="0.3">
      <c r="A2259" s="3">
        <v>1</v>
      </c>
      <c r="B2259" t="s">
        <v>797</v>
      </c>
      <c r="C2259" s="3">
        <v>1405</v>
      </c>
      <c r="D2259" t="s">
        <v>1081</v>
      </c>
      <c r="E2259" s="3">
        <v>100108</v>
      </c>
      <c r="F2259" t="s">
        <v>11438</v>
      </c>
      <c r="G2259" s="3">
        <v>100108002</v>
      </c>
      <c r="H2259" t="s">
        <v>17713</v>
      </c>
      <c r="I2259" s="3">
        <v>1</v>
      </c>
      <c r="J2259" t="s">
        <v>26080</v>
      </c>
      <c r="K2259" s="3">
        <v>13</v>
      </c>
      <c r="L2259" t="s">
        <v>26091</v>
      </c>
      <c r="M2259" s="3">
        <v>5</v>
      </c>
      <c r="N2259" t="s">
        <v>26092</v>
      </c>
      <c r="O2259" s="3">
        <v>1</v>
      </c>
      <c r="P2259" t="s">
        <v>28066</v>
      </c>
      <c r="Q2259" s="3">
        <v>1</v>
      </c>
      <c r="R2259" t="s">
        <v>26083</v>
      </c>
      <c r="S2259" s="3">
        <v>2</v>
      </c>
      <c r="T2259" s="3">
        <v>1</v>
      </c>
      <c r="U2259" s="3">
        <v>48000</v>
      </c>
      <c r="V2259" s="3">
        <v>2019</v>
      </c>
      <c r="W2259" t="s">
        <v>26159</v>
      </c>
    </row>
    <row r="2260" spans="1:23" x14ac:dyDescent="0.3">
      <c r="A2260" s="3">
        <v>1</v>
      </c>
      <c r="B2260" t="s">
        <v>797</v>
      </c>
      <c r="C2260" s="3">
        <v>1405</v>
      </c>
      <c r="D2260" t="s">
        <v>1081</v>
      </c>
      <c r="E2260" s="3">
        <v>100108</v>
      </c>
      <c r="F2260" t="s">
        <v>11438</v>
      </c>
      <c r="G2260" s="3">
        <v>100108002</v>
      </c>
      <c r="H2260" t="s">
        <v>17713</v>
      </c>
      <c r="I2260" s="3">
        <v>1</v>
      </c>
      <c r="J2260" t="s">
        <v>26080</v>
      </c>
      <c r="K2260" s="3">
        <v>13</v>
      </c>
      <c r="L2260" t="s">
        <v>26091</v>
      </c>
      <c r="M2260" s="3">
        <v>5</v>
      </c>
      <c r="N2260" t="s">
        <v>26092</v>
      </c>
      <c r="O2260" s="3">
        <v>1</v>
      </c>
      <c r="P2260" t="s">
        <v>28066</v>
      </c>
      <c r="Q2260" s="3">
        <v>1</v>
      </c>
      <c r="R2260" t="s">
        <v>26083</v>
      </c>
      <c r="S2260" s="3">
        <v>1</v>
      </c>
      <c r="T2260" s="3">
        <v>1</v>
      </c>
      <c r="U2260" s="3">
        <v>11280</v>
      </c>
      <c r="V2260" s="3">
        <v>2019</v>
      </c>
      <c r="W2260" t="s">
        <v>26159</v>
      </c>
    </row>
    <row r="2261" spans="1:23" x14ac:dyDescent="0.3">
      <c r="A2261" s="3">
        <v>1</v>
      </c>
      <c r="B2261" t="s">
        <v>797</v>
      </c>
      <c r="C2261" s="3">
        <v>1405</v>
      </c>
      <c r="D2261" t="s">
        <v>1081</v>
      </c>
      <c r="E2261" s="3">
        <v>100108</v>
      </c>
      <c r="F2261" t="s">
        <v>11438</v>
      </c>
      <c r="G2261" s="3">
        <v>100108002</v>
      </c>
      <c r="H2261" t="s">
        <v>17713</v>
      </c>
      <c r="I2261" s="3">
        <v>1</v>
      </c>
      <c r="J2261" t="s">
        <v>26080</v>
      </c>
      <c r="K2261" s="3">
        <v>13</v>
      </c>
      <c r="L2261" t="s">
        <v>26091</v>
      </c>
      <c r="M2261" s="3">
        <v>5</v>
      </c>
      <c r="N2261" t="s">
        <v>26092</v>
      </c>
      <c r="O2261" s="3">
        <v>1</v>
      </c>
      <c r="P2261" t="s">
        <v>28066</v>
      </c>
      <c r="Q2261" s="3">
        <v>1</v>
      </c>
      <c r="R2261" t="s">
        <v>26083</v>
      </c>
      <c r="S2261" s="3">
        <v>2</v>
      </c>
      <c r="T2261" s="3">
        <v>1</v>
      </c>
      <c r="U2261" s="3">
        <v>6900</v>
      </c>
      <c r="V2261" s="3">
        <v>2019</v>
      </c>
      <c r="W2261" t="s">
        <v>26159</v>
      </c>
    </row>
    <row r="2262" spans="1:23" x14ac:dyDescent="0.3">
      <c r="A2262" s="3">
        <v>1</v>
      </c>
      <c r="B2262" t="s">
        <v>797</v>
      </c>
      <c r="C2262" s="3">
        <v>1405</v>
      </c>
      <c r="D2262" t="s">
        <v>1081</v>
      </c>
      <c r="E2262" s="3">
        <v>100108</v>
      </c>
      <c r="F2262" t="s">
        <v>11438</v>
      </c>
      <c r="G2262" s="3">
        <v>100108002</v>
      </c>
      <c r="H2262" t="s">
        <v>17713</v>
      </c>
      <c r="I2262" s="3">
        <v>1</v>
      </c>
      <c r="J2262" t="s">
        <v>26080</v>
      </c>
      <c r="K2262" s="3">
        <v>13</v>
      </c>
      <c r="L2262" t="s">
        <v>26091</v>
      </c>
      <c r="M2262" s="3">
        <v>5</v>
      </c>
      <c r="N2262" t="s">
        <v>26092</v>
      </c>
      <c r="O2262" s="3">
        <v>1</v>
      </c>
      <c r="P2262" t="s">
        <v>28066</v>
      </c>
      <c r="Q2262" s="3">
        <v>1</v>
      </c>
      <c r="R2262" t="s">
        <v>26083</v>
      </c>
      <c r="S2262" s="3">
        <v>1</v>
      </c>
      <c r="T2262" s="3">
        <v>1</v>
      </c>
      <c r="U2262" s="3">
        <v>7000</v>
      </c>
      <c r="V2262" s="3">
        <v>2019</v>
      </c>
      <c r="W2262" t="s">
        <v>26159</v>
      </c>
    </row>
    <row r="2263" spans="1:23" x14ac:dyDescent="0.3">
      <c r="A2263" s="3">
        <v>1</v>
      </c>
      <c r="B2263" t="s">
        <v>797</v>
      </c>
      <c r="C2263" s="3">
        <v>1405</v>
      </c>
      <c r="D2263" t="s">
        <v>1081</v>
      </c>
      <c r="E2263" s="3">
        <v>100108</v>
      </c>
      <c r="F2263" t="s">
        <v>11438</v>
      </c>
      <c r="G2263" s="3">
        <v>100108002</v>
      </c>
      <c r="H2263" t="s">
        <v>17713</v>
      </c>
      <c r="I2263" s="3">
        <v>1</v>
      </c>
      <c r="J2263" t="s">
        <v>26080</v>
      </c>
      <c r="K2263" s="3">
        <v>13</v>
      </c>
      <c r="L2263" t="s">
        <v>26091</v>
      </c>
      <c r="M2263" s="3">
        <v>5</v>
      </c>
      <c r="N2263" t="s">
        <v>26092</v>
      </c>
      <c r="O2263" s="3">
        <v>1</v>
      </c>
      <c r="P2263" t="s">
        <v>28066</v>
      </c>
      <c r="Q2263" s="3">
        <v>1</v>
      </c>
      <c r="R2263" t="s">
        <v>26083</v>
      </c>
      <c r="S2263" s="3">
        <v>2</v>
      </c>
      <c r="T2263" s="3">
        <v>1</v>
      </c>
      <c r="U2263" s="3">
        <v>13800</v>
      </c>
      <c r="V2263" s="3">
        <v>2019</v>
      </c>
      <c r="W2263" t="s">
        <v>26159</v>
      </c>
    </row>
    <row r="2264" spans="1:23" x14ac:dyDescent="0.3">
      <c r="A2264" s="3">
        <v>1</v>
      </c>
      <c r="B2264" t="s">
        <v>797</v>
      </c>
      <c r="C2264" s="3">
        <v>1405</v>
      </c>
      <c r="D2264" t="s">
        <v>1081</v>
      </c>
      <c r="E2264" s="3">
        <v>100108</v>
      </c>
      <c r="F2264" t="s">
        <v>11438</v>
      </c>
      <c r="G2264" s="3">
        <v>100108002</v>
      </c>
      <c r="H2264" t="s">
        <v>17713</v>
      </c>
      <c r="I2264" s="3">
        <v>1</v>
      </c>
      <c r="J2264" t="s">
        <v>26080</v>
      </c>
      <c r="K2264" s="3">
        <v>13</v>
      </c>
      <c r="L2264" t="s">
        <v>26091</v>
      </c>
      <c r="M2264" s="3">
        <v>5</v>
      </c>
      <c r="N2264" t="s">
        <v>26092</v>
      </c>
      <c r="O2264" s="3">
        <v>1</v>
      </c>
      <c r="P2264" t="s">
        <v>28066</v>
      </c>
      <c r="Q2264" s="3">
        <v>1</v>
      </c>
      <c r="R2264" t="s">
        <v>26083</v>
      </c>
      <c r="S2264" s="3">
        <v>1</v>
      </c>
      <c r="T2264" s="3">
        <v>1</v>
      </c>
      <c r="U2264" s="3">
        <v>1300</v>
      </c>
      <c r="V2264" s="3">
        <v>2019</v>
      </c>
      <c r="W2264" t="s">
        <v>26159</v>
      </c>
    </row>
    <row r="2265" spans="1:23" x14ac:dyDescent="0.3">
      <c r="A2265" s="3">
        <v>1</v>
      </c>
      <c r="B2265" t="s">
        <v>797</v>
      </c>
      <c r="C2265" s="3">
        <v>1405</v>
      </c>
      <c r="D2265" t="s">
        <v>1081</v>
      </c>
      <c r="E2265" s="3">
        <v>100108</v>
      </c>
      <c r="F2265" t="s">
        <v>11438</v>
      </c>
      <c r="G2265" s="3">
        <v>100108002</v>
      </c>
      <c r="H2265" t="s">
        <v>17713</v>
      </c>
      <c r="I2265" s="3">
        <v>1</v>
      </c>
      <c r="J2265" t="s">
        <v>26080</v>
      </c>
      <c r="K2265" s="3">
        <v>13</v>
      </c>
      <c r="L2265" t="s">
        <v>26091</v>
      </c>
      <c r="M2265" s="3">
        <v>5</v>
      </c>
      <c r="N2265" t="s">
        <v>26092</v>
      </c>
      <c r="O2265" s="3">
        <v>1</v>
      </c>
      <c r="P2265" t="s">
        <v>28066</v>
      </c>
      <c r="Q2265" s="3">
        <v>1</v>
      </c>
      <c r="R2265" t="s">
        <v>26083</v>
      </c>
      <c r="S2265" s="3">
        <v>2</v>
      </c>
      <c r="T2265" s="3">
        <v>1</v>
      </c>
      <c r="U2265" s="3">
        <v>6000</v>
      </c>
      <c r="V2265" s="3">
        <v>2019</v>
      </c>
      <c r="W2265" t="s">
        <v>26159</v>
      </c>
    </row>
    <row r="2266" spans="1:23" x14ac:dyDescent="0.3">
      <c r="A2266" s="3">
        <v>1</v>
      </c>
      <c r="B2266" t="s">
        <v>797</v>
      </c>
      <c r="C2266" s="3">
        <v>1405</v>
      </c>
      <c r="D2266" t="s">
        <v>1081</v>
      </c>
      <c r="E2266" s="3">
        <v>100108</v>
      </c>
      <c r="F2266" t="s">
        <v>11438</v>
      </c>
      <c r="G2266" s="3">
        <v>100108002</v>
      </c>
      <c r="H2266" t="s">
        <v>17713</v>
      </c>
      <c r="I2266" s="3">
        <v>1</v>
      </c>
      <c r="J2266" t="s">
        <v>26080</v>
      </c>
      <c r="K2266" s="3">
        <v>13</v>
      </c>
      <c r="L2266" t="s">
        <v>26091</v>
      </c>
      <c r="M2266" s="3">
        <v>5</v>
      </c>
      <c r="N2266" t="s">
        <v>26092</v>
      </c>
      <c r="O2266" s="3">
        <v>1</v>
      </c>
      <c r="P2266" t="s">
        <v>28066</v>
      </c>
      <c r="Q2266" s="3">
        <v>1</v>
      </c>
      <c r="R2266" t="s">
        <v>26083</v>
      </c>
      <c r="S2266" s="3">
        <v>2</v>
      </c>
      <c r="T2266" s="3">
        <v>1</v>
      </c>
      <c r="U2266" s="3">
        <v>21240</v>
      </c>
      <c r="V2266" s="3">
        <v>2019</v>
      </c>
      <c r="W2266" t="s">
        <v>26159</v>
      </c>
    </row>
    <row r="2267" spans="1:23" x14ac:dyDescent="0.3">
      <c r="A2267" s="3">
        <v>1</v>
      </c>
      <c r="B2267" t="s">
        <v>797</v>
      </c>
      <c r="C2267" s="3">
        <v>1405</v>
      </c>
      <c r="D2267" t="s">
        <v>1081</v>
      </c>
      <c r="E2267" s="3">
        <v>100108</v>
      </c>
      <c r="F2267" t="s">
        <v>11438</v>
      </c>
      <c r="G2267" s="3">
        <v>100108002</v>
      </c>
      <c r="H2267" t="s">
        <v>17713</v>
      </c>
      <c r="I2267" s="3">
        <v>1</v>
      </c>
      <c r="J2267" t="s">
        <v>26080</v>
      </c>
      <c r="K2267" s="3">
        <v>13</v>
      </c>
      <c r="L2267" t="s">
        <v>26091</v>
      </c>
      <c r="M2267" s="3">
        <v>5</v>
      </c>
      <c r="N2267" t="s">
        <v>26092</v>
      </c>
      <c r="O2267" s="3">
        <v>2</v>
      </c>
      <c r="P2267" t="s">
        <v>28067</v>
      </c>
      <c r="Q2267" s="3">
        <v>1</v>
      </c>
      <c r="R2267" t="s">
        <v>26083</v>
      </c>
      <c r="S2267" s="3">
        <v>2</v>
      </c>
      <c r="T2267" s="3">
        <v>1</v>
      </c>
      <c r="U2267" s="3">
        <v>3450</v>
      </c>
      <c r="V2267" s="3">
        <v>2019</v>
      </c>
      <c r="W2267" t="s">
        <v>26159</v>
      </c>
    </row>
    <row r="2268" spans="1:23" x14ac:dyDescent="0.3">
      <c r="A2268" s="3">
        <v>1</v>
      </c>
      <c r="B2268" t="s">
        <v>797</v>
      </c>
      <c r="C2268" s="3">
        <v>1405</v>
      </c>
      <c r="D2268" t="s">
        <v>1081</v>
      </c>
      <c r="E2268" s="3">
        <v>100108</v>
      </c>
      <c r="F2268" t="s">
        <v>11438</v>
      </c>
      <c r="G2268" s="3">
        <v>100108002</v>
      </c>
      <c r="H2268" t="s">
        <v>17713</v>
      </c>
      <c r="I2268" s="3">
        <v>1</v>
      </c>
      <c r="J2268" t="s">
        <v>26080</v>
      </c>
      <c r="K2268" s="3">
        <v>13</v>
      </c>
      <c r="L2268" t="s">
        <v>26091</v>
      </c>
      <c r="M2268" s="3">
        <v>5</v>
      </c>
      <c r="N2268" t="s">
        <v>26092</v>
      </c>
      <c r="O2268" s="3">
        <v>1</v>
      </c>
      <c r="P2268" t="s">
        <v>28066</v>
      </c>
      <c r="Q2268" s="3">
        <v>1</v>
      </c>
      <c r="R2268" t="s">
        <v>26083</v>
      </c>
      <c r="S2268" s="3">
        <v>2</v>
      </c>
      <c r="T2268" s="3">
        <v>1</v>
      </c>
      <c r="U2268" s="3">
        <v>7950</v>
      </c>
      <c r="V2268" s="3">
        <v>2019</v>
      </c>
      <c r="W2268" t="s">
        <v>26159</v>
      </c>
    </row>
    <row r="2269" spans="1:23" x14ac:dyDescent="0.3">
      <c r="A2269" s="3">
        <v>1</v>
      </c>
      <c r="B2269" t="s">
        <v>797</v>
      </c>
      <c r="C2269" s="3">
        <v>1405</v>
      </c>
      <c r="D2269" t="s">
        <v>1081</v>
      </c>
      <c r="E2269" s="3">
        <v>100108</v>
      </c>
      <c r="F2269" t="s">
        <v>11438</v>
      </c>
      <c r="G2269" s="3">
        <v>100108002</v>
      </c>
      <c r="H2269" t="s">
        <v>17713</v>
      </c>
      <c r="I2269" s="3">
        <v>1</v>
      </c>
      <c r="J2269" t="s">
        <v>26080</v>
      </c>
      <c r="K2269" s="3">
        <v>13</v>
      </c>
      <c r="L2269" t="s">
        <v>26091</v>
      </c>
      <c r="M2269" s="3">
        <v>5</v>
      </c>
      <c r="N2269" t="s">
        <v>26092</v>
      </c>
      <c r="O2269" s="3">
        <v>3</v>
      </c>
      <c r="P2269" t="s">
        <v>26085</v>
      </c>
      <c r="Q2269" s="3">
        <v>1</v>
      </c>
      <c r="R2269" t="s">
        <v>26083</v>
      </c>
      <c r="S2269" s="3">
        <v>1</v>
      </c>
      <c r="T2269" s="3">
        <v>1</v>
      </c>
      <c r="U2269" s="3">
        <v>3000</v>
      </c>
      <c r="V2269" s="3">
        <v>2019</v>
      </c>
      <c r="W2269" t="s">
        <v>26159</v>
      </c>
    </row>
    <row r="2270" spans="1:23" x14ac:dyDescent="0.3">
      <c r="A2270" s="3">
        <v>1</v>
      </c>
      <c r="B2270" t="s">
        <v>797</v>
      </c>
      <c r="C2270" s="3">
        <v>1405</v>
      </c>
      <c r="D2270" t="s">
        <v>1081</v>
      </c>
      <c r="E2270" s="3">
        <v>100108</v>
      </c>
      <c r="F2270" t="s">
        <v>11438</v>
      </c>
      <c r="G2270" s="3">
        <v>100108002</v>
      </c>
      <c r="H2270" t="s">
        <v>17713</v>
      </c>
      <c r="I2270" s="3">
        <v>1</v>
      </c>
      <c r="J2270" t="s">
        <v>26080</v>
      </c>
      <c r="K2270" s="3">
        <v>13</v>
      </c>
      <c r="L2270" t="s">
        <v>26091</v>
      </c>
      <c r="M2270" s="3">
        <v>5</v>
      </c>
      <c r="N2270" t="s">
        <v>26092</v>
      </c>
      <c r="O2270" s="3">
        <v>1</v>
      </c>
      <c r="P2270" t="s">
        <v>28066</v>
      </c>
      <c r="Q2270" s="3">
        <v>1</v>
      </c>
      <c r="R2270" t="s">
        <v>26083</v>
      </c>
      <c r="S2270" s="3">
        <v>2</v>
      </c>
      <c r="T2270" s="3">
        <v>1</v>
      </c>
      <c r="U2270" s="3">
        <v>3000</v>
      </c>
      <c r="V2270" s="3">
        <v>2019</v>
      </c>
      <c r="W2270" t="s">
        <v>26159</v>
      </c>
    </row>
    <row r="2271" spans="1:23" x14ac:dyDescent="0.3">
      <c r="A2271" s="3">
        <v>1</v>
      </c>
      <c r="B2271" t="s">
        <v>797</v>
      </c>
      <c r="C2271" s="3">
        <v>1405</v>
      </c>
      <c r="D2271" t="s">
        <v>1081</v>
      </c>
      <c r="E2271" s="3">
        <v>100108</v>
      </c>
      <c r="F2271" t="s">
        <v>11438</v>
      </c>
      <c r="G2271" s="3">
        <v>100108002</v>
      </c>
      <c r="H2271" t="s">
        <v>17713</v>
      </c>
      <c r="I2271" s="3">
        <v>1</v>
      </c>
      <c r="J2271" t="s">
        <v>26080</v>
      </c>
      <c r="K2271" s="3">
        <v>13</v>
      </c>
      <c r="L2271" t="s">
        <v>26091</v>
      </c>
      <c r="M2271" s="3">
        <v>5</v>
      </c>
      <c r="N2271" t="s">
        <v>26092</v>
      </c>
      <c r="O2271" s="3">
        <v>1</v>
      </c>
      <c r="P2271" t="s">
        <v>28066</v>
      </c>
      <c r="Q2271" s="3">
        <v>1</v>
      </c>
      <c r="R2271" t="s">
        <v>26083</v>
      </c>
      <c r="S2271" s="3">
        <v>1</v>
      </c>
      <c r="T2271" s="3">
        <v>1</v>
      </c>
      <c r="U2271" s="3">
        <v>4000</v>
      </c>
      <c r="V2271" s="3">
        <v>2019</v>
      </c>
      <c r="W2271" t="s">
        <v>26159</v>
      </c>
    </row>
    <row r="2272" spans="1:23" x14ac:dyDescent="0.3">
      <c r="A2272" s="3">
        <v>1</v>
      </c>
      <c r="B2272" t="s">
        <v>797</v>
      </c>
      <c r="C2272" s="3">
        <v>1405</v>
      </c>
      <c r="D2272" t="s">
        <v>1081</v>
      </c>
      <c r="E2272" s="3">
        <v>100108</v>
      </c>
      <c r="F2272" t="s">
        <v>11438</v>
      </c>
      <c r="G2272" s="3">
        <v>100108002</v>
      </c>
      <c r="H2272" t="s">
        <v>17713</v>
      </c>
      <c r="I2272" s="3">
        <v>1</v>
      </c>
      <c r="J2272" t="s">
        <v>26080</v>
      </c>
      <c r="K2272" s="3">
        <v>13</v>
      </c>
      <c r="L2272" t="s">
        <v>26091</v>
      </c>
      <c r="M2272" s="3">
        <v>5</v>
      </c>
      <c r="N2272" t="s">
        <v>26092</v>
      </c>
      <c r="O2272" s="3">
        <v>2</v>
      </c>
      <c r="P2272" t="s">
        <v>28067</v>
      </c>
      <c r="Q2272" s="3">
        <v>1</v>
      </c>
      <c r="R2272" t="s">
        <v>26083</v>
      </c>
      <c r="S2272" s="3">
        <v>1</v>
      </c>
      <c r="T2272" s="3">
        <v>1</v>
      </c>
      <c r="U2272" s="3">
        <v>2000</v>
      </c>
      <c r="V2272" s="3">
        <v>2019</v>
      </c>
      <c r="W2272" t="s">
        <v>26159</v>
      </c>
    </row>
    <row r="2273" spans="1:23" x14ac:dyDescent="0.3">
      <c r="A2273" s="3">
        <v>1</v>
      </c>
      <c r="B2273" t="s">
        <v>797</v>
      </c>
      <c r="C2273" s="3">
        <v>1405</v>
      </c>
      <c r="D2273" t="s">
        <v>1081</v>
      </c>
      <c r="E2273" s="3">
        <v>100108</v>
      </c>
      <c r="F2273" t="s">
        <v>11438</v>
      </c>
      <c r="G2273" s="3">
        <v>100108002</v>
      </c>
      <c r="H2273" t="s">
        <v>17713</v>
      </c>
      <c r="I2273" s="3">
        <v>1</v>
      </c>
      <c r="J2273" t="s">
        <v>26080</v>
      </c>
      <c r="K2273" s="3">
        <v>13</v>
      </c>
      <c r="L2273" t="s">
        <v>26091</v>
      </c>
      <c r="M2273" s="3">
        <v>5</v>
      </c>
      <c r="N2273" t="s">
        <v>26092</v>
      </c>
      <c r="O2273" s="3">
        <v>1</v>
      </c>
      <c r="P2273" t="s">
        <v>28066</v>
      </c>
      <c r="Q2273" s="3">
        <v>1</v>
      </c>
      <c r="R2273" t="s">
        <v>26083</v>
      </c>
      <c r="S2273" s="3">
        <v>1</v>
      </c>
      <c r="T2273" s="3">
        <v>1</v>
      </c>
      <c r="U2273" s="3">
        <v>1440</v>
      </c>
      <c r="V2273" s="3">
        <v>2019</v>
      </c>
      <c r="W2273" t="s">
        <v>26159</v>
      </c>
    </row>
    <row r="2274" spans="1:23" x14ac:dyDescent="0.3">
      <c r="A2274" s="3">
        <v>1</v>
      </c>
      <c r="B2274" t="s">
        <v>797</v>
      </c>
      <c r="C2274" s="3">
        <v>1405</v>
      </c>
      <c r="D2274" t="s">
        <v>1081</v>
      </c>
      <c r="E2274" s="3">
        <v>100102</v>
      </c>
      <c r="F2274" t="s">
        <v>11306</v>
      </c>
      <c r="G2274" s="3">
        <v>100102005</v>
      </c>
      <c r="H2274" t="s">
        <v>2163</v>
      </c>
      <c r="I2274" s="3">
        <v>1</v>
      </c>
      <c r="J2274" t="s">
        <v>26080</v>
      </c>
      <c r="K2274" s="3">
        <v>13</v>
      </c>
      <c r="L2274" t="s">
        <v>26091</v>
      </c>
      <c r="M2274" s="3">
        <v>5</v>
      </c>
      <c r="N2274" t="s">
        <v>26092</v>
      </c>
      <c r="O2274" s="3">
        <v>1</v>
      </c>
      <c r="P2274" t="s">
        <v>28066</v>
      </c>
      <c r="Q2274" s="3">
        <v>1</v>
      </c>
      <c r="R2274" t="s">
        <v>26083</v>
      </c>
      <c r="S2274" s="3">
        <v>2</v>
      </c>
      <c r="T2274" s="3">
        <v>1</v>
      </c>
      <c r="U2274" s="3">
        <v>15960</v>
      </c>
      <c r="V2274" s="3">
        <v>2019</v>
      </c>
      <c r="W2274" t="s">
        <v>26159</v>
      </c>
    </row>
    <row r="2275" spans="1:23" x14ac:dyDescent="0.3">
      <c r="A2275" s="3">
        <v>1</v>
      </c>
      <c r="B2275" t="s">
        <v>797</v>
      </c>
      <c r="C2275" s="3">
        <v>1405</v>
      </c>
      <c r="D2275" t="s">
        <v>1081</v>
      </c>
      <c r="E2275" s="3">
        <v>100102</v>
      </c>
      <c r="F2275" t="s">
        <v>11306</v>
      </c>
      <c r="G2275" s="3">
        <v>100102005</v>
      </c>
      <c r="H2275" t="s">
        <v>2163</v>
      </c>
      <c r="I2275" s="3">
        <v>1</v>
      </c>
      <c r="J2275" t="s">
        <v>26080</v>
      </c>
      <c r="K2275" s="3">
        <v>13</v>
      </c>
      <c r="L2275" t="s">
        <v>26091</v>
      </c>
      <c r="M2275" s="3">
        <v>5</v>
      </c>
      <c r="N2275" t="s">
        <v>26092</v>
      </c>
      <c r="O2275" s="3">
        <v>1</v>
      </c>
      <c r="P2275" t="s">
        <v>28066</v>
      </c>
      <c r="Q2275" s="3">
        <v>1</v>
      </c>
      <c r="R2275" t="s">
        <v>26083</v>
      </c>
      <c r="S2275" s="3">
        <v>2</v>
      </c>
      <c r="T2275" s="3">
        <v>1</v>
      </c>
      <c r="U2275" s="3">
        <v>3230</v>
      </c>
      <c r="V2275" s="3">
        <v>2019</v>
      </c>
      <c r="W2275" t="s">
        <v>26159</v>
      </c>
    </row>
    <row r="2276" spans="1:23" x14ac:dyDescent="0.3">
      <c r="A2276" s="3">
        <v>1</v>
      </c>
      <c r="B2276" t="s">
        <v>797</v>
      </c>
      <c r="C2276" s="3">
        <v>1405</v>
      </c>
      <c r="D2276" t="s">
        <v>1081</v>
      </c>
      <c r="E2276" s="3">
        <v>100102</v>
      </c>
      <c r="F2276" t="s">
        <v>11306</v>
      </c>
      <c r="G2276" s="3">
        <v>100102005</v>
      </c>
      <c r="H2276" t="s">
        <v>2163</v>
      </c>
      <c r="I2276" s="3">
        <v>1</v>
      </c>
      <c r="J2276" t="s">
        <v>26080</v>
      </c>
      <c r="K2276" s="3">
        <v>13</v>
      </c>
      <c r="L2276" t="s">
        <v>26091</v>
      </c>
      <c r="M2276" s="3">
        <v>5</v>
      </c>
      <c r="N2276" t="s">
        <v>26092</v>
      </c>
      <c r="O2276" s="3">
        <v>1</v>
      </c>
      <c r="P2276" t="s">
        <v>28066</v>
      </c>
      <c r="Q2276" s="3">
        <v>1</v>
      </c>
      <c r="R2276" t="s">
        <v>26083</v>
      </c>
      <c r="S2276" s="3">
        <v>3</v>
      </c>
      <c r="T2276" s="3">
        <v>1</v>
      </c>
      <c r="U2276" s="3">
        <v>25000</v>
      </c>
      <c r="V2276" s="3">
        <v>2019</v>
      </c>
      <c r="W2276" t="s">
        <v>26159</v>
      </c>
    </row>
    <row r="2277" spans="1:23" x14ac:dyDescent="0.3">
      <c r="A2277" s="3">
        <v>1</v>
      </c>
      <c r="B2277" t="s">
        <v>797</v>
      </c>
      <c r="C2277" s="3">
        <v>1405</v>
      </c>
      <c r="D2277" t="s">
        <v>1081</v>
      </c>
      <c r="E2277" s="3">
        <v>100102</v>
      </c>
      <c r="F2277" t="s">
        <v>11306</v>
      </c>
      <c r="G2277" s="3">
        <v>100102005</v>
      </c>
      <c r="H2277" t="s">
        <v>2163</v>
      </c>
      <c r="I2277" s="3">
        <v>1</v>
      </c>
      <c r="J2277" t="s">
        <v>26080</v>
      </c>
      <c r="K2277" s="3">
        <v>13</v>
      </c>
      <c r="L2277" t="s">
        <v>26091</v>
      </c>
      <c r="M2277" s="3">
        <v>5</v>
      </c>
      <c r="N2277" t="s">
        <v>26092</v>
      </c>
      <c r="O2277" s="3">
        <v>2</v>
      </c>
      <c r="P2277" t="s">
        <v>28067</v>
      </c>
      <c r="Q2277" s="3">
        <v>1</v>
      </c>
      <c r="R2277" t="s">
        <v>26083</v>
      </c>
      <c r="S2277" s="3">
        <v>2</v>
      </c>
      <c r="T2277" s="3">
        <v>1</v>
      </c>
      <c r="U2277" s="3">
        <v>3000</v>
      </c>
      <c r="V2277" s="3">
        <v>2019</v>
      </c>
      <c r="W2277" t="s">
        <v>26159</v>
      </c>
    </row>
    <row r="2278" spans="1:23" x14ac:dyDescent="0.3">
      <c r="A2278" s="3">
        <v>1</v>
      </c>
      <c r="B2278" t="s">
        <v>797</v>
      </c>
      <c r="C2278" s="3">
        <v>1405</v>
      </c>
      <c r="D2278" t="s">
        <v>1081</v>
      </c>
      <c r="E2278" s="3">
        <v>100102</v>
      </c>
      <c r="F2278" t="s">
        <v>11306</v>
      </c>
      <c r="G2278" s="3">
        <v>100102005</v>
      </c>
      <c r="H2278" t="s">
        <v>2163</v>
      </c>
      <c r="I2278" s="3">
        <v>1</v>
      </c>
      <c r="J2278" t="s">
        <v>26080</v>
      </c>
      <c r="K2278" s="3">
        <v>13</v>
      </c>
      <c r="L2278" t="s">
        <v>26091</v>
      </c>
      <c r="M2278" s="3">
        <v>5</v>
      </c>
      <c r="N2278" t="s">
        <v>26092</v>
      </c>
      <c r="O2278" s="3">
        <v>1</v>
      </c>
      <c r="P2278" t="s">
        <v>28066</v>
      </c>
      <c r="Q2278" s="3">
        <v>1</v>
      </c>
      <c r="R2278" t="s">
        <v>26083</v>
      </c>
      <c r="S2278" s="3">
        <v>2</v>
      </c>
      <c r="T2278" s="3">
        <v>1</v>
      </c>
      <c r="U2278" s="3">
        <v>36000</v>
      </c>
      <c r="V2278" s="3">
        <v>2019</v>
      </c>
      <c r="W2278" t="s">
        <v>26159</v>
      </c>
    </row>
    <row r="2279" spans="1:23" x14ac:dyDescent="0.3">
      <c r="A2279" s="3">
        <v>1</v>
      </c>
      <c r="B2279" t="s">
        <v>797</v>
      </c>
      <c r="C2279" s="3">
        <v>1405</v>
      </c>
      <c r="D2279" t="s">
        <v>1081</v>
      </c>
      <c r="E2279" s="3">
        <v>100102</v>
      </c>
      <c r="F2279" t="s">
        <v>11306</v>
      </c>
      <c r="G2279" s="3">
        <v>100102005</v>
      </c>
      <c r="H2279" t="s">
        <v>2163</v>
      </c>
      <c r="I2279" s="3">
        <v>1</v>
      </c>
      <c r="J2279" t="s">
        <v>26080</v>
      </c>
      <c r="K2279" s="3">
        <v>13</v>
      </c>
      <c r="L2279" t="s">
        <v>26091</v>
      </c>
      <c r="M2279" s="3">
        <v>5</v>
      </c>
      <c r="N2279" t="s">
        <v>26092</v>
      </c>
      <c r="O2279" s="3">
        <v>2</v>
      </c>
      <c r="P2279" t="s">
        <v>28067</v>
      </c>
      <c r="Q2279" s="3">
        <v>1</v>
      </c>
      <c r="R2279" t="s">
        <v>26083</v>
      </c>
      <c r="S2279" s="3">
        <v>2</v>
      </c>
      <c r="T2279" s="3">
        <v>1</v>
      </c>
      <c r="U2279" s="3">
        <v>12000</v>
      </c>
      <c r="V2279" s="3">
        <v>2019</v>
      </c>
      <c r="W2279" t="s">
        <v>26159</v>
      </c>
    </row>
    <row r="2280" spans="1:23" x14ac:dyDescent="0.3">
      <c r="A2280" s="3">
        <v>1</v>
      </c>
      <c r="B2280" t="s">
        <v>797</v>
      </c>
      <c r="C2280" s="3">
        <v>1405</v>
      </c>
      <c r="D2280" t="s">
        <v>1081</v>
      </c>
      <c r="E2280" s="3">
        <v>100102</v>
      </c>
      <c r="F2280" t="s">
        <v>11306</v>
      </c>
      <c r="G2280" s="3">
        <v>100102005</v>
      </c>
      <c r="H2280" t="s">
        <v>2163</v>
      </c>
      <c r="I2280" s="3">
        <v>1</v>
      </c>
      <c r="J2280" t="s">
        <v>26080</v>
      </c>
      <c r="K2280" s="3">
        <v>13</v>
      </c>
      <c r="L2280" t="s">
        <v>26091</v>
      </c>
      <c r="M2280" s="3">
        <v>5</v>
      </c>
      <c r="N2280" t="s">
        <v>26092</v>
      </c>
      <c r="O2280" s="3">
        <v>1</v>
      </c>
      <c r="P2280" t="s">
        <v>28066</v>
      </c>
      <c r="Q2280" s="3">
        <v>1</v>
      </c>
      <c r="R2280" t="s">
        <v>26083</v>
      </c>
      <c r="S2280" s="3">
        <v>2</v>
      </c>
      <c r="T2280" s="3">
        <v>1</v>
      </c>
      <c r="U2280" s="3">
        <v>25000</v>
      </c>
      <c r="V2280" s="3">
        <v>2019</v>
      </c>
      <c r="W2280" t="s">
        <v>26159</v>
      </c>
    </row>
    <row r="2281" spans="1:23" x14ac:dyDescent="0.3">
      <c r="A2281" s="3">
        <v>1</v>
      </c>
      <c r="B2281" t="s">
        <v>797</v>
      </c>
      <c r="C2281" s="3">
        <v>1405</v>
      </c>
      <c r="D2281" t="s">
        <v>1081</v>
      </c>
      <c r="E2281" s="3">
        <v>100102</v>
      </c>
      <c r="F2281" t="s">
        <v>11306</v>
      </c>
      <c r="G2281" s="3">
        <v>100102005</v>
      </c>
      <c r="H2281" t="s">
        <v>2163</v>
      </c>
      <c r="I2281" s="3">
        <v>1</v>
      </c>
      <c r="J2281" t="s">
        <v>26080</v>
      </c>
      <c r="K2281" s="3">
        <v>13</v>
      </c>
      <c r="L2281" t="s">
        <v>26091</v>
      </c>
      <c r="M2281" s="3">
        <v>5</v>
      </c>
      <c r="N2281" t="s">
        <v>26092</v>
      </c>
      <c r="O2281" s="3">
        <v>1</v>
      </c>
      <c r="P2281" t="s">
        <v>28066</v>
      </c>
      <c r="Q2281" s="3">
        <v>1</v>
      </c>
      <c r="R2281" t="s">
        <v>26083</v>
      </c>
      <c r="S2281" s="3">
        <v>1</v>
      </c>
      <c r="T2281" s="3">
        <v>1</v>
      </c>
      <c r="U2281" s="3">
        <v>3600</v>
      </c>
      <c r="V2281" s="3">
        <v>2019</v>
      </c>
      <c r="W2281" t="s">
        <v>26159</v>
      </c>
    </row>
    <row r="2282" spans="1:23" x14ac:dyDescent="0.3">
      <c r="A2282" s="3">
        <v>1</v>
      </c>
      <c r="B2282" t="s">
        <v>797</v>
      </c>
      <c r="C2282" s="3">
        <v>1405</v>
      </c>
      <c r="D2282" t="s">
        <v>1081</v>
      </c>
      <c r="E2282" s="3">
        <v>100102</v>
      </c>
      <c r="F2282" t="s">
        <v>11306</v>
      </c>
      <c r="G2282" s="3">
        <v>100102005</v>
      </c>
      <c r="H2282" t="s">
        <v>2163</v>
      </c>
      <c r="I2282" s="3">
        <v>1</v>
      </c>
      <c r="J2282" t="s">
        <v>26080</v>
      </c>
      <c r="K2282" s="3">
        <v>13</v>
      </c>
      <c r="L2282" t="s">
        <v>26091</v>
      </c>
      <c r="M2282" s="3">
        <v>5</v>
      </c>
      <c r="N2282" t="s">
        <v>26092</v>
      </c>
      <c r="O2282" s="3">
        <v>3</v>
      </c>
      <c r="P2282" t="s">
        <v>26085</v>
      </c>
      <c r="Q2282" s="3">
        <v>1</v>
      </c>
      <c r="R2282" t="s">
        <v>26083</v>
      </c>
      <c r="S2282" s="3">
        <v>1</v>
      </c>
      <c r="T2282" s="3">
        <v>1</v>
      </c>
      <c r="U2282" s="3">
        <v>2000</v>
      </c>
      <c r="V2282" s="3">
        <v>2019</v>
      </c>
      <c r="W2282" t="s">
        <v>26159</v>
      </c>
    </row>
    <row r="2283" spans="1:23" x14ac:dyDescent="0.3">
      <c r="A2283" s="3">
        <v>1</v>
      </c>
      <c r="B2283" t="s">
        <v>797</v>
      </c>
      <c r="C2283" s="3">
        <v>1405</v>
      </c>
      <c r="D2283" t="s">
        <v>1081</v>
      </c>
      <c r="E2283" s="3">
        <v>100102</v>
      </c>
      <c r="F2283" t="s">
        <v>11306</v>
      </c>
      <c r="G2283" s="3">
        <v>100102005</v>
      </c>
      <c r="H2283" t="s">
        <v>2163</v>
      </c>
      <c r="I2283" s="3">
        <v>1</v>
      </c>
      <c r="J2283" t="s">
        <v>26080</v>
      </c>
      <c r="K2283" s="3">
        <v>13</v>
      </c>
      <c r="L2283" t="s">
        <v>26091</v>
      </c>
      <c r="M2283" s="3">
        <v>5</v>
      </c>
      <c r="N2283" t="s">
        <v>26092</v>
      </c>
      <c r="O2283" s="3">
        <v>3</v>
      </c>
      <c r="P2283" t="s">
        <v>26085</v>
      </c>
      <c r="Q2283" s="3">
        <v>1</v>
      </c>
      <c r="R2283" t="s">
        <v>26083</v>
      </c>
      <c r="S2283" s="3">
        <v>1</v>
      </c>
      <c r="T2283" s="3">
        <v>1</v>
      </c>
      <c r="U2283" s="3">
        <v>17400</v>
      </c>
      <c r="V2283" s="3">
        <v>2019</v>
      </c>
      <c r="W2283" t="s">
        <v>26159</v>
      </c>
    </row>
    <row r="2284" spans="1:23" x14ac:dyDescent="0.3">
      <c r="A2284" s="3">
        <v>1</v>
      </c>
      <c r="B2284" t="s">
        <v>797</v>
      </c>
      <c r="C2284" s="3">
        <v>1405</v>
      </c>
      <c r="D2284" t="s">
        <v>1081</v>
      </c>
      <c r="E2284" s="3">
        <v>100102</v>
      </c>
      <c r="F2284" t="s">
        <v>11306</v>
      </c>
      <c r="G2284" s="3">
        <v>100102005</v>
      </c>
      <c r="H2284" t="s">
        <v>2163</v>
      </c>
      <c r="I2284" s="3">
        <v>1</v>
      </c>
      <c r="J2284" t="s">
        <v>26080</v>
      </c>
      <c r="K2284" s="3">
        <v>13</v>
      </c>
      <c r="L2284" t="s">
        <v>26091</v>
      </c>
      <c r="M2284" s="3">
        <v>5</v>
      </c>
      <c r="N2284" t="s">
        <v>26092</v>
      </c>
      <c r="O2284" s="3">
        <v>1</v>
      </c>
      <c r="P2284" t="s">
        <v>28066</v>
      </c>
      <c r="Q2284" s="3">
        <v>1</v>
      </c>
      <c r="R2284" t="s">
        <v>26083</v>
      </c>
      <c r="S2284" s="3">
        <v>2</v>
      </c>
      <c r="T2284" s="3">
        <v>1</v>
      </c>
      <c r="U2284" s="3">
        <v>2000</v>
      </c>
      <c r="V2284" s="3">
        <v>2019</v>
      </c>
      <c r="W2284" t="s">
        <v>26159</v>
      </c>
    </row>
    <row r="2285" spans="1:23" x14ac:dyDescent="0.3">
      <c r="A2285" s="3">
        <v>1</v>
      </c>
      <c r="B2285" t="s">
        <v>797</v>
      </c>
      <c r="C2285" s="3">
        <v>1405</v>
      </c>
      <c r="D2285" t="s">
        <v>1081</v>
      </c>
      <c r="E2285" s="3">
        <v>100102</v>
      </c>
      <c r="F2285" t="s">
        <v>11306</v>
      </c>
      <c r="G2285" s="3">
        <v>100102005</v>
      </c>
      <c r="H2285" t="s">
        <v>2163</v>
      </c>
      <c r="I2285" s="3">
        <v>1</v>
      </c>
      <c r="J2285" t="s">
        <v>26080</v>
      </c>
      <c r="K2285" s="3">
        <v>13</v>
      </c>
      <c r="L2285" t="s">
        <v>26091</v>
      </c>
      <c r="M2285" s="3">
        <v>5</v>
      </c>
      <c r="N2285" t="s">
        <v>26092</v>
      </c>
      <c r="O2285" s="3">
        <v>2</v>
      </c>
      <c r="P2285" t="s">
        <v>28067</v>
      </c>
      <c r="Q2285" s="3">
        <v>1</v>
      </c>
      <c r="R2285" t="s">
        <v>26083</v>
      </c>
      <c r="S2285" s="3">
        <v>1</v>
      </c>
      <c r="T2285" s="3">
        <v>1</v>
      </c>
      <c r="U2285" s="3">
        <v>4860</v>
      </c>
      <c r="V2285" s="3">
        <v>2019</v>
      </c>
      <c r="W2285" t="s">
        <v>26159</v>
      </c>
    </row>
    <row r="2286" spans="1:23" x14ac:dyDescent="0.3">
      <c r="A2286" s="3">
        <v>1</v>
      </c>
      <c r="B2286" t="s">
        <v>797</v>
      </c>
      <c r="C2286" s="3">
        <v>1405</v>
      </c>
      <c r="D2286" t="s">
        <v>1081</v>
      </c>
      <c r="E2286" s="3">
        <v>100102</v>
      </c>
      <c r="F2286" t="s">
        <v>11306</v>
      </c>
      <c r="G2286" s="3">
        <v>100102005</v>
      </c>
      <c r="H2286" t="s">
        <v>2163</v>
      </c>
      <c r="I2286" s="3">
        <v>1</v>
      </c>
      <c r="J2286" t="s">
        <v>26080</v>
      </c>
      <c r="K2286" s="3">
        <v>13</v>
      </c>
      <c r="L2286" t="s">
        <v>26091</v>
      </c>
      <c r="M2286" s="3">
        <v>5</v>
      </c>
      <c r="N2286" t="s">
        <v>26092</v>
      </c>
      <c r="O2286" s="3">
        <v>1</v>
      </c>
      <c r="P2286" t="s">
        <v>28066</v>
      </c>
      <c r="Q2286" s="3">
        <v>1</v>
      </c>
      <c r="R2286" t="s">
        <v>26083</v>
      </c>
      <c r="S2286" s="3">
        <v>1</v>
      </c>
      <c r="T2286" s="3">
        <v>1</v>
      </c>
      <c r="U2286" s="3">
        <v>2000</v>
      </c>
      <c r="V2286" s="3">
        <v>2019</v>
      </c>
      <c r="W2286" t="s">
        <v>26159</v>
      </c>
    </row>
    <row r="2287" spans="1:23" x14ac:dyDescent="0.3">
      <c r="A2287" s="3">
        <v>1</v>
      </c>
      <c r="B2287" t="s">
        <v>797</v>
      </c>
      <c r="C2287" s="3">
        <v>1405</v>
      </c>
      <c r="D2287" t="s">
        <v>1081</v>
      </c>
      <c r="E2287" s="3">
        <v>100102</v>
      </c>
      <c r="F2287" t="s">
        <v>11306</v>
      </c>
      <c r="G2287" s="3">
        <v>100102005</v>
      </c>
      <c r="H2287" t="s">
        <v>2163</v>
      </c>
      <c r="I2287" s="3">
        <v>1</v>
      </c>
      <c r="J2287" t="s">
        <v>26080</v>
      </c>
      <c r="K2287" s="3">
        <v>13</v>
      </c>
      <c r="L2287" t="s">
        <v>26091</v>
      </c>
      <c r="M2287" s="3">
        <v>5</v>
      </c>
      <c r="N2287" t="s">
        <v>26092</v>
      </c>
      <c r="O2287" s="3">
        <v>1</v>
      </c>
      <c r="P2287" t="s">
        <v>28066</v>
      </c>
      <c r="Q2287" s="3">
        <v>1</v>
      </c>
      <c r="R2287" t="s">
        <v>26083</v>
      </c>
      <c r="S2287" s="3">
        <v>2</v>
      </c>
      <c r="T2287" s="3">
        <v>1</v>
      </c>
      <c r="U2287" s="3">
        <v>8500</v>
      </c>
      <c r="V2287" s="3">
        <v>2019</v>
      </c>
      <c r="W2287" t="s">
        <v>26159</v>
      </c>
    </row>
    <row r="2288" spans="1:23" x14ac:dyDescent="0.3">
      <c r="A2288" s="3">
        <v>1</v>
      </c>
      <c r="B2288" t="s">
        <v>797</v>
      </c>
      <c r="C2288" s="3">
        <v>1405</v>
      </c>
      <c r="D2288" t="s">
        <v>1081</v>
      </c>
      <c r="E2288" s="3">
        <v>100102</v>
      </c>
      <c r="F2288" t="s">
        <v>11306</v>
      </c>
      <c r="G2288" s="3">
        <v>100102005</v>
      </c>
      <c r="H2288" t="s">
        <v>2163</v>
      </c>
      <c r="I2288" s="3">
        <v>1</v>
      </c>
      <c r="J2288" t="s">
        <v>26080</v>
      </c>
      <c r="K2288" s="3">
        <v>13</v>
      </c>
      <c r="L2288" t="s">
        <v>26091</v>
      </c>
      <c r="M2288" s="3">
        <v>5</v>
      </c>
      <c r="N2288" t="s">
        <v>26092</v>
      </c>
      <c r="O2288" s="3">
        <v>1</v>
      </c>
      <c r="P2288" t="s">
        <v>28066</v>
      </c>
      <c r="Q2288" s="3">
        <v>1</v>
      </c>
      <c r="R2288" t="s">
        <v>26083</v>
      </c>
      <c r="S2288" s="3">
        <v>2</v>
      </c>
      <c r="T2288" s="3">
        <v>1</v>
      </c>
      <c r="U2288" s="3">
        <v>5000</v>
      </c>
      <c r="V2288" s="3">
        <v>2019</v>
      </c>
      <c r="W2288" t="s">
        <v>26159</v>
      </c>
    </row>
    <row r="2289" spans="1:23" x14ac:dyDescent="0.3">
      <c r="A2289" s="3">
        <v>1</v>
      </c>
      <c r="B2289" t="s">
        <v>797</v>
      </c>
      <c r="C2289" s="3">
        <v>1405</v>
      </c>
      <c r="D2289" t="s">
        <v>1081</v>
      </c>
      <c r="E2289" s="3">
        <v>100102</v>
      </c>
      <c r="F2289" t="s">
        <v>11306</v>
      </c>
      <c r="G2289" s="3">
        <v>100102006</v>
      </c>
      <c r="H2289" t="s">
        <v>11312</v>
      </c>
      <c r="I2289" s="3">
        <v>1</v>
      </c>
      <c r="J2289" t="s">
        <v>26080</v>
      </c>
      <c r="K2289" s="3">
        <v>13</v>
      </c>
      <c r="L2289" t="s">
        <v>26091</v>
      </c>
      <c r="M2289" s="3">
        <v>5</v>
      </c>
      <c r="N2289" t="s">
        <v>26092</v>
      </c>
      <c r="O2289" s="3">
        <v>1</v>
      </c>
      <c r="P2289" t="s">
        <v>28066</v>
      </c>
      <c r="Q2289" s="3">
        <v>1</v>
      </c>
      <c r="R2289" t="s">
        <v>26083</v>
      </c>
      <c r="S2289" s="3">
        <v>2</v>
      </c>
      <c r="T2289" s="3">
        <v>1</v>
      </c>
      <c r="U2289" s="3">
        <v>10800</v>
      </c>
      <c r="V2289" s="3">
        <v>2019</v>
      </c>
      <c r="W2289" t="s">
        <v>26159</v>
      </c>
    </row>
    <row r="2290" spans="1:23" x14ac:dyDescent="0.3">
      <c r="A2290" s="3">
        <v>1</v>
      </c>
      <c r="B2290" t="s">
        <v>797</v>
      </c>
      <c r="C2290" s="3">
        <v>1405</v>
      </c>
      <c r="D2290" t="s">
        <v>1081</v>
      </c>
      <c r="E2290" s="3">
        <v>100102</v>
      </c>
      <c r="F2290" t="s">
        <v>11306</v>
      </c>
      <c r="G2290" s="3">
        <v>100102006</v>
      </c>
      <c r="H2290" t="s">
        <v>11312</v>
      </c>
      <c r="I2290" s="3">
        <v>1</v>
      </c>
      <c r="J2290" t="s">
        <v>26080</v>
      </c>
      <c r="K2290" s="3">
        <v>13</v>
      </c>
      <c r="L2290" t="s">
        <v>26091</v>
      </c>
      <c r="M2290" s="3">
        <v>5</v>
      </c>
      <c r="N2290" t="s">
        <v>26092</v>
      </c>
      <c r="O2290" s="3">
        <v>1</v>
      </c>
      <c r="P2290" t="s">
        <v>28066</v>
      </c>
      <c r="Q2290" s="3">
        <v>1</v>
      </c>
      <c r="R2290" t="s">
        <v>26083</v>
      </c>
      <c r="S2290" s="3">
        <v>2</v>
      </c>
      <c r="T2290" s="3">
        <v>1</v>
      </c>
      <c r="U2290" s="3">
        <v>14600</v>
      </c>
      <c r="V2290" s="3">
        <v>2019</v>
      </c>
      <c r="W2290" t="s">
        <v>26159</v>
      </c>
    </row>
    <row r="2291" spans="1:23" x14ac:dyDescent="0.3">
      <c r="A2291" s="3">
        <v>1</v>
      </c>
      <c r="B2291" t="s">
        <v>797</v>
      </c>
      <c r="C2291" s="3">
        <v>1405</v>
      </c>
      <c r="D2291" t="s">
        <v>1081</v>
      </c>
      <c r="E2291" s="3">
        <v>100102</v>
      </c>
      <c r="F2291" t="s">
        <v>11306</v>
      </c>
      <c r="G2291" s="3">
        <v>100102007</v>
      </c>
      <c r="H2291" t="s">
        <v>11317</v>
      </c>
      <c r="I2291" s="3">
        <v>1</v>
      </c>
      <c r="J2291" t="s">
        <v>26080</v>
      </c>
      <c r="K2291" s="3">
        <v>13</v>
      </c>
      <c r="L2291" t="s">
        <v>26091</v>
      </c>
      <c r="M2291" s="3">
        <v>5</v>
      </c>
      <c r="N2291" t="s">
        <v>26092</v>
      </c>
      <c r="O2291" s="3">
        <v>1</v>
      </c>
      <c r="P2291" t="s">
        <v>28066</v>
      </c>
      <c r="Q2291" s="3">
        <v>1</v>
      </c>
      <c r="R2291" t="s">
        <v>26083</v>
      </c>
      <c r="S2291" s="3">
        <v>2</v>
      </c>
      <c r="T2291" s="3">
        <v>1</v>
      </c>
      <c r="U2291" s="3">
        <v>21660</v>
      </c>
      <c r="V2291" s="3">
        <v>2019</v>
      </c>
      <c r="W2291" t="s">
        <v>26159</v>
      </c>
    </row>
    <row r="2292" spans="1:23" x14ac:dyDescent="0.3">
      <c r="A2292" s="3">
        <v>1</v>
      </c>
      <c r="B2292" t="s">
        <v>797</v>
      </c>
      <c r="C2292" s="3">
        <v>1405</v>
      </c>
      <c r="D2292" t="s">
        <v>1081</v>
      </c>
      <c r="E2292" s="3">
        <v>100102</v>
      </c>
      <c r="F2292" t="s">
        <v>11306</v>
      </c>
      <c r="G2292" s="3">
        <v>100102007</v>
      </c>
      <c r="H2292" t="s">
        <v>11317</v>
      </c>
      <c r="I2292" s="3">
        <v>1</v>
      </c>
      <c r="J2292" t="s">
        <v>26080</v>
      </c>
      <c r="K2292" s="3">
        <v>13</v>
      </c>
      <c r="L2292" t="s">
        <v>26091</v>
      </c>
      <c r="M2292" s="3">
        <v>5</v>
      </c>
      <c r="N2292" t="s">
        <v>26092</v>
      </c>
      <c r="O2292" s="3">
        <v>1</v>
      </c>
      <c r="P2292" t="s">
        <v>28066</v>
      </c>
      <c r="Q2292" s="3">
        <v>1</v>
      </c>
      <c r="R2292" t="s">
        <v>26083</v>
      </c>
      <c r="S2292" s="3">
        <v>3</v>
      </c>
      <c r="T2292" s="3">
        <v>1</v>
      </c>
      <c r="U2292" s="3">
        <v>30000</v>
      </c>
      <c r="V2292" s="3">
        <v>2019</v>
      </c>
      <c r="W2292" t="s">
        <v>26159</v>
      </c>
    </row>
    <row r="2293" spans="1:23" x14ac:dyDescent="0.3">
      <c r="A2293" s="3">
        <v>1</v>
      </c>
      <c r="B2293" t="s">
        <v>797</v>
      </c>
      <c r="C2293" s="3">
        <v>1405</v>
      </c>
      <c r="D2293" t="s">
        <v>1081</v>
      </c>
      <c r="E2293" s="3">
        <v>100102</v>
      </c>
      <c r="F2293" t="s">
        <v>11306</v>
      </c>
      <c r="G2293" s="3">
        <v>100102007</v>
      </c>
      <c r="H2293" t="s">
        <v>11317</v>
      </c>
      <c r="I2293" s="3">
        <v>1</v>
      </c>
      <c r="J2293" t="s">
        <v>26080</v>
      </c>
      <c r="K2293" s="3">
        <v>13</v>
      </c>
      <c r="L2293" t="s">
        <v>26091</v>
      </c>
      <c r="M2293" s="3">
        <v>5</v>
      </c>
      <c r="N2293" t="s">
        <v>26092</v>
      </c>
      <c r="O2293" s="3">
        <v>2</v>
      </c>
      <c r="P2293" t="s">
        <v>28067</v>
      </c>
      <c r="Q2293" s="3">
        <v>1</v>
      </c>
      <c r="R2293" t="s">
        <v>26083</v>
      </c>
      <c r="S2293" s="3">
        <v>2</v>
      </c>
      <c r="T2293" s="3">
        <v>1</v>
      </c>
      <c r="U2293" s="3">
        <v>9000</v>
      </c>
      <c r="V2293" s="3">
        <v>2019</v>
      </c>
      <c r="W2293" t="s">
        <v>26159</v>
      </c>
    </row>
    <row r="2294" spans="1:23" x14ac:dyDescent="0.3">
      <c r="A2294" s="3">
        <v>1</v>
      </c>
      <c r="B2294" t="s">
        <v>797</v>
      </c>
      <c r="C2294" s="3">
        <v>1405</v>
      </c>
      <c r="D2294" t="s">
        <v>1081</v>
      </c>
      <c r="E2294" s="3">
        <v>100102</v>
      </c>
      <c r="F2294" t="s">
        <v>11306</v>
      </c>
      <c r="G2294" s="3">
        <v>100102007</v>
      </c>
      <c r="H2294" t="s">
        <v>11317</v>
      </c>
      <c r="I2294" s="3">
        <v>1</v>
      </c>
      <c r="J2294" t="s">
        <v>26080</v>
      </c>
      <c r="K2294" s="3">
        <v>13</v>
      </c>
      <c r="L2294" t="s">
        <v>26091</v>
      </c>
      <c r="M2294" s="3">
        <v>5</v>
      </c>
      <c r="N2294" t="s">
        <v>26092</v>
      </c>
      <c r="O2294" s="3">
        <v>2</v>
      </c>
      <c r="P2294" t="s">
        <v>28067</v>
      </c>
      <c r="Q2294" s="3">
        <v>1</v>
      </c>
      <c r="R2294" t="s">
        <v>26083</v>
      </c>
      <c r="S2294" s="3">
        <v>2</v>
      </c>
      <c r="T2294" s="3">
        <v>1</v>
      </c>
      <c r="U2294" s="3">
        <v>13000</v>
      </c>
      <c r="V2294" s="3">
        <v>2019</v>
      </c>
      <c r="W2294" t="s">
        <v>26159</v>
      </c>
    </row>
    <row r="2295" spans="1:23" x14ac:dyDescent="0.3">
      <c r="A2295" s="3">
        <v>1</v>
      </c>
      <c r="B2295" t="s">
        <v>797</v>
      </c>
      <c r="C2295" s="3">
        <v>1405</v>
      </c>
      <c r="D2295" t="s">
        <v>1081</v>
      </c>
      <c r="E2295" s="3">
        <v>100102</v>
      </c>
      <c r="F2295" t="s">
        <v>11306</v>
      </c>
      <c r="G2295" s="3">
        <v>100102007</v>
      </c>
      <c r="H2295" t="s">
        <v>11317</v>
      </c>
      <c r="I2295" s="3">
        <v>1</v>
      </c>
      <c r="J2295" t="s">
        <v>26080</v>
      </c>
      <c r="K2295" s="3">
        <v>13</v>
      </c>
      <c r="L2295" t="s">
        <v>26091</v>
      </c>
      <c r="M2295" s="3">
        <v>5</v>
      </c>
      <c r="N2295" t="s">
        <v>26092</v>
      </c>
      <c r="O2295" s="3">
        <v>1</v>
      </c>
      <c r="P2295" t="s">
        <v>28066</v>
      </c>
      <c r="Q2295" s="3">
        <v>1</v>
      </c>
      <c r="R2295" t="s">
        <v>26083</v>
      </c>
      <c r="S2295" s="3">
        <v>2</v>
      </c>
      <c r="T2295" s="3">
        <v>1</v>
      </c>
      <c r="U2295" s="3">
        <v>30000</v>
      </c>
      <c r="V2295" s="3">
        <v>2019</v>
      </c>
      <c r="W2295" t="s">
        <v>26159</v>
      </c>
    </row>
    <row r="2296" spans="1:23" x14ac:dyDescent="0.3">
      <c r="A2296" s="3">
        <v>1</v>
      </c>
      <c r="B2296" t="s">
        <v>797</v>
      </c>
      <c r="C2296" s="3">
        <v>1405</v>
      </c>
      <c r="D2296" t="s">
        <v>1081</v>
      </c>
      <c r="E2296" s="3">
        <v>100102</v>
      </c>
      <c r="F2296" t="s">
        <v>11306</v>
      </c>
      <c r="G2296" s="3">
        <v>100102007</v>
      </c>
      <c r="H2296" t="s">
        <v>11317</v>
      </c>
      <c r="I2296" s="3">
        <v>1</v>
      </c>
      <c r="J2296" t="s">
        <v>26080</v>
      </c>
      <c r="K2296" s="3">
        <v>13</v>
      </c>
      <c r="L2296" t="s">
        <v>26091</v>
      </c>
      <c r="M2296" s="3">
        <v>5</v>
      </c>
      <c r="N2296" t="s">
        <v>26092</v>
      </c>
      <c r="O2296" s="3">
        <v>1</v>
      </c>
      <c r="P2296" t="s">
        <v>28066</v>
      </c>
      <c r="Q2296" s="3">
        <v>1</v>
      </c>
      <c r="R2296" t="s">
        <v>26083</v>
      </c>
      <c r="S2296" s="3">
        <v>1</v>
      </c>
      <c r="T2296" s="3">
        <v>1</v>
      </c>
      <c r="U2296" s="3">
        <v>6000</v>
      </c>
      <c r="V2296" s="3">
        <v>2019</v>
      </c>
      <c r="W2296" t="s">
        <v>26159</v>
      </c>
    </row>
    <row r="2297" spans="1:23" x14ac:dyDescent="0.3">
      <c r="A2297" s="3">
        <v>1</v>
      </c>
      <c r="B2297" t="s">
        <v>797</v>
      </c>
      <c r="C2297" s="3">
        <v>1405</v>
      </c>
      <c r="D2297" t="s">
        <v>1081</v>
      </c>
      <c r="E2297" s="3">
        <v>100102</v>
      </c>
      <c r="F2297" t="s">
        <v>11306</v>
      </c>
      <c r="G2297" s="3">
        <v>100102007</v>
      </c>
      <c r="H2297" t="s">
        <v>11317</v>
      </c>
      <c r="I2297" s="3">
        <v>1</v>
      </c>
      <c r="J2297" t="s">
        <v>26080</v>
      </c>
      <c r="K2297" s="3">
        <v>13</v>
      </c>
      <c r="L2297" t="s">
        <v>26091</v>
      </c>
      <c r="M2297" s="3">
        <v>5</v>
      </c>
      <c r="N2297" t="s">
        <v>26092</v>
      </c>
      <c r="O2297" s="3">
        <v>1</v>
      </c>
      <c r="P2297" t="s">
        <v>28066</v>
      </c>
      <c r="Q2297" s="3">
        <v>1</v>
      </c>
      <c r="R2297" t="s">
        <v>26083</v>
      </c>
      <c r="S2297" s="3">
        <v>1</v>
      </c>
      <c r="T2297" s="3">
        <v>1</v>
      </c>
      <c r="U2297" s="3">
        <v>7500</v>
      </c>
      <c r="V2297" s="3">
        <v>2019</v>
      </c>
      <c r="W2297" t="s">
        <v>26159</v>
      </c>
    </row>
    <row r="2298" spans="1:23" x14ac:dyDescent="0.3">
      <c r="A2298" s="3">
        <v>1</v>
      </c>
      <c r="B2298" t="s">
        <v>797</v>
      </c>
      <c r="C2298" s="3">
        <v>1405</v>
      </c>
      <c r="D2298" t="s">
        <v>1081</v>
      </c>
      <c r="E2298" s="3">
        <v>100102</v>
      </c>
      <c r="F2298" t="s">
        <v>11306</v>
      </c>
      <c r="G2298" s="3">
        <v>100102007</v>
      </c>
      <c r="H2298" t="s">
        <v>11317</v>
      </c>
      <c r="I2298" s="3">
        <v>1</v>
      </c>
      <c r="J2298" t="s">
        <v>26080</v>
      </c>
      <c r="K2298" s="3">
        <v>13</v>
      </c>
      <c r="L2298" t="s">
        <v>26091</v>
      </c>
      <c r="M2298" s="3">
        <v>5</v>
      </c>
      <c r="N2298" t="s">
        <v>26092</v>
      </c>
      <c r="O2298" s="3">
        <v>2</v>
      </c>
      <c r="P2298" t="s">
        <v>28067</v>
      </c>
      <c r="Q2298" s="3">
        <v>1</v>
      </c>
      <c r="R2298" t="s">
        <v>26083</v>
      </c>
      <c r="S2298" s="3">
        <v>2</v>
      </c>
      <c r="T2298" s="3">
        <v>1</v>
      </c>
      <c r="U2298" s="3">
        <v>10000</v>
      </c>
      <c r="V2298" s="3">
        <v>2019</v>
      </c>
      <c r="W2298" t="s">
        <v>26159</v>
      </c>
    </row>
    <row r="2299" spans="1:23" x14ac:dyDescent="0.3">
      <c r="A2299" s="3">
        <v>1</v>
      </c>
      <c r="B2299" t="s">
        <v>797</v>
      </c>
      <c r="C2299" s="3">
        <v>1405</v>
      </c>
      <c r="D2299" t="s">
        <v>1081</v>
      </c>
      <c r="E2299" s="3">
        <v>100102</v>
      </c>
      <c r="F2299" t="s">
        <v>11306</v>
      </c>
      <c r="G2299" s="3">
        <v>100102007</v>
      </c>
      <c r="H2299" t="s">
        <v>11317</v>
      </c>
      <c r="I2299" s="3">
        <v>1</v>
      </c>
      <c r="J2299" t="s">
        <v>26080</v>
      </c>
      <c r="K2299" s="3">
        <v>13</v>
      </c>
      <c r="L2299" t="s">
        <v>26091</v>
      </c>
      <c r="M2299" s="3">
        <v>5</v>
      </c>
      <c r="N2299" t="s">
        <v>26092</v>
      </c>
      <c r="O2299" s="3">
        <v>2</v>
      </c>
      <c r="P2299" t="s">
        <v>28067</v>
      </c>
      <c r="Q2299" s="3">
        <v>1</v>
      </c>
      <c r="R2299" t="s">
        <v>26083</v>
      </c>
      <c r="S2299" s="3">
        <v>2</v>
      </c>
      <c r="T2299" s="3">
        <v>1</v>
      </c>
      <c r="U2299" s="3">
        <v>5700</v>
      </c>
      <c r="V2299" s="3">
        <v>2019</v>
      </c>
      <c r="W2299" t="s">
        <v>26159</v>
      </c>
    </row>
    <row r="2300" spans="1:23" x14ac:dyDescent="0.3">
      <c r="A2300" s="3">
        <v>1</v>
      </c>
      <c r="B2300" t="s">
        <v>797</v>
      </c>
      <c r="C2300" s="3">
        <v>1405</v>
      </c>
      <c r="D2300" t="s">
        <v>1081</v>
      </c>
      <c r="E2300" s="3">
        <v>100102</v>
      </c>
      <c r="F2300" t="s">
        <v>11306</v>
      </c>
      <c r="G2300" s="3">
        <v>100102007</v>
      </c>
      <c r="H2300" t="s">
        <v>11317</v>
      </c>
      <c r="I2300" s="3">
        <v>1</v>
      </c>
      <c r="J2300" t="s">
        <v>26080</v>
      </c>
      <c r="K2300" s="3">
        <v>13</v>
      </c>
      <c r="L2300" t="s">
        <v>26091</v>
      </c>
      <c r="M2300" s="3">
        <v>5</v>
      </c>
      <c r="N2300" t="s">
        <v>26092</v>
      </c>
      <c r="O2300" s="3">
        <v>1</v>
      </c>
      <c r="P2300" t="s">
        <v>28066</v>
      </c>
      <c r="Q2300" s="3">
        <v>1</v>
      </c>
      <c r="R2300" t="s">
        <v>26083</v>
      </c>
      <c r="S2300" s="3">
        <v>2</v>
      </c>
      <c r="T2300" s="3">
        <v>1</v>
      </c>
      <c r="U2300" s="3">
        <v>25000</v>
      </c>
      <c r="V2300" s="3">
        <v>2019</v>
      </c>
      <c r="W2300" t="s">
        <v>26159</v>
      </c>
    </row>
    <row r="2301" spans="1:23" x14ac:dyDescent="0.3">
      <c r="A2301" s="3">
        <v>1</v>
      </c>
      <c r="B2301" t="s">
        <v>797</v>
      </c>
      <c r="C2301" s="3">
        <v>1405</v>
      </c>
      <c r="D2301" t="s">
        <v>1081</v>
      </c>
      <c r="E2301" s="3">
        <v>100102</v>
      </c>
      <c r="F2301" t="s">
        <v>11306</v>
      </c>
      <c r="G2301" s="3">
        <v>100102007</v>
      </c>
      <c r="H2301" t="s">
        <v>11317</v>
      </c>
      <c r="I2301" s="3">
        <v>1</v>
      </c>
      <c r="J2301" t="s">
        <v>26080</v>
      </c>
      <c r="K2301" s="3">
        <v>13</v>
      </c>
      <c r="L2301" t="s">
        <v>26091</v>
      </c>
      <c r="M2301" s="3">
        <v>5</v>
      </c>
      <c r="N2301" t="s">
        <v>26092</v>
      </c>
      <c r="O2301" s="3">
        <v>2</v>
      </c>
      <c r="P2301" t="s">
        <v>28067</v>
      </c>
      <c r="Q2301" s="3">
        <v>1</v>
      </c>
      <c r="R2301" t="s">
        <v>26083</v>
      </c>
      <c r="S2301" s="3">
        <v>2</v>
      </c>
      <c r="T2301" s="3">
        <v>1</v>
      </c>
      <c r="U2301" s="3">
        <v>7000</v>
      </c>
      <c r="V2301" s="3">
        <v>2019</v>
      </c>
      <c r="W2301" t="s">
        <v>26159</v>
      </c>
    </row>
    <row r="2302" spans="1:23" x14ac:dyDescent="0.3">
      <c r="A2302" s="3">
        <v>1</v>
      </c>
      <c r="B2302" t="s">
        <v>797</v>
      </c>
      <c r="C2302" s="3">
        <v>1405</v>
      </c>
      <c r="D2302" t="s">
        <v>1081</v>
      </c>
      <c r="E2302" s="3">
        <v>100102</v>
      </c>
      <c r="F2302" t="s">
        <v>11306</v>
      </c>
      <c r="G2302" s="3">
        <v>100102007</v>
      </c>
      <c r="H2302" t="s">
        <v>11317</v>
      </c>
      <c r="I2302" s="3">
        <v>1</v>
      </c>
      <c r="J2302" t="s">
        <v>26080</v>
      </c>
      <c r="K2302" s="3">
        <v>13</v>
      </c>
      <c r="L2302" t="s">
        <v>26091</v>
      </c>
      <c r="M2302" s="3">
        <v>5</v>
      </c>
      <c r="N2302" t="s">
        <v>26092</v>
      </c>
      <c r="O2302" s="3">
        <v>1</v>
      </c>
      <c r="P2302" t="s">
        <v>28066</v>
      </c>
      <c r="Q2302" s="3">
        <v>1</v>
      </c>
      <c r="R2302" t="s">
        <v>26083</v>
      </c>
      <c r="S2302" s="3">
        <v>2</v>
      </c>
      <c r="T2302" s="3">
        <v>1</v>
      </c>
      <c r="U2302" s="3">
        <v>12000</v>
      </c>
      <c r="V2302" s="3">
        <v>2019</v>
      </c>
      <c r="W2302" t="s">
        <v>26159</v>
      </c>
    </row>
    <row r="2303" spans="1:23" x14ac:dyDescent="0.3">
      <c r="A2303" s="3">
        <v>1</v>
      </c>
      <c r="B2303" t="s">
        <v>797</v>
      </c>
      <c r="C2303" s="3">
        <v>1405</v>
      </c>
      <c r="D2303" t="s">
        <v>1081</v>
      </c>
      <c r="E2303" s="3">
        <v>100102</v>
      </c>
      <c r="F2303" t="s">
        <v>11306</v>
      </c>
      <c r="G2303" s="3">
        <v>100102007</v>
      </c>
      <c r="H2303" t="s">
        <v>11317</v>
      </c>
      <c r="I2303" s="3">
        <v>1</v>
      </c>
      <c r="J2303" t="s">
        <v>26080</v>
      </c>
      <c r="K2303" s="3">
        <v>13</v>
      </c>
      <c r="L2303" t="s">
        <v>26091</v>
      </c>
      <c r="M2303" s="3">
        <v>5</v>
      </c>
      <c r="N2303" t="s">
        <v>26092</v>
      </c>
      <c r="O2303" s="3">
        <v>1</v>
      </c>
      <c r="P2303" t="s">
        <v>28066</v>
      </c>
      <c r="Q2303" s="3">
        <v>1</v>
      </c>
      <c r="R2303" t="s">
        <v>26083</v>
      </c>
      <c r="S2303" s="3">
        <v>1</v>
      </c>
      <c r="T2303" s="3">
        <v>1</v>
      </c>
      <c r="U2303" s="3">
        <v>6000</v>
      </c>
      <c r="V2303" s="3">
        <v>2019</v>
      </c>
      <c r="W2303" t="s">
        <v>26159</v>
      </c>
    </row>
    <row r="2304" spans="1:23" x14ac:dyDescent="0.3">
      <c r="A2304" s="3">
        <v>4</v>
      </c>
      <c r="B2304" t="s">
        <v>773</v>
      </c>
      <c r="C2304" s="3">
        <v>4102</v>
      </c>
      <c r="D2304" t="s">
        <v>773</v>
      </c>
      <c r="E2304" s="3">
        <v>100102</v>
      </c>
      <c r="F2304" t="s">
        <v>11306</v>
      </c>
      <c r="G2304" s="3">
        <v>100102003</v>
      </c>
      <c r="H2304" t="s">
        <v>26093</v>
      </c>
      <c r="I2304" s="3">
        <v>2</v>
      </c>
      <c r="J2304" t="s">
        <v>12848</v>
      </c>
      <c r="K2304" s="3">
        <v>13</v>
      </c>
      <c r="L2304" t="s">
        <v>26091</v>
      </c>
      <c r="M2304" s="3">
        <v>2</v>
      </c>
      <c r="N2304" t="s">
        <v>26084</v>
      </c>
      <c r="O2304" s="3">
        <v>3</v>
      </c>
      <c r="P2304" t="s">
        <v>26085</v>
      </c>
      <c r="Q2304" s="3">
        <v>1</v>
      </c>
      <c r="R2304" t="s">
        <v>26083</v>
      </c>
      <c r="S2304" s="3">
        <v>11</v>
      </c>
      <c r="T2304" s="3">
        <v>1</v>
      </c>
      <c r="U2304" s="3">
        <v>600000</v>
      </c>
      <c r="V2304" s="3">
        <v>2018</v>
      </c>
      <c r="W2304" t="s">
        <v>26159</v>
      </c>
    </row>
    <row r="2305" spans="1:23" x14ac:dyDescent="0.3">
      <c r="A2305" s="3">
        <v>4</v>
      </c>
      <c r="B2305" t="s">
        <v>773</v>
      </c>
      <c r="C2305" s="3">
        <v>4102</v>
      </c>
      <c r="D2305" t="s">
        <v>773</v>
      </c>
      <c r="E2305" s="3">
        <v>100102</v>
      </c>
      <c r="F2305" t="s">
        <v>11306</v>
      </c>
      <c r="G2305" s="3">
        <v>100102003</v>
      </c>
      <c r="H2305" t="s">
        <v>26093</v>
      </c>
      <c r="I2305" s="3">
        <v>2</v>
      </c>
      <c r="J2305" t="s">
        <v>12848</v>
      </c>
      <c r="K2305" s="3">
        <v>13</v>
      </c>
      <c r="L2305" t="s">
        <v>26091</v>
      </c>
      <c r="M2305" s="3">
        <v>2</v>
      </c>
      <c r="N2305" t="s">
        <v>26084</v>
      </c>
      <c r="O2305" s="3">
        <v>1</v>
      </c>
      <c r="P2305" t="s">
        <v>28066</v>
      </c>
      <c r="Q2305" s="3">
        <v>1</v>
      </c>
      <c r="R2305" t="s">
        <v>26083</v>
      </c>
      <c r="S2305" s="3">
        <v>8</v>
      </c>
      <c r="T2305" s="3">
        <v>1</v>
      </c>
      <c r="U2305" s="3">
        <v>1600000</v>
      </c>
      <c r="V2305" s="3">
        <v>2018</v>
      </c>
      <c r="W2305" t="s">
        <v>26159</v>
      </c>
    </row>
    <row r="2306" spans="1:23" x14ac:dyDescent="0.3">
      <c r="A2306" s="3">
        <v>4</v>
      </c>
      <c r="B2306" t="s">
        <v>773</v>
      </c>
      <c r="C2306" s="3">
        <v>4102</v>
      </c>
      <c r="D2306" t="s">
        <v>773</v>
      </c>
      <c r="E2306" s="3">
        <v>100102</v>
      </c>
      <c r="F2306" t="s">
        <v>11306</v>
      </c>
      <c r="G2306" s="3">
        <v>100102003</v>
      </c>
      <c r="H2306" t="s">
        <v>26093</v>
      </c>
      <c r="I2306" s="3">
        <v>2</v>
      </c>
      <c r="J2306" t="s">
        <v>12848</v>
      </c>
      <c r="K2306" s="3">
        <v>13</v>
      </c>
      <c r="L2306" t="s">
        <v>26091</v>
      </c>
      <c r="M2306" s="3">
        <v>2</v>
      </c>
      <c r="N2306" t="s">
        <v>26084</v>
      </c>
      <c r="O2306" s="3">
        <v>3</v>
      </c>
      <c r="P2306" t="s">
        <v>26085</v>
      </c>
      <c r="Q2306" s="3">
        <v>1</v>
      </c>
      <c r="R2306" t="s">
        <v>26083</v>
      </c>
      <c r="S2306" s="3">
        <v>10</v>
      </c>
      <c r="T2306" s="3">
        <v>1</v>
      </c>
      <c r="U2306" s="3">
        <v>1350000</v>
      </c>
      <c r="V2306" s="3">
        <v>2018</v>
      </c>
      <c r="W2306" t="s">
        <v>26159</v>
      </c>
    </row>
    <row r="2307" spans="1:23" x14ac:dyDescent="0.3">
      <c r="A2307" s="3">
        <v>4</v>
      </c>
      <c r="B2307" t="s">
        <v>773</v>
      </c>
      <c r="C2307" s="3">
        <v>4102</v>
      </c>
      <c r="D2307" t="s">
        <v>773</v>
      </c>
      <c r="E2307" s="3">
        <v>100102</v>
      </c>
      <c r="F2307" t="s">
        <v>11306</v>
      </c>
      <c r="G2307" s="3">
        <v>100102003</v>
      </c>
      <c r="H2307" t="s">
        <v>26093</v>
      </c>
      <c r="I2307" s="3">
        <v>2</v>
      </c>
      <c r="J2307" t="s">
        <v>12848</v>
      </c>
      <c r="K2307" s="3">
        <v>13</v>
      </c>
      <c r="L2307" t="s">
        <v>26091</v>
      </c>
      <c r="M2307" s="3">
        <v>2</v>
      </c>
      <c r="N2307" t="s">
        <v>26084</v>
      </c>
      <c r="O2307" s="3">
        <v>3</v>
      </c>
      <c r="P2307" t="s">
        <v>26085</v>
      </c>
      <c r="Q2307" s="3">
        <v>1</v>
      </c>
      <c r="R2307" t="s">
        <v>26083</v>
      </c>
      <c r="S2307" s="3">
        <v>7</v>
      </c>
      <c r="T2307" s="3">
        <v>1</v>
      </c>
      <c r="U2307" s="3">
        <v>600000</v>
      </c>
      <c r="V2307" s="3">
        <v>2018</v>
      </c>
      <c r="W2307" t="s">
        <v>26159</v>
      </c>
    </row>
    <row r="2308" spans="1:23" x14ac:dyDescent="0.3">
      <c r="A2308" s="3">
        <v>4</v>
      </c>
      <c r="B2308" t="s">
        <v>773</v>
      </c>
      <c r="C2308" s="3">
        <v>4102</v>
      </c>
      <c r="D2308" t="s">
        <v>773</v>
      </c>
      <c r="E2308" s="3">
        <v>100102</v>
      </c>
      <c r="F2308" t="s">
        <v>11306</v>
      </c>
      <c r="G2308" s="3">
        <v>100102003</v>
      </c>
      <c r="H2308" t="s">
        <v>26093</v>
      </c>
      <c r="I2308" s="3">
        <v>2</v>
      </c>
      <c r="J2308" t="s">
        <v>12848</v>
      </c>
      <c r="K2308" s="3">
        <v>13</v>
      </c>
      <c r="L2308" t="s">
        <v>26091</v>
      </c>
      <c r="M2308" s="3">
        <v>5</v>
      </c>
      <c r="N2308" t="s">
        <v>26092</v>
      </c>
      <c r="O2308" s="3">
        <v>3</v>
      </c>
      <c r="P2308" t="s">
        <v>26085</v>
      </c>
      <c r="Q2308" s="3">
        <v>5</v>
      </c>
      <c r="R2308" t="s">
        <v>8203</v>
      </c>
      <c r="S2308" s="3">
        <v>120</v>
      </c>
      <c r="T2308" s="3">
        <v>1</v>
      </c>
      <c r="U2308" s="3">
        <v>6500000</v>
      </c>
      <c r="V2308" s="3">
        <v>2018</v>
      </c>
      <c r="W2308" t="s">
        <v>26159</v>
      </c>
    </row>
    <row r="2309" spans="1:23" x14ac:dyDescent="0.3">
      <c r="A2309" s="3">
        <v>4</v>
      </c>
      <c r="B2309" t="s">
        <v>773</v>
      </c>
      <c r="C2309" s="3">
        <v>4102</v>
      </c>
      <c r="D2309" t="s">
        <v>773</v>
      </c>
      <c r="E2309" s="3">
        <v>100102</v>
      </c>
      <c r="F2309" t="s">
        <v>11306</v>
      </c>
      <c r="G2309" s="3">
        <v>100102003</v>
      </c>
      <c r="H2309" t="s">
        <v>26093</v>
      </c>
      <c r="I2309" s="3">
        <v>2</v>
      </c>
      <c r="J2309" t="s">
        <v>12848</v>
      </c>
      <c r="K2309" s="3">
        <v>13</v>
      </c>
      <c r="L2309" t="s">
        <v>26091</v>
      </c>
      <c r="M2309" s="3">
        <v>2</v>
      </c>
      <c r="N2309" t="s">
        <v>26084</v>
      </c>
      <c r="O2309" s="3">
        <v>3</v>
      </c>
      <c r="P2309" t="s">
        <v>26085</v>
      </c>
      <c r="Q2309" s="3">
        <v>1</v>
      </c>
      <c r="R2309" t="s">
        <v>26083</v>
      </c>
      <c r="S2309" s="3">
        <v>20</v>
      </c>
      <c r="T2309" s="3">
        <v>1</v>
      </c>
      <c r="U2309" s="3">
        <v>5000000</v>
      </c>
      <c r="V2309" s="3">
        <v>2018</v>
      </c>
      <c r="W2309" t="s">
        <v>26159</v>
      </c>
    </row>
    <row r="2310" spans="1:23" x14ac:dyDescent="0.3">
      <c r="A2310" s="3">
        <v>4</v>
      </c>
      <c r="B2310" t="s">
        <v>773</v>
      </c>
      <c r="C2310" s="3">
        <v>4102</v>
      </c>
      <c r="D2310" t="s">
        <v>773</v>
      </c>
      <c r="E2310" s="3">
        <v>100102</v>
      </c>
      <c r="F2310" t="s">
        <v>11306</v>
      </c>
      <c r="G2310" s="3">
        <v>100102003</v>
      </c>
      <c r="H2310" t="s">
        <v>26093</v>
      </c>
      <c r="I2310" s="3">
        <v>2</v>
      </c>
      <c r="J2310" t="s">
        <v>12848</v>
      </c>
      <c r="K2310" s="3">
        <v>13</v>
      </c>
      <c r="L2310" t="s">
        <v>26091</v>
      </c>
      <c r="M2310" s="3">
        <v>2</v>
      </c>
      <c r="N2310" t="s">
        <v>26084</v>
      </c>
      <c r="O2310" s="3">
        <v>3</v>
      </c>
      <c r="P2310" t="s">
        <v>26085</v>
      </c>
      <c r="Q2310" s="3">
        <v>1</v>
      </c>
      <c r="R2310" t="s">
        <v>26083</v>
      </c>
      <c r="S2310" s="3">
        <v>25</v>
      </c>
      <c r="T2310" s="3">
        <v>1</v>
      </c>
      <c r="U2310" s="3">
        <v>200000</v>
      </c>
      <c r="V2310" s="3">
        <v>2018</v>
      </c>
      <c r="W2310" t="s">
        <v>26159</v>
      </c>
    </row>
    <row r="2311" spans="1:23" x14ac:dyDescent="0.3">
      <c r="A2311" s="3">
        <v>4</v>
      </c>
      <c r="B2311" t="s">
        <v>773</v>
      </c>
      <c r="C2311" s="3">
        <v>4102</v>
      </c>
      <c r="D2311" t="s">
        <v>773</v>
      </c>
      <c r="E2311" s="3">
        <v>100102</v>
      </c>
      <c r="F2311" t="s">
        <v>11306</v>
      </c>
      <c r="G2311" s="3">
        <v>100102003</v>
      </c>
      <c r="H2311" t="s">
        <v>26093</v>
      </c>
      <c r="I2311" s="3">
        <v>2</v>
      </c>
      <c r="J2311" t="s">
        <v>12848</v>
      </c>
      <c r="K2311" s="3">
        <v>13</v>
      </c>
      <c r="L2311" t="s">
        <v>26091</v>
      </c>
      <c r="M2311" s="3">
        <v>2</v>
      </c>
      <c r="N2311" t="s">
        <v>26084</v>
      </c>
      <c r="O2311" s="3">
        <v>3</v>
      </c>
      <c r="P2311" t="s">
        <v>26085</v>
      </c>
      <c r="Q2311" s="3">
        <v>1</v>
      </c>
      <c r="R2311" t="s">
        <v>26083</v>
      </c>
      <c r="S2311" s="3">
        <v>12</v>
      </c>
      <c r="T2311" s="3">
        <v>1</v>
      </c>
      <c r="U2311" s="3">
        <v>2000000</v>
      </c>
      <c r="V2311" s="3">
        <v>2018</v>
      </c>
      <c r="W2311" t="s">
        <v>26159</v>
      </c>
    </row>
    <row r="2312" spans="1:23" x14ac:dyDescent="0.3">
      <c r="A2312" s="3">
        <v>4</v>
      </c>
      <c r="B2312" t="s">
        <v>773</v>
      </c>
      <c r="C2312" s="3">
        <v>4102</v>
      </c>
      <c r="D2312" t="s">
        <v>773</v>
      </c>
      <c r="E2312" s="3">
        <v>100102</v>
      </c>
      <c r="F2312" t="s">
        <v>11306</v>
      </c>
      <c r="G2312" s="3">
        <v>100102003</v>
      </c>
      <c r="H2312" t="s">
        <v>26093</v>
      </c>
      <c r="I2312" s="3">
        <v>2</v>
      </c>
      <c r="J2312" t="s">
        <v>12848</v>
      </c>
      <c r="K2312" s="3">
        <v>13</v>
      </c>
      <c r="L2312" t="s">
        <v>26091</v>
      </c>
      <c r="M2312" s="3">
        <v>2</v>
      </c>
      <c r="N2312" t="s">
        <v>26084</v>
      </c>
      <c r="O2312" s="3">
        <v>1</v>
      </c>
      <c r="P2312" t="s">
        <v>28066</v>
      </c>
      <c r="Q2312" s="3">
        <v>1</v>
      </c>
      <c r="R2312" t="s">
        <v>26083</v>
      </c>
      <c r="S2312" s="3">
        <v>5</v>
      </c>
      <c r="T2312" s="3">
        <v>1</v>
      </c>
      <c r="U2312" s="3">
        <v>350000</v>
      </c>
      <c r="V2312" s="3">
        <v>2018</v>
      </c>
      <c r="W2312" t="s">
        <v>26159</v>
      </c>
    </row>
    <row r="2313" spans="1:23" x14ac:dyDescent="0.3">
      <c r="A2313" s="3">
        <v>4</v>
      </c>
      <c r="B2313" t="s">
        <v>773</v>
      </c>
      <c r="C2313" s="3">
        <v>4102</v>
      </c>
      <c r="D2313" t="s">
        <v>773</v>
      </c>
      <c r="E2313" s="3">
        <v>100102</v>
      </c>
      <c r="F2313" t="s">
        <v>11306</v>
      </c>
      <c r="G2313" s="3">
        <v>100102003</v>
      </c>
      <c r="H2313" t="s">
        <v>26093</v>
      </c>
      <c r="I2313" s="3">
        <v>2</v>
      </c>
      <c r="J2313" t="s">
        <v>12848</v>
      </c>
      <c r="K2313" s="3">
        <v>13</v>
      </c>
      <c r="L2313" t="s">
        <v>26091</v>
      </c>
      <c r="M2313" s="3">
        <v>2</v>
      </c>
      <c r="N2313" t="s">
        <v>26084</v>
      </c>
      <c r="O2313" s="3">
        <v>3</v>
      </c>
      <c r="P2313" t="s">
        <v>26085</v>
      </c>
      <c r="Q2313" s="3">
        <v>4</v>
      </c>
      <c r="R2313" t="s">
        <v>26113</v>
      </c>
      <c r="S2313" s="3">
        <v>40</v>
      </c>
      <c r="T2313" s="3">
        <v>1</v>
      </c>
      <c r="U2313" s="3">
        <v>600000</v>
      </c>
      <c r="V2313" s="3">
        <v>2018</v>
      </c>
      <c r="W2313" t="s">
        <v>26159</v>
      </c>
    </row>
    <row r="2314" spans="1:23" x14ac:dyDescent="0.3">
      <c r="A2314" s="3">
        <v>4</v>
      </c>
      <c r="B2314" t="s">
        <v>773</v>
      </c>
      <c r="C2314" s="3">
        <v>4102</v>
      </c>
      <c r="D2314" t="s">
        <v>773</v>
      </c>
      <c r="E2314" s="3">
        <v>100107</v>
      </c>
      <c r="F2314" t="s">
        <v>9429</v>
      </c>
      <c r="G2314" s="3">
        <v>100107002</v>
      </c>
      <c r="H2314" t="s">
        <v>26119</v>
      </c>
      <c r="I2314" s="3">
        <v>2</v>
      </c>
      <c r="J2314" t="s">
        <v>12848</v>
      </c>
      <c r="K2314" s="3">
        <v>13</v>
      </c>
      <c r="L2314" t="s">
        <v>26091</v>
      </c>
      <c r="M2314" s="3">
        <v>5</v>
      </c>
      <c r="N2314" t="s">
        <v>26092</v>
      </c>
      <c r="O2314" s="3">
        <v>3</v>
      </c>
      <c r="P2314" t="s">
        <v>26085</v>
      </c>
      <c r="Q2314" s="3">
        <v>4</v>
      </c>
      <c r="R2314" t="s">
        <v>26113</v>
      </c>
      <c r="S2314" s="3">
        <v>40</v>
      </c>
      <c r="T2314" s="3">
        <v>1</v>
      </c>
      <c r="U2314" s="3">
        <v>1100000</v>
      </c>
      <c r="V2314" s="3">
        <v>2018</v>
      </c>
      <c r="W2314" t="s">
        <v>26159</v>
      </c>
    </row>
    <row r="2315" spans="1:23" x14ac:dyDescent="0.3">
      <c r="A2315" s="3">
        <v>4</v>
      </c>
      <c r="B2315" t="s">
        <v>773</v>
      </c>
      <c r="C2315" s="3">
        <v>4102</v>
      </c>
      <c r="D2315" t="s">
        <v>773</v>
      </c>
      <c r="E2315" s="3">
        <v>100102</v>
      </c>
      <c r="F2315" t="s">
        <v>11306</v>
      </c>
      <c r="G2315" s="3">
        <v>100102003</v>
      </c>
      <c r="H2315" t="s">
        <v>26093</v>
      </c>
      <c r="I2315" s="3">
        <v>2</v>
      </c>
      <c r="J2315" t="s">
        <v>12848</v>
      </c>
      <c r="K2315" s="3">
        <v>13</v>
      </c>
      <c r="L2315" t="s">
        <v>26091</v>
      </c>
      <c r="M2315" s="3">
        <v>2</v>
      </c>
      <c r="N2315" t="s">
        <v>26084</v>
      </c>
      <c r="O2315" s="3">
        <v>1</v>
      </c>
      <c r="P2315" t="s">
        <v>28066</v>
      </c>
      <c r="Q2315" s="3">
        <v>1</v>
      </c>
      <c r="R2315" t="s">
        <v>26083</v>
      </c>
      <c r="S2315" s="3">
        <v>8</v>
      </c>
      <c r="T2315" s="3">
        <v>1</v>
      </c>
      <c r="U2315" s="3">
        <v>400000</v>
      </c>
      <c r="V2315" s="3">
        <v>2018</v>
      </c>
      <c r="W2315" t="s">
        <v>26159</v>
      </c>
    </row>
    <row r="2316" spans="1:23" x14ac:dyDescent="0.3">
      <c r="A2316" s="3">
        <v>4</v>
      </c>
      <c r="B2316" t="s">
        <v>773</v>
      </c>
      <c r="C2316" s="3">
        <v>4102</v>
      </c>
      <c r="D2316" t="s">
        <v>773</v>
      </c>
      <c r="E2316" s="3">
        <v>100102</v>
      </c>
      <c r="F2316" t="s">
        <v>11306</v>
      </c>
      <c r="G2316" s="3">
        <v>100102003</v>
      </c>
      <c r="H2316" t="s">
        <v>26093</v>
      </c>
      <c r="I2316" s="3">
        <v>2</v>
      </c>
      <c r="J2316" t="s">
        <v>12848</v>
      </c>
      <c r="K2316" s="3">
        <v>13</v>
      </c>
      <c r="L2316" t="s">
        <v>26091</v>
      </c>
      <c r="M2316" s="3">
        <v>2</v>
      </c>
      <c r="N2316" t="s">
        <v>26084</v>
      </c>
      <c r="O2316" s="3">
        <v>3</v>
      </c>
      <c r="P2316" t="s">
        <v>26085</v>
      </c>
      <c r="Q2316" s="3">
        <v>1</v>
      </c>
      <c r="R2316" t="s">
        <v>26083</v>
      </c>
      <c r="S2316" s="3">
        <v>12</v>
      </c>
      <c r="T2316" s="3">
        <v>1</v>
      </c>
      <c r="U2316" s="3">
        <v>1620000</v>
      </c>
      <c r="V2316" s="3">
        <v>2018</v>
      </c>
      <c r="W2316" t="s">
        <v>26159</v>
      </c>
    </row>
    <row r="2317" spans="1:23" x14ac:dyDescent="0.3">
      <c r="A2317" s="3">
        <v>4</v>
      </c>
      <c r="B2317" t="s">
        <v>773</v>
      </c>
      <c r="C2317" s="3">
        <v>4102</v>
      </c>
      <c r="D2317" t="s">
        <v>773</v>
      </c>
      <c r="E2317" s="3">
        <v>100102</v>
      </c>
      <c r="F2317" t="s">
        <v>11306</v>
      </c>
      <c r="G2317" s="3">
        <v>100102003</v>
      </c>
      <c r="H2317" t="s">
        <v>26093</v>
      </c>
      <c r="I2317" s="3">
        <v>2</v>
      </c>
      <c r="J2317" t="s">
        <v>12848</v>
      </c>
      <c r="K2317" s="3">
        <v>13</v>
      </c>
      <c r="L2317" t="s">
        <v>26091</v>
      </c>
      <c r="M2317" s="3">
        <v>2</v>
      </c>
      <c r="N2317" t="s">
        <v>26084</v>
      </c>
      <c r="O2317" s="3">
        <v>3</v>
      </c>
      <c r="P2317" t="s">
        <v>26085</v>
      </c>
      <c r="Q2317" s="3">
        <v>1</v>
      </c>
      <c r="R2317" t="s">
        <v>26083</v>
      </c>
      <c r="S2317" s="3">
        <v>10</v>
      </c>
      <c r="T2317" s="3">
        <v>1</v>
      </c>
      <c r="U2317" s="3">
        <v>300000</v>
      </c>
      <c r="V2317" s="3">
        <v>2018</v>
      </c>
      <c r="W2317" t="s">
        <v>26159</v>
      </c>
    </row>
    <row r="2318" spans="1:23" x14ac:dyDescent="0.3">
      <c r="A2318" s="3">
        <v>4</v>
      </c>
      <c r="B2318" t="s">
        <v>773</v>
      </c>
      <c r="C2318" s="3">
        <v>4101</v>
      </c>
      <c r="D2318" t="s">
        <v>1137</v>
      </c>
      <c r="E2318" s="3">
        <v>100102</v>
      </c>
      <c r="F2318" t="s">
        <v>11306</v>
      </c>
      <c r="G2318" s="3">
        <v>100102003</v>
      </c>
      <c r="H2318" t="s">
        <v>26093</v>
      </c>
      <c r="I2318" s="3">
        <v>1</v>
      </c>
      <c r="J2318" t="s">
        <v>26080</v>
      </c>
      <c r="K2318" s="3">
        <v>13</v>
      </c>
      <c r="L2318" t="s">
        <v>26091</v>
      </c>
      <c r="M2318" s="3">
        <v>2</v>
      </c>
      <c r="N2318" t="s">
        <v>26084</v>
      </c>
      <c r="O2318" s="3">
        <v>1</v>
      </c>
      <c r="P2318" t="s">
        <v>28066</v>
      </c>
      <c r="Q2318" s="3">
        <v>1</v>
      </c>
      <c r="R2318" t="s">
        <v>26083</v>
      </c>
      <c r="S2318" s="3">
        <v>1</v>
      </c>
      <c r="T2318" s="3">
        <v>1</v>
      </c>
      <c r="U2318" s="3">
        <v>1100000</v>
      </c>
      <c r="V2318" s="3">
        <v>2018</v>
      </c>
      <c r="W2318" t="s">
        <v>26159</v>
      </c>
    </row>
    <row r="2319" spans="1:23" x14ac:dyDescent="0.3">
      <c r="A2319" s="3">
        <v>4</v>
      </c>
      <c r="B2319" t="s">
        <v>773</v>
      </c>
      <c r="C2319" s="3">
        <v>4101</v>
      </c>
      <c r="D2319" t="s">
        <v>1137</v>
      </c>
      <c r="E2319" s="3">
        <v>100102</v>
      </c>
      <c r="F2319" t="s">
        <v>11306</v>
      </c>
      <c r="G2319" s="3">
        <v>100102003</v>
      </c>
      <c r="H2319" t="s">
        <v>26093</v>
      </c>
      <c r="I2319" s="3">
        <v>1</v>
      </c>
      <c r="J2319" t="s">
        <v>26080</v>
      </c>
      <c r="K2319" s="3">
        <v>13</v>
      </c>
      <c r="L2319" t="s">
        <v>26091</v>
      </c>
      <c r="M2319" s="3">
        <v>2</v>
      </c>
      <c r="N2319" t="s">
        <v>26084</v>
      </c>
      <c r="O2319" s="3">
        <v>3</v>
      </c>
      <c r="P2319" t="s">
        <v>26085</v>
      </c>
      <c r="Q2319" s="3">
        <v>1</v>
      </c>
      <c r="R2319" t="s">
        <v>26083</v>
      </c>
      <c r="S2319" s="3">
        <v>5</v>
      </c>
      <c r="T2319" s="3">
        <v>1</v>
      </c>
      <c r="U2319" s="3">
        <v>800000</v>
      </c>
      <c r="V2319" s="3">
        <v>2018</v>
      </c>
      <c r="W2319" t="s">
        <v>26159</v>
      </c>
    </row>
    <row r="2320" spans="1:23" x14ac:dyDescent="0.3">
      <c r="A2320" s="3">
        <v>4</v>
      </c>
      <c r="B2320" t="s">
        <v>773</v>
      </c>
      <c r="C2320" s="3">
        <v>4301</v>
      </c>
      <c r="D2320" t="s">
        <v>1166</v>
      </c>
      <c r="E2320" s="3">
        <v>100106</v>
      </c>
      <c r="F2320" t="s">
        <v>17000</v>
      </c>
      <c r="G2320" s="3">
        <v>100106002</v>
      </c>
      <c r="H2320" t="s">
        <v>26096</v>
      </c>
      <c r="I2320" s="3">
        <v>2</v>
      </c>
      <c r="J2320" t="s">
        <v>12848</v>
      </c>
      <c r="K2320" s="3">
        <v>13</v>
      </c>
      <c r="L2320" t="s">
        <v>26091</v>
      </c>
      <c r="M2320" s="3">
        <v>2</v>
      </c>
      <c r="N2320" t="s">
        <v>26084</v>
      </c>
      <c r="O2320" s="3">
        <v>3</v>
      </c>
      <c r="P2320" t="s">
        <v>26085</v>
      </c>
      <c r="Q2320" s="3">
        <v>1</v>
      </c>
      <c r="R2320" t="s">
        <v>26083</v>
      </c>
      <c r="S2320" s="3">
        <v>6</v>
      </c>
      <c r="T2320" s="3">
        <v>1</v>
      </c>
      <c r="U2320" s="3">
        <v>100000</v>
      </c>
      <c r="V2320" s="3">
        <v>2018</v>
      </c>
      <c r="W2320" t="s">
        <v>26159</v>
      </c>
    </row>
    <row r="2321" spans="1:23" x14ac:dyDescent="0.3">
      <c r="A2321" s="3">
        <v>4</v>
      </c>
      <c r="B2321" t="s">
        <v>773</v>
      </c>
      <c r="C2321" s="3">
        <v>4301</v>
      </c>
      <c r="D2321" t="s">
        <v>1166</v>
      </c>
      <c r="E2321" s="3">
        <v>100106</v>
      </c>
      <c r="F2321" t="s">
        <v>17000</v>
      </c>
      <c r="G2321" s="3">
        <v>100106002</v>
      </c>
      <c r="H2321" t="s">
        <v>26096</v>
      </c>
      <c r="I2321" s="3">
        <v>2</v>
      </c>
      <c r="J2321" t="s">
        <v>12848</v>
      </c>
      <c r="K2321" s="3">
        <v>13</v>
      </c>
      <c r="L2321" t="s">
        <v>26091</v>
      </c>
      <c r="M2321" s="3">
        <v>2</v>
      </c>
      <c r="N2321" t="s">
        <v>26084</v>
      </c>
      <c r="O2321" s="3">
        <v>1</v>
      </c>
      <c r="P2321" t="s">
        <v>28066</v>
      </c>
      <c r="Q2321" s="3">
        <v>1</v>
      </c>
      <c r="R2321" t="s">
        <v>26083</v>
      </c>
      <c r="S2321" s="3">
        <v>6</v>
      </c>
      <c r="T2321" s="3">
        <v>1</v>
      </c>
      <c r="U2321" s="3">
        <v>400000</v>
      </c>
      <c r="V2321" s="3">
        <v>2018</v>
      </c>
      <c r="W2321" t="s">
        <v>26159</v>
      </c>
    </row>
    <row r="2322" spans="1:23" x14ac:dyDescent="0.3">
      <c r="A2322" s="3">
        <v>4</v>
      </c>
      <c r="B2322" t="s">
        <v>773</v>
      </c>
      <c r="C2322" s="3">
        <v>4301</v>
      </c>
      <c r="D2322" t="s">
        <v>1166</v>
      </c>
      <c r="E2322" s="3">
        <v>100106</v>
      </c>
      <c r="F2322" t="s">
        <v>17000</v>
      </c>
      <c r="G2322" s="3">
        <v>100106002</v>
      </c>
      <c r="H2322" t="s">
        <v>26096</v>
      </c>
      <c r="I2322" s="3">
        <v>2</v>
      </c>
      <c r="J2322" t="s">
        <v>12848</v>
      </c>
      <c r="K2322" s="3">
        <v>13</v>
      </c>
      <c r="L2322" t="s">
        <v>26091</v>
      </c>
      <c r="M2322" s="3">
        <v>2</v>
      </c>
      <c r="N2322" t="s">
        <v>26084</v>
      </c>
      <c r="O2322" s="3">
        <v>3</v>
      </c>
      <c r="P2322" t="s">
        <v>26085</v>
      </c>
      <c r="Q2322" s="3">
        <v>1</v>
      </c>
      <c r="R2322" t="s">
        <v>26083</v>
      </c>
      <c r="S2322" s="3">
        <v>6</v>
      </c>
      <c r="T2322" s="3">
        <v>1</v>
      </c>
      <c r="U2322" s="3">
        <v>300000</v>
      </c>
      <c r="V2322" s="3">
        <v>2018</v>
      </c>
      <c r="W2322" t="s">
        <v>26159</v>
      </c>
    </row>
    <row r="2323" spans="1:23" x14ac:dyDescent="0.3">
      <c r="A2323" s="3">
        <v>4</v>
      </c>
      <c r="B2323" t="s">
        <v>773</v>
      </c>
      <c r="C2323" s="3">
        <v>4301</v>
      </c>
      <c r="D2323" t="s">
        <v>1166</v>
      </c>
      <c r="E2323" s="3">
        <v>100106</v>
      </c>
      <c r="F2323" t="s">
        <v>17000</v>
      </c>
      <c r="G2323" s="3">
        <v>100106002</v>
      </c>
      <c r="H2323" t="s">
        <v>26096</v>
      </c>
      <c r="I2323" s="3">
        <v>1</v>
      </c>
      <c r="J2323" t="s">
        <v>26080</v>
      </c>
      <c r="K2323" s="3">
        <v>13</v>
      </c>
      <c r="L2323" t="s">
        <v>26091</v>
      </c>
      <c r="M2323" s="3">
        <v>2</v>
      </c>
      <c r="N2323" t="s">
        <v>26084</v>
      </c>
      <c r="O2323" s="3">
        <v>3</v>
      </c>
      <c r="P2323" t="s">
        <v>26085</v>
      </c>
      <c r="Q2323" s="3">
        <v>1</v>
      </c>
      <c r="R2323" t="s">
        <v>26083</v>
      </c>
      <c r="S2323" s="3">
        <v>8</v>
      </c>
      <c r="T2323" s="3">
        <v>1</v>
      </c>
      <c r="U2323" s="3">
        <v>242400</v>
      </c>
      <c r="V2323" s="3">
        <v>2018</v>
      </c>
      <c r="W2323" t="s">
        <v>26159</v>
      </c>
    </row>
    <row r="2324" spans="1:23" x14ac:dyDescent="0.3">
      <c r="A2324" s="3">
        <v>5</v>
      </c>
      <c r="B2324" t="s">
        <v>800</v>
      </c>
      <c r="C2324" s="3">
        <v>5503</v>
      </c>
      <c r="D2324" t="s">
        <v>1237</v>
      </c>
      <c r="E2324" s="3">
        <v>100106</v>
      </c>
      <c r="F2324" t="s">
        <v>17000</v>
      </c>
      <c r="G2324" s="3">
        <v>100106002</v>
      </c>
      <c r="H2324" t="s">
        <v>26096</v>
      </c>
      <c r="I2324" s="3">
        <v>2</v>
      </c>
      <c r="J2324" t="s">
        <v>12848</v>
      </c>
      <c r="K2324" s="3">
        <v>13</v>
      </c>
      <c r="L2324" t="s">
        <v>26091</v>
      </c>
      <c r="M2324" s="3">
        <v>2</v>
      </c>
      <c r="N2324" t="s">
        <v>26084</v>
      </c>
      <c r="O2324" s="3">
        <v>3</v>
      </c>
      <c r="P2324" t="s">
        <v>26085</v>
      </c>
      <c r="Q2324" s="3">
        <v>1</v>
      </c>
      <c r="R2324" t="s">
        <v>26083</v>
      </c>
      <c r="S2324" s="3">
        <v>14</v>
      </c>
      <c r="T2324" s="3">
        <v>1</v>
      </c>
      <c r="U2324" s="3">
        <v>9747000</v>
      </c>
      <c r="V2324" s="3">
        <v>2017</v>
      </c>
      <c r="W2324" t="s">
        <v>25</v>
      </c>
    </row>
    <row r="2325" spans="1:23" x14ac:dyDescent="0.3">
      <c r="A2325" s="3">
        <v>5</v>
      </c>
      <c r="B2325" t="s">
        <v>800</v>
      </c>
      <c r="C2325" s="3">
        <v>5502</v>
      </c>
      <c r="D2325" t="s">
        <v>1234</v>
      </c>
      <c r="E2325" s="3">
        <v>100106</v>
      </c>
      <c r="F2325" t="s">
        <v>17000</v>
      </c>
      <c r="G2325" s="3">
        <v>100106002</v>
      </c>
      <c r="H2325" t="s">
        <v>26096</v>
      </c>
      <c r="I2325" s="3">
        <v>1</v>
      </c>
      <c r="J2325" t="s">
        <v>26080</v>
      </c>
      <c r="K2325" s="3">
        <v>13</v>
      </c>
      <c r="L2325" t="s">
        <v>26091</v>
      </c>
      <c r="M2325" s="3">
        <v>6</v>
      </c>
      <c r="N2325" t="s">
        <v>18251</v>
      </c>
      <c r="O2325" s="3">
        <v>1</v>
      </c>
      <c r="P2325" t="s">
        <v>28066</v>
      </c>
      <c r="Q2325" s="3">
        <v>1</v>
      </c>
      <c r="R2325" t="s">
        <v>26083</v>
      </c>
      <c r="S2325" s="3">
        <v>3</v>
      </c>
      <c r="T2325" s="3">
        <v>1</v>
      </c>
      <c r="U2325" s="3">
        <v>60000</v>
      </c>
      <c r="V2325" s="3">
        <v>2017</v>
      </c>
      <c r="W2325" t="s">
        <v>25</v>
      </c>
    </row>
    <row r="2326" spans="1:23" x14ac:dyDescent="0.3">
      <c r="A2326" s="3">
        <v>5</v>
      </c>
      <c r="B2326" t="s">
        <v>800</v>
      </c>
      <c r="C2326" s="3">
        <v>5502</v>
      </c>
      <c r="D2326" t="s">
        <v>1234</v>
      </c>
      <c r="E2326" s="3">
        <v>100106</v>
      </c>
      <c r="F2326" t="s">
        <v>17000</v>
      </c>
      <c r="G2326" s="3">
        <v>100106002</v>
      </c>
      <c r="H2326" t="s">
        <v>26096</v>
      </c>
      <c r="I2326" s="3">
        <v>1</v>
      </c>
      <c r="J2326" t="s">
        <v>26080</v>
      </c>
      <c r="K2326" s="3">
        <v>13</v>
      </c>
      <c r="L2326" t="s">
        <v>26091</v>
      </c>
      <c r="M2326" s="3">
        <v>2</v>
      </c>
      <c r="N2326" t="s">
        <v>26084</v>
      </c>
      <c r="O2326" s="3">
        <v>1</v>
      </c>
      <c r="P2326" t="s">
        <v>28066</v>
      </c>
      <c r="Q2326" s="3">
        <v>2</v>
      </c>
      <c r="R2326" t="s">
        <v>8209</v>
      </c>
      <c r="S2326" s="3">
        <v>4</v>
      </c>
      <c r="T2326" s="3">
        <v>1</v>
      </c>
      <c r="U2326" s="3">
        <v>70800</v>
      </c>
      <c r="V2326" s="3">
        <v>2017</v>
      </c>
      <c r="W2326" t="s">
        <v>25</v>
      </c>
    </row>
    <row r="2327" spans="1:23" x14ac:dyDescent="0.3">
      <c r="A2327" s="3">
        <v>5</v>
      </c>
      <c r="B2327" t="s">
        <v>800</v>
      </c>
      <c r="C2327" s="3">
        <v>5502</v>
      </c>
      <c r="D2327" t="s">
        <v>1234</v>
      </c>
      <c r="E2327" s="3">
        <v>100106</v>
      </c>
      <c r="F2327" t="s">
        <v>17000</v>
      </c>
      <c r="G2327" s="3">
        <v>100106002</v>
      </c>
      <c r="H2327" t="s">
        <v>26096</v>
      </c>
      <c r="I2327" s="3">
        <v>1</v>
      </c>
      <c r="J2327" t="s">
        <v>26080</v>
      </c>
      <c r="K2327" s="3">
        <v>13</v>
      </c>
      <c r="L2327" t="s">
        <v>26091</v>
      </c>
      <c r="M2327" s="3">
        <v>2</v>
      </c>
      <c r="N2327" t="s">
        <v>26084</v>
      </c>
      <c r="O2327" s="3">
        <v>1</v>
      </c>
      <c r="P2327" t="s">
        <v>28066</v>
      </c>
      <c r="Q2327" s="3">
        <v>1</v>
      </c>
      <c r="R2327" t="s">
        <v>26083</v>
      </c>
      <c r="S2327" s="3">
        <v>3</v>
      </c>
      <c r="T2327" s="3">
        <v>1</v>
      </c>
      <c r="U2327" s="3">
        <v>30200</v>
      </c>
      <c r="V2327" s="3">
        <v>2017</v>
      </c>
      <c r="W2327" t="s">
        <v>25</v>
      </c>
    </row>
    <row r="2328" spans="1:23" x14ac:dyDescent="0.3">
      <c r="A2328" s="3">
        <v>5</v>
      </c>
      <c r="B2328" t="s">
        <v>800</v>
      </c>
      <c r="C2328" s="3">
        <v>5504</v>
      </c>
      <c r="D2328" t="s">
        <v>1240</v>
      </c>
      <c r="E2328" s="3">
        <v>100106</v>
      </c>
      <c r="F2328" t="s">
        <v>17000</v>
      </c>
      <c r="G2328" s="3">
        <v>100106002</v>
      </c>
      <c r="H2328" t="s">
        <v>26096</v>
      </c>
      <c r="I2328" s="3">
        <v>2</v>
      </c>
      <c r="J2328" t="s">
        <v>12848</v>
      </c>
      <c r="K2328" s="3">
        <v>13</v>
      </c>
      <c r="L2328" t="s">
        <v>26091</v>
      </c>
      <c r="M2328" s="3">
        <v>2</v>
      </c>
      <c r="N2328" t="s">
        <v>26084</v>
      </c>
      <c r="O2328" s="3">
        <v>3</v>
      </c>
      <c r="P2328" t="s">
        <v>26085</v>
      </c>
      <c r="Q2328" s="3">
        <v>1</v>
      </c>
      <c r="R2328" t="s">
        <v>26083</v>
      </c>
      <c r="S2328" s="3">
        <v>3</v>
      </c>
      <c r="T2328" s="3">
        <v>1</v>
      </c>
      <c r="U2328" s="3">
        <v>40000</v>
      </c>
      <c r="V2328" s="3">
        <v>2017</v>
      </c>
      <c r="W2328" t="s">
        <v>25</v>
      </c>
    </row>
    <row r="2329" spans="1:23" x14ac:dyDescent="0.3">
      <c r="A2329" s="3">
        <v>5</v>
      </c>
      <c r="B2329" t="s">
        <v>800</v>
      </c>
      <c r="C2329" s="3">
        <v>5504</v>
      </c>
      <c r="D2329" t="s">
        <v>1240</v>
      </c>
      <c r="E2329" s="3">
        <v>100106</v>
      </c>
      <c r="F2329" t="s">
        <v>17000</v>
      </c>
      <c r="G2329" s="3">
        <v>100106002</v>
      </c>
      <c r="H2329" t="s">
        <v>26096</v>
      </c>
      <c r="I2329" s="3">
        <v>2</v>
      </c>
      <c r="J2329" t="s">
        <v>12848</v>
      </c>
      <c r="K2329" s="3">
        <v>13</v>
      </c>
      <c r="L2329" t="s">
        <v>26091</v>
      </c>
      <c r="M2329" s="3">
        <v>2</v>
      </c>
      <c r="N2329" t="s">
        <v>26084</v>
      </c>
      <c r="O2329" s="3">
        <v>3</v>
      </c>
      <c r="P2329" t="s">
        <v>26085</v>
      </c>
      <c r="Q2329" s="3">
        <v>1</v>
      </c>
      <c r="R2329" t="s">
        <v>26083</v>
      </c>
      <c r="S2329" s="3">
        <v>3</v>
      </c>
      <c r="T2329" s="3">
        <v>1</v>
      </c>
      <c r="U2329" s="3">
        <v>47500</v>
      </c>
      <c r="V2329" s="3">
        <v>2017</v>
      </c>
      <c r="W2329" t="s">
        <v>25</v>
      </c>
    </row>
    <row r="2330" spans="1:23" x14ac:dyDescent="0.3">
      <c r="A2330" s="3">
        <v>5</v>
      </c>
      <c r="B2330" t="s">
        <v>800</v>
      </c>
      <c r="C2330" s="3">
        <v>5504</v>
      </c>
      <c r="D2330" t="s">
        <v>1240</v>
      </c>
      <c r="E2330" s="3">
        <v>100102</v>
      </c>
      <c r="F2330" t="s">
        <v>11306</v>
      </c>
      <c r="G2330" s="3">
        <v>100102003</v>
      </c>
      <c r="H2330" t="s">
        <v>26093</v>
      </c>
      <c r="I2330" s="3">
        <v>2</v>
      </c>
      <c r="J2330" t="s">
        <v>12848</v>
      </c>
      <c r="K2330" s="3">
        <v>13</v>
      </c>
      <c r="L2330" t="s">
        <v>26091</v>
      </c>
      <c r="M2330" s="3">
        <v>2</v>
      </c>
      <c r="N2330" t="s">
        <v>26084</v>
      </c>
      <c r="O2330" s="3">
        <v>3</v>
      </c>
      <c r="P2330" t="s">
        <v>26085</v>
      </c>
      <c r="Q2330" s="3">
        <v>1</v>
      </c>
      <c r="R2330" t="s">
        <v>26083</v>
      </c>
      <c r="S2330" s="3">
        <v>7</v>
      </c>
      <c r="T2330" s="3">
        <v>1</v>
      </c>
      <c r="U2330" s="3">
        <v>22500</v>
      </c>
      <c r="V2330" s="3">
        <v>2017</v>
      </c>
      <c r="W2330" t="s">
        <v>25</v>
      </c>
    </row>
    <row r="2331" spans="1:23" x14ac:dyDescent="0.3">
      <c r="A2331" s="3">
        <v>5</v>
      </c>
      <c r="B2331" t="s">
        <v>800</v>
      </c>
      <c r="C2331" s="3">
        <v>5504</v>
      </c>
      <c r="D2331" t="s">
        <v>1240</v>
      </c>
      <c r="E2331" s="3">
        <v>100102</v>
      </c>
      <c r="F2331" t="s">
        <v>11306</v>
      </c>
      <c r="G2331" s="3">
        <v>100102005</v>
      </c>
      <c r="H2331" t="s">
        <v>2163</v>
      </c>
      <c r="I2331" s="3">
        <v>2</v>
      </c>
      <c r="J2331" t="s">
        <v>12848</v>
      </c>
      <c r="K2331" s="3">
        <v>13</v>
      </c>
      <c r="L2331" t="s">
        <v>26091</v>
      </c>
      <c r="M2331" s="3">
        <v>2</v>
      </c>
      <c r="N2331" t="s">
        <v>26084</v>
      </c>
      <c r="O2331" s="3">
        <v>3</v>
      </c>
      <c r="P2331" t="s">
        <v>26085</v>
      </c>
      <c r="Q2331" s="3">
        <v>1</v>
      </c>
      <c r="R2331" t="s">
        <v>26083</v>
      </c>
      <c r="S2331" s="3">
        <v>7</v>
      </c>
      <c r="T2331" s="3">
        <v>1</v>
      </c>
      <c r="U2331" s="3">
        <v>22500</v>
      </c>
      <c r="V2331" s="3">
        <v>2017</v>
      </c>
      <c r="W2331" t="s">
        <v>25</v>
      </c>
    </row>
    <row r="2332" spans="1:23" x14ac:dyDescent="0.3">
      <c r="A2332" s="3">
        <v>5</v>
      </c>
      <c r="B2332" t="s">
        <v>800</v>
      </c>
      <c r="C2332" s="3">
        <v>5504</v>
      </c>
      <c r="D2332" t="s">
        <v>1240</v>
      </c>
      <c r="E2332" s="3">
        <v>100106</v>
      </c>
      <c r="F2332" t="s">
        <v>17000</v>
      </c>
      <c r="G2332" s="3">
        <v>100106002</v>
      </c>
      <c r="H2332" t="s">
        <v>26096</v>
      </c>
      <c r="I2332" s="3">
        <v>2</v>
      </c>
      <c r="J2332" t="s">
        <v>12848</v>
      </c>
      <c r="K2332" s="3">
        <v>13</v>
      </c>
      <c r="L2332" t="s">
        <v>26091</v>
      </c>
      <c r="M2332" s="3">
        <v>2</v>
      </c>
      <c r="N2332" t="s">
        <v>26084</v>
      </c>
      <c r="O2332" s="3">
        <v>3</v>
      </c>
      <c r="P2332" t="s">
        <v>26085</v>
      </c>
      <c r="Q2332" s="3">
        <v>1</v>
      </c>
      <c r="R2332" t="s">
        <v>26083</v>
      </c>
      <c r="S2332" s="3">
        <v>7</v>
      </c>
      <c r="T2332" s="3">
        <v>1</v>
      </c>
      <c r="U2332" s="3">
        <v>4455000</v>
      </c>
      <c r="V2332" s="3">
        <v>2017</v>
      </c>
      <c r="W2332" t="s">
        <v>25</v>
      </c>
    </row>
    <row r="2333" spans="1:23" x14ac:dyDescent="0.3">
      <c r="A2333" s="3">
        <v>5</v>
      </c>
      <c r="B2333" t="s">
        <v>800</v>
      </c>
      <c r="C2333" s="3">
        <v>5504</v>
      </c>
      <c r="D2333" t="s">
        <v>1240</v>
      </c>
      <c r="E2333" s="3">
        <v>100106</v>
      </c>
      <c r="F2333" t="s">
        <v>17000</v>
      </c>
      <c r="G2333" s="3">
        <v>100106002</v>
      </c>
      <c r="H2333" t="s">
        <v>26096</v>
      </c>
      <c r="I2333" s="3">
        <v>2</v>
      </c>
      <c r="J2333" t="s">
        <v>12848</v>
      </c>
      <c r="K2333" s="3">
        <v>13</v>
      </c>
      <c r="L2333" t="s">
        <v>26091</v>
      </c>
      <c r="M2333" s="3">
        <v>2</v>
      </c>
      <c r="N2333" t="s">
        <v>26084</v>
      </c>
      <c r="O2333" s="3">
        <v>3</v>
      </c>
      <c r="P2333" t="s">
        <v>26085</v>
      </c>
      <c r="Q2333" s="3">
        <v>1</v>
      </c>
      <c r="R2333" t="s">
        <v>26083</v>
      </c>
      <c r="S2333" s="3">
        <v>9</v>
      </c>
      <c r="T2333" s="3">
        <v>1</v>
      </c>
      <c r="U2333" s="3">
        <v>900000</v>
      </c>
      <c r="V2333" s="3">
        <v>2017</v>
      </c>
      <c r="W2333" t="s">
        <v>25</v>
      </c>
    </row>
    <row r="2334" spans="1:23" x14ac:dyDescent="0.3">
      <c r="A2334" s="3">
        <v>5</v>
      </c>
      <c r="B2334" t="s">
        <v>800</v>
      </c>
      <c r="C2334" s="3">
        <v>5504</v>
      </c>
      <c r="D2334" t="s">
        <v>1240</v>
      </c>
      <c r="E2334" s="3">
        <v>100102</v>
      </c>
      <c r="F2334" t="s">
        <v>11306</v>
      </c>
      <c r="G2334" s="3">
        <v>100102003</v>
      </c>
      <c r="H2334" t="s">
        <v>26093</v>
      </c>
      <c r="I2334" s="3">
        <v>2</v>
      </c>
      <c r="J2334" t="s">
        <v>12848</v>
      </c>
      <c r="K2334" s="3">
        <v>13</v>
      </c>
      <c r="L2334" t="s">
        <v>26091</v>
      </c>
      <c r="M2334" s="3">
        <v>2</v>
      </c>
      <c r="N2334" t="s">
        <v>26084</v>
      </c>
      <c r="O2334" s="3">
        <v>3</v>
      </c>
      <c r="P2334" t="s">
        <v>26085</v>
      </c>
      <c r="Q2334" s="3">
        <v>1</v>
      </c>
      <c r="R2334" t="s">
        <v>26083</v>
      </c>
      <c r="S2334" s="3">
        <v>12</v>
      </c>
      <c r="T2334" s="3">
        <v>1</v>
      </c>
      <c r="U2334" s="3">
        <v>34700</v>
      </c>
      <c r="V2334" s="3">
        <v>2017</v>
      </c>
      <c r="W2334" t="s">
        <v>25</v>
      </c>
    </row>
    <row r="2335" spans="1:23" x14ac:dyDescent="0.3">
      <c r="A2335" s="3">
        <v>5</v>
      </c>
      <c r="B2335" t="s">
        <v>800</v>
      </c>
      <c r="C2335" s="3">
        <v>5504</v>
      </c>
      <c r="D2335" t="s">
        <v>1240</v>
      </c>
      <c r="E2335" s="3">
        <v>100102</v>
      </c>
      <c r="F2335" t="s">
        <v>11306</v>
      </c>
      <c r="G2335" s="3">
        <v>100102005</v>
      </c>
      <c r="H2335" t="s">
        <v>2163</v>
      </c>
      <c r="I2335" s="3">
        <v>2</v>
      </c>
      <c r="J2335" t="s">
        <v>12848</v>
      </c>
      <c r="K2335" s="3">
        <v>13</v>
      </c>
      <c r="L2335" t="s">
        <v>26091</v>
      </c>
      <c r="M2335" s="3">
        <v>2</v>
      </c>
      <c r="N2335" t="s">
        <v>26084</v>
      </c>
      <c r="O2335" s="3">
        <v>3</v>
      </c>
      <c r="P2335" t="s">
        <v>26085</v>
      </c>
      <c r="Q2335" s="3">
        <v>1</v>
      </c>
      <c r="R2335" t="s">
        <v>26083</v>
      </c>
      <c r="S2335" s="3">
        <v>12</v>
      </c>
      <c r="T2335" s="3">
        <v>1</v>
      </c>
      <c r="U2335" s="3">
        <v>34700</v>
      </c>
      <c r="V2335" s="3">
        <v>2017</v>
      </c>
      <c r="W2335" t="s">
        <v>25</v>
      </c>
    </row>
    <row r="2336" spans="1:23" x14ac:dyDescent="0.3">
      <c r="A2336" s="3">
        <v>5</v>
      </c>
      <c r="B2336" t="s">
        <v>800</v>
      </c>
      <c r="C2336" s="3">
        <v>5504</v>
      </c>
      <c r="D2336" t="s">
        <v>1240</v>
      </c>
      <c r="E2336" s="3">
        <v>100106</v>
      </c>
      <c r="F2336" t="s">
        <v>17000</v>
      </c>
      <c r="G2336" s="3">
        <v>100106002</v>
      </c>
      <c r="H2336" t="s">
        <v>26096</v>
      </c>
      <c r="I2336" s="3">
        <v>2</v>
      </c>
      <c r="J2336" t="s">
        <v>12848</v>
      </c>
      <c r="K2336" s="3">
        <v>13</v>
      </c>
      <c r="L2336" t="s">
        <v>26091</v>
      </c>
      <c r="M2336" s="3">
        <v>2</v>
      </c>
      <c r="N2336" t="s">
        <v>26084</v>
      </c>
      <c r="O2336" s="3">
        <v>3</v>
      </c>
      <c r="P2336" t="s">
        <v>26085</v>
      </c>
      <c r="Q2336" s="3">
        <v>1</v>
      </c>
      <c r="R2336" t="s">
        <v>26083</v>
      </c>
      <c r="S2336" s="3">
        <v>12</v>
      </c>
      <c r="T2336" s="3">
        <v>1</v>
      </c>
      <c r="U2336" s="3">
        <v>1319177</v>
      </c>
      <c r="V2336" s="3">
        <v>2017</v>
      </c>
      <c r="W2336" t="s">
        <v>25</v>
      </c>
    </row>
    <row r="2337" spans="1:23" x14ac:dyDescent="0.3">
      <c r="A2337" s="3">
        <v>5</v>
      </c>
      <c r="B2337" t="s">
        <v>800</v>
      </c>
      <c r="C2337" s="3">
        <v>5504</v>
      </c>
      <c r="D2337" t="s">
        <v>1240</v>
      </c>
      <c r="E2337" s="3">
        <v>100106</v>
      </c>
      <c r="F2337" t="s">
        <v>17000</v>
      </c>
      <c r="G2337" s="3">
        <v>100106002</v>
      </c>
      <c r="H2337" t="s">
        <v>26096</v>
      </c>
      <c r="I2337" s="3">
        <v>2</v>
      </c>
      <c r="J2337" t="s">
        <v>12848</v>
      </c>
      <c r="K2337" s="3">
        <v>13</v>
      </c>
      <c r="L2337" t="s">
        <v>26091</v>
      </c>
      <c r="M2337" s="3">
        <v>2</v>
      </c>
      <c r="N2337" t="s">
        <v>26084</v>
      </c>
      <c r="O2337" s="3">
        <v>1</v>
      </c>
      <c r="P2337" t="s">
        <v>28066</v>
      </c>
      <c r="Q2337" s="3">
        <v>1</v>
      </c>
      <c r="R2337" t="s">
        <v>26083</v>
      </c>
      <c r="S2337" s="3">
        <v>8</v>
      </c>
      <c r="T2337" s="3">
        <v>1</v>
      </c>
      <c r="U2337" s="3">
        <v>600000</v>
      </c>
      <c r="V2337" s="3">
        <v>2017</v>
      </c>
      <c r="W2337" t="s">
        <v>25</v>
      </c>
    </row>
    <row r="2338" spans="1:23" x14ac:dyDescent="0.3">
      <c r="A2338" s="3">
        <v>5</v>
      </c>
      <c r="B2338" t="s">
        <v>800</v>
      </c>
      <c r="C2338" s="3">
        <v>5401</v>
      </c>
      <c r="D2338" t="s">
        <v>1216</v>
      </c>
      <c r="E2338" s="3">
        <v>100106</v>
      </c>
      <c r="F2338" t="s">
        <v>17000</v>
      </c>
      <c r="G2338" s="3">
        <v>100106002</v>
      </c>
      <c r="H2338" t="s">
        <v>26096</v>
      </c>
      <c r="I2338" s="3">
        <v>2</v>
      </c>
      <c r="J2338" t="s">
        <v>12848</v>
      </c>
      <c r="K2338" s="3">
        <v>13</v>
      </c>
      <c r="L2338" t="s">
        <v>26091</v>
      </c>
      <c r="M2338" s="3">
        <v>2</v>
      </c>
      <c r="N2338" t="s">
        <v>26084</v>
      </c>
      <c r="O2338" s="3">
        <v>3</v>
      </c>
      <c r="P2338" t="s">
        <v>26085</v>
      </c>
      <c r="Q2338" s="3">
        <v>1</v>
      </c>
      <c r="R2338" t="s">
        <v>26083</v>
      </c>
      <c r="S2338" s="3">
        <v>7</v>
      </c>
      <c r="T2338" s="3">
        <v>1</v>
      </c>
      <c r="U2338" s="3">
        <v>50000</v>
      </c>
      <c r="V2338" s="3">
        <v>2017</v>
      </c>
      <c r="W2338" t="s">
        <v>25</v>
      </c>
    </row>
    <row r="2339" spans="1:23" x14ac:dyDescent="0.3">
      <c r="A2339" s="3">
        <v>5</v>
      </c>
      <c r="B2339" t="s">
        <v>800</v>
      </c>
      <c r="C2339" s="3">
        <v>5701</v>
      </c>
      <c r="D2339" t="s">
        <v>1264</v>
      </c>
      <c r="E2339" s="3">
        <v>100102</v>
      </c>
      <c r="F2339" t="s">
        <v>11306</v>
      </c>
      <c r="G2339" s="3">
        <v>100102004</v>
      </c>
      <c r="H2339" t="s">
        <v>26094</v>
      </c>
      <c r="I2339" s="3">
        <v>2</v>
      </c>
      <c r="J2339" t="s">
        <v>12848</v>
      </c>
      <c r="K2339" s="3">
        <v>13</v>
      </c>
      <c r="L2339" t="s">
        <v>26091</v>
      </c>
      <c r="M2339" s="3">
        <v>2</v>
      </c>
      <c r="N2339" t="s">
        <v>26084</v>
      </c>
      <c r="O2339" s="3">
        <v>1</v>
      </c>
      <c r="P2339" t="s">
        <v>28066</v>
      </c>
      <c r="Q2339" s="3">
        <v>1</v>
      </c>
      <c r="R2339" t="s">
        <v>26083</v>
      </c>
      <c r="S2339" s="3">
        <v>1</v>
      </c>
      <c r="T2339" s="3">
        <v>1</v>
      </c>
      <c r="U2339" s="3">
        <v>170000</v>
      </c>
      <c r="V2339" s="3">
        <v>2017</v>
      </c>
      <c r="W2339" t="s">
        <v>25</v>
      </c>
    </row>
    <row r="2340" spans="1:23" x14ac:dyDescent="0.3">
      <c r="A2340" s="3">
        <v>5</v>
      </c>
      <c r="B2340" t="s">
        <v>800</v>
      </c>
      <c r="C2340" s="3">
        <v>5701</v>
      </c>
      <c r="D2340" t="s">
        <v>1264</v>
      </c>
      <c r="E2340" s="3">
        <v>100102</v>
      </c>
      <c r="F2340" t="s">
        <v>11306</v>
      </c>
      <c r="G2340" s="3">
        <v>100102003</v>
      </c>
      <c r="H2340" t="s">
        <v>26093</v>
      </c>
      <c r="I2340" s="3">
        <v>2</v>
      </c>
      <c r="J2340" t="s">
        <v>12848</v>
      </c>
      <c r="K2340" s="3">
        <v>13</v>
      </c>
      <c r="L2340" t="s">
        <v>26091</v>
      </c>
      <c r="M2340" s="3">
        <v>2</v>
      </c>
      <c r="N2340" t="s">
        <v>26084</v>
      </c>
      <c r="O2340" s="3">
        <v>1</v>
      </c>
      <c r="P2340" t="s">
        <v>28066</v>
      </c>
      <c r="Q2340" s="3">
        <v>1</v>
      </c>
      <c r="R2340" t="s">
        <v>26083</v>
      </c>
      <c r="S2340" s="3">
        <v>1</v>
      </c>
      <c r="T2340" s="3">
        <v>1</v>
      </c>
      <c r="U2340" s="3">
        <v>200000</v>
      </c>
      <c r="V2340" s="3">
        <v>2017</v>
      </c>
      <c r="W2340" t="s">
        <v>25</v>
      </c>
    </row>
    <row r="2341" spans="1:23" x14ac:dyDescent="0.3">
      <c r="A2341" s="3">
        <v>5</v>
      </c>
      <c r="B2341" t="s">
        <v>800</v>
      </c>
      <c r="C2341" s="3">
        <v>5701</v>
      </c>
      <c r="D2341" t="s">
        <v>1264</v>
      </c>
      <c r="E2341" s="3">
        <v>100102</v>
      </c>
      <c r="F2341" t="s">
        <v>11306</v>
      </c>
      <c r="G2341" s="3">
        <v>100102005</v>
      </c>
      <c r="H2341" t="s">
        <v>2163</v>
      </c>
      <c r="I2341" s="3">
        <v>2</v>
      </c>
      <c r="J2341" t="s">
        <v>12848</v>
      </c>
      <c r="K2341" s="3">
        <v>13</v>
      </c>
      <c r="L2341" t="s">
        <v>26091</v>
      </c>
      <c r="M2341" s="3">
        <v>2</v>
      </c>
      <c r="N2341" t="s">
        <v>26084</v>
      </c>
      <c r="O2341" s="3">
        <v>1</v>
      </c>
      <c r="P2341" t="s">
        <v>28066</v>
      </c>
      <c r="Q2341" s="3">
        <v>1</v>
      </c>
      <c r="R2341" t="s">
        <v>26083</v>
      </c>
      <c r="S2341" s="3">
        <v>1</v>
      </c>
      <c r="T2341" s="3">
        <v>1</v>
      </c>
      <c r="U2341" s="3">
        <v>220000</v>
      </c>
      <c r="V2341" s="3">
        <v>2017</v>
      </c>
      <c r="W2341" t="s">
        <v>25</v>
      </c>
    </row>
    <row r="2342" spans="1:23" x14ac:dyDescent="0.3">
      <c r="A2342" s="3">
        <v>5</v>
      </c>
      <c r="B2342" t="s">
        <v>800</v>
      </c>
      <c r="C2342" s="3">
        <v>5701</v>
      </c>
      <c r="D2342" t="s">
        <v>1264</v>
      </c>
      <c r="E2342" s="3">
        <v>100104</v>
      </c>
      <c r="F2342" t="s">
        <v>11362</v>
      </c>
      <c r="G2342" s="3">
        <v>100104003</v>
      </c>
      <c r="H2342" t="s">
        <v>16990</v>
      </c>
      <c r="I2342" s="3">
        <v>2</v>
      </c>
      <c r="J2342" t="s">
        <v>12848</v>
      </c>
      <c r="K2342" s="3">
        <v>13</v>
      </c>
      <c r="L2342" t="s">
        <v>26091</v>
      </c>
      <c r="M2342" s="3">
        <v>7</v>
      </c>
      <c r="N2342" t="s">
        <v>14788</v>
      </c>
      <c r="O2342" s="3">
        <v>3</v>
      </c>
      <c r="P2342" t="s">
        <v>26085</v>
      </c>
      <c r="Q2342" s="3">
        <v>4</v>
      </c>
      <c r="R2342" t="s">
        <v>26113</v>
      </c>
      <c r="S2342" s="3">
        <v>60</v>
      </c>
      <c r="T2342" s="3">
        <v>1</v>
      </c>
      <c r="U2342" s="3">
        <v>1500000</v>
      </c>
      <c r="V2342" s="3">
        <v>2017</v>
      </c>
      <c r="W2342" t="s">
        <v>25</v>
      </c>
    </row>
    <row r="2343" spans="1:23" x14ac:dyDescent="0.3">
      <c r="A2343" s="3">
        <v>1</v>
      </c>
      <c r="B2343" t="s">
        <v>797</v>
      </c>
      <c r="C2343" s="3">
        <v>1405</v>
      </c>
      <c r="D2343" t="s">
        <v>1081</v>
      </c>
      <c r="E2343" s="3">
        <v>100102</v>
      </c>
      <c r="F2343" t="s">
        <v>11306</v>
      </c>
      <c r="G2343" s="3">
        <v>100102007</v>
      </c>
      <c r="H2343" t="s">
        <v>11317</v>
      </c>
      <c r="I2343" s="3">
        <v>1</v>
      </c>
      <c r="J2343" t="s">
        <v>26080</v>
      </c>
      <c r="K2343" s="3">
        <v>13</v>
      </c>
      <c r="L2343" t="s">
        <v>26091</v>
      </c>
      <c r="M2343" s="3">
        <v>5</v>
      </c>
      <c r="N2343" t="s">
        <v>26092</v>
      </c>
      <c r="O2343" s="3">
        <v>3</v>
      </c>
      <c r="P2343" t="s">
        <v>26085</v>
      </c>
      <c r="Q2343" s="3">
        <v>1</v>
      </c>
      <c r="R2343" t="s">
        <v>26083</v>
      </c>
      <c r="S2343" s="3">
        <v>1</v>
      </c>
      <c r="T2343" s="3">
        <v>1</v>
      </c>
      <c r="U2343" s="3">
        <v>4000</v>
      </c>
      <c r="V2343" s="3">
        <v>2019</v>
      </c>
      <c r="W2343" t="s">
        <v>26159</v>
      </c>
    </row>
    <row r="2344" spans="1:23" x14ac:dyDescent="0.3">
      <c r="A2344" s="3">
        <v>1</v>
      </c>
      <c r="B2344" t="s">
        <v>797</v>
      </c>
      <c r="C2344" s="3">
        <v>1405</v>
      </c>
      <c r="D2344" t="s">
        <v>1081</v>
      </c>
      <c r="E2344" s="3">
        <v>100102</v>
      </c>
      <c r="F2344" t="s">
        <v>11306</v>
      </c>
      <c r="G2344" s="3">
        <v>100102007</v>
      </c>
      <c r="H2344" t="s">
        <v>11317</v>
      </c>
      <c r="I2344" s="3">
        <v>1</v>
      </c>
      <c r="J2344" t="s">
        <v>26080</v>
      </c>
      <c r="K2344" s="3">
        <v>13</v>
      </c>
      <c r="L2344" t="s">
        <v>26091</v>
      </c>
      <c r="M2344" s="3">
        <v>5</v>
      </c>
      <c r="N2344" t="s">
        <v>26092</v>
      </c>
      <c r="O2344" s="3">
        <v>1</v>
      </c>
      <c r="P2344" t="s">
        <v>28066</v>
      </c>
      <c r="Q2344" s="3">
        <v>1</v>
      </c>
      <c r="R2344" t="s">
        <v>26083</v>
      </c>
      <c r="S2344" s="3">
        <v>1</v>
      </c>
      <c r="T2344" s="3">
        <v>1</v>
      </c>
      <c r="U2344" s="3">
        <v>14000</v>
      </c>
      <c r="V2344" s="3">
        <v>2019</v>
      </c>
      <c r="W2344" t="s">
        <v>26159</v>
      </c>
    </row>
    <row r="2345" spans="1:23" x14ac:dyDescent="0.3">
      <c r="A2345" s="3">
        <v>1</v>
      </c>
      <c r="B2345" t="s">
        <v>797</v>
      </c>
      <c r="C2345" s="3">
        <v>1405</v>
      </c>
      <c r="D2345" t="s">
        <v>1081</v>
      </c>
      <c r="E2345" s="3">
        <v>100102</v>
      </c>
      <c r="F2345" t="s">
        <v>11306</v>
      </c>
      <c r="G2345" s="3">
        <v>100102007</v>
      </c>
      <c r="H2345" t="s">
        <v>11317</v>
      </c>
      <c r="I2345" s="3">
        <v>1</v>
      </c>
      <c r="J2345" t="s">
        <v>26080</v>
      </c>
      <c r="K2345" s="3">
        <v>13</v>
      </c>
      <c r="L2345" t="s">
        <v>26091</v>
      </c>
      <c r="M2345" s="3">
        <v>5</v>
      </c>
      <c r="N2345" t="s">
        <v>26092</v>
      </c>
      <c r="O2345" s="3">
        <v>1</v>
      </c>
      <c r="P2345" t="s">
        <v>28066</v>
      </c>
      <c r="Q2345" s="3">
        <v>1</v>
      </c>
      <c r="R2345" t="s">
        <v>26083</v>
      </c>
      <c r="S2345" s="3">
        <v>1</v>
      </c>
      <c r="T2345" s="3">
        <v>1</v>
      </c>
      <c r="U2345" s="3">
        <v>6000</v>
      </c>
      <c r="V2345" s="3">
        <v>2019</v>
      </c>
      <c r="W2345" t="s">
        <v>26159</v>
      </c>
    </row>
    <row r="2346" spans="1:23" x14ac:dyDescent="0.3">
      <c r="A2346" s="3">
        <v>1</v>
      </c>
      <c r="B2346" t="s">
        <v>797</v>
      </c>
      <c r="C2346" s="3">
        <v>1405</v>
      </c>
      <c r="D2346" t="s">
        <v>1081</v>
      </c>
      <c r="E2346" s="3">
        <v>100102</v>
      </c>
      <c r="F2346" t="s">
        <v>11306</v>
      </c>
      <c r="G2346" s="3">
        <v>100102007</v>
      </c>
      <c r="H2346" t="s">
        <v>11317</v>
      </c>
      <c r="I2346" s="3">
        <v>1</v>
      </c>
      <c r="J2346" t="s">
        <v>26080</v>
      </c>
      <c r="K2346" s="3">
        <v>13</v>
      </c>
      <c r="L2346" t="s">
        <v>26091</v>
      </c>
      <c r="M2346" s="3">
        <v>5</v>
      </c>
      <c r="N2346" t="s">
        <v>26092</v>
      </c>
      <c r="O2346" s="3">
        <v>3</v>
      </c>
      <c r="P2346" t="s">
        <v>26085</v>
      </c>
      <c r="Q2346" s="3">
        <v>1</v>
      </c>
      <c r="R2346" t="s">
        <v>26083</v>
      </c>
      <c r="S2346" s="3">
        <v>1</v>
      </c>
      <c r="T2346" s="3">
        <v>1</v>
      </c>
      <c r="U2346" s="3">
        <v>6000</v>
      </c>
      <c r="V2346" s="3">
        <v>2019</v>
      </c>
      <c r="W2346" t="s">
        <v>26159</v>
      </c>
    </row>
    <row r="2347" spans="1:23" x14ac:dyDescent="0.3">
      <c r="A2347" s="3">
        <v>1</v>
      </c>
      <c r="B2347" t="s">
        <v>797</v>
      </c>
      <c r="C2347" s="3">
        <v>1405</v>
      </c>
      <c r="D2347" t="s">
        <v>1081</v>
      </c>
      <c r="E2347" s="3">
        <v>100102</v>
      </c>
      <c r="F2347" t="s">
        <v>11306</v>
      </c>
      <c r="G2347" s="3">
        <v>100102007</v>
      </c>
      <c r="H2347" t="s">
        <v>11317</v>
      </c>
      <c r="I2347" s="3">
        <v>1</v>
      </c>
      <c r="J2347" t="s">
        <v>26080</v>
      </c>
      <c r="K2347" s="3">
        <v>13</v>
      </c>
      <c r="L2347" t="s">
        <v>26091</v>
      </c>
      <c r="M2347" s="3">
        <v>5</v>
      </c>
      <c r="N2347" t="s">
        <v>26092</v>
      </c>
      <c r="O2347" s="3">
        <v>1</v>
      </c>
      <c r="P2347" t="s">
        <v>28066</v>
      </c>
      <c r="Q2347" s="3">
        <v>1</v>
      </c>
      <c r="R2347" t="s">
        <v>26083</v>
      </c>
      <c r="S2347" s="3">
        <v>1</v>
      </c>
      <c r="T2347" s="3">
        <v>1</v>
      </c>
      <c r="U2347" s="3">
        <v>14500</v>
      </c>
      <c r="V2347" s="3">
        <v>2019</v>
      </c>
      <c r="W2347" t="s">
        <v>26159</v>
      </c>
    </row>
    <row r="2348" spans="1:23" x14ac:dyDescent="0.3">
      <c r="A2348" s="3">
        <v>1</v>
      </c>
      <c r="B2348" t="s">
        <v>797</v>
      </c>
      <c r="C2348" s="3">
        <v>1405</v>
      </c>
      <c r="D2348" t="s">
        <v>1081</v>
      </c>
      <c r="E2348" s="3">
        <v>100102</v>
      </c>
      <c r="F2348" t="s">
        <v>11306</v>
      </c>
      <c r="G2348" s="3">
        <v>100102007</v>
      </c>
      <c r="H2348" t="s">
        <v>11317</v>
      </c>
      <c r="I2348" s="3">
        <v>1</v>
      </c>
      <c r="J2348" t="s">
        <v>26080</v>
      </c>
      <c r="K2348" s="3">
        <v>13</v>
      </c>
      <c r="L2348" t="s">
        <v>26091</v>
      </c>
      <c r="M2348" s="3">
        <v>5</v>
      </c>
      <c r="N2348" t="s">
        <v>26092</v>
      </c>
      <c r="O2348" s="3">
        <v>1</v>
      </c>
      <c r="P2348" t="s">
        <v>28066</v>
      </c>
      <c r="Q2348" s="3">
        <v>1</v>
      </c>
      <c r="R2348" t="s">
        <v>26083</v>
      </c>
      <c r="S2348" s="3">
        <v>1</v>
      </c>
      <c r="T2348" s="3">
        <v>1</v>
      </c>
      <c r="U2348" s="3">
        <v>7000</v>
      </c>
      <c r="V2348" s="3">
        <v>2019</v>
      </c>
      <c r="W2348" t="s">
        <v>26159</v>
      </c>
    </row>
    <row r="2349" spans="1:23" x14ac:dyDescent="0.3">
      <c r="A2349" s="3">
        <v>1</v>
      </c>
      <c r="B2349" t="s">
        <v>797</v>
      </c>
      <c r="C2349" s="3">
        <v>1405</v>
      </c>
      <c r="D2349" t="s">
        <v>1081</v>
      </c>
      <c r="E2349" s="3">
        <v>100102</v>
      </c>
      <c r="F2349" t="s">
        <v>11306</v>
      </c>
      <c r="G2349" s="3">
        <v>100102007</v>
      </c>
      <c r="H2349" t="s">
        <v>11317</v>
      </c>
      <c r="I2349" s="3">
        <v>1</v>
      </c>
      <c r="J2349" t="s">
        <v>26080</v>
      </c>
      <c r="K2349" s="3">
        <v>13</v>
      </c>
      <c r="L2349" t="s">
        <v>26091</v>
      </c>
      <c r="M2349" s="3">
        <v>5</v>
      </c>
      <c r="N2349" t="s">
        <v>26092</v>
      </c>
      <c r="O2349" s="3">
        <v>1</v>
      </c>
      <c r="P2349" t="s">
        <v>28066</v>
      </c>
      <c r="Q2349" s="3">
        <v>1</v>
      </c>
      <c r="R2349" t="s">
        <v>26083</v>
      </c>
      <c r="S2349" s="3">
        <v>2</v>
      </c>
      <c r="T2349" s="3">
        <v>1</v>
      </c>
      <c r="U2349" s="3">
        <v>7900</v>
      </c>
      <c r="V2349" s="3">
        <v>2019</v>
      </c>
      <c r="W2349" t="s">
        <v>26159</v>
      </c>
    </row>
    <row r="2350" spans="1:23" x14ac:dyDescent="0.3">
      <c r="A2350" s="3">
        <v>1</v>
      </c>
      <c r="B2350" t="s">
        <v>797</v>
      </c>
      <c r="C2350" s="3">
        <v>1405</v>
      </c>
      <c r="D2350" t="s">
        <v>1081</v>
      </c>
      <c r="E2350" s="3">
        <v>100102</v>
      </c>
      <c r="F2350" t="s">
        <v>11306</v>
      </c>
      <c r="G2350" s="3">
        <v>100102007</v>
      </c>
      <c r="H2350" t="s">
        <v>11317</v>
      </c>
      <c r="I2350" s="3">
        <v>1</v>
      </c>
      <c r="J2350" t="s">
        <v>26080</v>
      </c>
      <c r="K2350" s="3">
        <v>13</v>
      </c>
      <c r="L2350" t="s">
        <v>26091</v>
      </c>
      <c r="M2350" s="3">
        <v>5</v>
      </c>
      <c r="N2350" t="s">
        <v>26092</v>
      </c>
      <c r="O2350" s="3">
        <v>1</v>
      </c>
      <c r="P2350" t="s">
        <v>28066</v>
      </c>
      <c r="Q2350" s="3">
        <v>1</v>
      </c>
      <c r="R2350" t="s">
        <v>26083</v>
      </c>
      <c r="S2350" s="3">
        <v>1</v>
      </c>
      <c r="T2350" s="3">
        <v>1</v>
      </c>
      <c r="U2350" s="3">
        <v>22000</v>
      </c>
      <c r="V2350" s="3">
        <v>2019</v>
      </c>
      <c r="W2350" t="s">
        <v>26159</v>
      </c>
    </row>
    <row r="2351" spans="1:23" x14ac:dyDescent="0.3">
      <c r="A2351" s="3">
        <v>1</v>
      </c>
      <c r="B2351" t="s">
        <v>797</v>
      </c>
      <c r="C2351" s="3">
        <v>1405</v>
      </c>
      <c r="D2351" t="s">
        <v>1081</v>
      </c>
      <c r="E2351" s="3">
        <v>100102</v>
      </c>
      <c r="F2351" t="s">
        <v>11306</v>
      </c>
      <c r="G2351" s="3">
        <v>100102007</v>
      </c>
      <c r="H2351" t="s">
        <v>11317</v>
      </c>
      <c r="I2351" s="3">
        <v>1</v>
      </c>
      <c r="J2351" t="s">
        <v>26080</v>
      </c>
      <c r="K2351" s="3">
        <v>13</v>
      </c>
      <c r="L2351" t="s">
        <v>26091</v>
      </c>
      <c r="M2351" s="3">
        <v>5</v>
      </c>
      <c r="N2351" t="s">
        <v>26092</v>
      </c>
      <c r="O2351" s="3">
        <v>1</v>
      </c>
      <c r="P2351" t="s">
        <v>28066</v>
      </c>
      <c r="Q2351" s="3">
        <v>1</v>
      </c>
      <c r="R2351" t="s">
        <v>26083</v>
      </c>
      <c r="S2351" s="3">
        <v>1</v>
      </c>
      <c r="T2351" s="3">
        <v>1</v>
      </c>
      <c r="U2351" s="3">
        <v>16000</v>
      </c>
      <c r="V2351" s="3">
        <v>2019</v>
      </c>
      <c r="W2351" t="s">
        <v>26159</v>
      </c>
    </row>
    <row r="2352" spans="1:23" x14ac:dyDescent="0.3">
      <c r="A2352" s="3">
        <v>1</v>
      </c>
      <c r="B2352" t="s">
        <v>797</v>
      </c>
      <c r="C2352" s="3">
        <v>1405</v>
      </c>
      <c r="D2352" t="s">
        <v>1081</v>
      </c>
      <c r="E2352" s="3">
        <v>100102</v>
      </c>
      <c r="F2352" t="s">
        <v>11306</v>
      </c>
      <c r="G2352" s="3">
        <v>100102007</v>
      </c>
      <c r="H2352" t="s">
        <v>11317</v>
      </c>
      <c r="I2352" s="3">
        <v>1</v>
      </c>
      <c r="J2352" t="s">
        <v>26080</v>
      </c>
      <c r="K2352" s="3">
        <v>13</v>
      </c>
      <c r="L2352" t="s">
        <v>26091</v>
      </c>
      <c r="M2352" s="3">
        <v>5</v>
      </c>
      <c r="N2352" t="s">
        <v>26092</v>
      </c>
      <c r="O2352" s="3">
        <v>1</v>
      </c>
      <c r="P2352" t="s">
        <v>28066</v>
      </c>
      <c r="Q2352" s="3">
        <v>1</v>
      </c>
      <c r="R2352" t="s">
        <v>26083</v>
      </c>
      <c r="S2352" s="3">
        <v>2</v>
      </c>
      <c r="T2352" s="3">
        <v>1</v>
      </c>
      <c r="U2352" s="3">
        <v>34000</v>
      </c>
      <c r="V2352" s="3">
        <v>2019</v>
      </c>
      <c r="W2352" t="s">
        <v>26159</v>
      </c>
    </row>
    <row r="2353" spans="1:23" x14ac:dyDescent="0.3">
      <c r="A2353" s="3">
        <v>1</v>
      </c>
      <c r="B2353" t="s">
        <v>797</v>
      </c>
      <c r="C2353" s="3">
        <v>1405</v>
      </c>
      <c r="D2353" t="s">
        <v>1081</v>
      </c>
      <c r="E2353" s="3">
        <v>100102</v>
      </c>
      <c r="F2353" t="s">
        <v>11306</v>
      </c>
      <c r="G2353" s="3">
        <v>100102007</v>
      </c>
      <c r="H2353" t="s">
        <v>11317</v>
      </c>
      <c r="I2353" s="3">
        <v>1</v>
      </c>
      <c r="J2353" t="s">
        <v>26080</v>
      </c>
      <c r="K2353" s="3">
        <v>13</v>
      </c>
      <c r="L2353" t="s">
        <v>26091</v>
      </c>
      <c r="M2353" s="3">
        <v>5</v>
      </c>
      <c r="N2353" t="s">
        <v>26092</v>
      </c>
      <c r="O2353" s="3">
        <v>1</v>
      </c>
      <c r="P2353" t="s">
        <v>28066</v>
      </c>
      <c r="Q2353" s="3">
        <v>1</v>
      </c>
      <c r="R2353" t="s">
        <v>26083</v>
      </c>
      <c r="S2353" s="3">
        <v>2</v>
      </c>
      <c r="T2353" s="3">
        <v>1</v>
      </c>
      <c r="U2353" s="3">
        <v>25000</v>
      </c>
      <c r="V2353" s="3">
        <v>2019</v>
      </c>
      <c r="W2353" t="s">
        <v>26159</v>
      </c>
    </row>
    <row r="2354" spans="1:23" x14ac:dyDescent="0.3">
      <c r="A2354" s="3">
        <v>1</v>
      </c>
      <c r="B2354" t="s">
        <v>797</v>
      </c>
      <c r="C2354" s="3">
        <v>1405</v>
      </c>
      <c r="D2354" t="s">
        <v>1081</v>
      </c>
      <c r="E2354" s="3">
        <v>100102</v>
      </c>
      <c r="F2354" t="s">
        <v>11306</v>
      </c>
      <c r="G2354" s="3">
        <v>100102007</v>
      </c>
      <c r="H2354" t="s">
        <v>11317</v>
      </c>
      <c r="I2354" s="3">
        <v>1</v>
      </c>
      <c r="J2354" t="s">
        <v>26080</v>
      </c>
      <c r="K2354" s="3">
        <v>13</v>
      </c>
      <c r="L2354" t="s">
        <v>26091</v>
      </c>
      <c r="M2354" s="3">
        <v>5</v>
      </c>
      <c r="N2354" t="s">
        <v>26092</v>
      </c>
      <c r="O2354" s="3">
        <v>1</v>
      </c>
      <c r="P2354" t="s">
        <v>28066</v>
      </c>
      <c r="Q2354" s="3">
        <v>1</v>
      </c>
      <c r="R2354" t="s">
        <v>26083</v>
      </c>
      <c r="S2354" s="3">
        <v>2</v>
      </c>
      <c r="T2354" s="3">
        <v>1</v>
      </c>
      <c r="U2354" s="3">
        <v>9000</v>
      </c>
      <c r="V2354" s="3">
        <v>2019</v>
      </c>
      <c r="W2354" t="s">
        <v>26159</v>
      </c>
    </row>
    <row r="2355" spans="1:23" x14ac:dyDescent="0.3">
      <c r="A2355" s="3">
        <v>1</v>
      </c>
      <c r="B2355" t="s">
        <v>797</v>
      </c>
      <c r="C2355" s="3">
        <v>1405</v>
      </c>
      <c r="D2355" t="s">
        <v>1081</v>
      </c>
      <c r="E2355" s="3">
        <v>100102</v>
      </c>
      <c r="F2355" t="s">
        <v>11306</v>
      </c>
      <c r="G2355" s="3">
        <v>100102007</v>
      </c>
      <c r="H2355" t="s">
        <v>11317</v>
      </c>
      <c r="I2355" s="3">
        <v>1</v>
      </c>
      <c r="J2355" t="s">
        <v>26080</v>
      </c>
      <c r="K2355" s="3">
        <v>13</v>
      </c>
      <c r="L2355" t="s">
        <v>26091</v>
      </c>
      <c r="M2355" s="3">
        <v>5</v>
      </c>
      <c r="N2355" t="s">
        <v>26092</v>
      </c>
      <c r="O2355" s="3">
        <v>3</v>
      </c>
      <c r="P2355" t="s">
        <v>26085</v>
      </c>
      <c r="Q2355" s="3">
        <v>1</v>
      </c>
      <c r="R2355" t="s">
        <v>26083</v>
      </c>
      <c r="S2355" s="3">
        <v>1</v>
      </c>
      <c r="T2355" s="3">
        <v>1</v>
      </c>
      <c r="U2355" s="3">
        <v>2500</v>
      </c>
      <c r="V2355" s="3">
        <v>2019</v>
      </c>
      <c r="W2355" t="s">
        <v>26159</v>
      </c>
    </row>
    <row r="2356" spans="1:23" x14ac:dyDescent="0.3">
      <c r="A2356" s="3">
        <v>6</v>
      </c>
      <c r="B2356" t="s">
        <v>1783</v>
      </c>
      <c r="C2356" s="3">
        <v>6104</v>
      </c>
      <c r="D2356" t="s">
        <v>1303</v>
      </c>
      <c r="E2356" s="3">
        <v>100103</v>
      </c>
      <c r="F2356" t="s">
        <v>11337</v>
      </c>
      <c r="G2356" s="3">
        <v>100103006</v>
      </c>
      <c r="H2356" t="s">
        <v>26108</v>
      </c>
      <c r="I2356" s="3">
        <v>2</v>
      </c>
      <c r="J2356" t="s">
        <v>12848</v>
      </c>
      <c r="K2356" s="3">
        <v>13</v>
      </c>
      <c r="L2356" t="s">
        <v>26091</v>
      </c>
      <c r="M2356" s="3">
        <v>2</v>
      </c>
      <c r="N2356" t="s">
        <v>26084</v>
      </c>
      <c r="O2356" s="3">
        <v>1</v>
      </c>
      <c r="P2356" t="s">
        <v>28066</v>
      </c>
      <c r="Q2356" s="3">
        <v>1</v>
      </c>
      <c r="R2356" t="s">
        <v>26083</v>
      </c>
      <c r="S2356" s="3">
        <v>5</v>
      </c>
      <c r="T2356" s="3">
        <v>1</v>
      </c>
      <c r="U2356" s="3">
        <v>100000</v>
      </c>
      <c r="V2356" s="3">
        <v>2014</v>
      </c>
      <c r="W2356" t="s">
        <v>25</v>
      </c>
    </row>
    <row r="2357" spans="1:23" x14ac:dyDescent="0.3">
      <c r="A2357" s="3">
        <v>6</v>
      </c>
      <c r="B2357" t="s">
        <v>1783</v>
      </c>
      <c r="C2357" s="3">
        <v>6115</v>
      </c>
      <c r="D2357" t="s">
        <v>1336</v>
      </c>
      <c r="E2357" s="3">
        <v>100102</v>
      </c>
      <c r="F2357" t="s">
        <v>11306</v>
      </c>
      <c r="G2357" s="3">
        <v>100102005</v>
      </c>
      <c r="H2357" t="s">
        <v>2163</v>
      </c>
      <c r="I2357" s="3">
        <v>2</v>
      </c>
      <c r="J2357" t="s">
        <v>12848</v>
      </c>
      <c r="K2357" s="3">
        <v>13</v>
      </c>
      <c r="L2357" t="s">
        <v>26091</v>
      </c>
      <c r="M2357" s="3">
        <v>2</v>
      </c>
      <c r="N2357" t="s">
        <v>26084</v>
      </c>
      <c r="O2357" s="3">
        <v>1</v>
      </c>
      <c r="P2357" t="s">
        <v>28066</v>
      </c>
      <c r="Q2357" s="3">
        <v>1</v>
      </c>
      <c r="R2357" t="s">
        <v>26083</v>
      </c>
      <c r="S2357" s="3">
        <v>6</v>
      </c>
      <c r="T2357" s="3">
        <v>1</v>
      </c>
      <c r="U2357" s="3">
        <v>1560</v>
      </c>
      <c r="V2357" s="3">
        <v>2014</v>
      </c>
      <c r="W2357" t="s">
        <v>25</v>
      </c>
    </row>
    <row r="2358" spans="1:23" x14ac:dyDescent="0.3">
      <c r="A2358" s="3">
        <v>1</v>
      </c>
      <c r="B2358" t="s">
        <v>797</v>
      </c>
      <c r="C2358" s="3">
        <v>1405</v>
      </c>
      <c r="D2358" t="s">
        <v>1081</v>
      </c>
      <c r="E2358" s="3">
        <v>100102</v>
      </c>
      <c r="F2358" t="s">
        <v>11306</v>
      </c>
      <c r="G2358" s="3">
        <v>100102007</v>
      </c>
      <c r="H2358" t="s">
        <v>11317</v>
      </c>
      <c r="I2358" s="3">
        <v>1</v>
      </c>
      <c r="J2358" t="s">
        <v>26080</v>
      </c>
      <c r="K2358" s="3">
        <v>13</v>
      </c>
      <c r="L2358" t="s">
        <v>26091</v>
      </c>
      <c r="M2358" s="3">
        <v>5</v>
      </c>
      <c r="N2358" t="s">
        <v>26092</v>
      </c>
      <c r="O2358" s="3">
        <v>1</v>
      </c>
      <c r="P2358" t="s">
        <v>28066</v>
      </c>
      <c r="Q2358" s="3">
        <v>1</v>
      </c>
      <c r="R2358" t="s">
        <v>26083</v>
      </c>
      <c r="S2358" s="3">
        <v>1</v>
      </c>
      <c r="T2358" s="3">
        <v>1</v>
      </c>
      <c r="U2358" s="3">
        <v>6000</v>
      </c>
      <c r="V2358" s="3">
        <v>2019</v>
      </c>
      <c r="W2358" t="s">
        <v>26159</v>
      </c>
    </row>
    <row r="2359" spans="1:23" x14ac:dyDescent="0.3">
      <c r="A2359" s="3">
        <v>1</v>
      </c>
      <c r="B2359" t="s">
        <v>797</v>
      </c>
      <c r="C2359" s="3">
        <v>1405</v>
      </c>
      <c r="D2359" t="s">
        <v>1081</v>
      </c>
      <c r="E2359" s="3">
        <v>100102</v>
      </c>
      <c r="F2359" t="s">
        <v>11306</v>
      </c>
      <c r="G2359" s="3">
        <v>100102007</v>
      </c>
      <c r="H2359" t="s">
        <v>11317</v>
      </c>
      <c r="I2359" s="3">
        <v>1</v>
      </c>
      <c r="J2359" t="s">
        <v>26080</v>
      </c>
      <c r="K2359" s="3">
        <v>13</v>
      </c>
      <c r="L2359" t="s">
        <v>26091</v>
      </c>
      <c r="M2359" s="3">
        <v>5</v>
      </c>
      <c r="N2359" t="s">
        <v>26092</v>
      </c>
      <c r="O2359" s="3">
        <v>2</v>
      </c>
      <c r="P2359" t="s">
        <v>28067</v>
      </c>
      <c r="Q2359" s="3">
        <v>1</v>
      </c>
      <c r="R2359" t="s">
        <v>26083</v>
      </c>
      <c r="S2359" s="3">
        <v>2</v>
      </c>
      <c r="T2359" s="3">
        <v>1</v>
      </c>
      <c r="U2359" s="3">
        <v>18000</v>
      </c>
      <c r="V2359" s="3">
        <v>2019</v>
      </c>
      <c r="W2359" t="s">
        <v>26159</v>
      </c>
    </row>
    <row r="2360" spans="1:23" x14ac:dyDescent="0.3">
      <c r="A2360" s="3">
        <v>1</v>
      </c>
      <c r="B2360" t="s">
        <v>797</v>
      </c>
      <c r="C2360" s="3">
        <v>1405</v>
      </c>
      <c r="D2360" t="s">
        <v>1081</v>
      </c>
      <c r="E2360" s="3">
        <v>100102</v>
      </c>
      <c r="F2360" t="s">
        <v>11306</v>
      </c>
      <c r="G2360" s="3">
        <v>100102007</v>
      </c>
      <c r="H2360" t="s">
        <v>11317</v>
      </c>
      <c r="I2360" s="3">
        <v>1</v>
      </c>
      <c r="J2360" t="s">
        <v>26080</v>
      </c>
      <c r="K2360" s="3">
        <v>13</v>
      </c>
      <c r="L2360" t="s">
        <v>26091</v>
      </c>
      <c r="M2360" s="3">
        <v>5</v>
      </c>
      <c r="N2360" t="s">
        <v>26092</v>
      </c>
      <c r="O2360" s="3">
        <v>2</v>
      </c>
      <c r="P2360" t="s">
        <v>28067</v>
      </c>
      <c r="Q2360" s="3">
        <v>1</v>
      </c>
      <c r="R2360" t="s">
        <v>26083</v>
      </c>
      <c r="S2360" s="3">
        <v>1</v>
      </c>
      <c r="T2360" s="3">
        <v>1</v>
      </c>
      <c r="U2360" s="3">
        <v>5000</v>
      </c>
      <c r="V2360" s="3">
        <v>2019</v>
      </c>
      <c r="W2360" t="s">
        <v>26159</v>
      </c>
    </row>
    <row r="2361" spans="1:23" x14ac:dyDescent="0.3">
      <c r="A2361" s="3">
        <v>1</v>
      </c>
      <c r="B2361" t="s">
        <v>797</v>
      </c>
      <c r="C2361" s="3">
        <v>1405</v>
      </c>
      <c r="D2361" t="s">
        <v>1081</v>
      </c>
      <c r="E2361" s="3">
        <v>100102</v>
      </c>
      <c r="F2361" t="s">
        <v>11306</v>
      </c>
      <c r="G2361" s="3">
        <v>100102007</v>
      </c>
      <c r="H2361" t="s">
        <v>11317</v>
      </c>
      <c r="I2361" s="3">
        <v>1</v>
      </c>
      <c r="J2361" t="s">
        <v>26080</v>
      </c>
      <c r="K2361" s="3">
        <v>13</v>
      </c>
      <c r="L2361" t="s">
        <v>26091</v>
      </c>
      <c r="M2361" s="3">
        <v>5</v>
      </c>
      <c r="N2361" t="s">
        <v>26092</v>
      </c>
      <c r="O2361" s="3">
        <v>1</v>
      </c>
      <c r="P2361" t="s">
        <v>28066</v>
      </c>
      <c r="Q2361" s="3">
        <v>1</v>
      </c>
      <c r="R2361" t="s">
        <v>26083</v>
      </c>
      <c r="S2361" s="3">
        <v>1</v>
      </c>
      <c r="T2361" s="3">
        <v>1</v>
      </c>
      <c r="U2361" s="3">
        <v>5400</v>
      </c>
      <c r="V2361" s="3">
        <v>2019</v>
      </c>
      <c r="W2361" t="s">
        <v>26159</v>
      </c>
    </row>
    <row r="2362" spans="1:23" x14ac:dyDescent="0.3">
      <c r="A2362" s="3">
        <v>6</v>
      </c>
      <c r="B2362" t="s">
        <v>1783</v>
      </c>
      <c r="C2362" s="3">
        <v>6109</v>
      </c>
      <c r="D2362" t="s">
        <v>1318</v>
      </c>
      <c r="E2362" s="3">
        <v>100102</v>
      </c>
      <c r="F2362" t="s">
        <v>11306</v>
      </c>
      <c r="G2362" s="3">
        <v>100102005</v>
      </c>
      <c r="H2362" t="s">
        <v>2163</v>
      </c>
      <c r="I2362" s="3">
        <v>1</v>
      </c>
      <c r="J2362" t="s">
        <v>26080</v>
      </c>
      <c r="K2362" s="3">
        <v>13</v>
      </c>
      <c r="L2362" t="s">
        <v>26091</v>
      </c>
      <c r="M2362" s="3">
        <v>6</v>
      </c>
      <c r="N2362" t="s">
        <v>18251</v>
      </c>
      <c r="O2362" s="3">
        <v>1</v>
      </c>
      <c r="P2362" t="s">
        <v>28066</v>
      </c>
      <c r="Q2362" s="3">
        <v>1</v>
      </c>
      <c r="R2362" t="s">
        <v>26083</v>
      </c>
      <c r="S2362" s="3">
        <v>2</v>
      </c>
      <c r="T2362" s="3">
        <v>1</v>
      </c>
      <c r="U2362" s="3">
        <v>410000</v>
      </c>
      <c r="V2362" s="3">
        <v>2018</v>
      </c>
      <c r="W2362" t="s">
        <v>26159</v>
      </c>
    </row>
    <row r="2363" spans="1:23" x14ac:dyDescent="0.3">
      <c r="A2363" s="3">
        <v>6</v>
      </c>
      <c r="B2363" t="s">
        <v>1783</v>
      </c>
      <c r="C2363" s="3">
        <v>6109</v>
      </c>
      <c r="D2363" t="s">
        <v>1318</v>
      </c>
      <c r="E2363" s="3">
        <v>100102</v>
      </c>
      <c r="F2363" t="s">
        <v>11306</v>
      </c>
      <c r="G2363" s="3">
        <v>100102003</v>
      </c>
      <c r="H2363" t="s">
        <v>26093</v>
      </c>
      <c r="I2363" s="3">
        <v>1</v>
      </c>
      <c r="J2363" t="s">
        <v>26080</v>
      </c>
      <c r="K2363" s="3">
        <v>13</v>
      </c>
      <c r="L2363" t="s">
        <v>26091</v>
      </c>
      <c r="M2363" s="3">
        <v>6</v>
      </c>
      <c r="N2363" t="s">
        <v>18251</v>
      </c>
      <c r="O2363" s="3">
        <v>1</v>
      </c>
      <c r="P2363" t="s">
        <v>28066</v>
      </c>
      <c r="Q2363" s="3">
        <v>1</v>
      </c>
      <c r="R2363" t="s">
        <v>26083</v>
      </c>
      <c r="S2363" s="3">
        <v>2</v>
      </c>
      <c r="T2363" s="3">
        <v>1</v>
      </c>
      <c r="U2363" s="3">
        <v>71400</v>
      </c>
      <c r="V2363" s="3">
        <v>2018</v>
      </c>
      <c r="W2363" t="s">
        <v>26159</v>
      </c>
    </row>
    <row r="2364" spans="1:23" x14ac:dyDescent="0.3">
      <c r="A2364" s="3">
        <v>13</v>
      </c>
      <c r="B2364" t="s">
        <v>26153</v>
      </c>
      <c r="C2364" s="3">
        <v>13503</v>
      </c>
      <c r="D2364" t="s">
        <v>1956</v>
      </c>
      <c r="E2364" s="3">
        <v>100106</v>
      </c>
      <c r="F2364" t="s">
        <v>17000</v>
      </c>
      <c r="G2364" s="3">
        <v>100106002</v>
      </c>
      <c r="H2364" t="s">
        <v>26096</v>
      </c>
      <c r="I2364" s="3">
        <v>1</v>
      </c>
      <c r="J2364" t="s">
        <v>26080</v>
      </c>
      <c r="K2364" s="3">
        <v>13</v>
      </c>
      <c r="L2364" t="s">
        <v>26091</v>
      </c>
      <c r="M2364" s="3">
        <v>2</v>
      </c>
      <c r="N2364" t="s">
        <v>26084</v>
      </c>
      <c r="O2364" s="3">
        <v>2</v>
      </c>
      <c r="P2364" t="s">
        <v>28067</v>
      </c>
      <c r="Q2364" s="3">
        <v>1</v>
      </c>
      <c r="R2364" t="s">
        <v>26083</v>
      </c>
      <c r="S2364" s="3">
        <v>4</v>
      </c>
      <c r="T2364" s="3">
        <v>1</v>
      </c>
      <c r="U2364" s="3">
        <v>60000</v>
      </c>
      <c r="V2364" s="3">
        <v>2017</v>
      </c>
      <c r="W2364" t="s">
        <v>25</v>
      </c>
    </row>
    <row r="2365" spans="1:23" x14ac:dyDescent="0.3">
      <c r="A2365" s="3">
        <v>13</v>
      </c>
      <c r="B2365" t="s">
        <v>26153</v>
      </c>
      <c r="C2365" s="3">
        <v>13503</v>
      </c>
      <c r="D2365" t="s">
        <v>1956</v>
      </c>
      <c r="E2365" s="3">
        <v>100102</v>
      </c>
      <c r="F2365" t="s">
        <v>11306</v>
      </c>
      <c r="G2365" s="3">
        <v>100102003</v>
      </c>
      <c r="H2365" t="s">
        <v>26093</v>
      </c>
      <c r="I2365" s="3">
        <v>1</v>
      </c>
      <c r="J2365" t="s">
        <v>26080</v>
      </c>
      <c r="K2365" s="3">
        <v>13</v>
      </c>
      <c r="L2365" t="s">
        <v>26091</v>
      </c>
      <c r="M2365" s="3">
        <v>2</v>
      </c>
      <c r="N2365" t="s">
        <v>26084</v>
      </c>
      <c r="O2365" s="3">
        <v>1</v>
      </c>
      <c r="P2365" t="s">
        <v>28066</v>
      </c>
      <c r="Q2365" s="3">
        <v>1</v>
      </c>
      <c r="R2365" t="s">
        <v>26083</v>
      </c>
      <c r="S2365" s="3">
        <v>3</v>
      </c>
      <c r="T2365" s="3">
        <v>1</v>
      </c>
      <c r="U2365" s="3">
        <v>40000</v>
      </c>
      <c r="V2365" s="3">
        <v>2017</v>
      </c>
      <c r="W2365" t="s">
        <v>25</v>
      </c>
    </row>
    <row r="2366" spans="1:23" x14ac:dyDescent="0.3">
      <c r="A2366" s="3">
        <v>13</v>
      </c>
      <c r="B2366" t="s">
        <v>26153</v>
      </c>
      <c r="C2366" s="3">
        <v>13503</v>
      </c>
      <c r="D2366" t="s">
        <v>1956</v>
      </c>
      <c r="E2366" s="3">
        <v>100106</v>
      </c>
      <c r="F2366" t="s">
        <v>17000</v>
      </c>
      <c r="G2366" s="3">
        <v>100106002</v>
      </c>
      <c r="H2366" t="s">
        <v>26096</v>
      </c>
      <c r="I2366" s="3">
        <v>1</v>
      </c>
      <c r="J2366" t="s">
        <v>26080</v>
      </c>
      <c r="K2366" s="3">
        <v>13</v>
      </c>
      <c r="L2366" t="s">
        <v>26091</v>
      </c>
      <c r="M2366" s="3">
        <v>2</v>
      </c>
      <c r="N2366" t="s">
        <v>26084</v>
      </c>
      <c r="O2366" s="3">
        <v>1</v>
      </c>
      <c r="P2366" t="s">
        <v>28066</v>
      </c>
      <c r="Q2366" s="3">
        <v>1</v>
      </c>
      <c r="R2366" t="s">
        <v>26083</v>
      </c>
      <c r="S2366" s="3">
        <v>4</v>
      </c>
      <c r="T2366" s="3">
        <v>1</v>
      </c>
      <c r="U2366" s="3">
        <v>36000</v>
      </c>
      <c r="V2366" s="3">
        <v>2017</v>
      </c>
      <c r="W2366" t="s">
        <v>25</v>
      </c>
    </row>
    <row r="2367" spans="1:23" x14ac:dyDescent="0.3">
      <c r="A2367" s="3">
        <v>13</v>
      </c>
      <c r="B2367" t="s">
        <v>26153</v>
      </c>
      <c r="C2367" s="3">
        <v>13503</v>
      </c>
      <c r="D2367" t="s">
        <v>1956</v>
      </c>
      <c r="E2367" s="3">
        <v>100102</v>
      </c>
      <c r="F2367" t="s">
        <v>11306</v>
      </c>
      <c r="G2367" s="3">
        <v>100102003</v>
      </c>
      <c r="H2367" t="s">
        <v>26093</v>
      </c>
      <c r="I2367" s="3">
        <v>1</v>
      </c>
      <c r="J2367" t="s">
        <v>26080</v>
      </c>
      <c r="K2367" s="3">
        <v>13</v>
      </c>
      <c r="L2367" t="s">
        <v>26091</v>
      </c>
      <c r="M2367" s="3">
        <v>2</v>
      </c>
      <c r="N2367" t="s">
        <v>26084</v>
      </c>
      <c r="O2367" s="3">
        <v>1</v>
      </c>
      <c r="P2367" t="s">
        <v>28066</v>
      </c>
      <c r="Q2367" s="3">
        <v>1</v>
      </c>
      <c r="R2367" t="s">
        <v>26083</v>
      </c>
      <c r="S2367" s="3">
        <v>4</v>
      </c>
      <c r="T2367" s="3">
        <v>1</v>
      </c>
      <c r="U2367" s="3">
        <v>40000</v>
      </c>
      <c r="V2367" s="3">
        <v>2017</v>
      </c>
      <c r="W2367" t="s">
        <v>25</v>
      </c>
    </row>
    <row r="2368" spans="1:23" x14ac:dyDescent="0.3">
      <c r="A2368" s="3">
        <v>13</v>
      </c>
      <c r="B2368" t="s">
        <v>26153</v>
      </c>
      <c r="C2368" s="3">
        <v>13503</v>
      </c>
      <c r="D2368" t="s">
        <v>1956</v>
      </c>
      <c r="E2368" s="3">
        <v>100102</v>
      </c>
      <c r="F2368" t="s">
        <v>11306</v>
      </c>
      <c r="G2368" s="3">
        <v>100102005</v>
      </c>
      <c r="H2368" t="s">
        <v>2163</v>
      </c>
      <c r="I2368" s="3">
        <v>1</v>
      </c>
      <c r="J2368" t="s">
        <v>26080</v>
      </c>
      <c r="K2368" s="3">
        <v>13</v>
      </c>
      <c r="L2368" t="s">
        <v>26091</v>
      </c>
      <c r="M2368" s="3">
        <v>2</v>
      </c>
      <c r="N2368" t="s">
        <v>26084</v>
      </c>
      <c r="O2368" s="3">
        <v>1</v>
      </c>
      <c r="P2368" t="s">
        <v>28066</v>
      </c>
      <c r="Q2368" s="3">
        <v>1</v>
      </c>
      <c r="R2368" t="s">
        <v>26083</v>
      </c>
      <c r="S2368" s="3">
        <v>4</v>
      </c>
      <c r="T2368" s="3">
        <v>1</v>
      </c>
      <c r="U2368" s="3">
        <v>93000</v>
      </c>
      <c r="V2368" s="3">
        <v>2017</v>
      </c>
      <c r="W2368" t="s">
        <v>25</v>
      </c>
    </row>
    <row r="2369" spans="1:23" x14ac:dyDescent="0.3">
      <c r="A2369" s="3">
        <v>13</v>
      </c>
      <c r="B2369" t="s">
        <v>26153</v>
      </c>
      <c r="C2369" s="3">
        <v>13503</v>
      </c>
      <c r="D2369" t="s">
        <v>1956</v>
      </c>
      <c r="E2369" s="3">
        <v>100102</v>
      </c>
      <c r="F2369" t="s">
        <v>11306</v>
      </c>
      <c r="G2369" s="3">
        <v>100102003</v>
      </c>
      <c r="H2369" t="s">
        <v>26093</v>
      </c>
      <c r="I2369" s="3">
        <v>1</v>
      </c>
      <c r="J2369" t="s">
        <v>26080</v>
      </c>
      <c r="K2369" s="3">
        <v>13</v>
      </c>
      <c r="L2369" t="s">
        <v>26091</v>
      </c>
      <c r="M2369" s="3">
        <v>2</v>
      </c>
      <c r="N2369" t="s">
        <v>26084</v>
      </c>
      <c r="O2369" s="3">
        <v>1</v>
      </c>
      <c r="P2369" t="s">
        <v>28066</v>
      </c>
      <c r="Q2369" s="3">
        <v>1</v>
      </c>
      <c r="R2369" t="s">
        <v>26083</v>
      </c>
      <c r="S2369" s="3">
        <v>4</v>
      </c>
      <c r="T2369" s="3">
        <v>1</v>
      </c>
      <c r="U2369" s="3">
        <v>210000</v>
      </c>
      <c r="V2369" s="3">
        <v>2017</v>
      </c>
      <c r="W2369" t="s">
        <v>25</v>
      </c>
    </row>
    <row r="2370" spans="1:23" x14ac:dyDescent="0.3">
      <c r="A2370" s="3">
        <v>13</v>
      </c>
      <c r="B2370" t="s">
        <v>26153</v>
      </c>
      <c r="C2370" s="3">
        <v>13503</v>
      </c>
      <c r="D2370" t="s">
        <v>1956</v>
      </c>
      <c r="E2370" s="3">
        <v>100102</v>
      </c>
      <c r="F2370" t="s">
        <v>11306</v>
      </c>
      <c r="G2370" s="3">
        <v>100102003</v>
      </c>
      <c r="H2370" t="s">
        <v>26093</v>
      </c>
      <c r="I2370" s="3">
        <v>2</v>
      </c>
      <c r="J2370" t="s">
        <v>12848</v>
      </c>
      <c r="K2370" s="3">
        <v>13</v>
      </c>
      <c r="L2370" t="s">
        <v>26091</v>
      </c>
      <c r="M2370" s="3">
        <v>2</v>
      </c>
      <c r="N2370" t="s">
        <v>26084</v>
      </c>
      <c r="O2370" s="3">
        <v>3</v>
      </c>
      <c r="P2370" t="s">
        <v>26085</v>
      </c>
      <c r="Q2370" s="3">
        <v>1</v>
      </c>
      <c r="R2370" t="s">
        <v>26083</v>
      </c>
      <c r="S2370" s="3">
        <v>4</v>
      </c>
      <c r="T2370" s="3">
        <v>1</v>
      </c>
      <c r="U2370" s="3">
        <v>252000</v>
      </c>
      <c r="V2370" s="3">
        <v>2017</v>
      </c>
      <c r="W2370" t="s">
        <v>25</v>
      </c>
    </row>
    <row r="2371" spans="1:23" x14ac:dyDescent="0.3">
      <c r="A2371" s="3">
        <v>13</v>
      </c>
      <c r="B2371" t="s">
        <v>26153</v>
      </c>
      <c r="C2371" s="3">
        <v>13503</v>
      </c>
      <c r="D2371" t="s">
        <v>1956</v>
      </c>
      <c r="E2371" s="3">
        <v>100102</v>
      </c>
      <c r="F2371" t="s">
        <v>11306</v>
      </c>
      <c r="G2371" s="3">
        <v>100102003</v>
      </c>
      <c r="H2371" t="s">
        <v>26093</v>
      </c>
      <c r="I2371" s="3">
        <v>2</v>
      </c>
      <c r="J2371" t="s">
        <v>12848</v>
      </c>
      <c r="K2371" s="3">
        <v>13</v>
      </c>
      <c r="L2371" t="s">
        <v>26091</v>
      </c>
      <c r="M2371" s="3">
        <v>2</v>
      </c>
      <c r="N2371" t="s">
        <v>26084</v>
      </c>
      <c r="O2371" s="3">
        <v>1</v>
      </c>
      <c r="P2371" t="s">
        <v>28066</v>
      </c>
      <c r="Q2371" s="3">
        <v>1</v>
      </c>
      <c r="R2371" t="s">
        <v>26083</v>
      </c>
      <c r="S2371" s="3">
        <v>3</v>
      </c>
      <c r="T2371" s="3">
        <v>1</v>
      </c>
      <c r="U2371" s="3">
        <v>105000</v>
      </c>
      <c r="V2371" s="3">
        <v>2017</v>
      </c>
      <c r="W2371" t="s">
        <v>25</v>
      </c>
    </row>
    <row r="2372" spans="1:23" x14ac:dyDescent="0.3">
      <c r="A2372" s="3">
        <v>13</v>
      </c>
      <c r="B2372" t="s">
        <v>26153</v>
      </c>
      <c r="C2372" s="3">
        <v>13503</v>
      </c>
      <c r="D2372" t="s">
        <v>1956</v>
      </c>
      <c r="E2372" s="3">
        <v>100102</v>
      </c>
      <c r="F2372" t="s">
        <v>11306</v>
      </c>
      <c r="G2372" s="3">
        <v>100102003</v>
      </c>
      <c r="H2372" t="s">
        <v>26093</v>
      </c>
      <c r="I2372" s="3">
        <v>1</v>
      </c>
      <c r="J2372" t="s">
        <v>26080</v>
      </c>
      <c r="K2372" s="3">
        <v>13</v>
      </c>
      <c r="L2372" t="s">
        <v>26091</v>
      </c>
      <c r="M2372" s="3">
        <v>2</v>
      </c>
      <c r="N2372" t="s">
        <v>26084</v>
      </c>
      <c r="O2372" s="3">
        <v>3</v>
      </c>
      <c r="P2372" t="s">
        <v>26085</v>
      </c>
      <c r="Q2372" s="3">
        <v>1</v>
      </c>
      <c r="R2372" t="s">
        <v>26083</v>
      </c>
      <c r="S2372" s="3">
        <v>2</v>
      </c>
      <c r="T2372" s="3">
        <v>1</v>
      </c>
      <c r="U2372" s="3">
        <v>126000</v>
      </c>
      <c r="V2372" s="3">
        <v>2017</v>
      </c>
      <c r="W2372" t="s">
        <v>25</v>
      </c>
    </row>
    <row r="2373" spans="1:23" x14ac:dyDescent="0.3">
      <c r="A2373" s="3">
        <v>13</v>
      </c>
      <c r="B2373" t="s">
        <v>26153</v>
      </c>
      <c r="C2373" s="3">
        <v>13503</v>
      </c>
      <c r="D2373" t="s">
        <v>1956</v>
      </c>
      <c r="E2373" s="3">
        <v>100102</v>
      </c>
      <c r="F2373" t="s">
        <v>11306</v>
      </c>
      <c r="G2373" s="3">
        <v>100102003</v>
      </c>
      <c r="H2373" t="s">
        <v>26093</v>
      </c>
      <c r="I2373" s="3">
        <v>1</v>
      </c>
      <c r="J2373" t="s">
        <v>26080</v>
      </c>
      <c r="K2373" s="3">
        <v>13</v>
      </c>
      <c r="L2373" t="s">
        <v>26091</v>
      </c>
      <c r="M2373" s="3">
        <v>2</v>
      </c>
      <c r="N2373" t="s">
        <v>26084</v>
      </c>
      <c r="O2373" s="3">
        <v>3</v>
      </c>
      <c r="P2373" t="s">
        <v>26085</v>
      </c>
      <c r="Q2373" s="3">
        <v>1</v>
      </c>
      <c r="R2373" t="s">
        <v>26083</v>
      </c>
      <c r="S2373" s="3">
        <v>4</v>
      </c>
      <c r="T2373" s="3">
        <v>1</v>
      </c>
      <c r="U2373" s="3">
        <v>420000</v>
      </c>
      <c r="V2373" s="3">
        <v>2017</v>
      </c>
      <c r="W2373" t="s">
        <v>25</v>
      </c>
    </row>
    <row r="2374" spans="1:23" x14ac:dyDescent="0.3">
      <c r="A2374" s="3">
        <v>13</v>
      </c>
      <c r="B2374" t="s">
        <v>26153</v>
      </c>
      <c r="C2374" s="3">
        <v>13503</v>
      </c>
      <c r="D2374" t="s">
        <v>1956</v>
      </c>
      <c r="E2374" s="3">
        <v>100106</v>
      </c>
      <c r="F2374" t="s">
        <v>17000</v>
      </c>
      <c r="G2374" s="3">
        <v>100106002</v>
      </c>
      <c r="H2374" t="s">
        <v>26096</v>
      </c>
      <c r="I2374" s="3">
        <v>2</v>
      </c>
      <c r="J2374" t="s">
        <v>12848</v>
      </c>
      <c r="K2374" s="3">
        <v>13</v>
      </c>
      <c r="L2374" t="s">
        <v>26091</v>
      </c>
      <c r="M2374" s="3">
        <v>2</v>
      </c>
      <c r="N2374" t="s">
        <v>26084</v>
      </c>
      <c r="O2374" s="3">
        <v>2</v>
      </c>
      <c r="P2374" t="s">
        <v>28067</v>
      </c>
      <c r="Q2374" s="3">
        <v>1</v>
      </c>
      <c r="R2374" t="s">
        <v>26083</v>
      </c>
      <c r="S2374" s="3">
        <v>4</v>
      </c>
      <c r="T2374" s="3">
        <v>1</v>
      </c>
      <c r="U2374" s="3">
        <v>200000</v>
      </c>
      <c r="V2374" s="3">
        <v>2017</v>
      </c>
      <c r="W2374" t="s">
        <v>25</v>
      </c>
    </row>
    <row r="2375" spans="1:23" x14ac:dyDescent="0.3">
      <c r="A2375" s="3">
        <v>13</v>
      </c>
      <c r="B2375" t="s">
        <v>26153</v>
      </c>
      <c r="C2375" s="3">
        <v>13503</v>
      </c>
      <c r="D2375" t="s">
        <v>1956</v>
      </c>
      <c r="E2375" s="3">
        <v>100102</v>
      </c>
      <c r="F2375" t="s">
        <v>11306</v>
      </c>
      <c r="G2375" s="3">
        <v>100102003</v>
      </c>
      <c r="H2375" t="s">
        <v>26093</v>
      </c>
      <c r="I2375" s="3">
        <v>2</v>
      </c>
      <c r="J2375" t="s">
        <v>12848</v>
      </c>
      <c r="K2375" s="3">
        <v>13</v>
      </c>
      <c r="L2375" t="s">
        <v>26091</v>
      </c>
      <c r="M2375" s="3">
        <v>2</v>
      </c>
      <c r="N2375" t="s">
        <v>26084</v>
      </c>
      <c r="O2375" s="3">
        <v>1</v>
      </c>
      <c r="P2375" t="s">
        <v>28066</v>
      </c>
      <c r="Q2375" s="3">
        <v>1</v>
      </c>
      <c r="R2375" t="s">
        <v>26083</v>
      </c>
      <c r="S2375" s="3">
        <v>5</v>
      </c>
      <c r="T2375" s="3">
        <v>1</v>
      </c>
      <c r="U2375" s="3">
        <v>300000</v>
      </c>
      <c r="V2375" s="3">
        <v>2017</v>
      </c>
      <c r="W2375" t="s">
        <v>25</v>
      </c>
    </row>
    <row r="2376" spans="1:23" x14ac:dyDescent="0.3">
      <c r="A2376" s="3">
        <v>13</v>
      </c>
      <c r="B2376" t="s">
        <v>26153</v>
      </c>
      <c r="C2376" s="3">
        <v>13503</v>
      </c>
      <c r="D2376" t="s">
        <v>1956</v>
      </c>
      <c r="E2376" s="3">
        <v>100102</v>
      </c>
      <c r="F2376" t="s">
        <v>11306</v>
      </c>
      <c r="G2376" s="3">
        <v>100102003</v>
      </c>
      <c r="H2376" t="s">
        <v>26093</v>
      </c>
      <c r="I2376" s="3">
        <v>2</v>
      </c>
      <c r="J2376" t="s">
        <v>12848</v>
      </c>
      <c r="K2376" s="3">
        <v>13</v>
      </c>
      <c r="L2376" t="s">
        <v>26091</v>
      </c>
      <c r="M2376" s="3">
        <v>2</v>
      </c>
      <c r="N2376" t="s">
        <v>26084</v>
      </c>
      <c r="O2376" s="3">
        <v>1</v>
      </c>
      <c r="P2376" t="s">
        <v>28066</v>
      </c>
      <c r="Q2376" s="3">
        <v>1</v>
      </c>
      <c r="R2376" t="s">
        <v>26083</v>
      </c>
      <c r="S2376" s="3">
        <v>4</v>
      </c>
      <c r="T2376" s="3">
        <v>1</v>
      </c>
      <c r="U2376" s="3">
        <v>28000</v>
      </c>
      <c r="V2376" s="3">
        <v>2017</v>
      </c>
      <c r="W2376" t="s">
        <v>25</v>
      </c>
    </row>
    <row r="2377" spans="1:23" x14ac:dyDescent="0.3">
      <c r="A2377" s="3">
        <v>13</v>
      </c>
      <c r="B2377" t="s">
        <v>26153</v>
      </c>
      <c r="C2377" s="3">
        <v>13602</v>
      </c>
      <c r="D2377" t="s">
        <v>1968</v>
      </c>
      <c r="E2377" s="3">
        <v>100102</v>
      </c>
      <c r="F2377" t="s">
        <v>11306</v>
      </c>
      <c r="G2377" s="3">
        <v>100102003</v>
      </c>
      <c r="H2377" t="s">
        <v>26093</v>
      </c>
      <c r="I2377" s="3">
        <v>1</v>
      </c>
      <c r="J2377" t="s">
        <v>26080</v>
      </c>
      <c r="K2377" s="3">
        <v>13</v>
      </c>
      <c r="L2377" t="s">
        <v>26091</v>
      </c>
      <c r="M2377" s="3">
        <v>2</v>
      </c>
      <c r="N2377" t="s">
        <v>26084</v>
      </c>
      <c r="O2377" s="3">
        <v>3</v>
      </c>
      <c r="P2377" t="s">
        <v>26085</v>
      </c>
      <c r="Q2377" s="3">
        <v>1</v>
      </c>
      <c r="R2377" t="s">
        <v>26083</v>
      </c>
      <c r="S2377" s="3">
        <v>4</v>
      </c>
      <c r="T2377" s="3">
        <v>1</v>
      </c>
      <c r="U2377" s="3">
        <v>36000</v>
      </c>
      <c r="V2377" s="3">
        <v>2017</v>
      </c>
      <c r="W2377" t="s">
        <v>25</v>
      </c>
    </row>
    <row r="2378" spans="1:23" x14ac:dyDescent="0.3">
      <c r="A2378" s="3">
        <v>13</v>
      </c>
      <c r="B2378" t="s">
        <v>26153</v>
      </c>
      <c r="C2378" s="3">
        <v>13603</v>
      </c>
      <c r="D2378" t="s">
        <v>1971</v>
      </c>
      <c r="E2378" s="3">
        <v>100106</v>
      </c>
      <c r="F2378" t="s">
        <v>17000</v>
      </c>
      <c r="G2378" s="3">
        <v>100106002</v>
      </c>
      <c r="H2378" t="s">
        <v>26096</v>
      </c>
      <c r="I2378" s="3">
        <v>2</v>
      </c>
      <c r="J2378" t="s">
        <v>12848</v>
      </c>
      <c r="K2378" s="3">
        <v>13</v>
      </c>
      <c r="L2378" t="s">
        <v>26091</v>
      </c>
      <c r="M2378" s="3">
        <v>2</v>
      </c>
      <c r="N2378" t="s">
        <v>26084</v>
      </c>
      <c r="O2378" s="3">
        <v>1</v>
      </c>
      <c r="P2378" t="s">
        <v>28066</v>
      </c>
      <c r="Q2378" s="3">
        <v>1</v>
      </c>
      <c r="R2378" t="s">
        <v>26083</v>
      </c>
      <c r="S2378" s="3">
        <v>5</v>
      </c>
      <c r="T2378" s="3">
        <v>1</v>
      </c>
      <c r="U2378" s="3">
        <v>80000</v>
      </c>
      <c r="V2378" s="3">
        <v>2017</v>
      </c>
      <c r="W2378" t="s">
        <v>25</v>
      </c>
    </row>
    <row r="2379" spans="1:23" x14ac:dyDescent="0.3">
      <c r="A2379" s="3">
        <v>13</v>
      </c>
      <c r="B2379" t="s">
        <v>26153</v>
      </c>
      <c r="C2379" s="3">
        <v>13603</v>
      </c>
      <c r="D2379" t="s">
        <v>1971</v>
      </c>
      <c r="E2379" s="3">
        <v>100106</v>
      </c>
      <c r="F2379" t="s">
        <v>17000</v>
      </c>
      <c r="G2379" s="3">
        <v>100106002</v>
      </c>
      <c r="H2379" t="s">
        <v>26096</v>
      </c>
      <c r="I2379" s="3">
        <v>2</v>
      </c>
      <c r="J2379" t="s">
        <v>12848</v>
      </c>
      <c r="K2379" s="3">
        <v>13</v>
      </c>
      <c r="L2379" t="s">
        <v>26091</v>
      </c>
      <c r="M2379" s="3">
        <v>2</v>
      </c>
      <c r="N2379" t="s">
        <v>26084</v>
      </c>
      <c r="O2379" s="3">
        <v>2</v>
      </c>
      <c r="P2379" t="s">
        <v>28067</v>
      </c>
      <c r="Q2379" s="3">
        <v>1</v>
      </c>
      <c r="R2379" t="s">
        <v>26083</v>
      </c>
      <c r="S2379" s="3">
        <v>2</v>
      </c>
      <c r="T2379" s="3">
        <v>1</v>
      </c>
      <c r="U2379" s="3">
        <v>20000</v>
      </c>
      <c r="V2379" s="3">
        <v>2017</v>
      </c>
      <c r="W2379" t="s">
        <v>25</v>
      </c>
    </row>
    <row r="2380" spans="1:23" x14ac:dyDescent="0.3">
      <c r="A2380" s="3">
        <v>13</v>
      </c>
      <c r="B2380" t="s">
        <v>26153</v>
      </c>
      <c r="C2380" s="3">
        <v>13603</v>
      </c>
      <c r="D2380" t="s">
        <v>1971</v>
      </c>
      <c r="E2380" s="3">
        <v>100102</v>
      </c>
      <c r="F2380" t="s">
        <v>11306</v>
      </c>
      <c r="G2380" s="3">
        <v>100102003</v>
      </c>
      <c r="H2380" t="s">
        <v>26093</v>
      </c>
      <c r="I2380" s="3">
        <v>2</v>
      </c>
      <c r="J2380" t="s">
        <v>12848</v>
      </c>
      <c r="K2380" s="3">
        <v>13</v>
      </c>
      <c r="L2380" t="s">
        <v>26091</v>
      </c>
      <c r="M2380" s="3">
        <v>2</v>
      </c>
      <c r="N2380" t="s">
        <v>26084</v>
      </c>
      <c r="O2380" s="3">
        <v>1</v>
      </c>
      <c r="P2380" t="s">
        <v>28066</v>
      </c>
      <c r="Q2380" s="3">
        <v>1</v>
      </c>
      <c r="R2380" t="s">
        <v>26083</v>
      </c>
      <c r="S2380" s="3">
        <v>5</v>
      </c>
      <c r="T2380" s="3">
        <v>1</v>
      </c>
      <c r="U2380" s="3">
        <v>100000</v>
      </c>
      <c r="V2380" s="3">
        <v>2017</v>
      </c>
      <c r="W2380" t="s">
        <v>25</v>
      </c>
    </row>
    <row r="2381" spans="1:23" x14ac:dyDescent="0.3">
      <c r="A2381" s="3">
        <v>13</v>
      </c>
      <c r="B2381" t="s">
        <v>26153</v>
      </c>
      <c r="C2381" s="3">
        <v>13603</v>
      </c>
      <c r="D2381" t="s">
        <v>1971</v>
      </c>
      <c r="E2381" s="3">
        <v>100106</v>
      </c>
      <c r="F2381" t="s">
        <v>17000</v>
      </c>
      <c r="G2381" s="3">
        <v>100106002</v>
      </c>
      <c r="H2381" t="s">
        <v>26096</v>
      </c>
      <c r="I2381" s="3">
        <v>2</v>
      </c>
      <c r="J2381" t="s">
        <v>12848</v>
      </c>
      <c r="K2381" s="3">
        <v>13</v>
      </c>
      <c r="L2381" t="s">
        <v>26091</v>
      </c>
      <c r="M2381" s="3">
        <v>2</v>
      </c>
      <c r="N2381" t="s">
        <v>26084</v>
      </c>
      <c r="O2381" s="3">
        <v>1</v>
      </c>
      <c r="P2381" t="s">
        <v>28066</v>
      </c>
      <c r="Q2381" s="3">
        <v>1</v>
      </c>
      <c r="R2381" t="s">
        <v>26083</v>
      </c>
      <c r="S2381" s="3">
        <v>5</v>
      </c>
      <c r="T2381" s="3">
        <v>1</v>
      </c>
      <c r="U2381" s="3">
        <v>20000</v>
      </c>
      <c r="V2381" s="3">
        <v>2017</v>
      </c>
      <c r="W2381" t="s">
        <v>25</v>
      </c>
    </row>
    <row r="2382" spans="1:23" x14ac:dyDescent="0.3">
      <c r="A2382" s="3">
        <v>13</v>
      </c>
      <c r="B2382" t="s">
        <v>26153</v>
      </c>
      <c r="C2382" s="3">
        <v>13603</v>
      </c>
      <c r="D2382" t="s">
        <v>1971</v>
      </c>
      <c r="E2382" s="3">
        <v>100102</v>
      </c>
      <c r="F2382" t="s">
        <v>11306</v>
      </c>
      <c r="G2382" s="3">
        <v>100102003</v>
      </c>
      <c r="H2382" t="s">
        <v>26093</v>
      </c>
      <c r="I2382" s="3">
        <v>2</v>
      </c>
      <c r="J2382" t="s">
        <v>12848</v>
      </c>
      <c r="K2382" s="3">
        <v>13</v>
      </c>
      <c r="L2382" t="s">
        <v>26091</v>
      </c>
      <c r="M2382" s="3">
        <v>2</v>
      </c>
      <c r="N2382" t="s">
        <v>26084</v>
      </c>
      <c r="O2382" s="3">
        <v>1</v>
      </c>
      <c r="P2382" t="s">
        <v>28066</v>
      </c>
      <c r="Q2382" s="3">
        <v>1</v>
      </c>
      <c r="R2382" t="s">
        <v>26083</v>
      </c>
      <c r="S2382" s="3">
        <v>3</v>
      </c>
      <c r="T2382" s="3">
        <v>1</v>
      </c>
      <c r="U2382" s="3">
        <v>100000</v>
      </c>
      <c r="V2382" s="3">
        <v>2017</v>
      </c>
      <c r="W2382" t="s">
        <v>25</v>
      </c>
    </row>
    <row r="2383" spans="1:23" x14ac:dyDescent="0.3">
      <c r="A2383" s="3">
        <v>13</v>
      </c>
      <c r="B2383" t="s">
        <v>26153</v>
      </c>
      <c r="C2383" s="3">
        <v>13603</v>
      </c>
      <c r="D2383" t="s">
        <v>1971</v>
      </c>
      <c r="E2383" s="3">
        <v>100106</v>
      </c>
      <c r="F2383" t="s">
        <v>17000</v>
      </c>
      <c r="G2383" s="3">
        <v>100106002</v>
      </c>
      <c r="H2383" t="s">
        <v>26096</v>
      </c>
      <c r="I2383" s="3">
        <v>2</v>
      </c>
      <c r="J2383" t="s">
        <v>12848</v>
      </c>
      <c r="K2383" s="3">
        <v>13</v>
      </c>
      <c r="L2383" t="s">
        <v>26091</v>
      </c>
      <c r="M2383" s="3">
        <v>2</v>
      </c>
      <c r="N2383" t="s">
        <v>26084</v>
      </c>
      <c r="O2383" s="3">
        <v>1</v>
      </c>
      <c r="P2383" t="s">
        <v>28066</v>
      </c>
      <c r="Q2383" s="3">
        <v>1</v>
      </c>
      <c r="R2383" t="s">
        <v>26083</v>
      </c>
      <c r="S2383" s="3">
        <v>4</v>
      </c>
      <c r="T2383" s="3">
        <v>1</v>
      </c>
      <c r="U2383" s="3">
        <v>50000</v>
      </c>
      <c r="V2383" s="3">
        <v>2017</v>
      </c>
      <c r="W2383" t="s">
        <v>25</v>
      </c>
    </row>
    <row r="2384" spans="1:23" x14ac:dyDescent="0.3">
      <c r="A2384" s="3">
        <v>13</v>
      </c>
      <c r="B2384" t="s">
        <v>26153</v>
      </c>
      <c r="C2384" s="3">
        <v>13603</v>
      </c>
      <c r="D2384" t="s">
        <v>1971</v>
      </c>
      <c r="E2384" s="3">
        <v>100106</v>
      </c>
      <c r="F2384" t="s">
        <v>17000</v>
      </c>
      <c r="G2384" s="3">
        <v>100106002</v>
      </c>
      <c r="H2384" t="s">
        <v>26096</v>
      </c>
      <c r="I2384" s="3">
        <v>2</v>
      </c>
      <c r="J2384" t="s">
        <v>12848</v>
      </c>
      <c r="K2384" s="3">
        <v>13</v>
      </c>
      <c r="L2384" t="s">
        <v>26091</v>
      </c>
      <c r="M2384" s="3">
        <v>2</v>
      </c>
      <c r="N2384" t="s">
        <v>26084</v>
      </c>
      <c r="O2384" s="3">
        <v>3</v>
      </c>
      <c r="P2384" t="s">
        <v>26085</v>
      </c>
      <c r="Q2384" s="3">
        <v>1</v>
      </c>
      <c r="R2384" t="s">
        <v>26083</v>
      </c>
      <c r="S2384" s="3">
        <v>4</v>
      </c>
      <c r="T2384" s="3">
        <v>1</v>
      </c>
      <c r="U2384" s="3">
        <v>150000</v>
      </c>
      <c r="V2384" s="3">
        <v>2017</v>
      </c>
      <c r="W2384" t="s">
        <v>25</v>
      </c>
    </row>
    <row r="2385" spans="1:23" x14ac:dyDescent="0.3">
      <c r="A2385" s="3">
        <v>13</v>
      </c>
      <c r="B2385" t="s">
        <v>26153</v>
      </c>
      <c r="C2385" s="3">
        <v>13603</v>
      </c>
      <c r="D2385" t="s">
        <v>1971</v>
      </c>
      <c r="E2385" s="3">
        <v>100102</v>
      </c>
      <c r="F2385" t="s">
        <v>11306</v>
      </c>
      <c r="G2385" s="3">
        <v>100102003</v>
      </c>
      <c r="H2385" t="s">
        <v>26093</v>
      </c>
      <c r="I2385" s="3">
        <v>2</v>
      </c>
      <c r="J2385" t="s">
        <v>12848</v>
      </c>
      <c r="K2385" s="3">
        <v>13</v>
      </c>
      <c r="L2385" t="s">
        <v>26091</v>
      </c>
      <c r="M2385" s="3">
        <v>2</v>
      </c>
      <c r="N2385" t="s">
        <v>26084</v>
      </c>
      <c r="O2385" s="3">
        <v>1</v>
      </c>
      <c r="P2385" t="s">
        <v>28066</v>
      </c>
      <c r="Q2385" s="3">
        <v>1</v>
      </c>
      <c r="R2385" t="s">
        <v>26083</v>
      </c>
      <c r="S2385" s="3">
        <v>4</v>
      </c>
      <c r="T2385" s="3">
        <v>1</v>
      </c>
      <c r="U2385" s="3">
        <v>150000</v>
      </c>
      <c r="V2385" s="3">
        <v>2017</v>
      </c>
      <c r="W2385" t="s">
        <v>25</v>
      </c>
    </row>
    <row r="2386" spans="1:23" x14ac:dyDescent="0.3">
      <c r="A2386" s="3">
        <v>13</v>
      </c>
      <c r="B2386" t="s">
        <v>26153</v>
      </c>
      <c r="C2386" s="3">
        <v>13603</v>
      </c>
      <c r="D2386" t="s">
        <v>1971</v>
      </c>
      <c r="E2386" s="3">
        <v>100106</v>
      </c>
      <c r="F2386" t="s">
        <v>17000</v>
      </c>
      <c r="G2386" s="3">
        <v>100106002</v>
      </c>
      <c r="H2386" t="s">
        <v>26096</v>
      </c>
      <c r="I2386" s="3">
        <v>2</v>
      </c>
      <c r="J2386" t="s">
        <v>12848</v>
      </c>
      <c r="K2386" s="3">
        <v>13</v>
      </c>
      <c r="L2386" t="s">
        <v>26091</v>
      </c>
      <c r="M2386" s="3">
        <v>2</v>
      </c>
      <c r="N2386" t="s">
        <v>26084</v>
      </c>
      <c r="O2386" s="3">
        <v>3</v>
      </c>
      <c r="P2386" t="s">
        <v>26085</v>
      </c>
      <c r="Q2386" s="3">
        <v>1</v>
      </c>
      <c r="R2386" t="s">
        <v>26083</v>
      </c>
      <c r="S2386" s="3">
        <v>7</v>
      </c>
      <c r="T2386" s="3">
        <v>1</v>
      </c>
      <c r="U2386" s="3">
        <v>660000</v>
      </c>
      <c r="V2386" s="3">
        <v>2017</v>
      </c>
      <c r="W2386" t="s">
        <v>25</v>
      </c>
    </row>
    <row r="2387" spans="1:23" x14ac:dyDescent="0.3">
      <c r="A2387" s="3">
        <v>13</v>
      </c>
      <c r="B2387" t="s">
        <v>26153</v>
      </c>
      <c r="C2387" s="3">
        <v>13603</v>
      </c>
      <c r="D2387" t="s">
        <v>1971</v>
      </c>
      <c r="E2387" s="3">
        <v>100106</v>
      </c>
      <c r="F2387" t="s">
        <v>17000</v>
      </c>
      <c r="G2387" s="3">
        <v>100106002</v>
      </c>
      <c r="H2387" t="s">
        <v>26096</v>
      </c>
      <c r="I2387" s="3">
        <v>2</v>
      </c>
      <c r="J2387" t="s">
        <v>12848</v>
      </c>
      <c r="K2387" s="3">
        <v>13</v>
      </c>
      <c r="L2387" t="s">
        <v>26091</v>
      </c>
      <c r="M2387" s="3">
        <v>2</v>
      </c>
      <c r="N2387" t="s">
        <v>26084</v>
      </c>
      <c r="O2387" s="3">
        <v>1</v>
      </c>
      <c r="P2387" t="s">
        <v>28066</v>
      </c>
      <c r="Q2387" s="3">
        <v>1</v>
      </c>
      <c r="R2387" t="s">
        <v>26083</v>
      </c>
      <c r="S2387" s="3">
        <v>5</v>
      </c>
      <c r="T2387" s="3">
        <v>1</v>
      </c>
      <c r="U2387" s="3">
        <v>20000</v>
      </c>
      <c r="V2387" s="3">
        <v>2017</v>
      </c>
      <c r="W2387" t="s">
        <v>25</v>
      </c>
    </row>
    <row r="2388" spans="1:23" x14ac:dyDescent="0.3">
      <c r="A2388" s="3">
        <v>13</v>
      </c>
      <c r="B2388" t="s">
        <v>26153</v>
      </c>
      <c r="C2388" s="3">
        <v>13603</v>
      </c>
      <c r="D2388" t="s">
        <v>1971</v>
      </c>
      <c r="E2388" s="3">
        <v>100102</v>
      </c>
      <c r="F2388" t="s">
        <v>11306</v>
      </c>
      <c r="G2388" s="3">
        <v>100102003</v>
      </c>
      <c r="H2388" t="s">
        <v>26093</v>
      </c>
      <c r="I2388" s="3">
        <v>2</v>
      </c>
      <c r="J2388" t="s">
        <v>12848</v>
      </c>
      <c r="K2388" s="3">
        <v>13</v>
      </c>
      <c r="L2388" t="s">
        <v>26091</v>
      </c>
      <c r="M2388" s="3">
        <v>2</v>
      </c>
      <c r="N2388" t="s">
        <v>26084</v>
      </c>
      <c r="O2388" s="3">
        <v>1</v>
      </c>
      <c r="P2388" t="s">
        <v>28066</v>
      </c>
      <c r="Q2388" s="3">
        <v>1</v>
      </c>
      <c r="R2388" t="s">
        <v>26083</v>
      </c>
      <c r="S2388" s="3">
        <v>5</v>
      </c>
      <c r="T2388" s="3">
        <v>1</v>
      </c>
      <c r="U2388" s="3">
        <v>120000</v>
      </c>
      <c r="V2388" s="3">
        <v>2017</v>
      </c>
      <c r="W2388" t="s">
        <v>25</v>
      </c>
    </row>
    <row r="2389" spans="1:23" x14ac:dyDescent="0.3">
      <c r="A2389" s="3">
        <v>13</v>
      </c>
      <c r="B2389" t="s">
        <v>26153</v>
      </c>
      <c r="C2389" s="3">
        <v>13603</v>
      </c>
      <c r="D2389" t="s">
        <v>1971</v>
      </c>
      <c r="E2389" s="3">
        <v>100102</v>
      </c>
      <c r="F2389" t="s">
        <v>11306</v>
      </c>
      <c r="G2389" s="3">
        <v>100102005</v>
      </c>
      <c r="H2389" t="s">
        <v>2163</v>
      </c>
      <c r="I2389" s="3">
        <v>2</v>
      </c>
      <c r="J2389" t="s">
        <v>12848</v>
      </c>
      <c r="K2389" s="3">
        <v>13</v>
      </c>
      <c r="L2389" t="s">
        <v>26091</v>
      </c>
      <c r="M2389" s="3">
        <v>2</v>
      </c>
      <c r="N2389" t="s">
        <v>26084</v>
      </c>
      <c r="O2389" s="3">
        <v>1</v>
      </c>
      <c r="P2389" t="s">
        <v>28066</v>
      </c>
      <c r="Q2389" s="3">
        <v>1</v>
      </c>
      <c r="R2389" t="s">
        <v>26083</v>
      </c>
      <c r="S2389" s="3">
        <v>5</v>
      </c>
      <c r="T2389" s="3">
        <v>1</v>
      </c>
      <c r="U2389" s="3">
        <v>10000</v>
      </c>
      <c r="V2389" s="3">
        <v>2017</v>
      </c>
      <c r="W2389" t="s">
        <v>25</v>
      </c>
    </row>
    <row r="2390" spans="1:23" x14ac:dyDescent="0.3">
      <c r="A2390" s="3">
        <v>13</v>
      </c>
      <c r="B2390" t="s">
        <v>26153</v>
      </c>
      <c r="C2390" s="3">
        <v>13603</v>
      </c>
      <c r="D2390" t="s">
        <v>1971</v>
      </c>
      <c r="E2390" s="3">
        <v>100102</v>
      </c>
      <c r="F2390" t="s">
        <v>11306</v>
      </c>
      <c r="G2390" s="3">
        <v>100102005</v>
      </c>
      <c r="H2390" t="s">
        <v>2163</v>
      </c>
      <c r="I2390" s="3">
        <v>2</v>
      </c>
      <c r="J2390" t="s">
        <v>12848</v>
      </c>
      <c r="K2390" s="3">
        <v>13</v>
      </c>
      <c r="L2390" t="s">
        <v>26091</v>
      </c>
      <c r="M2390" s="3">
        <v>2</v>
      </c>
      <c r="N2390" t="s">
        <v>26084</v>
      </c>
      <c r="O2390" s="3">
        <v>3</v>
      </c>
      <c r="P2390" t="s">
        <v>26085</v>
      </c>
      <c r="Q2390" s="3">
        <v>1</v>
      </c>
      <c r="R2390" t="s">
        <v>26083</v>
      </c>
      <c r="S2390" s="3">
        <v>10</v>
      </c>
      <c r="T2390" s="3">
        <v>1</v>
      </c>
      <c r="U2390" s="3">
        <v>807000</v>
      </c>
      <c r="V2390" s="3">
        <v>2017</v>
      </c>
      <c r="W2390" t="s">
        <v>25</v>
      </c>
    </row>
    <row r="2391" spans="1:23" x14ac:dyDescent="0.3">
      <c r="A2391" s="3">
        <v>13</v>
      </c>
      <c r="B2391" t="s">
        <v>26153</v>
      </c>
      <c r="C2391" s="3">
        <v>13603</v>
      </c>
      <c r="D2391" t="s">
        <v>1971</v>
      </c>
      <c r="E2391" s="3">
        <v>100106</v>
      </c>
      <c r="F2391" t="s">
        <v>17000</v>
      </c>
      <c r="G2391" s="3">
        <v>100106002</v>
      </c>
      <c r="H2391" t="s">
        <v>26096</v>
      </c>
      <c r="I2391" s="3">
        <v>2</v>
      </c>
      <c r="J2391" t="s">
        <v>12848</v>
      </c>
      <c r="K2391" s="3">
        <v>13</v>
      </c>
      <c r="L2391" t="s">
        <v>26091</v>
      </c>
      <c r="M2391" s="3">
        <v>2</v>
      </c>
      <c r="N2391" t="s">
        <v>26084</v>
      </c>
      <c r="O2391" s="3">
        <v>1</v>
      </c>
      <c r="P2391" t="s">
        <v>28066</v>
      </c>
      <c r="Q2391" s="3">
        <v>1</v>
      </c>
      <c r="R2391" t="s">
        <v>26083</v>
      </c>
      <c r="S2391" s="3">
        <v>4</v>
      </c>
      <c r="T2391" s="3">
        <v>1</v>
      </c>
      <c r="U2391" s="3">
        <v>40000</v>
      </c>
      <c r="V2391" s="3">
        <v>2017</v>
      </c>
      <c r="W2391" t="s">
        <v>25</v>
      </c>
    </row>
    <row r="2392" spans="1:23" x14ac:dyDescent="0.3">
      <c r="A2392" s="3">
        <v>13</v>
      </c>
      <c r="B2392" t="s">
        <v>26153</v>
      </c>
      <c r="C2392" s="3">
        <v>13603</v>
      </c>
      <c r="D2392" t="s">
        <v>1971</v>
      </c>
      <c r="E2392" s="3">
        <v>100102</v>
      </c>
      <c r="F2392" t="s">
        <v>11306</v>
      </c>
      <c r="G2392" s="3">
        <v>100102006</v>
      </c>
      <c r="H2392" t="s">
        <v>11312</v>
      </c>
      <c r="I2392" s="3">
        <v>2</v>
      </c>
      <c r="J2392" t="s">
        <v>12848</v>
      </c>
      <c r="K2392" s="3">
        <v>13</v>
      </c>
      <c r="L2392" t="s">
        <v>26091</v>
      </c>
      <c r="M2392" s="3">
        <v>2</v>
      </c>
      <c r="N2392" t="s">
        <v>26084</v>
      </c>
      <c r="O2392" s="3">
        <v>3</v>
      </c>
      <c r="P2392" t="s">
        <v>26085</v>
      </c>
      <c r="Q2392" s="3">
        <v>1</v>
      </c>
      <c r="R2392" t="s">
        <v>26083</v>
      </c>
      <c r="S2392" s="3">
        <v>10</v>
      </c>
      <c r="T2392" s="3">
        <v>1</v>
      </c>
      <c r="U2392" s="3">
        <v>360000</v>
      </c>
      <c r="V2392" s="3">
        <v>2017</v>
      </c>
      <c r="W2392" t="s">
        <v>25</v>
      </c>
    </row>
    <row r="2393" spans="1:23" x14ac:dyDescent="0.3">
      <c r="A2393" s="3">
        <v>13</v>
      </c>
      <c r="B2393" t="s">
        <v>26153</v>
      </c>
      <c r="C2393" s="3">
        <v>13603</v>
      </c>
      <c r="D2393" t="s">
        <v>1971</v>
      </c>
      <c r="E2393" s="3">
        <v>100106</v>
      </c>
      <c r="F2393" t="s">
        <v>17000</v>
      </c>
      <c r="G2393" s="3">
        <v>100106002</v>
      </c>
      <c r="H2393" t="s">
        <v>26096</v>
      </c>
      <c r="I2393" s="3">
        <v>2</v>
      </c>
      <c r="J2393" t="s">
        <v>12848</v>
      </c>
      <c r="K2393" s="3">
        <v>13</v>
      </c>
      <c r="L2393" t="s">
        <v>26091</v>
      </c>
      <c r="M2393" s="3">
        <v>2</v>
      </c>
      <c r="N2393" t="s">
        <v>26084</v>
      </c>
      <c r="O2393" s="3">
        <v>3</v>
      </c>
      <c r="P2393" t="s">
        <v>26085</v>
      </c>
      <c r="Q2393" s="3">
        <v>1</v>
      </c>
      <c r="R2393" t="s">
        <v>26083</v>
      </c>
      <c r="S2393" s="3">
        <v>10</v>
      </c>
      <c r="T2393" s="3">
        <v>1</v>
      </c>
      <c r="U2393" s="3">
        <v>120000</v>
      </c>
      <c r="V2393" s="3">
        <v>2017</v>
      </c>
      <c r="W2393" t="s">
        <v>25</v>
      </c>
    </row>
    <row r="2394" spans="1:23" x14ac:dyDescent="0.3">
      <c r="A2394" s="3">
        <v>13</v>
      </c>
      <c r="B2394" t="s">
        <v>26153</v>
      </c>
      <c r="C2394" s="3">
        <v>13603</v>
      </c>
      <c r="D2394" t="s">
        <v>1971</v>
      </c>
      <c r="E2394" s="3">
        <v>100102</v>
      </c>
      <c r="F2394" t="s">
        <v>11306</v>
      </c>
      <c r="G2394" s="3">
        <v>100102003</v>
      </c>
      <c r="H2394" t="s">
        <v>26093</v>
      </c>
      <c r="I2394" s="3">
        <v>2</v>
      </c>
      <c r="J2394" t="s">
        <v>12848</v>
      </c>
      <c r="K2394" s="3">
        <v>13</v>
      </c>
      <c r="L2394" t="s">
        <v>26091</v>
      </c>
      <c r="M2394" s="3">
        <v>2</v>
      </c>
      <c r="N2394" t="s">
        <v>26084</v>
      </c>
      <c r="O2394" s="3">
        <v>3</v>
      </c>
      <c r="P2394" t="s">
        <v>26085</v>
      </c>
      <c r="Q2394" s="3">
        <v>1</v>
      </c>
      <c r="R2394" t="s">
        <v>26083</v>
      </c>
      <c r="S2394" s="3">
        <v>3</v>
      </c>
      <c r="T2394" s="3">
        <v>1</v>
      </c>
      <c r="U2394" s="3">
        <v>250000</v>
      </c>
      <c r="V2394" s="3">
        <v>2017</v>
      </c>
      <c r="W2394" t="s">
        <v>25</v>
      </c>
    </row>
    <row r="2395" spans="1:23" x14ac:dyDescent="0.3">
      <c r="A2395" s="3">
        <v>13</v>
      </c>
      <c r="B2395" t="s">
        <v>26153</v>
      </c>
      <c r="C2395" s="3">
        <v>13603</v>
      </c>
      <c r="D2395" t="s">
        <v>1971</v>
      </c>
      <c r="E2395" s="3">
        <v>100102</v>
      </c>
      <c r="F2395" t="s">
        <v>11306</v>
      </c>
      <c r="G2395" s="3">
        <v>100102003</v>
      </c>
      <c r="H2395" t="s">
        <v>26093</v>
      </c>
      <c r="I2395" s="3">
        <v>2</v>
      </c>
      <c r="J2395" t="s">
        <v>12848</v>
      </c>
      <c r="K2395" s="3">
        <v>13</v>
      </c>
      <c r="L2395" t="s">
        <v>26091</v>
      </c>
      <c r="M2395" s="3">
        <v>2</v>
      </c>
      <c r="N2395" t="s">
        <v>26084</v>
      </c>
      <c r="O2395" s="3">
        <v>1</v>
      </c>
      <c r="P2395" t="s">
        <v>28066</v>
      </c>
      <c r="Q2395" s="3">
        <v>1</v>
      </c>
      <c r="R2395" t="s">
        <v>26083</v>
      </c>
      <c r="S2395" s="3">
        <v>4</v>
      </c>
      <c r="T2395" s="3">
        <v>1</v>
      </c>
      <c r="U2395" s="3">
        <v>100000</v>
      </c>
      <c r="V2395" s="3">
        <v>2017</v>
      </c>
      <c r="W2395" t="s">
        <v>25</v>
      </c>
    </row>
    <row r="2396" spans="1:23" x14ac:dyDescent="0.3">
      <c r="A2396" s="3">
        <v>13</v>
      </c>
      <c r="B2396" t="s">
        <v>26153</v>
      </c>
      <c r="C2396" s="3">
        <v>13603</v>
      </c>
      <c r="D2396" t="s">
        <v>1971</v>
      </c>
      <c r="E2396" s="3">
        <v>100102</v>
      </c>
      <c r="F2396" t="s">
        <v>11306</v>
      </c>
      <c r="G2396" s="3">
        <v>100102003</v>
      </c>
      <c r="H2396" t="s">
        <v>26093</v>
      </c>
      <c r="I2396" s="3">
        <v>2</v>
      </c>
      <c r="J2396" t="s">
        <v>12848</v>
      </c>
      <c r="K2396" s="3">
        <v>13</v>
      </c>
      <c r="L2396" t="s">
        <v>26091</v>
      </c>
      <c r="M2396" s="3">
        <v>2</v>
      </c>
      <c r="N2396" t="s">
        <v>26084</v>
      </c>
      <c r="O2396" s="3">
        <v>1</v>
      </c>
      <c r="P2396" t="s">
        <v>28066</v>
      </c>
      <c r="Q2396" s="3">
        <v>1</v>
      </c>
      <c r="R2396" t="s">
        <v>26083</v>
      </c>
      <c r="S2396" s="3">
        <v>2</v>
      </c>
      <c r="T2396" s="3">
        <v>1</v>
      </c>
      <c r="U2396" s="3">
        <v>80000</v>
      </c>
      <c r="V2396" s="3">
        <v>2017</v>
      </c>
      <c r="W2396" t="s">
        <v>25</v>
      </c>
    </row>
    <row r="2397" spans="1:23" x14ac:dyDescent="0.3">
      <c r="A2397" s="3">
        <v>13</v>
      </c>
      <c r="B2397" t="s">
        <v>26153</v>
      </c>
      <c r="C2397" s="3">
        <v>13603</v>
      </c>
      <c r="D2397" t="s">
        <v>1971</v>
      </c>
      <c r="E2397" s="3">
        <v>100106</v>
      </c>
      <c r="F2397" t="s">
        <v>17000</v>
      </c>
      <c r="G2397" s="3">
        <v>100106002</v>
      </c>
      <c r="H2397" t="s">
        <v>26096</v>
      </c>
      <c r="I2397" s="3">
        <v>2</v>
      </c>
      <c r="J2397" t="s">
        <v>12848</v>
      </c>
      <c r="K2397" s="3">
        <v>13</v>
      </c>
      <c r="L2397" t="s">
        <v>26091</v>
      </c>
      <c r="M2397" s="3">
        <v>2</v>
      </c>
      <c r="N2397" t="s">
        <v>26084</v>
      </c>
      <c r="O2397" s="3">
        <v>1</v>
      </c>
      <c r="P2397" t="s">
        <v>28066</v>
      </c>
      <c r="Q2397" s="3">
        <v>1</v>
      </c>
      <c r="R2397" t="s">
        <v>26083</v>
      </c>
      <c r="S2397" s="3">
        <v>2</v>
      </c>
      <c r="T2397" s="3">
        <v>1</v>
      </c>
      <c r="U2397" s="3">
        <v>20000</v>
      </c>
      <c r="V2397" s="3">
        <v>2017</v>
      </c>
      <c r="W2397" t="s">
        <v>25</v>
      </c>
    </row>
    <row r="2398" spans="1:23" x14ac:dyDescent="0.3">
      <c r="A2398" s="3">
        <v>13</v>
      </c>
      <c r="B2398" t="s">
        <v>26153</v>
      </c>
      <c r="C2398" s="3">
        <v>13603</v>
      </c>
      <c r="D2398" t="s">
        <v>1971</v>
      </c>
      <c r="E2398" s="3">
        <v>100102</v>
      </c>
      <c r="F2398" t="s">
        <v>11306</v>
      </c>
      <c r="G2398" s="3">
        <v>100102003</v>
      </c>
      <c r="H2398" t="s">
        <v>26093</v>
      </c>
      <c r="I2398" s="3">
        <v>2</v>
      </c>
      <c r="J2398" t="s">
        <v>12848</v>
      </c>
      <c r="K2398" s="3">
        <v>13</v>
      </c>
      <c r="L2398" t="s">
        <v>26091</v>
      </c>
      <c r="M2398" s="3">
        <v>2</v>
      </c>
      <c r="N2398" t="s">
        <v>26084</v>
      </c>
      <c r="O2398" s="3">
        <v>1</v>
      </c>
      <c r="P2398" t="s">
        <v>28066</v>
      </c>
      <c r="Q2398" s="3">
        <v>1</v>
      </c>
      <c r="R2398" t="s">
        <v>26083</v>
      </c>
      <c r="S2398" s="3">
        <v>4</v>
      </c>
      <c r="T2398" s="3">
        <v>1</v>
      </c>
      <c r="U2398" s="3">
        <v>18000</v>
      </c>
      <c r="V2398" s="3">
        <v>2017</v>
      </c>
      <c r="W2398" t="s">
        <v>25</v>
      </c>
    </row>
    <row r="2399" spans="1:23" x14ac:dyDescent="0.3">
      <c r="A2399" s="3">
        <v>13</v>
      </c>
      <c r="B2399" t="s">
        <v>26153</v>
      </c>
      <c r="C2399" s="3">
        <v>13603</v>
      </c>
      <c r="D2399" t="s">
        <v>1971</v>
      </c>
      <c r="E2399" s="3">
        <v>100106</v>
      </c>
      <c r="F2399" t="s">
        <v>17000</v>
      </c>
      <c r="G2399" s="3">
        <v>100106002</v>
      </c>
      <c r="H2399" t="s">
        <v>26096</v>
      </c>
      <c r="I2399" s="3">
        <v>2</v>
      </c>
      <c r="J2399" t="s">
        <v>12848</v>
      </c>
      <c r="K2399" s="3">
        <v>13</v>
      </c>
      <c r="L2399" t="s">
        <v>26091</v>
      </c>
      <c r="M2399" s="3">
        <v>2</v>
      </c>
      <c r="N2399" t="s">
        <v>26084</v>
      </c>
      <c r="O2399" s="3">
        <v>1</v>
      </c>
      <c r="P2399" t="s">
        <v>28066</v>
      </c>
      <c r="Q2399" s="3">
        <v>1</v>
      </c>
      <c r="R2399" t="s">
        <v>26083</v>
      </c>
      <c r="S2399" s="3">
        <v>4</v>
      </c>
      <c r="T2399" s="3">
        <v>1</v>
      </c>
      <c r="U2399" s="3">
        <v>6000</v>
      </c>
      <c r="V2399" s="3">
        <v>2017</v>
      </c>
      <c r="W2399" t="s">
        <v>25</v>
      </c>
    </row>
    <row r="2400" spans="1:23" x14ac:dyDescent="0.3">
      <c r="A2400" s="3">
        <v>13</v>
      </c>
      <c r="B2400" t="s">
        <v>26153</v>
      </c>
      <c r="C2400" s="3">
        <v>13603</v>
      </c>
      <c r="D2400" t="s">
        <v>1971</v>
      </c>
      <c r="E2400" s="3">
        <v>100102</v>
      </c>
      <c r="F2400" t="s">
        <v>11306</v>
      </c>
      <c r="G2400" s="3">
        <v>100102003</v>
      </c>
      <c r="H2400" t="s">
        <v>26093</v>
      </c>
      <c r="I2400" s="3">
        <v>2</v>
      </c>
      <c r="J2400" t="s">
        <v>12848</v>
      </c>
      <c r="K2400" s="3">
        <v>13</v>
      </c>
      <c r="L2400" t="s">
        <v>26091</v>
      </c>
      <c r="M2400" s="3">
        <v>2</v>
      </c>
      <c r="N2400" t="s">
        <v>26084</v>
      </c>
      <c r="O2400" s="3">
        <v>1</v>
      </c>
      <c r="P2400" t="s">
        <v>28066</v>
      </c>
      <c r="Q2400" s="3">
        <v>1</v>
      </c>
      <c r="R2400" t="s">
        <v>26083</v>
      </c>
      <c r="S2400" s="3">
        <v>4</v>
      </c>
      <c r="T2400" s="3">
        <v>1</v>
      </c>
      <c r="U2400" s="3">
        <v>30000</v>
      </c>
      <c r="V2400" s="3">
        <v>2017</v>
      </c>
      <c r="W2400" t="s">
        <v>25</v>
      </c>
    </row>
    <row r="2401" spans="1:23" x14ac:dyDescent="0.3">
      <c r="A2401" s="3">
        <v>13</v>
      </c>
      <c r="B2401" t="s">
        <v>26153</v>
      </c>
      <c r="C2401" s="3">
        <v>13603</v>
      </c>
      <c r="D2401" t="s">
        <v>1971</v>
      </c>
      <c r="E2401" s="3">
        <v>100106</v>
      </c>
      <c r="F2401" t="s">
        <v>17000</v>
      </c>
      <c r="G2401" s="3">
        <v>100106002</v>
      </c>
      <c r="H2401" t="s">
        <v>26096</v>
      </c>
      <c r="I2401" s="3">
        <v>2</v>
      </c>
      <c r="J2401" t="s">
        <v>12848</v>
      </c>
      <c r="K2401" s="3">
        <v>13</v>
      </c>
      <c r="L2401" t="s">
        <v>26091</v>
      </c>
      <c r="M2401" s="3">
        <v>2</v>
      </c>
      <c r="N2401" t="s">
        <v>26084</v>
      </c>
      <c r="O2401" s="3">
        <v>2</v>
      </c>
      <c r="P2401" t="s">
        <v>28067</v>
      </c>
      <c r="Q2401" s="3">
        <v>1</v>
      </c>
      <c r="R2401" t="s">
        <v>26083</v>
      </c>
      <c r="S2401" s="3">
        <v>4</v>
      </c>
      <c r="T2401" s="3">
        <v>1</v>
      </c>
      <c r="U2401" s="3">
        <v>50000</v>
      </c>
      <c r="V2401" s="3">
        <v>2017</v>
      </c>
      <c r="W2401" t="s">
        <v>25</v>
      </c>
    </row>
    <row r="2402" spans="1:23" x14ac:dyDescent="0.3">
      <c r="A2402" s="3">
        <v>13</v>
      </c>
      <c r="B2402" t="s">
        <v>26153</v>
      </c>
      <c r="C2402" s="3">
        <v>13603</v>
      </c>
      <c r="D2402" t="s">
        <v>1971</v>
      </c>
      <c r="E2402" s="3">
        <v>100102</v>
      </c>
      <c r="F2402" t="s">
        <v>11306</v>
      </c>
      <c r="G2402" s="3">
        <v>100102003</v>
      </c>
      <c r="H2402" t="s">
        <v>26093</v>
      </c>
      <c r="I2402" s="3">
        <v>2</v>
      </c>
      <c r="J2402" t="s">
        <v>12848</v>
      </c>
      <c r="K2402" s="3">
        <v>13</v>
      </c>
      <c r="L2402" t="s">
        <v>26091</v>
      </c>
      <c r="M2402" s="3">
        <v>2</v>
      </c>
      <c r="N2402" t="s">
        <v>26084</v>
      </c>
      <c r="O2402" s="3">
        <v>2</v>
      </c>
      <c r="P2402" t="s">
        <v>28067</v>
      </c>
      <c r="Q2402" s="3">
        <v>1</v>
      </c>
      <c r="R2402" t="s">
        <v>26083</v>
      </c>
      <c r="S2402" s="3">
        <v>4</v>
      </c>
      <c r="T2402" s="3">
        <v>1</v>
      </c>
      <c r="U2402" s="3">
        <v>150000</v>
      </c>
      <c r="V2402" s="3">
        <v>2017</v>
      </c>
      <c r="W2402" t="s">
        <v>25</v>
      </c>
    </row>
    <row r="2403" spans="1:23" x14ac:dyDescent="0.3">
      <c r="A2403" s="3">
        <v>13</v>
      </c>
      <c r="B2403" t="s">
        <v>26153</v>
      </c>
      <c r="C2403" s="3">
        <v>13603</v>
      </c>
      <c r="D2403" t="s">
        <v>1971</v>
      </c>
      <c r="E2403" s="3">
        <v>100106</v>
      </c>
      <c r="F2403" t="s">
        <v>17000</v>
      </c>
      <c r="G2403" s="3">
        <v>100106002</v>
      </c>
      <c r="H2403" t="s">
        <v>26096</v>
      </c>
      <c r="I2403" s="3">
        <v>2</v>
      </c>
      <c r="J2403" t="s">
        <v>12848</v>
      </c>
      <c r="K2403" s="3">
        <v>13</v>
      </c>
      <c r="L2403" t="s">
        <v>26091</v>
      </c>
      <c r="M2403" s="3">
        <v>2</v>
      </c>
      <c r="N2403" t="s">
        <v>26084</v>
      </c>
      <c r="O2403" s="3">
        <v>1</v>
      </c>
      <c r="P2403" t="s">
        <v>28066</v>
      </c>
      <c r="Q2403" s="3">
        <v>1</v>
      </c>
      <c r="R2403" t="s">
        <v>26083</v>
      </c>
      <c r="S2403" s="3">
        <v>4</v>
      </c>
      <c r="T2403" s="3">
        <v>1</v>
      </c>
      <c r="U2403" s="3">
        <v>50000</v>
      </c>
      <c r="V2403" s="3">
        <v>2017</v>
      </c>
      <c r="W2403" t="s">
        <v>25</v>
      </c>
    </row>
    <row r="2404" spans="1:23" x14ac:dyDescent="0.3">
      <c r="A2404" s="3">
        <v>13</v>
      </c>
      <c r="B2404" t="s">
        <v>26153</v>
      </c>
      <c r="C2404" s="3">
        <v>13504</v>
      </c>
      <c r="D2404" t="s">
        <v>1959</v>
      </c>
      <c r="E2404" s="3">
        <v>100102</v>
      </c>
      <c r="F2404" t="s">
        <v>11306</v>
      </c>
      <c r="G2404" s="3">
        <v>100102005</v>
      </c>
      <c r="H2404" t="s">
        <v>2163</v>
      </c>
      <c r="I2404" s="3">
        <v>1</v>
      </c>
      <c r="J2404" t="s">
        <v>26080</v>
      </c>
      <c r="K2404" s="3">
        <v>13</v>
      </c>
      <c r="L2404" t="s">
        <v>26091</v>
      </c>
      <c r="M2404" s="3">
        <v>2</v>
      </c>
      <c r="N2404" t="s">
        <v>26084</v>
      </c>
      <c r="O2404" s="3">
        <v>2</v>
      </c>
      <c r="P2404" t="s">
        <v>28067</v>
      </c>
      <c r="Q2404" s="3">
        <v>1</v>
      </c>
      <c r="R2404" t="s">
        <v>26083</v>
      </c>
      <c r="S2404" s="3">
        <v>3</v>
      </c>
      <c r="T2404" s="3">
        <v>1</v>
      </c>
      <c r="U2404" s="3">
        <v>240000</v>
      </c>
      <c r="V2404" s="3">
        <v>2017</v>
      </c>
      <c r="W2404" t="s">
        <v>25</v>
      </c>
    </row>
    <row r="2405" spans="1:23" x14ac:dyDescent="0.3">
      <c r="A2405" s="3">
        <v>13</v>
      </c>
      <c r="B2405" t="s">
        <v>26153</v>
      </c>
      <c r="C2405" s="3">
        <v>13501</v>
      </c>
      <c r="D2405" t="s">
        <v>1950</v>
      </c>
      <c r="E2405" s="3">
        <v>100102</v>
      </c>
      <c r="F2405" t="s">
        <v>11306</v>
      </c>
      <c r="G2405" s="3">
        <v>100102005</v>
      </c>
      <c r="H2405" t="s">
        <v>2163</v>
      </c>
      <c r="I2405" s="3">
        <v>2</v>
      </c>
      <c r="J2405" t="s">
        <v>12848</v>
      </c>
      <c r="K2405" s="3">
        <v>13</v>
      </c>
      <c r="L2405" t="s">
        <v>26091</v>
      </c>
      <c r="M2405" s="3">
        <v>2</v>
      </c>
      <c r="N2405" t="s">
        <v>26084</v>
      </c>
      <c r="O2405" s="3">
        <v>1</v>
      </c>
      <c r="P2405" t="s">
        <v>28066</v>
      </c>
      <c r="Q2405" s="3">
        <v>1</v>
      </c>
      <c r="R2405" t="s">
        <v>26083</v>
      </c>
      <c r="S2405" s="3">
        <v>3</v>
      </c>
      <c r="T2405" s="3">
        <v>1</v>
      </c>
      <c r="U2405" s="3">
        <v>660000</v>
      </c>
      <c r="V2405" s="3">
        <v>2017</v>
      </c>
      <c r="W2405" t="s">
        <v>25</v>
      </c>
    </row>
    <row r="2406" spans="1:23" x14ac:dyDescent="0.3">
      <c r="A2406" s="3">
        <v>13</v>
      </c>
      <c r="B2406" t="s">
        <v>26153</v>
      </c>
      <c r="C2406" s="3">
        <v>13501</v>
      </c>
      <c r="D2406" t="s">
        <v>1950</v>
      </c>
      <c r="E2406" s="3">
        <v>100102</v>
      </c>
      <c r="F2406" t="s">
        <v>11306</v>
      </c>
      <c r="G2406" s="3">
        <v>100102005</v>
      </c>
      <c r="H2406" t="s">
        <v>2163</v>
      </c>
      <c r="I2406" s="3">
        <v>2</v>
      </c>
      <c r="J2406" t="s">
        <v>12848</v>
      </c>
      <c r="K2406" s="3">
        <v>13</v>
      </c>
      <c r="L2406" t="s">
        <v>26091</v>
      </c>
      <c r="M2406" s="3">
        <v>2</v>
      </c>
      <c r="N2406" t="s">
        <v>26084</v>
      </c>
      <c r="O2406" s="3">
        <v>1</v>
      </c>
      <c r="P2406" t="s">
        <v>28066</v>
      </c>
      <c r="Q2406" s="3">
        <v>1</v>
      </c>
      <c r="R2406" t="s">
        <v>26083</v>
      </c>
      <c r="S2406" s="3">
        <v>3</v>
      </c>
      <c r="T2406" s="3">
        <v>1</v>
      </c>
      <c r="U2406" s="3">
        <v>456000</v>
      </c>
      <c r="V2406" s="3">
        <v>2017</v>
      </c>
      <c r="W2406" t="s">
        <v>25</v>
      </c>
    </row>
    <row r="2407" spans="1:23" x14ac:dyDescent="0.3">
      <c r="A2407" s="3">
        <v>13</v>
      </c>
      <c r="B2407" t="s">
        <v>26153</v>
      </c>
      <c r="C2407" s="3">
        <v>13501</v>
      </c>
      <c r="D2407" t="s">
        <v>1950</v>
      </c>
      <c r="E2407" s="3">
        <v>100102</v>
      </c>
      <c r="F2407" t="s">
        <v>11306</v>
      </c>
      <c r="G2407" s="3">
        <v>100102005</v>
      </c>
      <c r="H2407" t="s">
        <v>2163</v>
      </c>
      <c r="I2407" s="3">
        <v>2</v>
      </c>
      <c r="J2407" t="s">
        <v>12848</v>
      </c>
      <c r="K2407" s="3">
        <v>13</v>
      </c>
      <c r="L2407" t="s">
        <v>26091</v>
      </c>
      <c r="M2407" s="3">
        <v>2</v>
      </c>
      <c r="N2407" t="s">
        <v>26084</v>
      </c>
      <c r="O2407" s="3">
        <v>2</v>
      </c>
      <c r="P2407" t="s">
        <v>28067</v>
      </c>
      <c r="Q2407" s="3">
        <v>1</v>
      </c>
      <c r="R2407" t="s">
        <v>26083</v>
      </c>
      <c r="S2407" s="3">
        <v>4</v>
      </c>
      <c r="T2407" s="3">
        <v>1</v>
      </c>
      <c r="U2407" s="3">
        <v>228000</v>
      </c>
      <c r="V2407" s="3">
        <v>2017</v>
      </c>
      <c r="W2407" t="s">
        <v>25</v>
      </c>
    </row>
    <row r="2408" spans="1:23" x14ac:dyDescent="0.3">
      <c r="A2408" s="3">
        <v>13</v>
      </c>
      <c r="B2408" t="s">
        <v>26153</v>
      </c>
      <c r="C2408" s="3">
        <v>13501</v>
      </c>
      <c r="D2408" t="s">
        <v>1950</v>
      </c>
      <c r="E2408" s="3">
        <v>100102</v>
      </c>
      <c r="F2408" t="s">
        <v>11306</v>
      </c>
      <c r="G2408" s="3">
        <v>100102003</v>
      </c>
      <c r="H2408" t="s">
        <v>26093</v>
      </c>
      <c r="I2408" s="3">
        <v>2</v>
      </c>
      <c r="J2408" t="s">
        <v>12848</v>
      </c>
      <c r="K2408" s="3">
        <v>13</v>
      </c>
      <c r="L2408" t="s">
        <v>26091</v>
      </c>
      <c r="M2408" s="3">
        <v>2</v>
      </c>
      <c r="N2408" t="s">
        <v>26084</v>
      </c>
      <c r="O2408" s="3">
        <v>2</v>
      </c>
      <c r="P2408" t="s">
        <v>28067</v>
      </c>
      <c r="Q2408" s="3">
        <v>1</v>
      </c>
      <c r="R2408" t="s">
        <v>26083</v>
      </c>
      <c r="S2408" s="3">
        <v>4</v>
      </c>
      <c r="T2408" s="3">
        <v>1</v>
      </c>
      <c r="U2408" s="3">
        <v>133000</v>
      </c>
      <c r="V2408" s="3">
        <v>2017</v>
      </c>
      <c r="W2408" t="s">
        <v>25</v>
      </c>
    </row>
    <row r="2409" spans="1:23" x14ac:dyDescent="0.3">
      <c r="A2409" s="3">
        <v>13</v>
      </c>
      <c r="B2409" t="s">
        <v>26153</v>
      </c>
      <c r="C2409" s="3">
        <v>13501</v>
      </c>
      <c r="D2409" t="s">
        <v>1950</v>
      </c>
      <c r="E2409" s="3">
        <v>100102</v>
      </c>
      <c r="F2409" t="s">
        <v>11306</v>
      </c>
      <c r="G2409" s="3">
        <v>100102003</v>
      </c>
      <c r="H2409" t="s">
        <v>26093</v>
      </c>
      <c r="I2409" s="3">
        <v>2</v>
      </c>
      <c r="J2409" t="s">
        <v>12848</v>
      </c>
      <c r="K2409" s="3">
        <v>13</v>
      </c>
      <c r="L2409" t="s">
        <v>26091</v>
      </c>
      <c r="M2409" s="3">
        <v>2</v>
      </c>
      <c r="N2409" t="s">
        <v>26084</v>
      </c>
      <c r="O2409" s="3">
        <v>3</v>
      </c>
      <c r="P2409" t="s">
        <v>26085</v>
      </c>
      <c r="Q2409" s="3">
        <v>1</v>
      </c>
      <c r="R2409" t="s">
        <v>26083</v>
      </c>
      <c r="S2409" s="3">
        <v>3</v>
      </c>
      <c r="T2409" s="3">
        <v>1</v>
      </c>
      <c r="U2409" s="3">
        <v>300000</v>
      </c>
      <c r="V2409" s="3">
        <v>2017</v>
      </c>
      <c r="W2409" t="s">
        <v>25</v>
      </c>
    </row>
    <row r="2410" spans="1:23" x14ac:dyDescent="0.3">
      <c r="A2410" s="3">
        <v>13</v>
      </c>
      <c r="B2410" t="s">
        <v>26153</v>
      </c>
      <c r="C2410" s="3">
        <v>13501</v>
      </c>
      <c r="D2410" t="s">
        <v>1950</v>
      </c>
      <c r="E2410" s="3">
        <v>100102</v>
      </c>
      <c r="F2410" t="s">
        <v>11306</v>
      </c>
      <c r="G2410" s="3">
        <v>100102005</v>
      </c>
      <c r="H2410" t="s">
        <v>2163</v>
      </c>
      <c r="I2410" s="3">
        <v>2</v>
      </c>
      <c r="J2410" t="s">
        <v>12848</v>
      </c>
      <c r="K2410" s="3">
        <v>13</v>
      </c>
      <c r="L2410" t="s">
        <v>26091</v>
      </c>
      <c r="M2410" s="3">
        <v>2</v>
      </c>
      <c r="N2410" t="s">
        <v>26084</v>
      </c>
      <c r="O2410" s="3">
        <v>3</v>
      </c>
      <c r="P2410" t="s">
        <v>26085</v>
      </c>
      <c r="Q2410" s="3">
        <v>1</v>
      </c>
      <c r="R2410" t="s">
        <v>26083</v>
      </c>
      <c r="S2410" s="3">
        <v>3</v>
      </c>
      <c r="T2410" s="3">
        <v>1</v>
      </c>
      <c r="U2410" s="3">
        <v>80000</v>
      </c>
      <c r="V2410" s="3">
        <v>2017</v>
      </c>
      <c r="W2410" t="s">
        <v>25</v>
      </c>
    </row>
    <row r="2411" spans="1:23" x14ac:dyDescent="0.3">
      <c r="A2411" s="3">
        <v>13</v>
      </c>
      <c r="B2411" t="s">
        <v>26153</v>
      </c>
      <c r="C2411" s="3">
        <v>13501</v>
      </c>
      <c r="D2411" t="s">
        <v>1950</v>
      </c>
      <c r="E2411" s="3">
        <v>100102</v>
      </c>
      <c r="F2411" t="s">
        <v>11306</v>
      </c>
      <c r="G2411" s="3">
        <v>100102003</v>
      </c>
      <c r="H2411" t="s">
        <v>26093</v>
      </c>
      <c r="I2411" s="3">
        <v>2</v>
      </c>
      <c r="J2411" t="s">
        <v>12848</v>
      </c>
      <c r="K2411" s="3">
        <v>13</v>
      </c>
      <c r="L2411" t="s">
        <v>26091</v>
      </c>
      <c r="M2411" s="3">
        <v>5</v>
      </c>
      <c r="N2411" t="s">
        <v>26092</v>
      </c>
      <c r="O2411" s="3">
        <v>3</v>
      </c>
      <c r="P2411" t="s">
        <v>26085</v>
      </c>
      <c r="Q2411" s="3">
        <v>1</v>
      </c>
      <c r="R2411" t="s">
        <v>26083</v>
      </c>
      <c r="S2411" s="3">
        <v>3</v>
      </c>
      <c r="T2411" s="3">
        <v>1</v>
      </c>
      <c r="U2411" s="3">
        <v>760000</v>
      </c>
      <c r="V2411" s="3">
        <v>2017</v>
      </c>
      <c r="W2411" t="s">
        <v>25</v>
      </c>
    </row>
    <row r="2412" spans="1:23" x14ac:dyDescent="0.3">
      <c r="A2412" s="3">
        <v>13</v>
      </c>
      <c r="B2412" t="s">
        <v>26153</v>
      </c>
      <c r="C2412" s="3">
        <v>13501</v>
      </c>
      <c r="D2412" t="s">
        <v>1950</v>
      </c>
      <c r="E2412" s="3">
        <v>100103</v>
      </c>
      <c r="F2412" t="s">
        <v>11337</v>
      </c>
      <c r="G2412" s="3">
        <v>100103002</v>
      </c>
      <c r="H2412" t="s">
        <v>26099</v>
      </c>
      <c r="I2412" s="3">
        <v>2</v>
      </c>
      <c r="J2412" t="s">
        <v>12848</v>
      </c>
      <c r="K2412" s="3">
        <v>13</v>
      </c>
      <c r="L2412" t="s">
        <v>26091</v>
      </c>
      <c r="M2412" s="3">
        <v>2</v>
      </c>
      <c r="N2412" t="s">
        <v>26084</v>
      </c>
      <c r="O2412" s="3">
        <v>3</v>
      </c>
      <c r="P2412" t="s">
        <v>26085</v>
      </c>
      <c r="Q2412" s="3">
        <v>1</v>
      </c>
      <c r="R2412" t="s">
        <v>26083</v>
      </c>
      <c r="S2412" s="3">
        <v>1</v>
      </c>
      <c r="T2412" s="3">
        <v>1</v>
      </c>
      <c r="U2412" s="3">
        <v>532000</v>
      </c>
      <c r="V2412" s="3">
        <v>2017</v>
      </c>
      <c r="W2412" t="s">
        <v>25</v>
      </c>
    </row>
    <row r="2413" spans="1:23" x14ac:dyDescent="0.3">
      <c r="A2413" s="3">
        <v>13</v>
      </c>
      <c r="B2413" t="s">
        <v>26153</v>
      </c>
      <c r="C2413" s="3">
        <v>13501</v>
      </c>
      <c r="D2413" t="s">
        <v>1950</v>
      </c>
      <c r="E2413" s="3">
        <v>100107</v>
      </c>
      <c r="F2413" t="s">
        <v>9429</v>
      </c>
      <c r="G2413" s="3">
        <v>100107011</v>
      </c>
      <c r="H2413" t="s">
        <v>11418</v>
      </c>
      <c r="I2413" s="3">
        <v>1</v>
      </c>
      <c r="J2413" t="s">
        <v>26080</v>
      </c>
      <c r="K2413" s="3">
        <v>13</v>
      </c>
      <c r="L2413" t="s">
        <v>26091</v>
      </c>
      <c r="M2413" s="3">
        <v>6</v>
      </c>
      <c r="N2413" t="s">
        <v>18251</v>
      </c>
      <c r="O2413" s="3">
        <v>3</v>
      </c>
      <c r="P2413" t="s">
        <v>26085</v>
      </c>
      <c r="Q2413" s="3">
        <v>1</v>
      </c>
      <c r="R2413" t="s">
        <v>26083</v>
      </c>
      <c r="S2413" s="3">
        <v>1</v>
      </c>
      <c r="T2413" s="3">
        <v>1</v>
      </c>
      <c r="U2413" s="3">
        <v>4000</v>
      </c>
      <c r="V2413" s="3">
        <v>2017</v>
      </c>
      <c r="W2413" t="s">
        <v>25</v>
      </c>
    </row>
    <row r="2414" spans="1:23" x14ac:dyDescent="0.3">
      <c r="A2414" s="3">
        <v>13</v>
      </c>
      <c r="B2414" t="s">
        <v>26153</v>
      </c>
      <c r="C2414" s="3">
        <v>13501</v>
      </c>
      <c r="D2414" t="s">
        <v>1950</v>
      </c>
      <c r="E2414" s="3">
        <v>100102</v>
      </c>
      <c r="F2414" t="s">
        <v>11306</v>
      </c>
      <c r="G2414" s="3">
        <v>100102003</v>
      </c>
      <c r="H2414" t="s">
        <v>26093</v>
      </c>
      <c r="I2414" s="3">
        <v>2</v>
      </c>
      <c r="J2414" t="s">
        <v>12848</v>
      </c>
      <c r="K2414" s="3">
        <v>13</v>
      </c>
      <c r="L2414" t="s">
        <v>26091</v>
      </c>
      <c r="M2414" s="3">
        <v>2</v>
      </c>
      <c r="N2414" t="s">
        <v>26084</v>
      </c>
      <c r="O2414" s="3">
        <v>1</v>
      </c>
      <c r="P2414" t="s">
        <v>28066</v>
      </c>
      <c r="Q2414" s="3">
        <v>1</v>
      </c>
      <c r="R2414" t="s">
        <v>26083</v>
      </c>
      <c r="S2414" s="3">
        <v>3</v>
      </c>
      <c r="T2414" s="3">
        <v>1</v>
      </c>
      <c r="U2414" s="3">
        <v>80000</v>
      </c>
      <c r="V2414" s="3">
        <v>2017</v>
      </c>
      <c r="W2414" t="s">
        <v>25</v>
      </c>
    </row>
    <row r="2415" spans="1:23" x14ac:dyDescent="0.3">
      <c r="A2415" s="3">
        <v>13</v>
      </c>
      <c r="B2415" t="s">
        <v>26153</v>
      </c>
      <c r="C2415" s="3">
        <v>13501</v>
      </c>
      <c r="D2415" t="s">
        <v>1950</v>
      </c>
      <c r="E2415" s="3">
        <v>100102</v>
      </c>
      <c r="F2415" t="s">
        <v>11306</v>
      </c>
      <c r="G2415" s="3">
        <v>100102003</v>
      </c>
      <c r="H2415" t="s">
        <v>26093</v>
      </c>
      <c r="I2415" s="3">
        <v>2</v>
      </c>
      <c r="J2415" t="s">
        <v>12848</v>
      </c>
      <c r="K2415" s="3">
        <v>13</v>
      </c>
      <c r="L2415" t="s">
        <v>26091</v>
      </c>
      <c r="M2415" s="3">
        <v>2</v>
      </c>
      <c r="N2415" t="s">
        <v>26084</v>
      </c>
      <c r="O2415" s="3">
        <v>3</v>
      </c>
      <c r="P2415" t="s">
        <v>26085</v>
      </c>
      <c r="Q2415" s="3">
        <v>1</v>
      </c>
      <c r="R2415" t="s">
        <v>26083</v>
      </c>
      <c r="S2415" s="3">
        <v>4</v>
      </c>
      <c r="T2415" s="3">
        <v>1</v>
      </c>
      <c r="U2415" s="3">
        <v>2500000</v>
      </c>
      <c r="V2415" s="3">
        <v>2017</v>
      </c>
      <c r="W2415" t="s">
        <v>25</v>
      </c>
    </row>
    <row r="2416" spans="1:23" x14ac:dyDescent="0.3">
      <c r="A2416" s="3">
        <v>13</v>
      </c>
      <c r="B2416" t="s">
        <v>26153</v>
      </c>
      <c r="C2416" s="3">
        <v>13501</v>
      </c>
      <c r="D2416" t="s">
        <v>1950</v>
      </c>
      <c r="E2416" s="3">
        <v>100102</v>
      </c>
      <c r="F2416" t="s">
        <v>11306</v>
      </c>
      <c r="G2416" s="3">
        <v>100102003</v>
      </c>
      <c r="H2416" t="s">
        <v>26093</v>
      </c>
      <c r="I2416" s="3">
        <v>2</v>
      </c>
      <c r="J2416" t="s">
        <v>12848</v>
      </c>
      <c r="K2416" s="3">
        <v>13</v>
      </c>
      <c r="L2416" t="s">
        <v>26091</v>
      </c>
      <c r="M2416" s="3">
        <v>2</v>
      </c>
      <c r="N2416" t="s">
        <v>26084</v>
      </c>
      <c r="O2416" s="3">
        <v>3</v>
      </c>
      <c r="P2416" t="s">
        <v>26085</v>
      </c>
      <c r="Q2416" s="3">
        <v>4</v>
      </c>
      <c r="R2416" t="s">
        <v>26113</v>
      </c>
      <c r="S2416" s="3">
        <v>5</v>
      </c>
      <c r="T2416" s="3">
        <v>1</v>
      </c>
      <c r="U2416" s="3">
        <v>1200000</v>
      </c>
      <c r="V2416" s="3">
        <v>2017</v>
      </c>
      <c r="W2416" t="s">
        <v>25</v>
      </c>
    </row>
    <row r="2417" spans="1:23" x14ac:dyDescent="0.3">
      <c r="A2417" s="3">
        <v>13</v>
      </c>
      <c r="B2417" t="s">
        <v>26153</v>
      </c>
      <c r="C2417" s="3">
        <v>13501</v>
      </c>
      <c r="D2417" t="s">
        <v>1950</v>
      </c>
      <c r="E2417" s="3">
        <v>100102</v>
      </c>
      <c r="F2417" t="s">
        <v>11306</v>
      </c>
      <c r="G2417" s="3">
        <v>100102005</v>
      </c>
      <c r="H2417" t="s">
        <v>2163</v>
      </c>
      <c r="I2417" s="3">
        <v>1</v>
      </c>
      <c r="J2417" t="s">
        <v>26080</v>
      </c>
      <c r="K2417" s="3">
        <v>13</v>
      </c>
      <c r="L2417" t="s">
        <v>26091</v>
      </c>
      <c r="M2417" s="3">
        <v>2</v>
      </c>
      <c r="N2417" t="s">
        <v>26084</v>
      </c>
      <c r="O2417" s="3">
        <v>3</v>
      </c>
      <c r="P2417" t="s">
        <v>26085</v>
      </c>
      <c r="Q2417" s="3">
        <v>1</v>
      </c>
      <c r="R2417" t="s">
        <v>26083</v>
      </c>
      <c r="S2417" s="3">
        <v>1</v>
      </c>
      <c r="T2417" s="3">
        <v>1</v>
      </c>
      <c r="U2417" s="3">
        <v>432000</v>
      </c>
      <c r="V2417" s="3">
        <v>2017</v>
      </c>
      <c r="W2417" t="s">
        <v>25</v>
      </c>
    </row>
    <row r="2418" spans="1:23" x14ac:dyDescent="0.3">
      <c r="A2418" s="3">
        <v>13</v>
      </c>
      <c r="B2418" t="s">
        <v>26153</v>
      </c>
      <c r="C2418" s="3">
        <v>13501</v>
      </c>
      <c r="D2418" t="s">
        <v>1950</v>
      </c>
      <c r="E2418" s="3">
        <v>100102</v>
      </c>
      <c r="F2418" t="s">
        <v>11306</v>
      </c>
      <c r="G2418" s="3">
        <v>100102003</v>
      </c>
      <c r="H2418" t="s">
        <v>26093</v>
      </c>
      <c r="I2418" s="3">
        <v>2</v>
      </c>
      <c r="J2418" t="s">
        <v>12848</v>
      </c>
      <c r="K2418" s="3">
        <v>13</v>
      </c>
      <c r="L2418" t="s">
        <v>26091</v>
      </c>
      <c r="M2418" s="3">
        <v>2</v>
      </c>
      <c r="N2418" t="s">
        <v>26084</v>
      </c>
      <c r="O2418" s="3">
        <v>1</v>
      </c>
      <c r="P2418" t="s">
        <v>28066</v>
      </c>
      <c r="Q2418" s="3">
        <v>1</v>
      </c>
      <c r="R2418" t="s">
        <v>26083</v>
      </c>
      <c r="S2418" s="3">
        <v>3</v>
      </c>
      <c r="T2418" s="3">
        <v>1</v>
      </c>
      <c r="U2418" s="3">
        <v>152000</v>
      </c>
      <c r="V2418" s="3">
        <v>2017</v>
      </c>
      <c r="W2418" t="s">
        <v>25</v>
      </c>
    </row>
    <row r="2419" spans="1:23" x14ac:dyDescent="0.3">
      <c r="A2419" s="3">
        <v>13</v>
      </c>
      <c r="B2419" t="s">
        <v>26153</v>
      </c>
      <c r="C2419" s="3">
        <v>13501</v>
      </c>
      <c r="D2419" t="s">
        <v>1950</v>
      </c>
      <c r="E2419" s="3">
        <v>100102</v>
      </c>
      <c r="F2419" t="s">
        <v>11306</v>
      </c>
      <c r="G2419" s="3">
        <v>100102003</v>
      </c>
      <c r="H2419" t="s">
        <v>26093</v>
      </c>
      <c r="I2419" s="3">
        <v>2</v>
      </c>
      <c r="J2419" t="s">
        <v>12848</v>
      </c>
      <c r="K2419" s="3">
        <v>13</v>
      </c>
      <c r="L2419" t="s">
        <v>26091</v>
      </c>
      <c r="M2419" s="3">
        <v>2</v>
      </c>
      <c r="N2419" t="s">
        <v>26084</v>
      </c>
      <c r="O2419" s="3">
        <v>3</v>
      </c>
      <c r="P2419" t="s">
        <v>26085</v>
      </c>
      <c r="Q2419" s="3">
        <v>1</v>
      </c>
      <c r="R2419" t="s">
        <v>26083</v>
      </c>
      <c r="S2419" s="3">
        <v>1</v>
      </c>
      <c r="T2419" s="3">
        <v>1</v>
      </c>
      <c r="U2419" s="3">
        <v>170000</v>
      </c>
      <c r="V2419" s="3">
        <v>2017</v>
      </c>
      <c r="W2419" t="s">
        <v>25</v>
      </c>
    </row>
    <row r="2420" spans="1:23" x14ac:dyDescent="0.3">
      <c r="A2420" s="3">
        <v>13</v>
      </c>
      <c r="B2420" t="s">
        <v>26153</v>
      </c>
      <c r="C2420" s="3">
        <v>13501</v>
      </c>
      <c r="D2420" t="s">
        <v>1950</v>
      </c>
      <c r="E2420" s="3">
        <v>100107</v>
      </c>
      <c r="F2420" t="s">
        <v>9429</v>
      </c>
      <c r="G2420" s="3">
        <v>100107011</v>
      </c>
      <c r="H2420" t="s">
        <v>11418</v>
      </c>
      <c r="I2420" s="3">
        <v>1</v>
      </c>
      <c r="J2420" t="s">
        <v>26080</v>
      </c>
      <c r="K2420" s="3">
        <v>13</v>
      </c>
      <c r="L2420" t="s">
        <v>26091</v>
      </c>
      <c r="M2420" s="3">
        <v>6</v>
      </c>
      <c r="N2420" t="s">
        <v>18251</v>
      </c>
      <c r="O2420" s="3">
        <v>3</v>
      </c>
      <c r="P2420" t="s">
        <v>26085</v>
      </c>
      <c r="Q2420" s="3">
        <v>1</v>
      </c>
      <c r="R2420" t="s">
        <v>26083</v>
      </c>
      <c r="S2420" s="3">
        <v>12</v>
      </c>
      <c r="T2420" s="3">
        <v>1</v>
      </c>
      <c r="U2420" s="3">
        <v>118000</v>
      </c>
      <c r="V2420" s="3">
        <v>2017</v>
      </c>
      <c r="W2420" t="s">
        <v>25</v>
      </c>
    </row>
    <row r="2421" spans="1:23" x14ac:dyDescent="0.3">
      <c r="A2421" s="3">
        <v>13</v>
      </c>
      <c r="B2421" t="s">
        <v>26153</v>
      </c>
      <c r="C2421" s="3">
        <v>13501</v>
      </c>
      <c r="D2421" t="s">
        <v>1950</v>
      </c>
      <c r="E2421" s="3">
        <v>100102</v>
      </c>
      <c r="F2421" t="s">
        <v>11306</v>
      </c>
      <c r="G2421" s="3">
        <v>100102003</v>
      </c>
      <c r="H2421" t="s">
        <v>26093</v>
      </c>
      <c r="I2421" s="3">
        <v>2</v>
      </c>
      <c r="J2421" t="s">
        <v>12848</v>
      </c>
      <c r="K2421" s="3">
        <v>13</v>
      </c>
      <c r="L2421" t="s">
        <v>26091</v>
      </c>
      <c r="M2421" s="3">
        <v>2</v>
      </c>
      <c r="N2421" t="s">
        <v>26084</v>
      </c>
      <c r="O2421" s="3">
        <v>1</v>
      </c>
      <c r="P2421" t="s">
        <v>28066</v>
      </c>
      <c r="Q2421" s="3">
        <v>1</v>
      </c>
      <c r="R2421" t="s">
        <v>26083</v>
      </c>
      <c r="S2421" s="3">
        <v>4</v>
      </c>
      <c r="T2421" s="3">
        <v>1</v>
      </c>
      <c r="U2421" s="3">
        <v>1276800</v>
      </c>
      <c r="V2421" s="3">
        <v>2017</v>
      </c>
      <c r="W2421" t="s">
        <v>25</v>
      </c>
    </row>
    <row r="2422" spans="1:23" x14ac:dyDescent="0.3">
      <c r="A2422" s="3">
        <v>13</v>
      </c>
      <c r="B2422" t="s">
        <v>26153</v>
      </c>
      <c r="C2422" s="3">
        <v>13501</v>
      </c>
      <c r="D2422" t="s">
        <v>1950</v>
      </c>
      <c r="E2422" s="3">
        <v>100102</v>
      </c>
      <c r="F2422" t="s">
        <v>11306</v>
      </c>
      <c r="G2422" s="3">
        <v>100102005</v>
      </c>
      <c r="H2422" t="s">
        <v>2163</v>
      </c>
      <c r="I2422" s="3">
        <v>2</v>
      </c>
      <c r="J2422" t="s">
        <v>12848</v>
      </c>
      <c r="K2422" s="3">
        <v>13</v>
      </c>
      <c r="L2422" t="s">
        <v>26091</v>
      </c>
      <c r="M2422" s="3">
        <v>2</v>
      </c>
      <c r="N2422" t="s">
        <v>26084</v>
      </c>
      <c r="O2422" s="3">
        <v>1</v>
      </c>
      <c r="P2422" t="s">
        <v>28066</v>
      </c>
      <c r="Q2422" s="3">
        <v>1</v>
      </c>
      <c r="R2422" t="s">
        <v>26083</v>
      </c>
      <c r="S2422" s="3">
        <v>4</v>
      </c>
      <c r="T2422" s="3">
        <v>1</v>
      </c>
      <c r="U2422" s="3">
        <v>115520</v>
      </c>
      <c r="V2422" s="3">
        <v>2017</v>
      </c>
      <c r="W2422" t="s">
        <v>25</v>
      </c>
    </row>
    <row r="2423" spans="1:23" x14ac:dyDescent="0.3">
      <c r="A2423" s="3">
        <v>13</v>
      </c>
      <c r="B2423" t="s">
        <v>26153</v>
      </c>
      <c r="C2423" s="3">
        <v>13501</v>
      </c>
      <c r="D2423" t="s">
        <v>1950</v>
      </c>
      <c r="E2423" s="3">
        <v>100102</v>
      </c>
      <c r="F2423" t="s">
        <v>11306</v>
      </c>
      <c r="G2423" s="3">
        <v>100102003</v>
      </c>
      <c r="H2423" t="s">
        <v>26093</v>
      </c>
      <c r="I2423" s="3">
        <v>2</v>
      </c>
      <c r="J2423" t="s">
        <v>12848</v>
      </c>
      <c r="K2423" s="3">
        <v>13</v>
      </c>
      <c r="L2423" t="s">
        <v>26091</v>
      </c>
      <c r="M2423" s="3">
        <v>2</v>
      </c>
      <c r="N2423" t="s">
        <v>26084</v>
      </c>
      <c r="O2423" s="3">
        <v>3</v>
      </c>
      <c r="P2423" t="s">
        <v>26085</v>
      </c>
      <c r="Q2423" s="3">
        <v>1</v>
      </c>
      <c r="R2423" t="s">
        <v>26083</v>
      </c>
      <c r="S2423" s="3">
        <v>1</v>
      </c>
      <c r="T2423" s="3">
        <v>1</v>
      </c>
      <c r="U2423" s="3">
        <v>900000</v>
      </c>
      <c r="V2423" s="3">
        <v>2017</v>
      </c>
      <c r="W2423" t="s">
        <v>25</v>
      </c>
    </row>
    <row r="2424" spans="1:23" x14ac:dyDescent="0.3">
      <c r="A2424" s="3">
        <v>13</v>
      </c>
      <c r="B2424" t="s">
        <v>26153</v>
      </c>
      <c r="C2424" s="3">
        <v>13501</v>
      </c>
      <c r="D2424" t="s">
        <v>1950</v>
      </c>
      <c r="E2424" s="3">
        <v>100102</v>
      </c>
      <c r="F2424" t="s">
        <v>11306</v>
      </c>
      <c r="G2424" s="3">
        <v>100102006</v>
      </c>
      <c r="H2424" t="s">
        <v>11312</v>
      </c>
      <c r="I2424" s="3">
        <v>2</v>
      </c>
      <c r="J2424" t="s">
        <v>12848</v>
      </c>
      <c r="K2424" s="3">
        <v>13</v>
      </c>
      <c r="L2424" t="s">
        <v>26091</v>
      </c>
      <c r="M2424" s="3">
        <v>5</v>
      </c>
      <c r="N2424" t="s">
        <v>26092</v>
      </c>
      <c r="O2424" s="3">
        <v>3</v>
      </c>
      <c r="P2424" t="s">
        <v>26085</v>
      </c>
      <c r="Q2424" s="3">
        <v>4</v>
      </c>
      <c r="R2424" t="s">
        <v>26113</v>
      </c>
      <c r="S2424" s="3">
        <v>15</v>
      </c>
      <c r="T2424" s="3">
        <v>1</v>
      </c>
      <c r="U2424" s="3">
        <v>1000000</v>
      </c>
      <c r="V2424" s="3">
        <v>2017</v>
      </c>
      <c r="W2424" t="s">
        <v>25</v>
      </c>
    </row>
    <row r="2425" spans="1:23" x14ac:dyDescent="0.3">
      <c r="A2425" s="3">
        <v>13</v>
      </c>
      <c r="B2425" t="s">
        <v>26153</v>
      </c>
      <c r="C2425" s="3">
        <v>13501</v>
      </c>
      <c r="D2425" t="s">
        <v>1950</v>
      </c>
      <c r="E2425" s="3">
        <v>100106</v>
      </c>
      <c r="F2425" t="s">
        <v>17000</v>
      </c>
      <c r="G2425" s="3">
        <v>100106002</v>
      </c>
      <c r="H2425" t="s">
        <v>26096</v>
      </c>
      <c r="I2425" s="3">
        <v>2</v>
      </c>
      <c r="J2425" t="s">
        <v>12848</v>
      </c>
      <c r="K2425" s="3">
        <v>13</v>
      </c>
      <c r="L2425" t="s">
        <v>26091</v>
      </c>
      <c r="M2425" s="3">
        <v>2</v>
      </c>
      <c r="N2425" t="s">
        <v>26084</v>
      </c>
      <c r="O2425" s="3">
        <v>1</v>
      </c>
      <c r="P2425" t="s">
        <v>28066</v>
      </c>
      <c r="Q2425" s="3">
        <v>1</v>
      </c>
      <c r="R2425" t="s">
        <v>26083</v>
      </c>
      <c r="S2425" s="3">
        <v>4</v>
      </c>
      <c r="T2425" s="3">
        <v>1</v>
      </c>
      <c r="U2425" s="3">
        <v>15000</v>
      </c>
      <c r="V2425" s="3">
        <v>2017</v>
      </c>
      <c r="W2425" t="s">
        <v>25</v>
      </c>
    </row>
    <row r="2426" spans="1:23" x14ac:dyDescent="0.3">
      <c r="A2426" s="3">
        <v>13</v>
      </c>
      <c r="B2426" t="s">
        <v>26153</v>
      </c>
      <c r="C2426" s="3">
        <v>13501</v>
      </c>
      <c r="D2426" t="s">
        <v>1950</v>
      </c>
      <c r="E2426" s="3">
        <v>100102</v>
      </c>
      <c r="F2426" t="s">
        <v>11306</v>
      </c>
      <c r="G2426" s="3">
        <v>100102003</v>
      </c>
      <c r="H2426" t="s">
        <v>26093</v>
      </c>
      <c r="I2426" s="3">
        <v>2</v>
      </c>
      <c r="J2426" t="s">
        <v>12848</v>
      </c>
      <c r="K2426" s="3">
        <v>13</v>
      </c>
      <c r="L2426" t="s">
        <v>26091</v>
      </c>
      <c r="M2426" s="3">
        <v>2</v>
      </c>
      <c r="N2426" t="s">
        <v>26084</v>
      </c>
      <c r="O2426" s="3">
        <v>3</v>
      </c>
      <c r="P2426" t="s">
        <v>26085</v>
      </c>
      <c r="Q2426" s="3">
        <v>1</v>
      </c>
      <c r="R2426" t="s">
        <v>26083</v>
      </c>
      <c r="S2426" s="3">
        <v>6</v>
      </c>
      <c r="T2426" s="3">
        <v>1</v>
      </c>
      <c r="U2426" s="3">
        <v>1825000</v>
      </c>
      <c r="V2426" s="3">
        <v>2017</v>
      </c>
      <c r="W2426" t="s">
        <v>25</v>
      </c>
    </row>
    <row r="2427" spans="1:23" x14ac:dyDescent="0.3">
      <c r="A2427" s="3">
        <v>13</v>
      </c>
      <c r="B2427" t="s">
        <v>26153</v>
      </c>
      <c r="C2427" s="3">
        <v>13501</v>
      </c>
      <c r="D2427" t="s">
        <v>1950</v>
      </c>
      <c r="E2427" s="3">
        <v>100106</v>
      </c>
      <c r="F2427" t="s">
        <v>17000</v>
      </c>
      <c r="G2427" s="3">
        <v>100106002</v>
      </c>
      <c r="H2427" t="s">
        <v>26096</v>
      </c>
      <c r="I2427" s="3">
        <v>2</v>
      </c>
      <c r="J2427" t="s">
        <v>12848</v>
      </c>
      <c r="K2427" s="3">
        <v>13</v>
      </c>
      <c r="L2427" t="s">
        <v>26091</v>
      </c>
      <c r="M2427" s="3">
        <v>2</v>
      </c>
      <c r="N2427" t="s">
        <v>26084</v>
      </c>
      <c r="O2427" s="3">
        <v>1</v>
      </c>
      <c r="P2427" t="s">
        <v>28066</v>
      </c>
      <c r="Q2427" s="3">
        <v>1</v>
      </c>
      <c r="R2427" t="s">
        <v>26083</v>
      </c>
      <c r="S2427" s="3">
        <v>1</v>
      </c>
      <c r="T2427" s="3">
        <v>1</v>
      </c>
      <c r="U2427" s="3">
        <v>104000</v>
      </c>
      <c r="V2427" s="3">
        <v>2017</v>
      </c>
      <c r="W2427" t="s">
        <v>25</v>
      </c>
    </row>
    <row r="2428" spans="1:23" x14ac:dyDescent="0.3">
      <c r="A2428" s="3">
        <v>13</v>
      </c>
      <c r="B2428" t="s">
        <v>26153</v>
      </c>
      <c r="C2428" s="3">
        <v>13501</v>
      </c>
      <c r="D2428" t="s">
        <v>1950</v>
      </c>
      <c r="E2428" s="3">
        <v>100102</v>
      </c>
      <c r="F2428" t="s">
        <v>11306</v>
      </c>
      <c r="G2428" s="3">
        <v>100102005</v>
      </c>
      <c r="H2428" t="s">
        <v>2163</v>
      </c>
      <c r="I2428" s="3">
        <v>2</v>
      </c>
      <c r="J2428" t="s">
        <v>12848</v>
      </c>
      <c r="K2428" s="3">
        <v>13</v>
      </c>
      <c r="L2428" t="s">
        <v>26091</v>
      </c>
      <c r="M2428" s="3">
        <v>2</v>
      </c>
      <c r="N2428" t="s">
        <v>26084</v>
      </c>
      <c r="O2428" s="3">
        <v>3</v>
      </c>
      <c r="P2428" t="s">
        <v>26085</v>
      </c>
      <c r="Q2428" s="3">
        <v>1</v>
      </c>
      <c r="R2428" t="s">
        <v>26083</v>
      </c>
      <c r="S2428" s="3">
        <v>5</v>
      </c>
      <c r="T2428" s="3">
        <v>1</v>
      </c>
      <c r="U2428" s="3">
        <v>450000</v>
      </c>
      <c r="V2428" s="3">
        <v>2017</v>
      </c>
      <c r="W2428" t="s">
        <v>25</v>
      </c>
    </row>
    <row r="2429" spans="1:23" x14ac:dyDescent="0.3">
      <c r="A2429" s="3">
        <v>13</v>
      </c>
      <c r="B2429" t="s">
        <v>26153</v>
      </c>
      <c r="C2429" s="3">
        <v>13501</v>
      </c>
      <c r="D2429" t="s">
        <v>1950</v>
      </c>
      <c r="E2429" s="3">
        <v>100102</v>
      </c>
      <c r="F2429" t="s">
        <v>11306</v>
      </c>
      <c r="G2429" s="3">
        <v>100102005</v>
      </c>
      <c r="H2429" t="s">
        <v>2163</v>
      </c>
      <c r="I2429" s="3">
        <v>2</v>
      </c>
      <c r="J2429" t="s">
        <v>12848</v>
      </c>
      <c r="K2429" s="3">
        <v>13</v>
      </c>
      <c r="L2429" t="s">
        <v>26091</v>
      </c>
      <c r="M2429" s="3">
        <v>2</v>
      </c>
      <c r="N2429" t="s">
        <v>26084</v>
      </c>
      <c r="O2429" s="3">
        <v>1</v>
      </c>
      <c r="P2429" t="s">
        <v>28066</v>
      </c>
      <c r="Q2429" s="3">
        <v>1</v>
      </c>
      <c r="R2429" t="s">
        <v>26083</v>
      </c>
      <c r="S2429" s="3">
        <v>5</v>
      </c>
      <c r="T2429" s="3">
        <v>1</v>
      </c>
      <c r="U2429" s="3">
        <v>380000</v>
      </c>
      <c r="V2429" s="3">
        <v>2017</v>
      </c>
      <c r="W2429" t="s">
        <v>25</v>
      </c>
    </row>
    <row r="2430" spans="1:23" x14ac:dyDescent="0.3">
      <c r="A2430" s="3">
        <v>13</v>
      </c>
      <c r="B2430" t="s">
        <v>26153</v>
      </c>
      <c r="C2430" s="3">
        <v>13501</v>
      </c>
      <c r="D2430" t="s">
        <v>1950</v>
      </c>
      <c r="E2430" s="3">
        <v>100102</v>
      </c>
      <c r="F2430" t="s">
        <v>11306</v>
      </c>
      <c r="G2430" s="3">
        <v>100102003</v>
      </c>
      <c r="H2430" t="s">
        <v>26093</v>
      </c>
      <c r="I2430" s="3">
        <v>2</v>
      </c>
      <c r="J2430" t="s">
        <v>12848</v>
      </c>
      <c r="K2430" s="3">
        <v>13</v>
      </c>
      <c r="L2430" t="s">
        <v>26091</v>
      </c>
      <c r="M2430" s="3">
        <v>2</v>
      </c>
      <c r="N2430" t="s">
        <v>26084</v>
      </c>
      <c r="O2430" s="3">
        <v>1</v>
      </c>
      <c r="P2430" t="s">
        <v>28066</v>
      </c>
      <c r="Q2430" s="3">
        <v>1</v>
      </c>
      <c r="R2430" t="s">
        <v>26083</v>
      </c>
      <c r="S2430" s="3">
        <v>5</v>
      </c>
      <c r="T2430" s="3">
        <v>1</v>
      </c>
      <c r="U2430" s="3">
        <v>1368000</v>
      </c>
      <c r="V2430" s="3">
        <v>2017</v>
      </c>
      <c r="W2430" t="s">
        <v>25</v>
      </c>
    </row>
    <row r="2431" spans="1:23" x14ac:dyDescent="0.3">
      <c r="A2431" s="3">
        <v>13</v>
      </c>
      <c r="B2431" t="s">
        <v>26153</v>
      </c>
      <c r="C2431" s="3">
        <v>13501</v>
      </c>
      <c r="D2431" t="s">
        <v>1950</v>
      </c>
      <c r="E2431" s="3">
        <v>100102</v>
      </c>
      <c r="F2431" t="s">
        <v>11306</v>
      </c>
      <c r="G2431" s="3">
        <v>100102005</v>
      </c>
      <c r="H2431" t="s">
        <v>2163</v>
      </c>
      <c r="I2431" s="3">
        <v>2</v>
      </c>
      <c r="J2431" t="s">
        <v>12848</v>
      </c>
      <c r="K2431" s="3">
        <v>13</v>
      </c>
      <c r="L2431" t="s">
        <v>26091</v>
      </c>
      <c r="M2431" s="3">
        <v>2</v>
      </c>
      <c r="N2431" t="s">
        <v>26084</v>
      </c>
      <c r="O2431" s="3">
        <v>2</v>
      </c>
      <c r="P2431" t="s">
        <v>28067</v>
      </c>
      <c r="Q2431" s="3">
        <v>1</v>
      </c>
      <c r="R2431" t="s">
        <v>26083</v>
      </c>
      <c r="S2431" s="3">
        <v>2</v>
      </c>
      <c r="T2431" s="3">
        <v>1</v>
      </c>
      <c r="U2431" s="3">
        <v>21000</v>
      </c>
      <c r="V2431" s="3">
        <v>2017</v>
      </c>
      <c r="W2431" t="s">
        <v>25</v>
      </c>
    </row>
    <row r="2432" spans="1:23" x14ac:dyDescent="0.3">
      <c r="A2432" s="3">
        <v>13</v>
      </c>
      <c r="B2432" t="s">
        <v>26153</v>
      </c>
      <c r="C2432" s="3">
        <v>13501</v>
      </c>
      <c r="D2432" t="s">
        <v>1950</v>
      </c>
      <c r="E2432" s="3">
        <v>100102</v>
      </c>
      <c r="F2432" t="s">
        <v>11306</v>
      </c>
      <c r="G2432" s="3">
        <v>100102003</v>
      </c>
      <c r="H2432" t="s">
        <v>26093</v>
      </c>
      <c r="I2432" s="3">
        <v>2</v>
      </c>
      <c r="J2432" t="s">
        <v>12848</v>
      </c>
      <c r="K2432" s="3">
        <v>13</v>
      </c>
      <c r="L2432" t="s">
        <v>26091</v>
      </c>
      <c r="M2432" s="3">
        <v>2</v>
      </c>
      <c r="N2432" t="s">
        <v>26084</v>
      </c>
      <c r="O2432" s="3">
        <v>2</v>
      </c>
      <c r="P2432" t="s">
        <v>28067</v>
      </c>
      <c r="Q2432" s="3">
        <v>1</v>
      </c>
      <c r="R2432" t="s">
        <v>26083</v>
      </c>
      <c r="S2432" s="3">
        <v>2</v>
      </c>
      <c r="T2432" s="3">
        <v>1</v>
      </c>
      <c r="U2432" s="3">
        <v>102000</v>
      </c>
      <c r="V2432" s="3">
        <v>2017</v>
      </c>
      <c r="W2432" t="s">
        <v>25</v>
      </c>
    </row>
    <row r="2433" spans="1:23" x14ac:dyDescent="0.3">
      <c r="A2433" s="3">
        <v>13</v>
      </c>
      <c r="B2433" t="s">
        <v>26153</v>
      </c>
      <c r="C2433" s="3">
        <v>13501</v>
      </c>
      <c r="D2433" t="s">
        <v>1950</v>
      </c>
      <c r="E2433" s="3">
        <v>100102</v>
      </c>
      <c r="F2433" t="s">
        <v>11306</v>
      </c>
      <c r="G2433" s="3">
        <v>100102005</v>
      </c>
      <c r="H2433" t="s">
        <v>2163</v>
      </c>
      <c r="I2433" s="3">
        <v>2</v>
      </c>
      <c r="J2433" t="s">
        <v>12848</v>
      </c>
      <c r="K2433" s="3">
        <v>13</v>
      </c>
      <c r="L2433" t="s">
        <v>26091</v>
      </c>
      <c r="M2433" s="3">
        <v>5</v>
      </c>
      <c r="N2433" t="s">
        <v>26092</v>
      </c>
      <c r="O2433" s="3">
        <v>3</v>
      </c>
      <c r="P2433" t="s">
        <v>26085</v>
      </c>
      <c r="Q2433" s="3">
        <v>4</v>
      </c>
      <c r="R2433" t="s">
        <v>26113</v>
      </c>
      <c r="S2433" s="3">
        <v>15</v>
      </c>
      <c r="T2433" s="3">
        <v>1</v>
      </c>
      <c r="U2433" s="3">
        <v>500000</v>
      </c>
      <c r="V2433" s="3">
        <v>2017</v>
      </c>
      <c r="W2433" t="s">
        <v>25</v>
      </c>
    </row>
    <row r="2434" spans="1:23" x14ac:dyDescent="0.3">
      <c r="A2434" s="3">
        <v>13</v>
      </c>
      <c r="B2434" t="s">
        <v>26153</v>
      </c>
      <c r="C2434" s="3">
        <v>13501</v>
      </c>
      <c r="D2434" t="s">
        <v>1950</v>
      </c>
      <c r="E2434" s="3">
        <v>100102</v>
      </c>
      <c r="F2434" t="s">
        <v>11306</v>
      </c>
      <c r="G2434" s="3">
        <v>100102003</v>
      </c>
      <c r="H2434" t="s">
        <v>26093</v>
      </c>
      <c r="I2434" s="3">
        <v>2</v>
      </c>
      <c r="J2434" t="s">
        <v>12848</v>
      </c>
      <c r="K2434" s="3">
        <v>13</v>
      </c>
      <c r="L2434" t="s">
        <v>26091</v>
      </c>
      <c r="M2434" s="3">
        <v>5</v>
      </c>
      <c r="N2434" t="s">
        <v>26092</v>
      </c>
      <c r="O2434" s="3">
        <v>3</v>
      </c>
      <c r="P2434" t="s">
        <v>26085</v>
      </c>
      <c r="Q2434" s="3">
        <v>4</v>
      </c>
      <c r="R2434" t="s">
        <v>26113</v>
      </c>
      <c r="S2434" s="3">
        <v>15</v>
      </c>
      <c r="T2434" s="3">
        <v>1</v>
      </c>
      <c r="U2434" s="3">
        <v>1500000</v>
      </c>
      <c r="V2434" s="3">
        <v>2017</v>
      </c>
      <c r="W2434" t="s">
        <v>25</v>
      </c>
    </row>
    <row r="2435" spans="1:23" x14ac:dyDescent="0.3">
      <c r="A2435" s="3">
        <v>13</v>
      </c>
      <c r="B2435" t="s">
        <v>26153</v>
      </c>
      <c r="C2435" s="3">
        <v>13501</v>
      </c>
      <c r="D2435" t="s">
        <v>1950</v>
      </c>
      <c r="E2435" s="3">
        <v>100102</v>
      </c>
      <c r="F2435" t="s">
        <v>11306</v>
      </c>
      <c r="G2435" s="3">
        <v>100102003</v>
      </c>
      <c r="H2435" t="s">
        <v>26093</v>
      </c>
      <c r="I2435" s="3">
        <v>2</v>
      </c>
      <c r="J2435" t="s">
        <v>12848</v>
      </c>
      <c r="K2435" s="3">
        <v>13</v>
      </c>
      <c r="L2435" t="s">
        <v>26091</v>
      </c>
      <c r="M2435" s="3">
        <v>2</v>
      </c>
      <c r="N2435" t="s">
        <v>26084</v>
      </c>
      <c r="O2435" s="3">
        <v>1</v>
      </c>
      <c r="P2435" t="s">
        <v>28066</v>
      </c>
      <c r="Q2435" s="3">
        <v>1</v>
      </c>
      <c r="R2435" t="s">
        <v>26083</v>
      </c>
      <c r="S2435" s="3">
        <v>1</v>
      </c>
      <c r="T2435" s="3">
        <v>1</v>
      </c>
      <c r="U2435" s="3">
        <v>1430000</v>
      </c>
      <c r="V2435" s="3">
        <v>2017</v>
      </c>
      <c r="W2435" t="s">
        <v>25</v>
      </c>
    </row>
    <row r="2436" spans="1:23" x14ac:dyDescent="0.3">
      <c r="A2436" s="3">
        <v>13</v>
      </c>
      <c r="B2436" t="s">
        <v>26153</v>
      </c>
      <c r="C2436" s="3">
        <v>13501</v>
      </c>
      <c r="D2436" t="s">
        <v>1950</v>
      </c>
      <c r="E2436" s="3">
        <v>100102</v>
      </c>
      <c r="F2436" t="s">
        <v>11306</v>
      </c>
      <c r="G2436" s="3">
        <v>100102003</v>
      </c>
      <c r="H2436" t="s">
        <v>26093</v>
      </c>
      <c r="I2436" s="3">
        <v>2</v>
      </c>
      <c r="J2436" t="s">
        <v>12848</v>
      </c>
      <c r="K2436" s="3">
        <v>13</v>
      </c>
      <c r="L2436" t="s">
        <v>26091</v>
      </c>
      <c r="M2436" s="3">
        <v>2</v>
      </c>
      <c r="N2436" t="s">
        <v>26084</v>
      </c>
      <c r="O2436" s="3">
        <v>3</v>
      </c>
      <c r="P2436" t="s">
        <v>26085</v>
      </c>
      <c r="Q2436" s="3">
        <v>1</v>
      </c>
      <c r="R2436" t="s">
        <v>26083</v>
      </c>
      <c r="S2436" s="3">
        <v>5</v>
      </c>
      <c r="T2436" s="3">
        <v>1</v>
      </c>
      <c r="U2436" s="3">
        <v>330000</v>
      </c>
      <c r="V2436" s="3">
        <v>2017</v>
      </c>
      <c r="W2436" t="s">
        <v>25</v>
      </c>
    </row>
    <row r="2437" spans="1:23" x14ac:dyDescent="0.3">
      <c r="A2437" s="3">
        <v>13</v>
      </c>
      <c r="B2437" t="s">
        <v>26153</v>
      </c>
      <c r="C2437" s="3">
        <v>13501</v>
      </c>
      <c r="D2437" t="s">
        <v>1950</v>
      </c>
      <c r="E2437" s="3">
        <v>100102</v>
      </c>
      <c r="F2437" t="s">
        <v>11306</v>
      </c>
      <c r="G2437" s="3">
        <v>100102003</v>
      </c>
      <c r="H2437" t="s">
        <v>26093</v>
      </c>
      <c r="I2437" s="3">
        <v>1</v>
      </c>
      <c r="J2437" t="s">
        <v>26080</v>
      </c>
      <c r="K2437" s="3">
        <v>13</v>
      </c>
      <c r="L2437" t="s">
        <v>26091</v>
      </c>
      <c r="M2437" s="3">
        <v>2</v>
      </c>
      <c r="N2437" t="s">
        <v>26084</v>
      </c>
      <c r="O2437" s="3">
        <v>1</v>
      </c>
      <c r="P2437" t="s">
        <v>28066</v>
      </c>
      <c r="Q2437" s="3">
        <v>1</v>
      </c>
      <c r="R2437" t="s">
        <v>26083</v>
      </c>
      <c r="S2437" s="3">
        <v>1</v>
      </c>
      <c r="T2437" s="3">
        <v>1</v>
      </c>
      <c r="U2437" s="3">
        <v>32700</v>
      </c>
      <c r="V2437" s="3">
        <v>2017</v>
      </c>
      <c r="W2437" t="s">
        <v>25</v>
      </c>
    </row>
    <row r="2438" spans="1:23" x14ac:dyDescent="0.3">
      <c r="A2438" s="3">
        <v>13</v>
      </c>
      <c r="B2438" t="s">
        <v>26153</v>
      </c>
      <c r="C2438" s="3">
        <v>13404</v>
      </c>
      <c r="D2438" t="s">
        <v>1947</v>
      </c>
      <c r="E2438" s="3">
        <v>100107</v>
      </c>
      <c r="F2438" t="s">
        <v>9429</v>
      </c>
      <c r="G2438" s="3">
        <v>100107011</v>
      </c>
      <c r="H2438" t="s">
        <v>11418</v>
      </c>
      <c r="I2438" s="3">
        <v>1</v>
      </c>
      <c r="J2438" t="s">
        <v>26080</v>
      </c>
      <c r="K2438" s="3">
        <v>13</v>
      </c>
      <c r="L2438" t="s">
        <v>26091</v>
      </c>
      <c r="M2438" s="3">
        <v>2</v>
      </c>
      <c r="N2438" t="s">
        <v>26084</v>
      </c>
      <c r="O2438" s="3">
        <v>1</v>
      </c>
      <c r="P2438" t="s">
        <v>28066</v>
      </c>
      <c r="Q2438" s="3">
        <v>1</v>
      </c>
      <c r="R2438" t="s">
        <v>26083</v>
      </c>
      <c r="S2438" s="3">
        <v>10</v>
      </c>
      <c r="T2438" s="3">
        <v>1</v>
      </c>
      <c r="U2438" s="3">
        <v>50000</v>
      </c>
      <c r="V2438" s="3">
        <v>2017</v>
      </c>
      <c r="W2438" t="s">
        <v>25</v>
      </c>
    </row>
    <row r="2439" spans="1:23" x14ac:dyDescent="0.3">
      <c r="A2439" s="3">
        <v>13</v>
      </c>
      <c r="B2439" t="s">
        <v>26153</v>
      </c>
      <c r="C2439" s="3">
        <v>13505</v>
      </c>
      <c r="D2439" t="s">
        <v>1962</v>
      </c>
      <c r="E2439" s="3">
        <v>100107</v>
      </c>
      <c r="F2439" t="s">
        <v>9429</v>
      </c>
      <c r="G2439" s="3">
        <v>100107011</v>
      </c>
      <c r="H2439" t="s">
        <v>11418</v>
      </c>
      <c r="I2439" s="3">
        <v>1</v>
      </c>
      <c r="J2439" t="s">
        <v>26080</v>
      </c>
      <c r="K2439" s="3">
        <v>13</v>
      </c>
      <c r="L2439" t="s">
        <v>26091</v>
      </c>
      <c r="M2439" s="3">
        <v>2</v>
      </c>
      <c r="N2439" t="s">
        <v>26084</v>
      </c>
      <c r="O2439" s="3">
        <v>1</v>
      </c>
      <c r="P2439" t="s">
        <v>28066</v>
      </c>
      <c r="Q2439" s="3">
        <v>1</v>
      </c>
      <c r="R2439" t="s">
        <v>26083</v>
      </c>
      <c r="S2439" s="3">
        <v>3</v>
      </c>
      <c r="T2439" s="3">
        <v>1</v>
      </c>
      <c r="U2439" s="3">
        <v>44000</v>
      </c>
      <c r="V2439" s="3">
        <v>2017</v>
      </c>
      <c r="W2439" t="s">
        <v>25</v>
      </c>
    </row>
    <row r="2440" spans="1:23" x14ac:dyDescent="0.3">
      <c r="A2440" s="3">
        <v>1</v>
      </c>
      <c r="B2440" t="s">
        <v>797</v>
      </c>
      <c r="C2440" s="3">
        <v>1405</v>
      </c>
      <c r="D2440" t="s">
        <v>1081</v>
      </c>
      <c r="E2440" s="3">
        <v>100107</v>
      </c>
      <c r="F2440" t="s">
        <v>9429</v>
      </c>
      <c r="G2440" s="3">
        <v>100107003</v>
      </c>
      <c r="H2440" t="s">
        <v>26102</v>
      </c>
      <c r="I2440" s="3">
        <v>1</v>
      </c>
      <c r="J2440" t="s">
        <v>26080</v>
      </c>
      <c r="K2440" s="3">
        <v>14</v>
      </c>
      <c r="L2440" t="s">
        <v>26103</v>
      </c>
      <c r="M2440" s="3">
        <v>3</v>
      </c>
      <c r="N2440" t="s">
        <v>16841</v>
      </c>
      <c r="O2440" s="3">
        <v>2</v>
      </c>
      <c r="P2440" t="s">
        <v>28067</v>
      </c>
      <c r="Q2440" s="3">
        <v>1</v>
      </c>
      <c r="R2440" t="s">
        <v>26083</v>
      </c>
      <c r="S2440" s="3">
        <v>3</v>
      </c>
      <c r="T2440" s="3">
        <v>1</v>
      </c>
      <c r="U2440" s="3">
        <v>110</v>
      </c>
      <c r="V2440" s="3">
        <v>2016</v>
      </c>
      <c r="W2440" t="s">
        <v>25</v>
      </c>
    </row>
    <row r="2441" spans="1:23" x14ac:dyDescent="0.3">
      <c r="A2441" s="3">
        <v>1</v>
      </c>
      <c r="B2441" t="s">
        <v>797</v>
      </c>
      <c r="C2441" s="3">
        <v>1405</v>
      </c>
      <c r="D2441" t="s">
        <v>1081</v>
      </c>
      <c r="E2441" s="3">
        <v>100108</v>
      </c>
      <c r="F2441" t="s">
        <v>11438</v>
      </c>
      <c r="G2441" s="3">
        <v>100108001</v>
      </c>
      <c r="H2441" t="s">
        <v>7140</v>
      </c>
      <c r="I2441" s="3">
        <v>1</v>
      </c>
      <c r="J2441" t="s">
        <v>26080</v>
      </c>
      <c r="K2441" s="3">
        <v>14</v>
      </c>
      <c r="L2441" t="s">
        <v>26103</v>
      </c>
      <c r="M2441" s="3">
        <v>3</v>
      </c>
      <c r="N2441" t="s">
        <v>16841</v>
      </c>
      <c r="O2441" s="3">
        <v>2</v>
      </c>
      <c r="P2441" t="s">
        <v>28067</v>
      </c>
      <c r="Q2441" s="3">
        <v>1</v>
      </c>
      <c r="R2441" t="s">
        <v>26083</v>
      </c>
      <c r="S2441" s="3">
        <v>3</v>
      </c>
      <c r="T2441" s="3">
        <v>1</v>
      </c>
      <c r="U2441" s="3">
        <v>960</v>
      </c>
      <c r="V2441" s="3">
        <v>2016</v>
      </c>
      <c r="W2441" t="s">
        <v>25</v>
      </c>
    </row>
    <row r="2442" spans="1:23" x14ac:dyDescent="0.3">
      <c r="A2442" s="3">
        <v>1</v>
      </c>
      <c r="B2442" t="s">
        <v>797</v>
      </c>
      <c r="C2442" s="3">
        <v>1405</v>
      </c>
      <c r="D2442" t="s">
        <v>1081</v>
      </c>
      <c r="E2442" s="3">
        <v>100108</v>
      </c>
      <c r="F2442" t="s">
        <v>11438</v>
      </c>
      <c r="G2442" s="3">
        <v>100108001</v>
      </c>
      <c r="H2442" t="s">
        <v>7140</v>
      </c>
      <c r="I2442" s="3">
        <v>2</v>
      </c>
      <c r="J2442" t="s">
        <v>12848</v>
      </c>
      <c r="K2442" s="3">
        <v>14</v>
      </c>
      <c r="L2442" t="s">
        <v>26103</v>
      </c>
      <c r="M2442" s="3">
        <v>3</v>
      </c>
      <c r="N2442" t="s">
        <v>16841</v>
      </c>
      <c r="O2442" s="3">
        <v>3</v>
      </c>
      <c r="P2442" t="s">
        <v>26085</v>
      </c>
      <c r="Q2442" s="3">
        <v>1</v>
      </c>
      <c r="R2442" t="s">
        <v>26083</v>
      </c>
      <c r="S2442" s="3">
        <v>10</v>
      </c>
      <c r="T2442" s="3">
        <v>1</v>
      </c>
      <c r="U2442" s="3">
        <v>6000</v>
      </c>
      <c r="V2442" s="3">
        <v>2019</v>
      </c>
      <c r="W2442" t="s">
        <v>26159</v>
      </c>
    </row>
    <row r="2443" spans="1:23" x14ac:dyDescent="0.3">
      <c r="A2443" s="3">
        <v>1</v>
      </c>
      <c r="B2443" t="s">
        <v>797</v>
      </c>
      <c r="C2443" s="3">
        <v>1405</v>
      </c>
      <c r="D2443" t="s">
        <v>1081</v>
      </c>
      <c r="E2443" s="3">
        <v>100102</v>
      </c>
      <c r="F2443" t="s">
        <v>11306</v>
      </c>
      <c r="G2443" s="3">
        <v>100102002</v>
      </c>
      <c r="H2443" t="s">
        <v>17683</v>
      </c>
      <c r="I2443" s="3">
        <v>1</v>
      </c>
      <c r="J2443" t="s">
        <v>26080</v>
      </c>
      <c r="K2443" s="3">
        <v>14</v>
      </c>
      <c r="L2443" t="s">
        <v>26103</v>
      </c>
      <c r="M2443" s="3">
        <v>3</v>
      </c>
      <c r="N2443" t="s">
        <v>16841</v>
      </c>
      <c r="O2443" s="3">
        <v>2</v>
      </c>
      <c r="P2443" t="s">
        <v>28067</v>
      </c>
      <c r="Q2443" s="3">
        <v>1</v>
      </c>
      <c r="R2443" t="s">
        <v>26083</v>
      </c>
      <c r="S2443" s="3">
        <v>3</v>
      </c>
      <c r="T2443" s="3">
        <v>1</v>
      </c>
      <c r="U2443" s="3">
        <v>10800</v>
      </c>
      <c r="V2443" s="3">
        <v>2016</v>
      </c>
      <c r="W2443" t="s">
        <v>25</v>
      </c>
    </row>
    <row r="2444" spans="1:23" x14ac:dyDescent="0.3">
      <c r="A2444" s="3">
        <v>1</v>
      </c>
      <c r="B2444" t="s">
        <v>797</v>
      </c>
      <c r="C2444" s="3">
        <v>1405</v>
      </c>
      <c r="D2444" t="s">
        <v>1081</v>
      </c>
      <c r="E2444" s="3">
        <v>100102</v>
      </c>
      <c r="F2444" t="s">
        <v>11306</v>
      </c>
      <c r="G2444" s="3">
        <v>100102002</v>
      </c>
      <c r="H2444" t="s">
        <v>17683</v>
      </c>
      <c r="I2444" s="3">
        <v>2</v>
      </c>
      <c r="J2444" t="s">
        <v>12848</v>
      </c>
      <c r="K2444" s="3">
        <v>14</v>
      </c>
      <c r="L2444" t="s">
        <v>26103</v>
      </c>
      <c r="M2444" s="3">
        <v>3</v>
      </c>
      <c r="N2444" t="s">
        <v>16841</v>
      </c>
      <c r="O2444" s="3">
        <v>3</v>
      </c>
      <c r="P2444" t="s">
        <v>26085</v>
      </c>
      <c r="Q2444" s="3">
        <v>1</v>
      </c>
      <c r="R2444" t="s">
        <v>26083</v>
      </c>
      <c r="S2444" s="3">
        <v>10</v>
      </c>
      <c r="T2444" s="3">
        <v>1</v>
      </c>
      <c r="U2444" s="3">
        <v>10000</v>
      </c>
      <c r="V2444" s="3">
        <v>2019</v>
      </c>
      <c r="W2444" t="s">
        <v>26159</v>
      </c>
    </row>
    <row r="2445" spans="1:23" x14ac:dyDescent="0.3">
      <c r="A2445" s="3">
        <v>1</v>
      </c>
      <c r="B2445" t="s">
        <v>797</v>
      </c>
      <c r="C2445" s="3">
        <v>1405</v>
      </c>
      <c r="D2445" t="s">
        <v>1081</v>
      </c>
      <c r="E2445" s="3">
        <v>100108</v>
      </c>
      <c r="F2445" t="s">
        <v>11438</v>
      </c>
      <c r="G2445" s="3">
        <v>100108002</v>
      </c>
      <c r="H2445" t="s">
        <v>17713</v>
      </c>
      <c r="I2445" s="3">
        <v>1</v>
      </c>
      <c r="J2445" t="s">
        <v>26080</v>
      </c>
      <c r="K2445" s="3">
        <v>14</v>
      </c>
      <c r="L2445" t="s">
        <v>26103</v>
      </c>
      <c r="M2445" s="3">
        <v>3</v>
      </c>
      <c r="N2445" t="s">
        <v>16841</v>
      </c>
      <c r="O2445" s="3">
        <v>2</v>
      </c>
      <c r="P2445" t="s">
        <v>28067</v>
      </c>
      <c r="Q2445" s="3">
        <v>1</v>
      </c>
      <c r="R2445" t="s">
        <v>26083</v>
      </c>
      <c r="S2445" s="3">
        <v>1</v>
      </c>
      <c r="T2445" s="3">
        <v>1</v>
      </c>
      <c r="U2445" s="3">
        <v>300</v>
      </c>
      <c r="V2445" s="3">
        <v>2016</v>
      </c>
      <c r="W2445" t="s">
        <v>25</v>
      </c>
    </row>
    <row r="2446" spans="1:23" x14ac:dyDescent="0.3">
      <c r="A2446" s="3">
        <v>1</v>
      </c>
      <c r="B2446" t="s">
        <v>797</v>
      </c>
      <c r="C2446" s="3">
        <v>1405</v>
      </c>
      <c r="D2446" t="s">
        <v>1081</v>
      </c>
      <c r="E2446" s="3">
        <v>100108</v>
      </c>
      <c r="F2446" t="s">
        <v>11438</v>
      </c>
      <c r="G2446" s="3">
        <v>100108002</v>
      </c>
      <c r="H2446" t="s">
        <v>17713</v>
      </c>
      <c r="I2446" s="3">
        <v>1</v>
      </c>
      <c r="J2446" t="s">
        <v>26080</v>
      </c>
      <c r="K2446" s="3">
        <v>14</v>
      </c>
      <c r="L2446" t="s">
        <v>26103</v>
      </c>
      <c r="M2446" s="3">
        <v>3</v>
      </c>
      <c r="N2446" t="s">
        <v>16841</v>
      </c>
      <c r="O2446" s="3">
        <v>2</v>
      </c>
      <c r="P2446" t="s">
        <v>28067</v>
      </c>
      <c r="Q2446" s="3">
        <v>1</v>
      </c>
      <c r="R2446" t="s">
        <v>26083</v>
      </c>
      <c r="S2446" s="3">
        <v>3</v>
      </c>
      <c r="T2446" s="3">
        <v>1</v>
      </c>
      <c r="U2446" s="3">
        <v>2400</v>
      </c>
      <c r="V2446" s="3">
        <v>2016</v>
      </c>
      <c r="W2446" t="s">
        <v>25</v>
      </c>
    </row>
    <row r="2447" spans="1:23" x14ac:dyDescent="0.3">
      <c r="A2447" s="3">
        <v>1</v>
      </c>
      <c r="B2447" t="s">
        <v>797</v>
      </c>
      <c r="C2447" s="3">
        <v>1405</v>
      </c>
      <c r="D2447" t="s">
        <v>1081</v>
      </c>
      <c r="E2447" s="3">
        <v>100108</v>
      </c>
      <c r="F2447" t="s">
        <v>11438</v>
      </c>
      <c r="G2447" s="3">
        <v>100108002</v>
      </c>
      <c r="H2447" t="s">
        <v>17713</v>
      </c>
      <c r="I2447" s="3">
        <v>2</v>
      </c>
      <c r="J2447" t="s">
        <v>12848</v>
      </c>
      <c r="K2447" s="3">
        <v>14</v>
      </c>
      <c r="L2447" t="s">
        <v>26103</v>
      </c>
      <c r="M2447" s="3">
        <v>3</v>
      </c>
      <c r="N2447" t="s">
        <v>16841</v>
      </c>
      <c r="O2447" s="3">
        <v>3</v>
      </c>
      <c r="P2447" t="s">
        <v>26085</v>
      </c>
      <c r="Q2447" s="3">
        <v>1</v>
      </c>
      <c r="R2447" t="s">
        <v>26083</v>
      </c>
      <c r="S2447" s="3">
        <v>10</v>
      </c>
      <c r="T2447" s="3">
        <v>1</v>
      </c>
      <c r="U2447" s="3">
        <v>12000</v>
      </c>
      <c r="V2447" s="3">
        <v>2019</v>
      </c>
      <c r="W2447" t="s">
        <v>26159</v>
      </c>
    </row>
    <row r="2448" spans="1:23" x14ac:dyDescent="0.3">
      <c r="A2448" s="3">
        <v>1</v>
      </c>
      <c r="B2448" t="s">
        <v>797</v>
      </c>
      <c r="C2448" s="3">
        <v>1405</v>
      </c>
      <c r="D2448" t="s">
        <v>1081</v>
      </c>
      <c r="E2448" s="3">
        <v>100108</v>
      </c>
      <c r="F2448" t="s">
        <v>11438</v>
      </c>
      <c r="G2448" s="3">
        <v>100108003</v>
      </c>
      <c r="H2448" t="s">
        <v>26095</v>
      </c>
      <c r="I2448" s="3">
        <v>1</v>
      </c>
      <c r="J2448" t="s">
        <v>26080</v>
      </c>
      <c r="K2448" s="3">
        <v>14</v>
      </c>
      <c r="L2448" t="s">
        <v>26103</v>
      </c>
      <c r="M2448" s="3">
        <v>3</v>
      </c>
      <c r="N2448" t="s">
        <v>16841</v>
      </c>
      <c r="O2448" s="3">
        <v>2</v>
      </c>
      <c r="P2448" t="s">
        <v>28067</v>
      </c>
      <c r="Q2448" s="3">
        <v>1</v>
      </c>
      <c r="R2448" t="s">
        <v>26083</v>
      </c>
      <c r="S2448" s="3">
        <v>3</v>
      </c>
      <c r="T2448" s="3">
        <v>1</v>
      </c>
      <c r="U2448" s="3">
        <v>720</v>
      </c>
      <c r="V2448" s="3">
        <v>2016</v>
      </c>
      <c r="W2448" t="s">
        <v>25</v>
      </c>
    </row>
    <row r="2449" spans="1:23" x14ac:dyDescent="0.3">
      <c r="A2449" s="3">
        <v>1</v>
      </c>
      <c r="B2449" t="s">
        <v>797</v>
      </c>
      <c r="C2449" s="3">
        <v>1405</v>
      </c>
      <c r="D2449" t="s">
        <v>1081</v>
      </c>
      <c r="E2449" s="3">
        <v>100108</v>
      </c>
      <c r="F2449" t="s">
        <v>11438</v>
      </c>
      <c r="G2449" s="3">
        <v>100108003</v>
      </c>
      <c r="H2449" t="s">
        <v>26095</v>
      </c>
      <c r="I2449" s="3">
        <v>2</v>
      </c>
      <c r="J2449" t="s">
        <v>12848</v>
      </c>
      <c r="K2449" s="3">
        <v>14</v>
      </c>
      <c r="L2449" t="s">
        <v>26103</v>
      </c>
      <c r="M2449" s="3">
        <v>3</v>
      </c>
      <c r="N2449" t="s">
        <v>16841</v>
      </c>
      <c r="O2449" s="3">
        <v>3</v>
      </c>
      <c r="P2449" t="s">
        <v>26085</v>
      </c>
      <c r="Q2449" s="3">
        <v>1</v>
      </c>
      <c r="R2449" t="s">
        <v>26083</v>
      </c>
      <c r="S2449" s="3">
        <v>10</v>
      </c>
      <c r="T2449" s="3">
        <v>1</v>
      </c>
      <c r="U2449" s="3">
        <v>6000</v>
      </c>
      <c r="V2449" s="3">
        <v>2019</v>
      </c>
      <c r="W2449" t="s">
        <v>26159</v>
      </c>
    </row>
    <row r="2450" spans="1:23" x14ac:dyDescent="0.3">
      <c r="A2450" s="3">
        <v>1</v>
      </c>
      <c r="B2450" t="s">
        <v>797</v>
      </c>
      <c r="C2450" s="3">
        <v>1405</v>
      </c>
      <c r="D2450" t="s">
        <v>1081</v>
      </c>
      <c r="E2450" s="3">
        <v>100102</v>
      </c>
      <c r="F2450" t="s">
        <v>11306</v>
      </c>
      <c r="G2450" s="3">
        <v>100102005</v>
      </c>
      <c r="H2450" t="s">
        <v>2163</v>
      </c>
      <c r="I2450" s="3">
        <v>1</v>
      </c>
      <c r="J2450" t="s">
        <v>26080</v>
      </c>
      <c r="K2450" s="3">
        <v>14</v>
      </c>
      <c r="L2450" t="s">
        <v>26103</v>
      </c>
      <c r="M2450" s="3">
        <v>3</v>
      </c>
      <c r="N2450" t="s">
        <v>16841</v>
      </c>
      <c r="O2450" s="3">
        <v>2</v>
      </c>
      <c r="P2450" t="s">
        <v>28067</v>
      </c>
      <c r="Q2450" s="3">
        <v>1</v>
      </c>
      <c r="R2450" t="s">
        <v>26083</v>
      </c>
      <c r="S2450" s="3">
        <v>3</v>
      </c>
      <c r="T2450" s="3">
        <v>1</v>
      </c>
      <c r="U2450" s="3">
        <v>1050</v>
      </c>
      <c r="V2450" s="3">
        <v>2016</v>
      </c>
      <c r="W2450" t="s">
        <v>25</v>
      </c>
    </row>
    <row r="2451" spans="1:23" x14ac:dyDescent="0.3">
      <c r="A2451" s="3">
        <v>1</v>
      </c>
      <c r="B2451" t="s">
        <v>797</v>
      </c>
      <c r="C2451" s="3">
        <v>1405</v>
      </c>
      <c r="D2451" t="s">
        <v>1081</v>
      </c>
      <c r="E2451" s="3">
        <v>100102</v>
      </c>
      <c r="F2451" t="s">
        <v>11306</v>
      </c>
      <c r="G2451" s="3">
        <v>100102005</v>
      </c>
      <c r="H2451" t="s">
        <v>2163</v>
      </c>
      <c r="I2451" s="3">
        <v>2</v>
      </c>
      <c r="J2451" t="s">
        <v>12848</v>
      </c>
      <c r="K2451" s="3">
        <v>14</v>
      </c>
      <c r="L2451" t="s">
        <v>26103</v>
      </c>
      <c r="M2451" s="3">
        <v>3</v>
      </c>
      <c r="N2451" t="s">
        <v>16841</v>
      </c>
      <c r="O2451" s="3">
        <v>3</v>
      </c>
      <c r="P2451" t="s">
        <v>26085</v>
      </c>
      <c r="Q2451" s="3">
        <v>1</v>
      </c>
      <c r="R2451" t="s">
        <v>26083</v>
      </c>
      <c r="S2451" s="3">
        <v>10</v>
      </c>
      <c r="T2451" s="3">
        <v>1</v>
      </c>
      <c r="U2451" s="3">
        <v>10000</v>
      </c>
      <c r="V2451" s="3">
        <v>2019</v>
      </c>
      <c r="W2451" t="s">
        <v>26159</v>
      </c>
    </row>
    <row r="2452" spans="1:23" x14ac:dyDescent="0.3">
      <c r="A2452" s="3">
        <v>3</v>
      </c>
      <c r="B2452" t="s">
        <v>767</v>
      </c>
      <c r="C2452" s="3">
        <v>3304</v>
      </c>
      <c r="D2452" t="s">
        <v>1134</v>
      </c>
      <c r="E2452" s="3">
        <v>100104</v>
      </c>
      <c r="F2452" t="s">
        <v>11362</v>
      </c>
      <c r="G2452" s="3">
        <v>100104003</v>
      </c>
      <c r="H2452" t="s">
        <v>16990</v>
      </c>
      <c r="I2452" s="3">
        <v>1</v>
      </c>
      <c r="J2452" t="s">
        <v>26080</v>
      </c>
      <c r="K2452" s="3">
        <v>14</v>
      </c>
      <c r="L2452" t="s">
        <v>26103</v>
      </c>
      <c r="M2452" s="3">
        <v>5</v>
      </c>
      <c r="N2452" t="s">
        <v>26092</v>
      </c>
      <c r="O2452" s="3">
        <v>1</v>
      </c>
      <c r="P2452" t="s">
        <v>28066</v>
      </c>
      <c r="Q2452" s="3">
        <v>1</v>
      </c>
      <c r="R2452" t="s">
        <v>26083</v>
      </c>
      <c r="S2452" s="3">
        <v>4</v>
      </c>
      <c r="T2452" s="3">
        <v>1</v>
      </c>
      <c r="U2452" s="3">
        <v>4000</v>
      </c>
      <c r="V2452" s="3">
        <v>2005</v>
      </c>
      <c r="W2452" t="s">
        <v>25</v>
      </c>
    </row>
    <row r="2453" spans="1:23" x14ac:dyDescent="0.3">
      <c r="A2453" s="3">
        <v>3</v>
      </c>
      <c r="B2453" t="s">
        <v>767</v>
      </c>
      <c r="C2453" s="3">
        <v>3302</v>
      </c>
      <c r="D2453" t="s">
        <v>1128</v>
      </c>
      <c r="E2453" s="3">
        <v>100108</v>
      </c>
      <c r="F2453" t="s">
        <v>11438</v>
      </c>
      <c r="G2453" s="3">
        <v>100108002</v>
      </c>
      <c r="H2453" t="s">
        <v>17713</v>
      </c>
      <c r="I2453" s="3">
        <v>1</v>
      </c>
      <c r="J2453" t="s">
        <v>26080</v>
      </c>
      <c r="K2453" s="3">
        <v>14</v>
      </c>
      <c r="L2453" t="s">
        <v>26103</v>
      </c>
      <c r="M2453" s="3">
        <v>3</v>
      </c>
      <c r="N2453" t="s">
        <v>16841</v>
      </c>
      <c r="O2453" s="3">
        <v>1</v>
      </c>
      <c r="P2453" t="s">
        <v>28066</v>
      </c>
      <c r="Q2453" s="3">
        <v>1</v>
      </c>
      <c r="R2453" t="s">
        <v>26083</v>
      </c>
      <c r="S2453" s="3">
        <v>3</v>
      </c>
      <c r="T2453" s="3">
        <v>1</v>
      </c>
      <c r="U2453" s="3">
        <v>1000</v>
      </c>
      <c r="V2453" s="3">
        <v>2011</v>
      </c>
      <c r="W2453" t="s">
        <v>25</v>
      </c>
    </row>
    <row r="2454" spans="1:23" x14ac:dyDescent="0.3">
      <c r="A2454" s="3">
        <v>4</v>
      </c>
      <c r="B2454" t="s">
        <v>773</v>
      </c>
      <c r="C2454" s="3">
        <v>4202</v>
      </c>
      <c r="D2454" t="s">
        <v>1157</v>
      </c>
      <c r="E2454" s="3">
        <v>100108</v>
      </c>
      <c r="F2454" t="s">
        <v>11438</v>
      </c>
      <c r="G2454" s="3">
        <v>100108004</v>
      </c>
      <c r="H2454" t="s">
        <v>26097</v>
      </c>
      <c r="I2454" s="3">
        <v>1</v>
      </c>
      <c r="J2454" t="s">
        <v>26080</v>
      </c>
      <c r="K2454" s="3">
        <v>14</v>
      </c>
      <c r="L2454" t="s">
        <v>26103</v>
      </c>
      <c r="M2454" s="3">
        <v>2</v>
      </c>
      <c r="N2454" t="s">
        <v>26084</v>
      </c>
      <c r="O2454" s="3">
        <v>2</v>
      </c>
      <c r="P2454" t="s">
        <v>28067</v>
      </c>
      <c r="Q2454" s="3">
        <v>1</v>
      </c>
      <c r="R2454" t="s">
        <v>26083</v>
      </c>
      <c r="S2454" s="3">
        <v>2</v>
      </c>
      <c r="T2454" s="3">
        <v>1</v>
      </c>
      <c r="U2454" s="3">
        <v>2250</v>
      </c>
      <c r="V2454" s="3">
        <v>1999</v>
      </c>
      <c r="W2454" t="s">
        <v>25</v>
      </c>
    </row>
    <row r="2455" spans="1:23" x14ac:dyDescent="0.3">
      <c r="A2455" s="3">
        <v>4</v>
      </c>
      <c r="B2455" t="s">
        <v>773</v>
      </c>
      <c r="C2455" s="3">
        <v>4202</v>
      </c>
      <c r="D2455" t="s">
        <v>1157</v>
      </c>
      <c r="E2455" s="3">
        <v>100108</v>
      </c>
      <c r="F2455" t="s">
        <v>11438</v>
      </c>
      <c r="G2455" s="3">
        <v>100108004</v>
      </c>
      <c r="H2455" t="s">
        <v>26097</v>
      </c>
      <c r="I2455" s="3">
        <v>2</v>
      </c>
      <c r="J2455" t="s">
        <v>12848</v>
      </c>
      <c r="K2455" s="3">
        <v>14</v>
      </c>
      <c r="L2455" t="s">
        <v>26103</v>
      </c>
      <c r="M2455" s="3">
        <v>3</v>
      </c>
      <c r="N2455" t="s">
        <v>16841</v>
      </c>
      <c r="O2455" s="3">
        <v>3</v>
      </c>
      <c r="P2455" t="s">
        <v>26085</v>
      </c>
      <c r="Q2455" s="3">
        <v>1</v>
      </c>
      <c r="R2455" t="s">
        <v>26083</v>
      </c>
      <c r="S2455" s="3">
        <v>8</v>
      </c>
      <c r="T2455" s="3">
        <v>1</v>
      </c>
      <c r="U2455" s="3">
        <v>45000</v>
      </c>
      <c r="V2455" s="3">
        <v>2005</v>
      </c>
      <c r="W2455" t="s">
        <v>25</v>
      </c>
    </row>
    <row r="2456" spans="1:23" x14ac:dyDescent="0.3">
      <c r="A2456" s="3">
        <v>4</v>
      </c>
      <c r="B2456" t="s">
        <v>773</v>
      </c>
      <c r="C2456" s="3">
        <v>4101</v>
      </c>
      <c r="D2456" t="s">
        <v>1137</v>
      </c>
      <c r="E2456" s="3">
        <v>100103</v>
      </c>
      <c r="F2456" t="s">
        <v>11337</v>
      </c>
      <c r="G2456" s="3">
        <v>1001030040</v>
      </c>
      <c r="H2456" t="s">
        <v>26115</v>
      </c>
      <c r="I2456" s="3">
        <v>1</v>
      </c>
      <c r="J2456" t="s">
        <v>26080</v>
      </c>
      <c r="K2456" s="3">
        <v>14</v>
      </c>
      <c r="L2456" t="s">
        <v>26103</v>
      </c>
      <c r="M2456" s="3">
        <v>3</v>
      </c>
      <c r="N2456" t="s">
        <v>16841</v>
      </c>
      <c r="O2456" s="3">
        <v>1</v>
      </c>
      <c r="P2456" t="s">
        <v>28066</v>
      </c>
      <c r="Q2456" s="3">
        <v>1</v>
      </c>
      <c r="R2456" t="s">
        <v>26083</v>
      </c>
      <c r="S2456" s="3">
        <v>3</v>
      </c>
      <c r="T2456" s="3">
        <v>1</v>
      </c>
      <c r="U2456" s="3">
        <v>200</v>
      </c>
      <c r="V2456" s="3">
        <v>2005</v>
      </c>
      <c r="W2456" t="s">
        <v>25</v>
      </c>
    </row>
    <row r="2457" spans="1:23" x14ac:dyDescent="0.3">
      <c r="A2457" s="3">
        <v>4</v>
      </c>
      <c r="B2457" t="s">
        <v>773</v>
      </c>
      <c r="C2457" s="3">
        <v>4101</v>
      </c>
      <c r="D2457" t="s">
        <v>1137</v>
      </c>
      <c r="E2457" s="3">
        <v>100104</v>
      </c>
      <c r="F2457" t="s">
        <v>11362</v>
      </c>
      <c r="G2457" s="3">
        <v>100104003</v>
      </c>
      <c r="H2457" t="s">
        <v>16990</v>
      </c>
      <c r="I2457" s="3">
        <v>1</v>
      </c>
      <c r="J2457" t="s">
        <v>26080</v>
      </c>
      <c r="K2457" s="3">
        <v>14</v>
      </c>
      <c r="L2457" t="s">
        <v>26103</v>
      </c>
      <c r="M2457" s="3">
        <v>2</v>
      </c>
      <c r="N2457" t="s">
        <v>26084</v>
      </c>
      <c r="O2457" s="3">
        <v>1</v>
      </c>
      <c r="P2457" t="s">
        <v>28066</v>
      </c>
      <c r="Q2457" s="3">
        <v>1</v>
      </c>
      <c r="R2457" t="s">
        <v>26083</v>
      </c>
      <c r="S2457" s="3">
        <v>3</v>
      </c>
      <c r="T2457" s="3">
        <v>1</v>
      </c>
      <c r="U2457" s="3">
        <v>400</v>
      </c>
      <c r="V2457" s="3">
        <v>2005</v>
      </c>
      <c r="W2457" t="s">
        <v>25</v>
      </c>
    </row>
    <row r="2458" spans="1:23" x14ac:dyDescent="0.3">
      <c r="A2458" s="3">
        <v>4</v>
      </c>
      <c r="B2458" t="s">
        <v>773</v>
      </c>
      <c r="C2458" s="3">
        <v>4101</v>
      </c>
      <c r="D2458" t="s">
        <v>1137</v>
      </c>
      <c r="E2458" s="3">
        <v>100108</v>
      </c>
      <c r="F2458" t="s">
        <v>11438</v>
      </c>
      <c r="G2458" s="3">
        <v>100108004</v>
      </c>
      <c r="H2458" t="s">
        <v>26097</v>
      </c>
      <c r="I2458" s="3">
        <v>2</v>
      </c>
      <c r="J2458" t="s">
        <v>12848</v>
      </c>
      <c r="K2458" s="3">
        <v>14</v>
      </c>
      <c r="L2458" t="s">
        <v>26103</v>
      </c>
      <c r="M2458" s="3">
        <v>3</v>
      </c>
      <c r="N2458" t="s">
        <v>16841</v>
      </c>
      <c r="O2458" s="3">
        <v>3</v>
      </c>
      <c r="P2458" t="s">
        <v>26085</v>
      </c>
      <c r="Q2458" s="3">
        <v>1</v>
      </c>
      <c r="R2458" t="s">
        <v>26083</v>
      </c>
      <c r="S2458" s="3">
        <v>10</v>
      </c>
      <c r="T2458" s="3">
        <v>1</v>
      </c>
      <c r="U2458" s="3">
        <v>20000</v>
      </c>
      <c r="V2458" s="3">
        <v>2005</v>
      </c>
      <c r="W2458" t="s">
        <v>25</v>
      </c>
    </row>
    <row r="2459" spans="1:23" x14ac:dyDescent="0.3">
      <c r="A2459" s="3">
        <v>4</v>
      </c>
      <c r="B2459" t="s">
        <v>773</v>
      </c>
      <c r="C2459" s="3">
        <v>4202</v>
      </c>
      <c r="D2459" t="s">
        <v>1157</v>
      </c>
      <c r="E2459" s="3">
        <v>100108</v>
      </c>
      <c r="F2459" t="s">
        <v>11438</v>
      </c>
      <c r="G2459" s="3">
        <v>100108004</v>
      </c>
      <c r="H2459" t="s">
        <v>26097</v>
      </c>
      <c r="I2459" s="3">
        <v>2</v>
      </c>
      <c r="J2459" t="s">
        <v>12848</v>
      </c>
      <c r="K2459" s="3">
        <v>14</v>
      </c>
      <c r="L2459" t="s">
        <v>26103</v>
      </c>
      <c r="M2459" s="3">
        <v>3</v>
      </c>
      <c r="N2459" t="s">
        <v>16841</v>
      </c>
      <c r="O2459" s="3">
        <v>3</v>
      </c>
      <c r="P2459" t="s">
        <v>26085</v>
      </c>
      <c r="Q2459" s="3">
        <v>1</v>
      </c>
      <c r="R2459" t="s">
        <v>26083</v>
      </c>
      <c r="S2459" s="3">
        <v>6</v>
      </c>
      <c r="T2459" s="3">
        <v>1</v>
      </c>
      <c r="U2459" s="3">
        <v>500</v>
      </c>
      <c r="V2459" s="3">
        <v>2011</v>
      </c>
      <c r="W2459" t="s">
        <v>25</v>
      </c>
    </row>
    <row r="2460" spans="1:23" x14ac:dyDescent="0.3">
      <c r="A2460" s="3">
        <v>4</v>
      </c>
      <c r="B2460" t="s">
        <v>773</v>
      </c>
      <c r="C2460" s="3">
        <v>4102</v>
      </c>
      <c r="D2460" t="s">
        <v>773</v>
      </c>
      <c r="E2460" s="3">
        <v>100108</v>
      </c>
      <c r="F2460" t="s">
        <v>11438</v>
      </c>
      <c r="G2460" s="3">
        <v>100108004</v>
      </c>
      <c r="H2460" t="s">
        <v>26097</v>
      </c>
      <c r="I2460" s="3">
        <v>2</v>
      </c>
      <c r="J2460" t="s">
        <v>12848</v>
      </c>
      <c r="K2460" s="3">
        <v>14</v>
      </c>
      <c r="L2460" t="s">
        <v>26103</v>
      </c>
      <c r="M2460" s="3">
        <v>3</v>
      </c>
      <c r="N2460" t="s">
        <v>16841</v>
      </c>
      <c r="O2460" s="3">
        <v>3</v>
      </c>
      <c r="P2460" t="s">
        <v>26085</v>
      </c>
      <c r="Q2460" s="3">
        <v>1</v>
      </c>
      <c r="R2460" t="s">
        <v>26083</v>
      </c>
      <c r="S2460" s="3">
        <v>30</v>
      </c>
      <c r="T2460" s="3">
        <v>1</v>
      </c>
      <c r="U2460" s="3">
        <v>6000</v>
      </c>
      <c r="V2460" s="3">
        <v>2011</v>
      </c>
      <c r="W2460" t="s">
        <v>25</v>
      </c>
    </row>
    <row r="2461" spans="1:23" x14ac:dyDescent="0.3">
      <c r="A2461" s="3">
        <v>4</v>
      </c>
      <c r="B2461" t="s">
        <v>773</v>
      </c>
      <c r="C2461" s="3">
        <v>4101</v>
      </c>
      <c r="D2461" t="s">
        <v>1137</v>
      </c>
      <c r="E2461" s="3">
        <v>100103</v>
      </c>
      <c r="F2461" t="s">
        <v>11337</v>
      </c>
      <c r="G2461" s="3">
        <v>100103003</v>
      </c>
      <c r="H2461" t="s">
        <v>16985</v>
      </c>
      <c r="I2461" s="3">
        <v>2</v>
      </c>
      <c r="J2461" t="s">
        <v>12848</v>
      </c>
      <c r="K2461" s="3">
        <v>14</v>
      </c>
      <c r="L2461" t="s">
        <v>26103</v>
      </c>
      <c r="M2461" s="3">
        <v>2</v>
      </c>
      <c r="N2461" t="s">
        <v>26084</v>
      </c>
      <c r="O2461" s="3">
        <v>1</v>
      </c>
      <c r="P2461" t="s">
        <v>28066</v>
      </c>
      <c r="Q2461" s="3">
        <v>1</v>
      </c>
      <c r="R2461" t="s">
        <v>26083</v>
      </c>
      <c r="S2461" s="3">
        <v>6</v>
      </c>
      <c r="T2461" s="3">
        <v>1</v>
      </c>
      <c r="U2461" s="3">
        <v>2500</v>
      </c>
      <c r="V2461" s="3">
        <v>2011</v>
      </c>
      <c r="W2461" t="s">
        <v>25</v>
      </c>
    </row>
    <row r="2462" spans="1:23" x14ac:dyDescent="0.3">
      <c r="A2462" s="3">
        <v>4</v>
      </c>
      <c r="B2462" t="s">
        <v>773</v>
      </c>
      <c r="C2462" s="3">
        <v>4101</v>
      </c>
      <c r="D2462" t="s">
        <v>1137</v>
      </c>
      <c r="E2462" s="3">
        <v>100107</v>
      </c>
      <c r="F2462" t="s">
        <v>9429</v>
      </c>
      <c r="G2462" s="3">
        <v>100107007</v>
      </c>
      <c r="H2462" t="s">
        <v>26120</v>
      </c>
      <c r="I2462" s="3">
        <v>2</v>
      </c>
      <c r="J2462" t="s">
        <v>12848</v>
      </c>
      <c r="K2462" s="3">
        <v>14</v>
      </c>
      <c r="L2462" t="s">
        <v>26103</v>
      </c>
      <c r="M2462" s="3">
        <v>2</v>
      </c>
      <c r="N2462" t="s">
        <v>26084</v>
      </c>
      <c r="O2462" s="3">
        <v>1</v>
      </c>
      <c r="P2462" t="s">
        <v>28066</v>
      </c>
      <c r="Q2462" s="3">
        <v>1</v>
      </c>
      <c r="R2462" t="s">
        <v>26083</v>
      </c>
      <c r="S2462" s="3">
        <v>6</v>
      </c>
      <c r="T2462" s="3">
        <v>1</v>
      </c>
      <c r="U2462" s="3">
        <v>3600</v>
      </c>
      <c r="V2462" s="3">
        <v>2011</v>
      </c>
      <c r="W2462" t="s">
        <v>25</v>
      </c>
    </row>
    <row r="2463" spans="1:23" x14ac:dyDescent="0.3">
      <c r="A2463" s="3">
        <v>4</v>
      </c>
      <c r="B2463" t="s">
        <v>773</v>
      </c>
      <c r="C2463" s="3">
        <v>4106</v>
      </c>
      <c r="D2463" t="s">
        <v>1151</v>
      </c>
      <c r="E2463" s="3">
        <v>100108</v>
      </c>
      <c r="F2463" t="s">
        <v>11438</v>
      </c>
      <c r="G2463" s="3">
        <v>100108004</v>
      </c>
      <c r="H2463" t="s">
        <v>26097</v>
      </c>
      <c r="I2463" s="3">
        <v>2</v>
      </c>
      <c r="J2463" t="s">
        <v>12848</v>
      </c>
      <c r="K2463" s="3">
        <v>14</v>
      </c>
      <c r="L2463" t="s">
        <v>26103</v>
      </c>
      <c r="M2463" s="3">
        <v>3</v>
      </c>
      <c r="N2463" t="s">
        <v>16841</v>
      </c>
      <c r="O2463" s="3">
        <v>3</v>
      </c>
      <c r="P2463" t="s">
        <v>26085</v>
      </c>
      <c r="Q2463" s="3">
        <v>1</v>
      </c>
      <c r="R2463" t="s">
        <v>26083</v>
      </c>
      <c r="S2463" s="3">
        <v>14</v>
      </c>
      <c r="T2463" s="3">
        <v>1</v>
      </c>
      <c r="U2463" s="3">
        <v>700</v>
      </c>
      <c r="V2463" s="3">
        <v>2011</v>
      </c>
      <c r="W2463" t="s">
        <v>25</v>
      </c>
    </row>
    <row r="2464" spans="1:23" x14ac:dyDescent="0.3">
      <c r="A2464" s="3">
        <v>4</v>
      </c>
      <c r="B2464" t="s">
        <v>773</v>
      </c>
      <c r="C2464" s="3">
        <v>4202</v>
      </c>
      <c r="D2464" t="s">
        <v>1157</v>
      </c>
      <c r="E2464" s="3">
        <v>100108</v>
      </c>
      <c r="F2464" t="s">
        <v>11438</v>
      </c>
      <c r="G2464" s="3">
        <v>100108004</v>
      </c>
      <c r="H2464" t="s">
        <v>26097</v>
      </c>
      <c r="I2464" s="3">
        <v>2</v>
      </c>
      <c r="J2464" t="s">
        <v>12848</v>
      </c>
      <c r="K2464" s="3">
        <v>14</v>
      </c>
      <c r="L2464" t="s">
        <v>26103</v>
      </c>
      <c r="M2464" s="3">
        <v>3</v>
      </c>
      <c r="N2464" t="s">
        <v>16841</v>
      </c>
      <c r="O2464" s="3">
        <v>3</v>
      </c>
      <c r="P2464" t="s">
        <v>26085</v>
      </c>
      <c r="Q2464" s="3">
        <v>1</v>
      </c>
      <c r="R2464" t="s">
        <v>26083</v>
      </c>
      <c r="S2464" s="3">
        <v>24</v>
      </c>
      <c r="T2464" s="3">
        <v>1</v>
      </c>
      <c r="U2464" s="3">
        <v>30000</v>
      </c>
      <c r="V2464" s="3">
        <v>2015</v>
      </c>
      <c r="W2464" t="s">
        <v>25</v>
      </c>
    </row>
    <row r="2465" spans="1:23" x14ac:dyDescent="0.3">
      <c r="A2465" s="3">
        <v>4</v>
      </c>
      <c r="B2465" t="s">
        <v>773</v>
      </c>
      <c r="C2465" s="3">
        <v>4101</v>
      </c>
      <c r="D2465" t="s">
        <v>1137</v>
      </c>
      <c r="E2465" s="3">
        <v>100108</v>
      </c>
      <c r="F2465" t="s">
        <v>11438</v>
      </c>
      <c r="G2465" s="3">
        <v>100108004</v>
      </c>
      <c r="H2465" t="s">
        <v>26097</v>
      </c>
      <c r="I2465" s="3">
        <v>2</v>
      </c>
      <c r="J2465" t="s">
        <v>12848</v>
      </c>
      <c r="K2465" s="3">
        <v>14</v>
      </c>
      <c r="L2465" t="s">
        <v>26103</v>
      </c>
      <c r="M2465" s="3">
        <v>3</v>
      </c>
      <c r="N2465" t="s">
        <v>16841</v>
      </c>
      <c r="O2465" s="3">
        <v>1</v>
      </c>
      <c r="P2465" t="s">
        <v>28066</v>
      </c>
      <c r="Q2465" s="3">
        <v>1</v>
      </c>
      <c r="R2465" t="s">
        <v>26083</v>
      </c>
      <c r="S2465" s="3">
        <v>2</v>
      </c>
      <c r="T2465" s="3">
        <v>1</v>
      </c>
      <c r="U2465" s="3">
        <v>880</v>
      </c>
      <c r="V2465" s="3">
        <v>2015</v>
      </c>
      <c r="W2465" t="s">
        <v>25</v>
      </c>
    </row>
    <row r="2466" spans="1:23" x14ac:dyDescent="0.3">
      <c r="A2466" s="3">
        <v>4</v>
      </c>
      <c r="B2466" t="s">
        <v>773</v>
      </c>
      <c r="C2466" s="3">
        <v>4202</v>
      </c>
      <c r="D2466" t="s">
        <v>1157</v>
      </c>
      <c r="E2466" s="3">
        <v>100108</v>
      </c>
      <c r="F2466" t="s">
        <v>11438</v>
      </c>
      <c r="G2466" s="3">
        <v>100108004</v>
      </c>
      <c r="H2466" t="s">
        <v>26097</v>
      </c>
      <c r="I2466" s="3">
        <v>2</v>
      </c>
      <c r="J2466" t="s">
        <v>12848</v>
      </c>
      <c r="K2466" s="3">
        <v>14</v>
      </c>
      <c r="L2466" t="s">
        <v>26103</v>
      </c>
      <c r="M2466" s="3">
        <v>3</v>
      </c>
      <c r="N2466" t="s">
        <v>16841</v>
      </c>
      <c r="O2466" s="3">
        <v>1</v>
      </c>
      <c r="P2466" t="s">
        <v>28066</v>
      </c>
      <c r="Q2466" s="3">
        <v>1</v>
      </c>
      <c r="R2466" t="s">
        <v>26083</v>
      </c>
      <c r="S2466" s="3">
        <v>7</v>
      </c>
      <c r="T2466" s="3">
        <v>1</v>
      </c>
      <c r="U2466" s="3">
        <v>10500</v>
      </c>
      <c r="V2466" s="3">
        <v>2018</v>
      </c>
      <c r="W2466" t="s">
        <v>26159</v>
      </c>
    </row>
    <row r="2467" spans="1:23" x14ac:dyDescent="0.3">
      <c r="A2467" s="3">
        <v>4</v>
      </c>
      <c r="B2467" t="s">
        <v>773</v>
      </c>
      <c r="C2467" s="3">
        <v>4101</v>
      </c>
      <c r="D2467" t="s">
        <v>1137</v>
      </c>
      <c r="E2467" s="3">
        <v>100108</v>
      </c>
      <c r="F2467" t="s">
        <v>11438</v>
      </c>
      <c r="G2467" s="3">
        <v>100108004</v>
      </c>
      <c r="H2467" t="s">
        <v>26097</v>
      </c>
      <c r="I2467" s="3">
        <v>2</v>
      </c>
      <c r="J2467" t="s">
        <v>12848</v>
      </c>
      <c r="K2467" s="3">
        <v>14</v>
      </c>
      <c r="L2467" t="s">
        <v>26103</v>
      </c>
      <c r="M2467" s="3">
        <v>3</v>
      </c>
      <c r="N2467" t="s">
        <v>16841</v>
      </c>
      <c r="O2467" s="3">
        <v>1</v>
      </c>
      <c r="P2467" t="s">
        <v>28066</v>
      </c>
      <c r="Q2467" s="3">
        <v>1</v>
      </c>
      <c r="R2467" t="s">
        <v>26083</v>
      </c>
      <c r="S2467" s="3">
        <v>5</v>
      </c>
      <c r="T2467" s="3">
        <v>1</v>
      </c>
      <c r="U2467" s="3">
        <v>4000</v>
      </c>
      <c r="V2467" s="3">
        <v>2018</v>
      </c>
      <c r="W2467" t="s">
        <v>26159</v>
      </c>
    </row>
    <row r="2468" spans="1:23" x14ac:dyDescent="0.3">
      <c r="A2468" s="3">
        <v>4</v>
      </c>
      <c r="B2468" t="s">
        <v>773</v>
      </c>
      <c r="C2468" s="3">
        <v>4101</v>
      </c>
      <c r="D2468" t="s">
        <v>1137</v>
      </c>
      <c r="E2468" s="3">
        <v>100108</v>
      </c>
      <c r="F2468" t="s">
        <v>11438</v>
      </c>
      <c r="G2468" s="3">
        <v>100108004</v>
      </c>
      <c r="H2468" t="s">
        <v>26097</v>
      </c>
      <c r="I2468" s="3">
        <v>2</v>
      </c>
      <c r="J2468" t="s">
        <v>12848</v>
      </c>
      <c r="K2468" s="3">
        <v>14</v>
      </c>
      <c r="L2468" t="s">
        <v>26103</v>
      </c>
      <c r="M2468" s="3">
        <v>3</v>
      </c>
      <c r="N2468" t="s">
        <v>16841</v>
      </c>
      <c r="O2468" s="3">
        <v>1</v>
      </c>
      <c r="P2468" t="s">
        <v>28066</v>
      </c>
      <c r="Q2468" s="3">
        <v>1</v>
      </c>
      <c r="R2468" t="s">
        <v>26083</v>
      </c>
      <c r="S2468" s="3">
        <v>5</v>
      </c>
      <c r="T2468" s="3">
        <v>1</v>
      </c>
      <c r="U2468" s="3">
        <v>4000</v>
      </c>
      <c r="V2468" s="3">
        <v>2018</v>
      </c>
      <c r="W2468" t="s">
        <v>26159</v>
      </c>
    </row>
    <row r="2469" spans="1:23" x14ac:dyDescent="0.3">
      <c r="A2469" s="3">
        <v>4</v>
      </c>
      <c r="B2469" t="s">
        <v>773</v>
      </c>
      <c r="C2469" s="3">
        <v>4101</v>
      </c>
      <c r="D2469" t="s">
        <v>1137</v>
      </c>
      <c r="E2469" s="3">
        <v>100108</v>
      </c>
      <c r="F2469" t="s">
        <v>11438</v>
      </c>
      <c r="G2469" s="3">
        <v>100108004</v>
      </c>
      <c r="H2469" t="s">
        <v>26097</v>
      </c>
      <c r="I2469" s="3">
        <v>2</v>
      </c>
      <c r="J2469" t="s">
        <v>12848</v>
      </c>
      <c r="K2469" s="3">
        <v>14</v>
      </c>
      <c r="L2469" t="s">
        <v>26103</v>
      </c>
      <c r="M2469" s="3">
        <v>3</v>
      </c>
      <c r="N2469" t="s">
        <v>16841</v>
      </c>
      <c r="O2469" s="3">
        <v>1</v>
      </c>
      <c r="P2469" t="s">
        <v>28066</v>
      </c>
      <c r="Q2469" s="3">
        <v>1</v>
      </c>
      <c r="R2469" t="s">
        <v>26083</v>
      </c>
      <c r="S2469" s="3">
        <v>5</v>
      </c>
      <c r="T2469" s="3">
        <v>1</v>
      </c>
      <c r="U2469" s="3">
        <v>1000</v>
      </c>
      <c r="V2469" s="3">
        <v>2018</v>
      </c>
      <c r="W2469" t="s">
        <v>26159</v>
      </c>
    </row>
    <row r="2470" spans="1:23" x14ac:dyDescent="0.3">
      <c r="A2470" s="3">
        <v>5</v>
      </c>
      <c r="B2470" t="s">
        <v>800</v>
      </c>
      <c r="C2470" s="3">
        <v>5102</v>
      </c>
      <c r="D2470" t="s">
        <v>1183</v>
      </c>
      <c r="E2470" s="3">
        <v>100103</v>
      </c>
      <c r="F2470" t="s">
        <v>11337</v>
      </c>
      <c r="G2470" s="3">
        <v>100103002</v>
      </c>
      <c r="H2470" t="s">
        <v>26099</v>
      </c>
      <c r="I2470" s="3">
        <v>2</v>
      </c>
      <c r="J2470" t="s">
        <v>12848</v>
      </c>
      <c r="K2470" s="3">
        <v>14</v>
      </c>
      <c r="L2470" t="s">
        <v>26103</v>
      </c>
      <c r="M2470" s="3">
        <v>3</v>
      </c>
      <c r="N2470" t="s">
        <v>16841</v>
      </c>
      <c r="O2470" s="3">
        <v>2</v>
      </c>
      <c r="P2470" t="s">
        <v>28067</v>
      </c>
      <c r="Q2470" s="3">
        <v>1</v>
      </c>
      <c r="R2470" t="s">
        <v>26083</v>
      </c>
      <c r="S2470" s="3">
        <v>56</v>
      </c>
      <c r="T2470" s="3">
        <v>1</v>
      </c>
      <c r="U2470" s="3">
        <v>82093</v>
      </c>
      <c r="V2470" s="3">
        <v>2002</v>
      </c>
      <c r="W2470" t="s">
        <v>25</v>
      </c>
    </row>
    <row r="2471" spans="1:23" x14ac:dyDescent="0.3">
      <c r="A2471" s="3">
        <v>5</v>
      </c>
      <c r="B2471" t="s">
        <v>800</v>
      </c>
      <c r="C2471" s="3">
        <v>5102</v>
      </c>
      <c r="D2471" t="s">
        <v>1183</v>
      </c>
      <c r="E2471" s="3">
        <v>100103</v>
      </c>
      <c r="F2471" t="s">
        <v>11337</v>
      </c>
      <c r="G2471" s="3">
        <v>100103003</v>
      </c>
      <c r="H2471" t="s">
        <v>16985</v>
      </c>
      <c r="I2471" s="3">
        <v>2</v>
      </c>
      <c r="J2471" t="s">
        <v>12848</v>
      </c>
      <c r="K2471" s="3">
        <v>14</v>
      </c>
      <c r="L2471" t="s">
        <v>26103</v>
      </c>
      <c r="M2471" s="3">
        <v>3</v>
      </c>
      <c r="N2471" t="s">
        <v>16841</v>
      </c>
      <c r="O2471" s="3">
        <v>2</v>
      </c>
      <c r="P2471" t="s">
        <v>28067</v>
      </c>
      <c r="Q2471" s="3">
        <v>1</v>
      </c>
      <c r="R2471" t="s">
        <v>26083</v>
      </c>
      <c r="S2471" s="3">
        <v>56</v>
      </c>
      <c r="T2471" s="3">
        <v>1</v>
      </c>
      <c r="U2471" s="3">
        <v>49196</v>
      </c>
      <c r="V2471" s="3">
        <v>2002</v>
      </c>
      <c r="W2471" t="s">
        <v>25</v>
      </c>
    </row>
    <row r="2472" spans="1:23" x14ac:dyDescent="0.3">
      <c r="A2472" s="3">
        <v>5</v>
      </c>
      <c r="B2472" t="s">
        <v>800</v>
      </c>
      <c r="C2472" s="3">
        <v>5102</v>
      </c>
      <c r="D2472" t="s">
        <v>1183</v>
      </c>
      <c r="E2472" s="3">
        <v>100103</v>
      </c>
      <c r="F2472" t="s">
        <v>11337</v>
      </c>
      <c r="G2472" s="3">
        <v>100103004</v>
      </c>
      <c r="H2472" t="s">
        <v>26125</v>
      </c>
      <c r="I2472" s="3">
        <v>2</v>
      </c>
      <c r="J2472" t="s">
        <v>12848</v>
      </c>
      <c r="K2472" s="3">
        <v>14</v>
      </c>
      <c r="L2472" t="s">
        <v>26103</v>
      </c>
      <c r="M2472" s="3">
        <v>3</v>
      </c>
      <c r="N2472" t="s">
        <v>16841</v>
      </c>
      <c r="O2472" s="3">
        <v>2</v>
      </c>
      <c r="P2472" t="s">
        <v>28067</v>
      </c>
      <c r="Q2472" s="3">
        <v>1</v>
      </c>
      <c r="R2472" t="s">
        <v>26083</v>
      </c>
      <c r="S2472" s="3">
        <v>56</v>
      </c>
      <c r="T2472" s="3">
        <v>1</v>
      </c>
      <c r="U2472" s="3">
        <v>88346</v>
      </c>
      <c r="V2472" s="3">
        <v>2002</v>
      </c>
      <c r="W2472" t="s">
        <v>25</v>
      </c>
    </row>
    <row r="2473" spans="1:23" x14ac:dyDescent="0.3">
      <c r="A2473" s="3">
        <v>5</v>
      </c>
      <c r="B2473" t="s">
        <v>800</v>
      </c>
      <c r="C2473" s="3">
        <v>5102</v>
      </c>
      <c r="D2473" t="s">
        <v>1183</v>
      </c>
      <c r="E2473" s="3">
        <v>100112</v>
      </c>
      <c r="F2473" t="s">
        <v>11530</v>
      </c>
      <c r="G2473" s="3">
        <v>100112025</v>
      </c>
      <c r="H2473" t="s">
        <v>11631</v>
      </c>
      <c r="I2473" s="3">
        <v>2</v>
      </c>
      <c r="J2473" t="s">
        <v>12848</v>
      </c>
      <c r="K2473" s="3">
        <v>14</v>
      </c>
      <c r="L2473" t="s">
        <v>26103</v>
      </c>
      <c r="M2473" s="3">
        <v>3</v>
      </c>
      <c r="N2473" t="s">
        <v>16841</v>
      </c>
      <c r="O2473" s="3">
        <v>2</v>
      </c>
      <c r="P2473" t="s">
        <v>28067</v>
      </c>
      <c r="Q2473" s="3">
        <v>1</v>
      </c>
      <c r="R2473" t="s">
        <v>26083</v>
      </c>
      <c r="S2473" s="3">
        <v>56</v>
      </c>
      <c r="T2473" s="3">
        <v>1</v>
      </c>
      <c r="U2473" s="3">
        <v>38622</v>
      </c>
      <c r="V2473" s="3">
        <v>2002</v>
      </c>
      <c r="W2473" t="s">
        <v>25</v>
      </c>
    </row>
    <row r="2474" spans="1:23" x14ac:dyDescent="0.3">
      <c r="A2474" s="3">
        <v>5</v>
      </c>
      <c r="B2474" t="s">
        <v>800</v>
      </c>
      <c r="C2474" s="3">
        <v>5102</v>
      </c>
      <c r="D2474" t="s">
        <v>1183</v>
      </c>
      <c r="E2474" s="3">
        <v>100104</v>
      </c>
      <c r="F2474" t="s">
        <v>11362</v>
      </c>
      <c r="G2474" s="3">
        <v>100104003</v>
      </c>
      <c r="H2474" t="s">
        <v>16990</v>
      </c>
      <c r="I2474" s="3">
        <v>2</v>
      </c>
      <c r="J2474" t="s">
        <v>12848</v>
      </c>
      <c r="K2474" s="3">
        <v>14</v>
      </c>
      <c r="L2474" t="s">
        <v>26103</v>
      </c>
      <c r="M2474" s="3">
        <v>2</v>
      </c>
      <c r="N2474" t="s">
        <v>26084</v>
      </c>
      <c r="O2474" s="3">
        <v>2</v>
      </c>
      <c r="P2474" t="s">
        <v>28067</v>
      </c>
      <c r="Q2474" s="3">
        <v>1</v>
      </c>
      <c r="R2474" t="s">
        <v>26083</v>
      </c>
      <c r="S2474" s="3">
        <v>56</v>
      </c>
      <c r="T2474" s="3">
        <v>1</v>
      </c>
      <c r="U2474" s="3">
        <v>471913</v>
      </c>
      <c r="V2474" s="3">
        <v>2002</v>
      </c>
      <c r="W2474" t="s">
        <v>25</v>
      </c>
    </row>
    <row r="2475" spans="1:23" x14ac:dyDescent="0.3">
      <c r="A2475" s="3">
        <v>5</v>
      </c>
      <c r="B2475" t="s">
        <v>800</v>
      </c>
      <c r="C2475" s="3">
        <v>5102</v>
      </c>
      <c r="D2475" t="s">
        <v>1183</v>
      </c>
      <c r="E2475" s="3">
        <v>100101</v>
      </c>
      <c r="F2475" t="s">
        <v>11256</v>
      </c>
      <c r="G2475" s="3">
        <v>1001010080</v>
      </c>
      <c r="H2475" t="s">
        <v>26126</v>
      </c>
      <c r="I2475" s="3">
        <v>2</v>
      </c>
      <c r="J2475" t="s">
        <v>12848</v>
      </c>
      <c r="K2475" s="3">
        <v>14</v>
      </c>
      <c r="L2475" t="s">
        <v>26103</v>
      </c>
      <c r="M2475" s="3">
        <v>3</v>
      </c>
      <c r="N2475" t="s">
        <v>16841</v>
      </c>
      <c r="O2475" s="3">
        <v>2</v>
      </c>
      <c r="P2475" t="s">
        <v>28067</v>
      </c>
      <c r="Q2475" s="3">
        <v>1</v>
      </c>
      <c r="R2475" t="s">
        <v>26083</v>
      </c>
      <c r="S2475" s="3">
        <v>56</v>
      </c>
      <c r="T2475" s="3">
        <v>1</v>
      </c>
      <c r="U2475" s="3">
        <v>32880</v>
      </c>
      <c r="V2475" s="3">
        <v>2002</v>
      </c>
      <c r="W2475" t="s">
        <v>25</v>
      </c>
    </row>
    <row r="2476" spans="1:23" x14ac:dyDescent="0.3">
      <c r="A2476" s="3">
        <v>5</v>
      </c>
      <c r="B2476" t="s">
        <v>800</v>
      </c>
      <c r="C2476" s="3">
        <v>5401</v>
      </c>
      <c r="D2476" t="s">
        <v>1216</v>
      </c>
      <c r="E2476" s="3">
        <v>100108</v>
      </c>
      <c r="F2476" t="s">
        <v>11438</v>
      </c>
      <c r="G2476" s="3">
        <v>100108004</v>
      </c>
      <c r="H2476" t="s">
        <v>26097</v>
      </c>
      <c r="I2476" s="3">
        <v>2</v>
      </c>
      <c r="J2476" t="s">
        <v>12848</v>
      </c>
      <c r="K2476" s="3">
        <v>14</v>
      </c>
      <c r="L2476" t="s">
        <v>26103</v>
      </c>
      <c r="M2476" s="3">
        <v>3</v>
      </c>
      <c r="N2476" t="s">
        <v>16841</v>
      </c>
      <c r="O2476" s="3">
        <v>1</v>
      </c>
      <c r="P2476" t="s">
        <v>28066</v>
      </c>
      <c r="Q2476" s="3">
        <v>1</v>
      </c>
      <c r="R2476" t="s">
        <v>26083</v>
      </c>
      <c r="S2476" s="3">
        <v>13</v>
      </c>
      <c r="T2476" s="3">
        <v>1</v>
      </c>
      <c r="U2476" s="3">
        <v>5000</v>
      </c>
      <c r="V2476" s="3">
        <v>2002</v>
      </c>
      <c r="W2476" t="s">
        <v>25</v>
      </c>
    </row>
    <row r="2477" spans="1:23" x14ac:dyDescent="0.3">
      <c r="A2477" s="3">
        <v>5</v>
      </c>
      <c r="B2477" t="s">
        <v>800</v>
      </c>
      <c r="C2477" s="3">
        <v>5803</v>
      </c>
      <c r="D2477" t="s">
        <v>1288</v>
      </c>
      <c r="E2477" s="3">
        <v>100103</v>
      </c>
      <c r="F2477" t="s">
        <v>11337</v>
      </c>
      <c r="G2477" s="3">
        <v>100103001</v>
      </c>
      <c r="H2477" t="s">
        <v>26123</v>
      </c>
      <c r="I2477" s="3">
        <v>1</v>
      </c>
      <c r="J2477" t="s">
        <v>26080</v>
      </c>
      <c r="K2477" s="3">
        <v>14</v>
      </c>
      <c r="L2477" t="s">
        <v>26103</v>
      </c>
      <c r="M2477" s="3">
        <v>2</v>
      </c>
      <c r="N2477" t="s">
        <v>26084</v>
      </c>
      <c r="O2477" s="3">
        <v>1</v>
      </c>
      <c r="P2477" t="s">
        <v>28066</v>
      </c>
      <c r="Q2477" s="3">
        <v>1</v>
      </c>
      <c r="R2477" t="s">
        <v>26083</v>
      </c>
      <c r="S2477" s="3">
        <v>4</v>
      </c>
      <c r="T2477" s="3">
        <v>1</v>
      </c>
      <c r="U2477" s="3">
        <v>100</v>
      </c>
      <c r="V2477" s="3">
        <v>2002</v>
      </c>
      <c r="W2477" t="s">
        <v>25</v>
      </c>
    </row>
    <row r="2478" spans="1:23" x14ac:dyDescent="0.3">
      <c r="A2478" s="3">
        <v>5</v>
      </c>
      <c r="B2478" t="s">
        <v>800</v>
      </c>
      <c r="C2478" s="3">
        <v>5803</v>
      </c>
      <c r="D2478" t="s">
        <v>1288</v>
      </c>
      <c r="E2478" s="3">
        <v>100103</v>
      </c>
      <c r="F2478" t="s">
        <v>11337</v>
      </c>
      <c r="G2478" s="3">
        <v>100103002</v>
      </c>
      <c r="H2478" t="s">
        <v>26099</v>
      </c>
      <c r="I2478" s="3">
        <v>1</v>
      </c>
      <c r="J2478" t="s">
        <v>26080</v>
      </c>
      <c r="K2478" s="3">
        <v>14</v>
      </c>
      <c r="L2478" t="s">
        <v>26103</v>
      </c>
      <c r="M2478" s="3">
        <v>2</v>
      </c>
      <c r="N2478" t="s">
        <v>26084</v>
      </c>
      <c r="O2478" s="3">
        <v>1</v>
      </c>
      <c r="P2478" t="s">
        <v>28066</v>
      </c>
      <c r="Q2478" s="3">
        <v>1</v>
      </c>
      <c r="R2478" t="s">
        <v>26083</v>
      </c>
      <c r="S2478" s="3">
        <v>4</v>
      </c>
      <c r="T2478" s="3">
        <v>1</v>
      </c>
      <c r="U2478" s="3">
        <v>100</v>
      </c>
      <c r="V2478" s="3">
        <v>2002</v>
      </c>
      <c r="W2478" t="s">
        <v>25</v>
      </c>
    </row>
    <row r="2479" spans="1:23" x14ac:dyDescent="0.3">
      <c r="A2479" s="3">
        <v>5</v>
      </c>
      <c r="B2479" t="s">
        <v>800</v>
      </c>
      <c r="C2479" s="3">
        <v>5803</v>
      </c>
      <c r="D2479" t="s">
        <v>1288</v>
      </c>
      <c r="E2479" s="3">
        <v>100103</v>
      </c>
      <c r="F2479" t="s">
        <v>11337</v>
      </c>
      <c r="G2479" s="3">
        <v>100103002</v>
      </c>
      <c r="H2479" t="s">
        <v>26099</v>
      </c>
      <c r="I2479" s="3">
        <v>1</v>
      </c>
      <c r="J2479" t="s">
        <v>26080</v>
      </c>
      <c r="K2479" s="3">
        <v>14</v>
      </c>
      <c r="L2479" t="s">
        <v>26103</v>
      </c>
      <c r="M2479" s="3">
        <v>2</v>
      </c>
      <c r="N2479" t="s">
        <v>26084</v>
      </c>
      <c r="O2479" s="3">
        <v>2</v>
      </c>
      <c r="P2479" t="s">
        <v>28067</v>
      </c>
      <c r="Q2479" s="3">
        <v>1</v>
      </c>
      <c r="R2479" t="s">
        <v>26083</v>
      </c>
      <c r="S2479" s="3">
        <v>3</v>
      </c>
      <c r="T2479" s="3">
        <v>1</v>
      </c>
      <c r="U2479" s="3">
        <v>900</v>
      </c>
      <c r="V2479" s="3">
        <v>2002</v>
      </c>
      <c r="W2479" t="s">
        <v>25</v>
      </c>
    </row>
    <row r="2480" spans="1:23" x14ac:dyDescent="0.3">
      <c r="A2480" s="3">
        <v>5</v>
      </c>
      <c r="B2480" t="s">
        <v>800</v>
      </c>
      <c r="C2480" s="3">
        <v>5803</v>
      </c>
      <c r="D2480" t="s">
        <v>1288</v>
      </c>
      <c r="E2480" s="3">
        <v>100103</v>
      </c>
      <c r="F2480" t="s">
        <v>11337</v>
      </c>
      <c r="G2480" s="3">
        <v>1001030020</v>
      </c>
      <c r="H2480" t="s">
        <v>26128</v>
      </c>
      <c r="I2480" s="3">
        <v>1</v>
      </c>
      <c r="J2480" t="s">
        <v>26080</v>
      </c>
      <c r="K2480" s="3">
        <v>14</v>
      </c>
      <c r="L2480" t="s">
        <v>26103</v>
      </c>
      <c r="M2480" s="3">
        <v>2</v>
      </c>
      <c r="N2480" t="s">
        <v>26084</v>
      </c>
      <c r="O2480" s="3">
        <v>3</v>
      </c>
      <c r="P2480" t="s">
        <v>26085</v>
      </c>
      <c r="Q2480" s="3">
        <v>1</v>
      </c>
      <c r="R2480" t="s">
        <v>26083</v>
      </c>
      <c r="S2480" s="3">
        <v>10</v>
      </c>
      <c r="T2480" s="3">
        <v>1</v>
      </c>
      <c r="U2480" s="3">
        <v>200</v>
      </c>
      <c r="V2480" s="3">
        <v>2002</v>
      </c>
      <c r="W2480" t="s">
        <v>25</v>
      </c>
    </row>
    <row r="2481" spans="1:23" x14ac:dyDescent="0.3">
      <c r="A2481" s="3">
        <v>5</v>
      </c>
      <c r="B2481" t="s">
        <v>800</v>
      </c>
      <c r="C2481" s="3">
        <v>5803</v>
      </c>
      <c r="D2481" t="s">
        <v>1288</v>
      </c>
      <c r="E2481" s="3">
        <v>100103</v>
      </c>
      <c r="F2481" t="s">
        <v>11337</v>
      </c>
      <c r="G2481" s="3">
        <v>100103003</v>
      </c>
      <c r="H2481" t="s">
        <v>16985</v>
      </c>
      <c r="I2481" s="3">
        <v>1</v>
      </c>
      <c r="J2481" t="s">
        <v>26080</v>
      </c>
      <c r="K2481" s="3">
        <v>14</v>
      </c>
      <c r="L2481" t="s">
        <v>26103</v>
      </c>
      <c r="M2481" s="3">
        <v>2</v>
      </c>
      <c r="N2481" t="s">
        <v>26084</v>
      </c>
      <c r="O2481" s="3">
        <v>3</v>
      </c>
      <c r="P2481" t="s">
        <v>26085</v>
      </c>
      <c r="Q2481" s="3">
        <v>1</v>
      </c>
      <c r="R2481" t="s">
        <v>26083</v>
      </c>
      <c r="S2481" s="3">
        <v>10</v>
      </c>
      <c r="T2481" s="3">
        <v>1</v>
      </c>
      <c r="U2481" s="3">
        <v>300</v>
      </c>
      <c r="V2481" s="3">
        <v>2002</v>
      </c>
      <c r="W2481" t="s">
        <v>25</v>
      </c>
    </row>
    <row r="2482" spans="1:23" x14ac:dyDescent="0.3">
      <c r="A2482" s="3">
        <v>5</v>
      </c>
      <c r="B2482" t="s">
        <v>800</v>
      </c>
      <c r="C2482" s="3">
        <v>5803</v>
      </c>
      <c r="D2482" t="s">
        <v>1288</v>
      </c>
      <c r="E2482" s="3">
        <v>100103</v>
      </c>
      <c r="F2482" t="s">
        <v>11337</v>
      </c>
      <c r="G2482" s="3">
        <v>100103003</v>
      </c>
      <c r="H2482" t="s">
        <v>16985</v>
      </c>
      <c r="I2482" s="3">
        <v>1</v>
      </c>
      <c r="J2482" t="s">
        <v>26080</v>
      </c>
      <c r="K2482" s="3">
        <v>14</v>
      </c>
      <c r="L2482" t="s">
        <v>26103</v>
      </c>
      <c r="M2482" s="3">
        <v>2</v>
      </c>
      <c r="N2482" t="s">
        <v>26084</v>
      </c>
      <c r="O2482" s="3">
        <v>1</v>
      </c>
      <c r="P2482" t="s">
        <v>28066</v>
      </c>
      <c r="Q2482" s="3">
        <v>1</v>
      </c>
      <c r="R2482" t="s">
        <v>26083</v>
      </c>
      <c r="S2482" s="3">
        <v>4</v>
      </c>
      <c r="T2482" s="3">
        <v>1</v>
      </c>
      <c r="U2482" s="3">
        <v>200</v>
      </c>
      <c r="V2482" s="3">
        <v>2002</v>
      </c>
      <c r="W2482" t="s">
        <v>25</v>
      </c>
    </row>
    <row r="2483" spans="1:23" x14ac:dyDescent="0.3">
      <c r="A2483" s="3">
        <v>5</v>
      </c>
      <c r="B2483" t="s">
        <v>800</v>
      </c>
      <c r="C2483" s="3">
        <v>5803</v>
      </c>
      <c r="D2483" t="s">
        <v>1288</v>
      </c>
      <c r="E2483" s="3">
        <v>100103</v>
      </c>
      <c r="F2483" t="s">
        <v>11337</v>
      </c>
      <c r="G2483" s="3">
        <v>100103003</v>
      </c>
      <c r="H2483" t="s">
        <v>16985</v>
      </c>
      <c r="I2483" s="3">
        <v>1</v>
      </c>
      <c r="J2483" t="s">
        <v>26080</v>
      </c>
      <c r="K2483" s="3">
        <v>14</v>
      </c>
      <c r="L2483" t="s">
        <v>26103</v>
      </c>
      <c r="M2483" s="3">
        <v>2</v>
      </c>
      <c r="N2483" t="s">
        <v>26084</v>
      </c>
      <c r="O2483" s="3">
        <v>2</v>
      </c>
      <c r="P2483" t="s">
        <v>28067</v>
      </c>
      <c r="Q2483" s="3">
        <v>1</v>
      </c>
      <c r="R2483" t="s">
        <v>26083</v>
      </c>
      <c r="S2483" s="3">
        <v>2</v>
      </c>
      <c r="T2483" s="3">
        <v>1</v>
      </c>
      <c r="U2483" s="3">
        <v>5000</v>
      </c>
      <c r="V2483" s="3">
        <v>2002</v>
      </c>
      <c r="W2483" t="s">
        <v>25</v>
      </c>
    </row>
    <row r="2484" spans="1:23" x14ac:dyDescent="0.3">
      <c r="A2484" s="3">
        <v>5</v>
      </c>
      <c r="B2484" t="s">
        <v>800</v>
      </c>
      <c r="C2484" s="3">
        <v>5803</v>
      </c>
      <c r="D2484" t="s">
        <v>1288</v>
      </c>
      <c r="E2484" s="3">
        <v>100103</v>
      </c>
      <c r="F2484" t="s">
        <v>11337</v>
      </c>
      <c r="G2484" s="3">
        <v>100103003</v>
      </c>
      <c r="H2484" t="s">
        <v>16985</v>
      </c>
      <c r="I2484" s="3">
        <v>1</v>
      </c>
      <c r="J2484" t="s">
        <v>26080</v>
      </c>
      <c r="K2484" s="3">
        <v>14</v>
      </c>
      <c r="L2484" t="s">
        <v>26103</v>
      </c>
      <c r="M2484" s="3">
        <v>2</v>
      </c>
      <c r="N2484" t="s">
        <v>26084</v>
      </c>
      <c r="O2484" s="3">
        <v>2</v>
      </c>
      <c r="P2484" t="s">
        <v>28067</v>
      </c>
      <c r="Q2484" s="3">
        <v>1</v>
      </c>
      <c r="R2484" t="s">
        <v>26083</v>
      </c>
      <c r="S2484" s="3">
        <v>3</v>
      </c>
      <c r="T2484" s="3">
        <v>1</v>
      </c>
      <c r="U2484" s="3">
        <v>900</v>
      </c>
      <c r="V2484" s="3">
        <v>2002</v>
      </c>
      <c r="W2484" t="s">
        <v>25</v>
      </c>
    </row>
    <row r="2485" spans="1:23" x14ac:dyDescent="0.3">
      <c r="A2485" s="3">
        <v>5</v>
      </c>
      <c r="B2485" t="s">
        <v>800</v>
      </c>
      <c r="C2485" s="3">
        <v>5803</v>
      </c>
      <c r="D2485" t="s">
        <v>1288</v>
      </c>
      <c r="E2485" s="3">
        <v>100103</v>
      </c>
      <c r="F2485" t="s">
        <v>11337</v>
      </c>
      <c r="G2485" s="3">
        <v>100103004</v>
      </c>
      <c r="H2485" t="s">
        <v>26125</v>
      </c>
      <c r="I2485" s="3">
        <v>1</v>
      </c>
      <c r="J2485" t="s">
        <v>26080</v>
      </c>
      <c r="K2485" s="3">
        <v>14</v>
      </c>
      <c r="L2485" t="s">
        <v>26103</v>
      </c>
      <c r="M2485" s="3">
        <v>2</v>
      </c>
      <c r="N2485" t="s">
        <v>26084</v>
      </c>
      <c r="O2485" s="3">
        <v>3</v>
      </c>
      <c r="P2485" t="s">
        <v>26085</v>
      </c>
      <c r="Q2485" s="3">
        <v>1</v>
      </c>
      <c r="R2485" t="s">
        <v>26083</v>
      </c>
      <c r="S2485" s="3">
        <v>10</v>
      </c>
      <c r="T2485" s="3">
        <v>1</v>
      </c>
      <c r="U2485" s="3">
        <v>300</v>
      </c>
      <c r="V2485" s="3">
        <v>2002</v>
      </c>
      <c r="W2485" t="s">
        <v>25</v>
      </c>
    </row>
    <row r="2486" spans="1:23" x14ac:dyDescent="0.3">
      <c r="A2486" s="3">
        <v>5</v>
      </c>
      <c r="B2486" t="s">
        <v>800</v>
      </c>
      <c r="C2486" s="3">
        <v>5803</v>
      </c>
      <c r="D2486" t="s">
        <v>1288</v>
      </c>
      <c r="E2486" s="3">
        <v>100103</v>
      </c>
      <c r="F2486" t="s">
        <v>11337</v>
      </c>
      <c r="G2486" s="3">
        <v>100103004</v>
      </c>
      <c r="H2486" t="s">
        <v>26125</v>
      </c>
      <c r="I2486" s="3">
        <v>1</v>
      </c>
      <c r="J2486" t="s">
        <v>26080</v>
      </c>
      <c r="K2486" s="3">
        <v>14</v>
      </c>
      <c r="L2486" t="s">
        <v>26103</v>
      </c>
      <c r="M2486" s="3">
        <v>2</v>
      </c>
      <c r="N2486" t="s">
        <v>26084</v>
      </c>
      <c r="O2486" s="3">
        <v>1</v>
      </c>
      <c r="P2486" t="s">
        <v>28066</v>
      </c>
      <c r="Q2486" s="3">
        <v>1</v>
      </c>
      <c r="R2486" t="s">
        <v>26083</v>
      </c>
      <c r="S2486" s="3">
        <v>4</v>
      </c>
      <c r="T2486" s="3">
        <v>1</v>
      </c>
      <c r="U2486" s="3">
        <v>200</v>
      </c>
      <c r="V2486" s="3">
        <v>2002</v>
      </c>
      <c r="W2486" t="s">
        <v>25</v>
      </c>
    </row>
    <row r="2487" spans="1:23" x14ac:dyDescent="0.3">
      <c r="A2487" s="3">
        <v>5</v>
      </c>
      <c r="B2487" t="s">
        <v>800</v>
      </c>
      <c r="C2487" s="3">
        <v>5803</v>
      </c>
      <c r="D2487" t="s">
        <v>1288</v>
      </c>
      <c r="E2487" s="3">
        <v>100101</v>
      </c>
      <c r="F2487" t="s">
        <v>11256</v>
      </c>
      <c r="G2487" s="3">
        <v>100101004</v>
      </c>
      <c r="H2487" t="s">
        <v>16281</v>
      </c>
      <c r="I2487" s="3">
        <v>1</v>
      </c>
      <c r="J2487" t="s">
        <v>26080</v>
      </c>
      <c r="K2487" s="3">
        <v>14</v>
      </c>
      <c r="L2487" t="s">
        <v>26103</v>
      </c>
      <c r="M2487" s="3">
        <v>2</v>
      </c>
      <c r="N2487" t="s">
        <v>26084</v>
      </c>
      <c r="O2487" s="3">
        <v>2</v>
      </c>
      <c r="P2487" t="s">
        <v>28067</v>
      </c>
      <c r="Q2487" s="3">
        <v>1</v>
      </c>
      <c r="R2487" t="s">
        <v>26083</v>
      </c>
      <c r="S2487" s="3">
        <v>2</v>
      </c>
      <c r="T2487" s="3">
        <v>1</v>
      </c>
      <c r="U2487" s="3">
        <v>4000</v>
      </c>
      <c r="V2487" s="3">
        <v>2002</v>
      </c>
      <c r="W2487" t="s">
        <v>25</v>
      </c>
    </row>
    <row r="2488" spans="1:23" x14ac:dyDescent="0.3">
      <c r="A2488" s="3">
        <v>5</v>
      </c>
      <c r="B2488" t="s">
        <v>800</v>
      </c>
      <c r="C2488" s="3">
        <v>5803</v>
      </c>
      <c r="D2488" t="s">
        <v>1288</v>
      </c>
      <c r="E2488" s="3">
        <v>100101</v>
      </c>
      <c r="F2488" t="s">
        <v>11256</v>
      </c>
      <c r="G2488" s="3">
        <v>100101004</v>
      </c>
      <c r="H2488" t="s">
        <v>16281</v>
      </c>
      <c r="I2488" s="3">
        <v>1</v>
      </c>
      <c r="J2488" t="s">
        <v>26080</v>
      </c>
      <c r="K2488" s="3">
        <v>14</v>
      </c>
      <c r="L2488" t="s">
        <v>26103</v>
      </c>
      <c r="M2488" s="3">
        <v>2</v>
      </c>
      <c r="N2488" t="s">
        <v>26084</v>
      </c>
      <c r="O2488" s="3">
        <v>2</v>
      </c>
      <c r="P2488" t="s">
        <v>28067</v>
      </c>
      <c r="Q2488" s="3">
        <v>1</v>
      </c>
      <c r="R2488" t="s">
        <v>26083</v>
      </c>
      <c r="S2488" s="3">
        <v>3</v>
      </c>
      <c r="T2488" s="3">
        <v>1</v>
      </c>
      <c r="U2488" s="3">
        <v>900</v>
      </c>
      <c r="V2488" s="3">
        <v>2002</v>
      </c>
      <c r="W2488" t="s">
        <v>25</v>
      </c>
    </row>
    <row r="2489" spans="1:23" x14ac:dyDescent="0.3">
      <c r="A2489" s="3">
        <v>5</v>
      </c>
      <c r="B2489" t="s">
        <v>800</v>
      </c>
      <c r="C2489" s="3">
        <v>5803</v>
      </c>
      <c r="D2489" t="s">
        <v>1288</v>
      </c>
      <c r="E2489" s="3">
        <v>100112</v>
      </c>
      <c r="F2489" t="s">
        <v>11530</v>
      </c>
      <c r="G2489" s="3">
        <v>100112025</v>
      </c>
      <c r="H2489" t="s">
        <v>11631</v>
      </c>
      <c r="I2489" s="3">
        <v>1</v>
      </c>
      <c r="J2489" t="s">
        <v>26080</v>
      </c>
      <c r="K2489" s="3">
        <v>14</v>
      </c>
      <c r="L2489" t="s">
        <v>26103</v>
      </c>
      <c r="M2489" s="3">
        <v>2</v>
      </c>
      <c r="N2489" t="s">
        <v>26084</v>
      </c>
      <c r="O2489" s="3">
        <v>3</v>
      </c>
      <c r="P2489" t="s">
        <v>26085</v>
      </c>
      <c r="Q2489" s="3">
        <v>1</v>
      </c>
      <c r="R2489" t="s">
        <v>26083</v>
      </c>
      <c r="S2489" s="3">
        <v>10</v>
      </c>
      <c r="T2489" s="3">
        <v>1</v>
      </c>
      <c r="U2489" s="3">
        <v>400</v>
      </c>
      <c r="V2489" s="3">
        <v>2002</v>
      </c>
      <c r="W2489" t="s">
        <v>25</v>
      </c>
    </row>
    <row r="2490" spans="1:23" x14ac:dyDescent="0.3">
      <c r="A2490" s="3">
        <v>5</v>
      </c>
      <c r="B2490" t="s">
        <v>800</v>
      </c>
      <c r="C2490" s="3">
        <v>5803</v>
      </c>
      <c r="D2490" t="s">
        <v>1288</v>
      </c>
      <c r="E2490" s="3">
        <v>100112</v>
      </c>
      <c r="F2490" t="s">
        <v>11530</v>
      </c>
      <c r="G2490" s="3">
        <v>100112025</v>
      </c>
      <c r="H2490" t="s">
        <v>11631</v>
      </c>
      <c r="I2490" s="3">
        <v>1</v>
      </c>
      <c r="J2490" t="s">
        <v>26080</v>
      </c>
      <c r="K2490" s="3">
        <v>14</v>
      </c>
      <c r="L2490" t="s">
        <v>26103</v>
      </c>
      <c r="M2490" s="3">
        <v>2</v>
      </c>
      <c r="N2490" t="s">
        <v>26084</v>
      </c>
      <c r="O2490" s="3">
        <v>1</v>
      </c>
      <c r="P2490" t="s">
        <v>28066</v>
      </c>
      <c r="Q2490" s="3">
        <v>1</v>
      </c>
      <c r="R2490" t="s">
        <v>26083</v>
      </c>
      <c r="S2490" s="3">
        <v>4</v>
      </c>
      <c r="T2490" s="3">
        <v>1</v>
      </c>
      <c r="U2490" s="3">
        <v>200</v>
      </c>
      <c r="V2490" s="3">
        <v>2002</v>
      </c>
      <c r="W2490" t="s">
        <v>25</v>
      </c>
    </row>
    <row r="2491" spans="1:23" x14ac:dyDescent="0.3">
      <c r="A2491" s="3">
        <v>5</v>
      </c>
      <c r="B2491" t="s">
        <v>800</v>
      </c>
      <c r="C2491" s="3">
        <v>5803</v>
      </c>
      <c r="D2491" t="s">
        <v>1288</v>
      </c>
      <c r="E2491" s="3">
        <v>100112</v>
      </c>
      <c r="F2491" t="s">
        <v>11530</v>
      </c>
      <c r="G2491" s="3">
        <v>100112025</v>
      </c>
      <c r="H2491" t="s">
        <v>11631</v>
      </c>
      <c r="I2491" s="3">
        <v>1</v>
      </c>
      <c r="J2491" t="s">
        <v>26080</v>
      </c>
      <c r="K2491" s="3">
        <v>14</v>
      </c>
      <c r="L2491" t="s">
        <v>26103</v>
      </c>
      <c r="M2491" s="3">
        <v>2</v>
      </c>
      <c r="N2491" t="s">
        <v>26084</v>
      </c>
      <c r="O2491" s="3">
        <v>2</v>
      </c>
      <c r="P2491" t="s">
        <v>28067</v>
      </c>
      <c r="Q2491" s="3">
        <v>1</v>
      </c>
      <c r="R2491" t="s">
        <v>26083</v>
      </c>
      <c r="S2491" s="3">
        <v>2</v>
      </c>
      <c r="T2491" s="3">
        <v>1</v>
      </c>
      <c r="U2491" s="3">
        <v>3000</v>
      </c>
      <c r="V2491" s="3">
        <v>2002</v>
      </c>
      <c r="W2491" t="s">
        <v>25</v>
      </c>
    </row>
    <row r="2492" spans="1:23" x14ac:dyDescent="0.3">
      <c r="A2492" s="3">
        <v>5</v>
      </c>
      <c r="B2492" t="s">
        <v>800</v>
      </c>
      <c r="C2492" s="3">
        <v>5803</v>
      </c>
      <c r="D2492" t="s">
        <v>1288</v>
      </c>
      <c r="E2492" s="3">
        <v>100112</v>
      </c>
      <c r="F2492" t="s">
        <v>11530</v>
      </c>
      <c r="G2492" s="3">
        <v>100112025</v>
      </c>
      <c r="H2492" t="s">
        <v>11631</v>
      </c>
      <c r="I2492" s="3">
        <v>1</v>
      </c>
      <c r="J2492" t="s">
        <v>26080</v>
      </c>
      <c r="K2492" s="3">
        <v>14</v>
      </c>
      <c r="L2492" t="s">
        <v>26103</v>
      </c>
      <c r="M2492" s="3">
        <v>2</v>
      </c>
      <c r="N2492" t="s">
        <v>26084</v>
      </c>
      <c r="O2492" s="3">
        <v>2</v>
      </c>
      <c r="P2492" t="s">
        <v>28067</v>
      </c>
      <c r="Q2492" s="3">
        <v>1</v>
      </c>
      <c r="R2492" t="s">
        <v>26083</v>
      </c>
      <c r="S2492" s="3">
        <v>3</v>
      </c>
      <c r="T2492" s="3">
        <v>1</v>
      </c>
      <c r="U2492" s="3">
        <v>1800</v>
      </c>
      <c r="V2492" s="3">
        <v>2002</v>
      </c>
      <c r="W2492" t="s">
        <v>25</v>
      </c>
    </row>
    <row r="2493" spans="1:23" x14ac:dyDescent="0.3">
      <c r="A2493" s="3">
        <v>5</v>
      </c>
      <c r="B2493" t="s">
        <v>800</v>
      </c>
      <c r="C2493" s="3">
        <v>5803</v>
      </c>
      <c r="D2493" t="s">
        <v>1288</v>
      </c>
      <c r="E2493" s="3">
        <v>100101</v>
      </c>
      <c r="F2493" t="s">
        <v>11256</v>
      </c>
      <c r="G2493" s="3">
        <v>100101006</v>
      </c>
      <c r="H2493" t="s">
        <v>26129</v>
      </c>
      <c r="I2493" s="3">
        <v>1</v>
      </c>
      <c r="J2493" t="s">
        <v>26080</v>
      </c>
      <c r="K2493" s="3">
        <v>14</v>
      </c>
      <c r="L2493" t="s">
        <v>26103</v>
      </c>
      <c r="M2493" s="3">
        <v>2</v>
      </c>
      <c r="N2493" t="s">
        <v>26084</v>
      </c>
      <c r="O2493" s="3">
        <v>3</v>
      </c>
      <c r="P2493" t="s">
        <v>26085</v>
      </c>
      <c r="Q2493" s="3">
        <v>1</v>
      </c>
      <c r="R2493" t="s">
        <v>26083</v>
      </c>
      <c r="S2493" s="3">
        <v>10</v>
      </c>
      <c r="T2493" s="3">
        <v>1</v>
      </c>
      <c r="U2493" s="3">
        <v>100</v>
      </c>
      <c r="V2493" s="3">
        <v>2002</v>
      </c>
      <c r="W2493" t="s">
        <v>25</v>
      </c>
    </row>
    <row r="2494" spans="1:23" x14ac:dyDescent="0.3">
      <c r="A2494" s="3">
        <v>5</v>
      </c>
      <c r="B2494" t="s">
        <v>800</v>
      </c>
      <c r="C2494" s="3">
        <v>5803</v>
      </c>
      <c r="D2494" t="s">
        <v>1288</v>
      </c>
      <c r="E2494" s="3">
        <v>100107</v>
      </c>
      <c r="F2494" t="s">
        <v>9429</v>
      </c>
      <c r="G2494" s="3">
        <v>100107007</v>
      </c>
      <c r="H2494" t="s">
        <v>26120</v>
      </c>
      <c r="I2494" s="3">
        <v>1</v>
      </c>
      <c r="J2494" t="s">
        <v>26080</v>
      </c>
      <c r="K2494" s="3">
        <v>14</v>
      </c>
      <c r="L2494" t="s">
        <v>26103</v>
      </c>
      <c r="M2494" s="3">
        <v>2</v>
      </c>
      <c r="N2494" t="s">
        <v>26084</v>
      </c>
      <c r="O2494" s="3">
        <v>1</v>
      </c>
      <c r="P2494" t="s">
        <v>28066</v>
      </c>
      <c r="Q2494" s="3">
        <v>1</v>
      </c>
      <c r="R2494" t="s">
        <v>26083</v>
      </c>
      <c r="S2494" s="3">
        <v>4</v>
      </c>
      <c r="T2494" s="3">
        <v>1</v>
      </c>
      <c r="U2494" s="3">
        <v>200</v>
      </c>
      <c r="V2494" s="3">
        <v>2002</v>
      </c>
      <c r="W2494" t="s">
        <v>25</v>
      </c>
    </row>
    <row r="2495" spans="1:23" x14ac:dyDescent="0.3">
      <c r="A2495" s="3">
        <v>5</v>
      </c>
      <c r="B2495" t="s">
        <v>800</v>
      </c>
      <c r="C2495" s="3">
        <v>5803</v>
      </c>
      <c r="D2495" t="s">
        <v>1288</v>
      </c>
      <c r="E2495" s="3">
        <v>100101</v>
      </c>
      <c r="F2495" t="s">
        <v>11256</v>
      </c>
      <c r="G2495" s="3">
        <v>100101008</v>
      </c>
      <c r="H2495" t="s">
        <v>26130</v>
      </c>
      <c r="I2495" s="3">
        <v>1</v>
      </c>
      <c r="J2495" t="s">
        <v>26080</v>
      </c>
      <c r="K2495" s="3">
        <v>14</v>
      </c>
      <c r="L2495" t="s">
        <v>26103</v>
      </c>
      <c r="M2495" s="3">
        <v>2</v>
      </c>
      <c r="N2495" t="s">
        <v>26084</v>
      </c>
      <c r="O2495" s="3">
        <v>1</v>
      </c>
      <c r="P2495" t="s">
        <v>28066</v>
      </c>
      <c r="Q2495" s="3">
        <v>1</v>
      </c>
      <c r="R2495" t="s">
        <v>26083</v>
      </c>
      <c r="S2495" s="3">
        <v>4</v>
      </c>
      <c r="T2495" s="3">
        <v>1</v>
      </c>
      <c r="U2495" s="3">
        <v>1000</v>
      </c>
      <c r="V2495" s="3">
        <v>2002</v>
      </c>
      <c r="W2495" t="s">
        <v>25</v>
      </c>
    </row>
    <row r="2496" spans="1:23" x14ac:dyDescent="0.3">
      <c r="A2496" s="3">
        <v>5</v>
      </c>
      <c r="B2496" t="s">
        <v>800</v>
      </c>
      <c r="C2496" s="3">
        <v>5803</v>
      </c>
      <c r="D2496" t="s">
        <v>1288</v>
      </c>
      <c r="E2496" s="3">
        <v>100101</v>
      </c>
      <c r="F2496" t="s">
        <v>11256</v>
      </c>
      <c r="G2496" s="3">
        <v>1001010080</v>
      </c>
      <c r="H2496" t="s">
        <v>26126</v>
      </c>
      <c r="I2496" s="3">
        <v>1</v>
      </c>
      <c r="J2496" t="s">
        <v>26080</v>
      </c>
      <c r="K2496" s="3">
        <v>14</v>
      </c>
      <c r="L2496" t="s">
        <v>26103</v>
      </c>
      <c r="M2496" s="3">
        <v>2</v>
      </c>
      <c r="N2496" t="s">
        <v>26084</v>
      </c>
      <c r="O2496" s="3">
        <v>2</v>
      </c>
      <c r="P2496" t="s">
        <v>28067</v>
      </c>
      <c r="Q2496" s="3">
        <v>1</v>
      </c>
      <c r="R2496" t="s">
        <v>26083</v>
      </c>
      <c r="S2496" s="3">
        <v>2</v>
      </c>
      <c r="T2496" s="3">
        <v>1</v>
      </c>
      <c r="U2496" s="3">
        <v>5000</v>
      </c>
      <c r="V2496" s="3">
        <v>2002</v>
      </c>
      <c r="W2496" t="s">
        <v>25</v>
      </c>
    </row>
    <row r="2497" spans="1:23" x14ac:dyDescent="0.3">
      <c r="A2497" s="3">
        <v>5</v>
      </c>
      <c r="B2497" t="s">
        <v>800</v>
      </c>
      <c r="C2497" s="3">
        <v>5803</v>
      </c>
      <c r="D2497" t="s">
        <v>1288</v>
      </c>
      <c r="E2497" s="3">
        <v>100102</v>
      </c>
      <c r="F2497" t="s">
        <v>11306</v>
      </c>
      <c r="G2497" s="3">
        <v>100102005</v>
      </c>
      <c r="H2497" t="s">
        <v>2163</v>
      </c>
      <c r="I2497" s="3">
        <v>1</v>
      </c>
      <c r="J2497" t="s">
        <v>26080</v>
      </c>
      <c r="K2497" s="3">
        <v>14</v>
      </c>
      <c r="L2497" t="s">
        <v>26103</v>
      </c>
      <c r="M2497" s="3">
        <v>2</v>
      </c>
      <c r="N2497" t="s">
        <v>26084</v>
      </c>
      <c r="O2497" s="3">
        <v>1</v>
      </c>
      <c r="P2497" t="s">
        <v>28066</v>
      </c>
      <c r="Q2497" s="3">
        <v>1</v>
      </c>
      <c r="R2497" t="s">
        <v>26083</v>
      </c>
      <c r="S2497" s="3">
        <v>4</v>
      </c>
      <c r="T2497" s="3">
        <v>1</v>
      </c>
      <c r="U2497" s="3">
        <v>300</v>
      </c>
      <c r="V2497" s="3">
        <v>2002</v>
      </c>
      <c r="W2497" t="s">
        <v>25</v>
      </c>
    </row>
    <row r="2498" spans="1:23" x14ac:dyDescent="0.3">
      <c r="A2498" s="3">
        <v>5</v>
      </c>
      <c r="B2498" t="s">
        <v>800</v>
      </c>
      <c r="C2498" s="3">
        <v>5803</v>
      </c>
      <c r="D2498" t="s">
        <v>1288</v>
      </c>
      <c r="E2498" s="3">
        <v>100108</v>
      </c>
      <c r="F2498" t="s">
        <v>11438</v>
      </c>
      <c r="G2498" s="3">
        <v>100108004</v>
      </c>
      <c r="H2498" t="s">
        <v>26097</v>
      </c>
      <c r="I2498" s="3">
        <v>1</v>
      </c>
      <c r="J2498" t="s">
        <v>26080</v>
      </c>
      <c r="K2498" s="3">
        <v>14</v>
      </c>
      <c r="L2498" t="s">
        <v>26103</v>
      </c>
      <c r="M2498" s="3">
        <v>2</v>
      </c>
      <c r="N2498" t="s">
        <v>26084</v>
      </c>
      <c r="O2498" s="3">
        <v>2</v>
      </c>
      <c r="P2498" t="s">
        <v>28067</v>
      </c>
      <c r="Q2498" s="3">
        <v>1</v>
      </c>
      <c r="R2498" t="s">
        <v>26083</v>
      </c>
      <c r="S2498" s="3">
        <v>2</v>
      </c>
      <c r="T2498" s="3">
        <v>1</v>
      </c>
      <c r="U2498" s="3">
        <v>4000</v>
      </c>
      <c r="V2498" s="3">
        <v>2002</v>
      </c>
      <c r="W2498" t="s">
        <v>25</v>
      </c>
    </row>
    <row r="2499" spans="1:23" x14ac:dyDescent="0.3">
      <c r="A2499" s="3">
        <v>5</v>
      </c>
      <c r="B2499" t="s">
        <v>800</v>
      </c>
      <c r="C2499" s="3">
        <v>5803</v>
      </c>
      <c r="D2499" t="s">
        <v>1288</v>
      </c>
      <c r="E2499" s="3">
        <v>100108</v>
      </c>
      <c r="F2499" t="s">
        <v>11438</v>
      </c>
      <c r="G2499" s="3">
        <v>100108004</v>
      </c>
      <c r="H2499" t="s">
        <v>26097</v>
      </c>
      <c r="I2499" s="3">
        <v>1</v>
      </c>
      <c r="J2499" t="s">
        <v>26080</v>
      </c>
      <c r="K2499" s="3">
        <v>14</v>
      </c>
      <c r="L2499" t="s">
        <v>26103</v>
      </c>
      <c r="M2499" s="3">
        <v>2</v>
      </c>
      <c r="N2499" t="s">
        <v>26084</v>
      </c>
      <c r="O2499" s="3">
        <v>2</v>
      </c>
      <c r="P2499" t="s">
        <v>28067</v>
      </c>
      <c r="Q2499" s="3">
        <v>1</v>
      </c>
      <c r="R2499" t="s">
        <v>26083</v>
      </c>
      <c r="S2499" s="3">
        <v>3</v>
      </c>
      <c r="T2499" s="3">
        <v>1</v>
      </c>
      <c r="U2499" s="3">
        <v>900</v>
      </c>
      <c r="V2499" s="3">
        <v>2002</v>
      </c>
      <c r="W2499" t="s">
        <v>25</v>
      </c>
    </row>
    <row r="2500" spans="1:23" x14ac:dyDescent="0.3">
      <c r="A2500" s="3">
        <v>5</v>
      </c>
      <c r="B2500" t="s">
        <v>800</v>
      </c>
      <c r="C2500" s="3">
        <v>5701</v>
      </c>
      <c r="D2500" t="s">
        <v>1264</v>
      </c>
      <c r="E2500" s="3">
        <v>100103</v>
      </c>
      <c r="F2500" t="s">
        <v>11337</v>
      </c>
      <c r="G2500" s="3">
        <v>1001030020</v>
      </c>
      <c r="H2500" t="s">
        <v>26128</v>
      </c>
      <c r="I2500" s="3">
        <v>2</v>
      </c>
      <c r="J2500" t="s">
        <v>12848</v>
      </c>
      <c r="K2500" s="3">
        <v>14</v>
      </c>
      <c r="L2500" t="s">
        <v>26103</v>
      </c>
      <c r="M2500" s="3">
        <v>2</v>
      </c>
      <c r="N2500" t="s">
        <v>26084</v>
      </c>
      <c r="O2500" s="3">
        <v>3</v>
      </c>
      <c r="P2500" t="s">
        <v>26085</v>
      </c>
      <c r="Q2500" s="3">
        <v>1</v>
      </c>
      <c r="R2500" t="s">
        <v>26083</v>
      </c>
      <c r="S2500" s="3">
        <v>200</v>
      </c>
      <c r="T2500" s="3">
        <v>1</v>
      </c>
      <c r="U2500" s="3">
        <v>60000</v>
      </c>
      <c r="V2500" s="3">
        <v>2002</v>
      </c>
      <c r="W2500" t="s">
        <v>25</v>
      </c>
    </row>
    <row r="2501" spans="1:23" x14ac:dyDescent="0.3">
      <c r="A2501" s="3">
        <v>5</v>
      </c>
      <c r="B2501" t="s">
        <v>800</v>
      </c>
      <c r="C2501" s="3">
        <v>5701</v>
      </c>
      <c r="D2501" t="s">
        <v>1264</v>
      </c>
      <c r="E2501" s="3">
        <v>100103</v>
      </c>
      <c r="F2501" t="s">
        <v>11337</v>
      </c>
      <c r="G2501" s="3">
        <v>100103003</v>
      </c>
      <c r="H2501" t="s">
        <v>16985</v>
      </c>
      <c r="I2501" s="3">
        <v>2</v>
      </c>
      <c r="J2501" t="s">
        <v>12848</v>
      </c>
      <c r="K2501" s="3">
        <v>14</v>
      </c>
      <c r="L2501" t="s">
        <v>26103</v>
      </c>
      <c r="M2501" s="3">
        <v>1</v>
      </c>
      <c r="N2501" t="s">
        <v>26082</v>
      </c>
      <c r="O2501" s="3">
        <v>3</v>
      </c>
      <c r="P2501" t="s">
        <v>26085</v>
      </c>
      <c r="Q2501" s="3">
        <v>1</v>
      </c>
      <c r="R2501" t="s">
        <v>26083</v>
      </c>
      <c r="S2501" s="3">
        <v>200</v>
      </c>
      <c r="T2501" s="3">
        <v>1</v>
      </c>
      <c r="U2501" s="3">
        <v>200000</v>
      </c>
      <c r="V2501" s="3">
        <v>2002</v>
      </c>
      <c r="W2501" t="s">
        <v>25</v>
      </c>
    </row>
    <row r="2502" spans="1:23" x14ac:dyDescent="0.3">
      <c r="A2502" s="3">
        <v>5</v>
      </c>
      <c r="B2502" t="s">
        <v>800</v>
      </c>
      <c r="C2502" s="3">
        <v>5701</v>
      </c>
      <c r="D2502" t="s">
        <v>1264</v>
      </c>
      <c r="E2502" s="3">
        <v>100103</v>
      </c>
      <c r="F2502" t="s">
        <v>11337</v>
      </c>
      <c r="G2502" s="3">
        <v>100103003</v>
      </c>
      <c r="H2502" t="s">
        <v>16985</v>
      </c>
      <c r="I2502" s="3">
        <v>2</v>
      </c>
      <c r="J2502" t="s">
        <v>12848</v>
      </c>
      <c r="K2502" s="3">
        <v>14</v>
      </c>
      <c r="L2502" t="s">
        <v>26103</v>
      </c>
      <c r="M2502" s="3">
        <v>2</v>
      </c>
      <c r="N2502" t="s">
        <v>26084</v>
      </c>
      <c r="O2502" s="3">
        <v>3</v>
      </c>
      <c r="P2502" t="s">
        <v>26085</v>
      </c>
      <c r="Q2502" s="3">
        <v>1</v>
      </c>
      <c r="R2502" t="s">
        <v>26083</v>
      </c>
      <c r="S2502" s="3">
        <v>200</v>
      </c>
      <c r="T2502" s="3">
        <v>1</v>
      </c>
      <c r="U2502" s="3">
        <v>60000</v>
      </c>
      <c r="V2502" s="3">
        <v>2002</v>
      </c>
      <c r="W2502" t="s">
        <v>25</v>
      </c>
    </row>
    <row r="2503" spans="1:23" x14ac:dyDescent="0.3">
      <c r="A2503" s="3">
        <v>5</v>
      </c>
      <c r="B2503" t="s">
        <v>800</v>
      </c>
      <c r="C2503" s="3">
        <v>5701</v>
      </c>
      <c r="D2503" t="s">
        <v>1264</v>
      </c>
      <c r="E2503" s="3">
        <v>100103</v>
      </c>
      <c r="F2503" t="s">
        <v>11337</v>
      </c>
      <c r="G2503" s="3">
        <v>1001030040</v>
      </c>
      <c r="H2503" t="s">
        <v>26115</v>
      </c>
      <c r="I2503" s="3">
        <v>2</v>
      </c>
      <c r="J2503" t="s">
        <v>12848</v>
      </c>
      <c r="K2503" s="3">
        <v>14</v>
      </c>
      <c r="L2503" t="s">
        <v>26103</v>
      </c>
      <c r="M2503" s="3">
        <v>2</v>
      </c>
      <c r="N2503" t="s">
        <v>26084</v>
      </c>
      <c r="O2503" s="3">
        <v>3</v>
      </c>
      <c r="P2503" t="s">
        <v>26085</v>
      </c>
      <c r="Q2503" s="3">
        <v>1</v>
      </c>
      <c r="R2503" t="s">
        <v>26083</v>
      </c>
      <c r="S2503" s="3">
        <v>200</v>
      </c>
      <c r="T2503" s="3">
        <v>1</v>
      </c>
      <c r="U2503" s="3">
        <v>60000</v>
      </c>
      <c r="V2503" s="3">
        <v>2002</v>
      </c>
      <c r="W2503" t="s">
        <v>25</v>
      </c>
    </row>
    <row r="2504" spans="1:23" x14ac:dyDescent="0.3">
      <c r="A2504" s="3">
        <v>5</v>
      </c>
      <c r="B2504" t="s">
        <v>800</v>
      </c>
      <c r="C2504" s="3">
        <v>5701</v>
      </c>
      <c r="D2504" t="s">
        <v>1264</v>
      </c>
      <c r="E2504" s="3">
        <v>100101</v>
      </c>
      <c r="F2504" t="s">
        <v>11256</v>
      </c>
      <c r="G2504" s="3">
        <v>100101004</v>
      </c>
      <c r="H2504" t="s">
        <v>16281</v>
      </c>
      <c r="I2504" s="3">
        <v>2</v>
      </c>
      <c r="J2504" t="s">
        <v>12848</v>
      </c>
      <c r="K2504" s="3">
        <v>14</v>
      </c>
      <c r="L2504" t="s">
        <v>26103</v>
      </c>
      <c r="M2504" s="3">
        <v>2</v>
      </c>
      <c r="N2504" t="s">
        <v>26084</v>
      </c>
      <c r="O2504" s="3">
        <v>3</v>
      </c>
      <c r="P2504" t="s">
        <v>26085</v>
      </c>
      <c r="Q2504" s="3">
        <v>1</v>
      </c>
      <c r="R2504" t="s">
        <v>26083</v>
      </c>
      <c r="S2504" s="3">
        <v>200</v>
      </c>
      <c r="T2504" s="3">
        <v>1</v>
      </c>
      <c r="U2504" s="3">
        <v>30000</v>
      </c>
      <c r="V2504" s="3">
        <v>2002</v>
      </c>
      <c r="W2504" t="s">
        <v>25</v>
      </c>
    </row>
    <row r="2505" spans="1:23" x14ac:dyDescent="0.3">
      <c r="A2505" s="3">
        <v>5</v>
      </c>
      <c r="B2505" t="s">
        <v>800</v>
      </c>
      <c r="C2505" s="3">
        <v>5701</v>
      </c>
      <c r="D2505" t="s">
        <v>1264</v>
      </c>
      <c r="E2505" s="3">
        <v>100112</v>
      </c>
      <c r="F2505" t="s">
        <v>11530</v>
      </c>
      <c r="G2505" s="3">
        <v>100112025</v>
      </c>
      <c r="H2505" t="s">
        <v>11631</v>
      </c>
      <c r="I2505" s="3">
        <v>2</v>
      </c>
      <c r="J2505" t="s">
        <v>12848</v>
      </c>
      <c r="K2505" s="3">
        <v>14</v>
      </c>
      <c r="L2505" t="s">
        <v>26103</v>
      </c>
      <c r="M2505" s="3">
        <v>2</v>
      </c>
      <c r="N2505" t="s">
        <v>26084</v>
      </c>
      <c r="O2505" s="3">
        <v>3</v>
      </c>
      <c r="P2505" t="s">
        <v>26085</v>
      </c>
      <c r="Q2505" s="3">
        <v>1</v>
      </c>
      <c r="R2505" t="s">
        <v>26083</v>
      </c>
      <c r="S2505" s="3">
        <v>200</v>
      </c>
      <c r="T2505" s="3">
        <v>1</v>
      </c>
      <c r="U2505" s="3">
        <v>30000</v>
      </c>
      <c r="V2505" s="3">
        <v>2002</v>
      </c>
      <c r="W2505" t="s">
        <v>25</v>
      </c>
    </row>
    <row r="2506" spans="1:23" x14ac:dyDescent="0.3">
      <c r="A2506" s="3">
        <v>5</v>
      </c>
      <c r="B2506" t="s">
        <v>800</v>
      </c>
      <c r="C2506" s="3">
        <v>5701</v>
      </c>
      <c r="D2506" t="s">
        <v>1264</v>
      </c>
      <c r="E2506" s="3">
        <v>100101</v>
      </c>
      <c r="F2506" t="s">
        <v>11256</v>
      </c>
      <c r="G2506" s="3">
        <v>1001010080</v>
      </c>
      <c r="H2506" t="s">
        <v>26126</v>
      </c>
      <c r="I2506" s="3">
        <v>2</v>
      </c>
      <c r="J2506" t="s">
        <v>12848</v>
      </c>
      <c r="K2506" s="3">
        <v>14</v>
      </c>
      <c r="L2506" t="s">
        <v>26103</v>
      </c>
      <c r="M2506" s="3">
        <v>2</v>
      </c>
      <c r="N2506" t="s">
        <v>26084</v>
      </c>
      <c r="O2506" s="3">
        <v>3</v>
      </c>
      <c r="P2506" t="s">
        <v>26085</v>
      </c>
      <c r="Q2506" s="3">
        <v>1</v>
      </c>
      <c r="R2506" t="s">
        <v>26083</v>
      </c>
      <c r="S2506" s="3">
        <v>200</v>
      </c>
      <c r="T2506" s="3">
        <v>1</v>
      </c>
      <c r="U2506" s="3">
        <v>30000</v>
      </c>
      <c r="V2506" s="3">
        <v>2002</v>
      </c>
      <c r="W2506" t="s">
        <v>25</v>
      </c>
    </row>
    <row r="2507" spans="1:23" x14ac:dyDescent="0.3">
      <c r="A2507" s="3">
        <v>5</v>
      </c>
      <c r="B2507" t="s">
        <v>800</v>
      </c>
      <c r="C2507" s="3">
        <v>5701</v>
      </c>
      <c r="D2507" t="s">
        <v>1264</v>
      </c>
      <c r="E2507" s="3">
        <v>100108</v>
      </c>
      <c r="F2507" t="s">
        <v>11438</v>
      </c>
      <c r="G2507" s="3">
        <v>100108004</v>
      </c>
      <c r="H2507" t="s">
        <v>26097</v>
      </c>
      <c r="I2507" s="3">
        <v>2</v>
      </c>
      <c r="J2507" t="s">
        <v>12848</v>
      </c>
      <c r="K2507" s="3">
        <v>14</v>
      </c>
      <c r="L2507" t="s">
        <v>26103</v>
      </c>
      <c r="M2507" s="3">
        <v>1</v>
      </c>
      <c r="N2507" t="s">
        <v>26082</v>
      </c>
      <c r="O2507" s="3">
        <v>3</v>
      </c>
      <c r="P2507" t="s">
        <v>26085</v>
      </c>
      <c r="Q2507" s="3">
        <v>1</v>
      </c>
      <c r="R2507" t="s">
        <v>26083</v>
      </c>
      <c r="S2507" s="3">
        <v>200</v>
      </c>
      <c r="T2507" s="3">
        <v>1</v>
      </c>
      <c r="U2507" s="3">
        <v>20000</v>
      </c>
      <c r="V2507" s="3">
        <v>2002</v>
      </c>
      <c r="W2507" t="s">
        <v>25</v>
      </c>
    </row>
    <row r="2508" spans="1:23" x14ac:dyDescent="0.3">
      <c r="A2508" s="3">
        <v>5</v>
      </c>
      <c r="B2508" t="s">
        <v>800</v>
      </c>
      <c r="C2508" s="3">
        <v>5701</v>
      </c>
      <c r="D2508" t="s">
        <v>1264</v>
      </c>
      <c r="E2508" s="3">
        <v>100108</v>
      </c>
      <c r="F2508" t="s">
        <v>11438</v>
      </c>
      <c r="G2508" s="3">
        <v>100108004</v>
      </c>
      <c r="H2508" t="s">
        <v>26097</v>
      </c>
      <c r="I2508" s="3">
        <v>2</v>
      </c>
      <c r="J2508" t="s">
        <v>12848</v>
      </c>
      <c r="K2508" s="3">
        <v>14</v>
      </c>
      <c r="L2508" t="s">
        <v>26103</v>
      </c>
      <c r="M2508" s="3">
        <v>2</v>
      </c>
      <c r="N2508" t="s">
        <v>26084</v>
      </c>
      <c r="O2508" s="3">
        <v>3</v>
      </c>
      <c r="P2508" t="s">
        <v>26085</v>
      </c>
      <c r="Q2508" s="3">
        <v>1</v>
      </c>
      <c r="R2508" t="s">
        <v>26083</v>
      </c>
      <c r="S2508" s="3">
        <v>200</v>
      </c>
      <c r="T2508" s="3">
        <v>1</v>
      </c>
      <c r="U2508" s="3">
        <v>30000</v>
      </c>
      <c r="V2508" s="3">
        <v>2002</v>
      </c>
      <c r="W2508" t="s">
        <v>25</v>
      </c>
    </row>
    <row r="2509" spans="1:23" x14ac:dyDescent="0.3">
      <c r="A2509" s="3">
        <v>5</v>
      </c>
      <c r="B2509" t="s">
        <v>800</v>
      </c>
      <c r="C2509" s="3">
        <v>5102</v>
      </c>
      <c r="D2509" t="s">
        <v>1183</v>
      </c>
      <c r="E2509" s="3">
        <v>100103</v>
      </c>
      <c r="F2509" t="s">
        <v>11337</v>
      </c>
      <c r="G2509" s="3">
        <v>100103003</v>
      </c>
      <c r="H2509" t="s">
        <v>16985</v>
      </c>
      <c r="I2509" s="3">
        <v>2</v>
      </c>
      <c r="J2509" t="s">
        <v>12848</v>
      </c>
      <c r="K2509" s="3">
        <v>14</v>
      </c>
      <c r="L2509" t="s">
        <v>26103</v>
      </c>
      <c r="M2509" s="3">
        <v>1</v>
      </c>
      <c r="N2509" t="s">
        <v>26082</v>
      </c>
      <c r="O2509" s="3">
        <v>2</v>
      </c>
      <c r="P2509" t="s">
        <v>28067</v>
      </c>
      <c r="Q2509" s="3">
        <v>1</v>
      </c>
      <c r="R2509" t="s">
        <v>26083</v>
      </c>
      <c r="S2509" s="3">
        <v>55</v>
      </c>
      <c r="T2509" s="3">
        <v>1</v>
      </c>
      <c r="U2509" s="3">
        <v>23500</v>
      </c>
      <c r="V2509" s="3">
        <v>2008</v>
      </c>
      <c r="W2509" t="s">
        <v>25</v>
      </c>
    </row>
    <row r="2510" spans="1:23" x14ac:dyDescent="0.3">
      <c r="A2510" s="3">
        <v>5</v>
      </c>
      <c r="B2510" t="s">
        <v>800</v>
      </c>
      <c r="C2510" s="3">
        <v>5102</v>
      </c>
      <c r="D2510" t="s">
        <v>1183</v>
      </c>
      <c r="E2510" s="3">
        <v>100101</v>
      </c>
      <c r="F2510" t="s">
        <v>11256</v>
      </c>
      <c r="G2510" s="3">
        <v>100101008</v>
      </c>
      <c r="H2510" t="s">
        <v>26130</v>
      </c>
      <c r="I2510" s="3">
        <v>2</v>
      </c>
      <c r="J2510" t="s">
        <v>12848</v>
      </c>
      <c r="K2510" s="3">
        <v>14</v>
      </c>
      <c r="L2510" t="s">
        <v>26103</v>
      </c>
      <c r="M2510" s="3">
        <v>1</v>
      </c>
      <c r="N2510" t="s">
        <v>26082</v>
      </c>
      <c r="O2510" s="3">
        <v>2</v>
      </c>
      <c r="P2510" t="s">
        <v>28067</v>
      </c>
      <c r="Q2510" s="3">
        <v>1</v>
      </c>
      <c r="R2510" t="s">
        <v>26083</v>
      </c>
      <c r="S2510" s="3">
        <v>55</v>
      </c>
      <c r="T2510" s="3">
        <v>1</v>
      </c>
      <c r="U2510" s="3">
        <v>14400</v>
      </c>
      <c r="V2510" s="3">
        <v>2008</v>
      </c>
      <c r="W2510" t="s">
        <v>25</v>
      </c>
    </row>
    <row r="2511" spans="1:23" x14ac:dyDescent="0.3">
      <c r="A2511" s="3">
        <v>5</v>
      </c>
      <c r="B2511" t="s">
        <v>800</v>
      </c>
      <c r="C2511" s="3">
        <v>5102</v>
      </c>
      <c r="D2511" t="s">
        <v>1183</v>
      </c>
      <c r="E2511" s="3">
        <v>100103</v>
      </c>
      <c r="F2511" t="s">
        <v>11337</v>
      </c>
      <c r="G2511" s="3">
        <v>1001030040</v>
      </c>
      <c r="H2511" t="s">
        <v>26115</v>
      </c>
      <c r="I2511" s="3">
        <v>2</v>
      </c>
      <c r="J2511" t="s">
        <v>12848</v>
      </c>
      <c r="K2511" s="3">
        <v>14</v>
      </c>
      <c r="L2511" t="s">
        <v>26103</v>
      </c>
      <c r="M2511" s="3">
        <v>1</v>
      </c>
      <c r="N2511" t="s">
        <v>26082</v>
      </c>
      <c r="O2511" s="3">
        <v>2</v>
      </c>
      <c r="P2511" t="s">
        <v>28067</v>
      </c>
      <c r="Q2511" s="3">
        <v>1</v>
      </c>
      <c r="R2511" t="s">
        <v>26083</v>
      </c>
      <c r="S2511" s="3">
        <v>55</v>
      </c>
      <c r="T2511" s="3">
        <v>1</v>
      </c>
      <c r="U2511" s="3">
        <v>36500</v>
      </c>
      <c r="V2511" s="3">
        <v>2008</v>
      </c>
      <c r="W2511" t="s">
        <v>25</v>
      </c>
    </row>
    <row r="2512" spans="1:23" x14ac:dyDescent="0.3">
      <c r="A2512" s="3">
        <v>5</v>
      </c>
      <c r="B2512" t="s">
        <v>800</v>
      </c>
      <c r="C2512" s="3">
        <v>5102</v>
      </c>
      <c r="D2512" t="s">
        <v>1183</v>
      </c>
      <c r="E2512" s="3">
        <v>100103</v>
      </c>
      <c r="F2512" t="s">
        <v>11337</v>
      </c>
      <c r="G2512" s="3">
        <v>100103002</v>
      </c>
      <c r="H2512" t="s">
        <v>26099</v>
      </c>
      <c r="I2512" s="3">
        <v>2</v>
      </c>
      <c r="J2512" t="s">
        <v>12848</v>
      </c>
      <c r="K2512" s="3">
        <v>14</v>
      </c>
      <c r="L2512" t="s">
        <v>26103</v>
      </c>
      <c r="M2512" s="3">
        <v>1</v>
      </c>
      <c r="N2512" t="s">
        <v>26082</v>
      </c>
      <c r="O2512" s="3">
        <v>2</v>
      </c>
      <c r="P2512" t="s">
        <v>28067</v>
      </c>
      <c r="Q2512" s="3">
        <v>1</v>
      </c>
      <c r="R2512" t="s">
        <v>26083</v>
      </c>
      <c r="S2512" s="3">
        <v>55</v>
      </c>
      <c r="T2512" s="3">
        <v>1</v>
      </c>
      <c r="U2512" s="3">
        <v>38000</v>
      </c>
      <c r="V2512" s="3">
        <v>2008</v>
      </c>
      <c r="W2512" t="s">
        <v>25</v>
      </c>
    </row>
    <row r="2513" spans="1:23" x14ac:dyDescent="0.3">
      <c r="A2513" s="3">
        <v>5</v>
      </c>
      <c r="B2513" t="s">
        <v>800</v>
      </c>
      <c r="C2513" s="3">
        <v>5503</v>
      </c>
      <c r="D2513" t="s">
        <v>1237</v>
      </c>
      <c r="E2513" s="3">
        <v>100102</v>
      </c>
      <c r="F2513" t="s">
        <v>11306</v>
      </c>
      <c r="G2513" s="3">
        <v>100102005</v>
      </c>
      <c r="H2513" t="s">
        <v>2163</v>
      </c>
      <c r="I2513" s="3">
        <v>1</v>
      </c>
      <c r="J2513" t="s">
        <v>26080</v>
      </c>
      <c r="K2513" s="3">
        <v>14</v>
      </c>
      <c r="L2513" t="s">
        <v>26103</v>
      </c>
      <c r="M2513" s="3">
        <v>3</v>
      </c>
      <c r="N2513" t="s">
        <v>16841</v>
      </c>
      <c r="O2513" s="3">
        <v>2</v>
      </c>
      <c r="P2513" t="s">
        <v>28067</v>
      </c>
      <c r="Q2513" s="3">
        <v>1</v>
      </c>
      <c r="R2513" t="s">
        <v>26083</v>
      </c>
      <c r="S2513" s="3">
        <v>3</v>
      </c>
      <c r="T2513" s="3">
        <v>1</v>
      </c>
      <c r="U2513" s="3">
        <v>200</v>
      </c>
      <c r="V2513" s="3">
        <v>2008</v>
      </c>
      <c r="W2513" t="s">
        <v>25</v>
      </c>
    </row>
    <row r="2514" spans="1:23" x14ac:dyDescent="0.3">
      <c r="A2514" s="3">
        <v>5</v>
      </c>
      <c r="B2514" t="s">
        <v>800</v>
      </c>
      <c r="C2514" s="3">
        <v>5503</v>
      </c>
      <c r="D2514" t="s">
        <v>1237</v>
      </c>
      <c r="E2514" s="3">
        <v>100101</v>
      </c>
      <c r="F2514" t="s">
        <v>11256</v>
      </c>
      <c r="G2514" s="3">
        <v>100101001</v>
      </c>
      <c r="H2514" t="s">
        <v>26124</v>
      </c>
      <c r="I2514" s="3">
        <v>1</v>
      </c>
      <c r="J2514" t="s">
        <v>26080</v>
      </c>
      <c r="K2514" s="3">
        <v>14</v>
      </c>
      <c r="L2514" t="s">
        <v>26103</v>
      </c>
      <c r="M2514" s="3">
        <v>3</v>
      </c>
      <c r="N2514" t="s">
        <v>16841</v>
      </c>
      <c r="O2514" s="3">
        <v>2</v>
      </c>
      <c r="P2514" t="s">
        <v>28067</v>
      </c>
      <c r="Q2514" s="3">
        <v>1</v>
      </c>
      <c r="R2514" t="s">
        <v>26083</v>
      </c>
      <c r="S2514" s="3">
        <v>3</v>
      </c>
      <c r="T2514" s="3">
        <v>1</v>
      </c>
      <c r="U2514" s="3">
        <v>300</v>
      </c>
      <c r="V2514" s="3">
        <v>2008</v>
      </c>
      <c r="W2514" t="s">
        <v>25</v>
      </c>
    </row>
    <row r="2515" spans="1:23" x14ac:dyDescent="0.3">
      <c r="A2515" s="3">
        <v>5</v>
      </c>
      <c r="B2515" t="s">
        <v>800</v>
      </c>
      <c r="C2515" s="3">
        <v>5503</v>
      </c>
      <c r="D2515" t="s">
        <v>1237</v>
      </c>
      <c r="E2515" s="3">
        <v>100103</v>
      </c>
      <c r="F2515" t="s">
        <v>11337</v>
      </c>
      <c r="G2515" s="3">
        <v>100103003</v>
      </c>
      <c r="H2515" t="s">
        <v>16985</v>
      </c>
      <c r="I2515" s="3">
        <v>1</v>
      </c>
      <c r="J2515" t="s">
        <v>26080</v>
      </c>
      <c r="K2515" s="3">
        <v>14</v>
      </c>
      <c r="L2515" t="s">
        <v>26103</v>
      </c>
      <c r="M2515" s="3">
        <v>3</v>
      </c>
      <c r="N2515" t="s">
        <v>16841</v>
      </c>
      <c r="O2515" s="3">
        <v>2</v>
      </c>
      <c r="P2515" t="s">
        <v>28067</v>
      </c>
      <c r="Q2515" s="3">
        <v>1</v>
      </c>
      <c r="R2515" t="s">
        <v>26083</v>
      </c>
      <c r="S2515" s="3">
        <v>3</v>
      </c>
      <c r="T2515" s="3">
        <v>1</v>
      </c>
      <c r="U2515" s="3">
        <v>1000</v>
      </c>
      <c r="V2515" s="3">
        <v>2008</v>
      </c>
      <c r="W2515" t="s">
        <v>25</v>
      </c>
    </row>
    <row r="2516" spans="1:23" x14ac:dyDescent="0.3">
      <c r="A2516" s="3">
        <v>5</v>
      </c>
      <c r="B2516" t="s">
        <v>800</v>
      </c>
      <c r="C2516" s="3">
        <v>5503</v>
      </c>
      <c r="D2516" t="s">
        <v>1237</v>
      </c>
      <c r="E2516" s="3">
        <v>100103</v>
      </c>
      <c r="F2516" t="s">
        <v>11337</v>
      </c>
      <c r="G2516" s="3">
        <v>100103004</v>
      </c>
      <c r="H2516" t="s">
        <v>26125</v>
      </c>
      <c r="I2516" s="3">
        <v>1</v>
      </c>
      <c r="J2516" t="s">
        <v>26080</v>
      </c>
      <c r="K2516" s="3">
        <v>14</v>
      </c>
      <c r="L2516" t="s">
        <v>26103</v>
      </c>
      <c r="M2516" s="3">
        <v>3</v>
      </c>
      <c r="N2516" t="s">
        <v>16841</v>
      </c>
      <c r="O2516" s="3">
        <v>2</v>
      </c>
      <c r="P2516" t="s">
        <v>28067</v>
      </c>
      <c r="Q2516" s="3">
        <v>1</v>
      </c>
      <c r="R2516" t="s">
        <v>26083</v>
      </c>
      <c r="S2516" s="3">
        <v>3</v>
      </c>
      <c r="T2516" s="3">
        <v>1</v>
      </c>
      <c r="U2516" s="3">
        <v>1000</v>
      </c>
      <c r="V2516" s="3">
        <v>2008</v>
      </c>
      <c r="W2516" t="s">
        <v>25</v>
      </c>
    </row>
    <row r="2517" spans="1:23" x14ac:dyDescent="0.3">
      <c r="A2517" s="3">
        <v>5</v>
      </c>
      <c r="B2517" t="s">
        <v>800</v>
      </c>
      <c r="C2517" s="3">
        <v>5503</v>
      </c>
      <c r="D2517" t="s">
        <v>1237</v>
      </c>
      <c r="E2517" s="3">
        <v>100101</v>
      </c>
      <c r="F2517" t="s">
        <v>11256</v>
      </c>
      <c r="G2517" s="3">
        <v>100101008</v>
      </c>
      <c r="H2517" t="s">
        <v>26130</v>
      </c>
      <c r="I2517" s="3">
        <v>2</v>
      </c>
      <c r="J2517" t="s">
        <v>12848</v>
      </c>
      <c r="K2517" s="3">
        <v>14</v>
      </c>
      <c r="L2517" t="s">
        <v>26103</v>
      </c>
      <c r="M2517" s="3">
        <v>3</v>
      </c>
      <c r="N2517" t="s">
        <v>16841</v>
      </c>
      <c r="O2517" s="3">
        <v>3</v>
      </c>
      <c r="P2517" t="s">
        <v>26085</v>
      </c>
      <c r="Q2517" s="3">
        <v>1</v>
      </c>
      <c r="R2517" t="s">
        <v>26083</v>
      </c>
      <c r="S2517" s="3">
        <v>4</v>
      </c>
      <c r="T2517" s="3">
        <v>1</v>
      </c>
      <c r="U2517" s="3">
        <v>40000</v>
      </c>
      <c r="V2517" s="3">
        <v>2008</v>
      </c>
      <c r="W2517" t="s">
        <v>25</v>
      </c>
    </row>
    <row r="2518" spans="1:23" x14ac:dyDescent="0.3">
      <c r="A2518" s="3">
        <v>5</v>
      </c>
      <c r="B2518" t="s">
        <v>800</v>
      </c>
      <c r="C2518" s="3">
        <v>5503</v>
      </c>
      <c r="D2518" t="s">
        <v>1237</v>
      </c>
      <c r="E2518" s="3">
        <v>100103</v>
      </c>
      <c r="F2518" t="s">
        <v>11337</v>
      </c>
      <c r="G2518" s="3">
        <v>100103004</v>
      </c>
      <c r="H2518" t="s">
        <v>26125</v>
      </c>
      <c r="I2518" s="3">
        <v>2</v>
      </c>
      <c r="J2518" t="s">
        <v>12848</v>
      </c>
      <c r="K2518" s="3">
        <v>14</v>
      </c>
      <c r="L2518" t="s">
        <v>26103</v>
      </c>
      <c r="M2518" s="3">
        <v>3</v>
      </c>
      <c r="N2518" t="s">
        <v>16841</v>
      </c>
      <c r="O2518" s="3">
        <v>3</v>
      </c>
      <c r="P2518" t="s">
        <v>26085</v>
      </c>
      <c r="Q2518" s="3">
        <v>1</v>
      </c>
      <c r="R2518" t="s">
        <v>26083</v>
      </c>
      <c r="S2518" s="3">
        <v>4</v>
      </c>
      <c r="T2518" s="3">
        <v>1</v>
      </c>
      <c r="U2518" s="3">
        <v>450000</v>
      </c>
      <c r="V2518" s="3">
        <v>2008</v>
      </c>
      <c r="W2518" t="s">
        <v>25</v>
      </c>
    </row>
    <row r="2519" spans="1:23" x14ac:dyDescent="0.3">
      <c r="A2519" s="3">
        <v>5</v>
      </c>
      <c r="B2519" t="s">
        <v>800</v>
      </c>
      <c r="C2519" s="3">
        <v>5503</v>
      </c>
      <c r="D2519" t="s">
        <v>1237</v>
      </c>
      <c r="E2519" s="3">
        <v>100103</v>
      </c>
      <c r="F2519" t="s">
        <v>11337</v>
      </c>
      <c r="G2519" s="3">
        <v>100103003</v>
      </c>
      <c r="H2519" t="s">
        <v>16985</v>
      </c>
      <c r="I2519" s="3">
        <v>2</v>
      </c>
      <c r="J2519" t="s">
        <v>12848</v>
      </c>
      <c r="K2519" s="3">
        <v>14</v>
      </c>
      <c r="L2519" t="s">
        <v>26103</v>
      </c>
      <c r="M2519" s="3">
        <v>3</v>
      </c>
      <c r="N2519" t="s">
        <v>16841</v>
      </c>
      <c r="O2519" s="3">
        <v>3</v>
      </c>
      <c r="P2519" t="s">
        <v>26085</v>
      </c>
      <c r="Q2519" s="3">
        <v>1</v>
      </c>
      <c r="R2519" t="s">
        <v>26083</v>
      </c>
      <c r="S2519" s="3">
        <v>4</v>
      </c>
      <c r="T2519" s="3">
        <v>1</v>
      </c>
      <c r="U2519" s="3">
        <v>250000</v>
      </c>
      <c r="V2519" s="3">
        <v>2008</v>
      </c>
      <c r="W2519" t="s">
        <v>25</v>
      </c>
    </row>
    <row r="2520" spans="1:23" x14ac:dyDescent="0.3">
      <c r="A2520" s="3">
        <v>5</v>
      </c>
      <c r="B2520" t="s">
        <v>800</v>
      </c>
      <c r="C2520" s="3">
        <v>5503</v>
      </c>
      <c r="D2520" t="s">
        <v>1237</v>
      </c>
      <c r="E2520" s="3">
        <v>100101</v>
      </c>
      <c r="F2520" t="s">
        <v>11256</v>
      </c>
      <c r="G2520" s="3">
        <v>100101004</v>
      </c>
      <c r="H2520" t="s">
        <v>16281</v>
      </c>
      <c r="I2520" s="3">
        <v>1</v>
      </c>
      <c r="J2520" t="s">
        <v>26080</v>
      </c>
      <c r="K2520" s="3">
        <v>14</v>
      </c>
      <c r="L2520" t="s">
        <v>26103</v>
      </c>
      <c r="M2520" s="3">
        <v>3</v>
      </c>
      <c r="N2520" t="s">
        <v>16841</v>
      </c>
      <c r="O2520" s="3">
        <v>2</v>
      </c>
      <c r="P2520" t="s">
        <v>28067</v>
      </c>
      <c r="Q2520" s="3">
        <v>1</v>
      </c>
      <c r="R2520" t="s">
        <v>26083</v>
      </c>
      <c r="S2520" s="3">
        <v>3</v>
      </c>
      <c r="T2520" s="3">
        <v>1</v>
      </c>
      <c r="U2520" s="3">
        <v>2000</v>
      </c>
      <c r="V2520" s="3">
        <v>2008</v>
      </c>
      <c r="W2520" t="s">
        <v>25</v>
      </c>
    </row>
    <row r="2521" spans="1:23" x14ac:dyDescent="0.3">
      <c r="A2521" s="3">
        <v>5</v>
      </c>
      <c r="B2521" t="s">
        <v>800</v>
      </c>
      <c r="C2521" s="3">
        <v>5803</v>
      </c>
      <c r="D2521" t="s">
        <v>1288</v>
      </c>
      <c r="E2521" s="3">
        <v>100103</v>
      </c>
      <c r="F2521" t="s">
        <v>11337</v>
      </c>
      <c r="G2521" s="3">
        <v>1001030020</v>
      </c>
      <c r="H2521" t="s">
        <v>26128</v>
      </c>
      <c r="I2521" s="3">
        <v>1</v>
      </c>
      <c r="J2521" t="s">
        <v>26080</v>
      </c>
      <c r="K2521" s="3">
        <v>14</v>
      </c>
      <c r="L2521" t="s">
        <v>26103</v>
      </c>
      <c r="M2521" s="3">
        <v>2</v>
      </c>
      <c r="N2521" t="s">
        <v>26084</v>
      </c>
      <c r="O2521" s="3">
        <v>3</v>
      </c>
      <c r="P2521" t="s">
        <v>26085</v>
      </c>
      <c r="Q2521" s="3">
        <v>1</v>
      </c>
      <c r="R2521" t="s">
        <v>26083</v>
      </c>
      <c r="S2521" s="3">
        <v>5</v>
      </c>
      <c r="T2521" s="3">
        <v>1</v>
      </c>
      <c r="U2521" s="3">
        <v>800</v>
      </c>
      <c r="V2521" s="3">
        <v>2008</v>
      </c>
      <c r="W2521" t="s">
        <v>25</v>
      </c>
    </row>
    <row r="2522" spans="1:23" x14ac:dyDescent="0.3">
      <c r="A2522" s="3">
        <v>5</v>
      </c>
      <c r="B2522" t="s">
        <v>800</v>
      </c>
      <c r="C2522" s="3">
        <v>5803</v>
      </c>
      <c r="D2522" t="s">
        <v>1288</v>
      </c>
      <c r="E2522" s="3">
        <v>100104</v>
      </c>
      <c r="F2522" t="s">
        <v>11362</v>
      </c>
      <c r="G2522" s="3">
        <v>100104003</v>
      </c>
      <c r="H2522" t="s">
        <v>16990</v>
      </c>
      <c r="I2522" s="3">
        <v>1</v>
      </c>
      <c r="J2522" t="s">
        <v>26080</v>
      </c>
      <c r="K2522" s="3">
        <v>14</v>
      </c>
      <c r="L2522" t="s">
        <v>26103</v>
      </c>
      <c r="M2522" s="3">
        <v>2</v>
      </c>
      <c r="N2522" t="s">
        <v>26084</v>
      </c>
      <c r="O2522" s="3">
        <v>3</v>
      </c>
      <c r="P2522" t="s">
        <v>26085</v>
      </c>
      <c r="Q2522" s="3">
        <v>1</v>
      </c>
      <c r="R2522" t="s">
        <v>26083</v>
      </c>
      <c r="S2522" s="3">
        <v>5</v>
      </c>
      <c r="T2522" s="3">
        <v>1</v>
      </c>
      <c r="U2522" s="3">
        <v>1100</v>
      </c>
      <c r="V2522" s="3">
        <v>2008</v>
      </c>
      <c r="W2522" t="s">
        <v>25</v>
      </c>
    </row>
    <row r="2523" spans="1:23" x14ac:dyDescent="0.3">
      <c r="A2523" s="3">
        <v>5</v>
      </c>
      <c r="B2523" t="s">
        <v>800</v>
      </c>
      <c r="C2523" s="3">
        <v>5803</v>
      </c>
      <c r="D2523" t="s">
        <v>1288</v>
      </c>
      <c r="E2523" s="3">
        <v>100103</v>
      </c>
      <c r="F2523" t="s">
        <v>11337</v>
      </c>
      <c r="G2523" s="3">
        <v>1001030040</v>
      </c>
      <c r="H2523" t="s">
        <v>26115</v>
      </c>
      <c r="I2523" s="3">
        <v>1</v>
      </c>
      <c r="J2523" t="s">
        <v>26080</v>
      </c>
      <c r="K2523" s="3">
        <v>14</v>
      </c>
      <c r="L2523" t="s">
        <v>26103</v>
      </c>
      <c r="M2523" s="3">
        <v>2</v>
      </c>
      <c r="N2523" t="s">
        <v>26084</v>
      </c>
      <c r="O2523" s="3">
        <v>3</v>
      </c>
      <c r="P2523" t="s">
        <v>26085</v>
      </c>
      <c r="Q2523" s="3">
        <v>1</v>
      </c>
      <c r="R2523" t="s">
        <v>26083</v>
      </c>
      <c r="S2523" s="3">
        <v>5</v>
      </c>
      <c r="T2523" s="3">
        <v>1</v>
      </c>
      <c r="U2523" s="3">
        <v>1500</v>
      </c>
      <c r="V2523" s="3">
        <v>2008</v>
      </c>
      <c r="W2523" t="s">
        <v>25</v>
      </c>
    </row>
    <row r="2524" spans="1:23" x14ac:dyDescent="0.3">
      <c r="A2524" s="3">
        <v>5</v>
      </c>
      <c r="B2524" t="s">
        <v>800</v>
      </c>
      <c r="C2524" s="3">
        <v>5803</v>
      </c>
      <c r="D2524" t="s">
        <v>1288</v>
      </c>
      <c r="E2524" s="3">
        <v>100103</v>
      </c>
      <c r="F2524" t="s">
        <v>11337</v>
      </c>
      <c r="G2524" s="3">
        <v>100103003</v>
      </c>
      <c r="H2524" t="s">
        <v>16985</v>
      </c>
      <c r="I2524" s="3">
        <v>1</v>
      </c>
      <c r="J2524" t="s">
        <v>26080</v>
      </c>
      <c r="K2524" s="3">
        <v>14</v>
      </c>
      <c r="L2524" t="s">
        <v>26103</v>
      </c>
      <c r="M2524" s="3">
        <v>2</v>
      </c>
      <c r="N2524" t="s">
        <v>26084</v>
      </c>
      <c r="O2524" s="3">
        <v>3</v>
      </c>
      <c r="P2524" t="s">
        <v>26085</v>
      </c>
      <c r="Q2524" s="3">
        <v>1</v>
      </c>
      <c r="R2524" t="s">
        <v>26083</v>
      </c>
      <c r="S2524" s="3">
        <v>5</v>
      </c>
      <c r="T2524" s="3">
        <v>1</v>
      </c>
      <c r="U2524" s="3">
        <v>1500</v>
      </c>
      <c r="V2524" s="3">
        <v>2008</v>
      </c>
      <c r="W2524" t="s">
        <v>25</v>
      </c>
    </row>
    <row r="2525" spans="1:23" x14ac:dyDescent="0.3">
      <c r="A2525" s="3">
        <v>5</v>
      </c>
      <c r="B2525" t="s">
        <v>800</v>
      </c>
      <c r="C2525" s="3">
        <v>5803</v>
      </c>
      <c r="D2525" t="s">
        <v>1288</v>
      </c>
      <c r="E2525" s="3">
        <v>100102</v>
      </c>
      <c r="F2525" t="s">
        <v>11306</v>
      </c>
      <c r="G2525" s="3">
        <v>100102006</v>
      </c>
      <c r="H2525" t="s">
        <v>11312</v>
      </c>
      <c r="I2525" s="3">
        <v>1</v>
      </c>
      <c r="J2525" t="s">
        <v>26080</v>
      </c>
      <c r="K2525" s="3">
        <v>14</v>
      </c>
      <c r="L2525" t="s">
        <v>26103</v>
      </c>
      <c r="M2525" s="3">
        <v>2</v>
      </c>
      <c r="N2525" t="s">
        <v>26084</v>
      </c>
      <c r="O2525" s="3">
        <v>3</v>
      </c>
      <c r="P2525" t="s">
        <v>26085</v>
      </c>
      <c r="Q2525" s="3">
        <v>1</v>
      </c>
      <c r="R2525" t="s">
        <v>26083</v>
      </c>
      <c r="S2525" s="3">
        <v>5</v>
      </c>
      <c r="T2525" s="3">
        <v>1</v>
      </c>
      <c r="U2525" s="3">
        <v>300</v>
      </c>
      <c r="V2525" s="3">
        <v>2008</v>
      </c>
      <c r="W2525" t="s">
        <v>25</v>
      </c>
    </row>
    <row r="2526" spans="1:23" x14ac:dyDescent="0.3">
      <c r="A2526" s="3">
        <v>5</v>
      </c>
      <c r="B2526" t="s">
        <v>800</v>
      </c>
      <c r="C2526" s="3">
        <v>5803</v>
      </c>
      <c r="D2526" t="s">
        <v>1288</v>
      </c>
      <c r="E2526" s="3">
        <v>100103</v>
      </c>
      <c r="F2526" t="s">
        <v>11337</v>
      </c>
      <c r="G2526" s="3">
        <v>100103001</v>
      </c>
      <c r="H2526" t="s">
        <v>26123</v>
      </c>
      <c r="I2526" s="3">
        <v>1</v>
      </c>
      <c r="J2526" t="s">
        <v>26080</v>
      </c>
      <c r="K2526" s="3">
        <v>14</v>
      </c>
      <c r="L2526" t="s">
        <v>26103</v>
      </c>
      <c r="M2526" s="3">
        <v>2</v>
      </c>
      <c r="N2526" t="s">
        <v>26084</v>
      </c>
      <c r="O2526" s="3">
        <v>3</v>
      </c>
      <c r="P2526" t="s">
        <v>26085</v>
      </c>
      <c r="Q2526" s="3">
        <v>1</v>
      </c>
      <c r="R2526" t="s">
        <v>26083</v>
      </c>
      <c r="S2526" s="3">
        <v>5</v>
      </c>
      <c r="T2526" s="3">
        <v>1</v>
      </c>
      <c r="U2526" s="3">
        <v>400</v>
      </c>
      <c r="V2526" s="3">
        <v>2008</v>
      </c>
      <c r="W2526" t="s">
        <v>25</v>
      </c>
    </row>
    <row r="2527" spans="1:23" x14ac:dyDescent="0.3">
      <c r="A2527" s="3">
        <v>5</v>
      </c>
      <c r="B2527" t="s">
        <v>800</v>
      </c>
      <c r="C2527" s="3">
        <v>5803</v>
      </c>
      <c r="D2527" t="s">
        <v>1288</v>
      </c>
      <c r="E2527" s="3">
        <v>100102</v>
      </c>
      <c r="F2527" t="s">
        <v>11306</v>
      </c>
      <c r="G2527" s="3">
        <v>100102005</v>
      </c>
      <c r="H2527" t="s">
        <v>2163</v>
      </c>
      <c r="I2527" s="3">
        <v>1</v>
      </c>
      <c r="J2527" t="s">
        <v>26080</v>
      </c>
      <c r="K2527" s="3">
        <v>14</v>
      </c>
      <c r="L2527" t="s">
        <v>26103</v>
      </c>
      <c r="M2527" s="3">
        <v>2</v>
      </c>
      <c r="N2527" t="s">
        <v>26084</v>
      </c>
      <c r="O2527" s="3">
        <v>3</v>
      </c>
      <c r="P2527" t="s">
        <v>26085</v>
      </c>
      <c r="Q2527" s="3">
        <v>1</v>
      </c>
      <c r="R2527" t="s">
        <v>26083</v>
      </c>
      <c r="S2527" s="3">
        <v>5</v>
      </c>
      <c r="T2527" s="3">
        <v>1</v>
      </c>
      <c r="U2527" s="3">
        <v>800</v>
      </c>
      <c r="V2527" s="3">
        <v>2008</v>
      </c>
      <c r="W2527" t="s">
        <v>25</v>
      </c>
    </row>
    <row r="2528" spans="1:23" x14ac:dyDescent="0.3">
      <c r="A2528" s="3">
        <v>5</v>
      </c>
      <c r="B2528" t="s">
        <v>800</v>
      </c>
      <c r="C2528" s="3">
        <v>5803</v>
      </c>
      <c r="D2528" t="s">
        <v>1288</v>
      </c>
      <c r="E2528" s="3">
        <v>100101</v>
      </c>
      <c r="F2528" t="s">
        <v>11256</v>
      </c>
      <c r="G2528" s="3">
        <v>100101007</v>
      </c>
      <c r="H2528" t="s">
        <v>11267</v>
      </c>
      <c r="I2528" s="3">
        <v>1</v>
      </c>
      <c r="J2528" t="s">
        <v>26080</v>
      </c>
      <c r="K2528" s="3">
        <v>14</v>
      </c>
      <c r="L2528" t="s">
        <v>26103</v>
      </c>
      <c r="M2528" s="3">
        <v>2</v>
      </c>
      <c r="N2528" t="s">
        <v>26084</v>
      </c>
      <c r="O2528" s="3">
        <v>2</v>
      </c>
      <c r="P2528" t="s">
        <v>28067</v>
      </c>
      <c r="Q2528" s="3">
        <v>1</v>
      </c>
      <c r="R2528" t="s">
        <v>26083</v>
      </c>
      <c r="S2528" s="3">
        <v>2</v>
      </c>
      <c r="T2528" s="3">
        <v>1</v>
      </c>
      <c r="U2528" s="3">
        <v>2000</v>
      </c>
      <c r="V2528" s="3">
        <v>2008</v>
      </c>
      <c r="W2528" t="s">
        <v>25</v>
      </c>
    </row>
    <row r="2529" spans="1:23" x14ac:dyDescent="0.3">
      <c r="A2529" s="3">
        <v>5</v>
      </c>
      <c r="B2529" t="s">
        <v>800</v>
      </c>
      <c r="C2529" s="3">
        <v>5803</v>
      </c>
      <c r="D2529" t="s">
        <v>1288</v>
      </c>
      <c r="E2529" s="3">
        <v>100103</v>
      </c>
      <c r="F2529" t="s">
        <v>11337</v>
      </c>
      <c r="G2529" s="3">
        <v>1001030020</v>
      </c>
      <c r="H2529" t="s">
        <v>26128</v>
      </c>
      <c r="I2529" s="3">
        <v>1</v>
      </c>
      <c r="J2529" t="s">
        <v>26080</v>
      </c>
      <c r="K2529" s="3">
        <v>14</v>
      </c>
      <c r="L2529" t="s">
        <v>26103</v>
      </c>
      <c r="M2529" s="3">
        <v>2</v>
      </c>
      <c r="N2529" t="s">
        <v>26084</v>
      </c>
      <c r="O2529" s="3">
        <v>2</v>
      </c>
      <c r="P2529" t="s">
        <v>28067</v>
      </c>
      <c r="Q2529" s="3">
        <v>1</v>
      </c>
      <c r="R2529" t="s">
        <v>26083</v>
      </c>
      <c r="S2529" s="3">
        <v>2</v>
      </c>
      <c r="T2529" s="3">
        <v>1</v>
      </c>
      <c r="U2529" s="3">
        <v>2000</v>
      </c>
      <c r="V2529" s="3">
        <v>2008</v>
      </c>
      <c r="W2529" t="s">
        <v>25</v>
      </c>
    </row>
    <row r="2530" spans="1:23" x14ac:dyDescent="0.3">
      <c r="A2530" s="3">
        <v>5</v>
      </c>
      <c r="B2530" t="s">
        <v>800</v>
      </c>
      <c r="C2530" s="3">
        <v>5803</v>
      </c>
      <c r="D2530" t="s">
        <v>1288</v>
      </c>
      <c r="E2530" s="3">
        <v>100101</v>
      </c>
      <c r="F2530" t="s">
        <v>11256</v>
      </c>
      <c r="G2530" s="3">
        <v>100101004</v>
      </c>
      <c r="H2530" t="s">
        <v>16281</v>
      </c>
      <c r="I2530" s="3">
        <v>1</v>
      </c>
      <c r="J2530" t="s">
        <v>26080</v>
      </c>
      <c r="K2530" s="3">
        <v>14</v>
      </c>
      <c r="L2530" t="s">
        <v>26103</v>
      </c>
      <c r="M2530" s="3">
        <v>2</v>
      </c>
      <c r="N2530" t="s">
        <v>26084</v>
      </c>
      <c r="O2530" s="3">
        <v>2</v>
      </c>
      <c r="P2530" t="s">
        <v>28067</v>
      </c>
      <c r="Q2530" s="3">
        <v>1</v>
      </c>
      <c r="R2530" t="s">
        <v>26083</v>
      </c>
      <c r="S2530" s="3">
        <v>2</v>
      </c>
      <c r="T2530" s="3">
        <v>1</v>
      </c>
      <c r="U2530" s="3">
        <v>4000</v>
      </c>
      <c r="V2530" s="3">
        <v>2008</v>
      </c>
      <c r="W2530" t="s">
        <v>25</v>
      </c>
    </row>
    <row r="2531" spans="1:23" x14ac:dyDescent="0.3">
      <c r="A2531" s="3">
        <v>5</v>
      </c>
      <c r="B2531" t="s">
        <v>800</v>
      </c>
      <c r="C2531" s="3">
        <v>5803</v>
      </c>
      <c r="D2531" t="s">
        <v>1288</v>
      </c>
      <c r="E2531" s="3">
        <v>100103</v>
      </c>
      <c r="F2531" t="s">
        <v>11337</v>
      </c>
      <c r="G2531" s="3">
        <v>100103003</v>
      </c>
      <c r="H2531" t="s">
        <v>16985</v>
      </c>
      <c r="I2531" s="3">
        <v>1</v>
      </c>
      <c r="J2531" t="s">
        <v>26080</v>
      </c>
      <c r="K2531" s="3">
        <v>14</v>
      </c>
      <c r="L2531" t="s">
        <v>26103</v>
      </c>
      <c r="M2531" s="3">
        <v>2</v>
      </c>
      <c r="N2531" t="s">
        <v>26084</v>
      </c>
      <c r="O2531" s="3">
        <v>2</v>
      </c>
      <c r="P2531" t="s">
        <v>28067</v>
      </c>
      <c r="Q2531" s="3">
        <v>1</v>
      </c>
      <c r="R2531" t="s">
        <v>26083</v>
      </c>
      <c r="S2531" s="3">
        <v>2</v>
      </c>
      <c r="T2531" s="3">
        <v>1</v>
      </c>
      <c r="U2531" s="3">
        <v>4000</v>
      </c>
      <c r="V2531" s="3">
        <v>2008</v>
      </c>
      <c r="W2531" t="s">
        <v>25</v>
      </c>
    </row>
    <row r="2532" spans="1:23" x14ac:dyDescent="0.3">
      <c r="A2532" s="3">
        <v>5</v>
      </c>
      <c r="B2532" t="s">
        <v>800</v>
      </c>
      <c r="C2532" s="3">
        <v>5803</v>
      </c>
      <c r="D2532" t="s">
        <v>1288</v>
      </c>
      <c r="E2532" s="3">
        <v>100103</v>
      </c>
      <c r="F2532" t="s">
        <v>11337</v>
      </c>
      <c r="G2532" s="3">
        <v>1001030040</v>
      </c>
      <c r="H2532" t="s">
        <v>26115</v>
      </c>
      <c r="I2532" s="3">
        <v>1</v>
      </c>
      <c r="J2532" t="s">
        <v>26080</v>
      </c>
      <c r="K2532" s="3">
        <v>14</v>
      </c>
      <c r="L2532" t="s">
        <v>26103</v>
      </c>
      <c r="M2532" s="3">
        <v>2</v>
      </c>
      <c r="N2532" t="s">
        <v>26084</v>
      </c>
      <c r="O2532" s="3">
        <v>2</v>
      </c>
      <c r="P2532" t="s">
        <v>28067</v>
      </c>
      <c r="Q2532" s="3">
        <v>1</v>
      </c>
      <c r="R2532" t="s">
        <v>26083</v>
      </c>
      <c r="S2532" s="3">
        <v>2</v>
      </c>
      <c r="T2532" s="3">
        <v>1</v>
      </c>
      <c r="U2532" s="3">
        <v>2000</v>
      </c>
      <c r="V2532" s="3">
        <v>2008</v>
      </c>
      <c r="W2532" t="s">
        <v>25</v>
      </c>
    </row>
    <row r="2533" spans="1:23" x14ac:dyDescent="0.3">
      <c r="A2533" s="3">
        <v>5</v>
      </c>
      <c r="B2533" t="s">
        <v>800</v>
      </c>
      <c r="C2533" s="3">
        <v>5803</v>
      </c>
      <c r="D2533" t="s">
        <v>1288</v>
      </c>
      <c r="E2533" s="3">
        <v>100101</v>
      </c>
      <c r="F2533" t="s">
        <v>11256</v>
      </c>
      <c r="G2533" s="3">
        <v>1001010080</v>
      </c>
      <c r="H2533" t="s">
        <v>26126</v>
      </c>
      <c r="I2533" s="3">
        <v>1</v>
      </c>
      <c r="J2533" t="s">
        <v>26080</v>
      </c>
      <c r="K2533" s="3">
        <v>14</v>
      </c>
      <c r="L2533" t="s">
        <v>26103</v>
      </c>
      <c r="M2533" s="3">
        <v>2</v>
      </c>
      <c r="N2533" t="s">
        <v>26084</v>
      </c>
      <c r="O2533" s="3">
        <v>2</v>
      </c>
      <c r="P2533" t="s">
        <v>28067</v>
      </c>
      <c r="Q2533" s="3">
        <v>1</v>
      </c>
      <c r="R2533" t="s">
        <v>26083</v>
      </c>
      <c r="S2533" s="3">
        <v>2</v>
      </c>
      <c r="T2533" s="3">
        <v>1</v>
      </c>
      <c r="U2533" s="3">
        <v>5000</v>
      </c>
      <c r="V2533" s="3">
        <v>2008</v>
      </c>
      <c r="W2533" t="s">
        <v>25</v>
      </c>
    </row>
    <row r="2534" spans="1:23" x14ac:dyDescent="0.3">
      <c r="A2534" s="3">
        <v>5</v>
      </c>
      <c r="B2534" t="s">
        <v>800</v>
      </c>
      <c r="C2534" s="3">
        <v>5503</v>
      </c>
      <c r="D2534" t="s">
        <v>1237</v>
      </c>
      <c r="E2534" s="3">
        <v>100103</v>
      </c>
      <c r="F2534" t="s">
        <v>11337</v>
      </c>
      <c r="G2534" s="3">
        <v>100103003</v>
      </c>
      <c r="H2534" t="s">
        <v>16985</v>
      </c>
      <c r="I2534" s="3">
        <v>2</v>
      </c>
      <c r="J2534" t="s">
        <v>12848</v>
      </c>
      <c r="K2534" s="3">
        <v>14</v>
      </c>
      <c r="L2534" t="s">
        <v>26103</v>
      </c>
      <c r="M2534" s="3">
        <v>2</v>
      </c>
      <c r="N2534" t="s">
        <v>26084</v>
      </c>
      <c r="O2534" s="3">
        <v>3</v>
      </c>
      <c r="P2534" t="s">
        <v>26085</v>
      </c>
      <c r="Q2534" s="3">
        <v>4</v>
      </c>
      <c r="R2534" t="s">
        <v>26113</v>
      </c>
      <c r="S2534" s="3">
        <v>20</v>
      </c>
      <c r="T2534" s="3">
        <v>1</v>
      </c>
      <c r="U2534" s="3">
        <v>60000</v>
      </c>
      <c r="V2534" s="3">
        <v>2014</v>
      </c>
      <c r="W2534" t="s">
        <v>25</v>
      </c>
    </row>
    <row r="2535" spans="1:23" x14ac:dyDescent="0.3">
      <c r="A2535" s="3">
        <v>5</v>
      </c>
      <c r="B2535" t="s">
        <v>800</v>
      </c>
      <c r="C2535" s="3">
        <v>5401</v>
      </c>
      <c r="D2535" t="s">
        <v>1216</v>
      </c>
      <c r="E2535" s="3">
        <v>100107</v>
      </c>
      <c r="F2535" t="s">
        <v>9429</v>
      </c>
      <c r="G2535" s="3">
        <v>100107007</v>
      </c>
      <c r="H2535" t="s">
        <v>26120</v>
      </c>
      <c r="I2535" s="3">
        <v>2</v>
      </c>
      <c r="J2535" t="s">
        <v>12848</v>
      </c>
      <c r="K2535" s="3">
        <v>14</v>
      </c>
      <c r="L2535" t="s">
        <v>26103</v>
      </c>
      <c r="M2535" s="3">
        <v>2</v>
      </c>
      <c r="N2535" t="s">
        <v>26084</v>
      </c>
      <c r="O2535" s="3">
        <v>3</v>
      </c>
      <c r="P2535" t="s">
        <v>26085</v>
      </c>
      <c r="Q2535" s="3">
        <v>1</v>
      </c>
      <c r="R2535" t="s">
        <v>26083</v>
      </c>
      <c r="S2535" s="3">
        <v>210</v>
      </c>
      <c r="T2535" s="3">
        <v>1</v>
      </c>
      <c r="U2535" s="3">
        <v>20000</v>
      </c>
      <c r="V2535" s="3">
        <v>2014</v>
      </c>
      <c r="W2535" t="s">
        <v>25</v>
      </c>
    </row>
    <row r="2536" spans="1:23" x14ac:dyDescent="0.3">
      <c r="A2536" s="3">
        <v>5</v>
      </c>
      <c r="B2536" t="s">
        <v>800</v>
      </c>
      <c r="C2536" s="3">
        <v>5401</v>
      </c>
      <c r="D2536" t="s">
        <v>1216</v>
      </c>
      <c r="E2536" s="3">
        <v>100101</v>
      </c>
      <c r="F2536" t="s">
        <v>11256</v>
      </c>
      <c r="G2536" s="3">
        <v>100101004</v>
      </c>
      <c r="H2536" t="s">
        <v>16281</v>
      </c>
      <c r="I2536" s="3">
        <v>2</v>
      </c>
      <c r="J2536" t="s">
        <v>12848</v>
      </c>
      <c r="K2536" s="3">
        <v>14</v>
      </c>
      <c r="L2536" t="s">
        <v>26103</v>
      </c>
      <c r="M2536" s="3">
        <v>2</v>
      </c>
      <c r="N2536" t="s">
        <v>26084</v>
      </c>
      <c r="O2536" s="3">
        <v>3</v>
      </c>
      <c r="P2536" t="s">
        <v>26085</v>
      </c>
      <c r="Q2536" s="3">
        <v>1</v>
      </c>
      <c r="R2536" t="s">
        <v>26083</v>
      </c>
      <c r="S2536" s="3">
        <v>210</v>
      </c>
      <c r="T2536" s="3">
        <v>1</v>
      </c>
      <c r="U2536" s="3">
        <v>50000</v>
      </c>
      <c r="V2536" s="3">
        <v>2014</v>
      </c>
      <c r="W2536" t="s">
        <v>25</v>
      </c>
    </row>
    <row r="2537" spans="1:23" x14ac:dyDescent="0.3">
      <c r="A2537" s="3">
        <v>5</v>
      </c>
      <c r="B2537" t="s">
        <v>800</v>
      </c>
      <c r="C2537" s="3">
        <v>5803</v>
      </c>
      <c r="D2537" t="s">
        <v>1288</v>
      </c>
      <c r="E2537" s="3">
        <v>100103</v>
      </c>
      <c r="F2537" t="s">
        <v>11337</v>
      </c>
      <c r="G2537" s="3">
        <v>100103003</v>
      </c>
      <c r="H2537" t="s">
        <v>16985</v>
      </c>
      <c r="I2537" s="3">
        <v>1</v>
      </c>
      <c r="J2537" t="s">
        <v>26080</v>
      </c>
      <c r="K2537" s="3">
        <v>14</v>
      </c>
      <c r="L2537" t="s">
        <v>26103</v>
      </c>
      <c r="M2537" s="3">
        <v>2</v>
      </c>
      <c r="N2537" t="s">
        <v>26084</v>
      </c>
      <c r="O2537" s="3">
        <v>2</v>
      </c>
      <c r="P2537" t="s">
        <v>28067</v>
      </c>
      <c r="Q2537" s="3">
        <v>1</v>
      </c>
      <c r="R2537" t="s">
        <v>26083</v>
      </c>
      <c r="S2537" s="3">
        <v>2</v>
      </c>
      <c r="T2537" s="3">
        <v>1</v>
      </c>
      <c r="U2537" s="3">
        <v>2000</v>
      </c>
      <c r="V2537" s="3">
        <v>2014</v>
      </c>
      <c r="W2537" t="s">
        <v>25</v>
      </c>
    </row>
    <row r="2538" spans="1:23" x14ac:dyDescent="0.3">
      <c r="A2538" s="3">
        <v>5</v>
      </c>
      <c r="B2538" t="s">
        <v>800</v>
      </c>
      <c r="C2538" s="3">
        <v>5803</v>
      </c>
      <c r="D2538" t="s">
        <v>1288</v>
      </c>
      <c r="E2538" s="3">
        <v>100103</v>
      </c>
      <c r="F2538" t="s">
        <v>11337</v>
      </c>
      <c r="G2538" s="3">
        <v>100103003</v>
      </c>
      <c r="H2538" t="s">
        <v>16985</v>
      </c>
      <c r="I2538" s="3">
        <v>1</v>
      </c>
      <c r="J2538" t="s">
        <v>26080</v>
      </c>
      <c r="K2538" s="3">
        <v>14</v>
      </c>
      <c r="L2538" t="s">
        <v>26103</v>
      </c>
      <c r="M2538" s="3">
        <v>2</v>
      </c>
      <c r="N2538" t="s">
        <v>26084</v>
      </c>
      <c r="O2538" s="3">
        <v>3</v>
      </c>
      <c r="P2538" t="s">
        <v>26085</v>
      </c>
      <c r="Q2538" s="3">
        <v>1</v>
      </c>
      <c r="R2538" t="s">
        <v>26083</v>
      </c>
      <c r="S2538" s="3">
        <v>4</v>
      </c>
      <c r="T2538" s="3">
        <v>1</v>
      </c>
      <c r="U2538" s="3">
        <v>2000</v>
      </c>
      <c r="V2538" s="3">
        <v>2014</v>
      </c>
      <c r="W2538" t="s">
        <v>25</v>
      </c>
    </row>
    <row r="2539" spans="1:23" x14ac:dyDescent="0.3">
      <c r="A2539" s="3">
        <v>5</v>
      </c>
      <c r="B2539" t="s">
        <v>800</v>
      </c>
      <c r="C2539" s="3">
        <v>5701</v>
      </c>
      <c r="D2539" t="s">
        <v>1264</v>
      </c>
      <c r="E2539" s="3">
        <v>100103</v>
      </c>
      <c r="F2539" t="s">
        <v>11337</v>
      </c>
      <c r="G2539" s="3">
        <v>1001030020</v>
      </c>
      <c r="H2539" t="s">
        <v>26128</v>
      </c>
      <c r="I2539" s="3">
        <v>2</v>
      </c>
      <c r="J2539" t="s">
        <v>12848</v>
      </c>
      <c r="K2539" s="3">
        <v>14</v>
      </c>
      <c r="L2539" t="s">
        <v>26103</v>
      </c>
      <c r="M2539" s="3">
        <v>8</v>
      </c>
      <c r="N2539" t="s">
        <v>26138</v>
      </c>
      <c r="O2539" s="3">
        <v>3</v>
      </c>
      <c r="P2539" t="s">
        <v>26085</v>
      </c>
      <c r="Q2539" s="3">
        <v>1</v>
      </c>
      <c r="R2539" t="s">
        <v>26083</v>
      </c>
      <c r="S2539" s="3">
        <v>45</v>
      </c>
      <c r="T2539" s="3">
        <v>1</v>
      </c>
      <c r="U2539" s="3">
        <v>40000</v>
      </c>
      <c r="V2539" s="3">
        <v>2014</v>
      </c>
      <c r="W2539" t="s">
        <v>25</v>
      </c>
    </row>
    <row r="2540" spans="1:23" x14ac:dyDescent="0.3">
      <c r="A2540" s="3">
        <v>5</v>
      </c>
      <c r="B2540" t="s">
        <v>800</v>
      </c>
      <c r="C2540" s="3">
        <v>5701</v>
      </c>
      <c r="D2540" t="s">
        <v>1264</v>
      </c>
      <c r="E2540" s="3">
        <v>100103</v>
      </c>
      <c r="F2540" t="s">
        <v>11337</v>
      </c>
      <c r="G2540" s="3">
        <v>100103003</v>
      </c>
      <c r="H2540" t="s">
        <v>16985</v>
      </c>
      <c r="I2540" s="3">
        <v>2</v>
      </c>
      <c r="J2540" t="s">
        <v>12848</v>
      </c>
      <c r="K2540" s="3">
        <v>14</v>
      </c>
      <c r="L2540" t="s">
        <v>26103</v>
      </c>
      <c r="M2540" s="3">
        <v>8</v>
      </c>
      <c r="N2540" t="s">
        <v>26138</v>
      </c>
      <c r="O2540" s="3">
        <v>3</v>
      </c>
      <c r="P2540" t="s">
        <v>26085</v>
      </c>
      <c r="Q2540" s="3">
        <v>1</v>
      </c>
      <c r="R2540" t="s">
        <v>26083</v>
      </c>
      <c r="S2540" s="3">
        <v>45</v>
      </c>
      <c r="T2540" s="3">
        <v>1</v>
      </c>
      <c r="U2540" s="3">
        <v>120000</v>
      </c>
      <c r="V2540" s="3">
        <v>2014</v>
      </c>
      <c r="W2540" t="s">
        <v>25</v>
      </c>
    </row>
    <row r="2541" spans="1:23" x14ac:dyDescent="0.3">
      <c r="A2541" s="3">
        <v>5</v>
      </c>
      <c r="B2541" t="s">
        <v>800</v>
      </c>
      <c r="C2541" s="3">
        <v>5706</v>
      </c>
      <c r="D2541" t="s">
        <v>1279</v>
      </c>
      <c r="E2541" s="3">
        <v>100107</v>
      </c>
      <c r="F2541" t="s">
        <v>9429</v>
      </c>
      <c r="G2541" s="3">
        <v>100107011</v>
      </c>
      <c r="H2541" t="s">
        <v>11418</v>
      </c>
      <c r="I2541" s="3">
        <v>1</v>
      </c>
      <c r="J2541" t="s">
        <v>26080</v>
      </c>
      <c r="K2541" s="3">
        <v>14</v>
      </c>
      <c r="L2541" t="s">
        <v>26103</v>
      </c>
      <c r="M2541" s="3">
        <v>3</v>
      </c>
      <c r="N2541" t="s">
        <v>16841</v>
      </c>
      <c r="O2541" s="3">
        <v>2</v>
      </c>
      <c r="P2541" t="s">
        <v>28067</v>
      </c>
      <c r="Q2541" s="3">
        <v>1</v>
      </c>
      <c r="R2541" t="s">
        <v>26083</v>
      </c>
      <c r="S2541" s="3">
        <v>2</v>
      </c>
      <c r="T2541" s="3">
        <v>1</v>
      </c>
      <c r="U2541" s="3">
        <v>200</v>
      </c>
      <c r="V2541" s="3">
        <v>2014</v>
      </c>
      <c r="W2541" t="s">
        <v>25</v>
      </c>
    </row>
    <row r="2542" spans="1:23" x14ac:dyDescent="0.3">
      <c r="A2542" s="3">
        <v>5</v>
      </c>
      <c r="B2542" t="s">
        <v>800</v>
      </c>
      <c r="C2542" s="3">
        <v>5706</v>
      </c>
      <c r="D2542" t="s">
        <v>1279</v>
      </c>
      <c r="E2542" s="3">
        <v>100106</v>
      </c>
      <c r="F2542" t="s">
        <v>17000</v>
      </c>
      <c r="G2542" s="3">
        <v>100106001</v>
      </c>
      <c r="H2542" t="s">
        <v>18416</v>
      </c>
      <c r="I2542" s="3">
        <v>1</v>
      </c>
      <c r="J2542" t="s">
        <v>26080</v>
      </c>
      <c r="K2542" s="3">
        <v>14</v>
      </c>
      <c r="L2542" t="s">
        <v>26103</v>
      </c>
      <c r="M2542" s="3">
        <v>3</v>
      </c>
      <c r="N2542" t="s">
        <v>16841</v>
      </c>
      <c r="O2542" s="3">
        <v>2</v>
      </c>
      <c r="P2542" t="s">
        <v>28067</v>
      </c>
      <c r="Q2542" s="3">
        <v>1</v>
      </c>
      <c r="R2542" t="s">
        <v>26083</v>
      </c>
      <c r="S2542" s="3">
        <v>2</v>
      </c>
      <c r="T2542" s="3">
        <v>1</v>
      </c>
      <c r="U2542" s="3">
        <v>400</v>
      </c>
      <c r="V2542" s="3">
        <v>2014</v>
      </c>
      <c r="W2542" t="s">
        <v>25</v>
      </c>
    </row>
    <row r="2543" spans="1:23" x14ac:dyDescent="0.3">
      <c r="A2543" s="3">
        <v>5</v>
      </c>
      <c r="B2543" t="s">
        <v>800</v>
      </c>
      <c r="C2543" s="3">
        <v>5102</v>
      </c>
      <c r="D2543" t="s">
        <v>1183</v>
      </c>
      <c r="E2543" s="3">
        <v>100104</v>
      </c>
      <c r="F2543" t="s">
        <v>11362</v>
      </c>
      <c r="G2543" s="3">
        <v>100104003</v>
      </c>
      <c r="H2543" t="s">
        <v>16990</v>
      </c>
      <c r="I2543" s="3">
        <v>2</v>
      </c>
      <c r="J2543" t="s">
        <v>12848</v>
      </c>
      <c r="K2543" s="3">
        <v>14</v>
      </c>
      <c r="L2543" t="s">
        <v>26103</v>
      </c>
      <c r="M2543" s="3">
        <v>2</v>
      </c>
      <c r="N2543" t="s">
        <v>26084</v>
      </c>
      <c r="O2543" s="3">
        <v>3</v>
      </c>
      <c r="P2543" t="s">
        <v>26085</v>
      </c>
      <c r="Q2543" s="3">
        <v>1</v>
      </c>
      <c r="R2543" t="s">
        <v>26083</v>
      </c>
      <c r="S2543" s="3">
        <v>105</v>
      </c>
      <c r="T2543" s="3">
        <v>1</v>
      </c>
      <c r="U2543" s="3">
        <v>1000000</v>
      </c>
      <c r="V2543" s="3">
        <v>2017</v>
      </c>
      <c r="W2543" t="s">
        <v>25</v>
      </c>
    </row>
    <row r="2544" spans="1:23" x14ac:dyDescent="0.3">
      <c r="A2544" s="3">
        <v>5</v>
      </c>
      <c r="B2544" t="s">
        <v>800</v>
      </c>
      <c r="C2544" s="3">
        <v>5102</v>
      </c>
      <c r="D2544" t="s">
        <v>1183</v>
      </c>
      <c r="E2544" s="3">
        <v>100101</v>
      </c>
      <c r="F2544" t="s">
        <v>11256</v>
      </c>
      <c r="G2544" s="3">
        <v>100101001</v>
      </c>
      <c r="H2544" t="s">
        <v>26124</v>
      </c>
      <c r="I2544" s="3">
        <v>2</v>
      </c>
      <c r="J2544" t="s">
        <v>12848</v>
      </c>
      <c r="K2544" s="3">
        <v>14</v>
      </c>
      <c r="L2544" t="s">
        <v>26103</v>
      </c>
      <c r="M2544" s="3">
        <v>8</v>
      </c>
      <c r="N2544" t="s">
        <v>26138</v>
      </c>
      <c r="O2544" s="3">
        <v>3</v>
      </c>
      <c r="P2544" t="s">
        <v>26085</v>
      </c>
      <c r="Q2544" s="3">
        <v>1</v>
      </c>
      <c r="R2544" t="s">
        <v>26083</v>
      </c>
      <c r="S2544" s="3">
        <v>105</v>
      </c>
      <c r="T2544" s="3">
        <v>1</v>
      </c>
      <c r="U2544" s="3">
        <v>20000</v>
      </c>
      <c r="V2544" s="3">
        <v>2017</v>
      </c>
      <c r="W2544" t="s">
        <v>25</v>
      </c>
    </row>
    <row r="2545" spans="1:23" x14ac:dyDescent="0.3">
      <c r="A2545" s="3">
        <v>5</v>
      </c>
      <c r="B2545" t="s">
        <v>800</v>
      </c>
      <c r="C2545" s="3">
        <v>5102</v>
      </c>
      <c r="D2545" t="s">
        <v>1183</v>
      </c>
      <c r="E2545" s="3">
        <v>100103</v>
      </c>
      <c r="F2545" t="s">
        <v>11337</v>
      </c>
      <c r="G2545" s="3">
        <v>1001030020</v>
      </c>
      <c r="H2545" t="s">
        <v>26128</v>
      </c>
      <c r="I2545" s="3">
        <v>2</v>
      </c>
      <c r="J2545" t="s">
        <v>12848</v>
      </c>
      <c r="K2545" s="3">
        <v>14</v>
      </c>
      <c r="L2545" t="s">
        <v>26103</v>
      </c>
      <c r="M2545" s="3">
        <v>8</v>
      </c>
      <c r="N2545" t="s">
        <v>26138</v>
      </c>
      <c r="O2545" s="3">
        <v>3</v>
      </c>
      <c r="P2545" t="s">
        <v>26085</v>
      </c>
      <c r="Q2545" s="3">
        <v>1</v>
      </c>
      <c r="R2545" t="s">
        <v>26083</v>
      </c>
      <c r="S2545" s="3">
        <v>105</v>
      </c>
      <c r="T2545" s="3">
        <v>1</v>
      </c>
      <c r="U2545" s="3">
        <v>50000</v>
      </c>
      <c r="V2545" s="3">
        <v>2017</v>
      </c>
      <c r="W2545" t="s">
        <v>25</v>
      </c>
    </row>
    <row r="2546" spans="1:23" x14ac:dyDescent="0.3">
      <c r="A2546" s="3">
        <v>5</v>
      </c>
      <c r="B2546" t="s">
        <v>800</v>
      </c>
      <c r="C2546" s="3">
        <v>5102</v>
      </c>
      <c r="D2546" t="s">
        <v>1183</v>
      </c>
      <c r="E2546" s="3">
        <v>100103</v>
      </c>
      <c r="F2546" t="s">
        <v>11337</v>
      </c>
      <c r="G2546" s="3">
        <v>100103003</v>
      </c>
      <c r="H2546" t="s">
        <v>16985</v>
      </c>
      <c r="I2546" s="3">
        <v>2</v>
      </c>
      <c r="J2546" t="s">
        <v>12848</v>
      </c>
      <c r="K2546" s="3">
        <v>14</v>
      </c>
      <c r="L2546" t="s">
        <v>26103</v>
      </c>
      <c r="M2546" s="3">
        <v>8</v>
      </c>
      <c r="N2546" t="s">
        <v>26138</v>
      </c>
      <c r="O2546" s="3">
        <v>3</v>
      </c>
      <c r="P2546" t="s">
        <v>26085</v>
      </c>
      <c r="Q2546" s="3">
        <v>1</v>
      </c>
      <c r="R2546" t="s">
        <v>26083</v>
      </c>
      <c r="S2546" s="3">
        <v>105</v>
      </c>
      <c r="T2546" s="3">
        <v>1</v>
      </c>
      <c r="U2546" s="3">
        <v>150000</v>
      </c>
      <c r="V2546" s="3">
        <v>2017</v>
      </c>
      <c r="W2546" t="s">
        <v>25</v>
      </c>
    </row>
    <row r="2547" spans="1:23" x14ac:dyDescent="0.3">
      <c r="A2547" s="3">
        <v>5</v>
      </c>
      <c r="B2547" t="s">
        <v>800</v>
      </c>
      <c r="C2547" s="3">
        <v>5102</v>
      </c>
      <c r="D2547" t="s">
        <v>1183</v>
      </c>
      <c r="E2547" s="3">
        <v>100103</v>
      </c>
      <c r="F2547" t="s">
        <v>11337</v>
      </c>
      <c r="G2547" s="3">
        <v>1001030040</v>
      </c>
      <c r="H2547" t="s">
        <v>26115</v>
      </c>
      <c r="I2547" s="3">
        <v>2</v>
      </c>
      <c r="J2547" t="s">
        <v>12848</v>
      </c>
      <c r="K2547" s="3">
        <v>14</v>
      </c>
      <c r="L2547" t="s">
        <v>26103</v>
      </c>
      <c r="M2547" s="3">
        <v>8</v>
      </c>
      <c r="N2547" t="s">
        <v>26138</v>
      </c>
      <c r="O2547" s="3">
        <v>3</v>
      </c>
      <c r="P2547" t="s">
        <v>26085</v>
      </c>
      <c r="Q2547" s="3">
        <v>1</v>
      </c>
      <c r="R2547" t="s">
        <v>26083</v>
      </c>
      <c r="S2547" s="3">
        <v>105</v>
      </c>
      <c r="T2547" s="3">
        <v>1</v>
      </c>
      <c r="U2547" s="3">
        <v>200000</v>
      </c>
      <c r="V2547" s="3">
        <v>2017</v>
      </c>
      <c r="W2547" t="s">
        <v>25</v>
      </c>
    </row>
    <row r="2548" spans="1:23" x14ac:dyDescent="0.3">
      <c r="A2548" s="3">
        <v>5</v>
      </c>
      <c r="B2548" t="s">
        <v>800</v>
      </c>
      <c r="C2548" s="3">
        <v>5102</v>
      </c>
      <c r="D2548" t="s">
        <v>1183</v>
      </c>
      <c r="E2548" s="3">
        <v>100104</v>
      </c>
      <c r="F2548" t="s">
        <v>11362</v>
      </c>
      <c r="G2548" s="3">
        <v>100104002</v>
      </c>
      <c r="H2548" t="s">
        <v>26132</v>
      </c>
      <c r="I2548" s="3">
        <v>2</v>
      </c>
      <c r="J2548" t="s">
        <v>12848</v>
      </c>
      <c r="K2548" s="3">
        <v>14</v>
      </c>
      <c r="L2548" t="s">
        <v>26103</v>
      </c>
      <c r="M2548" s="3">
        <v>8</v>
      </c>
      <c r="N2548" t="s">
        <v>26138</v>
      </c>
      <c r="O2548" s="3">
        <v>3</v>
      </c>
      <c r="P2548" t="s">
        <v>26085</v>
      </c>
      <c r="Q2548" s="3">
        <v>1</v>
      </c>
      <c r="R2548" t="s">
        <v>26083</v>
      </c>
      <c r="S2548" s="3">
        <v>105</v>
      </c>
      <c r="T2548" s="3">
        <v>1</v>
      </c>
      <c r="U2548" s="3">
        <v>240000</v>
      </c>
      <c r="V2548" s="3">
        <v>2017</v>
      </c>
      <c r="W2548" t="s">
        <v>25</v>
      </c>
    </row>
    <row r="2549" spans="1:23" x14ac:dyDescent="0.3">
      <c r="A2549" s="3">
        <v>5</v>
      </c>
      <c r="B2549" t="s">
        <v>800</v>
      </c>
      <c r="C2549" s="3">
        <v>5102</v>
      </c>
      <c r="D2549" t="s">
        <v>1183</v>
      </c>
      <c r="E2549" s="3">
        <v>100104</v>
      </c>
      <c r="F2549" t="s">
        <v>11362</v>
      </c>
      <c r="G2549" s="3">
        <v>1001040020</v>
      </c>
      <c r="H2549" t="s">
        <v>26133</v>
      </c>
      <c r="I2549" s="3">
        <v>2</v>
      </c>
      <c r="J2549" t="s">
        <v>12848</v>
      </c>
      <c r="K2549" s="3">
        <v>14</v>
      </c>
      <c r="L2549" t="s">
        <v>26103</v>
      </c>
      <c r="M2549" s="3">
        <v>8</v>
      </c>
      <c r="N2549" t="s">
        <v>26138</v>
      </c>
      <c r="O2549" s="3">
        <v>3</v>
      </c>
      <c r="P2549" t="s">
        <v>26085</v>
      </c>
      <c r="Q2549" s="3">
        <v>1</v>
      </c>
      <c r="R2549" t="s">
        <v>26083</v>
      </c>
      <c r="S2549" s="3">
        <v>105</v>
      </c>
      <c r="T2549" s="3">
        <v>1</v>
      </c>
      <c r="U2549" s="3">
        <v>960000</v>
      </c>
      <c r="V2549" s="3">
        <v>2017</v>
      </c>
      <c r="W2549" t="s">
        <v>25</v>
      </c>
    </row>
    <row r="2550" spans="1:23" x14ac:dyDescent="0.3">
      <c r="A2550" s="3">
        <v>5</v>
      </c>
      <c r="B2550" t="s">
        <v>800</v>
      </c>
      <c r="C2550" s="3">
        <v>5102</v>
      </c>
      <c r="D2550" t="s">
        <v>1183</v>
      </c>
      <c r="E2550" s="3">
        <v>100101</v>
      </c>
      <c r="F2550" t="s">
        <v>11256</v>
      </c>
      <c r="G2550" s="3">
        <v>1001010080</v>
      </c>
      <c r="H2550" t="s">
        <v>26126</v>
      </c>
      <c r="I2550" s="3">
        <v>2</v>
      </c>
      <c r="J2550" t="s">
        <v>12848</v>
      </c>
      <c r="K2550" s="3">
        <v>14</v>
      </c>
      <c r="L2550" t="s">
        <v>26103</v>
      </c>
      <c r="M2550" s="3">
        <v>3</v>
      </c>
      <c r="N2550" t="s">
        <v>16841</v>
      </c>
      <c r="O2550" s="3">
        <v>3</v>
      </c>
      <c r="P2550" t="s">
        <v>26085</v>
      </c>
      <c r="Q2550" s="3">
        <v>1</v>
      </c>
      <c r="R2550" t="s">
        <v>26083</v>
      </c>
      <c r="S2550" s="3">
        <v>105</v>
      </c>
      <c r="T2550" s="3">
        <v>1</v>
      </c>
      <c r="U2550" s="3">
        <v>10000</v>
      </c>
      <c r="V2550" s="3">
        <v>2017</v>
      </c>
      <c r="W2550" t="s">
        <v>25</v>
      </c>
    </row>
    <row r="2551" spans="1:23" x14ac:dyDescent="0.3">
      <c r="A2551" s="3">
        <v>5</v>
      </c>
      <c r="B2551" t="s">
        <v>800</v>
      </c>
      <c r="C2551" s="3">
        <v>5102</v>
      </c>
      <c r="D2551" t="s">
        <v>1183</v>
      </c>
      <c r="E2551" s="3">
        <v>100101</v>
      </c>
      <c r="F2551" t="s">
        <v>11256</v>
      </c>
      <c r="G2551" s="3">
        <v>100101004</v>
      </c>
      <c r="H2551" t="s">
        <v>16281</v>
      </c>
      <c r="I2551" s="3">
        <v>2</v>
      </c>
      <c r="J2551" t="s">
        <v>12848</v>
      </c>
      <c r="K2551" s="3">
        <v>14</v>
      </c>
      <c r="L2551" t="s">
        <v>26103</v>
      </c>
      <c r="M2551" s="3">
        <v>3</v>
      </c>
      <c r="N2551" t="s">
        <v>16841</v>
      </c>
      <c r="O2551" s="3">
        <v>3</v>
      </c>
      <c r="P2551" t="s">
        <v>26085</v>
      </c>
      <c r="Q2551" s="3">
        <v>1</v>
      </c>
      <c r="R2551" t="s">
        <v>26083</v>
      </c>
      <c r="S2551" s="3">
        <v>105</v>
      </c>
      <c r="T2551" s="3">
        <v>1</v>
      </c>
      <c r="U2551" s="3">
        <v>70000</v>
      </c>
      <c r="V2551" s="3">
        <v>2017</v>
      </c>
      <c r="W2551" t="s">
        <v>25</v>
      </c>
    </row>
    <row r="2552" spans="1:23" x14ac:dyDescent="0.3">
      <c r="A2552" s="3">
        <v>5</v>
      </c>
      <c r="B2552" t="s">
        <v>800</v>
      </c>
      <c r="C2552" s="3">
        <v>5803</v>
      </c>
      <c r="D2552" t="s">
        <v>1288</v>
      </c>
      <c r="E2552" s="3">
        <v>100107</v>
      </c>
      <c r="F2552" t="s">
        <v>9429</v>
      </c>
      <c r="G2552" s="3">
        <v>100107007</v>
      </c>
      <c r="H2552" t="s">
        <v>26120</v>
      </c>
      <c r="I2552" s="3">
        <v>1</v>
      </c>
      <c r="J2552" t="s">
        <v>26080</v>
      </c>
      <c r="K2552" s="3">
        <v>14</v>
      </c>
      <c r="L2552" t="s">
        <v>26103</v>
      </c>
      <c r="M2552" s="3">
        <v>2</v>
      </c>
      <c r="N2552" t="s">
        <v>26084</v>
      </c>
      <c r="O2552" s="3">
        <v>3</v>
      </c>
      <c r="P2552" t="s">
        <v>26085</v>
      </c>
      <c r="Q2552" s="3">
        <v>1</v>
      </c>
      <c r="R2552" t="s">
        <v>26083</v>
      </c>
      <c r="S2552" s="3">
        <v>4</v>
      </c>
      <c r="T2552" s="3">
        <v>1</v>
      </c>
      <c r="U2552" s="3">
        <v>300</v>
      </c>
      <c r="V2552" s="3">
        <v>2017</v>
      </c>
      <c r="W2552" t="s">
        <v>25</v>
      </c>
    </row>
    <row r="2553" spans="1:23" x14ac:dyDescent="0.3">
      <c r="A2553" s="3">
        <v>5</v>
      </c>
      <c r="B2553" t="s">
        <v>800</v>
      </c>
      <c r="C2553" s="3">
        <v>5803</v>
      </c>
      <c r="D2553" t="s">
        <v>1288</v>
      </c>
      <c r="E2553" s="3">
        <v>100101</v>
      </c>
      <c r="F2553" t="s">
        <v>11256</v>
      </c>
      <c r="G2553" s="3">
        <v>100101001</v>
      </c>
      <c r="H2553" t="s">
        <v>26124</v>
      </c>
      <c r="I2553" s="3">
        <v>1</v>
      </c>
      <c r="J2553" t="s">
        <v>26080</v>
      </c>
      <c r="K2553" s="3">
        <v>14</v>
      </c>
      <c r="L2553" t="s">
        <v>26103</v>
      </c>
      <c r="M2553" s="3">
        <v>2</v>
      </c>
      <c r="N2553" t="s">
        <v>26084</v>
      </c>
      <c r="O2553" s="3">
        <v>3</v>
      </c>
      <c r="P2553" t="s">
        <v>26085</v>
      </c>
      <c r="Q2553" s="3">
        <v>1</v>
      </c>
      <c r="R2553" t="s">
        <v>26083</v>
      </c>
      <c r="S2553" s="3">
        <v>4</v>
      </c>
      <c r="T2553" s="3">
        <v>1</v>
      </c>
      <c r="U2553" s="3">
        <v>500</v>
      </c>
      <c r="V2553" s="3">
        <v>2017</v>
      </c>
      <c r="W2553" t="s">
        <v>25</v>
      </c>
    </row>
    <row r="2554" spans="1:23" x14ac:dyDescent="0.3">
      <c r="A2554" s="3">
        <v>5</v>
      </c>
      <c r="B2554" t="s">
        <v>800</v>
      </c>
      <c r="C2554" s="3">
        <v>5803</v>
      </c>
      <c r="D2554" t="s">
        <v>1288</v>
      </c>
      <c r="E2554" s="3">
        <v>100103</v>
      </c>
      <c r="F2554" t="s">
        <v>11337</v>
      </c>
      <c r="G2554" s="3">
        <v>1001030040</v>
      </c>
      <c r="H2554" t="s">
        <v>26115</v>
      </c>
      <c r="I2554" s="3">
        <v>1</v>
      </c>
      <c r="J2554" t="s">
        <v>26080</v>
      </c>
      <c r="K2554" s="3">
        <v>14</v>
      </c>
      <c r="L2554" t="s">
        <v>26103</v>
      </c>
      <c r="M2554" s="3">
        <v>2</v>
      </c>
      <c r="N2554" t="s">
        <v>26084</v>
      </c>
      <c r="O2554" s="3">
        <v>3</v>
      </c>
      <c r="P2554" t="s">
        <v>26085</v>
      </c>
      <c r="Q2554" s="3">
        <v>1</v>
      </c>
      <c r="R2554" t="s">
        <v>26083</v>
      </c>
      <c r="S2554" s="3">
        <v>4</v>
      </c>
      <c r="T2554" s="3">
        <v>1</v>
      </c>
      <c r="U2554" s="3">
        <v>1000</v>
      </c>
      <c r="V2554" s="3">
        <v>2017</v>
      </c>
      <c r="W2554" t="s">
        <v>25</v>
      </c>
    </row>
    <row r="2555" spans="1:23" x14ac:dyDescent="0.3">
      <c r="A2555" s="3">
        <v>5</v>
      </c>
      <c r="B2555" t="s">
        <v>800</v>
      </c>
      <c r="C2555" s="3">
        <v>5803</v>
      </c>
      <c r="D2555" t="s">
        <v>1288</v>
      </c>
      <c r="E2555" s="3">
        <v>100101</v>
      </c>
      <c r="F2555" t="s">
        <v>11256</v>
      </c>
      <c r="G2555" s="3">
        <v>100101006</v>
      </c>
      <c r="H2555" t="s">
        <v>26129</v>
      </c>
      <c r="I2555" s="3">
        <v>1</v>
      </c>
      <c r="J2555" t="s">
        <v>26080</v>
      </c>
      <c r="K2555" s="3">
        <v>14</v>
      </c>
      <c r="L2555" t="s">
        <v>26103</v>
      </c>
      <c r="M2555" s="3">
        <v>2</v>
      </c>
      <c r="N2555" t="s">
        <v>26084</v>
      </c>
      <c r="O2555" s="3">
        <v>3</v>
      </c>
      <c r="P2555" t="s">
        <v>26085</v>
      </c>
      <c r="Q2555" s="3">
        <v>1</v>
      </c>
      <c r="R2555" t="s">
        <v>26083</v>
      </c>
      <c r="S2555" s="3">
        <v>4</v>
      </c>
      <c r="T2555" s="3">
        <v>1</v>
      </c>
      <c r="U2555" s="3">
        <v>1000</v>
      </c>
      <c r="V2555" s="3">
        <v>2017</v>
      </c>
      <c r="W2555" t="s">
        <v>25</v>
      </c>
    </row>
    <row r="2556" spans="1:23" x14ac:dyDescent="0.3">
      <c r="A2556" s="3">
        <v>5</v>
      </c>
      <c r="B2556" t="s">
        <v>800</v>
      </c>
      <c r="C2556" s="3">
        <v>5803</v>
      </c>
      <c r="D2556" t="s">
        <v>1288</v>
      </c>
      <c r="E2556" s="3">
        <v>100103</v>
      </c>
      <c r="F2556" t="s">
        <v>11337</v>
      </c>
      <c r="G2556" s="3">
        <v>100103003</v>
      </c>
      <c r="H2556" t="s">
        <v>16985</v>
      </c>
      <c r="I2556" s="3">
        <v>1</v>
      </c>
      <c r="J2556" t="s">
        <v>26080</v>
      </c>
      <c r="K2556" s="3">
        <v>14</v>
      </c>
      <c r="L2556" t="s">
        <v>26103</v>
      </c>
      <c r="M2556" s="3">
        <v>2</v>
      </c>
      <c r="N2556" t="s">
        <v>26084</v>
      </c>
      <c r="O2556" s="3">
        <v>3</v>
      </c>
      <c r="P2556" t="s">
        <v>26085</v>
      </c>
      <c r="Q2556" s="3">
        <v>1</v>
      </c>
      <c r="R2556" t="s">
        <v>26083</v>
      </c>
      <c r="S2556" s="3">
        <v>4</v>
      </c>
      <c r="T2556" s="3">
        <v>1</v>
      </c>
      <c r="U2556" s="3">
        <v>2000</v>
      </c>
      <c r="V2556" s="3">
        <v>2017</v>
      </c>
      <c r="W2556" t="s">
        <v>25</v>
      </c>
    </row>
    <row r="2557" spans="1:23" x14ac:dyDescent="0.3">
      <c r="A2557" s="3">
        <v>5</v>
      </c>
      <c r="B2557" t="s">
        <v>800</v>
      </c>
      <c r="C2557" s="3">
        <v>5803</v>
      </c>
      <c r="D2557" t="s">
        <v>1288</v>
      </c>
      <c r="E2557" s="3">
        <v>100101</v>
      </c>
      <c r="F2557" t="s">
        <v>11256</v>
      </c>
      <c r="G2557" s="3">
        <v>100101004</v>
      </c>
      <c r="H2557" t="s">
        <v>16281</v>
      </c>
      <c r="I2557" s="3">
        <v>1</v>
      </c>
      <c r="J2557" t="s">
        <v>26080</v>
      </c>
      <c r="K2557" s="3">
        <v>14</v>
      </c>
      <c r="L2557" t="s">
        <v>26103</v>
      </c>
      <c r="M2557" s="3">
        <v>2</v>
      </c>
      <c r="N2557" t="s">
        <v>26084</v>
      </c>
      <c r="O2557" s="3">
        <v>3</v>
      </c>
      <c r="P2557" t="s">
        <v>26085</v>
      </c>
      <c r="Q2557" s="3">
        <v>1</v>
      </c>
      <c r="R2557" t="s">
        <v>26083</v>
      </c>
      <c r="S2557" s="3">
        <v>4</v>
      </c>
      <c r="T2557" s="3">
        <v>1</v>
      </c>
      <c r="U2557" s="3">
        <v>2000</v>
      </c>
      <c r="V2557" s="3">
        <v>2017</v>
      </c>
      <c r="W2557" t="s">
        <v>25</v>
      </c>
    </row>
    <row r="2558" spans="1:23" x14ac:dyDescent="0.3">
      <c r="A2558" s="3">
        <v>5</v>
      </c>
      <c r="B2558" t="s">
        <v>800</v>
      </c>
      <c r="C2558" s="3">
        <v>5803</v>
      </c>
      <c r="D2558" t="s">
        <v>1288</v>
      </c>
      <c r="E2558" s="3">
        <v>100101</v>
      </c>
      <c r="F2558" t="s">
        <v>11256</v>
      </c>
      <c r="G2558" s="3">
        <v>100101008</v>
      </c>
      <c r="H2558" t="s">
        <v>26130</v>
      </c>
      <c r="I2558" s="3">
        <v>1</v>
      </c>
      <c r="J2558" t="s">
        <v>26080</v>
      </c>
      <c r="K2558" s="3">
        <v>14</v>
      </c>
      <c r="L2558" t="s">
        <v>26103</v>
      </c>
      <c r="M2558" s="3">
        <v>2</v>
      </c>
      <c r="N2558" t="s">
        <v>26084</v>
      </c>
      <c r="O2558" s="3">
        <v>3</v>
      </c>
      <c r="P2558" t="s">
        <v>26085</v>
      </c>
      <c r="Q2558" s="3">
        <v>1</v>
      </c>
      <c r="R2558" t="s">
        <v>26083</v>
      </c>
      <c r="S2558" s="3">
        <v>4</v>
      </c>
      <c r="T2558" s="3">
        <v>1</v>
      </c>
      <c r="U2558" s="3">
        <v>2000</v>
      </c>
      <c r="V2558" s="3">
        <v>2017</v>
      </c>
      <c r="W2558" t="s">
        <v>25</v>
      </c>
    </row>
    <row r="2559" spans="1:23" x14ac:dyDescent="0.3">
      <c r="A2559" s="3">
        <v>5</v>
      </c>
      <c r="B2559" t="s">
        <v>800</v>
      </c>
      <c r="C2559" s="3">
        <v>5803</v>
      </c>
      <c r="D2559" t="s">
        <v>1288</v>
      </c>
      <c r="E2559" s="3">
        <v>100102</v>
      </c>
      <c r="F2559" t="s">
        <v>11306</v>
      </c>
      <c r="G2559" s="3">
        <v>100102005</v>
      </c>
      <c r="H2559" t="s">
        <v>2163</v>
      </c>
      <c r="I2559" s="3">
        <v>1</v>
      </c>
      <c r="J2559" t="s">
        <v>26080</v>
      </c>
      <c r="K2559" s="3">
        <v>14</v>
      </c>
      <c r="L2559" t="s">
        <v>26103</v>
      </c>
      <c r="M2559" s="3">
        <v>2</v>
      </c>
      <c r="N2559" t="s">
        <v>26084</v>
      </c>
      <c r="O2559" s="3">
        <v>3</v>
      </c>
      <c r="P2559" t="s">
        <v>26085</v>
      </c>
      <c r="Q2559" s="3">
        <v>1</v>
      </c>
      <c r="R2559" t="s">
        <v>26083</v>
      </c>
      <c r="S2559" s="3">
        <v>4</v>
      </c>
      <c r="T2559" s="3">
        <v>1</v>
      </c>
      <c r="U2559" s="3">
        <v>2000</v>
      </c>
      <c r="V2559" s="3">
        <v>2017</v>
      </c>
      <c r="W2559" t="s">
        <v>25</v>
      </c>
    </row>
    <row r="2560" spans="1:23" x14ac:dyDescent="0.3">
      <c r="A2560" s="3">
        <v>5</v>
      </c>
      <c r="B2560" t="s">
        <v>800</v>
      </c>
      <c r="C2560" s="3">
        <v>5803</v>
      </c>
      <c r="D2560" t="s">
        <v>1288</v>
      </c>
      <c r="E2560" s="3">
        <v>100108</v>
      </c>
      <c r="F2560" t="s">
        <v>11438</v>
      </c>
      <c r="G2560" s="3">
        <v>100108004</v>
      </c>
      <c r="H2560" t="s">
        <v>26097</v>
      </c>
      <c r="I2560" s="3">
        <v>1</v>
      </c>
      <c r="J2560" t="s">
        <v>26080</v>
      </c>
      <c r="K2560" s="3">
        <v>14</v>
      </c>
      <c r="L2560" t="s">
        <v>26103</v>
      </c>
      <c r="M2560" s="3">
        <v>2</v>
      </c>
      <c r="N2560" t="s">
        <v>26084</v>
      </c>
      <c r="O2560" s="3">
        <v>3</v>
      </c>
      <c r="P2560" t="s">
        <v>26085</v>
      </c>
      <c r="Q2560" s="3">
        <v>1</v>
      </c>
      <c r="R2560" t="s">
        <v>26083</v>
      </c>
      <c r="S2560" s="3">
        <v>4</v>
      </c>
      <c r="T2560" s="3">
        <v>1</v>
      </c>
      <c r="U2560" s="3">
        <v>2000</v>
      </c>
      <c r="V2560" s="3">
        <v>2017</v>
      </c>
      <c r="W2560" t="s">
        <v>25</v>
      </c>
    </row>
    <row r="2561" spans="1:23" x14ac:dyDescent="0.3">
      <c r="A2561" s="3">
        <v>5</v>
      </c>
      <c r="B2561" t="s">
        <v>800</v>
      </c>
      <c r="C2561" s="3">
        <v>5803</v>
      </c>
      <c r="D2561" t="s">
        <v>1288</v>
      </c>
      <c r="E2561" s="3">
        <v>100107</v>
      </c>
      <c r="F2561" t="s">
        <v>9429</v>
      </c>
      <c r="G2561" s="3">
        <v>100107007</v>
      </c>
      <c r="H2561" t="s">
        <v>26120</v>
      </c>
      <c r="I2561" s="3">
        <v>1</v>
      </c>
      <c r="J2561" t="s">
        <v>26080</v>
      </c>
      <c r="K2561" s="3">
        <v>14</v>
      </c>
      <c r="L2561" t="s">
        <v>26103</v>
      </c>
      <c r="M2561" s="3">
        <v>2</v>
      </c>
      <c r="N2561" t="s">
        <v>26084</v>
      </c>
      <c r="O2561" s="3">
        <v>2</v>
      </c>
      <c r="P2561" t="s">
        <v>28067</v>
      </c>
      <c r="Q2561" s="3">
        <v>1</v>
      </c>
      <c r="R2561" t="s">
        <v>26083</v>
      </c>
      <c r="S2561" s="3">
        <v>6</v>
      </c>
      <c r="T2561" s="3">
        <v>1</v>
      </c>
      <c r="U2561" s="3">
        <v>2000</v>
      </c>
      <c r="V2561" s="3">
        <v>2017</v>
      </c>
      <c r="W2561" t="s">
        <v>25</v>
      </c>
    </row>
    <row r="2562" spans="1:23" x14ac:dyDescent="0.3">
      <c r="A2562" s="3">
        <v>5</v>
      </c>
      <c r="B2562" t="s">
        <v>800</v>
      </c>
      <c r="C2562" s="3">
        <v>5803</v>
      </c>
      <c r="D2562" t="s">
        <v>1288</v>
      </c>
      <c r="E2562" s="3">
        <v>100101</v>
      </c>
      <c r="F2562" t="s">
        <v>11256</v>
      </c>
      <c r="G2562" s="3">
        <v>100101001</v>
      </c>
      <c r="H2562" t="s">
        <v>26124</v>
      </c>
      <c r="I2562" s="3">
        <v>1</v>
      </c>
      <c r="J2562" t="s">
        <v>26080</v>
      </c>
      <c r="K2562" s="3">
        <v>14</v>
      </c>
      <c r="L2562" t="s">
        <v>26103</v>
      </c>
      <c r="M2562" s="3">
        <v>2</v>
      </c>
      <c r="N2562" t="s">
        <v>26084</v>
      </c>
      <c r="O2562" s="3">
        <v>2</v>
      </c>
      <c r="P2562" t="s">
        <v>28067</v>
      </c>
      <c r="Q2562" s="3">
        <v>1</v>
      </c>
      <c r="R2562" t="s">
        <v>26083</v>
      </c>
      <c r="S2562" s="3">
        <v>6</v>
      </c>
      <c r="T2562" s="3">
        <v>1</v>
      </c>
      <c r="U2562" s="3">
        <v>12000</v>
      </c>
      <c r="V2562" s="3">
        <v>2017</v>
      </c>
      <c r="W2562" t="s">
        <v>25</v>
      </c>
    </row>
    <row r="2563" spans="1:23" x14ac:dyDescent="0.3">
      <c r="A2563" s="3">
        <v>5</v>
      </c>
      <c r="B2563" t="s">
        <v>800</v>
      </c>
      <c r="C2563" s="3">
        <v>5803</v>
      </c>
      <c r="D2563" t="s">
        <v>1288</v>
      </c>
      <c r="E2563" s="3">
        <v>100103</v>
      </c>
      <c r="F2563" t="s">
        <v>11337</v>
      </c>
      <c r="G2563" s="3">
        <v>1001030020</v>
      </c>
      <c r="H2563" t="s">
        <v>26128</v>
      </c>
      <c r="I2563" s="3">
        <v>1</v>
      </c>
      <c r="J2563" t="s">
        <v>26080</v>
      </c>
      <c r="K2563" s="3">
        <v>14</v>
      </c>
      <c r="L2563" t="s">
        <v>26103</v>
      </c>
      <c r="M2563" s="3">
        <v>2</v>
      </c>
      <c r="N2563" t="s">
        <v>26084</v>
      </c>
      <c r="O2563" s="3">
        <v>2</v>
      </c>
      <c r="P2563" t="s">
        <v>28067</v>
      </c>
      <c r="Q2563" s="3">
        <v>1</v>
      </c>
      <c r="R2563" t="s">
        <v>26083</v>
      </c>
      <c r="S2563" s="3">
        <v>6</v>
      </c>
      <c r="T2563" s="3">
        <v>1</v>
      </c>
      <c r="U2563" s="3">
        <v>12000</v>
      </c>
      <c r="V2563" s="3">
        <v>2017</v>
      </c>
      <c r="W2563" t="s">
        <v>25</v>
      </c>
    </row>
    <row r="2564" spans="1:23" x14ac:dyDescent="0.3">
      <c r="A2564" s="3">
        <v>5</v>
      </c>
      <c r="B2564" t="s">
        <v>800</v>
      </c>
      <c r="C2564" s="3">
        <v>5803</v>
      </c>
      <c r="D2564" t="s">
        <v>1288</v>
      </c>
      <c r="E2564" s="3">
        <v>100103</v>
      </c>
      <c r="F2564" t="s">
        <v>11337</v>
      </c>
      <c r="G2564" s="3">
        <v>100103003</v>
      </c>
      <c r="H2564" t="s">
        <v>16985</v>
      </c>
      <c r="I2564" s="3">
        <v>1</v>
      </c>
      <c r="J2564" t="s">
        <v>26080</v>
      </c>
      <c r="K2564" s="3">
        <v>14</v>
      </c>
      <c r="L2564" t="s">
        <v>26103</v>
      </c>
      <c r="M2564" s="3">
        <v>2</v>
      </c>
      <c r="N2564" t="s">
        <v>26084</v>
      </c>
      <c r="O2564" s="3">
        <v>2</v>
      </c>
      <c r="P2564" t="s">
        <v>28067</v>
      </c>
      <c r="Q2564" s="3">
        <v>1</v>
      </c>
      <c r="R2564" t="s">
        <v>26083</v>
      </c>
      <c r="S2564" s="3">
        <v>6</v>
      </c>
      <c r="T2564" s="3">
        <v>1</v>
      </c>
      <c r="U2564" s="3">
        <v>12000</v>
      </c>
      <c r="V2564" s="3">
        <v>2017</v>
      </c>
      <c r="W2564" t="s">
        <v>25</v>
      </c>
    </row>
    <row r="2565" spans="1:23" x14ac:dyDescent="0.3">
      <c r="A2565" s="3">
        <v>5</v>
      </c>
      <c r="B2565" t="s">
        <v>800</v>
      </c>
      <c r="C2565" s="3">
        <v>5803</v>
      </c>
      <c r="D2565" t="s">
        <v>1288</v>
      </c>
      <c r="E2565" s="3">
        <v>100103</v>
      </c>
      <c r="F2565" t="s">
        <v>11337</v>
      </c>
      <c r="G2565" s="3">
        <v>1001030040</v>
      </c>
      <c r="H2565" t="s">
        <v>26115</v>
      </c>
      <c r="I2565" s="3">
        <v>1</v>
      </c>
      <c r="J2565" t="s">
        <v>26080</v>
      </c>
      <c r="K2565" s="3">
        <v>14</v>
      </c>
      <c r="L2565" t="s">
        <v>26103</v>
      </c>
      <c r="M2565" s="3">
        <v>2</v>
      </c>
      <c r="N2565" t="s">
        <v>26084</v>
      </c>
      <c r="O2565" s="3">
        <v>2</v>
      </c>
      <c r="P2565" t="s">
        <v>28067</v>
      </c>
      <c r="Q2565" s="3">
        <v>1</v>
      </c>
      <c r="R2565" t="s">
        <v>26083</v>
      </c>
      <c r="S2565" s="3">
        <v>6</v>
      </c>
      <c r="T2565" s="3">
        <v>1</v>
      </c>
      <c r="U2565" s="3">
        <v>12000</v>
      </c>
      <c r="V2565" s="3">
        <v>2017</v>
      </c>
      <c r="W2565" t="s">
        <v>25</v>
      </c>
    </row>
    <row r="2566" spans="1:23" x14ac:dyDescent="0.3">
      <c r="A2566" s="3">
        <v>5</v>
      </c>
      <c r="B2566" t="s">
        <v>800</v>
      </c>
      <c r="C2566" s="3">
        <v>5701</v>
      </c>
      <c r="D2566" t="s">
        <v>1264</v>
      </c>
      <c r="E2566" s="3">
        <v>100103</v>
      </c>
      <c r="F2566" t="s">
        <v>11337</v>
      </c>
      <c r="G2566" s="3">
        <v>1001030020</v>
      </c>
      <c r="H2566" t="s">
        <v>26128</v>
      </c>
      <c r="I2566" s="3">
        <v>2</v>
      </c>
      <c r="J2566" t="s">
        <v>12848</v>
      </c>
      <c r="K2566" s="3">
        <v>14</v>
      </c>
      <c r="L2566" t="s">
        <v>26103</v>
      </c>
      <c r="M2566" s="3">
        <v>2</v>
      </c>
      <c r="N2566" t="s">
        <v>26084</v>
      </c>
      <c r="O2566" s="3">
        <v>3</v>
      </c>
      <c r="P2566" t="s">
        <v>26085</v>
      </c>
      <c r="Q2566" s="3">
        <v>1</v>
      </c>
      <c r="R2566" t="s">
        <v>26083</v>
      </c>
      <c r="S2566" s="3">
        <v>75</v>
      </c>
      <c r="T2566" s="3">
        <v>1</v>
      </c>
      <c r="U2566" s="3">
        <v>11000</v>
      </c>
      <c r="V2566" s="3">
        <v>2017</v>
      </c>
      <c r="W2566" t="s">
        <v>25</v>
      </c>
    </row>
    <row r="2567" spans="1:23" x14ac:dyDescent="0.3">
      <c r="A2567" s="3">
        <v>5</v>
      </c>
      <c r="B2567" t="s">
        <v>800</v>
      </c>
      <c r="C2567" s="3">
        <v>5701</v>
      </c>
      <c r="D2567" t="s">
        <v>1264</v>
      </c>
      <c r="E2567" s="3">
        <v>100103</v>
      </c>
      <c r="F2567" t="s">
        <v>11337</v>
      </c>
      <c r="G2567" s="3">
        <v>100103003</v>
      </c>
      <c r="H2567" t="s">
        <v>16985</v>
      </c>
      <c r="I2567" s="3">
        <v>2</v>
      </c>
      <c r="J2567" t="s">
        <v>12848</v>
      </c>
      <c r="K2567" s="3">
        <v>14</v>
      </c>
      <c r="L2567" t="s">
        <v>26103</v>
      </c>
      <c r="M2567" s="3">
        <v>2</v>
      </c>
      <c r="N2567" t="s">
        <v>26084</v>
      </c>
      <c r="O2567" s="3">
        <v>3</v>
      </c>
      <c r="P2567" t="s">
        <v>26085</v>
      </c>
      <c r="Q2567" s="3">
        <v>1</v>
      </c>
      <c r="R2567" t="s">
        <v>26083</v>
      </c>
      <c r="S2567" s="3">
        <v>75</v>
      </c>
      <c r="T2567" s="3">
        <v>1</v>
      </c>
      <c r="U2567" s="3">
        <v>11130</v>
      </c>
      <c r="V2567" s="3">
        <v>2017</v>
      </c>
      <c r="W2567" t="s">
        <v>25</v>
      </c>
    </row>
    <row r="2568" spans="1:23" x14ac:dyDescent="0.3">
      <c r="A2568" s="3">
        <v>5</v>
      </c>
      <c r="B2568" t="s">
        <v>800</v>
      </c>
      <c r="C2568" s="3">
        <v>5701</v>
      </c>
      <c r="D2568" t="s">
        <v>1264</v>
      </c>
      <c r="E2568" s="3">
        <v>100101</v>
      </c>
      <c r="F2568" t="s">
        <v>11256</v>
      </c>
      <c r="G2568" s="3">
        <v>100101008</v>
      </c>
      <c r="H2568" t="s">
        <v>26130</v>
      </c>
      <c r="I2568" s="3">
        <v>2</v>
      </c>
      <c r="J2568" t="s">
        <v>12848</v>
      </c>
      <c r="K2568" s="3">
        <v>14</v>
      </c>
      <c r="L2568" t="s">
        <v>26103</v>
      </c>
      <c r="M2568" s="3">
        <v>2</v>
      </c>
      <c r="N2568" t="s">
        <v>26084</v>
      </c>
      <c r="O2568" s="3">
        <v>3</v>
      </c>
      <c r="P2568" t="s">
        <v>26085</v>
      </c>
      <c r="Q2568" s="3">
        <v>1</v>
      </c>
      <c r="R2568" t="s">
        <v>26083</v>
      </c>
      <c r="S2568" s="3">
        <v>75</v>
      </c>
      <c r="T2568" s="3">
        <v>1</v>
      </c>
      <c r="U2568" s="3">
        <v>55465</v>
      </c>
      <c r="V2568" s="3">
        <v>2017</v>
      </c>
      <c r="W2568" t="s">
        <v>25</v>
      </c>
    </row>
    <row r="2569" spans="1:23" x14ac:dyDescent="0.3">
      <c r="A2569" s="3">
        <v>5</v>
      </c>
      <c r="B2569" t="s">
        <v>800</v>
      </c>
      <c r="C2569" s="3">
        <v>5701</v>
      </c>
      <c r="D2569" t="s">
        <v>1264</v>
      </c>
      <c r="E2569" s="3">
        <v>100101</v>
      </c>
      <c r="F2569" t="s">
        <v>11256</v>
      </c>
      <c r="G2569" s="3">
        <v>100101004</v>
      </c>
      <c r="H2569" t="s">
        <v>16281</v>
      </c>
      <c r="I2569" s="3">
        <v>2</v>
      </c>
      <c r="J2569" t="s">
        <v>12848</v>
      </c>
      <c r="K2569" s="3">
        <v>14</v>
      </c>
      <c r="L2569" t="s">
        <v>26103</v>
      </c>
      <c r="M2569" s="3">
        <v>2</v>
      </c>
      <c r="N2569" t="s">
        <v>26084</v>
      </c>
      <c r="O2569" s="3">
        <v>3</v>
      </c>
      <c r="P2569" t="s">
        <v>26085</v>
      </c>
      <c r="Q2569" s="3">
        <v>1</v>
      </c>
      <c r="R2569" t="s">
        <v>26083</v>
      </c>
      <c r="S2569" s="3">
        <v>75</v>
      </c>
      <c r="T2569" s="3">
        <v>1</v>
      </c>
      <c r="U2569" s="3">
        <v>8515000</v>
      </c>
      <c r="V2569" s="3">
        <v>2017</v>
      </c>
      <c r="W2569" t="s">
        <v>25</v>
      </c>
    </row>
    <row r="2570" spans="1:23" x14ac:dyDescent="0.3">
      <c r="A2570" s="3">
        <v>5</v>
      </c>
      <c r="B2570" t="s">
        <v>800</v>
      </c>
      <c r="C2570" s="3">
        <v>5701</v>
      </c>
      <c r="D2570" t="s">
        <v>1264</v>
      </c>
      <c r="E2570" s="3">
        <v>100103</v>
      </c>
      <c r="F2570" t="s">
        <v>11337</v>
      </c>
      <c r="G2570" s="3">
        <v>1001030040</v>
      </c>
      <c r="H2570" t="s">
        <v>26115</v>
      </c>
      <c r="I2570" s="3">
        <v>2</v>
      </c>
      <c r="J2570" t="s">
        <v>12848</v>
      </c>
      <c r="K2570" s="3">
        <v>14</v>
      </c>
      <c r="L2570" t="s">
        <v>26103</v>
      </c>
      <c r="M2570" s="3">
        <v>2</v>
      </c>
      <c r="N2570" t="s">
        <v>26084</v>
      </c>
      <c r="O2570" s="3">
        <v>3</v>
      </c>
      <c r="P2570" t="s">
        <v>26085</v>
      </c>
      <c r="Q2570" s="3">
        <v>1</v>
      </c>
      <c r="R2570" t="s">
        <v>26083</v>
      </c>
      <c r="S2570" s="3">
        <v>75</v>
      </c>
      <c r="T2570" s="3">
        <v>1</v>
      </c>
      <c r="U2570" s="3">
        <v>16403200</v>
      </c>
      <c r="V2570" s="3">
        <v>2017</v>
      </c>
      <c r="W2570" t="s">
        <v>25</v>
      </c>
    </row>
    <row r="2571" spans="1:23" x14ac:dyDescent="0.3">
      <c r="A2571" s="3">
        <v>6</v>
      </c>
      <c r="B2571" t="s">
        <v>1783</v>
      </c>
      <c r="C2571" s="3">
        <v>6109</v>
      </c>
      <c r="D2571" t="s">
        <v>1318</v>
      </c>
      <c r="E2571" s="3">
        <v>100103</v>
      </c>
      <c r="F2571" t="s">
        <v>11337</v>
      </c>
      <c r="G2571" s="3">
        <v>100103001</v>
      </c>
      <c r="H2571" t="s">
        <v>26123</v>
      </c>
      <c r="I2571" s="3">
        <v>2</v>
      </c>
      <c r="J2571" t="s">
        <v>12848</v>
      </c>
      <c r="K2571" s="3">
        <v>14</v>
      </c>
      <c r="L2571" t="s">
        <v>26103</v>
      </c>
      <c r="M2571" s="3">
        <v>2</v>
      </c>
      <c r="N2571" t="s">
        <v>26084</v>
      </c>
      <c r="O2571" s="3">
        <v>3</v>
      </c>
      <c r="P2571" t="s">
        <v>26085</v>
      </c>
      <c r="Q2571" s="3">
        <v>1</v>
      </c>
      <c r="R2571" t="s">
        <v>26083</v>
      </c>
      <c r="S2571" s="3">
        <v>88</v>
      </c>
      <c r="T2571" s="3">
        <v>1</v>
      </c>
      <c r="U2571" s="3">
        <v>50000</v>
      </c>
      <c r="V2571" s="3">
        <v>2003</v>
      </c>
      <c r="W2571" t="s">
        <v>25</v>
      </c>
    </row>
    <row r="2572" spans="1:23" x14ac:dyDescent="0.3">
      <c r="A2572" s="3">
        <v>6</v>
      </c>
      <c r="B2572" t="s">
        <v>1783</v>
      </c>
      <c r="C2572" s="3">
        <v>6109</v>
      </c>
      <c r="D2572" t="s">
        <v>1318</v>
      </c>
      <c r="E2572" s="3">
        <v>100103</v>
      </c>
      <c r="F2572" t="s">
        <v>11337</v>
      </c>
      <c r="G2572" s="3">
        <v>1001030020</v>
      </c>
      <c r="H2572" t="s">
        <v>26128</v>
      </c>
      <c r="I2572" s="3">
        <v>2</v>
      </c>
      <c r="J2572" t="s">
        <v>12848</v>
      </c>
      <c r="K2572" s="3">
        <v>14</v>
      </c>
      <c r="L2572" t="s">
        <v>26103</v>
      </c>
      <c r="M2572" s="3">
        <v>2</v>
      </c>
      <c r="N2572" t="s">
        <v>26084</v>
      </c>
      <c r="O2572" s="3">
        <v>3</v>
      </c>
      <c r="P2572" t="s">
        <v>26085</v>
      </c>
      <c r="Q2572" s="3">
        <v>1</v>
      </c>
      <c r="R2572" t="s">
        <v>26083</v>
      </c>
      <c r="S2572" s="3">
        <v>88</v>
      </c>
      <c r="T2572" s="3">
        <v>1</v>
      </c>
      <c r="U2572" s="3">
        <v>78000</v>
      </c>
      <c r="V2572" s="3">
        <v>2003</v>
      </c>
      <c r="W2572" t="s">
        <v>25</v>
      </c>
    </row>
    <row r="2573" spans="1:23" x14ac:dyDescent="0.3">
      <c r="A2573" s="3">
        <v>6</v>
      </c>
      <c r="B2573" t="s">
        <v>1783</v>
      </c>
      <c r="C2573" s="3">
        <v>6109</v>
      </c>
      <c r="D2573" t="s">
        <v>1318</v>
      </c>
      <c r="E2573" s="3">
        <v>100103</v>
      </c>
      <c r="F2573" t="s">
        <v>11337</v>
      </c>
      <c r="G2573" s="3">
        <v>100103003</v>
      </c>
      <c r="H2573" t="s">
        <v>16985</v>
      </c>
      <c r="I2573" s="3">
        <v>2</v>
      </c>
      <c r="J2573" t="s">
        <v>12848</v>
      </c>
      <c r="K2573" s="3">
        <v>14</v>
      </c>
      <c r="L2573" t="s">
        <v>26103</v>
      </c>
      <c r="M2573" s="3">
        <v>2</v>
      </c>
      <c r="N2573" t="s">
        <v>26084</v>
      </c>
      <c r="O2573" s="3">
        <v>3</v>
      </c>
      <c r="P2573" t="s">
        <v>26085</v>
      </c>
      <c r="Q2573" s="3">
        <v>1</v>
      </c>
      <c r="R2573" t="s">
        <v>26083</v>
      </c>
      <c r="S2573" s="3">
        <v>88</v>
      </c>
      <c r="T2573" s="3">
        <v>1</v>
      </c>
      <c r="U2573" s="3">
        <v>618000</v>
      </c>
      <c r="V2573" s="3">
        <v>2003</v>
      </c>
      <c r="W2573" t="s">
        <v>25</v>
      </c>
    </row>
    <row r="2574" spans="1:23" x14ac:dyDescent="0.3">
      <c r="A2574" s="3">
        <v>6</v>
      </c>
      <c r="B2574" t="s">
        <v>1783</v>
      </c>
      <c r="C2574" s="3">
        <v>6109</v>
      </c>
      <c r="D2574" t="s">
        <v>1318</v>
      </c>
      <c r="E2574" s="3">
        <v>100103</v>
      </c>
      <c r="F2574" t="s">
        <v>11337</v>
      </c>
      <c r="G2574" s="3">
        <v>1001030040</v>
      </c>
      <c r="H2574" t="s">
        <v>26115</v>
      </c>
      <c r="I2574" s="3">
        <v>2</v>
      </c>
      <c r="J2574" t="s">
        <v>12848</v>
      </c>
      <c r="K2574" s="3">
        <v>14</v>
      </c>
      <c r="L2574" t="s">
        <v>26103</v>
      </c>
      <c r="M2574" s="3">
        <v>2</v>
      </c>
      <c r="N2574" t="s">
        <v>26084</v>
      </c>
      <c r="O2574" s="3">
        <v>3</v>
      </c>
      <c r="P2574" t="s">
        <v>26085</v>
      </c>
      <c r="Q2574" s="3">
        <v>1</v>
      </c>
      <c r="R2574" t="s">
        <v>26083</v>
      </c>
      <c r="S2574" s="3">
        <v>88</v>
      </c>
      <c r="T2574" s="3">
        <v>1</v>
      </c>
      <c r="U2574" s="3">
        <v>2000000</v>
      </c>
      <c r="V2574" s="3">
        <v>2003</v>
      </c>
      <c r="W2574" t="s">
        <v>25</v>
      </c>
    </row>
    <row r="2575" spans="1:23" x14ac:dyDescent="0.3">
      <c r="A2575" s="3">
        <v>6</v>
      </c>
      <c r="B2575" t="s">
        <v>1783</v>
      </c>
      <c r="C2575" s="3">
        <v>6109</v>
      </c>
      <c r="D2575" t="s">
        <v>1318</v>
      </c>
      <c r="E2575" s="3">
        <v>100101</v>
      </c>
      <c r="F2575" t="s">
        <v>11256</v>
      </c>
      <c r="G2575" s="3">
        <v>100101004</v>
      </c>
      <c r="H2575" t="s">
        <v>16281</v>
      </c>
      <c r="I2575" s="3">
        <v>2</v>
      </c>
      <c r="J2575" t="s">
        <v>12848</v>
      </c>
      <c r="K2575" s="3">
        <v>14</v>
      </c>
      <c r="L2575" t="s">
        <v>26103</v>
      </c>
      <c r="M2575" s="3">
        <v>2</v>
      </c>
      <c r="N2575" t="s">
        <v>26084</v>
      </c>
      <c r="O2575" s="3">
        <v>3</v>
      </c>
      <c r="P2575" t="s">
        <v>26085</v>
      </c>
      <c r="Q2575" s="3">
        <v>1</v>
      </c>
      <c r="R2575" t="s">
        <v>26083</v>
      </c>
      <c r="S2575" s="3">
        <v>88</v>
      </c>
      <c r="T2575" s="3">
        <v>1</v>
      </c>
      <c r="U2575" s="3">
        <v>53000</v>
      </c>
      <c r="V2575" s="3">
        <v>2003</v>
      </c>
      <c r="W2575" t="s">
        <v>25</v>
      </c>
    </row>
    <row r="2576" spans="1:23" x14ac:dyDescent="0.3">
      <c r="A2576" s="3">
        <v>6</v>
      </c>
      <c r="B2576" t="s">
        <v>1783</v>
      </c>
      <c r="C2576" s="3">
        <v>6109</v>
      </c>
      <c r="D2576" t="s">
        <v>1318</v>
      </c>
      <c r="E2576" s="3">
        <v>100112</v>
      </c>
      <c r="F2576" t="s">
        <v>11530</v>
      </c>
      <c r="G2576" s="3">
        <v>100112025</v>
      </c>
      <c r="H2576" t="s">
        <v>11631</v>
      </c>
      <c r="I2576" s="3">
        <v>2</v>
      </c>
      <c r="J2576" t="s">
        <v>12848</v>
      </c>
      <c r="K2576" s="3">
        <v>14</v>
      </c>
      <c r="L2576" t="s">
        <v>26103</v>
      </c>
      <c r="M2576" s="3">
        <v>2</v>
      </c>
      <c r="N2576" t="s">
        <v>26084</v>
      </c>
      <c r="O2576" s="3">
        <v>3</v>
      </c>
      <c r="P2576" t="s">
        <v>26085</v>
      </c>
      <c r="Q2576" s="3">
        <v>1</v>
      </c>
      <c r="R2576" t="s">
        <v>26083</v>
      </c>
      <c r="S2576" s="3">
        <v>88</v>
      </c>
      <c r="T2576" s="3">
        <v>1</v>
      </c>
      <c r="U2576" s="3">
        <v>200000</v>
      </c>
      <c r="V2576" s="3">
        <v>2003</v>
      </c>
      <c r="W2576" t="s">
        <v>25</v>
      </c>
    </row>
    <row r="2577" spans="1:23" x14ac:dyDescent="0.3">
      <c r="A2577" s="3">
        <v>6</v>
      </c>
      <c r="B2577" t="s">
        <v>1783</v>
      </c>
      <c r="C2577" s="3">
        <v>6109</v>
      </c>
      <c r="D2577" t="s">
        <v>1318</v>
      </c>
      <c r="E2577" s="3">
        <v>100101</v>
      </c>
      <c r="F2577" t="s">
        <v>11256</v>
      </c>
      <c r="G2577" s="3">
        <v>1001010080</v>
      </c>
      <c r="H2577" t="s">
        <v>26126</v>
      </c>
      <c r="I2577" s="3">
        <v>2</v>
      </c>
      <c r="J2577" t="s">
        <v>12848</v>
      </c>
      <c r="K2577" s="3">
        <v>14</v>
      </c>
      <c r="L2577" t="s">
        <v>26103</v>
      </c>
      <c r="M2577" s="3">
        <v>2</v>
      </c>
      <c r="N2577" t="s">
        <v>26084</v>
      </c>
      <c r="O2577" s="3">
        <v>3</v>
      </c>
      <c r="P2577" t="s">
        <v>26085</v>
      </c>
      <c r="Q2577" s="3">
        <v>1</v>
      </c>
      <c r="R2577" t="s">
        <v>26083</v>
      </c>
      <c r="S2577" s="3">
        <v>88</v>
      </c>
      <c r="T2577" s="3">
        <v>1</v>
      </c>
      <c r="U2577" s="3">
        <v>230000</v>
      </c>
      <c r="V2577" s="3">
        <v>2003</v>
      </c>
      <c r="W2577" t="s">
        <v>25</v>
      </c>
    </row>
    <row r="2578" spans="1:23" x14ac:dyDescent="0.3">
      <c r="A2578" s="3">
        <v>6</v>
      </c>
      <c r="B2578" t="s">
        <v>1783</v>
      </c>
      <c r="C2578" s="3">
        <v>6109</v>
      </c>
      <c r="D2578" t="s">
        <v>1318</v>
      </c>
      <c r="E2578" s="3">
        <v>100103</v>
      </c>
      <c r="F2578" t="s">
        <v>11337</v>
      </c>
      <c r="G2578" s="3">
        <v>100103003</v>
      </c>
      <c r="H2578" t="s">
        <v>16985</v>
      </c>
      <c r="I2578" s="3">
        <v>2</v>
      </c>
      <c r="J2578" t="s">
        <v>12848</v>
      </c>
      <c r="K2578" s="3">
        <v>14</v>
      </c>
      <c r="L2578" t="s">
        <v>26103</v>
      </c>
      <c r="M2578" s="3">
        <v>2</v>
      </c>
      <c r="N2578" t="s">
        <v>26084</v>
      </c>
      <c r="O2578" s="3">
        <v>3</v>
      </c>
      <c r="P2578" t="s">
        <v>26085</v>
      </c>
      <c r="Q2578" s="3">
        <v>1</v>
      </c>
      <c r="R2578" t="s">
        <v>26083</v>
      </c>
      <c r="S2578" s="3">
        <v>150</v>
      </c>
      <c r="T2578" s="3">
        <v>1</v>
      </c>
      <c r="U2578" s="3">
        <v>500000</v>
      </c>
      <c r="V2578" s="3">
        <v>2009</v>
      </c>
      <c r="W2578" t="s">
        <v>25</v>
      </c>
    </row>
    <row r="2579" spans="1:23" x14ac:dyDescent="0.3">
      <c r="A2579" s="3">
        <v>6</v>
      </c>
      <c r="B2579" t="s">
        <v>1783</v>
      </c>
      <c r="C2579" s="3">
        <v>6109</v>
      </c>
      <c r="D2579" t="s">
        <v>1318</v>
      </c>
      <c r="E2579" s="3">
        <v>100101</v>
      </c>
      <c r="F2579" t="s">
        <v>11256</v>
      </c>
      <c r="G2579" s="3">
        <v>100101004</v>
      </c>
      <c r="H2579" t="s">
        <v>16281</v>
      </c>
      <c r="I2579" s="3">
        <v>2</v>
      </c>
      <c r="J2579" t="s">
        <v>12848</v>
      </c>
      <c r="K2579" s="3">
        <v>14</v>
      </c>
      <c r="L2579" t="s">
        <v>26103</v>
      </c>
      <c r="M2579" s="3">
        <v>2</v>
      </c>
      <c r="N2579" t="s">
        <v>26084</v>
      </c>
      <c r="O2579" s="3">
        <v>3</v>
      </c>
      <c r="P2579" t="s">
        <v>26085</v>
      </c>
      <c r="Q2579" s="3">
        <v>1</v>
      </c>
      <c r="R2579" t="s">
        <v>26083</v>
      </c>
      <c r="S2579" s="3">
        <v>150</v>
      </c>
      <c r="T2579" s="3">
        <v>1</v>
      </c>
      <c r="U2579" s="3">
        <v>200000</v>
      </c>
      <c r="V2579" s="3">
        <v>2009</v>
      </c>
      <c r="W2579" t="s">
        <v>25</v>
      </c>
    </row>
    <row r="2580" spans="1:23" x14ac:dyDescent="0.3">
      <c r="A2580" s="3">
        <v>6</v>
      </c>
      <c r="B2580" t="s">
        <v>1783</v>
      </c>
      <c r="C2580" s="3">
        <v>6109</v>
      </c>
      <c r="D2580" t="s">
        <v>1318</v>
      </c>
      <c r="E2580" s="3">
        <v>100103</v>
      </c>
      <c r="F2580" t="s">
        <v>11337</v>
      </c>
      <c r="G2580" s="3">
        <v>1001030020</v>
      </c>
      <c r="H2580" t="s">
        <v>26128</v>
      </c>
      <c r="I2580" s="3">
        <v>2</v>
      </c>
      <c r="J2580" t="s">
        <v>12848</v>
      </c>
      <c r="K2580" s="3">
        <v>14</v>
      </c>
      <c r="L2580" t="s">
        <v>26103</v>
      </c>
      <c r="M2580" s="3">
        <v>2</v>
      </c>
      <c r="N2580" t="s">
        <v>26084</v>
      </c>
      <c r="O2580" s="3">
        <v>3</v>
      </c>
      <c r="P2580" t="s">
        <v>26085</v>
      </c>
      <c r="Q2580" s="3">
        <v>1</v>
      </c>
      <c r="R2580" t="s">
        <v>26083</v>
      </c>
      <c r="S2580" s="3">
        <v>150</v>
      </c>
      <c r="T2580" s="3">
        <v>1</v>
      </c>
      <c r="U2580" s="3">
        <v>200000</v>
      </c>
      <c r="V2580" s="3">
        <v>2009</v>
      </c>
      <c r="W2580" t="s">
        <v>25</v>
      </c>
    </row>
    <row r="2581" spans="1:23" x14ac:dyDescent="0.3">
      <c r="A2581" s="3">
        <v>6</v>
      </c>
      <c r="B2581" t="s">
        <v>1783</v>
      </c>
      <c r="C2581" s="3">
        <v>6109</v>
      </c>
      <c r="D2581" t="s">
        <v>1318</v>
      </c>
      <c r="E2581" s="3">
        <v>100101</v>
      </c>
      <c r="F2581" t="s">
        <v>11256</v>
      </c>
      <c r="G2581" s="3">
        <v>1001010080</v>
      </c>
      <c r="H2581" t="s">
        <v>26126</v>
      </c>
      <c r="I2581" s="3">
        <v>2</v>
      </c>
      <c r="J2581" t="s">
        <v>12848</v>
      </c>
      <c r="K2581" s="3">
        <v>14</v>
      </c>
      <c r="L2581" t="s">
        <v>26103</v>
      </c>
      <c r="M2581" s="3">
        <v>2</v>
      </c>
      <c r="N2581" t="s">
        <v>26084</v>
      </c>
      <c r="O2581" s="3">
        <v>3</v>
      </c>
      <c r="P2581" t="s">
        <v>26085</v>
      </c>
      <c r="Q2581" s="3">
        <v>1</v>
      </c>
      <c r="R2581" t="s">
        <v>26083</v>
      </c>
      <c r="S2581" s="3">
        <v>150</v>
      </c>
      <c r="T2581" s="3">
        <v>1</v>
      </c>
      <c r="U2581" s="3">
        <v>500000</v>
      </c>
      <c r="V2581" s="3">
        <v>2009</v>
      </c>
      <c r="W2581" t="s">
        <v>25</v>
      </c>
    </row>
    <row r="2582" spans="1:23" x14ac:dyDescent="0.3">
      <c r="A2582" s="3">
        <v>6</v>
      </c>
      <c r="B2582" t="s">
        <v>1783</v>
      </c>
      <c r="C2582" s="3">
        <v>6109</v>
      </c>
      <c r="D2582" t="s">
        <v>1318</v>
      </c>
      <c r="E2582" s="3">
        <v>100103</v>
      </c>
      <c r="F2582" t="s">
        <v>11337</v>
      </c>
      <c r="G2582" s="3">
        <v>1001030040</v>
      </c>
      <c r="H2582" t="s">
        <v>26115</v>
      </c>
      <c r="I2582" s="3">
        <v>2</v>
      </c>
      <c r="J2582" t="s">
        <v>12848</v>
      </c>
      <c r="K2582" s="3">
        <v>14</v>
      </c>
      <c r="L2582" t="s">
        <v>26103</v>
      </c>
      <c r="M2582" s="3">
        <v>2</v>
      </c>
      <c r="N2582" t="s">
        <v>26084</v>
      </c>
      <c r="O2582" s="3">
        <v>3</v>
      </c>
      <c r="P2582" t="s">
        <v>26085</v>
      </c>
      <c r="Q2582" s="3">
        <v>1</v>
      </c>
      <c r="R2582" t="s">
        <v>26083</v>
      </c>
      <c r="S2582" s="3">
        <v>150</v>
      </c>
      <c r="T2582" s="3">
        <v>1</v>
      </c>
      <c r="U2582" s="3">
        <v>10750000</v>
      </c>
      <c r="V2582" s="3">
        <v>2009</v>
      </c>
      <c r="W2582" t="s">
        <v>25</v>
      </c>
    </row>
    <row r="2583" spans="1:23" x14ac:dyDescent="0.3">
      <c r="A2583" s="3">
        <v>6</v>
      </c>
      <c r="B2583" t="s">
        <v>1783</v>
      </c>
      <c r="C2583" s="3">
        <v>6109</v>
      </c>
      <c r="D2583" t="s">
        <v>1318</v>
      </c>
      <c r="E2583" s="3">
        <v>100101</v>
      </c>
      <c r="F2583" t="s">
        <v>11256</v>
      </c>
      <c r="G2583" s="3">
        <v>100101008</v>
      </c>
      <c r="H2583" t="s">
        <v>26130</v>
      </c>
      <c r="I2583" s="3">
        <v>1</v>
      </c>
      <c r="J2583" t="s">
        <v>26080</v>
      </c>
      <c r="K2583" s="3">
        <v>14</v>
      </c>
      <c r="L2583" t="s">
        <v>26103</v>
      </c>
      <c r="M2583" s="3">
        <v>2</v>
      </c>
      <c r="N2583" t="s">
        <v>26084</v>
      </c>
      <c r="O2583" s="3">
        <v>1</v>
      </c>
      <c r="P2583" t="s">
        <v>28066</v>
      </c>
      <c r="Q2583" s="3">
        <v>1</v>
      </c>
      <c r="R2583" t="s">
        <v>26083</v>
      </c>
      <c r="S2583" s="3">
        <v>10</v>
      </c>
      <c r="T2583" s="3">
        <v>1</v>
      </c>
      <c r="U2583" s="3">
        <v>700000</v>
      </c>
      <c r="V2583" s="3">
        <v>2009</v>
      </c>
      <c r="W2583" t="s">
        <v>25</v>
      </c>
    </row>
    <row r="2584" spans="1:23" x14ac:dyDescent="0.3">
      <c r="A2584" s="3">
        <v>6</v>
      </c>
      <c r="B2584" t="s">
        <v>1783</v>
      </c>
      <c r="C2584" s="3">
        <v>6109</v>
      </c>
      <c r="D2584" t="s">
        <v>1318</v>
      </c>
      <c r="E2584" s="3">
        <v>100101</v>
      </c>
      <c r="F2584" t="s">
        <v>11256</v>
      </c>
      <c r="G2584" s="3">
        <v>100101004</v>
      </c>
      <c r="H2584" t="s">
        <v>16281</v>
      </c>
      <c r="I2584" s="3">
        <v>1</v>
      </c>
      <c r="J2584" t="s">
        <v>26080</v>
      </c>
      <c r="K2584" s="3">
        <v>14</v>
      </c>
      <c r="L2584" t="s">
        <v>26103</v>
      </c>
      <c r="M2584" s="3">
        <v>2</v>
      </c>
      <c r="N2584" t="s">
        <v>26084</v>
      </c>
      <c r="O2584" s="3">
        <v>1</v>
      </c>
      <c r="P2584" t="s">
        <v>28066</v>
      </c>
      <c r="Q2584" s="3">
        <v>1</v>
      </c>
      <c r="R2584" t="s">
        <v>26083</v>
      </c>
      <c r="S2584" s="3">
        <v>10</v>
      </c>
      <c r="T2584" s="3">
        <v>1</v>
      </c>
      <c r="U2584" s="3">
        <v>100000</v>
      </c>
      <c r="V2584" s="3">
        <v>2009</v>
      </c>
      <c r="W2584" t="s">
        <v>25</v>
      </c>
    </row>
    <row r="2585" spans="1:23" x14ac:dyDescent="0.3">
      <c r="A2585" s="3">
        <v>6</v>
      </c>
      <c r="B2585" t="s">
        <v>1783</v>
      </c>
      <c r="C2585" s="3">
        <v>6109</v>
      </c>
      <c r="D2585" t="s">
        <v>1318</v>
      </c>
      <c r="E2585" s="3">
        <v>100103</v>
      </c>
      <c r="F2585" t="s">
        <v>11337</v>
      </c>
      <c r="G2585" s="3">
        <v>1001030020</v>
      </c>
      <c r="H2585" t="s">
        <v>26128</v>
      </c>
      <c r="I2585" s="3">
        <v>1</v>
      </c>
      <c r="J2585" t="s">
        <v>26080</v>
      </c>
      <c r="K2585" s="3">
        <v>14</v>
      </c>
      <c r="L2585" t="s">
        <v>26103</v>
      </c>
      <c r="M2585" s="3">
        <v>2</v>
      </c>
      <c r="N2585" t="s">
        <v>26084</v>
      </c>
      <c r="O2585" s="3">
        <v>1</v>
      </c>
      <c r="P2585" t="s">
        <v>28066</v>
      </c>
      <c r="Q2585" s="3">
        <v>1</v>
      </c>
      <c r="R2585" t="s">
        <v>26083</v>
      </c>
      <c r="S2585" s="3">
        <v>10</v>
      </c>
      <c r="T2585" s="3">
        <v>1</v>
      </c>
      <c r="U2585" s="3">
        <v>200000</v>
      </c>
      <c r="V2585" s="3">
        <v>2009</v>
      </c>
      <c r="W2585" t="s">
        <v>25</v>
      </c>
    </row>
    <row r="2586" spans="1:23" x14ac:dyDescent="0.3">
      <c r="A2586" s="3">
        <v>6</v>
      </c>
      <c r="B2586" t="s">
        <v>1783</v>
      </c>
      <c r="C2586" s="3">
        <v>6109</v>
      </c>
      <c r="D2586" t="s">
        <v>1318</v>
      </c>
      <c r="E2586" s="3">
        <v>100103</v>
      </c>
      <c r="F2586" t="s">
        <v>11337</v>
      </c>
      <c r="G2586" s="3">
        <v>100103003</v>
      </c>
      <c r="H2586" t="s">
        <v>16985</v>
      </c>
      <c r="I2586" s="3">
        <v>1</v>
      </c>
      <c r="J2586" t="s">
        <v>26080</v>
      </c>
      <c r="K2586" s="3">
        <v>14</v>
      </c>
      <c r="L2586" t="s">
        <v>26103</v>
      </c>
      <c r="M2586" s="3">
        <v>2</v>
      </c>
      <c r="N2586" t="s">
        <v>26084</v>
      </c>
      <c r="O2586" s="3">
        <v>1</v>
      </c>
      <c r="P2586" t="s">
        <v>28066</v>
      </c>
      <c r="Q2586" s="3">
        <v>1</v>
      </c>
      <c r="R2586" t="s">
        <v>26083</v>
      </c>
      <c r="S2586" s="3">
        <v>10</v>
      </c>
      <c r="T2586" s="3">
        <v>1</v>
      </c>
      <c r="U2586" s="3">
        <v>1000000</v>
      </c>
      <c r="V2586" s="3">
        <v>2009</v>
      </c>
      <c r="W2586" t="s">
        <v>25</v>
      </c>
    </row>
    <row r="2587" spans="1:23" x14ac:dyDescent="0.3">
      <c r="A2587" s="3">
        <v>6</v>
      </c>
      <c r="B2587" t="s">
        <v>1783</v>
      </c>
      <c r="C2587" s="3">
        <v>6114</v>
      </c>
      <c r="D2587" t="s">
        <v>1333</v>
      </c>
      <c r="E2587" s="3">
        <v>100102</v>
      </c>
      <c r="F2587" t="s">
        <v>11306</v>
      </c>
      <c r="G2587" s="3">
        <v>100102005</v>
      </c>
      <c r="H2587" t="s">
        <v>2163</v>
      </c>
      <c r="I2587" s="3">
        <v>1</v>
      </c>
      <c r="J2587" t="s">
        <v>26080</v>
      </c>
      <c r="K2587" s="3">
        <v>14</v>
      </c>
      <c r="L2587" t="s">
        <v>26103</v>
      </c>
      <c r="M2587" s="3">
        <v>3</v>
      </c>
      <c r="N2587" t="s">
        <v>16841</v>
      </c>
      <c r="O2587" s="3">
        <v>1</v>
      </c>
      <c r="P2587" t="s">
        <v>28066</v>
      </c>
      <c r="Q2587" s="3">
        <v>1</v>
      </c>
      <c r="R2587" t="s">
        <v>26083</v>
      </c>
      <c r="S2587" s="3">
        <v>1</v>
      </c>
      <c r="T2587" s="3">
        <v>1</v>
      </c>
      <c r="U2587" s="3">
        <v>15000</v>
      </c>
      <c r="V2587" s="3">
        <v>2014</v>
      </c>
      <c r="W2587" t="s">
        <v>25</v>
      </c>
    </row>
    <row r="2588" spans="1:23" x14ac:dyDescent="0.3">
      <c r="A2588" s="3">
        <v>1</v>
      </c>
      <c r="B2588" t="s">
        <v>797</v>
      </c>
      <c r="C2588" s="3">
        <v>1405</v>
      </c>
      <c r="D2588" t="s">
        <v>1081</v>
      </c>
      <c r="E2588" s="3">
        <v>100102</v>
      </c>
      <c r="F2588" t="s">
        <v>11306</v>
      </c>
      <c r="G2588" s="3">
        <v>100102007</v>
      </c>
      <c r="H2588" t="s">
        <v>11317</v>
      </c>
      <c r="I2588" s="3">
        <v>2</v>
      </c>
      <c r="J2588" t="s">
        <v>12848</v>
      </c>
      <c r="K2588" s="3">
        <v>14</v>
      </c>
      <c r="L2588" t="s">
        <v>26103</v>
      </c>
      <c r="M2588" s="3">
        <v>3</v>
      </c>
      <c r="N2588" t="s">
        <v>16841</v>
      </c>
      <c r="O2588" s="3">
        <v>3</v>
      </c>
      <c r="P2588" t="s">
        <v>26085</v>
      </c>
      <c r="Q2588" s="3">
        <v>1</v>
      </c>
      <c r="R2588" t="s">
        <v>26083</v>
      </c>
      <c r="S2588" s="3">
        <v>10</v>
      </c>
      <c r="T2588" s="3">
        <v>1</v>
      </c>
      <c r="U2588" s="3">
        <v>10000</v>
      </c>
      <c r="V2588" s="3">
        <v>2019</v>
      </c>
      <c r="W2588" t="s">
        <v>26159</v>
      </c>
    </row>
    <row r="2589" spans="1:23" x14ac:dyDescent="0.3">
      <c r="A2589" s="3">
        <v>6</v>
      </c>
      <c r="B2589" t="s">
        <v>1783</v>
      </c>
      <c r="C2589" s="3">
        <v>6109</v>
      </c>
      <c r="D2589" t="s">
        <v>1318</v>
      </c>
      <c r="E2589" s="3">
        <v>100103</v>
      </c>
      <c r="F2589" t="s">
        <v>11337</v>
      </c>
      <c r="G2589" s="3">
        <v>100103003</v>
      </c>
      <c r="H2589" t="s">
        <v>16985</v>
      </c>
      <c r="I2589" s="3">
        <v>2</v>
      </c>
      <c r="J2589" t="s">
        <v>12848</v>
      </c>
      <c r="K2589" s="3">
        <v>14</v>
      </c>
      <c r="L2589" t="s">
        <v>26103</v>
      </c>
      <c r="M2589" s="3">
        <v>2</v>
      </c>
      <c r="N2589" t="s">
        <v>26084</v>
      </c>
      <c r="O2589" s="3">
        <v>3</v>
      </c>
      <c r="P2589" t="s">
        <v>26085</v>
      </c>
      <c r="Q2589" s="3">
        <v>4</v>
      </c>
      <c r="R2589" t="s">
        <v>26113</v>
      </c>
      <c r="S2589" s="3">
        <v>300</v>
      </c>
      <c r="T2589" s="3">
        <v>1</v>
      </c>
      <c r="U2589" s="3">
        <v>180000</v>
      </c>
      <c r="V2589" s="3">
        <v>2018</v>
      </c>
      <c r="W2589" t="s">
        <v>26159</v>
      </c>
    </row>
    <row r="2590" spans="1:23" x14ac:dyDescent="0.3">
      <c r="A2590" s="3">
        <v>6</v>
      </c>
      <c r="B2590" t="s">
        <v>1783</v>
      </c>
      <c r="C2590" s="3">
        <v>6109</v>
      </c>
      <c r="D2590" t="s">
        <v>1318</v>
      </c>
      <c r="E2590" s="3">
        <v>100103</v>
      </c>
      <c r="F2590" t="s">
        <v>11337</v>
      </c>
      <c r="G2590" s="3">
        <v>1001030040</v>
      </c>
      <c r="H2590" t="s">
        <v>26115</v>
      </c>
      <c r="I2590" s="3">
        <v>2</v>
      </c>
      <c r="J2590" t="s">
        <v>12848</v>
      </c>
      <c r="K2590" s="3">
        <v>14</v>
      </c>
      <c r="L2590" t="s">
        <v>26103</v>
      </c>
      <c r="M2590" s="3">
        <v>2</v>
      </c>
      <c r="N2590" t="s">
        <v>26084</v>
      </c>
      <c r="O2590" s="3">
        <v>3</v>
      </c>
      <c r="P2590" t="s">
        <v>26085</v>
      </c>
      <c r="Q2590" s="3">
        <v>4</v>
      </c>
      <c r="R2590" t="s">
        <v>26113</v>
      </c>
      <c r="S2590" s="3">
        <v>300</v>
      </c>
      <c r="T2590" s="3">
        <v>1</v>
      </c>
      <c r="U2590" s="3">
        <v>250000</v>
      </c>
      <c r="V2590" s="3">
        <v>2018</v>
      </c>
      <c r="W2590" t="s">
        <v>26159</v>
      </c>
    </row>
    <row r="2591" spans="1:23" x14ac:dyDescent="0.3">
      <c r="A2591" s="3">
        <v>6</v>
      </c>
      <c r="B2591" t="s">
        <v>1783</v>
      </c>
      <c r="C2591" s="3">
        <v>6109</v>
      </c>
      <c r="D2591" t="s">
        <v>1318</v>
      </c>
      <c r="E2591" s="3">
        <v>100101</v>
      </c>
      <c r="F2591" t="s">
        <v>11256</v>
      </c>
      <c r="G2591" s="3">
        <v>1001010080</v>
      </c>
      <c r="H2591" t="s">
        <v>26126</v>
      </c>
      <c r="I2591" s="3">
        <v>2</v>
      </c>
      <c r="J2591" t="s">
        <v>12848</v>
      </c>
      <c r="K2591" s="3">
        <v>14</v>
      </c>
      <c r="L2591" t="s">
        <v>26103</v>
      </c>
      <c r="M2591" s="3">
        <v>2</v>
      </c>
      <c r="N2591" t="s">
        <v>26084</v>
      </c>
      <c r="O2591" s="3">
        <v>3</v>
      </c>
      <c r="P2591" t="s">
        <v>26085</v>
      </c>
      <c r="Q2591" s="3">
        <v>4</v>
      </c>
      <c r="R2591" t="s">
        <v>26113</v>
      </c>
      <c r="S2591" s="3">
        <v>300</v>
      </c>
      <c r="T2591" s="3">
        <v>1</v>
      </c>
      <c r="U2591" s="3">
        <v>235000</v>
      </c>
      <c r="V2591" s="3">
        <v>2018</v>
      </c>
      <c r="W2591" t="s">
        <v>26159</v>
      </c>
    </row>
    <row r="2592" spans="1:23" x14ac:dyDescent="0.3">
      <c r="A2592" s="3">
        <v>6</v>
      </c>
      <c r="B2592" t="s">
        <v>1783</v>
      </c>
      <c r="C2592" s="3">
        <v>6109</v>
      </c>
      <c r="D2592" t="s">
        <v>1318</v>
      </c>
      <c r="E2592" s="3">
        <v>100101</v>
      </c>
      <c r="F2592" t="s">
        <v>11256</v>
      </c>
      <c r="G2592" s="3">
        <v>100101004</v>
      </c>
      <c r="H2592" t="s">
        <v>16281</v>
      </c>
      <c r="I2592" s="3">
        <v>2</v>
      </c>
      <c r="J2592" t="s">
        <v>12848</v>
      </c>
      <c r="K2592" s="3">
        <v>14</v>
      </c>
      <c r="L2592" t="s">
        <v>26103</v>
      </c>
      <c r="M2592" s="3">
        <v>2</v>
      </c>
      <c r="N2592" t="s">
        <v>26084</v>
      </c>
      <c r="O2592" s="3">
        <v>3</v>
      </c>
      <c r="P2592" t="s">
        <v>26085</v>
      </c>
      <c r="Q2592" s="3">
        <v>4</v>
      </c>
      <c r="R2592" t="s">
        <v>26113</v>
      </c>
      <c r="S2592" s="3">
        <v>300</v>
      </c>
      <c r="T2592" s="3">
        <v>1</v>
      </c>
      <c r="U2592" s="3">
        <v>93000</v>
      </c>
      <c r="V2592" s="3">
        <v>2018</v>
      </c>
      <c r="W2592" t="s">
        <v>26159</v>
      </c>
    </row>
    <row r="2593" spans="1:23" x14ac:dyDescent="0.3">
      <c r="A2593" s="3">
        <v>6</v>
      </c>
      <c r="B2593" t="s">
        <v>1783</v>
      </c>
      <c r="C2593" s="3">
        <v>6114</v>
      </c>
      <c r="D2593" t="s">
        <v>1333</v>
      </c>
      <c r="E2593" s="3">
        <v>100102</v>
      </c>
      <c r="F2593" t="s">
        <v>11306</v>
      </c>
      <c r="G2593" s="3">
        <v>100102005</v>
      </c>
      <c r="H2593" t="s">
        <v>2163</v>
      </c>
      <c r="I2593" s="3">
        <v>1</v>
      </c>
      <c r="J2593" t="s">
        <v>26080</v>
      </c>
      <c r="K2593" s="3">
        <v>14</v>
      </c>
      <c r="L2593" t="s">
        <v>26103</v>
      </c>
      <c r="M2593" s="3">
        <v>3</v>
      </c>
      <c r="N2593" t="s">
        <v>16841</v>
      </c>
      <c r="O2593" s="3">
        <v>2</v>
      </c>
      <c r="P2593" t="s">
        <v>28067</v>
      </c>
      <c r="Q2593" s="3">
        <v>1</v>
      </c>
      <c r="R2593" t="s">
        <v>26083</v>
      </c>
      <c r="S2593" s="3">
        <v>2</v>
      </c>
      <c r="T2593" s="3">
        <v>1</v>
      </c>
      <c r="U2593" s="3">
        <v>15000</v>
      </c>
      <c r="V2593" s="3">
        <v>2018</v>
      </c>
      <c r="W2593" t="s">
        <v>26159</v>
      </c>
    </row>
    <row r="2594" spans="1:23" x14ac:dyDescent="0.3">
      <c r="A2594" s="3">
        <v>6</v>
      </c>
      <c r="B2594" t="s">
        <v>1783</v>
      </c>
      <c r="C2594" s="3">
        <v>6117</v>
      </c>
      <c r="D2594" t="s">
        <v>1037</v>
      </c>
      <c r="E2594" s="3">
        <v>100101</v>
      </c>
      <c r="F2594" t="s">
        <v>11256</v>
      </c>
      <c r="G2594" s="3">
        <v>100101004</v>
      </c>
      <c r="H2594" t="s">
        <v>16281</v>
      </c>
      <c r="I2594" s="3">
        <v>1</v>
      </c>
      <c r="J2594" t="s">
        <v>26080</v>
      </c>
      <c r="K2594" s="3">
        <v>14</v>
      </c>
      <c r="L2594" t="s">
        <v>26103</v>
      </c>
      <c r="M2594" s="3">
        <v>2</v>
      </c>
      <c r="N2594" t="s">
        <v>26084</v>
      </c>
      <c r="O2594" s="3">
        <v>3</v>
      </c>
      <c r="P2594" t="s">
        <v>26085</v>
      </c>
      <c r="Q2594" s="3">
        <v>1</v>
      </c>
      <c r="R2594" t="s">
        <v>26083</v>
      </c>
      <c r="S2594" s="3">
        <v>8</v>
      </c>
      <c r="T2594" s="3">
        <v>1</v>
      </c>
      <c r="U2594" s="3">
        <v>200</v>
      </c>
      <c r="V2594" s="3">
        <v>2018</v>
      </c>
      <c r="W2594" t="s">
        <v>26159</v>
      </c>
    </row>
    <row r="2595" spans="1:23" x14ac:dyDescent="0.3">
      <c r="A2595" s="3">
        <v>6</v>
      </c>
      <c r="B2595" t="s">
        <v>1783</v>
      </c>
      <c r="C2595" s="3">
        <v>6117</v>
      </c>
      <c r="D2595" t="s">
        <v>1037</v>
      </c>
      <c r="E2595" s="3">
        <v>100101</v>
      </c>
      <c r="F2595" t="s">
        <v>11256</v>
      </c>
      <c r="G2595" s="3">
        <v>100101008</v>
      </c>
      <c r="H2595" t="s">
        <v>26130</v>
      </c>
      <c r="I2595" s="3">
        <v>1</v>
      </c>
      <c r="J2595" t="s">
        <v>26080</v>
      </c>
      <c r="K2595" s="3">
        <v>14</v>
      </c>
      <c r="L2595" t="s">
        <v>26103</v>
      </c>
      <c r="M2595" s="3">
        <v>2</v>
      </c>
      <c r="N2595" t="s">
        <v>26084</v>
      </c>
      <c r="O2595" s="3">
        <v>3</v>
      </c>
      <c r="P2595" t="s">
        <v>26085</v>
      </c>
      <c r="Q2595" s="3">
        <v>1</v>
      </c>
      <c r="R2595" t="s">
        <v>26083</v>
      </c>
      <c r="S2595" s="3">
        <v>8</v>
      </c>
      <c r="T2595" s="3">
        <v>1</v>
      </c>
      <c r="U2595" s="3">
        <v>200</v>
      </c>
      <c r="V2595" s="3">
        <v>2018</v>
      </c>
      <c r="W2595" t="s">
        <v>26159</v>
      </c>
    </row>
    <row r="2596" spans="1:23" x14ac:dyDescent="0.3">
      <c r="A2596" s="3">
        <v>7</v>
      </c>
      <c r="B2596" t="s">
        <v>788</v>
      </c>
      <c r="C2596" s="3">
        <v>7203</v>
      </c>
      <c r="D2596" t="s">
        <v>1427</v>
      </c>
      <c r="E2596" s="3">
        <v>100112</v>
      </c>
      <c r="F2596" t="s">
        <v>11530</v>
      </c>
      <c r="G2596" s="3">
        <v>100112025</v>
      </c>
      <c r="H2596" t="s">
        <v>11631</v>
      </c>
      <c r="I2596" s="3">
        <v>1</v>
      </c>
      <c r="J2596" t="s">
        <v>26080</v>
      </c>
      <c r="K2596" s="3">
        <v>14</v>
      </c>
      <c r="L2596" t="s">
        <v>26103</v>
      </c>
      <c r="M2596" s="3">
        <v>3</v>
      </c>
      <c r="N2596" t="s">
        <v>16841</v>
      </c>
      <c r="O2596" s="3">
        <v>3</v>
      </c>
      <c r="P2596" t="s">
        <v>26085</v>
      </c>
      <c r="Q2596" s="3">
        <v>1</v>
      </c>
      <c r="R2596" t="s">
        <v>26083</v>
      </c>
      <c r="S2596" s="3">
        <v>5</v>
      </c>
      <c r="T2596" s="3">
        <v>1</v>
      </c>
      <c r="U2596" s="3">
        <v>400</v>
      </c>
      <c r="V2596" s="3">
        <v>2001</v>
      </c>
      <c r="W2596" t="s">
        <v>25</v>
      </c>
    </row>
    <row r="2597" spans="1:23" x14ac:dyDescent="0.3">
      <c r="A2597" s="3">
        <v>7</v>
      </c>
      <c r="B2597" t="s">
        <v>788</v>
      </c>
      <c r="C2597" s="3">
        <v>7203</v>
      </c>
      <c r="D2597" t="s">
        <v>1427</v>
      </c>
      <c r="E2597" s="3">
        <v>100108</v>
      </c>
      <c r="F2597" t="s">
        <v>11438</v>
      </c>
      <c r="G2597" s="3">
        <v>100108004</v>
      </c>
      <c r="H2597" t="s">
        <v>26097</v>
      </c>
      <c r="I2597" s="3">
        <v>1</v>
      </c>
      <c r="J2597" t="s">
        <v>26080</v>
      </c>
      <c r="K2597" s="3">
        <v>14</v>
      </c>
      <c r="L2597" t="s">
        <v>26103</v>
      </c>
      <c r="M2597" s="3">
        <v>3</v>
      </c>
      <c r="N2597" t="s">
        <v>16841</v>
      </c>
      <c r="O2597" s="3">
        <v>3</v>
      </c>
      <c r="P2597" t="s">
        <v>26085</v>
      </c>
      <c r="Q2597" s="3">
        <v>1</v>
      </c>
      <c r="R2597" t="s">
        <v>26083</v>
      </c>
      <c r="S2597" s="3">
        <v>5</v>
      </c>
      <c r="T2597" s="3">
        <v>1</v>
      </c>
      <c r="U2597" s="3">
        <v>600</v>
      </c>
      <c r="V2597" s="3">
        <v>2001</v>
      </c>
      <c r="W2597" t="s">
        <v>25</v>
      </c>
    </row>
    <row r="2598" spans="1:23" x14ac:dyDescent="0.3">
      <c r="A2598" s="3">
        <v>7</v>
      </c>
      <c r="B2598" t="s">
        <v>788</v>
      </c>
      <c r="C2598" s="3">
        <v>7306</v>
      </c>
      <c r="D2598" t="s">
        <v>1445</v>
      </c>
      <c r="E2598" s="3">
        <v>100101</v>
      </c>
      <c r="F2598" t="s">
        <v>11256</v>
      </c>
      <c r="G2598" s="3">
        <v>100101004</v>
      </c>
      <c r="H2598" t="s">
        <v>16281</v>
      </c>
      <c r="I2598" s="3">
        <v>2</v>
      </c>
      <c r="J2598" t="s">
        <v>12848</v>
      </c>
      <c r="K2598" s="3">
        <v>14</v>
      </c>
      <c r="L2598" t="s">
        <v>26103</v>
      </c>
      <c r="M2598" s="3">
        <v>2</v>
      </c>
      <c r="N2598" t="s">
        <v>26084</v>
      </c>
      <c r="O2598" s="3">
        <v>3</v>
      </c>
      <c r="P2598" t="s">
        <v>26085</v>
      </c>
      <c r="Q2598" s="3">
        <v>1</v>
      </c>
      <c r="R2598" t="s">
        <v>26083</v>
      </c>
      <c r="S2598" s="3">
        <v>5</v>
      </c>
      <c r="T2598" s="3">
        <v>1</v>
      </c>
      <c r="U2598" s="3">
        <v>10000</v>
      </c>
      <c r="V2598" s="3">
        <v>2001</v>
      </c>
      <c r="W2598" t="s">
        <v>25</v>
      </c>
    </row>
    <row r="2599" spans="1:23" x14ac:dyDescent="0.3">
      <c r="A2599" s="3">
        <v>7</v>
      </c>
      <c r="B2599" t="s">
        <v>788</v>
      </c>
      <c r="C2599" s="3">
        <v>7308</v>
      </c>
      <c r="D2599" t="s">
        <v>1451</v>
      </c>
      <c r="E2599" s="3">
        <v>100103</v>
      </c>
      <c r="F2599" t="s">
        <v>11337</v>
      </c>
      <c r="G2599" s="3">
        <v>1001030020</v>
      </c>
      <c r="H2599" t="s">
        <v>26128</v>
      </c>
      <c r="I2599" s="3">
        <v>2</v>
      </c>
      <c r="J2599" t="s">
        <v>12848</v>
      </c>
      <c r="K2599" s="3">
        <v>14</v>
      </c>
      <c r="L2599" t="s">
        <v>26103</v>
      </c>
      <c r="M2599" s="3">
        <v>3</v>
      </c>
      <c r="N2599" t="s">
        <v>16841</v>
      </c>
      <c r="O2599" s="3">
        <v>3</v>
      </c>
      <c r="P2599" t="s">
        <v>26085</v>
      </c>
      <c r="Q2599" s="3">
        <v>1</v>
      </c>
      <c r="R2599" t="s">
        <v>26083</v>
      </c>
      <c r="S2599" s="3">
        <v>5</v>
      </c>
      <c r="T2599" s="3">
        <v>1</v>
      </c>
      <c r="U2599" s="3">
        <v>12000</v>
      </c>
      <c r="V2599" s="3">
        <v>2001</v>
      </c>
      <c r="W2599" t="s">
        <v>25</v>
      </c>
    </row>
    <row r="2600" spans="1:23" x14ac:dyDescent="0.3">
      <c r="A2600" s="3">
        <v>7</v>
      </c>
      <c r="B2600" t="s">
        <v>788</v>
      </c>
      <c r="C2600" s="3">
        <v>7308</v>
      </c>
      <c r="D2600" t="s">
        <v>1451</v>
      </c>
      <c r="E2600" s="3">
        <v>100103</v>
      </c>
      <c r="F2600" t="s">
        <v>11337</v>
      </c>
      <c r="G2600" s="3">
        <v>100103003</v>
      </c>
      <c r="H2600" t="s">
        <v>16985</v>
      </c>
      <c r="I2600" s="3">
        <v>2</v>
      </c>
      <c r="J2600" t="s">
        <v>12848</v>
      </c>
      <c r="K2600" s="3">
        <v>14</v>
      </c>
      <c r="L2600" t="s">
        <v>26103</v>
      </c>
      <c r="M2600" s="3">
        <v>3</v>
      </c>
      <c r="N2600" t="s">
        <v>16841</v>
      </c>
      <c r="O2600" s="3">
        <v>3</v>
      </c>
      <c r="P2600" t="s">
        <v>26085</v>
      </c>
      <c r="Q2600" s="3">
        <v>1</v>
      </c>
      <c r="R2600" t="s">
        <v>26083</v>
      </c>
      <c r="S2600" s="3">
        <v>5</v>
      </c>
      <c r="T2600" s="3">
        <v>1</v>
      </c>
      <c r="U2600" s="3">
        <v>10000</v>
      </c>
      <c r="V2600" s="3">
        <v>2001</v>
      </c>
      <c r="W2600" t="s">
        <v>25</v>
      </c>
    </row>
    <row r="2601" spans="1:23" x14ac:dyDescent="0.3">
      <c r="A2601" s="3">
        <v>7</v>
      </c>
      <c r="B2601" t="s">
        <v>788</v>
      </c>
      <c r="C2601" s="3">
        <v>7308</v>
      </c>
      <c r="D2601" t="s">
        <v>1451</v>
      </c>
      <c r="E2601" s="3">
        <v>100101</v>
      </c>
      <c r="F2601" t="s">
        <v>11256</v>
      </c>
      <c r="G2601" s="3">
        <v>100101004</v>
      </c>
      <c r="H2601" t="s">
        <v>16281</v>
      </c>
      <c r="I2601" s="3">
        <v>2</v>
      </c>
      <c r="J2601" t="s">
        <v>12848</v>
      </c>
      <c r="K2601" s="3">
        <v>14</v>
      </c>
      <c r="L2601" t="s">
        <v>26103</v>
      </c>
      <c r="M2601" s="3">
        <v>3</v>
      </c>
      <c r="N2601" t="s">
        <v>16841</v>
      </c>
      <c r="O2601" s="3">
        <v>3</v>
      </c>
      <c r="P2601" t="s">
        <v>26085</v>
      </c>
      <c r="Q2601" s="3">
        <v>1</v>
      </c>
      <c r="R2601" t="s">
        <v>26083</v>
      </c>
      <c r="S2601" s="3">
        <v>5</v>
      </c>
      <c r="T2601" s="3">
        <v>1</v>
      </c>
      <c r="U2601" s="3">
        <v>12000</v>
      </c>
      <c r="V2601" s="3">
        <v>2001</v>
      </c>
      <c r="W2601" t="s">
        <v>25</v>
      </c>
    </row>
    <row r="2602" spans="1:23" x14ac:dyDescent="0.3">
      <c r="A2602" s="3">
        <v>7</v>
      </c>
      <c r="B2602" t="s">
        <v>788</v>
      </c>
      <c r="C2602" s="3">
        <v>7308</v>
      </c>
      <c r="D2602" t="s">
        <v>1451</v>
      </c>
      <c r="E2602" s="3">
        <v>100112</v>
      </c>
      <c r="F2602" t="s">
        <v>11530</v>
      </c>
      <c r="G2602" s="3">
        <v>100112025</v>
      </c>
      <c r="H2602" t="s">
        <v>11631</v>
      </c>
      <c r="I2602" s="3">
        <v>2</v>
      </c>
      <c r="J2602" t="s">
        <v>12848</v>
      </c>
      <c r="K2602" s="3">
        <v>14</v>
      </c>
      <c r="L2602" t="s">
        <v>26103</v>
      </c>
      <c r="M2602" s="3">
        <v>3</v>
      </c>
      <c r="N2602" t="s">
        <v>16841</v>
      </c>
      <c r="O2602" s="3">
        <v>3</v>
      </c>
      <c r="P2602" t="s">
        <v>26085</v>
      </c>
      <c r="Q2602" s="3">
        <v>1</v>
      </c>
      <c r="R2602" t="s">
        <v>26083</v>
      </c>
      <c r="S2602" s="3">
        <v>5</v>
      </c>
      <c r="T2602" s="3">
        <v>1</v>
      </c>
      <c r="U2602" s="3">
        <v>12000</v>
      </c>
      <c r="V2602" s="3">
        <v>2001</v>
      </c>
      <c r="W2602" t="s">
        <v>25</v>
      </c>
    </row>
    <row r="2603" spans="1:23" x14ac:dyDescent="0.3">
      <c r="A2603" s="3">
        <v>7</v>
      </c>
      <c r="B2603" t="s">
        <v>788</v>
      </c>
      <c r="C2603" s="3">
        <v>7308</v>
      </c>
      <c r="D2603" t="s">
        <v>1451</v>
      </c>
      <c r="E2603" s="3">
        <v>100108</v>
      </c>
      <c r="F2603" t="s">
        <v>11438</v>
      </c>
      <c r="G2603" s="3">
        <v>100108004</v>
      </c>
      <c r="H2603" t="s">
        <v>26097</v>
      </c>
      <c r="I2603" s="3">
        <v>2</v>
      </c>
      <c r="J2603" t="s">
        <v>12848</v>
      </c>
      <c r="K2603" s="3">
        <v>14</v>
      </c>
      <c r="L2603" t="s">
        <v>26103</v>
      </c>
      <c r="M2603" s="3">
        <v>3</v>
      </c>
      <c r="N2603" t="s">
        <v>16841</v>
      </c>
      <c r="O2603" s="3">
        <v>3</v>
      </c>
      <c r="P2603" t="s">
        <v>26085</v>
      </c>
      <c r="Q2603" s="3">
        <v>1</v>
      </c>
      <c r="R2603" t="s">
        <v>26083</v>
      </c>
      <c r="S2603" s="3">
        <v>5</v>
      </c>
      <c r="T2603" s="3">
        <v>1</v>
      </c>
      <c r="U2603" s="3">
        <v>10000</v>
      </c>
      <c r="V2603" s="3">
        <v>2001</v>
      </c>
      <c r="W2603" t="s">
        <v>25</v>
      </c>
    </row>
    <row r="2604" spans="1:23" x14ac:dyDescent="0.3">
      <c r="A2604" s="3">
        <v>7</v>
      </c>
      <c r="B2604" t="s">
        <v>788</v>
      </c>
      <c r="C2604" s="3">
        <v>7309</v>
      </c>
      <c r="D2604" t="s">
        <v>1454</v>
      </c>
      <c r="E2604" s="3">
        <v>100101</v>
      </c>
      <c r="F2604" t="s">
        <v>11256</v>
      </c>
      <c r="G2604" s="3">
        <v>100101004</v>
      </c>
      <c r="H2604" t="s">
        <v>16281</v>
      </c>
      <c r="I2604" s="3">
        <v>2</v>
      </c>
      <c r="J2604" t="s">
        <v>12848</v>
      </c>
      <c r="K2604" s="3">
        <v>14</v>
      </c>
      <c r="L2604" t="s">
        <v>26103</v>
      </c>
      <c r="M2604" s="3">
        <v>3</v>
      </c>
      <c r="N2604" t="s">
        <v>16841</v>
      </c>
      <c r="O2604" s="3">
        <v>1</v>
      </c>
      <c r="P2604" t="s">
        <v>28066</v>
      </c>
      <c r="Q2604" s="3">
        <v>1</v>
      </c>
      <c r="R2604" t="s">
        <v>26083</v>
      </c>
      <c r="S2604" s="3">
        <v>12</v>
      </c>
      <c r="T2604" s="3">
        <v>1</v>
      </c>
      <c r="U2604" s="3">
        <v>1000</v>
      </c>
      <c r="V2604" s="3">
        <v>2001</v>
      </c>
      <c r="W2604" t="s">
        <v>25</v>
      </c>
    </row>
    <row r="2605" spans="1:23" x14ac:dyDescent="0.3">
      <c r="A2605" s="3">
        <v>7</v>
      </c>
      <c r="B2605" t="s">
        <v>788</v>
      </c>
      <c r="C2605" s="3">
        <v>7303</v>
      </c>
      <c r="D2605" t="s">
        <v>1436</v>
      </c>
      <c r="E2605" s="3">
        <v>100101</v>
      </c>
      <c r="F2605" t="s">
        <v>11256</v>
      </c>
      <c r="G2605" s="3">
        <v>100101004</v>
      </c>
      <c r="H2605" t="s">
        <v>16281</v>
      </c>
      <c r="I2605" s="3">
        <v>1</v>
      </c>
      <c r="J2605" t="s">
        <v>26080</v>
      </c>
      <c r="K2605" s="3">
        <v>14</v>
      </c>
      <c r="L2605" t="s">
        <v>26103</v>
      </c>
      <c r="M2605" s="3">
        <v>3</v>
      </c>
      <c r="N2605" t="s">
        <v>16841</v>
      </c>
      <c r="O2605" s="3">
        <v>1</v>
      </c>
      <c r="P2605" t="s">
        <v>28066</v>
      </c>
      <c r="Q2605" s="3">
        <v>1</v>
      </c>
      <c r="R2605" t="s">
        <v>26083</v>
      </c>
      <c r="S2605" s="3">
        <v>2</v>
      </c>
      <c r="T2605" s="3">
        <v>1</v>
      </c>
      <c r="U2605" s="3">
        <v>50</v>
      </c>
      <c r="V2605" s="3">
        <v>2007</v>
      </c>
      <c r="W2605" t="s">
        <v>25</v>
      </c>
    </row>
    <row r="2606" spans="1:23" x14ac:dyDescent="0.3">
      <c r="A2606" s="3">
        <v>7</v>
      </c>
      <c r="B2606" t="s">
        <v>788</v>
      </c>
      <c r="C2606" s="3">
        <v>7303</v>
      </c>
      <c r="D2606" t="s">
        <v>1436</v>
      </c>
      <c r="E2606" s="3">
        <v>100101</v>
      </c>
      <c r="F2606" t="s">
        <v>11256</v>
      </c>
      <c r="G2606" s="3">
        <v>100101008</v>
      </c>
      <c r="H2606" t="s">
        <v>26130</v>
      </c>
      <c r="I2606" s="3">
        <v>1</v>
      </c>
      <c r="J2606" t="s">
        <v>26080</v>
      </c>
      <c r="K2606" s="3">
        <v>14</v>
      </c>
      <c r="L2606" t="s">
        <v>26103</v>
      </c>
      <c r="M2606" s="3">
        <v>3</v>
      </c>
      <c r="N2606" t="s">
        <v>16841</v>
      </c>
      <c r="O2606" s="3">
        <v>1</v>
      </c>
      <c r="P2606" t="s">
        <v>28066</v>
      </c>
      <c r="Q2606" s="3">
        <v>1</v>
      </c>
      <c r="R2606" t="s">
        <v>26083</v>
      </c>
      <c r="S2606" s="3">
        <v>2</v>
      </c>
      <c r="T2606" s="3">
        <v>1</v>
      </c>
      <c r="U2606" s="3">
        <v>50</v>
      </c>
      <c r="V2606" s="3">
        <v>2007</v>
      </c>
      <c r="W2606" t="s">
        <v>25</v>
      </c>
    </row>
    <row r="2607" spans="1:23" x14ac:dyDescent="0.3">
      <c r="A2607" s="3">
        <v>7</v>
      </c>
      <c r="B2607" t="s">
        <v>788</v>
      </c>
      <c r="C2607" s="3">
        <v>7303</v>
      </c>
      <c r="D2607" t="s">
        <v>1436</v>
      </c>
      <c r="E2607" s="3">
        <v>100104</v>
      </c>
      <c r="F2607" t="s">
        <v>11362</v>
      </c>
      <c r="G2607" s="3">
        <v>100104006</v>
      </c>
      <c r="H2607" t="s">
        <v>26140</v>
      </c>
      <c r="I2607" s="3">
        <v>1</v>
      </c>
      <c r="J2607" t="s">
        <v>26080</v>
      </c>
      <c r="K2607" s="3">
        <v>14</v>
      </c>
      <c r="L2607" t="s">
        <v>26103</v>
      </c>
      <c r="M2607" s="3">
        <v>3</v>
      </c>
      <c r="N2607" t="s">
        <v>16841</v>
      </c>
      <c r="O2607" s="3">
        <v>1</v>
      </c>
      <c r="P2607" t="s">
        <v>28066</v>
      </c>
      <c r="Q2607" s="3">
        <v>1</v>
      </c>
      <c r="R2607" t="s">
        <v>26083</v>
      </c>
      <c r="S2607" s="3">
        <v>2</v>
      </c>
      <c r="T2607" s="3">
        <v>1</v>
      </c>
      <c r="U2607" s="3">
        <v>50</v>
      </c>
      <c r="V2607" s="3">
        <v>2007</v>
      </c>
      <c r="W2607" t="s">
        <v>25</v>
      </c>
    </row>
    <row r="2608" spans="1:23" x14ac:dyDescent="0.3">
      <c r="A2608" s="3">
        <v>7</v>
      </c>
      <c r="B2608" t="s">
        <v>788</v>
      </c>
      <c r="C2608" s="3">
        <v>7303</v>
      </c>
      <c r="D2608" t="s">
        <v>1436</v>
      </c>
      <c r="E2608" s="3">
        <v>100108</v>
      </c>
      <c r="F2608" t="s">
        <v>11438</v>
      </c>
      <c r="G2608" s="3">
        <v>100108004</v>
      </c>
      <c r="H2608" t="s">
        <v>26097</v>
      </c>
      <c r="I2608" s="3">
        <v>1</v>
      </c>
      <c r="J2608" t="s">
        <v>26080</v>
      </c>
      <c r="K2608" s="3">
        <v>14</v>
      </c>
      <c r="L2608" t="s">
        <v>26103</v>
      </c>
      <c r="M2608" s="3">
        <v>3</v>
      </c>
      <c r="N2608" t="s">
        <v>16841</v>
      </c>
      <c r="O2608" s="3">
        <v>1</v>
      </c>
      <c r="P2608" t="s">
        <v>28066</v>
      </c>
      <c r="Q2608" s="3">
        <v>1</v>
      </c>
      <c r="R2608" t="s">
        <v>26083</v>
      </c>
      <c r="S2608" s="3">
        <v>2</v>
      </c>
      <c r="T2608" s="3">
        <v>1</v>
      </c>
      <c r="U2608" s="3">
        <v>80</v>
      </c>
      <c r="V2608" s="3">
        <v>2007</v>
      </c>
      <c r="W2608" t="s">
        <v>25</v>
      </c>
    </row>
    <row r="2609" spans="1:23" x14ac:dyDescent="0.3">
      <c r="A2609" s="3">
        <v>7</v>
      </c>
      <c r="B2609" t="s">
        <v>788</v>
      </c>
      <c r="C2609" s="3">
        <v>7306</v>
      </c>
      <c r="D2609" t="s">
        <v>1445</v>
      </c>
      <c r="E2609" s="3">
        <v>100103</v>
      </c>
      <c r="F2609" t="s">
        <v>11337</v>
      </c>
      <c r="G2609" s="3">
        <v>100103001</v>
      </c>
      <c r="H2609" t="s">
        <v>26123</v>
      </c>
      <c r="I2609" s="3">
        <v>1</v>
      </c>
      <c r="J2609" t="s">
        <v>26080</v>
      </c>
      <c r="K2609" s="3">
        <v>14</v>
      </c>
      <c r="L2609" t="s">
        <v>26103</v>
      </c>
      <c r="M2609" s="3">
        <v>3</v>
      </c>
      <c r="N2609" t="s">
        <v>16841</v>
      </c>
      <c r="O2609" s="3">
        <v>3</v>
      </c>
      <c r="P2609" t="s">
        <v>26085</v>
      </c>
      <c r="Q2609" s="3">
        <v>1</v>
      </c>
      <c r="R2609" t="s">
        <v>26083</v>
      </c>
      <c r="S2609" s="3">
        <v>8</v>
      </c>
      <c r="T2609" s="3">
        <v>1</v>
      </c>
      <c r="U2609" s="3">
        <v>5000</v>
      </c>
      <c r="V2609" s="3">
        <v>2007</v>
      </c>
      <c r="W2609" t="s">
        <v>25</v>
      </c>
    </row>
    <row r="2610" spans="1:23" x14ac:dyDescent="0.3">
      <c r="A2610" s="3">
        <v>7</v>
      </c>
      <c r="B2610" t="s">
        <v>788</v>
      </c>
      <c r="C2610" s="3">
        <v>7306</v>
      </c>
      <c r="D2610" t="s">
        <v>1445</v>
      </c>
      <c r="E2610" s="3">
        <v>100103</v>
      </c>
      <c r="F2610" t="s">
        <v>11337</v>
      </c>
      <c r="G2610" s="3">
        <v>1001030020</v>
      </c>
      <c r="H2610" t="s">
        <v>26128</v>
      </c>
      <c r="I2610" s="3">
        <v>1</v>
      </c>
      <c r="J2610" t="s">
        <v>26080</v>
      </c>
      <c r="K2610" s="3">
        <v>14</v>
      </c>
      <c r="L2610" t="s">
        <v>26103</v>
      </c>
      <c r="M2610" s="3">
        <v>3</v>
      </c>
      <c r="N2610" t="s">
        <v>16841</v>
      </c>
      <c r="O2610" s="3">
        <v>3</v>
      </c>
      <c r="P2610" t="s">
        <v>26085</v>
      </c>
      <c r="Q2610" s="3">
        <v>1</v>
      </c>
      <c r="R2610" t="s">
        <v>26083</v>
      </c>
      <c r="S2610" s="3">
        <v>8</v>
      </c>
      <c r="T2610" s="3">
        <v>1</v>
      </c>
      <c r="U2610" s="3">
        <v>5000</v>
      </c>
      <c r="V2610" s="3">
        <v>2007</v>
      </c>
      <c r="W2610" t="s">
        <v>25</v>
      </c>
    </row>
    <row r="2611" spans="1:23" x14ac:dyDescent="0.3">
      <c r="A2611" s="3">
        <v>7</v>
      </c>
      <c r="B2611" t="s">
        <v>788</v>
      </c>
      <c r="C2611" s="3">
        <v>7306</v>
      </c>
      <c r="D2611" t="s">
        <v>1445</v>
      </c>
      <c r="E2611" s="3">
        <v>100103</v>
      </c>
      <c r="F2611" t="s">
        <v>11337</v>
      </c>
      <c r="G2611" s="3">
        <v>100103003</v>
      </c>
      <c r="H2611" t="s">
        <v>16985</v>
      </c>
      <c r="I2611" s="3">
        <v>1</v>
      </c>
      <c r="J2611" t="s">
        <v>26080</v>
      </c>
      <c r="K2611" s="3">
        <v>14</v>
      </c>
      <c r="L2611" t="s">
        <v>26103</v>
      </c>
      <c r="M2611" s="3">
        <v>3</v>
      </c>
      <c r="N2611" t="s">
        <v>16841</v>
      </c>
      <c r="O2611" s="3">
        <v>3</v>
      </c>
      <c r="P2611" t="s">
        <v>26085</v>
      </c>
      <c r="Q2611" s="3">
        <v>1</v>
      </c>
      <c r="R2611" t="s">
        <v>26083</v>
      </c>
      <c r="S2611" s="3">
        <v>8</v>
      </c>
      <c r="T2611" s="3">
        <v>1</v>
      </c>
      <c r="U2611" s="3">
        <v>7000</v>
      </c>
      <c r="V2611" s="3">
        <v>2007</v>
      </c>
      <c r="W2611" t="s">
        <v>25</v>
      </c>
    </row>
    <row r="2612" spans="1:23" x14ac:dyDescent="0.3">
      <c r="A2612" s="3">
        <v>7</v>
      </c>
      <c r="B2612" t="s">
        <v>788</v>
      </c>
      <c r="C2612" s="3">
        <v>7306</v>
      </c>
      <c r="D2612" t="s">
        <v>1445</v>
      </c>
      <c r="E2612" s="3">
        <v>100103</v>
      </c>
      <c r="F2612" t="s">
        <v>11337</v>
      </c>
      <c r="G2612" s="3">
        <v>100103004</v>
      </c>
      <c r="H2612" t="s">
        <v>26125</v>
      </c>
      <c r="I2612" s="3">
        <v>1</v>
      </c>
      <c r="J2612" t="s">
        <v>26080</v>
      </c>
      <c r="K2612" s="3">
        <v>14</v>
      </c>
      <c r="L2612" t="s">
        <v>26103</v>
      </c>
      <c r="M2612" s="3">
        <v>3</v>
      </c>
      <c r="N2612" t="s">
        <v>16841</v>
      </c>
      <c r="O2612" s="3">
        <v>3</v>
      </c>
      <c r="P2612" t="s">
        <v>26085</v>
      </c>
      <c r="Q2612" s="3">
        <v>1</v>
      </c>
      <c r="R2612" t="s">
        <v>26083</v>
      </c>
      <c r="S2612" s="3">
        <v>8</v>
      </c>
      <c r="T2612" s="3">
        <v>1</v>
      </c>
      <c r="U2612" s="3">
        <v>4000</v>
      </c>
      <c r="V2612" s="3">
        <v>2007</v>
      </c>
      <c r="W2612" t="s">
        <v>25</v>
      </c>
    </row>
    <row r="2613" spans="1:23" x14ac:dyDescent="0.3">
      <c r="A2613" s="3">
        <v>7</v>
      </c>
      <c r="B2613" t="s">
        <v>788</v>
      </c>
      <c r="C2613" s="3">
        <v>7306</v>
      </c>
      <c r="D2613" t="s">
        <v>1445</v>
      </c>
      <c r="E2613" s="3">
        <v>100101</v>
      </c>
      <c r="F2613" t="s">
        <v>11256</v>
      </c>
      <c r="G2613" s="3">
        <v>100101004</v>
      </c>
      <c r="H2613" t="s">
        <v>16281</v>
      </c>
      <c r="I2613" s="3">
        <v>1</v>
      </c>
      <c r="J2613" t="s">
        <v>26080</v>
      </c>
      <c r="K2613" s="3">
        <v>14</v>
      </c>
      <c r="L2613" t="s">
        <v>26103</v>
      </c>
      <c r="M2613" s="3">
        <v>3</v>
      </c>
      <c r="N2613" t="s">
        <v>16841</v>
      </c>
      <c r="O2613" s="3">
        <v>3</v>
      </c>
      <c r="P2613" t="s">
        <v>26085</v>
      </c>
      <c r="Q2613" s="3">
        <v>1</v>
      </c>
      <c r="R2613" t="s">
        <v>26083</v>
      </c>
      <c r="S2613" s="3">
        <v>8</v>
      </c>
      <c r="T2613" s="3">
        <v>1</v>
      </c>
      <c r="U2613" s="3">
        <v>4000</v>
      </c>
      <c r="V2613" s="3">
        <v>2007</v>
      </c>
      <c r="W2613" t="s">
        <v>25</v>
      </c>
    </row>
    <row r="2614" spans="1:23" x14ac:dyDescent="0.3">
      <c r="A2614" s="3">
        <v>7</v>
      </c>
      <c r="B2614" t="s">
        <v>788</v>
      </c>
      <c r="C2614" s="3">
        <v>7306</v>
      </c>
      <c r="D2614" t="s">
        <v>1445</v>
      </c>
      <c r="E2614" s="3">
        <v>100103</v>
      </c>
      <c r="F2614" t="s">
        <v>11337</v>
      </c>
      <c r="G2614" s="3">
        <v>100103005</v>
      </c>
      <c r="H2614" t="s">
        <v>26144</v>
      </c>
      <c r="I2614" s="3">
        <v>1</v>
      </c>
      <c r="J2614" t="s">
        <v>26080</v>
      </c>
      <c r="K2614" s="3">
        <v>14</v>
      </c>
      <c r="L2614" t="s">
        <v>26103</v>
      </c>
      <c r="M2614" s="3">
        <v>3</v>
      </c>
      <c r="N2614" t="s">
        <v>16841</v>
      </c>
      <c r="O2614" s="3">
        <v>3</v>
      </c>
      <c r="P2614" t="s">
        <v>26085</v>
      </c>
      <c r="Q2614" s="3">
        <v>1</v>
      </c>
      <c r="R2614" t="s">
        <v>26083</v>
      </c>
      <c r="S2614" s="3">
        <v>8</v>
      </c>
      <c r="T2614" s="3">
        <v>1</v>
      </c>
      <c r="U2614" s="3">
        <v>6000</v>
      </c>
      <c r="V2614" s="3">
        <v>2007</v>
      </c>
      <c r="W2614" t="s">
        <v>25</v>
      </c>
    </row>
    <row r="2615" spans="1:23" x14ac:dyDescent="0.3">
      <c r="A2615" s="3">
        <v>7</v>
      </c>
      <c r="B2615" t="s">
        <v>788</v>
      </c>
      <c r="C2615" s="3">
        <v>7306</v>
      </c>
      <c r="D2615" t="s">
        <v>1445</v>
      </c>
      <c r="E2615" s="3">
        <v>100101</v>
      </c>
      <c r="F2615" t="s">
        <v>11256</v>
      </c>
      <c r="G2615" s="3">
        <v>100101006</v>
      </c>
      <c r="H2615" t="s">
        <v>26129</v>
      </c>
      <c r="I2615" s="3">
        <v>1</v>
      </c>
      <c r="J2615" t="s">
        <v>26080</v>
      </c>
      <c r="K2615" s="3">
        <v>14</v>
      </c>
      <c r="L2615" t="s">
        <v>26103</v>
      </c>
      <c r="M2615" s="3">
        <v>3</v>
      </c>
      <c r="N2615" t="s">
        <v>16841</v>
      </c>
      <c r="O2615" s="3">
        <v>3</v>
      </c>
      <c r="P2615" t="s">
        <v>26085</v>
      </c>
      <c r="Q2615" s="3">
        <v>1</v>
      </c>
      <c r="R2615" t="s">
        <v>26083</v>
      </c>
      <c r="S2615" s="3">
        <v>8</v>
      </c>
      <c r="T2615" s="3">
        <v>1</v>
      </c>
      <c r="U2615" s="3">
        <v>1000</v>
      </c>
      <c r="V2615" s="3">
        <v>2007</v>
      </c>
      <c r="W2615" t="s">
        <v>25</v>
      </c>
    </row>
    <row r="2616" spans="1:23" x14ac:dyDescent="0.3">
      <c r="A2616" s="3">
        <v>7</v>
      </c>
      <c r="B2616" t="s">
        <v>788</v>
      </c>
      <c r="C2616" s="3">
        <v>7306</v>
      </c>
      <c r="D2616" t="s">
        <v>1445</v>
      </c>
      <c r="E2616" s="3">
        <v>100104</v>
      </c>
      <c r="F2616" t="s">
        <v>11362</v>
      </c>
      <c r="G2616" s="3">
        <v>100104003</v>
      </c>
      <c r="H2616" t="s">
        <v>16990</v>
      </c>
      <c r="I2616" s="3">
        <v>1</v>
      </c>
      <c r="J2616" t="s">
        <v>26080</v>
      </c>
      <c r="K2616" s="3">
        <v>14</v>
      </c>
      <c r="L2616" t="s">
        <v>26103</v>
      </c>
      <c r="M2616" s="3">
        <v>3</v>
      </c>
      <c r="N2616" t="s">
        <v>16841</v>
      </c>
      <c r="O2616" s="3">
        <v>3</v>
      </c>
      <c r="P2616" t="s">
        <v>26085</v>
      </c>
      <c r="Q2616" s="3">
        <v>1</v>
      </c>
      <c r="R2616" t="s">
        <v>26083</v>
      </c>
      <c r="S2616" s="3">
        <v>8</v>
      </c>
      <c r="T2616" s="3">
        <v>1</v>
      </c>
      <c r="U2616" s="3">
        <v>2000</v>
      </c>
      <c r="V2616" s="3">
        <v>2007</v>
      </c>
      <c r="W2616" t="s">
        <v>25</v>
      </c>
    </row>
    <row r="2617" spans="1:23" x14ac:dyDescent="0.3">
      <c r="A2617" s="3">
        <v>7</v>
      </c>
      <c r="B2617" t="s">
        <v>788</v>
      </c>
      <c r="C2617" s="3">
        <v>7306</v>
      </c>
      <c r="D2617" t="s">
        <v>1445</v>
      </c>
      <c r="E2617" s="3">
        <v>100102</v>
      </c>
      <c r="F2617" t="s">
        <v>11306</v>
      </c>
      <c r="G2617" s="3">
        <v>100102005</v>
      </c>
      <c r="H2617" t="s">
        <v>2163</v>
      </c>
      <c r="I2617" s="3">
        <v>1</v>
      </c>
      <c r="J2617" t="s">
        <v>26080</v>
      </c>
      <c r="K2617" s="3">
        <v>14</v>
      </c>
      <c r="L2617" t="s">
        <v>26103</v>
      </c>
      <c r="M2617" s="3">
        <v>3</v>
      </c>
      <c r="N2617" t="s">
        <v>16841</v>
      </c>
      <c r="O2617" s="3">
        <v>3</v>
      </c>
      <c r="P2617" t="s">
        <v>26085</v>
      </c>
      <c r="Q2617" s="3">
        <v>1</v>
      </c>
      <c r="R2617" t="s">
        <v>26083</v>
      </c>
      <c r="S2617" s="3">
        <v>8</v>
      </c>
      <c r="T2617" s="3">
        <v>1</v>
      </c>
      <c r="U2617" s="3">
        <v>5000</v>
      </c>
      <c r="V2617" s="3">
        <v>2007</v>
      </c>
      <c r="W2617" t="s">
        <v>25</v>
      </c>
    </row>
    <row r="2618" spans="1:23" x14ac:dyDescent="0.3">
      <c r="A2618" s="3">
        <v>7</v>
      </c>
      <c r="B2618" t="s">
        <v>788</v>
      </c>
      <c r="C2618" s="3">
        <v>7306</v>
      </c>
      <c r="D2618" t="s">
        <v>1445</v>
      </c>
      <c r="E2618" s="3">
        <v>100108</v>
      </c>
      <c r="F2618" t="s">
        <v>11438</v>
      </c>
      <c r="G2618" s="3">
        <v>100108004</v>
      </c>
      <c r="H2618" t="s">
        <v>26097</v>
      </c>
      <c r="I2618" s="3">
        <v>1</v>
      </c>
      <c r="J2618" t="s">
        <v>26080</v>
      </c>
      <c r="K2618" s="3">
        <v>14</v>
      </c>
      <c r="L2618" t="s">
        <v>26103</v>
      </c>
      <c r="M2618" s="3">
        <v>3</v>
      </c>
      <c r="N2618" t="s">
        <v>16841</v>
      </c>
      <c r="O2618" s="3">
        <v>3</v>
      </c>
      <c r="P2618" t="s">
        <v>26085</v>
      </c>
      <c r="Q2618" s="3">
        <v>1</v>
      </c>
      <c r="R2618" t="s">
        <v>26083</v>
      </c>
      <c r="S2618" s="3">
        <v>8</v>
      </c>
      <c r="T2618" s="3">
        <v>1</v>
      </c>
      <c r="U2618" s="3">
        <v>800</v>
      </c>
      <c r="V2618" s="3">
        <v>2007</v>
      </c>
      <c r="W2618" t="s">
        <v>25</v>
      </c>
    </row>
    <row r="2619" spans="1:23" x14ac:dyDescent="0.3">
      <c r="A2619" s="3">
        <v>7</v>
      </c>
      <c r="B2619" t="s">
        <v>788</v>
      </c>
      <c r="C2619" s="3">
        <v>7309</v>
      </c>
      <c r="D2619" t="s">
        <v>1454</v>
      </c>
      <c r="E2619" s="3">
        <v>100101</v>
      </c>
      <c r="F2619" t="s">
        <v>11256</v>
      </c>
      <c r="G2619" s="3">
        <v>100101004</v>
      </c>
      <c r="H2619" t="s">
        <v>16281</v>
      </c>
      <c r="I2619" s="3">
        <v>1</v>
      </c>
      <c r="J2619" t="s">
        <v>26080</v>
      </c>
      <c r="K2619" s="3">
        <v>14</v>
      </c>
      <c r="L2619" t="s">
        <v>26103</v>
      </c>
      <c r="M2619" s="3">
        <v>3</v>
      </c>
      <c r="N2619" t="s">
        <v>16841</v>
      </c>
      <c r="O2619" s="3">
        <v>3</v>
      </c>
      <c r="P2619" t="s">
        <v>26085</v>
      </c>
      <c r="Q2619" s="3">
        <v>1</v>
      </c>
      <c r="R2619" t="s">
        <v>26083</v>
      </c>
      <c r="S2619" s="3">
        <v>2</v>
      </c>
      <c r="T2619" s="3">
        <v>1</v>
      </c>
      <c r="U2619" s="3">
        <v>40</v>
      </c>
      <c r="V2619" s="3">
        <v>2007</v>
      </c>
      <c r="W2619" t="s">
        <v>25</v>
      </c>
    </row>
    <row r="2620" spans="1:23" x14ac:dyDescent="0.3">
      <c r="A2620" s="3">
        <v>7</v>
      </c>
      <c r="B2620" t="s">
        <v>788</v>
      </c>
      <c r="C2620" s="3">
        <v>7309</v>
      </c>
      <c r="D2620" t="s">
        <v>1454</v>
      </c>
      <c r="E2620" s="3">
        <v>100101</v>
      </c>
      <c r="F2620" t="s">
        <v>11256</v>
      </c>
      <c r="G2620" s="3">
        <v>100101004</v>
      </c>
      <c r="H2620" t="s">
        <v>16281</v>
      </c>
      <c r="I2620" s="3">
        <v>1</v>
      </c>
      <c r="J2620" t="s">
        <v>26080</v>
      </c>
      <c r="K2620" s="3">
        <v>14</v>
      </c>
      <c r="L2620" t="s">
        <v>26103</v>
      </c>
      <c r="M2620" s="3">
        <v>3</v>
      </c>
      <c r="N2620" t="s">
        <v>16841</v>
      </c>
      <c r="O2620" s="3">
        <v>3</v>
      </c>
      <c r="P2620" t="s">
        <v>26085</v>
      </c>
      <c r="Q2620" s="3">
        <v>1</v>
      </c>
      <c r="R2620" t="s">
        <v>26083</v>
      </c>
      <c r="S2620" s="3">
        <v>4</v>
      </c>
      <c r="T2620" s="3">
        <v>1</v>
      </c>
      <c r="U2620" s="3">
        <v>300</v>
      </c>
      <c r="V2620" s="3">
        <v>2007</v>
      </c>
      <c r="W2620" t="s">
        <v>25</v>
      </c>
    </row>
    <row r="2621" spans="1:23" x14ac:dyDescent="0.3">
      <c r="A2621" s="3">
        <v>7</v>
      </c>
      <c r="B2621" t="s">
        <v>788</v>
      </c>
      <c r="C2621" s="3">
        <v>7309</v>
      </c>
      <c r="D2621" t="s">
        <v>1454</v>
      </c>
      <c r="E2621" s="3">
        <v>100104</v>
      </c>
      <c r="F2621" t="s">
        <v>11362</v>
      </c>
      <c r="G2621" s="3">
        <v>100104002</v>
      </c>
      <c r="H2621" t="s">
        <v>26132</v>
      </c>
      <c r="I2621" s="3">
        <v>1</v>
      </c>
      <c r="J2621" t="s">
        <v>26080</v>
      </c>
      <c r="K2621" s="3">
        <v>14</v>
      </c>
      <c r="L2621" t="s">
        <v>26103</v>
      </c>
      <c r="M2621" s="3">
        <v>3</v>
      </c>
      <c r="N2621" t="s">
        <v>16841</v>
      </c>
      <c r="O2621" s="3">
        <v>3</v>
      </c>
      <c r="P2621" t="s">
        <v>26085</v>
      </c>
      <c r="Q2621" s="3">
        <v>1</v>
      </c>
      <c r="R2621" t="s">
        <v>26083</v>
      </c>
      <c r="S2621" s="3">
        <v>3</v>
      </c>
      <c r="T2621" s="3">
        <v>1</v>
      </c>
      <c r="U2621" s="3">
        <v>80</v>
      </c>
      <c r="V2621" s="3">
        <v>2007</v>
      </c>
      <c r="W2621" t="s">
        <v>25</v>
      </c>
    </row>
    <row r="2622" spans="1:23" x14ac:dyDescent="0.3">
      <c r="A2622" s="3">
        <v>7</v>
      </c>
      <c r="B2622" t="s">
        <v>788</v>
      </c>
      <c r="C2622" s="3">
        <v>7309</v>
      </c>
      <c r="D2622" t="s">
        <v>1454</v>
      </c>
      <c r="E2622" s="3">
        <v>100104</v>
      </c>
      <c r="F2622" t="s">
        <v>11362</v>
      </c>
      <c r="G2622" s="3">
        <v>100104003</v>
      </c>
      <c r="H2622" t="s">
        <v>16990</v>
      </c>
      <c r="I2622" s="3">
        <v>1</v>
      </c>
      <c r="J2622" t="s">
        <v>26080</v>
      </c>
      <c r="K2622" s="3">
        <v>14</v>
      </c>
      <c r="L2622" t="s">
        <v>26103</v>
      </c>
      <c r="M2622" s="3">
        <v>3</v>
      </c>
      <c r="N2622" t="s">
        <v>16841</v>
      </c>
      <c r="O2622" s="3">
        <v>3</v>
      </c>
      <c r="P2622" t="s">
        <v>26085</v>
      </c>
      <c r="Q2622" s="3">
        <v>1</v>
      </c>
      <c r="R2622" t="s">
        <v>26083</v>
      </c>
      <c r="S2622" s="3">
        <v>2</v>
      </c>
      <c r="T2622" s="3">
        <v>1</v>
      </c>
      <c r="U2622" s="3">
        <v>50</v>
      </c>
      <c r="V2622" s="3">
        <v>2007</v>
      </c>
      <c r="W2622" t="s">
        <v>25</v>
      </c>
    </row>
    <row r="2623" spans="1:23" x14ac:dyDescent="0.3">
      <c r="A2623" s="3">
        <v>7</v>
      </c>
      <c r="B2623" t="s">
        <v>788</v>
      </c>
      <c r="C2623" s="3">
        <v>7309</v>
      </c>
      <c r="D2623" t="s">
        <v>1454</v>
      </c>
      <c r="E2623" s="3">
        <v>100104</v>
      </c>
      <c r="F2623" t="s">
        <v>11362</v>
      </c>
      <c r="G2623" s="3">
        <v>100104003</v>
      </c>
      <c r="H2623" t="s">
        <v>16990</v>
      </c>
      <c r="I2623" s="3">
        <v>1</v>
      </c>
      <c r="J2623" t="s">
        <v>26080</v>
      </c>
      <c r="K2623" s="3">
        <v>14</v>
      </c>
      <c r="L2623" t="s">
        <v>26103</v>
      </c>
      <c r="M2623" s="3">
        <v>3</v>
      </c>
      <c r="N2623" t="s">
        <v>16841</v>
      </c>
      <c r="O2623" s="3">
        <v>3</v>
      </c>
      <c r="P2623" t="s">
        <v>26085</v>
      </c>
      <c r="Q2623" s="3">
        <v>1</v>
      </c>
      <c r="R2623" t="s">
        <v>26083</v>
      </c>
      <c r="S2623" s="3">
        <v>3</v>
      </c>
      <c r="T2623" s="3">
        <v>1</v>
      </c>
      <c r="U2623" s="3">
        <v>300</v>
      </c>
      <c r="V2623" s="3">
        <v>2007</v>
      </c>
      <c r="W2623" t="s">
        <v>25</v>
      </c>
    </row>
    <row r="2624" spans="1:23" x14ac:dyDescent="0.3">
      <c r="A2624" s="3">
        <v>7</v>
      </c>
      <c r="B2624" t="s">
        <v>788</v>
      </c>
      <c r="C2624" s="3">
        <v>7309</v>
      </c>
      <c r="D2624" t="s">
        <v>1454</v>
      </c>
      <c r="E2624" s="3">
        <v>100101</v>
      </c>
      <c r="F2624" t="s">
        <v>11256</v>
      </c>
      <c r="G2624" s="3">
        <v>100101008</v>
      </c>
      <c r="H2624" t="s">
        <v>26130</v>
      </c>
      <c r="I2624" s="3">
        <v>1</v>
      </c>
      <c r="J2624" t="s">
        <v>26080</v>
      </c>
      <c r="K2624" s="3">
        <v>14</v>
      </c>
      <c r="L2624" t="s">
        <v>26103</v>
      </c>
      <c r="M2624" s="3">
        <v>3</v>
      </c>
      <c r="N2624" t="s">
        <v>16841</v>
      </c>
      <c r="O2624" s="3">
        <v>3</v>
      </c>
      <c r="P2624" t="s">
        <v>26085</v>
      </c>
      <c r="Q2624" s="3">
        <v>1</v>
      </c>
      <c r="R2624" t="s">
        <v>26083</v>
      </c>
      <c r="S2624" s="3">
        <v>2</v>
      </c>
      <c r="T2624" s="3">
        <v>1</v>
      </c>
      <c r="U2624" s="3">
        <v>70</v>
      </c>
      <c r="V2624" s="3">
        <v>2007</v>
      </c>
      <c r="W2624" t="s">
        <v>25</v>
      </c>
    </row>
    <row r="2625" spans="1:23" x14ac:dyDescent="0.3">
      <c r="A2625" s="3">
        <v>7</v>
      </c>
      <c r="B2625" t="s">
        <v>788</v>
      </c>
      <c r="C2625" s="3">
        <v>7309</v>
      </c>
      <c r="D2625" t="s">
        <v>1454</v>
      </c>
      <c r="E2625" s="3">
        <v>100101</v>
      </c>
      <c r="F2625" t="s">
        <v>11256</v>
      </c>
      <c r="G2625" s="3">
        <v>1001010080</v>
      </c>
      <c r="H2625" t="s">
        <v>26126</v>
      </c>
      <c r="I2625" s="3">
        <v>1</v>
      </c>
      <c r="J2625" t="s">
        <v>26080</v>
      </c>
      <c r="K2625" s="3">
        <v>14</v>
      </c>
      <c r="L2625" t="s">
        <v>26103</v>
      </c>
      <c r="M2625" s="3">
        <v>3</v>
      </c>
      <c r="N2625" t="s">
        <v>16841</v>
      </c>
      <c r="O2625" s="3">
        <v>3</v>
      </c>
      <c r="P2625" t="s">
        <v>26085</v>
      </c>
      <c r="Q2625" s="3">
        <v>1</v>
      </c>
      <c r="R2625" t="s">
        <v>26083</v>
      </c>
      <c r="S2625" s="3">
        <v>3</v>
      </c>
      <c r="T2625" s="3">
        <v>1</v>
      </c>
      <c r="U2625" s="3">
        <v>150</v>
      </c>
      <c r="V2625" s="3">
        <v>2007</v>
      </c>
      <c r="W2625" t="s">
        <v>25</v>
      </c>
    </row>
    <row r="2626" spans="1:23" x14ac:dyDescent="0.3">
      <c r="A2626" s="3">
        <v>7</v>
      </c>
      <c r="B2626" t="s">
        <v>788</v>
      </c>
      <c r="C2626" s="3">
        <v>7309</v>
      </c>
      <c r="D2626" t="s">
        <v>1454</v>
      </c>
      <c r="E2626" s="3">
        <v>100108</v>
      </c>
      <c r="F2626" t="s">
        <v>11438</v>
      </c>
      <c r="G2626" s="3">
        <v>100108004</v>
      </c>
      <c r="H2626" t="s">
        <v>26097</v>
      </c>
      <c r="I2626" s="3">
        <v>1</v>
      </c>
      <c r="J2626" t="s">
        <v>26080</v>
      </c>
      <c r="K2626" s="3">
        <v>14</v>
      </c>
      <c r="L2626" t="s">
        <v>26103</v>
      </c>
      <c r="M2626" s="3">
        <v>3</v>
      </c>
      <c r="N2626" t="s">
        <v>16841</v>
      </c>
      <c r="O2626" s="3">
        <v>3</v>
      </c>
      <c r="P2626" t="s">
        <v>26085</v>
      </c>
      <c r="Q2626" s="3">
        <v>1</v>
      </c>
      <c r="R2626" t="s">
        <v>26083</v>
      </c>
      <c r="S2626" s="3">
        <v>2</v>
      </c>
      <c r="T2626" s="3">
        <v>1</v>
      </c>
      <c r="U2626" s="3">
        <v>500</v>
      </c>
      <c r="V2626" s="3">
        <v>2007</v>
      </c>
      <c r="W2626" t="s">
        <v>25</v>
      </c>
    </row>
    <row r="2627" spans="1:23" x14ac:dyDescent="0.3">
      <c r="A2627" s="3">
        <v>7</v>
      </c>
      <c r="B2627" t="s">
        <v>788</v>
      </c>
      <c r="C2627" s="3">
        <v>7309</v>
      </c>
      <c r="D2627" t="s">
        <v>1454</v>
      </c>
      <c r="E2627" s="3">
        <v>100108</v>
      </c>
      <c r="F2627" t="s">
        <v>11438</v>
      </c>
      <c r="G2627" s="3">
        <v>100108004</v>
      </c>
      <c r="H2627" t="s">
        <v>26097</v>
      </c>
      <c r="I2627" s="3">
        <v>1</v>
      </c>
      <c r="J2627" t="s">
        <v>26080</v>
      </c>
      <c r="K2627" s="3">
        <v>14</v>
      </c>
      <c r="L2627" t="s">
        <v>26103</v>
      </c>
      <c r="M2627" s="3">
        <v>3</v>
      </c>
      <c r="N2627" t="s">
        <v>16841</v>
      </c>
      <c r="O2627" s="3">
        <v>3</v>
      </c>
      <c r="P2627" t="s">
        <v>26085</v>
      </c>
      <c r="Q2627" s="3">
        <v>1</v>
      </c>
      <c r="R2627" t="s">
        <v>26083</v>
      </c>
      <c r="S2627" s="3">
        <v>3</v>
      </c>
      <c r="T2627" s="3">
        <v>1</v>
      </c>
      <c r="U2627" s="3">
        <v>5000</v>
      </c>
      <c r="V2627" s="3">
        <v>2007</v>
      </c>
      <c r="W2627" t="s">
        <v>25</v>
      </c>
    </row>
    <row r="2628" spans="1:23" x14ac:dyDescent="0.3">
      <c r="A2628" s="3">
        <v>7</v>
      </c>
      <c r="B2628" t="s">
        <v>788</v>
      </c>
      <c r="C2628" s="3">
        <v>7309</v>
      </c>
      <c r="D2628" t="s">
        <v>1454</v>
      </c>
      <c r="E2628" s="3">
        <v>100108</v>
      </c>
      <c r="F2628" t="s">
        <v>11438</v>
      </c>
      <c r="G2628" s="3">
        <v>100108004</v>
      </c>
      <c r="H2628" t="s">
        <v>26097</v>
      </c>
      <c r="I2628" s="3">
        <v>1</v>
      </c>
      <c r="J2628" t="s">
        <v>26080</v>
      </c>
      <c r="K2628" s="3">
        <v>14</v>
      </c>
      <c r="L2628" t="s">
        <v>26103</v>
      </c>
      <c r="M2628" s="3">
        <v>3</v>
      </c>
      <c r="N2628" t="s">
        <v>16841</v>
      </c>
      <c r="O2628" s="3">
        <v>3</v>
      </c>
      <c r="P2628" t="s">
        <v>26085</v>
      </c>
      <c r="Q2628" s="3">
        <v>1</v>
      </c>
      <c r="R2628" t="s">
        <v>26083</v>
      </c>
      <c r="S2628" s="3">
        <v>4</v>
      </c>
      <c r="T2628" s="3">
        <v>1</v>
      </c>
      <c r="U2628" s="3">
        <v>150</v>
      </c>
      <c r="V2628" s="3">
        <v>2007</v>
      </c>
      <c r="W2628" t="s">
        <v>25</v>
      </c>
    </row>
    <row r="2629" spans="1:23" x14ac:dyDescent="0.3">
      <c r="A2629" s="3">
        <v>7</v>
      </c>
      <c r="B2629" t="s">
        <v>788</v>
      </c>
      <c r="C2629" s="3">
        <v>7309</v>
      </c>
      <c r="D2629" t="s">
        <v>1454</v>
      </c>
      <c r="E2629" s="3">
        <v>100101</v>
      </c>
      <c r="F2629" t="s">
        <v>11256</v>
      </c>
      <c r="G2629" s="3">
        <v>100101004</v>
      </c>
      <c r="H2629" t="s">
        <v>16281</v>
      </c>
      <c r="I2629" s="3">
        <v>2</v>
      </c>
      <c r="J2629" t="s">
        <v>12848</v>
      </c>
      <c r="K2629" s="3">
        <v>14</v>
      </c>
      <c r="L2629" t="s">
        <v>26103</v>
      </c>
      <c r="M2629" s="3">
        <v>3</v>
      </c>
      <c r="N2629" t="s">
        <v>16841</v>
      </c>
      <c r="O2629" s="3">
        <v>1</v>
      </c>
      <c r="P2629" t="s">
        <v>28066</v>
      </c>
      <c r="Q2629" s="3">
        <v>1</v>
      </c>
      <c r="R2629" t="s">
        <v>26083</v>
      </c>
      <c r="S2629" s="3">
        <v>4</v>
      </c>
      <c r="T2629" s="3">
        <v>1</v>
      </c>
      <c r="U2629" s="3">
        <v>1000</v>
      </c>
      <c r="V2629" s="3">
        <v>2007</v>
      </c>
      <c r="W2629" t="s">
        <v>25</v>
      </c>
    </row>
    <row r="2630" spans="1:23" x14ac:dyDescent="0.3">
      <c r="A2630" s="3">
        <v>7</v>
      </c>
      <c r="B2630" t="s">
        <v>788</v>
      </c>
      <c r="C2630" s="3">
        <v>7309</v>
      </c>
      <c r="D2630" t="s">
        <v>1454</v>
      </c>
      <c r="E2630" s="3">
        <v>100104</v>
      </c>
      <c r="F2630" t="s">
        <v>11362</v>
      </c>
      <c r="G2630" s="3">
        <v>100104003</v>
      </c>
      <c r="H2630" t="s">
        <v>16990</v>
      </c>
      <c r="I2630" s="3">
        <v>2</v>
      </c>
      <c r="J2630" t="s">
        <v>12848</v>
      </c>
      <c r="K2630" s="3">
        <v>14</v>
      </c>
      <c r="L2630" t="s">
        <v>26103</v>
      </c>
      <c r="M2630" s="3">
        <v>3</v>
      </c>
      <c r="N2630" t="s">
        <v>16841</v>
      </c>
      <c r="O2630" s="3">
        <v>1</v>
      </c>
      <c r="P2630" t="s">
        <v>28066</v>
      </c>
      <c r="Q2630" s="3">
        <v>1</v>
      </c>
      <c r="R2630" t="s">
        <v>26083</v>
      </c>
      <c r="S2630" s="3">
        <v>4</v>
      </c>
      <c r="T2630" s="3">
        <v>1</v>
      </c>
      <c r="U2630" s="3">
        <v>1000</v>
      </c>
      <c r="V2630" s="3">
        <v>2007</v>
      </c>
      <c r="W2630" t="s">
        <v>25</v>
      </c>
    </row>
    <row r="2631" spans="1:23" x14ac:dyDescent="0.3">
      <c r="A2631" s="3">
        <v>7</v>
      </c>
      <c r="B2631" t="s">
        <v>788</v>
      </c>
      <c r="C2631" s="3">
        <v>7309</v>
      </c>
      <c r="D2631" t="s">
        <v>1454</v>
      </c>
      <c r="E2631" s="3">
        <v>100101</v>
      </c>
      <c r="F2631" t="s">
        <v>11256</v>
      </c>
      <c r="G2631" s="3">
        <v>100101008</v>
      </c>
      <c r="H2631" t="s">
        <v>26130</v>
      </c>
      <c r="I2631" s="3">
        <v>2</v>
      </c>
      <c r="J2631" t="s">
        <v>12848</v>
      </c>
      <c r="K2631" s="3">
        <v>14</v>
      </c>
      <c r="L2631" t="s">
        <v>26103</v>
      </c>
      <c r="M2631" s="3">
        <v>3</v>
      </c>
      <c r="N2631" t="s">
        <v>16841</v>
      </c>
      <c r="O2631" s="3">
        <v>1</v>
      </c>
      <c r="P2631" t="s">
        <v>28066</v>
      </c>
      <c r="Q2631" s="3">
        <v>1</v>
      </c>
      <c r="R2631" t="s">
        <v>26083</v>
      </c>
      <c r="S2631" s="3">
        <v>4</v>
      </c>
      <c r="T2631" s="3">
        <v>1</v>
      </c>
      <c r="U2631" s="3">
        <v>1000</v>
      </c>
      <c r="V2631" s="3">
        <v>2007</v>
      </c>
      <c r="W2631" t="s">
        <v>25</v>
      </c>
    </row>
    <row r="2632" spans="1:23" x14ac:dyDescent="0.3">
      <c r="A2632" s="3">
        <v>7</v>
      </c>
      <c r="B2632" t="s">
        <v>788</v>
      </c>
      <c r="C2632" s="3">
        <v>7309</v>
      </c>
      <c r="D2632" t="s">
        <v>1454</v>
      </c>
      <c r="E2632" s="3">
        <v>100108</v>
      </c>
      <c r="F2632" t="s">
        <v>11438</v>
      </c>
      <c r="G2632" s="3">
        <v>100108004</v>
      </c>
      <c r="H2632" t="s">
        <v>26097</v>
      </c>
      <c r="I2632" s="3">
        <v>2</v>
      </c>
      <c r="J2632" t="s">
        <v>12848</v>
      </c>
      <c r="K2632" s="3">
        <v>14</v>
      </c>
      <c r="L2632" t="s">
        <v>26103</v>
      </c>
      <c r="M2632" s="3">
        <v>3</v>
      </c>
      <c r="N2632" t="s">
        <v>16841</v>
      </c>
      <c r="O2632" s="3">
        <v>1</v>
      </c>
      <c r="P2632" t="s">
        <v>28066</v>
      </c>
      <c r="Q2632" s="3">
        <v>1</v>
      </c>
      <c r="R2632" t="s">
        <v>26083</v>
      </c>
      <c r="S2632" s="3">
        <v>4</v>
      </c>
      <c r="T2632" s="3">
        <v>1</v>
      </c>
      <c r="U2632" s="3">
        <v>200</v>
      </c>
      <c r="V2632" s="3">
        <v>2007</v>
      </c>
      <c r="W2632" t="s">
        <v>25</v>
      </c>
    </row>
    <row r="2633" spans="1:23" x14ac:dyDescent="0.3">
      <c r="A2633" s="3">
        <v>7</v>
      </c>
      <c r="B2633" t="s">
        <v>788</v>
      </c>
      <c r="C2633" s="3">
        <v>7301</v>
      </c>
      <c r="D2633" t="s">
        <v>1430</v>
      </c>
      <c r="E2633" s="3">
        <v>100101</v>
      </c>
      <c r="F2633" t="s">
        <v>11256</v>
      </c>
      <c r="G2633" s="3">
        <v>1001010080</v>
      </c>
      <c r="H2633" t="s">
        <v>26126</v>
      </c>
      <c r="I2633" s="3">
        <v>2</v>
      </c>
      <c r="J2633" t="s">
        <v>12848</v>
      </c>
      <c r="K2633" s="3">
        <v>14</v>
      </c>
      <c r="L2633" t="s">
        <v>26103</v>
      </c>
      <c r="M2633" s="3">
        <v>5</v>
      </c>
      <c r="N2633" t="s">
        <v>26092</v>
      </c>
      <c r="O2633" s="3">
        <v>3</v>
      </c>
      <c r="P2633" t="s">
        <v>26085</v>
      </c>
      <c r="Q2633" s="3">
        <v>1</v>
      </c>
      <c r="R2633" t="s">
        <v>26083</v>
      </c>
      <c r="S2633" s="3">
        <v>20</v>
      </c>
      <c r="T2633" s="3">
        <v>1</v>
      </c>
      <c r="U2633" s="3">
        <v>90000</v>
      </c>
      <c r="V2633" s="3">
        <v>2016</v>
      </c>
      <c r="W2633" t="s">
        <v>25</v>
      </c>
    </row>
    <row r="2634" spans="1:23" x14ac:dyDescent="0.3">
      <c r="A2634" s="3">
        <v>7</v>
      </c>
      <c r="B2634" t="s">
        <v>788</v>
      </c>
      <c r="C2634" s="3">
        <v>7303</v>
      </c>
      <c r="D2634" t="s">
        <v>1436</v>
      </c>
      <c r="E2634" s="3">
        <v>100108</v>
      </c>
      <c r="F2634" t="s">
        <v>11438</v>
      </c>
      <c r="G2634" s="3">
        <v>100108004</v>
      </c>
      <c r="H2634" t="s">
        <v>26097</v>
      </c>
      <c r="I2634" s="3">
        <v>1</v>
      </c>
      <c r="J2634" t="s">
        <v>26080</v>
      </c>
      <c r="K2634" s="3">
        <v>14</v>
      </c>
      <c r="L2634" t="s">
        <v>26103</v>
      </c>
      <c r="M2634" s="3">
        <v>3</v>
      </c>
      <c r="N2634" t="s">
        <v>16841</v>
      </c>
      <c r="O2634" s="3">
        <v>2</v>
      </c>
      <c r="P2634" t="s">
        <v>28067</v>
      </c>
      <c r="Q2634" s="3">
        <v>1</v>
      </c>
      <c r="R2634" t="s">
        <v>26083</v>
      </c>
      <c r="S2634" s="3">
        <v>2</v>
      </c>
      <c r="T2634" s="3">
        <v>1</v>
      </c>
      <c r="U2634" s="3">
        <v>4000</v>
      </c>
      <c r="V2634" s="3">
        <v>2016</v>
      </c>
      <c r="W2634" t="s">
        <v>25</v>
      </c>
    </row>
    <row r="2635" spans="1:23" x14ac:dyDescent="0.3">
      <c r="A2635" s="3">
        <v>7</v>
      </c>
      <c r="B2635" t="s">
        <v>788</v>
      </c>
      <c r="C2635" s="3">
        <v>7303</v>
      </c>
      <c r="D2635" t="s">
        <v>1436</v>
      </c>
      <c r="E2635" s="3">
        <v>100101</v>
      </c>
      <c r="F2635" t="s">
        <v>11256</v>
      </c>
      <c r="G2635" s="3">
        <v>100101001</v>
      </c>
      <c r="H2635" t="s">
        <v>26124</v>
      </c>
      <c r="I2635" s="3">
        <v>1</v>
      </c>
      <c r="J2635" t="s">
        <v>26080</v>
      </c>
      <c r="K2635" s="3">
        <v>14</v>
      </c>
      <c r="L2635" t="s">
        <v>26103</v>
      </c>
      <c r="M2635" s="3">
        <v>3</v>
      </c>
      <c r="N2635" t="s">
        <v>16841</v>
      </c>
      <c r="O2635" s="3">
        <v>2</v>
      </c>
      <c r="P2635" t="s">
        <v>28067</v>
      </c>
      <c r="Q2635" s="3">
        <v>1</v>
      </c>
      <c r="R2635" t="s">
        <v>26083</v>
      </c>
      <c r="S2635" s="3">
        <v>2</v>
      </c>
      <c r="T2635" s="3">
        <v>1</v>
      </c>
      <c r="U2635" s="3">
        <v>500</v>
      </c>
      <c r="V2635" s="3">
        <v>2016</v>
      </c>
      <c r="W2635" t="s">
        <v>25</v>
      </c>
    </row>
    <row r="2636" spans="1:23" x14ac:dyDescent="0.3">
      <c r="A2636" s="3">
        <v>7</v>
      </c>
      <c r="B2636" t="s">
        <v>788</v>
      </c>
      <c r="C2636" s="3">
        <v>7303</v>
      </c>
      <c r="D2636" t="s">
        <v>1436</v>
      </c>
      <c r="E2636" s="3">
        <v>100103</v>
      </c>
      <c r="F2636" t="s">
        <v>11337</v>
      </c>
      <c r="G2636" s="3">
        <v>100103001</v>
      </c>
      <c r="H2636" t="s">
        <v>26123</v>
      </c>
      <c r="I2636" s="3">
        <v>1</v>
      </c>
      <c r="J2636" t="s">
        <v>26080</v>
      </c>
      <c r="K2636" s="3">
        <v>14</v>
      </c>
      <c r="L2636" t="s">
        <v>26103</v>
      </c>
      <c r="M2636" s="3">
        <v>3</v>
      </c>
      <c r="N2636" t="s">
        <v>16841</v>
      </c>
      <c r="O2636" s="3">
        <v>2</v>
      </c>
      <c r="P2636" t="s">
        <v>28067</v>
      </c>
      <c r="Q2636" s="3">
        <v>1</v>
      </c>
      <c r="R2636" t="s">
        <v>26083</v>
      </c>
      <c r="S2636" s="3">
        <v>2</v>
      </c>
      <c r="T2636" s="3">
        <v>1</v>
      </c>
      <c r="U2636" s="3">
        <v>100</v>
      </c>
      <c r="V2636" s="3">
        <v>2016</v>
      </c>
      <c r="W2636" t="s">
        <v>25</v>
      </c>
    </row>
    <row r="2637" spans="1:23" x14ac:dyDescent="0.3">
      <c r="A2637" s="3">
        <v>7</v>
      </c>
      <c r="B2637" t="s">
        <v>788</v>
      </c>
      <c r="C2637" s="3">
        <v>7303</v>
      </c>
      <c r="D2637" t="s">
        <v>1436</v>
      </c>
      <c r="E2637" s="3">
        <v>100103</v>
      </c>
      <c r="F2637" t="s">
        <v>11337</v>
      </c>
      <c r="G2637" s="3">
        <v>100103003</v>
      </c>
      <c r="H2637" t="s">
        <v>16985</v>
      </c>
      <c r="I2637" s="3">
        <v>1</v>
      </c>
      <c r="J2637" t="s">
        <v>26080</v>
      </c>
      <c r="K2637" s="3">
        <v>14</v>
      </c>
      <c r="L2637" t="s">
        <v>26103</v>
      </c>
      <c r="M2637" s="3">
        <v>3</v>
      </c>
      <c r="N2637" t="s">
        <v>16841</v>
      </c>
      <c r="O2637" s="3">
        <v>2</v>
      </c>
      <c r="P2637" t="s">
        <v>28067</v>
      </c>
      <c r="Q2637" s="3">
        <v>1</v>
      </c>
      <c r="R2637" t="s">
        <v>26083</v>
      </c>
      <c r="S2637" s="3">
        <v>2</v>
      </c>
      <c r="T2637" s="3">
        <v>1</v>
      </c>
      <c r="U2637" s="3">
        <v>100</v>
      </c>
      <c r="V2637" s="3">
        <v>2016</v>
      </c>
      <c r="W2637" t="s">
        <v>25</v>
      </c>
    </row>
    <row r="2638" spans="1:23" x14ac:dyDescent="0.3">
      <c r="A2638" s="3">
        <v>7</v>
      </c>
      <c r="B2638" t="s">
        <v>788</v>
      </c>
      <c r="C2638" s="3">
        <v>7303</v>
      </c>
      <c r="D2638" t="s">
        <v>1436</v>
      </c>
      <c r="E2638" s="3">
        <v>100101</v>
      </c>
      <c r="F2638" t="s">
        <v>11256</v>
      </c>
      <c r="G2638" s="3">
        <v>100101004</v>
      </c>
      <c r="H2638" t="s">
        <v>16281</v>
      </c>
      <c r="I2638" s="3">
        <v>1</v>
      </c>
      <c r="J2638" t="s">
        <v>26080</v>
      </c>
      <c r="K2638" s="3">
        <v>14</v>
      </c>
      <c r="L2638" t="s">
        <v>26103</v>
      </c>
      <c r="M2638" s="3">
        <v>3</v>
      </c>
      <c r="N2638" t="s">
        <v>16841</v>
      </c>
      <c r="O2638" s="3">
        <v>2</v>
      </c>
      <c r="P2638" t="s">
        <v>28067</v>
      </c>
      <c r="Q2638" s="3">
        <v>1</v>
      </c>
      <c r="R2638" t="s">
        <v>26083</v>
      </c>
      <c r="S2638" s="3">
        <v>2</v>
      </c>
      <c r="T2638" s="3">
        <v>1</v>
      </c>
      <c r="U2638" s="3">
        <v>500</v>
      </c>
      <c r="V2638" s="3">
        <v>2016</v>
      </c>
      <c r="W2638" t="s">
        <v>25</v>
      </c>
    </row>
    <row r="2639" spans="1:23" x14ac:dyDescent="0.3">
      <c r="A2639" s="3">
        <v>7</v>
      </c>
      <c r="B2639" t="s">
        <v>788</v>
      </c>
      <c r="C2639" s="3">
        <v>7303</v>
      </c>
      <c r="D2639" t="s">
        <v>1436</v>
      </c>
      <c r="E2639" s="3">
        <v>100104</v>
      </c>
      <c r="F2639" t="s">
        <v>11362</v>
      </c>
      <c r="G2639" s="3">
        <v>100104003</v>
      </c>
      <c r="H2639" t="s">
        <v>16990</v>
      </c>
      <c r="I2639" s="3">
        <v>1</v>
      </c>
      <c r="J2639" t="s">
        <v>26080</v>
      </c>
      <c r="K2639" s="3">
        <v>14</v>
      </c>
      <c r="L2639" t="s">
        <v>26103</v>
      </c>
      <c r="M2639" s="3">
        <v>3</v>
      </c>
      <c r="N2639" t="s">
        <v>16841</v>
      </c>
      <c r="O2639" s="3">
        <v>2</v>
      </c>
      <c r="P2639" t="s">
        <v>28067</v>
      </c>
      <c r="Q2639" s="3">
        <v>1</v>
      </c>
      <c r="R2639" t="s">
        <v>26083</v>
      </c>
      <c r="S2639" s="3">
        <v>2</v>
      </c>
      <c r="T2639" s="3">
        <v>1</v>
      </c>
      <c r="U2639" s="3">
        <v>400</v>
      </c>
      <c r="V2639" s="3">
        <v>2016</v>
      </c>
      <c r="W2639" t="s">
        <v>25</v>
      </c>
    </row>
    <row r="2640" spans="1:23" x14ac:dyDescent="0.3">
      <c r="A2640" s="3">
        <v>7</v>
      </c>
      <c r="B2640" t="s">
        <v>788</v>
      </c>
      <c r="C2640" s="3">
        <v>7303</v>
      </c>
      <c r="D2640" t="s">
        <v>1436</v>
      </c>
      <c r="E2640" s="3">
        <v>100101</v>
      </c>
      <c r="F2640" t="s">
        <v>11256</v>
      </c>
      <c r="G2640" s="3">
        <v>1001010080</v>
      </c>
      <c r="H2640" t="s">
        <v>26126</v>
      </c>
      <c r="I2640" s="3">
        <v>1</v>
      </c>
      <c r="J2640" t="s">
        <v>26080</v>
      </c>
      <c r="K2640" s="3">
        <v>14</v>
      </c>
      <c r="L2640" t="s">
        <v>26103</v>
      </c>
      <c r="M2640" s="3">
        <v>3</v>
      </c>
      <c r="N2640" t="s">
        <v>16841</v>
      </c>
      <c r="O2640" s="3">
        <v>2</v>
      </c>
      <c r="P2640" t="s">
        <v>28067</v>
      </c>
      <c r="Q2640" s="3">
        <v>1</v>
      </c>
      <c r="R2640" t="s">
        <v>26083</v>
      </c>
      <c r="S2640" s="3">
        <v>2</v>
      </c>
      <c r="T2640" s="3">
        <v>1</v>
      </c>
      <c r="U2640" s="3">
        <v>1000</v>
      </c>
      <c r="V2640" s="3">
        <v>2016</v>
      </c>
      <c r="W2640" t="s">
        <v>25</v>
      </c>
    </row>
    <row r="2641" spans="1:23" x14ac:dyDescent="0.3">
      <c r="A2641" s="3">
        <v>7</v>
      </c>
      <c r="B2641" t="s">
        <v>788</v>
      </c>
      <c r="C2641" s="3">
        <v>7309</v>
      </c>
      <c r="D2641" t="s">
        <v>1454</v>
      </c>
      <c r="E2641" s="3">
        <v>100101</v>
      </c>
      <c r="F2641" t="s">
        <v>11256</v>
      </c>
      <c r="G2641" s="3">
        <v>100101004</v>
      </c>
      <c r="H2641" t="s">
        <v>16281</v>
      </c>
      <c r="I2641" s="3">
        <v>1</v>
      </c>
      <c r="J2641" t="s">
        <v>26080</v>
      </c>
      <c r="K2641" s="3">
        <v>14</v>
      </c>
      <c r="L2641" t="s">
        <v>26103</v>
      </c>
      <c r="M2641" s="3">
        <v>3</v>
      </c>
      <c r="N2641" t="s">
        <v>16841</v>
      </c>
      <c r="O2641" s="3">
        <v>1</v>
      </c>
      <c r="P2641" t="s">
        <v>28066</v>
      </c>
      <c r="Q2641" s="3">
        <v>1</v>
      </c>
      <c r="R2641" t="s">
        <v>26083</v>
      </c>
      <c r="S2641" s="3">
        <v>2</v>
      </c>
      <c r="T2641" s="3">
        <v>1</v>
      </c>
      <c r="U2641" s="3">
        <v>700</v>
      </c>
      <c r="V2641" s="3">
        <v>2016</v>
      </c>
      <c r="W2641" t="s">
        <v>25</v>
      </c>
    </row>
    <row r="2642" spans="1:23" x14ac:dyDescent="0.3">
      <c r="A2642" s="3">
        <v>7</v>
      </c>
      <c r="B2642" t="s">
        <v>788</v>
      </c>
      <c r="C2642" s="3">
        <v>7309</v>
      </c>
      <c r="D2642" t="s">
        <v>1454</v>
      </c>
      <c r="E2642" s="3">
        <v>100101</v>
      </c>
      <c r="F2642" t="s">
        <v>11256</v>
      </c>
      <c r="G2642" s="3">
        <v>1001010080</v>
      </c>
      <c r="H2642" t="s">
        <v>26126</v>
      </c>
      <c r="I2642" s="3">
        <v>1</v>
      </c>
      <c r="J2642" t="s">
        <v>26080</v>
      </c>
      <c r="K2642" s="3">
        <v>14</v>
      </c>
      <c r="L2642" t="s">
        <v>26103</v>
      </c>
      <c r="M2642" s="3">
        <v>3</v>
      </c>
      <c r="N2642" t="s">
        <v>16841</v>
      </c>
      <c r="O2642" s="3">
        <v>1</v>
      </c>
      <c r="P2642" t="s">
        <v>28066</v>
      </c>
      <c r="Q2642" s="3">
        <v>1</v>
      </c>
      <c r="R2642" t="s">
        <v>26083</v>
      </c>
      <c r="S2642" s="3">
        <v>2</v>
      </c>
      <c r="T2642" s="3">
        <v>1</v>
      </c>
      <c r="U2642" s="3">
        <v>2000</v>
      </c>
      <c r="V2642" s="3">
        <v>2016</v>
      </c>
      <c r="W2642" t="s">
        <v>25</v>
      </c>
    </row>
    <row r="2643" spans="1:23" x14ac:dyDescent="0.3">
      <c r="A2643" s="3">
        <v>7</v>
      </c>
      <c r="B2643" t="s">
        <v>788</v>
      </c>
      <c r="C2643" s="3">
        <v>7309</v>
      </c>
      <c r="D2643" t="s">
        <v>1454</v>
      </c>
      <c r="E2643" s="3">
        <v>100108</v>
      </c>
      <c r="F2643" t="s">
        <v>11438</v>
      </c>
      <c r="G2643" s="3">
        <v>100108004</v>
      </c>
      <c r="H2643" t="s">
        <v>26097</v>
      </c>
      <c r="I2643" s="3">
        <v>1</v>
      </c>
      <c r="J2643" t="s">
        <v>26080</v>
      </c>
      <c r="K2643" s="3">
        <v>14</v>
      </c>
      <c r="L2643" t="s">
        <v>26103</v>
      </c>
      <c r="M2643" s="3">
        <v>3</v>
      </c>
      <c r="N2643" t="s">
        <v>16841</v>
      </c>
      <c r="O2643" s="3">
        <v>1</v>
      </c>
      <c r="P2643" t="s">
        <v>28066</v>
      </c>
      <c r="Q2643" s="3">
        <v>1</v>
      </c>
      <c r="R2643" t="s">
        <v>26083</v>
      </c>
      <c r="S2643" s="3">
        <v>2</v>
      </c>
      <c r="T2643" s="3">
        <v>1</v>
      </c>
      <c r="U2643" s="3">
        <v>4000</v>
      </c>
      <c r="V2643" s="3">
        <v>2016</v>
      </c>
      <c r="W2643" t="s">
        <v>25</v>
      </c>
    </row>
    <row r="2644" spans="1:23" x14ac:dyDescent="0.3">
      <c r="A2644" s="3">
        <v>7</v>
      </c>
      <c r="B2644" t="s">
        <v>788</v>
      </c>
      <c r="C2644" s="3">
        <v>7309</v>
      </c>
      <c r="D2644" t="s">
        <v>1454</v>
      </c>
      <c r="E2644" s="3">
        <v>100101</v>
      </c>
      <c r="F2644" t="s">
        <v>11256</v>
      </c>
      <c r="G2644" s="3">
        <v>100101004</v>
      </c>
      <c r="H2644" t="s">
        <v>16281</v>
      </c>
      <c r="I2644" s="3">
        <v>1</v>
      </c>
      <c r="J2644" t="s">
        <v>26080</v>
      </c>
      <c r="K2644" s="3">
        <v>14</v>
      </c>
      <c r="L2644" t="s">
        <v>26103</v>
      </c>
      <c r="M2644" s="3">
        <v>3</v>
      </c>
      <c r="N2644" t="s">
        <v>16841</v>
      </c>
      <c r="O2644" s="3">
        <v>3</v>
      </c>
      <c r="P2644" t="s">
        <v>26085</v>
      </c>
      <c r="Q2644" s="3">
        <v>1</v>
      </c>
      <c r="R2644" t="s">
        <v>26083</v>
      </c>
      <c r="S2644" s="3">
        <v>7</v>
      </c>
      <c r="T2644" s="3">
        <v>1</v>
      </c>
      <c r="U2644" s="3">
        <v>200</v>
      </c>
      <c r="V2644" s="3">
        <v>2016</v>
      </c>
      <c r="W2644" t="s">
        <v>25</v>
      </c>
    </row>
    <row r="2645" spans="1:23" x14ac:dyDescent="0.3">
      <c r="A2645" s="3">
        <v>7</v>
      </c>
      <c r="B2645" t="s">
        <v>788</v>
      </c>
      <c r="C2645" s="3">
        <v>7309</v>
      </c>
      <c r="D2645" t="s">
        <v>1454</v>
      </c>
      <c r="E2645" s="3">
        <v>100101</v>
      </c>
      <c r="F2645" t="s">
        <v>11256</v>
      </c>
      <c r="G2645" s="3">
        <v>1001010080</v>
      </c>
      <c r="H2645" t="s">
        <v>26126</v>
      </c>
      <c r="I2645" s="3">
        <v>1</v>
      </c>
      <c r="J2645" t="s">
        <v>26080</v>
      </c>
      <c r="K2645" s="3">
        <v>14</v>
      </c>
      <c r="L2645" t="s">
        <v>26103</v>
      </c>
      <c r="M2645" s="3">
        <v>3</v>
      </c>
      <c r="N2645" t="s">
        <v>16841</v>
      </c>
      <c r="O2645" s="3">
        <v>3</v>
      </c>
      <c r="P2645" t="s">
        <v>26085</v>
      </c>
      <c r="Q2645" s="3">
        <v>1</v>
      </c>
      <c r="R2645" t="s">
        <v>26083</v>
      </c>
      <c r="S2645" s="3">
        <v>7</v>
      </c>
      <c r="T2645" s="3">
        <v>1</v>
      </c>
      <c r="U2645" s="3">
        <v>1000</v>
      </c>
      <c r="V2645" s="3">
        <v>2016</v>
      </c>
      <c r="W2645" t="s">
        <v>25</v>
      </c>
    </row>
    <row r="2646" spans="1:23" x14ac:dyDescent="0.3">
      <c r="A2646" s="3">
        <v>7</v>
      </c>
      <c r="B2646" t="s">
        <v>788</v>
      </c>
      <c r="C2646" s="3">
        <v>7309</v>
      </c>
      <c r="D2646" t="s">
        <v>1454</v>
      </c>
      <c r="E2646" s="3">
        <v>100108</v>
      </c>
      <c r="F2646" t="s">
        <v>11438</v>
      </c>
      <c r="G2646" s="3">
        <v>100108004</v>
      </c>
      <c r="H2646" t="s">
        <v>26097</v>
      </c>
      <c r="I2646" s="3">
        <v>1</v>
      </c>
      <c r="J2646" t="s">
        <v>26080</v>
      </c>
      <c r="K2646" s="3">
        <v>14</v>
      </c>
      <c r="L2646" t="s">
        <v>26103</v>
      </c>
      <c r="M2646" s="3">
        <v>3</v>
      </c>
      <c r="N2646" t="s">
        <v>16841</v>
      </c>
      <c r="O2646" s="3">
        <v>3</v>
      </c>
      <c r="P2646" t="s">
        <v>26085</v>
      </c>
      <c r="Q2646" s="3">
        <v>1</v>
      </c>
      <c r="R2646" t="s">
        <v>26083</v>
      </c>
      <c r="S2646" s="3">
        <v>7</v>
      </c>
      <c r="T2646" s="3">
        <v>1</v>
      </c>
      <c r="U2646" s="3">
        <v>500</v>
      </c>
      <c r="V2646" s="3">
        <v>2016</v>
      </c>
      <c r="W2646" t="s">
        <v>25</v>
      </c>
    </row>
    <row r="2647" spans="1:23" x14ac:dyDescent="0.3">
      <c r="A2647" s="3">
        <v>7</v>
      </c>
      <c r="B2647" t="s">
        <v>788</v>
      </c>
      <c r="C2647" s="3">
        <v>7309</v>
      </c>
      <c r="D2647" t="s">
        <v>1454</v>
      </c>
      <c r="E2647" s="3">
        <v>100104</v>
      </c>
      <c r="F2647" t="s">
        <v>11362</v>
      </c>
      <c r="G2647" s="3">
        <v>100104003</v>
      </c>
      <c r="H2647" t="s">
        <v>16990</v>
      </c>
      <c r="I2647" s="3">
        <v>1</v>
      </c>
      <c r="J2647" t="s">
        <v>26080</v>
      </c>
      <c r="K2647" s="3">
        <v>14</v>
      </c>
      <c r="L2647" t="s">
        <v>26103</v>
      </c>
      <c r="M2647" s="3">
        <v>3</v>
      </c>
      <c r="N2647" t="s">
        <v>16841</v>
      </c>
      <c r="O2647" s="3">
        <v>3</v>
      </c>
      <c r="P2647" t="s">
        <v>26085</v>
      </c>
      <c r="Q2647" s="3">
        <v>1</v>
      </c>
      <c r="R2647" t="s">
        <v>26083</v>
      </c>
      <c r="S2647" s="3">
        <v>7</v>
      </c>
      <c r="T2647" s="3">
        <v>1</v>
      </c>
      <c r="U2647" s="3">
        <v>250</v>
      </c>
      <c r="V2647" s="3">
        <v>2016</v>
      </c>
      <c r="W2647" t="s">
        <v>25</v>
      </c>
    </row>
    <row r="2648" spans="1:23" x14ac:dyDescent="0.3">
      <c r="A2648" s="3">
        <v>7</v>
      </c>
      <c r="B2648" t="s">
        <v>788</v>
      </c>
      <c r="C2648" s="3">
        <v>7309</v>
      </c>
      <c r="D2648" t="s">
        <v>1454</v>
      </c>
      <c r="E2648" s="3">
        <v>100108</v>
      </c>
      <c r="F2648" t="s">
        <v>11438</v>
      </c>
      <c r="G2648" s="3">
        <v>100108004</v>
      </c>
      <c r="H2648" t="s">
        <v>26097</v>
      </c>
      <c r="I2648" s="3">
        <v>1</v>
      </c>
      <c r="J2648" t="s">
        <v>26080</v>
      </c>
      <c r="K2648" s="3">
        <v>14</v>
      </c>
      <c r="L2648" t="s">
        <v>26103</v>
      </c>
      <c r="M2648" s="3">
        <v>3</v>
      </c>
      <c r="N2648" t="s">
        <v>16841</v>
      </c>
      <c r="O2648" s="3">
        <v>1</v>
      </c>
      <c r="P2648" t="s">
        <v>28066</v>
      </c>
      <c r="Q2648" s="3">
        <v>1</v>
      </c>
      <c r="R2648" t="s">
        <v>26083</v>
      </c>
      <c r="S2648" s="3">
        <v>2</v>
      </c>
      <c r="T2648" s="3">
        <v>1</v>
      </c>
      <c r="U2648" s="3">
        <v>4000</v>
      </c>
      <c r="V2648" s="3">
        <v>2016</v>
      </c>
      <c r="W2648" t="s">
        <v>25</v>
      </c>
    </row>
    <row r="2649" spans="1:23" x14ac:dyDescent="0.3">
      <c r="A2649" s="3">
        <v>7</v>
      </c>
      <c r="B2649" t="s">
        <v>788</v>
      </c>
      <c r="C2649" s="3">
        <v>7309</v>
      </c>
      <c r="D2649" t="s">
        <v>1454</v>
      </c>
      <c r="E2649" s="3">
        <v>100101</v>
      </c>
      <c r="F2649" t="s">
        <v>11256</v>
      </c>
      <c r="G2649" s="3">
        <v>1001010080</v>
      </c>
      <c r="H2649" t="s">
        <v>26126</v>
      </c>
      <c r="I2649" s="3">
        <v>1</v>
      </c>
      <c r="J2649" t="s">
        <v>26080</v>
      </c>
      <c r="K2649" s="3">
        <v>14</v>
      </c>
      <c r="L2649" t="s">
        <v>26103</v>
      </c>
      <c r="M2649" s="3">
        <v>3</v>
      </c>
      <c r="N2649" t="s">
        <v>16841</v>
      </c>
      <c r="O2649" s="3">
        <v>1</v>
      </c>
      <c r="P2649" t="s">
        <v>28066</v>
      </c>
      <c r="Q2649" s="3">
        <v>1</v>
      </c>
      <c r="R2649" t="s">
        <v>26083</v>
      </c>
      <c r="S2649" s="3">
        <v>2</v>
      </c>
      <c r="T2649" s="3">
        <v>1</v>
      </c>
      <c r="U2649" s="3">
        <v>700</v>
      </c>
      <c r="V2649" s="3">
        <v>2016</v>
      </c>
      <c r="W2649" t="s">
        <v>25</v>
      </c>
    </row>
    <row r="2650" spans="1:23" x14ac:dyDescent="0.3">
      <c r="A2650" s="3">
        <v>7</v>
      </c>
      <c r="B2650" t="s">
        <v>788</v>
      </c>
      <c r="C2650" s="3">
        <v>7309</v>
      </c>
      <c r="D2650" t="s">
        <v>1454</v>
      </c>
      <c r="E2650" s="3">
        <v>100104</v>
      </c>
      <c r="F2650" t="s">
        <v>11362</v>
      </c>
      <c r="G2650" s="3">
        <v>100104003</v>
      </c>
      <c r="H2650" t="s">
        <v>16990</v>
      </c>
      <c r="I2650" s="3">
        <v>1</v>
      </c>
      <c r="J2650" t="s">
        <v>26080</v>
      </c>
      <c r="K2650" s="3">
        <v>14</v>
      </c>
      <c r="L2650" t="s">
        <v>26103</v>
      </c>
      <c r="M2650" s="3">
        <v>3</v>
      </c>
      <c r="N2650" t="s">
        <v>16841</v>
      </c>
      <c r="O2650" s="3">
        <v>1</v>
      </c>
      <c r="P2650" t="s">
        <v>28066</v>
      </c>
      <c r="Q2650" s="3">
        <v>1</v>
      </c>
      <c r="R2650" t="s">
        <v>26083</v>
      </c>
      <c r="S2650" s="3">
        <v>2</v>
      </c>
      <c r="T2650" s="3">
        <v>1</v>
      </c>
      <c r="U2650" s="3">
        <v>700</v>
      </c>
      <c r="V2650" s="3">
        <v>2016</v>
      </c>
      <c r="W2650" t="s">
        <v>25</v>
      </c>
    </row>
    <row r="2651" spans="1:23" x14ac:dyDescent="0.3">
      <c r="A2651" s="3">
        <v>7</v>
      </c>
      <c r="B2651" t="s">
        <v>788</v>
      </c>
      <c r="C2651" s="3">
        <v>7309</v>
      </c>
      <c r="D2651" t="s">
        <v>1454</v>
      </c>
      <c r="E2651" s="3">
        <v>100104</v>
      </c>
      <c r="F2651" t="s">
        <v>11362</v>
      </c>
      <c r="G2651" s="3">
        <v>100104003</v>
      </c>
      <c r="H2651" t="s">
        <v>16990</v>
      </c>
      <c r="I2651" s="3">
        <v>1</v>
      </c>
      <c r="J2651" t="s">
        <v>26080</v>
      </c>
      <c r="K2651" s="3">
        <v>14</v>
      </c>
      <c r="L2651" t="s">
        <v>26103</v>
      </c>
      <c r="M2651" s="3">
        <v>3</v>
      </c>
      <c r="N2651" t="s">
        <v>16841</v>
      </c>
      <c r="O2651" s="3">
        <v>2</v>
      </c>
      <c r="P2651" t="s">
        <v>28067</v>
      </c>
      <c r="Q2651" s="3">
        <v>1</v>
      </c>
      <c r="R2651" t="s">
        <v>26083</v>
      </c>
      <c r="S2651" s="3">
        <v>2</v>
      </c>
      <c r="T2651" s="3">
        <v>1</v>
      </c>
      <c r="U2651" s="3">
        <v>1000</v>
      </c>
      <c r="V2651" s="3">
        <v>2016</v>
      </c>
      <c r="W2651" t="s">
        <v>25</v>
      </c>
    </row>
    <row r="2652" spans="1:23" x14ac:dyDescent="0.3">
      <c r="A2652" s="3">
        <v>7</v>
      </c>
      <c r="B2652" t="s">
        <v>788</v>
      </c>
      <c r="C2652" s="3">
        <v>7309</v>
      </c>
      <c r="D2652" t="s">
        <v>1454</v>
      </c>
      <c r="E2652" s="3">
        <v>100101</v>
      </c>
      <c r="F2652" t="s">
        <v>11256</v>
      </c>
      <c r="G2652" s="3">
        <v>1001010080</v>
      </c>
      <c r="H2652" t="s">
        <v>26126</v>
      </c>
      <c r="I2652" s="3">
        <v>1</v>
      </c>
      <c r="J2652" t="s">
        <v>26080</v>
      </c>
      <c r="K2652" s="3">
        <v>14</v>
      </c>
      <c r="L2652" t="s">
        <v>26103</v>
      </c>
      <c r="M2652" s="3">
        <v>3</v>
      </c>
      <c r="N2652" t="s">
        <v>16841</v>
      </c>
      <c r="O2652" s="3">
        <v>2</v>
      </c>
      <c r="P2652" t="s">
        <v>28067</v>
      </c>
      <c r="Q2652" s="3">
        <v>1</v>
      </c>
      <c r="R2652" t="s">
        <v>26083</v>
      </c>
      <c r="S2652" s="3">
        <v>2</v>
      </c>
      <c r="T2652" s="3">
        <v>1</v>
      </c>
      <c r="U2652" s="3">
        <v>300</v>
      </c>
      <c r="V2652" s="3">
        <v>2016</v>
      </c>
      <c r="W2652" t="s">
        <v>25</v>
      </c>
    </row>
    <row r="2653" spans="1:23" x14ac:dyDescent="0.3">
      <c r="A2653" s="3">
        <v>7</v>
      </c>
      <c r="B2653" t="s">
        <v>788</v>
      </c>
      <c r="C2653" s="3">
        <v>7303</v>
      </c>
      <c r="D2653" t="s">
        <v>1436</v>
      </c>
      <c r="E2653" s="3">
        <v>100101</v>
      </c>
      <c r="F2653" t="s">
        <v>11256</v>
      </c>
      <c r="G2653" s="3">
        <v>100101009</v>
      </c>
      <c r="H2653" t="s">
        <v>11276</v>
      </c>
      <c r="I2653" s="3">
        <v>1</v>
      </c>
      <c r="J2653" t="s">
        <v>26080</v>
      </c>
      <c r="K2653" s="3">
        <v>14</v>
      </c>
      <c r="L2653" t="s">
        <v>26103</v>
      </c>
      <c r="M2653" s="3">
        <v>3</v>
      </c>
      <c r="N2653" t="s">
        <v>16841</v>
      </c>
      <c r="O2653" s="3">
        <v>2</v>
      </c>
      <c r="P2653" t="s">
        <v>28067</v>
      </c>
      <c r="Q2653" s="3">
        <v>1</v>
      </c>
      <c r="R2653" t="s">
        <v>26083</v>
      </c>
      <c r="S2653" s="3">
        <v>2</v>
      </c>
      <c r="T2653" s="3">
        <v>1</v>
      </c>
      <c r="U2653" s="3">
        <v>200</v>
      </c>
      <c r="V2653" s="3">
        <v>2019</v>
      </c>
      <c r="W2653" t="s">
        <v>26159</v>
      </c>
    </row>
    <row r="2654" spans="1:23" x14ac:dyDescent="0.3">
      <c r="A2654" s="3">
        <v>7</v>
      </c>
      <c r="B2654" t="s">
        <v>788</v>
      </c>
      <c r="C2654" s="3">
        <v>7303</v>
      </c>
      <c r="D2654" t="s">
        <v>1436</v>
      </c>
      <c r="E2654" s="3">
        <v>100104</v>
      </c>
      <c r="F2654" t="s">
        <v>11362</v>
      </c>
      <c r="G2654" s="3">
        <v>100104006</v>
      </c>
      <c r="H2654" t="s">
        <v>26140</v>
      </c>
      <c r="I2654" s="3">
        <v>1</v>
      </c>
      <c r="J2654" t="s">
        <v>26080</v>
      </c>
      <c r="K2654" s="3">
        <v>14</v>
      </c>
      <c r="L2654" t="s">
        <v>26103</v>
      </c>
      <c r="M2654" s="3">
        <v>3</v>
      </c>
      <c r="N2654" t="s">
        <v>16841</v>
      </c>
      <c r="O2654" s="3">
        <v>2</v>
      </c>
      <c r="P2654" t="s">
        <v>28067</v>
      </c>
      <c r="Q2654" s="3">
        <v>1</v>
      </c>
      <c r="R2654" t="s">
        <v>26083</v>
      </c>
      <c r="S2654" s="3">
        <v>2</v>
      </c>
      <c r="T2654" s="3">
        <v>1</v>
      </c>
      <c r="U2654" s="3">
        <v>200</v>
      </c>
      <c r="V2654" s="3">
        <v>2019</v>
      </c>
      <c r="W2654" t="s">
        <v>26159</v>
      </c>
    </row>
    <row r="2655" spans="1:23" x14ac:dyDescent="0.3">
      <c r="A2655" s="3">
        <v>7</v>
      </c>
      <c r="B2655" t="s">
        <v>788</v>
      </c>
      <c r="C2655" s="3">
        <v>7303</v>
      </c>
      <c r="D2655" t="s">
        <v>1436</v>
      </c>
      <c r="E2655" s="3">
        <v>100101</v>
      </c>
      <c r="F2655" t="s">
        <v>11256</v>
      </c>
      <c r="G2655" s="3">
        <v>100101004</v>
      </c>
      <c r="H2655" t="s">
        <v>16281</v>
      </c>
      <c r="I2655" s="3">
        <v>1</v>
      </c>
      <c r="J2655" t="s">
        <v>26080</v>
      </c>
      <c r="K2655" s="3">
        <v>14</v>
      </c>
      <c r="L2655" t="s">
        <v>26103</v>
      </c>
      <c r="M2655" s="3">
        <v>3</v>
      </c>
      <c r="N2655" t="s">
        <v>16841</v>
      </c>
      <c r="O2655" s="3">
        <v>2</v>
      </c>
      <c r="P2655" t="s">
        <v>28067</v>
      </c>
      <c r="Q2655" s="3">
        <v>1</v>
      </c>
      <c r="R2655" t="s">
        <v>26083</v>
      </c>
      <c r="S2655" s="3">
        <v>2</v>
      </c>
      <c r="T2655" s="3">
        <v>1</v>
      </c>
      <c r="U2655" s="3">
        <v>450</v>
      </c>
      <c r="V2655" s="3">
        <v>2019</v>
      </c>
      <c r="W2655" t="s">
        <v>26159</v>
      </c>
    </row>
    <row r="2656" spans="1:23" x14ac:dyDescent="0.3">
      <c r="A2656" s="3">
        <v>7</v>
      </c>
      <c r="B2656" t="s">
        <v>788</v>
      </c>
      <c r="C2656" s="3">
        <v>7303</v>
      </c>
      <c r="D2656" t="s">
        <v>1436</v>
      </c>
      <c r="E2656" s="3">
        <v>100101</v>
      </c>
      <c r="F2656" t="s">
        <v>11256</v>
      </c>
      <c r="G2656" s="3">
        <v>100101001</v>
      </c>
      <c r="H2656" t="s">
        <v>26124</v>
      </c>
      <c r="I2656" s="3">
        <v>1</v>
      </c>
      <c r="J2656" t="s">
        <v>26080</v>
      </c>
      <c r="K2656" s="3">
        <v>14</v>
      </c>
      <c r="L2656" t="s">
        <v>26103</v>
      </c>
      <c r="M2656" s="3">
        <v>3</v>
      </c>
      <c r="N2656" t="s">
        <v>16841</v>
      </c>
      <c r="O2656" s="3">
        <v>2</v>
      </c>
      <c r="P2656" t="s">
        <v>28067</v>
      </c>
      <c r="Q2656" s="3">
        <v>1</v>
      </c>
      <c r="R2656" t="s">
        <v>26083</v>
      </c>
      <c r="S2656" s="3">
        <v>2</v>
      </c>
      <c r="T2656" s="3">
        <v>1</v>
      </c>
      <c r="U2656" s="3">
        <v>450</v>
      </c>
      <c r="V2656" s="3">
        <v>2019</v>
      </c>
      <c r="W2656" t="s">
        <v>26159</v>
      </c>
    </row>
    <row r="2657" spans="1:23" x14ac:dyDescent="0.3">
      <c r="A2657" s="3">
        <v>7</v>
      </c>
      <c r="B2657" t="s">
        <v>788</v>
      </c>
      <c r="C2657" s="3">
        <v>7303</v>
      </c>
      <c r="D2657" t="s">
        <v>1436</v>
      </c>
      <c r="E2657" s="3">
        <v>100104</v>
      </c>
      <c r="F2657" t="s">
        <v>11362</v>
      </c>
      <c r="G2657" s="3">
        <v>100104003</v>
      </c>
      <c r="H2657" t="s">
        <v>16990</v>
      </c>
      <c r="I2657" s="3">
        <v>1</v>
      </c>
      <c r="J2657" t="s">
        <v>26080</v>
      </c>
      <c r="K2657" s="3">
        <v>14</v>
      </c>
      <c r="L2657" t="s">
        <v>26103</v>
      </c>
      <c r="M2657" s="3">
        <v>3</v>
      </c>
      <c r="N2657" t="s">
        <v>16841</v>
      </c>
      <c r="O2657" s="3">
        <v>2</v>
      </c>
      <c r="P2657" t="s">
        <v>28067</v>
      </c>
      <c r="Q2657" s="3">
        <v>1</v>
      </c>
      <c r="R2657" t="s">
        <v>26083</v>
      </c>
      <c r="S2657" s="3">
        <v>2</v>
      </c>
      <c r="T2657" s="3">
        <v>1</v>
      </c>
      <c r="U2657" s="3">
        <v>450</v>
      </c>
      <c r="V2657" s="3">
        <v>2019</v>
      </c>
      <c r="W2657" t="s">
        <v>26159</v>
      </c>
    </row>
    <row r="2658" spans="1:23" x14ac:dyDescent="0.3">
      <c r="A2658" s="3">
        <v>7</v>
      </c>
      <c r="B2658" t="s">
        <v>788</v>
      </c>
      <c r="C2658" s="3">
        <v>7303</v>
      </c>
      <c r="D2658" t="s">
        <v>1436</v>
      </c>
      <c r="E2658" s="3">
        <v>100108</v>
      </c>
      <c r="F2658" t="s">
        <v>11438</v>
      </c>
      <c r="G2658" s="3">
        <v>100108004</v>
      </c>
      <c r="H2658" t="s">
        <v>26097</v>
      </c>
      <c r="I2658" s="3">
        <v>1</v>
      </c>
      <c r="J2658" t="s">
        <v>26080</v>
      </c>
      <c r="K2658" s="3">
        <v>14</v>
      </c>
      <c r="L2658" t="s">
        <v>26103</v>
      </c>
      <c r="M2658" s="3">
        <v>3</v>
      </c>
      <c r="N2658" t="s">
        <v>16841</v>
      </c>
      <c r="O2658" s="3">
        <v>2</v>
      </c>
      <c r="P2658" t="s">
        <v>28067</v>
      </c>
      <c r="Q2658" s="3">
        <v>1</v>
      </c>
      <c r="R2658" t="s">
        <v>26083</v>
      </c>
      <c r="S2658" s="3">
        <v>2</v>
      </c>
      <c r="T2658" s="3">
        <v>1</v>
      </c>
      <c r="U2658" s="3">
        <v>450</v>
      </c>
      <c r="V2658" s="3">
        <v>2019</v>
      </c>
      <c r="W2658" t="s">
        <v>26159</v>
      </c>
    </row>
    <row r="2659" spans="1:23" x14ac:dyDescent="0.3">
      <c r="A2659" s="3">
        <v>7</v>
      </c>
      <c r="B2659" t="s">
        <v>788</v>
      </c>
      <c r="C2659" s="3">
        <v>7303</v>
      </c>
      <c r="D2659" t="s">
        <v>1436</v>
      </c>
      <c r="E2659" s="3">
        <v>100103</v>
      </c>
      <c r="F2659" t="s">
        <v>11337</v>
      </c>
      <c r="G2659" s="3">
        <v>100103003</v>
      </c>
      <c r="H2659" t="s">
        <v>16985</v>
      </c>
      <c r="I2659" s="3">
        <v>1</v>
      </c>
      <c r="J2659" t="s">
        <v>26080</v>
      </c>
      <c r="K2659" s="3">
        <v>14</v>
      </c>
      <c r="L2659" t="s">
        <v>26103</v>
      </c>
      <c r="M2659" s="3">
        <v>3</v>
      </c>
      <c r="N2659" t="s">
        <v>16841</v>
      </c>
      <c r="O2659" s="3">
        <v>2</v>
      </c>
      <c r="P2659" t="s">
        <v>28067</v>
      </c>
      <c r="Q2659" s="3">
        <v>1</v>
      </c>
      <c r="R2659" t="s">
        <v>26083</v>
      </c>
      <c r="S2659" s="3">
        <v>2</v>
      </c>
      <c r="T2659" s="3">
        <v>1</v>
      </c>
      <c r="U2659" s="3">
        <v>300</v>
      </c>
      <c r="V2659" s="3">
        <v>2019</v>
      </c>
      <c r="W2659" t="s">
        <v>26159</v>
      </c>
    </row>
    <row r="2660" spans="1:23" x14ac:dyDescent="0.3">
      <c r="A2660" s="3">
        <v>7</v>
      </c>
      <c r="B2660" t="s">
        <v>788</v>
      </c>
      <c r="C2660" s="3">
        <v>7303</v>
      </c>
      <c r="D2660" t="s">
        <v>1436</v>
      </c>
      <c r="E2660" s="3">
        <v>100103</v>
      </c>
      <c r="F2660" t="s">
        <v>11337</v>
      </c>
      <c r="G2660" s="3">
        <v>1001030040</v>
      </c>
      <c r="H2660" t="s">
        <v>26115</v>
      </c>
      <c r="I2660" s="3">
        <v>1</v>
      </c>
      <c r="J2660" t="s">
        <v>26080</v>
      </c>
      <c r="K2660" s="3">
        <v>14</v>
      </c>
      <c r="L2660" t="s">
        <v>26103</v>
      </c>
      <c r="M2660" s="3">
        <v>3</v>
      </c>
      <c r="N2660" t="s">
        <v>16841</v>
      </c>
      <c r="O2660" s="3">
        <v>2</v>
      </c>
      <c r="P2660" t="s">
        <v>28067</v>
      </c>
      <c r="Q2660" s="3">
        <v>1</v>
      </c>
      <c r="R2660" t="s">
        <v>26083</v>
      </c>
      <c r="S2660" s="3">
        <v>2</v>
      </c>
      <c r="T2660" s="3">
        <v>1</v>
      </c>
      <c r="U2660" s="3">
        <v>450</v>
      </c>
      <c r="V2660" s="3">
        <v>2019</v>
      </c>
      <c r="W2660" t="s">
        <v>26159</v>
      </c>
    </row>
    <row r="2661" spans="1:23" x14ac:dyDescent="0.3">
      <c r="A2661" s="3">
        <v>7</v>
      </c>
      <c r="B2661" t="s">
        <v>788</v>
      </c>
      <c r="C2661" s="3">
        <v>7303</v>
      </c>
      <c r="D2661" t="s">
        <v>1436</v>
      </c>
      <c r="E2661" s="3">
        <v>100101</v>
      </c>
      <c r="F2661" t="s">
        <v>11256</v>
      </c>
      <c r="G2661" s="3">
        <v>100101008</v>
      </c>
      <c r="H2661" t="s">
        <v>26130</v>
      </c>
      <c r="I2661" s="3">
        <v>1</v>
      </c>
      <c r="J2661" t="s">
        <v>26080</v>
      </c>
      <c r="K2661" s="3">
        <v>14</v>
      </c>
      <c r="L2661" t="s">
        <v>26103</v>
      </c>
      <c r="M2661" s="3">
        <v>3</v>
      </c>
      <c r="N2661" t="s">
        <v>16841</v>
      </c>
      <c r="O2661" s="3">
        <v>2</v>
      </c>
      <c r="P2661" t="s">
        <v>28067</v>
      </c>
      <c r="Q2661" s="3">
        <v>1</v>
      </c>
      <c r="R2661" t="s">
        <v>26083</v>
      </c>
      <c r="S2661" s="3">
        <v>2</v>
      </c>
      <c r="T2661" s="3">
        <v>1</v>
      </c>
      <c r="U2661" s="3">
        <v>400</v>
      </c>
      <c r="V2661" s="3">
        <v>2019</v>
      </c>
      <c r="W2661" t="s">
        <v>26159</v>
      </c>
    </row>
    <row r="2662" spans="1:23" x14ac:dyDescent="0.3">
      <c r="A2662" s="3">
        <v>7</v>
      </c>
      <c r="B2662" t="s">
        <v>788</v>
      </c>
      <c r="C2662" s="3">
        <v>7303</v>
      </c>
      <c r="D2662" t="s">
        <v>1436</v>
      </c>
      <c r="E2662" s="3">
        <v>100102</v>
      </c>
      <c r="F2662" t="s">
        <v>11306</v>
      </c>
      <c r="G2662" s="3">
        <v>100102004</v>
      </c>
      <c r="H2662" t="s">
        <v>26094</v>
      </c>
      <c r="I2662" s="3">
        <v>1</v>
      </c>
      <c r="J2662" t="s">
        <v>26080</v>
      </c>
      <c r="K2662" s="3">
        <v>14</v>
      </c>
      <c r="L2662" t="s">
        <v>26103</v>
      </c>
      <c r="M2662" s="3">
        <v>3</v>
      </c>
      <c r="N2662" t="s">
        <v>16841</v>
      </c>
      <c r="O2662" s="3">
        <v>2</v>
      </c>
      <c r="P2662" t="s">
        <v>28067</v>
      </c>
      <c r="Q2662" s="3">
        <v>1</v>
      </c>
      <c r="R2662" t="s">
        <v>26083</v>
      </c>
      <c r="S2662" s="3">
        <v>2</v>
      </c>
      <c r="T2662" s="3">
        <v>1</v>
      </c>
      <c r="U2662" s="3">
        <v>450</v>
      </c>
      <c r="V2662" s="3">
        <v>2019</v>
      </c>
      <c r="W2662" t="s">
        <v>26159</v>
      </c>
    </row>
    <row r="2663" spans="1:23" x14ac:dyDescent="0.3">
      <c r="A2663" s="3">
        <v>7</v>
      </c>
      <c r="B2663" t="s">
        <v>788</v>
      </c>
      <c r="C2663" s="3">
        <v>7309</v>
      </c>
      <c r="D2663" t="s">
        <v>1454</v>
      </c>
      <c r="E2663" s="3">
        <v>100101</v>
      </c>
      <c r="F2663" t="s">
        <v>11256</v>
      </c>
      <c r="G2663" s="3">
        <v>100101004</v>
      </c>
      <c r="H2663" t="s">
        <v>16281</v>
      </c>
      <c r="I2663" s="3">
        <v>1</v>
      </c>
      <c r="J2663" t="s">
        <v>26080</v>
      </c>
      <c r="K2663" s="3">
        <v>14</v>
      </c>
      <c r="L2663" t="s">
        <v>26103</v>
      </c>
      <c r="M2663" s="3">
        <v>3</v>
      </c>
      <c r="N2663" t="s">
        <v>16841</v>
      </c>
      <c r="O2663" s="3">
        <v>1</v>
      </c>
      <c r="P2663" t="s">
        <v>28066</v>
      </c>
      <c r="Q2663" s="3">
        <v>1</v>
      </c>
      <c r="R2663" t="s">
        <v>26083</v>
      </c>
      <c r="S2663" s="3">
        <v>2</v>
      </c>
      <c r="T2663" s="3">
        <v>1</v>
      </c>
      <c r="U2663" s="3">
        <v>500</v>
      </c>
      <c r="V2663" s="3">
        <v>2019</v>
      </c>
      <c r="W2663" t="s">
        <v>26159</v>
      </c>
    </row>
    <row r="2664" spans="1:23" x14ac:dyDescent="0.3">
      <c r="A2664" s="3">
        <v>7</v>
      </c>
      <c r="B2664" t="s">
        <v>788</v>
      </c>
      <c r="C2664" s="3">
        <v>7309</v>
      </c>
      <c r="D2664" t="s">
        <v>1454</v>
      </c>
      <c r="E2664" s="3">
        <v>100101</v>
      </c>
      <c r="F2664" t="s">
        <v>11256</v>
      </c>
      <c r="G2664" s="3">
        <v>1001010080</v>
      </c>
      <c r="H2664" t="s">
        <v>26126</v>
      </c>
      <c r="I2664" s="3">
        <v>1</v>
      </c>
      <c r="J2664" t="s">
        <v>26080</v>
      </c>
      <c r="K2664" s="3">
        <v>14</v>
      </c>
      <c r="L2664" t="s">
        <v>26103</v>
      </c>
      <c r="M2664" s="3">
        <v>3</v>
      </c>
      <c r="N2664" t="s">
        <v>16841</v>
      </c>
      <c r="O2664" s="3">
        <v>1</v>
      </c>
      <c r="P2664" t="s">
        <v>28066</v>
      </c>
      <c r="Q2664" s="3">
        <v>1</v>
      </c>
      <c r="R2664" t="s">
        <v>26083</v>
      </c>
      <c r="S2664" s="3">
        <v>2</v>
      </c>
      <c r="T2664" s="3">
        <v>1</v>
      </c>
      <c r="U2664" s="3">
        <v>1500</v>
      </c>
      <c r="V2664" s="3">
        <v>2019</v>
      </c>
      <c r="W2664" t="s">
        <v>26159</v>
      </c>
    </row>
    <row r="2665" spans="1:23" x14ac:dyDescent="0.3">
      <c r="A2665" s="3">
        <v>7</v>
      </c>
      <c r="B2665" t="s">
        <v>788</v>
      </c>
      <c r="C2665" s="3">
        <v>7309</v>
      </c>
      <c r="D2665" t="s">
        <v>1454</v>
      </c>
      <c r="E2665" s="3">
        <v>100102</v>
      </c>
      <c r="F2665" t="s">
        <v>11306</v>
      </c>
      <c r="G2665" s="3">
        <v>100102005</v>
      </c>
      <c r="H2665" t="s">
        <v>2163</v>
      </c>
      <c r="I2665" s="3">
        <v>1</v>
      </c>
      <c r="J2665" t="s">
        <v>26080</v>
      </c>
      <c r="K2665" s="3">
        <v>14</v>
      </c>
      <c r="L2665" t="s">
        <v>26103</v>
      </c>
      <c r="M2665" s="3">
        <v>3</v>
      </c>
      <c r="N2665" t="s">
        <v>16841</v>
      </c>
      <c r="O2665" s="3">
        <v>3</v>
      </c>
      <c r="P2665" t="s">
        <v>26085</v>
      </c>
      <c r="Q2665" s="3">
        <v>1</v>
      </c>
      <c r="R2665" t="s">
        <v>26083</v>
      </c>
      <c r="S2665" s="3">
        <v>7</v>
      </c>
      <c r="T2665" s="3">
        <v>1</v>
      </c>
      <c r="U2665" s="3">
        <v>200</v>
      </c>
      <c r="V2665" s="3">
        <v>2019</v>
      </c>
      <c r="W2665" t="s">
        <v>26159</v>
      </c>
    </row>
    <row r="2666" spans="1:23" x14ac:dyDescent="0.3">
      <c r="A2666" s="3">
        <v>7</v>
      </c>
      <c r="B2666" t="s">
        <v>788</v>
      </c>
      <c r="C2666" s="3">
        <v>7309</v>
      </c>
      <c r="D2666" t="s">
        <v>1454</v>
      </c>
      <c r="E2666" s="3">
        <v>100108</v>
      </c>
      <c r="F2666" t="s">
        <v>11438</v>
      </c>
      <c r="G2666" s="3">
        <v>100108004</v>
      </c>
      <c r="H2666" t="s">
        <v>26097</v>
      </c>
      <c r="I2666" s="3">
        <v>1</v>
      </c>
      <c r="J2666" t="s">
        <v>26080</v>
      </c>
      <c r="K2666" s="3">
        <v>14</v>
      </c>
      <c r="L2666" t="s">
        <v>26103</v>
      </c>
      <c r="M2666" s="3">
        <v>3</v>
      </c>
      <c r="N2666" t="s">
        <v>16841</v>
      </c>
      <c r="O2666" s="3">
        <v>1</v>
      </c>
      <c r="P2666" t="s">
        <v>28066</v>
      </c>
      <c r="Q2666" s="3">
        <v>1</v>
      </c>
      <c r="R2666" t="s">
        <v>26083</v>
      </c>
      <c r="S2666" s="3">
        <v>2</v>
      </c>
      <c r="T2666" s="3">
        <v>1</v>
      </c>
      <c r="U2666" s="3">
        <v>2000</v>
      </c>
      <c r="V2666" s="3">
        <v>2019</v>
      </c>
      <c r="W2666" t="s">
        <v>26159</v>
      </c>
    </row>
    <row r="2667" spans="1:23" x14ac:dyDescent="0.3">
      <c r="A2667" s="3">
        <v>7</v>
      </c>
      <c r="B2667" t="s">
        <v>788</v>
      </c>
      <c r="C2667" s="3">
        <v>7309</v>
      </c>
      <c r="D2667" t="s">
        <v>1454</v>
      </c>
      <c r="E2667" s="3">
        <v>100101</v>
      </c>
      <c r="F2667" t="s">
        <v>11256</v>
      </c>
      <c r="G2667" s="3">
        <v>1001010080</v>
      </c>
      <c r="H2667" t="s">
        <v>26126</v>
      </c>
      <c r="I2667" s="3">
        <v>1</v>
      </c>
      <c r="J2667" t="s">
        <v>26080</v>
      </c>
      <c r="K2667" s="3">
        <v>14</v>
      </c>
      <c r="L2667" t="s">
        <v>26103</v>
      </c>
      <c r="M2667" s="3">
        <v>3</v>
      </c>
      <c r="N2667" t="s">
        <v>16841</v>
      </c>
      <c r="O2667" s="3">
        <v>1</v>
      </c>
      <c r="P2667" t="s">
        <v>28066</v>
      </c>
      <c r="Q2667" s="3">
        <v>1</v>
      </c>
      <c r="R2667" t="s">
        <v>26083</v>
      </c>
      <c r="S2667" s="3">
        <v>2</v>
      </c>
      <c r="T2667" s="3">
        <v>1</v>
      </c>
      <c r="U2667" s="3">
        <v>300</v>
      </c>
      <c r="V2667" s="3">
        <v>2019</v>
      </c>
      <c r="W2667" t="s">
        <v>26159</v>
      </c>
    </row>
    <row r="2668" spans="1:23" x14ac:dyDescent="0.3">
      <c r="A2668" s="3">
        <v>7</v>
      </c>
      <c r="B2668" t="s">
        <v>788</v>
      </c>
      <c r="C2668" s="3">
        <v>7309</v>
      </c>
      <c r="D2668" t="s">
        <v>1454</v>
      </c>
      <c r="E2668" s="3">
        <v>100104</v>
      </c>
      <c r="F2668" t="s">
        <v>11362</v>
      </c>
      <c r="G2668" s="3">
        <v>100104003</v>
      </c>
      <c r="H2668" t="s">
        <v>16990</v>
      </c>
      <c r="I2668" s="3">
        <v>1</v>
      </c>
      <c r="J2668" t="s">
        <v>26080</v>
      </c>
      <c r="K2668" s="3">
        <v>14</v>
      </c>
      <c r="L2668" t="s">
        <v>26103</v>
      </c>
      <c r="M2668" s="3">
        <v>3</v>
      </c>
      <c r="N2668" t="s">
        <v>16841</v>
      </c>
      <c r="O2668" s="3">
        <v>2</v>
      </c>
      <c r="P2668" t="s">
        <v>28067</v>
      </c>
      <c r="Q2668" s="3">
        <v>1</v>
      </c>
      <c r="R2668" t="s">
        <v>26083</v>
      </c>
      <c r="S2668" s="3">
        <v>2</v>
      </c>
      <c r="T2668" s="3">
        <v>1</v>
      </c>
      <c r="U2668" s="3">
        <v>300</v>
      </c>
      <c r="V2668" s="3">
        <v>2019</v>
      </c>
      <c r="W2668" t="s">
        <v>26159</v>
      </c>
    </row>
    <row r="2669" spans="1:23" x14ac:dyDescent="0.3">
      <c r="A2669" s="3">
        <v>7</v>
      </c>
      <c r="B2669" t="s">
        <v>788</v>
      </c>
      <c r="C2669" s="3">
        <v>7309</v>
      </c>
      <c r="D2669" t="s">
        <v>1454</v>
      </c>
      <c r="E2669" s="3">
        <v>100101</v>
      </c>
      <c r="F2669" t="s">
        <v>11256</v>
      </c>
      <c r="G2669" s="3">
        <v>1001010080</v>
      </c>
      <c r="H2669" t="s">
        <v>26126</v>
      </c>
      <c r="I2669" s="3">
        <v>1</v>
      </c>
      <c r="J2669" t="s">
        <v>26080</v>
      </c>
      <c r="K2669" s="3">
        <v>14</v>
      </c>
      <c r="L2669" t="s">
        <v>26103</v>
      </c>
      <c r="M2669" s="3">
        <v>3</v>
      </c>
      <c r="N2669" t="s">
        <v>16841</v>
      </c>
      <c r="O2669" s="3">
        <v>2</v>
      </c>
      <c r="P2669" t="s">
        <v>28067</v>
      </c>
      <c r="Q2669" s="3">
        <v>1</v>
      </c>
      <c r="R2669" t="s">
        <v>26083</v>
      </c>
      <c r="S2669" s="3">
        <v>2</v>
      </c>
      <c r="T2669" s="3">
        <v>1</v>
      </c>
      <c r="U2669" s="3">
        <v>500</v>
      </c>
      <c r="V2669" s="3">
        <v>2019</v>
      </c>
      <c r="W2669" t="s">
        <v>26159</v>
      </c>
    </row>
    <row r="2670" spans="1:23" x14ac:dyDescent="0.3">
      <c r="A2670" s="3">
        <v>7</v>
      </c>
      <c r="B2670" t="s">
        <v>788</v>
      </c>
      <c r="C2670" s="3">
        <v>7309</v>
      </c>
      <c r="D2670" t="s">
        <v>1454</v>
      </c>
      <c r="E2670" s="3">
        <v>100108</v>
      </c>
      <c r="F2670" t="s">
        <v>11438</v>
      </c>
      <c r="G2670" s="3">
        <v>100108004</v>
      </c>
      <c r="H2670" t="s">
        <v>26097</v>
      </c>
      <c r="I2670" s="3">
        <v>1</v>
      </c>
      <c r="J2670" t="s">
        <v>26080</v>
      </c>
      <c r="K2670" s="3">
        <v>14</v>
      </c>
      <c r="L2670" t="s">
        <v>26103</v>
      </c>
      <c r="M2670" s="3">
        <v>3</v>
      </c>
      <c r="N2670" t="s">
        <v>16841</v>
      </c>
      <c r="O2670" s="3">
        <v>2</v>
      </c>
      <c r="P2670" t="s">
        <v>28067</v>
      </c>
      <c r="Q2670" s="3">
        <v>1</v>
      </c>
      <c r="R2670" t="s">
        <v>26083</v>
      </c>
      <c r="S2670" s="3">
        <v>2</v>
      </c>
      <c r="T2670" s="3">
        <v>1</v>
      </c>
      <c r="U2670" s="3">
        <v>3000</v>
      </c>
      <c r="V2670" s="3">
        <v>2019</v>
      </c>
      <c r="W2670" t="s">
        <v>26159</v>
      </c>
    </row>
    <row r="2671" spans="1:23" x14ac:dyDescent="0.3">
      <c r="A2671" s="3">
        <v>7</v>
      </c>
      <c r="B2671" t="s">
        <v>788</v>
      </c>
      <c r="C2671" s="3">
        <v>7309</v>
      </c>
      <c r="D2671" t="s">
        <v>1454</v>
      </c>
      <c r="E2671" s="3">
        <v>100104</v>
      </c>
      <c r="F2671" t="s">
        <v>11362</v>
      </c>
      <c r="G2671" s="3">
        <v>100104002</v>
      </c>
      <c r="H2671" t="s">
        <v>26132</v>
      </c>
      <c r="I2671" s="3">
        <v>1</v>
      </c>
      <c r="J2671" t="s">
        <v>26080</v>
      </c>
      <c r="K2671" s="3">
        <v>14</v>
      </c>
      <c r="L2671" t="s">
        <v>26103</v>
      </c>
      <c r="M2671" s="3">
        <v>3</v>
      </c>
      <c r="N2671" t="s">
        <v>16841</v>
      </c>
      <c r="O2671" s="3">
        <v>1</v>
      </c>
      <c r="P2671" t="s">
        <v>28066</v>
      </c>
      <c r="Q2671" s="3">
        <v>1</v>
      </c>
      <c r="R2671" t="s">
        <v>26083</v>
      </c>
      <c r="S2671" s="3">
        <v>2</v>
      </c>
      <c r="T2671" s="3">
        <v>1</v>
      </c>
      <c r="U2671" s="3">
        <v>200</v>
      </c>
      <c r="V2671" s="3">
        <v>2019</v>
      </c>
      <c r="W2671" t="s">
        <v>26159</v>
      </c>
    </row>
    <row r="2672" spans="1:23" x14ac:dyDescent="0.3">
      <c r="A2672" s="3">
        <v>7</v>
      </c>
      <c r="B2672" t="s">
        <v>788</v>
      </c>
      <c r="C2672" s="3">
        <v>7309</v>
      </c>
      <c r="D2672" t="s">
        <v>1454</v>
      </c>
      <c r="E2672" s="3">
        <v>100101</v>
      </c>
      <c r="F2672" t="s">
        <v>11256</v>
      </c>
      <c r="G2672" s="3">
        <v>1001010080</v>
      </c>
      <c r="H2672" t="s">
        <v>26126</v>
      </c>
      <c r="I2672" s="3">
        <v>1</v>
      </c>
      <c r="J2672" t="s">
        <v>26080</v>
      </c>
      <c r="K2672" s="3">
        <v>14</v>
      </c>
      <c r="L2672" t="s">
        <v>26103</v>
      </c>
      <c r="M2672" s="3">
        <v>3</v>
      </c>
      <c r="N2672" t="s">
        <v>16841</v>
      </c>
      <c r="O2672" s="3">
        <v>3</v>
      </c>
      <c r="P2672" t="s">
        <v>26085</v>
      </c>
      <c r="Q2672" s="3">
        <v>1</v>
      </c>
      <c r="R2672" t="s">
        <v>26083</v>
      </c>
      <c r="S2672" s="3">
        <v>7</v>
      </c>
      <c r="T2672" s="3">
        <v>1</v>
      </c>
      <c r="U2672" s="3">
        <v>1000</v>
      </c>
      <c r="V2672" s="3">
        <v>2019</v>
      </c>
      <c r="W2672" t="s">
        <v>26159</v>
      </c>
    </row>
    <row r="2673" spans="1:23" x14ac:dyDescent="0.3">
      <c r="A2673" s="3">
        <v>7</v>
      </c>
      <c r="B2673" t="s">
        <v>788</v>
      </c>
      <c r="C2673" s="3">
        <v>7309</v>
      </c>
      <c r="D2673" t="s">
        <v>1454</v>
      </c>
      <c r="E2673" s="3">
        <v>100108</v>
      </c>
      <c r="F2673" t="s">
        <v>11438</v>
      </c>
      <c r="G2673" s="3">
        <v>100108004</v>
      </c>
      <c r="H2673" t="s">
        <v>26097</v>
      </c>
      <c r="I2673" s="3">
        <v>1</v>
      </c>
      <c r="J2673" t="s">
        <v>26080</v>
      </c>
      <c r="K2673" s="3">
        <v>14</v>
      </c>
      <c r="L2673" t="s">
        <v>26103</v>
      </c>
      <c r="M2673" s="3">
        <v>3</v>
      </c>
      <c r="N2673" t="s">
        <v>16841</v>
      </c>
      <c r="O2673" s="3">
        <v>1</v>
      </c>
      <c r="P2673" t="s">
        <v>28066</v>
      </c>
      <c r="Q2673" s="3">
        <v>1</v>
      </c>
      <c r="R2673" t="s">
        <v>26083</v>
      </c>
      <c r="S2673" s="3">
        <v>2</v>
      </c>
      <c r="T2673" s="3">
        <v>1</v>
      </c>
      <c r="U2673" s="3">
        <v>1000</v>
      </c>
      <c r="V2673" s="3">
        <v>2019</v>
      </c>
      <c r="W2673" t="s">
        <v>26159</v>
      </c>
    </row>
    <row r="2674" spans="1:23" x14ac:dyDescent="0.3">
      <c r="A2674" s="3">
        <v>7</v>
      </c>
      <c r="B2674" t="s">
        <v>788</v>
      </c>
      <c r="C2674" s="3">
        <v>7309</v>
      </c>
      <c r="D2674" t="s">
        <v>1454</v>
      </c>
      <c r="E2674" s="3">
        <v>100103</v>
      </c>
      <c r="F2674" t="s">
        <v>11337</v>
      </c>
      <c r="G2674" s="3">
        <v>100103001</v>
      </c>
      <c r="H2674" t="s">
        <v>26123</v>
      </c>
      <c r="I2674" s="3">
        <v>1</v>
      </c>
      <c r="J2674" t="s">
        <v>26080</v>
      </c>
      <c r="K2674" s="3">
        <v>14</v>
      </c>
      <c r="L2674" t="s">
        <v>26103</v>
      </c>
      <c r="M2674" s="3">
        <v>3</v>
      </c>
      <c r="N2674" t="s">
        <v>16841</v>
      </c>
      <c r="O2674" s="3">
        <v>3</v>
      </c>
      <c r="P2674" t="s">
        <v>26085</v>
      </c>
      <c r="Q2674" s="3">
        <v>1</v>
      </c>
      <c r="R2674" t="s">
        <v>26083</v>
      </c>
      <c r="S2674" s="3">
        <v>7</v>
      </c>
      <c r="T2674" s="3">
        <v>1</v>
      </c>
      <c r="U2674" s="3">
        <v>100</v>
      </c>
      <c r="V2674" s="3">
        <v>2019</v>
      </c>
      <c r="W2674" t="s">
        <v>26159</v>
      </c>
    </row>
    <row r="2675" spans="1:23" x14ac:dyDescent="0.3">
      <c r="A2675" s="3">
        <v>7</v>
      </c>
      <c r="B2675" t="s">
        <v>788</v>
      </c>
      <c r="C2675" s="3">
        <v>7309</v>
      </c>
      <c r="D2675" t="s">
        <v>1454</v>
      </c>
      <c r="E2675" s="3">
        <v>100101</v>
      </c>
      <c r="F2675" t="s">
        <v>11256</v>
      </c>
      <c r="G2675" s="3">
        <v>100101001</v>
      </c>
      <c r="H2675" t="s">
        <v>26124</v>
      </c>
      <c r="I2675" s="3">
        <v>1</v>
      </c>
      <c r="J2675" t="s">
        <v>26080</v>
      </c>
      <c r="K2675" s="3">
        <v>14</v>
      </c>
      <c r="L2675" t="s">
        <v>26103</v>
      </c>
      <c r="M2675" s="3">
        <v>3</v>
      </c>
      <c r="N2675" t="s">
        <v>16841</v>
      </c>
      <c r="O2675" s="3">
        <v>3</v>
      </c>
      <c r="P2675" t="s">
        <v>26085</v>
      </c>
      <c r="Q2675" s="3">
        <v>1</v>
      </c>
      <c r="R2675" t="s">
        <v>26083</v>
      </c>
      <c r="S2675" s="3">
        <v>7</v>
      </c>
      <c r="T2675" s="3">
        <v>1</v>
      </c>
      <c r="U2675" s="3">
        <v>100</v>
      </c>
      <c r="V2675" s="3">
        <v>2019</v>
      </c>
      <c r="W2675" t="s">
        <v>26159</v>
      </c>
    </row>
    <row r="2676" spans="1:23" x14ac:dyDescent="0.3">
      <c r="A2676" s="3">
        <v>7</v>
      </c>
      <c r="B2676" t="s">
        <v>788</v>
      </c>
      <c r="C2676" s="3">
        <v>7309</v>
      </c>
      <c r="D2676" t="s">
        <v>1454</v>
      </c>
      <c r="E2676" s="3">
        <v>100101</v>
      </c>
      <c r="F2676" t="s">
        <v>11256</v>
      </c>
      <c r="G2676" s="3">
        <v>100101004</v>
      </c>
      <c r="H2676" t="s">
        <v>16281</v>
      </c>
      <c r="I2676" s="3">
        <v>1</v>
      </c>
      <c r="J2676" t="s">
        <v>26080</v>
      </c>
      <c r="K2676" s="3">
        <v>14</v>
      </c>
      <c r="L2676" t="s">
        <v>26103</v>
      </c>
      <c r="M2676" s="3">
        <v>3</v>
      </c>
      <c r="N2676" t="s">
        <v>16841</v>
      </c>
      <c r="O2676" s="3">
        <v>3</v>
      </c>
      <c r="P2676" t="s">
        <v>26085</v>
      </c>
      <c r="Q2676" s="3">
        <v>1</v>
      </c>
      <c r="R2676" t="s">
        <v>26083</v>
      </c>
      <c r="S2676" s="3">
        <v>7</v>
      </c>
      <c r="T2676" s="3">
        <v>1</v>
      </c>
      <c r="U2676" s="3">
        <v>200</v>
      </c>
      <c r="V2676" s="3">
        <v>2019</v>
      </c>
      <c r="W2676" t="s">
        <v>26159</v>
      </c>
    </row>
    <row r="2677" spans="1:23" x14ac:dyDescent="0.3">
      <c r="A2677" s="3">
        <v>7</v>
      </c>
      <c r="B2677" t="s">
        <v>788</v>
      </c>
      <c r="C2677" s="3">
        <v>7309</v>
      </c>
      <c r="D2677" t="s">
        <v>1454</v>
      </c>
      <c r="E2677" s="3">
        <v>100104</v>
      </c>
      <c r="F2677" t="s">
        <v>11362</v>
      </c>
      <c r="G2677" s="3">
        <v>100104003</v>
      </c>
      <c r="H2677" t="s">
        <v>16990</v>
      </c>
      <c r="I2677" s="3">
        <v>1</v>
      </c>
      <c r="J2677" t="s">
        <v>26080</v>
      </c>
      <c r="K2677" s="3">
        <v>14</v>
      </c>
      <c r="L2677" t="s">
        <v>26103</v>
      </c>
      <c r="M2677" s="3">
        <v>3</v>
      </c>
      <c r="N2677" t="s">
        <v>16841</v>
      </c>
      <c r="O2677" s="3">
        <v>3</v>
      </c>
      <c r="P2677" t="s">
        <v>26085</v>
      </c>
      <c r="Q2677" s="3">
        <v>1</v>
      </c>
      <c r="R2677" t="s">
        <v>26083</v>
      </c>
      <c r="S2677" s="3">
        <v>7</v>
      </c>
      <c r="T2677" s="3">
        <v>1</v>
      </c>
      <c r="U2677" s="3">
        <v>200</v>
      </c>
      <c r="V2677" s="3">
        <v>2019</v>
      </c>
      <c r="W2677" t="s">
        <v>26159</v>
      </c>
    </row>
    <row r="2678" spans="1:23" x14ac:dyDescent="0.3">
      <c r="A2678" s="3">
        <v>7</v>
      </c>
      <c r="B2678" t="s">
        <v>788</v>
      </c>
      <c r="C2678" s="3">
        <v>7309</v>
      </c>
      <c r="D2678" t="s">
        <v>1454</v>
      </c>
      <c r="E2678" s="3">
        <v>100108</v>
      </c>
      <c r="F2678" t="s">
        <v>11438</v>
      </c>
      <c r="G2678" s="3">
        <v>100108004</v>
      </c>
      <c r="H2678" t="s">
        <v>26097</v>
      </c>
      <c r="I2678" s="3">
        <v>1</v>
      </c>
      <c r="J2678" t="s">
        <v>26080</v>
      </c>
      <c r="K2678" s="3">
        <v>14</v>
      </c>
      <c r="L2678" t="s">
        <v>26103</v>
      </c>
      <c r="M2678" s="3">
        <v>3</v>
      </c>
      <c r="N2678" t="s">
        <v>16841</v>
      </c>
      <c r="O2678" s="3">
        <v>3</v>
      </c>
      <c r="P2678" t="s">
        <v>26085</v>
      </c>
      <c r="Q2678" s="3">
        <v>1</v>
      </c>
      <c r="R2678" t="s">
        <v>26083</v>
      </c>
      <c r="S2678" s="3">
        <v>7</v>
      </c>
      <c r="T2678" s="3">
        <v>1</v>
      </c>
      <c r="U2678" s="3">
        <v>500</v>
      </c>
      <c r="V2678" s="3">
        <v>2019</v>
      </c>
      <c r="W2678" t="s">
        <v>26159</v>
      </c>
    </row>
    <row r="2679" spans="1:23" x14ac:dyDescent="0.3">
      <c r="A2679" s="3">
        <v>7</v>
      </c>
      <c r="B2679" t="s">
        <v>788</v>
      </c>
      <c r="C2679" s="3">
        <v>7309</v>
      </c>
      <c r="D2679" t="s">
        <v>1454</v>
      </c>
      <c r="E2679" s="3">
        <v>100104</v>
      </c>
      <c r="F2679" t="s">
        <v>11362</v>
      </c>
      <c r="G2679" s="3">
        <v>100104003</v>
      </c>
      <c r="H2679" t="s">
        <v>16990</v>
      </c>
      <c r="I2679" s="3">
        <v>1</v>
      </c>
      <c r="J2679" t="s">
        <v>26080</v>
      </c>
      <c r="K2679" s="3">
        <v>14</v>
      </c>
      <c r="L2679" t="s">
        <v>26103</v>
      </c>
      <c r="M2679" s="3">
        <v>3</v>
      </c>
      <c r="N2679" t="s">
        <v>16841</v>
      </c>
      <c r="O2679" s="3">
        <v>1</v>
      </c>
      <c r="P2679" t="s">
        <v>28066</v>
      </c>
      <c r="Q2679" s="3">
        <v>1</v>
      </c>
      <c r="R2679" t="s">
        <v>26083</v>
      </c>
      <c r="S2679" s="3">
        <v>2</v>
      </c>
      <c r="T2679" s="3">
        <v>1</v>
      </c>
      <c r="U2679" s="3">
        <v>400</v>
      </c>
      <c r="V2679" s="3">
        <v>2019</v>
      </c>
      <c r="W2679" t="s">
        <v>26159</v>
      </c>
    </row>
    <row r="2680" spans="1:23" x14ac:dyDescent="0.3">
      <c r="A2680" s="3">
        <v>8</v>
      </c>
      <c r="B2680" t="s">
        <v>770</v>
      </c>
      <c r="C2680" s="3">
        <v>8303</v>
      </c>
      <c r="D2680" t="s">
        <v>1544</v>
      </c>
      <c r="E2680" s="3">
        <v>100101</v>
      </c>
      <c r="F2680" t="s">
        <v>11256</v>
      </c>
      <c r="G2680" s="3">
        <v>100101004</v>
      </c>
      <c r="H2680" t="s">
        <v>16281</v>
      </c>
      <c r="I2680" s="3">
        <v>1</v>
      </c>
      <c r="J2680" t="s">
        <v>26080</v>
      </c>
      <c r="K2680" s="3">
        <v>14</v>
      </c>
      <c r="L2680" t="s">
        <v>26103</v>
      </c>
      <c r="M2680" s="3">
        <v>3</v>
      </c>
      <c r="N2680" t="s">
        <v>16841</v>
      </c>
      <c r="O2680" s="3">
        <v>3</v>
      </c>
      <c r="P2680" t="s">
        <v>26085</v>
      </c>
      <c r="Q2680" s="3">
        <v>1</v>
      </c>
      <c r="R2680" t="s">
        <v>26083</v>
      </c>
      <c r="S2680" s="3">
        <v>5</v>
      </c>
      <c r="T2680" s="3">
        <v>1</v>
      </c>
      <c r="U2680" s="3">
        <v>400</v>
      </c>
      <c r="V2680" s="3">
        <v>2000</v>
      </c>
      <c r="W2680" t="s">
        <v>25</v>
      </c>
    </row>
    <row r="2681" spans="1:23" x14ac:dyDescent="0.3">
      <c r="A2681" s="3">
        <v>8</v>
      </c>
      <c r="B2681" t="s">
        <v>770</v>
      </c>
      <c r="C2681" s="3">
        <v>8303</v>
      </c>
      <c r="D2681" t="s">
        <v>1544</v>
      </c>
      <c r="E2681" s="3">
        <v>100101</v>
      </c>
      <c r="F2681" t="s">
        <v>11256</v>
      </c>
      <c r="G2681" s="3">
        <v>1001010080</v>
      </c>
      <c r="H2681" t="s">
        <v>26126</v>
      </c>
      <c r="I2681" s="3">
        <v>1</v>
      </c>
      <c r="J2681" t="s">
        <v>26080</v>
      </c>
      <c r="K2681" s="3">
        <v>14</v>
      </c>
      <c r="L2681" t="s">
        <v>26103</v>
      </c>
      <c r="M2681" s="3">
        <v>3</v>
      </c>
      <c r="N2681" t="s">
        <v>16841</v>
      </c>
      <c r="O2681" s="3">
        <v>3</v>
      </c>
      <c r="P2681" t="s">
        <v>26085</v>
      </c>
      <c r="Q2681" s="3">
        <v>1</v>
      </c>
      <c r="R2681" t="s">
        <v>26083</v>
      </c>
      <c r="S2681" s="3">
        <v>5</v>
      </c>
      <c r="T2681" s="3">
        <v>1</v>
      </c>
      <c r="U2681" s="3">
        <v>200</v>
      </c>
      <c r="V2681" s="3">
        <v>2000</v>
      </c>
      <c r="W2681" t="s">
        <v>25</v>
      </c>
    </row>
    <row r="2682" spans="1:23" x14ac:dyDescent="0.3">
      <c r="A2682" s="3">
        <v>8</v>
      </c>
      <c r="B2682" t="s">
        <v>770</v>
      </c>
      <c r="C2682" s="3">
        <v>8303</v>
      </c>
      <c r="D2682" t="s">
        <v>1544</v>
      </c>
      <c r="E2682" s="3">
        <v>100103</v>
      </c>
      <c r="F2682" t="s">
        <v>11337</v>
      </c>
      <c r="G2682" s="3">
        <v>100103003</v>
      </c>
      <c r="H2682" t="s">
        <v>16985</v>
      </c>
      <c r="I2682" s="3">
        <v>1</v>
      </c>
      <c r="J2682" t="s">
        <v>26080</v>
      </c>
      <c r="K2682" s="3">
        <v>14</v>
      </c>
      <c r="L2682" t="s">
        <v>26103</v>
      </c>
      <c r="M2682" s="3">
        <v>3</v>
      </c>
      <c r="N2682" t="s">
        <v>16841</v>
      </c>
      <c r="O2682" s="3">
        <v>3</v>
      </c>
      <c r="P2682" t="s">
        <v>26085</v>
      </c>
      <c r="Q2682" s="3">
        <v>1</v>
      </c>
      <c r="R2682" t="s">
        <v>26083</v>
      </c>
      <c r="S2682" s="3">
        <v>5</v>
      </c>
      <c r="T2682" s="3">
        <v>1</v>
      </c>
      <c r="U2682" s="3">
        <v>300</v>
      </c>
      <c r="V2682" s="3">
        <v>2000</v>
      </c>
      <c r="W2682" t="s">
        <v>25</v>
      </c>
    </row>
    <row r="2683" spans="1:23" x14ac:dyDescent="0.3">
      <c r="A2683" s="3">
        <v>8</v>
      </c>
      <c r="B2683" t="s">
        <v>770</v>
      </c>
      <c r="C2683" s="3">
        <v>8303</v>
      </c>
      <c r="D2683" t="s">
        <v>1544</v>
      </c>
      <c r="E2683" s="3">
        <v>100112</v>
      </c>
      <c r="F2683" t="s">
        <v>11530</v>
      </c>
      <c r="G2683" s="3">
        <v>100112025</v>
      </c>
      <c r="H2683" t="s">
        <v>11631</v>
      </c>
      <c r="I2683" s="3">
        <v>1</v>
      </c>
      <c r="J2683" t="s">
        <v>26080</v>
      </c>
      <c r="K2683" s="3">
        <v>14</v>
      </c>
      <c r="L2683" t="s">
        <v>26103</v>
      </c>
      <c r="M2683" s="3">
        <v>3</v>
      </c>
      <c r="N2683" t="s">
        <v>16841</v>
      </c>
      <c r="O2683" s="3">
        <v>3</v>
      </c>
      <c r="P2683" t="s">
        <v>26085</v>
      </c>
      <c r="Q2683" s="3">
        <v>1</v>
      </c>
      <c r="R2683" t="s">
        <v>26083</v>
      </c>
      <c r="S2683" s="3">
        <v>5</v>
      </c>
      <c r="T2683" s="3">
        <v>1</v>
      </c>
      <c r="U2683" s="3">
        <v>150</v>
      </c>
      <c r="V2683" s="3">
        <v>2000</v>
      </c>
      <c r="W2683" t="s">
        <v>25</v>
      </c>
    </row>
    <row r="2684" spans="1:23" x14ac:dyDescent="0.3">
      <c r="A2684" s="3">
        <v>8</v>
      </c>
      <c r="B2684" t="s">
        <v>770</v>
      </c>
      <c r="C2684" s="3">
        <v>8303</v>
      </c>
      <c r="D2684" t="s">
        <v>1544</v>
      </c>
      <c r="E2684" s="3">
        <v>100103</v>
      </c>
      <c r="F2684" t="s">
        <v>11337</v>
      </c>
      <c r="G2684" s="3">
        <v>1001030040</v>
      </c>
      <c r="H2684" t="s">
        <v>26115</v>
      </c>
      <c r="I2684" s="3">
        <v>1</v>
      </c>
      <c r="J2684" t="s">
        <v>26080</v>
      </c>
      <c r="K2684" s="3">
        <v>14</v>
      </c>
      <c r="L2684" t="s">
        <v>26103</v>
      </c>
      <c r="M2684" s="3">
        <v>3</v>
      </c>
      <c r="N2684" t="s">
        <v>16841</v>
      </c>
      <c r="O2684" s="3">
        <v>3</v>
      </c>
      <c r="P2684" t="s">
        <v>26085</v>
      </c>
      <c r="Q2684" s="3">
        <v>1</v>
      </c>
      <c r="R2684" t="s">
        <v>26083</v>
      </c>
      <c r="S2684" s="3">
        <v>5</v>
      </c>
      <c r="T2684" s="3">
        <v>1</v>
      </c>
      <c r="U2684" s="3">
        <v>300</v>
      </c>
      <c r="V2684" s="3">
        <v>2000</v>
      </c>
      <c r="W2684" t="s">
        <v>25</v>
      </c>
    </row>
    <row r="2685" spans="1:23" x14ac:dyDescent="0.3">
      <c r="A2685" s="3">
        <v>8</v>
      </c>
      <c r="B2685" t="s">
        <v>770</v>
      </c>
      <c r="C2685" s="3">
        <v>8303</v>
      </c>
      <c r="D2685" t="s">
        <v>1544</v>
      </c>
      <c r="E2685" s="3">
        <v>100103</v>
      </c>
      <c r="F2685" t="s">
        <v>11337</v>
      </c>
      <c r="G2685" s="3">
        <v>100103002</v>
      </c>
      <c r="H2685" t="s">
        <v>26099</v>
      </c>
      <c r="I2685" s="3">
        <v>1</v>
      </c>
      <c r="J2685" t="s">
        <v>26080</v>
      </c>
      <c r="K2685" s="3">
        <v>14</v>
      </c>
      <c r="L2685" t="s">
        <v>26103</v>
      </c>
      <c r="M2685" s="3">
        <v>3</v>
      </c>
      <c r="N2685" t="s">
        <v>16841</v>
      </c>
      <c r="O2685" s="3">
        <v>3</v>
      </c>
      <c r="P2685" t="s">
        <v>26085</v>
      </c>
      <c r="Q2685" s="3">
        <v>1</v>
      </c>
      <c r="R2685" t="s">
        <v>26083</v>
      </c>
      <c r="S2685" s="3">
        <v>5</v>
      </c>
      <c r="T2685" s="3">
        <v>1</v>
      </c>
      <c r="U2685" s="3">
        <v>150</v>
      </c>
      <c r="V2685" s="3">
        <v>2000</v>
      </c>
      <c r="W2685" t="s">
        <v>25</v>
      </c>
    </row>
    <row r="2686" spans="1:23" x14ac:dyDescent="0.3">
      <c r="A2686" s="3">
        <v>8</v>
      </c>
      <c r="B2686" t="s">
        <v>770</v>
      </c>
      <c r="C2686" s="3">
        <v>8303</v>
      </c>
      <c r="D2686" t="s">
        <v>1544</v>
      </c>
      <c r="E2686" s="3">
        <v>100103</v>
      </c>
      <c r="F2686" t="s">
        <v>11337</v>
      </c>
      <c r="G2686" s="3">
        <v>100103005</v>
      </c>
      <c r="H2686" t="s">
        <v>26144</v>
      </c>
      <c r="I2686" s="3">
        <v>1</v>
      </c>
      <c r="J2686" t="s">
        <v>26080</v>
      </c>
      <c r="K2686" s="3">
        <v>14</v>
      </c>
      <c r="L2686" t="s">
        <v>26103</v>
      </c>
      <c r="M2686" s="3">
        <v>3</v>
      </c>
      <c r="N2686" t="s">
        <v>16841</v>
      </c>
      <c r="O2686" s="3">
        <v>3</v>
      </c>
      <c r="P2686" t="s">
        <v>26085</v>
      </c>
      <c r="Q2686" s="3">
        <v>1</v>
      </c>
      <c r="R2686" t="s">
        <v>26083</v>
      </c>
      <c r="S2686" s="3">
        <v>5</v>
      </c>
      <c r="T2686" s="3">
        <v>1</v>
      </c>
      <c r="U2686" s="3">
        <v>400</v>
      </c>
      <c r="V2686" s="3">
        <v>2000</v>
      </c>
      <c r="W2686" t="s">
        <v>25</v>
      </c>
    </row>
    <row r="2687" spans="1:23" x14ac:dyDescent="0.3">
      <c r="A2687" s="3">
        <v>8</v>
      </c>
      <c r="B2687" t="s">
        <v>770</v>
      </c>
      <c r="C2687" s="3">
        <v>8303</v>
      </c>
      <c r="D2687" t="s">
        <v>1544</v>
      </c>
      <c r="E2687" s="3">
        <v>100104</v>
      </c>
      <c r="F2687" t="s">
        <v>11362</v>
      </c>
      <c r="G2687" s="3">
        <v>100104006</v>
      </c>
      <c r="H2687" t="s">
        <v>26140</v>
      </c>
      <c r="I2687" s="3">
        <v>1</v>
      </c>
      <c r="J2687" t="s">
        <v>26080</v>
      </c>
      <c r="K2687" s="3">
        <v>14</v>
      </c>
      <c r="L2687" t="s">
        <v>26103</v>
      </c>
      <c r="M2687" s="3">
        <v>3</v>
      </c>
      <c r="N2687" t="s">
        <v>16841</v>
      </c>
      <c r="O2687" s="3">
        <v>3</v>
      </c>
      <c r="P2687" t="s">
        <v>26085</v>
      </c>
      <c r="Q2687" s="3">
        <v>1</v>
      </c>
      <c r="R2687" t="s">
        <v>26083</v>
      </c>
      <c r="S2687" s="3">
        <v>5</v>
      </c>
      <c r="T2687" s="3">
        <v>1</v>
      </c>
      <c r="U2687" s="3">
        <v>150</v>
      </c>
      <c r="V2687" s="3">
        <v>2000</v>
      </c>
      <c r="W2687" t="s">
        <v>25</v>
      </c>
    </row>
    <row r="2688" spans="1:23" x14ac:dyDescent="0.3">
      <c r="A2688" s="3">
        <v>8</v>
      </c>
      <c r="B2688" t="s">
        <v>770</v>
      </c>
      <c r="C2688" s="3">
        <v>8303</v>
      </c>
      <c r="D2688" t="s">
        <v>1544</v>
      </c>
      <c r="E2688" s="3">
        <v>100102</v>
      </c>
      <c r="F2688" t="s">
        <v>11306</v>
      </c>
      <c r="G2688" s="3">
        <v>100102005</v>
      </c>
      <c r="H2688" t="s">
        <v>2163</v>
      </c>
      <c r="I2688" s="3">
        <v>1</v>
      </c>
      <c r="J2688" t="s">
        <v>26080</v>
      </c>
      <c r="K2688" s="3">
        <v>14</v>
      </c>
      <c r="L2688" t="s">
        <v>26103</v>
      </c>
      <c r="M2688" s="3">
        <v>3</v>
      </c>
      <c r="N2688" t="s">
        <v>16841</v>
      </c>
      <c r="O2688" s="3">
        <v>3</v>
      </c>
      <c r="P2688" t="s">
        <v>26085</v>
      </c>
      <c r="Q2688" s="3">
        <v>1</v>
      </c>
      <c r="R2688" t="s">
        <v>26083</v>
      </c>
      <c r="S2688" s="3">
        <v>5</v>
      </c>
      <c r="T2688" s="3">
        <v>1</v>
      </c>
      <c r="U2688" s="3">
        <v>50</v>
      </c>
      <c r="V2688" s="3">
        <v>2000</v>
      </c>
      <c r="W2688" t="s">
        <v>25</v>
      </c>
    </row>
    <row r="2689" spans="1:23" x14ac:dyDescent="0.3">
      <c r="A2689" s="3">
        <v>8</v>
      </c>
      <c r="B2689" t="s">
        <v>770</v>
      </c>
      <c r="C2689" s="3">
        <v>8303</v>
      </c>
      <c r="D2689" t="s">
        <v>1544</v>
      </c>
      <c r="E2689" s="3">
        <v>100104</v>
      </c>
      <c r="F2689" t="s">
        <v>11362</v>
      </c>
      <c r="G2689" s="3">
        <v>100104003</v>
      </c>
      <c r="H2689" t="s">
        <v>16990</v>
      </c>
      <c r="I2689" s="3">
        <v>1</v>
      </c>
      <c r="J2689" t="s">
        <v>26080</v>
      </c>
      <c r="K2689" s="3">
        <v>14</v>
      </c>
      <c r="L2689" t="s">
        <v>26103</v>
      </c>
      <c r="M2689" s="3">
        <v>3</v>
      </c>
      <c r="N2689" t="s">
        <v>16841</v>
      </c>
      <c r="O2689" s="3">
        <v>3</v>
      </c>
      <c r="P2689" t="s">
        <v>26085</v>
      </c>
      <c r="Q2689" s="3">
        <v>1</v>
      </c>
      <c r="R2689" t="s">
        <v>26083</v>
      </c>
      <c r="S2689" s="3">
        <v>5</v>
      </c>
      <c r="T2689" s="3">
        <v>1</v>
      </c>
      <c r="U2689" s="3">
        <v>150</v>
      </c>
      <c r="V2689" s="3">
        <v>2000</v>
      </c>
      <c r="W2689" t="s">
        <v>25</v>
      </c>
    </row>
    <row r="2690" spans="1:23" x14ac:dyDescent="0.3">
      <c r="A2690" s="3">
        <v>16</v>
      </c>
      <c r="B2690" t="s">
        <v>791</v>
      </c>
      <c r="C2690" s="3">
        <v>16101</v>
      </c>
      <c r="D2690" t="s">
        <v>2026</v>
      </c>
      <c r="E2690" s="3">
        <v>100101</v>
      </c>
      <c r="F2690" t="s">
        <v>11256</v>
      </c>
      <c r="G2690" s="3">
        <v>100101008</v>
      </c>
      <c r="H2690" t="s">
        <v>26130</v>
      </c>
      <c r="I2690" s="3">
        <v>2</v>
      </c>
      <c r="J2690" t="s">
        <v>12848</v>
      </c>
      <c r="K2690" s="3">
        <v>14</v>
      </c>
      <c r="L2690" t="s">
        <v>26103</v>
      </c>
      <c r="M2690" s="3">
        <v>3</v>
      </c>
      <c r="N2690" t="s">
        <v>16841</v>
      </c>
      <c r="O2690" s="3">
        <v>3</v>
      </c>
      <c r="P2690" t="s">
        <v>26085</v>
      </c>
      <c r="Q2690" s="3">
        <v>1</v>
      </c>
      <c r="R2690" t="s">
        <v>26083</v>
      </c>
      <c r="S2690" s="3">
        <v>4</v>
      </c>
      <c r="T2690" s="3">
        <v>1</v>
      </c>
      <c r="U2690" s="3">
        <v>1500</v>
      </c>
      <c r="V2690" s="3">
        <v>2000</v>
      </c>
      <c r="W2690" t="s">
        <v>25</v>
      </c>
    </row>
    <row r="2691" spans="1:23" x14ac:dyDescent="0.3">
      <c r="A2691" s="3">
        <v>16</v>
      </c>
      <c r="B2691" t="s">
        <v>791</v>
      </c>
      <c r="C2691" s="3">
        <v>16101</v>
      </c>
      <c r="D2691" t="s">
        <v>2026</v>
      </c>
      <c r="E2691" s="3">
        <v>100112</v>
      </c>
      <c r="F2691" t="s">
        <v>11530</v>
      </c>
      <c r="G2691" s="3">
        <v>100112025</v>
      </c>
      <c r="H2691" t="s">
        <v>11631</v>
      </c>
      <c r="I2691" s="3">
        <v>2</v>
      </c>
      <c r="J2691" t="s">
        <v>12848</v>
      </c>
      <c r="K2691" s="3">
        <v>14</v>
      </c>
      <c r="L2691" t="s">
        <v>26103</v>
      </c>
      <c r="M2691" s="3">
        <v>3</v>
      </c>
      <c r="N2691" t="s">
        <v>16841</v>
      </c>
      <c r="O2691" s="3">
        <v>3</v>
      </c>
      <c r="P2691" t="s">
        <v>26085</v>
      </c>
      <c r="Q2691" s="3">
        <v>1</v>
      </c>
      <c r="R2691" t="s">
        <v>26083</v>
      </c>
      <c r="S2691" s="3">
        <v>4</v>
      </c>
      <c r="T2691" s="3">
        <v>1</v>
      </c>
      <c r="U2691" s="3">
        <v>2000</v>
      </c>
      <c r="V2691" s="3">
        <v>2000</v>
      </c>
      <c r="W2691" t="s">
        <v>25</v>
      </c>
    </row>
    <row r="2692" spans="1:23" x14ac:dyDescent="0.3">
      <c r="A2692" s="3">
        <v>16</v>
      </c>
      <c r="B2692" t="s">
        <v>791</v>
      </c>
      <c r="C2692" s="3">
        <v>16101</v>
      </c>
      <c r="D2692" t="s">
        <v>2026</v>
      </c>
      <c r="E2692" s="3">
        <v>100101</v>
      </c>
      <c r="F2692" t="s">
        <v>11256</v>
      </c>
      <c r="G2692" s="3">
        <v>100101004</v>
      </c>
      <c r="H2692" t="s">
        <v>16281</v>
      </c>
      <c r="I2692" s="3">
        <v>2</v>
      </c>
      <c r="J2692" t="s">
        <v>12848</v>
      </c>
      <c r="K2692" s="3">
        <v>14</v>
      </c>
      <c r="L2692" t="s">
        <v>26103</v>
      </c>
      <c r="M2692" s="3">
        <v>3</v>
      </c>
      <c r="N2692" t="s">
        <v>16841</v>
      </c>
      <c r="O2692" s="3">
        <v>3</v>
      </c>
      <c r="P2692" t="s">
        <v>26085</v>
      </c>
      <c r="Q2692" s="3">
        <v>1</v>
      </c>
      <c r="R2692" t="s">
        <v>26083</v>
      </c>
      <c r="S2692" s="3">
        <v>4</v>
      </c>
      <c r="T2692" s="3">
        <v>1</v>
      </c>
      <c r="U2692" s="3">
        <v>2000</v>
      </c>
      <c r="V2692" s="3">
        <v>2000</v>
      </c>
      <c r="W2692" t="s">
        <v>25</v>
      </c>
    </row>
    <row r="2693" spans="1:23" x14ac:dyDescent="0.3">
      <c r="A2693" s="3">
        <v>16</v>
      </c>
      <c r="B2693" t="s">
        <v>791</v>
      </c>
      <c r="C2693" s="3">
        <v>16202</v>
      </c>
      <c r="D2693" t="s">
        <v>2056</v>
      </c>
      <c r="E2693" s="3">
        <v>100108</v>
      </c>
      <c r="F2693" t="s">
        <v>11438</v>
      </c>
      <c r="G2693" s="3">
        <v>100108004</v>
      </c>
      <c r="H2693" t="s">
        <v>26097</v>
      </c>
      <c r="I2693" s="3">
        <v>1</v>
      </c>
      <c r="J2693" t="s">
        <v>26080</v>
      </c>
      <c r="K2693" s="3">
        <v>14</v>
      </c>
      <c r="L2693" t="s">
        <v>26103</v>
      </c>
      <c r="M2693" s="3">
        <v>3</v>
      </c>
      <c r="N2693" t="s">
        <v>16841</v>
      </c>
      <c r="O2693" s="3">
        <v>1</v>
      </c>
      <c r="P2693" t="s">
        <v>28066</v>
      </c>
      <c r="Q2693" s="3">
        <v>1</v>
      </c>
      <c r="R2693" t="s">
        <v>26083</v>
      </c>
      <c r="S2693" s="3">
        <v>2</v>
      </c>
      <c r="T2693" s="3">
        <v>1</v>
      </c>
      <c r="U2693" s="3">
        <v>900</v>
      </c>
      <c r="V2693" s="3">
        <v>2000</v>
      </c>
      <c r="W2693" t="s">
        <v>25</v>
      </c>
    </row>
    <row r="2694" spans="1:23" x14ac:dyDescent="0.3">
      <c r="A2694" s="3">
        <v>16</v>
      </c>
      <c r="B2694" t="s">
        <v>791</v>
      </c>
      <c r="C2694" s="3">
        <v>16202</v>
      </c>
      <c r="D2694" t="s">
        <v>2056</v>
      </c>
      <c r="E2694" s="3">
        <v>100108</v>
      </c>
      <c r="F2694" t="s">
        <v>11438</v>
      </c>
      <c r="G2694" s="3">
        <v>100108004</v>
      </c>
      <c r="H2694" t="s">
        <v>26097</v>
      </c>
      <c r="I2694" s="3">
        <v>1</v>
      </c>
      <c r="J2694" t="s">
        <v>26080</v>
      </c>
      <c r="K2694" s="3">
        <v>14</v>
      </c>
      <c r="L2694" t="s">
        <v>26103</v>
      </c>
      <c r="M2694" s="3">
        <v>3</v>
      </c>
      <c r="N2694" t="s">
        <v>16841</v>
      </c>
      <c r="O2694" s="3">
        <v>2</v>
      </c>
      <c r="P2694" t="s">
        <v>28067</v>
      </c>
      <c r="Q2694" s="3">
        <v>1</v>
      </c>
      <c r="R2694" t="s">
        <v>26083</v>
      </c>
      <c r="S2694" s="3">
        <v>2</v>
      </c>
      <c r="T2694" s="3">
        <v>1</v>
      </c>
      <c r="U2694" s="3">
        <v>3000</v>
      </c>
      <c r="V2694" s="3">
        <v>2000</v>
      </c>
      <c r="W2694" t="s">
        <v>25</v>
      </c>
    </row>
    <row r="2695" spans="1:23" x14ac:dyDescent="0.3">
      <c r="A2695" s="3">
        <v>8</v>
      </c>
      <c r="B2695" t="s">
        <v>770</v>
      </c>
      <c r="C2695" s="3">
        <v>8104</v>
      </c>
      <c r="D2695" t="s">
        <v>1490</v>
      </c>
      <c r="E2695" s="3">
        <v>100112</v>
      </c>
      <c r="F2695" t="s">
        <v>11530</v>
      </c>
      <c r="G2695" s="3">
        <v>100112025</v>
      </c>
      <c r="H2695" t="s">
        <v>11631</v>
      </c>
      <c r="I2695" s="3">
        <v>1</v>
      </c>
      <c r="J2695" t="s">
        <v>26080</v>
      </c>
      <c r="K2695" s="3">
        <v>14</v>
      </c>
      <c r="L2695" t="s">
        <v>26103</v>
      </c>
      <c r="M2695" s="3">
        <v>2</v>
      </c>
      <c r="N2695" t="s">
        <v>26084</v>
      </c>
      <c r="O2695" s="3">
        <v>2</v>
      </c>
      <c r="P2695" t="s">
        <v>28067</v>
      </c>
      <c r="Q2695" s="3">
        <v>1</v>
      </c>
      <c r="R2695" t="s">
        <v>26083</v>
      </c>
      <c r="S2695" s="3">
        <v>3</v>
      </c>
      <c r="T2695" s="3">
        <v>1</v>
      </c>
      <c r="U2695" s="3">
        <v>80</v>
      </c>
      <c r="V2695" s="3">
        <v>2000</v>
      </c>
      <c r="W2695" t="s">
        <v>25</v>
      </c>
    </row>
    <row r="2696" spans="1:23" x14ac:dyDescent="0.3">
      <c r="A2696" s="3">
        <v>8</v>
      </c>
      <c r="B2696" t="s">
        <v>770</v>
      </c>
      <c r="C2696" s="3">
        <v>8104</v>
      </c>
      <c r="D2696" t="s">
        <v>1490</v>
      </c>
      <c r="E2696" s="3">
        <v>100101</v>
      </c>
      <c r="F2696" t="s">
        <v>11256</v>
      </c>
      <c r="G2696" s="3">
        <v>1001010080</v>
      </c>
      <c r="H2696" t="s">
        <v>26126</v>
      </c>
      <c r="I2696" s="3">
        <v>1</v>
      </c>
      <c r="J2696" t="s">
        <v>26080</v>
      </c>
      <c r="K2696" s="3">
        <v>14</v>
      </c>
      <c r="L2696" t="s">
        <v>26103</v>
      </c>
      <c r="M2696" s="3">
        <v>2</v>
      </c>
      <c r="N2696" t="s">
        <v>26084</v>
      </c>
      <c r="O2696" s="3">
        <v>2</v>
      </c>
      <c r="P2696" t="s">
        <v>28067</v>
      </c>
      <c r="Q2696" s="3">
        <v>1</v>
      </c>
      <c r="R2696" t="s">
        <v>26083</v>
      </c>
      <c r="S2696" s="3">
        <v>3</v>
      </c>
      <c r="T2696" s="3">
        <v>1</v>
      </c>
      <c r="U2696" s="3">
        <v>300</v>
      </c>
      <c r="V2696" s="3">
        <v>2000</v>
      </c>
      <c r="W2696" t="s">
        <v>25</v>
      </c>
    </row>
    <row r="2697" spans="1:23" x14ac:dyDescent="0.3">
      <c r="A2697" s="3">
        <v>8</v>
      </c>
      <c r="B2697" t="s">
        <v>770</v>
      </c>
      <c r="C2697" s="3">
        <v>8104</v>
      </c>
      <c r="D2697" t="s">
        <v>1490</v>
      </c>
      <c r="E2697" s="3">
        <v>100103</v>
      </c>
      <c r="F2697" t="s">
        <v>11337</v>
      </c>
      <c r="G2697" s="3">
        <v>100103001</v>
      </c>
      <c r="H2697" t="s">
        <v>26123</v>
      </c>
      <c r="I2697" s="3">
        <v>1</v>
      </c>
      <c r="J2697" t="s">
        <v>26080</v>
      </c>
      <c r="K2697" s="3">
        <v>14</v>
      </c>
      <c r="L2697" t="s">
        <v>26103</v>
      </c>
      <c r="M2697" s="3">
        <v>2</v>
      </c>
      <c r="N2697" t="s">
        <v>26084</v>
      </c>
      <c r="O2697" s="3">
        <v>2</v>
      </c>
      <c r="P2697" t="s">
        <v>28067</v>
      </c>
      <c r="Q2697" s="3">
        <v>1</v>
      </c>
      <c r="R2697" t="s">
        <v>26083</v>
      </c>
      <c r="S2697" s="3">
        <v>3</v>
      </c>
      <c r="T2697" s="3">
        <v>1</v>
      </c>
      <c r="U2697" s="3">
        <v>250</v>
      </c>
      <c r="V2697" s="3">
        <v>2000</v>
      </c>
      <c r="W2697" t="s">
        <v>25</v>
      </c>
    </row>
    <row r="2698" spans="1:23" x14ac:dyDescent="0.3">
      <c r="A2698" s="3">
        <v>8</v>
      </c>
      <c r="B2698" t="s">
        <v>770</v>
      </c>
      <c r="C2698" s="3">
        <v>8104</v>
      </c>
      <c r="D2698" t="s">
        <v>1490</v>
      </c>
      <c r="E2698" s="3">
        <v>100103</v>
      </c>
      <c r="F2698" t="s">
        <v>11337</v>
      </c>
      <c r="G2698" s="3">
        <v>100103005</v>
      </c>
      <c r="H2698" t="s">
        <v>26144</v>
      </c>
      <c r="I2698" s="3">
        <v>1</v>
      </c>
      <c r="J2698" t="s">
        <v>26080</v>
      </c>
      <c r="K2698" s="3">
        <v>14</v>
      </c>
      <c r="L2698" t="s">
        <v>26103</v>
      </c>
      <c r="M2698" s="3">
        <v>2</v>
      </c>
      <c r="N2698" t="s">
        <v>26084</v>
      </c>
      <c r="O2698" s="3">
        <v>2</v>
      </c>
      <c r="P2698" t="s">
        <v>28067</v>
      </c>
      <c r="Q2698" s="3">
        <v>1</v>
      </c>
      <c r="R2698" t="s">
        <v>26083</v>
      </c>
      <c r="S2698" s="3">
        <v>3</v>
      </c>
      <c r="T2698" s="3">
        <v>1</v>
      </c>
      <c r="U2698" s="3">
        <v>300</v>
      </c>
      <c r="V2698" s="3">
        <v>2000</v>
      </c>
      <c r="W2698" t="s">
        <v>25</v>
      </c>
    </row>
    <row r="2699" spans="1:23" x14ac:dyDescent="0.3">
      <c r="A2699" s="3">
        <v>8</v>
      </c>
      <c r="B2699" t="s">
        <v>770</v>
      </c>
      <c r="C2699" s="3">
        <v>8104</v>
      </c>
      <c r="D2699" t="s">
        <v>1490</v>
      </c>
      <c r="E2699" s="3">
        <v>100104</v>
      </c>
      <c r="F2699" t="s">
        <v>11362</v>
      </c>
      <c r="G2699" s="3">
        <v>100104006</v>
      </c>
      <c r="H2699" t="s">
        <v>26140</v>
      </c>
      <c r="I2699" s="3">
        <v>1</v>
      </c>
      <c r="J2699" t="s">
        <v>26080</v>
      </c>
      <c r="K2699" s="3">
        <v>14</v>
      </c>
      <c r="L2699" t="s">
        <v>26103</v>
      </c>
      <c r="M2699" s="3">
        <v>2</v>
      </c>
      <c r="N2699" t="s">
        <v>26084</v>
      </c>
      <c r="O2699" s="3">
        <v>2</v>
      </c>
      <c r="P2699" t="s">
        <v>28067</v>
      </c>
      <c r="Q2699" s="3">
        <v>1</v>
      </c>
      <c r="R2699" t="s">
        <v>26083</v>
      </c>
      <c r="S2699" s="3">
        <v>3</v>
      </c>
      <c r="T2699" s="3">
        <v>1</v>
      </c>
      <c r="U2699" s="3">
        <v>250</v>
      </c>
      <c r="V2699" s="3">
        <v>2000</v>
      </c>
      <c r="W2699" t="s">
        <v>25</v>
      </c>
    </row>
    <row r="2700" spans="1:23" x14ac:dyDescent="0.3">
      <c r="A2700" s="3">
        <v>8</v>
      </c>
      <c r="B2700" t="s">
        <v>770</v>
      </c>
      <c r="C2700" s="3">
        <v>8301</v>
      </c>
      <c r="D2700" t="s">
        <v>1538</v>
      </c>
      <c r="E2700" s="3">
        <v>100103</v>
      </c>
      <c r="F2700" t="s">
        <v>11337</v>
      </c>
      <c r="G2700" s="3">
        <v>100103005</v>
      </c>
      <c r="H2700" t="s">
        <v>26144</v>
      </c>
      <c r="I2700" s="3">
        <v>2</v>
      </c>
      <c r="J2700" t="s">
        <v>12848</v>
      </c>
      <c r="K2700" s="3">
        <v>14</v>
      </c>
      <c r="L2700" t="s">
        <v>26103</v>
      </c>
      <c r="M2700" s="3">
        <v>2</v>
      </c>
      <c r="N2700" t="s">
        <v>26084</v>
      </c>
      <c r="O2700" s="3">
        <v>3</v>
      </c>
      <c r="P2700" t="s">
        <v>26085</v>
      </c>
      <c r="Q2700" s="3">
        <v>1</v>
      </c>
      <c r="R2700" t="s">
        <v>26083</v>
      </c>
      <c r="S2700" s="3">
        <v>100</v>
      </c>
      <c r="T2700" s="3">
        <v>1</v>
      </c>
      <c r="U2700" s="3">
        <v>10000</v>
      </c>
      <c r="V2700" s="3">
        <v>2000</v>
      </c>
      <c r="W2700" t="s">
        <v>25</v>
      </c>
    </row>
    <row r="2701" spans="1:23" x14ac:dyDescent="0.3">
      <c r="A2701" s="3">
        <v>8</v>
      </c>
      <c r="B2701" t="s">
        <v>770</v>
      </c>
      <c r="C2701" s="3">
        <v>8301</v>
      </c>
      <c r="D2701" t="s">
        <v>1538</v>
      </c>
      <c r="E2701" s="3">
        <v>100101</v>
      </c>
      <c r="F2701" t="s">
        <v>11256</v>
      </c>
      <c r="G2701" s="3">
        <v>1001010080</v>
      </c>
      <c r="H2701" t="s">
        <v>26126</v>
      </c>
      <c r="I2701" s="3">
        <v>2</v>
      </c>
      <c r="J2701" t="s">
        <v>12848</v>
      </c>
      <c r="K2701" s="3">
        <v>14</v>
      </c>
      <c r="L2701" t="s">
        <v>26103</v>
      </c>
      <c r="M2701" s="3">
        <v>2</v>
      </c>
      <c r="N2701" t="s">
        <v>26084</v>
      </c>
      <c r="O2701" s="3">
        <v>3</v>
      </c>
      <c r="P2701" t="s">
        <v>26085</v>
      </c>
      <c r="Q2701" s="3">
        <v>1</v>
      </c>
      <c r="R2701" t="s">
        <v>26083</v>
      </c>
      <c r="S2701" s="3">
        <v>100</v>
      </c>
      <c r="T2701" s="3">
        <v>1</v>
      </c>
      <c r="U2701" s="3">
        <v>20060</v>
      </c>
      <c r="V2701" s="3">
        <v>2000</v>
      </c>
      <c r="W2701" t="s">
        <v>25</v>
      </c>
    </row>
    <row r="2702" spans="1:23" x14ac:dyDescent="0.3">
      <c r="A2702" s="3">
        <v>8</v>
      </c>
      <c r="B2702" t="s">
        <v>770</v>
      </c>
      <c r="C2702" s="3">
        <v>8301</v>
      </c>
      <c r="D2702" t="s">
        <v>1538</v>
      </c>
      <c r="E2702" s="3">
        <v>100103</v>
      </c>
      <c r="F2702" t="s">
        <v>11337</v>
      </c>
      <c r="G2702" s="3">
        <v>100103003</v>
      </c>
      <c r="H2702" t="s">
        <v>16985</v>
      </c>
      <c r="I2702" s="3">
        <v>2</v>
      </c>
      <c r="J2702" t="s">
        <v>12848</v>
      </c>
      <c r="K2702" s="3">
        <v>14</v>
      </c>
      <c r="L2702" t="s">
        <v>26103</v>
      </c>
      <c r="M2702" s="3">
        <v>2</v>
      </c>
      <c r="N2702" t="s">
        <v>26084</v>
      </c>
      <c r="O2702" s="3">
        <v>3</v>
      </c>
      <c r="P2702" t="s">
        <v>26085</v>
      </c>
      <c r="Q2702" s="3">
        <v>1</v>
      </c>
      <c r="R2702" t="s">
        <v>26083</v>
      </c>
      <c r="S2702" s="3">
        <v>100</v>
      </c>
      <c r="T2702" s="3">
        <v>1</v>
      </c>
      <c r="U2702" s="3">
        <v>4000</v>
      </c>
      <c r="V2702" s="3">
        <v>2000</v>
      </c>
      <c r="W2702" t="s">
        <v>25</v>
      </c>
    </row>
    <row r="2703" spans="1:23" x14ac:dyDescent="0.3">
      <c r="A2703" s="3">
        <v>8</v>
      </c>
      <c r="B2703" t="s">
        <v>770</v>
      </c>
      <c r="C2703" s="3">
        <v>8301</v>
      </c>
      <c r="D2703" t="s">
        <v>1538</v>
      </c>
      <c r="E2703" s="3">
        <v>100103</v>
      </c>
      <c r="F2703" t="s">
        <v>11337</v>
      </c>
      <c r="G2703" s="3">
        <v>1001030020</v>
      </c>
      <c r="H2703" t="s">
        <v>26128</v>
      </c>
      <c r="I2703" s="3">
        <v>2</v>
      </c>
      <c r="J2703" t="s">
        <v>12848</v>
      </c>
      <c r="K2703" s="3">
        <v>14</v>
      </c>
      <c r="L2703" t="s">
        <v>26103</v>
      </c>
      <c r="M2703" s="3">
        <v>2</v>
      </c>
      <c r="N2703" t="s">
        <v>26084</v>
      </c>
      <c r="O2703" s="3">
        <v>3</v>
      </c>
      <c r="P2703" t="s">
        <v>26085</v>
      </c>
      <c r="Q2703" s="3">
        <v>1</v>
      </c>
      <c r="R2703" t="s">
        <v>26083</v>
      </c>
      <c r="S2703" s="3">
        <v>100</v>
      </c>
      <c r="T2703" s="3">
        <v>1</v>
      </c>
      <c r="U2703" s="3">
        <v>8990</v>
      </c>
      <c r="V2703" s="3">
        <v>2000</v>
      </c>
      <c r="W2703" t="s">
        <v>25</v>
      </c>
    </row>
    <row r="2704" spans="1:23" x14ac:dyDescent="0.3">
      <c r="A2704" s="3">
        <v>8</v>
      </c>
      <c r="B2704" t="s">
        <v>770</v>
      </c>
      <c r="C2704" s="3">
        <v>8301</v>
      </c>
      <c r="D2704" t="s">
        <v>1538</v>
      </c>
      <c r="E2704" s="3">
        <v>100112</v>
      </c>
      <c r="F2704" t="s">
        <v>11530</v>
      </c>
      <c r="G2704" s="3">
        <v>100112025</v>
      </c>
      <c r="H2704" t="s">
        <v>11631</v>
      </c>
      <c r="I2704" s="3">
        <v>2</v>
      </c>
      <c r="J2704" t="s">
        <v>12848</v>
      </c>
      <c r="K2704" s="3">
        <v>14</v>
      </c>
      <c r="L2704" t="s">
        <v>26103</v>
      </c>
      <c r="M2704" s="3">
        <v>2</v>
      </c>
      <c r="N2704" t="s">
        <v>26084</v>
      </c>
      <c r="O2704" s="3">
        <v>3</v>
      </c>
      <c r="P2704" t="s">
        <v>26085</v>
      </c>
      <c r="Q2704" s="3">
        <v>1</v>
      </c>
      <c r="R2704" t="s">
        <v>26083</v>
      </c>
      <c r="S2704" s="3">
        <v>100</v>
      </c>
      <c r="T2704" s="3">
        <v>1</v>
      </c>
      <c r="U2704" s="3">
        <v>7000</v>
      </c>
      <c r="V2704" s="3">
        <v>2000</v>
      </c>
      <c r="W2704" t="s">
        <v>25</v>
      </c>
    </row>
    <row r="2705" spans="1:23" x14ac:dyDescent="0.3">
      <c r="A2705" s="3">
        <v>8</v>
      </c>
      <c r="B2705" t="s">
        <v>770</v>
      </c>
      <c r="C2705" s="3">
        <v>8301</v>
      </c>
      <c r="D2705" t="s">
        <v>1538</v>
      </c>
      <c r="E2705" s="3">
        <v>100103</v>
      </c>
      <c r="F2705" t="s">
        <v>11337</v>
      </c>
      <c r="G2705" s="3">
        <v>1001030040</v>
      </c>
      <c r="H2705" t="s">
        <v>26115</v>
      </c>
      <c r="I2705" s="3">
        <v>2</v>
      </c>
      <c r="J2705" t="s">
        <v>12848</v>
      </c>
      <c r="K2705" s="3">
        <v>14</v>
      </c>
      <c r="L2705" t="s">
        <v>26103</v>
      </c>
      <c r="M2705" s="3">
        <v>2</v>
      </c>
      <c r="N2705" t="s">
        <v>26084</v>
      </c>
      <c r="O2705" s="3">
        <v>3</v>
      </c>
      <c r="P2705" t="s">
        <v>26085</v>
      </c>
      <c r="Q2705" s="3">
        <v>1</v>
      </c>
      <c r="R2705" t="s">
        <v>26083</v>
      </c>
      <c r="S2705" s="3">
        <v>100</v>
      </c>
      <c r="T2705" s="3">
        <v>1</v>
      </c>
      <c r="U2705" s="3">
        <v>171886</v>
      </c>
      <c r="V2705" s="3">
        <v>2000</v>
      </c>
      <c r="W2705" t="s">
        <v>25</v>
      </c>
    </row>
    <row r="2706" spans="1:23" x14ac:dyDescent="0.3">
      <c r="A2706" s="3">
        <v>8</v>
      </c>
      <c r="B2706" t="s">
        <v>770</v>
      </c>
      <c r="C2706" s="3">
        <v>8301</v>
      </c>
      <c r="D2706" t="s">
        <v>1538</v>
      </c>
      <c r="E2706" s="3">
        <v>100103</v>
      </c>
      <c r="F2706" t="s">
        <v>11337</v>
      </c>
      <c r="G2706" s="3">
        <v>1001030020</v>
      </c>
      <c r="H2706" t="s">
        <v>26128</v>
      </c>
      <c r="I2706" s="3">
        <v>2</v>
      </c>
      <c r="J2706" t="s">
        <v>12848</v>
      </c>
      <c r="K2706" s="3">
        <v>14</v>
      </c>
      <c r="L2706" t="s">
        <v>26103</v>
      </c>
      <c r="M2706" s="3">
        <v>2</v>
      </c>
      <c r="N2706" t="s">
        <v>26084</v>
      </c>
      <c r="O2706" s="3">
        <v>3</v>
      </c>
      <c r="P2706" t="s">
        <v>26085</v>
      </c>
      <c r="Q2706" s="3">
        <v>1</v>
      </c>
      <c r="R2706" t="s">
        <v>26083</v>
      </c>
      <c r="S2706" s="3">
        <v>35</v>
      </c>
      <c r="T2706" s="3">
        <v>1</v>
      </c>
      <c r="U2706" s="3">
        <v>28000</v>
      </c>
      <c r="V2706" s="3">
        <v>2000</v>
      </c>
      <c r="W2706" t="s">
        <v>25</v>
      </c>
    </row>
    <row r="2707" spans="1:23" x14ac:dyDescent="0.3">
      <c r="A2707" s="3">
        <v>8</v>
      </c>
      <c r="B2707" t="s">
        <v>770</v>
      </c>
      <c r="C2707" s="3">
        <v>8301</v>
      </c>
      <c r="D2707" t="s">
        <v>1538</v>
      </c>
      <c r="E2707" s="3">
        <v>100104</v>
      </c>
      <c r="F2707" t="s">
        <v>11362</v>
      </c>
      <c r="G2707" s="3">
        <v>1001040050</v>
      </c>
      <c r="H2707" t="s">
        <v>26131</v>
      </c>
      <c r="I2707" s="3">
        <v>2</v>
      </c>
      <c r="J2707" t="s">
        <v>12848</v>
      </c>
      <c r="K2707" s="3">
        <v>14</v>
      </c>
      <c r="L2707" t="s">
        <v>26103</v>
      </c>
      <c r="M2707" s="3">
        <v>2</v>
      </c>
      <c r="N2707" t="s">
        <v>26084</v>
      </c>
      <c r="O2707" s="3">
        <v>3</v>
      </c>
      <c r="P2707" t="s">
        <v>26085</v>
      </c>
      <c r="Q2707" s="3">
        <v>1</v>
      </c>
      <c r="R2707" t="s">
        <v>26083</v>
      </c>
      <c r="S2707" s="3">
        <v>35</v>
      </c>
      <c r="T2707" s="3">
        <v>1</v>
      </c>
      <c r="U2707" s="3">
        <v>186000</v>
      </c>
      <c r="V2707" s="3">
        <v>2000</v>
      </c>
      <c r="W2707" t="s">
        <v>25</v>
      </c>
    </row>
    <row r="2708" spans="1:23" x14ac:dyDescent="0.3">
      <c r="A2708" s="3">
        <v>8</v>
      </c>
      <c r="B2708" t="s">
        <v>770</v>
      </c>
      <c r="C2708" s="3">
        <v>8301</v>
      </c>
      <c r="D2708" t="s">
        <v>1538</v>
      </c>
      <c r="E2708" s="3">
        <v>100101</v>
      </c>
      <c r="F2708" t="s">
        <v>11256</v>
      </c>
      <c r="G2708" s="3">
        <v>100101004</v>
      </c>
      <c r="H2708" t="s">
        <v>16281</v>
      </c>
      <c r="I2708" s="3">
        <v>2</v>
      </c>
      <c r="J2708" t="s">
        <v>12848</v>
      </c>
      <c r="K2708" s="3">
        <v>14</v>
      </c>
      <c r="L2708" t="s">
        <v>26103</v>
      </c>
      <c r="M2708" s="3">
        <v>3</v>
      </c>
      <c r="N2708" t="s">
        <v>16841</v>
      </c>
      <c r="O2708" s="3">
        <v>3</v>
      </c>
      <c r="P2708" t="s">
        <v>26085</v>
      </c>
      <c r="Q2708" s="3">
        <v>1</v>
      </c>
      <c r="R2708" t="s">
        <v>26083</v>
      </c>
      <c r="S2708" s="3">
        <v>40</v>
      </c>
      <c r="T2708" s="3">
        <v>1</v>
      </c>
      <c r="U2708" s="3">
        <v>5000</v>
      </c>
      <c r="V2708" s="3">
        <v>2000</v>
      </c>
      <c r="W2708" t="s">
        <v>25</v>
      </c>
    </row>
    <row r="2709" spans="1:23" x14ac:dyDescent="0.3">
      <c r="A2709" s="3">
        <v>16</v>
      </c>
      <c r="B2709" t="s">
        <v>791</v>
      </c>
      <c r="C2709" s="3">
        <v>16101</v>
      </c>
      <c r="D2709" t="s">
        <v>2026</v>
      </c>
      <c r="E2709" s="3">
        <v>100101</v>
      </c>
      <c r="F2709" t="s">
        <v>11256</v>
      </c>
      <c r="G2709" s="3">
        <v>1001010080</v>
      </c>
      <c r="H2709" t="s">
        <v>26126</v>
      </c>
      <c r="I2709" s="3">
        <v>2</v>
      </c>
      <c r="J2709" t="s">
        <v>12848</v>
      </c>
      <c r="K2709" s="3">
        <v>14</v>
      </c>
      <c r="L2709" t="s">
        <v>26103</v>
      </c>
      <c r="M2709" s="3">
        <v>2</v>
      </c>
      <c r="N2709" t="s">
        <v>26084</v>
      </c>
      <c r="O2709" s="3">
        <v>3</v>
      </c>
      <c r="P2709" t="s">
        <v>26085</v>
      </c>
      <c r="Q2709" s="3">
        <v>1</v>
      </c>
      <c r="R2709" t="s">
        <v>26083</v>
      </c>
      <c r="S2709" s="3">
        <v>2</v>
      </c>
      <c r="T2709" s="3">
        <v>1</v>
      </c>
      <c r="U2709" s="3">
        <v>600</v>
      </c>
      <c r="V2709" s="3">
        <v>2006</v>
      </c>
      <c r="W2709" t="s">
        <v>25</v>
      </c>
    </row>
    <row r="2710" spans="1:23" x14ac:dyDescent="0.3">
      <c r="A2710" s="3">
        <v>16</v>
      </c>
      <c r="B2710" t="s">
        <v>791</v>
      </c>
      <c r="C2710" s="3">
        <v>16101</v>
      </c>
      <c r="D2710" t="s">
        <v>2026</v>
      </c>
      <c r="E2710" s="3">
        <v>100103</v>
      </c>
      <c r="F2710" t="s">
        <v>11337</v>
      </c>
      <c r="G2710" s="3">
        <v>100103005</v>
      </c>
      <c r="H2710" t="s">
        <v>26144</v>
      </c>
      <c r="I2710" s="3">
        <v>2</v>
      </c>
      <c r="J2710" t="s">
        <v>12848</v>
      </c>
      <c r="K2710" s="3">
        <v>14</v>
      </c>
      <c r="L2710" t="s">
        <v>26103</v>
      </c>
      <c r="M2710" s="3">
        <v>2</v>
      </c>
      <c r="N2710" t="s">
        <v>26084</v>
      </c>
      <c r="O2710" s="3">
        <v>3</v>
      </c>
      <c r="P2710" t="s">
        <v>26085</v>
      </c>
      <c r="Q2710" s="3">
        <v>1</v>
      </c>
      <c r="R2710" t="s">
        <v>26083</v>
      </c>
      <c r="S2710" s="3">
        <v>2</v>
      </c>
      <c r="T2710" s="3">
        <v>1</v>
      </c>
      <c r="U2710" s="3">
        <v>1000</v>
      </c>
      <c r="V2710" s="3">
        <v>2006</v>
      </c>
      <c r="W2710" t="s">
        <v>25</v>
      </c>
    </row>
    <row r="2711" spans="1:23" x14ac:dyDescent="0.3">
      <c r="A2711" s="3">
        <v>16</v>
      </c>
      <c r="B2711" t="s">
        <v>791</v>
      </c>
      <c r="C2711" s="3">
        <v>16101</v>
      </c>
      <c r="D2711" t="s">
        <v>2026</v>
      </c>
      <c r="E2711" s="3">
        <v>100103</v>
      </c>
      <c r="F2711" t="s">
        <v>11337</v>
      </c>
      <c r="G2711" s="3">
        <v>1001030020</v>
      </c>
      <c r="H2711" t="s">
        <v>26128</v>
      </c>
      <c r="I2711" s="3">
        <v>2</v>
      </c>
      <c r="J2711" t="s">
        <v>12848</v>
      </c>
      <c r="K2711" s="3">
        <v>14</v>
      </c>
      <c r="L2711" t="s">
        <v>26103</v>
      </c>
      <c r="M2711" s="3">
        <v>2</v>
      </c>
      <c r="N2711" t="s">
        <v>26084</v>
      </c>
      <c r="O2711" s="3">
        <v>3</v>
      </c>
      <c r="P2711" t="s">
        <v>26085</v>
      </c>
      <c r="Q2711" s="3">
        <v>1</v>
      </c>
      <c r="R2711" t="s">
        <v>26083</v>
      </c>
      <c r="S2711" s="3">
        <v>2</v>
      </c>
      <c r="T2711" s="3">
        <v>1</v>
      </c>
      <c r="U2711" s="3">
        <v>200</v>
      </c>
      <c r="V2711" s="3">
        <v>2006</v>
      </c>
      <c r="W2711" t="s">
        <v>25</v>
      </c>
    </row>
    <row r="2712" spans="1:23" x14ac:dyDescent="0.3">
      <c r="A2712" s="3">
        <v>16</v>
      </c>
      <c r="B2712" t="s">
        <v>791</v>
      </c>
      <c r="C2712" s="3">
        <v>16202</v>
      </c>
      <c r="D2712" t="s">
        <v>2056</v>
      </c>
      <c r="E2712" s="3">
        <v>100108</v>
      </c>
      <c r="F2712" t="s">
        <v>11438</v>
      </c>
      <c r="G2712" s="3">
        <v>100108004</v>
      </c>
      <c r="H2712" t="s">
        <v>26097</v>
      </c>
      <c r="I2712" s="3">
        <v>1</v>
      </c>
      <c r="J2712" t="s">
        <v>26080</v>
      </c>
      <c r="K2712" s="3">
        <v>14</v>
      </c>
      <c r="L2712" t="s">
        <v>26103</v>
      </c>
      <c r="M2712" s="3">
        <v>3</v>
      </c>
      <c r="N2712" t="s">
        <v>16841</v>
      </c>
      <c r="O2712" s="3">
        <v>2</v>
      </c>
      <c r="P2712" t="s">
        <v>28067</v>
      </c>
      <c r="Q2712" s="3">
        <v>1</v>
      </c>
      <c r="R2712" t="s">
        <v>26083</v>
      </c>
      <c r="S2712" s="3">
        <v>2</v>
      </c>
      <c r="T2712" s="3">
        <v>1</v>
      </c>
      <c r="U2712" s="3">
        <v>120</v>
      </c>
      <c r="V2712" s="3">
        <v>2006</v>
      </c>
      <c r="W2712" t="s">
        <v>25</v>
      </c>
    </row>
    <row r="2713" spans="1:23" x14ac:dyDescent="0.3">
      <c r="A2713" s="3">
        <v>16</v>
      </c>
      <c r="B2713" t="s">
        <v>791</v>
      </c>
      <c r="C2713" s="3">
        <v>16202</v>
      </c>
      <c r="D2713" t="s">
        <v>2056</v>
      </c>
      <c r="E2713" s="3">
        <v>100108</v>
      </c>
      <c r="F2713" t="s">
        <v>11438</v>
      </c>
      <c r="G2713" s="3">
        <v>100108004</v>
      </c>
      <c r="H2713" t="s">
        <v>26097</v>
      </c>
      <c r="I2713" s="3">
        <v>1</v>
      </c>
      <c r="J2713" t="s">
        <v>26080</v>
      </c>
      <c r="K2713" s="3">
        <v>14</v>
      </c>
      <c r="L2713" t="s">
        <v>26103</v>
      </c>
      <c r="M2713" s="3">
        <v>3</v>
      </c>
      <c r="N2713" t="s">
        <v>16841</v>
      </c>
      <c r="O2713" s="3">
        <v>2</v>
      </c>
      <c r="P2713" t="s">
        <v>28067</v>
      </c>
      <c r="Q2713" s="3">
        <v>1</v>
      </c>
      <c r="R2713" t="s">
        <v>26083</v>
      </c>
      <c r="S2713" s="3">
        <v>2</v>
      </c>
      <c r="T2713" s="3">
        <v>1</v>
      </c>
      <c r="U2713" s="3">
        <v>80</v>
      </c>
      <c r="V2713" s="3">
        <v>2006</v>
      </c>
      <c r="W2713" t="s">
        <v>25</v>
      </c>
    </row>
    <row r="2714" spans="1:23" x14ac:dyDescent="0.3">
      <c r="A2714" s="3">
        <v>16</v>
      </c>
      <c r="B2714" t="s">
        <v>791</v>
      </c>
      <c r="C2714" s="3">
        <v>16202</v>
      </c>
      <c r="D2714" t="s">
        <v>2056</v>
      </c>
      <c r="E2714" s="3">
        <v>100108</v>
      </c>
      <c r="F2714" t="s">
        <v>11438</v>
      </c>
      <c r="G2714" s="3">
        <v>100108004</v>
      </c>
      <c r="H2714" t="s">
        <v>26097</v>
      </c>
      <c r="I2714" s="3">
        <v>1</v>
      </c>
      <c r="J2714" t="s">
        <v>26080</v>
      </c>
      <c r="K2714" s="3">
        <v>14</v>
      </c>
      <c r="L2714" t="s">
        <v>26103</v>
      </c>
      <c r="M2714" s="3">
        <v>3</v>
      </c>
      <c r="N2714" t="s">
        <v>16841</v>
      </c>
      <c r="O2714" s="3">
        <v>2</v>
      </c>
      <c r="P2714" t="s">
        <v>28067</v>
      </c>
      <c r="Q2714" s="3">
        <v>1</v>
      </c>
      <c r="R2714" t="s">
        <v>26083</v>
      </c>
      <c r="S2714" s="3">
        <v>2</v>
      </c>
      <c r="T2714" s="3">
        <v>1</v>
      </c>
      <c r="U2714" s="3">
        <v>800</v>
      </c>
      <c r="V2714" s="3">
        <v>2006</v>
      </c>
      <c r="W2714" t="s">
        <v>25</v>
      </c>
    </row>
    <row r="2715" spans="1:23" x14ac:dyDescent="0.3">
      <c r="A2715" s="3">
        <v>16</v>
      </c>
      <c r="B2715" t="s">
        <v>791</v>
      </c>
      <c r="C2715" s="3">
        <v>16202</v>
      </c>
      <c r="D2715" t="s">
        <v>2056</v>
      </c>
      <c r="E2715" s="3">
        <v>100108</v>
      </c>
      <c r="F2715" t="s">
        <v>11438</v>
      </c>
      <c r="G2715" s="3">
        <v>100108004</v>
      </c>
      <c r="H2715" t="s">
        <v>26097</v>
      </c>
      <c r="I2715" s="3">
        <v>1</v>
      </c>
      <c r="J2715" t="s">
        <v>26080</v>
      </c>
      <c r="K2715" s="3">
        <v>14</v>
      </c>
      <c r="L2715" t="s">
        <v>26103</v>
      </c>
      <c r="M2715" s="3">
        <v>3</v>
      </c>
      <c r="N2715" t="s">
        <v>16841</v>
      </c>
      <c r="O2715" s="3">
        <v>1</v>
      </c>
      <c r="P2715" t="s">
        <v>28066</v>
      </c>
      <c r="Q2715" s="3">
        <v>1</v>
      </c>
      <c r="R2715" t="s">
        <v>26083</v>
      </c>
      <c r="S2715" s="3">
        <v>2</v>
      </c>
      <c r="T2715" s="3">
        <v>1</v>
      </c>
      <c r="U2715" s="3">
        <v>500</v>
      </c>
      <c r="V2715" s="3">
        <v>2006</v>
      </c>
      <c r="W2715" t="s">
        <v>25</v>
      </c>
    </row>
    <row r="2716" spans="1:23" x14ac:dyDescent="0.3">
      <c r="A2716" s="3">
        <v>16</v>
      </c>
      <c r="B2716" t="s">
        <v>791</v>
      </c>
      <c r="C2716" s="3">
        <v>16106</v>
      </c>
      <c r="D2716" t="s">
        <v>2041</v>
      </c>
      <c r="E2716" s="3">
        <v>100103</v>
      </c>
      <c r="F2716" t="s">
        <v>11337</v>
      </c>
      <c r="G2716" s="3">
        <v>100103005</v>
      </c>
      <c r="H2716" t="s">
        <v>26144</v>
      </c>
      <c r="I2716" s="3">
        <v>1</v>
      </c>
      <c r="J2716" t="s">
        <v>26080</v>
      </c>
      <c r="K2716" s="3">
        <v>14</v>
      </c>
      <c r="L2716" t="s">
        <v>26103</v>
      </c>
      <c r="M2716" s="3">
        <v>3</v>
      </c>
      <c r="N2716" t="s">
        <v>16841</v>
      </c>
      <c r="O2716" s="3">
        <v>2</v>
      </c>
      <c r="P2716" t="s">
        <v>28067</v>
      </c>
      <c r="Q2716" s="3">
        <v>1</v>
      </c>
      <c r="R2716" t="s">
        <v>26083</v>
      </c>
      <c r="S2716" s="3">
        <v>1</v>
      </c>
      <c r="T2716" s="3">
        <v>1</v>
      </c>
      <c r="U2716" s="3">
        <v>100</v>
      </c>
      <c r="V2716" s="3">
        <v>2006</v>
      </c>
      <c r="W2716" t="s">
        <v>25</v>
      </c>
    </row>
    <row r="2717" spans="1:23" x14ac:dyDescent="0.3">
      <c r="A2717" s="3">
        <v>16</v>
      </c>
      <c r="B2717" t="s">
        <v>791</v>
      </c>
      <c r="C2717" s="3">
        <v>16106</v>
      </c>
      <c r="D2717" t="s">
        <v>2041</v>
      </c>
      <c r="E2717" s="3">
        <v>100101</v>
      </c>
      <c r="F2717" t="s">
        <v>11256</v>
      </c>
      <c r="G2717" s="3">
        <v>100101004</v>
      </c>
      <c r="H2717" t="s">
        <v>16281</v>
      </c>
      <c r="I2717" s="3">
        <v>1</v>
      </c>
      <c r="J2717" t="s">
        <v>26080</v>
      </c>
      <c r="K2717" s="3">
        <v>14</v>
      </c>
      <c r="L2717" t="s">
        <v>26103</v>
      </c>
      <c r="M2717" s="3">
        <v>3</v>
      </c>
      <c r="N2717" t="s">
        <v>16841</v>
      </c>
      <c r="O2717" s="3">
        <v>2</v>
      </c>
      <c r="P2717" t="s">
        <v>28067</v>
      </c>
      <c r="Q2717" s="3">
        <v>1</v>
      </c>
      <c r="R2717" t="s">
        <v>26083</v>
      </c>
      <c r="S2717" s="3">
        <v>1</v>
      </c>
      <c r="T2717" s="3">
        <v>1</v>
      </c>
      <c r="U2717" s="3">
        <v>400</v>
      </c>
      <c r="V2717" s="3">
        <v>2006</v>
      </c>
      <c r="W2717" t="s">
        <v>25</v>
      </c>
    </row>
    <row r="2718" spans="1:23" x14ac:dyDescent="0.3">
      <c r="A2718" s="3">
        <v>16</v>
      </c>
      <c r="B2718" t="s">
        <v>791</v>
      </c>
      <c r="C2718" s="3">
        <v>16106</v>
      </c>
      <c r="D2718" t="s">
        <v>2041</v>
      </c>
      <c r="E2718" s="3">
        <v>100101</v>
      </c>
      <c r="F2718" t="s">
        <v>11256</v>
      </c>
      <c r="G2718" s="3">
        <v>100101001</v>
      </c>
      <c r="H2718" t="s">
        <v>26124</v>
      </c>
      <c r="I2718" s="3">
        <v>1</v>
      </c>
      <c r="J2718" t="s">
        <v>26080</v>
      </c>
      <c r="K2718" s="3">
        <v>14</v>
      </c>
      <c r="L2718" t="s">
        <v>26103</v>
      </c>
      <c r="M2718" s="3">
        <v>3</v>
      </c>
      <c r="N2718" t="s">
        <v>16841</v>
      </c>
      <c r="O2718" s="3">
        <v>2</v>
      </c>
      <c r="P2718" t="s">
        <v>28067</v>
      </c>
      <c r="Q2718" s="3">
        <v>1</v>
      </c>
      <c r="R2718" t="s">
        <v>26083</v>
      </c>
      <c r="S2718" s="3">
        <v>1</v>
      </c>
      <c r="T2718" s="3">
        <v>1</v>
      </c>
      <c r="U2718" s="3">
        <v>150</v>
      </c>
      <c r="V2718" s="3">
        <v>2006</v>
      </c>
      <c r="W2718" t="s">
        <v>25</v>
      </c>
    </row>
    <row r="2719" spans="1:23" x14ac:dyDescent="0.3">
      <c r="A2719" s="3">
        <v>16</v>
      </c>
      <c r="B2719" t="s">
        <v>791</v>
      </c>
      <c r="C2719" s="3">
        <v>16106</v>
      </c>
      <c r="D2719" t="s">
        <v>2041</v>
      </c>
      <c r="E2719" s="3">
        <v>100103</v>
      </c>
      <c r="F2719" t="s">
        <v>11337</v>
      </c>
      <c r="G2719" s="3">
        <v>100103003</v>
      </c>
      <c r="H2719" t="s">
        <v>16985</v>
      </c>
      <c r="I2719" s="3">
        <v>1</v>
      </c>
      <c r="J2719" t="s">
        <v>26080</v>
      </c>
      <c r="K2719" s="3">
        <v>14</v>
      </c>
      <c r="L2719" t="s">
        <v>26103</v>
      </c>
      <c r="M2719" s="3">
        <v>3</v>
      </c>
      <c r="N2719" t="s">
        <v>16841</v>
      </c>
      <c r="O2719" s="3">
        <v>2</v>
      </c>
      <c r="P2719" t="s">
        <v>28067</v>
      </c>
      <c r="Q2719" s="3">
        <v>1</v>
      </c>
      <c r="R2719" t="s">
        <v>26083</v>
      </c>
      <c r="S2719" s="3">
        <v>1</v>
      </c>
      <c r="T2719" s="3">
        <v>1</v>
      </c>
      <c r="U2719" s="3">
        <v>100</v>
      </c>
      <c r="V2719" s="3">
        <v>2006</v>
      </c>
      <c r="W2719" t="s">
        <v>25</v>
      </c>
    </row>
    <row r="2720" spans="1:23" x14ac:dyDescent="0.3">
      <c r="A2720" s="3">
        <v>16</v>
      </c>
      <c r="B2720" t="s">
        <v>791</v>
      </c>
      <c r="C2720" s="3">
        <v>16106</v>
      </c>
      <c r="D2720" t="s">
        <v>2041</v>
      </c>
      <c r="E2720" s="3">
        <v>100103</v>
      </c>
      <c r="F2720" t="s">
        <v>11337</v>
      </c>
      <c r="G2720" s="3">
        <v>100103004</v>
      </c>
      <c r="H2720" t="s">
        <v>26125</v>
      </c>
      <c r="I2720" s="3">
        <v>1</v>
      </c>
      <c r="J2720" t="s">
        <v>26080</v>
      </c>
      <c r="K2720" s="3">
        <v>14</v>
      </c>
      <c r="L2720" t="s">
        <v>26103</v>
      </c>
      <c r="M2720" s="3">
        <v>3</v>
      </c>
      <c r="N2720" t="s">
        <v>16841</v>
      </c>
      <c r="O2720" s="3">
        <v>2</v>
      </c>
      <c r="P2720" t="s">
        <v>28067</v>
      </c>
      <c r="Q2720" s="3">
        <v>1</v>
      </c>
      <c r="R2720" t="s">
        <v>26083</v>
      </c>
      <c r="S2720" s="3">
        <v>1</v>
      </c>
      <c r="T2720" s="3">
        <v>1</v>
      </c>
      <c r="U2720" s="3">
        <v>50</v>
      </c>
      <c r="V2720" s="3">
        <v>2006</v>
      </c>
      <c r="W2720" t="s">
        <v>25</v>
      </c>
    </row>
    <row r="2721" spans="1:23" x14ac:dyDescent="0.3">
      <c r="A2721" s="3">
        <v>16</v>
      </c>
      <c r="B2721" t="s">
        <v>791</v>
      </c>
      <c r="C2721" s="3">
        <v>16106</v>
      </c>
      <c r="D2721" t="s">
        <v>2041</v>
      </c>
      <c r="E2721" s="3">
        <v>100101</v>
      </c>
      <c r="F2721" t="s">
        <v>11256</v>
      </c>
      <c r="G2721" s="3">
        <v>100101008</v>
      </c>
      <c r="H2721" t="s">
        <v>26130</v>
      </c>
      <c r="I2721" s="3">
        <v>1</v>
      </c>
      <c r="J2721" t="s">
        <v>26080</v>
      </c>
      <c r="K2721" s="3">
        <v>14</v>
      </c>
      <c r="L2721" t="s">
        <v>26103</v>
      </c>
      <c r="M2721" s="3">
        <v>3</v>
      </c>
      <c r="N2721" t="s">
        <v>16841</v>
      </c>
      <c r="O2721" s="3">
        <v>2</v>
      </c>
      <c r="P2721" t="s">
        <v>28067</v>
      </c>
      <c r="Q2721" s="3">
        <v>1</v>
      </c>
      <c r="R2721" t="s">
        <v>26083</v>
      </c>
      <c r="S2721" s="3">
        <v>1</v>
      </c>
      <c r="T2721" s="3">
        <v>1</v>
      </c>
      <c r="U2721" s="3">
        <v>100</v>
      </c>
      <c r="V2721" s="3">
        <v>2006</v>
      </c>
      <c r="W2721" t="s">
        <v>25</v>
      </c>
    </row>
    <row r="2722" spans="1:23" x14ac:dyDescent="0.3">
      <c r="A2722" s="3">
        <v>16</v>
      </c>
      <c r="B2722" t="s">
        <v>791</v>
      </c>
      <c r="C2722" s="3">
        <v>16107</v>
      </c>
      <c r="D2722" t="s">
        <v>2044</v>
      </c>
      <c r="E2722" s="3">
        <v>100103</v>
      </c>
      <c r="F2722" t="s">
        <v>11337</v>
      </c>
      <c r="G2722" s="3">
        <v>100103005</v>
      </c>
      <c r="H2722" t="s">
        <v>26144</v>
      </c>
      <c r="I2722" s="3">
        <v>1</v>
      </c>
      <c r="J2722" t="s">
        <v>26080</v>
      </c>
      <c r="K2722" s="3">
        <v>14</v>
      </c>
      <c r="L2722" t="s">
        <v>26103</v>
      </c>
      <c r="M2722" s="3">
        <v>2</v>
      </c>
      <c r="N2722" t="s">
        <v>26084</v>
      </c>
      <c r="O2722" s="3">
        <v>3</v>
      </c>
      <c r="P2722" t="s">
        <v>26085</v>
      </c>
      <c r="Q2722" s="3">
        <v>1</v>
      </c>
      <c r="R2722" t="s">
        <v>26083</v>
      </c>
      <c r="S2722" s="3">
        <v>4</v>
      </c>
      <c r="T2722" s="3">
        <v>1</v>
      </c>
      <c r="U2722" s="3">
        <v>380</v>
      </c>
      <c r="V2722" s="3">
        <v>2006</v>
      </c>
      <c r="W2722" t="s">
        <v>25</v>
      </c>
    </row>
    <row r="2723" spans="1:23" x14ac:dyDescent="0.3">
      <c r="A2723" s="3">
        <v>16</v>
      </c>
      <c r="B2723" t="s">
        <v>791</v>
      </c>
      <c r="C2723" s="3">
        <v>16107</v>
      </c>
      <c r="D2723" t="s">
        <v>2044</v>
      </c>
      <c r="E2723" s="3">
        <v>100101</v>
      </c>
      <c r="F2723" t="s">
        <v>11256</v>
      </c>
      <c r="G2723" s="3">
        <v>100101004</v>
      </c>
      <c r="H2723" t="s">
        <v>16281</v>
      </c>
      <c r="I2723" s="3">
        <v>1</v>
      </c>
      <c r="J2723" t="s">
        <v>26080</v>
      </c>
      <c r="K2723" s="3">
        <v>14</v>
      </c>
      <c r="L2723" t="s">
        <v>26103</v>
      </c>
      <c r="M2723" s="3">
        <v>3</v>
      </c>
      <c r="N2723" t="s">
        <v>16841</v>
      </c>
      <c r="O2723" s="3">
        <v>1</v>
      </c>
      <c r="P2723" t="s">
        <v>28066</v>
      </c>
      <c r="Q2723" s="3">
        <v>1</v>
      </c>
      <c r="R2723" t="s">
        <v>26083</v>
      </c>
      <c r="S2723" s="3">
        <v>1</v>
      </c>
      <c r="T2723" s="3">
        <v>1</v>
      </c>
      <c r="U2723" s="3">
        <v>1104</v>
      </c>
      <c r="V2723" s="3">
        <v>2006</v>
      </c>
      <c r="W2723" t="s">
        <v>25</v>
      </c>
    </row>
    <row r="2724" spans="1:23" x14ac:dyDescent="0.3">
      <c r="A2724" s="3">
        <v>16</v>
      </c>
      <c r="B2724" t="s">
        <v>791</v>
      </c>
      <c r="C2724" s="3">
        <v>16107</v>
      </c>
      <c r="D2724" t="s">
        <v>2044</v>
      </c>
      <c r="E2724" s="3">
        <v>100101</v>
      </c>
      <c r="F2724" t="s">
        <v>11256</v>
      </c>
      <c r="G2724" s="3">
        <v>100101004</v>
      </c>
      <c r="H2724" t="s">
        <v>16281</v>
      </c>
      <c r="I2724" s="3">
        <v>1</v>
      </c>
      <c r="J2724" t="s">
        <v>26080</v>
      </c>
      <c r="K2724" s="3">
        <v>14</v>
      </c>
      <c r="L2724" t="s">
        <v>26103</v>
      </c>
      <c r="M2724" s="3">
        <v>2</v>
      </c>
      <c r="N2724" t="s">
        <v>26084</v>
      </c>
      <c r="O2724" s="3">
        <v>1</v>
      </c>
      <c r="P2724" t="s">
        <v>28066</v>
      </c>
      <c r="Q2724" s="3">
        <v>1</v>
      </c>
      <c r="R2724" t="s">
        <v>26083</v>
      </c>
      <c r="S2724" s="3">
        <v>1</v>
      </c>
      <c r="T2724" s="3">
        <v>1</v>
      </c>
      <c r="U2724" s="3">
        <v>276</v>
      </c>
      <c r="V2724" s="3">
        <v>2006</v>
      </c>
      <c r="W2724" t="s">
        <v>25</v>
      </c>
    </row>
    <row r="2725" spans="1:23" x14ac:dyDescent="0.3">
      <c r="A2725" s="3">
        <v>16</v>
      </c>
      <c r="B2725" t="s">
        <v>791</v>
      </c>
      <c r="C2725" s="3">
        <v>16107</v>
      </c>
      <c r="D2725" t="s">
        <v>2044</v>
      </c>
      <c r="E2725" s="3">
        <v>100101</v>
      </c>
      <c r="F2725" t="s">
        <v>11256</v>
      </c>
      <c r="G2725" s="3">
        <v>100101008</v>
      </c>
      <c r="H2725" t="s">
        <v>26130</v>
      </c>
      <c r="I2725" s="3">
        <v>1</v>
      </c>
      <c r="J2725" t="s">
        <v>26080</v>
      </c>
      <c r="K2725" s="3">
        <v>14</v>
      </c>
      <c r="L2725" t="s">
        <v>26103</v>
      </c>
      <c r="M2725" s="3">
        <v>2</v>
      </c>
      <c r="N2725" t="s">
        <v>26084</v>
      </c>
      <c r="O2725" s="3">
        <v>3</v>
      </c>
      <c r="P2725" t="s">
        <v>26085</v>
      </c>
      <c r="Q2725" s="3">
        <v>1</v>
      </c>
      <c r="R2725" t="s">
        <v>26083</v>
      </c>
      <c r="S2725" s="3">
        <v>4</v>
      </c>
      <c r="T2725" s="3">
        <v>1</v>
      </c>
      <c r="U2725" s="3">
        <v>250</v>
      </c>
      <c r="V2725" s="3">
        <v>2006</v>
      </c>
      <c r="W2725" t="s">
        <v>25</v>
      </c>
    </row>
    <row r="2726" spans="1:23" x14ac:dyDescent="0.3">
      <c r="A2726" s="3">
        <v>16</v>
      </c>
      <c r="B2726" t="s">
        <v>791</v>
      </c>
      <c r="C2726" s="3">
        <v>16107</v>
      </c>
      <c r="D2726" t="s">
        <v>2044</v>
      </c>
      <c r="E2726" s="3">
        <v>100101</v>
      </c>
      <c r="F2726" t="s">
        <v>11256</v>
      </c>
      <c r="G2726" s="3">
        <v>100101004</v>
      </c>
      <c r="H2726" t="s">
        <v>16281</v>
      </c>
      <c r="I2726" s="3">
        <v>1</v>
      </c>
      <c r="J2726" t="s">
        <v>26080</v>
      </c>
      <c r="K2726" s="3">
        <v>14</v>
      </c>
      <c r="L2726" t="s">
        <v>26103</v>
      </c>
      <c r="M2726" s="3">
        <v>2</v>
      </c>
      <c r="N2726" t="s">
        <v>26084</v>
      </c>
      <c r="O2726" s="3">
        <v>3</v>
      </c>
      <c r="P2726" t="s">
        <v>26085</v>
      </c>
      <c r="Q2726" s="3">
        <v>1</v>
      </c>
      <c r="R2726" t="s">
        <v>26083</v>
      </c>
      <c r="S2726" s="3">
        <v>4</v>
      </c>
      <c r="T2726" s="3">
        <v>1</v>
      </c>
      <c r="U2726" s="3">
        <v>112</v>
      </c>
      <c r="V2726" s="3">
        <v>2006</v>
      </c>
      <c r="W2726" t="s">
        <v>25</v>
      </c>
    </row>
    <row r="2727" spans="1:23" x14ac:dyDescent="0.3">
      <c r="A2727" s="3">
        <v>8</v>
      </c>
      <c r="B2727" t="s">
        <v>770</v>
      </c>
      <c r="C2727" s="3">
        <v>8313</v>
      </c>
      <c r="D2727" t="s">
        <v>1573</v>
      </c>
      <c r="E2727" s="3">
        <v>100103</v>
      </c>
      <c r="F2727" t="s">
        <v>11337</v>
      </c>
      <c r="G2727" s="3">
        <v>1001030040</v>
      </c>
      <c r="H2727" t="s">
        <v>26115</v>
      </c>
      <c r="I2727" s="3">
        <v>1</v>
      </c>
      <c r="J2727" t="s">
        <v>26080</v>
      </c>
      <c r="K2727" s="3">
        <v>14</v>
      </c>
      <c r="L2727" t="s">
        <v>26103</v>
      </c>
      <c r="M2727" s="3">
        <v>3</v>
      </c>
      <c r="N2727" t="s">
        <v>16841</v>
      </c>
      <c r="O2727" s="3">
        <v>3</v>
      </c>
      <c r="P2727" t="s">
        <v>26085</v>
      </c>
      <c r="Q2727" s="3">
        <v>1</v>
      </c>
      <c r="R2727" t="s">
        <v>26083</v>
      </c>
      <c r="S2727" s="3">
        <v>5</v>
      </c>
      <c r="T2727" s="3">
        <v>1</v>
      </c>
      <c r="U2727" s="3">
        <v>200</v>
      </c>
      <c r="V2727" s="3">
        <v>2006</v>
      </c>
      <c r="W2727" t="s">
        <v>25</v>
      </c>
    </row>
    <row r="2728" spans="1:23" x14ac:dyDescent="0.3">
      <c r="A2728" s="3">
        <v>8</v>
      </c>
      <c r="B2728" t="s">
        <v>770</v>
      </c>
      <c r="C2728" s="3">
        <v>8313</v>
      </c>
      <c r="D2728" t="s">
        <v>1573</v>
      </c>
      <c r="E2728" s="3">
        <v>100101</v>
      </c>
      <c r="F2728" t="s">
        <v>11256</v>
      </c>
      <c r="G2728" s="3">
        <v>100101007</v>
      </c>
      <c r="H2728" t="s">
        <v>11267</v>
      </c>
      <c r="I2728" s="3">
        <v>1</v>
      </c>
      <c r="J2728" t="s">
        <v>26080</v>
      </c>
      <c r="K2728" s="3">
        <v>14</v>
      </c>
      <c r="L2728" t="s">
        <v>26103</v>
      </c>
      <c r="M2728" s="3">
        <v>3</v>
      </c>
      <c r="N2728" t="s">
        <v>16841</v>
      </c>
      <c r="O2728" s="3">
        <v>3</v>
      </c>
      <c r="P2728" t="s">
        <v>26085</v>
      </c>
      <c r="Q2728" s="3">
        <v>1</v>
      </c>
      <c r="R2728" t="s">
        <v>26083</v>
      </c>
      <c r="S2728" s="3">
        <v>5</v>
      </c>
      <c r="T2728" s="3">
        <v>1</v>
      </c>
      <c r="U2728" s="3">
        <v>200</v>
      </c>
      <c r="V2728" s="3">
        <v>2006</v>
      </c>
      <c r="W2728" t="s">
        <v>25</v>
      </c>
    </row>
    <row r="2729" spans="1:23" x14ac:dyDescent="0.3">
      <c r="A2729" s="3">
        <v>8</v>
      </c>
      <c r="B2729" t="s">
        <v>770</v>
      </c>
      <c r="C2729" s="3">
        <v>8313</v>
      </c>
      <c r="D2729" t="s">
        <v>1573</v>
      </c>
      <c r="E2729" s="3">
        <v>100104</v>
      </c>
      <c r="F2729" t="s">
        <v>11362</v>
      </c>
      <c r="G2729" s="3">
        <v>100104006</v>
      </c>
      <c r="H2729" t="s">
        <v>26140</v>
      </c>
      <c r="I2729" s="3">
        <v>1</v>
      </c>
      <c r="J2729" t="s">
        <v>26080</v>
      </c>
      <c r="K2729" s="3">
        <v>14</v>
      </c>
      <c r="L2729" t="s">
        <v>26103</v>
      </c>
      <c r="M2729" s="3">
        <v>3</v>
      </c>
      <c r="N2729" t="s">
        <v>16841</v>
      </c>
      <c r="O2729" s="3">
        <v>3</v>
      </c>
      <c r="P2729" t="s">
        <v>26085</v>
      </c>
      <c r="Q2729" s="3">
        <v>1</v>
      </c>
      <c r="R2729" t="s">
        <v>26083</v>
      </c>
      <c r="S2729" s="3">
        <v>5</v>
      </c>
      <c r="T2729" s="3">
        <v>1</v>
      </c>
      <c r="U2729" s="3">
        <v>400</v>
      </c>
      <c r="V2729" s="3">
        <v>2006</v>
      </c>
      <c r="W2729" t="s">
        <v>25</v>
      </c>
    </row>
    <row r="2730" spans="1:23" x14ac:dyDescent="0.3">
      <c r="A2730" s="3">
        <v>8</v>
      </c>
      <c r="B2730" t="s">
        <v>770</v>
      </c>
      <c r="C2730" s="3">
        <v>8313</v>
      </c>
      <c r="D2730" t="s">
        <v>1573</v>
      </c>
      <c r="E2730" s="3">
        <v>100101</v>
      </c>
      <c r="F2730" t="s">
        <v>11256</v>
      </c>
      <c r="G2730" s="3">
        <v>100101008</v>
      </c>
      <c r="H2730" t="s">
        <v>26130</v>
      </c>
      <c r="I2730" s="3">
        <v>1</v>
      </c>
      <c r="J2730" t="s">
        <v>26080</v>
      </c>
      <c r="K2730" s="3">
        <v>14</v>
      </c>
      <c r="L2730" t="s">
        <v>26103</v>
      </c>
      <c r="M2730" s="3">
        <v>3</v>
      </c>
      <c r="N2730" t="s">
        <v>16841</v>
      </c>
      <c r="O2730" s="3">
        <v>3</v>
      </c>
      <c r="P2730" t="s">
        <v>26085</v>
      </c>
      <c r="Q2730" s="3">
        <v>1</v>
      </c>
      <c r="R2730" t="s">
        <v>26083</v>
      </c>
      <c r="S2730" s="3">
        <v>5</v>
      </c>
      <c r="T2730" s="3">
        <v>1</v>
      </c>
      <c r="U2730" s="3">
        <v>400</v>
      </c>
      <c r="V2730" s="3">
        <v>2006</v>
      </c>
      <c r="W2730" t="s">
        <v>25</v>
      </c>
    </row>
    <row r="2731" spans="1:23" x14ac:dyDescent="0.3">
      <c r="A2731" s="3">
        <v>8</v>
      </c>
      <c r="B2731" t="s">
        <v>770</v>
      </c>
      <c r="C2731" s="3">
        <v>8313</v>
      </c>
      <c r="D2731" t="s">
        <v>1573</v>
      </c>
      <c r="E2731" s="3">
        <v>100101</v>
      </c>
      <c r="F2731" t="s">
        <v>11256</v>
      </c>
      <c r="G2731" s="3">
        <v>100101004</v>
      </c>
      <c r="H2731" t="s">
        <v>16281</v>
      </c>
      <c r="I2731" s="3">
        <v>1</v>
      </c>
      <c r="J2731" t="s">
        <v>26080</v>
      </c>
      <c r="K2731" s="3">
        <v>14</v>
      </c>
      <c r="L2731" t="s">
        <v>26103</v>
      </c>
      <c r="M2731" s="3">
        <v>3</v>
      </c>
      <c r="N2731" t="s">
        <v>16841</v>
      </c>
      <c r="O2731" s="3">
        <v>3</v>
      </c>
      <c r="P2731" t="s">
        <v>26085</v>
      </c>
      <c r="Q2731" s="3">
        <v>1</v>
      </c>
      <c r="R2731" t="s">
        <v>26083</v>
      </c>
      <c r="S2731" s="3">
        <v>5</v>
      </c>
      <c r="T2731" s="3">
        <v>1</v>
      </c>
      <c r="U2731" s="3">
        <v>200</v>
      </c>
      <c r="V2731" s="3">
        <v>2006</v>
      </c>
      <c r="W2731" t="s">
        <v>25</v>
      </c>
    </row>
    <row r="2732" spans="1:23" x14ac:dyDescent="0.3">
      <c r="A2732" s="3">
        <v>8</v>
      </c>
      <c r="B2732" t="s">
        <v>770</v>
      </c>
      <c r="C2732" s="3">
        <v>8313</v>
      </c>
      <c r="D2732" t="s">
        <v>1573</v>
      </c>
      <c r="E2732" s="3">
        <v>100103</v>
      </c>
      <c r="F2732" t="s">
        <v>11337</v>
      </c>
      <c r="G2732" s="3">
        <v>100103005</v>
      </c>
      <c r="H2732" t="s">
        <v>26144</v>
      </c>
      <c r="I2732" s="3">
        <v>1</v>
      </c>
      <c r="J2732" t="s">
        <v>26080</v>
      </c>
      <c r="K2732" s="3">
        <v>14</v>
      </c>
      <c r="L2732" t="s">
        <v>26103</v>
      </c>
      <c r="M2732" s="3">
        <v>3</v>
      </c>
      <c r="N2732" t="s">
        <v>16841</v>
      </c>
      <c r="O2732" s="3">
        <v>3</v>
      </c>
      <c r="P2732" t="s">
        <v>26085</v>
      </c>
      <c r="Q2732" s="3">
        <v>1</v>
      </c>
      <c r="R2732" t="s">
        <v>26083</v>
      </c>
      <c r="S2732" s="3">
        <v>5</v>
      </c>
      <c r="T2732" s="3">
        <v>1</v>
      </c>
      <c r="U2732" s="3">
        <v>300</v>
      </c>
      <c r="V2732" s="3">
        <v>2006</v>
      </c>
      <c r="W2732" t="s">
        <v>25</v>
      </c>
    </row>
    <row r="2733" spans="1:23" x14ac:dyDescent="0.3">
      <c r="A2733" s="3">
        <v>16</v>
      </c>
      <c r="B2733" t="s">
        <v>791</v>
      </c>
      <c r="C2733" s="3">
        <v>16101</v>
      </c>
      <c r="D2733" t="s">
        <v>2026</v>
      </c>
      <c r="E2733" s="3">
        <v>100101</v>
      </c>
      <c r="F2733" t="s">
        <v>11256</v>
      </c>
      <c r="G2733" s="3">
        <v>100101004</v>
      </c>
      <c r="H2733" t="s">
        <v>16281</v>
      </c>
      <c r="I2733" s="3">
        <v>1</v>
      </c>
      <c r="J2733" t="s">
        <v>26080</v>
      </c>
      <c r="K2733" s="3">
        <v>14</v>
      </c>
      <c r="L2733" t="s">
        <v>26103</v>
      </c>
      <c r="M2733" s="3">
        <v>3</v>
      </c>
      <c r="N2733" t="s">
        <v>16841</v>
      </c>
      <c r="O2733" s="3">
        <v>3</v>
      </c>
      <c r="P2733" t="s">
        <v>26085</v>
      </c>
      <c r="Q2733" s="3">
        <v>1</v>
      </c>
      <c r="R2733" t="s">
        <v>26083</v>
      </c>
      <c r="S2733" s="3">
        <v>2</v>
      </c>
      <c r="T2733" s="3">
        <v>1</v>
      </c>
      <c r="U2733" s="3">
        <v>100</v>
      </c>
      <c r="V2733" s="3">
        <v>2012</v>
      </c>
      <c r="W2733" t="s">
        <v>25</v>
      </c>
    </row>
    <row r="2734" spans="1:23" x14ac:dyDescent="0.3">
      <c r="A2734" s="3">
        <v>16</v>
      </c>
      <c r="B2734" t="s">
        <v>791</v>
      </c>
      <c r="C2734" s="3">
        <v>16101</v>
      </c>
      <c r="D2734" t="s">
        <v>2026</v>
      </c>
      <c r="E2734" s="3">
        <v>100108</v>
      </c>
      <c r="F2734" t="s">
        <v>11438</v>
      </c>
      <c r="G2734" s="3">
        <v>100108004</v>
      </c>
      <c r="H2734" t="s">
        <v>26097</v>
      </c>
      <c r="I2734" s="3">
        <v>2</v>
      </c>
      <c r="J2734" t="s">
        <v>12848</v>
      </c>
      <c r="K2734" s="3">
        <v>14</v>
      </c>
      <c r="L2734" t="s">
        <v>26103</v>
      </c>
      <c r="M2734" s="3">
        <v>3</v>
      </c>
      <c r="N2734" t="s">
        <v>16841</v>
      </c>
      <c r="O2734" s="3">
        <v>3</v>
      </c>
      <c r="P2734" t="s">
        <v>26085</v>
      </c>
      <c r="Q2734" s="3">
        <v>1</v>
      </c>
      <c r="R2734" t="s">
        <v>26083</v>
      </c>
      <c r="S2734" s="3">
        <v>2</v>
      </c>
      <c r="T2734" s="3">
        <v>1</v>
      </c>
      <c r="U2734" s="3">
        <v>1000</v>
      </c>
      <c r="V2734" s="3">
        <v>2012</v>
      </c>
      <c r="W2734" t="s">
        <v>25</v>
      </c>
    </row>
    <row r="2735" spans="1:23" x14ac:dyDescent="0.3">
      <c r="A2735" s="3">
        <v>16</v>
      </c>
      <c r="B2735" t="s">
        <v>791</v>
      </c>
      <c r="C2735" s="3">
        <v>16101</v>
      </c>
      <c r="D2735" t="s">
        <v>2026</v>
      </c>
      <c r="E2735" s="3">
        <v>100103</v>
      </c>
      <c r="F2735" t="s">
        <v>11337</v>
      </c>
      <c r="G2735" s="3">
        <v>100103005</v>
      </c>
      <c r="H2735" t="s">
        <v>26144</v>
      </c>
      <c r="I2735" s="3">
        <v>1</v>
      </c>
      <c r="J2735" t="s">
        <v>26080</v>
      </c>
      <c r="K2735" s="3">
        <v>14</v>
      </c>
      <c r="L2735" t="s">
        <v>26103</v>
      </c>
      <c r="M2735" s="3">
        <v>3</v>
      </c>
      <c r="N2735" t="s">
        <v>16841</v>
      </c>
      <c r="O2735" s="3">
        <v>3</v>
      </c>
      <c r="P2735" t="s">
        <v>26085</v>
      </c>
      <c r="Q2735" s="3">
        <v>1</v>
      </c>
      <c r="R2735" t="s">
        <v>26083</v>
      </c>
      <c r="S2735" s="3">
        <v>2</v>
      </c>
      <c r="T2735" s="3">
        <v>1</v>
      </c>
      <c r="U2735" s="3">
        <v>500</v>
      </c>
      <c r="V2735" s="3">
        <v>2012</v>
      </c>
      <c r="W2735" t="s">
        <v>25</v>
      </c>
    </row>
    <row r="2736" spans="1:23" x14ac:dyDescent="0.3">
      <c r="A2736" s="3">
        <v>16</v>
      </c>
      <c r="B2736" t="s">
        <v>791</v>
      </c>
      <c r="C2736" s="3">
        <v>16101</v>
      </c>
      <c r="D2736" t="s">
        <v>2026</v>
      </c>
      <c r="E2736" s="3">
        <v>100103</v>
      </c>
      <c r="F2736" t="s">
        <v>11337</v>
      </c>
      <c r="G2736" s="3">
        <v>100103001</v>
      </c>
      <c r="H2736" t="s">
        <v>26123</v>
      </c>
      <c r="I2736" s="3">
        <v>1</v>
      </c>
      <c r="J2736" t="s">
        <v>26080</v>
      </c>
      <c r="K2736" s="3">
        <v>14</v>
      </c>
      <c r="L2736" t="s">
        <v>26103</v>
      </c>
      <c r="M2736" s="3">
        <v>3</v>
      </c>
      <c r="N2736" t="s">
        <v>16841</v>
      </c>
      <c r="O2736" s="3">
        <v>2</v>
      </c>
      <c r="P2736" t="s">
        <v>28067</v>
      </c>
      <c r="Q2736" s="3">
        <v>1</v>
      </c>
      <c r="R2736" t="s">
        <v>26083</v>
      </c>
      <c r="S2736" s="3">
        <v>1</v>
      </c>
      <c r="T2736" s="3">
        <v>1</v>
      </c>
      <c r="U2736" s="3">
        <v>250</v>
      </c>
      <c r="V2736" s="3">
        <v>2012</v>
      </c>
      <c r="W2736" t="s">
        <v>25</v>
      </c>
    </row>
    <row r="2737" spans="1:23" x14ac:dyDescent="0.3">
      <c r="A2737" s="3">
        <v>16</v>
      </c>
      <c r="B2737" t="s">
        <v>791</v>
      </c>
      <c r="C2737" s="3">
        <v>16101</v>
      </c>
      <c r="D2737" t="s">
        <v>2026</v>
      </c>
      <c r="E2737" s="3">
        <v>100101</v>
      </c>
      <c r="F2737" t="s">
        <v>11256</v>
      </c>
      <c r="G2737" s="3">
        <v>100101001</v>
      </c>
      <c r="H2737" t="s">
        <v>26124</v>
      </c>
      <c r="I2737" s="3">
        <v>1</v>
      </c>
      <c r="J2737" t="s">
        <v>26080</v>
      </c>
      <c r="K2737" s="3">
        <v>14</v>
      </c>
      <c r="L2737" t="s">
        <v>26103</v>
      </c>
      <c r="M2737" s="3">
        <v>3</v>
      </c>
      <c r="N2737" t="s">
        <v>16841</v>
      </c>
      <c r="O2737" s="3">
        <v>3</v>
      </c>
      <c r="P2737" t="s">
        <v>26085</v>
      </c>
      <c r="Q2737" s="3">
        <v>1</v>
      </c>
      <c r="R2737" t="s">
        <v>26083</v>
      </c>
      <c r="S2737" s="3">
        <v>2</v>
      </c>
      <c r="T2737" s="3">
        <v>1</v>
      </c>
      <c r="U2737" s="3">
        <v>500</v>
      </c>
      <c r="V2737" s="3">
        <v>2012</v>
      </c>
      <c r="W2737" t="s">
        <v>25</v>
      </c>
    </row>
    <row r="2738" spans="1:23" x14ac:dyDescent="0.3">
      <c r="A2738" s="3">
        <v>16</v>
      </c>
      <c r="B2738" t="s">
        <v>791</v>
      </c>
      <c r="C2738" s="3">
        <v>16101</v>
      </c>
      <c r="D2738" t="s">
        <v>2026</v>
      </c>
      <c r="E2738" s="3">
        <v>100104</v>
      </c>
      <c r="F2738" t="s">
        <v>11362</v>
      </c>
      <c r="G2738" s="3">
        <v>100104003</v>
      </c>
      <c r="H2738" t="s">
        <v>16990</v>
      </c>
      <c r="I2738" s="3">
        <v>2</v>
      </c>
      <c r="J2738" t="s">
        <v>12848</v>
      </c>
      <c r="K2738" s="3">
        <v>14</v>
      </c>
      <c r="L2738" t="s">
        <v>26103</v>
      </c>
      <c r="M2738" s="3">
        <v>3</v>
      </c>
      <c r="N2738" t="s">
        <v>16841</v>
      </c>
      <c r="O2738" s="3">
        <v>3</v>
      </c>
      <c r="P2738" t="s">
        <v>26085</v>
      </c>
      <c r="Q2738" s="3">
        <v>1</v>
      </c>
      <c r="R2738" t="s">
        <v>26083</v>
      </c>
      <c r="S2738" s="3">
        <v>2</v>
      </c>
      <c r="T2738" s="3">
        <v>1</v>
      </c>
      <c r="U2738" s="3">
        <v>500</v>
      </c>
      <c r="V2738" s="3">
        <v>2012</v>
      </c>
      <c r="W2738" t="s">
        <v>25</v>
      </c>
    </row>
    <row r="2739" spans="1:23" x14ac:dyDescent="0.3">
      <c r="A2739" s="3">
        <v>16</v>
      </c>
      <c r="B2739" t="s">
        <v>791</v>
      </c>
      <c r="C2739" s="3">
        <v>16101</v>
      </c>
      <c r="D2739" t="s">
        <v>2026</v>
      </c>
      <c r="E2739" s="3">
        <v>100103</v>
      </c>
      <c r="F2739" t="s">
        <v>11337</v>
      </c>
      <c r="G2739" s="3">
        <v>100103002</v>
      </c>
      <c r="H2739" t="s">
        <v>26099</v>
      </c>
      <c r="I2739" s="3">
        <v>1</v>
      </c>
      <c r="J2739" t="s">
        <v>26080</v>
      </c>
      <c r="K2739" s="3">
        <v>14</v>
      </c>
      <c r="L2739" t="s">
        <v>26103</v>
      </c>
      <c r="M2739" s="3">
        <v>3</v>
      </c>
      <c r="N2739" t="s">
        <v>16841</v>
      </c>
      <c r="O2739" s="3">
        <v>3</v>
      </c>
      <c r="P2739" t="s">
        <v>26085</v>
      </c>
      <c r="Q2739" s="3">
        <v>1</v>
      </c>
      <c r="R2739" t="s">
        <v>26083</v>
      </c>
      <c r="S2739" s="3">
        <v>2</v>
      </c>
      <c r="T2739" s="3">
        <v>1</v>
      </c>
      <c r="U2739" s="3">
        <v>200</v>
      </c>
      <c r="V2739" s="3">
        <v>2012</v>
      </c>
      <c r="W2739" t="s">
        <v>25</v>
      </c>
    </row>
    <row r="2740" spans="1:23" x14ac:dyDescent="0.3">
      <c r="A2740" s="3">
        <v>16</v>
      </c>
      <c r="B2740" t="s">
        <v>791</v>
      </c>
      <c r="C2740" s="3">
        <v>16101</v>
      </c>
      <c r="D2740" t="s">
        <v>2026</v>
      </c>
      <c r="E2740" s="3">
        <v>100101</v>
      </c>
      <c r="F2740" t="s">
        <v>11256</v>
      </c>
      <c r="G2740" s="3">
        <v>1001010080</v>
      </c>
      <c r="H2740" t="s">
        <v>26126</v>
      </c>
      <c r="I2740" s="3">
        <v>1</v>
      </c>
      <c r="J2740" t="s">
        <v>26080</v>
      </c>
      <c r="K2740" s="3">
        <v>14</v>
      </c>
      <c r="L2740" t="s">
        <v>26103</v>
      </c>
      <c r="M2740" s="3">
        <v>3</v>
      </c>
      <c r="N2740" t="s">
        <v>16841</v>
      </c>
      <c r="O2740" s="3">
        <v>3</v>
      </c>
      <c r="P2740" t="s">
        <v>26085</v>
      </c>
      <c r="Q2740" s="3">
        <v>1</v>
      </c>
      <c r="R2740" t="s">
        <v>26083</v>
      </c>
      <c r="S2740" s="3">
        <v>2</v>
      </c>
      <c r="T2740" s="3">
        <v>1</v>
      </c>
      <c r="U2740" s="3">
        <v>300</v>
      </c>
      <c r="V2740" s="3">
        <v>2012</v>
      </c>
      <c r="W2740" t="s">
        <v>25</v>
      </c>
    </row>
    <row r="2741" spans="1:23" x14ac:dyDescent="0.3">
      <c r="A2741" s="3">
        <v>16</v>
      </c>
      <c r="B2741" t="s">
        <v>791</v>
      </c>
      <c r="C2741" s="3">
        <v>16101</v>
      </c>
      <c r="D2741" t="s">
        <v>2026</v>
      </c>
      <c r="E2741" s="3">
        <v>100101</v>
      </c>
      <c r="F2741" t="s">
        <v>11256</v>
      </c>
      <c r="G2741" s="3">
        <v>100101006</v>
      </c>
      <c r="H2741" t="s">
        <v>26129</v>
      </c>
      <c r="I2741" s="3">
        <v>1</v>
      </c>
      <c r="J2741" t="s">
        <v>26080</v>
      </c>
      <c r="K2741" s="3">
        <v>14</v>
      </c>
      <c r="L2741" t="s">
        <v>26103</v>
      </c>
      <c r="M2741" s="3">
        <v>3</v>
      </c>
      <c r="N2741" t="s">
        <v>16841</v>
      </c>
      <c r="O2741" s="3">
        <v>3</v>
      </c>
      <c r="P2741" t="s">
        <v>26085</v>
      </c>
      <c r="Q2741" s="3">
        <v>1</v>
      </c>
      <c r="R2741" t="s">
        <v>26083</v>
      </c>
      <c r="S2741" s="3">
        <v>2</v>
      </c>
      <c r="T2741" s="3">
        <v>1</v>
      </c>
      <c r="U2741" s="3">
        <v>500</v>
      </c>
      <c r="V2741" s="3">
        <v>2012</v>
      </c>
      <c r="W2741" t="s">
        <v>25</v>
      </c>
    </row>
    <row r="2742" spans="1:23" x14ac:dyDescent="0.3">
      <c r="A2742" s="3">
        <v>16</v>
      </c>
      <c r="B2742" t="s">
        <v>791</v>
      </c>
      <c r="C2742" s="3">
        <v>16101</v>
      </c>
      <c r="D2742" t="s">
        <v>2026</v>
      </c>
      <c r="E2742" s="3">
        <v>100102</v>
      </c>
      <c r="F2742" t="s">
        <v>11306</v>
      </c>
      <c r="G2742" s="3">
        <v>100102003</v>
      </c>
      <c r="H2742" t="s">
        <v>26093</v>
      </c>
      <c r="I2742" s="3">
        <v>1</v>
      </c>
      <c r="J2742" t="s">
        <v>26080</v>
      </c>
      <c r="K2742" s="3">
        <v>14</v>
      </c>
      <c r="L2742" t="s">
        <v>26103</v>
      </c>
      <c r="M2742" s="3">
        <v>3</v>
      </c>
      <c r="N2742" t="s">
        <v>16841</v>
      </c>
      <c r="O2742" s="3">
        <v>3</v>
      </c>
      <c r="P2742" t="s">
        <v>26085</v>
      </c>
      <c r="Q2742" s="3">
        <v>1</v>
      </c>
      <c r="R2742" t="s">
        <v>26083</v>
      </c>
      <c r="S2742" s="3">
        <v>2</v>
      </c>
      <c r="T2742" s="3">
        <v>1</v>
      </c>
      <c r="U2742" s="3">
        <v>800</v>
      </c>
      <c r="V2742" s="3">
        <v>2012</v>
      </c>
      <c r="W2742" t="s">
        <v>25</v>
      </c>
    </row>
    <row r="2743" spans="1:23" x14ac:dyDescent="0.3">
      <c r="A2743" s="3">
        <v>16</v>
      </c>
      <c r="B2743" t="s">
        <v>791</v>
      </c>
      <c r="C2743" s="3">
        <v>16101</v>
      </c>
      <c r="D2743" t="s">
        <v>2026</v>
      </c>
      <c r="E2743" s="3">
        <v>100104</v>
      </c>
      <c r="F2743" t="s">
        <v>11362</v>
      </c>
      <c r="G2743" s="3">
        <v>100104002</v>
      </c>
      <c r="H2743" t="s">
        <v>26132</v>
      </c>
      <c r="I2743" s="3">
        <v>1</v>
      </c>
      <c r="J2743" t="s">
        <v>26080</v>
      </c>
      <c r="K2743" s="3">
        <v>14</v>
      </c>
      <c r="L2743" t="s">
        <v>26103</v>
      </c>
      <c r="M2743" s="3">
        <v>3</v>
      </c>
      <c r="N2743" t="s">
        <v>16841</v>
      </c>
      <c r="O2743" s="3">
        <v>3</v>
      </c>
      <c r="P2743" t="s">
        <v>26085</v>
      </c>
      <c r="Q2743" s="3">
        <v>1</v>
      </c>
      <c r="R2743" t="s">
        <v>26083</v>
      </c>
      <c r="S2743" s="3">
        <v>2</v>
      </c>
      <c r="T2743" s="3">
        <v>1</v>
      </c>
      <c r="U2743" s="3">
        <v>200</v>
      </c>
      <c r="V2743" s="3">
        <v>2012</v>
      </c>
      <c r="W2743" t="s">
        <v>25</v>
      </c>
    </row>
    <row r="2744" spans="1:23" x14ac:dyDescent="0.3">
      <c r="A2744" s="3">
        <v>16</v>
      </c>
      <c r="B2744" t="s">
        <v>791</v>
      </c>
      <c r="C2744" s="3">
        <v>16101</v>
      </c>
      <c r="D2744" t="s">
        <v>2026</v>
      </c>
      <c r="E2744" s="3">
        <v>100104</v>
      </c>
      <c r="F2744" t="s">
        <v>11362</v>
      </c>
      <c r="G2744" s="3">
        <v>100104006</v>
      </c>
      <c r="H2744" t="s">
        <v>26140</v>
      </c>
      <c r="I2744" s="3">
        <v>1</v>
      </c>
      <c r="J2744" t="s">
        <v>26080</v>
      </c>
      <c r="K2744" s="3">
        <v>14</v>
      </c>
      <c r="L2744" t="s">
        <v>26103</v>
      </c>
      <c r="M2744" s="3">
        <v>3</v>
      </c>
      <c r="N2744" t="s">
        <v>16841</v>
      </c>
      <c r="O2744" s="3">
        <v>2</v>
      </c>
      <c r="P2744" t="s">
        <v>28067</v>
      </c>
      <c r="Q2744" s="3">
        <v>1</v>
      </c>
      <c r="R2744" t="s">
        <v>26083</v>
      </c>
      <c r="S2744" s="3">
        <v>1</v>
      </c>
      <c r="T2744" s="3">
        <v>1</v>
      </c>
      <c r="U2744" s="3">
        <v>20</v>
      </c>
      <c r="V2744" s="3">
        <v>2012</v>
      </c>
      <c r="W2744" t="s">
        <v>25</v>
      </c>
    </row>
    <row r="2745" spans="1:23" x14ac:dyDescent="0.3">
      <c r="A2745" s="3">
        <v>16</v>
      </c>
      <c r="B2745" t="s">
        <v>791</v>
      </c>
      <c r="C2745" s="3">
        <v>16101</v>
      </c>
      <c r="D2745" t="s">
        <v>2026</v>
      </c>
      <c r="E2745" s="3">
        <v>100102</v>
      </c>
      <c r="F2745" t="s">
        <v>11306</v>
      </c>
      <c r="G2745" s="3">
        <v>100102005</v>
      </c>
      <c r="H2745" t="s">
        <v>2163</v>
      </c>
      <c r="I2745" s="3">
        <v>1</v>
      </c>
      <c r="J2745" t="s">
        <v>26080</v>
      </c>
      <c r="K2745" s="3">
        <v>14</v>
      </c>
      <c r="L2745" t="s">
        <v>26103</v>
      </c>
      <c r="M2745" s="3">
        <v>3</v>
      </c>
      <c r="N2745" t="s">
        <v>16841</v>
      </c>
      <c r="O2745" s="3">
        <v>2</v>
      </c>
      <c r="P2745" t="s">
        <v>28067</v>
      </c>
      <c r="Q2745" s="3">
        <v>1</v>
      </c>
      <c r="R2745" t="s">
        <v>26083</v>
      </c>
      <c r="S2745" s="3">
        <v>1</v>
      </c>
      <c r="T2745" s="3">
        <v>1</v>
      </c>
      <c r="U2745" s="3">
        <v>100</v>
      </c>
      <c r="V2745" s="3">
        <v>2012</v>
      </c>
      <c r="W2745" t="s">
        <v>25</v>
      </c>
    </row>
    <row r="2746" spans="1:23" x14ac:dyDescent="0.3">
      <c r="A2746" s="3">
        <v>16</v>
      </c>
      <c r="B2746" t="s">
        <v>791</v>
      </c>
      <c r="C2746" s="3">
        <v>16101</v>
      </c>
      <c r="D2746" t="s">
        <v>2026</v>
      </c>
      <c r="E2746" s="3">
        <v>100102</v>
      </c>
      <c r="F2746" t="s">
        <v>11306</v>
      </c>
      <c r="G2746" s="3">
        <v>100102005</v>
      </c>
      <c r="H2746" t="s">
        <v>2163</v>
      </c>
      <c r="I2746" s="3">
        <v>1</v>
      </c>
      <c r="J2746" t="s">
        <v>26080</v>
      </c>
      <c r="K2746" s="3">
        <v>14</v>
      </c>
      <c r="L2746" t="s">
        <v>26103</v>
      </c>
      <c r="M2746" s="3">
        <v>3</v>
      </c>
      <c r="N2746" t="s">
        <v>16841</v>
      </c>
      <c r="O2746" s="3">
        <v>3</v>
      </c>
      <c r="P2746" t="s">
        <v>26085</v>
      </c>
      <c r="Q2746" s="3">
        <v>1</v>
      </c>
      <c r="R2746" t="s">
        <v>26083</v>
      </c>
      <c r="S2746" s="3">
        <v>2</v>
      </c>
      <c r="T2746" s="3">
        <v>1</v>
      </c>
      <c r="U2746" s="3">
        <v>100</v>
      </c>
      <c r="V2746" s="3">
        <v>2012</v>
      </c>
      <c r="W2746" t="s">
        <v>25</v>
      </c>
    </row>
    <row r="2747" spans="1:23" x14ac:dyDescent="0.3">
      <c r="A2747" s="3">
        <v>16</v>
      </c>
      <c r="B2747" t="s">
        <v>791</v>
      </c>
      <c r="C2747" s="3">
        <v>16101</v>
      </c>
      <c r="D2747" t="s">
        <v>2026</v>
      </c>
      <c r="E2747" s="3">
        <v>100101</v>
      </c>
      <c r="F2747" t="s">
        <v>11256</v>
      </c>
      <c r="G2747" s="3">
        <v>100101010</v>
      </c>
      <c r="H2747" t="s">
        <v>26148</v>
      </c>
      <c r="I2747" s="3">
        <v>2</v>
      </c>
      <c r="J2747" t="s">
        <v>12848</v>
      </c>
      <c r="K2747" s="3">
        <v>14</v>
      </c>
      <c r="L2747" t="s">
        <v>26103</v>
      </c>
      <c r="M2747" s="3">
        <v>3</v>
      </c>
      <c r="N2747" t="s">
        <v>16841</v>
      </c>
      <c r="O2747" s="3">
        <v>3</v>
      </c>
      <c r="P2747" t="s">
        <v>26085</v>
      </c>
      <c r="Q2747" s="3">
        <v>1</v>
      </c>
      <c r="R2747" t="s">
        <v>26083</v>
      </c>
      <c r="S2747" s="3">
        <v>2</v>
      </c>
      <c r="T2747" s="3">
        <v>1</v>
      </c>
      <c r="U2747" s="3">
        <v>300</v>
      </c>
      <c r="V2747" s="3">
        <v>2012</v>
      </c>
      <c r="W2747" t="s">
        <v>25</v>
      </c>
    </row>
    <row r="2748" spans="1:23" x14ac:dyDescent="0.3">
      <c r="A2748" s="3">
        <v>16</v>
      </c>
      <c r="B2748" t="s">
        <v>791</v>
      </c>
      <c r="C2748" s="3">
        <v>16101</v>
      </c>
      <c r="D2748" t="s">
        <v>2026</v>
      </c>
      <c r="E2748" s="3">
        <v>100101</v>
      </c>
      <c r="F2748" t="s">
        <v>11256</v>
      </c>
      <c r="G2748" s="3">
        <v>1001010080</v>
      </c>
      <c r="H2748" t="s">
        <v>26126</v>
      </c>
      <c r="I2748" s="3">
        <v>2</v>
      </c>
      <c r="J2748" t="s">
        <v>12848</v>
      </c>
      <c r="K2748" s="3">
        <v>14</v>
      </c>
      <c r="L2748" t="s">
        <v>26103</v>
      </c>
      <c r="M2748" s="3">
        <v>3</v>
      </c>
      <c r="N2748" t="s">
        <v>16841</v>
      </c>
      <c r="O2748" s="3">
        <v>3</v>
      </c>
      <c r="P2748" t="s">
        <v>26085</v>
      </c>
      <c r="Q2748" s="3">
        <v>1</v>
      </c>
      <c r="R2748" t="s">
        <v>26083</v>
      </c>
      <c r="S2748" s="3">
        <v>2</v>
      </c>
      <c r="T2748" s="3">
        <v>1</v>
      </c>
      <c r="U2748" s="3">
        <v>1000</v>
      </c>
      <c r="V2748" s="3">
        <v>2012</v>
      </c>
      <c r="W2748" t="s">
        <v>25</v>
      </c>
    </row>
    <row r="2749" spans="1:23" x14ac:dyDescent="0.3">
      <c r="A2749" s="3">
        <v>16</v>
      </c>
      <c r="B2749" t="s">
        <v>791</v>
      </c>
      <c r="C2749" s="3">
        <v>16101</v>
      </c>
      <c r="D2749" t="s">
        <v>2026</v>
      </c>
      <c r="E2749" s="3">
        <v>100103</v>
      </c>
      <c r="F2749" t="s">
        <v>11337</v>
      </c>
      <c r="G2749" s="3">
        <v>100103004</v>
      </c>
      <c r="H2749" t="s">
        <v>26125</v>
      </c>
      <c r="I2749" s="3">
        <v>2</v>
      </c>
      <c r="J2749" t="s">
        <v>12848</v>
      </c>
      <c r="K2749" s="3">
        <v>14</v>
      </c>
      <c r="L2749" t="s">
        <v>26103</v>
      </c>
      <c r="M2749" s="3">
        <v>3</v>
      </c>
      <c r="N2749" t="s">
        <v>16841</v>
      </c>
      <c r="O2749" s="3">
        <v>3</v>
      </c>
      <c r="P2749" t="s">
        <v>26085</v>
      </c>
      <c r="Q2749" s="3">
        <v>1</v>
      </c>
      <c r="R2749" t="s">
        <v>26083</v>
      </c>
      <c r="S2749" s="3">
        <v>2</v>
      </c>
      <c r="T2749" s="3">
        <v>1</v>
      </c>
      <c r="U2749" s="3">
        <v>1000</v>
      </c>
      <c r="V2749" s="3">
        <v>2012</v>
      </c>
      <c r="W2749" t="s">
        <v>25</v>
      </c>
    </row>
    <row r="2750" spans="1:23" x14ac:dyDescent="0.3">
      <c r="A2750" s="3">
        <v>16</v>
      </c>
      <c r="B2750" t="s">
        <v>791</v>
      </c>
      <c r="C2750" s="3">
        <v>16101</v>
      </c>
      <c r="D2750" t="s">
        <v>2026</v>
      </c>
      <c r="E2750" s="3">
        <v>100103</v>
      </c>
      <c r="F2750" t="s">
        <v>11337</v>
      </c>
      <c r="G2750" s="3">
        <v>100103001</v>
      </c>
      <c r="H2750" t="s">
        <v>26123</v>
      </c>
      <c r="I2750" s="3">
        <v>2</v>
      </c>
      <c r="J2750" t="s">
        <v>12848</v>
      </c>
      <c r="K2750" s="3">
        <v>14</v>
      </c>
      <c r="L2750" t="s">
        <v>26103</v>
      </c>
      <c r="M2750" s="3">
        <v>3</v>
      </c>
      <c r="N2750" t="s">
        <v>16841</v>
      </c>
      <c r="O2750" s="3">
        <v>3</v>
      </c>
      <c r="P2750" t="s">
        <v>26085</v>
      </c>
      <c r="Q2750" s="3">
        <v>1</v>
      </c>
      <c r="R2750" t="s">
        <v>26083</v>
      </c>
      <c r="S2750" s="3">
        <v>2</v>
      </c>
      <c r="T2750" s="3">
        <v>1</v>
      </c>
      <c r="U2750" s="3">
        <v>2500</v>
      </c>
      <c r="V2750" s="3">
        <v>2012</v>
      </c>
      <c r="W2750" t="s">
        <v>25</v>
      </c>
    </row>
    <row r="2751" spans="1:23" x14ac:dyDescent="0.3">
      <c r="A2751" s="3">
        <v>16</v>
      </c>
      <c r="B2751" t="s">
        <v>791</v>
      </c>
      <c r="C2751" s="3">
        <v>16101</v>
      </c>
      <c r="D2751" t="s">
        <v>2026</v>
      </c>
      <c r="E2751" s="3">
        <v>100103</v>
      </c>
      <c r="F2751" t="s">
        <v>11337</v>
      </c>
      <c r="G2751" s="3">
        <v>100103003</v>
      </c>
      <c r="H2751" t="s">
        <v>16985</v>
      </c>
      <c r="I2751" s="3">
        <v>2</v>
      </c>
      <c r="J2751" t="s">
        <v>12848</v>
      </c>
      <c r="K2751" s="3">
        <v>14</v>
      </c>
      <c r="L2751" t="s">
        <v>26103</v>
      </c>
      <c r="M2751" s="3">
        <v>3</v>
      </c>
      <c r="N2751" t="s">
        <v>16841</v>
      </c>
      <c r="O2751" s="3">
        <v>3</v>
      </c>
      <c r="P2751" t="s">
        <v>26085</v>
      </c>
      <c r="Q2751" s="3">
        <v>1</v>
      </c>
      <c r="R2751" t="s">
        <v>26083</v>
      </c>
      <c r="S2751" s="3">
        <v>2</v>
      </c>
      <c r="T2751" s="3">
        <v>1</v>
      </c>
      <c r="U2751" s="3">
        <v>1000</v>
      </c>
      <c r="V2751" s="3">
        <v>2012</v>
      </c>
      <c r="W2751" t="s">
        <v>25</v>
      </c>
    </row>
    <row r="2752" spans="1:23" x14ac:dyDescent="0.3">
      <c r="A2752" s="3">
        <v>16</v>
      </c>
      <c r="B2752" t="s">
        <v>791</v>
      </c>
      <c r="C2752" s="3">
        <v>16101</v>
      </c>
      <c r="D2752" t="s">
        <v>2026</v>
      </c>
      <c r="E2752" s="3">
        <v>100105</v>
      </c>
      <c r="F2752" t="s">
        <v>11377</v>
      </c>
      <c r="G2752" s="3">
        <v>100105003</v>
      </c>
      <c r="H2752" t="s">
        <v>26147</v>
      </c>
      <c r="I2752" s="3">
        <v>2</v>
      </c>
      <c r="J2752" t="s">
        <v>12848</v>
      </c>
      <c r="K2752" s="3">
        <v>14</v>
      </c>
      <c r="L2752" t="s">
        <v>26103</v>
      </c>
      <c r="M2752" s="3">
        <v>3</v>
      </c>
      <c r="N2752" t="s">
        <v>16841</v>
      </c>
      <c r="O2752" s="3">
        <v>3</v>
      </c>
      <c r="P2752" t="s">
        <v>26085</v>
      </c>
      <c r="Q2752" s="3">
        <v>1</v>
      </c>
      <c r="R2752" t="s">
        <v>26083</v>
      </c>
      <c r="S2752" s="3">
        <v>2</v>
      </c>
      <c r="T2752" s="3">
        <v>1</v>
      </c>
      <c r="U2752" s="3">
        <v>1000</v>
      </c>
      <c r="V2752" s="3">
        <v>2012</v>
      </c>
      <c r="W2752" t="s">
        <v>25</v>
      </c>
    </row>
    <row r="2753" spans="1:23" x14ac:dyDescent="0.3">
      <c r="A2753" s="3">
        <v>16</v>
      </c>
      <c r="B2753" t="s">
        <v>791</v>
      </c>
      <c r="C2753" s="3">
        <v>16101</v>
      </c>
      <c r="D2753" t="s">
        <v>2026</v>
      </c>
      <c r="E2753" s="3">
        <v>100102</v>
      </c>
      <c r="F2753" t="s">
        <v>11306</v>
      </c>
      <c r="G2753" s="3">
        <v>100102005</v>
      </c>
      <c r="H2753" t="s">
        <v>2163</v>
      </c>
      <c r="I2753" s="3">
        <v>2</v>
      </c>
      <c r="J2753" t="s">
        <v>12848</v>
      </c>
      <c r="K2753" s="3">
        <v>14</v>
      </c>
      <c r="L2753" t="s">
        <v>26103</v>
      </c>
      <c r="M2753" s="3">
        <v>3</v>
      </c>
      <c r="N2753" t="s">
        <v>16841</v>
      </c>
      <c r="O2753" s="3">
        <v>3</v>
      </c>
      <c r="P2753" t="s">
        <v>26085</v>
      </c>
      <c r="Q2753" s="3">
        <v>1</v>
      </c>
      <c r="R2753" t="s">
        <v>26083</v>
      </c>
      <c r="S2753" s="3">
        <v>2</v>
      </c>
      <c r="T2753" s="3">
        <v>1</v>
      </c>
      <c r="U2753" s="3">
        <v>300</v>
      </c>
      <c r="V2753" s="3">
        <v>2012</v>
      </c>
      <c r="W2753" t="s">
        <v>25</v>
      </c>
    </row>
    <row r="2754" spans="1:23" x14ac:dyDescent="0.3">
      <c r="A2754" s="3">
        <v>16</v>
      </c>
      <c r="B2754" t="s">
        <v>791</v>
      </c>
      <c r="C2754" s="3">
        <v>16101</v>
      </c>
      <c r="D2754" t="s">
        <v>2026</v>
      </c>
      <c r="E2754" s="3">
        <v>100103</v>
      </c>
      <c r="F2754" t="s">
        <v>11337</v>
      </c>
      <c r="G2754" s="3">
        <v>100103005</v>
      </c>
      <c r="H2754" t="s">
        <v>26144</v>
      </c>
      <c r="I2754" s="3">
        <v>2</v>
      </c>
      <c r="J2754" t="s">
        <v>12848</v>
      </c>
      <c r="K2754" s="3">
        <v>14</v>
      </c>
      <c r="L2754" t="s">
        <v>26103</v>
      </c>
      <c r="M2754" s="3">
        <v>3</v>
      </c>
      <c r="N2754" t="s">
        <v>16841</v>
      </c>
      <c r="O2754" s="3">
        <v>3</v>
      </c>
      <c r="P2754" t="s">
        <v>26085</v>
      </c>
      <c r="Q2754" s="3">
        <v>1</v>
      </c>
      <c r="R2754" t="s">
        <v>26083</v>
      </c>
      <c r="S2754" s="3">
        <v>2</v>
      </c>
      <c r="T2754" s="3">
        <v>1</v>
      </c>
      <c r="U2754" s="3">
        <v>1000</v>
      </c>
      <c r="V2754" s="3">
        <v>2012</v>
      </c>
      <c r="W2754" t="s">
        <v>25</v>
      </c>
    </row>
    <row r="2755" spans="1:23" x14ac:dyDescent="0.3">
      <c r="A2755" s="3">
        <v>16</v>
      </c>
      <c r="B2755" t="s">
        <v>791</v>
      </c>
      <c r="C2755" s="3">
        <v>16101</v>
      </c>
      <c r="D2755" t="s">
        <v>2026</v>
      </c>
      <c r="E2755" s="3">
        <v>100103</v>
      </c>
      <c r="F2755" t="s">
        <v>11337</v>
      </c>
      <c r="G2755" s="3">
        <v>1001030020</v>
      </c>
      <c r="H2755" t="s">
        <v>26128</v>
      </c>
      <c r="I2755" s="3">
        <v>2</v>
      </c>
      <c r="J2755" t="s">
        <v>12848</v>
      </c>
      <c r="K2755" s="3">
        <v>14</v>
      </c>
      <c r="L2755" t="s">
        <v>26103</v>
      </c>
      <c r="M2755" s="3">
        <v>3</v>
      </c>
      <c r="N2755" t="s">
        <v>16841</v>
      </c>
      <c r="O2755" s="3">
        <v>3</v>
      </c>
      <c r="P2755" t="s">
        <v>26085</v>
      </c>
      <c r="Q2755" s="3">
        <v>1</v>
      </c>
      <c r="R2755" t="s">
        <v>26083</v>
      </c>
      <c r="S2755" s="3">
        <v>2</v>
      </c>
      <c r="T2755" s="3">
        <v>1</v>
      </c>
      <c r="U2755" s="3">
        <v>800</v>
      </c>
      <c r="V2755" s="3">
        <v>2012</v>
      </c>
      <c r="W2755" t="s">
        <v>25</v>
      </c>
    </row>
    <row r="2756" spans="1:23" x14ac:dyDescent="0.3">
      <c r="A2756" s="3">
        <v>16</v>
      </c>
      <c r="B2756" t="s">
        <v>791</v>
      </c>
      <c r="C2756" s="3">
        <v>16101</v>
      </c>
      <c r="D2756" t="s">
        <v>2026</v>
      </c>
      <c r="E2756" s="3">
        <v>100101</v>
      </c>
      <c r="F2756" t="s">
        <v>11256</v>
      </c>
      <c r="G2756" s="3">
        <v>100101001</v>
      </c>
      <c r="H2756" t="s">
        <v>26124</v>
      </c>
      <c r="I2756" s="3">
        <v>2</v>
      </c>
      <c r="J2756" t="s">
        <v>12848</v>
      </c>
      <c r="K2756" s="3">
        <v>14</v>
      </c>
      <c r="L2756" t="s">
        <v>26103</v>
      </c>
      <c r="M2756" s="3">
        <v>3</v>
      </c>
      <c r="N2756" t="s">
        <v>16841</v>
      </c>
      <c r="O2756" s="3">
        <v>3</v>
      </c>
      <c r="P2756" t="s">
        <v>26085</v>
      </c>
      <c r="Q2756" s="3">
        <v>1</v>
      </c>
      <c r="R2756" t="s">
        <v>26083</v>
      </c>
      <c r="S2756" s="3">
        <v>2</v>
      </c>
      <c r="T2756" s="3">
        <v>1</v>
      </c>
      <c r="U2756" s="3">
        <v>1500</v>
      </c>
      <c r="V2756" s="3">
        <v>2012</v>
      </c>
      <c r="W2756" t="s">
        <v>25</v>
      </c>
    </row>
    <row r="2757" spans="1:23" x14ac:dyDescent="0.3">
      <c r="A2757" s="3">
        <v>16</v>
      </c>
      <c r="B2757" t="s">
        <v>791</v>
      </c>
      <c r="C2757" s="3">
        <v>16101</v>
      </c>
      <c r="D2757" t="s">
        <v>2026</v>
      </c>
      <c r="E2757" s="3">
        <v>100109</v>
      </c>
      <c r="F2757" t="s">
        <v>18431</v>
      </c>
      <c r="G2757" s="3">
        <v>100109001</v>
      </c>
      <c r="H2757" t="s">
        <v>26106</v>
      </c>
      <c r="I2757" s="3">
        <v>2</v>
      </c>
      <c r="J2757" t="s">
        <v>12848</v>
      </c>
      <c r="K2757" s="3">
        <v>14</v>
      </c>
      <c r="L2757" t="s">
        <v>26103</v>
      </c>
      <c r="M2757" s="3">
        <v>3</v>
      </c>
      <c r="N2757" t="s">
        <v>16841</v>
      </c>
      <c r="O2757" s="3">
        <v>3</v>
      </c>
      <c r="P2757" t="s">
        <v>26085</v>
      </c>
      <c r="Q2757" s="3">
        <v>1</v>
      </c>
      <c r="R2757" t="s">
        <v>26083</v>
      </c>
      <c r="S2757" s="3">
        <v>2</v>
      </c>
      <c r="T2757" s="3">
        <v>1</v>
      </c>
      <c r="U2757" s="3">
        <v>1000</v>
      </c>
      <c r="V2757" s="3">
        <v>2012</v>
      </c>
      <c r="W2757" t="s">
        <v>25</v>
      </c>
    </row>
    <row r="2758" spans="1:23" x14ac:dyDescent="0.3">
      <c r="A2758" s="3">
        <v>16</v>
      </c>
      <c r="B2758" t="s">
        <v>791</v>
      </c>
      <c r="C2758" s="3">
        <v>16101</v>
      </c>
      <c r="D2758" t="s">
        <v>2026</v>
      </c>
      <c r="E2758" s="3">
        <v>100101</v>
      </c>
      <c r="F2758" t="s">
        <v>11256</v>
      </c>
      <c r="G2758" s="3">
        <v>100101004</v>
      </c>
      <c r="H2758" t="s">
        <v>16281</v>
      </c>
      <c r="I2758" s="3">
        <v>2</v>
      </c>
      <c r="J2758" t="s">
        <v>12848</v>
      </c>
      <c r="K2758" s="3">
        <v>14</v>
      </c>
      <c r="L2758" t="s">
        <v>26103</v>
      </c>
      <c r="M2758" s="3">
        <v>3</v>
      </c>
      <c r="N2758" t="s">
        <v>16841</v>
      </c>
      <c r="O2758" s="3">
        <v>3</v>
      </c>
      <c r="P2758" t="s">
        <v>26085</v>
      </c>
      <c r="Q2758" s="3">
        <v>1</v>
      </c>
      <c r="R2758" t="s">
        <v>26083</v>
      </c>
      <c r="S2758" s="3">
        <v>2</v>
      </c>
      <c r="T2758" s="3">
        <v>1</v>
      </c>
      <c r="U2758" s="3">
        <v>1000</v>
      </c>
      <c r="V2758" s="3">
        <v>2012</v>
      </c>
      <c r="W2758" t="s">
        <v>25</v>
      </c>
    </row>
    <row r="2759" spans="1:23" x14ac:dyDescent="0.3">
      <c r="A2759" s="3">
        <v>16</v>
      </c>
      <c r="B2759" t="s">
        <v>791</v>
      </c>
      <c r="C2759" s="3">
        <v>16101</v>
      </c>
      <c r="D2759" t="s">
        <v>2026</v>
      </c>
      <c r="E2759" s="3">
        <v>100104</v>
      </c>
      <c r="F2759" t="s">
        <v>11362</v>
      </c>
      <c r="G2759" s="3">
        <v>100104002</v>
      </c>
      <c r="H2759" t="s">
        <v>26132</v>
      </c>
      <c r="I2759" s="3">
        <v>2</v>
      </c>
      <c r="J2759" t="s">
        <v>12848</v>
      </c>
      <c r="K2759" s="3">
        <v>14</v>
      </c>
      <c r="L2759" t="s">
        <v>26103</v>
      </c>
      <c r="M2759" s="3">
        <v>3</v>
      </c>
      <c r="N2759" t="s">
        <v>16841</v>
      </c>
      <c r="O2759" s="3">
        <v>3</v>
      </c>
      <c r="P2759" t="s">
        <v>26085</v>
      </c>
      <c r="Q2759" s="3">
        <v>1</v>
      </c>
      <c r="R2759" t="s">
        <v>26083</v>
      </c>
      <c r="S2759" s="3">
        <v>2</v>
      </c>
      <c r="T2759" s="3">
        <v>1</v>
      </c>
      <c r="U2759" s="3">
        <v>1500</v>
      </c>
      <c r="V2759" s="3">
        <v>2012</v>
      </c>
      <c r="W2759" t="s">
        <v>25</v>
      </c>
    </row>
    <row r="2760" spans="1:23" x14ac:dyDescent="0.3">
      <c r="A2760" s="3">
        <v>16</v>
      </c>
      <c r="B2760" t="s">
        <v>791</v>
      </c>
      <c r="C2760" s="3">
        <v>16101</v>
      </c>
      <c r="D2760" t="s">
        <v>2026</v>
      </c>
      <c r="E2760" s="3">
        <v>100103</v>
      </c>
      <c r="F2760" t="s">
        <v>11337</v>
      </c>
      <c r="G2760" s="3">
        <v>100103005</v>
      </c>
      <c r="H2760" t="s">
        <v>26144</v>
      </c>
      <c r="I2760" s="3">
        <v>1</v>
      </c>
      <c r="J2760" t="s">
        <v>26080</v>
      </c>
      <c r="K2760" s="3">
        <v>14</v>
      </c>
      <c r="L2760" t="s">
        <v>26103</v>
      </c>
      <c r="M2760" s="3">
        <v>3</v>
      </c>
      <c r="N2760" t="s">
        <v>16841</v>
      </c>
      <c r="O2760" s="3">
        <v>2</v>
      </c>
      <c r="P2760" t="s">
        <v>28067</v>
      </c>
      <c r="Q2760" s="3">
        <v>1</v>
      </c>
      <c r="R2760" t="s">
        <v>26083</v>
      </c>
      <c r="S2760" s="3">
        <v>1</v>
      </c>
      <c r="T2760" s="3">
        <v>1</v>
      </c>
      <c r="U2760" s="3">
        <v>200</v>
      </c>
      <c r="V2760" s="3">
        <v>2012</v>
      </c>
      <c r="W2760" t="s">
        <v>25</v>
      </c>
    </row>
    <row r="2761" spans="1:23" x14ac:dyDescent="0.3">
      <c r="A2761" s="3">
        <v>16</v>
      </c>
      <c r="B2761" t="s">
        <v>791</v>
      </c>
      <c r="C2761" s="3">
        <v>16101</v>
      </c>
      <c r="D2761" t="s">
        <v>2026</v>
      </c>
      <c r="E2761" s="3">
        <v>100101</v>
      </c>
      <c r="F2761" t="s">
        <v>11256</v>
      </c>
      <c r="G2761" s="3">
        <v>100101004</v>
      </c>
      <c r="H2761" t="s">
        <v>16281</v>
      </c>
      <c r="I2761" s="3">
        <v>2</v>
      </c>
      <c r="J2761" t="s">
        <v>12848</v>
      </c>
      <c r="K2761" s="3">
        <v>14</v>
      </c>
      <c r="L2761" t="s">
        <v>26103</v>
      </c>
      <c r="M2761" s="3">
        <v>3</v>
      </c>
      <c r="N2761" t="s">
        <v>16841</v>
      </c>
      <c r="O2761" s="3">
        <v>3</v>
      </c>
      <c r="P2761" t="s">
        <v>26085</v>
      </c>
      <c r="Q2761" s="3">
        <v>1</v>
      </c>
      <c r="R2761" t="s">
        <v>26083</v>
      </c>
      <c r="S2761" s="3">
        <v>2</v>
      </c>
      <c r="T2761" s="3">
        <v>1</v>
      </c>
      <c r="U2761" s="3">
        <v>2000</v>
      </c>
      <c r="V2761" s="3">
        <v>2012</v>
      </c>
      <c r="W2761" t="s">
        <v>25</v>
      </c>
    </row>
    <row r="2762" spans="1:23" x14ac:dyDescent="0.3">
      <c r="A2762" s="3">
        <v>16</v>
      </c>
      <c r="B2762" t="s">
        <v>791</v>
      </c>
      <c r="C2762" s="3">
        <v>16101</v>
      </c>
      <c r="D2762" t="s">
        <v>2026</v>
      </c>
      <c r="E2762" s="3">
        <v>100104</v>
      </c>
      <c r="F2762" t="s">
        <v>11362</v>
      </c>
      <c r="G2762" s="3">
        <v>100104003</v>
      </c>
      <c r="H2762" t="s">
        <v>16990</v>
      </c>
      <c r="I2762" s="3">
        <v>1</v>
      </c>
      <c r="J2762" t="s">
        <v>26080</v>
      </c>
      <c r="K2762" s="3">
        <v>14</v>
      </c>
      <c r="L2762" t="s">
        <v>26103</v>
      </c>
      <c r="M2762" s="3">
        <v>3</v>
      </c>
      <c r="N2762" t="s">
        <v>16841</v>
      </c>
      <c r="O2762" s="3">
        <v>2</v>
      </c>
      <c r="P2762" t="s">
        <v>28067</v>
      </c>
      <c r="Q2762" s="3">
        <v>1</v>
      </c>
      <c r="R2762" t="s">
        <v>26083</v>
      </c>
      <c r="S2762" s="3">
        <v>1</v>
      </c>
      <c r="T2762" s="3">
        <v>1</v>
      </c>
      <c r="U2762" s="3">
        <v>100</v>
      </c>
      <c r="V2762" s="3">
        <v>2012</v>
      </c>
      <c r="W2762" t="s">
        <v>25</v>
      </c>
    </row>
    <row r="2763" spans="1:23" x14ac:dyDescent="0.3">
      <c r="A2763" s="3">
        <v>16</v>
      </c>
      <c r="B2763" t="s">
        <v>791</v>
      </c>
      <c r="C2763" s="3">
        <v>16101</v>
      </c>
      <c r="D2763" t="s">
        <v>2026</v>
      </c>
      <c r="E2763" s="3">
        <v>100105</v>
      </c>
      <c r="F2763" t="s">
        <v>11377</v>
      </c>
      <c r="G2763" s="3">
        <v>100105003</v>
      </c>
      <c r="H2763" t="s">
        <v>26147</v>
      </c>
      <c r="I2763" s="3">
        <v>1</v>
      </c>
      <c r="J2763" t="s">
        <v>26080</v>
      </c>
      <c r="K2763" s="3">
        <v>14</v>
      </c>
      <c r="L2763" t="s">
        <v>26103</v>
      </c>
      <c r="M2763" s="3">
        <v>3</v>
      </c>
      <c r="N2763" t="s">
        <v>16841</v>
      </c>
      <c r="O2763" s="3">
        <v>2</v>
      </c>
      <c r="P2763" t="s">
        <v>28067</v>
      </c>
      <c r="Q2763" s="3">
        <v>1</v>
      </c>
      <c r="R2763" t="s">
        <v>26083</v>
      </c>
      <c r="S2763" s="3">
        <v>1</v>
      </c>
      <c r="T2763" s="3">
        <v>1</v>
      </c>
      <c r="U2763" s="3">
        <v>50</v>
      </c>
      <c r="V2763" s="3">
        <v>2012</v>
      </c>
      <c r="W2763" t="s">
        <v>25</v>
      </c>
    </row>
    <row r="2764" spans="1:23" x14ac:dyDescent="0.3">
      <c r="A2764" s="3">
        <v>16</v>
      </c>
      <c r="B2764" t="s">
        <v>791</v>
      </c>
      <c r="C2764" s="3">
        <v>16101</v>
      </c>
      <c r="D2764" t="s">
        <v>2026</v>
      </c>
      <c r="E2764" s="3">
        <v>100101</v>
      </c>
      <c r="F2764" t="s">
        <v>11256</v>
      </c>
      <c r="G2764" s="3">
        <v>1001010080</v>
      </c>
      <c r="H2764" t="s">
        <v>26126</v>
      </c>
      <c r="I2764" s="3">
        <v>1</v>
      </c>
      <c r="J2764" t="s">
        <v>26080</v>
      </c>
      <c r="K2764" s="3">
        <v>14</v>
      </c>
      <c r="L2764" t="s">
        <v>26103</v>
      </c>
      <c r="M2764" s="3">
        <v>3</v>
      </c>
      <c r="N2764" t="s">
        <v>16841</v>
      </c>
      <c r="O2764" s="3">
        <v>2</v>
      </c>
      <c r="P2764" t="s">
        <v>28067</v>
      </c>
      <c r="Q2764" s="3">
        <v>1</v>
      </c>
      <c r="R2764" t="s">
        <v>26083</v>
      </c>
      <c r="S2764" s="3">
        <v>1</v>
      </c>
      <c r="T2764" s="3">
        <v>1</v>
      </c>
      <c r="U2764" s="3">
        <v>250</v>
      </c>
      <c r="V2764" s="3">
        <v>2012</v>
      </c>
      <c r="W2764" t="s">
        <v>25</v>
      </c>
    </row>
    <row r="2765" spans="1:23" x14ac:dyDescent="0.3">
      <c r="A2765" s="3">
        <v>16</v>
      </c>
      <c r="B2765" t="s">
        <v>791</v>
      </c>
      <c r="C2765" s="3">
        <v>16101</v>
      </c>
      <c r="D2765" t="s">
        <v>2026</v>
      </c>
      <c r="E2765" s="3">
        <v>100101</v>
      </c>
      <c r="F2765" t="s">
        <v>11256</v>
      </c>
      <c r="G2765" s="3">
        <v>100101001</v>
      </c>
      <c r="H2765" t="s">
        <v>26124</v>
      </c>
      <c r="I2765" s="3">
        <v>1</v>
      </c>
      <c r="J2765" t="s">
        <v>26080</v>
      </c>
      <c r="K2765" s="3">
        <v>14</v>
      </c>
      <c r="L2765" t="s">
        <v>26103</v>
      </c>
      <c r="M2765" s="3">
        <v>3</v>
      </c>
      <c r="N2765" t="s">
        <v>16841</v>
      </c>
      <c r="O2765" s="3">
        <v>2</v>
      </c>
      <c r="P2765" t="s">
        <v>28067</v>
      </c>
      <c r="Q2765" s="3">
        <v>1</v>
      </c>
      <c r="R2765" t="s">
        <v>26083</v>
      </c>
      <c r="S2765" s="3">
        <v>1</v>
      </c>
      <c r="T2765" s="3">
        <v>1</v>
      </c>
      <c r="U2765" s="3">
        <v>70</v>
      </c>
      <c r="V2765" s="3">
        <v>2012</v>
      </c>
      <c r="W2765" t="s">
        <v>25</v>
      </c>
    </row>
    <row r="2766" spans="1:23" x14ac:dyDescent="0.3">
      <c r="A2766" s="3">
        <v>16</v>
      </c>
      <c r="B2766" t="s">
        <v>791</v>
      </c>
      <c r="C2766" s="3">
        <v>16101</v>
      </c>
      <c r="D2766" t="s">
        <v>2026</v>
      </c>
      <c r="E2766" s="3">
        <v>100101</v>
      </c>
      <c r="F2766" t="s">
        <v>11256</v>
      </c>
      <c r="G2766" s="3">
        <v>100101004</v>
      </c>
      <c r="H2766" t="s">
        <v>16281</v>
      </c>
      <c r="I2766" s="3">
        <v>1</v>
      </c>
      <c r="J2766" t="s">
        <v>26080</v>
      </c>
      <c r="K2766" s="3">
        <v>14</v>
      </c>
      <c r="L2766" t="s">
        <v>26103</v>
      </c>
      <c r="M2766" s="3">
        <v>3</v>
      </c>
      <c r="N2766" t="s">
        <v>16841</v>
      </c>
      <c r="O2766" s="3">
        <v>2</v>
      </c>
      <c r="P2766" t="s">
        <v>28067</v>
      </c>
      <c r="Q2766" s="3">
        <v>1</v>
      </c>
      <c r="R2766" t="s">
        <v>26083</v>
      </c>
      <c r="S2766" s="3">
        <v>1</v>
      </c>
      <c r="T2766" s="3">
        <v>1</v>
      </c>
      <c r="U2766" s="3">
        <v>100</v>
      </c>
      <c r="V2766" s="3">
        <v>2012</v>
      </c>
      <c r="W2766" t="s">
        <v>25</v>
      </c>
    </row>
    <row r="2767" spans="1:23" x14ac:dyDescent="0.3">
      <c r="A2767" s="3">
        <v>16</v>
      </c>
      <c r="B2767" t="s">
        <v>791</v>
      </c>
      <c r="C2767" s="3">
        <v>16101</v>
      </c>
      <c r="D2767" t="s">
        <v>2026</v>
      </c>
      <c r="E2767" s="3">
        <v>100103</v>
      </c>
      <c r="F2767" t="s">
        <v>11337</v>
      </c>
      <c r="G2767" s="3">
        <v>100103004</v>
      </c>
      <c r="H2767" t="s">
        <v>26125</v>
      </c>
      <c r="I2767" s="3">
        <v>1</v>
      </c>
      <c r="J2767" t="s">
        <v>26080</v>
      </c>
      <c r="K2767" s="3">
        <v>14</v>
      </c>
      <c r="L2767" t="s">
        <v>26103</v>
      </c>
      <c r="M2767" s="3">
        <v>3</v>
      </c>
      <c r="N2767" t="s">
        <v>16841</v>
      </c>
      <c r="O2767" s="3">
        <v>2</v>
      </c>
      <c r="P2767" t="s">
        <v>28067</v>
      </c>
      <c r="Q2767" s="3">
        <v>1</v>
      </c>
      <c r="R2767" t="s">
        <v>26083</v>
      </c>
      <c r="S2767" s="3">
        <v>1</v>
      </c>
      <c r="T2767" s="3">
        <v>1</v>
      </c>
      <c r="U2767" s="3">
        <v>25</v>
      </c>
      <c r="V2767" s="3">
        <v>2012</v>
      </c>
      <c r="W2767" t="s">
        <v>25</v>
      </c>
    </row>
    <row r="2768" spans="1:23" x14ac:dyDescent="0.3">
      <c r="A2768" s="3">
        <v>16</v>
      </c>
      <c r="B2768" t="s">
        <v>791</v>
      </c>
      <c r="C2768" s="3">
        <v>16101</v>
      </c>
      <c r="D2768" t="s">
        <v>2026</v>
      </c>
      <c r="E2768" s="3">
        <v>100103</v>
      </c>
      <c r="F2768" t="s">
        <v>11337</v>
      </c>
      <c r="G2768" s="3">
        <v>100103003</v>
      </c>
      <c r="H2768" t="s">
        <v>16985</v>
      </c>
      <c r="I2768" s="3">
        <v>1</v>
      </c>
      <c r="J2768" t="s">
        <v>26080</v>
      </c>
      <c r="K2768" s="3">
        <v>14</v>
      </c>
      <c r="L2768" t="s">
        <v>26103</v>
      </c>
      <c r="M2768" s="3">
        <v>3</v>
      </c>
      <c r="N2768" t="s">
        <v>16841</v>
      </c>
      <c r="O2768" s="3">
        <v>2</v>
      </c>
      <c r="P2768" t="s">
        <v>28067</v>
      </c>
      <c r="Q2768" s="3">
        <v>1</v>
      </c>
      <c r="R2768" t="s">
        <v>26083</v>
      </c>
      <c r="S2768" s="3">
        <v>1</v>
      </c>
      <c r="T2768" s="3">
        <v>1</v>
      </c>
      <c r="U2768" s="3">
        <v>25</v>
      </c>
      <c r="V2768" s="3">
        <v>2012</v>
      </c>
      <c r="W2768" t="s">
        <v>25</v>
      </c>
    </row>
    <row r="2769" spans="1:23" x14ac:dyDescent="0.3">
      <c r="A2769" s="3">
        <v>16</v>
      </c>
      <c r="B2769" t="s">
        <v>791</v>
      </c>
      <c r="C2769" s="3">
        <v>16101</v>
      </c>
      <c r="D2769" t="s">
        <v>2026</v>
      </c>
      <c r="E2769" s="3">
        <v>100101</v>
      </c>
      <c r="F2769" t="s">
        <v>11256</v>
      </c>
      <c r="G2769" s="3">
        <v>100101006</v>
      </c>
      <c r="H2769" t="s">
        <v>26129</v>
      </c>
      <c r="I2769" s="3">
        <v>1</v>
      </c>
      <c r="J2769" t="s">
        <v>26080</v>
      </c>
      <c r="K2769" s="3">
        <v>14</v>
      </c>
      <c r="L2769" t="s">
        <v>26103</v>
      </c>
      <c r="M2769" s="3">
        <v>3</v>
      </c>
      <c r="N2769" t="s">
        <v>16841</v>
      </c>
      <c r="O2769" s="3">
        <v>2</v>
      </c>
      <c r="P2769" t="s">
        <v>28067</v>
      </c>
      <c r="Q2769" s="3">
        <v>1</v>
      </c>
      <c r="R2769" t="s">
        <v>26083</v>
      </c>
      <c r="S2769" s="3">
        <v>1</v>
      </c>
      <c r="T2769" s="3">
        <v>1</v>
      </c>
      <c r="U2769" s="3">
        <v>50</v>
      </c>
      <c r="V2769" s="3">
        <v>2012</v>
      </c>
      <c r="W2769" t="s">
        <v>25</v>
      </c>
    </row>
    <row r="2770" spans="1:23" x14ac:dyDescent="0.3">
      <c r="A2770" s="3">
        <v>16</v>
      </c>
      <c r="B2770" t="s">
        <v>791</v>
      </c>
      <c r="C2770" s="3">
        <v>16101</v>
      </c>
      <c r="D2770" t="s">
        <v>2026</v>
      </c>
      <c r="E2770" s="3">
        <v>100103</v>
      </c>
      <c r="F2770" t="s">
        <v>11337</v>
      </c>
      <c r="G2770" s="3">
        <v>100103002</v>
      </c>
      <c r="H2770" t="s">
        <v>26099</v>
      </c>
      <c r="I2770" s="3">
        <v>1</v>
      </c>
      <c r="J2770" t="s">
        <v>26080</v>
      </c>
      <c r="K2770" s="3">
        <v>14</v>
      </c>
      <c r="L2770" t="s">
        <v>26103</v>
      </c>
      <c r="M2770" s="3">
        <v>3</v>
      </c>
      <c r="N2770" t="s">
        <v>16841</v>
      </c>
      <c r="O2770" s="3">
        <v>2</v>
      </c>
      <c r="P2770" t="s">
        <v>28067</v>
      </c>
      <c r="Q2770" s="3">
        <v>1</v>
      </c>
      <c r="R2770" t="s">
        <v>26083</v>
      </c>
      <c r="S2770" s="3">
        <v>1</v>
      </c>
      <c r="T2770" s="3">
        <v>1</v>
      </c>
      <c r="U2770" s="3">
        <v>30</v>
      </c>
      <c r="V2770" s="3">
        <v>2012</v>
      </c>
      <c r="W2770" t="s">
        <v>25</v>
      </c>
    </row>
    <row r="2771" spans="1:23" x14ac:dyDescent="0.3">
      <c r="A2771" s="3">
        <v>16</v>
      </c>
      <c r="B2771" t="s">
        <v>791</v>
      </c>
      <c r="C2771" s="3">
        <v>16106</v>
      </c>
      <c r="D2771" t="s">
        <v>2041</v>
      </c>
      <c r="E2771" s="3">
        <v>100101</v>
      </c>
      <c r="F2771" t="s">
        <v>11256</v>
      </c>
      <c r="G2771" s="3">
        <v>100101004</v>
      </c>
      <c r="H2771" t="s">
        <v>16281</v>
      </c>
      <c r="I2771" s="3">
        <v>1</v>
      </c>
      <c r="J2771" t="s">
        <v>26080</v>
      </c>
      <c r="K2771" s="3">
        <v>14</v>
      </c>
      <c r="L2771" t="s">
        <v>26103</v>
      </c>
      <c r="M2771" s="3">
        <v>3</v>
      </c>
      <c r="N2771" t="s">
        <v>16841</v>
      </c>
      <c r="O2771" s="3">
        <v>2</v>
      </c>
      <c r="P2771" t="s">
        <v>28067</v>
      </c>
      <c r="Q2771" s="3">
        <v>1</v>
      </c>
      <c r="R2771" t="s">
        <v>26083</v>
      </c>
      <c r="S2771" s="3">
        <v>2</v>
      </c>
      <c r="T2771" s="3">
        <v>1</v>
      </c>
      <c r="U2771" s="3">
        <v>2500</v>
      </c>
      <c r="V2771" s="3">
        <v>2012</v>
      </c>
      <c r="W2771" t="s">
        <v>25</v>
      </c>
    </row>
    <row r="2772" spans="1:23" x14ac:dyDescent="0.3">
      <c r="A2772" s="3">
        <v>16</v>
      </c>
      <c r="B2772" t="s">
        <v>791</v>
      </c>
      <c r="C2772" s="3">
        <v>16106</v>
      </c>
      <c r="D2772" t="s">
        <v>2041</v>
      </c>
      <c r="E2772" s="3">
        <v>100101</v>
      </c>
      <c r="F2772" t="s">
        <v>11256</v>
      </c>
      <c r="G2772" s="3">
        <v>100101001</v>
      </c>
      <c r="H2772" t="s">
        <v>26124</v>
      </c>
      <c r="I2772" s="3">
        <v>1</v>
      </c>
      <c r="J2772" t="s">
        <v>26080</v>
      </c>
      <c r="K2772" s="3">
        <v>14</v>
      </c>
      <c r="L2772" t="s">
        <v>26103</v>
      </c>
      <c r="M2772" s="3">
        <v>3</v>
      </c>
      <c r="N2772" t="s">
        <v>16841</v>
      </c>
      <c r="O2772" s="3">
        <v>2</v>
      </c>
      <c r="P2772" t="s">
        <v>28067</v>
      </c>
      <c r="Q2772" s="3">
        <v>1</v>
      </c>
      <c r="R2772" t="s">
        <v>26083</v>
      </c>
      <c r="S2772" s="3">
        <v>2</v>
      </c>
      <c r="T2772" s="3">
        <v>1</v>
      </c>
      <c r="U2772" s="3">
        <v>3000</v>
      </c>
      <c r="V2772" s="3">
        <v>2012</v>
      </c>
      <c r="W2772" t="s">
        <v>25</v>
      </c>
    </row>
    <row r="2773" spans="1:23" x14ac:dyDescent="0.3">
      <c r="A2773" s="3">
        <v>16</v>
      </c>
      <c r="B2773" t="s">
        <v>791</v>
      </c>
      <c r="C2773" s="3">
        <v>16106</v>
      </c>
      <c r="D2773" t="s">
        <v>2041</v>
      </c>
      <c r="E2773" s="3">
        <v>100101</v>
      </c>
      <c r="F2773" t="s">
        <v>11256</v>
      </c>
      <c r="G2773" s="3">
        <v>1001010080</v>
      </c>
      <c r="H2773" t="s">
        <v>26126</v>
      </c>
      <c r="I2773" s="3">
        <v>1</v>
      </c>
      <c r="J2773" t="s">
        <v>26080</v>
      </c>
      <c r="K2773" s="3">
        <v>14</v>
      </c>
      <c r="L2773" t="s">
        <v>26103</v>
      </c>
      <c r="M2773" s="3">
        <v>3</v>
      </c>
      <c r="N2773" t="s">
        <v>16841</v>
      </c>
      <c r="O2773" s="3">
        <v>2</v>
      </c>
      <c r="P2773" t="s">
        <v>28067</v>
      </c>
      <c r="Q2773" s="3">
        <v>1</v>
      </c>
      <c r="R2773" t="s">
        <v>26083</v>
      </c>
      <c r="S2773" s="3">
        <v>2</v>
      </c>
      <c r="T2773" s="3">
        <v>1</v>
      </c>
      <c r="U2773" s="3">
        <v>1500</v>
      </c>
      <c r="V2773" s="3">
        <v>2012</v>
      </c>
      <c r="W2773" t="s">
        <v>25</v>
      </c>
    </row>
    <row r="2774" spans="1:23" x14ac:dyDescent="0.3">
      <c r="A2774" s="3">
        <v>16</v>
      </c>
      <c r="B2774" t="s">
        <v>791</v>
      </c>
      <c r="C2774" s="3">
        <v>16106</v>
      </c>
      <c r="D2774" t="s">
        <v>2041</v>
      </c>
      <c r="E2774" s="3">
        <v>100101</v>
      </c>
      <c r="F2774" t="s">
        <v>11256</v>
      </c>
      <c r="G2774" s="3">
        <v>1001010100</v>
      </c>
      <c r="H2774" t="s">
        <v>26149</v>
      </c>
      <c r="I2774" s="3">
        <v>1</v>
      </c>
      <c r="J2774" t="s">
        <v>26080</v>
      </c>
      <c r="K2774" s="3">
        <v>14</v>
      </c>
      <c r="L2774" t="s">
        <v>26103</v>
      </c>
      <c r="M2774" s="3">
        <v>3</v>
      </c>
      <c r="N2774" t="s">
        <v>16841</v>
      </c>
      <c r="O2774" s="3">
        <v>2</v>
      </c>
      <c r="P2774" t="s">
        <v>28067</v>
      </c>
      <c r="Q2774" s="3">
        <v>1</v>
      </c>
      <c r="R2774" t="s">
        <v>26083</v>
      </c>
      <c r="S2774" s="3">
        <v>2</v>
      </c>
      <c r="T2774" s="3">
        <v>1</v>
      </c>
      <c r="U2774" s="3">
        <v>500</v>
      </c>
      <c r="V2774" s="3">
        <v>2012</v>
      </c>
      <c r="W2774" t="s">
        <v>25</v>
      </c>
    </row>
    <row r="2775" spans="1:23" x14ac:dyDescent="0.3">
      <c r="A2775" s="3">
        <v>16</v>
      </c>
      <c r="B2775" t="s">
        <v>791</v>
      </c>
      <c r="C2775" s="3">
        <v>16101</v>
      </c>
      <c r="D2775" t="s">
        <v>2026</v>
      </c>
      <c r="E2775" s="3">
        <v>100101</v>
      </c>
      <c r="F2775" t="s">
        <v>11256</v>
      </c>
      <c r="G2775" s="3">
        <v>100101001</v>
      </c>
      <c r="H2775" t="s">
        <v>26124</v>
      </c>
      <c r="I2775" s="3">
        <v>2</v>
      </c>
      <c r="J2775" t="s">
        <v>12848</v>
      </c>
      <c r="K2775" s="3">
        <v>14</v>
      </c>
      <c r="L2775" t="s">
        <v>26103</v>
      </c>
      <c r="M2775" s="3">
        <v>3</v>
      </c>
      <c r="N2775" t="s">
        <v>16841</v>
      </c>
      <c r="O2775" s="3">
        <v>3</v>
      </c>
      <c r="P2775" t="s">
        <v>26085</v>
      </c>
      <c r="Q2775" s="3">
        <v>1</v>
      </c>
      <c r="R2775" t="s">
        <v>26083</v>
      </c>
      <c r="S2775" s="3">
        <v>2</v>
      </c>
      <c r="T2775" s="3">
        <v>1</v>
      </c>
      <c r="U2775" s="3">
        <v>112</v>
      </c>
      <c r="V2775" s="3">
        <v>2016</v>
      </c>
      <c r="W2775" t="s">
        <v>25</v>
      </c>
    </row>
    <row r="2776" spans="1:23" x14ac:dyDescent="0.3">
      <c r="A2776" s="3">
        <v>16</v>
      </c>
      <c r="B2776" t="s">
        <v>791</v>
      </c>
      <c r="C2776" s="3">
        <v>16101</v>
      </c>
      <c r="D2776" t="s">
        <v>2026</v>
      </c>
      <c r="E2776" s="3">
        <v>100103</v>
      </c>
      <c r="F2776" t="s">
        <v>11337</v>
      </c>
      <c r="G2776" s="3">
        <v>100103003</v>
      </c>
      <c r="H2776" t="s">
        <v>16985</v>
      </c>
      <c r="I2776" s="3">
        <v>2</v>
      </c>
      <c r="J2776" t="s">
        <v>12848</v>
      </c>
      <c r="K2776" s="3">
        <v>14</v>
      </c>
      <c r="L2776" t="s">
        <v>26103</v>
      </c>
      <c r="M2776" s="3">
        <v>3</v>
      </c>
      <c r="N2776" t="s">
        <v>16841</v>
      </c>
      <c r="O2776" s="3">
        <v>3</v>
      </c>
      <c r="P2776" t="s">
        <v>26085</v>
      </c>
      <c r="Q2776" s="3">
        <v>1</v>
      </c>
      <c r="R2776" t="s">
        <v>26083</v>
      </c>
      <c r="S2776" s="3">
        <v>2</v>
      </c>
      <c r="T2776" s="3">
        <v>1</v>
      </c>
      <c r="U2776" s="3">
        <v>40</v>
      </c>
      <c r="V2776" s="3">
        <v>2016</v>
      </c>
      <c r="W2776" t="s">
        <v>25</v>
      </c>
    </row>
    <row r="2777" spans="1:23" x14ac:dyDescent="0.3">
      <c r="A2777" s="3">
        <v>16</v>
      </c>
      <c r="B2777" t="s">
        <v>791</v>
      </c>
      <c r="C2777" s="3">
        <v>16101</v>
      </c>
      <c r="D2777" t="s">
        <v>2026</v>
      </c>
      <c r="E2777" s="3">
        <v>100103</v>
      </c>
      <c r="F2777" t="s">
        <v>11337</v>
      </c>
      <c r="G2777" s="3">
        <v>1001030040</v>
      </c>
      <c r="H2777" t="s">
        <v>26115</v>
      </c>
      <c r="I2777" s="3">
        <v>2</v>
      </c>
      <c r="J2777" t="s">
        <v>12848</v>
      </c>
      <c r="K2777" s="3">
        <v>14</v>
      </c>
      <c r="L2777" t="s">
        <v>26103</v>
      </c>
      <c r="M2777" s="3">
        <v>3</v>
      </c>
      <c r="N2777" t="s">
        <v>16841</v>
      </c>
      <c r="O2777" s="3">
        <v>3</v>
      </c>
      <c r="P2777" t="s">
        <v>26085</v>
      </c>
      <c r="Q2777" s="3">
        <v>1</v>
      </c>
      <c r="R2777" t="s">
        <v>26083</v>
      </c>
      <c r="S2777" s="3">
        <v>2</v>
      </c>
      <c r="T2777" s="3">
        <v>1</v>
      </c>
      <c r="U2777" s="3">
        <v>40</v>
      </c>
      <c r="V2777" s="3">
        <v>2016</v>
      </c>
      <c r="W2777" t="s">
        <v>25</v>
      </c>
    </row>
    <row r="2778" spans="1:23" x14ac:dyDescent="0.3">
      <c r="A2778" s="3">
        <v>16</v>
      </c>
      <c r="B2778" t="s">
        <v>791</v>
      </c>
      <c r="C2778" s="3">
        <v>16101</v>
      </c>
      <c r="D2778" t="s">
        <v>2026</v>
      </c>
      <c r="E2778" s="3">
        <v>100101</v>
      </c>
      <c r="F2778" t="s">
        <v>11256</v>
      </c>
      <c r="G2778" s="3">
        <v>100101004</v>
      </c>
      <c r="H2778" t="s">
        <v>16281</v>
      </c>
      <c r="I2778" s="3">
        <v>2</v>
      </c>
      <c r="J2778" t="s">
        <v>12848</v>
      </c>
      <c r="K2778" s="3">
        <v>14</v>
      </c>
      <c r="L2778" t="s">
        <v>26103</v>
      </c>
      <c r="M2778" s="3">
        <v>3</v>
      </c>
      <c r="N2778" t="s">
        <v>16841</v>
      </c>
      <c r="O2778" s="3">
        <v>3</v>
      </c>
      <c r="P2778" t="s">
        <v>26085</v>
      </c>
      <c r="Q2778" s="3">
        <v>1</v>
      </c>
      <c r="R2778" t="s">
        <v>26083</v>
      </c>
      <c r="S2778" s="3">
        <v>2</v>
      </c>
      <c r="T2778" s="3">
        <v>1</v>
      </c>
      <c r="U2778" s="3">
        <v>300</v>
      </c>
      <c r="V2778" s="3">
        <v>2016</v>
      </c>
      <c r="W2778" t="s">
        <v>25</v>
      </c>
    </row>
    <row r="2779" spans="1:23" x14ac:dyDescent="0.3">
      <c r="A2779" s="3">
        <v>16</v>
      </c>
      <c r="B2779" t="s">
        <v>791</v>
      </c>
      <c r="C2779" s="3">
        <v>16101</v>
      </c>
      <c r="D2779" t="s">
        <v>2026</v>
      </c>
      <c r="E2779" s="3">
        <v>100101</v>
      </c>
      <c r="F2779" t="s">
        <v>11256</v>
      </c>
      <c r="G2779" s="3">
        <v>100101006</v>
      </c>
      <c r="H2779" t="s">
        <v>26129</v>
      </c>
      <c r="I2779" s="3">
        <v>2</v>
      </c>
      <c r="J2779" t="s">
        <v>12848</v>
      </c>
      <c r="K2779" s="3">
        <v>14</v>
      </c>
      <c r="L2779" t="s">
        <v>26103</v>
      </c>
      <c r="M2779" s="3">
        <v>3</v>
      </c>
      <c r="N2779" t="s">
        <v>16841</v>
      </c>
      <c r="O2779" s="3">
        <v>3</v>
      </c>
      <c r="P2779" t="s">
        <v>26085</v>
      </c>
      <c r="Q2779" s="3">
        <v>1</v>
      </c>
      <c r="R2779" t="s">
        <v>26083</v>
      </c>
      <c r="S2779" s="3">
        <v>2</v>
      </c>
      <c r="T2779" s="3">
        <v>1</v>
      </c>
      <c r="U2779" s="3">
        <v>110</v>
      </c>
      <c r="V2779" s="3">
        <v>2016</v>
      </c>
      <c r="W2779" t="s">
        <v>25</v>
      </c>
    </row>
    <row r="2780" spans="1:23" x14ac:dyDescent="0.3">
      <c r="A2780" s="3">
        <v>16</v>
      </c>
      <c r="B2780" t="s">
        <v>791</v>
      </c>
      <c r="C2780" s="3">
        <v>16101</v>
      </c>
      <c r="D2780" t="s">
        <v>2026</v>
      </c>
      <c r="E2780" s="3">
        <v>100101</v>
      </c>
      <c r="F2780" t="s">
        <v>11256</v>
      </c>
      <c r="G2780" s="3">
        <v>1001010080</v>
      </c>
      <c r="H2780" t="s">
        <v>26126</v>
      </c>
      <c r="I2780" s="3">
        <v>2</v>
      </c>
      <c r="J2780" t="s">
        <v>12848</v>
      </c>
      <c r="K2780" s="3">
        <v>14</v>
      </c>
      <c r="L2780" t="s">
        <v>26103</v>
      </c>
      <c r="M2780" s="3">
        <v>3</v>
      </c>
      <c r="N2780" t="s">
        <v>16841</v>
      </c>
      <c r="O2780" s="3">
        <v>3</v>
      </c>
      <c r="P2780" t="s">
        <v>26085</v>
      </c>
      <c r="Q2780" s="3">
        <v>1</v>
      </c>
      <c r="R2780" t="s">
        <v>26083</v>
      </c>
      <c r="S2780" s="3">
        <v>2</v>
      </c>
      <c r="T2780" s="3">
        <v>1</v>
      </c>
      <c r="U2780" s="3">
        <v>250</v>
      </c>
      <c r="V2780" s="3">
        <v>2016</v>
      </c>
      <c r="W2780" t="s">
        <v>25</v>
      </c>
    </row>
    <row r="2781" spans="1:23" x14ac:dyDescent="0.3">
      <c r="A2781" s="3">
        <v>16</v>
      </c>
      <c r="B2781" t="s">
        <v>791</v>
      </c>
      <c r="C2781" s="3">
        <v>16101</v>
      </c>
      <c r="D2781" t="s">
        <v>2026</v>
      </c>
      <c r="E2781" s="3">
        <v>100101</v>
      </c>
      <c r="F2781" t="s">
        <v>11256</v>
      </c>
      <c r="G2781" s="3">
        <v>100101009</v>
      </c>
      <c r="H2781" t="s">
        <v>11276</v>
      </c>
      <c r="I2781" s="3">
        <v>2</v>
      </c>
      <c r="J2781" t="s">
        <v>12848</v>
      </c>
      <c r="K2781" s="3">
        <v>14</v>
      </c>
      <c r="L2781" t="s">
        <v>26103</v>
      </c>
      <c r="M2781" s="3">
        <v>3</v>
      </c>
      <c r="N2781" t="s">
        <v>16841</v>
      </c>
      <c r="O2781" s="3">
        <v>3</v>
      </c>
      <c r="P2781" t="s">
        <v>26085</v>
      </c>
      <c r="Q2781" s="3">
        <v>1</v>
      </c>
      <c r="R2781" t="s">
        <v>26083</v>
      </c>
      <c r="S2781" s="3">
        <v>2</v>
      </c>
      <c r="T2781" s="3">
        <v>1</v>
      </c>
      <c r="U2781" s="3">
        <v>160</v>
      </c>
      <c r="V2781" s="3">
        <v>2016</v>
      </c>
      <c r="W2781" t="s">
        <v>25</v>
      </c>
    </row>
    <row r="2782" spans="1:23" x14ac:dyDescent="0.3">
      <c r="A2782" s="3">
        <v>16</v>
      </c>
      <c r="B2782" t="s">
        <v>791</v>
      </c>
      <c r="C2782" s="3">
        <v>16101</v>
      </c>
      <c r="D2782" t="s">
        <v>2026</v>
      </c>
      <c r="E2782" s="3">
        <v>100102</v>
      </c>
      <c r="F2782" t="s">
        <v>11306</v>
      </c>
      <c r="G2782" s="3">
        <v>100102005</v>
      </c>
      <c r="H2782" t="s">
        <v>2163</v>
      </c>
      <c r="I2782" s="3">
        <v>2</v>
      </c>
      <c r="J2782" t="s">
        <v>12848</v>
      </c>
      <c r="K2782" s="3">
        <v>14</v>
      </c>
      <c r="L2782" t="s">
        <v>26103</v>
      </c>
      <c r="M2782" s="3">
        <v>3</v>
      </c>
      <c r="N2782" t="s">
        <v>16841</v>
      </c>
      <c r="O2782" s="3">
        <v>3</v>
      </c>
      <c r="P2782" t="s">
        <v>26085</v>
      </c>
      <c r="Q2782" s="3">
        <v>1</v>
      </c>
      <c r="R2782" t="s">
        <v>26083</v>
      </c>
      <c r="S2782" s="3">
        <v>2</v>
      </c>
      <c r="T2782" s="3">
        <v>1</v>
      </c>
      <c r="U2782" s="3">
        <v>300</v>
      </c>
      <c r="V2782" s="3">
        <v>2016</v>
      </c>
      <c r="W2782" t="s">
        <v>25</v>
      </c>
    </row>
    <row r="2783" spans="1:23" x14ac:dyDescent="0.3">
      <c r="A2783" s="3">
        <v>16</v>
      </c>
      <c r="B2783" t="s">
        <v>791</v>
      </c>
      <c r="C2783" s="3">
        <v>16101</v>
      </c>
      <c r="D2783" t="s">
        <v>2026</v>
      </c>
      <c r="E2783" s="3">
        <v>100101</v>
      </c>
      <c r="F2783" t="s">
        <v>11256</v>
      </c>
      <c r="G2783" s="3">
        <v>1001010100</v>
      </c>
      <c r="H2783" t="s">
        <v>26149</v>
      </c>
      <c r="I2783" s="3">
        <v>2</v>
      </c>
      <c r="J2783" t="s">
        <v>12848</v>
      </c>
      <c r="K2783" s="3">
        <v>14</v>
      </c>
      <c r="L2783" t="s">
        <v>26103</v>
      </c>
      <c r="M2783" s="3">
        <v>3</v>
      </c>
      <c r="N2783" t="s">
        <v>16841</v>
      </c>
      <c r="O2783" s="3">
        <v>3</v>
      </c>
      <c r="P2783" t="s">
        <v>26085</v>
      </c>
      <c r="Q2783" s="3">
        <v>1</v>
      </c>
      <c r="R2783" t="s">
        <v>26083</v>
      </c>
      <c r="S2783" s="3">
        <v>2</v>
      </c>
      <c r="T2783" s="3">
        <v>1</v>
      </c>
      <c r="U2783" s="3">
        <v>60</v>
      </c>
      <c r="V2783" s="3">
        <v>2016</v>
      </c>
      <c r="W2783" t="s">
        <v>25</v>
      </c>
    </row>
    <row r="2784" spans="1:23" x14ac:dyDescent="0.3">
      <c r="A2784" s="3">
        <v>16</v>
      </c>
      <c r="B2784" t="s">
        <v>791</v>
      </c>
      <c r="C2784" s="3">
        <v>16101</v>
      </c>
      <c r="D2784" t="s">
        <v>2026</v>
      </c>
      <c r="E2784" s="3">
        <v>100101</v>
      </c>
      <c r="F2784" t="s">
        <v>11256</v>
      </c>
      <c r="G2784" s="3">
        <v>100101001</v>
      </c>
      <c r="H2784" t="s">
        <v>26124</v>
      </c>
      <c r="I2784" s="3">
        <v>1</v>
      </c>
      <c r="J2784" t="s">
        <v>26080</v>
      </c>
      <c r="K2784" s="3">
        <v>14</v>
      </c>
      <c r="L2784" t="s">
        <v>26103</v>
      </c>
      <c r="M2784" s="3">
        <v>3</v>
      </c>
      <c r="N2784" t="s">
        <v>16841</v>
      </c>
      <c r="O2784" s="3">
        <v>2</v>
      </c>
      <c r="P2784" t="s">
        <v>28067</v>
      </c>
      <c r="Q2784" s="3">
        <v>1</v>
      </c>
      <c r="R2784" t="s">
        <v>26083</v>
      </c>
      <c r="S2784" s="3">
        <v>1</v>
      </c>
      <c r="T2784" s="3">
        <v>1</v>
      </c>
      <c r="U2784" s="3">
        <v>100</v>
      </c>
      <c r="V2784" s="3">
        <v>2016</v>
      </c>
      <c r="W2784" t="s">
        <v>25</v>
      </c>
    </row>
    <row r="2785" spans="1:23" x14ac:dyDescent="0.3">
      <c r="A2785" s="3">
        <v>16</v>
      </c>
      <c r="B2785" t="s">
        <v>791</v>
      </c>
      <c r="C2785" s="3">
        <v>16101</v>
      </c>
      <c r="D2785" t="s">
        <v>2026</v>
      </c>
      <c r="E2785" s="3">
        <v>100105</v>
      </c>
      <c r="F2785" t="s">
        <v>11377</v>
      </c>
      <c r="G2785" s="3">
        <v>100105003</v>
      </c>
      <c r="H2785" t="s">
        <v>26147</v>
      </c>
      <c r="I2785" s="3">
        <v>1</v>
      </c>
      <c r="J2785" t="s">
        <v>26080</v>
      </c>
      <c r="K2785" s="3">
        <v>14</v>
      </c>
      <c r="L2785" t="s">
        <v>26103</v>
      </c>
      <c r="M2785" s="3">
        <v>3</v>
      </c>
      <c r="N2785" t="s">
        <v>16841</v>
      </c>
      <c r="O2785" s="3">
        <v>2</v>
      </c>
      <c r="P2785" t="s">
        <v>28067</v>
      </c>
      <c r="Q2785" s="3">
        <v>1</v>
      </c>
      <c r="R2785" t="s">
        <v>26083</v>
      </c>
      <c r="S2785" s="3">
        <v>1</v>
      </c>
      <c r="T2785" s="3">
        <v>1</v>
      </c>
      <c r="U2785" s="3">
        <v>100</v>
      </c>
      <c r="V2785" s="3">
        <v>2016</v>
      </c>
      <c r="W2785" t="s">
        <v>25</v>
      </c>
    </row>
    <row r="2786" spans="1:23" x14ac:dyDescent="0.3">
      <c r="A2786" s="3">
        <v>16</v>
      </c>
      <c r="B2786" t="s">
        <v>791</v>
      </c>
      <c r="C2786" s="3">
        <v>16101</v>
      </c>
      <c r="D2786" t="s">
        <v>2026</v>
      </c>
      <c r="E2786" s="3">
        <v>100103</v>
      </c>
      <c r="F2786" t="s">
        <v>11337</v>
      </c>
      <c r="G2786" s="3">
        <v>1001030020</v>
      </c>
      <c r="H2786" t="s">
        <v>26128</v>
      </c>
      <c r="I2786" s="3">
        <v>1</v>
      </c>
      <c r="J2786" t="s">
        <v>26080</v>
      </c>
      <c r="K2786" s="3">
        <v>14</v>
      </c>
      <c r="L2786" t="s">
        <v>26103</v>
      </c>
      <c r="M2786" s="3">
        <v>3</v>
      </c>
      <c r="N2786" t="s">
        <v>16841</v>
      </c>
      <c r="O2786" s="3">
        <v>2</v>
      </c>
      <c r="P2786" t="s">
        <v>28067</v>
      </c>
      <c r="Q2786" s="3">
        <v>1</v>
      </c>
      <c r="R2786" t="s">
        <v>26083</v>
      </c>
      <c r="S2786" s="3">
        <v>1</v>
      </c>
      <c r="T2786" s="3">
        <v>1</v>
      </c>
      <c r="U2786" s="3">
        <v>100</v>
      </c>
      <c r="V2786" s="3">
        <v>2016</v>
      </c>
      <c r="W2786" t="s">
        <v>25</v>
      </c>
    </row>
    <row r="2787" spans="1:23" x14ac:dyDescent="0.3">
      <c r="A2787" s="3">
        <v>16</v>
      </c>
      <c r="B2787" t="s">
        <v>791</v>
      </c>
      <c r="C2787" s="3">
        <v>16101</v>
      </c>
      <c r="D2787" t="s">
        <v>2026</v>
      </c>
      <c r="E2787" s="3">
        <v>100103</v>
      </c>
      <c r="F2787" t="s">
        <v>11337</v>
      </c>
      <c r="G2787" s="3">
        <v>100103003</v>
      </c>
      <c r="H2787" t="s">
        <v>16985</v>
      </c>
      <c r="I2787" s="3">
        <v>1</v>
      </c>
      <c r="J2787" t="s">
        <v>26080</v>
      </c>
      <c r="K2787" s="3">
        <v>14</v>
      </c>
      <c r="L2787" t="s">
        <v>26103</v>
      </c>
      <c r="M2787" s="3">
        <v>3</v>
      </c>
      <c r="N2787" t="s">
        <v>16841</v>
      </c>
      <c r="O2787" s="3">
        <v>2</v>
      </c>
      <c r="P2787" t="s">
        <v>28067</v>
      </c>
      <c r="Q2787" s="3">
        <v>1</v>
      </c>
      <c r="R2787" t="s">
        <v>26083</v>
      </c>
      <c r="S2787" s="3">
        <v>1</v>
      </c>
      <c r="T2787" s="3">
        <v>1</v>
      </c>
      <c r="U2787" s="3">
        <v>100</v>
      </c>
      <c r="V2787" s="3">
        <v>2016</v>
      </c>
      <c r="W2787" t="s">
        <v>25</v>
      </c>
    </row>
    <row r="2788" spans="1:23" x14ac:dyDescent="0.3">
      <c r="A2788" s="3">
        <v>16</v>
      </c>
      <c r="B2788" t="s">
        <v>791</v>
      </c>
      <c r="C2788" s="3">
        <v>16101</v>
      </c>
      <c r="D2788" t="s">
        <v>2026</v>
      </c>
      <c r="E2788" s="3">
        <v>100103</v>
      </c>
      <c r="F2788" t="s">
        <v>11337</v>
      </c>
      <c r="G2788" s="3">
        <v>1001030040</v>
      </c>
      <c r="H2788" t="s">
        <v>26115</v>
      </c>
      <c r="I2788" s="3">
        <v>1</v>
      </c>
      <c r="J2788" t="s">
        <v>26080</v>
      </c>
      <c r="K2788" s="3">
        <v>14</v>
      </c>
      <c r="L2788" t="s">
        <v>26103</v>
      </c>
      <c r="M2788" s="3">
        <v>3</v>
      </c>
      <c r="N2788" t="s">
        <v>16841</v>
      </c>
      <c r="O2788" s="3">
        <v>2</v>
      </c>
      <c r="P2788" t="s">
        <v>28067</v>
      </c>
      <c r="Q2788" s="3">
        <v>1</v>
      </c>
      <c r="R2788" t="s">
        <v>26083</v>
      </c>
      <c r="S2788" s="3">
        <v>1</v>
      </c>
      <c r="T2788" s="3">
        <v>1</v>
      </c>
      <c r="U2788" s="3">
        <v>100</v>
      </c>
      <c r="V2788" s="3">
        <v>2016</v>
      </c>
      <c r="W2788" t="s">
        <v>25</v>
      </c>
    </row>
    <row r="2789" spans="1:23" x14ac:dyDescent="0.3">
      <c r="A2789" s="3">
        <v>16</v>
      </c>
      <c r="B2789" t="s">
        <v>791</v>
      </c>
      <c r="C2789" s="3">
        <v>16101</v>
      </c>
      <c r="D2789" t="s">
        <v>2026</v>
      </c>
      <c r="E2789" s="3">
        <v>100101</v>
      </c>
      <c r="F2789" t="s">
        <v>11256</v>
      </c>
      <c r="G2789" s="3">
        <v>100101004</v>
      </c>
      <c r="H2789" t="s">
        <v>16281</v>
      </c>
      <c r="I2789" s="3">
        <v>1</v>
      </c>
      <c r="J2789" t="s">
        <v>26080</v>
      </c>
      <c r="K2789" s="3">
        <v>14</v>
      </c>
      <c r="L2789" t="s">
        <v>26103</v>
      </c>
      <c r="M2789" s="3">
        <v>3</v>
      </c>
      <c r="N2789" t="s">
        <v>16841</v>
      </c>
      <c r="O2789" s="3">
        <v>2</v>
      </c>
      <c r="P2789" t="s">
        <v>28067</v>
      </c>
      <c r="Q2789" s="3">
        <v>1</v>
      </c>
      <c r="R2789" t="s">
        <v>26083</v>
      </c>
      <c r="S2789" s="3">
        <v>1</v>
      </c>
      <c r="T2789" s="3">
        <v>1</v>
      </c>
      <c r="U2789" s="3">
        <v>100</v>
      </c>
      <c r="V2789" s="3">
        <v>2016</v>
      </c>
      <c r="W2789" t="s">
        <v>25</v>
      </c>
    </row>
    <row r="2790" spans="1:23" x14ac:dyDescent="0.3">
      <c r="A2790" s="3">
        <v>16</v>
      </c>
      <c r="B2790" t="s">
        <v>791</v>
      </c>
      <c r="C2790" s="3">
        <v>16101</v>
      </c>
      <c r="D2790" t="s">
        <v>2026</v>
      </c>
      <c r="E2790" s="3">
        <v>100103</v>
      </c>
      <c r="F2790" t="s">
        <v>11337</v>
      </c>
      <c r="G2790" s="3">
        <v>100103005</v>
      </c>
      <c r="H2790" t="s">
        <v>26144</v>
      </c>
      <c r="I2790" s="3">
        <v>1</v>
      </c>
      <c r="J2790" t="s">
        <v>26080</v>
      </c>
      <c r="K2790" s="3">
        <v>14</v>
      </c>
      <c r="L2790" t="s">
        <v>26103</v>
      </c>
      <c r="M2790" s="3">
        <v>3</v>
      </c>
      <c r="N2790" t="s">
        <v>16841</v>
      </c>
      <c r="O2790" s="3">
        <v>2</v>
      </c>
      <c r="P2790" t="s">
        <v>28067</v>
      </c>
      <c r="Q2790" s="3">
        <v>1</v>
      </c>
      <c r="R2790" t="s">
        <v>26083</v>
      </c>
      <c r="S2790" s="3">
        <v>1</v>
      </c>
      <c r="T2790" s="3">
        <v>1</v>
      </c>
      <c r="U2790" s="3">
        <v>100</v>
      </c>
      <c r="V2790" s="3">
        <v>2016</v>
      </c>
      <c r="W2790" t="s">
        <v>25</v>
      </c>
    </row>
    <row r="2791" spans="1:23" x14ac:dyDescent="0.3">
      <c r="A2791" s="3">
        <v>16</v>
      </c>
      <c r="B2791" t="s">
        <v>791</v>
      </c>
      <c r="C2791" s="3">
        <v>16101</v>
      </c>
      <c r="D2791" t="s">
        <v>2026</v>
      </c>
      <c r="E2791" s="3">
        <v>100101</v>
      </c>
      <c r="F2791" t="s">
        <v>11256</v>
      </c>
      <c r="G2791" s="3">
        <v>100101006</v>
      </c>
      <c r="H2791" t="s">
        <v>26129</v>
      </c>
      <c r="I2791" s="3">
        <v>1</v>
      </c>
      <c r="J2791" t="s">
        <v>26080</v>
      </c>
      <c r="K2791" s="3">
        <v>14</v>
      </c>
      <c r="L2791" t="s">
        <v>26103</v>
      </c>
      <c r="M2791" s="3">
        <v>3</v>
      </c>
      <c r="N2791" t="s">
        <v>16841</v>
      </c>
      <c r="O2791" s="3">
        <v>2</v>
      </c>
      <c r="P2791" t="s">
        <v>28067</v>
      </c>
      <c r="Q2791" s="3">
        <v>1</v>
      </c>
      <c r="R2791" t="s">
        <v>26083</v>
      </c>
      <c r="S2791" s="3">
        <v>1</v>
      </c>
      <c r="T2791" s="3">
        <v>1</v>
      </c>
      <c r="U2791" s="3">
        <v>100</v>
      </c>
      <c r="V2791" s="3">
        <v>2016</v>
      </c>
      <c r="W2791" t="s">
        <v>25</v>
      </c>
    </row>
    <row r="2792" spans="1:23" x14ac:dyDescent="0.3">
      <c r="A2792" s="3">
        <v>16</v>
      </c>
      <c r="B2792" t="s">
        <v>791</v>
      </c>
      <c r="C2792" s="3">
        <v>16101</v>
      </c>
      <c r="D2792" t="s">
        <v>2026</v>
      </c>
      <c r="E2792" s="3">
        <v>100101</v>
      </c>
      <c r="F2792" t="s">
        <v>11256</v>
      </c>
      <c r="G2792" s="3">
        <v>100101007</v>
      </c>
      <c r="H2792" t="s">
        <v>11267</v>
      </c>
      <c r="I2792" s="3">
        <v>1</v>
      </c>
      <c r="J2792" t="s">
        <v>26080</v>
      </c>
      <c r="K2792" s="3">
        <v>14</v>
      </c>
      <c r="L2792" t="s">
        <v>26103</v>
      </c>
      <c r="M2792" s="3">
        <v>3</v>
      </c>
      <c r="N2792" t="s">
        <v>16841</v>
      </c>
      <c r="O2792" s="3">
        <v>2</v>
      </c>
      <c r="P2792" t="s">
        <v>28067</v>
      </c>
      <c r="Q2792" s="3">
        <v>1</v>
      </c>
      <c r="R2792" t="s">
        <v>26083</v>
      </c>
      <c r="S2792" s="3">
        <v>1</v>
      </c>
      <c r="T2792" s="3">
        <v>1</v>
      </c>
      <c r="U2792" s="3">
        <v>100</v>
      </c>
      <c r="V2792" s="3">
        <v>2016</v>
      </c>
      <c r="W2792" t="s">
        <v>25</v>
      </c>
    </row>
    <row r="2793" spans="1:23" x14ac:dyDescent="0.3">
      <c r="A2793" s="3">
        <v>16</v>
      </c>
      <c r="B2793" t="s">
        <v>791</v>
      </c>
      <c r="C2793" s="3">
        <v>16101</v>
      </c>
      <c r="D2793" t="s">
        <v>2026</v>
      </c>
      <c r="E2793" s="3">
        <v>100102</v>
      </c>
      <c r="F2793" t="s">
        <v>11306</v>
      </c>
      <c r="G2793" s="3">
        <v>100102003</v>
      </c>
      <c r="H2793" t="s">
        <v>26093</v>
      </c>
      <c r="I2793" s="3">
        <v>1</v>
      </c>
      <c r="J2793" t="s">
        <v>26080</v>
      </c>
      <c r="K2793" s="3">
        <v>14</v>
      </c>
      <c r="L2793" t="s">
        <v>26103</v>
      </c>
      <c r="M2793" s="3">
        <v>3</v>
      </c>
      <c r="N2793" t="s">
        <v>16841</v>
      </c>
      <c r="O2793" s="3">
        <v>2</v>
      </c>
      <c r="P2793" t="s">
        <v>28067</v>
      </c>
      <c r="Q2793" s="3">
        <v>1</v>
      </c>
      <c r="R2793" t="s">
        <v>26083</v>
      </c>
      <c r="S2793" s="3">
        <v>1</v>
      </c>
      <c r="T2793" s="3">
        <v>1</v>
      </c>
      <c r="U2793" s="3">
        <v>100</v>
      </c>
      <c r="V2793" s="3">
        <v>2016</v>
      </c>
      <c r="W2793" t="s">
        <v>25</v>
      </c>
    </row>
    <row r="2794" spans="1:23" x14ac:dyDescent="0.3">
      <c r="A2794" s="3">
        <v>16</v>
      </c>
      <c r="B2794" t="s">
        <v>791</v>
      </c>
      <c r="C2794" s="3">
        <v>16101</v>
      </c>
      <c r="D2794" t="s">
        <v>2026</v>
      </c>
      <c r="E2794" s="3">
        <v>100104</v>
      </c>
      <c r="F2794" t="s">
        <v>11362</v>
      </c>
      <c r="G2794" s="3">
        <v>1001040020</v>
      </c>
      <c r="H2794" t="s">
        <v>26133</v>
      </c>
      <c r="I2794" s="3">
        <v>1</v>
      </c>
      <c r="J2794" t="s">
        <v>26080</v>
      </c>
      <c r="K2794" s="3">
        <v>14</v>
      </c>
      <c r="L2794" t="s">
        <v>26103</v>
      </c>
      <c r="M2794" s="3">
        <v>3</v>
      </c>
      <c r="N2794" t="s">
        <v>16841</v>
      </c>
      <c r="O2794" s="3">
        <v>2</v>
      </c>
      <c r="P2794" t="s">
        <v>28067</v>
      </c>
      <c r="Q2794" s="3">
        <v>1</v>
      </c>
      <c r="R2794" t="s">
        <v>26083</v>
      </c>
      <c r="S2794" s="3">
        <v>1</v>
      </c>
      <c r="T2794" s="3">
        <v>1</v>
      </c>
      <c r="U2794" s="3">
        <v>100</v>
      </c>
      <c r="V2794" s="3">
        <v>2016</v>
      </c>
      <c r="W2794" t="s">
        <v>25</v>
      </c>
    </row>
    <row r="2795" spans="1:23" x14ac:dyDescent="0.3">
      <c r="A2795" s="3">
        <v>16</v>
      </c>
      <c r="B2795" t="s">
        <v>791</v>
      </c>
      <c r="C2795" s="3">
        <v>16101</v>
      </c>
      <c r="D2795" t="s">
        <v>2026</v>
      </c>
      <c r="E2795" s="3">
        <v>100104</v>
      </c>
      <c r="F2795" t="s">
        <v>11362</v>
      </c>
      <c r="G2795" s="3">
        <v>100104003</v>
      </c>
      <c r="H2795" t="s">
        <v>16990</v>
      </c>
      <c r="I2795" s="3">
        <v>1</v>
      </c>
      <c r="J2795" t="s">
        <v>26080</v>
      </c>
      <c r="K2795" s="3">
        <v>14</v>
      </c>
      <c r="L2795" t="s">
        <v>26103</v>
      </c>
      <c r="M2795" s="3">
        <v>3</v>
      </c>
      <c r="N2795" t="s">
        <v>16841</v>
      </c>
      <c r="O2795" s="3">
        <v>2</v>
      </c>
      <c r="P2795" t="s">
        <v>28067</v>
      </c>
      <c r="Q2795" s="3">
        <v>1</v>
      </c>
      <c r="R2795" t="s">
        <v>26083</v>
      </c>
      <c r="S2795" s="3">
        <v>1</v>
      </c>
      <c r="T2795" s="3">
        <v>1</v>
      </c>
      <c r="U2795" s="3">
        <v>100</v>
      </c>
      <c r="V2795" s="3">
        <v>2016</v>
      </c>
      <c r="W2795" t="s">
        <v>25</v>
      </c>
    </row>
    <row r="2796" spans="1:23" x14ac:dyDescent="0.3">
      <c r="A2796" s="3">
        <v>16</v>
      </c>
      <c r="B2796" t="s">
        <v>791</v>
      </c>
      <c r="C2796" s="3">
        <v>16101</v>
      </c>
      <c r="D2796" t="s">
        <v>2026</v>
      </c>
      <c r="E2796" s="3">
        <v>100101</v>
      </c>
      <c r="F2796" t="s">
        <v>11256</v>
      </c>
      <c r="G2796" s="3">
        <v>100101008</v>
      </c>
      <c r="H2796" t="s">
        <v>26130</v>
      </c>
      <c r="I2796" s="3">
        <v>1</v>
      </c>
      <c r="J2796" t="s">
        <v>26080</v>
      </c>
      <c r="K2796" s="3">
        <v>14</v>
      </c>
      <c r="L2796" t="s">
        <v>26103</v>
      </c>
      <c r="M2796" s="3">
        <v>3</v>
      </c>
      <c r="N2796" t="s">
        <v>16841</v>
      </c>
      <c r="O2796" s="3">
        <v>2</v>
      </c>
      <c r="P2796" t="s">
        <v>28067</v>
      </c>
      <c r="Q2796" s="3">
        <v>1</v>
      </c>
      <c r="R2796" t="s">
        <v>26083</v>
      </c>
      <c r="S2796" s="3">
        <v>1</v>
      </c>
      <c r="T2796" s="3">
        <v>1</v>
      </c>
      <c r="U2796" s="3">
        <v>100</v>
      </c>
      <c r="V2796" s="3">
        <v>2016</v>
      </c>
      <c r="W2796" t="s">
        <v>25</v>
      </c>
    </row>
    <row r="2797" spans="1:23" x14ac:dyDescent="0.3">
      <c r="A2797" s="3">
        <v>16</v>
      </c>
      <c r="B2797" t="s">
        <v>791</v>
      </c>
      <c r="C2797" s="3">
        <v>16101</v>
      </c>
      <c r="D2797" t="s">
        <v>2026</v>
      </c>
      <c r="E2797" s="3">
        <v>100101</v>
      </c>
      <c r="F2797" t="s">
        <v>11256</v>
      </c>
      <c r="G2797" s="3">
        <v>100101001</v>
      </c>
      <c r="H2797" t="s">
        <v>26124</v>
      </c>
      <c r="I2797" s="3">
        <v>1</v>
      </c>
      <c r="J2797" t="s">
        <v>26080</v>
      </c>
      <c r="K2797" s="3">
        <v>14</v>
      </c>
      <c r="L2797" t="s">
        <v>26103</v>
      </c>
      <c r="M2797" s="3">
        <v>3</v>
      </c>
      <c r="N2797" t="s">
        <v>16841</v>
      </c>
      <c r="O2797" s="3">
        <v>2</v>
      </c>
      <c r="P2797" t="s">
        <v>28067</v>
      </c>
      <c r="Q2797" s="3">
        <v>1</v>
      </c>
      <c r="R2797" t="s">
        <v>26083</v>
      </c>
      <c r="S2797" s="3">
        <v>2</v>
      </c>
      <c r="T2797" s="3">
        <v>1</v>
      </c>
      <c r="U2797" s="3">
        <v>50</v>
      </c>
      <c r="V2797" s="3">
        <v>2016</v>
      </c>
      <c r="W2797" t="s">
        <v>25</v>
      </c>
    </row>
    <row r="2798" spans="1:23" x14ac:dyDescent="0.3">
      <c r="A2798" s="3">
        <v>16</v>
      </c>
      <c r="B2798" t="s">
        <v>791</v>
      </c>
      <c r="C2798" s="3">
        <v>16101</v>
      </c>
      <c r="D2798" t="s">
        <v>2026</v>
      </c>
      <c r="E2798" s="3">
        <v>100103</v>
      </c>
      <c r="F2798" t="s">
        <v>11337</v>
      </c>
      <c r="G2798" s="3">
        <v>100103005</v>
      </c>
      <c r="H2798" t="s">
        <v>26144</v>
      </c>
      <c r="I2798" s="3">
        <v>1</v>
      </c>
      <c r="J2798" t="s">
        <v>26080</v>
      </c>
      <c r="K2798" s="3">
        <v>14</v>
      </c>
      <c r="L2798" t="s">
        <v>26103</v>
      </c>
      <c r="M2798" s="3">
        <v>3</v>
      </c>
      <c r="N2798" t="s">
        <v>16841</v>
      </c>
      <c r="O2798" s="3">
        <v>2</v>
      </c>
      <c r="P2798" t="s">
        <v>28067</v>
      </c>
      <c r="Q2798" s="3">
        <v>1</v>
      </c>
      <c r="R2798" t="s">
        <v>26083</v>
      </c>
      <c r="S2798" s="3">
        <v>2</v>
      </c>
      <c r="T2798" s="3">
        <v>1</v>
      </c>
      <c r="U2798" s="3">
        <v>50</v>
      </c>
      <c r="V2798" s="3">
        <v>2016</v>
      </c>
      <c r="W2798" t="s">
        <v>25</v>
      </c>
    </row>
    <row r="2799" spans="1:23" x14ac:dyDescent="0.3">
      <c r="A2799" s="3">
        <v>16</v>
      </c>
      <c r="B2799" t="s">
        <v>791</v>
      </c>
      <c r="C2799" s="3">
        <v>16101</v>
      </c>
      <c r="D2799" t="s">
        <v>2026</v>
      </c>
      <c r="E2799" s="3">
        <v>100101</v>
      </c>
      <c r="F2799" t="s">
        <v>11256</v>
      </c>
      <c r="G2799" s="3">
        <v>100101006</v>
      </c>
      <c r="H2799" t="s">
        <v>26129</v>
      </c>
      <c r="I2799" s="3">
        <v>1</v>
      </c>
      <c r="J2799" t="s">
        <v>26080</v>
      </c>
      <c r="K2799" s="3">
        <v>14</v>
      </c>
      <c r="L2799" t="s">
        <v>26103</v>
      </c>
      <c r="M2799" s="3">
        <v>3</v>
      </c>
      <c r="N2799" t="s">
        <v>16841</v>
      </c>
      <c r="O2799" s="3">
        <v>2</v>
      </c>
      <c r="P2799" t="s">
        <v>28067</v>
      </c>
      <c r="Q2799" s="3">
        <v>1</v>
      </c>
      <c r="R2799" t="s">
        <v>26083</v>
      </c>
      <c r="S2799" s="3">
        <v>2</v>
      </c>
      <c r="T2799" s="3">
        <v>1</v>
      </c>
      <c r="U2799" s="3">
        <v>50</v>
      </c>
      <c r="V2799" s="3">
        <v>2016</v>
      </c>
      <c r="W2799" t="s">
        <v>25</v>
      </c>
    </row>
    <row r="2800" spans="1:23" x14ac:dyDescent="0.3">
      <c r="A2800" s="3">
        <v>16</v>
      </c>
      <c r="B2800" t="s">
        <v>791</v>
      </c>
      <c r="C2800" s="3">
        <v>16101</v>
      </c>
      <c r="D2800" t="s">
        <v>2026</v>
      </c>
      <c r="E2800" s="3">
        <v>100104</v>
      </c>
      <c r="F2800" t="s">
        <v>11362</v>
      </c>
      <c r="G2800" s="3">
        <v>100104003</v>
      </c>
      <c r="H2800" t="s">
        <v>16990</v>
      </c>
      <c r="I2800" s="3">
        <v>1</v>
      </c>
      <c r="J2800" t="s">
        <v>26080</v>
      </c>
      <c r="K2800" s="3">
        <v>14</v>
      </c>
      <c r="L2800" t="s">
        <v>26103</v>
      </c>
      <c r="M2800" s="3">
        <v>3</v>
      </c>
      <c r="N2800" t="s">
        <v>16841</v>
      </c>
      <c r="O2800" s="3">
        <v>2</v>
      </c>
      <c r="P2800" t="s">
        <v>28067</v>
      </c>
      <c r="Q2800" s="3">
        <v>1</v>
      </c>
      <c r="R2800" t="s">
        <v>26083</v>
      </c>
      <c r="S2800" s="3">
        <v>2</v>
      </c>
      <c r="T2800" s="3">
        <v>1</v>
      </c>
      <c r="U2800" s="3">
        <v>50</v>
      </c>
      <c r="V2800" s="3">
        <v>2016</v>
      </c>
      <c r="W2800" t="s">
        <v>25</v>
      </c>
    </row>
    <row r="2801" spans="1:23" x14ac:dyDescent="0.3">
      <c r="A2801" s="3">
        <v>16</v>
      </c>
      <c r="B2801" t="s">
        <v>791</v>
      </c>
      <c r="C2801" s="3">
        <v>16101</v>
      </c>
      <c r="D2801" t="s">
        <v>2026</v>
      </c>
      <c r="E2801" s="3">
        <v>100101</v>
      </c>
      <c r="F2801" t="s">
        <v>11256</v>
      </c>
      <c r="G2801" s="3">
        <v>100101008</v>
      </c>
      <c r="H2801" t="s">
        <v>26130</v>
      </c>
      <c r="I2801" s="3">
        <v>1</v>
      </c>
      <c r="J2801" t="s">
        <v>26080</v>
      </c>
      <c r="K2801" s="3">
        <v>14</v>
      </c>
      <c r="L2801" t="s">
        <v>26103</v>
      </c>
      <c r="M2801" s="3">
        <v>3</v>
      </c>
      <c r="N2801" t="s">
        <v>16841</v>
      </c>
      <c r="O2801" s="3">
        <v>2</v>
      </c>
      <c r="P2801" t="s">
        <v>28067</v>
      </c>
      <c r="Q2801" s="3">
        <v>1</v>
      </c>
      <c r="R2801" t="s">
        <v>26083</v>
      </c>
      <c r="S2801" s="3">
        <v>2</v>
      </c>
      <c r="T2801" s="3">
        <v>1</v>
      </c>
      <c r="U2801" s="3">
        <v>50</v>
      </c>
      <c r="V2801" s="3">
        <v>2016</v>
      </c>
      <c r="W2801" t="s">
        <v>25</v>
      </c>
    </row>
    <row r="2802" spans="1:23" x14ac:dyDescent="0.3">
      <c r="A2802" s="3">
        <v>16</v>
      </c>
      <c r="B2802" t="s">
        <v>791</v>
      </c>
      <c r="C2802" s="3">
        <v>16101</v>
      </c>
      <c r="D2802" t="s">
        <v>2026</v>
      </c>
      <c r="E2802" s="3">
        <v>100102</v>
      </c>
      <c r="F2802" t="s">
        <v>11306</v>
      </c>
      <c r="G2802" s="3">
        <v>100102005</v>
      </c>
      <c r="H2802" t="s">
        <v>2163</v>
      </c>
      <c r="I2802" s="3">
        <v>1</v>
      </c>
      <c r="J2802" t="s">
        <v>26080</v>
      </c>
      <c r="K2802" s="3">
        <v>14</v>
      </c>
      <c r="L2802" t="s">
        <v>26103</v>
      </c>
      <c r="M2802" s="3">
        <v>3</v>
      </c>
      <c r="N2802" t="s">
        <v>16841</v>
      </c>
      <c r="O2802" s="3">
        <v>2</v>
      </c>
      <c r="P2802" t="s">
        <v>28067</v>
      </c>
      <c r="Q2802" s="3">
        <v>1</v>
      </c>
      <c r="R2802" t="s">
        <v>26083</v>
      </c>
      <c r="S2802" s="3">
        <v>2</v>
      </c>
      <c r="T2802" s="3">
        <v>1</v>
      </c>
      <c r="U2802" s="3">
        <v>50</v>
      </c>
      <c r="V2802" s="3">
        <v>2016</v>
      </c>
      <c r="W2802" t="s">
        <v>25</v>
      </c>
    </row>
    <row r="2803" spans="1:23" x14ac:dyDescent="0.3">
      <c r="A2803" s="3">
        <v>16</v>
      </c>
      <c r="B2803" t="s">
        <v>791</v>
      </c>
      <c r="C2803" s="3">
        <v>16101</v>
      </c>
      <c r="D2803" t="s">
        <v>2026</v>
      </c>
      <c r="E2803" s="3">
        <v>100108</v>
      </c>
      <c r="F2803" t="s">
        <v>11438</v>
      </c>
      <c r="G2803" s="3">
        <v>100108004</v>
      </c>
      <c r="H2803" t="s">
        <v>26097</v>
      </c>
      <c r="I2803" s="3">
        <v>1</v>
      </c>
      <c r="J2803" t="s">
        <v>26080</v>
      </c>
      <c r="K2803" s="3">
        <v>14</v>
      </c>
      <c r="L2803" t="s">
        <v>26103</v>
      </c>
      <c r="M2803" s="3">
        <v>3</v>
      </c>
      <c r="N2803" t="s">
        <v>16841</v>
      </c>
      <c r="O2803" s="3">
        <v>2</v>
      </c>
      <c r="P2803" t="s">
        <v>28067</v>
      </c>
      <c r="Q2803" s="3">
        <v>1</v>
      </c>
      <c r="R2803" t="s">
        <v>26083</v>
      </c>
      <c r="S2803" s="3">
        <v>2</v>
      </c>
      <c r="T2803" s="3">
        <v>1</v>
      </c>
      <c r="U2803" s="3">
        <v>50</v>
      </c>
      <c r="V2803" s="3">
        <v>2016</v>
      </c>
      <c r="W2803" t="s">
        <v>25</v>
      </c>
    </row>
    <row r="2804" spans="1:23" x14ac:dyDescent="0.3">
      <c r="A2804" s="3">
        <v>16</v>
      </c>
      <c r="B2804" t="s">
        <v>791</v>
      </c>
      <c r="C2804" s="3">
        <v>16106</v>
      </c>
      <c r="D2804" t="s">
        <v>2041</v>
      </c>
      <c r="E2804" s="3">
        <v>100101</v>
      </c>
      <c r="F2804" t="s">
        <v>11256</v>
      </c>
      <c r="G2804" s="3">
        <v>100101001</v>
      </c>
      <c r="H2804" t="s">
        <v>26124</v>
      </c>
      <c r="I2804" s="3">
        <v>1</v>
      </c>
      <c r="J2804" t="s">
        <v>26080</v>
      </c>
      <c r="K2804" s="3">
        <v>14</v>
      </c>
      <c r="L2804" t="s">
        <v>26103</v>
      </c>
      <c r="M2804" s="3">
        <v>3</v>
      </c>
      <c r="N2804" t="s">
        <v>16841</v>
      </c>
      <c r="O2804" s="3">
        <v>2</v>
      </c>
      <c r="P2804" t="s">
        <v>28067</v>
      </c>
      <c r="Q2804" s="3">
        <v>2</v>
      </c>
      <c r="R2804" t="s">
        <v>8209</v>
      </c>
      <c r="S2804" s="3">
        <v>3</v>
      </c>
      <c r="T2804" s="3">
        <v>1</v>
      </c>
      <c r="U2804" s="3">
        <v>400</v>
      </c>
      <c r="V2804" s="3">
        <v>2016</v>
      </c>
      <c r="W2804" t="s">
        <v>25</v>
      </c>
    </row>
    <row r="2805" spans="1:23" x14ac:dyDescent="0.3">
      <c r="A2805" s="3">
        <v>16</v>
      </c>
      <c r="B2805" t="s">
        <v>791</v>
      </c>
      <c r="C2805" s="3">
        <v>16106</v>
      </c>
      <c r="D2805" t="s">
        <v>2041</v>
      </c>
      <c r="E2805" s="3">
        <v>100101</v>
      </c>
      <c r="F2805" t="s">
        <v>11256</v>
      </c>
      <c r="G2805" s="3">
        <v>100101004</v>
      </c>
      <c r="H2805" t="s">
        <v>16281</v>
      </c>
      <c r="I2805" s="3">
        <v>1</v>
      </c>
      <c r="J2805" t="s">
        <v>26080</v>
      </c>
      <c r="K2805" s="3">
        <v>14</v>
      </c>
      <c r="L2805" t="s">
        <v>26103</v>
      </c>
      <c r="M2805" s="3">
        <v>3</v>
      </c>
      <c r="N2805" t="s">
        <v>16841</v>
      </c>
      <c r="O2805" s="3">
        <v>2</v>
      </c>
      <c r="P2805" t="s">
        <v>28067</v>
      </c>
      <c r="Q2805" s="3">
        <v>2</v>
      </c>
      <c r="R2805" t="s">
        <v>8209</v>
      </c>
      <c r="S2805" s="3">
        <v>3</v>
      </c>
      <c r="T2805" s="3">
        <v>1</v>
      </c>
      <c r="U2805" s="3">
        <v>600</v>
      </c>
      <c r="V2805" s="3">
        <v>2016</v>
      </c>
      <c r="W2805" t="s">
        <v>25</v>
      </c>
    </row>
    <row r="2806" spans="1:23" x14ac:dyDescent="0.3">
      <c r="A2806" s="3">
        <v>16</v>
      </c>
      <c r="B2806" t="s">
        <v>791</v>
      </c>
      <c r="C2806" s="3">
        <v>16106</v>
      </c>
      <c r="D2806" t="s">
        <v>2041</v>
      </c>
      <c r="E2806" s="3">
        <v>100103</v>
      </c>
      <c r="F2806" t="s">
        <v>11337</v>
      </c>
      <c r="G2806" s="3">
        <v>100103005</v>
      </c>
      <c r="H2806" t="s">
        <v>26144</v>
      </c>
      <c r="I2806" s="3">
        <v>1</v>
      </c>
      <c r="J2806" t="s">
        <v>26080</v>
      </c>
      <c r="K2806" s="3">
        <v>14</v>
      </c>
      <c r="L2806" t="s">
        <v>26103</v>
      </c>
      <c r="M2806" s="3">
        <v>3</v>
      </c>
      <c r="N2806" t="s">
        <v>16841</v>
      </c>
      <c r="O2806" s="3">
        <v>2</v>
      </c>
      <c r="P2806" t="s">
        <v>28067</v>
      </c>
      <c r="Q2806" s="3">
        <v>2</v>
      </c>
      <c r="R2806" t="s">
        <v>8209</v>
      </c>
      <c r="S2806" s="3">
        <v>3</v>
      </c>
      <c r="T2806" s="3">
        <v>1</v>
      </c>
      <c r="U2806" s="3">
        <v>350</v>
      </c>
      <c r="V2806" s="3">
        <v>2016</v>
      </c>
      <c r="W2806" t="s">
        <v>25</v>
      </c>
    </row>
    <row r="2807" spans="1:23" x14ac:dyDescent="0.3">
      <c r="A2807" s="3">
        <v>16</v>
      </c>
      <c r="B2807" t="s">
        <v>791</v>
      </c>
      <c r="C2807" s="3">
        <v>16106</v>
      </c>
      <c r="D2807" t="s">
        <v>2041</v>
      </c>
      <c r="E2807" s="3">
        <v>100101</v>
      </c>
      <c r="F2807" t="s">
        <v>11256</v>
      </c>
      <c r="G2807" s="3">
        <v>1001010080</v>
      </c>
      <c r="H2807" t="s">
        <v>26126</v>
      </c>
      <c r="I2807" s="3">
        <v>1</v>
      </c>
      <c r="J2807" t="s">
        <v>26080</v>
      </c>
      <c r="K2807" s="3">
        <v>14</v>
      </c>
      <c r="L2807" t="s">
        <v>26103</v>
      </c>
      <c r="M2807" s="3">
        <v>3</v>
      </c>
      <c r="N2807" t="s">
        <v>16841</v>
      </c>
      <c r="O2807" s="3">
        <v>2</v>
      </c>
      <c r="P2807" t="s">
        <v>28067</v>
      </c>
      <c r="Q2807" s="3">
        <v>2</v>
      </c>
      <c r="R2807" t="s">
        <v>8209</v>
      </c>
      <c r="S2807" s="3">
        <v>3</v>
      </c>
      <c r="T2807" s="3">
        <v>1</v>
      </c>
      <c r="U2807" s="3">
        <v>700</v>
      </c>
      <c r="V2807" s="3">
        <v>2016</v>
      </c>
      <c r="W2807" t="s">
        <v>25</v>
      </c>
    </row>
    <row r="2808" spans="1:23" x14ac:dyDescent="0.3">
      <c r="A2808" s="3">
        <v>16</v>
      </c>
      <c r="B2808" t="s">
        <v>791</v>
      </c>
      <c r="C2808" s="3">
        <v>16106</v>
      </c>
      <c r="D2808" t="s">
        <v>2041</v>
      </c>
      <c r="E2808" s="3">
        <v>100104</v>
      </c>
      <c r="F2808" t="s">
        <v>11362</v>
      </c>
      <c r="G2808" s="3">
        <v>100104006</v>
      </c>
      <c r="H2808" t="s">
        <v>26140</v>
      </c>
      <c r="I2808" s="3">
        <v>1</v>
      </c>
      <c r="J2808" t="s">
        <v>26080</v>
      </c>
      <c r="K2808" s="3">
        <v>14</v>
      </c>
      <c r="L2808" t="s">
        <v>26103</v>
      </c>
      <c r="M2808" s="3">
        <v>3</v>
      </c>
      <c r="N2808" t="s">
        <v>16841</v>
      </c>
      <c r="O2808" s="3">
        <v>2</v>
      </c>
      <c r="P2808" t="s">
        <v>28067</v>
      </c>
      <c r="Q2808" s="3">
        <v>2</v>
      </c>
      <c r="R2808" t="s">
        <v>8209</v>
      </c>
      <c r="S2808" s="3">
        <v>3</v>
      </c>
      <c r="T2808" s="3">
        <v>1</v>
      </c>
      <c r="U2808" s="3">
        <v>300</v>
      </c>
      <c r="V2808" s="3">
        <v>2016</v>
      </c>
      <c r="W2808" t="s">
        <v>25</v>
      </c>
    </row>
    <row r="2809" spans="1:23" x14ac:dyDescent="0.3">
      <c r="A2809" s="3">
        <v>16</v>
      </c>
      <c r="B2809" t="s">
        <v>791</v>
      </c>
      <c r="C2809" s="3">
        <v>16106</v>
      </c>
      <c r="D2809" t="s">
        <v>2041</v>
      </c>
      <c r="E2809" s="3">
        <v>100101</v>
      </c>
      <c r="F2809" t="s">
        <v>11256</v>
      </c>
      <c r="G2809" s="3">
        <v>100101001</v>
      </c>
      <c r="H2809" t="s">
        <v>26124</v>
      </c>
      <c r="I2809" s="3">
        <v>1</v>
      </c>
      <c r="J2809" t="s">
        <v>26080</v>
      </c>
      <c r="K2809" s="3">
        <v>14</v>
      </c>
      <c r="L2809" t="s">
        <v>26103</v>
      </c>
      <c r="M2809" s="3">
        <v>3</v>
      </c>
      <c r="N2809" t="s">
        <v>16841</v>
      </c>
      <c r="O2809" s="3">
        <v>1</v>
      </c>
      <c r="P2809" t="s">
        <v>28066</v>
      </c>
      <c r="Q2809" s="3">
        <v>1</v>
      </c>
      <c r="R2809" t="s">
        <v>26083</v>
      </c>
      <c r="S2809" s="3">
        <v>2</v>
      </c>
      <c r="T2809" s="3">
        <v>1</v>
      </c>
      <c r="U2809" s="3">
        <v>200</v>
      </c>
      <c r="V2809" s="3">
        <v>2016</v>
      </c>
      <c r="W2809" t="s">
        <v>25</v>
      </c>
    </row>
    <row r="2810" spans="1:23" x14ac:dyDescent="0.3">
      <c r="A2810" s="3">
        <v>16</v>
      </c>
      <c r="B2810" t="s">
        <v>791</v>
      </c>
      <c r="C2810" s="3">
        <v>16106</v>
      </c>
      <c r="D2810" t="s">
        <v>2041</v>
      </c>
      <c r="E2810" s="3">
        <v>100103</v>
      </c>
      <c r="F2810" t="s">
        <v>11337</v>
      </c>
      <c r="G2810" s="3">
        <v>100103001</v>
      </c>
      <c r="H2810" t="s">
        <v>26123</v>
      </c>
      <c r="I2810" s="3">
        <v>1</v>
      </c>
      <c r="J2810" t="s">
        <v>26080</v>
      </c>
      <c r="K2810" s="3">
        <v>14</v>
      </c>
      <c r="L2810" t="s">
        <v>26103</v>
      </c>
      <c r="M2810" s="3">
        <v>3</v>
      </c>
      <c r="N2810" t="s">
        <v>16841</v>
      </c>
      <c r="O2810" s="3">
        <v>1</v>
      </c>
      <c r="P2810" t="s">
        <v>28066</v>
      </c>
      <c r="Q2810" s="3">
        <v>1</v>
      </c>
      <c r="R2810" t="s">
        <v>26083</v>
      </c>
      <c r="S2810" s="3">
        <v>2</v>
      </c>
      <c r="T2810" s="3">
        <v>1</v>
      </c>
      <c r="U2810" s="3">
        <v>200</v>
      </c>
      <c r="V2810" s="3">
        <v>2016</v>
      </c>
      <c r="W2810" t="s">
        <v>25</v>
      </c>
    </row>
    <row r="2811" spans="1:23" x14ac:dyDescent="0.3">
      <c r="A2811" s="3">
        <v>16</v>
      </c>
      <c r="B2811" t="s">
        <v>791</v>
      </c>
      <c r="C2811" s="3">
        <v>16106</v>
      </c>
      <c r="D2811" t="s">
        <v>2041</v>
      </c>
      <c r="E2811" s="3">
        <v>100104</v>
      </c>
      <c r="F2811" t="s">
        <v>11362</v>
      </c>
      <c r="G2811" s="3">
        <v>100104006</v>
      </c>
      <c r="H2811" t="s">
        <v>26140</v>
      </c>
      <c r="I2811" s="3">
        <v>1</v>
      </c>
      <c r="J2811" t="s">
        <v>26080</v>
      </c>
      <c r="K2811" s="3">
        <v>14</v>
      </c>
      <c r="L2811" t="s">
        <v>26103</v>
      </c>
      <c r="M2811" s="3">
        <v>3</v>
      </c>
      <c r="N2811" t="s">
        <v>16841</v>
      </c>
      <c r="O2811" s="3">
        <v>1</v>
      </c>
      <c r="P2811" t="s">
        <v>28066</v>
      </c>
      <c r="Q2811" s="3">
        <v>1</v>
      </c>
      <c r="R2811" t="s">
        <v>26083</v>
      </c>
      <c r="S2811" s="3">
        <v>2</v>
      </c>
      <c r="T2811" s="3">
        <v>1</v>
      </c>
      <c r="U2811" s="3">
        <v>110</v>
      </c>
      <c r="V2811" s="3">
        <v>2016</v>
      </c>
      <c r="W2811" t="s">
        <v>25</v>
      </c>
    </row>
    <row r="2812" spans="1:23" x14ac:dyDescent="0.3">
      <c r="A2812" s="3">
        <v>9</v>
      </c>
      <c r="B2812" t="s">
        <v>26150</v>
      </c>
      <c r="C2812" s="3">
        <v>9111</v>
      </c>
      <c r="D2812" t="s">
        <v>1609</v>
      </c>
      <c r="E2812" s="3">
        <v>100101</v>
      </c>
      <c r="F2812" t="s">
        <v>11256</v>
      </c>
      <c r="G2812" s="3">
        <v>1001010080</v>
      </c>
      <c r="H2812" t="s">
        <v>26126</v>
      </c>
      <c r="I2812" s="3">
        <v>2</v>
      </c>
      <c r="J2812" t="s">
        <v>12848</v>
      </c>
      <c r="K2812" s="3">
        <v>14</v>
      </c>
      <c r="L2812" t="s">
        <v>26103</v>
      </c>
      <c r="M2812" s="3">
        <v>3</v>
      </c>
      <c r="N2812" t="s">
        <v>16841</v>
      </c>
      <c r="O2812" s="3">
        <v>3</v>
      </c>
      <c r="P2812" t="s">
        <v>26085</v>
      </c>
      <c r="Q2812" s="3">
        <v>1</v>
      </c>
      <c r="R2812" t="s">
        <v>26083</v>
      </c>
      <c r="S2812" s="3">
        <v>2</v>
      </c>
      <c r="T2812" s="3">
        <v>1</v>
      </c>
      <c r="U2812" s="3">
        <v>2500</v>
      </c>
      <c r="V2812" s="3">
        <v>2000</v>
      </c>
      <c r="W2812" t="s">
        <v>25</v>
      </c>
    </row>
    <row r="2813" spans="1:23" x14ac:dyDescent="0.3">
      <c r="A2813" s="3">
        <v>9</v>
      </c>
      <c r="B2813" t="s">
        <v>26150</v>
      </c>
      <c r="C2813" s="3">
        <v>9111</v>
      </c>
      <c r="D2813" t="s">
        <v>1609</v>
      </c>
      <c r="E2813" s="3">
        <v>100102</v>
      </c>
      <c r="F2813" t="s">
        <v>11306</v>
      </c>
      <c r="G2813" s="3">
        <v>100102005</v>
      </c>
      <c r="H2813" t="s">
        <v>2163</v>
      </c>
      <c r="I2813" s="3">
        <v>2</v>
      </c>
      <c r="J2813" t="s">
        <v>12848</v>
      </c>
      <c r="K2813" s="3">
        <v>14</v>
      </c>
      <c r="L2813" t="s">
        <v>26103</v>
      </c>
      <c r="M2813" s="3">
        <v>3</v>
      </c>
      <c r="N2813" t="s">
        <v>16841</v>
      </c>
      <c r="O2813" s="3">
        <v>3</v>
      </c>
      <c r="P2813" t="s">
        <v>26085</v>
      </c>
      <c r="Q2813" s="3">
        <v>1</v>
      </c>
      <c r="R2813" t="s">
        <v>26083</v>
      </c>
      <c r="S2813" s="3">
        <v>2</v>
      </c>
      <c r="T2813" s="3">
        <v>1</v>
      </c>
      <c r="U2813" s="3">
        <v>2500</v>
      </c>
      <c r="V2813" s="3">
        <v>2000</v>
      </c>
      <c r="W2813" t="s">
        <v>25</v>
      </c>
    </row>
    <row r="2814" spans="1:23" x14ac:dyDescent="0.3">
      <c r="A2814" s="3">
        <v>9</v>
      </c>
      <c r="B2814" t="s">
        <v>26150</v>
      </c>
      <c r="C2814" s="3">
        <v>9111</v>
      </c>
      <c r="D2814" t="s">
        <v>1609</v>
      </c>
      <c r="E2814" s="3">
        <v>100104</v>
      </c>
      <c r="F2814" t="s">
        <v>11362</v>
      </c>
      <c r="G2814" s="3">
        <v>1001040020</v>
      </c>
      <c r="H2814" t="s">
        <v>26133</v>
      </c>
      <c r="I2814" s="3">
        <v>2</v>
      </c>
      <c r="J2814" t="s">
        <v>12848</v>
      </c>
      <c r="K2814" s="3">
        <v>14</v>
      </c>
      <c r="L2814" t="s">
        <v>26103</v>
      </c>
      <c r="M2814" s="3">
        <v>3</v>
      </c>
      <c r="N2814" t="s">
        <v>16841</v>
      </c>
      <c r="O2814" s="3">
        <v>3</v>
      </c>
      <c r="P2814" t="s">
        <v>26085</v>
      </c>
      <c r="Q2814" s="3">
        <v>1</v>
      </c>
      <c r="R2814" t="s">
        <v>26083</v>
      </c>
      <c r="S2814" s="3">
        <v>2</v>
      </c>
      <c r="T2814" s="3">
        <v>1</v>
      </c>
      <c r="U2814" s="3">
        <v>2500</v>
      </c>
      <c r="V2814" s="3">
        <v>2000</v>
      </c>
      <c r="W2814" t="s">
        <v>25</v>
      </c>
    </row>
    <row r="2815" spans="1:23" x14ac:dyDescent="0.3">
      <c r="A2815" s="3">
        <v>9</v>
      </c>
      <c r="B2815" t="s">
        <v>26150</v>
      </c>
      <c r="C2815" s="3">
        <v>9111</v>
      </c>
      <c r="D2815" t="s">
        <v>1609</v>
      </c>
      <c r="E2815" s="3">
        <v>100104</v>
      </c>
      <c r="F2815" t="s">
        <v>11362</v>
      </c>
      <c r="G2815" s="3">
        <v>100104003</v>
      </c>
      <c r="H2815" t="s">
        <v>16990</v>
      </c>
      <c r="I2815" s="3">
        <v>2</v>
      </c>
      <c r="J2815" t="s">
        <v>12848</v>
      </c>
      <c r="K2815" s="3">
        <v>14</v>
      </c>
      <c r="L2815" t="s">
        <v>26103</v>
      </c>
      <c r="M2815" s="3">
        <v>3</v>
      </c>
      <c r="N2815" t="s">
        <v>16841</v>
      </c>
      <c r="O2815" s="3">
        <v>3</v>
      </c>
      <c r="P2815" t="s">
        <v>26085</v>
      </c>
      <c r="Q2815" s="3">
        <v>1</v>
      </c>
      <c r="R2815" t="s">
        <v>26083</v>
      </c>
      <c r="S2815" s="3">
        <v>2</v>
      </c>
      <c r="T2815" s="3">
        <v>1</v>
      </c>
      <c r="U2815" s="3">
        <v>2500</v>
      </c>
      <c r="V2815" s="3">
        <v>2000</v>
      </c>
      <c r="W2815" t="s">
        <v>25</v>
      </c>
    </row>
    <row r="2816" spans="1:23" x14ac:dyDescent="0.3">
      <c r="A2816" s="3">
        <v>9</v>
      </c>
      <c r="B2816" t="s">
        <v>26150</v>
      </c>
      <c r="C2816" s="3">
        <v>9111</v>
      </c>
      <c r="D2816" t="s">
        <v>1609</v>
      </c>
      <c r="E2816" s="3">
        <v>100101</v>
      </c>
      <c r="F2816" t="s">
        <v>11256</v>
      </c>
      <c r="G2816" s="3">
        <v>100101007</v>
      </c>
      <c r="H2816" t="s">
        <v>11267</v>
      </c>
      <c r="I2816" s="3">
        <v>2</v>
      </c>
      <c r="J2816" t="s">
        <v>12848</v>
      </c>
      <c r="K2816" s="3">
        <v>14</v>
      </c>
      <c r="L2816" t="s">
        <v>26103</v>
      </c>
      <c r="M2816" s="3">
        <v>3</v>
      </c>
      <c r="N2816" t="s">
        <v>16841</v>
      </c>
      <c r="O2816" s="3">
        <v>3</v>
      </c>
      <c r="P2816" t="s">
        <v>26085</v>
      </c>
      <c r="Q2816" s="3">
        <v>1</v>
      </c>
      <c r="R2816" t="s">
        <v>26083</v>
      </c>
      <c r="S2816" s="3">
        <v>2</v>
      </c>
      <c r="T2816" s="3">
        <v>1</v>
      </c>
      <c r="U2816" s="3">
        <v>2500</v>
      </c>
      <c r="V2816" s="3">
        <v>2000</v>
      </c>
      <c r="W2816" t="s">
        <v>25</v>
      </c>
    </row>
    <row r="2817" spans="1:23" x14ac:dyDescent="0.3">
      <c r="A2817" s="3">
        <v>9</v>
      </c>
      <c r="B2817" t="s">
        <v>26150</v>
      </c>
      <c r="C2817" s="3">
        <v>9111</v>
      </c>
      <c r="D2817" t="s">
        <v>1609</v>
      </c>
      <c r="E2817" s="3">
        <v>100112</v>
      </c>
      <c r="F2817" t="s">
        <v>11530</v>
      </c>
      <c r="G2817" s="3">
        <v>100112025</v>
      </c>
      <c r="H2817" t="s">
        <v>11631</v>
      </c>
      <c r="I2817" s="3">
        <v>2</v>
      </c>
      <c r="J2817" t="s">
        <v>12848</v>
      </c>
      <c r="K2817" s="3">
        <v>14</v>
      </c>
      <c r="L2817" t="s">
        <v>26103</v>
      </c>
      <c r="M2817" s="3">
        <v>3</v>
      </c>
      <c r="N2817" t="s">
        <v>16841</v>
      </c>
      <c r="O2817" s="3">
        <v>3</v>
      </c>
      <c r="P2817" t="s">
        <v>26085</v>
      </c>
      <c r="Q2817" s="3">
        <v>1</v>
      </c>
      <c r="R2817" t="s">
        <v>26083</v>
      </c>
      <c r="S2817" s="3">
        <v>2</v>
      </c>
      <c r="T2817" s="3">
        <v>1</v>
      </c>
      <c r="U2817" s="3">
        <v>2500</v>
      </c>
      <c r="V2817" s="3">
        <v>2000</v>
      </c>
      <c r="W2817" t="s">
        <v>25</v>
      </c>
    </row>
    <row r="2818" spans="1:23" x14ac:dyDescent="0.3">
      <c r="A2818" s="3">
        <v>9</v>
      </c>
      <c r="B2818" t="s">
        <v>26150</v>
      </c>
      <c r="C2818" s="3">
        <v>9111</v>
      </c>
      <c r="D2818" t="s">
        <v>1609</v>
      </c>
      <c r="E2818" s="3">
        <v>100103</v>
      </c>
      <c r="F2818" t="s">
        <v>11337</v>
      </c>
      <c r="G2818" s="3">
        <v>100103002</v>
      </c>
      <c r="H2818" t="s">
        <v>26099</v>
      </c>
      <c r="I2818" s="3">
        <v>2</v>
      </c>
      <c r="J2818" t="s">
        <v>12848</v>
      </c>
      <c r="K2818" s="3">
        <v>14</v>
      </c>
      <c r="L2818" t="s">
        <v>26103</v>
      </c>
      <c r="M2818" s="3">
        <v>3</v>
      </c>
      <c r="N2818" t="s">
        <v>16841</v>
      </c>
      <c r="O2818" s="3">
        <v>3</v>
      </c>
      <c r="P2818" t="s">
        <v>26085</v>
      </c>
      <c r="Q2818" s="3">
        <v>1</v>
      </c>
      <c r="R2818" t="s">
        <v>26083</v>
      </c>
      <c r="S2818" s="3">
        <v>2</v>
      </c>
      <c r="T2818" s="3">
        <v>1</v>
      </c>
      <c r="U2818" s="3">
        <v>2500</v>
      </c>
      <c r="V2818" s="3">
        <v>2000</v>
      </c>
      <c r="W2818" t="s">
        <v>25</v>
      </c>
    </row>
    <row r="2819" spans="1:23" x14ac:dyDescent="0.3">
      <c r="A2819" s="3">
        <v>9</v>
      </c>
      <c r="B2819" t="s">
        <v>26150</v>
      </c>
      <c r="C2819" s="3">
        <v>9111</v>
      </c>
      <c r="D2819" t="s">
        <v>1609</v>
      </c>
      <c r="E2819" s="3">
        <v>100103</v>
      </c>
      <c r="F2819" t="s">
        <v>11337</v>
      </c>
      <c r="G2819" s="3">
        <v>100103004</v>
      </c>
      <c r="H2819" t="s">
        <v>26125</v>
      </c>
      <c r="I2819" s="3">
        <v>2</v>
      </c>
      <c r="J2819" t="s">
        <v>12848</v>
      </c>
      <c r="K2819" s="3">
        <v>14</v>
      </c>
      <c r="L2819" t="s">
        <v>26103</v>
      </c>
      <c r="M2819" s="3">
        <v>3</v>
      </c>
      <c r="N2819" t="s">
        <v>16841</v>
      </c>
      <c r="O2819" s="3">
        <v>3</v>
      </c>
      <c r="P2819" t="s">
        <v>26085</v>
      </c>
      <c r="Q2819" s="3">
        <v>1</v>
      </c>
      <c r="R2819" t="s">
        <v>26083</v>
      </c>
      <c r="S2819" s="3">
        <v>2</v>
      </c>
      <c r="T2819" s="3">
        <v>1</v>
      </c>
      <c r="U2819" s="3">
        <v>2500</v>
      </c>
      <c r="V2819" s="3">
        <v>2000</v>
      </c>
      <c r="W2819" t="s">
        <v>25</v>
      </c>
    </row>
    <row r="2820" spans="1:23" x14ac:dyDescent="0.3">
      <c r="A2820" s="3">
        <v>9</v>
      </c>
      <c r="B2820" t="s">
        <v>26150</v>
      </c>
      <c r="C2820" s="3">
        <v>9111</v>
      </c>
      <c r="D2820" t="s">
        <v>1609</v>
      </c>
      <c r="E2820" s="3">
        <v>100101</v>
      </c>
      <c r="F2820" t="s">
        <v>11256</v>
      </c>
      <c r="G2820" s="3">
        <v>100101004</v>
      </c>
      <c r="H2820" t="s">
        <v>16281</v>
      </c>
      <c r="I2820" s="3">
        <v>2</v>
      </c>
      <c r="J2820" t="s">
        <v>12848</v>
      </c>
      <c r="K2820" s="3">
        <v>14</v>
      </c>
      <c r="L2820" t="s">
        <v>26103</v>
      </c>
      <c r="M2820" s="3">
        <v>3</v>
      </c>
      <c r="N2820" t="s">
        <v>16841</v>
      </c>
      <c r="O2820" s="3">
        <v>3</v>
      </c>
      <c r="P2820" t="s">
        <v>26085</v>
      </c>
      <c r="Q2820" s="3">
        <v>1</v>
      </c>
      <c r="R2820" t="s">
        <v>26083</v>
      </c>
      <c r="S2820" s="3">
        <v>2</v>
      </c>
      <c r="T2820" s="3">
        <v>1</v>
      </c>
      <c r="U2820" s="3">
        <v>5000</v>
      </c>
      <c r="V2820" s="3">
        <v>2000</v>
      </c>
      <c r="W2820" t="s">
        <v>25</v>
      </c>
    </row>
    <row r="2821" spans="1:23" x14ac:dyDescent="0.3">
      <c r="A2821" s="3">
        <v>9</v>
      </c>
      <c r="B2821" t="s">
        <v>26150</v>
      </c>
      <c r="C2821" s="3">
        <v>9101</v>
      </c>
      <c r="D2821" t="s">
        <v>1579</v>
      </c>
      <c r="E2821" s="3">
        <v>100103</v>
      </c>
      <c r="F2821" t="s">
        <v>11337</v>
      </c>
      <c r="G2821" s="3">
        <v>100103001</v>
      </c>
      <c r="H2821" t="s">
        <v>26123</v>
      </c>
      <c r="I2821" s="3">
        <v>2</v>
      </c>
      <c r="J2821" t="s">
        <v>12848</v>
      </c>
      <c r="K2821" s="3">
        <v>14</v>
      </c>
      <c r="L2821" t="s">
        <v>26103</v>
      </c>
      <c r="M2821" s="3">
        <v>3</v>
      </c>
      <c r="N2821" t="s">
        <v>16841</v>
      </c>
      <c r="O2821" s="3">
        <v>2</v>
      </c>
      <c r="P2821" t="s">
        <v>28067</v>
      </c>
      <c r="Q2821" s="3">
        <v>1</v>
      </c>
      <c r="R2821" t="s">
        <v>26083</v>
      </c>
      <c r="S2821" s="3">
        <v>2</v>
      </c>
      <c r="T2821" s="3">
        <v>1</v>
      </c>
      <c r="U2821" s="3">
        <v>17300</v>
      </c>
      <c r="V2821" s="3">
        <v>2000</v>
      </c>
      <c r="W2821" t="s">
        <v>25</v>
      </c>
    </row>
    <row r="2822" spans="1:23" x14ac:dyDescent="0.3">
      <c r="A2822" s="3">
        <v>9</v>
      </c>
      <c r="B2822" t="s">
        <v>26150</v>
      </c>
      <c r="C2822" s="3">
        <v>9101</v>
      </c>
      <c r="D2822" t="s">
        <v>1579</v>
      </c>
      <c r="E2822" s="3">
        <v>100103</v>
      </c>
      <c r="F2822" t="s">
        <v>11337</v>
      </c>
      <c r="G2822" s="3">
        <v>100103004</v>
      </c>
      <c r="H2822" t="s">
        <v>26125</v>
      </c>
      <c r="I2822" s="3">
        <v>2</v>
      </c>
      <c r="J2822" t="s">
        <v>12848</v>
      </c>
      <c r="K2822" s="3">
        <v>14</v>
      </c>
      <c r="L2822" t="s">
        <v>26103</v>
      </c>
      <c r="M2822" s="3">
        <v>3</v>
      </c>
      <c r="N2822" t="s">
        <v>16841</v>
      </c>
      <c r="O2822" s="3">
        <v>2</v>
      </c>
      <c r="P2822" t="s">
        <v>28067</v>
      </c>
      <c r="Q2822" s="3">
        <v>1</v>
      </c>
      <c r="R2822" t="s">
        <v>26083</v>
      </c>
      <c r="S2822" s="3">
        <v>2</v>
      </c>
      <c r="T2822" s="3">
        <v>1</v>
      </c>
      <c r="U2822" s="3">
        <v>25950</v>
      </c>
      <c r="V2822" s="3">
        <v>2000</v>
      </c>
      <c r="W2822" t="s">
        <v>25</v>
      </c>
    </row>
    <row r="2823" spans="1:23" x14ac:dyDescent="0.3">
      <c r="A2823" s="3">
        <v>9</v>
      </c>
      <c r="B2823" t="s">
        <v>26150</v>
      </c>
      <c r="C2823" s="3">
        <v>9101</v>
      </c>
      <c r="D2823" t="s">
        <v>1579</v>
      </c>
      <c r="E2823" s="3">
        <v>100112</v>
      </c>
      <c r="F2823" t="s">
        <v>11530</v>
      </c>
      <c r="G2823" s="3">
        <v>100112025</v>
      </c>
      <c r="H2823" t="s">
        <v>11631</v>
      </c>
      <c r="I2823" s="3">
        <v>2</v>
      </c>
      <c r="J2823" t="s">
        <v>12848</v>
      </c>
      <c r="K2823" s="3">
        <v>14</v>
      </c>
      <c r="L2823" t="s">
        <v>26103</v>
      </c>
      <c r="M2823" s="3">
        <v>3</v>
      </c>
      <c r="N2823" t="s">
        <v>16841</v>
      </c>
      <c r="O2823" s="3">
        <v>2</v>
      </c>
      <c r="P2823" t="s">
        <v>28067</v>
      </c>
      <c r="Q2823" s="3">
        <v>1</v>
      </c>
      <c r="R2823" t="s">
        <v>26083</v>
      </c>
      <c r="S2823" s="3">
        <v>2</v>
      </c>
      <c r="T2823" s="3">
        <v>1</v>
      </c>
      <c r="U2823" s="3">
        <v>25950</v>
      </c>
      <c r="V2823" s="3">
        <v>2000</v>
      </c>
      <c r="W2823" t="s">
        <v>25</v>
      </c>
    </row>
    <row r="2824" spans="1:23" x14ac:dyDescent="0.3">
      <c r="A2824" s="3">
        <v>9</v>
      </c>
      <c r="B2824" t="s">
        <v>26150</v>
      </c>
      <c r="C2824" s="3">
        <v>9101</v>
      </c>
      <c r="D2824" t="s">
        <v>1579</v>
      </c>
      <c r="E2824" s="3">
        <v>100101</v>
      </c>
      <c r="F2824" t="s">
        <v>11256</v>
      </c>
      <c r="G2824" s="3">
        <v>100101004</v>
      </c>
      <c r="H2824" t="s">
        <v>16281</v>
      </c>
      <c r="I2824" s="3">
        <v>2</v>
      </c>
      <c r="J2824" t="s">
        <v>12848</v>
      </c>
      <c r="K2824" s="3">
        <v>14</v>
      </c>
      <c r="L2824" t="s">
        <v>26103</v>
      </c>
      <c r="M2824" s="3">
        <v>3</v>
      </c>
      <c r="N2824" t="s">
        <v>16841</v>
      </c>
      <c r="O2824" s="3">
        <v>2</v>
      </c>
      <c r="P2824" t="s">
        <v>28067</v>
      </c>
      <c r="Q2824" s="3">
        <v>1</v>
      </c>
      <c r="R2824" t="s">
        <v>26083</v>
      </c>
      <c r="S2824" s="3">
        <v>2</v>
      </c>
      <c r="T2824" s="3">
        <v>1</v>
      </c>
      <c r="U2824" s="3">
        <v>103800</v>
      </c>
      <c r="V2824" s="3">
        <v>2000</v>
      </c>
      <c r="W2824" t="s">
        <v>25</v>
      </c>
    </row>
    <row r="2825" spans="1:23" x14ac:dyDescent="0.3">
      <c r="A2825" s="3">
        <v>9</v>
      </c>
      <c r="B2825" t="s">
        <v>26150</v>
      </c>
      <c r="C2825" s="3">
        <v>9101</v>
      </c>
      <c r="D2825" t="s">
        <v>1579</v>
      </c>
      <c r="E2825" s="3">
        <v>100103</v>
      </c>
      <c r="F2825" t="s">
        <v>11337</v>
      </c>
      <c r="G2825" s="3">
        <v>100103003</v>
      </c>
      <c r="H2825" t="s">
        <v>16985</v>
      </c>
      <c r="I2825" s="3">
        <v>1</v>
      </c>
      <c r="J2825" t="s">
        <v>26080</v>
      </c>
      <c r="K2825" s="3">
        <v>14</v>
      </c>
      <c r="L2825" t="s">
        <v>26103</v>
      </c>
      <c r="M2825" s="3">
        <v>3</v>
      </c>
      <c r="N2825" t="s">
        <v>16841</v>
      </c>
      <c r="O2825" s="3">
        <v>1</v>
      </c>
      <c r="P2825" t="s">
        <v>28066</v>
      </c>
      <c r="Q2825" s="3">
        <v>1</v>
      </c>
      <c r="R2825" t="s">
        <v>26083</v>
      </c>
      <c r="S2825" s="3">
        <v>2</v>
      </c>
      <c r="T2825" s="3">
        <v>1</v>
      </c>
      <c r="U2825" s="3">
        <v>5000</v>
      </c>
      <c r="V2825" s="3">
        <v>2000</v>
      </c>
      <c r="W2825" t="s">
        <v>25</v>
      </c>
    </row>
    <row r="2826" spans="1:23" x14ac:dyDescent="0.3">
      <c r="A2826" s="3">
        <v>9</v>
      </c>
      <c r="B2826" t="s">
        <v>26150</v>
      </c>
      <c r="C2826" s="3">
        <v>9101</v>
      </c>
      <c r="D2826" t="s">
        <v>1579</v>
      </c>
      <c r="E2826" s="3">
        <v>100104</v>
      </c>
      <c r="F2826" t="s">
        <v>11362</v>
      </c>
      <c r="G2826" s="3">
        <v>100104006</v>
      </c>
      <c r="H2826" t="s">
        <v>26140</v>
      </c>
      <c r="I2826" s="3">
        <v>1</v>
      </c>
      <c r="J2826" t="s">
        <v>26080</v>
      </c>
      <c r="K2826" s="3">
        <v>14</v>
      </c>
      <c r="L2826" t="s">
        <v>26103</v>
      </c>
      <c r="M2826" s="3">
        <v>3</v>
      </c>
      <c r="N2826" t="s">
        <v>16841</v>
      </c>
      <c r="O2826" s="3">
        <v>1</v>
      </c>
      <c r="P2826" t="s">
        <v>28066</v>
      </c>
      <c r="Q2826" s="3">
        <v>1</v>
      </c>
      <c r="R2826" t="s">
        <v>26083</v>
      </c>
      <c r="S2826" s="3">
        <v>2</v>
      </c>
      <c r="T2826" s="3">
        <v>1</v>
      </c>
      <c r="U2826" s="3">
        <v>10000</v>
      </c>
      <c r="V2826" s="3">
        <v>2000</v>
      </c>
      <c r="W2826" t="s">
        <v>25</v>
      </c>
    </row>
    <row r="2827" spans="1:23" x14ac:dyDescent="0.3">
      <c r="A2827" s="3">
        <v>9</v>
      </c>
      <c r="B2827" t="s">
        <v>26150</v>
      </c>
      <c r="C2827" s="3">
        <v>9101</v>
      </c>
      <c r="D2827" t="s">
        <v>1579</v>
      </c>
      <c r="E2827" s="3">
        <v>100101</v>
      </c>
      <c r="F2827" t="s">
        <v>11256</v>
      </c>
      <c r="G2827" s="3">
        <v>100101004</v>
      </c>
      <c r="H2827" t="s">
        <v>16281</v>
      </c>
      <c r="I2827" s="3">
        <v>1</v>
      </c>
      <c r="J2827" t="s">
        <v>26080</v>
      </c>
      <c r="K2827" s="3">
        <v>14</v>
      </c>
      <c r="L2827" t="s">
        <v>26103</v>
      </c>
      <c r="M2827" s="3">
        <v>3</v>
      </c>
      <c r="N2827" t="s">
        <v>16841</v>
      </c>
      <c r="O2827" s="3">
        <v>1</v>
      </c>
      <c r="P2827" t="s">
        <v>28066</v>
      </c>
      <c r="Q2827" s="3">
        <v>1</v>
      </c>
      <c r="R2827" t="s">
        <v>26083</v>
      </c>
      <c r="S2827" s="3">
        <v>2</v>
      </c>
      <c r="T2827" s="3">
        <v>1</v>
      </c>
      <c r="U2827" s="3">
        <v>10000</v>
      </c>
      <c r="V2827" s="3">
        <v>2000</v>
      </c>
      <c r="W2827" t="s">
        <v>25</v>
      </c>
    </row>
    <row r="2828" spans="1:23" x14ac:dyDescent="0.3">
      <c r="A2828" s="3">
        <v>9</v>
      </c>
      <c r="B2828" t="s">
        <v>26150</v>
      </c>
      <c r="C2828" s="3">
        <v>9101</v>
      </c>
      <c r="D2828" t="s">
        <v>1579</v>
      </c>
      <c r="E2828" s="3">
        <v>100103</v>
      </c>
      <c r="F2828" t="s">
        <v>11337</v>
      </c>
      <c r="G2828" s="3">
        <v>1001030020</v>
      </c>
      <c r="H2828" t="s">
        <v>26128</v>
      </c>
      <c r="I2828" s="3">
        <v>1</v>
      </c>
      <c r="J2828" t="s">
        <v>26080</v>
      </c>
      <c r="K2828" s="3">
        <v>14</v>
      </c>
      <c r="L2828" t="s">
        <v>26103</v>
      </c>
      <c r="M2828" s="3">
        <v>3</v>
      </c>
      <c r="N2828" t="s">
        <v>16841</v>
      </c>
      <c r="O2828" s="3">
        <v>1</v>
      </c>
      <c r="P2828" t="s">
        <v>28066</v>
      </c>
      <c r="Q2828" s="3">
        <v>1</v>
      </c>
      <c r="R2828" t="s">
        <v>26083</v>
      </c>
      <c r="S2828" s="3">
        <v>2</v>
      </c>
      <c r="T2828" s="3">
        <v>1</v>
      </c>
      <c r="U2828" s="3">
        <v>5000</v>
      </c>
      <c r="V2828" s="3">
        <v>2000</v>
      </c>
      <c r="W2828" t="s">
        <v>25</v>
      </c>
    </row>
    <row r="2829" spans="1:23" x14ac:dyDescent="0.3">
      <c r="A2829" s="3">
        <v>9</v>
      </c>
      <c r="B2829" t="s">
        <v>26150</v>
      </c>
      <c r="C2829" s="3">
        <v>9101</v>
      </c>
      <c r="D2829" t="s">
        <v>1579</v>
      </c>
      <c r="E2829" s="3">
        <v>100103</v>
      </c>
      <c r="F2829" t="s">
        <v>11337</v>
      </c>
      <c r="G2829" s="3">
        <v>1001030020</v>
      </c>
      <c r="H2829" t="s">
        <v>26128</v>
      </c>
      <c r="I2829" s="3">
        <v>2</v>
      </c>
      <c r="J2829" t="s">
        <v>12848</v>
      </c>
      <c r="K2829" s="3">
        <v>14</v>
      </c>
      <c r="L2829" t="s">
        <v>26103</v>
      </c>
      <c r="M2829" s="3">
        <v>3</v>
      </c>
      <c r="N2829" t="s">
        <v>16841</v>
      </c>
      <c r="O2829" s="3">
        <v>3</v>
      </c>
      <c r="P2829" t="s">
        <v>26085</v>
      </c>
      <c r="Q2829" s="3">
        <v>1</v>
      </c>
      <c r="R2829" t="s">
        <v>26083</v>
      </c>
      <c r="S2829" s="3">
        <v>3</v>
      </c>
      <c r="T2829" s="3">
        <v>1</v>
      </c>
      <c r="U2829" s="3">
        <v>800</v>
      </c>
      <c r="V2829" s="3">
        <v>2000</v>
      </c>
      <c r="W2829" t="s">
        <v>25</v>
      </c>
    </row>
    <row r="2830" spans="1:23" x14ac:dyDescent="0.3">
      <c r="A2830" s="3">
        <v>9</v>
      </c>
      <c r="B2830" t="s">
        <v>26150</v>
      </c>
      <c r="C2830" s="3">
        <v>9101</v>
      </c>
      <c r="D2830" t="s">
        <v>1579</v>
      </c>
      <c r="E2830" s="3">
        <v>100103</v>
      </c>
      <c r="F2830" t="s">
        <v>11337</v>
      </c>
      <c r="G2830" s="3">
        <v>100103006</v>
      </c>
      <c r="H2830" t="s">
        <v>26108</v>
      </c>
      <c r="I2830" s="3">
        <v>1</v>
      </c>
      <c r="J2830" t="s">
        <v>26080</v>
      </c>
      <c r="K2830" s="3">
        <v>14</v>
      </c>
      <c r="L2830" t="s">
        <v>26103</v>
      </c>
      <c r="M2830" s="3">
        <v>3</v>
      </c>
      <c r="N2830" t="s">
        <v>16841</v>
      </c>
      <c r="O2830" s="3">
        <v>1</v>
      </c>
      <c r="P2830" t="s">
        <v>28066</v>
      </c>
      <c r="Q2830" s="3">
        <v>1</v>
      </c>
      <c r="R2830" t="s">
        <v>26083</v>
      </c>
      <c r="S2830" s="3">
        <v>2</v>
      </c>
      <c r="T2830" s="3">
        <v>1</v>
      </c>
      <c r="U2830" s="3">
        <v>10000</v>
      </c>
      <c r="V2830" s="3">
        <v>2000</v>
      </c>
      <c r="W2830" t="s">
        <v>25</v>
      </c>
    </row>
    <row r="2831" spans="1:23" x14ac:dyDescent="0.3">
      <c r="A2831" s="3">
        <v>9</v>
      </c>
      <c r="B2831" t="s">
        <v>26150</v>
      </c>
      <c r="C2831" s="3">
        <v>9101</v>
      </c>
      <c r="D2831" t="s">
        <v>1579</v>
      </c>
      <c r="E2831" s="3">
        <v>100112</v>
      </c>
      <c r="F2831" t="s">
        <v>11530</v>
      </c>
      <c r="G2831" s="3">
        <v>100112025</v>
      </c>
      <c r="H2831" t="s">
        <v>11631</v>
      </c>
      <c r="I2831" s="3">
        <v>1</v>
      </c>
      <c r="J2831" t="s">
        <v>26080</v>
      </c>
      <c r="K2831" s="3">
        <v>14</v>
      </c>
      <c r="L2831" t="s">
        <v>26103</v>
      </c>
      <c r="M2831" s="3">
        <v>3</v>
      </c>
      <c r="N2831" t="s">
        <v>16841</v>
      </c>
      <c r="O2831" s="3">
        <v>1</v>
      </c>
      <c r="P2831" t="s">
        <v>28066</v>
      </c>
      <c r="Q2831" s="3">
        <v>1</v>
      </c>
      <c r="R2831" t="s">
        <v>26083</v>
      </c>
      <c r="S2831" s="3">
        <v>2</v>
      </c>
      <c r="T2831" s="3">
        <v>1</v>
      </c>
      <c r="U2831" s="3">
        <v>10000</v>
      </c>
      <c r="V2831" s="3">
        <v>2000</v>
      </c>
      <c r="W2831" t="s">
        <v>25</v>
      </c>
    </row>
    <row r="2832" spans="1:23" x14ac:dyDescent="0.3">
      <c r="A2832" s="3">
        <v>9</v>
      </c>
      <c r="B2832" t="s">
        <v>26150</v>
      </c>
      <c r="C2832" s="3">
        <v>9101</v>
      </c>
      <c r="D2832" t="s">
        <v>1579</v>
      </c>
      <c r="E2832" s="3">
        <v>100101</v>
      </c>
      <c r="F2832" t="s">
        <v>11256</v>
      </c>
      <c r="G2832" s="3">
        <v>100101001</v>
      </c>
      <c r="H2832" t="s">
        <v>26124</v>
      </c>
      <c r="I2832" s="3">
        <v>1</v>
      </c>
      <c r="J2832" t="s">
        <v>26080</v>
      </c>
      <c r="K2832" s="3">
        <v>14</v>
      </c>
      <c r="L2832" t="s">
        <v>26103</v>
      </c>
      <c r="M2832" s="3">
        <v>3</v>
      </c>
      <c r="N2832" t="s">
        <v>16841</v>
      </c>
      <c r="O2832" s="3">
        <v>1</v>
      </c>
      <c r="P2832" t="s">
        <v>28066</v>
      </c>
      <c r="Q2832" s="3">
        <v>1</v>
      </c>
      <c r="R2832" t="s">
        <v>26083</v>
      </c>
      <c r="S2832" s="3">
        <v>2</v>
      </c>
      <c r="T2832" s="3">
        <v>1</v>
      </c>
      <c r="U2832" s="3">
        <v>10000</v>
      </c>
      <c r="V2832" s="3">
        <v>2000</v>
      </c>
      <c r="W2832" t="s">
        <v>25</v>
      </c>
    </row>
    <row r="2833" spans="1:23" x14ac:dyDescent="0.3">
      <c r="A2833" s="3">
        <v>9</v>
      </c>
      <c r="B2833" t="s">
        <v>26150</v>
      </c>
      <c r="C2833" s="3">
        <v>9101</v>
      </c>
      <c r="D2833" t="s">
        <v>1579</v>
      </c>
      <c r="E2833" s="3">
        <v>100101</v>
      </c>
      <c r="F2833" t="s">
        <v>11256</v>
      </c>
      <c r="G2833" s="3">
        <v>100101010</v>
      </c>
      <c r="H2833" t="s">
        <v>26148</v>
      </c>
      <c r="I2833" s="3">
        <v>1</v>
      </c>
      <c r="J2833" t="s">
        <v>26080</v>
      </c>
      <c r="K2833" s="3">
        <v>14</v>
      </c>
      <c r="L2833" t="s">
        <v>26103</v>
      </c>
      <c r="M2833" s="3">
        <v>3</v>
      </c>
      <c r="N2833" t="s">
        <v>16841</v>
      </c>
      <c r="O2833" s="3">
        <v>1</v>
      </c>
      <c r="P2833" t="s">
        <v>28066</v>
      </c>
      <c r="Q2833" s="3">
        <v>1</v>
      </c>
      <c r="R2833" t="s">
        <v>26083</v>
      </c>
      <c r="S2833" s="3">
        <v>2</v>
      </c>
      <c r="T2833" s="3">
        <v>1</v>
      </c>
      <c r="U2833" s="3">
        <v>10000</v>
      </c>
      <c r="V2833" s="3">
        <v>2000</v>
      </c>
      <c r="W2833" t="s">
        <v>25</v>
      </c>
    </row>
    <row r="2834" spans="1:23" x14ac:dyDescent="0.3">
      <c r="A2834" s="3">
        <v>9</v>
      </c>
      <c r="B2834" t="s">
        <v>26150</v>
      </c>
      <c r="C2834" s="3">
        <v>9101</v>
      </c>
      <c r="D2834" t="s">
        <v>1579</v>
      </c>
      <c r="E2834" s="3">
        <v>100103</v>
      </c>
      <c r="F2834" t="s">
        <v>11337</v>
      </c>
      <c r="G2834" s="3">
        <v>100103004</v>
      </c>
      <c r="H2834" t="s">
        <v>26125</v>
      </c>
      <c r="I2834" s="3">
        <v>1</v>
      </c>
      <c r="J2834" t="s">
        <v>26080</v>
      </c>
      <c r="K2834" s="3">
        <v>14</v>
      </c>
      <c r="L2834" t="s">
        <v>26103</v>
      </c>
      <c r="M2834" s="3">
        <v>3</v>
      </c>
      <c r="N2834" t="s">
        <v>16841</v>
      </c>
      <c r="O2834" s="3">
        <v>1</v>
      </c>
      <c r="P2834" t="s">
        <v>28066</v>
      </c>
      <c r="Q2834" s="3">
        <v>1</v>
      </c>
      <c r="R2834" t="s">
        <v>26083</v>
      </c>
      <c r="S2834" s="3">
        <v>2</v>
      </c>
      <c r="T2834" s="3">
        <v>1</v>
      </c>
      <c r="U2834" s="3">
        <v>5000</v>
      </c>
      <c r="V2834" s="3">
        <v>2000</v>
      </c>
      <c r="W2834" t="s">
        <v>25</v>
      </c>
    </row>
    <row r="2835" spans="1:23" x14ac:dyDescent="0.3">
      <c r="A2835" s="3">
        <v>9</v>
      </c>
      <c r="B2835" t="s">
        <v>26150</v>
      </c>
      <c r="C2835" s="3">
        <v>9101</v>
      </c>
      <c r="D2835" t="s">
        <v>1579</v>
      </c>
      <c r="E2835" s="3">
        <v>100104</v>
      </c>
      <c r="F2835" t="s">
        <v>11362</v>
      </c>
      <c r="G2835" s="3">
        <v>100104006</v>
      </c>
      <c r="H2835" t="s">
        <v>26140</v>
      </c>
      <c r="I2835" s="3">
        <v>2</v>
      </c>
      <c r="J2835" t="s">
        <v>12848</v>
      </c>
      <c r="K2835" s="3">
        <v>14</v>
      </c>
      <c r="L2835" t="s">
        <v>26103</v>
      </c>
      <c r="M2835" s="3">
        <v>2</v>
      </c>
      <c r="N2835" t="s">
        <v>26084</v>
      </c>
      <c r="O2835" s="3">
        <v>3</v>
      </c>
      <c r="P2835" t="s">
        <v>26085</v>
      </c>
      <c r="Q2835" s="3">
        <v>1</v>
      </c>
      <c r="R2835" t="s">
        <v>26083</v>
      </c>
      <c r="S2835" s="3">
        <v>3</v>
      </c>
      <c r="T2835" s="3">
        <v>1</v>
      </c>
      <c r="U2835" s="3">
        <v>2000</v>
      </c>
      <c r="V2835" s="3">
        <v>2000</v>
      </c>
      <c r="W2835" t="s">
        <v>25</v>
      </c>
    </row>
    <row r="2836" spans="1:23" x14ac:dyDescent="0.3">
      <c r="A2836" s="3">
        <v>9</v>
      </c>
      <c r="B2836" t="s">
        <v>26150</v>
      </c>
      <c r="C2836" s="3">
        <v>9101</v>
      </c>
      <c r="D2836" t="s">
        <v>1579</v>
      </c>
      <c r="E2836" s="3">
        <v>100101</v>
      </c>
      <c r="F2836" t="s">
        <v>11256</v>
      </c>
      <c r="G2836" s="3">
        <v>100101004</v>
      </c>
      <c r="H2836" t="s">
        <v>16281</v>
      </c>
      <c r="I2836" s="3">
        <v>2</v>
      </c>
      <c r="J2836" t="s">
        <v>12848</v>
      </c>
      <c r="K2836" s="3">
        <v>14</v>
      </c>
      <c r="L2836" t="s">
        <v>26103</v>
      </c>
      <c r="M2836" s="3">
        <v>3</v>
      </c>
      <c r="N2836" t="s">
        <v>16841</v>
      </c>
      <c r="O2836" s="3">
        <v>3</v>
      </c>
      <c r="P2836" t="s">
        <v>26085</v>
      </c>
      <c r="Q2836" s="3">
        <v>1</v>
      </c>
      <c r="R2836" t="s">
        <v>26083</v>
      </c>
      <c r="S2836" s="3">
        <v>3</v>
      </c>
      <c r="T2836" s="3">
        <v>1</v>
      </c>
      <c r="U2836" s="3">
        <v>800</v>
      </c>
      <c r="V2836" s="3">
        <v>2000</v>
      </c>
      <c r="W2836" t="s">
        <v>25</v>
      </c>
    </row>
    <row r="2837" spans="1:23" x14ac:dyDescent="0.3">
      <c r="A2837" s="3">
        <v>9</v>
      </c>
      <c r="B2837" t="s">
        <v>26150</v>
      </c>
      <c r="C2837" s="3">
        <v>9101</v>
      </c>
      <c r="D2837" t="s">
        <v>1579</v>
      </c>
      <c r="E2837" s="3">
        <v>100104</v>
      </c>
      <c r="F2837" t="s">
        <v>11362</v>
      </c>
      <c r="G2837" s="3">
        <v>100104002</v>
      </c>
      <c r="H2837" t="s">
        <v>26132</v>
      </c>
      <c r="I2837" s="3">
        <v>1</v>
      </c>
      <c r="J2837" t="s">
        <v>26080</v>
      </c>
      <c r="K2837" s="3">
        <v>14</v>
      </c>
      <c r="L2837" t="s">
        <v>26103</v>
      </c>
      <c r="M2837" s="3">
        <v>2</v>
      </c>
      <c r="N2837" t="s">
        <v>26084</v>
      </c>
      <c r="O2837" s="3">
        <v>3</v>
      </c>
      <c r="P2837" t="s">
        <v>26085</v>
      </c>
      <c r="Q2837" s="3">
        <v>1</v>
      </c>
      <c r="R2837" t="s">
        <v>26083</v>
      </c>
      <c r="S2837" s="3">
        <v>3</v>
      </c>
      <c r="T2837" s="3">
        <v>1</v>
      </c>
      <c r="U2837" s="3">
        <v>40000</v>
      </c>
      <c r="V2837" s="3">
        <v>2000</v>
      </c>
      <c r="W2837" t="s">
        <v>25</v>
      </c>
    </row>
    <row r="2838" spans="1:23" x14ac:dyDescent="0.3">
      <c r="A2838" s="3">
        <v>9</v>
      </c>
      <c r="B2838" t="s">
        <v>26150</v>
      </c>
      <c r="C2838" s="3">
        <v>9101</v>
      </c>
      <c r="D2838" t="s">
        <v>1579</v>
      </c>
      <c r="E2838" s="3">
        <v>100103</v>
      </c>
      <c r="F2838" t="s">
        <v>11337</v>
      </c>
      <c r="G2838" s="3">
        <v>100103003</v>
      </c>
      <c r="H2838" t="s">
        <v>16985</v>
      </c>
      <c r="I2838" s="3">
        <v>1</v>
      </c>
      <c r="J2838" t="s">
        <v>26080</v>
      </c>
      <c r="K2838" s="3">
        <v>14</v>
      </c>
      <c r="L2838" t="s">
        <v>26103</v>
      </c>
      <c r="M2838" s="3">
        <v>2</v>
      </c>
      <c r="N2838" t="s">
        <v>26084</v>
      </c>
      <c r="O2838" s="3">
        <v>3</v>
      </c>
      <c r="P2838" t="s">
        <v>26085</v>
      </c>
      <c r="Q2838" s="3">
        <v>1</v>
      </c>
      <c r="R2838" t="s">
        <v>26083</v>
      </c>
      <c r="S2838" s="3">
        <v>3</v>
      </c>
      <c r="T2838" s="3">
        <v>1</v>
      </c>
      <c r="U2838" s="3">
        <v>40000</v>
      </c>
      <c r="V2838" s="3">
        <v>2000</v>
      </c>
      <c r="W2838" t="s">
        <v>25</v>
      </c>
    </row>
    <row r="2839" spans="1:23" x14ac:dyDescent="0.3">
      <c r="A2839" s="3">
        <v>9</v>
      </c>
      <c r="B2839" t="s">
        <v>26150</v>
      </c>
      <c r="C2839" s="3">
        <v>9101</v>
      </c>
      <c r="D2839" t="s">
        <v>1579</v>
      </c>
      <c r="E2839" s="3">
        <v>100101</v>
      </c>
      <c r="F2839" t="s">
        <v>11256</v>
      </c>
      <c r="G2839" s="3">
        <v>100101004</v>
      </c>
      <c r="H2839" t="s">
        <v>16281</v>
      </c>
      <c r="I2839" s="3">
        <v>1</v>
      </c>
      <c r="J2839" t="s">
        <v>26080</v>
      </c>
      <c r="K2839" s="3">
        <v>14</v>
      </c>
      <c r="L2839" t="s">
        <v>26103</v>
      </c>
      <c r="M2839" s="3">
        <v>2</v>
      </c>
      <c r="N2839" t="s">
        <v>26084</v>
      </c>
      <c r="O2839" s="3">
        <v>3</v>
      </c>
      <c r="P2839" t="s">
        <v>26085</v>
      </c>
      <c r="Q2839" s="3">
        <v>1</v>
      </c>
      <c r="R2839" t="s">
        <v>26083</v>
      </c>
      <c r="S2839" s="3">
        <v>3</v>
      </c>
      <c r="T2839" s="3">
        <v>1</v>
      </c>
      <c r="U2839" s="3">
        <v>40000</v>
      </c>
      <c r="V2839" s="3">
        <v>2000</v>
      </c>
      <c r="W2839" t="s">
        <v>25</v>
      </c>
    </row>
    <row r="2840" spans="1:23" x14ac:dyDescent="0.3">
      <c r="A2840" s="3">
        <v>9</v>
      </c>
      <c r="B2840" t="s">
        <v>26150</v>
      </c>
      <c r="C2840" s="3">
        <v>9101</v>
      </c>
      <c r="D2840" t="s">
        <v>1579</v>
      </c>
      <c r="E2840" s="3">
        <v>100101</v>
      </c>
      <c r="F2840" t="s">
        <v>11256</v>
      </c>
      <c r="G2840" s="3">
        <v>1001010080</v>
      </c>
      <c r="H2840" t="s">
        <v>26126</v>
      </c>
      <c r="I2840" s="3">
        <v>2</v>
      </c>
      <c r="J2840" t="s">
        <v>12848</v>
      </c>
      <c r="K2840" s="3">
        <v>14</v>
      </c>
      <c r="L2840" t="s">
        <v>26103</v>
      </c>
      <c r="M2840" s="3">
        <v>3</v>
      </c>
      <c r="N2840" t="s">
        <v>16841</v>
      </c>
      <c r="O2840" s="3">
        <v>3</v>
      </c>
      <c r="P2840" t="s">
        <v>26085</v>
      </c>
      <c r="Q2840" s="3">
        <v>1</v>
      </c>
      <c r="R2840" t="s">
        <v>26083</v>
      </c>
      <c r="S2840" s="3">
        <v>3</v>
      </c>
      <c r="T2840" s="3">
        <v>1</v>
      </c>
      <c r="U2840" s="3">
        <v>800</v>
      </c>
      <c r="V2840" s="3">
        <v>2000</v>
      </c>
      <c r="W2840" t="s">
        <v>25</v>
      </c>
    </row>
    <row r="2841" spans="1:23" x14ac:dyDescent="0.3">
      <c r="A2841" s="3">
        <v>9</v>
      </c>
      <c r="B2841" t="s">
        <v>26150</v>
      </c>
      <c r="C2841" s="3">
        <v>9101</v>
      </c>
      <c r="D2841" t="s">
        <v>1579</v>
      </c>
      <c r="E2841" s="3">
        <v>100103</v>
      </c>
      <c r="F2841" t="s">
        <v>11337</v>
      </c>
      <c r="G2841" s="3">
        <v>100103003</v>
      </c>
      <c r="H2841" t="s">
        <v>16985</v>
      </c>
      <c r="I2841" s="3">
        <v>2</v>
      </c>
      <c r="J2841" t="s">
        <v>12848</v>
      </c>
      <c r="K2841" s="3">
        <v>14</v>
      </c>
      <c r="L2841" t="s">
        <v>26103</v>
      </c>
      <c r="M2841" s="3">
        <v>3</v>
      </c>
      <c r="N2841" t="s">
        <v>16841</v>
      </c>
      <c r="O2841" s="3">
        <v>3</v>
      </c>
      <c r="P2841" t="s">
        <v>26085</v>
      </c>
      <c r="Q2841" s="3">
        <v>1</v>
      </c>
      <c r="R2841" t="s">
        <v>26083</v>
      </c>
      <c r="S2841" s="3">
        <v>3</v>
      </c>
      <c r="T2841" s="3">
        <v>1</v>
      </c>
      <c r="U2841" s="3">
        <v>800</v>
      </c>
      <c r="V2841" s="3">
        <v>2000</v>
      </c>
      <c r="W2841" t="s">
        <v>25</v>
      </c>
    </row>
    <row r="2842" spans="1:23" x14ac:dyDescent="0.3">
      <c r="A2842" s="3">
        <v>9</v>
      </c>
      <c r="B2842" t="s">
        <v>26150</v>
      </c>
      <c r="C2842" s="3">
        <v>9101</v>
      </c>
      <c r="D2842" t="s">
        <v>1579</v>
      </c>
      <c r="E2842" s="3">
        <v>100103</v>
      </c>
      <c r="F2842" t="s">
        <v>11337</v>
      </c>
      <c r="G2842" s="3">
        <v>100103005</v>
      </c>
      <c r="H2842" t="s">
        <v>26144</v>
      </c>
      <c r="I2842" s="3">
        <v>2</v>
      </c>
      <c r="J2842" t="s">
        <v>12848</v>
      </c>
      <c r="K2842" s="3">
        <v>14</v>
      </c>
      <c r="L2842" t="s">
        <v>26103</v>
      </c>
      <c r="M2842" s="3">
        <v>3</v>
      </c>
      <c r="N2842" t="s">
        <v>16841</v>
      </c>
      <c r="O2842" s="3">
        <v>3</v>
      </c>
      <c r="P2842" t="s">
        <v>26085</v>
      </c>
      <c r="Q2842" s="3">
        <v>1</v>
      </c>
      <c r="R2842" t="s">
        <v>26083</v>
      </c>
      <c r="S2842" s="3">
        <v>3</v>
      </c>
      <c r="T2842" s="3">
        <v>1</v>
      </c>
      <c r="U2842" s="3">
        <v>800</v>
      </c>
      <c r="V2842" s="3">
        <v>2000</v>
      </c>
      <c r="W2842" t="s">
        <v>25</v>
      </c>
    </row>
    <row r="2843" spans="1:23" x14ac:dyDescent="0.3">
      <c r="A2843" s="3">
        <v>9</v>
      </c>
      <c r="B2843" t="s">
        <v>26150</v>
      </c>
      <c r="C2843" s="3">
        <v>9101</v>
      </c>
      <c r="D2843" t="s">
        <v>1579</v>
      </c>
      <c r="E2843" s="3">
        <v>100101</v>
      </c>
      <c r="F2843" t="s">
        <v>11256</v>
      </c>
      <c r="G2843" s="3">
        <v>100101001</v>
      </c>
      <c r="H2843" t="s">
        <v>26124</v>
      </c>
      <c r="I2843" s="3">
        <v>2</v>
      </c>
      <c r="J2843" t="s">
        <v>12848</v>
      </c>
      <c r="K2843" s="3">
        <v>14</v>
      </c>
      <c r="L2843" t="s">
        <v>26103</v>
      </c>
      <c r="M2843" s="3">
        <v>3</v>
      </c>
      <c r="N2843" t="s">
        <v>16841</v>
      </c>
      <c r="O2843" s="3">
        <v>3</v>
      </c>
      <c r="P2843" t="s">
        <v>26085</v>
      </c>
      <c r="Q2843" s="3">
        <v>1</v>
      </c>
      <c r="R2843" t="s">
        <v>26083</v>
      </c>
      <c r="S2843" s="3">
        <v>3</v>
      </c>
      <c r="T2843" s="3">
        <v>1</v>
      </c>
      <c r="U2843" s="3">
        <v>800</v>
      </c>
      <c r="V2843" s="3">
        <v>2000</v>
      </c>
      <c r="W2843" t="s">
        <v>25</v>
      </c>
    </row>
    <row r="2844" spans="1:23" x14ac:dyDescent="0.3">
      <c r="A2844" s="3">
        <v>9</v>
      </c>
      <c r="B2844" t="s">
        <v>26150</v>
      </c>
      <c r="C2844" s="3">
        <v>9101</v>
      </c>
      <c r="D2844" t="s">
        <v>1579</v>
      </c>
      <c r="E2844" s="3">
        <v>100112</v>
      </c>
      <c r="F2844" t="s">
        <v>11530</v>
      </c>
      <c r="G2844" s="3">
        <v>100112025</v>
      </c>
      <c r="H2844" t="s">
        <v>11631</v>
      </c>
      <c r="I2844" s="3">
        <v>2</v>
      </c>
      <c r="J2844" t="s">
        <v>12848</v>
      </c>
      <c r="K2844" s="3">
        <v>14</v>
      </c>
      <c r="L2844" t="s">
        <v>26103</v>
      </c>
      <c r="M2844" s="3">
        <v>3</v>
      </c>
      <c r="N2844" t="s">
        <v>16841</v>
      </c>
      <c r="O2844" s="3">
        <v>3</v>
      </c>
      <c r="P2844" t="s">
        <v>26085</v>
      </c>
      <c r="Q2844" s="3">
        <v>1</v>
      </c>
      <c r="R2844" t="s">
        <v>26083</v>
      </c>
      <c r="S2844" s="3">
        <v>3</v>
      </c>
      <c r="T2844" s="3">
        <v>1</v>
      </c>
      <c r="U2844" s="3">
        <v>800</v>
      </c>
      <c r="V2844" s="3">
        <v>2000</v>
      </c>
      <c r="W2844" t="s">
        <v>25</v>
      </c>
    </row>
    <row r="2845" spans="1:23" x14ac:dyDescent="0.3">
      <c r="A2845" s="3">
        <v>9</v>
      </c>
      <c r="B2845" t="s">
        <v>26150</v>
      </c>
      <c r="C2845" s="3">
        <v>9101</v>
      </c>
      <c r="D2845" t="s">
        <v>1579</v>
      </c>
      <c r="E2845" s="3">
        <v>100112</v>
      </c>
      <c r="F2845" t="s">
        <v>11530</v>
      </c>
      <c r="G2845" s="3">
        <v>100112025</v>
      </c>
      <c r="H2845" t="s">
        <v>11631</v>
      </c>
      <c r="I2845" s="3">
        <v>1</v>
      </c>
      <c r="J2845" t="s">
        <v>26080</v>
      </c>
      <c r="K2845" s="3">
        <v>14</v>
      </c>
      <c r="L2845" t="s">
        <v>26103</v>
      </c>
      <c r="M2845" s="3">
        <v>2</v>
      </c>
      <c r="N2845" t="s">
        <v>26084</v>
      </c>
      <c r="O2845" s="3">
        <v>3</v>
      </c>
      <c r="P2845" t="s">
        <v>26085</v>
      </c>
      <c r="Q2845" s="3">
        <v>1</v>
      </c>
      <c r="R2845" t="s">
        <v>26083</v>
      </c>
      <c r="S2845" s="3">
        <v>3</v>
      </c>
      <c r="T2845" s="3">
        <v>1</v>
      </c>
      <c r="U2845" s="3">
        <v>40000</v>
      </c>
      <c r="V2845" s="3">
        <v>2000</v>
      </c>
      <c r="W2845" t="s">
        <v>25</v>
      </c>
    </row>
    <row r="2846" spans="1:23" x14ac:dyDescent="0.3">
      <c r="A2846" s="3">
        <v>9</v>
      </c>
      <c r="B2846" t="s">
        <v>26150</v>
      </c>
      <c r="C2846" s="3">
        <v>9211</v>
      </c>
      <c r="D2846" t="s">
        <v>1672</v>
      </c>
      <c r="E2846" s="3">
        <v>100101</v>
      </c>
      <c r="F2846" t="s">
        <v>11256</v>
      </c>
      <c r="G2846" s="3">
        <v>100101001</v>
      </c>
      <c r="H2846" t="s">
        <v>26124</v>
      </c>
      <c r="I2846" s="3">
        <v>1</v>
      </c>
      <c r="J2846" t="s">
        <v>26080</v>
      </c>
      <c r="K2846" s="3">
        <v>14</v>
      </c>
      <c r="L2846" t="s">
        <v>26103</v>
      </c>
      <c r="M2846" s="3">
        <v>3</v>
      </c>
      <c r="N2846" t="s">
        <v>16841</v>
      </c>
      <c r="O2846" s="3">
        <v>1</v>
      </c>
      <c r="P2846" t="s">
        <v>28066</v>
      </c>
      <c r="Q2846" s="3">
        <v>1</v>
      </c>
      <c r="R2846" t="s">
        <v>26083</v>
      </c>
      <c r="S2846" s="3">
        <v>2</v>
      </c>
      <c r="T2846" s="3">
        <v>1</v>
      </c>
      <c r="U2846" s="3">
        <v>60</v>
      </c>
      <c r="V2846" s="3">
        <v>2000</v>
      </c>
      <c r="W2846" t="s">
        <v>25</v>
      </c>
    </row>
    <row r="2847" spans="1:23" x14ac:dyDescent="0.3">
      <c r="A2847" s="3">
        <v>9</v>
      </c>
      <c r="B2847" t="s">
        <v>26150</v>
      </c>
      <c r="C2847" s="3">
        <v>9211</v>
      </c>
      <c r="D2847" t="s">
        <v>1672</v>
      </c>
      <c r="E2847" s="3">
        <v>100101</v>
      </c>
      <c r="F2847" t="s">
        <v>11256</v>
      </c>
      <c r="G2847" s="3">
        <v>100101004</v>
      </c>
      <c r="H2847" t="s">
        <v>16281</v>
      </c>
      <c r="I2847" s="3">
        <v>1</v>
      </c>
      <c r="J2847" t="s">
        <v>26080</v>
      </c>
      <c r="K2847" s="3">
        <v>14</v>
      </c>
      <c r="L2847" t="s">
        <v>26103</v>
      </c>
      <c r="M2847" s="3">
        <v>3</v>
      </c>
      <c r="N2847" t="s">
        <v>16841</v>
      </c>
      <c r="O2847" s="3">
        <v>1</v>
      </c>
      <c r="P2847" t="s">
        <v>28066</v>
      </c>
      <c r="Q2847" s="3">
        <v>1</v>
      </c>
      <c r="R2847" t="s">
        <v>26083</v>
      </c>
      <c r="S2847" s="3">
        <v>2</v>
      </c>
      <c r="T2847" s="3">
        <v>1</v>
      </c>
      <c r="U2847" s="3">
        <v>180</v>
      </c>
      <c r="V2847" s="3">
        <v>2000</v>
      </c>
      <c r="W2847" t="s">
        <v>25</v>
      </c>
    </row>
    <row r="2848" spans="1:23" x14ac:dyDescent="0.3">
      <c r="A2848" s="3">
        <v>9</v>
      </c>
      <c r="B2848" t="s">
        <v>26150</v>
      </c>
      <c r="C2848" s="3">
        <v>9211</v>
      </c>
      <c r="D2848" t="s">
        <v>1672</v>
      </c>
      <c r="E2848" s="3">
        <v>100101</v>
      </c>
      <c r="F2848" t="s">
        <v>11256</v>
      </c>
      <c r="G2848" s="3">
        <v>1001010080</v>
      </c>
      <c r="H2848" t="s">
        <v>26126</v>
      </c>
      <c r="I2848" s="3">
        <v>1</v>
      </c>
      <c r="J2848" t="s">
        <v>26080</v>
      </c>
      <c r="K2848" s="3">
        <v>14</v>
      </c>
      <c r="L2848" t="s">
        <v>26103</v>
      </c>
      <c r="M2848" s="3">
        <v>3</v>
      </c>
      <c r="N2848" t="s">
        <v>16841</v>
      </c>
      <c r="O2848" s="3">
        <v>1</v>
      </c>
      <c r="P2848" t="s">
        <v>28066</v>
      </c>
      <c r="Q2848" s="3">
        <v>1</v>
      </c>
      <c r="R2848" t="s">
        <v>26083</v>
      </c>
      <c r="S2848" s="3">
        <v>2</v>
      </c>
      <c r="T2848" s="3">
        <v>1</v>
      </c>
      <c r="U2848" s="3">
        <v>180</v>
      </c>
      <c r="V2848" s="3">
        <v>2000</v>
      </c>
      <c r="W2848" t="s">
        <v>25</v>
      </c>
    </row>
    <row r="2849" spans="1:23" x14ac:dyDescent="0.3">
      <c r="A2849" s="3">
        <v>9</v>
      </c>
      <c r="B2849" t="s">
        <v>26150</v>
      </c>
      <c r="C2849" s="3">
        <v>9211</v>
      </c>
      <c r="D2849" t="s">
        <v>1672</v>
      </c>
      <c r="E2849" s="3">
        <v>100103</v>
      </c>
      <c r="F2849" t="s">
        <v>11337</v>
      </c>
      <c r="G2849" s="3">
        <v>1001030040</v>
      </c>
      <c r="H2849" t="s">
        <v>26115</v>
      </c>
      <c r="I2849" s="3">
        <v>1</v>
      </c>
      <c r="J2849" t="s">
        <v>26080</v>
      </c>
      <c r="K2849" s="3">
        <v>14</v>
      </c>
      <c r="L2849" t="s">
        <v>26103</v>
      </c>
      <c r="M2849" s="3">
        <v>3</v>
      </c>
      <c r="N2849" t="s">
        <v>16841</v>
      </c>
      <c r="O2849" s="3">
        <v>1</v>
      </c>
      <c r="P2849" t="s">
        <v>28066</v>
      </c>
      <c r="Q2849" s="3">
        <v>1</v>
      </c>
      <c r="R2849" t="s">
        <v>26083</v>
      </c>
      <c r="S2849" s="3">
        <v>2</v>
      </c>
      <c r="T2849" s="3">
        <v>1</v>
      </c>
      <c r="U2849" s="3">
        <v>60</v>
      </c>
      <c r="V2849" s="3">
        <v>2000</v>
      </c>
      <c r="W2849" t="s">
        <v>25</v>
      </c>
    </row>
    <row r="2850" spans="1:23" x14ac:dyDescent="0.3">
      <c r="A2850" s="3">
        <v>9</v>
      </c>
      <c r="B2850" t="s">
        <v>26150</v>
      </c>
      <c r="C2850" s="3">
        <v>9211</v>
      </c>
      <c r="D2850" t="s">
        <v>1672</v>
      </c>
      <c r="E2850" s="3">
        <v>100103</v>
      </c>
      <c r="F2850" t="s">
        <v>11337</v>
      </c>
      <c r="G2850" s="3">
        <v>100103002</v>
      </c>
      <c r="H2850" t="s">
        <v>26099</v>
      </c>
      <c r="I2850" s="3">
        <v>1</v>
      </c>
      <c r="J2850" t="s">
        <v>26080</v>
      </c>
      <c r="K2850" s="3">
        <v>14</v>
      </c>
      <c r="L2850" t="s">
        <v>26103</v>
      </c>
      <c r="M2850" s="3">
        <v>3</v>
      </c>
      <c r="N2850" t="s">
        <v>16841</v>
      </c>
      <c r="O2850" s="3">
        <v>1</v>
      </c>
      <c r="P2850" t="s">
        <v>28066</v>
      </c>
      <c r="Q2850" s="3">
        <v>1</v>
      </c>
      <c r="R2850" t="s">
        <v>26083</v>
      </c>
      <c r="S2850" s="3">
        <v>2</v>
      </c>
      <c r="T2850" s="3">
        <v>1</v>
      </c>
      <c r="U2850" s="3">
        <v>30</v>
      </c>
      <c r="V2850" s="3">
        <v>2000</v>
      </c>
      <c r="W2850" t="s">
        <v>25</v>
      </c>
    </row>
    <row r="2851" spans="1:23" x14ac:dyDescent="0.3">
      <c r="A2851" s="3">
        <v>9</v>
      </c>
      <c r="B2851" t="s">
        <v>26150</v>
      </c>
      <c r="C2851" s="3">
        <v>9211</v>
      </c>
      <c r="D2851" t="s">
        <v>1672</v>
      </c>
      <c r="E2851" s="3">
        <v>100103</v>
      </c>
      <c r="F2851" t="s">
        <v>11337</v>
      </c>
      <c r="G2851" s="3">
        <v>100103003</v>
      </c>
      <c r="H2851" t="s">
        <v>16985</v>
      </c>
      <c r="I2851" s="3">
        <v>1</v>
      </c>
      <c r="J2851" t="s">
        <v>26080</v>
      </c>
      <c r="K2851" s="3">
        <v>14</v>
      </c>
      <c r="L2851" t="s">
        <v>26103</v>
      </c>
      <c r="M2851" s="3">
        <v>3</v>
      </c>
      <c r="N2851" t="s">
        <v>16841</v>
      </c>
      <c r="O2851" s="3">
        <v>1</v>
      </c>
      <c r="P2851" t="s">
        <v>28066</v>
      </c>
      <c r="Q2851" s="3">
        <v>1</v>
      </c>
      <c r="R2851" t="s">
        <v>26083</v>
      </c>
      <c r="S2851" s="3">
        <v>2</v>
      </c>
      <c r="T2851" s="3">
        <v>1</v>
      </c>
      <c r="U2851" s="3">
        <v>30</v>
      </c>
      <c r="V2851" s="3">
        <v>2000</v>
      </c>
      <c r="W2851" t="s">
        <v>25</v>
      </c>
    </row>
    <row r="2852" spans="1:23" x14ac:dyDescent="0.3">
      <c r="A2852" s="3">
        <v>9</v>
      </c>
      <c r="B2852" t="s">
        <v>26150</v>
      </c>
      <c r="C2852" s="3">
        <v>9211</v>
      </c>
      <c r="D2852" t="s">
        <v>1672</v>
      </c>
      <c r="E2852" s="3">
        <v>100104</v>
      </c>
      <c r="F2852" t="s">
        <v>11362</v>
      </c>
      <c r="G2852" s="3">
        <v>100104003</v>
      </c>
      <c r="H2852" t="s">
        <v>16990</v>
      </c>
      <c r="I2852" s="3">
        <v>1</v>
      </c>
      <c r="J2852" t="s">
        <v>26080</v>
      </c>
      <c r="K2852" s="3">
        <v>14</v>
      </c>
      <c r="L2852" t="s">
        <v>26103</v>
      </c>
      <c r="M2852" s="3">
        <v>3</v>
      </c>
      <c r="N2852" t="s">
        <v>16841</v>
      </c>
      <c r="O2852" s="3">
        <v>1</v>
      </c>
      <c r="P2852" t="s">
        <v>28066</v>
      </c>
      <c r="Q2852" s="3">
        <v>1</v>
      </c>
      <c r="R2852" t="s">
        <v>26083</v>
      </c>
      <c r="S2852" s="3">
        <v>2</v>
      </c>
      <c r="T2852" s="3">
        <v>1</v>
      </c>
      <c r="U2852" s="3">
        <v>30</v>
      </c>
      <c r="V2852" s="3">
        <v>2000</v>
      </c>
      <c r="W2852" t="s">
        <v>25</v>
      </c>
    </row>
    <row r="2853" spans="1:23" x14ac:dyDescent="0.3">
      <c r="A2853" s="3">
        <v>9</v>
      </c>
      <c r="B2853" t="s">
        <v>26150</v>
      </c>
      <c r="C2853" s="3">
        <v>9211</v>
      </c>
      <c r="D2853" t="s">
        <v>1672</v>
      </c>
      <c r="E2853" s="3">
        <v>100102</v>
      </c>
      <c r="F2853" t="s">
        <v>11306</v>
      </c>
      <c r="G2853" s="3">
        <v>100102005</v>
      </c>
      <c r="H2853" t="s">
        <v>2163</v>
      </c>
      <c r="I2853" s="3">
        <v>1</v>
      </c>
      <c r="J2853" t="s">
        <v>26080</v>
      </c>
      <c r="K2853" s="3">
        <v>14</v>
      </c>
      <c r="L2853" t="s">
        <v>26103</v>
      </c>
      <c r="M2853" s="3">
        <v>3</v>
      </c>
      <c r="N2853" t="s">
        <v>16841</v>
      </c>
      <c r="O2853" s="3">
        <v>1</v>
      </c>
      <c r="P2853" t="s">
        <v>28066</v>
      </c>
      <c r="Q2853" s="3">
        <v>1</v>
      </c>
      <c r="R2853" t="s">
        <v>26083</v>
      </c>
      <c r="S2853" s="3">
        <v>2</v>
      </c>
      <c r="T2853" s="3">
        <v>1</v>
      </c>
      <c r="U2853" s="3">
        <v>30</v>
      </c>
      <c r="V2853" s="3">
        <v>2000</v>
      </c>
      <c r="W2853" t="s">
        <v>25</v>
      </c>
    </row>
    <row r="2854" spans="1:23" x14ac:dyDescent="0.3">
      <c r="A2854" s="3">
        <v>9</v>
      </c>
      <c r="B2854" t="s">
        <v>26150</v>
      </c>
      <c r="C2854" s="3">
        <v>9120</v>
      </c>
      <c r="D2854" t="s">
        <v>1636</v>
      </c>
      <c r="E2854" s="3">
        <v>100103</v>
      </c>
      <c r="F2854" t="s">
        <v>11337</v>
      </c>
      <c r="G2854" s="3">
        <v>1001030040</v>
      </c>
      <c r="H2854" t="s">
        <v>26115</v>
      </c>
      <c r="I2854" s="3">
        <v>1</v>
      </c>
      <c r="J2854" t="s">
        <v>26080</v>
      </c>
      <c r="K2854" s="3">
        <v>14</v>
      </c>
      <c r="L2854" t="s">
        <v>26103</v>
      </c>
      <c r="M2854" s="3">
        <v>3</v>
      </c>
      <c r="N2854" t="s">
        <v>16841</v>
      </c>
      <c r="O2854" s="3">
        <v>2</v>
      </c>
      <c r="P2854" t="s">
        <v>28067</v>
      </c>
      <c r="Q2854" s="3">
        <v>1</v>
      </c>
      <c r="R2854" t="s">
        <v>26083</v>
      </c>
      <c r="S2854" s="3">
        <v>2</v>
      </c>
      <c r="T2854" s="3">
        <v>1</v>
      </c>
      <c r="U2854" s="3">
        <v>1800</v>
      </c>
      <c r="V2854" s="3">
        <v>2000</v>
      </c>
      <c r="W2854" t="s">
        <v>25</v>
      </c>
    </row>
    <row r="2855" spans="1:23" x14ac:dyDescent="0.3">
      <c r="A2855" s="3">
        <v>9</v>
      </c>
      <c r="B2855" t="s">
        <v>26150</v>
      </c>
      <c r="C2855" s="3">
        <v>9120</v>
      </c>
      <c r="D2855" t="s">
        <v>1636</v>
      </c>
      <c r="E2855" s="3">
        <v>100103</v>
      </c>
      <c r="F2855" t="s">
        <v>11337</v>
      </c>
      <c r="G2855" s="3">
        <v>100103003</v>
      </c>
      <c r="H2855" t="s">
        <v>16985</v>
      </c>
      <c r="I2855" s="3">
        <v>1</v>
      </c>
      <c r="J2855" t="s">
        <v>26080</v>
      </c>
      <c r="K2855" s="3">
        <v>14</v>
      </c>
      <c r="L2855" t="s">
        <v>26103</v>
      </c>
      <c r="M2855" s="3">
        <v>3</v>
      </c>
      <c r="N2855" t="s">
        <v>16841</v>
      </c>
      <c r="O2855" s="3">
        <v>2</v>
      </c>
      <c r="P2855" t="s">
        <v>28067</v>
      </c>
      <c r="Q2855" s="3">
        <v>1</v>
      </c>
      <c r="R2855" t="s">
        <v>26083</v>
      </c>
      <c r="S2855" s="3">
        <v>2</v>
      </c>
      <c r="T2855" s="3">
        <v>1</v>
      </c>
      <c r="U2855" s="3">
        <v>900</v>
      </c>
      <c r="V2855" s="3">
        <v>2000</v>
      </c>
      <c r="W2855" t="s">
        <v>25</v>
      </c>
    </row>
    <row r="2856" spans="1:23" x14ac:dyDescent="0.3">
      <c r="A2856" s="3">
        <v>9</v>
      </c>
      <c r="B2856" t="s">
        <v>26150</v>
      </c>
      <c r="C2856" s="3">
        <v>9120</v>
      </c>
      <c r="D2856" t="s">
        <v>1636</v>
      </c>
      <c r="E2856" s="3">
        <v>100104</v>
      </c>
      <c r="F2856" t="s">
        <v>11362</v>
      </c>
      <c r="G2856" s="3">
        <v>100104006</v>
      </c>
      <c r="H2856" t="s">
        <v>26140</v>
      </c>
      <c r="I2856" s="3">
        <v>1</v>
      </c>
      <c r="J2856" t="s">
        <v>26080</v>
      </c>
      <c r="K2856" s="3">
        <v>14</v>
      </c>
      <c r="L2856" t="s">
        <v>26103</v>
      </c>
      <c r="M2856" s="3">
        <v>3</v>
      </c>
      <c r="N2856" t="s">
        <v>16841</v>
      </c>
      <c r="O2856" s="3">
        <v>2</v>
      </c>
      <c r="P2856" t="s">
        <v>28067</v>
      </c>
      <c r="Q2856" s="3">
        <v>1</v>
      </c>
      <c r="R2856" t="s">
        <v>26083</v>
      </c>
      <c r="S2856" s="3">
        <v>2</v>
      </c>
      <c r="T2856" s="3">
        <v>1</v>
      </c>
      <c r="U2856" s="3">
        <v>900</v>
      </c>
      <c r="V2856" s="3">
        <v>2000</v>
      </c>
      <c r="W2856" t="s">
        <v>25</v>
      </c>
    </row>
    <row r="2857" spans="1:23" x14ac:dyDescent="0.3">
      <c r="A2857" s="3">
        <v>9</v>
      </c>
      <c r="B2857" t="s">
        <v>26150</v>
      </c>
      <c r="C2857" s="3">
        <v>9120</v>
      </c>
      <c r="D2857" t="s">
        <v>1636</v>
      </c>
      <c r="E2857" s="3">
        <v>100101</v>
      </c>
      <c r="F2857" t="s">
        <v>11256</v>
      </c>
      <c r="G2857" s="3">
        <v>100101008</v>
      </c>
      <c r="H2857" t="s">
        <v>26130</v>
      </c>
      <c r="I2857" s="3">
        <v>1</v>
      </c>
      <c r="J2857" t="s">
        <v>26080</v>
      </c>
      <c r="K2857" s="3">
        <v>14</v>
      </c>
      <c r="L2857" t="s">
        <v>26103</v>
      </c>
      <c r="M2857" s="3">
        <v>3</v>
      </c>
      <c r="N2857" t="s">
        <v>16841</v>
      </c>
      <c r="O2857" s="3">
        <v>2</v>
      </c>
      <c r="P2857" t="s">
        <v>28067</v>
      </c>
      <c r="Q2857" s="3">
        <v>1</v>
      </c>
      <c r="R2857" t="s">
        <v>26083</v>
      </c>
      <c r="S2857" s="3">
        <v>2</v>
      </c>
      <c r="T2857" s="3">
        <v>1</v>
      </c>
      <c r="U2857" s="3">
        <v>900</v>
      </c>
      <c r="V2857" s="3">
        <v>2000</v>
      </c>
      <c r="W2857" t="s">
        <v>25</v>
      </c>
    </row>
    <row r="2858" spans="1:23" x14ac:dyDescent="0.3">
      <c r="A2858" s="3">
        <v>9</v>
      </c>
      <c r="B2858" t="s">
        <v>26150</v>
      </c>
      <c r="C2858" s="3">
        <v>9120</v>
      </c>
      <c r="D2858" t="s">
        <v>1636</v>
      </c>
      <c r="E2858" s="3">
        <v>100112</v>
      </c>
      <c r="F2858" t="s">
        <v>11530</v>
      </c>
      <c r="G2858" s="3">
        <v>100112025</v>
      </c>
      <c r="H2858" t="s">
        <v>11631</v>
      </c>
      <c r="I2858" s="3">
        <v>1</v>
      </c>
      <c r="J2858" t="s">
        <v>26080</v>
      </c>
      <c r="K2858" s="3">
        <v>14</v>
      </c>
      <c r="L2858" t="s">
        <v>26103</v>
      </c>
      <c r="M2858" s="3">
        <v>3</v>
      </c>
      <c r="N2858" t="s">
        <v>16841</v>
      </c>
      <c r="O2858" s="3">
        <v>2</v>
      </c>
      <c r="P2858" t="s">
        <v>28067</v>
      </c>
      <c r="Q2858" s="3">
        <v>1</v>
      </c>
      <c r="R2858" t="s">
        <v>26083</v>
      </c>
      <c r="S2858" s="3">
        <v>2</v>
      </c>
      <c r="T2858" s="3">
        <v>1</v>
      </c>
      <c r="U2858" s="3">
        <v>900</v>
      </c>
      <c r="V2858" s="3">
        <v>2000</v>
      </c>
      <c r="W2858" t="s">
        <v>25</v>
      </c>
    </row>
    <row r="2859" spans="1:23" x14ac:dyDescent="0.3">
      <c r="A2859" s="3">
        <v>9</v>
      </c>
      <c r="B2859" t="s">
        <v>26150</v>
      </c>
      <c r="C2859" s="3">
        <v>9120</v>
      </c>
      <c r="D2859" t="s">
        <v>1636</v>
      </c>
      <c r="E2859" s="3">
        <v>100101</v>
      </c>
      <c r="F2859" t="s">
        <v>11256</v>
      </c>
      <c r="G2859" s="3">
        <v>100101004</v>
      </c>
      <c r="H2859" t="s">
        <v>16281</v>
      </c>
      <c r="I2859" s="3">
        <v>1</v>
      </c>
      <c r="J2859" t="s">
        <v>26080</v>
      </c>
      <c r="K2859" s="3">
        <v>14</v>
      </c>
      <c r="L2859" t="s">
        <v>26103</v>
      </c>
      <c r="M2859" s="3">
        <v>3</v>
      </c>
      <c r="N2859" t="s">
        <v>16841</v>
      </c>
      <c r="O2859" s="3">
        <v>2</v>
      </c>
      <c r="P2859" t="s">
        <v>28067</v>
      </c>
      <c r="Q2859" s="3">
        <v>1</v>
      </c>
      <c r="R2859" t="s">
        <v>26083</v>
      </c>
      <c r="S2859" s="3">
        <v>2</v>
      </c>
      <c r="T2859" s="3">
        <v>1</v>
      </c>
      <c r="U2859" s="3">
        <v>3600</v>
      </c>
      <c r="V2859" s="3">
        <v>2000</v>
      </c>
      <c r="W2859" t="s">
        <v>25</v>
      </c>
    </row>
    <row r="2860" spans="1:23" x14ac:dyDescent="0.3">
      <c r="A2860" s="3">
        <v>9</v>
      </c>
      <c r="B2860" t="s">
        <v>26150</v>
      </c>
      <c r="C2860" s="3">
        <v>9201</v>
      </c>
      <c r="D2860" t="s">
        <v>1642</v>
      </c>
      <c r="E2860" s="3">
        <v>100103</v>
      </c>
      <c r="F2860" t="s">
        <v>11337</v>
      </c>
      <c r="G2860" s="3">
        <v>1001030020</v>
      </c>
      <c r="H2860" t="s">
        <v>26128</v>
      </c>
      <c r="I2860" s="3">
        <v>2</v>
      </c>
      <c r="J2860" t="s">
        <v>12848</v>
      </c>
      <c r="K2860" s="3">
        <v>14</v>
      </c>
      <c r="L2860" t="s">
        <v>26103</v>
      </c>
      <c r="M2860" s="3">
        <v>3</v>
      </c>
      <c r="N2860" t="s">
        <v>16841</v>
      </c>
      <c r="O2860" s="3">
        <v>3</v>
      </c>
      <c r="P2860" t="s">
        <v>26085</v>
      </c>
      <c r="Q2860" s="3">
        <v>1</v>
      </c>
      <c r="R2860" t="s">
        <v>26083</v>
      </c>
      <c r="S2860" s="3">
        <v>4</v>
      </c>
      <c r="T2860" s="3">
        <v>1</v>
      </c>
      <c r="U2860" s="3">
        <v>3000</v>
      </c>
      <c r="V2860" s="3">
        <v>2006</v>
      </c>
      <c r="W2860" t="s">
        <v>25</v>
      </c>
    </row>
    <row r="2861" spans="1:23" x14ac:dyDescent="0.3">
      <c r="A2861" s="3">
        <v>9</v>
      </c>
      <c r="B2861" t="s">
        <v>26150</v>
      </c>
      <c r="C2861" s="3">
        <v>9201</v>
      </c>
      <c r="D2861" t="s">
        <v>1642</v>
      </c>
      <c r="E2861" s="3">
        <v>100101</v>
      </c>
      <c r="F2861" t="s">
        <v>11256</v>
      </c>
      <c r="G2861" s="3">
        <v>100101004</v>
      </c>
      <c r="H2861" t="s">
        <v>16281</v>
      </c>
      <c r="I2861" s="3">
        <v>2</v>
      </c>
      <c r="J2861" t="s">
        <v>12848</v>
      </c>
      <c r="K2861" s="3">
        <v>14</v>
      </c>
      <c r="L2861" t="s">
        <v>26103</v>
      </c>
      <c r="M2861" s="3">
        <v>3</v>
      </c>
      <c r="N2861" t="s">
        <v>16841</v>
      </c>
      <c r="O2861" s="3">
        <v>3</v>
      </c>
      <c r="P2861" t="s">
        <v>26085</v>
      </c>
      <c r="Q2861" s="3">
        <v>1</v>
      </c>
      <c r="R2861" t="s">
        <v>26083</v>
      </c>
      <c r="S2861" s="3">
        <v>4</v>
      </c>
      <c r="T2861" s="3">
        <v>1</v>
      </c>
      <c r="U2861" s="3">
        <v>4000</v>
      </c>
      <c r="V2861" s="3">
        <v>2006</v>
      </c>
      <c r="W2861" t="s">
        <v>25</v>
      </c>
    </row>
    <row r="2862" spans="1:23" x14ac:dyDescent="0.3">
      <c r="A2862" s="3">
        <v>9</v>
      </c>
      <c r="B2862" t="s">
        <v>26150</v>
      </c>
      <c r="C2862" s="3">
        <v>9201</v>
      </c>
      <c r="D2862" t="s">
        <v>1642</v>
      </c>
      <c r="E2862" s="3">
        <v>100101</v>
      </c>
      <c r="F2862" t="s">
        <v>11256</v>
      </c>
      <c r="G2862" s="3">
        <v>1001010080</v>
      </c>
      <c r="H2862" t="s">
        <v>26126</v>
      </c>
      <c r="I2862" s="3">
        <v>2</v>
      </c>
      <c r="J2862" t="s">
        <v>12848</v>
      </c>
      <c r="K2862" s="3">
        <v>14</v>
      </c>
      <c r="L2862" t="s">
        <v>26103</v>
      </c>
      <c r="M2862" s="3">
        <v>3</v>
      </c>
      <c r="N2862" t="s">
        <v>16841</v>
      </c>
      <c r="O2862" s="3">
        <v>3</v>
      </c>
      <c r="P2862" t="s">
        <v>26085</v>
      </c>
      <c r="Q2862" s="3">
        <v>1</v>
      </c>
      <c r="R2862" t="s">
        <v>26083</v>
      </c>
      <c r="S2862" s="3">
        <v>4</v>
      </c>
      <c r="T2862" s="3">
        <v>1</v>
      </c>
      <c r="U2862" s="3">
        <v>1000</v>
      </c>
      <c r="V2862" s="3">
        <v>2006</v>
      </c>
      <c r="W2862" t="s">
        <v>25</v>
      </c>
    </row>
    <row r="2863" spans="1:23" x14ac:dyDescent="0.3">
      <c r="A2863" s="3">
        <v>9</v>
      </c>
      <c r="B2863" t="s">
        <v>26150</v>
      </c>
      <c r="C2863" s="3">
        <v>9114</v>
      </c>
      <c r="D2863" t="s">
        <v>1618</v>
      </c>
      <c r="E2863" s="3">
        <v>100101</v>
      </c>
      <c r="F2863" t="s">
        <v>11256</v>
      </c>
      <c r="G2863" s="3">
        <v>100101001</v>
      </c>
      <c r="H2863" t="s">
        <v>26124</v>
      </c>
      <c r="I2863" s="3">
        <v>1</v>
      </c>
      <c r="J2863" t="s">
        <v>26080</v>
      </c>
      <c r="K2863" s="3">
        <v>14</v>
      </c>
      <c r="L2863" t="s">
        <v>26103</v>
      </c>
      <c r="M2863" s="3">
        <v>3</v>
      </c>
      <c r="N2863" t="s">
        <v>16841</v>
      </c>
      <c r="O2863" s="3">
        <v>1</v>
      </c>
      <c r="P2863" t="s">
        <v>28066</v>
      </c>
      <c r="Q2863" s="3">
        <v>1</v>
      </c>
      <c r="R2863" t="s">
        <v>26083</v>
      </c>
      <c r="S2863" s="3">
        <v>4</v>
      </c>
      <c r="T2863" s="3">
        <v>1</v>
      </c>
      <c r="U2863" s="3">
        <v>1000</v>
      </c>
      <c r="V2863" s="3">
        <v>2006</v>
      </c>
      <c r="W2863" t="s">
        <v>25</v>
      </c>
    </row>
    <row r="2864" spans="1:23" x14ac:dyDescent="0.3">
      <c r="A2864" s="3">
        <v>9</v>
      </c>
      <c r="B2864" t="s">
        <v>26150</v>
      </c>
      <c r="C2864" s="3">
        <v>9114</v>
      </c>
      <c r="D2864" t="s">
        <v>1618</v>
      </c>
      <c r="E2864" s="3">
        <v>100101</v>
      </c>
      <c r="F2864" t="s">
        <v>11256</v>
      </c>
      <c r="G2864" s="3">
        <v>100101004</v>
      </c>
      <c r="H2864" t="s">
        <v>16281</v>
      </c>
      <c r="I2864" s="3">
        <v>1</v>
      </c>
      <c r="J2864" t="s">
        <v>26080</v>
      </c>
      <c r="K2864" s="3">
        <v>14</v>
      </c>
      <c r="L2864" t="s">
        <v>26103</v>
      </c>
      <c r="M2864" s="3">
        <v>3</v>
      </c>
      <c r="N2864" t="s">
        <v>16841</v>
      </c>
      <c r="O2864" s="3">
        <v>1</v>
      </c>
      <c r="P2864" t="s">
        <v>28066</v>
      </c>
      <c r="Q2864" s="3">
        <v>1</v>
      </c>
      <c r="R2864" t="s">
        <v>26083</v>
      </c>
      <c r="S2864" s="3">
        <v>4</v>
      </c>
      <c r="T2864" s="3">
        <v>1</v>
      </c>
      <c r="U2864" s="3">
        <v>2000</v>
      </c>
      <c r="V2864" s="3">
        <v>2006</v>
      </c>
      <c r="W2864" t="s">
        <v>25</v>
      </c>
    </row>
    <row r="2865" spans="1:23" x14ac:dyDescent="0.3">
      <c r="A2865" s="3">
        <v>9</v>
      </c>
      <c r="B2865" t="s">
        <v>26150</v>
      </c>
      <c r="C2865" s="3">
        <v>9101</v>
      </c>
      <c r="D2865" t="s">
        <v>1579</v>
      </c>
      <c r="E2865" s="3">
        <v>100101</v>
      </c>
      <c r="F2865" t="s">
        <v>11256</v>
      </c>
      <c r="G2865" s="3">
        <v>100101001</v>
      </c>
      <c r="H2865" t="s">
        <v>26124</v>
      </c>
      <c r="I2865" s="3">
        <v>1</v>
      </c>
      <c r="J2865" t="s">
        <v>26080</v>
      </c>
      <c r="K2865" s="3">
        <v>14</v>
      </c>
      <c r="L2865" t="s">
        <v>26103</v>
      </c>
      <c r="M2865" s="3">
        <v>3</v>
      </c>
      <c r="N2865" t="s">
        <v>16841</v>
      </c>
      <c r="O2865" s="3">
        <v>3</v>
      </c>
      <c r="P2865" t="s">
        <v>26085</v>
      </c>
      <c r="Q2865" s="3">
        <v>1</v>
      </c>
      <c r="R2865" t="s">
        <v>26083</v>
      </c>
      <c r="S2865" s="3">
        <v>4</v>
      </c>
      <c r="T2865" s="3">
        <v>1</v>
      </c>
      <c r="U2865" s="3">
        <v>600</v>
      </c>
      <c r="V2865" s="3">
        <v>2006</v>
      </c>
      <c r="W2865" t="s">
        <v>25</v>
      </c>
    </row>
    <row r="2866" spans="1:23" x14ac:dyDescent="0.3">
      <c r="A2866" s="3">
        <v>9</v>
      </c>
      <c r="B2866" t="s">
        <v>26150</v>
      </c>
      <c r="C2866" s="3">
        <v>9101</v>
      </c>
      <c r="D2866" t="s">
        <v>1579</v>
      </c>
      <c r="E2866" s="3">
        <v>100103</v>
      </c>
      <c r="F2866" t="s">
        <v>11337</v>
      </c>
      <c r="G2866" s="3">
        <v>100103001</v>
      </c>
      <c r="H2866" t="s">
        <v>26123</v>
      </c>
      <c r="I2866" s="3">
        <v>1</v>
      </c>
      <c r="J2866" t="s">
        <v>26080</v>
      </c>
      <c r="K2866" s="3">
        <v>14</v>
      </c>
      <c r="L2866" t="s">
        <v>26103</v>
      </c>
      <c r="M2866" s="3">
        <v>3</v>
      </c>
      <c r="N2866" t="s">
        <v>16841</v>
      </c>
      <c r="O2866" s="3">
        <v>3</v>
      </c>
      <c r="P2866" t="s">
        <v>26085</v>
      </c>
      <c r="Q2866" s="3">
        <v>1</v>
      </c>
      <c r="R2866" t="s">
        <v>26083</v>
      </c>
      <c r="S2866" s="3">
        <v>4</v>
      </c>
      <c r="T2866" s="3">
        <v>1</v>
      </c>
      <c r="U2866" s="3">
        <v>200</v>
      </c>
      <c r="V2866" s="3">
        <v>2006</v>
      </c>
      <c r="W2866" t="s">
        <v>25</v>
      </c>
    </row>
    <row r="2867" spans="1:23" x14ac:dyDescent="0.3">
      <c r="A2867" s="3">
        <v>9</v>
      </c>
      <c r="B2867" t="s">
        <v>26150</v>
      </c>
      <c r="C2867" s="3">
        <v>9101</v>
      </c>
      <c r="D2867" t="s">
        <v>1579</v>
      </c>
      <c r="E2867" s="3">
        <v>100103</v>
      </c>
      <c r="F2867" t="s">
        <v>11337</v>
      </c>
      <c r="G2867" s="3">
        <v>1001030020</v>
      </c>
      <c r="H2867" t="s">
        <v>26128</v>
      </c>
      <c r="I2867" s="3">
        <v>1</v>
      </c>
      <c r="J2867" t="s">
        <v>26080</v>
      </c>
      <c r="K2867" s="3">
        <v>14</v>
      </c>
      <c r="L2867" t="s">
        <v>26103</v>
      </c>
      <c r="M2867" s="3">
        <v>2</v>
      </c>
      <c r="N2867" t="s">
        <v>26084</v>
      </c>
      <c r="O2867" s="3">
        <v>3</v>
      </c>
      <c r="P2867" t="s">
        <v>26085</v>
      </c>
      <c r="Q2867" s="3">
        <v>1</v>
      </c>
      <c r="R2867" t="s">
        <v>26083</v>
      </c>
      <c r="S2867" s="3">
        <v>4</v>
      </c>
      <c r="T2867" s="3">
        <v>1</v>
      </c>
      <c r="U2867" s="3">
        <v>3000</v>
      </c>
      <c r="V2867" s="3">
        <v>2006</v>
      </c>
      <c r="W2867" t="s">
        <v>25</v>
      </c>
    </row>
    <row r="2868" spans="1:23" x14ac:dyDescent="0.3">
      <c r="A2868" s="3">
        <v>9</v>
      </c>
      <c r="B2868" t="s">
        <v>26150</v>
      </c>
      <c r="C2868" s="3">
        <v>9101</v>
      </c>
      <c r="D2868" t="s">
        <v>1579</v>
      </c>
      <c r="E2868" s="3">
        <v>100103</v>
      </c>
      <c r="F2868" t="s">
        <v>11337</v>
      </c>
      <c r="G2868" s="3">
        <v>100103003</v>
      </c>
      <c r="H2868" t="s">
        <v>16985</v>
      </c>
      <c r="I2868" s="3">
        <v>1</v>
      </c>
      <c r="J2868" t="s">
        <v>26080</v>
      </c>
      <c r="K2868" s="3">
        <v>14</v>
      </c>
      <c r="L2868" t="s">
        <v>26103</v>
      </c>
      <c r="M2868" s="3">
        <v>2</v>
      </c>
      <c r="N2868" t="s">
        <v>26084</v>
      </c>
      <c r="O2868" s="3">
        <v>3</v>
      </c>
      <c r="P2868" t="s">
        <v>26085</v>
      </c>
      <c r="Q2868" s="3">
        <v>1</v>
      </c>
      <c r="R2868" t="s">
        <v>26083</v>
      </c>
      <c r="S2868" s="3">
        <v>4</v>
      </c>
      <c r="T2868" s="3">
        <v>1</v>
      </c>
      <c r="U2868" s="3">
        <v>400</v>
      </c>
      <c r="V2868" s="3">
        <v>2006</v>
      </c>
      <c r="W2868" t="s">
        <v>25</v>
      </c>
    </row>
    <row r="2869" spans="1:23" x14ac:dyDescent="0.3">
      <c r="A2869" s="3">
        <v>9</v>
      </c>
      <c r="B2869" t="s">
        <v>26150</v>
      </c>
      <c r="C2869" s="3">
        <v>9101</v>
      </c>
      <c r="D2869" t="s">
        <v>1579</v>
      </c>
      <c r="E2869" s="3">
        <v>100103</v>
      </c>
      <c r="F2869" t="s">
        <v>11337</v>
      </c>
      <c r="G2869" s="3">
        <v>100103004</v>
      </c>
      <c r="H2869" t="s">
        <v>26125</v>
      </c>
      <c r="I2869" s="3">
        <v>1</v>
      </c>
      <c r="J2869" t="s">
        <v>26080</v>
      </c>
      <c r="K2869" s="3">
        <v>14</v>
      </c>
      <c r="L2869" t="s">
        <v>26103</v>
      </c>
      <c r="M2869" s="3">
        <v>3</v>
      </c>
      <c r="N2869" t="s">
        <v>16841</v>
      </c>
      <c r="O2869" s="3">
        <v>3</v>
      </c>
      <c r="P2869" t="s">
        <v>26085</v>
      </c>
      <c r="Q2869" s="3">
        <v>1</v>
      </c>
      <c r="R2869" t="s">
        <v>26083</v>
      </c>
      <c r="S2869" s="3">
        <v>4</v>
      </c>
      <c r="T2869" s="3">
        <v>1</v>
      </c>
      <c r="U2869" s="3">
        <v>400</v>
      </c>
      <c r="V2869" s="3">
        <v>2006</v>
      </c>
      <c r="W2869" t="s">
        <v>25</v>
      </c>
    </row>
    <row r="2870" spans="1:23" x14ac:dyDescent="0.3">
      <c r="A2870" s="3">
        <v>9</v>
      </c>
      <c r="B2870" t="s">
        <v>26150</v>
      </c>
      <c r="C2870" s="3">
        <v>9101</v>
      </c>
      <c r="D2870" t="s">
        <v>1579</v>
      </c>
      <c r="E2870" s="3">
        <v>100101</v>
      </c>
      <c r="F2870" t="s">
        <v>11256</v>
      </c>
      <c r="G2870" s="3">
        <v>100101004</v>
      </c>
      <c r="H2870" t="s">
        <v>16281</v>
      </c>
      <c r="I2870" s="3">
        <v>1</v>
      </c>
      <c r="J2870" t="s">
        <v>26080</v>
      </c>
      <c r="K2870" s="3">
        <v>14</v>
      </c>
      <c r="L2870" t="s">
        <v>26103</v>
      </c>
      <c r="M2870" s="3">
        <v>2</v>
      </c>
      <c r="N2870" t="s">
        <v>26084</v>
      </c>
      <c r="O2870" s="3">
        <v>3</v>
      </c>
      <c r="P2870" t="s">
        <v>26085</v>
      </c>
      <c r="Q2870" s="3">
        <v>1</v>
      </c>
      <c r="R2870" t="s">
        <v>26083</v>
      </c>
      <c r="S2870" s="3">
        <v>2</v>
      </c>
      <c r="T2870" s="3">
        <v>1</v>
      </c>
      <c r="U2870" s="3">
        <v>2000</v>
      </c>
      <c r="V2870" s="3">
        <v>2006</v>
      </c>
      <c r="W2870" t="s">
        <v>25</v>
      </c>
    </row>
    <row r="2871" spans="1:23" x14ac:dyDescent="0.3">
      <c r="A2871" s="3">
        <v>9</v>
      </c>
      <c r="B2871" t="s">
        <v>26150</v>
      </c>
      <c r="C2871" s="3">
        <v>9101</v>
      </c>
      <c r="D2871" t="s">
        <v>1579</v>
      </c>
      <c r="E2871" s="3">
        <v>100101</v>
      </c>
      <c r="F2871" t="s">
        <v>11256</v>
      </c>
      <c r="G2871" s="3">
        <v>100101004</v>
      </c>
      <c r="H2871" t="s">
        <v>16281</v>
      </c>
      <c r="I2871" s="3">
        <v>1</v>
      </c>
      <c r="J2871" t="s">
        <v>26080</v>
      </c>
      <c r="K2871" s="3">
        <v>14</v>
      </c>
      <c r="L2871" t="s">
        <v>26103</v>
      </c>
      <c r="M2871" s="3">
        <v>2</v>
      </c>
      <c r="N2871" t="s">
        <v>26084</v>
      </c>
      <c r="O2871" s="3">
        <v>3</v>
      </c>
      <c r="P2871" t="s">
        <v>26085</v>
      </c>
      <c r="Q2871" s="3">
        <v>1</v>
      </c>
      <c r="R2871" t="s">
        <v>26083</v>
      </c>
      <c r="S2871" s="3">
        <v>4</v>
      </c>
      <c r="T2871" s="3">
        <v>1</v>
      </c>
      <c r="U2871" s="3">
        <v>3000</v>
      </c>
      <c r="V2871" s="3">
        <v>2006</v>
      </c>
      <c r="W2871" t="s">
        <v>25</v>
      </c>
    </row>
    <row r="2872" spans="1:23" x14ac:dyDescent="0.3">
      <c r="A2872" s="3">
        <v>9</v>
      </c>
      <c r="B2872" t="s">
        <v>26150</v>
      </c>
      <c r="C2872" s="3">
        <v>9101</v>
      </c>
      <c r="D2872" t="s">
        <v>1579</v>
      </c>
      <c r="E2872" s="3">
        <v>100103</v>
      </c>
      <c r="F2872" t="s">
        <v>11337</v>
      </c>
      <c r="G2872" s="3">
        <v>100103005</v>
      </c>
      <c r="H2872" t="s">
        <v>26144</v>
      </c>
      <c r="I2872" s="3">
        <v>1</v>
      </c>
      <c r="J2872" t="s">
        <v>26080</v>
      </c>
      <c r="K2872" s="3">
        <v>14</v>
      </c>
      <c r="L2872" t="s">
        <v>26103</v>
      </c>
      <c r="M2872" s="3">
        <v>3</v>
      </c>
      <c r="N2872" t="s">
        <v>16841</v>
      </c>
      <c r="O2872" s="3">
        <v>3</v>
      </c>
      <c r="P2872" t="s">
        <v>26085</v>
      </c>
      <c r="Q2872" s="3">
        <v>1</v>
      </c>
      <c r="R2872" t="s">
        <v>26083</v>
      </c>
      <c r="S2872" s="3">
        <v>4</v>
      </c>
      <c r="T2872" s="3">
        <v>1</v>
      </c>
      <c r="U2872" s="3">
        <v>200</v>
      </c>
      <c r="V2872" s="3">
        <v>2006</v>
      </c>
      <c r="W2872" t="s">
        <v>25</v>
      </c>
    </row>
    <row r="2873" spans="1:23" x14ac:dyDescent="0.3">
      <c r="A2873" s="3">
        <v>9</v>
      </c>
      <c r="B2873" t="s">
        <v>26150</v>
      </c>
      <c r="C2873" s="3">
        <v>9101</v>
      </c>
      <c r="D2873" t="s">
        <v>1579</v>
      </c>
      <c r="E2873" s="3">
        <v>100104</v>
      </c>
      <c r="F2873" t="s">
        <v>11362</v>
      </c>
      <c r="G2873" s="3">
        <v>100104002</v>
      </c>
      <c r="H2873" t="s">
        <v>26132</v>
      </c>
      <c r="I2873" s="3">
        <v>1</v>
      </c>
      <c r="J2873" t="s">
        <v>26080</v>
      </c>
      <c r="K2873" s="3">
        <v>14</v>
      </c>
      <c r="L2873" t="s">
        <v>26103</v>
      </c>
      <c r="M2873" s="3">
        <v>3</v>
      </c>
      <c r="N2873" t="s">
        <v>16841</v>
      </c>
      <c r="O2873" s="3">
        <v>3</v>
      </c>
      <c r="P2873" t="s">
        <v>26085</v>
      </c>
      <c r="Q2873" s="3">
        <v>1</v>
      </c>
      <c r="R2873" t="s">
        <v>26083</v>
      </c>
      <c r="S2873" s="3">
        <v>4</v>
      </c>
      <c r="T2873" s="3">
        <v>1</v>
      </c>
      <c r="U2873" s="3">
        <v>2000</v>
      </c>
      <c r="V2873" s="3">
        <v>2006</v>
      </c>
      <c r="W2873" t="s">
        <v>25</v>
      </c>
    </row>
    <row r="2874" spans="1:23" x14ac:dyDescent="0.3">
      <c r="A2874" s="3">
        <v>9</v>
      </c>
      <c r="B2874" t="s">
        <v>26150</v>
      </c>
      <c r="C2874" s="3">
        <v>9101</v>
      </c>
      <c r="D2874" t="s">
        <v>1579</v>
      </c>
      <c r="E2874" s="3">
        <v>100104</v>
      </c>
      <c r="F2874" t="s">
        <v>11362</v>
      </c>
      <c r="G2874" s="3">
        <v>100104003</v>
      </c>
      <c r="H2874" t="s">
        <v>16990</v>
      </c>
      <c r="I2874" s="3">
        <v>1</v>
      </c>
      <c r="J2874" t="s">
        <v>26080</v>
      </c>
      <c r="K2874" s="3">
        <v>14</v>
      </c>
      <c r="L2874" t="s">
        <v>26103</v>
      </c>
      <c r="M2874" s="3">
        <v>3</v>
      </c>
      <c r="N2874" t="s">
        <v>16841</v>
      </c>
      <c r="O2874" s="3">
        <v>3</v>
      </c>
      <c r="P2874" t="s">
        <v>26085</v>
      </c>
      <c r="Q2874" s="3">
        <v>1</v>
      </c>
      <c r="R2874" t="s">
        <v>26083</v>
      </c>
      <c r="S2874" s="3">
        <v>4</v>
      </c>
      <c r="T2874" s="3">
        <v>1</v>
      </c>
      <c r="U2874" s="3">
        <v>300</v>
      </c>
      <c r="V2874" s="3">
        <v>2006</v>
      </c>
      <c r="W2874" t="s">
        <v>25</v>
      </c>
    </row>
    <row r="2875" spans="1:23" x14ac:dyDescent="0.3">
      <c r="A2875" s="3">
        <v>9</v>
      </c>
      <c r="B2875" t="s">
        <v>26150</v>
      </c>
      <c r="C2875" s="3">
        <v>9101</v>
      </c>
      <c r="D2875" t="s">
        <v>1579</v>
      </c>
      <c r="E2875" s="3">
        <v>100101</v>
      </c>
      <c r="F2875" t="s">
        <v>11256</v>
      </c>
      <c r="G2875" s="3">
        <v>100101008</v>
      </c>
      <c r="H2875" t="s">
        <v>26130</v>
      </c>
      <c r="I2875" s="3">
        <v>1</v>
      </c>
      <c r="J2875" t="s">
        <v>26080</v>
      </c>
      <c r="K2875" s="3">
        <v>14</v>
      </c>
      <c r="L2875" t="s">
        <v>26103</v>
      </c>
      <c r="M2875" s="3">
        <v>2</v>
      </c>
      <c r="N2875" t="s">
        <v>26084</v>
      </c>
      <c r="O2875" s="3">
        <v>3</v>
      </c>
      <c r="P2875" t="s">
        <v>26085</v>
      </c>
      <c r="Q2875" s="3">
        <v>1</v>
      </c>
      <c r="R2875" t="s">
        <v>26083</v>
      </c>
      <c r="S2875" s="3">
        <v>4</v>
      </c>
      <c r="T2875" s="3">
        <v>1</v>
      </c>
      <c r="U2875" s="3">
        <v>800</v>
      </c>
      <c r="V2875" s="3">
        <v>2006</v>
      </c>
      <c r="W2875" t="s">
        <v>25</v>
      </c>
    </row>
    <row r="2876" spans="1:23" x14ac:dyDescent="0.3">
      <c r="A2876" s="3">
        <v>9</v>
      </c>
      <c r="B2876" t="s">
        <v>26150</v>
      </c>
      <c r="C2876" s="3">
        <v>9101</v>
      </c>
      <c r="D2876" t="s">
        <v>1579</v>
      </c>
      <c r="E2876" s="3">
        <v>100104</v>
      </c>
      <c r="F2876" t="s">
        <v>11362</v>
      </c>
      <c r="G2876" s="3">
        <v>100104006</v>
      </c>
      <c r="H2876" t="s">
        <v>26140</v>
      </c>
      <c r="I2876" s="3">
        <v>1</v>
      </c>
      <c r="J2876" t="s">
        <v>26080</v>
      </c>
      <c r="K2876" s="3">
        <v>14</v>
      </c>
      <c r="L2876" t="s">
        <v>26103</v>
      </c>
      <c r="M2876" s="3">
        <v>3</v>
      </c>
      <c r="N2876" t="s">
        <v>16841</v>
      </c>
      <c r="O2876" s="3">
        <v>3</v>
      </c>
      <c r="P2876" t="s">
        <v>26085</v>
      </c>
      <c r="Q2876" s="3">
        <v>1</v>
      </c>
      <c r="R2876" t="s">
        <v>26083</v>
      </c>
      <c r="S2876" s="3">
        <v>4</v>
      </c>
      <c r="T2876" s="3">
        <v>1</v>
      </c>
      <c r="U2876" s="3">
        <v>4500</v>
      </c>
      <c r="V2876" s="3">
        <v>2006</v>
      </c>
      <c r="W2876" t="s">
        <v>25</v>
      </c>
    </row>
    <row r="2877" spans="1:23" x14ac:dyDescent="0.3">
      <c r="A2877" s="3">
        <v>9</v>
      </c>
      <c r="B2877" t="s">
        <v>26150</v>
      </c>
      <c r="C2877" s="3">
        <v>9211</v>
      </c>
      <c r="D2877" t="s">
        <v>1672</v>
      </c>
      <c r="E2877" s="3">
        <v>100101</v>
      </c>
      <c r="F2877" t="s">
        <v>11256</v>
      </c>
      <c r="G2877" s="3">
        <v>100101001</v>
      </c>
      <c r="H2877" t="s">
        <v>26124</v>
      </c>
      <c r="I2877" s="3">
        <v>1</v>
      </c>
      <c r="J2877" t="s">
        <v>26080</v>
      </c>
      <c r="K2877" s="3">
        <v>14</v>
      </c>
      <c r="L2877" t="s">
        <v>26103</v>
      </c>
      <c r="M2877" s="3">
        <v>2</v>
      </c>
      <c r="N2877" t="s">
        <v>26084</v>
      </c>
      <c r="O2877" s="3">
        <v>3</v>
      </c>
      <c r="P2877" t="s">
        <v>26085</v>
      </c>
      <c r="Q2877" s="3">
        <v>1</v>
      </c>
      <c r="R2877" t="s">
        <v>26083</v>
      </c>
      <c r="S2877" s="3">
        <v>1</v>
      </c>
      <c r="T2877" s="3">
        <v>1</v>
      </c>
      <c r="U2877" s="3">
        <v>150</v>
      </c>
      <c r="V2877" s="3">
        <v>2006</v>
      </c>
      <c r="W2877" t="s">
        <v>25</v>
      </c>
    </row>
    <row r="2878" spans="1:23" x14ac:dyDescent="0.3">
      <c r="A2878" s="3">
        <v>9</v>
      </c>
      <c r="B2878" t="s">
        <v>26150</v>
      </c>
      <c r="C2878" s="3">
        <v>9211</v>
      </c>
      <c r="D2878" t="s">
        <v>1672</v>
      </c>
      <c r="E2878" s="3">
        <v>100103</v>
      </c>
      <c r="F2878" t="s">
        <v>11337</v>
      </c>
      <c r="G2878" s="3">
        <v>1001030020</v>
      </c>
      <c r="H2878" t="s">
        <v>26128</v>
      </c>
      <c r="I2878" s="3">
        <v>1</v>
      </c>
      <c r="J2878" t="s">
        <v>26080</v>
      </c>
      <c r="K2878" s="3">
        <v>14</v>
      </c>
      <c r="L2878" t="s">
        <v>26103</v>
      </c>
      <c r="M2878" s="3">
        <v>2</v>
      </c>
      <c r="N2878" t="s">
        <v>26084</v>
      </c>
      <c r="O2878" s="3">
        <v>3</v>
      </c>
      <c r="P2878" t="s">
        <v>26085</v>
      </c>
      <c r="Q2878" s="3">
        <v>1</v>
      </c>
      <c r="R2878" t="s">
        <v>26083</v>
      </c>
      <c r="S2878" s="3">
        <v>1</v>
      </c>
      <c r="T2878" s="3">
        <v>1</v>
      </c>
      <c r="U2878" s="3">
        <v>100</v>
      </c>
      <c r="V2878" s="3">
        <v>2006</v>
      </c>
      <c r="W2878" t="s">
        <v>25</v>
      </c>
    </row>
    <row r="2879" spans="1:23" x14ac:dyDescent="0.3">
      <c r="A2879" s="3">
        <v>9</v>
      </c>
      <c r="B2879" t="s">
        <v>26150</v>
      </c>
      <c r="C2879" s="3">
        <v>9211</v>
      </c>
      <c r="D2879" t="s">
        <v>1672</v>
      </c>
      <c r="E2879" s="3">
        <v>100103</v>
      </c>
      <c r="F2879" t="s">
        <v>11337</v>
      </c>
      <c r="G2879" s="3">
        <v>100103004</v>
      </c>
      <c r="H2879" t="s">
        <v>26125</v>
      </c>
      <c r="I2879" s="3">
        <v>1</v>
      </c>
      <c r="J2879" t="s">
        <v>26080</v>
      </c>
      <c r="K2879" s="3">
        <v>14</v>
      </c>
      <c r="L2879" t="s">
        <v>26103</v>
      </c>
      <c r="M2879" s="3">
        <v>2</v>
      </c>
      <c r="N2879" t="s">
        <v>26084</v>
      </c>
      <c r="O2879" s="3">
        <v>3</v>
      </c>
      <c r="P2879" t="s">
        <v>26085</v>
      </c>
      <c r="Q2879" s="3">
        <v>1</v>
      </c>
      <c r="R2879" t="s">
        <v>26083</v>
      </c>
      <c r="S2879" s="3">
        <v>1</v>
      </c>
      <c r="T2879" s="3">
        <v>1</v>
      </c>
      <c r="U2879" s="3">
        <v>100</v>
      </c>
      <c r="V2879" s="3">
        <v>2006</v>
      </c>
      <c r="W2879" t="s">
        <v>25</v>
      </c>
    </row>
    <row r="2880" spans="1:23" x14ac:dyDescent="0.3">
      <c r="A2880" s="3">
        <v>9</v>
      </c>
      <c r="B2880" t="s">
        <v>26150</v>
      </c>
      <c r="C2880" s="3">
        <v>9211</v>
      </c>
      <c r="D2880" t="s">
        <v>1672</v>
      </c>
      <c r="E2880" s="3">
        <v>100101</v>
      </c>
      <c r="F2880" t="s">
        <v>11256</v>
      </c>
      <c r="G2880" s="3">
        <v>100101004</v>
      </c>
      <c r="H2880" t="s">
        <v>16281</v>
      </c>
      <c r="I2880" s="3">
        <v>1</v>
      </c>
      <c r="J2880" t="s">
        <v>26080</v>
      </c>
      <c r="K2880" s="3">
        <v>14</v>
      </c>
      <c r="L2880" t="s">
        <v>26103</v>
      </c>
      <c r="M2880" s="3">
        <v>2</v>
      </c>
      <c r="N2880" t="s">
        <v>26084</v>
      </c>
      <c r="O2880" s="3">
        <v>3</v>
      </c>
      <c r="P2880" t="s">
        <v>26085</v>
      </c>
      <c r="Q2880" s="3">
        <v>1</v>
      </c>
      <c r="R2880" t="s">
        <v>26083</v>
      </c>
      <c r="S2880" s="3">
        <v>1</v>
      </c>
      <c r="T2880" s="3">
        <v>1</v>
      </c>
      <c r="U2880" s="3">
        <v>300</v>
      </c>
      <c r="V2880" s="3">
        <v>2006</v>
      </c>
      <c r="W2880" t="s">
        <v>25</v>
      </c>
    </row>
    <row r="2881" spans="1:23" x14ac:dyDescent="0.3">
      <c r="A2881" s="3">
        <v>9</v>
      </c>
      <c r="B2881" t="s">
        <v>26150</v>
      </c>
      <c r="C2881" s="3">
        <v>9211</v>
      </c>
      <c r="D2881" t="s">
        <v>1672</v>
      </c>
      <c r="E2881" s="3">
        <v>100102</v>
      </c>
      <c r="F2881" t="s">
        <v>11306</v>
      </c>
      <c r="G2881" s="3">
        <v>100102005</v>
      </c>
      <c r="H2881" t="s">
        <v>2163</v>
      </c>
      <c r="I2881" s="3">
        <v>1</v>
      </c>
      <c r="J2881" t="s">
        <v>26080</v>
      </c>
      <c r="K2881" s="3">
        <v>14</v>
      </c>
      <c r="L2881" t="s">
        <v>26103</v>
      </c>
      <c r="M2881" s="3">
        <v>2</v>
      </c>
      <c r="N2881" t="s">
        <v>26084</v>
      </c>
      <c r="O2881" s="3">
        <v>3</v>
      </c>
      <c r="P2881" t="s">
        <v>26085</v>
      </c>
      <c r="Q2881" s="3">
        <v>1</v>
      </c>
      <c r="R2881" t="s">
        <v>26083</v>
      </c>
      <c r="S2881" s="3">
        <v>1</v>
      </c>
      <c r="T2881" s="3">
        <v>1</v>
      </c>
      <c r="U2881" s="3">
        <v>280</v>
      </c>
      <c r="V2881" s="3">
        <v>2006</v>
      </c>
      <c r="W2881" t="s">
        <v>25</v>
      </c>
    </row>
    <row r="2882" spans="1:23" x14ac:dyDescent="0.3">
      <c r="A2882" s="3">
        <v>9</v>
      </c>
      <c r="B2882" t="s">
        <v>26150</v>
      </c>
      <c r="C2882" s="3">
        <v>9120</v>
      </c>
      <c r="D2882" t="s">
        <v>1636</v>
      </c>
      <c r="E2882" s="3">
        <v>100101</v>
      </c>
      <c r="F2882" t="s">
        <v>11256</v>
      </c>
      <c r="G2882" s="3">
        <v>100101001</v>
      </c>
      <c r="H2882" t="s">
        <v>26124</v>
      </c>
      <c r="I2882" s="3">
        <v>1</v>
      </c>
      <c r="J2882" t="s">
        <v>26080</v>
      </c>
      <c r="K2882" s="3">
        <v>14</v>
      </c>
      <c r="L2882" t="s">
        <v>26103</v>
      </c>
      <c r="M2882" s="3">
        <v>3</v>
      </c>
      <c r="N2882" t="s">
        <v>16841</v>
      </c>
      <c r="O2882" s="3">
        <v>2</v>
      </c>
      <c r="P2882" t="s">
        <v>28067</v>
      </c>
      <c r="Q2882" s="3">
        <v>1</v>
      </c>
      <c r="R2882" t="s">
        <v>26083</v>
      </c>
      <c r="S2882" s="3">
        <v>2</v>
      </c>
      <c r="T2882" s="3">
        <v>1</v>
      </c>
      <c r="U2882" s="3">
        <v>50</v>
      </c>
      <c r="V2882" s="3">
        <v>2006</v>
      </c>
      <c r="W2882" t="s">
        <v>25</v>
      </c>
    </row>
    <row r="2883" spans="1:23" x14ac:dyDescent="0.3">
      <c r="A2883" s="3">
        <v>9</v>
      </c>
      <c r="B2883" t="s">
        <v>26150</v>
      </c>
      <c r="C2883" s="3">
        <v>9120</v>
      </c>
      <c r="D2883" t="s">
        <v>1636</v>
      </c>
      <c r="E2883" s="3">
        <v>100103</v>
      </c>
      <c r="F2883" t="s">
        <v>11337</v>
      </c>
      <c r="G2883" s="3">
        <v>1001030020</v>
      </c>
      <c r="H2883" t="s">
        <v>26128</v>
      </c>
      <c r="I2883" s="3">
        <v>1</v>
      </c>
      <c r="J2883" t="s">
        <v>26080</v>
      </c>
      <c r="K2883" s="3">
        <v>14</v>
      </c>
      <c r="L2883" t="s">
        <v>26103</v>
      </c>
      <c r="M2883" s="3">
        <v>3</v>
      </c>
      <c r="N2883" t="s">
        <v>16841</v>
      </c>
      <c r="O2883" s="3">
        <v>2</v>
      </c>
      <c r="P2883" t="s">
        <v>28067</v>
      </c>
      <c r="Q2883" s="3">
        <v>1</v>
      </c>
      <c r="R2883" t="s">
        <v>26083</v>
      </c>
      <c r="S2883" s="3">
        <v>2</v>
      </c>
      <c r="T2883" s="3">
        <v>1</v>
      </c>
      <c r="U2883" s="3">
        <v>70</v>
      </c>
      <c r="V2883" s="3">
        <v>2006</v>
      </c>
      <c r="W2883" t="s">
        <v>25</v>
      </c>
    </row>
    <row r="2884" spans="1:23" x14ac:dyDescent="0.3">
      <c r="A2884" s="3">
        <v>9</v>
      </c>
      <c r="B2884" t="s">
        <v>26150</v>
      </c>
      <c r="C2884" s="3">
        <v>9120</v>
      </c>
      <c r="D2884" t="s">
        <v>1636</v>
      </c>
      <c r="E2884" s="3">
        <v>100103</v>
      </c>
      <c r="F2884" t="s">
        <v>11337</v>
      </c>
      <c r="G2884" s="3">
        <v>100103003</v>
      </c>
      <c r="H2884" t="s">
        <v>16985</v>
      </c>
      <c r="I2884" s="3">
        <v>1</v>
      </c>
      <c r="J2884" t="s">
        <v>26080</v>
      </c>
      <c r="K2884" s="3">
        <v>14</v>
      </c>
      <c r="L2884" t="s">
        <v>26103</v>
      </c>
      <c r="M2884" s="3">
        <v>3</v>
      </c>
      <c r="N2884" t="s">
        <v>16841</v>
      </c>
      <c r="O2884" s="3">
        <v>2</v>
      </c>
      <c r="P2884" t="s">
        <v>28067</v>
      </c>
      <c r="Q2884" s="3">
        <v>1</v>
      </c>
      <c r="R2884" t="s">
        <v>26083</v>
      </c>
      <c r="S2884" s="3">
        <v>2</v>
      </c>
      <c r="T2884" s="3">
        <v>1</v>
      </c>
      <c r="U2884" s="3">
        <v>200</v>
      </c>
      <c r="V2884" s="3">
        <v>2006</v>
      </c>
      <c r="W2884" t="s">
        <v>25</v>
      </c>
    </row>
    <row r="2885" spans="1:23" x14ac:dyDescent="0.3">
      <c r="A2885" s="3">
        <v>9</v>
      </c>
      <c r="B2885" t="s">
        <v>26150</v>
      </c>
      <c r="C2885" s="3">
        <v>9120</v>
      </c>
      <c r="D2885" t="s">
        <v>1636</v>
      </c>
      <c r="E2885" s="3">
        <v>100101</v>
      </c>
      <c r="F2885" t="s">
        <v>11256</v>
      </c>
      <c r="G2885" s="3">
        <v>100101004</v>
      </c>
      <c r="H2885" t="s">
        <v>16281</v>
      </c>
      <c r="I2885" s="3">
        <v>1</v>
      </c>
      <c r="J2885" t="s">
        <v>26080</v>
      </c>
      <c r="K2885" s="3">
        <v>14</v>
      </c>
      <c r="L2885" t="s">
        <v>26103</v>
      </c>
      <c r="M2885" s="3">
        <v>3</v>
      </c>
      <c r="N2885" t="s">
        <v>16841</v>
      </c>
      <c r="O2885" s="3">
        <v>2</v>
      </c>
      <c r="P2885" t="s">
        <v>28067</v>
      </c>
      <c r="Q2885" s="3">
        <v>1</v>
      </c>
      <c r="R2885" t="s">
        <v>26083</v>
      </c>
      <c r="S2885" s="3">
        <v>2</v>
      </c>
      <c r="T2885" s="3">
        <v>1</v>
      </c>
      <c r="U2885" s="3">
        <v>1000</v>
      </c>
      <c r="V2885" s="3">
        <v>2006</v>
      </c>
      <c r="W2885" t="s">
        <v>25</v>
      </c>
    </row>
    <row r="2886" spans="1:23" x14ac:dyDescent="0.3">
      <c r="A2886" s="3">
        <v>9</v>
      </c>
      <c r="B2886" t="s">
        <v>26150</v>
      </c>
      <c r="C2886" s="3">
        <v>9120</v>
      </c>
      <c r="D2886" t="s">
        <v>1636</v>
      </c>
      <c r="E2886" s="3">
        <v>100102</v>
      </c>
      <c r="F2886" t="s">
        <v>11306</v>
      </c>
      <c r="G2886" s="3">
        <v>100102003</v>
      </c>
      <c r="H2886" t="s">
        <v>26093</v>
      </c>
      <c r="I2886" s="3">
        <v>1</v>
      </c>
      <c r="J2886" t="s">
        <v>26080</v>
      </c>
      <c r="K2886" s="3">
        <v>14</v>
      </c>
      <c r="L2886" t="s">
        <v>26103</v>
      </c>
      <c r="M2886" s="3">
        <v>3</v>
      </c>
      <c r="N2886" t="s">
        <v>16841</v>
      </c>
      <c r="O2886" s="3">
        <v>2</v>
      </c>
      <c r="P2886" t="s">
        <v>28067</v>
      </c>
      <c r="Q2886" s="3">
        <v>1</v>
      </c>
      <c r="R2886" t="s">
        <v>26083</v>
      </c>
      <c r="S2886" s="3">
        <v>2</v>
      </c>
      <c r="T2886" s="3">
        <v>1</v>
      </c>
      <c r="U2886" s="3">
        <v>50</v>
      </c>
      <c r="V2886" s="3">
        <v>2006</v>
      </c>
      <c r="W2886" t="s">
        <v>25</v>
      </c>
    </row>
    <row r="2887" spans="1:23" x14ac:dyDescent="0.3">
      <c r="A2887" s="3">
        <v>9</v>
      </c>
      <c r="B2887" t="s">
        <v>26150</v>
      </c>
      <c r="C2887" s="3">
        <v>9120</v>
      </c>
      <c r="D2887" t="s">
        <v>1636</v>
      </c>
      <c r="E2887" s="3">
        <v>100101</v>
      </c>
      <c r="F2887" t="s">
        <v>11256</v>
      </c>
      <c r="G2887" s="3">
        <v>100101008</v>
      </c>
      <c r="H2887" t="s">
        <v>26130</v>
      </c>
      <c r="I2887" s="3">
        <v>1</v>
      </c>
      <c r="J2887" t="s">
        <v>26080</v>
      </c>
      <c r="K2887" s="3">
        <v>14</v>
      </c>
      <c r="L2887" t="s">
        <v>26103</v>
      </c>
      <c r="M2887" s="3">
        <v>3</v>
      </c>
      <c r="N2887" t="s">
        <v>16841</v>
      </c>
      <c r="O2887" s="3">
        <v>2</v>
      </c>
      <c r="P2887" t="s">
        <v>28067</v>
      </c>
      <c r="Q2887" s="3">
        <v>1</v>
      </c>
      <c r="R2887" t="s">
        <v>26083</v>
      </c>
      <c r="S2887" s="3">
        <v>2</v>
      </c>
      <c r="T2887" s="3">
        <v>1</v>
      </c>
      <c r="U2887" s="3">
        <v>400</v>
      </c>
      <c r="V2887" s="3">
        <v>2006</v>
      </c>
      <c r="W2887" t="s">
        <v>25</v>
      </c>
    </row>
    <row r="2888" spans="1:23" x14ac:dyDescent="0.3">
      <c r="A2888" s="3">
        <v>9</v>
      </c>
      <c r="B2888" t="s">
        <v>26150</v>
      </c>
      <c r="C2888" s="3">
        <v>9120</v>
      </c>
      <c r="D2888" t="s">
        <v>1636</v>
      </c>
      <c r="E2888" s="3">
        <v>100104</v>
      </c>
      <c r="F2888" t="s">
        <v>11362</v>
      </c>
      <c r="G2888" s="3">
        <v>100104006</v>
      </c>
      <c r="H2888" t="s">
        <v>26140</v>
      </c>
      <c r="I2888" s="3">
        <v>1</v>
      </c>
      <c r="J2888" t="s">
        <v>26080</v>
      </c>
      <c r="K2888" s="3">
        <v>14</v>
      </c>
      <c r="L2888" t="s">
        <v>26103</v>
      </c>
      <c r="M2888" s="3">
        <v>3</v>
      </c>
      <c r="N2888" t="s">
        <v>16841</v>
      </c>
      <c r="O2888" s="3">
        <v>2</v>
      </c>
      <c r="P2888" t="s">
        <v>28067</v>
      </c>
      <c r="Q2888" s="3">
        <v>1</v>
      </c>
      <c r="R2888" t="s">
        <v>26083</v>
      </c>
      <c r="S2888" s="3">
        <v>2</v>
      </c>
      <c r="T2888" s="3">
        <v>1</v>
      </c>
      <c r="U2888" s="3">
        <v>400</v>
      </c>
      <c r="V2888" s="3">
        <v>2006</v>
      </c>
      <c r="W2888" t="s">
        <v>25</v>
      </c>
    </row>
    <row r="2889" spans="1:23" x14ac:dyDescent="0.3">
      <c r="A2889" s="3">
        <v>9</v>
      </c>
      <c r="B2889" t="s">
        <v>26150</v>
      </c>
      <c r="C2889" s="3">
        <v>9120</v>
      </c>
      <c r="D2889" t="s">
        <v>1636</v>
      </c>
      <c r="E2889" s="3">
        <v>100102</v>
      </c>
      <c r="F2889" t="s">
        <v>11306</v>
      </c>
      <c r="G2889" s="3">
        <v>100102005</v>
      </c>
      <c r="H2889" t="s">
        <v>2163</v>
      </c>
      <c r="I2889" s="3">
        <v>1</v>
      </c>
      <c r="J2889" t="s">
        <v>26080</v>
      </c>
      <c r="K2889" s="3">
        <v>14</v>
      </c>
      <c r="L2889" t="s">
        <v>26103</v>
      </c>
      <c r="M2889" s="3">
        <v>3</v>
      </c>
      <c r="N2889" t="s">
        <v>16841</v>
      </c>
      <c r="O2889" s="3">
        <v>2</v>
      </c>
      <c r="P2889" t="s">
        <v>28067</v>
      </c>
      <c r="Q2889" s="3">
        <v>1</v>
      </c>
      <c r="R2889" t="s">
        <v>26083</v>
      </c>
      <c r="S2889" s="3">
        <v>2</v>
      </c>
      <c r="T2889" s="3">
        <v>1</v>
      </c>
      <c r="U2889" s="3">
        <v>250</v>
      </c>
      <c r="V2889" s="3">
        <v>2006</v>
      </c>
      <c r="W2889" t="s">
        <v>25</v>
      </c>
    </row>
    <row r="2890" spans="1:23" x14ac:dyDescent="0.3">
      <c r="A2890" s="3">
        <v>9</v>
      </c>
      <c r="B2890" t="s">
        <v>26150</v>
      </c>
      <c r="C2890" s="3">
        <v>9120</v>
      </c>
      <c r="D2890" t="s">
        <v>1636</v>
      </c>
      <c r="E2890" s="3">
        <v>100107</v>
      </c>
      <c r="F2890" t="s">
        <v>9429</v>
      </c>
      <c r="G2890" s="3">
        <v>100107014</v>
      </c>
      <c r="H2890" t="s">
        <v>11433</v>
      </c>
      <c r="I2890" s="3">
        <v>1</v>
      </c>
      <c r="J2890" t="s">
        <v>26080</v>
      </c>
      <c r="K2890" s="3">
        <v>14</v>
      </c>
      <c r="L2890" t="s">
        <v>26103</v>
      </c>
      <c r="M2890" s="3">
        <v>3</v>
      </c>
      <c r="N2890" t="s">
        <v>16841</v>
      </c>
      <c r="O2890" s="3">
        <v>2</v>
      </c>
      <c r="P2890" t="s">
        <v>28067</v>
      </c>
      <c r="Q2890" s="3">
        <v>1</v>
      </c>
      <c r="R2890" t="s">
        <v>26083</v>
      </c>
      <c r="S2890" s="3">
        <v>2</v>
      </c>
      <c r="T2890" s="3">
        <v>1</v>
      </c>
      <c r="U2890" s="3">
        <v>190</v>
      </c>
      <c r="V2890" s="3">
        <v>2006</v>
      </c>
      <c r="W2890" t="s">
        <v>25</v>
      </c>
    </row>
    <row r="2891" spans="1:23" x14ac:dyDescent="0.3">
      <c r="A2891" s="3">
        <v>9</v>
      </c>
      <c r="B2891" t="s">
        <v>26150</v>
      </c>
      <c r="C2891" s="3">
        <v>9201</v>
      </c>
      <c r="D2891" t="s">
        <v>1642</v>
      </c>
      <c r="E2891" s="3">
        <v>100103</v>
      </c>
      <c r="F2891" t="s">
        <v>11337</v>
      </c>
      <c r="G2891" s="3">
        <v>1001030040</v>
      </c>
      <c r="H2891" t="s">
        <v>26115</v>
      </c>
      <c r="I2891" s="3">
        <v>1</v>
      </c>
      <c r="J2891" t="s">
        <v>26080</v>
      </c>
      <c r="K2891" s="3">
        <v>14</v>
      </c>
      <c r="L2891" t="s">
        <v>26103</v>
      </c>
      <c r="M2891" s="3">
        <v>3</v>
      </c>
      <c r="N2891" t="s">
        <v>16841</v>
      </c>
      <c r="O2891" s="3">
        <v>3</v>
      </c>
      <c r="P2891" t="s">
        <v>26085</v>
      </c>
      <c r="Q2891" s="3">
        <v>1</v>
      </c>
      <c r="R2891" t="s">
        <v>26083</v>
      </c>
      <c r="S2891" s="3">
        <v>5</v>
      </c>
      <c r="T2891" s="3">
        <v>1</v>
      </c>
      <c r="U2891" s="3">
        <v>6000</v>
      </c>
      <c r="V2891" s="3">
        <v>2012</v>
      </c>
      <c r="W2891" t="s">
        <v>25</v>
      </c>
    </row>
    <row r="2892" spans="1:23" x14ac:dyDescent="0.3">
      <c r="A2892" s="3">
        <v>9</v>
      </c>
      <c r="B2892" t="s">
        <v>26150</v>
      </c>
      <c r="C2892" s="3">
        <v>9120</v>
      </c>
      <c r="D2892" t="s">
        <v>1636</v>
      </c>
      <c r="E2892" s="3">
        <v>100102</v>
      </c>
      <c r="F2892" t="s">
        <v>11306</v>
      </c>
      <c r="G2892" s="3">
        <v>100102005</v>
      </c>
      <c r="H2892" t="s">
        <v>2163</v>
      </c>
      <c r="I2892" s="3">
        <v>1</v>
      </c>
      <c r="J2892" t="s">
        <v>26080</v>
      </c>
      <c r="K2892" s="3">
        <v>14</v>
      </c>
      <c r="L2892" t="s">
        <v>26103</v>
      </c>
      <c r="M2892" s="3">
        <v>3</v>
      </c>
      <c r="N2892" t="s">
        <v>16841</v>
      </c>
      <c r="O2892" s="3">
        <v>2</v>
      </c>
      <c r="P2892" t="s">
        <v>28067</v>
      </c>
      <c r="Q2892" s="3">
        <v>1</v>
      </c>
      <c r="R2892" t="s">
        <v>26083</v>
      </c>
      <c r="S2892" s="3">
        <v>2</v>
      </c>
      <c r="T2892" s="3">
        <v>1</v>
      </c>
      <c r="U2892" s="3">
        <v>300</v>
      </c>
      <c r="V2892" s="3">
        <v>2012</v>
      </c>
      <c r="W2892" t="s">
        <v>25</v>
      </c>
    </row>
    <row r="2893" spans="1:23" x14ac:dyDescent="0.3">
      <c r="A2893" s="3">
        <v>9</v>
      </c>
      <c r="B2893" t="s">
        <v>26150</v>
      </c>
      <c r="C2893" s="3">
        <v>9120</v>
      </c>
      <c r="D2893" t="s">
        <v>1636</v>
      </c>
      <c r="E2893" s="3">
        <v>100101</v>
      </c>
      <c r="F2893" t="s">
        <v>11256</v>
      </c>
      <c r="G2893" s="3">
        <v>100101001</v>
      </c>
      <c r="H2893" t="s">
        <v>26124</v>
      </c>
      <c r="I2893" s="3">
        <v>1</v>
      </c>
      <c r="J2893" t="s">
        <v>26080</v>
      </c>
      <c r="K2893" s="3">
        <v>14</v>
      </c>
      <c r="L2893" t="s">
        <v>26103</v>
      </c>
      <c r="M2893" s="3">
        <v>3</v>
      </c>
      <c r="N2893" t="s">
        <v>16841</v>
      </c>
      <c r="O2893" s="3">
        <v>2</v>
      </c>
      <c r="P2893" t="s">
        <v>28067</v>
      </c>
      <c r="Q2893" s="3">
        <v>1</v>
      </c>
      <c r="R2893" t="s">
        <v>26083</v>
      </c>
      <c r="S2893" s="3">
        <v>2</v>
      </c>
      <c r="T2893" s="3">
        <v>1</v>
      </c>
      <c r="U2893" s="3">
        <v>600</v>
      </c>
      <c r="V2893" s="3">
        <v>2012</v>
      </c>
      <c r="W2893" t="s">
        <v>25</v>
      </c>
    </row>
    <row r="2894" spans="1:23" x14ac:dyDescent="0.3">
      <c r="A2894" s="3">
        <v>9</v>
      </c>
      <c r="B2894" t="s">
        <v>26150</v>
      </c>
      <c r="C2894" s="3">
        <v>9120</v>
      </c>
      <c r="D2894" t="s">
        <v>1636</v>
      </c>
      <c r="E2894" s="3">
        <v>100103</v>
      </c>
      <c r="F2894" t="s">
        <v>11337</v>
      </c>
      <c r="G2894" s="3">
        <v>100103002</v>
      </c>
      <c r="H2894" t="s">
        <v>26099</v>
      </c>
      <c r="I2894" s="3">
        <v>1</v>
      </c>
      <c r="J2894" t="s">
        <v>26080</v>
      </c>
      <c r="K2894" s="3">
        <v>14</v>
      </c>
      <c r="L2894" t="s">
        <v>26103</v>
      </c>
      <c r="M2894" s="3">
        <v>3</v>
      </c>
      <c r="N2894" t="s">
        <v>16841</v>
      </c>
      <c r="O2894" s="3">
        <v>2</v>
      </c>
      <c r="P2894" t="s">
        <v>28067</v>
      </c>
      <c r="Q2894" s="3">
        <v>1</v>
      </c>
      <c r="R2894" t="s">
        <v>26083</v>
      </c>
      <c r="S2894" s="3">
        <v>2</v>
      </c>
      <c r="T2894" s="3">
        <v>1</v>
      </c>
      <c r="U2894" s="3">
        <v>100</v>
      </c>
      <c r="V2894" s="3">
        <v>2012</v>
      </c>
      <c r="W2894" t="s">
        <v>25</v>
      </c>
    </row>
    <row r="2895" spans="1:23" x14ac:dyDescent="0.3">
      <c r="A2895" s="3">
        <v>9</v>
      </c>
      <c r="B2895" t="s">
        <v>26150</v>
      </c>
      <c r="C2895" s="3">
        <v>9120</v>
      </c>
      <c r="D2895" t="s">
        <v>1636</v>
      </c>
      <c r="E2895" s="3">
        <v>100101</v>
      </c>
      <c r="F2895" t="s">
        <v>11256</v>
      </c>
      <c r="G2895" s="3">
        <v>100101008</v>
      </c>
      <c r="H2895" t="s">
        <v>26130</v>
      </c>
      <c r="I2895" s="3">
        <v>1</v>
      </c>
      <c r="J2895" t="s">
        <v>26080</v>
      </c>
      <c r="K2895" s="3">
        <v>14</v>
      </c>
      <c r="L2895" t="s">
        <v>26103</v>
      </c>
      <c r="M2895" s="3">
        <v>3</v>
      </c>
      <c r="N2895" t="s">
        <v>16841</v>
      </c>
      <c r="O2895" s="3">
        <v>2</v>
      </c>
      <c r="P2895" t="s">
        <v>28067</v>
      </c>
      <c r="Q2895" s="3">
        <v>1</v>
      </c>
      <c r="R2895" t="s">
        <v>26083</v>
      </c>
      <c r="S2895" s="3">
        <v>2</v>
      </c>
      <c r="T2895" s="3">
        <v>1</v>
      </c>
      <c r="U2895" s="3">
        <v>500</v>
      </c>
      <c r="V2895" s="3">
        <v>2012</v>
      </c>
      <c r="W2895" t="s">
        <v>25</v>
      </c>
    </row>
    <row r="2896" spans="1:23" x14ac:dyDescent="0.3">
      <c r="A2896" s="3">
        <v>9</v>
      </c>
      <c r="B2896" t="s">
        <v>26150</v>
      </c>
      <c r="C2896" s="3">
        <v>9120</v>
      </c>
      <c r="D2896" t="s">
        <v>1636</v>
      </c>
      <c r="E2896" s="3">
        <v>100104</v>
      </c>
      <c r="F2896" t="s">
        <v>11362</v>
      </c>
      <c r="G2896" s="3">
        <v>100104006</v>
      </c>
      <c r="H2896" t="s">
        <v>26140</v>
      </c>
      <c r="I2896" s="3">
        <v>1</v>
      </c>
      <c r="J2896" t="s">
        <v>26080</v>
      </c>
      <c r="K2896" s="3">
        <v>14</v>
      </c>
      <c r="L2896" t="s">
        <v>26103</v>
      </c>
      <c r="M2896" s="3">
        <v>3</v>
      </c>
      <c r="N2896" t="s">
        <v>16841</v>
      </c>
      <c r="O2896" s="3">
        <v>2</v>
      </c>
      <c r="P2896" t="s">
        <v>28067</v>
      </c>
      <c r="Q2896" s="3">
        <v>1</v>
      </c>
      <c r="R2896" t="s">
        <v>26083</v>
      </c>
      <c r="S2896" s="3">
        <v>2</v>
      </c>
      <c r="T2896" s="3">
        <v>1</v>
      </c>
      <c r="U2896" s="3">
        <v>1000</v>
      </c>
      <c r="V2896" s="3">
        <v>2012</v>
      </c>
      <c r="W2896" t="s">
        <v>25</v>
      </c>
    </row>
    <row r="2897" spans="1:23" x14ac:dyDescent="0.3">
      <c r="A2897" s="3">
        <v>9</v>
      </c>
      <c r="B2897" t="s">
        <v>26150</v>
      </c>
      <c r="C2897" s="3">
        <v>9120</v>
      </c>
      <c r="D2897" t="s">
        <v>1636</v>
      </c>
      <c r="E2897" s="3">
        <v>100105</v>
      </c>
      <c r="F2897" t="s">
        <v>11377</v>
      </c>
      <c r="G2897" s="3">
        <v>100105003</v>
      </c>
      <c r="H2897" t="s">
        <v>26147</v>
      </c>
      <c r="I2897" s="3">
        <v>1</v>
      </c>
      <c r="J2897" t="s">
        <v>26080</v>
      </c>
      <c r="K2897" s="3">
        <v>14</v>
      </c>
      <c r="L2897" t="s">
        <v>26103</v>
      </c>
      <c r="M2897" s="3">
        <v>3</v>
      </c>
      <c r="N2897" t="s">
        <v>16841</v>
      </c>
      <c r="O2897" s="3">
        <v>2</v>
      </c>
      <c r="P2897" t="s">
        <v>28067</v>
      </c>
      <c r="Q2897" s="3">
        <v>1</v>
      </c>
      <c r="R2897" t="s">
        <v>26083</v>
      </c>
      <c r="S2897" s="3">
        <v>2</v>
      </c>
      <c r="T2897" s="3">
        <v>1</v>
      </c>
      <c r="U2897" s="3">
        <v>1800</v>
      </c>
      <c r="V2897" s="3">
        <v>2012</v>
      </c>
      <c r="W2897" t="s">
        <v>25</v>
      </c>
    </row>
    <row r="2898" spans="1:23" x14ac:dyDescent="0.3">
      <c r="A2898" s="3">
        <v>9</v>
      </c>
      <c r="B2898" t="s">
        <v>26150</v>
      </c>
      <c r="C2898" s="3">
        <v>9120</v>
      </c>
      <c r="D2898" t="s">
        <v>1636</v>
      </c>
      <c r="E2898" s="3">
        <v>100103</v>
      </c>
      <c r="F2898" t="s">
        <v>11337</v>
      </c>
      <c r="G2898" s="3">
        <v>100103003</v>
      </c>
      <c r="H2898" t="s">
        <v>16985</v>
      </c>
      <c r="I2898" s="3">
        <v>1</v>
      </c>
      <c r="J2898" t="s">
        <v>26080</v>
      </c>
      <c r="K2898" s="3">
        <v>14</v>
      </c>
      <c r="L2898" t="s">
        <v>26103</v>
      </c>
      <c r="M2898" s="3">
        <v>3</v>
      </c>
      <c r="N2898" t="s">
        <v>16841</v>
      </c>
      <c r="O2898" s="3">
        <v>2</v>
      </c>
      <c r="P2898" t="s">
        <v>28067</v>
      </c>
      <c r="Q2898" s="3">
        <v>1</v>
      </c>
      <c r="R2898" t="s">
        <v>26083</v>
      </c>
      <c r="S2898" s="3">
        <v>2</v>
      </c>
      <c r="T2898" s="3">
        <v>1</v>
      </c>
      <c r="U2898" s="3">
        <v>300</v>
      </c>
      <c r="V2898" s="3">
        <v>2012</v>
      </c>
      <c r="W2898" t="s">
        <v>25</v>
      </c>
    </row>
    <row r="2899" spans="1:23" x14ac:dyDescent="0.3">
      <c r="A2899" s="3">
        <v>9</v>
      </c>
      <c r="B2899" t="s">
        <v>26150</v>
      </c>
      <c r="C2899" s="3">
        <v>9120</v>
      </c>
      <c r="D2899" t="s">
        <v>1636</v>
      </c>
      <c r="E2899" s="3">
        <v>100103</v>
      </c>
      <c r="F2899" t="s">
        <v>11337</v>
      </c>
      <c r="G2899" s="3">
        <v>100103005</v>
      </c>
      <c r="H2899" t="s">
        <v>26144</v>
      </c>
      <c r="I2899" s="3">
        <v>1</v>
      </c>
      <c r="J2899" t="s">
        <v>26080</v>
      </c>
      <c r="K2899" s="3">
        <v>14</v>
      </c>
      <c r="L2899" t="s">
        <v>26103</v>
      </c>
      <c r="M2899" s="3">
        <v>3</v>
      </c>
      <c r="N2899" t="s">
        <v>16841</v>
      </c>
      <c r="O2899" s="3">
        <v>2</v>
      </c>
      <c r="P2899" t="s">
        <v>28067</v>
      </c>
      <c r="Q2899" s="3">
        <v>1</v>
      </c>
      <c r="R2899" t="s">
        <v>26083</v>
      </c>
      <c r="S2899" s="3">
        <v>2</v>
      </c>
      <c r="T2899" s="3">
        <v>1</v>
      </c>
      <c r="U2899" s="3">
        <v>900</v>
      </c>
      <c r="V2899" s="3">
        <v>2012</v>
      </c>
      <c r="W2899" t="s">
        <v>25</v>
      </c>
    </row>
    <row r="2900" spans="1:23" x14ac:dyDescent="0.3">
      <c r="A2900" s="3">
        <v>9</v>
      </c>
      <c r="B2900" t="s">
        <v>26150</v>
      </c>
      <c r="C2900" s="3">
        <v>9120</v>
      </c>
      <c r="D2900" t="s">
        <v>1636</v>
      </c>
      <c r="E2900" s="3">
        <v>100101</v>
      </c>
      <c r="F2900" t="s">
        <v>11256</v>
      </c>
      <c r="G2900" s="3">
        <v>100101004</v>
      </c>
      <c r="H2900" t="s">
        <v>16281</v>
      </c>
      <c r="I2900" s="3">
        <v>1</v>
      </c>
      <c r="J2900" t="s">
        <v>26080</v>
      </c>
      <c r="K2900" s="3">
        <v>14</v>
      </c>
      <c r="L2900" t="s">
        <v>26103</v>
      </c>
      <c r="M2900" s="3">
        <v>3</v>
      </c>
      <c r="N2900" t="s">
        <v>16841</v>
      </c>
      <c r="O2900" s="3">
        <v>2</v>
      </c>
      <c r="P2900" t="s">
        <v>28067</v>
      </c>
      <c r="Q2900" s="3">
        <v>1</v>
      </c>
      <c r="R2900" t="s">
        <v>26083</v>
      </c>
      <c r="S2900" s="3">
        <v>2</v>
      </c>
      <c r="T2900" s="3">
        <v>1</v>
      </c>
      <c r="U2900" s="3">
        <v>900</v>
      </c>
      <c r="V2900" s="3">
        <v>2012</v>
      </c>
      <c r="W2900" t="s">
        <v>25</v>
      </c>
    </row>
    <row r="2901" spans="1:23" x14ac:dyDescent="0.3">
      <c r="A2901" s="3">
        <v>9</v>
      </c>
      <c r="B2901" t="s">
        <v>26150</v>
      </c>
      <c r="C2901" s="3">
        <v>9120</v>
      </c>
      <c r="D2901" t="s">
        <v>1636</v>
      </c>
      <c r="E2901" s="3">
        <v>100101</v>
      </c>
      <c r="F2901" t="s">
        <v>11256</v>
      </c>
      <c r="G2901" s="3">
        <v>100101009</v>
      </c>
      <c r="H2901" t="s">
        <v>11276</v>
      </c>
      <c r="I2901" s="3">
        <v>1</v>
      </c>
      <c r="J2901" t="s">
        <v>26080</v>
      </c>
      <c r="K2901" s="3">
        <v>14</v>
      </c>
      <c r="L2901" t="s">
        <v>26103</v>
      </c>
      <c r="M2901" s="3">
        <v>3</v>
      </c>
      <c r="N2901" t="s">
        <v>16841</v>
      </c>
      <c r="O2901" s="3">
        <v>2</v>
      </c>
      <c r="P2901" t="s">
        <v>28067</v>
      </c>
      <c r="Q2901" s="3">
        <v>1</v>
      </c>
      <c r="R2901" t="s">
        <v>26083</v>
      </c>
      <c r="S2901" s="3">
        <v>2</v>
      </c>
      <c r="T2901" s="3">
        <v>1</v>
      </c>
      <c r="U2901" s="3">
        <v>800</v>
      </c>
      <c r="V2901" s="3">
        <v>2012</v>
      </c>
      <c r="W2901" t="s">
        <v>25</v>
      </c>
    </row>
    <row r="2902" spans="1:23" x14ac:dyDescent="0.3">
      <c r="A2902" s="3">
        <v>9</v>
      </c>
      <c r="B2902" t="s">
        <v>26150</v>
      </c>
      <c r="C2902" s="3">
        <v>9201</v>
      </c>
      <c r="D2902" t="s">
        <v>1642</v>
      </c>
      <c r="E2902" s="3">
        <v>100101</v>
      </c>
      <c r="F2902" t="s">
        <v>11256</v>
      </c>
      <c r="G2902" s="3">
        <v>100101001</v>
      </c>
      <c r="H2902" t="s">
        <v>26124</v>
      </c>
      <c r="I2902" s="3">
        <v>2</v>
      </c>
      <c r="J2902" t="s">
        <v>12848</v>
      </c>
      <c r="K2902" s="3">
        <v>14</v>
      </c>
      <c r="L2902" t="s">
        <v>26103</v>
      </c>
      <c r="M2902" s="3">
        <v>3</v>
      </c>
      <c r="N2902" t="s">
        <v>16841</v>
      </c>
      <c r="O2902" s="3">
        <v>3</v>
      </c>
      <c r="P2902" t="s">
        <v>26085</v>
      </c>
      <c r="Q2902" s="3">
        <v>1</v>
      </c>
      <c r="R2902" t="s">
        <v>26083</v>
      </c>
      <c r="S2902" s="3">
        <v>7</v>
      </c>
      <c r="T2902" s="3">
        <v>1</v>
      </c>
      <c r="U2902" s="3">
        <v>4000</v>
      </c>
      <c r="V2902" s="3">
        <v>2016</v>
      </c>
      <c r="W2902" t="s">
        <v>25</v>
      </c>
    </row>
    <row r="2903" spans="1:23" x14ac:dyDescent="0.3">
      <c r="A2903" s="3">
        <v>9</v>
      </c>
      <c r="B2903" t="s">
        <v>26150</v>
      </c>
      <c r="C2903" s="3">
        <v>9201</v>
      </c>
      <c r="D2903" t="s">
        <v>1642</v>
      </c>
      <c r="E2903" s="3">
        <v>100103</v>
      </c>
      <c r="F2903" t="s">
        <v>11337</v>
      </c>
      <c r="G2903" s="3">
        <v>1001030040</v>
      </c>
      <c r="H2903" t="s">
        <v>26115</v>
      </c>
      <c r="I2903" s="3">
        <v>2</v>
      </c>
      <c r="J2903" t="s">
        <v>12848</v>
      </c>
      <c r="K2903" s="3">
        <v>14</v>
      </c>
      <c r="L2903" t="s">
        <v>26103</v>
      </c>
      <c r="M2903" s="3">
        <v>3</v>
      </c>
      <c r="N2903" t="s">
        <v>16841</v>
      </c>
      <c r="O2903" s="3">
        <v>3</v>
      </c>
      <c r="P2903" t="s">
        <v>26085</v>
      </c>
      <c r="Q2903" s="3">
        <v>1</v>
      </c>
      <c r="R2903" t="s">
        <v>26083</v>
      </c>
      <c r="S2903" s="3">
        <v>7</v>
      </c>
      <c r="T2903" s="3">
        <v>1</v>
      </c>
      <c r="U2903" s="3">
        <v>2000</v>
      </c>
      <c r="V2903" s="3">
        <v>2016</v>
      </c>
      <c r="W2903" t="s">
        <v>25</v>
      </c>
    </row>
    <row r="2904" spans="1:23" x14ac:dyDescent="0.3">
      <c r="A2904" s="3">
        <v>9</v>
      </c>
      <c r="B2904" t="s">
        <v>26150</v>
      </c>
      <c r="C2904" s="3">
        <v>9201</v>
      </c>
      <c r="D2904" t="s">
        <v>1642</v>
      </c>
      <c r="E2904" s="3">
        <v>100101</v>
      </c>
      <c r="F2904" t="s">
        <v>11256</v>
      </c>
      <c r="G2904" s="3">
        <v>100101004</v>
      </c>
      <c r="H2904" t="s">
        <v>16281</v>
      </c>
      <c r="I2904" s="3">
        <v>2</v>
      </c>
      <c r="J2904" t="s">
        <v>12848</v>
      </c>
      <c r="K2904" s="3">
        <v>14</v>
      </c>
      <c r="L2904" t="s">
        <v>26103</v>
      </c>
      <c r="M2904" s="3">
        <v>3</v>
      </c>
      <c r="N2904" t="s">
        <v>16841</v>
      </c>
      <c r="O2904" s="3">
        <v>3</v>
      </c>
      <c r="P2904" t="s">
        <v>26085</v>
      </c>
      <c r="Q2904" s="3">
        <v>1</v>
      </c>
      <c r="R2904" t="s">
        <v>26083</v>
      </c>
      <c r="S2904" s="3">
        <v>7</v>
      </c>
      <c r="T2904" s="3">
        <v>1</v>
      </c>
      <c r="U2904" s="3">
        <v>4000</v>
      </c>
      <c r="V2904" s="3">
        <v>2016</v>
      </c>
      <c r="W2904" t="s">
        <v>25</v>
      </c>
    </row>
    <row r="2905" spans="1:23" x14ac:dyDescent="0.3">
      <c r="A2905" s="3">
        <v>9</v>
      </c>
      <c r="B2905" t="s">
        <v>26150</v>
      </c>
      <c r="C2905" s="3">
        <v>9120</v>
      </c>
      <c r="D2905" t="s">
        <v>1636</v>
      </c>
      <c r="E2905" s="3">
        <v>100101</v>
      </c>
      <c r="F2905" t="s">
        <v>11256</v>
      </c>
      <c r="G2905" s="3">
        <v>100101001</v>
      </c>
      <c r="H2905" t="s">
        <v>26124</v>
      </c>
      <c r="I2905" s="3">
        <v>1</v>
      </c>
      <c r="J2905" t="s">
        <v>26080</v>
      </c>
      <c r="K2905" s="3">
        <v>14</v>
      </c>
      <c r="L2905" t="s">
        <v>26103</v>
      </c>
      <c r="M2905" s="3">
        <v>3</v>
      </c>
      <c r="N2905" t="s">
        <v>16841</v>
      </c>
      <c r="O2905" s="3">
        <v>3</v>
      </c>
      <c r="P2905" t="s">
        <v>26085</v>
      </c>
      <c r="Q2905" s="3">
        <v>1</v>
      </c>
      <c r="R2905" t="s">
        <v>26083</v>
      </c>
      <c r="S2905" s="3">
        <v>4</v>
      </c>
      <c r="T2905" s="3">
        <v>1</v>
      </c>
      <c r="U2905" s="3">
        <v>1500</v>
      </c>
      <c r="V2905" s="3">
        <v>2016</v>
      </c>
      <c r="W2905" t="s">
        <v>25</v>
      </c>
    </row>
    <row r="2906" spans="1:23" x14ac:dyDescent="0.3">
      <c r="A2906" s="3">
        <v>9</v>
      </c>
      <c r="B2906" t="s">
        <v>26150</v>
      </c>
      <c r="C2906" s="3">
        <v>9120</v>
      </c>
      <c r="D2906" t="s">
        <v>1636</v>
      </c>
      <c r="E2906" s="3">
        <v>100101</v>
      </c>
      <c r="F2906" t="s">
        <v>11256</v>
      </c>
      <c r="G2906" s="3">
        <v>100101004</v>
      </c>
      <c r="H2906" t="s">
        <v>16281</v>
      </c>
      <c r="I2906" s="3">
        <v>1</v>
      </c>
      <c r="J2906" t="s">
        <v>26080</v>
      </c>
      <c r="K2906" s="3">
        <v>14</v>
      </c>
      <c r="L2906" t="s">
        <v>26103</v>
      </c>
      <c r="M2906" s="3">
        <v>3</v>
      </c>
      <c r="N2906" t="s">
        <v>16841</v>
      </c>
      <c r="O2906" s="3">
        <v>3</v>
      </c>
      <c r="P2906" t="s">
        <v>26085</v>
      </c>
      <c r="Q2906" s="3">
        <v>1</v>
      </c>
      <c r="R2906" t="s">
        <v>26083</v>
      </c>
      <c r="S2906" s="3">
        <v>4</v>
      </c>
      <c r="T2906" s="3">
        <v>1</v>
      </c>
      <c r="U2906" s="3">
        <v>2000</v>
      </c>
      <c r="V2906" s="3">
        <v>2016</v>
      </c>
      <c r="W2906" t="s">
        <v>25</v>
      </c>
    </row>
    <row r="2907" spans="1:23" x14ac:dyDescent="0.3">
      <c r="A2907" s="3">
        <v>9</v>
      </c>
      <c r="B2907" t="s">
        <v>26150</v>
      </c>
      <c r="C2907" s="3">
        <v>9120</v>
      </c>
      <c r="D2907" t="s">
        <v>1636</v>
      </c>
      <c r="E2907" s="3">
        <v>100103</v>
      </c>
      <c r="F2907" t="s">
        <v>11337</v>
      </c>
      <c r="G2907" s="3">
        <v>100103005</v>
      </c>
      <c r="H2907" t="s">
        <v>26144</v>
      </c>
      <c r="I2907" s="3">
        <v>1</v>
      </c>
      <c r="J2907" t="s">
        <v>26080</v>
      </c>
      <c r="K2907" s="3">
        <v>14</v>
      </c>
      <c r="L2907" t="s">
        <v>26103</v>
      </c>
      <c r="M2907" s="3">
        <v>3</v>
      </c>
      <c r="N2907" t="s">
        <v>16841</v>
      </c>
      <c r="O2907" s="3">
        <v>3</v>
      </c>
      <c r="P2907" t="s">
        <v>26085</v>
      </c>
      <c r="Q2907" s="3">
        <v>1</v>
      </c>
      <c r="R2907" t="s">
        <v>26083</v>
      </c>
      <c r="S2907" s="3">
        <v>4</v>
      </c>
      <c r="T2907" s="3">
        <v>1</v>
      </c>
      <c r="U2907" s="3">
        <v>800</v>
      </c>
      <c r="V2907" s="3">
        <v>2016</v>
      </c>
      <c r="W2907" t="s">
        <v>25</v>
      </c>
    </row>
    <row r="2908" spans="1:23" x14ac:dyDescent="0.3">
      <c r="A2908" s="3">
        <v>9</v>
      </c>
      <c r="B2908" t="s">
        <v>26150</v>
      </c>
      <c r="C2908" s="3">
        <v>9120</v>
      </c>
      <c r="D2908" t="s">
        <v>1636</v>
      </c>
      <c r="E2908" s="3">
        <v>100104</v>
      </c>
      <c r="F2908" t="s">
        <v>11362</v>
      </c>
      <c r="G2908" s="3">
        <v>100104006</v>
      </c>
      <c r="H2908" t="s">
        <v>26140</v>
      </c>
      <c r="I2908" s="3">
        <v>1</v>
      </c>
      <c r="J2908" t="s">
        <v>26080</v>
      </c>
      <c r="K2908" s="3">
        <v>14</v>
      </c>
      <c r="L2908" t="s">
        <v>26103</v>
      </c>
      <c r="M2908" s="3">
        <v>3</v>
      </c>
      <c r="N2908" t="s">
        <v>16841</v>
      </c>
      <c r="O2908" s="3">
        <v>3</v>
      </c>
      <c r="P2908" t="s">
        <v>26085</v>
      </c>
      <c r="Q2908" s="3">
        <v>1</v>
      </c>
      <c r="R2908" t="s">
        <v>26083</v>
      </c>
      <c r="S2908" s="3">
        <v>4</v>
      </c>
      <c r="T2908" s="3">
        <v>1</v>
      </c>
      <c r="U2908" s="3">
        <v>1000</v>
      </c>
      <c r="V2908" s="3">
        <v>2016</v>
      </c>
      <c r="W2908" t="s">
        <v>25</v>
      </c>
    </row>
    <row r="2909" spans="1:23" x14ac:dyDescent="0.3">
      <c r="A2909" s="3">
        <v>9</v>
      </c>
      <c r="B2909" t="s">
        <v>26150</v>
      </c>
      <c r="C2909" s="3">
        <v>9201</v>
      </c>
      <c r="D2909" t="s">
        <v>1642</v>
      </c>
      <c r="E2909" s="3">
        <v>100101</v>
      </c>
      <c r="F2909" t="s">
        <v>11256</v>
      </c>
      <c r="G2909" s="3">
        <v>100101001</v>
      </c>
      <c r="H2909" t="s">
        <v>26124</v>
      </c>
      <c r="I2909" s="3">
        <v>1</v>
      </c>
      <c r="J2909" t="s">
        <v>26080</v>
      </c>
      <c r="K2909" s="3">
        <v>14</v>
      </c>
      <c r="L2909" t="s">
        <v>26103</v>
      </c>
      <c r="M2909" s="3">
        <v>3</v>
      </c>
      <c r="N2909" t="s">
        <v>16841</v>
      </c>
      <c r="O2909" s="3">
        <v>3</v>
      </c>
      <c r="P2909" t="s">
        <v>26085</v>
      </c>
      <c r="Q2909" s="3">
        <v>1</v>
      </c>
      <c r="R2909" t="s">
        <v>26083</v>
      </c>
      <c r="S2909" s="3">
        <v>4</v>
      </c>
      <c r="T2909" s="3">
        <v>1</v>
      </c>
      <c r="U2909" s="3">
        <v>1000</v>
      </c>
      <c r="V2909" s="3">
        <v>2019</v>
      </c>
      <c r="W2909" t="s">
        <v>26159</v>
      </c>
    </row>
    <row r="2910" spans="1:23" x14ac:dyDescent="0.3">
      <c r="A2910" s="3">
        <v>9</v>
      </c>
      <c r="B2910" t="s">
        <v>26150</v>
      </c>
      <c r="C2910" s="3">
        <v>9201</v>
      </c>
      <c r="D2910" t="s">
        <v>1642</v>
      </c>
      <c r="E2910" s="3">
        <v>100103</v>
      </c>
      <c r="F2910" t="s">
        <v>11337</v>
      </c>
      <c r="G2910" s="3">
        <v>1001030020</v>
      </c>
      <c r="H2910" t="s">
        <v>26128</v>
      </c>
      <c r="I2910" s="3">
        <v>1</v>
      </c>
      <c r="J2910" t="s">
        <v>26080</v>
      </c>
      <c r="K2910" s="3">
        <v>14</v>
      </c>
      <c r="L2910" t="s">
        <v>26103</v>
      </c>
      <c r="M2910" s="3">
        <v>3</v>
      </c>
      <c r="N2910" t="s">
        <v>16841</v>
      </c>
      <c r="O2910" s="3">
        <v>3</v>
      </c>
      <c r="P2910" t="s">
        <v>26085</v>
      </c>
      <c r="Q2910" s="3">
        <v>1</v>
      </c>
      <c r="R2910" t="s">
        <v>26083</v>
      </c>
      <c r="S2910" s="3">
        <v>4</v>
      </c>
      <c r="T2910" s="3">
        <v>1</v>
      </c>
      <c r="U2910" s="3">
        <v>300</v>
      </c>
      <c r="V2910" s="3">
        <v>2019</v>
      </c>
      <c r="W2910" t="s">
        <v>26159</v>
      </c>
    </row>
    <row r="2911" spans="1:23" x14ac:dyDescent="0.3">
      <c r="A2911" s="3">
        <v>9</v>
      </c>
      <c r="B2911" t="s">
        <v>26150</v>
      </c>
      <c r="C2911" s="3">
        <v>9201</v>
      </c>
      <c r="D2911" t="s">
        <v>1642</v>
      </c>
      <c r="E2911" s="3">
        <v>100101</v>
      </c>
      <c r="F2911" t="s">
        <v>11256</v>
      </c>
      <c r="G2911" s="3">
        <v>100101004</v>
      </c>
      <c r="H2911" t="s">
        <v>16281</v>
      </c>
      <c r="I2911" s="3">
        <v>1</v>
      </c>
      <c r="J2911" t="s">
        <v>26080</v>
      </c>
      <c r="K2911" s="3">
        <v>14</v>
      </c>
      <c r="L2911" t="s">
        <v>26103</v>
      </c>
      <c r="M2911" s="3">
        <v>3</v>
      </c>
      <c r="N2911" t="s">
        <v>16841</v>
      </c>
      <c r="O2911" s="3">
        <v>3</v>
      </c>
      <c r="P2911" t="s">
        <v>26085</v>
      </c>
      <c r="Q2911" s="3">
        <v>1</v>
      </c>
      <c r="R2911" t="s">
        <v>26083</v>
      </c>
      <c r="S2911" s="3">
        <v>4</v>
      </c>
      <c r="T2911" s="3">
        <v>1</v>
      </c>
      <c r="U2911" s="3">
        <v>1500</v>
      </c>
      <c r="V2911" s="3">
        <v>2019</v>
      </c>
      <c r="W2911" t="s">
        <v>26159</v>
      </c>
    </row>
    <row r="2912" spans="1:23" x14ac:dyDescent="0.3">
      <c r="A2912" s="3">
        <v>9</v>
      </c>
      <c r="B2912" t="s">
        <v>26150</v>
      </c>
      <c r="C2912" s="3">
        <v>9201</v>
      </c>
      <c r="D2912" t="s">
        <v>1642</v>
      </c>
      <c r="E2912" s="3">
        <v>100101</v>
      </c>
      <c r="F2912" t="s">
        <v>11256</v>
      </c>
      <c r="G2912" s="3">
        <v>1001010080</v>
      </c>
      <c r="H2912" t="s">
        <v>26126</v>
      </c>
      <c r="I2912" s="3">
        <v>1</v>
      </c>
      <c r="J2912" t="s">
        <v>26080</v>
      </c>
      <c r="K2912" s="3">
        <v>14</v>
      </c>
      <c r="L2912" t="s">
        <v>26103</v>
      </c>
      <c r="M2912" s="3">
        <v>3</v>
      </c>
      <c r="N2912" t="s">
        <v>16841</v>
      </c>
      <c r="O2912" s="3">
        <v>3</v>
      </c>
      <c r="P2912" t="s">
        <v>26085</v>
      </c>
      <c r="Q2912" s="3">
        <v>1</v>
      </c>
      <c r="R2912" t="s">
        <v>26083</v>
      </c>
      <c r="S2912" s="3">
        <v>4</v>
      </c>
      <c r="T2912" s="3">
        <v>1</v>
      </c>
      <c r="U2912" s="3">
        <v>500</v>
      </c>
      <c r="V2912" s="3">
        <v>2019</v>
      </c>
      <c r="W2912" t="s">
        <v>26159</v>
      </c>
    </row>
    <row r="2913" spans="1:23" x14ac:dyDescent="0.3">
      <c r="A2913" s="3">
        <v>9</v>
      </c>
      <c r="B2913" t="s">
        <v>26150</v>
      </c>
      <c r="C2913" s="3">
        <v>9120</v>
      </c>
      <c r="D2913" t="s">
        <v>1636</v>
      </c>
      <c r="E2913" s="3">
        <v>100101</v>
      </c>
      <c r="F2913" t="s">
        <v>11256</v>
      </c>
      <c r="G2913" s="3">
        <v>100101001</v>
      </c>
      <c r="H2913" t="s">
        <v>26124</v>
      </c>
      <c r="I2913" s="3">
        <v>1</v>
      </c>
      <c r="J2913" t="s">
        <v>26080</v>
      </c>
      <c r="K2913" s="3">
        <v>14</v>
      </c>
      <c r="L2913" t="s">
        <v>26103</v>
      </c>
      <c r="M2913" s="3">
        <v>3</v>
      </c>
      <c r="N2913" t="s">
        <v>16841</v>
      </c>
      <c r="O2913" s="3">
        <v>2</v>
      </c>
      <c r="P2913" t="s">
        <v>28067</v>
      </c>
      <c r="Q2913" s="3">
        <v>1</v>
      </c>
      <c r="R2913" t="s">
        <v>26083</v>
      </c>
      <c r="S2913" s="3">
        <v>8</v>
      </c>
      <c r="T2913" s="3">
        <v>1</v>
      </c>
      <c r="U2913" s="3">
        <v>900</v>
      </c>
      <c r="V2913" s="3">
        <v>2019</v>
      </c>
      <c r="W2913" t="s">
        <v>26159</v>
      </c>
    </row>
    <row r="2914" spans="1:23" x14ac:dyDescent="0.3">
      <c r="A2914" s="3">
        <v>9</v>
      </c>
      <c r="B2914" t="s">
        <v>26150</v>
      </c>
      <c r="C2914" s="3">
        <v>9120</v>
      </c>
      <c r="D2914" t="s">
        <v>1636</v>
      </c>
      <c r="E2914" s="3">
        <v>100103</v>
      </c>
      <c r="F2914" t="s">
        <v>11337</v>
      </c>
      <c r="G2914" s="3">
        <v>1001030020</v>
      </c>
      <c r="H2914" t="s">
        <v>26128</v>
      </c>
      <c r="I2914" s="3">
        <v>1</v>
      </c>
      <c r="J2914" t="s">
        <v>26080</v>
      </c>
      <c r="K2914" s="3">
        <v>14</v>
      </c>
      <c r="L2914" t="s">
        <v>26103</v>
      </c>
      <c r="M2914" s="3">
        <v>3</v>
      </c>
      <c r="N2914" t="s">
        <v>16841</v>
      </c>
      <c r="O2914" s="3">
        <v>2</v>
      </c>
      <c r="P2914" t="s">
        <v>28067</v>
      </c>
      <c r="Q2914" s="3">
        <v>1</v>
      </c>
      <c r="R2914" t="s">
        <v>26083</v>
      </c>
      <c r="S2914" s="3">
        <v>8</v>
      </c>
      <c r="T2914" s="3">
        <v>1</v>
      </c>
      <c r="U2914" s="3">
        <v>200</v>
      </c>
      <c r="V2914" s="3">
        <v>2019</v>
      </c>
      <c r="W2914" t="s">
        <v>26159</v>
      </c>
    </row>
    <row r="2915" spans="1:23" x14ac:dyDescent="0.3">
      <c r="A2915" s="3">
        <v>9</v>
      </c>
      <c r="B2915" t="s">
        <v>26150</v>
      </c>
      <c r="C2915" s="3">
        <v>9120</v>
      </c>
      <c r="D2915" t="s">
        <v>1636</v>
      </c>
      <c r="E2915" s="3">
        <v>100103</v>
      </c>
      <c r="F2915" t="s">
        <v>11337</v>
      </c>
      <c r="G2915" s="3">
        <v>100103003</v>
      </c>
      <c r="H2915" t="s">
        <v>16985</v>
      </c>
      <c r="I2915" s="3">
        <v>1</v>
      </c>
      <c r="J2915" t="s">
        <v>26080</v>
      </c>
      <c r="K2915" s="3">
        <v>14</v>
      </c>
      <c r="L2915" t="s">
        <v>26103</v>
      </c>
      <c r="M2915" s="3">
        <v>3</v>
      </c>
      <c r="N2915" t="s">
        <v>16841</v>
      </c>
      <c r="O2915" s="3">
        <v>2</v>
      </c>
      <c r="P2915" t="s">
        <v>28067</v>
      </c>
      <c r="Q2915" s="3">
        <v>1</v>
      </c>
      <c r="R2915" t="s">
        <v>26083</v>
      </c>
      <c r="S2915" s="3">
        <v>8</v>
      </c>
      <c r="T2915" s="3">
        <v>1</v>
      </c>
      <c r="U2915" s="3">
        <v>900</v>
      </c>
      <c r="V2915" s="3">
        <v>2019</v>
      </c>
      <c r="W2915" t="s">
        <v>26159</v>
      </c>
    </row>
    <row r="2916" spans="1:23" x14ac:dyDescent="0.3">
      <c r="A2916" s="3">
        <v>9</v>
      </c>
      <c r="B2916" t="s">
        <v>26150</v>
      </c>
      <c r="C2916" s="3">
        <v>9120</v>
      </c>
      <c r="D2916" t="s">
        <v>1636</v>
      </c>
      <c r="E2916" s="3">
        <v>100101</v>
      </c>
      <c r="F2916" t="s">
        <v>11256</v>
      </c>
      <c r="G2916" s="3">
        <v>100101004</v>
      </c>
      <c r="H2916" t="s">
        <v>16281</v>
      </c>
      <c r="I2916" s="3">
        <v>1</v>
      </c>
      <c r="J2916" t="s">
        <v>26080</v>
      </c>
      <c r="K2916" s="3">
        <v>14</v>
      </c>
      <c r="L2916" t="s">
        <v>26103</v>
      </c>
      <c r="M2916" s="3">
        <v>3</v>
      </c>
      <c r="N2916" t="s">
        <v>16841</v>
      </c>
      <c r="O2916" s="3">
        <v>2</v>
      </c>
      <c r="P2916" t="s">
        <v>28067</v>
      </c>
      <c r="Q2916" s="3">
        <v>1</v>
      </c>
      <c r="R2916" t="s">
        <v>26083</v>
      </c>
      <c r="S2916" s="3">
        <v>8</v>
      </c>
      <c r="T2916" s="3">
        <v>1</v>
      </c>
      <c r="U2916" s="3">
        <v>1000</v>
      </c>
      <c r="V2916" s="3">
        <v>2019</v>
      </c>
      <c r="W2916" t="s">
        <v>26159</v>
      </c>
    </row>
    <row r="2917" spans="1:23" x14ac:dyDescent="0.3">
      <c r="A2917" s="3">
        <v>9</v>
      </c>
      <c r="B2917" t="s">
        <v>26150</v>
      </c>
      <c r="C2917" s="3">
        <v>9120</v>
      </c>
      <c r="D2917" t="s">
        <v>1636</v>
      </c>
      <c r="E2917" s="3">
        <v>100103</v>
      </c>
      <c r="F2917" t="s">
        <v>11337</v>
      </c>
      <c r="G2917" s="3">
        <v>100103005</v>
      </c>
      <c r="H2917" t="s">
        <v>26144</v>
      </c>
      <c r="I2917" s="3">
        <v>1</v>
      </c>
      <c r="J2917" t="s">
        <v>26080</v>
      </c>
      <c r="K2917" s="3">
        <v>14</v>
      </c>
      <c r="L2917" t="s">
        <v>26103</v>
      </c>
      <c r="M2917" s="3">
        <v>3</v>
      </c>
      <c r="N2917" t="s">
        <v>16841</v>
      </c>
      <c r="O2917" s="3">
        <v>2</v>
      </c>
      <c r="P2917" t="s">
        <v>28067</v>
      </c>
      <c r="Q2917" s="3">
        <v>1</v>
      </c>
      <c r="R2917" t="s">
        <v>26083</v>
      </c>
      <c r="S2917" s="3">
        <v>8</v>
      </c>
      <c r="T2917" s="3">
        <v>1</v>
      </c>
      <c r="U2917" s="3">
        <v>300</v>
      </c>
      <c r="V2917" s="3">
        <v>2019</v>
      </c>
      <c r="W2917" t="s">
        <v>26159</v>
      </c>
    </row>
    <row r="2918" spans="1:23" x14ac:dyDescent="0.3">
      <c r="A2918" s="3">
        <v>9</v>
      </c>
      <c r="B2918" t="s">
        <v>26150</v>
      </c>
      <c r="C2918" s="3">
        <v>9120</v>
      </c>
      <c r="D2918" t="s">
        <v>1636</v>
      </c>
      <c r="E2918" s="3">
        <v>100101</v>
      </c>
      <c r="F2918" t="s">
        <v>11256</v>
      </c>
      <c r="G2918" s="3">
        <v>100101008</v>
      </c>
      <c r="H2918" t="s">
        <v>26130</v>
      </c>
      <c r="I2918" s="3">
        <v>1</v>
      </c>
      <c r="J2918" t="s">
        <v>26080</v>
      </c>
      <c r="K2918" s="3">
        <v>14</v>
      </c>
      <c r="L2918" t="s">
        <v>26103</v>
      </c>
      <c r="M2918" s="3">
        <v>3</v>
      </c>
      <c r="N2918" t="s">
        <v>16841</v>
      </c>
      <c r="O2918" s="3">
        <v>2</v>
      </c>
      <c r="P2918" t="s">
        <v>28067</v>
      </c>
      <c r="Q2918" s="3">
        <v>1</v>
      </c>
      <c r="R2918" t="s">
        <v>26083</v>
      </c>
      <c r="S2918" s="3">
        <v>8</v>
      </c>
      <c r="T2918" s="3">
        <v>1</v>
      </c>
      <c r="U2918" s="3">
        <v>1200</v>
      </c>
      <c r="V2918" s="3">
        <v>2019</v>
      </c>
      <c r="W2918" t="s">
        <v>26159</v>
      </c>
    </row>
    <row r="2919" spans="1:23" x14ac:dyDescent="0.3">
      <c r="A2919" s="3">
        <v>9</v>
      </c>
      <c r="B2919" t="s">
        <v>26150</v>
      </c>
      <c r="C2919" s="3">
        <v>9120</v>
      </c>
      <c r="D2919" t="s">
        <v>1636</v>
      </c>
      <c r="E2919" s="3">
        <v>100104</v>
      </c>
      <c r="F2919" t="s">
        <v>11362</v>
      </c>
      <c r="G2919" s="3">
        <v>100104006</v>
      </c>
      <c r="H2919" t="s">
        <v>26140</v>
      </c>
      <c r="I2919" s="3">
        <v>1</v>
      </c>
      <c r="J2919" t="s">
        <v>26080</v>
      </c>
      <c r="K2919" s="3">
        <v>14</v>
      </c>
      <c r="L2919" t="s">
        <v>26103</v>
      </c>
      <c r="M2919" s="3">
        <v>3</v>
      </c>
      <c r="N2919" t="s">
        <v>16841</v>
      </c>
      <c r="O2919" s="3">
        <v>2</v>
      </c>
      <c r="P2919" t="s">
        <v>28067</v>
      </c>
      <c r="Q2919" s="3">
        <v>1</v>
      </c>
      <c r="R2919" t="s">
        <v>26083</v>
      </c>
      <c r="S2919" s="3">
        <v>8</v>
      </c>
      <c r="T2919" s="3">
        <v>1</v>
      </c>
      <c r="U2919" s="3">
        <v>1000</v>
      </c>
      <c r="V2919" s="3">
        <v>2019</v>
      </c>
      <c r="W2919" t="s">
        <v>26159</v>
      </c>
    </row>
    <row r="2920" spans="1:23" x14ac:dyDescent="0.3">
      <c r="A2920" s="3">
        <v>9</v>
      </c>
      <c r="B2920" t="s">
        <v>26150</v>
      </c>
      <c r="C2920" s="3">
        <v>9120</v>
      </c>
      <c r="D2920" t="s">
        <v>1636</v>
      </c>
      <c r="E2920" s="3">
        <v>100102</v>
      </c>
      <c r="F2920" t="s">
        <v>11306</v>
      </c>
      <c r="G2920" s="3">
        <v>100102005</v>
      </c>
      <c r="H2920" t="s">
        <v>2163</v>
      </c>
      <c r="I2920" s="3">
        <v>1</v>
      </c>
      <c r="J2920" t="s">
        <v>26080</v>
      </c>
      <c r="K2920" s="3">
        <v>14</v>
      </c>
      <c r="L2920" t="s">
        <v>26103</v>
      </c>
      <c r="M2920" s="3">
        <v>3</v>
      </c>
      <c r="N2920" t="s">
        <v>16841</v>
      </c>
      <c r="O2920" s="3">
        <v>2</v>
      </c>
      <c r="P2920" t="s">
        <v>28067</v>
      </c>
      <c r="Q2920" s="3">
        <v>1</v>
      </c>
      <c r="R2920" t="s">
        <v>26083</v>
      </c>
      <c r="S2920" s="3">
        <v>8</v>
      </c>
      <c r="T2920" s="3">
        <v>1</v>
      </c>
      <c r="U2920" s="3">
        <v>700</v>
      </c>
      <c r="V2920" s="3">
        <v>2019</v>
      </c>
      <c r="W2920" t="s">
        <v>26159</v>
      </c>
    </row>
    <row r="2921" spans="1:23" x14ac:dyDescent="0.3">
      <c r="A2921" s="3">
        <v>13</v>
      </c>
      <c r="B2921" t="s">
        <v>26153</v>
      </c>
      <c r="C2921" s="3">
        <v>13402</v>
      </c>
      <c r="D2921" t="s">
        <v>1941</v>
      </c>
      <c r="E2921" s="3">
        <v>100101</v>
      </c>
      <c r="F2921" t="s">
        <v>11256</v>
      </c>
      <c r="G2921" s="3">
        <v>100101001</v>
      </c>
      <c r="H2921" t="s">
        <v>26124</v>
      </c>
      <c r="I2921" s="3">
        <v>2</v>
      </c>
      <c r="J2921" t="s">
        <v>12848</v>
      </c>
      <c r="K2921" s="3">
        <v>14</v>
      </c>
      <c r="L2921" t="s">
        <v>26103</v>
      </c>
      <c r="M2921" s="3">
        <v>3</v>
      </c>
      <c r="N2921" t="s">
        <v>16841</v>
      </c>
      <c r="O2921" s="3">
        <v>2</v>
      </c>
      <c r="P2921" t="s">
        <v>28067</v>
      </c>
      <c r="Q2921" s="3">
        <v>1</v>
      </c>
      <c r="R2921" t="s">
        <v>26083</v>
      </c>
      <c r="S2921" s="3">
        <v>8</v>
      </c>
      <c r="T2921" s="3">
        <v>1</v>
      </c>
      <c r="U2921" s="3">
        <v>1800</v>
      </c>
      <c r="V2921" s="3">
        <v>2004</v>
      </c>
      <c r="W2921" t="s">
        <v>25</v>
      </c>
    </row>
    <row r="2922" spans="1:23" x14ac:dyDescent="0.3">
      <c r="A2922" s="3">
        <v>13</v>
      </c>
      <c r="B2922" t="s">
        <v>26153</v>
      </c>
      <c r="C2922" s="3">
        <v>13402</v>
      </c>
      <c r="D2922" t="s">
        <v>1941</v>
      </c>
      <c r="E2922" s="3">
        <v>100103</v>
      </c>
      <c r="F2922" t="s">
        <v>11337</v>
      </c>
      <c r="G2922" s="3">
        <v>1001030020</v>
      </c>
      <c r="H2922" t="s">
        <v>26128</v>
      </c>
      <c r="I2922" s="3">
        <v>2</v>
      </c>
      <c r="J2922" t="s">
        <v>12848</v>
      </c>
      <c r="K2922" s="3">
        <v>14</v>
      </c>
      <c r="L2922" t="s">
        <v>26103</v>
      </c>
      <c r="M2922" s="3">
        <v>3</v>
      </c>
      <c r="N2922" t="s">
        <v>16841</v>
      </c>
      <c r="O2922" s="3">
        <v>2</v>
      </c>
      <c r="P2922" t="s">
        <v>28067</v>
      </c>
      <c r="Q2922" s="3">
        <v>1</v>
      </c>
      <c r="R2922" t="s">
        <v>26083</v>
      </c>
      <c r="S2922" s="3">
        <v>8</v>
      </c>
      <c r="T2922" s="3">
        <v>1</v>
      </c>
      <c r="U2922" s="3">
        <v>1500</v>
      </c>
      <c r="V2922" s="3">
        <v>2004</v>
      </c>
      <c r="W2922" t="s">
        <v>25</v>
      </c>
    </row>
    <row r="2923" spans="1:23" x14ac:dyDescent="0.3">
      <c r="A2923" s="3">
        <v>13</v>
      </c>
      <c r="B2923" t="s">
        <v>26153</v>
      </c>
      <c r="C2923" s="3">
        <v>13402</v>
      </c>
      <c r="D2923" t="s">
        <v>1941</v>
      </c>
      <c r="E2923" s="3">
        <v>100103</v>
      </c>
      <c r="F2923" t="s">
        <v>11337</v>
      </c>
      <c r="G2923" s="3">
        <v>100103003</v>
      </c>
      <c r="H2923" t="s">
        <v>16985</v>
      </c>
      <c r="I2923" s="3">
        <v>2</v>
      </c>
      <c r="J2923" t="s">
        <v>12848</v>
      </c>
      <c r="K2923" s="3">
        <v>14</v>
      </c>
      <c r="L2923" t="s">
        <v>26103</v>
      </c>
      <c r="M2923" s="3">
        <v>3</v>
      </c>
      <c r="N2923" t="s">
        <v>16841</v>
      </c>
      <c r="O2923" s="3">
        <v>2</v>
      </c>
      <c r="P2923" t="s">
        <v>28067</v>
      </c>
      <c r="Q2923" s="3">
        <v>1</v>
      </c>
      <c r="R2923" t="s">
        <v>26083</v>
      </c>
      <c r="S2923" s="3">
        <v>8</v>
      </c>
      <c r="T2923" s="3">
        <v>1</v>
      </c>
      <c r="U2923" s="3">
        <v>2600</v>
      </c>
      <c r="V2923" s="3">
        <v>2004</v>
      </c>
      <c r="W2923" t="s">
        <v>25</v>
      </c>
    </row>
    <row r="2924" spans="1:23" x14ac:dyDescent="0.3">
      <c r="A2924" s="3">
        <v>13</v>
      </c>
      <c r="B2924" t="s">
        <v>26153</v>
      </c>
      <c r="C2924" s="3">
        <v>13402</v>
      </c>
      <c r="D2924" t="s">
        <v>1941</v>
      </c>
      <c r="E2924" s="3">
        <v>100103</v>
      </c>
      <c r="F2924" t="s">
        <v>11337</v>
      </c>
      <c r="G2924" s="3">
        <v>1001030040</v>
      </c>
      <c r="H2924" t="s">
        <v>26115</v>
      </c>
      <c r="I2924" s="3">
        <v>2</v>
      </c>
      <c r="J2924" t="s">
        <v>12848</v>
      </c>
      <c r="K2924" s="3">
        <v>14</v>
      </c>
      <c r="L2924" t="s">
        <v>26103</v>
      </c>
      <c r="M2924" s="3">
        <v>3</v>
      </c>
      <c r="N2924" t="s">
        <v>16841</v>
      </c>
      <c r="O2924" s="3">
        <v>2</v>
      </c>
      <c r="P2924" t="s">
        <v>28067</v>
      </c>
      <c r="Q2924" s="3">
        <v>1</v>
      </c>
      <c r="R2924" t="s">
        <v>26083</v>
      </c>
      <c r="S2924" s="3">
        <v>8</v>
      </c>
      <c r="T2924" s="3">
        <v>1</v>
      </c>
      <c r="U2924" s="3">
        <v>2500</v>
      </c>
      <c r="V2924" s="3">
        <v>2004</v>
      </c>
      <c r="W2924" t="s">
        <v>25</v>
      </c>
    </row>
    <row r="2925" spans="1:23" x14ac:dyDescent="0.3">
      <c r="A2925" s="3">
        <v>13</v>
      </c>
      <c r="B2925" t="s">
        <v>26153</v>
      </c>
      <c r="C2925" s="3">
        <v>13402</v>
      </c>
      <c r="D2925" t="s">
        <v>1941</v>
      </c>
      <c r="E2925" s="3">
        <v>100101</v>
      </c>
      <c r="F2925" t="s">
        <v>11256</v>
      </c>
      <c r="G2925" s="3">
        <v>100101004</v>
      </c>
      <c r="H2925" t="s">
        <v>16281</v>
      </c>
      <c r="I2925" s="3">
        <v>2</v>
      </c>
      <c r="J2925" t="s">
        <v>12848</v>
      </c>
      <c r="K2925" s="3">
        <v>14</v>
      </c>
      <c r="L2925" t="s">
        <v>26103</v>
      </c>
      <c r="M2925" s="3">
        <v>3</v>
      </c>
      <c r="N2925" t="s">
        <v>16841</v>
      </c>
      <c r="O2925" s="3">
        <v>2</v>
      </c>
      <c r="P2925" t="s">
        <v>28067</v>
      </c>
      <c r="Q2925" s="3">
        <v>1</v>
      </c>
      <c r="R2925" t="s">
        <v>26083</v>
      </c>
      <c r="S2925" s="3">
        <v>8</v>
      </c>
      <c r="T2925" s="3">
        <v>1</v>
      </c>
      <c r="U2925" s="3">
        <v>1500</v>
      </c>
      <c r="V2925" s="3">
        <v>2004</v>
      </c>
      <c r="W2925" t="s">
        <v>25</v>
      </c>
    </row>
    <row r="2926" spans="1:23" x14ac:dyDescent="0.3">
      <c r="A2926" s="3">
        <v>13</v>
      </c>
      <c r="B2926" t="s">
        <v>26153</v>
      </c>
      <c r="C2926" s="3">
        <v>13402</v>
      </c>
      <c r="D2926" t="s">
        <v>1941</v>
      </c>
      <c r="E2926" s="3">
        <v>100101</v>
      </c>
      <c r="F2926" t="s">
        <v>11256</v>
      </c>
      <c r="G2926" s="3">
        <v>100101006</v>
      </c>
      <c r="H2926" t="s">
        <v>26129</v>
      </c>
      <c r="I2926" s="3">
        <v>2</v>
      </c>
      <c r="J2926" t="s">
        <v>12848</v>
      </c>
      <c r="K2926" s="3">
        <v>14</v>
      </c>
      <c r="L2926" t="s">
        <v>26103</v>
      </c>
      <c r="M2926" s="3">
        <v>3</v>
      </c>
      <c r="N2926" t="s">
        <v>16841</v>
      </c>
      <c r="O2926" s="3">
        <v>2</v>
      </c>
      <c r="P2926" t="s">
        <v>28067</v>
      </c>
      <c r="Q2926" s="3">
        <v>1</v>
      </c>
      <c r="R2926" t="s">
        <v>26083</v>
      </c>
      <c r="S2926" s="3">
        <v>8</v>
      </c>
      <c r="T2926" s="3">
        <v>1</v>
      </c>
      <c r="U2926" s="3">
        <v>2200</v>
      </c>
      <c r="V2926" s="3">
        <v>2004</v>
      </c>
      <c r="W2926" t="s">
        <v>25</v>
      </c>
    </row>
    <row r="2927" spans="1:23" x14ac:dyDescent="0.3">
      <c r="A2927" s="3">
        <v>13</v>
      </c>
      <c r="B2927" t="s">
        <v>26153</v>
      </c>
      <c r="C2927" s="3">
        <v>13402</v>
      </c>
      <c r="D2927" t="s">
        <v>1941</v>
      </c>
      <c r="E2927" s="3">
        <v>100101</v>
      </c>
      <c r="F2927" t="s">
        <v>11256</v>
      </c>
      <c r="G2927" s="3">
        <v>1001010080</v>
      </c>
      <c r="H2927" t="s">
        <v>26126</v>
      </c>
      <c r="I2927" s="3">
        <v>2</v>
      </c>
      <c r="J2927" t="s">
        <v>12848</v>
      </c>
      <c r="K2927" s="3">
        <v>14</v>
      </c>
      <c r="L2927" t="s">
        <v>26103</v>
      </c>
      <c r="M2927" s="3">
        <v>3</v>
      </c>
      <c r="N2927" t="s">
        <v>16841</v>
      </c>
      <c r="O2927" s="3">
        <v>2</v>
      </c>
      <c r="P2927" t="s">
        <v>28067</v>
      </c>
      <c r="Q2927" s="3">
        <v>1</v>
      </c>
      <c r="R2927" t="s">
        <v>26083</v>
      </c>
      <c r="S2927" s="3">
        <v>8</v>
      </c>
      <c r="T2927" s="3">
        <v>1</v>
      </c>
      <c r="U2927" s="3">
        <v>4200</v>
      </c>
      <c r="V2927" s="3">
        <v>2004</v>
      </c>
      <c r="W2927" t="s">
        <v>25</v>
      </c>
    </row>
    <row r="2928" spans="1:23" x14ac:dyDescent="0.3">
      <c r="A2928" s="3">
        <v>13</v>
      </c>
      <c r="B2928" t="s">
        <v>26153</v>
      </c>
      <c r="C2928" s="3">
        <v>13402</v>
      </c>
      <c r="D2928" t="s">
        <v>1941</v>
      </c>
      <c r="E2928" s="3">
        <v>100104</v>
      </c>
      <c r="F2928" t="s">
        <v>11362</v>
      </c>
      <c r="G2928" s="3">
        <v>100104006</v>
      </c>
      <c r="H2928" t="s">
        <v>26140</v>
      </c>
      <c r="I2928" s="3">
        <v>2</v>
      </c>
      <c r="J2928" t="s">
        <v>12848</v>
      </c>
      <c r="K2928" s="3">
        <v>14</v>
      </c>
      <c r="L2928" t="s">
        <v>26103</v>
      </c>
      <c r="M2928" s="3">
        <v>3</v>
      </c>
      <c r="N2928" t="s">
        <v>16841</v>
      </c>
      <c r="O2928" s="3">
        <v>2</v>
      </c>
      <c r="P2928" t="s">
        <v>28067</v>
      </c>
      <c r="Q2928" s="3">
        <v>1</v>
      </c>
      <c r="R2928" t="s">
        <v>26083</v>
      </c>
      <c r="S2928" s="3">
        <v>8</v>
      </c>
      <c r="T2928" s="3">
        <v>1</v>
      </c>
      <c r="U2928" s="3">
        <v>2000</v>
      </c>
      <c r="V2928" s="3">
        <v>2004</v>
      </c>
      <c r="W2928" t="s">
        <v>25</v>
      </c>
    </row>
    <row r="2929" spans="1:23" x14ac:dyDescent="0.3">
      <c r="A2929" s="3">
        <v>13</v>
      </c>
      <c r="B2929" t="s">
        <v>26153</v>
      </c>
      <c r="C2929" s="3">
        <v>13402</v>
      </c>
      <c r="D2929" t="s">
        <v>1941</v>
      </c>
      <c r="E2929" s="3">
        <v>100102</v>
      </c>
      <c r="F2929" t="s">
        <v>11306</v>
      </c>
      <c r="G2929" s="3">
        <v>100102005</v>
      </c>
      <c r="H2929" t="s">
        <v>2163</v>
      </c>
      <c r="I2929" s="3">
        <v>2</v>
      </c>
      <c r="J2929" t="s">
        <v>12848</v>
      </c>
      <c r="K2929" s="3">
        <v>14</v>
      </c>
      <c r="L2929" t="s">
        <v>26103</v>
      </c>
      <c r="M2929" s="3">
        <v>3</v>
      </c>
      <c r="N2929" t="s">
        <v>16841</v>
      </c>
      <c r="O2929" s="3">
        <v>2</v>
      </c>
      <c r="P2929" t="s">
        <v>28067</v>
      </c>
      <c r="Q2929" s="3">
        <v>1</v>
      </c>
      <c r="R2929" t="s">
        <v>26083</v>
      </c>
      <c r="S2929" s="3">
        <v>8</v>
      </c>
      <c r="T2929" s="3">
        <v>1</v>
      </c>
      <c r="U2929" s="3">
        <v>4600</v>
      </c>
      <c r="V2929" s="3">
        <v>2004</v>
      </c>
      <c r="W2929" t="s">
        <v>25</v>
      </c>
    </row>
    <row r="2930" spans="1:23" x14ac:dyDescent="0.3">
      <c r="A2930" s="3">
        <v>13</v>
      </c>
      <c r="B2930" t="s">
        <v>26153</v>
      </c>
      <c r="C2930" s="3">
        <v>13503</v>
      </c>
      <c r="D2930" t="s">
        <v>1956</v>
      </c>
      <c r="E2930" s="3">
        <v>100103</v>
      </c>
      <c r="F2930" t="s">
        <v>11337</v>
      </c>
      <c r="G2930" s="3">
        <v>100103003</v>
      </c>
      <c r="H2930" t="s">
        <v>16985</v>
      </c>
      <c r="I2930" s="3">
        <v>2</v>
      </c>
      <c r="J2930" t="s">
        <v>12848</v>
      </c>
      <c r="K2930" s="3">
        <v>14</v>
      </c>
      <c r="L2930" t="s">
        <v>26103</v>
      </c>
      <c r="M2930" s="3">
        <v>3</v>
      </c>
      <c r="N2930" t="s">
        <v>16841</v>
      </c>
      <c r="O2930" s="3">
        <v>2</v>
      </c>
      <c r="P2930" t="s">
        <v>28067</v>
      </c>
      <c r="Q2930" s="3">
        <v>1</v>
      </c>
      <c r="R2930" t="s">
        <v>26083</v>
      </c>
      <c r="S2930" s="3">
        <v>7</v>
      </c>
      <c r="T2930" s="3">
        <v>1</v>
      </c>
      <c r="U2930" s="3">
        <v>20000</v>
      </c>
      <c r="V2930" s="3">
        <v>2004</v>
      </c>
      <c r="W2930" t="s">
        <v>25</v>
      </c>
    </row>
    <row r="2931" spans="1:23" x14ac:dyDescent="0.3">
      <c r="A2931" s="3">
        <v>13</v>
      </c>
      <c r="B2931" t="s">
        <v>26153</v>
      </c>
      <c r="C2931" s="3">
        <v>13503</v>
      </c>
      <c r="D2931" t="s">
        <v>1956</v>
      </c>
      <c r="E2931" s="3">
        <v>100101</v>
      </c>
      <c r="F2931" t="s">
        <v>11256</v>
      </c>
      <c r="G2931" s="3">
        <v>100101004</v>
      </c>
      <c r="H2931" t="s">
        <v>16281</v>
      </c>
      <c r="I2931" s="3">
        <v>2</v>
      </c>
      <c r="J2931" t="s">
        <v>12848</v>
      </c>
      <c r="K2931" s="3">
        <v>14</v>
      </c>
      <c r="L2931" t="s">
        <v>26103</v>
      </c>
      <c r="M2931" s="3">
        <v>3</v>
      </c>
      <c r="N2931" t="s">
        <v>16841</v>
      </c>
      <c r="O2931" s="3">
        <v>2</v>
      </c>
      <c r="P2931" t="s">
        <v>28067</v>
      </c>
      <c r="Q2931" s="3">
        <v>1</v>
      </c>
      <c r="R2931" t="s">
        <v>26083</v>
      </c>
      <c r="S2931" s="3">
        <v>7</v>
      </c>
      <c r="T2931" s="3">
        <v>1</v>
      </c>
      <c r="U2931" s="3">
        <v>5000</v>
      </c>
      <c r="V2931" s="3">
        <v>2004</v>
      </c>
      <c r="W2931" t="s">
        <v>25</v>
      </c>
    </row>
    <row r="2932" spans="1:23" x14ac:dyDescent="0.3">
      <c r="A2932" s="3">
        <v>13</v>
      </c>
      <c r="B2932" t="s">
        <v>26153</v>
      </c>
      <c r="C2932" s="3">
        <v>13503</v>
      </c>
      <c r="D2932" t="s">
        <v>1956</v>
      </c>
      <c r="E2932" s="3">
        <v>100104</v>
      </c>
      <c r="F2932" t="s">
        <v>11362</v>
      </c>
      <c r="G2932" s="3">
        <v>100104003</v>
      </c>
      <c r="H2932" t="s">
        <v>16990</v>
      </c>
      <c r="I2932" s="3">
        <v>2</v>
      </c>
      <c r="J2932" t="s">
        <v>12848</v>
      </c>
      <c r="K2932" s="3">
        <v>14</v>
      </c>
      <c r="L2932" t="s">
        <v>26103</v>
      </c>
      <c r="M2932" s="3">
        <v>3</v>
      </c>
      <c r="N2932" t="s">
        <v>16841</v>
      </c>
      <c r="O2932" s="3">
        <v>2</v>
      </c>
      <c r="P2932" t="s">
        <v>28067</v>
      </c>
      <c r="Q2932" s="3">
        <v>1</v>
      </c>
      <c r="R2932" t="s">
        <v>26083</v>
      </c>
      <c r="S2932" s="3">
        <v>7</v>
      </c>
      <c r="T2932" s="3">
        <v>1</v>
      </c>
      <c r="U2932" s="3">
        <v>10000</v>
      </c>
      <c r="V2932" s="3">
        <v>2004</v>
      </c>
      <c r="W2932" t="s">
        <v>25</v>
      </c>
    </row>
    <row r="2933" spans="1:23" x14ac:dyDescent="0.3">
      <c r="A2933" s="3">
        <v>13</v>
      </c>
      <c r="B2933" t="s">
        <v>26153</v>
      </c>
      <c r="C2933" s="3">
        <v>13503</v>
      </c>
      <c r="D2933" t="s">
        <v>1956</v>
      </c>
      <c r="E2933" s="3">
        <v>100101</v>
      </c>
      <c r="F2933" t="s">
        <v>11256</v>
      </c>
      <c r="G2933" s="3">
        <v>1001010080</v>
      </c>
      <c r="H2933" t="s">
        <v>26126</v>
      </c>
      <c r="I2933" s="3">
        <v>2</v>
      </c>
      <c r="J2933" t="s">
        <v>12848</v>
      </c>
      <c r="K2933" s="3">
        <v>14</v>
      </c>
      <c r="L2933" t="s">
        <v>26103</v>
      </c>
      <c r="M2933" s="3">
        <v>3</v>
      </c>
      <c r="N2933" t="s">
        <v>16841</v>
      </c>
      <c r="O2933" s="3">
        <v>2</v>
      </c>
      <c r="P2933" t="s">
        <v>28067</v>
      </c>
      <c r="Q2933" s="3">
        <v>1</v>
      </c>
      <c r="R2933" t="s">
        <v>26083</v>
      </c>
      <c r="S2933" s="3">
        <v>7</v>
      </c>
      <c r="T2933" s="3">
        <v>1</v>
      </c>
      <c r="U2933" s="3">
        <v>5000</v>
      </c>
      <c r="V2933" s="3">
        <v>2004</v>
      </c>
      <c r="W2933" t="s">
        <v>25</v>
      </c>
    </row>
    <row r="2934" spans="1:23" x14ac:dyDescent="0.3">
      <c r="A2934" s="3">
        <v>13</v>
      </c>
      <c r="B2934" t="s">
        <v>26153</v>
      </c>
      <c r="C2934" s="3">
        <v>13503</v>
      </c>
      <c r="D2934" t="s">
        <v>1956</v>
      </c>
      <c r="E2934" s="3">
        <v>100102</v>
      </c>
      <c r="F2934" t="s">
        <v>11306</v>
      </c>
      <c r="G2934" s="3">
        <v>100102005</v>
      </c>
      <c r="H2934" t="s">
        <v>2163</v>
      </c>
      <c r="I2934" s="3">
        <v>2</v>
      </c>
      <c r="J2934" t="s">
        <v>12848</v>
      </c>
      <c r="K2934" s="3">
        <v>14</v>
      </c>
      <c r="L2934" t="s">
        <v>26103</v>
      </c>
      <c r="M2934" s="3">
        <v>3</v>
      </c>
      <c r="N2934" t="s">
        <v>16841</v>
      </c>
      <c r="O2934" s="3">
        <v>2</v>
      </c>
      <c r="P2934" t="s">
        <v>28067</v>
      </c>
      <c r="Q2934" s="3">
        <v>1</v>
      </c>
      <c r="R2934" t="s">
        <v>26083</v>
      </c>
      <c r="S2934" s="3">
        <v>7</v>
      </c>
      <c r="T2934" s="3">
        <v>1</v>
      </c>
      <c r="U2934" s="3">
        <v>5000</v>
      </c>
      <c r="V2934" s="3">
        <v>2004</v>
      </c>
      <c r="W2934" t="s">
        <v>25</v>
      </c>
    </row>
    <row r="2935" spans="1:23" x14ac:dyDescent="0.3">
      <c r="A2935" s="3">
        <v>13</v>
      </c>
      <c r="B2935" t="s">
        <v>26153</v>
      </c>
      <c r="C2935" s="3">
        <v>13604</v>
      </c>
      <c r="D2935" t="s">
        <v>1974</v>
      </c>
      <c r="E2935" s="3">
        <v>100103</v>
      </c>
      <c r="F2935" t="s">
        <v>11337</v>
      </c>
      <c r="G2935" s="3">
        <v>100103003</v>
      </c>
      <c r="H2935" t="s">
        <v>16985</v>
      </c>
      <c r="I2935" s="3">
        <v>2</v>
      </c>
      <c r="J2935" t="s">
        <v>12848</v>
      </c>
      <c r="K2935" s="3">
        <v>14</v>
      </c>
      <c r="L2935" t="s">
        <v>26103</v>
      </c>
      <c r="M2935" s="3">
        <v>8</v>
      </c>
      <c r="N2935" t="s">
        <v>26138</v>
      </c>
      <c r="O2935" s="3">
        <v>3</v>
      </c>
      <c r="P2935" t="s">
        <v>26085</v>
      </c>
      <c r="Q2935" s="3">
        <v>1</v>
      </c>
      <c r="R2935" t="s">
        <v>26083</v>
      </c>
      <c r="S2935" s="3">
        <v>16</v>
      </c>
      <c r="T2935" s="3">
        <v>1</v>
      </c>
      <c r="U2935" s="3">
        <v>52000</v>
      </c>
      <c r="V2935" s="3">
        <v>2004</v>
      </c>
      <c r="W2935" t="s">
        <v>25</v>
      </c>
    </row>
    <row r="2936" spans="1:23" x14ac:dyDescent="0.3">
      <c r="A2936" s="3">
        <v>13</v>
      </c>
      <c r="B2936" t="s">
        <v>26153</v>
      </c>
      <c r="C2936" s="3">
        <v>13604</v>
      </c>
      <c r="D2936" t="s">
        <v>1974</v>
      </c>
      <c r="E2936" s="3">
        <v>100103</v>
      </c>
      <c r="F2936" t="s">
        <v>11337</v>
      </c>
      <c r="G2936" s="3">
        <v>100103004</v>
      </c>
      <c r="H2936" t="s">
        <v>26125</v>
      </c>
      <c r="I2936" s="3">
        <v>2</v>
      </c>
      <c r="J2936" t="s">
        <v>12848</v>
      </c>
      <c r="K2936" s="3">
        <v>14</v>
      </c>
      <c r="L2936" t="s">
        <v>26103</v>
      </c>
      <c r="M2936" s="3">
        <v>8</v>
      </c>
      <c r="N2936" t="s">
        <v>26138</v>
      </c>
      <c r="O2936" s="3">
        <v>3</v>
      </c>
      <c r="P2936" t="s">
        <v>26085</v>
      </c>
      <c r="Q2936" s="3">
        <v>1</v>
      </c>
      <c r="R2936" t="s">
        <v>26083</v>
      </c>
      <c r="S2936" s="3">
        <v>16</v>
      </c>
      <c r="T2936" s="3">
        <v>1</v>
      </c>
      <c r="U2936" s="3">
        <v>40000</v>
      </c>
      <c r="V2936" s="3">
        <v>2004</v>
      </c>
      <c r="W2936" t="s">
        <v>25</v>
      </c>
    </row>
    <row r="2937" spans="1:23" x14ac:dyDescent="0.3">
      <c r="A2937" s="3">
        <v>13</v>
      </c>
      <c r="B2937" t="s">
        <v>26153</v>
      </c>
      <c r="C2937" s="3">
        <v>13604</v>
      </c>
      <c r="D2937" t="s">
        <v>1974</v>
      </c>
      <c r="E2937" s="3">
        <v>100101</v>
      </c>
      <c r="F2937" t="s">
        <v>11256</v>
      </c>
      <c r="G2937" s="3">
        <v>100101004</v>
      </c>
      <c r="H2937" t="s">
        <v>16281</v>
      </c>
      <c r="I2937" s="3">
        <v>2</v>
      </c>
      <c r="J2937" t="s">
        <v>12848</v>
      </c>
      <c r="K2937" s="3">
        <v>14</v>
      </c>
      <c r="L2937" t="s">
        <v>26103</v>
      </c>
      <c r="M2937" s="3">
        <v>8</v>
      </c>
      <c r="N2937" t="s">
        <v>26138</v>
      </c>
      <c r="O2937" s="3">
        <v>3</v>
      </c>
      <c r="P2937" t="s">
        <v>26085</v>
      </c>
      <c r="Q2937" s="3">
        <v>1</v>
      </c>
      <c r="R2937" t="s">
        <v>26083</v>
      </c>
      <c r="S2937" s="3">
        <v>16</v>
      </c>
      <c r="T2937" s="3">
        <v>1</v>
      </c>
      <c r="U2937" s="3">
        <v>36000</v>
      </c>
      <c r="V2937" s="3">
        <v>2004</v>
      </c>
      <c r="W2937" t="s">
        <v>25</v>
      </c>
    </row>
    <row r="2938" spans="1:23" x14ac:dyDescent="0.3">
      <c r="A2938" s="3">
        <v>13</v>
      </c>
      <c r="B2938" t="s">
        <v>26153</v>
      </c>
      <c r="C2938" s="3">
        <v>13605</v>
      </c>
      <c r="D2938" t="s">
        <v>1977</v>
      </c>
      <c r="E2938" s="3">
        <v>100103</v>
      </c>
      <c r="F2938" t="s">
        <v>11337</v>
      </c>
      <c r="G2938" s="3">
        <v>100103002</v>
      </c>
      <c r="H2938" t="s">
        <v>26099</v>
      </c>
      <c r="I2938" s="3">
        <v>2</v>
      </c>
      <c r="J2938" t="s">
        <v>12848</v>
      </c>
      <c r="K2938" s="3">
        <v>14</v>
      </c>
      <c r="L2938" t="s">
        <v>26103</v>
      </c>
      <c r="M2938" s="3">
        <v>2</v>
      </c>
      <c r="N2938" t="s">
        <v>26084</v>
      </c>
      <c r="O2938" s="3">
        <v>3</v>
      </c>
      <c r="P2938" t="s">
        <v>26085</v>
      </c>
      <c r="Q2938" s="3">
        <v>1</v>
      </c>
      <c r="R2938" t="s">
        <v>26083</v>
      </c>
      <c r="S2938" s="3">
        <v>22</v>
      </c>
      <c r="T2938" s="3">
        <v>1</v>
      </c>
      <c r="U2938" s="3">
        <v>220000</v>
      </c>
      <c r="V2938" s="3">
        <v>2004</v>
      </c>
      <c r="W2938" t="s">
        <v>25</v>
      </c>
    </row>
    <row r="2939" spans="1:23" x14ac:dyDescent="0.3">
      <c r="A2939" s="3">
        <v>13</v>
      </c>
      <c r="B2939" t="s">
        <v>26153</v>
      </c>
      <c r="C2939" s="3">
        <v>13605</v>
      </c>
      <c r="D2939" t="s">
        <v>1977</v>
      </c>
      <c r="E2939" s="3">
        <v>100103</v>
      </c>
      <c r="F2939" t="s">
        <v>11337</v>
      </c>
      <c r="G2939" s="3">
        <v>100103003</v>
      </c>
      <c r="H2939" t="s">
        <v>16985</v>
      </c>
      <c r="I2939" s="3">
        <v>2</v>
      </c>
      <c r="J2939" t="s">
        <v>12848</v>
      </c>
      <c r="K2939" s="3">
        <v>14</v>
      </c>
      <c r="L2939" t="s">
        <v>26103</v>
      </c>
      <c r="M2939" s="3">
        <v>2</v>
      </c>
      <c r="N2939" t="s">
        <v>26084</v>
      </c>
      <c r="O2939" s="3">
        <v>3</v>
      </c>
      <c r="P2939" t="s">
        <v>26085</v>
      </c>
      <c r="Q2939" s="3">
        <v>1</v>
      </c>
      <c r="R2939" t="s">
        <v>26083</v>
      </c>
      <c r="S2939" s="3">
        <v>22</v>
      </c>
      <c r="T2939" s="3">
        <v>1</v>
      </c>
      <c r="U2939" s="3">
        <v>115000</v>
      </c>
      <c r="V2939" s="3">
        <v>2004</v>
      </c>
      <c r="W2939" t="s">
        <v>25</v>
      </c>
    </row>
    <row r="2940" spans="1:23" x14ac:dyDescent="0.3">
      <c r="A2940" s="3">
        <v>13</v>
      </c>
      <c r="B2940" t="s">
        <v>26153</v>
      </c>
      <c r="C2940" s="3">
        <v>13605</v>
      </c>
      <c r="D2940" t="s">
        <v>1977</v>
      </c>
      <c r="E2940" s="3">
        <v>100103</v>
      </c>
      <c r="F2940" t="s">
        <v>11337</v>
      </c>
      <c r="G2940" s="3">
        <v>1001030040</v>
      </c>
      <c r="H2940" t="s">
        <v>26115</v>
      </c>
      <c r="I2940" s="3">
        <v>2</v>
      </c>
      <c r="J2940" t="s">
        <v>12848</v>
      </c>
      <c r="K2940" s="3">
        <v>14</v>
      </c>
      <c r="L2940" t="s">
        <v>26103</v>
      </c>
      <c r="M2940" s="3">
        <v>2</v>
      </c>
      <c r="N2940" t="s">
        <v>26084</v>
      </c>
      <c r="O2940" s="3">
        <v>3</v>
      </c>
      <c r="P2940" t="s">
        <v>26085</v>
      </c>
      <c r="Q2940" s="3">
        <v>1</v>
      </c>
      <c r="R2940" t="s">
        <v>26083</v>
      </c>
      <c r="S2940" s="3">
        <v>22</v>
      </c>
      <c r="T2940" s="3">
        <v>1</v>
      </c>
      <c r="U2940" s="3">
        <v>115000</v>
      </c>
      <c r="V2940" s="3">
        <v>2004</v>
      </c>
      <c r="W2940" t="s">
        <v>25</v>
      </c>
    </row>
    <row r="2941" spans="1:23" x14ac:dyDescent="0.3">
      <c r="A2941" s="3">
        <v>13</v>
      </c>
      <c r="B2941" t="s">
        <v>26153</v>
      </c>
      <c r="C2941" s="3">
        <v>13605</v>
      </c>
      <c r="D2941" t="s">
        <v>1977</v>
      </c>
      <c r="E2941" s="3">
        <v>100104</v>
      </c>
      <c r="F2941" t="s">
        <v>11362</v>
      </c>
      <c r="G2941" s="3">
        <v>100104003</v>
      </c>
      <c r="H2941" t="s">
        <v>16990</v>
      </c>
      <c r="I2941" s="3">
        <v>2</v>
      </c>
      <c r="J2941" t="s">
        <v>12848</v>
      </c>
      <c r="K2941" s="3">
        <v>14</v>
      </c>
      <c r="L2941" t="s">
        <v>26103</v>
      </c>
      <c r="M2941" s="3">
        <v>2</v>
      </c>
      <c r="N2941" t="s">
        <v>26084</v>
      </c>
      <c r="O2941" s="3">
        <v>3</v>
      </c>
      <c r="P2941" t="s">
        <v>26085</v>
      </c>
      <c r="Q2941" s="3">
        <v>1</v>
      </c>
      <c r="R2941" t="s">
        <v>26083</v>
      </c>
      <c r="S2941" s="3">
        <v>22</v>
      </c>
      <c r="T2941" s="3">
        <v>1</v>
      </c>
      <c r="U2941" s="3">
        <v>150000</v>
      </c>
      <c r="V2941" s="3">
        <v>2004</v>
      </c>
      <c r="W2941" t="s">
        <v>25</v>
      </c>
    </row>
    <row r="2942" spans="1:23" x14ac:dyDescent="0.3">
      <c r="A2942" s="3">
        <v>13</v>
      </c>
      <c r="B2942" t="s">
        <v>26153</v>
      </c>
      <c r="C2942" s="3">
        <v>13125</v>
      </c>
      <c r="D2942" t="s">
        <v>1897</v>
      </c>
      <c r="E2942" s="3">
        <v>100103</v>
      </c>
      <c r="F2942" t="s">
        <v>11337</v>
      </c>
      <c r="G2942" s="3">
        <v>1001030020</v>
      </c>
      <c r="H2942" t="s">
        <v>26128</v>
      </c>
      <c r="I2942" s="3">
        <v>2</v>
      </c>
      <c r="J2942" t="s">
        <v>12848</v>
      </c>
      <c r="K2942" s="3">
        <v>14</v>
      </c>
      <c r="L2942" t="s">
        <v>26103</v>
      </c>
      <c r="M2942" s="3">
        <v>8</v>
      </c>
      <c r="N2942" t="s">
        <v>26138</v>
      </c>
      <c r="O2942" s="3">
        <v>3</v>
      </c>
      <c r="P2942" t="s">
        <v>26085</v>
      </c>
      <c r="Q2942" s="3">
        <v>1</v>
      </c>
      <c r="R2942" t="s">
        <v>26083</v>
      </c>
      <c r="S2942" s="3">
        <v>550</v>
      </c>
      <c r="T2942" s="3">
        <v>1</v>
      </c>
      <c r="U2942" s="3">
        <v>100000</v>
      </c>
      <c r="V2942" s="3">
        <v>2004</v>
      </c>
      <c r="W2942" t="s">
        <v>25</v>
      </c>
    </row>
    <row r="2943" spans="1:23" x14ac:dyDescent="0.3">
      <c r="A2943" s="3">
        <v>13</v>
      </c>
      <c r="B2943" t="s">
        <v>26153</v>
      </c>
      <c r="C2943" s="3">
        <v>13125</v>
      </c>
      <c r="D2943" t="s">
        <v>1897</v>
      </c>
      <c r="E2943" s="3">
        <v>100101</v>
      </c>
      <c r="F2943" t="s">
        <v>11256</v>
      </c>
      <c r="G2943" s="3">
        <v>1001010080</v>
      </c>
      <c r="H2943" t="s">
        <v>26126</v>
      </c>
      <c r="I2943" s="3">
        <v>2</v>
      </c>
      <c r="J2943" t="s">
        <v>12848</v>
      </c>
      <c r="K2943" s="3">
        <v>14</v>
      </c>
      <c r="L2943" t="s">
        <v>26103</v>
      </c>
      <c r="M2943" s="3">
        <v>8</v>
      </c>
      <c r="N2943" t="s">
        <v>26138</v>
      </c>
      <c r="O2943" s="3">
        <v>3</v>
      </c>
      <c r="P2943" t="s">
        <v>26085</v>
      </c>
      <c r="Q2943" s="3">
        <v>1</v>
      </c>
      <c r="R2943" t="s">
        <v>26083</v>
      </c>
      <c r="S2943" s="3">
        <v>550</v>
      </c>
      <c r="T2943" s="3">
        <v>1</v>
      </c>
      <c r="U2943" s="3">
        <v>100000</v>
      </c>
      <c r="V2943" s="3">
        <v>2004</v>
      </c>
      <c r="W2943" t="s">
        <v>25</v>
      </c>
    </row>
    <row r="2944" spans="1:23" x14ac:dyDescent="0.3">
      <c r="A2944" s="3">
        <v>13</v>
      </c>
      <c r="B2944" t="s">
        <v>26153</v>
      </c>
      <c r="C2944" s="3">
        <v>13401</v>
      </c>
      <c r="D2944" t="s">
        <v>1938</v>
      </c>
      <c r="E2944" s="3">
        <v>100103</v>
      </c>
      <c r="F2944" t="s">
        <v>11337</v>
      </c>
      <c r="G2944" s="3">
        <v>100103001</v>
      </c>
      <c r="H2944" t="s">
        <v>26123</v>
      </c>
      <c r="I2944" s="3">
        <v>2</v>
      </c>
      <c r="J2944" t="s">
        <v>12848</v>
      </c>
      <c r="K2944" s="3">
        <v>14</v>
      </c>
      <c r="L2944" t="s">
        <v>26103</v>
      </c>
      <c r="M2944" s="3">
        <v>8</v>
      </c>
      <c r="N2944" t="s">
        <v>26138</v>
      </c>
      <c r="O2944" s="3">
        <v>3</v>
      </c>
      <c r="P2944" t="s">
        <v>26085</v>
      </c>
      <c r="Q2944" s="3">
        <v>1</v>
      </c>
      <c r="R2944" t="s">
        <v>26083</v>
      </c>
      <c r="S2944" s="3">
        <v>120</v>
      </c>
      <c r="T2944" s="3">
        <v>1</v>
      </c>
      <c r="U2944" s="3">
        <v>50000</v>
      </c>
      <c r="V2944" s="3">
        <v>2004</v>
      </c>
      <c r="W2944" t="s">
        <v>25</v>
      </c>
    </row>
    <row r="2945" spans="1:23" x14ac:dyDescent="0.3">
      <c r="A2945" s="3">
        <v>13</v>
      </c>
      <c r="B2945" t="s">
        <v>26153</v>
      </c>
      <c r="C2945" s="3">
        <v>13401</v>
      </c>
      <c r="D2945" t="s">
        <v>1938</v>
      </c>
      <c r="E2945" s="3">
        <v>100103</v>
      </c>
      <c r="F2945" t="s">
        <v>11337</v>
      </c>
      <c r="G2945" s="3">
        <v>1001030020</v>
      </c>
      <c r="H2945" t="s">
        <v>26128</v>
      </c>
      <c r="I2945" s="3">
        <v>2</v>
      </c>
      <c r="J2945" t="s">
        <v>12848</v>
      </c>
      <c r="K2945" s="3">
        <v>14</v>
      </c>
      <c r="L2945" t="s">
        <v>26103</v>
      </c>
      <c r="M2945" s="3">
        <v>8</v>
      </c>
      <c r="N2945" t="s">
        <v>26138</v>
      </c>
      <c r="O2945" s="3">
        <v>3</v>
      </c>
      <c r="P2945" t="s">
        <v>26085</v>
      </c>
      <c r="Q2945" s="3">
        <v>1</v>
      </c>
      <c r="R2945" t="s">
        <v>26083</v>
      </c>
      <c r="S2945" s="3">
        <v>120</v>
      </c>
      <c r="T2945" s="3">
        <v>1</v>
      </c>
      <c r="U2945" s="3">
        <v>1000000</v>
      </c>
      <c r="V2945" s="3">
        <v>2004</v>
      </c>
      <c r="W2945" t="s">
        <v>25</v>
      </c>
    </row>
    <row r="2946" spans="1:23" x14ac:dyDescent="0.3">
      <c r="A2946" s="3">
        <v>13</v>
      </c>
      <c r="B2946" t="s">
        <v>26153</v>
      </c>
      <c r="C2946" s="3">
        <v>13401</v>
      </c>
      <c r="D2946" t="s">
        <v>1938</v>
      </c>
      <c r="E2946" s="3">
        <v>100103</v>
      </c>
      <c r="F2946" t="s">
        <v>11337</v>
      </c>
      <c r="G2946" s="3">
        <v>100103003</v>
      </c>
      <c r="H2946" t="s">
        <v>16985</v>
      </c>
      <c r="I2946" s="3">
        <v>2</v>
      </c>
      <c r="J2946" t="s">
        <v>12848</v>
      </c>
      <c r="K2946" s="3">
        <v>14</v>
      </c>
      <c r="L2946" t="s">
        <v>26103</v>
      </c>
      <c r="M2946" s="3">
        <v>8</v>
      </c>
      <c r="N2946" t="s">
        <v>26138</v>
      </c>
      <c r="O2946" s="3">
        <v>3</v>
      </c>
      <c r="P2946" t="s">
        <v>26085</v>
      </c>
      <c r="Q2946" s="3">
        <v>1</v>
      </c>
      <c r="R2946" t="s">
        <v>26083</v>
      </c>
      <c r="S2946" s="3">
        <v>120</v>
      </c>
      <c r="T2946" s="3">
        <v>1</v>
      </c>
      <c r="U2946" s="3">
        <v>3300000</v>
      </c>
      <c r="V2946" s="3">
        <v>2004</v>
      </c>
      <c r="W2946" t="s">
        <v>25</v>
      </c>
    </row>
    <row r="2947" spans="1:23" x14ac:dyDescent="0.3">
      <c r="A2947" s="3">
        <v>13</v>
      </c>
      <c r="B2947" t="s">
        <v>26153</v>
      </c>
      <c r="C2947" s="3">
        <v>13401</v>
      </c>
      <c r="D2947" t="s">
        <v>1938</v>
      </c>
      <c r="E2947" s="3">
        <v>100103</v>
      </c>
      <c r="F2947" t="s">
        <v>11337</v>
      </c>
      <c r="G2947" s="3">
        <v>1001030040</v>
      </c>
      <c r="H2947" t="s">
        <v>26115</v>
      </c>
      <c r="I2947" s="3">
        <v>2</v>
      </c>
      <c r="J2947" t="s">
        <v>12848</v>
      </c>
      <c r="K2947" s="3">
        <v>14</v>
      </c>
      <c r="L2947" t="s">
        <v>26103</v>
      </c>
      <c r="M2947" s="3">
        <v>8</v>
      </c>
      <c r="N2947" t="s">
        <v>26138</v>
      </c>
      <c r="O2947" s="3">
        <v>3</v>
      </c>
      <c r="P2947" t="s">
        <v>26085</v>
      </c>
      <c r="Q2947" s="3">
        <v>1</v>
      </c>
      <c r="R2947" t="s">
        <v>26083</v>
      </c>
      <c r="S2947" s="3">
        <v>120</v>
      </c>
      <c r="T2947" s="3">
        <v>1</v>
      </c>
      <c r="U2947" s="3">
        <v>8000000</v>
      </c>
      <c r="V2947" s="3">
        <v>2004</v>
      </c>
      <c r="W2947" t="s">
        <v>25</v>
      </c>
    </row>
    <row r="2948" spans="1:23" x14ac:dyDescent="0.3">
      <c r="A2948" s="3">
        <v>13</v>
      </c>
      <c r="B2948" t="s">
        <v>26153</v>
      </c>
      <c r="C2948" s="3">
        <v>13401</v>
      </c>
      <c r="D2948" t="s">
        <v>1938</v>
      </c>
      <c r="E2948" s="3">
        <v>100104</v>
      </c>
      <c r="F2948" t="s">
        <v>11362</v>
      </c>
      <c r="G2948" s="3">
        <v>100104003</v>
      </c>
      <c r="H2948" t="s">
        <v>16990</v>
      </c>
      <c r="I2948" s="3">
        <v>2</v>
      </c>
      <c r="J2948" t="s">
        <v>12848</v>
      </c>
      <c r="K2948" s="3">
        <v>14</v>
      </c>
      <c r="L2948" t="s">
        <v>26103</v>
      </c>
      <c r="M2948" s="3">
        <v>8</v>
      </c>
      <c r="N2948" t="s">
        <v>26138</v>
      </c>
      <c r="O2948" s="3">
        <v>3</v>
      </c>
      <c r="P2948" t="s">
        <v>26085</v>
      </c>
      <c r="Q2948" s="3">
        <v>1</v>
      </c>
      <c r="R2948" t="s">
        <v>26083</v>
      </c>
      <c r="S2948" s="3">
        <v>120</v>
      </c>
      <c r="T2948" s="3">
        <v>1</v>
      </c>
      <c r="U2948" s="3">
        <v>2500000</v>
      </c>
      <c r="V2948" s="3">
        <v>2004</v>
      </c>
      <c r="W2948" t="s">
        <v>25</v>
      </c>
    </row>
    <row r="2949" spans="1:23" x14ac:dyDescent="0.3">
      <c r="A2949" s="3">
        <v>13</v>
      </c>
      <c r="B2949" t="s">
        <v>26153</v>
      </c>
      <c r="C2949" s="3">
        <v>13401</v>
      </c>
      <c r="D2949" t="s">
        <v>1938</v>
      </c>
      <c r="E2949" s="3">
        <v>100101</v>
      </c>
      <c r="F2949" t="s">
        <v>11256</v>
      </c>
      <c r="G2949" s="3">
        <v>100101008</v>
      </c>
      <c r="H2949" t="s">
        <v>26130</v>
      </c>
      <c r="I2949" s="3">
        <v>2</v>
      </c>
      <c r="J2949" t="s">
        <v>12848</v>
      </c>
      <c r="K2949" s="3">
        <v>14</v>
      </c>
      <c r="L2949" t="s">
        <v>26103</v>
      </c>
      <c r="M2949" s="3">
        <v>8</v>
      </c>
      <c r="N2949" t="s">
        <v>26138</v>
      </c>
      <c r="O2949" s="3">
        <v>3</v>
      </c>
      <c r="P2949" t="s">
        <v>26085</v>
      </c>
      <c r="Q2949" s="3">
        <v>1</v>
      </c>
      <c r="R2949" t="s">
        <v>26083</v>
      </c>
      <c r="S2949" s="3">
        <v>120</v>
      </c>
      <c r="T2949" s="3">
        <v>1</v>
      </c>
      <c r="U2949" s="3">
        <v>300000</v>
      </c>
      <c r="V2949" s="3">
        <v>2004</v>
      </c>
      <c r="W2949" t="s">
        <v>25</v>
      </c>
    </row>
    <row r="2950" spans="1:23" x14ac:dyDescent="0.3">
      <c r="A2950" s="3">
        <v>13</v>
      </c>
      <c r="B2950" t="s">
        <v>26153</v>
      </c>
      <c r="C2950" s="3">
        <v>13203</v>
      </c>
      <c r="D2950" t="s">
        <v>1926</v>
      </c>
      <c r="E2950" s="3">
        <v>100103</v>
      </c>
      <c r="F2950" t="s">
        <v>11337</v>
      </c>
      <c r="G2950" s="3">
        <v>1001030020</v>
      </c>
      <c r="H2950" t="s">
        <v>26128</v>
      </c>
      <c r="I2950" s="3">
        <v>1</v>
      </c>
      <c r="J2950" t="s">
        <v>26080</v>
      </c>
      <c r="K2950" s="3">
        <v>14</v>
      </c>
      <c r="L2950" t="s">
        <v>26103</v>
      </c>
      <c r="M2950" s="3">
        <v>3</v>
      </c>
      <c r="N2950" t="s">
        <v>16841</v>
      </c>
      <c r="O2950" s="3">
        <v>3</v>
      </c>
      <c r="P2950" t="s">
        <v>26085</v>
      </c>
      <c r="Q2950" s="3">
        <v>1</v>
      </c>
      <c r="R2950" t="s">
        <v>26083</v>
      </c>
      <c r="S2950" s="3">
        <v>25</v>
      </c>
      <c r="T2950" s="3">
        <v>1</v>
      </c>
      <c r="U2950" s="3">
        <v>12000</v>
      </c>
      <c r="V2950" s="3">
        <v>2004</v>
      </c>
      <c r="W2950" t="s">
        <v>25</v>
      </c>
    </row>
    <row r="2951" spans="1:23" x14ac:dyDescent="0.3">
      <c r="A2951" s="3">
        <v>13</v>
      </c>
      <c r="B2951" t="s">
        <v>26153</v>
      </c>
      <c r="C2951" s="3">
        <v>13203</v>
      </c>
      <c r="D2951" t="s">
        <v>1926</v>
      </c>
      <c r="E2951" s="3">
        <v>100103</v>
      </c>
      <c r="F2951" t="s">
        <v>11337</v>
      </c>
      <c r="G2951" s="3">
        <v>100103003</v>
      </c>
      <c r="H2951" t="s">
        <v>16985</v>
      </c>
      <c r="I2951" s="3">
        <v>1</v>
      </c>
      <c r="J2951" t="s">
        <v>26080</v>
      </c>
      <c r="K2951" s="3">
        <v>14</v>
      </c>
      <c r="L2951" t="s">
        <v>26103</v>
      </c>
      <c r="M2951" s="3">
        <v>3</v>
      </c>
      <c r="N2951" t="s">
        <v>16841</v>
      </c>
      <c r="O2951" s="3">
        <v>3</v>
      </c>
      <c r="P2951" t="s">
        <v>26085</v>
      </c>
      <c r="Q2951" s="3">
        <v>1</v>
      </c>
      <c r="R2951" t="s">
        <v>26083</v>
      </c>
      <c r="S2951" s="3">
        <v>25</v>
      </c>
      <c r="T2951" s="3">
        <v>1</v>
      </c>
      <c r="U2951" s="3">
        <v>8000</v>
      </c>
      <c r="V2951" s="3">
        <v>2004</v>
      </c>
      <c r="W2951" t="s">
        <v>25</v>
      </c>
    </row>
    <row r="2952" spans="1:23" x14ac:dyDescent="0.3">
      <c r="A2952" s="3">
        <v>13</v>
      </c>
      <c r="B2952" t="s">
        <v>26153</v>
      </c>
      <c r="C2952" s="3">
        <v>13203</v>
      </c>
      <c r="D2952" t="s">
        <v>1926</v>
      </c>
      <c r="E2952" s="3">
        <v>100103</v>
      </c>
      <c r="F2952" t="s">
        <v>11337</v>
      </c>
      <c r="G2952" s="3">
        <v>1001030040</v>
      </c>
      <c r="H2952" t="s">
        <v>26115</v>
      </c>
      <c r="I2952" s="3">
        <v>1</v>
      </c>
      <c r="J2952" t="s">
        <v>26080</v>
      </c>
      <c r="K2952" s="3">
        <v>14</v>
      </c>
      <c r="L2952" t="s">
        <v>26103</v>
      </c>
      <c r="M2952" s="3">
        <v>3</v>
      </c>
      <c r="N2952" t="s">
        <v>16841</v>
      </c>
      <c r="O2952" s="3">
        <v>3</v>
      </c>
      <c r="P2952" t="s">
        <v>26085</v>
      </c>
      <c r="Q2952" s="3">
        <v>1</v>
      </c>
      <c r="R2952" t="s">
        <v>26083</v>
      </c>
      <c r="S2952" s="3">
        <v>25</v>
      </c>
      <c r="T2952" s="3">
        <v>1</v>
      </c>
      <c r="U2952" s="3">
        <v>700</v>
      </c>
      <c r="V2952" s="3">
        <v>2004</v>
      </c>
      <c r="W2952" t="s">
        <v>25</v>
      </c>
    </row>
    <row r="2953" spans="1:23" x14ac:dyDescent="0.3">
      <c r="A2953" s="3">
        <v>13</v>
      </c>
      <c r="B2953" t="s">
        <v>26153</v>
      </c>
      <c r="C2953" s="3">
        <v>13203</v>
      </c>
      <c r="D2953" t="s">
        <v>1926</v>
      </c>
      <c r="E2953" s="3">
        <v>100104</v>
      </c>
      <c r="F2953" t="s">
        <v>11362</v>
      </c>
      <c r="G2953" s="3">
        <v>1001040020</v>
      </c>
      <c r="H2953" t="s">
        <v>26133</v>
      </c>
      <c r="I2953" s="3">
        <v>1</v>
      </c>
      <c r="J2953" t="s">
        <v>26080</v>
      </c>
      <c r="K2953" s="3">
        <v>14</v>
      </c>
      <c r="L2953" t="s">
        <v>26103</v>
      </c>
      <c r="M2953" s="3">
        <v>3</v>
      </c>
      <c r="N2953" t="s">
        <v>16841</v>
      </c>
      <c r="O2953" s="3">
        <v>3</v>
      </c>
      <c r="P2953" t="s">
        <v>26085</v>
      </c>
      <c r="Q2953" s="3">
        <v>1</v>
      </c>
      <c r="R2953" t="s">
        <v>26083</v>
      </c>
      <c r="S2953" s="3">
        <v>25</v>
      </c>
      <c r="T2953" s="3">
        <v>1</v>
      </c>
      <c r="U2953" s="3">
        <v>35000</v>
      </c>
      <c r="V2953" s="3">
        <v>2004</v>
      </c>
      <c r="W2953" t="s">
        <v>25</v>
      </c>
    </row>
    <row r="2954" spans="1:23" x14ac:dyDescent="0.3">
      <c r="A2954" s="3">
        <v>13</v>
      </c>
      <c r="B2954" t="s">
        <v>26153</v>
      </c>
      <c r="C2954" s="3">
        <v>13402</v>
      </c>
      <c r="D2954" t="s">
        <v>1941</v>
      </c>
      <c r="E2954" s="3">
        <v>100107</v>
      </c>
      <c r="F2954" t="s">
        <v>9429</v>
      </c>
      <c r="G2954" s="3">
        <v>100107012</v>
      </c>
      <c r="H2954" t="s">
        <v>26155</v>
      </c>
      <c r="I2954" s="3">
        <v>2</v>
      </c>
      <c r="J2954" t="s">
        <v>12848</v>
      </c>
      <c r="K2954" s="3">
        <v>14</v>
      </c>
      <c r="L2954" t="s">
        <v>26103</v>
      </c>
      <c r="M2954" s="3">
        <v>3</v>
      </c>
      <c r="N2954" t="s">
        <v>16841</v>
      </c>
      <c r="O2954" s="3">
        <v>2</v>
      </c>
      <c r="P2954" t="s">
        <v>28067</v>
      </c>
      <c r="Q2954" s="3">
        <v>4</v>
      </c>
      <c r="R2954" t="s">
        <v>26113</v>
      </c>
      <c r="S2954" s="3">
        <v>15</v>
      </c>
      <c r="T2954" s="3">
        <v>1</v>
      </c>
      <c r="U2954" s="3">
        <v>13194</v>
      </c>
      <c r="V2954" s="3">
        <v>2010</v>
      </c>
      <c r="W2954" t="s">
        <v>25</v>
      </c>
    </row>
    <row r="2955" spans="1:23" x14ac:dyDescent="0.3">
      <c r="A2955" s="3">
        <v>13</v>
      </c>
      <c r="B2955" t="s">
        <v>26153</v>
      </c>
      <c r="C2955" s="3">
        <v>13503</v>
      </c>
      <c r="D2955" t="s">
        <v>1956</v>
      </c>
      <c r="E2955" s="3">
        <v>100107</v>
      </c>
      <c r="F2955" t="s">
        <v>9429</v>
      </c>
      <c r="G2955" s="3">
        <v>100107012</v>
      </c>
      <c r="H2955" t="s">
        <v>26155</v>
      </c>
      <c r="I2955" s="3">
        <v>2</v>
      </c>
      <c r="J2955" t="s">
        <v>12848</v>
      </c>
      <c r="K2955" s="3">
        <v>14</v>
      </c>
      <c r="L2955" t="s">
        <v>26103</v>
      </c>
      <c r="M2955" s="3">
        <v>3</v>
      </c>
      <c r="N2955" t="s">
        <v>16841</v>
      </c>
      <c r="O2955" s="3">
        <v>2</v>
      </c>
      <c r="P2955" t="s">
        <v>28067</v>
      </c>
      <c r="Q2955" s="3">
        <v>1</v>
      </c>
      <c r="R2955" t="s">
        <v>26083</v>
      </c>
      <c r="S2955" s="3">
        <v>6</v>
      </c>
      <c r="T2955" s="3">
        <v>1</v>
      </c>
      <c r="U2955" s="3">
        <v>3900</v>
      </c>
      <c r="V2955" s="3">
        <v>2010</v>
      </c>
      <c r="W2955" t="s">
        <v>25</v>
      </c>
    </row>
    <row r="2956" spans="1:23" x14ac:dyDescent="0.3">
      <c r="A2956" s="3">
        <v>13</v>
      </c>
      <c r="B2956" t="s">
        <v>26153</v>
      </c>
      <c r="C2956" s="3">
        <v>13604</v>
      </c>
      <c r="D2956" t="s">
        <v>1974</v>
      </c>
      <c r="E2956" s="3">
        <v>100107</v>
      </c>
      <c r="F2956" t="s">
        <v>9429</v>
      </c>
      <c r="G2956" s="3">
        <v>100107012</v>
      </c>
      <c r="H2956" t="s">
        <v>26155</v>
      </c>
      <c r="I2956" s="3">
        <v>2</v>
      </c>
      <c r="J2956" t="s">
        <v>12848</v>
      </c>
      <c r="K2956" s="3">
        <v>14</v>
      </c>
      <c r="L2956" t="s">
        <v>26103</v>
      </c>
      <c r="M2956" s="3">
        <v>3</v>
      </c>
      <c r="N2956" t="s">
        <v>16841</v>
      </c>
      <c r="O2956" s="3">
        <v>3</v>
      </c>
      <c r="P2956" t="s">
        <v>26085</v>
      </c>
      <c r="Q2956" s="3">
        <v>3</v>
      </c>
      <c r="R2956" t="s">
        <v>26107</v>
      </c>
      <c r="S2956" s="3">
        <v>50</v>
      </c>
      <c r="T2956" s="3">
        <v>1</v>
      </c>
      <c r="U2956" s="3">
        <v>12000</v>
      </c>
      <c r="V2956" s="3">
        <v>2010</v>
      </c>
      <c r="W2956" t="s">
        <v>25</v>
      </c>
    </row>
    <row r="2957" spans="1:23" x14ac:dyDescent="0.3">
      <c r="A2957" s="3">
        <v>13</v>
      </c>
      <c r="B2957" t="s">
        <v>26153</v>
      </c>
      <c r="C2957" s="3">
        <v>13605</v>
      </c>
      <c r="D2957" t="s">
        <v>1977</v>
      </c>
      <c r="E2957" s="3">
        <v>100107</v>
      </c>
      <c r="F2957" t="s">
        <v>9429</v>
      </c>
      <c r="G2957" s="3">
        <v>100107012</v>
      </c>
      <c r="H2957" t="s">
        <v>26155</v>
      </c>
      <c r="I2957" s="3">
        <v>2</v>
      </c>
      <c r="J2957" t="s">
        <v>12848</v>
      </c>
      <c r="K2957" s="3">
        <v>14</v>
      </c>
      <c r="L2957" t="s">
        <v>26103</v>
      </c>
      <c r="M2957" s="3">
        <v>2</v>
      </c>
      <c r="N2957" t="s">
        <v>26084</v>
      </c>
      <c r="O2957" s="3">
        <v>3</v>
      </c>
      <c r="P2957" t="s">
        <v>26085</v>
      </c>
      <c r="Q2957" s="3">
        <v>1</v>
      </c>
      <c r="R2957" t="s">
        <v>26083</v>
      </c>
      <c r="S2957" s="3">
        <v>24</v>
      </c>
      <c r="T2957" s="3">
        <v>1</v>
      </c>
      <c r="U2957" s="3">
        <v>450000</v>
      </c>
      <c r="V2957" s="3">
        <v>2010</v>
      </c>
      <c r="W2957" t="s">
        <v>25</v>
      </c>
    </row>
    <row r="2958" spans="1:23" x14ac:dyDescent="0.3">
      <c r="A2958" s="3">
        <v>13</v>
      </c>
      <c r="B2958" t="s">
        <v>26153</v>
      </c>
      <c r="C2958" s="3">
        <v>13125</v>
      </c>
      <c r="D2958" t="s">
        <v>1897</v>
      </c>
      <c r="E2958" s="3">
        <v>100107</v>
      </c>
      <c r="F2958" t="s">
        <v>9429</v>
      </c>
      <c r="G2958" s="3">
        <v>100107012</v>
      </c>
      <c r="H2958" t="s">
        <v>26155</v>
      </c>
      <c r="I2958" s="3">
        <v>2</v>
      </c>
      <c r="J2958" t="s">
        <v>12848</v>
      </c>
      <c r="K2958" s="3">
        <v>14</v>
      </c>
      <c r="L2958" t="s">
        <v>26103</v>
      </c>
      <c r="M2958" s="3">
        <v>2</v>
      </c>
      <c r="N2958" t="s">
        <v>26084</v>
      </c>
      <c r="O2958" s="3">
        <v>3</v>
      </c>
      <c r="P2958" t="s">
        <v>26085</v>
      </c>
      <c r="Q2958" s="3">
        <v>3</v>
      </c>
      <c r="R2958" t="s">
        <v>26107</v>
      </c>
      <c r="S2958" s="3">
        <v>38</v>
      </c>
      <c r="T2958" s="3">
        <v>1</v>
      </c>
      <c r="U2958" s="3">
        <v>1287961</v>
      </c>
      <c r="V2958" s="3">
        <v>2010</v>
      </c>
      <c r="W2958" t="s">
        <v>25</v>
      </c>
    </row>
    <row r="2959" spans="1:23" x14ac:dyDescent="0.3">
      <c r="A2959" s="3">
        <v>13</v>
      </c>
      <c r="B2959" t="s">
        <v>26153</v>
      </c>
      <c r="C2959" s="3">
        <v>13402</v>
      </c>
      <c r="D2959" t="s">
        <v>1941</v>
      </c>
      <c r="E2959" s="3">
        <v>100107</v>
      </c>
      <c r="F2959" t="s">
        <v>9429</v>
      </c>
      <c r="G2959" s="3">
        <v>100107012</v>
      </c>
      <c r="H2959" t="s">
        <v>26155</v>
      </c>
      <c r="I2959" s="3">
        <v>1</v>
      </c>
      <c r="J2959" t="s">
        <v>26080</v>
      </c>
      <c r="K2959" s="3">
        <v>14</v>
      </c>
      <c r="L2959" t="s">
        <v>26103</v>
      </c>
      <c r="M2959" s="3">
        <v>8</v>
      </c>
      <c r="N2959" t="s">
        <v>26138</v>
      </c>
      <c r="O2959" s="3">
        <v>4</v>
      </c>
      <c r="P2959" t="s">
        <v>26156</v>
      </c>
      <c r="Q2959" s="3">
        <v>4</v>
      </c>
      <c r="R2959" t="s">
        <v>26113</v>
      </c>
      <c r="S2959" s="3">
        <v>3</v>
      </c>
      <c r="T2959" s="3">
        <v>1</v>
      </c>
      <c r="U2959" s="3">
        <v>16500</v>
      </c>
      <c r="V2959" s="3">
        <v>2014</v>
      </c>
      <c r="W2959" t="s">
        <v>25</v>
      </c>
    </row>
    <row r="2960" spans="1:23" x14ac:dyDescent="0.3">
      <c r="A2960" s="3">
        <v>13</v>
      </c>
      <c r="B2960" t="s">
        <v>26153</v>
      </c>
      <c r="C2960" s="3">
        <v>13503</v>
      </c>
      <c r="D2960" t="s">
        <v>1956</v>
      </c>
      <c r="E2960" s="3">
        <v>100107</v>
      </c>
      <c r="F2960" t="s">
        <v>9429</v>
      </c>
      <c r="G2960" s="3">
        <v>100107012</v>
      </c>
      <c r="H2960" t="s">
        <v>26155</v>
      </c>
      <c r="I2960" s="3">
        <v>1</v>
      </c>
      <c r="J2960" t="s">
        <v>26080</v>
      </c>
      <c r="K2960" s="3">
        <v>14</v>
      </c>
      <c r="L2960" t="s">
        <v>26103</v>
      </c>
      <c r="M2960" s="3">
        <v>3</v>
      </c>
      <c r="N2960" t="s">
        <v>16841</v>
      </c>
      <c r="O2960" s="3">
        <v>4</v>
      </c>
      <c r="P2960" t="s">
        <v>26156</v>
      </c>
      <c r="Q2960" s="3">
        <v>1</v>
      </c>
      <c r="R2960" t="s">
        <v>26083</v>
      </c>
      <c r="S2960" s="3">
        <v>6</v>
      </c>
      <c r="T2960" s="3">
        <v>1</v>
      </c>
      <c r="U2960" s="3">
        <v>4000</v>
      </c>
      <c r="V2960" s="3">
        <v>2014</v>
      </c>
      <c r="W2960" t="s">
        <v>25</v>
      </c>
    </row>
    <row r="2961" spans="1:23" x14ac:dyDescent="0.3">
      <c r="A2961" s="3">
        <v>13</v>
      </c>
      <c r="B2961" t="s">
        <v>26153</v>
      </c>
      <c r="C2961" s="3">
        <v>13605</v>
      </c>
      <c r="D2961" t="s">
        <v>1977</v>
      </c>
      <c r="E2961" s="3">
        <v>100107</v>
      </c>
      <c r="F2961" t="s">
        <v>9429</v>
      </c>
      <c r="G2961" s="3">
        <v>100107012</v>
      </c>
      <c r="H2961" t="s">
        <v>26155</v>
      </c>
      <c r="I2961" s="3">
        <v>2</v>
      </c>
      <c r="J2961" t="s">
        <v>12848</v>
      </c>
      <c r="K2961" s="3">
        <v>14</v>
      </c>
      <c r="L2961" t="s">
        <v>26103</v>
      </c>
      <c r="M2961" s="3">
        <v>2</v>
      </c>
      <c r="N2961" t="s">
        <v>26084</v>
      </c>
      <c r="O2961" s="3">
        <v>4</v>
      </c>
      <c r="P2961" t="s">
        <v>26156</v>
      </c>
      <c r="Q2961" s="3">
        <v>1</v>
      </c>
      <c r="R2961" t="s">
        <v>26083</v>
      </c>
      <c r="S2961" s="3">
        <v>16</v>
      </c>
      <c r="T2961" s="3">
        <v>1</v>
      </c>
      <c r="U2961" s="3">
        <v>293000</v>
      </c>
      <c r="V2961" s="3">
        <v>2014</v>
      </c>
      <c r="W2961" t="s">
        <v>25</v>
      </c>
    </row>
    <row r="2962" spans="1:23" x14ac:dyDescent="0.3">
      <c r="A2962" s="3">
        <v>13</v>
      </c>
      <c r="B2962" t="s">
        <v>26153</v>
      </c>
      <c r="C2962" s="3">
        <v>13402</v>
      </c>
      <c r="D2962" t="s">
        <v>1941</v>
      </c>
      <c r="E2962" s="3">
        <v>100103</v>
      </c>
      <c r="F2962" t="s">
        <v>11337</v>
      </c>
      <c r="G2962" s="3">
        <v>1001030020</v>
      </c>
      <c r="H2962" t="s">
        <v>26128</v>
      </c>
      <c r="I2962" s="3">
        <v>2</v>
      </c>
      <c r="J2962" t="s">
        <v>12848</v>
      </c>
      <c r="K2962" s="3">
        <v>14</v>
      </c>
      <c r="L2962" t="s">
        <v>26103</v>
      </c>
      <c r="M2962" s="3">
        <v>3</v>
      </c>
      <c r="N2962" t="s">
        <v>16841</v>
      </c>
      <c r="O2962" s="3">
        <v>2</v>
      </c>
      <c r="P2962" t="s">
        <v>28067</v>
      </c>
      <c r="Q2962" s="3">
        <v>1</v>
      </c>
      <c r="R2962" t="s">
        <v>26083</v>
      </c>
      <c r="S2962" s="3">
        <v>8</v>
      </c>
      <c r="T2962" s="3">
        <v>1</v>
      </c>
      <c r="U2962" s="3">
        <v>3000</v>
      </c>
      <c r="V2962" s="3">
        <v>2017</v>
      </c>
      <c r="W2962" t="s">
        <v>25</v>
      </c>
    </row>
    <row r="2963" spans="1:23" x14ac:dyDescent="0.3">
      <c r="A2963" s="3">
        <v>13</v>
      </c>
      <c r="B2963" t="s">
        <v>26153</v>
      </c>
      <c r="C2963" s="3">
        <v>13402</v>
      </c>
      <c r="D2963" t="s">
        <v>1941</v>
      </c>
      <c r="E2963" s="3">
        <v>100101</v>
      </c>
      <c r="F2963" t="s">
        <v>11256</v>
      </c>
      <c r="G2963" s="3">
        <v>100101004</v>
      </c>
      <c r="H2963" t="s">
        <v>16281</v>
      </c>
      <c r="I2963" s="3">
        <v>2</v>
      </c>
      <c r="J2963" t="s">
        <v>12848</v>
      </c>
      <c r="K2963" s="3">
        <v>14</v>
      </c>
      <c r="L2963" t="s">
        <v>26103</v>
      </c>
      <c r="M2963" s="3">
        <v>3</v>
      </c>
      <c r="N2963" t="s">
        <v>16841</v>
      </c>
      <c r="O2963" s="3">
        <v>2</v>
      </c>
      <c r="P2963" t="s">
        <v>28067</v>
      </c>
      <c r="Q2963" s="3">
        <v>1</v>
      </c>
      <c r="R2963" t="s">
        <v>26083</v>
      </c>
      <c r="S2963" s="3">
        <v>8</v>
      </c>
      <c r="T2963" s="3">
        <v>1</v>
      </c>
      <c r="U2963" s="3">
        <v>4000</v>
      </c>
      <c r="V2963" s="3">
        <v>2017</v>
      </c>
      <c r="W2963" t="s">
        <v>25</v>
      </c>
    </row>
    <row r="2964" spans="1:23" x14ac:dyDescent="0.3">
      <c r="A2964" s="3">
        <v>13</v>
      </c>
      <c r="B2964" t="s">
        <v>26153</v>
      </c>
      <c r="C2964" s="3">
        <v>13402</v>
      </c>
      <c r="D2964" t="s">
        <v>1941</v>
      </c>
      <c r="E2964" s="3">
        <v>100103</v>
      </c>
      <c r="F2964" t="s">
        <v>11337</v>
      </c>
      <c r="G2964" s="3">
        <v>100103003</v>
      </c>
      <c r="H2964" t="s">
        <v>16985</v>
      </c>
      <c r="I2964" s="3">
        <v>2</v>
      </c>
      <c r="J2964" t="s">
        <v>12848</v>
      </c>
      <c r="K2964" s="3">
        <v>14</v>
      </c>
      <c r="L2964" t="s">
        <v>26103</v>
      </c>
      <c r="M2964" s="3">
        <v>3</v>
      </c>
      <c r="N2964" t="s">
        <v>16841</v>
      </c>
      <c r="O2964" s="3">
        <v>2</v>
      </c>
      <c r="P2964" t="s">
        <v>28067</v>
      </c>
      <c r="Q2964" s="3">
        <v>1</v>
      </c>
      <c r="R2964" t="s">
        <v>26083</v>
      </c>
      <c r="S2964" s="3">
        <v>8</v>
      </c>
      <c r="T2964" s="3">
        <v>1</v>
      </c>
      <c r="U2964" s="3">
        <v>4000</v>
      </c>
      <c r="V2964" s="3">
        <v>2017</v>
      </c>
      <c r="W2964" t="s">
        <v>25</v>
      </c>
    </row>
    <row r="2965" spans="1:23" x14ac:dyDescent="0.3">
      <c r="A2965" s="3">
        <v>13</v>
      </c>
      <c r="B2965" t="s">
        <v>26153</v>
      </c>
      <c r="C2965" s="3">
        <v>13402</v>
      </c>
      <c r="D2965" t="s">
        <v>1941</v>
      </c>
      <c r="E2965" s="3">
        <v>100101</v>
      </c>
      <c r="F2965" t="s">
        <v>11256</v>
      </c>
      <c r="G2965" s="3">
        <v>100101008</v>
      </c>
      <c r="H2965" t="s">
        <v>26130</v>
      </c>
      <c r="I2965" s="3">
        <v>2</v>
      </c>
      <c r="J2965" t="s">
        <v>12848</v>
      </c>
      <c r="K2965" s="3">
        <v>14</v>
      </c>
      <c r="L2965" t="s">
        <v>26103</v>
      </c>
      <c r="M2965" s="3">
        <v>3</v>
      </c>
      <c r="N2965" t="s">
        <v>16841</v>
      </c>
      <c r="O2965" s="3">
        <v>2</v>
      </c>
      <c r="P2965" t="s">
        <v>28067</v>
      </c>
      <c r="Q2965" s="3">
        <v>1</v>
      </c>
      <c r="R2965" t="s">
        <v>26083</v>
      </c>
      <c r="S2965" s="3">
        <v>8</v>
      </c>
      <c r="T2965" s="3">
        <v>1</v>
      </c>
      <c r="U2965" s="3">
        <v>4000</v>
      </c>
      <c r="V2965" s="3">
        <v>2017</v>
      </c>
      <c r="W2965" t="s">
        <v>25</v>
      </c>
    </row>
    <row r="2966" spans="1:23" x14ac:dyDescent="0.3">
      <c r="A2966" s="3">
        <v>13</v>
      </c>
      <c r="B2966" t="s">
        <v>26153</v>
      </c>
      <c r="C2966" s="3">
        <v>13402</v>
      </c>
      <c r="D2966" t="s">
        <v>1941</v>
      </c>
      <c r="E2966" s="3">
        <v>100101</v>
      </c>
      <c r="F2966" t="s">
        <v>11256</v>
      </c>
      <c r="G2966" s="3">
        <v>100101001</v>
      </c>
      <c r="H2966" t="s">
        <v>26124</v>
      </c>
      <c r="I2966" s="3">
        <v>2</v>
      </c>
      <c r="J2966" t="s">
        <v>12848</v>
      </c>
      <c r="K2966" s="3">
        <v>14</v>
      </c>
      <c r="L2966" t="s">
        <v>26103</v>
      </c>
      <c r="M2966" s="3">
        <v>3</v>
      </c>
      <c r="N2966" t="s">
        <v>16841</v>
      </c>
      <c r="O2966" s="3">
        <v>2</v>
      </c>
      <c r="P2966" t="s">
        <v>28067</v>
      </c>
      <c r="Q2966" s="3">
        <v>1</v>
      </c>
      <c r="R2966" t="s">
        <v>26083</v>
      </c>
      <c r="S2966" s="3">
        <v>8</v>
      </c>
      <c r="T2966" s="3">
        <v>1</v>
      </c>
      <c r="U2966" s="3">
        <v>4000</v>
      </c>
      <c r="V2966" s="3">
        <v>2017</v>
      </c>
      <c r="W2966" t="s">
        <v>25</v>
      </c>
    </row>
    <row r="2967" spans="1:23" x14ac:dyDescent="0.3">
      <c r="A2967" s="3">
        <v>13</v>
      </c>
      <c r="B2967" t="s">
        <v>26153</v>
      </c>
      <c r="C2967" s="3">
        <v>13402</v>
      </c>
      <c r="D2967" t="s">
        <v>1941</v>
      </c>
      <c r="E2967" s="3">
        <v>100102</v>
      </c>
      <c r="F2967" t="s">
        <v>11306</v>
      </c>
      <c r="G2967" s="3">
        <v>100102005</v>
      </c>
      <c r="H2967" t="s">
        <v>2163</v>
      </c>
      <c r="I2967" s="3">
        <v>2</v>
      </c>
      <c r="J2967" t="s">
        <v>12848</v>
      </c>
      <c r="K2967" s="3">
        <v>14</v>
      </c>
      <c r="L2967" t="s">
        <v>26103</v>
      </c>
      <c r="M2967" s="3">
        <v>3</v>
      </c>
      <c r="N2967" t="s">
        <v>16841</v>
      </c>
      <c r="O2967" s="3">
        <v>2</v>
      </c>
      <c r="P2967" t="s">
        <v>28067</v>
      </c>
      <c r="Q2967" s="3">
        <v>1</v>
      </c>
      <c r="R2967" t="s">
        <v>26083</v>
      </c>
      <c r="S2967" s="3">
        <v>8</v>
      </c>
      <c r="T2967" s="3">
        <v>1</v>
      </c>
      <c r="U2967" s="3">
        <v>3000</v>
      </c>
      <c r="V2967" s="3">
        <v>2017</v>
      </c>
      <c r="W2967" t="s">
        <v>25</v>
      </c>
    </row>
    <row r="2968" spans="1:23" x14ac:dyDescent="0.3">
      <c r="A2968" s="3">
        <v>13</v>
      </c>
      <c r="B2968" t="s">
        <v>26153</v>
      </c>
      <c r="C2968" s="3">
        <v>13402</v>
      </c>
      <c r="D2968" t="s">
        <v>1941</v>
      </c>
      <c r="E2968" s="3">
        <v>100103</v>
      </c>
      <c r="F2968" t="s">
        <v>11337</v>
      </c>
      <c r="G2968" s="3">
        <v>1001030040</v>
      </c>
      <c r="H2968" t="s">
        <v>26115</v>
      </c>
      <c r="I2968" s="3">
        <v>2</v>
      </c>
      <c r="J2968" t="s">
        <v>12848</v>
      </c>
      <c r="K2968" s="3">
        <v>14</v>
      </c>
      <c r="L2968" t="s">
        <v>26103</v>
      </c>
      <c r="M2968" s="3">
        <v>3</v>
      </c>
      <c r="N2968" t="s">
        <v>16841</v>
      </c>
      <c r="O2968" s="3">
        <v>2</v>
      </c>
      <c r="P2968" t="s">
        <v>28067</v>
      </c>
      <c r="Q2968" s="3">
        <v>1</v>
      </c>
      <c r="R2968" t="s">
        <v>26083</v>
      </c>
      <c r="S2968" s="3">
        <v>8</v>
      </c>
      <c r="T2968" s="3">
        <v>1</v>
      </c>
      <c r="U2968" s="3">
        <v>4000</v>
      </c>
      <c r="V2968" s="3">
        <v>2017</v>
      </c>
      <c r="W2968" t="s">
        <v>25</v>
      </c>
    </row>
    <row r="2969" spans="1:23" x14ac:dyDescent="0.3">
      <c r="A2969" s="3">
        <v>13</v>
      </c>
      <c r="B2969" t="s">
        <v>26153</v>
      </c>
      <c r="C2969" s="3">
        <v>13503</v>
      </c>
      <c r="D2969" t="s">
        <v>1956</v>
      </c>
      <c r="E2969" s="3">
        <v>100103</v>
      </c>
      <c r="F2969" t="s">
        <v>11337</v>
      </c>
      <c r="G2969" s="3">
        <v>1001030040</v>
      </c>
      <c r="H2969" t="s">
        <v>26115</v>
      </c>
      <c r="I2969" s="3">
        <v>2</v>
      </c>
      <c r="J2969" t="s">
        <v>12848</v>
      </c>
      <c r="K2969" s="3">
        <v>14</v>
      </c>
      <c r="L2969" t="s">
        <v>26103</v>
      </c>
      <c r="M2969" s="3">
        <v>3</v>
      </c>
      <c r="N2969" t="s">
        <v>16841</v>
      </c>
      <c r="O2969" s="3">
        <v>2</v>
      </c>
      <c r="P2969" t="s">
        <v>28067</v>
      </c>
      <c r="Q2969" s="3">
        <v>1</v>
      </c>
      <c r="R2969" t="s">
        <v>26083</v>
      </c>
      <c r="S2969" s="3">
        <v>3</v>
      </c>
      <c r="T2969" s="3">
        <v>1</v>
      </c>
      <c r="U2969" s="3">
        <v>500</v>
      </c>
      <c r="V2969" s="3">
        <v>2017</v>
      </c>
      <c r="W2969" t="s">
        <v>25</v>
      </c>
    </row>
    <row r="2970" spans="1:23" x14ac:dyDescent="0.3">
      <c r="A2970" s="3">
        <v>13</v>
      </c>
      <c r="B2970" t="s">
        <v>26153</v>
      </c>
      <c r="C2970" s="3">
        <v>13503</v>
      </c>
      <c r="D2970" t="s">
        <v>1956</v>
      </c>
      <c r="E2970" s="3">
        <v>100103</v>
      </c>
      <c r="F2970" t="s">
        <v>11337</v>
      </c>
      <c r="G2970" s="3">
        <v>100103003</v>
      </c>
      <c r="H2970" t="s">
        <v>16985</v>
      </c>
      <c r="I2970" s="3">
        <v>2</v>
      </c>
      <c r="J2970" t="s">
        <v>12848</v>
      </c>
      <c r="K2970" s="3">
        <v>14</v>
      </c>
      <c r="L2970" t="s">
        <v>26103</v>
      </c>
      <c r="M2970" s="3">
        <v>3</v>
      </c>
      <c r="N2970" t="s">
        <v>16841</v>
      </c>
      <c r="O2970" s="3">
        <v>2</v>
      </c>
      <c r="P2970" t="s">
        <v>28067</v>
      </c>
      <c r="Q2970" s="3">
        <v>1</v>
      </c>
      <c r="R2970" t="s">
        <v>26083</v>
      </c>
      <c r="S2970" s="3">
        <v>3</v>
      </c>
      <c r="T2970" s="3">
        <v>1</v>
      </c>
      <c r="U2970" s="3">
        <v>500</v>
      </c>
      <c r="V2970" s="3">
        <v>2017</v>
      </c>
      <c r="W2970" t="s">
        <v>25</v>
      </c>
    </row>
    <row r="2971" spans="1:23" x14ac:dyDescent="0.3">
      <c r="A2971" s="3">
        <v>13</v>
      </c>
      <c r="B2971" t="s">
        <v>26153</v>
      </c>
      <c r="C2971" s="3">
        <v>13503</v>
      </c>
      <c r="D2971" t="s">
        <v>1956</v>
      </c>
      <c r="E2971" s="3">
        <v>100102</v>
      </c>
      <c r="F2971" t="s">
        <v>11306</v>
      </c>
      <c r="G2971" s="3">
        <v>100102005</v>
      </c>
      <c r="H2971" t="s">
        <v>2163</v>
      </c>
      <c r="I2971" s="3">
        <v>2</v>
      </c>
      <c r="J2971" t="s">
        <v>12848</v>
      </c>
      <c r="K2971" s="3">
        <v>14</v>
      </c>
      <c r="L2971" t="s">
        <v>26103</v>
      </c>
      <c r="M2971" s="3">
        <v>3</v>
      </c>
      <c r="N2971" t="s">
        <v>16841</v>
      </c>
      <c r="O2971" s="3">
        <v>2</v>
      </c>
      <c r="P2971" t="s">
        <v>28067</v>
      </c>
      <c r="Q2971" s="3">
        <v>1</v>
      </c>
      <c r="R2971" t="s">
        <v>26083</v>
      </c>
      <c r="S2971" s="3">
        <v>3</v>
      </c>
      <c r="T2971" s="3">
        <v>1</v>
      </c>
      <c r="U2971" s="3">
        <v>500</v>
      </c>
      <c r="V2971" s="3">
        <v>2017</v>
      </c>
      <c r="W2971" t="s">
        <v>25</v>
      </c>
    </row>
    <row r="2972" spans="1:23" x14ac:dyDescent="0.3">
      <c r="A2972" s="3">
        <v>13</v>
      </c>
      <c r="B2972" t="s">
        <v>26153</v>
      </c>
      <c r="C2972" s="3">
        <v>13503</v>
      </c>
      <c r="D2972" t="s">
        <v>1956</v>
      </c>
      <c r="E2972" s="3">
        <v>100101</v>
      </c>
      <c r="F2972" t="s">
        <v>11256</v>
      </c>
      <c r="G2972" s="3">
        <v>100101008</v>
      </c>
      <c r="H2972" t="s">
        <v>26130</v>
      </c>
      <c r="I2972" s="3">
        <v>2</v>
      </c>
      <c r="J2972" t="s">
        <v>12848</v>
      </c>
      <c r="K2972" s="3">
        <v>14</v>
      </c>
      <c r="L2972" t="s">
        <v>26103</v>
      </c>
      <c r="M2972" s="3">
        <v>3</v>
      </c>
      <c r="N2972" t="s">
        <v>16841</v>
      </c>
      <c r="O2972" s="3">
        <v>2</v>
      </c>
      <c r="P2972" t="s">
        <v>28067</v>
      </c>
      <c r="Q2972" s="3">
        <v>1</v>
      </c>
      <c r="R2972" t="s">
        <v>26083</v>
      </c>
      <c r="S2972" s="3">
        <v>3</v>
      </c>
      <c r="T2972" s="3">
        <v>1</v>
      </c>
      <c r="U2972" s="3">
        <v>500</v>
      </c>
      <c r="V2972" s="3">
        <v>2017</v>
      </c>
      <c r="W2972" t="s">
        <v>25</v>
      </c>
    </row>
    <row r="2973" spans="1:23" x14ac:dyDescent="0.3">
      <c r="A2973" s="3">
        <v>13</v>
      </c>
      <c r="B2973" t="s">
        <v>26153</v>
      </c>
      <c r="C2973" s="3">
        <v>13605</v>
      </c>
      <c r="D2973" t="s">
        <v>1977</v>
      </c>
      <c r="E2973" s="3">
        <v>100103</v>
      </c>
      <c r="F2973" t="s">
        <v>11337</v>
      </c>
      <c r="G2973" s="3">
        <v>100103003</v>
      </c>
      <c r="H2973" t="s">
        <v>16985</v>
      </c>
      <c r="I2973" s="3">
        <v>2</v>
      </c>
      <c r="J2973" t="s">
        <v>12848</v>
      </c>
      <c r="K2973" s="3">
        <v>14</v>
      </c>
      <c r="L2973" t="s">
        <v>26103</v>
      </c>
      <c r="M2973" s="3">
        <v>2</v>
      </c>
      <c r="N2973" t="s">
        <v>26084</v>
      </c>
      <c r="O2973" s="3">
        <v>3</v>
      </c>
      <c r="P2973" t="s">
        <v>26085</v>
      </c>
      <c r="Q2973" s="3">
        <v>1</v>
      </c>
      <c r="R2973" t="s">
        <v>26083</v>
      </c>
      <c r="S2973" s="3">
        <v>12</v>
      </c>
      <c r="T2973" s="3">
        <v>1</v>
      </c>
      <c r="U2973" s="3">
        <v>10000</v>
      </c>
      <c r="V2973" s="3">
        <v>2017</v>
      </c>
      <c r="W2973" t="s">
        <v>25</v>
      </c>
    </row>
    <row r="2974" spans="1:23" x14ac:dyDescent="0.3">
      <c r="A2974" s="3">
        <v>13</v>
      </c>
      <c r="B2974" t="s">
        <v>26153</v>
      </c>
      <c r="C2974" s="3">
        <v>13605</v>
      </c>
      <c r="D2974" t="s">
        <v>1977</v>
      </c>
      <c r="E2974" s="3">
        <v>100104</v>
      </c>
      <c r="F2974" t="s">
        <v>11362</v>
      </c>
      <c r="G2974" s="3">
        <v>100104003</v>
      </c>
      <c r="H2974" t="s">
        <v>16990</v>
      </c>
      <c r="I2974" s="3">
        <v>2</v>
      </c>
      <c r="J2974" t="s">
        <v>12848</v>
      </c>
      <c r="K2974" s="3">
        <v>14</v>
      </c>
      <c r="L2974" t="s">
        <v>26103</v>
      </c>
      <c r="M2974" s="3">
        <v>2</v>
      </c>
      <c r="N2974" t="s">
        <v>26084</v>
      </c>
      <c r="O2974" s="3">
        <v>3</v>
      </c>
      <c r="P2974" t="s">
        <v>26085</v>
      </c>
      <c r="Q2974" s="3">
        <v>1</v>
      </c>
      <c r="R2974" t="s">
        <v>26083</v>
      </c>
      <c r="S2974" s="3">
        <v>12</v>
      </c>
      <c r="T2974" s="3">
        <v>1</v>
      </c>
      <c r="U2974" s="3">
        <v>50000</v>
      </c>
      <c r="V2974" s="3">
        <v>2017</v>
      </c>
      <c r="W2974" t="s">
        <v>25</v>
      </c>
    </row>
    <row r="2975" spans="1:23" x14ac:dyDescent="0.3">
      <c r="A2975" s="3">
        <v>13</v>
      </c>
      <c r="B2975" t="s">
        <v>26153</v>
      </c>
      <c r="C2975" s="3">
        <v>13605</v>
      </c>
      <c r="D2975" t="s">
        <v>1977</v>
      </c>
      <c r="E2975" s="3">
        <v>100104</v>
      </c>
      <c r="F2975" t="s">
        <v>11362</v>
      </c>
      <c r="G2975" s="3">
        <v>1001040020</v>
      </c>
      <c r="H2975" t="s">
        <v>26133</v>
      </c>
      <c r="I2975" s="3">
        <v>2</v>
      </c>
      <c r="J2975" t="s">
        <v>12848</v>
      </c>
      <c r="K2975" s="3">
        <v>14</v>
      </c>
      <c r="L2975" t="s">
        <v>26103</v>
      </c>
      <c r="M2975" s="3">
        <v>2</v>
      </c>
      <c r="N2975" t="s">
        <v>26084</v>
      </c>
      <c r="O2975" s="3">
        <v>3</v>
      </c>
      <c r="P2975" t="s">
        <v>26085</v>
      </c>
      <c r="Q2975" s="3">
        <v>1</v>
      </c>
      <c r="R2975" t="s">
        <v>26083</v>
      </c>
      <c r="S2975" s="3">
        <v>12</v>
      </c>
      <c r="T2975" s="3">
        <v>1</v>
      </c>
      <c r="U2975" s="3">
        <v>30000</v>
      </c>
      <c r="V2975" s="3">
        <v>2017</v>
      </c>
      <c r="W2975" t="s">
        <v>25</v>
      </c>
    </row>
    <row r="2976" spans="1:23" x14ac:dyDescent="0.3">
      <c r="A2976" s="3">
        <v>13</v>
      </c>
      <c r="B2976" t="s">
        <v>26153</v>
      </c>
      <c r="C2976" s="3">
        <v>13605</v>
      </c>
      <c r="D2976" t="s">
        <v>1977</v>
      </c>
      <c r="E2976" s="3">
        <v>100103</v>
      </c>
      <c r="F2976" t="s">
        <v>11337</v>
      </c>
      <c r="G2976" s="3">
        <v>100103005</v>
      </c>
      <c r="H2976" t="s">
        <v>26144</v>
      </c>
      <c r="I2976" s="3">
        <v>2</v>
      </c>
      <c r="J2976" t="s">
        <v>12848</v>
      </c>
      <c r="K2976" s="3">
        <v>14</v>
      </c>
      <c r="L2976" t="s">
        <v>26103</v>
      </c>
      <c r="M2976" s="3">
        <v>2</v>
      </c>
      <c r="N2976" t="s">
        <v>26084</v>
      </c>
      <c r="O2976" s="3">
        <v>3</v>
      </c>
      <c r="P2976" t="s">
        <v>26085</v>
      </c>
      <c r="Q2976" s="3">
        <v>1</v>
      </c>
      <c r="R2976" t="s">
        <v>26083</v>
      </c>
      <c r="S2976" s="3">
        <v>12</v>
      </c>
      <c r="T2976" s="3">
        <v>1</v>
      </c>
      <c r="U2976" s="3">
        <v>3000</v>
      </c>
      <c r="V2976" s="3">
        <v>2017</v>
      </c>
      <c r="W2976" t="s">
        <v>25</v>
      </c>
    </row>
    <row r="2977" spans="1:23" x14ac:dyDescent="0.3">
      <c r="A2977" s="3">
        <v>13</v>
      </c>
      <c r="B2977" t="s">
        <v>26153</v>
      </c>
      <c r="C2977" s="3">
        <v>13605</v>
      </c>
      <c r="D2977" t="s">
        <v>1977</v>
      </c>
      <c r="E2977" s="3">
        <v>100104</v>
      </c>
      <c r="F2977" t="s">
        <v>11362</v>
      </c>
      <c r="G2977" s="3">
        <v>100104002</v>
      </c>
      <c r="H2977" t="s">
        <v>26132</v>
      </c>
      <c r="I2977" s="3">
        <v>2</v>
      </c>
      <c r="J2977" t="s">
        <v>12848</v>
      </c>
      <c r="K2977" s="3">
        <v>14</v>
      </c>
      <c r="L2977" t="s">
        <v>26103</v>
      </c>
      <c r="M2977" s="3">
        <v>2</v>
      </c>
      <c r="N2977" t="s">
        <v>26084</v>
      </c>
      <c r="O2977" s="3">
        <v>3</v>
      </c>
      <c r="P2977" t="s">
        <v>26085</v>
      </c>
      <c r="Q2977" s="3">
        <v>1</v>
      </c>
      <c r="R2977" t="s">
        <v>26083</v>
      </c>
      <c r="S2977" s="3">
        <v>12</v>
      </c>
      <c r="T2977" s="3">
        <v>1</v>
      </c>
      <c r="U2977" s="3">
        <v>20000</v>
      </c>
      <c r="V2977" s="3">
        <v>2017</v>
      </c>
      <c r="W2977" t="s">
        <v>25</v>
      </c>
    </row>
    <row r="2978" spans="1:23" x14ac:dyDescent="0.3">
      <c r="A2978" s="3">
        <v>13</v>
      </c>
      <c r="B2978" t="s">
        <v>26153</v>
      </c>
      <c r="C2978" s="3">
        <v>13605</v>
      </c>
      <c r="D2978" t="s">
        <v>1977</v>
      </c>
      <c r="E2978" s="3">
        <v>100103</v>
      </c>
      <c r="F2978" t="s">
        <v>11337</v>
      </c>
      <c r="G2978" s="3">
        <v>1001030040</v>
      </c>
      <c r="H2978" t="s">
        <v>26115</v>
      </c>
      <c r="I2978" s="3">
        <v>2</v>
      </c>
      <c r="J2978" t="s">
        <v>12848</v>
      </c>
      <c r="K2978" s="3">
        <v>14</v>
      </c>
      <c r="L2978" t="s">
        <v>26103</v>
      </c>
      <c r="M2978" s="3">
        <v>2</v>
      </c>
      <c r="N2978" t="s">
        <v>26084</v>
      </c>
      <c r="O2978" s="3">
        <v>3</v>
      </c>
      <c r="P2978" t="s">
        <v>26085</v>
      </c>
      <c r="Q2978" s="3">
        <v>1</v>
      </c>
      <c r="R2978" t="s">
        <v>26083</v>
      </c>
      <c r="S2978" s="3">
        <v>12</v>
      </c>
      <c r="T2978" s="3">
        <v>1</v>
      </c>
      <c r="U2978" s="3">
        <v>50000</v>
      </c>
      <c r="V2978" s="3">
        <v>2017</v>
      </c>
      <c r="W2978" t="s">
        <v>25</v>
      </c>
    </row>
    <row r="2979" spans="1:23" x14ac:dyDescent="0.3">
      <c r="A2979" s="3">
        <v>13</v>
      </c>
      <c r="B2979" t="s">
        <v>26153</v>
      </c>
      <c r="C2979" s="3">
        <v>13605</v>
      </c>
      <c r="D2979" t="s">
        <v>1977</v>
      </c>
      <c r="E2979" s="3">
        <v>100103</v>
      </c>
      <c r="F2979" t="s">
        <v>11337</v>
      </c>
      <c r="G2979" s="3">
        <v>100103002</v>
      </c>
      <c r="H2979" t="s">
        <v>26099</v>
      </c>
      <c r="I2979" s="3">
        <v>2</v>
      </c>
      <c r="J2979" t="s">
        <v>12848</v>
      </c>
      <c r="K2979" s="3">
        <v>14</v>
      </c>
      <c r="L2979" t="s">
        <v>26103</v>
      </c>
      <c r="M2979" s="3">
        <v>2</v>
      </c>
      <c r="N2979" t="s">
        <v>26084</v>
      </c>
      <c r="O2979" s="3">
        <v>3</v>
      </c>
      <c r="P2979" t="s">
        <v>26085</v>
      </c>
      <c r="Q2979" s="3">
        <v>1</v>
      </c>
      <c r="R2979" t="s">
        <v>26083</v>
      </c>
      <c r="S2979" s="3">
        <v>12</v>
      </c>
      <c r="T2979" s="3">
        <v>1</v>
      </c>
      <c r="U2979" s="3">
        <v>25000</v>
      </c>
      <c r="V2979" s="3">
        <v>2017</v>
      </c>
      <c r="W2979" t="s">
        <v>25</v>
      </c>
    </row>
    <row r="2980" spans="1:23" x14ac:dyDescent="0.3">
      <c r="A2980" s="3">
        <v>16</v>
      </c>
      <c r="B2980" t="s">
        <v>791</v>
      </c>
      <c r="C2980" s="3">
        <v>16101</v>
      </c>
      <c r="D2980" t="s">
        <v>2026</v>
      </c>
      <c r="E2980" s="3">
        <v>100102</v>
      </c>
      <c r="F2980" t="s">
        <v>11306</v>
      </c>
      <c r="G2980" s="3">
        <v>100102005</v>
      </c>
      <c r="H2980" t="s">
        <v>2163</v>
      </c>
      <c r="I2980" s="3">
        <v>2</v>
      </c>
      <c r="J2980" t="s">
        <v>12848</v>
      </c>
      <c r="K2980" s="3">
        <v>14</v>
      </c>
      <c r="L2980" t="s">
        <v>26103</v>
      </c>
      <c r="M2980" s="3">
        <v>3</v>
      </c>
      <c r="N2980" t="s">
        <v>16841</v>
      </c>
      <c r="O2980" s="3">
        <v>3</v>
      </c>
      <c r="P2980" t="s">
        <v>26085</v>
      </c>
      <c r="Q2980" s="3">
        <v>1</v>
      </c>
      <c r="R2980" t="s">
        <v>26083</v>
      </c>
      <c r="S2980" s="3">
        <v>3</v>
      </c>
      <c r="T2980" s="3">
        <v>1</v>
      </c>
      <c r="U2980" s="3">
        <v>200</v>
      </c>
      <c r="V2980" s="3">
        <v>2019</v>
      </c>
      <c r="W2980" t="s">
        <v>26159</v>
      </c>
    </row>
    <row r="2981" spans="1:23" x14ac:dyDescent="0.3">
      <c r="A2981" s="3">
        <v>16</v>
      </c>
      <c r="B2981" t="s">
        <v>791</v>
      </c>
      <c r="C2981" s="3">
        <v>16101</v>
      </c>
      <c r="D2981" t="s">
        <v>2026</v>
      </c>
      <c r="E2981" s="3">
        <v>100101</v>
      </c>
      <c r="F2981" t="s">
        <v>11256</v>
      </c>
      <c r="G2981" s="3">
        <v>100101006</v>
      </c>
      <c r="H2981" t="s">
        <v>26129</v>
      </c>
      <c r="I2981" s="3">
        <v>1</v>
      </c>
      <c r="J2981" t="s">
        <v>26080</v>
      </c>
      <c r="K2981" s="3">
        <v>14</v>
      </c>
      <c r="L2981" t="s">
        <v>26103</v>
      </c>
      <c r="M2981" s="3">
        <v>3</v>
      </c>
      <c r="N2981" t="s">
        <v>16841</v>
      </c>
      <c r="O2981" s="3">
        <v>2</v>
      </c>
      <c r="P2981" t="s">
        <v>28067</v>
      </c>
      <c r="Q2981" s="3">
        <v>1</v>
      </c>
      <c r="R2981" t="s">
        <v>26083</v>
      </c>
      <c r="S2981" s="3">
        <v>2</v>
      </c>
      <c r="T2981" s="3">
        <v>1</v>
      </c>
      <c r="U2981" s="3">
        <v>35</v>
      </c>
      <c r="V2981" s="3">
        <v>2019</v>
      </c>
      <c r="W2981" t="s">
        <v>26159</v>
      </c>
    </row>
    <row r="2982" spans="1:23" x14ac:dyDescent="0.3">
      <c r="A2982" s="3">
        <v>16</v>
      </c>
      <c r="B2982" t="s">
        <v>791</v>
      </c>
      <c r="C2982" s="3">
        <v>16101</v>
      </c>
      <c r="D2982" t="s">
        <v>2026</v>
      </c>
      <c r="E2982" s="3">
        <v>100101</v>
      </c>
      <c r="F2982" t="s">
        <v>11256</v>
      </c>
      <c r="G2982" s="3">
        <v>100101004</v>
      </c>
      <c r="H2982" t="s">
        <v>16281</v>
      </c>
      <c r="I2982" s="3">
        <v>1</v>
      </c>
      <c r="J2982" t="s">
        <v>26080</v>
      </c>
      <c r="K2982" s="3">
        <v>14</v>
      </c>
      <c r="L2982" t="s">
        <v>26103</v>
      </c>
      <c r="M2982" s="3">
        <v>3</v>
      </c>
      <c r="N2982" t="s">
        <v>16841</v>
      </c>
      <c r="O2982" s="3">
        <v>2</v>
      </c>
      <c r="P2982" t="s">
        <v>28067</v>
      </c>
      <c r="Q2982" s="3">
        <v>1</v>
      </c>
      <c r="R2982" t="s">
        <v>26083</v>
      </c>
      <c r="S2982" s="3">
        <v>2</v>
      </c>
      <c r="T2982" s="3">
        <v>1</v>
      </c>
      <c r="U2982" s="3">
        <v>40</v>
      </c>
      <c r="V2982" s="3">
        <v>2019</v>
      </c>
      <c r="W2982" t="s">
        <v>26159</v>
      </c>
    </row>
    <row r="2983" spans="1:23" x14ac:dyDescent="0.3">
      <c r="A2983" s="3">
        <v>16</v>
      </c>
      <c r="B2983" t="s">
        <v>791</v>
      </c>
      <c r="C2983" s="3">
        <v>16101</v>
      </c>
      <c r="D2983" t="s">
        <v>2026</v>
      </c>
      <c r="E2983" s="3">
        <v>100103</v>
      </c>
      <c r="F2983" t="s">
        <v>11337</v>
      </c>
      <c r="G2983" s="3">
        <v>100103001</v>
      </c>
      <c r="H2983" t="s">
        <v>26123</v>
      </c>
      <c r="I2983" s="3">
        <v>1</v>
      </c>
      <c r="J2983" t="s">
        <v>26080</v>
      </c>
      <c r="K2983" s="3">
        <v>14</v>
      </c>
      <c r="L2983" t="s">
        <v>26103</v>
      </c>
      <c r="M2983" s="3">
        <v>3</v>
      </c>
      <c r="N2983" t="s">
        <v>16841</v>
      </c>
      <c r="O2983" s="3">
        <v>1</v>
      </c>
      <c r="P2983" t="s">
        <v>28066</v>
      </c>
      <c r="Q2983" s="3">
        <v>1</v>
      </c>
      <c r="R2983" t="s">
        <v>26083</v>
      </c>
      <c r="S2983" s="3">
        <v>2</v>
      </c>
      <c r="T2983" s="3">
        <v>1</v>
      </c>
      <c r="U2983" s="3">
        <v>8000</v>
      </c>
      <c r="V2983" s="3">
        <v>2019</v>
      </c>
      <c r="W2983" t="s">
        <v>26159</v>
      </c>
    </row>
    <row r="2984" spans="1:23" x14ac:dyDescent="0.3">
      <c r="A2984" s="3">
        <v>16</v>
      </c>
      <c r="B2984" t="s">
        <v>791</v>
      </c>
      <c r="C2984" s="3">
        <v>16101</v>
      </c>
      <c r="D2984" t="s">
        <v>2026</v>
      </c>
      <c r="E2984" s="3">
        <v>100101</v>
      </c>
      <c r="F2984" t="s">
        <v>11256</v>
      </c>
      <c r="G2984" s="3">
        <v>1001010080</v>
      </c>
      <c r="H2984" t="s">
        <v>26126</v>
      </c>
      <c r="I2984" s="3">
        <v>1</v>
      </c>
      <c r="J2984" t="s">
        <v>26080</v>
      </c>
      <c r="K2984" s="3">
        <v>14</v>
      </c>
      <c r="L2984" t="s">
        <v>26103</v>
      </c>
      <c r="M2984" s="3">
        <v>3</v>
      </c>
      <c r="N2984" t="s">
        <v>16841</v>
      </c>
      <c r="O2984" s="3">
        <v>2</v>
      </c>
      <c r="P2984" t="s">
        <v>28067</v>
      </c>
      <c r="Q2984" s="3">
        <v>1</v>
      </c>
      <c r="R2984" t="s">
        <v>26083</v>
      </c>
      <c r="S2984" s="3">
        <v>2</v>
      </c>
      <c r="T2984" s="3">
        <v>1</v>
      </c>
      <c r="U2984" s="3">
        <v>70</v>
      </c>
      <c r="V2984" s="3">
        <v>2019</v>
      </c>
      <c r="W2984" t="s">
        <v>26159</v>
      </c>
    </row>
    <row r="2985" spans="1:23" x14ac:dyDescent="0.3">
      <c r="A2985" s="3">
        <v>16</v>
      </c>
      <c r="B2985" t="s">
        <v>791</v>
      </c>
      <c r="C2985" s="3">
        <v>16101</v>
      </c>
      <c r="D2985" t="s">
        <v>2026</v>
      </c>
      <c r="E2985" s="3">
        <v>100103</v>
      </c>
      <c r="F2985" t="s">
        <v>11337</v>
      </c>
      <c r="G2985" s="3">
        <v>1001030040</v>
      </c>
      <c r="H2985" t="s">
        <v>26115</v>
      </c>
      <c r="I2985" s="3">
        <v>1</v>
      </c>
      <c r="J2985" t="s">
        <v>26080</v>
      </c>
      <c r="K2985" s="3">
        <v>14</v>
      </c>
      <c r="L2985" t="s">
        <v>26103</v>
      </c>
      <c r="M2985" s="3">
        <v>3</v>
      </c>
      <c r="N2985" t="s">
        <v>16841</v>
      </c>
      <c r="O2985" s="3">
        <v>2</v>
      </c>
      <c r="P2985" t="s">
        <v>28067</v>
      </c>
      <c r="Q2985" s="3">
        <v>1</v>
      </c>
      <c r="R2985" t="s">
        <v>26083</v>
      </c>
      <c r="S2985" s="3">
        <v>2</v>
      </c>
      <c r="T2985" s="3">
        <v>1</v>
      </c>
      <c r="U2985" s="3">
        <v>60</v>
      </c>
      <c r="V2985" s="3">
        <v>2019</v>
      </c>
      <c r="W2985" t="s">
        <v>26159</v>
      </c>
    </row>
    <row r="2986" spans="1:23" x14ac:dyDescent="0.3">
      <c r="A2986" s="3">
        <v>16</v>
      </c>
      <c r="B2986" t="s">
        <v>791</v>
      </c>
      <c r="C2986" s="3">
        <v>16101</v>
      </c>
      <c r="D2986" t="s">
        <v>2026</v>
      </c>
      <c r="E2986" s="3">
        <v>100103</v>
      </c>
      <c r="F2986" t="s">
        <v>11337</v>
      </c>
      <c r="G2986" s="3">
        <v>100103003</v>
      </c>
      <c r="H2986" t="s">
        <v>16985</v>
      </c>
      <c r="I2986" s="3">
        <v>2</v>
      </c>
      <c r="J2986" t="s">
        <v>12848</v>
      </c>
      <c r="K2986" s="3">
        <v>14</v>
      </c>
      <c r="L2986" t="s">
        <v>26103</v>
      </c>
      <c r="M2986" s="3">
        <v>3</v>
      </c>
      <c r="N2986" t="s">
        <v>16841</v>
      </c>
      <c r="O2986" s="3">
        <v>3</v>
      </c>
      <c r="P2986" t="s">
        <v>26085</v>
      </c>
      <c r="Q2986" s="3">
        <v>1</v>
      </c>
      <c r="R2986" t="s">
        <v>26083</v>
      </c>
      <c r="S2986" s="3">
        <v>3</v>
      </c>
      <c r="T2986" s="3">
        <v>1</v>
      </c>
      <c r="U2986" s="3">
        <v>200</v>
      </c>
      <c r="V2986" s="3">
        <v>2019</v>
      </c>
      <c r="W2986" t="s">
        <v>26159</v>
      </c>
    </row>
    <row r="2987" spans="1:23" x14ac:dyDescent="0.3">
      <c r="A2987" s="3">
        <v>16</v>
      </c>
      <c r="B2987" t="s">
        <v>791</v>
      </c>
      <c r="C2987" s="3">
        <v>16101</v>
      </c>
      <c r="D2987" t="s">
        <v>2026</v>
      </c>
      <c r="E2987" s="3">
        <v>100101</v>
      </c>
      <c r="F2987" t="s">
        <v>11256</v>
      </c>
      <c r="G2987" s="3">
        <v>1001010080</v>
      </c>
      <c r="H2987" t="s">
        <v>26126</v>
      </c>
      <c r="I2987" s="3">
        <v>2</v>
      </c>
      <c r="J2987" t="s">
        <v>12848</v>
      </c>
      <c r="K2987" s="3">
        <v>14</v>
      </c>
      <c r="L2987" t="s">
        <v>26103</v>
      </c>
      <c r="M2987" s="3">
        <v>3</v>
      </c>
      <c r="N2987" t="s">
        <v>16841</v>
      </c>
      <c r="O2987" s="3">
        <v>3</v>
      </c>
      <c r="P2987" t="s">
        <v>26085</v>
      </c>
      <c r="Q2987" s="3">
        <v>1</v>
      </c>
      <c r="R2987" t="s">
        <v>26083</v>
      </c>
      <c r="S2987" s="3">
        <v>3</v>
      </c>
      <c r="T2987" s="3">
        <v>1</v>
      </c>
      <c r="U2987" s="3">
        <v>200</v>
      </c>
      <c r="V2987" s="3">
        <v>2019</v>
      </c>
      <c r="W2987" t="s">
        <v>26159</v>
      </c>
    </row>
    <row r="2988" spans="1:23" x14ac:dyDescent="0.3">
      <c r="A2988" s="3">
        <v>16</v>
      </c>
      <c r="B2988" t="s">
        <v>791</v>
      </c>
      <c r="C2988" s="3">
        <v>16101</v>
      </c>
      <c r="D2988" t="s">
        <v>2026</v>
      </c>
      <c r="E2988" s="3">
        <v>100101</v>
      </c>
      <c r="F2988" t="s">
        <v>11256</v>
      </c>
      <c r="G2988" s="3">
        <v>100101001</v>
      </c>
      <c r="H2988" t="s">
        <v>26124</v>
      </c>
      <c r="I2988" s="3">
        <v>2</v>
      </c>
      <c r="J2988" t="s">
        <v>12848</v>
      </c>
      <c r="K2988" s="3">
        <v>14</v>
      </c>
      <c r="L2988" t="s">
        <v>26103</v>
      </c>
      <c r="M2988" s="3">
        <v>3</v>
      </c>
      <c r="N2988" t="s">
        <v>16841</v>
      </c>
      <c r="O2988" s="3">
        <v>3</v>
      </c>
      <c r="P2988" t="s">
        <v>26085</v>
      </c>
      <c r="Q2988" s="3">
        <v>1</v>
      </c>
      <c r="R2988" t="s">
        <v>26083</v>
      </c>
      <c r="S2988" s="3">
        <v>3</v>
      </c>
      <c r="T2988" s="3">
        <v>1</v>
      </c>
      <c r="U2988" s="3">
        <v>200</v>
      </c>
      <c r="V2988" s="3">
        <v>2019</v>
      </c>
      <c r="W2988" t="s">
        <v>26159</v>
      </c>
    </row>
    <row r="2989" spans="1:23" x14ac:dyDescent="0.3">
      <c r="A2989" s="3">
        <v>16</v>
      </c>
      <c r="B2989" t="s">
        <v>791</v>
      </c>
      <c r="C2989" s="3">
        <v>16101</v>
      </c>
      <c r="D2989" t="s">
        <v>2026</v>
      </c>
      <c r="E2989" s="3">
        <v>100101</v>
      </c>
      <c r="F2989" t="s">
        <v>11256</v>
      </c>
      <c r="G2989" s="3">
        <v>100101004</v>
      </c>
      <c r="H2989" t="s">
        <v>16281</v>
      </c>
      <c r="I2989" s="3">
        <v>2</v>
      </c>
      <c r="J2989" t="s">
        <v>12848</v>
      </c>
      <c r="K2989" s="3">
        <v>14</v>
      </c>
      <c r="L2989" t="s">
        <v>26103</v>
      </c>
      <c r="M2989" s="3">
        <v>3</v>
      </c>
      <c r="N2989" t="s">
        <v>16841</v>
      </c>
      <c r="O2989" s="3">
        <v>3</v>
      </c>
      <c r="P2989" t="s">
        <v>26085</v>
      </c>
      <c r="Q2989" s="3">
        <v>1</v>
      </c>
      <c r="R2989" t="s">
        <v>26083</v>
      </c>
      <c r="S2989" s="3">
        <v>3</v>
      </c>
      <c r="T2989" s="3">
        <v>1</v>
      </c>
      <c r="U2989" s="3">
        <v>200</v>
      </c>
      <c r="V2989" s="3">
        <v>2019</v>
      </c>
      <c r="W2989" t="s">
        <v>26159</v>
      </c>
    </row>
    <row r="2990" spans="1:23" x14ac:dyDescent="0.3">
      <c r="A2990" s="3">
        <v>16</v>
      </c>
      <c r="B2990" t="s">
        <v>791</v>
      </c>
      <c r="C2990" s="3">
        <v>16101</v>
      </c>
      <c r="D2990" t="s">
        <v>2026</v>
      </c>
      <c r="E2990" s="3">
        <v>100104</v>
      </c>
      <c r="F2990" t="s">
        <v>11362</v>
      </c>
      <c r="G2990" s="3">
        <v>100104003</v>
      </c>
      <c r="H2990" t="s">
        <v>16990</v>
      </c>
      <c r="I2990" s="3">
        <v>1</v>
      </c>
      <c r="J2990" t="s">
        <v>26080</v>
      </c>
      <c r="K2990" s="3">
        <v>14</v>
      </c>
      <c r="L2990" t="s">
        <v>26103</v>
      </c>
      <c r="M2990" s="3">
        <v>3</v>
      </c>
      <c r="N2990" t="s">
        <v>16841</v>
      </c>
      <c r="O2990" s="3">
        <v>2</v>
      </c>
      <c r="P2990" t="s">
        <v>28067</v>
      </c>
      <c r="Q2990" s="3">
        <v>1</v>
      </c>
      <c r="R2990" t="s">
        <v>26083</v>
      </c>
      <c r="S2990" s="3">
        <v>2</v>
      </c>
      <c r="T2990" s="3">
        <v>1</v>
      </c>
      <c r="U2990" s="3">
        <v>35</v>
      </c>
      <c r="V2990" s="3">
        <v>2019</v>
      </c>
      <c r="W2990" t="s">
        <v>26159</v>
      </c>
    </row>
    <row r="2991" spans="1:23" x14ac:dyDescent="0.3">
      <c r="A2991" s="3">
        <v>16</v>
      </c>
      <c r="B2991" t="s">
        <v>791</v>
      </c>
      <c r="C2991" s="3">
        <v>16106</v>
      </c>
      <c r="D2991" t="s">
        <v>2041</v>
      </c>
      <c r="E2991" s="3">
        <v>100101</v>
      </c>
      <c r="F2991" t="s">
        <v>11256</v>
      </c>
      <c r="G2991" s="3">
        <v>1001010080</v>
      </c>
      <c r="H2991" t="s">
        <v>26126</v>
      </c>
      <c r="I2991" s="3">
        <v>1</v>
      </c>
      <c r="J2991" t="s">
        <v>26080</v>
      </c>
      <c r="K2991" s="3">
        <v>14</v>
      </c>
      <c r="L2991" t="s">
        <v>26103</v>
      </c>
      <c r="M2991" s="3">
        <v>3</v>
      </c>
      <c r="N2991" t="s">
        <v>16841</v>
      </c>
      <c r="O2991" s="3">
        <v>2</v>
      </c>
      <c r="P2991" t="s">
        <v>28067</v>
      </c>
      <c r="Q2991" s="3">
        <v>1</v>
      </c>
      <c r="R2991" t="s">
        <v>26083</v>
      </c>
      <c r="S2991" s="3">
        <v>3</v>
      </c>
      <c r="T2991" s="3">
        <v>1</v>
      </c>
      <c r="U2991" s="3">
        <v>1040</v>
      </c>
      <c r="V2991" s="3">
        <v>2019</v>
      </c>
      <c r="W2991" t="s">
        <v>26159</v>
      </c>
    </row>
    <row r="2992" spans="1:23" x14ac:dyDescent="0.3">
      <c r="A2992" s="3">
        <v>16</v>
      </c>
      <c r="B2992" t="s">
        <v>791</v>
      </c>
      <c r="C2992" s="3">
        <v>16106</v>
      </c>
      <c r="D2992" t="s">
        <v>2041</v>
      </c>
      <c r="E2992" s="3">
        <v>100101</v>
      </c>
      <c r="F2992" t="s">
        <v>11256</v>
      </c>
      <c r="G2992" s="3">
        <v>100101004</v>
      </c>
      <c r="H2992" t="s">
        <v>16281</v>
      </c>
      <c r="I2992" s="3">
        <v>1</v>
      </c>
      <c r="J2992" t="s">
        <v>26080</v>
      </c>
      <c r="K2992" s="3">
        <v>14</v>
      </c>
      <c r="L2992" t="s">
        <v>26103</v>
      </c>
      <c r="M2992" s="3">
        <v>3</v>
      </c>
      <c r="N2992" t="s">
        <v>16841</v>
      </c>
      <c r="O2992" s="3">
        <v>2</v>
      </c>
      <c r="P2992" t="s">
        <v>28067</v>
      </c>
      <c r="Q2992" s="3">
        <v>1</v>
      </c>
      <c r="R2992" t="s">
        <v>26083</v>
      </c>
      <c r="S2992" s="3">
        <v>3</v>
      </c>
      <c r="T2992" s="3">
        <v>1</v>
      </c>
      <c r="U2992" s="3">
        <v>2000</v>
      </c>
      <c r="V2992" s="3">
        <v>2019</v>
      </c>
      <c r="W2992" t="s">
        <v>26159</v>
      </c>
    </row>
    <row r="2993" spans="1:23" x14ac:dyDescent="0.3">
      <c r="A2993" s="3">
        <v>16</v>
      </c>
      <c r="B2993" t="s">
        <v>791</v>
      </c>
      <c r="C2993" s="3">
        <v>16106</v>
      </c>
      <c r="D2993" t="s">
        <v>2041</v>
      </c>
      <c r="E2993" s="3">
        <v>100101</v>
      </c>
      <c r="F2993" t="s">
        <v>11256</v>
      </c>
      <c r="G2993" s="3">
        <v>100101001</v>
      </c>
      <c r="H2993" t="s">
        <v>26124</v>
      </c>
      <c r="I2993" s="3">
        <v>1</v>
      </c>
      <c r="J2993" t="s">
        <v>26080</v>
      </c>
      <c r="K2993" s="3">
        <v>14</v>
      </c>
      <c r="L2993" t="s">
        <v>26103</v>
      </c>
      <c r="M2993" s="3">
        <v>3</v>
      </c>
      <c r="N2993" t="s">
        <v>16841</v>
      </c>
      <c r="O2993" s="3">
        <v>2</v>
      </c>
      <c r="P2993" t="s">
        <v>28067</v>
      </c>
      <c r="Q2993" s="3">
        <v>1</v>
      </c>
      <c r="R2993" t="s">
        <v>26083</v>
      </c>
      <c r="S2993" s="3">
        <v>3</v>
      </c>
      <c r="T2993" s="3">
        <v>1</v>
      </c>
      <c r="U2993" s="3">
        <v>9120</v>
      </c>
      <c r="V2993" s="3">
        <v>2019</v>
      </c>
      <c r="W2993" t="s">
        <v>26159</v>
      </c>
    </row>
    <row r="2994" spans="1:23" x14ac:dyDescent="0.3">
      <c r="A2994" s="3">
        <v>1</v>
      </c>
      <c r="B2994" t="s">
        <v>797</v>
      </c>
      <c r="C2994" s="3">
        <v>1405</v>
      </c>
      <c r="D2994" t="s">
        <v>1081</v>
      </c>
      <c r="E2994" s="3">
        <v>100108</v>
      </c>
      <c r="F2994" t="s">
        <v>11438</v>
      </c>
      <c r="G2994" s="3">
        <v>100108001</v>
      </c>
      <c r="H2994" t="s">
        <v>7140</v>
      </c>
      <c r="I2994" s="3">
        <v>1</v>
      </c>
      <c r="J2994" t="s">
        <v>26080</v>
      </c>
      <c r="K2994" s="3">
        <v>15</v>
      </c>
      <c r="L2994" t="s">
        <v>26104</v>
      </c>
      <c r="M2994" s="3">
        <v>3</v>
      </c>
      <c r="N2994" t="s">
        <v>16841</v>
      </c>
      <c r="O2994" s="3">
        <v>2</v>
      </c>
      <c r="P2994" t="s">
        <v>28067</v>
      </c>
      <c r="Q2994" s="3">
        <v>1</v>
      </c>
      <c r="R2994" t="s">
        <v>26083</v>
      </c>
      <c r="S2994" s="3">
        <v>3</v>
      </c>
      <c r="T2994" s="3">
        <v>1</v>
      </c>
      <c r="U2994" s="3">
        <v>960</v>
      </c>
      <c r="V2994" s="3">
        <v>2016</v>
      </c>
      <c r="W2994" t="s">
        <v>25</v>
      </c>
    </row>
    <row r="2995" spans="1:23" x14ac:dyDescent="0.3">
      <c r="A2995" s="3">
        <v>1</v>
      </c>
      <c r="B2995" t="s">
        <v>797</v>
      </c>
      <c r="C2995" s="3">
        <v>1405</v>
      </c>
      <c r="D2995" t="s">
        <v>1081</v>
      </c>
      <c r="E2995" s="3">
        <v>100108</v>
      </c>
      <c r="F2995" t="s">
        <v>11438</v>
      </c>
      <c r="G2995" s="3">
        <v>100108001</v>
      </c>
      <c r="H2995" t="s">
        <v>7140</v>
      </c>
      <c r="I2995" s="3">
        <v>2</v>
      </c>
      <c r="J2995" t="s">
        <v>12848</v>
      </c>
      <c r="K2995" s="3">
        <v>15</v>
      </c>
      <c r="L2995" t="s">
        <v>26104</v>
      </c>
      <c r="M2995" s="3">
        <v>3</v>
      </c>
      <c r="N2995" t="s">
        <v>16841</v>
      </c>
      <c r="O2995" s="3">
        <v>3</v>
      </c>
      <c r="P2995" t="s">
        <v>26085</v>
      </c>
      <c r="Q2995" s="3">
        <v>1</v>
      </c>
      <c r="R2995" t="s">
        <v>26083</v>
      </c>
      <c r="S2995" s="3">
        <v>10</v>
      </c>
      <c r="T2995" s="3">
        <v>1</v>
      </c>
      <c r="U2995" s="3">
        <v>12000</v>
      </c>
      <c r="V2995" s="3">
        <v>2019</v>
      </c>
      <c r="W2995" t="s">
        <v>26159</v>
      </c>
    </row>
    <row r="2996" spans="1:23" x14ac:dyDescent="0.3">
      <c r="A2996" s="3">
        <v>1</v>
      </c>
      <c r="B2996" t="s">
        <v>797</v>
      </c>
      <c r="C2996" s="3">
        <v>1405</v>
      </c>
      <c r="D2996" t="s">
        <v>1081</v>
      </c>
      <c r="E2996" s="3">
        <v>100102</v>
      </c>
      <c r="F2996" t="s">
        <v>11306</v>
      </c>
      <c r="G2996" s="3">
        <v>100102002</v>
      </c>
      <c r="H2996" t="s">
        <v>17683</v>
      </c>
      <c r="I2996" s="3">
        <v>1</v>
      </c>
      <c r="J2996" t="s">
        <v>26080</v>
      </c>
      <c r="K2996" s="3">
        <v>15</v>
      </c>
      <c r="L2996" t="s">
        <v>26104</v>
      </c>
      <c r="M2996" s="3">
        <v>3</v>
      </c>
      <c r="N2996" t="s">
        <v>16841</v>
      </c>
      <c r="O2996" s="3">
        <v>2</v>
      </c>
      <c r="P2996" t="s">
        <v>28067</v>
      </c>
      <c r="Q2996" s="3">
        <v>1</v>
      </c>
      <c r="R2996" t="s">
        <v>26083</v>
      </c>
      <c r="S2996" s="3">
        <v>3</v>
      </c>
      <c r="T2996" s="3">
        <v>1</v>
      </c>
      <c r="U2996" s="3">
        <v>10800</v>
      </c>
      <c r="V2996" s="3">
        <v>2016</v>
      </c>
      <c r="W2996" t="s">
        <v>25</v>
      </c>
    </row>
    <row r="2997" spans="1:23" x14ac:dyDescent="0.3">
      <c r="A2997" s="3">
        <v>1</v>
      </c>
      <c r="B2997" t="s">
        <v>797</v>
      </c>
      <c r="C2997" s="3">
        <v>1405</v>
      </c>
      <c r="D2997" t="s">
        <v>1081</v>
      </c>
      <c r="E2997" s="3">
        <v>100108</v>
      </c>
      <c r="F2997" t="s">
        <v>11438</v>
      </c>
      <c r="G2997" s="3">
        <v>100108002</v>
      </c>
      <c r="H2997" t="s">
        <v>17713</v>
      </c>
      <c r="I2997" s="3">
        <v>1</v>
      </c>
      <c r="J2997" t="s">
        <v>26080</v>
      </c>
      <c r="K2997" s="3">
        <v>15</v>
      </c>
      <c r="L2997" t="s">
        <v>26104</v>
      </c>
      <c r="M2997" s="3">
        <v>3</v>
      </c>
      <c r="N2997" t="s">
        <v>16841</v>
      </c>
      <c r="O2997" s="3">
        <v>2</v>
      </c>
      <c r="P2997" t="s">
        <v>28067</v>
      </c>
      <c r="Q2997" s="3">
        <v>1</v>
      </c>
      <c r="R2997" t="s">
        <v>26083</v>
      </c>
      <c r="S2997" s="3">
        <v>3</v>
      </c>
      <c r="T2997" s="3">
        <v>1</v>
      </c>
      <c r="U2997" s="3">
        <v>2400</v>
      </c>
      <c r="V2997" s="3">
        <v>2016</v>
      </c>
      <c r="W2997" t="s">
        <v>25</v>
      </c>
    </row>
    <row r="2998" spans="1:23" x14ac:dyDescent="0.3">
      <c r="A2998" s="3">
        <v>1</v>
      </c>
      <c r="B2998" t="s">
        <v>797</v>
      </c>
      <c r="C2998" s="3">
        <v>1405</v>
      </c>
      <c r="D2998" t="s">
        <v>1081</v>
      </c>
      <c r="E2998" s="3">
        <v>100108</v>
      </c>
      <c r="F2998" t="s">
        <v>11438</v>
      </c>
      <c r="G2998" s="3">
        <v>100108002</v>
      </c>
      <c r="H2998" t="s">
        <v>17713</v>
      </c>
      <c r="I2998" s="3">
        <v>2</v>
      </c>
      <c r="J2998" t="s">
        <v>12848</v>
      </c>
      <c r="K2998" s="3">
        <v>15</v>
      </c>
      <c r="L2998" t="s">
        <v>26104</v>
      </c>
      <c r="M2998" s="3">
        <v>3</v>
      </c>
      <c r="N2998" t="s">
        <v>16841</v>
      </c>
      <c r="O2998" s="3">
        <v>3</v>
      </c>
      <c r="P2998" t="s">
        <v>26085</v>
      </c>
      <c r="Q2998" s="3">
        <v>1</v>
      </c>
      <c r="R2998" t="s">
        <v>26083</v>
      </c>
      <c r="S2998" s="3">
        <v>10</v>
      </c>
      <c r="T2998" s="3">
        <v>1</v>
      </c>
      <c r="U2998" s="3">
        <v>12000</v>
      </c>
      <c r="V2998" s="3">
        <v>2019</v>
      </c>
      <c r="W2998" t="s">
        <v>26159</v>
      </c>
    </row>
    <row r="2999" spans="1:23" x14ac:dyDescent="0.3">
      <c r="A2999" s="3">
        <v>1</v>
      </c>
      <c r="B2999" t="s">
        <v>797</v>
      </c>
      <c r="C2999" s="3">
        <v>1405</v>
      </c>
      <c r="D2999" t="s">
        <v>1081</v>
      </c>
      <c r="E2999" s="3">
        <v>100108</v>
      </c>
      <c r="F2999" t="s">
        <v>11438</v>
      </c>
      <c r="G2999" s="3">
        <v>100108003</v>
      </c>
      <c r="H2999" t="s">
        <v>26095</v>
      </c>
      <c r="I2999" s="3">
        <v>1</v>
      </c>
      <c r="J2999" t="s">
        <v>26080</v>
      </c>
      <c r="K2999" s="3">
        <v>15</v>
      </c>
      <c r="L2999" t="s">
        <v>26104</v>
      </c>
      <c r="M2999" s="3">
        <v>3</v>
      </c>
      <c r="N2999" t="s">
        <v>16841</v>
      </c>
      <c r="O2999" s="3">
        <v>2</v>
      </c>
      <c r="P2999" t="s">
        <v>28067</v>
      </c>
      <c r="Q2999" s="3">
        <v>1</v>
      </c>
      <c r="R2999" t="s">
        <v>26083</v>
      </c>
      <c r="S2999" s="3">
        <v>3</v>
      </c>
      <c r="T2999" s="3">
        <v>1</v>
      </c>
      <c r="U2999" s="3">
        <v>720</v>
      </c>
      <c r="V2999" s="3">
        <v>2016</v>
      </c>
      <c r="W2999" t="s">
        <v>25</v>
      </c>
    </row>
    <row r="3000" spans="1:23" x14ac:dyDescent="0.3">
      <c r="A3000" s="3">
        <v>3</v>
      </c>
      <c r="B3000" t="s">
        <v>767</v>
      </c>
      <c r="C3000" s="3">
        <v>3103</v>
      </c>
      <c r="D3000" t="s">
        <v>1116</v>
      </c>
      <c r="E3000" s="3">
        <v>100109</v>
      </c>
      <c r="F3000" t="s">
        <v>18431</v>
      </c>
      <c r="G3000" s="3">
        <v>100109001</v>
      </c>
      <c r="H3000" t="s">
        <v>26106</v>
      </c>
      <c r="I3000" s="3">
        <v>2</v>
      </c>
      <c r="J3000" t="s">
        <v>12848</v>
      </c>
      <c r="K3000" s="3">
        <v>16</v>
      </c>
      <c r="L3000" t="s">
        <v>26109</v>
      </c>
      <c r="M3000" s="3">
        <v>6</v>
      </c>
      <c r="N3000" t="s">
        <v>18251</v>
      </c>
      <c r="O3000" s="3">
        <v>3</v>
      </c>
      <c r="P3000" t="s">
        <v>26085</v>
      </c>
      <c r="Q3000" s="3">
        <v>1</v>
      </c>
      <c r="R3000" t="s">
        <v>26083</v>
      </c>
      <c r="S3000" s="3">
        <v>30</v>
      </c>
      <c r="T3000" s="3">
        <v>1</v>
      </c>
      <c r="U3000" s="3">
        <v>240000</v>
      </c>
      <c r="V3000" s="3">
        <v>2005</v>
      </c>
      <c r="W3000" t="s">
        <v>25</v>
      </c>
    </row>
    <row r="3001" spans="1:23" x14ac:dyDescent="0.3">
      <c r="A3001" s="3">
        <v>3</v>
      </c>
      <c r="B3001" t="s">
        <v>767</v>
      </c>
      <c r="C3001" s="3">
        <v>3103</v>
      </c>
      <c r="D3001" t="s">
        <v>1116</v>
      </c>
      <c r="E3001" s="3">
        <v>100109</v>
      </c>
      <c r="F3001" t="s">
        <v>18431</v>
      </c>
      <c r="G3001" s="3">
        <v>100109001</v>
      </c>
      <c r="H3001" t="s">
        <v>26106</v>
      </c>
      <c r="I3001" s="3">
        <v>1</v>
      </c>
      <c r="J3001" t="s">
        <v>26080</v>
      </c>
      <c r="K3001" s="3">
        <v>16</v>
      </c>
      <c r="L3001" t="s">
        <v>26109</v>
      </c>
      <c r="M3001" s="3">
        <v>2</v>
      </c>
      <c r="N3001" t="s">
        <v>26084</v>
      </c>
      <c r="O3001" s="3">
        <v>3</v>
      </c>
      <c r="P3001" t="s">
        <v>26085</v>
      </c>
      <c r="Q3001" s="3">
        <v>1</v>
      </c>
      <c r="R3001" t="s">
        <v>26083</v>
      </c>
      <c r="S3001" s="3">
        <v>10</v>
      </c>
      <c r="T3001" s="3">
        <v>1</v>
      </c>
      <c r="U3001" s="3">
        <v>1000000</v>
      </c>
      <c r="V3001" s="3">
        <v>2005</v>
      </c>
      <c r="W3001" t="s">
        <v>25</v>
      </c>
    </row>
    <row r="3002" spans="1:23" x14ac:dyDescent="0.3">
      <c r="A3002" s="3">
        <v>3</v>
      </c>
      <c r="B3002" t="s">
        <v>767</v>
      </c>
      <c r="C3002" s="3">
        <v>3103</v>
      </c>
      <c r="D3002" t="s">
        <v>1116</v>
      </c>
      <c r="E3002" s="3">
        <v>100109</v>
      </c>
      <c r="F3002" t="s">
        <v>18431</v>
      </c>
      <c r="G3002" s="3">
        <v>100109001</v>
      </c>
      <c r="H3002" t="s">
        <v>26106</v>
      </c>
      <c r="I3002" s="3">
        <v>1</v>
      </c>
      <c r="J3002" t="s">
        <v>26080</v>
      </c>
      <c r="K3002" s="3">
        <v>16</v>
      </c>
      <c r="L3002" t="s">
        <v>26109</v>
      </c>
      <c r="M3002" s="3">
        <v>2</v>
      </c>
      <c r="N3002" t="s">
        <v>26084</v>
      </c>
      <c r="O3002" s="3">
        <v>3</v>
      </c>
      <c r="P3002" t="s">
        <v>26085</v>
      </c>
      <c r="Q3002" s="3">
        <v>1</v>
      </c>
      <c r="R3002" t="s">
        <v>26083</v>
      </c>
      <c r="S3002" s="3">
        <v>6</v>
      </c>
      <c r="T3002" s="3">
        <v>1</v>
      </c>
      <c r="U3002" s="3">
        <v>240000</v>
      </c>
      <c r="V3002" s="3">
        <v>2005</v>
      </c>
      <c r="W3002" t="s">
        <v>25</v>
      </c>
    </row>
    <row r="3003" spans="1:23" x14ac:dyDescent="0.3">
      <c r="A3003" s="3">
        <v>3</v>
      </c>
      <c r="B3003" t="s">
        <v>767</v>
      </c>
      <c r="C3003" s="3">
        <v>3103</v>
      </c>
      <c r="D3003" t="s">
        <v>1116</v>
      </c>
      <c r="E3003" s="3">
        <v>100109</v>
      </c>
      <c r="F3003" t="s">
        <v>18431</v>
      </c>
      <c r="G3003" s="3">
        <v>100109001</v>
      </c>
      <c r="H3003" t="s">
        <v>26106</v>
      </c>
      <c r="I3003" s="3">
        <v>2</v>
      </c>
      <c r="J3003" t="s">
        <v>12848</v>
      </c>
      <c r="K3003" s="3">
        <v>16</v>
      </c>
      <c r="L3003" t="s">
        <v>26109</v>
      </c>
      <c r="M3003" s="3">
        <v>5</v>
      </c>
      <c r="N3003" t="s">
        <v>26092</v>
      </c>
      <c r="O3003" s="3">
        <v>3</v>
      </c>
      <c r="P3003" t="s">
        <v>26085</v>
      </c>
      <c r="Q3003" s="3">
        <v>3</v>
      </c>
      <c r="R3003" t="s">
        <v>26107</v>
      </c>
      <c r="S3003" s="3">
        <v>4</v>
      </c>
      <c r="T3003" s="3">
        <v>1</v>
      </c>
      <c r="U3003" s="3">
        <v>1000000</v>
      </c>
      <c r="V3003" s="3">
        <v>2015</v>
      </c>
      <c r="W3003" t="s">
        <v>25</v>
      </c>
    </row>
    <row r="3004" spans="1:23" x14ac:dyDescent="0.3">
      <c r="A3004" s="3">
        <v>4</v>
      </c>
      <c r="B3004" t="s">
        <v>773</v>
      </c>
      <c r="C3004" s="3">
        <v>4303</v>
      </c>
      <c r="D3004" t="s">
        <v>1172</v>
      </c>
      <c r="E3004" s="3">
        <v>100109</v>
      </c>
      <c r="F3004" t="s">
        <v>18431</v>
      </c>
      <c r="G3004" s="3">
        <v>100109001</v>
      </c>
      <c r="H3004" t="s">
        <v>26106</v>
      </c>
      <c r="I3004" s="3">
        <v>1</v>
      </c>
      <c r="J3004" t="s">
        <v>26080</v>
      </c>
      <c r="K3004" s="3">
        <v>16</v>
      </c>
      <c r="L3004" t="s">
        <v>26109</v>
      </c>
      <c r="M3004" s="3">
        <v>2</v>
      </c>
      <c r="N3004" t="s">
        <v>26084</v>
      </c>
      <c r="O3004" s="3">
        <v>1</v>
      </c>
      <c r="P3004" t="s">
        <v>28066</v>
      </c>
      <c r="Q3004" s="3">
        <v>1</v>
      </c>
      <c r="R3004" t="s">
        <v>26083</v>
      </c>
      <c r="S3004" s="3">
        <v>10</v>
      </c>
      <c r="T3004" s="3">
        <v>1</v>
      </c>
      <c r="U3004" s="3">
        <v>400000</v>
      </c>
      <c r="V3004" s="3">
        <v>1999</v>
      </c>
      <c r="W3004" t="s">
        <v>25</v>
      </c>
    </row>
    <row r="3005" spans="1:23" x14ac:dyDescent="0.3">
      <c r="A3005" s="3">
        <v>4</v>
      </c>
      <c r="B3005" t="s">
        <v>773</v>
      </c>
      <c r="C3005" s="3">
        <v>4105</v>
      </c>
      <c r="D3005" t="s">
        <v>1148</v>
      </c>
      <c r="E3005" s="3">
        <v>100109</v>
      </c>
      <c r="F3005" t="s">
        <v>18431</v>
      </c>
      <c r="G3005" s="3">
        <v>100109001</v>
      </c>
      <c r="H3005" t="s">
        <v>26106</v>
      </c>
      <c r="I3005" s="3">
        <v>1</v>
      </c>
      <c r="J3005" t="s">
        <v>26080</v>
      </c>
      <c r="K3005" s="3">
        <v>16</v>
      </c>
      <c r="L3005" t="s">
        <v>26109</v>
      </c>
      <c r="M3005" s="3">
        <v>5</v>
      </c>
      <c r="N3005" t="s">
        <v>26092</v>
      </c>
      <c r="O3005" s="3">
        <v>3</v>
      </c>
      <c r="P3005" t="s">
        <v>26085</v>
      </c>
      <c r="Q3005" s="3">
        <v>3</v>
      </c>
      <c r="R3005" t="s">
        <v>26107</v>
      </c>
      <c r="S3005" s="3">
        <v>8</v>
      </c>
      <c r="T3005" s="3">
        <v>1</v>
      </c>
      <c r="U3005" s="3">
        <v>300000</v>
      </c>
      <c r="V3005" s="3">
        <v>1999</v>
      </c>
      <c r="W3005" t="s">
        <v>25</v>
      </c>
    </row>
    <row r="3006" spans="1:23" x14ac:dyDescent="0.3">
      <c r="A3006" s="3">
        <v>4</v>
      </c>
      <c r="B3006" t="s">
        <v>773</v>
      </c>
      <c r="C3006" s="3">
        <v>4303</v>
      </c>
      <c r="D3006" t="s">
        <v>1172</v>
      </c>
      <c r="E3006" s="3">
        <v>100109</v>
      </c>
      <c r="F3006" t="s">
        <v>18431</v>
      </c>
      <c r="G3006" s="3">
        <v>100109001</v>
      </c>
      <c r="H3006" t="s">
        <v>26106</v>
      </c>
      <c r="I3006" s="3">
        <v>1</v>
      </c>
      <c r="J3006" t="s">
        <v>26080</v>
      </c>
      <c r="K3006" s="3">
        <v>16</v>
      </c>
      <c r="L3006" t="s">
        <v>26109</v>
      </c>
      <c r="M3006" s="3">
        <v>5</v>
      </c>
      <c r="N3006" t="s">
        <v>26092</v>
      </c>
      <c r="O3006" s="3">
        <v>3</v>
      </c>
      <c r="P3006" t="s">
        <v>26085</v>
      </c>
      <c r="Q3006" s="3">
        <v>4</v>
      </c>
      <c r="R3006" t="s">
        <v>26113</v>
      </c>
      <c r="S3006" s="3">
        <v>10</v>
      </c>
      <c r="T3006" s="3">
        <v>1</v>
      </c>
      <c r="U3006" s="3">
        <v>3000000</v>
      </c>
      <c r="V3006" s="3">
        <v>2005</v>
      </c>
      <c r="W3006" t="s">
        <v>25</v>
      </c>
    </row>
    <row r="3007" spans="1:23" x14ac:dyDescent="0.3">
      <c r="A3007" s="3">
        <v>4</v>
      </c>
      <c r="B3007" t="s">
        <v>773</v>
      </c>
      <c r="C3007" s="3">
        <v>4303</v>
      </c>
      <c r="D3007" t="s">
        <v>1172</v>
      </c>
      <c r="E3007" s="3">
        <v>100109</v>
      </c>
      <c r="F3007" t="s">
        <v>18431</v>
      </c>
      <c r="G3007" s="3">
        <v>100109001</v>
      </c>
      <c r="H3007" t="s">
        <v>26106</v>
      </c>
      <c r="I3007" s="3">
        <v>1</v>
      </c>
      <c r="J3007" t="s">
        <v>26080</v>
      </c>
      <c r="K3007" s="3">
        <v>16</v>
      </c>
      <c r="L3007" t="s">
        <v>26109</v>
      </c>
      <c r="M3007" s="3">
        <v>5</v>
      </c>
      <c r="N3007" t="s">
        <v>26092</v>
      </c>
      <c r="O3007" s="3">
        <v>3</v>
      </c>
      <c r="P3007" t="s">
        <v>26085</v>
      </c>
      <c r="Q3007" s="3">
        <v>4</v>
      </c>
      <c r="R3007" t="s">
        <v>26113</v>
      </c>
      <c r="S3007" s="3">
        <v>15</v>
      </c>
      <c r="T3007" s="3">
        <v>1</v>
      </c>
      <c r="U3007" s="3">
        <v>960000</v>
      </c>
      <c r="V3007" s="3">
        <v>2005</v>
      </c>
      <c r="W3007" t="s">
        <v>25</v>
      </c>
    </row>
    <row r="3008" spans="1:23" x14ac:dyDescent="0.3">
      <c r="A3008" s="3">
        <v>4</v>
      </c>
      <c r="B3008" t="s">
        <v>773</v>
      </c>
      <c r="C3008" s="3">
        <v>4303</v>
      </c>
      <c r="D3008" t="s">
        <v>1172</v>
      </c>
      <c r="E3008" s="3">
        <v>100109</v>
      </c>
      <c r="F3008" t="s">
        <v>18431</v>
      </c>
      <c r="G3008" s="3">
        <v>100109001</v>
      </c>
      <c r="H3008" t="s">
        <v>26106</v>
      </c>
      <c r="I3008" s="3">
        <v>1</v>
      </c>
      <c r="J3008" t="s">
        <v>26080</v>
      </c>
      <c r="K3008" s="3">
        <v>16</v>
      </c>
      <c r="L3008" t="s">
        <v>26109</v>
      </c>
      <c r="M3008" s="3">
        <v>5</v>
      </c>
      <c r="N3008" t="s">
        <v>26092</v>
      </c>
      <c r="O3008" s="3">
        <v>3</v>
      </c>
      <c r="P3008" t="s">
        <v>26085</v>
      </c>
      <c r="Q3008" s="3">
        <v>4</v>
      </c>
      <c r="R3008" t="s">
        <v>26113</v>
      </c>
      <c r="S3008" s="3">
        <v>25</v>
      </c>
      <c r="T3008" s="3">
        <v>1</v>
      </c>
      <c r="U3008" s="3">
        <v>2000000</v>
      </c>
      <c r="V3008" s="3">
        <v>2005</v>
      </c>
      <c r="W3008" t="s">
        <v>25</v>
      </c>
    </row>
    <row r="3009" spans="1:23" x14ac:dyDescent="0.3">
      <c r="A3009" s="3">
        <v>4</v>
      </c>
      <c r="B3009" t="s">
        <v>773</v>
      </c>
      <c r="C3009" s="3">
        <v>4303</v>
      </c>
      <c r="D3009" t="s">
        <v>1172</v>
      </c>
      <c r="E3009" s="3">
        <v>100109</v>
      </c>
      <c r="F3009" t="s">
        <v>18431</v>
      </c>
      <c r="G3009" s="3">
        <v>100109001</v>
      </c>
      <c r="H3009" t="s">
        <v>26106</v>
      </c>
      <c r="I3009" s="3">
        <v>1</v>
      </c>
      <c r="J3009" t="s">
        <v>26080</v>
      </c>
      <c r="K3009" s="3">
        <v>16</v>
      </c>
      <c r="L3009" t="s">
        <v>26109</v>
      </c>
      <c r="M3009" s="3">
        <v>5</v>
      </c>
      <c r="N3009" t="s">
        <v>26092</v>
      </c>
      <c r="O3009" s="3">
        <v>3</v>
      </c>
      <c r="P3009" t="s">
        <v>26085</v>
      </c>
      <c r="Q3009" s="3">
        <v>2</v>
      </c>
      <c r="R3009" t="s">
        <v>8209</v>
      </c>
      <c r="S3009" s="3">
        <v>20</v>
      </c>
      <c r="T3009" s="3">
        <v>1</v>
      </c>
      <c r="U3009" s="3">
        <v>3800000</v>
      </c>
      <c r="V3009" s="3">
        <v>2005</v>
      </c>
      <c r="W3009" t="s">
        <v>25</v>
      </c>
    </row>
    <row r="3010" spans="1:23" x14ac:dyDescent="0.3">
      <c r="A3010" s="3">
        <v>4</v>
      </c>
      <c r="B3010" t="s">
        <v>773</v>
      </c>
      <c r="C3010" s="3">
        <v>4303</v>
      </c>
      <c r="D3010" t="s">
        <v>1172</v>
      </c>
      <c r="E3010" s="3">
        <v>100109</v>
      </c>
      <c r="F3010" t="s">
        <v>18431</v>
      </c>
      <c r="G3010" s="3">
        <v>100109001</v>
      </c>
      <c r="H3010" t="s">
        <v>26106</v>
      </c>
      <c r="I3010" s="3">
        <v>1</v>
      </c>
      <c r="J3010" t="s">
        <v>26080</v>
      </c>
      <c r="K3010" s="3">
        <v>16</v>
      </c>
      <c r="L3010" t="s">
        <v>26109</v>
      </c>
      <c r="M3010" s="3">
        <v>2</v>
      </c>
      <c r="N3010" t="s">
        <v>26084</v>
      </c>
      <c r="O3010" s="3">
        <v>3</v>
      </c>
      <c r="P3010" t="s">
        <v>26085</v>
      </c>
      <c r="Q3010" s="3">
        <v>1</v>
      </c>
      <c r="R3010" t="s">
        <v>26083</v>
      </c>
      <c r="S3010" s="3">
        <v>8</v>
      </c>
      <c r="T3010" s="3">
        <v>1</v>
      </c>
      <c r="U3010" s="3">
        <v>6000000</v>
      </c>
      <c r="V3010" s="3">
        <v>2005</v>
      </c>
      <c r="W3010" t="s">
        <v>25</v>
      </c>
    </row>
    <row r="3011" spans="1:23" x14ac:dyDescent="0.3">
      <c r="A3011" s="3">
        <v>4</v>
      </c>
      <c r="B3011" t="s">
        <v>773</v>
      </c>
      <c r="C3011" s="3">
        <v>4303</v>
      </c>
      <c r="D3011" t="s">
        <v>1172</v>
      </c>
      <c r="E3011" s="3">
        <v>100109</v>
      </c>
      <c r="F3011" t="s">
        <v>18431</v>
      </c>
      <c r="G3011" s="3">
        <v>100109001</v>
      </c>
      <c r="H3011" t="s">
        <v>26106</v>
      </c>
      <c r="I3011" s="3">
        <v>1</v>
      </c>
      <c r="J3011" t="s">
        <v>26080</v>
      </c>
      <c r="K3011" s="3">
        <v>16</v>
      </c>
      <c r="L3011" t="s">
        <v>26109</v>
      </c>
      <c r="M3011" s="3">
        <v>2</v>
      </c>
      <c r="N3011" t="s">
        <v>26084</v>
      </c>
      <c r="O3011" s="3">
        <v>3</v>
      </c>
      <c r="P3011" t="s">
        <v>26085</v>
      </c>
      <c r="Q3011" s="3">
        <v>1</v>
      </c>
      <c r="R3011" t="s">
        <v>26083</v>
      </c>
      <c r="S3011" s="3">
        <v>15</v>
      </c>
      <c r="T3011" s="3">
        <v>1</v>
      </c>
      <c r="U3011" s="3">
        <v>400000</v>
      </c>
      <c r="V3011" s="3">
        <v>2005</v>
      </c>
      <c r="W3011" t="s">
        <v>25</v>
      </c>
    </row>
    <row r="3012" spans="1:23" x14ac:dyDescent="0.3">
      <c r="A3012" s="3">
        <v>4</v>
      </c>
      <c r="B3012" t="s">
        <v>773</v>
      </c>
      <c r="C3012" s="3">
        <v>4105</v>
      </c>
      <c r="D3012" t="s">
        <v>1148</v>
      </c>
      <c r="E3012" s="3">
        <v>100109</v>
      </c>
      <c r="F3012" t="s">
        <v>18431</v>
      </c>
      <c r="G3012" s="3">
        <v>100109001</v>
      </c>
      <c r="H3012" t="s">
        <v>26106</v>
      </c>
      <c r="I3012" s="3">
        <v>2</v>
      </c>
      <c r="J3012" t="s">
        <v>12848</v>
      </c>
      <c r="K3012" s="3">
        <v>16</v>
      </c>
      <c r="L3012" t="s">
        <v>26109</v>
      </c>
      <c r="M3012" s="3">
        <v>5</v>
      </c>
      <c r="N3012" t="s">
        <v>26092</v>
      </c>
      <c r="O3012" s="3">
        <v>3</v>
      </c>
      <c r="P3012" t="s">
        <v>26085</v>
      </c>
      <c r="Q3012" s="3">
        <v>3</v>
      </c>
      <c r="R3012" t="s">
        <v>26107</v>
      </c>
      <c r="S3012" s="3">
        <v>10</v>
      </c>
      <c r="T3012" s="3">
        <v>1</v>
      </c>
      <c r="U3012" s="3">
        <v>450000</v>
      </c>
      <c r="V3012" s="3">
        <v>2005</v>
      </c>
      <c r="W3012" t="s">
        <v>25</v>
      </c>
    </row>
    <row r="3013" spans="1:23" x14ac:dyDescent="0.3">
      <c r="A3013" s="3">
        <v>4</v>
      </c>
      <c r="B3013" t="s">
        <v>773</v>
      </c>
      <c r="C3013" s="3">
        <v>4105</v>
      </c>
      <c r="D3013" t="s">
        <v>1148</v>
      </c>
      <c r="E3013" s="3">
        <v>100109</v>
      </c>
      <c r="F3013" t="s">
        <v>18431</v>
      </c>
      <c r="G3013" s="3">
        <v>100109001</v>
      </c>
      <c r="H3013" t="s">
        <v>26106</v>
      </c>
      <c r="I3013" s="3">
        <v>2</v>
      </c>
      <c r="J3013" t="s">
        <v>12848</v>
      </c>
      <c r="K3013" s="3">
        <v>16</v>
      </c>
      <c r="L3013" t="s">
        <v>26109</v>
      </c>
      <c r="M3013" s="3">
        <v>5</v>
      </c>
      <c r="N3013" t="s">
        <v>26092</v>
      </c>
      <c r="O3013" s="3">
        <v>3</v>
      </c>
      <c r="P3013" t="s">
        <v>26085</v>
      </c>
      <c r="Q3013" s="3">
        <v>1</v>
      </c>
      <c r="R3013" t="s">
        <v>26083</v>
      </c>
      <c r="S3013" s="3">
        <v>9</v>
      </c>
      <c r="T3013" s="3">
        <v>1</v>
      </c>
      <c r="U3013" s="3">
        <v>210000</v>
      </c>
      <c r="V3013" s="3">
        <v>2011</v>
      </c>
      <c r="W3013" t="s">
        <v>25</v>
      </c>
    </row>
    <row r="3014" spans="1:23" x14ac:dyDescent="0.3">
      <c r="A3014" s="3">
        <v>4</v>
      </c>
      <c r="B3014" t="s">
        <v>773</v>
      </c>
      <c r="C3014" s="3">
        <v>4303</v>
      </c>
      <c r="D3014" t="s">
        <v>1172</v>
      </c>
      <c r="E3014" s="3">
        <v>100109</v>
      </c>
      <c r="F3014" t="s">
        <v>18431</v>
      </c>
      <c r="G3014" s="3">
        <v>100109001</v>
      </c>
      <c r="H3014" t="s">
        <v>26106</v>
      </c>
      <c r="I3014" s="3">
        <v>2</v>
      </c>
      <c r="J3014" t="s">
        <v>12848</v>
      </c>
      <c r="K3014" s="3">
        <v>16</v>
      </c>
      <c r="L3014" t="s">
        <v>26109</v>
      </c>
      <c r="M3014" s="3">
        <v>2</v>
      </c>
      <c r="N3014" t="s">
        <v>26084</v>
      </c>
      <c r="O3014" s="3">
        <v>2</v>
      </c>
      <c r="P3014" t="s">
        <v>28067</v>
      </c>
      <c r="Q3014" s="3">
        <v>1</v>
      </c>
      <c r="R3014" t="s">
        <v>26083</v>
      </c>
      <c r="S3014" s="3">
        <v>17</v>
      </c>
      <c r="T3014" s="3">
        <v>1</v>
      </c>
      <c r="U3014" s="3">
        <v>3000000</v>
      </c>
      <c r="V3014" s="3">
        <v>2015</v>
      </c>
      <c r="W3014" t="s">
        <v>25</v>
      </c>
    </row>
    <row r="3015" spans="1:23" x14ac:dyDescent="0.3">
      <c r="A3015" s="3">
        <v>4</v>
      </c>
      <c r="B3015" t="s">
        <v>773</v>
      </c>
      <c r="C3015" s="3">
        <v>4303</v>
      </c>
      <c r="D3015" t="s">
        <v>1172</v>
      </c>
      <c r="E3015" s="3">
        <v>100109</v>
      </c>
      <c r="F3015" t="s">
        <v>18431</v>
      </c>
      <c r="G3015" s="3">
        <v>100109001</v>
      </c>
      <c r="H3015" t="s">
        <v>26106</v>
      </c>
      <c r="I3015" s="3">
        <v>2</v>
      </c>
      <c r="J3015" t="s">
        <v>12848</v>
      </c>
      <c r="K3015" s="3">
        <v>16</v>
      </c>
      <c r="L3015" t="s">
        <v>26109</v>
      </c>
      <c r="M3015" s="3">
        <v>5</v>
      </c>
      <c r="N3015" t="s">
        <v>26092</v>
      </c>
      <c r="O3015" s="3">
        <v>3</v>
      </c>
      <c r="P3015" t="s">
        <v>26085</v>
      </c>
      <c r="Q3015" s="3">
        <v>3</v>
      </c>
      <c r="R3015" t="s">
        <v>26107</v>
      </c>
      <c r="S3015" s="3">
        <v>10</v>
      </c>
      <c r="T3015" s="3">
        <v>1</v>
      </c>
      <c r="U3015" s="3">
        <v>12800000</v>
      </c>
      <c r="V3015" s="3">
        <v>2015</v>
      </c>
      <c r="W3015" t="s">
        <v>25</v>
      </c>
    </row>
    <row r="3016" spans="1:23" x14ac:dyDescent="0.3">
      <c r="A3016" s="3">
        <v>5</v>
      </c>
      <c r="B3016" t="s">
        <v>800</v>
      </c>
      <c r="C3016" s="3">
        <v>5302</v>
      </c>
      <c r="D3016" t="s">
        <v>1207</v>
      </c>
      <c r="E3016" s="3">
        <v>100109</v>
      </c>
      <c r="F3016" t="s">
        <v>18431</v>
      </c>
      <c r="G3016" s="3">
        <v>100109001</v>
      </c>
      <c r="H3016" t="s">
        <v>26106</v>
      </c>
      <c r="I3016" s="3">
        <v>2</v>
      </c>
      <c r="J3016" t="s">
        <v>12848</v>
      </c>
      <c r="K3016" s="3">
        <v>16</v>
      </c>
      <c r="L3016" t="s">
        <v>26109</v>
      </c>
      <c r="M3016" s="3">
        <v>5</v>
      </c>
      <c r="N3016" t="s">
        <v>26092</v>
      </c>
      <c r="O3016" s="3">
        <v>3</v>
      </c>
      <c r="P3016" t="s">
        <v>26085</v>
      </c>
      <c r="Q3016" s="3">
        <v>4</v>
      </c>
      <c r="R3016" t="s">
        <v>26113</v>
      </c>
      <c r="S3016" s="3">
        <v>39</v>
      </c>
      <c r="T3016" s="3">
        <v>1</v>
      </c>
      <c r="U3016" s="3">
        <v>1000000</v>
      </c>
      <c r="V3016" s="3">
        <v>2002</v>
      </c>
      <c r="W3016" t="s">
        <v>25</v>
      </c>
    </row>
    <row r="3017" spans="1:23" x14ac:dyDescent="0.3">
      <c r="A3017" s="3">
        <v>5</v>
      </c>
      <c r="B3017" t="s">
        <v>800</v>
      </c>
      <c r="C3017" s="3">
        <v>5703</v>
      </c>
      <c r="D3017" t="s">
        <v>1270</v>
      </c>
      <c r="E3017" s="3">
        <v>100109</v>
      </c>
      <c r="F3017" t="s">
        <v>18431</v>
      </c>
      <c r="G3017" s="3">
        <v>100109001</v>
      </c>
      <c r="H3017" t="s">
        <v>26106</v>
      </c>
      <c r="I3017" s="3">
        <v>2</v>
      </c>
      <c r="J3017" t="s">
        <v>12848</v>
      </c>
      <c r="K3017" s="3">
        <v>16</v>
      </c>
      <c r="L3017" t="s">
        <v>26109</v>
      </c>
      <c r="M3017" s="3">
        <v>5</v>
      </c>
      <c r="N3017" t="s">
        <v>26092</v>
      </c>
      <c r="O3017" s="3">
        <v>3</v>
      </c>
      <c r="P3017" t="s">
        <v>26085</v>
      </c>
      <c r="Q3017" s="3">
        <v>3</v>
      </c>
      <c r="R3017" t="s">
        <v>26107</v>
      </c>
      <c r="S3017" s="3">
        <v>20</v>
      </c>
      <c r="T3017" s="3">
        <v>1</v>
      </c>
      <c r="U3017" s="3">
        <v>400000</v>
      </c>
      <c r="V3017" s="3">
        <v>2002</v>
      </c>
      <c r="W3017" t="s">
        <v>25</v>
      </c>
    </row>
    <row r="3018" spans="1:23" x14ac:dyDescent="0.3">
      <c r="A3018" s="3">
        <v>5</v>
      </c>
      <c r="B3018" t="s">
        <v>800</v>
      </c>
      <c r="C3018" s="3">
        <v>5705</v>
      </c>
      <c r="D3018" t="s">
        <v>1276</v>
      </c>
      <c r="E3018" s="3">
        <v>100109</v>
      </c>
      <c r="F3018" t="s">
        <v>18431</v>
      </c>
      <c r="G3018" s="3">
        <v>100109001</v>
      </c>
      <c r="H3018" t="s">
        <v>26106</v>
      </c>
      <c r="I3018" s="3">
        <v>1</v>
      </c>
      <c r="J3018" t="s">
        <v>26080</v>
      </c>
      <c r="K3018" s="3">
        <v>16</v>
      </c>
      <c r="L3018" t="s">
        <v>26109</v>
      </c>
      <c r="M3018" s="3">
        <v>6</v>
      </c>
      <c r="N3018" t="s">
        <v>18251</v>
      </c>
      <c r="O3018" s="3">
        <v>1</v>
      </c>
      <c r="P3018" t="s">
        <v>28066</v>
      </c>
      <c r="Q3018" s="3">
        <v>1</v>
      </c>
      <c r="R3018" t="s">
        <v>26083</v>
      </c>
      <c r="S3018" s="3">
        <v>8</v>
      </c>
      <c r="T3018" s="3">
        <v>1</v>
      </c>
      <c r="U3018" s="3">
        <v>10800</v>
      </c>
      <c r="V3018" s="3">
        <v>2002</v>
      </c>
      <c r="W3018" t="s">
        <v>25</v>
      </c>
    </row>
    <row r="3019" spans="1:23" x14ac:dyDescent="0.3">
      <c r="A3019" s="3">
        <v>5</v>
      </c>
      <c r="B3019" t="s">
        <v>800</v>
      </c>
      <c r="C3019" s="3">
        <v>5705</v>
      </c>
      <c r="D3019" t="s">
        <v>1276</v>
      </c>
      <c r="E3019" s="3">
        <v>100109</v>
      </c>
      <c r="F3019" t="s">
        <v>18431</v>
      </c>
      <c r="G3019" s="3">
        <v>100109001</v>
      </c>
      <c r="H3019" t="s">
        <v>26106</v>
      </c>
      <c r="I3019" s="3">
        <v>1</v>
      </c>
      <c r="J3019" t="s">
        <v>26080</v>
      </c>
      <c r="K3019" s="3">
        <v>16</v>
      </c>
      <c r="L3019" t="s">
        <v>26109</v>
      </c>
      <c r="M3019" s="3">
        <v>5</v>
      </c>
      <c r="N3019" t="s">
        <v>26092</v>
      </c>
      <c r="O3019" s="3">
        <v>1</v>
      </c>
      <c r="P3019" t="s">
        <v>28066</v>
      </c>
      <c r="Q3019" s="3">
        <v>3</v>
      </c>
      <c r="R3019" t="s">
        <v>26107</v>
      </c>
      <c r="S3019" s="3">
        <v>7</v>
      </c>
      <c r="T3019" s="3">
        <v>1</v>
      </c>
      <c r="U3019" s="3">
        <v>70000</v>
      </c>
      <c r="V3019" s="3">
        <v>2002</v>
      </c>
      <c r="W3019" t="s">
        <v>25</v>
      </c>
    </row>
    <row r="3020" spans="1:23" x14ac:dyDescent="0.3">
      <c r="A3020" s="3">
        <v>5</v>
      </c>
      <c r="B3020" t="s">
        <v>800</v>
      </c>
      <c r="C3020" s="3">
        <v>5303</v>
      </c>
      <c r="D3020" t="s">
        <v>1210</v>
      </c>
      <c r="E3020" s="3">
        <v>100109</v>
      </c>
      <c r="F3020" t="s">
        <v>18431</v>
      </c>
      <c r="G3020" s="3">
        <v>100109001</v>
      </c>
      <c r="H3020" t="s">
        <v>26106</v>
      </c>
      <c r="I3020" s="3">
        <v>1</v>
      </c>
      <c r="J3020" t="s">
        <v>26080</v>
      </c>
      <c r="K3020" s="3">
        <v>16</v>
      </c>
      <c r="L3020" t="s">
        <v>26109</v>
      </c>
      <c r="M3020" s="3">
        <v>2</v>
      </c>
      <c r="N3020" t="s">
        <v>26084</v>
      </c>
      <c r="O3020" s="3">
        <v>3</v>
      </c>
      <c r="P3020" t="s">
        <v>26085</v>
      </c>
      <c r="Q3020" s="3">
        <v>1</v>
      </c>
      <c r="R3020" t="s">
        <v>26083</v>
      </c>
      <c r="S3020" s="3">
        <v>5</v>
      </c>
      <c r="T3020" s="3">
        <v>1</v>
      </c>
      <c r="U3020" s="3">
        <v>80000</v>
      </c>
      <c r="V3020" s="3">
        <v>2002</v>
      </c>
      <c r="W3020" t="s">
        <v>25</v>
      </c>
    </row>
    <row r="3021" spans="1:23" x14ac:dyDescent="0.3">
      <c r="A3021" s="3">
        <v>5</v>
      </c>
      <c r="B3021" t="s">
        <v>800</v>
      </c>
      <c r="C3021" s="3">
        <v>5304</v>
      </c>
      <c r="D3021" t="s">
        <v>1213</v>
      </c>
      <c r="E3021" s="3">
        <v>100109</v>
      </c>
      <c r="F3021" t="s">
        <v>18431</v>
      </c>
      <c r="G3021" s="3">
        <v>100109001</v>
      </c>
      <c r="H3021" t="s">
        <v>26106</v>
      </c>
      <c r="I3021" s="3">
        <v>2</v>
      </c>
      <c r="J3021" t="s">
        <v>12848</v>
      </c>
      <c r="K3021" s="3">
        <v>16</v>
      </c>
      <c r="L3021" t="s">
        <v>26109</v>
      </c>
      <c r="M3021" s="3">
        <v>6</v>
      </c>
      <c r="N3021" t="s">
        <v>18251</v>
      </c>
      <c r="O3021" s="3">
        <v>3</v>
      </c>
      <c r="P3021" t="s">
        <v>26085</v>
      </c>
      <c r="Q3021" s="3">
        <v>4</v>
      </c>
      <c r="R3021" t="s">
        <v>26113</v>
      </c>
      <c r="S3021" s="3">
        <v>20</v>
      </c>
      <c r="T3021" s="3">
        <v>1</v>
      </c>
      <c r="U3021" s="3">
        <v>1000000</v>
      </c>
      <c r="V3021" s="3">
        <v>2002</v>
      </c>
      <c r="W3021" t="s">
        <v>25</v>
      </c>
    </row>
    <row r="3022" spans="1:23" x14ac:dyDescent="0.3">
      <c r="A3022" s="3">
        <v>5</v>
      </c>
      <c r="B3022" t="s">
        <v>800</v>
      </c>
      <c r="C3022" s="3">
        <v>5701</v>
      </c>
      <c r="D3022" t="s">
        <v>1264</v>
      </c>
      <c r="E3022" s="3">
        <v>100109</v>
      </c>
      <c r="F3022" t="s">
        <v>18431</v>
      </c>
      <c r="G3022" s="3">
        <v>100109001</v>
      </c>
      <c r="H3022" t="s">
        <v>26106</v>
      </c>
      <c r="I3022" s="3">
        <v>2</v>
      </c>
      <c r="J3022" t="s">
        <v>12848</v>
      </c>
      <c r="K3022" s="3">
        <v>16</v>
      </c>
      <c r="L3022" t="s">
        <v>26109</v>
      </c>
      <c r="M3022" s="3">
        <v>1</v>
      </c>
      <c r="N3022" t="s">
        <v>26082</v>
      </c>
      <c r="O3022" s="3">
        <v>3</v>
      </c>
      <c r="P3022" t="s">
        <v>26085</v>
      </c>
      <c r="Q3022" s="3">
        <v>4</v>
      </c>
      <c r="R3022" t="s">
        <v>26113</v>
      </c>
      <c r="S3022" s="3">
        <v>45</v>
      </c>
      <c r="T3022" s="3">
        <v>1</v>
      </c>
      <c r="U3022" s="3">
        <v>5000000</v>
      </c>
      <c r="V3022" s="3">
        <v>2002</v>
      </c>
      <c r="W3022" t="s">
        <v>25</v>
      </c>
    </row>
    <row r="3023" spans="1:23" x14ac:dyDescent="0.3">
      <c r="A3023" s="3">
        <v>5</v>
      </c>
      <c r="B3023" t="s">
        <v>800</v>
      </c>
      <c r="C3023" s="3">
        <v>5701</v>
      </c>
      <c r="D3023" t="s">
        <v>1264</v>
      </c>
      <c r="E3023" s="3">
        <v>100109</v>
      </c>
      <c r="F3023" t="s">
        <v>18431</v>
      </c>
      <c r="G3023" s="3">
        <v>100109001</v>
      </c>
      <c r="H3023" t="s">
        <v>26106</v>
      </c>
      <c r="I3023" s="3">
        <v>2</v>
      </c>
      <c r="J3023" t="s">
        <v>12848</v>
      </c>
      <c r="K3023" s="3">
        <v>16</v>
      </c>
      <c r="L3023" t="s">
        <v>26109</v>
      </c>
      <c r="M3023" s="3">
        <v>1</v>
      </c>
      <c r="N3023" t="s">
        <v>26082</v>
      </c>
      <c r="O3023" s="3">
        <v>3</v>
      </c>
      <c r="P3023" t="s">
        <v>26085</v>
      </c>
      <c r="Q3023" s="3">
        <v>4</v>
      </c>
      <c r="R3023" t="s">
        <v>26113</v>
      </c>
      <c r="S3023" s="3">
        <v>150</v>
      </c>
      <c r="T3023" s="3">
        <v>1</v>
      </c>
      <c r="U3023" s="3">
        <v>18900000</v>
      </c>
      <c r="V3023" s="3">
        <v>2002</v>
      </c>
      <c r="W3023" t="s">
        <v>25</v>
      </c>
    </row>
    <row r="3024" spans="1:23" x14ac:dyDescent="0.3">
      <c r="A3024" s="3">
        <v>5</v>
      </c>
      <c r="B3024" t="s">
        <v>800</v>
      </c>
      <c r="C3024" s="3">
        <v>5701</v>
      </c>
      <c r="D3024" t="s">
        <v>1264</v>
      </c>
      <c r="E3024" s="3">
        <v>100109</v>
      </c>
      <c r="F3024" t="s">
        <v>18431</v>
      </c>
      <c r="G3024" s="3">
        <v>100109001</v>
      </c>
      <c r="H3024" t="s">
        <v>26106</v>
      </c>
      <c r="I3024" s="3">
        <v>2</v>
      </c>
      <c r="J3024" t="s">
        <v>12848</v>
      </c>
      <c r="K3024" s="3">
        <v>16</v>
      </c>
      <c r="L3024" t="s">
        <v>26109</v>
      </c>
      <c r="M3024" s="3">
        <v>5</v>
      </c>
      <c r="N3024" t="s">
        <v>26092</v>
      </c>
      <c r="O3024" s="3">
        <v>3</v>
      </c>
      <c r="P3024" t="s">
        <v>26085</v>
      </c>
      <c r="Q3024" s="3">
        <v>4</v>
      </c>
      <c r="R3024" t="s">
        <v>26113</v>
      </c>
      <c r="S3024" s="3">
        <v>50</v>
      </c>
      <c r="T3024" s="3">
        <v>1</v>
      </c>
      <c r="U3024" s="3">
        <v>2300000</v>
      </c>
      <c r="V3024" s="3">
        <v>2002</v>
      </c>
      <c r="W3024" t="s">
        <v>25</v>
      </c>
    </row>
    <row r="3025" spans="1:23" x14ac:dyDescent="0.3">
      <c r="A3025" s="3">
        <v>5</v>
      </c>
      <c r="B3025" t="s">
        <v>800</v>
      </c>
      <c r="C3025" s="3">
        <v>5701</v>
      </c>
      <c r="D3025" t="s">
        <v>1264</v>
      </c>
      <c r="E3025" s="3">
        <v>100109</v>
      </c>
      <c r="F3025" t="s">
        <v>18431</v>
      </c>
      <c r="G3025" s="3">
        <v>100109001</v>
      </c>
      <c r="H3025" t="s">
        <v>26106</v>
      </c>
      <c r="I3025" s="3">
        <v>2</v>
      </c>
      <c r="J3025" t="s">
        <v>12848</v>
      </c>
      <c r="K3025" s="3">
        <v>16</v>
      </c>
      <c r="L3025" t="s">
        <v>26109</v>
      </c>
      <c r="M3025" s="3">
        <v>5</v>
      </c>
      <c r="N3025" t="s">
        <v>26092</v>
      </c>
      <c r="O3025" s="3">
        <v>3</v>
      </c>
      <c r="P3025" t="s">
        <v>26085</v>
      </c>
      <c r="Q3025" s="3">
        <v>4</v>
      </c>
      <c r="R3025" t="s">
        <v>26113</v>
      </c>
      <c r="S3025" s="3">
        <v>70</v>
      </c>
      <c r="T3025" s="3">
        <v>1</v>
      </c>
      <c r="U3025" s="3">
        <v>21000000</v>
      </c>
      <c r="V3025" s="3">
        <v>2002</v>
      </c>
      <c r="W3025" t="s">
        <v>25</v>
      </c>
    </row>
    <row r="3026" spans="1:23" x14ac:dyDescent="0.3">
      <c r="A3026" s="3">
        <v>5</v>
      </c>
      <c r="B3026" t="s">
        <v>800</v>
      </c>
      <c r="C3026" s="3">
        <v>5701</v>
      </c>
      <c r="D3026" t="s">
        <v>1264</v>
      </c>
      <c r="E3026" s="3">
        <v>100109</v>
      </c>
      <c r="F3026" t="s">
        <v>18431</v>
      </c>
      <c r="G3026" s="3">
        <v>100109001</v>
      </c>
      <c r="H3026" t="s">
        <v>26106</v>
      </c>
      <c r="I3026" s="3">
        <v>2</v>
      </c>
      <c r="J3026" t="s">
        <v>12848</v>
      </c>
      <c r="K3026" s="3">
        <v>16</v>
      </c>
      <c r="L3026" t="s">
        <v>26109</v>
      </c>
      <c r="M3026" s="3">
        <v>5</v>
      </c>
      <c r="N3026" t="s">
        <v>26092</v>
      </c>
      <c r="O3026" s="3">
        <v>3</v>
      </c>
      <c r="P3026" t="s">
        <v>26085</v>
      </c>
      <c r="Q3026" s="3">
        <v>4</v>
      </c>
      <c r="R3026" t="s">
        <v>26113</v>
      </c>
      <c r="S3026" s="3">
        <v>75</v>
      </c>
      <c r="T3026" s="3">
        <v>1</v>
      </c>
      <c r="U3026" s="3">
        <v>13300000</v>
      </c>
      <c r="V3026" s="3">
        <v>2002</v>
      </c>
      <c r="W3026" t="s">
        <v>25</v>
      </c>
    </row>
    <row r="3027" spans="1:23" x14ac:dyDescent="0.3">
      <c r="A3027" s="3">
        <v>5</v>
      </c>
      <c r="B3027" t="s">
        <v>800</v>
      </c>
      <c r="C3027" s="3">
        <v>5701</v>
      </c>
      <c r="D3027" t="s">
        <v>1264</v>
      </c>
      <c r="E3027" s="3">
        <v>100109</v>
      </c>
      <c r="F3027" t="s">
        <v>18431</v>
      </c>
      <c r="G3027" s="3">
        <v>100109001</v>
      </c>
      <c r="H3027" t="s">
        <v>26106</v>
      </c>
      <c r="I3027" s="3">
        <v>2</v>
      </c>
      <c r="J3027" t="s">
        <v>12848</v>
      </c>
      <c r="K3027" s="3">
        <v>16</v>
      </c>
      <c r="L3027" t="s">
        <v>26109</v>
      </c>
      <c r="M3027" s="3">
        <v>5</v>
      </c>
      <c r="N3027" t="s">
        <v>26092</v>
      </c>
      <c r="O3027" s="3">
        <v>3</v>
      </c>
      <c r="P3027" t="s">
        <v>26085</v>
      </c>
      <c r="Q3027" s="3">
        <v>4</v>
      </c>
      <c r="R3027" t="s">
        <v>26113</v>
      </c>
      <c r="S3027" s="3">
        <v>110</v>
      </c>
      <c r="T3027" s="3">
        <v>1</v>
      </c>
      <c r="U3027" s="3">
        <v>12180000</v>
      </c>
      <c r="V3027" s="3">
        <v>2002</v>
      </c>
      <c r="W3027" t="s">
        <v>25</v>
      </c>
    </row>
    <row r="3028" spans="1:23" x14ac:dyDescent="0.3">
      <c r="A3028" s="3">
        <v>5</v>
      </c>
      <c r="B3028" t="s">
        <v>800</v>
      </c>
      <c r="C3028" s="3">
        <v>5701</v>
      </c>
      <c r="D3028" t="s">
        <v>1264</v>
      </c>
      <c r="E3028" s="3">
        <v>100109</v>
      </c>
      <c r="F3028" t="s">
        <v>18431</v>
      </c>
      <c r="G3028" s="3">
        <v>100109001</v>
      </c>
      <c r="H3028" t="s">
        <v>26106</v>
      </c>
      <c r="I3028" s="3">
        <v>2</v>
      </c>
      <c r="J3028" t="s">
        <v>12848</v>
      </c>
      <c r="K3028" s="3">
        <v>16</v>
      </c>
      <c r="L3028" t="s">
        <v>26109</v>
      </c>
      <c r="M3028" s="3">
        <v>5</v>
      </c>
      <c r="N3028" t="s">
        <v>26092</v>
      </c>
      <c r="O3028" s="3">
        <v>3</v>
      </c>
      <c r="P3028" t="s">
        <v>26085</v>
      </c>
      <c r="Q3028" s="3">
        <v>1</v>
      </c>
      <c r="R3028" t="s">
        <v>26083</v>
      </c>
      <c r="S3028" s="3">
        <v>8</v>
      </c>
      <c r="T3028" s="3">
        <v>1</v>
      </c>
      <c r="U3028" s="3">
        <v>1500000</v>
      </c>
      <c r="V3028" s="3">
        <v>2002</v>
      </c>
      <c r="W3028" t="s">
        <v>25</v>
      </c>
    </row>
    <row r="3029" spans="1:23" x14ac:dyDescent="0.3">
      <c r="A3029" s="3">
        <v>5</v>
      </c>
      <c r="B3029" t="s">
        <v>800</v>
      </c>
      <c r="C3029" s="3">
        <v>5706</v>
      </c>
      <c r="D3029" t="s">
        <v>1279</v>
      </c>
      <c r="E3029" s="3">
        <v>100109</v>
      </c>
      <c r="F3029" t="s">
        <v>18431</v>
      </c>
      <c r="G3029" s="3">
        <v>100109001</v>
      </c>
      <c r="H3029" t="s">
        <v>26106</v>
      </c>
      <c r="I3029" s="3">
        <v>2</v>
      </c>
      <c r="J3029" t="s">
        <v>12848</v>
      </c>
      <c r="K3029" s="3">
        <v>16</v>
      </c>
      <c r="L3029" t="s">
        <v>26109</v>
      </c>
      <c r="M3029" s="3">
        <v>5</v>
      </c>
      <c r="N3029" t="s">
        <v>26092</v>
      </c>
      <c r="O3029" s="3">
        <v>3</v>
      </c>
      <c r="P3029" t="s">
        <v>26085</v>
      </c>
      <c r="Q3029" s="3">
        <v>3</v>
      </c>
      <c r="R3029" t="s">
        <v>26107</v>
      </c>
      <c r="S3029" s="3">
        <v>30</v>
      </c>
      <c r="T3029" s="3">
        <v>1</v>
      </c>
      <c r="U3029" s="3">
        <v>2000000</v>
      </c>
      <c r="V3029" s="3">
        <v>2002</v>
      </c>
      <c r="W3029" t="s">
        <v>25</v>
      </c>
    </row>
    <row r="3030" spans="1:23" x14ac:dyDescent="0.3">
      <c r="A3030" s="3">
        <v>5</v>
      </c>
      <c r="B3030" t="s">
        <v>800</v>
      </c>
      <c r="C3030" s="3">
        <v>5302</v>
      </c>
      <c r="D3030" t="s">
        <v>1207</v>
      </c>
      <c r="E3030" s="3">
        <v>100109</v>
      </c>
      <c r="F3030" t="s">
        <v>18431</v>
      </c>
      <c r="G3030" s="3">
        <v>100109001</v>
      </c>
      <c r="H3030" t="s">
        <v>26106</v>
      </c>
      <c r="I3030" s="3">
        <v>2</v>
      </c>
      <c r="J3030" t="s">
        <v>12848</v>
      </c>
      <c r="K3030" s="3">
        <v>16</v>
      </c>
      <c r="L3030" t="s">
        <v>26109</v>
      </c>
      <c r="M3030" s="3">
        <v>5</v>
      </c>
      <c r="N3030" t="s">
        <v>26092</v>
      </c>
      <c r="O3030" s="3">
        <v>3</v>
      </c>
      <c r="P3030" t="s">
        <v>26085</v>
      </c>
      <c r="Q3030" s="3">
        <v>4</v>
      </c>
      <c r="R3030" t="s">
        <v>26113</v>
      </c>
      <c r="S3030" s="3">
        <v>16</v>
      </c>
      <c r="T3030" s="3">
        <v>1</v>
      </c>
      <c r="U3030" s="3">
        <v>9000000</v>
      </c>
      <c r="V3030" s="3">
        <v>2008</v>
      </c>
      <c r="W3030" t="s">
        <v>25</v>
      </c>
    </row>
    <row r="3031" spans="1:23" x14ac:dyDescent="0.3">
      <c r="A3031" s="3">
        <v>5</v>
      </c>
      <c r="B3031" t="s">
        <v>800</v>
      </c>
      <c r="C3031" s="3">
        <v>5701</v>
      </c>
      <c r="D3031" t="s">
        <v>1264</v>
      </c>
      <c r="E3031" s="3">
        <v>100109</v>
      </c>
      <c r="F3031" t="s">
        <v>18431</v>
      </c>
      <c r="G3031" s="3">
        <v>100109001</v>
      </c>
      <c r="H3031" t="s">
        <v>26106</v>
      </c>
      <c r="I3031" s="3">
        <v>2</v>
      </c>
      <c r="J3031" t="s">
        <v>12848</v>
      </c>
      <c r="K3031" s="3">
        <v>16</v>
      </c>
      <c r="L3031" t="s">
        <v>26109</v>
      </c>
      <c r="M3031" s="3">
        <v>2</v>
      </c>
      <c r="N3031" t="s">
        <v>26084</v>
      </c>
      <c r="O3031" s="3">
        <v>3</v>
      </c>
      <c r="P3031" t="s">
        <v>26085</v>
      </c>
      <c r="Q3031" s="3">
        <v>3</v>
      </c>
      <c r="R3031" t="s">
        <v>26107</v>
      </c>
      <c r="S3031" s="3">
        <v>43</v>
      </c>
      <c r="T3031" s="3">
        <v>1</v>
      </c>
      <c r="U3031" s="3">
        <v>6500000</v>
      </c>
      <c r="V3031" s="3">
        <v>2008</v>
      </c>
      <c r="W3031" t="s">
        <v>25</v>
      </c>
    </row>
    <row r="3032" spans="1:23" x14ac:dyDescent="0.3">
      <c r="A3032" s="3">
        <v>5</v>
      </c>
      <c r="B3032" t="s">
        <v>800</v>
      </c>
      <c r="C3032" s="3">
        <v>5701</v>
      </c>
      <c r="D3032" t="s">
        <v>1264</v>
      </c>
      <c r="E3032" s="3">
        <v>100109</v>
      </c>
      <c r="F3032" t="s">
        <v>18431</v>
      </c>
      <c r="G3032" s="3">
        <v>100109001</v>
      </c>
      <c r="H3032" t="s">
        <v>26106</v>
      </c>
      <c r="I3032" s="3">
        <v>2</v>
      </c>
      <c r="J3032" t="s">
        <v>12848</v>
      </c>
      <c r="K3032" s="3">
        <v>16</v>
      </c>
      <c r="L3032" t="s">
        <v>26109</v>
      </c>
      <c r="M3032" s="3">
        <v>6</v>
      </c>
      <c r="N3032" t="s">
        <v>18251</v>
      </c>
      <c r="O3032" s="3">
        <v>3</v>
      </c>
      <c r="P3032" t="s">
        <v>26085</v>
      </c>
      <c r="Q3032" s="3">
        <v>1</v>
      </c>
      <c r="R3032" t="s">
        <v>26083</v>
      </c>
      <c r="S3032" s="3">
        <v>100</v>
      </c>
      <c r="T3032" s="3">
        <v>1</v>
      </c>
      <c r="U3032" s="3">
        <v>15000000</v>
      </c>
      <c r="V3032" s="3">
        <v>2008</v>
      </c>
      <c r="W3032" t="s">
        <v>25</v>
      </c>
    </row>
    <row r="3033" spans="1:23" x14ac:dyDescent="0.3">
      <c r="A3033" s="3">
        <v>5</v>
      </c>
      <c r="B3033" t="s">
        <v>800</v>
      </c>
      <c r="C3033" s="3">
        <v>5701</v>
      </c>
      <c r="D3033" t="s">
        <v>1264</v>
      </c>
      <c r="E3033" s="3">
        <v>100109</v>
      </c>
      <c r="F3033" t="s">
        <v>18431</v>
      </c>
      <c r="G3033" s="3">
        <v>100109001</v>
      </c>
      <c r="H3033" t="s">
        <v>26106</v>
      </c>
      <c r="I3033" s="3">
        <v>2</v>
      </c>
      <c r="J3033" t="s">
        <v>12848</v>
      </c>
      <c r="K3033" s="3">
        <v>16</v>
      </c>
      <c r="L3033" t="s">
        <v>26109</v>
      </c>
      <c r="M3033" s="3">
        <v>5</v>
      </c>
      <c r="N3033" t="s">
        <v>26092</v>
      </c>
      <c r="O3033" s="3">
        <v>3</v>
      </c>
      <c r="P3033" t="s">
        <v>26085</v>
      </c>
      <c r="Q3033" s="3">
        <v>3</v>
      </c>
      <c r="R3033" t="s">
        <v>26107</v>
      </c>
      <c r="S3033" s="3">
        <v>85</v>
      </c>
      <c r="T3033" s="3">
        <v>1</v>
      </c>
      <c r="U3033" s="3">
        <v>3400000</v>
      </c>
      <c r="V3033" s="3">
        <v>2008</v>
      </c>
      <c r="W3033" t="s">
        <v>25</v>
      </c>
    </row>
    <row r="3034" spans="1:23" x14ac:dyDescent="0.3">
      <c r="A3034" s="3">
        <v>5</v>
      </c>
      <c r="B3034" t="s">
        <v>800</v>
      </c>
      <c r="C3034" s="3">
        <v>5701</v>
      </c>
      <c r="D3034" t="s">
        <v>1264</v>
      </c>
      <c r="E3034" s="3">
        <v>100109</v>
      </c>
      <c r="F3034" t="s">
        <v>18431</v>
      </c>
      <c r="G3034" s="3">
        <v>100109001</v>
      </c>
      <c r="H3034" t="s">
        <v>26106</v>
      </c>
      <c r="I3034" s="3">
        <v>2</v>
      </c>
      <c r="J3034" t="s">
        <v>12848</v>
      </c>
      <c r="K3034" s="3">
        <v>16</v>
      </c>
      <c r="L3034" t="s">
        <v>26109</v>
      </c>
      <c r="M3034" s="3">
        <v>2</v>
      </c>
      <c r="N3034" t="s">
        <v>26084</v>
      </c>
      <c r="O3034" s="3">
        <v>3</v>
      </c>
      <c r="P3034" t="s">
        <v>26085</v>
      </c>
      <c r="Q3034" s="3">
        <v>4</v>
      </c>
      <c r="R3034" t="s">
        <v>26113</v>
      </c>
      <c r="S3034" s="3">
        <v>60</v>
      </c>
      <c r="T3034" s="3">
        <v>1</v>
      </c>
      <c r="U3034" s="3">
        <v>7500000</v>
      </c>
      <c r="V3034" s="3">
        <v>2008</v>
      </c>
      <c r="W3034" t="s">
        <v>25</v>
      </c>
    </row>
    <row r="3035" spans="1:23" x14ac:dyDescent="0.3">
      <c r="A3035" s="3">
        <v>5</v>
      </c>
      <c r="B3035" t="s">
        <v>800</v>
      </c>
      <c r="C3035" s="3">
        <v>5302</v>
      </c>
      <c r="D3035" t="s">
        <v>1207</v>
      </c>
      <c r="E3035" s="3">
        <v>100109</v>
      </c>
      <c r="F3035" t="s">
        <v>18431</v>
      </c>
      <c r="G3035" s="3">
        <v>100109001</v>
      </c>
      <c r="H3035" t="s">
        <v>26106</v>
      </c>
      <c r="I3035" s="3">
        <v>2</v>
      </c>
      <c r="J3035" t="s">
        <v>12848</v>
      </c>
      <c r="K3035" s="3">
        <v>16</v>
      </c>
      <c r="L3035" t="s">
        <v>26109</v>
      </c>
      <c r="M3035" s="3">
        <v>5</v>
      </c>
      <c r="N3035" t="s">
        <v>26092</v>
      </c>
      <c r="O3035" s="3">
        <v>3</v>
      </c>
      <c r="P3035" t="s">
        <v>26085</v>
      </c>
      <c r="Q3035" s="3">
        <v>2</v>
      </c>
      <c r="R3035" t="s">
        <v>8209</v>
      </c>
      <c r="S3035" s="3">
        <v>16</v>
      </c>
      <c r="T3035" s="3">
        <v>1</v>
      </c>
      <c r="U3035" s="3">
        <v>11000000</v>
      </c>
      <c r="V3035" s="3">
        <v>2014</v>
      </c>
      <c r="W3035" t="s">
        <v>25</v>
      </c>
    </row>
    <row r="3036" spans="1:23" x14ac:dyDescent="0.3">
      <c r="A3036" s="3">
        <v>5</v>
      </c>
      <c r="B3036" t="s">
        <v>800</v>
      </c>
      <c r="C3036" s="3">
        <v>5704</v>
      </c>
      <c r="D3036" t="s">
        <v>1273</v>
      </c>
      <c r="E3036" s="3">
        <v>100109</v>
      </c>
      <c r="F3036" t="s">
        <v>18431</v>
      </c>
      <c r="G3036" s="3">
        <v>100109001</v>
      </c>
      <c r="H3036" t="s">
        <v>26106</v>
      </c>
      <c r="I3036" s="3">
        <v>2</v>
      </c>
      <c r="J3036" t="s">
        <v>12848</v>
      </c>
      <c r="K3036" s="3">
        <v>16</v>
      </c>
      <c r="L3036" t="s">
        <v>26109</v>
      </c>
      <c r="M3036" s="3">
        <v>5</v>
      </c>
      <c r="N3036" t="s">
        <v>26092</v>
      </c>
      <c r="O3036" s="3">
        <v>3</v>
      </c>
      <c r="P3036" t="s">
        <v>26085</v>
      </c>
      <c r="Q3036" s="3">
        <v>4</v>
      </c>
      <c r="R3036" t="s">
        <v>26113</v>
      </c>
      <c r="S3036" s="3">
        <v>83</v>
      </c>
      <c r="T3036" s="3">
        <v>1</v>
      </c>
      <c r="U3036" s="3">
        <v>8000000</v>
      </c>
      <c r="V3036" s="3">
        <v>2014</v>
      </c>
      <c r="W3036" t="s">
        <v>25</v>
      </c>
    </row>
    <row r="3037" spans="1:23" x14ac:dyDescent="0.3">
      <c r="A3037" s="3">
        <v>5</v>
      </c>
      <c r="B3037" t="s">
        <v>800</v>
      </c>
      <c r="C3037" s="3">
        <v>5705</v>
      </c>
      <c r="D3037" t="s">
        <v>1276</v>
      </c>
      <c r="E3037" s="3">
        <v>100109</v>
      </c>
      <c r="F3037" t="s">
        <v>18431</v>
      </c>
      <c r="G3037" s="3">
        <v>100109001</v>
      </c>
      <c r="H3037" t="s">
        <v>26106</v>
      </c>
      <c r="I3037" s="3">
        <v>2</v>
      </c>
      <c r="J3037" t="s">
        <v>12848</v>
      </c>
      <c r="K3037" s="3">
        <v>16</v>
      </c>
      <c r="L3037" t="s">
        <v>26109</v>
      </c>
      <c r="M3037" s="3">
        <v>2</v>
      </c>
      <c r="N3037" t="s">
        <v>26084</v>
      </c>
      <c r="O3037" s="3">
        <v>1</v>
      </c>
      <c r="P3037" t="s">
        <v>28066</v>
      </c>
      <c r="Q3037" s="3">
        <v>1</v>
      </c>
      <c r="R3037" t="s">
        <v>26083</v>
      </c>
      <c r="S3037" s="3">
        <v>9</v>
      </c>
      <c r="T3037" s="3">
        <v>1</v>
      </c>
      <c r="U3037" s="3">
        <v>100000</v>
      </c>
      <c r="V3037" s="3">
        <v>2014</v>
      </c>
      <c r="W3037" t="s">
        <v>25</v>
      </c>
    </row>
    <row r="3038" spans="1:23" x14ac:dyDescent="0.3">
      <c r="A3038" s="3">
        <v>5</v>
      </c>
      <c r="B3038" t="s">
        <v>800</v>
      </c>
      <c r="C3038" s="3">
        <v>5705</v>
      </c>
      <c r="D3038" t="s">
        <v>1276</v>
      </c>
      <c r="E3038" s="3">
        <v>100109</v>
      </c>
      <c r="F3038" t="s">
        <v>18431</v>
      </c>
      <c r="G3038" s="3">
        <v>100109001</v>
      </c>
      <c r="H3038" t="s">
        <v>26106</v>
      </c>
      <c r="I3038" s="3">
        <v>2</v>
      </c>
      <c r="J3038" t="s">
        <v>12848</v>
      </c>
      <c r="K3038" s="3">
        <v>16</v>
      </c>
      <c r="L3038" t="s">
        <v>26109</v>
      </c>
      <c r="M3038" s="3">
        <v>2</v>
      </c>
      <c r="N3038" t="s">
        <v>26084</v>
      </c>
      <c r="O3038" s="3">
        <v>3</v>
      </c>
      <c r="P3038" t="s">
        <v>26085</v>
      </c>
      <c r="Q3038" s="3">
        <v>1</v>
      </c>
      <c r="R3038" t="s">
        <v>26083</v>
      </c>
      <c r="S3038" s="3">
        <v>33</v>
      </c>
      <c r="T3038" s="3">
        <v>1</v>
      </c>
      <c r="U3038" s="3">
        <v>3000000</v>
      </c>
      <c r="V3038" s="3">
        <v>2014</v>
      </c>
      <c r="W3038" t="s">
        <v>25</v>
      </c>
    </row>
    <row r="3039" spans="1:23" x14ac:dyDescent="0.3">
      <c r="A3039" s="3">
        <v>5</v>
      </c>
      <c r="B3039" t="s">
        <v>800</v>
      </c>
      <c r="C3039" s="3">
        <v>5705</v>
      </c>
      <c r="D3039" t="s">
        <v>1276</v>
      </c>
      <c r="E3039" s="3">
        <v>100109</v>
      </c>
      <c r="F3039" t="s">
        <v>18431</v>
      </c>
      <c r="G3039" s="3">
        <v>100109001</v>
      </c>
      <c r="H3039" t="s">
        <v>26106</v>
      </c>
      <c r="I3039" s="3">
        <v>2</v>
      </c>
      <c r="J3039" t="s">
        <v>12848</v>
      </c>
      <c r="K3039" s="3">
        <v>16</v>
      </c>
      <c r="L3039" t="s">
        <v>26109</v>
      </c>
      <c r="M3039" s="3">
        <v>2</v>
      </c>
      <c r="N3039" t="s">
        <v>26084</v>
      </c>
      <c r="O3039" s="3">
        <v>3</v>
      </c>
      <c r="P3039" t="s">
        <v>26085</v>
      </c>
      <c r="Q3039" s="3">
        <v>1</v>
      </c>
      <c r="R3039" t="s">
        <v>26083</v>
      </c>
      <c r="S3039" s="3">
        <v>60</v>
      </c>
      <c r="T3039" s="3">
        <v>1</v>
      </c>
      <c r="U3039" s="3">
        <v>1200000</v>
      </c>
      <c r="V3039" s="3">
        <v>2014</v>
      </c>
      <c r="W3039" t="s">
        <v>25</v>
      </c>
    </row>
    <row r="3040" spans="1:23" x14ac:dyDescent="0.3">
      <c r="A3040" s="3">
        <v>5</v>
      </c>
      <c r="B3040" t="s">
        <v>800</v>
      </c>
      <c r="C3040" s="3">
        <v>5705</v>
      </c>
      <c r="D3040" t="s">
        <v>1276</v>
      </c>
      <c r="E3040" s="3">
        <v>100109</v>
      </c>
      <c r="F3040" t="s">
        <v>18431</v>
      </c>
      <c r="G3040" s="3">
        <v>100109001</v>
      </c>
      <c r="H3040" t="s">
        <v>26106</v>
      </c>
      <c r="I3040" s="3">
        <v>2</v>
      </c>
      <c r="J3040" t="s">
        <v>12848</v>
      </c>
      <c r="K3040" s="3">
        <v>16</v>
      </c>
      <c r="L3040" t="s">
        <v>26109</v>
      </c>
      <c r="M3040" s="3">
        <v>2</v>
      </c>
      <c r="N3040" t="s">
        <v>26084</v>
      </c>
      <c r="O3040" s="3">
        <v>3</v>
      </c>
      <c r="P3040" t="s">
        <v>26085</v>
      </c>
      <c r="Q3040" s="3">
        <v>1</v>
      </c>
      <c r="R3040" t="s">
        <v>26083</v>
      </c>
      <c r="S3040" s="3">
        <v>7</v>
      </c>
      <c r="T3040" s="3">
        <v>1</v>
      </c>
      <c r="U3040" s="3">
        <v>20000</v>
      </c>
      <c r="V3040" s="3">
        <v>2014</v>
      </c>
      <c r="W3040" t="s">
        <v>25</v>
      </c>
    </row>
    <row r="3041" spans="1:23" x14ac:dyDescent="0.3">
      <c r="A3041" s="3">
        <v>5</v>
      </c>
      <c r="B3041" t="s">
        <v>800</v>
      </c>
      <c r="C3041" s="3">
        <v>5705</v>
      </c>
      <c r="D3041" t="s">
        <v>1276</v>
      </c>
      <c r="E3041" s="3">
        <v>100109</v>
      </c>
      <c r="F3041" t="s">
        <v>18431</v>
      </c>
      <c r="G3041" s="3">
        <v>100109001</v>
      </c>
      <c r="H3041" t="s">
        <v>26106</v>
      </c>
      <c r="I3041" s="3">
        <v>1</v>
      </c>
      <c r="J3041" t="s">
        <v>26080</v>
      </c>
      <c r="K3041" s="3">
        <v>16</v>
      </c>
      <c r="L3041" t="s">
        <v>26109</v>
      </c>
      <c r="M3041" s="3">
        <v>2</v>
      </c>
      <c r="N3041" t="s">
        <v>26084</v>
      </c>
      <c r="O3041" s="3">
        <v>3</v>
      </c>
      <c r="P3041" t="s">
        <v>26085</v>
      </c>
      <c r="Q3041" s="3">
        <v>1</v>
      </c>
      <c r="R3041" t="s">
        <v>26083</v>
      </c>
      <c r="S3041" s="3">
        <v>6</v>
      </c>
      <c r="T3041" s="3">
        <v>1</v>
      </c>
      <c r="U3041" s="3">
        <v>220000</v>
      </c>
      <c r="V3041" s="3">
        <v>2014</v>
      </c>
      <c r="W3041" t="s">
        <v>25</v>
      </c>
    </row>
    <row r="3042" spans="1:23" x14ac:dyDescent="0.3">
      <c r="A3042" s="3">
        <v>5</v>
      </c>
      <c r="B3042" t="s">
        <v>800</v>
      </c>
      <c r="C3042" s="3">
        <v>5705</v>
      </c>
      <c r="D3042" t="s">
        <v>1276</v>
      </c>
      <c r="E3042" s="3">
        <v>100109</v>
      </c>
      <c r="F3042" t="s">
        <v>18431</v>
      </c>
      <c r="G3042" s="3">
        <v>100109001</v>
      </c>
      <c r="H3042" t="s">
        <v>26106</v>
      </c>
      <c r="I3042" s="3">
        <v>1</v>
      </c>
      <c r="J3042" t="s">
        <v>26080</v>
      </c>
      <c r="K3042" s="3">
        <v>16</v>
      </c>
      <c r="L3042" t="s">
        <v>26109</v>
      </c>
      <c r="M3042" s="3">
        <v>2</v>
      </c>
      <c r="N3042" t="s">
        <v>26084</v>
      </c>
      <c r="O3042" s="3">
        <v>1</v>
      </c>
      <c r="P3042" t="s">
        <v>28066</v>
      </c>
      <c r="Q3042" s="3">
        <v>1</v>
      </c>
      <c r="R3042" t="s">
        <v>26083</v>
      </c>
      <c r="S3042" s="3">
        <v>8</v>
      </c>
      <c r="T3042" s="3">
        <v>1</v>
      </c>
      <c r="U3042" s="3">
        <v>40000</v>
      </c>
      <c r="V3042" s="3">
        <v>2014</v>
      </c>
      <c r="W3042" t="s">
        <v>25</v>
      </c>
    </row>
    <row r="3043" spans="1:23" x14ac:dyDescent="0.3">
      <c r="A3043" s="3">
        <v>5</v>
      </c>
      <c r="B3043" t="s">
        <v>800</v>
      </c>
      <c r="C3043" s="3">
        <v>5705</v>
      </c>
      <c r="D3043" t="s">
        <v>1276</v>
      </c>
      <c r="E3043" s="3">
        <v>100109</v>
      </c>
      <c r="F3043" t="s">
        <v>18431</v>
      </c>
      <c r="G3043" s="3">
        <v>100109001</v>
      </c>
      <c r="H3043" t="s">
        <v>26106</v>
      </c>
      <c r="I3043" s="3">
        <v>2</v>
      </c>
      <c r="J3043" t="s">
        <v>12848</v>
      </c>
      <c r="K3043" s="3">
        <v>16</v>
      </c>
      <c r="L3043" t="s">
        <v>26109</v>
      </c>
      <c r="M3043" s="3">
        <v>2</v>
      </c>
      <c r="N3043" t="s">
        <v>26084</v>
      </c>
      <c r="O3043" s="3">
        <v>1</v>
      </c>
      <c r="P3043" t="s">
        <v>28066</v>
      </c>
      <c r="Q3043" s="3">
        <v>2</v>
      </c>
      <c r="R3043" t="s">
        <v>8209</v>
      </c>
      <c r="S3043" s="3">
        <v>45</v>
      </c>
      <c r="T3043" s="3">
        <v>1</v>
      </c>
      <c r="U3043" s="3">
        <v>2000000</v>
      </c>
      <c r="V3043" s="3">
        <v>2014</v>
      </c>
      <c r="W3043" t="s">
        <v>25</v>
      </c>
    </row>
    <row r="3044" spans="1:23" x14ac:dyDescent="0.3">
      <c r="A3044" s="3">
        <v>5</v>
      </c>
      <c r="B3044" t="s">
        <v>800</v>
      </c>
      <c r="C3044" s="3">
        <v>5304</v>
      </c>
      <c r="D3044" t="s">
        <v>1213</v>
      </c>
      <c r="E3044" s="3">
        <v>100109</v>
      </c>
      <c r="F3044" t="s">
        <v>18431</v>
      </c>
      <c r="G3044" s="3">
        <v>100109001</v>
      </c>
      <c r="H3044" t="s">
        <v>26106</v>
      </c>
      <c r="I3044" s="3">
        <v>2</v>
      </c>
      <c r="J3044" t="s">
        <v>12848</v>
      </c>
      <c r="K3044" s="3">
        <v>16</v>
      </c>
      <c r="L3044" t="s">
        <v>26109</v>
      </c>
      <c r="M3044" s="3">
        <v>5</v>
      </c>
      <c r="N3044" t="s">
        <v>26092</v>
      </c>
      <c r="O3044" s="3">
        <v>3</v>
      </c>
      <c r="P3044" t="s">
        <v>26085</v>
      </c>
      <c r="Q3044" s="3">
        <v>2</v>
      </c>
      <c r="R3044" t="s">
        <v>8209</v>
      </c>
      <c r="S3044" s="3">
        <v>4</v>
      </c>
      <c r="T3044" s="3">
        <v>1</v>
      </c>
      <c r="U3044" s="3">
        <v>7000000</v>
      </c>
      <c r="V3044" s="3">
        <v>2014</v>
      </c>
      <c r="W3044" t="s">
        <v>25</v>
      </c>
    </row>
    <row r="3045" spans="1:23" x14ac:dyDescent="0.3">
      <c r="A3045" s="3">
        <v>5</v>
      </c>
      <c r="B3045" t="s">
        <v>800</v>
      </c>
      <c r="C3045" s="3">
        <v>5304</v>
      </c>
      <c r="D3045" t="s">
        <v>1213</v>
      </c>
      <c r="E3045" s="3">
        <v>100109</v>
      </c>
      <c r="F3045" t="s">
        <v>18431</v>
      </c>
      <c r="G3045" s="3">
        <v>100109001</v>
      </c>
      <c r="H3045" t="s">
        <v>26106</v>
      </c>
      <c r="I3045" s="3">
        <v>2</v>
      </c>
      <c r="J3045" t="s">
        <v>12848</v>
      </c>
      <c r="K3045" s="3">
        <v>16</v>
      </c>
      <c r="L3045" t="s">
        <v>26109</v>
      </c>
      <c r="M3045" s="3">
        <v>5</v>
      </c>
      <c r="N3045" t="s">
        <v>26092</v>
      </c>
      <c r="O3045" s="3">
        <v>3</v>
      </c>
      <c r="P3045" t="s">
        <v>26085</v>
      </c>
      <c r="Q3045" s="3">
        <v>2</v>
      </c>
      <c r="R3045" t="s">
        <v>8209</v>
      </c>
      <c r="S3045" s="3">
        <v>60</v>
      </c>
      <c r="T3045" s="3">
        <v>1</v>
      </c>
      <c r="U3045" s="3">
        <v>5000000</v>
      </c>
      <c r="V3045" s="3">
        <v>2014</v>
      </c>
      <c r="W3045" t="s">
        <v>25</v>
      </c>
    </row>
    <row r="3046" spans="1:23" x14ac:dyDescent="0.3">
      <c r="A3046" s="3">
        <v>5</v>
      </c>
      <c r="B3046" t="s">
        <v>800</v>
      </c>
      <c r="C3046" s="3">
        <v>5701</v>
      </c>
      <c r="D3046" t="s">
        <v>1264</v>
      </c>
      <c r="E3046" s="3">
        <v>100109</v>
      </c>
      <c r="F3046" t="s">
        <v>18431</v>
      </c>
      <c r="G3046" s="3">
        <v>100109001</v>
      </c>
      <c r="H3046" t="s">
        <v>26106</v>
      </c>
      <c r="I3046" s="3">
        <v>2</v>
      </c>
      <c r="J3046" t="s">
        <v>12848</v>
      </c>
      <c r="K3046" s="3">
        <v>16</v>
      </c>
      <c r="L3046" t="s">
        <v>26109</v>
      </c>
      <c r="M3046" s="3">
        <v>5</v>
      </c>
      <c r="N3046" t="s">
        <v>26092</v>
      </c>
      <c r="O3046" s="3">
        <v>3</v>
      </c>
      <c r="P3046" t="s">
        <v>26085</v>
      </c>
      <c r="Q3046" s="3">
        <v>2</v>
      </c>
      <c r="R3046" t="s">
        <v>8209</v>
      </c>
      <c r="S3046" s="3">
        <v>100</v>
      </c>
      <c r="T3046" s="3">
        <v>1</v>
      </c>
      <c r="U3046" s="3">
        <v>2800000</v>
      </c>
      <c r="V3046" s="3">
        <v>2014</v>
      </c>
      <c r="W3046" t="s">
        <v>25</v>
      </c>
    </row>
    <row r="3047" spans="1:23" x14ac:dyDescent="0.3">
      <c r="A3047" s="3">
        <v>5</v>
      </c>
      <c r="B3047" t="s">
        <v>800</v>
      </c>
      <c r="C3047" s="3">
        <v>5701</v>
      </c>
      <c r="D3047" t="s">
        <v>1264</v>
      </c>
      <c r="E3047" s="3">
        <v>100109</v>
      </c>
      <c r="F3047" t="s">
        <v>18431</v>
      </c>
      <c r="G3047" s="3">
        <v>100109001</v>
      </c>
      <c r="H3047" t="s">
        <v>26106</v>
      </c>
      <c r="I3047" s="3">
        <v>2</v>
      </c>
      <c r="J3047" t="s">
        <v>12848</v>
      </c>
      <c r="K3047" s="3">
        <v>16</v>
      </c>
      <c r="L3047" t="s">
        <v>26109</v>
      </c>
      <c r="M3047" s="3">
        <v>5</v>
      </c>
      <c r="N3047" t="s">
        <v>26092</v>
      </c>
      <c r="O3047" s="3">
        <v>3</v>
      </c>
      <c r="P3047" t="s">
        <v>26085</v>
      </c>
      <c r="Q3047" s="3">
        <v>4</v>
      </c>
      <c r="R3047" t="s">
        <v>26113</v>
      </c>
      <c r="S3047" s="3">
        <v>50</v>
      </c>
      <c r="T3047" s="3">
        <v>1</v>
      </c>
      <c r="U3047" s="3">
        <v>9880000</v>
      </c>
      <c r="V3047" s="3">
        <v>2014</v>
      </c>
      <c r="W3047" t="s">
        <v>25</v>
      </c>
    </row>
    <row r="3048" spans="1:23" x14ac:dyDescent="0.3">
      <c r="A3048" s="3">
        <v>5</v>
      </c>
      <c r="B3048" t="s">
        <v>800</v>
      </c>
      <c r="C3048" s="3">
        <v>5701</v>
      </c>
      <c r="D3048" t="s">
        <v>1264</v>
      </c>
      <c r="E3048" s="3">
        <v>100109</v>
      </c>
      <c r="F3048" t="s">
        <v>18431</v>
      </c>
      <c r="G3048" s="3">
        <v>100109001</v>
      </c>
      <c r="H3048" t="s">
        <v>26106</v>
      </c>
      <c r="I3048" s="3">
        <v>2</v>
      </c>
      <c r="J3048" t="s">
        <v>12848</v>
      </c>
      <c r="K3048" s="3">
        <v>16</v>
      </c>
      <c r="L3048" t="s">
        <v>26109</v>
      </c>
      <c r="M3048" s="3">
        <v>5</v>
      </c>
      <c r="N3048" t="s">
        <v>26092</v>
      </c>
      <c r="O3048" s="3">
        <v>3</v>
      </c>
      <c r="P3048" t="s">
        <v>26085</v>
      </c>
      <c r="Q3048" s="3">
        <v>4</v>
      </c>
      <c r="R3048" t="s">
        <v>26113</v>
      </c>
      <c r="S3048" s="3">
        <v>100</v>
      </c>
      <c r="T3048" s="3">
        <v>1</v>
      </c>
      <c r="U3048" s="3">
        <v>4250000</v>
      </c>
      <c r="V3048" s="3">
        <v>2014</v>
      </c>
      <c r="W3048" t="s">
        <v>25</v>
      </c>
    </row>
    <row r="3049" spans="1:23" x14ac:dyDescent="0.3">
      <c r="A3049" s="3">
        <v>5</v>
      </c>
      <c r="B3049" t="s">
        <v>800</v>
      </c>
      <c r="C3049" s="3">
        <v>5701</v>
      </c>
      <c r="D3049" t="s">
        <v>1264</v>
      </c>
      <c r="E3049" s="3">
        <v>100109</v>
      </c>
      <c r="F3049" t="s">
        <v>18431</v>
      </c>
      <c r="G3049" s="3">
        <v>100109001</v>
      </c>
      <c r="H3049" t="s">
        <v>26106</v>
      </c>
      <c r="I3049" s="3">
        <v>2</v>
      </c>
      <c r="J3049" t="s">
        <v>12848</v>
      </c>
      <c r="K3049" s="3">
        <v>16</v>
      </c>
      <c r="L3049" t="s">
        <v>26109</v>
      </c>
      <c r="M3049" s="3">
        <v>5</v>
      </c>
      <c r="N3049" t="s">
        <v>26092</v>
      </c>
      <c r="O3049" s="3">
        <v>3</v>
      </c>
      <c r="P3049" t="s">
        <v>26085</v>
      </c>
      <c r="Q3049" s="3">
        <v>2</v>
      </c>
      <c r="R3049" t="s">
        <v>8209</v>
      </c>
      <c r="S3049" s="3">
        <v>60</v>
      </c>
      <c r="T3049" s="3">
        <v>1</v>
      </c>
      <c r="U3049" s="3">
        <v>10000000</v>
      </c>
      <c r="V3049" s="3">
        <v>2014</v>
      </c>
      <c r="W3049" t="s">
        <v>25</v>
      </c>
    </row>
    <row r="3050" spans="1:23" x14ac:dyDescent="0.3">
      <c r="A3050" s="3">
        <v>5</v>
      </c>
      <c r="B3050" t="s">
        <v>800</v>
      </c>
      <c r="C3050" s="3">
        <v>5701</v>
      </c>
      <c r="D3050" t="s">
        <v>1264</v>
      </c>
      <c r="E3050" s="3">
        <v>100109</v>
      </c>
      <c r="F3050" t="s">
        <v>18431</v>
      </c>
      <c r="G3050" s="3">
        <v>100109001</v>
      </c>
      <c r="H3050" t="s">
        <v>26106</v>
      </c>
      <c r="I3050" s="3">
        <v>2</v>
      </c>
      <c r="J3050" t="s">
        <v>12848</v>
      </c>
      <c r="K3050" s="3">
        <v>16</v>
      </c>
      <c r="L3050" t="s">
        <v>26109</v>
      </c>
      <c r="M3050" s="3">
        <v>5</v>
      </c>
      <c r="N3050" t="s">
        <v>26092</v>
      </c>
      <c r="O3050" s="3">
        <v>3</v>
      </c>
      <c r="P3050" t="s">
        <v>26085</v>
      </c>
      <c r="Q3050" s="3">
        <v>4</v>
      </c>
      <c r="R3050" t="s">
        <v>26113</v>
      </c>
      <c r="S3050" s="3">
        <v>45</v>
      </c>
      <c r="T3050" s="3">
        <v>1</v>
      </c>
      <c r="U3050" s="3">
        <v>5880000</v>
      </c>
      <c r="V3050" s="3">
        <v>2014</v>
      </c>
      <c r="W3050" t="s">
        <v>25</v>
      </c>
    </row>
    <row r="3051" spans="1:23" x14ac:dyDescent="0.3">
      <c r="A3051" s="3">
        <v>5</v>
      </c>
      <c r="B3051" t="s">
        <v>800</v>
      </c>
      <c r="C3051" s="3">
        <v>5706</v>
      </c>
      <c r="D3051" t="s">
        <v>1279</v>
      </c>
      <c r="E3051" s="3">
        <v>100109</v>
      </c>
      <c r="F3051" t="s">
        <v>18431</v>
      </c>
      <c r="G3051" s="3">
        <v>100109001</v>
      </c>
      <c r="H3051" t="s">
        <v>26106</v>
      </c>
      <c r="I3051" s="3">
        <v>2</v>
      </c>
      <c r="J3051" t="s">
        <v>12848</v>
      </c>
      <c r="K3051" s="3">
        <v>16</v>
      </c>
      <c r="L3051" t="s">
        <v>26109</v>
      </c>
      <c r="M3051" s="3">
        <v>5</v>
      </c>
      <c r="N3051" t="s">
        <v>26092</v>
      </c>
      <c r="O3051" s="3">
        <v>3</v>
      </c>
      <c r="P3051" t="s">
        <v>26085</v>
      </c>
      <c r="Q3051" s="3">
        <v>1</v>
      </c>
      <c r="R3051" t="s">
        <v>26083</v>
      </c>
      <c r="S3051" s="3">
        <v>17</v>
      </c>
      <c r="T3051" s="3">
        <v>1</v>
      </c>
      <c r="U3051" s="3">
        <v>800000</v>
      </c>
      <c r="V3051" s="3">
        <v>2014</v>
      </c>
      <c r="W3051" t="s">
        <v>25</v>
      </c>
    </row>
    <row r="3052" spans="1:23" x14ac:dyDescent="0.3">
      <c r="A3052" s="3">
        <v>5</v>
      </c>
      <c r="B3052" t="s">
        <v>800</v>
      </c>
      <c r="C3052" s="3">
        <v>5302</v>
      </c>
      <c r="D3052" t="s">
        <v>1207</v>
      </c>
      <c r="E3052" s="3">
        <v>100109</v>
      </c>
      <c r="F3052" t="s">
        <v>18431</v>
      </c>
      <c r="G3052" s="3">
        <v>100109001</v>
      </c>
      <c r="H3052" t="s">
        <v>26106</v>
      </c>
      <c r="I3052" s="3">
        <v>2</v>
      </c>
      <c r="J3052" t="s">
        <v>12848</v>
      </c>
      <c r="K3052" s="3">
        <v>16</v>
      </c>
      <c r="L3052" t="s">
        <v>26109</v>
      </c>
      <c r="M3052" s="3">
        <v>5</v>
      </c>
      <c r="N3052" t="s">
        <v>26092</v>
      </c>
      <c r="O3052" s="3">
        <v>3</v>
      </c>
      <c r="P3052" t="s">
        <v>26085</v>
      </c>
      <c r="Q3052" s="3">
        <v>5</v>
      </c>
      <c r="R3052" t="s">
        <v>8203</v>
      </c>
      <c r="S3052" s="3">
        <v>14</v>
      </c>
      <c r="T3052" s="3">
        <v>1</v>
      </c>
      <c r="U3052" s="3">
        <v>10000000</v>
      </c>
      <c r="V3052" s="3">
        <v>2017</v>
      </c>
      <c r="W3052" t="s">
        <v>25</v>
      </c>
    </row>
    <row r="3053" spans="1:23" x14ac:dyDescent="0.3">
      <c r="A3053" s="3">
        <v>5</v>
      </c>
      <c r="B3053" t="s">
        <v>800</v>
      </c>
      <c r="C3053" s="3">
        <v>5302</v>
      </c>
      <c r="D3053" t="s">
        <v>1207</v>
      </c>
      <c r="E3053" s="3">
        <v>100109</v>
      </c>
      <c r="F3053" t="s">
        <v>18431</v>
      </c>
      <c r="G3053" s="3">
        <v>100109001</v>
      </c>
      <c r="H3053" t="s">
        <v>26106</v>
      </c>
      <c r="I3053" s="3">
        <v>2</v>
      </c>
      <c r="J3053" t="s">
        <v>12848</v>
      </c>
      <c r="K3053" s="3">
        <v>16</v>
      </c>
      <c r="L3053" t="s">
        <v>26109</v>
      </c>
      <c r="M3053" s="3">
        <v>2</v>
      </c>
      <c r="N3053" t="s">
        <v>26084</v>
      </c>
      <c r="O3053" s="3">
        <v>1</v>
      </c>
      <c r="P3053" t="s">
        <v>28066</v>
      </c>
      <c r="Q3053" s="3">
        <v>1</v>
      </c>
      <c r="R3053" t="s">
        <v>26083</v>
      </c>
      <c r="S3053" s="3">
        <v>3</v>
      </c>
      <c r="T3053" s="3">
        <v>1</v>
      </c>
      <c r="U3053" s="3">
        <v>100000</v>
      </c>
      <c r="V3053" s="3">
        <v>2017</v>
      </c>
      <c r="W3053" t="s">
        <v>25</v>
      </c>
    </row>
    <row r="3054" spans="1:23" x14ac:dyDescent="0.3">
      <c r="A3054" s="3">
        <v>5</v>
      </c>
      <c r="B3054" t="s">
        <v>800</v>
      </c>
      <c r="C3054" s="3">
        <v>5704</v>
      </c>
      <c r="D3054" t="s">
        <v>1273</v>
      </c>
      <c r="E3054" s="3">
        <v>100109</v>
      </c>
      <c r="F3054" t="s">
        <v>18431</v>
      </c>
      <c r="G3054" s="3">
        <v>100109001</v>
      </c>
      <c r="H3054" t="s">
        <v>26106</v>
      </c>
      <c r="I3054" s="3">
        <v>2</v>
      </c>
      <c r="J3054" t="s">
        <v>12848</v>
      </c>
      <c r="K3054" s="3">
        <v>16</v>
      </c>
      <c r="L3054" t="s">
        <v>26109</v>
      </c>
      <c r="M3054" s="3">
        <v>5</v>
      </c>
      <c r="N3054" t="s">
        <v>26092</v>
      </c>
      <c r="O3054" s="3">
        <v>3</v>
      </c>
      <c r="P3054" t="s">
        <v>26085</v>
      </c>
      <c r="Q3054" s="3">
        <v>4</v>
      </c>
      <c r="R3054" t="s">
        <v>26113</v>
      </c>
      <c r="S3054" s="3">
        <v>28</v>
      </c>
      <c r="T3054" s="3">
        <v>1</v>
      </c>
      <c r="U3054" s="3">
        <v>5000000</v>
      </c>
      <c r="V3054" s="3">
        <v>2017</v>
      </c>
      <c r="W3054" t="s">
        <v>25</v>
      </c>
    </row>
    <row r="3055" spans="1:23" x14ac:dyDescent="0.3">
      <c r="A3055" s="3">
        <v>5</v>
      </c>
      <c r="B3055" t="s">
        <v>800</v>
      </c>
      <c r="C3055" s="3">
        <v>5704</v>
      </c>
      <c r="D3055" t="s">
        <v>1273</v>
      </c>
      <c r="E3055" s="3">
        <v>100109</v>
      </c>
      <c r="F3055" t="s">
        <v>18431</v>
      </c>
      <c r="G3055" s="3">
        <v>100109001</v>
      </c>
      <c r="H3055" t="s">
        <v>26106</v>
      </c>
      <c r="I3055" s="3">
        <v>2</v>
      </c>
      <c r="J3055" t="s">
        <v>12848</v>
      </c>
      <c r="K3055" s="3">
        <v>16</v>
      </c>
      <c r="L3055" t="s">
        <v>26109</v>
      </c>
      <c r="M3055" s="3">
        <v>5</v>
      </c>
      <c r="N3055" t="s">
        <v>26092</v>
      </c>
      <c r="O3055" s="3">
        <v>1</v>
      </c>
      <c r="P3055" t="s">
        <v>28066</v>
      </c>
      <c r="Q3055" s="3">
        <v>1</v>
      </c>
      <c r="R3055" t="s">
        <v>26083</v>
      </c>
      <c r="S3055" s="3">
        <v>1</v>
      </c>
      <c r="T3055" s="3">
        <v>1</v>
      </c>
      <c r="U3055" s="3">
        <v>10000</v>
      </c>
      <c r="V3055" s="3">
        <v>2017</v>
      </c>
      <c r="W3055" t="s">
        <v>25</v>
      </c>
    </row>
    <row r="3056" spans="1:23" x14ac:dyDescent="0.3">
      <c r="A3056" s="3">
        <v>5</v>
      </c>
      <c r="B3056" t="s">
        <v>800</v>
      </c>
      <c r="C3056" s="3">
        <v>5705</v>
      </c>
      <c r="D3056" t="s">
        <v>1276</v>
      </c>
      <c r="E3056" s="3">
        <v>100109</v>
      </c>
      <c r="F3056" t="s">
        <v>18431</v>
      </c>
      <c r="G3056" s="3">
        <v>100109001</v>
      </c>
      <c r="H3056" t="s">
        <v>26106</v>
      </c>
      <c r="I3056" s="3">
        <v>1</v>
      </c>
      <c r="J3056" t="s">
        <v>26080</v>
      </c>
      <c r="K3056" s="3">
        <v>16</v>
      </c>
      <c r="L3056" t="s">
        <v>26109</v>
      </c>
      <c r="M3056" s="3">
        <v>5</v>
      </c>
      <c r="N3056" t="s">
        <v>26092</v>
      </c>
      <c r="O3056" s="3">
        <v>1</v>
      </c>
      <c r="P3056" t="s">
        <v>28066</v>
      </c>
      <c r="Q3056" s="3">
        <v>1</v>
      </c>
      <c r="R3056" t="s">
        <v>26083</v>
      </c>
      <c r="S3056" s="3">
        <v>3</v>
      </c>
      <c r="T3056" s="3">
        <v>1</v>
      </c>
      <c r="U3056" s="3">
        <v>40000</v>
      </c>
      <c r="V3056" s="3">
        <v>2017</v>
      </c>
      <c r="W3056" t="s">
        <v>25</v>
      </c>
    </row>
    <row r="3057" spans="1:23" x14ac:dyDescent="0.3">
      <c r="A3057" s="3">
        <v>5</v>
      </c>
      <c r="B3057" t="s">
        <v>800</v>
      </c>
      <c r="C3057" s="3">
        <v>5705</v>
      </c>
      <c r="D3057" t="s">
        <v>1276</v>
      </c>
      <c r="E3057" s="3">
        <v>100109</v>
      </c>
      <c r="F3057" t="s">
        <v>18431</v>
      </c>
      <c r="G3057" s="3">
        <v>100109001</v>
      </c>
      <c r="H3057" t="s">
        <v>26106</v>
      </c>
      <c r="I3057" s="3">
        <v>2</v>
      </c>
      <c r="J3057" t="s">
        <v>12848</v>
      </c>
      <c r="K3057" s="3">
        <v>16</v>
      </c>
      <c r="L3057" t="s">
        <v>26109</v>
      </c>
      <c r="M3057" s="3">
        <v>5</v>
      </c>
      <c r="N3057" t="s">
        <v>26092</v>
      </c>
      <c r="O3057" s="3">
        <v>3</v>
      </c>
      <c r="P3057" t="s">
        <v>26085</v>
      </c>
      <c r="Q3057" s="3">
        <v>4</v>
      </c>
      <c r="R3057" t="s">
        <v>26113</v>
      </c>
      <c r="S3057" s="3">
        <v>11</v>
      </c>
      <c r="T3057" s="3">
        <v>1</v>
      </c>
      <c r="U3057" s="3">
        <v>1693676</v>
      </c>
      <c r="V3057" s="3">
        <v>2017</v>
      </c>
      <c r="W3057" t="s">
        <v>25</v>
      </c>
    </row>
    <row r="3058" spans="1:23" x14ac:dyDescent="0.3">
      <c r="A3058" s="3">
        <v>5</v>
      </c>
      <c r="B3058" t="s">
        <v>800</v>
      </c>
      <c r="C3058" s="3">
        <v>5705</v>
      </c>
      <c r="D3058" t="s">
        <v>1276</v>
      </c>
      <c r="E3058" s="3">
        <v>100109</v>
      </c>
      <c r="F3058" t="s">
        <v>18431</v>
      </c>
      <c r="G3058" s="3">
        <v>100109001</v>
      </c>
      <c r="H3058" t="s">
        <v>26106</v>
      </c>
      <c r="I3058" s="3">
        <v>2</v>
      </c>
      <c r="J3058" t="s">
        <v>12848</v>
      </c>
      <c r="K3058" s="3">
        <v>16</v>
      </c>
      <c r="L3058" t="s">
        <v>26109</v>
      </c>
      <c r="M3058" s="3">
        <v>5</v>
      </c>
      <c r="N3058" t="s">
        <v>26092</v>
      </c>
      <c r="O3058" s="3">
        <v>3</v>
      </c>
      <c r="P3058" t="s">
        <v>26085</v>
      </c>
      <c r="Q3058" s="3">
        <v>1</v>
      </c>
      <c r="R3058" t="s">
        <v>26083</v>
      </c>
      <c r="S3058" s="3">
        <v>62</v>
      </c>
      <c r="T3058" s="3">
        <v>1</v>
      </c>
      <c r="U3058" s="3">
        <v>500000</v>
      </c>
      <c r="V3058" s="3">
        <v>2017</v>
      </c>
      <c r="W3058" t="s">
        <v>25</v>
      </c>
    </row>
    <row r="3059" spans="1:23" x14ac:dyDescent="0.3">
      <c r="A3059" s="3">
        <v>5</v>
      </c>
      <c r="B3059" t="s">
        <v>800</v>
      </c>
      <c r="C3059" s="3">
        <v>5304</v>
      </c>
      <c r="D3059" t="s">
        <v>1213</v>
      </c>
      <c r="E3059" s="3">
        <v>100109</v>
      </c>
      <c r="F3059" t="s">
        <v>18431</v>
      </c>
      <c r="G3059" s="3">
        <v>100109001</v>
      </c>
      <c r="H3059" t="s">
        <v>26106</v>
      </c>
      <c r="I3059" s="3">
        <v>2</v>
      </c>
      <c r="J3059" t="s">
        <v>12848</v>
      </c>
      <c r="K3059" s="3">
        <v>16</v>
      </c>
      <c r="L3059" t="s">
        <v>26109</v>
      </c>
      <c r="M3059" s="3">
        <v>5</v>
      </c>
      <c r="N3059" t="s">
        <v>26092</v>
      </c>
      <c r="O3059" s="3">
        <v>3</v>
      </c>
      <c r="P3059" t="s">
        <v>26085</v>
      </c>
      <c r="Q3059" s="3">
        <v>4</v>
      </c>
      <c r="R3059" t="s">
        <v>26113</v>
      </c>
      <c r="S3059" s="3">
        <v>6</v>
      </c>
      <c r="T3059" s="3">
        <v>1</v>
      </c>
      <c r="U3059" s="3">
        <v>1770000</v>
      </c>
      <c r="V3059" s="3">
        <v>2017</v>
      </c>
      <c r="W3059" t="s">
        <v>25</v>
      </c>
    </row>
    <row r="3060" spans="1:23" x14ac:dyDescent="0.3">
      <c r="A3060" s="3">
        <v>5</v>
      </c>
      <c r="B3060" t="s">
        <v>800</v>
      </c>
      <c r="C3060" s="3">
        <v>5304</v>
      </c>
      <c r="D3060" t="s">
        <v>1213</v>
      </c>
      <c r="E3060" s="3">
        <v>100109</v>
      </c>
      <c r="F3060" t="s">
        <v>18431</v>
      </c>
      <c r="G3060" s="3">
        <v>100109001</v>
      </c>
      <c r="H3060" t="s">
        <v>26106</v>
      </c>
      <c r="I3060" s="3">
        <v>2</v>
      </c>
      <c r="J3060" t="s">
        <v>12848</v>
      </c>
      <c r="K3060" s="3">
        <v>16</v>
      </c>
      <c r="L3060" t="s">
        <v>26109</v>
      </c>
      <c r="M3060" s="3">
        <v>5</v>
      </c>
      <c r="N3060" t="s">
        <v>26092</v>
      </c>
      <c r="O3060" s="3">
        <v>3</v>
      </c>
      <c r="P3060" t="s">
        <v>26085</v>
      </c>
      <c r="Q3060" s="3">
        <v>2</v>
      </c>
      <c r="R3060" t="s">
        <v>8209</v>
      </c>
      <c r="S3060" s="3">
        <v>100</v>
      </c>
      <c r="T3060" s="3">
        <v>1</v>
      </c>
      <c r="U3060" s="3">
        <v>20250000</v>
      </c>
      <c r="V3060" s="3">
        <v>2017</v>
      </c>
      <c r="W3060" t="s">
        <v>25</v>
      </c>
    </row>
    <row r="3061" spans="1:23" x14ac:dyDescent="0.3">
      <c r="A3061" s="3">
        <v>5</v>
      </c>
      <c r="B3061" t="s">
        <v>800</v>
      </c>
      <c r="C3061" s="3">
        <v>5701</v>
      </c>
      <c r="D3061" t="s">
        <v>1264</v>
      </c>
      <c r="E3061" s="3">
        <v>100109</v>
      </c>
      <c r="F3061" t="s">
        <v>18431</v>
      </c>
      <c r="G3061" s="3">
        <v>100109001</v>
      </c>
      <c r="H3061" t="s">
        <v>26106</v>
      </c>
      <c r="I3061" s="3">
        <v>2</v>
      </c>
      <c r="J3061" t="s">
        <v>12848</v>
      </c>
      <c r="K3061" s="3">
        <v>16</v>
      </c>
      <c r="L3061" t="s">
        <v>26109</v>
      </c>
      <c r="M3061" s="3">
        <v>5</v>
      </c>
      <c r="N3061" t="s">
        <v>26092</v>
      </c>
      <c r="O3061" s="3">
        <v>3</v>
      </c>
      <c r="P3061" t="s">
        <v>26085</v>
      </c>
      <c r="Q3061" s="3">
        <v>4</v>
      </c>
      <c r="R3061" t="s">
        <v>26113</v>
      </c>
      <c r="S3061" s="3">
        <v>16</v>
      </c>
      <c r="T3061" s="3">
        <v>1</v>
      </c>
      <c r="U3061" s="3">
        <v>5000000</v>
      </c>
      <c r="V3061" s="3">
        <v>2017</v>
      </c>
      <c r="W3061" t="s">
        <v>25</v>
      </c>
    </row>
    <row r="3062" spans="1:23" x14ac:dyDescent="0.3">
      <c r="A3062" s="3">
        <v>5</v>
      </c>
      <c r="B3062" t="s">
        <v>800</v>
      </c>
      <c r="C3062" s="3">
        <v>5701</v>
      </c>
      <c r="D3062" t="s">
        <v>1264</v>
      </c>
      <c r="E3062" s="3">
        <v>100109</v>
      </c>
      <c r="F3062" t="s">
        <v>18431</v>
      </c>
      <c r="G3062" s="3">
        <v>100109001</v>
      </c>
      <c r="H3062" t="s">
        <v>26106</v>
      </c>
      <c r="I3062" s="3">
        <v>2</v>
      </c>
      <c r="J3062" t="s">
        <v>12848</v>
      </c>
      <c r="K3062" s="3">
        <v>16</v>
      </c>
      <c r="L3062" t="s">
        <v>26109</v>
      </c>
      <c r="M3062" s="3">
        <v>5</v>
      </c>
      <c r="N3062" t="s">
        <v>26092</v>
      </c>
      <c r="O3062" s="3">
        <v>3</v>
      </c>
      <c r="P3062" t="s">
        <v>26085</v>
      </c>
      <c r="Q3062" s="3">
        <v>4</v>
      </c>
      <c r="R3062" t="s">
        <v>26113</v>
      </c>
      <c r="S3062" s="3">
        <v>30</v>
      </c>
      <c r="T3062" s="3">
        <v>1</v>
      </c>
      <c r="U3062" s="3">
        <v>10000000</v>
      </c>
      <c r="V3062" s="3">
        <v>2017</v>
      </c>
      <c r="W3062" t="s">
        <v>25</v>
      </c>
    </row>
    <row r="3063" spans="1:23" x14ac:dyDescent="0.3">
      <c r="A3063" s="3">
        <v>5</v>
      </c>
      <c r="B3063" t="s">
        <v>800</v>
      </c>
      <c r="C3063" s="3">
        <v>5701</v>
      </c>
      <c r="D3063" t="s">
        <v>1264</v>
      </c>
      <c r="E3063" s="3">
        <v>100109</v>
      </c>
      <c r="F3063" t="s">
        <v>18431</v>
      </c>
      <c r="G3063" s="3">
        <v>100109001</v>
      </c>
      <c r="H3063" t="s">
        <v>26106</v>
      </c>
      <c r="I3063" s="3">
        <v>2</v>
      </c>
      <c r="J3063" t="s">
        <v>12848</v>
      </c>
      <c r="K3063" s="3">
        <v>16</v>
      </c>
      <c r="L3063" t="s">
        <v>26109</v>
      </c>
      <c r="M3063" s="3">
        <v>5</v>
      </c>
      <c r="N3063" t="s">
        <v>26092</v>
      </c>
      <c r="O3063" s="3">
        <v>3</v>
      </c>
      <c r="P3063" t="s">
        <v>26085</v>
      </c>
      <c r="Q3063" s="3">
        <v>4</v>
      </c>
      <c r="R3063" t="s">
        <v>26113</v>
      </c>
      <c r="S3063" s="3">
        <v>40</v>
      </c>
      <c r="T3063" s="3">
        <v>1</v>
      </c>
      <c r="U3063" s="3">
        <v>3821000</v>
      </c>
      <c r="V3063" s="3">
        <v>2017</v>
      </c>
      <c r="W3063" t="s">
        <v>25</v>
      </c>
    </row>
    <row r="3064" spans="1:23" x14ac:dyDescent="0.3">
      <c r="A3064" s="3">
        <v>5</v>
      </c>
      <c r="B3064" t="s">
        <v>800</v>
      </c>
      <c r="C3064" s="3">
        <v>5701</v>
      </c>
      <c r="D3064" t="s">
        <v>1264</v>
      </c>
      <c r="E3064" s="3">
        <v>100109</v>
      </c>
      <c r="F3064" t="s">
        <v>18431</v>
      </c>
      <c r="G3064" s="3">
        <v>100109001</v>
      </c>
      <c r="H3064" t="s">
        <v>26106</v>
      </c>
      <c r="I3064" s="3">
        <v>2</v>
      </c>
      <c r="J3064" t="s">
        <v>12848</v>
      </c>
      <c r="K3064" s="3">
        <v>16</v>
      </c>
      <c r="L3064" t="s">
        <v>26109</v>
      </c>
      <c r="M3064" s="3">
        <v>5</v>
      </c>
      <c r="N3064" t="s">
        <v>26092</v>
      </c>
      <c r="O3064" s="3">
        <v>3</v>
      </c>
      <c r="P3064" t="s">
        <v>26085</v>
      </c>
      <c r="Q3064" s="3">
        <v>4</v>
      </c>
      <c r="R3064" t="s">
        <v>26113</v>
      </c>
      <c r="S3064" s="3">
        <v>60</v>
      </c>
      <c r="T3064" s="3">
        <v>1</v>
      </c>
      <c r="U3064" s="3">
        <v>1500000</v>
      </c>
      <c r="V3064" s="3">
        <v>2017</v>
      </c>
      <c r="W3064" t="s">
        <v>25</v>
      </c>
    </row>
    <row r="3065" spans="1:23" x14ac:dyDescent="0.3">
      <c r="A3065" s="3">
        <v>5</v>
      </c>
      <c r="B3065" t="s">
        <v>800</v>
      </c>
      <c r="C3065" s="3">
        <v>5706</v>
      </c>
      <c r="D3065" t="s">
        <v>1279</v>
      </c>
      <c r="E3065" s="3">
        <v>100109</v>
      </c>
      <c r="F3065" t="s">
        <v>18431</v>
      </c>
      <c r="G3065" s="3">
        <v>100109001</v>
      </c>
      <c r="H3065" t="s">
        <v>26106</v>
      </c>
      <c r="I3065" s="3">
        <v>2</v>
      </c>
      <c r="J3065" t="s">
        <v>12848</v>
      </c>
      <c r="K3065" s="3">
        <v>16</v>
      </c>
      <c r="L3065" t="s">
        <v>26109</v>
      </c>
      <c r="M3065" s="3">
        <v>5</v>
      </c>
      <c r="N3065" t="s">
        <v>26092</v>
      </c>
      <c r="O3065" s="3">
        <v>3</v>
      </c>
      <c r="P3065" t="s">
        <v>26085</v>
      </c>
      <c r="Q3065" s="3">
        <v>2</v>
      </c>
      <c r="R3065" t="s">
        <v>8209</v>
      </c>
      <c r="S3065" s="3">
        <v>15</v>
      </c>
      <c r="T3065" s="3">
        <v>1</v>
      </c>
      <c r="U3065" s="3">
        <v>300000</v>
      </c>
      <c r="V3065" s="3">
        <v>2017</v>
      </c>
      <c r="W3065" t="s">
        <v>25</v>
      </c>
    </row>
    <row r="3066" spans="1:23" x14ac:dyDescent="0.3">
      <c r="A3066" s="3">
        <v>5</v>
      </c>
      <c r="B3066" t="s">
        <v>800</v>
      </c>
      <c r="C3066" s="3">
        <v>5706</v>
      </c>
      <c r="D3066" t="s">
        <v>1279</v>
      </c>
      <c r="E3066" s="3">
        <v>100109</v>
      </c>
      <c r="F3066" t="s">
        <v>18431</v>
      </c>
      <c r="G3066" s="3">
        <v>100109001</v>
      </c>
      <c r="H3066" t="s">
        <v>26106</v>
      </c>
      <c r="I3066" s="3">
        <v>2</v>
      </c>
      <c r="J3066" t="s">
        <v>12848</v>
      </c>
      <c r="K3066" s="3">
        <v>16</v>
      </c>
      <c r="L3066" t="s">
        <v>26109</v>
      </c>
      <c r="M3066" s="3">
        <v>5</v>
      </c>
      <c r="N3066" t="s">
        <v>26092</v>
      </c>
      <c r="O3066" s="3">
        <v>3</v>
      </c>
      <c r="P3066" t="s">
        <v>26085</v>
      </c>
      <c r="Q3066" s="3">
        <v>2</v>
      </c>
      <c r="R3066" t="s">
        <v>8209</v>
      </c>
      <c r="S3066" s="3">
        <v>30</v>
      </c>
      <c r="T3066" s="3">
        <v>1</v>
      </c>
      <c r="U3066" s="3">
        <v>12500000</v>
      </c>
      <c r="V3066" s="3">
        <v>2017</v>
      </c>
      <c r="W3066" t="s">
        <v>25</v>
      </c>
    </row>
    <row r="3067" spans="1:23" x14ac:dyDescent="0.3">
      <c r="A3067" s="3">
        <v>5</v>
      </c>
      <c r="B3067" t="s">
        <v>800</v>
      </c>
      <c r="C3067" s="3">
        <v>5706</v>
      </c>
      <c r="D3067" t="s">
        <v>1279</v>
      </c>
      <c r="E3067" s="3">
        <v>100109</v>
      </c>
      <c r="F3067" t="s">
        <v>18431</v>
      </c>
      <c r="G3067" s="3">
        <v>100109001</v>
      </c>
      <c r="H3067" t="s">
        <v>26106</v>
      </c>
      <c r="I3067" s="3">
        <v>2</v>
      </c>
      <c r="J3067" t="s">
        <v>12848</v>
      </c>
      <c r="K3067" s="3">
        <v>16</v>
      </c>
      <c r="L3067" t="s">
        <v>26109</v>
      </c>
      <c r="M3067" s="3">
        <v>5</v>
      </c>
      <c r="N3067" t="s">
        <v>26092</v>
      </c>
      <c r="O3067" s="3">
        <v>3</v>
      </c>
      <c r="P3067" t="s">
        <v>26085</v>
      </c>
      <c r="Q3067" s="3">
        <v>1</v>
      </c>
      <c r="R3067" t="s">
        <v>26083</v>
      </c>
      <c r="S3067" s="3">
        <v>4</v>
      </c>
      <c r="T3067" s="3">
        <v>1</v>
      </c>
      <c r="U3067" s="3">
        <v>60000</v>
      </c>
      <c r="V3067" s="3">
        <v>2017</v>
      </c>
      <c r="W3067" t="s">
        <v>25</v>
      </c>
    </row>
    <row r="3068" spans="1:23" x14ac:dyDescent="0.3">
      <c r="A3068" s="3">
        <v>6</v>
      </c>
      <c r="B3068" t="s">
        <v>1783</v>
      </c>
      <c r="C3068" s="3">
        <v>6102</v>
      </c>
      <c r="D3068" t="s">
        <v>1297</v>
      </c>
      <c r="E3068" s="3">
        <v>100109</v>
      </c>
      <c r="F3068" t="s">
        <v>18431</v>
      </c>
      <c r="G3068" s="3">
        <v>100109001</v>
      </c>
      <c r="H3068" t="s">
        <v>26106</v>
      </c>
      <c r="I3068" s="3">
        <v>2</v>
      </c>
      <c r="J3068" t="s">
        <v>12848</v>
      </c>
      <c r="K3068" s="3">
        <v>16</v>
      </c>
      <c r="L3068" t="s">
        <v>26109</v>
      </c>
      <c r="M3068" s="3">
        <v>6</v>
      </c>
      <c r="N3068" t="s">
        <v>18251</v>
      </c>
      <c r="O3068" s="3">
        <v>3</v>
      </c>
      <c r="P3068" t="s">
        <v>26085</v>
      </c>
      <c r="Q3068" s="3">
        <v>2</v>
      </c>
      <c r="R3068" t="s">
        <v>8209</v>
      </c>
      <c r="S3068" s="3">
        <v>8</v>
      </c>
      <c r="T3068" s="3">
        <v>1</v>
      </c>
      <c r="U3068" s="3">
        <v>1800000</v>
      </c>
      <c r="V3068" s="3">
        <v>2003</v>
      </c>
      <c r="W3068" t="s">
        <v>25</v>
      </c>
    </row>
    <row r="3069" spans="1:23" x14ac:dyDescent="0.3">
      <c r="A3069" s="3">
        <v>6</v>
      </c>
      <c r="B3069" t="s">
        <v>1783</v>
      </c>
      <c r="C3069" s="3">
        <v>6305</v>
      </c>
      <c r="D3069" t="s">
        <v>1374</v>
      </c>
      <c r="E3069" s="3">
        <v>100109</v>
      </c>
      <c r="F3069" t="s">
        <v>18431</v>
      </c>
      <c r="G3069" s="3">
        <v>100109001</v>
      </c>
      <c r="H3069" t="s">
        <v>26106</v>
      </c>
      <c r="I3069" s="3">
        <v>1</v>
      </c>
      <c r="J3069" t="s">
        <v>26080</v>
      </c>
      <c r="K3069" s="3">
        <v>16</v>
      </c>
      <c r="L3069" t="s">
        <v>26109</v>
      </c>
      <c r="M3069" s="3">
        <v>2</v>
      </c>
      <c r="N3069" t="s">
        <v>26084</v>
      </c>
      <c r="O3069" s="3">
        <v>3</v>
      </c>
      <c r="P3069" t="s">
        <v>26085</v>
      </c>
      <c r="Q3069" s="3">
        <v>4</v>
      </c>
      <c r="R3069" t="s">
        <v>26113</v>
      </c>
      <c r="S3069" s="3">
        <v>12</v>
      </c>
      <c r="T3069" s="3">
        <v>1</v>
      </c>
      <c r="U3069" s="3">
        <v>400000</v>
      </c>
      <c r="V3069" s="3">
        <v>2003</v>
      </c>
      <c r="W3069" t="s">
        <v>25</v>
      </c>
    </row>
    <row r="3070" spans="1:23" x14ac:dyDescent="0.3">
      <c r="A3070" s="3">
        <v>6</v>
      </c>
      <c r="B3070" t="s">
        <v>1783</v>
      </c>
      <c r="C3070" s="3">
        <v>6102</v>
      </c>
      <c r="D3070" t="s">
        <v>1297</v>
      </c>
      <c r="E3070" s="3">
        <v>100109</v>
      </c>
      <c r="F3070" t="s">
        <v>18431</v>
      </c>
      <c r="G3070" s="3">
        <v>100109001</v>
      </c>
      <c r="H3070" t="s">
        <v>26106</v>
      </c>
      <c r="I3070" s="3">
        <v>2</v>
      </c>
      <c r="J3070" t="s">
        <v>12848</v>
      </c>
      <c r="K3070" s="3">
        <v>16</v>
      </c>
      <c r="L3070" t="s">
        <v>26109</v>
      </c>
      <c r="M3070" s="3">
        <v>2</v>
      </c>
      <c r="N3070" t="s">
        <v>26084</v>
      </c>
      <c r="O3070" s="3">
        <v>3</v>
      </c>
      <c r="P3070" t="s">
        <v>26085</v>
      </c>
      <c r="Q3070" s="3">
        <v>1</v>
      </c>
      <c r="R3070" t="s">
        <v>26083</v>
      </c>
      <c r="S3070" s="3">
        <v>10</v>
      </c>
      <c r="T3070" s="3">
        <v>1</v>
      </c>
      <c r="U3070" s="3">
        <v>1500000</v>
      </c>
      <c r="V3070" s="3">
        <v>2009</v>
      </c>
      <c r="W3070" t="s">
        <v>25</v>
      </c>
    </row>
    <row r="3071" spans="1:23" x14ac:dyDescent="0.3">
      <c r="A3071" s="3">
        <v>6</v>
      </c>
      <c r="B3071" t="s">
        <v>1783</v>
      </c>
      <c r="C3071" s="3">
        <v>6102</v>
      </c>
      <c r="D3071" t="s">
        <v>1297</v>
      </c>
      <c r="E3071" s="3">
        <v>100109</v>
      </c>
      <c r="F3071" t="s">
        <v>18431</v>
      </c>
      <c r="G3071" s="3">
        <v>100109001</v>
      </c>
      <c r="H3071" t="s">
        <v>26106</v>
      </c>
      <c r="I3071" s="3">
        <v>2</v>
      </c>
      <c r="J3071" t="s">
        <v>12848</v>
      </c>
      <c r="K3071" s="3">
        <v>16</v>
      </c>
      <c r="L3071" t="s">
        <v>26109</v>
      </c>
      <c r="M3071" s="3">
        <v>5</v>
      </c>
      <c r="N3071" t="s">
        <v>26092</v>
      </c>
      <c r="O3071" s="3">
        <v>3</v>
      </c>
      <c r="P3071" t="s">
        <v>26085</v>
      </c>
      <c r="Q3071" s="3">
        <v>2</v>
      </c>
      <c r="R3071" t="s">
        <v>8209</v>
      </c>
      <c r="S3071" s="3">
        <v>25</v>
      </c>
      <c r="T3071" s="3">
        <v>1</v>
      </c>
      <c r="U3071" s="3">
        <v>500000</v>
      </c>
      <c r="V3071" s="3">
        <v>2009</v>
      </c>
      <c r="W3071" t="s">
        <v>25</v>
      </c>
    </row>
    <row r="3072" spans="1:23" x14ac:dyDescent="0.3">
      <c r="A3072" s="3">
        <v>6</v>
      </c>
      <c r="B3072" t="s">
        <v>1783</v>
      </c>
      <c r="C3072" s="3">
        <v>6102</v>
      </c>
      <c r="D3072" t="s">
        <v>1297</v>
      </c>
      <c r="E3072" s="3">
        <v>100103</v>
      </c>
      <c r="F3072" t="s">
        <v>11337</v>
      </c>
      <c r="G3072" s="3">
        <v>100103002</v>
      </c>
      <c r="H3072" t="s">
        <v>26099</v>
      </c>
      <c r="I3072" s="3">
        <v>2</v>
      </c>
      <c r="J3072" t="s">
        <v>12848</v>
      </c>
      <c r="K3072" s="3">
        <v>16</v>
      </c>
      <c r="L3072" t="s">
        <v>26109</v>
      </c>
      <c r="M3072" s="3">
        <v>5</v>
      </c>
      <c r="N3072" t="s">
        <v>26092</v>
      </c>
      <c r="O3072" s="3">
        <v>3</v>
      </c>
      <c r="P3072" t="s">
        <v>26085</v>
      </c>
      <c r="Q3072" s="3">
        <v>2</v>
      </c>
      <c r="R3072" t="s">
        <v>8209</v>
      </c>
      <c r="S3072" s="3">
        <v>25</v>
      </c>
      <c r="T3072" s="3">
        <v>1</v>
      </c>
      <c r="U3072" s="3">
        <v>1500000</v>
      </c>
      <c r="V3072" s="3">
        <v>2009</v>
      </c>
      <c r="W3072" t="s">
        <v>25</v>
      </c>
    </row>
    <row r="3073" spans="1:23" x14ac:dyDescent="0.3">
      <c r="A3073" s="3">
        <v>6</v>
      </c>
      <c r="B3073" t="s">
        <v>1783</v>
      </c>
      <c r="C3073" s="3">
        <v>6102</v>
      </c>
      <c r="D3073" t="s">
        <v>1297</v>
      </c>
      <c r="E3073" s="3">
        <v>100109</v>
      </c>
      <c r="F3073" t="s">
        <v>18431</v>
      </c>
      <c r="G3073" s="3">
        <v>100109001</v>
      </c>
      <c r="H3073" t="s">
        <v>26106</v>
      </c>
      <c r="I3073" s="3">
        <v>2</v>
      </c>
      <c r="J3073" t="s">
        <v>12848</v>
      </c>
      <c r="K3073" s="3">
        <v>16</v>
      </c>
      <c r="L3073" t="s">
        <v>26109</v>
      </c>
      <c r="M3073" s="3">
        <v>6</v>
      </c>
      <c r="N3073" t="s">
        <v>18251</v>
      </c>
      <c r="O3073" s="3">
        <v>3</v>
      </c>
      <c r="P3073" t="s">
        <v>26085</v>
      </c>
      <c r="Q3073" s="3">
        <v>1</v>
      </c>
      <c r="R3073" t="s">
        <v>26083</v>
      </c>
      <c r="S3073" s="3">
        <v>3</v>
      </c>
      <c r="T3073" s="3">
        <v>1</v>
      </c>
      <c r="U3073" s="3">
        <v>1500000</v>
      </c>
      <c r="V3073" s="3">
        <v>2009</v>
      </c>
      <c r="W3073" t="s">
        <v>25</v>
      </c>
    </row>
    <row r="3074" spans="1:23" x14ac:dyDescent="0.3">
      <c r="A3074" s="3">
        <v>6</v>
      </c>
      <c r="B3074" t="s">
        <v>1783</v>
      </c>
      <c r="C3074" s="3">
        <v>6104</v>
      </c>
      <c r="D3074" t="s">
        <v>1303</v>
      </c>
      <c r="E3074" s="3">
        <v>100109</v>
      </c>
      <c r="F3074" t="s">
        <v>18431</v>
      </c>
      <c r="G3074" s="3">
        <v>100109001</v>
      </c>
      <c r="H3074" t="s">
        <v>26106</v>
      </c>
      <c r="I3074" s="3">
        <v>2</v>
      </c>
      <c r="J3074" t="s">
        <v>12848</v>
      </c>
      <c r="K3074" s="3">
        <v>16</v>
      </c>
      <c r="L3074" t="s">
        <v>26109</v>
      </c>
      <c r="M3074" s="3">
        <v>2</v>
      </c>
      <c r="N3074" t="s">
        <v>26084</v>
      </c>
      <c r="O3074" s="3">
        <v>3</v>
      </c>
      <c r="P3074" t="s">
        <v>26085</v>
      </c>
      <c r="Q3074" s="3">
        <v>1</v>
      </c>
      <c r="R3074" t="s">
        <v>26083</v>
      </c>
      <c r="S3074" s="3">
        <v>3</v>
      </c>
      <c r="T3074" s="3">
        <v>1</v>
      </c>
      <c r="U3074" s="3">
        <v>20000</v>
      </c>
      <c r="V3074" s="3">
        <v>2014</v>
      </c>
      <c r="W3074" t="s">
        <v>25</v>
      </c>
    </row>
    <row r="3075" spans="1:23" x14ac:dyDescent="0.3">
      <c r="A3075" s="3">
        <v>6</v>
      </c>
      <c r="B3075" t="s">
        <v>1783</v>
      </c>
      <c r="C3075" s="3">
        <v>6102</v>
      </c>
      <c r="D3075" t="s">
        <v>1297</v>
      </c>
      <c r="E3075" s="3">
        <v>100109</v>
      </c>
      <c r="F3075" t="s">
        <v>18431</v>
      </c>
      <c r="G3075" s="3">
        <v>100109001</v>
      </c>
      <c r="H3075" t="s">
        <v>26106</v>
      </c>
      <c r="I3075" s="3">
        <v>2</v>
      </c>
      <c r="J3075" t="s">
        <v>12848</v>
      </c>
      <c r="K3075" s="3">
        <v>16</v>
      </c>
      <c r="L3075" t="s">
        <v>26109</v>
      </c>
      <c r="M3075" s="3">
        <v>6</v>
      </c>
      <c r="N3075" t="s">
        <v>18251</v>
      </c>
      <c r="O3075" s="3">
        <v>3</v>
      </c>
      <c r="P3075" t="s">
        <v>26085</v>
      </c>
      <c r="Q3075" s="3">
        <v>1</v>
      </c>
      <c r="R3075" t="s">
        <v>26083</v>
      </c>
      <c r="S3075" s="3">
        <v>1</v>
      </c>
      <c r="T3075" s="3">
        <v>1</v>
      </c>
      <c r="U3075" s="3">
        <v>2500000</v>
      </c>
      <c r="V3075" s="3">
        <v>2018</v>
      </c>
      <c r="W3075" t="s">
        <v>26159</v>
      </c>
    </row>
    <row r="3076" spans="1:23" x14ac:dyDescent="0.3">
      <c r="A3076" s="3">
        <v>6</v>
      </c>
      <c r="B3076" t="s">
        <v>1783</v>
      </c>
      <c r="C3076" s="3">
        <v>6102</v>
      </c>
      <c r="D3076" t="s">
        <v>1297</v>
      </c>
      <c r="E3076" s="3">
        <v>100109</v>
      </c>
      <c r="F3076" t="s">
        <v>18431</v>
      </c>
      <c r="G3076" s="3">
        <v>100109001</v>
      </c>
      <c r="H3076" t="s">
        <v>26106</v>
      </c>
      <c r="I3076" s="3">
        <v>2</v>
      </c>
      <c r="J3076" t="s">
        <v>12848</v>
      </c>
      <c r="K3076" s="3">
        <v>16</v>
      </c>
      <c r="L3076" t="s">
        <v>26109</v>
      </c>
      <c r="M3076" s="3">
        <v>6</v>
      </c>
      <c r="N3076" t="s">
        <v>18251</v>
      </c>
      <c r="O3076" s="3">
        <v>3</v>
      </c>
      <c r="P3076" t="s">
        <v>26085</v>
      </c>
      <c r="Q3076" s="3">
        <v>1</v>
      </c>
      <c r="R3076" t="s">
        <v>26083</v>
      </c>
      <c r="S3076" s="3">
        <v>2</v>
      </c>
      <c r="T3076" s="3">
        <v>1</v>
      </c>
      <c r="U3076" s="3">
        <v>1200000</v>
      </c>
      <c r="V3076" s="3">
        <v>2018</v>
      </c>
      <c r="W3076" t="s">
        <v>26159</v>
      </c>
    </row>
    <row r="3077" spans="1:23" x14ac:dyDescent="0.3">
      <c r="A3077" s="3">
        <v>16</v>
      </c>
      <c r="B3077" t="s">
        <v>791</v>
      </c>
      <c r="C3077" s="3">
        <v>16107</v>
      </c>
      <c r="D3077" t="s">
        <v>2044</v>
      </c>
      <c r="E3077" s="3">
        <v>100109</v>
      </c>
      <c r="F3077" t="s">
        <v>18431</v>
      </c>
      <c r="G3077" s="3">
        <v>100109001</v>
      </c>
      <c r="H3077" t="s">
        <v>26106</v>
      </c>
      <c r="I3077" s="3">
        <v>1</v>
      </c>
      <c r="J3077" t="s">
        <v>26080</v>
      </c>
      <c r="K3077" s="3">
        <v>16</v>
      </c>
      <c r="L3077" t="s">
        <v>26109</v>
      </c>
      <c r="M3077" s="3">
        <v>2</v>
      </c>
      <c r="N3077" t="s">
        <v>26084</v>
      </c>
      <c r="O3077" s="3">
        <v>3</v>
      </c>
      <c r="P3077" t="s">
        <v>26085</v>
      </c>
      <c r="Q3077" s="3">
        <v>1</v>
      </c>
      <c r="R3077" t="s">
        <v>26083</v>
      </c>
      <c r="S3077" s="3">
        <v>12</v>
      </c>
      <c r="T3077" s="3">
        <v>1</v>
      </c>
      <c r="U3077" s="3">
        <v>14500</v>
      </c>
      <c r="V3077" s="3">
        <v>2000</v>
      </c>
      <c r="W3077" t="s">
        <v>25</v>
      </c>
    </row>
    <row r="3078" spans="1:23" x14ac:dyDescent="0.3">
      <c r="A3078" s="3">
        <v>13</v>
      </c>
      <c r="B3078" t="s">
        <v>26153</v>
      </c>
      <c r="C3078" s="3">
        <v>13603</v>
      </c>
      <c r="D3078" t="s">
        <v>1971</v>
      </c>
      <c r="E3078" s="3">
        <v>100109</v>
      </c>
      <c r="F3078" t="s">
        <v>18431</v>
      </c>
      <c r="G3078" s="3">
        <v>100109001</v>
      </c>
      <c r="H3078" t="s">
        <v>26106</v>
      </c>
      <c r="I3078" s="3">
        <v>1</v>
      </c>
      <c r="J3078" t="s">
        <v>26080</v>
      </c>
      <c r="K3078" s="3">
        <v>16</v>
      </c>
      <c r="L3078" t="s">
        <v>26109</v>
      </c>
      <c r="M3078" s="3">
        <v>6</v>
      </c>
      <c r="N3078" t="s">
        <v>18251</v>
      </c>
      <c r="O3078" s="3">
        <v>1</v>
      </c>
      <c r="P3078" t="s">
        <v>28066</v>
      </c>
      <c r="Q3078" s="3">
        <v>1</v>
      </c>
      <c r="R3078" t="s">
        <v>26083</v>
      </c>
      <c r="S3078" s="3">
        <v>20</v>
      </c>
      <c r="T3078" s="3">
        <v>1</v>
      </c>
      <c r="U3078" s="3">
        <v>600000</v>
      </c>
      <c r="V3078" s="3">
        <v>2004</v>
      </c>
      <c r="W3078" t="s">
        <v>25</v>
      </c>
    </row>
    <row r="3079" spans="1:23" x14ac:dyDescent="0.3">
      <c r="A3079" s="3">
        <v>13</v>
      </c>
      <c r="B3079" t="s">
        <v>26153</v>
      </c>
      <c r="C3079" s="3">
        <v>13404</v>
      </c>
      <c r="D3079" t="s">
        <v>1947</v>
      </c>
      <c r="E3079" s="3">
        <v>100109</v>
      </c>
      <c r="F3079" t="s">
        <v>18431</v>
      </c>
      <c r="G3079" s="3">
        <v>100109001</v>
      </c>
      <c r="H3079" t="s">
        <v>26106</v>
      </c>
      <c r="I3079" s="3">
        <v>2</v>
      </c>
      <c r="J3079" t="s">
        <v>12848</v>
      </c>
      <c r="K3079" s="3">
        <v>16</v>
      </c>
      <c r="L3079" t="s">
        <v>26109</v>
      </c>
      <c r="M3079" s="3">
        <v>2</v>
      </c>
      <c r="N3079" t="s">
        <v>26084</v>
      </c>
      <c r="O3079" s="3">
        <v>3</v>
      </c>
      <c r="P3079" t="s">
        <v>26085</v>
      </c>
      <c r="Q3079" s="3">
        <v>1</v>
      </c>
      <c r="R3079" t="s">
        <v>26083</v>
      </c>
      <c r="S3079" s="3">
        <v>3</v>
      </c>
      <c r="T3079" s="3">
        <v>1</v>
      </c>
      <c r="U3079" s="3">
        <v>70000</v>
      </c>
      <c r="V3079" s="3">
        <v>2004</v>
      </c>
      <c r="W3079" t="s">
        <v>25</v>
      </c>
    </row>
    <row r="3080" spans="1:23" x14ac:dyDescent="0.3">
      <c r="A3080" s="3">
        <v>13</v>
      </c>
      <c r="B3080" t="s">
        <v>26153</v>
      </c>
      <c r="C3080" s="3">
        <v>13402</v>
      </c>
      <c r="D3080" t="s">
        <v>1941</v>
      </c>
      <c r="E3080" s="3">
        <v>100107</v>
      </c>
      <c r="F3080" t="s">
        <v>9429</v>
      </c>
      <c r="G3080" s="3">
        <v>100107012</v>
      </c>
      <c r="H3080" t="s">
        <v>26155</v>
      </c>
      <c r="I3080" s="3">
        <v>2</v>
      </c>
      <c r="J3080" t="s">
        <v>12848</v>
      </c>
      <c r="K3080" s="3">
        <v>16</v>
      </c>
      <c r="L3080" t="s">
        <v>26109</v>
      </c>
      <c r="M3080" s="3">
        <v>5</v>
      </c>
      <c r="N3080" t="s">
        <v>26092</v>
      </c>
      <c r="O3080" s="3">
        <v>1</v>
      </c>
      <c r="P3080" t="s">
        <v>28066</v>
      </c>
      <c r="Q3080" s="3">
        <v>3</v>
      </c>
      <c r="R3080" t="s">
        <v>26107</v>
      </c>
      <c r="S3080" s="3">
        <v>3</v>
      </c>
      <c r="T3080" s="3">
        <v>1</v>
      </c>
      <c r="U3080" s="3">
        <v>100000</v>
      </c>
      <c r="V3080" s="3">
        <v>2010</v>
      </c>
      <c r="W3080" t="s">
        <v>25</v>
      </c>
    </row>
    <row r="3081" spans="1:23" x14ac:dyDescent="0.3">
      <c r="A3081" s="3">
        <v>13</v>
      </c>
      <c r="B3081" t="s">
        <v>26153</v>
      </c>
      <c r="C3081" s="3">
        <v>13404</v>
      </c>
      <c r="D3081" t="s">
        <v>1947</v>
      </c>
      <c r="E3081" s="3">
        <v>100107</v>
      </c>
      <c r="F3081" t="s">
        <v>9429</v>
      </c>
      <c r="G3081" s="3">
        <v>100107012</v>
      </c>
      <c r="H3081" t="s">
        <v>26155</v>
      </c>
      <c r="I3081" s="3">
        <v>2</v>
      </c>
      <c r="J3081" t="s">
        <v>12848</v>
      </c>
      <c r="K3081" s="3">
        <v>16</v>
      </c>
      <c r="L3081" t="s">
        <v>26109</v>
      </c>
      <c r="M3081" s="3">
        <v>5</v>
      </c>
      <c r="N3081" t="s">
        <v>26092</v>
      </c>
      <c r="O3081" s="3">
        <v>3</v>
      </c>
      <c r="P3081" t="s">
        <v>26085</v>
      </c>
      <c r="Q3081" s="3">
        <v>1</v>
      </c>
      <c r="R3081" t="s">
        <v>26083</v>
      </c>
      <c r="S3081" s="3">
        <v>90</v>
      </c>
      <c r="T3081" s="3">
        <v>1</v>
      </c>
      <c r="U3081" s="3">
        <v>1520000</v>
      </c>
      <c r="V3081" s="3">
        <v>2010</v>
      </c>
      <c r="W3081" t="s">
        <v>25</v>
      </c>
    </row>
    <row r="3082" spans="1:23" x14ac:dyDescent="0.3">
      <c r="A3082" s="3">
        <v>13</v>
      </c>
      <c r="B3082" t="s">
        <v>26153</v>
      </c>
      <c r="C3082" s="3">
        <v>13303</v>
      </c>
      <c r="D3082" t="s">
        <v>1935</v>
      </c>
      <c r="E3082" s="3">
        <v>100107</v>
      </c>
      <c r="F3082" t="s">
        <v>9429</v>
      </c>
      <c r="G3082" s="3">
        <v>100107012</v>
      </c>
      <c r="H3082" t="s">
        <v>26155</v>
      </c>
      <c r="I3082" s="3">
        <v>2</v>
      </c>
      <c r="J3082" t="s">
        <v>12848</v>
      </c>
      <c r="K3082" s="3">
        <v>16</v>
      </c>
      <c r="L3082" t="s">
        <v>26109</v>
      </c>
      <c r="M3082" s="3">
        <v>7</v>
      </c>
      <c r="N3082" t="s">
        <v>14788</v>
      </c>
      <c r="O3082" s="3">
        <v>4</v>
      </c>
      <c r="P3082" t="s">
        <v>26156</v>
      </c>
      <c r="Q3082" s="3">
        <v>3</v>
      </c>
      <c r="R3082" t="s">
        <v>26107</v>
      </c>
      <c r="S3082" s="3">
        <v>20</v>
      </c>
      <c r="T3082" s="3">
        <v>1</v>
      </c>
      <c r="U3082" s="3">
        <v>400000</v>
      </c>
      <c r="V3082" s="3">
        <v>2014</v>
      </c>
      <c r="W3082" t="s">
        <v>25</v>
      </c>
    </row>
    <row r="3083" spans="1:23" x14ac:dyDescent="0.3">
      <c r="A3083" s="3">
        <v>13</v>
      </c>
      <c r="B3083" t="s">
        <v>26153</v>
      </c>
      <c r="C3083" s="3">
        <v>13402</v>
      </c>
      <c r="D3083" t="s">
        <v>1941</v>
      </c>
      <c r="E3083" s="3">
        <v>100109</v>
      </c>
      <c r="F3083" t="s">
        <v>18431</v>
      </c>
      <c r="G3083" s="3">
        <v>100109001</v>
      </c>
      <c r="H3083" t="s">
        <v>26106</v>
      </c>
      <c r="I3083" s="3">
        <v>2</v>
      </c>
      <c r="J3083" t="s">
        <v>12848</v>
      </c>
      <c r="K3083" s="3">
        <v>16</v>
      </c>
      <c r="L3083" t="s">
        <v>26109</v>
      </c>
      <c r="M3083" s="3">
        <v>2</v>
      </c>
      <c r="N3083" t="s">
        <v>26084</v>
      </c>
      <c r="O3083" s="3">
        <v>1</v>
      </c>
      <c r="P3083" t="s">
        <v>28066</v>
      </c>
      <c r="Q3083" s="3">
        <v>1</v>
      </c>
      <c r="R3083" t="s">
        <v>26083</v>
      </c>
      <c r="S3083" s="3">
        <v>1</v>
      </c>
      <c r="T3083" s="3">
        <v>1</v>
      </c>
      <c r="U3083" s="3">
        <v>300000</v>
      </c>
      <c r="V3083" s="3">
        <v>2017</v>
      </c>
      <c r="W3083" t="s">
        <v>25</v>
      </c>
    </row>
    <row r="3084" spans="1:23" x14ac:dyDescent="0.3">
      <c r="A3084" s="3">
        <v>13</v>
      </c>
      <c r="B3084" t="s">
        <v>26153</v>
      </c>
      <c r="C3084" s="3">
        <v>13301</v>
      </c>
      <c r="D3084" t="s">
        <v>1929</v>
      </c>
      <c r="E3084" s="3">
        <v>100109</v>
      </c>
      <c r="F3084" t="s">
        <v>18431</v>
      </c>
      <c r="G3084" s="3">
        <v>100109001</v>
      </c>
      <c r="H3084" t="s">
        <v>26106</v>
      </c>
      <c r="I3084" s="3">
        <v>1</v>
      </c>
      <c r="J3084" t="s">
        <v>26080</v>
      </c>
      <c r="K3084" s="3">
        <v>16</v>
      </c>
      <c r="L3084" t="s">
        <v>26109</v>
      </c>
      <c r="M3084" s="3">
        <v>2</v>
      </c>
      <c r="N3084" t="s">
        <v>26084</v>
      </c>
      <c r="O3084" s="3">
        <v>3</v>
      </c>
      <c r="P3084" t="s">
        <v>26085</v>
      </c>
      <c r="Q3084" s="3">
        <v>5</v>
      </c>
      <c r="R3084" t="s">
        <v>8203</v>
      </c>
      <c r="S3084" s="3">
        <v>15</v>
      </c>
      <c r="T3084" s="3">
        <v>1</v>
      </c>
      <c r="U3084" s="3">
        <v>300000</v>
      </c>
      <c r="V3084" s="3">
        <v>2017</v>
      </c>
      <c r="W3084" t="s">
        <v>25</v>
      </c>
    </row>
    <row r="3085" spans="1:23" x14ac:dyDescent="0.3">
      <c r="A3085" s="3">
        <v>3</v>
      </c>
      <c r="B3085" t="s">
        <v>767</v>
      </c>
      <c r="C3085" s="3">
        <v>3301</v>
      </c>
      <c r="D3085" t="s">
        <v>1125</v>
      </c>
      <c r="E3085" s="3">
        <v>100107</v>
      </c>
      <c r="F3085" t="s">
        <v>9429</v>
      </c>
      <c r="G3085" s="3">
        <v>100107006</v>
      </c>
      <c r="H3085" t="s">
        <v>11393</v>
      </c>
      <c r="I3085" s="3">
        <v>2</v>
      </c>
      <c r="J3085" t="s">
        <v>12848</v>
      </c>
      <c r="K3085" s="3">
        <v>17</v>
      </c>
      <c r="L3085" t="s">
        <v>26110</v>
      </c>
      <c r="M3085" s="3">
        <v>2</v>
      </c>
      <c r="N3085" t="s">
        <v>26084</v>
      </c>
      <c r="O3085" s="3">
        <v>1</v>
      </c>
      <c r="P3085" t="s">
        <v>28066</v>
      </c>
      <c r="Q3085" s="3">
        <v>2</v>
      </c>
      <c r="R3085" t="s">
        <v>8209</v>
      </c>
      <c r="S3085" s="3">
        <v>2</v>
      </c>
      <c r="T3085" s="3">
        <v>1</v>
      </c>
      <c r="U3085" s="3">
        <v>10000</v>
      </c>
      <c r="V3085" s="3">
        <v>2005</v>
      </c>
      <c r="W3085" t="s">
        <v>25</v>
      </c>
    </row>
    <row r="3086" spans="1:23" x14ac:dyDescent="0.3">
      <c r="A3086" s="3">
        <v>4</v>
      </c>
      <c r="B3086" t="s">
        <v>773</v>
      </c>
      <c r="C3086" s="3">
        <v>4101</v>
      </c>
      <c r="D3086" t="s">
        <v>1137</v>
      </c>
      <c r="E3086" s="3">
        <v>100107</v>
      </c>
      <c r="F3086" t="s">
        <v>9429</v>
      </c>
      <c r="G3086" s="3">
        <v>100107006</v>
      </c>
      <c r="H3086" t="s">
        <v>11393</v>
      </c>
      <c r="I3086" s="3">
        <v>1</v>
      </c>
      <c r="J3086" t="s">
        <v>26080</v>
      </c>
      <c r="K3086" s="3">
        <v>17</v>
      </c>
      <c r="L3086" t="s">
        <v>26110</v>
      </c>
      <c r="M3086" s="3">
        <v>2</v>
      </c>
      <c r="N3086" t="s">
        <v>26084</v>
      </c>
      <c r="O3086" s="3">
        <v>3</v>
      </c>
      <c r="P3086" t="s">
        <v>26085</v>
      </c>
      <c r="Q3086" s="3">
        <v>1</v>
      </c>
      <c r="R3086" t="s">
        <v>26083</v>
      </c>
      <c r="S3086" s="3">
        <v>2</v>
      </c>
      <c r="T3086" s="3">
        <v>1</v>
      </c>
      <c r="U3086" s="3">
        <v>400</v>
      </c>
      <c r="V3086" s="3">
        <v>2011</v>
      </c>
      <c r="W3086" t="s">
        <v>25</v>
      </c>
    </row>
    <row r="3087" spans="1:23" x14ac:dyDescent="0.3">
      <c r="A3087" s="3">
        <v>3</v>
      </c>
      <c r="B3087" t="s">
        <v>767</v>
      </c>
      <c r="C3087" s="3">
        <v>3302</v>
      </c>
      <c r="D3087" t="s">
        <v>1128</v>
      </c>
      <c r="E3087" s="3">
        <v>100108</v>
      </c>
      <c r="F3087" t="s">
        <v>11438</v>
      </c>
      <c r="G3087" s="3">
        <v>100108002</v>
      </c>
      <c r="H3087" t="s">
        <v>17713</v>
      </c>
      <c r="I3087" s="3">
        <v>1</v>
      </c>
      <c r="J3087" t="s">
        <v>26080</v>
      </c>
      <c r="K3087" s="3">
        <v>18</v>
      </c>
      <c r="L3087" t="s">
        <v>26111</v>
      </c>
      <c r="M3087" s="3">
        <v>2</v>
      </c>
      <c r="N3087" t="s">
        <v>26084</v>
      </c>
      <c r="O3087" s="3">
        <v>1</v>
      </c>
      <c r="P3087" t="s">
        <v>28066</v>
      </c>
      <c r="Q3087" s="3">
        <v>1</v>
      </c>
      <c r="R3087" t="s">
        <v>26083</v>
      </c>
      <c r="S3087" s="3">
        <v>3</v>
      </c>
      <c r="T3087" s="3">
        <v>1</v>
      </c>
      <c r="U3087" s="3">
        <v>1000</v>
      </c>
      <c r="V3087" s="3">
        <v>2011</v>
      </c>
      <c r="W3087" t="s">
        <v>25</v>
      </c>
    </row>
    <row r="3088" spans="1:23" x14ac:dyDescent="0.3">
      <c r="A3088" s="3">
        <v>4</v>
      </c>
      <c r="B3088" t="s">
        <v>773</v>
      </c>
      <c r="C3088" s="3">
        <v>4202</v>
      </c>
      <c r="D3088" t="s">
        <v>1157</v>
      </c>
      <c r="E3088" s="3">
        <v>100108</v>
      </c>
      <c r="F3088" t="s">
        <v>11438</v>
      </c>
      <c r="G3088" s="3">
        <v>100108004</v>
      </c>
      <c r="H3088" t="s">
        <v>26097</v>
      </c>
      <c r="I3088" s="3">
        <v>2</v>
      </c>
      <c r="J3088" t="s">
        <v>12848</v>
      </c>
      <c r="K3088" s="3">
        <v>18</v>
      </c>
      <c r="L3088" t="s">
        <v>26111</v>
      </c>
      <c r="M3088" s="3">
        <v>2</v>
      </c>
      <c r="N3088" t="s">
        <v>26084</v>
      </c>
      <c r="O3088" s="3">
        <v>1</v>
      </c>
      <c r="P3088" t="s">
        <v>28066</v>
      </c>
      <c r="Q3088" s="3">
        <v>1</v>
      </c>
      <c r="R3088" t="s">
        <v>26083</v>
      </c>
      <c r="S3088" s="3">
        <v>7</v>
      </c>
      <c r="T3088" s="3">
        <v>1</v>
      </c>
      <c r="U3088" s="3">
        <v>31500</v>
      </c>
      <c r="V3088" s="3">
        <v>2018</v>
      </c>
      <c r="W3088" t="s">
        <v>26159</v>
      </c>
    </row>
    <row r="3089" spans="1:23" x14ac:dyDescent="0.3">
      <c r="A3089" s="3">
        <v>5</v>
      </c>
      <c r="B3089" t="s">
        <v>800</v>
      </c>
      <c r="C3089" s="3">
        <v>5401</v>
      </c>
      <c r="D3089" t="s">
        <v>1216</v>
      </c>
      <c r="E3089" s="3">
        <v>100101</v>
      </c>
      <c r="F3089" t="s">
        <v>11256</v>
      </c>
      <c r="G3089" s="3">
        <v>1001010080</v>
      </c>
      <c r="H3089" t="s">
        <v>26126</v>
      </c>
      <c r="I3089" s="3">
        <v>2</v>
      </c>
      <c r="J3089" t="s">
        <v>12848</v>
      </c>
      <c r="K3089" s="3">
        <v>18</v>
      </c>
      <c r="L3089" t="s">
        <v>26111</v>
      </c>
      <c r="M3089" s="3">
        <v>2</v>
      </c>
      <c r="N3089" t="s">
        <v>26084</v>
      </c>
      <c r="O3089" s="3">
        <v>3</v>
      </c>
      <c r="P3089" t="s">
        <v>26085</v>
      </c>
      <c r="Q3089" s="3">
        <v>1</v>
      </c>
      <c r="R3089" t="s">
        <v>26083</v>
      </c>
      <c r="S3089" s="3">
        <v>8</v>
      </c>
      <c r="T3089" s="3">
        <v>1</v>
      </c>
      <c r="U3089" s="3">
        <v>7000</v>
      </c>
      <c r="V3089" s="3">
        <v>2014</v>
      </c>
      <c r="W3089" t="s">
        <v>25</v>
      </c>
    </row>
    <row r="3090" spans="1:23" x14ac:dyDescent="0.3">
      <c r="A3090" s="3">
        <v>5</v>
      </c>
      <c r="B3090" t="s">
        <v>800</v>
      </c>
      <c r="C3090" s="3">
        <v>5401</v>
      </c>
      <c r="D3090" t="s">
        <v>1216</v>
      </c>
      <c r="E3090" s="3">
        <v>100101</v>
      </c>
      <c r="F3090" t="s">
        <v>11256</v>
      </c>
      <c r="G3090" s="3">
        <v>100101001</v>
      </c>
      <c r="H3090" t="s">
        <v>26124</v>
      </c>
      <c r="I3090" s="3">
        <v>2</v>
      </c>
      <c r="J3090" t="s">
        <v>12848</v>
      </c>
      <c r="K3090" s="3">
        <v>18</v>
      </c>
      <c r="L3090" t="s">
        <v>26111</v>
      </c>
      <c r="M3090" s="3">
        <v>2</v>
      </c>
      <c r="N3090" t="s">
        <v>26084</v>
      </c>
      <c r="O3090" s="3">
        <v>3</v>
      </c>
      <c r="P3090" t="s">
        <v>26085</v>
      </c>
      <c r="Q3090" s="3">
        <v>1</v>
      </c>
      <c r="R3090" t="s">
        <v>26083</v>
      </c>
      <c r="S3090" s="3">
        <v>8</v>
      </c>
      <c r="T3090" s="3">
        <v>1</v>
      </c>
      <c r="U3090" s="3">
        <v>46000</v>
      </c>
      <c r="V3090" s="3">
        <v>2014</v>
      </c>
      <c r="W3090" t="s">
        <v>25</v>
      </c>
    </row>
    <row r="3091" spans="1:23" x14ac:dyDescent="0.3">
      <c r="A3091" s="3">
        <v>5</v>
      </c>
      <c r="B3091" t="s">
        <v>800</v>
      </c>
      <c r="C3091" s="3">
        <v>5401</v>
      </c>
      <c r="D3091" t="s">
        <v>1216</v>
      </c>
      <c r="E3091" s="3">
        <v>100107</v>
      </c>
      <c r="F3091" t="s">
        <v>9429</v>
      </c>
      <c r="G3091" s="3">
        <v>100107007</v>
      </c>
      <c r="H3091" t="s">
        <v>26120</v>
      </c>
      <c r="I3091" s="3">
        <v>2</v>
      </c>
      <c r="J3091" t="s">
        <v>12848</v>
      </c>
      <c r="K3091" s="3">
        <v>18</v>
      </c>
      <c r="L3091" t="s">
        <v>26111</v>
      </c>
      <c r="M3091" s="3">
        <v>2</v>
      </c>
      <c r="N3091" t="s">
        <v>26084</v>
      </c>
      <c r="O3091" s="3">
        <v>3</v>
      </c>
      <c r="P3091" t="s">
        <v>26085</v>
      </c>
      <c r="Q3091" s="3">
        <v>1</v>
      </c>
      <c r="R3091" t="s">
        <v>26083</v>
      </c>
      <c r="S3091" s="3">
        <v>8</v>
      </c>
      <c r="T3091" s="3">
        <v>1</v>
      </c>
      <c r="U3091" s="3">
        <v>140000</v>
      </c>
      <c r="V3091" s="3">
        <v>2014</v>
      </c>
      <c r="W3091" t="s">
        <v>25</v>
      </c>
    </row>
    <row r="3092" spans="1:23" x14ac:dyDescent="0.3">
      <c r="A3092" s="3">
        <v>5</v>
      </c>
      <c r="B3092" t="s">
        <v>800</v>
      </c>
      <c r="C3092" s="3">
        <v>5401</v>
      </c>
      <c r="D3092" t="s">
        <v>1216</v>
      </c>
      <c r="E3092" s="3">
        <v>100108</v>
      </c>
      <c r="F3092" t="s">
        <v>11438</v>
      </c>
      <c r="G3092" s="3">
        <v>100108004</v>
      </c>
      <c r="H3092" t="s">
        <v>26097</v>
      </c>
      <c r="I3092" s="3">
        <v>2</v>
      </c>
      <c r="J3092" t="s">
        <v>12848</v>
      </c>
      <c r="K3092" s="3">
        <v>18</v>
      </c>
      <c r="L3092" t="s">
        <v>26111</v>
      </c>
      <c r="M3092" s="3">
        <v>2</v>
      </c>
      <c r="N3092" t="s">
        <v>26084</v>
      </c>
      <c r="O3092" s="3">
        <v>3</v>
      </c>
      <c r="P3092" t="s">
        <v>26085</v>
      </c>
      <c r="Q3092" s="3">
        <v>1</v>
      </c>
      <c r="R3092" t="s">
        <v>26083</v>
      </c>
      <c r="S3092" s="3">
        <v>8</v>
      </c>
      <c r="T3092" s="3">
        <v>1</v>
      </c>
      <c r="U3092" s="3">
        <v>100000</v>
      </c>
      <c r="V3092" s="3">
        <v>2014</v>
      </c>
      <c r="W3092" t="s">
        <v>25</v>
      </c>
    </row>
    <row r="3093" spans="1:23" x14ac:dyDescent="0.3">
      <c r="A3093" s="3">
        <v>5</v>
      </c>
      <c r="B3093" t="s">
        <v>800</v>
      </c>
      <c r="C3093" s="3">
        <v>5401</v>
      </c>
      <c r="D3093" t="s">
        <v>1216</v>
      </c>
      <c r="E3093" s="3">
        <v>100101</v>
      </c>
      <c r="F3093" t="s">
        <v>11256</v>
      </c>
      <c r="G3093" s="3">
        <v>100101004</v>
      </c>
      <c r="H3093" t="s">
        <v>16281</v>
      </c>
      <c r="I3093" s="3">
        <v>2</v>
      </c>
      <c r="J3093" t="s">
        <v>12848</v>
      </c>
      <c r="K3093" s="3">
        <v>18</v>
      </c>
      <c r="L3093" t="s">
        <v>26111</v>
      </c>
      <c r="M3093" s="3">
        <v>2</v>
      </c>
      <c r="N3093" t="s">
        <v>26084</v>
      </c>
      <c r="O3093" s="3">
        <v>3</v>
      </c>
      <c r="P3093" t="s">
        <v>26085</v>
      </c>
      <c r="Q3093" s="3">
        <v>1</v>
      </c>
      <c r="R3093" t="s">
        <v>26083</v>
      </c>
      <c r="S3093" s="3">
        <v>8</v>
      </c>
      <c r="T3093" s="3">
        <v>1</v>
      </c>
      <c r="U3093" s="3">
        <v>5000</v>
      </c>
      <c r="V3093" s="3">
        <v>2014</v>
      </c>
      <c r="W3093" t="s">
        <v>25</v>
      </c>
    </row>
    <row r="3094" spans="1:23" x14ac:dyDescent="0.3">
      <c r="A3094" s="3">
        <v>6</v>
      </c>
      <c r="B3094" t="s">
        <v>1783</v>
      </c>
      <c r="C3094" s="3">
        <v>6115</v>
      </c>
      <c r="D3094" t="s">
        <v>1336</v>
      </c>
      <c r="E3094" s="3">
        <v>100104</v>
      </c>
      <c r="F3094" t="s">
        <v>11362</v>
      </c>
      <c r="G3094" s="3">
        <v>1001040020</v>
      </c>
      <c r="H3094" t="s">
        <v>26133</v>
      </c>
      <c r="I3094" s="3">
        <v>2</v>
      </c>
      <c r="J3094" t="s">
        <v>12848</v>
      </c>
      <c r="K3094" s="3">
        <v>18</v>
      </c>
      <c r="L3094" t="s">
        <v>26111</v>
      </c>
      <c r="M3094" s="3">
        <v>7</v>
      </c>
      <c r="N3094" t="s">
        <v>14788</v>
      </c>
      <c r="O3094" s="3">
        <v>3</v>
      </c>
      <c r="P3094" t="s">
        <v>26085</v>
      </c>
      <c r="Q3094" s="3">
        <v>2</v>
      </c>
      <c r="R3094" t="s">
        <v>8209</v>
      </c>
      <c r="S3094" s="3">
        <v>550</v>
      </c>
      <c r="T3094" s="3">
        <v>1</v>
      </c>
      <c r="U3094" s="3">
        <v>50000</v>
      </c>
      <c r="V3094" s="3">
        <v>2009</v>
      </c>
      <c r="W3094" t="s">
        <v>25</v>
      </c>
    </row>
    <row r="3095" spans="1:23" x14ac:dyDescent="0.3">
      <c r="A3095" s="3">
        <v>6</v>
      </c>
      <c r="B3095" t="s">
        <v>1783</v>
      </c>
      <c r="C3095" s="3">
        <v>6117</v>
      </c>
      <c r="D3095" t="s">
        <v>1037</v>
      </c>
      <c r="E3095" s="3">
        <v>100101</v>
      </c>
      <c r="F3095" t="s">
        <v>11256</v>
      </c>
      <c r="G3095" s="3">
        <v>1001010080</v>
      </c>
      <c r="H3095" t="s">
        <v>26126</v>
      </c>
      <c r="I3095" s="3">
        <v>2</v>
      </c>
      <c r="J3095" t="s">
        <v>12848</v>
      </c>
      <c r="K3095" s="3">
        <v>18</v>
      </c>
      <c r="L3095" t="s">
        <v>26111</v>
      </c>
      <c r="M3095" s="3">
        <v>7</v>
      </c>
      <c r="N3095" t="s">
        <v>14788</v>
      </c>
      <c r="O3095" s="3">
        <v>3</v>
      </c>
      <c r="P3095" t="s">
        <v>26085</v>
      </c>
      <c r="Q3095" s="3">
        <v>3</v>
      </c>
      <c r="R3095" t="s">
        <v>26107</v>
      </c>
      <c r="S3095" s="3">
        <v>40</v>
      </c>
      <c r="T3095" s="3">
        <v>1</v>
      </c>
      <c r="U3095" s="3">
        <v>60000</v>
      </c>
      <c r="V3095" s="3">
        <v>2009</v>
      </c>
      <c r="W3095" t="s">
        <v>25</v>
      </c>
    </row>
    <row r="3096" spans="1:23" x14ac:dyDescent="0.3">
      <c r="A3096" s="3">
        <v>6</v>
      </c>
      <c r="B3096" t="s">
        <v>1783</v>
      </c>
      <c r="C3096" s="3">
        <v>6117</v>
      </c>
      <c r="D3096" t="s">
        <v>1037</v>
      </c>
      <c r="E3096" s="3">
        <v>100101</v>
      </c>
      <c r="F3096" t="s">
        <v>11256</v>
      </c>
      <c r="G3096" s="3">
        <v>100101004</v>
      </c>
      <c r="H3096" t="s">
        <v>16281</v>
      </c>
      <c r="I3096" s="3">
        <v>2</v>
      </c>
      <c r="J3096" t="s">
        <v>12848</v>
      </c>
      <c r="K3096" s="3">
        <v>18</v>
      </c>
      <c r="L3096" t="s">
        <v>26111</v>
      </c>
      <c r="M3096" s="3">
        <v>7</v>
      </c>
      <c r="N3096" t="s">
        <v>14788</v>
      </c>
      <c r="O3096" s="3">
        <v>3</v>
      </c>
      <c r="P3096" t="s">
        <v>26085</v>
      </c>
      <c r="Q3096" s="3">
        <v>3</v>
      </c>
      <c r="R3096" t="s">
        <v>26107</v>
      </c>
      <c r="S3096" s="3">
        <v>40</v>
      </c>
      <c r="T3096" s="3">
        <v>1</v>
      </c>
      <c r="U3096" s="3">
        <v>50000</v>
      </c>
      <c r="V3096" s="3">
        <v>2009</v>
      </c>
      <c r="W3096" t="s">
        <v>25</v>
      </c>
    </row>
    <row r="3097" spans="1:23" x14ac:dyDescent="0.3">
      <c r="A3097" s="3">
        <v>6</v>
      </c>
      <c r="B3097" t="s">
        <v>1783</v>
      </c>
      <c r="C3097" s="3">
        <v>6117</v>
      </c>
      <c r="D3097" t="s">
        <v>1037</v>
      </c>
      <c r="E3097" s="3">
        <v>100101</v>
      </c>
      <c r="F3097" t="s">
        <v>11256</v>
      </c>
      <c r="G3097" s="3">
        <v>100101007</v>
      </c>
      <c r="H3097" t="s">
        <v>11267</v>
      </c>
      <c r="I3097" s="3">
        <v>2</v>
      </c>
      <c r="J3097" t="s">
        <v>12848</v>
      </c>
      <c r="K3097" s="3">
        <v>18</v>
      </c>
      <c r="L3097" t="s">
        <v>26111</v>
      </c>
      <c r="M3097" s="3">
        <v>7</v>
      </c>
      <c r="N3097" t="s">
        <v>14788</v>
      </c>
      <c r="O3097" s="3">
        <v>3</v>
      </c>
      <c r="P3097" t="s">
        <v>26085</v>
      </c>
      <c r="Q3097" s="3">
        <v>3</v>
      </c>
      <c r="R3097" t="s">
        <v>26107</v>
      </c>
      <c r="S3097" s="3">
        <v>40</v>
      </c>
      <c r="T3097" s="3">
        <v>1</v>
      </c>
      <c r="U3097" s="3">
        <v>80000</v>
      </c>
      <c r="V3097" s="3">
        <v>2009</v>
      </c>
      <c r="W3097" t="s">
        <v>25</v>
      </c>
    </row>
    <row r="3098" spans="1:23" x14ac:dyDescent="0.3">
      <c r="A3098" s="3">
        <v>6</v>
      </c>
      <c r="B3098" t="s">
        <v>1783</v>
      </c>
      <c r="C3098" s="3">
        <v>6115</v>
      </c>
      <c r="D3098" t="s">
        <v>1336</v>
      </c>
      <c r="E3098" s="3">
        <v>100104</v>
      </c>
      <c r="F3098" t="s">
        <v>11362</v>
      </c>
      <c r="G3098" s="3">
        <v>1001040020</v>
      </c>
      <c r="H3098" t="s">
        <v>26133</v>
      </c>
      <c r="I3098" s="3">
        <v>2</v>
      </c>
      <c r="J3098" t="s">
        <v>12848</v>
      </c>
      <c r="K3098" s="3">
        <v>18</v>
      </c>
      <c r="L3098" t="s">
        <v>26111</v>
      </c>
      <c r="M3098" s="3">
        <v>7</v>
      </c>
      <c r="N3098" t="s">
        <v>14788</v>
      </c>
      <c r="O3098" s="3">
        <v>3</v>
      </c>
      <c r="P3098" t="s">
        <v>26085</v>
      </c>
      <c r="Q3098" s="3">
        <v>2</v>
      </c>
      <c r="R3098" t="s">
        <v>8209</v>
      </c>
      <c r="S3098" s="3">
        <v>550</v>
      </c>
      <c r="T3098" s="3">
        <v>1</v>
      </c>
      <c r="U3098" s="3">
        <v>50000</v>
      </c>
      <c r="V3098" s="3">
        <v>2014</v>
      </c>
      <c r="W3098" t="s">
        <v>25</v>
      </c>
    </row>
    <row r="3099" spans="1:23" x14ac:dyDescent="0.3">
      <c r="A3099" s="3">
        <v>7</v>
      </c>
      <c r="B3099" t="s">
        <v>788</v>
      </c>
      <c r="C3099" s="3">
        <v>7301</v>
      </c>
      <c r="D3099" t="s">
        <v>1430</v>
      </c>
      <c r="E3099" s="3">
        <v>100101</v>
      </c>
      <c r="F3099" t="s">
        <v>11256</v>
      </c>
      <c r="G3099" s="3">
        <v>100101004</v>
      </c>
      <c r="H3099" t="s">
        <v>16281</v>
      </c>
      <c r="I3099" s="3">
        <v>2</v>
      </c>
      <c r="J3099" t="s">
        <v>12848</v>
      </c>
      <c r="K3099" s="3">
        <v>18</v>
      </c>
      <c r="L3099" t="s">
        <v>26111</v>
      </c>
      <c r="M3099" s="3">
        <v>2</v>
      </c>
      <c r="N3099" t="s">
        <v>26084</v>
      </c>
      <c r="O3099" s="3">
        <v>3</v>
      </c>
      <c r="P3099" t="s">
        <v>26085</v>
      </c>
      <c r="Q3099" s="3">
        <v>3</v>
      </c>
      <c r="R3099" t="s">
        <v>26107</v>
      </c>
      <c r="S3099" s="3">
        <v>70</v>
      </c>
      <c r="T3099" s="3">
        <v>1</v>
      </c>
      <c r="U3099" s="3">
        <v>280000</v>
      </c>
      <c r="V3099" s="3">
        <v>2001</v>
      </c>
      <c r="W3099" t="s">
        <v>25</v>
      </c>
    </row>
    <row r="3100" spans="1:23" x14ac:dyDescent="0.3">
      <c r="A3100" s="3">
        <v>7</v>
      </c>
      <c r="B3100" t="s">
        <v>788</v>
      </c>
      <c r="C3100" s="3">
        <v>7301</v>
      </c>
      <c r="D3100" t="s">
        <v>1430</v>
      </c>
      <c r="E3100" s="3">
        <v>100101</v>
      </c>
      <c r="F3100" t="s">
        <v>11256</v>
      </c>
      <c r="G3100" s="3">
        <v>100101007</v>
      </c>
      <c r="H3100" t="s">
        <v>11267</v>
      </c>
      <c r="I3100" s="3">
        <v>2</v>
      </c>
      <c r="J3100" t="s">
        <v>12848</v>
      </c>
      <c r="K3100" s="3">
        <v>18</v>
      </c>
      <c r="L3100" t="s">
        <v>26111</v>
      </c>
      <c r="M3100" s="3">
        <v>2</v>
      </c>
      <c r="N3100" t="s">
        <v>26084</v>
      </c>
      <c r="O3100" s="3">
        <v>3</v>
      </c>
      <c r="P3100" t="s">
        <v>26085</v>
      </c>
      <c r="Q3100" s="3">
        <v>4</v>
      </c>
      <c r="R3100" t="s">
        <v>26113</v>
      </c>
      <c r="S3100" s="3">
        <v>70</v>
      </c>
      <c r="T3100" s="3">
        <v>1</v>
      </c>
      <c r="U3100" s="3">
        <v>120000</v>
      </c>
      <c r="V3100" s="3">
        <v>2001</v>
      </c>
      <c r="W3100" t="s">
        <v>25</v>
      </c>
    </row>
    <row r="3101" spans="1:23" x14ac:dyDescent="0.3">
      <c r="A3101" s="3">
        <v>7</v>
      </c>
      <c r="B3101" t="s">
        <v>788</v>
      </c>
      <c r="C3101" s="3">
        <v>7306</v>
      </c>
      <c r="D3101" t="s">
        <v>1445</v>
      </c>
      <c r="E3101" s="3">
        <v>100101</v>
      </c>
      <c r="F3101" t="s">
        <v>11256</v>
      </c>
      <c r="G3101" s="3">
        <v>100101004</v>
      </c>
      <c r="H3101" t="s">
        <v>16281</v>
      </c>
      <c r="I3101" s="3">
        <v>1</v>
      </c>
      <c r="J3101" t="s">
        <v>26080</v>
      </c>
      <c r="K3101" s="3">
        <v>18</v>
      </c>
      <c r="L3101" t="s">
        <v>26111</v>
      </c>
      <c r="M3101" s="3">
        <v>5</v>
      </c>
      <c r="N3101" t="s">
        <v>26092</v>
      </c>
      <c r="O3101" s="3">
        <v>1</v>
      </c>
      <c r="P3101" t="s">
        <v>28066</v>
      </c>
      <c r="Q3101" s="3">
        <v>2</v>
      </c>
      <c r="R3101" t="s">
        <v>8209</v>
      </c>
      <c r="S3101" s="3">
        <v>120</v>
      </c>
      <c r="T3101" s="3">
        <v>1</v>
      </c>
      <c r="U3101" s="3">
        <v>2000000</v>
      </c>
      <c r="V3101" s="3">
        <v>2001</v>
      </c>
      <c r="W3101" t="s">
        <v>25</v>
      </c>
    </row>
    <row r="3102" spans="1:23" x14ac:dyDescent="0.3">
      <c r="A3102" s="3">
        <v>7</v>
      </c>
      <c r="B3102" t="s">
        <v>788</v>
      </c>
      <c r="C3102" s="3">
        <v>7306</v>
      </c>
      <c r="D3102" t="s">
        <v>1445</v>
      </c>
      <c r="E3102" s="3">
        <v>100101</v>
      </c>
      <c r="F3102" t="s">
        <v>11256</v>
      </c>
      <c r="G3102" s="3">
        <v>100101007</v>
      </c>
      <c r="H3102" t="s">
        <v>11267</v>
      </c>
      <c r="I3102" s="3">
        <v>1</v>
      </c>
      <c r="J3102" t="s">
        <v>26080</v>
      </c>
      <c r="K3102" s="3">
        <v>18</v>
      </c>
      <c r="L3102" t="s">
        <v>26111</v>
      </c>
      <c r="M3102" s="3">
        <v>5</v>
      </c>
      <c r="N3102" t="s">
        <v>26092</v>
      </c>
      <c r="O3102" s="3">
        <v>1</v>
      </c>
      <c r="P3102" t="s">
        <v>28066</v>
      </c>
      <c r="Q3102" s="3">
        <v>2</v>
      </c>
      <c r="R3102" t="s">
        <v>8209</v>
      </c>
      <c r="S3102" s="3">
        <v>120</v>
      </c>
      <c r="T3102" s="3">
        <v>1</v>
      </c>
      <c r="U3102" s="3">
        <v>150000</v>
      </c>
      <c r="V3102" s="3">
        <v>2001</v>
      </c>
      <c r="W3102" t="s">
        <v>25</v>
      </c>
    </row>
    <row r="3103" spans="1:23" x14ac:dyDescent="0.3">
      <c r="A3103" s="3">
        <v>7</v>
      </c>
      <c r="B3103" t="s">
        <v>788</v>
      </c>
      <c r="C3103" s="3">
        <v>7306</v>
      </c>
      <c r="D3103" t="s">
        <v>1445</v>
      </c>
      <c r="E3103" s="3">
        <v>100109</v>
      </c>
      <c r="F3103" t="s">
        <v>18431</v>
      </c>
      <c r="G3103" s="3">
        <v>100109001</v>
      </c>
      <c r="H3103" t="s">
        <v>26106</v>
      </c>
      <c r="I3103" s="3">
        <v>1</v>
      </c>
      <c r="J3103" t="s">
        <v>26080</v>
      </c>
      <c r="K3103" s="3">
        <v>18</v>
      </c>
      <c r="L3103" t="s">
        <v>26111</v>
      </c>
      <c r="M3103" s="3">
        <v>5</v>
      </c>
      <c r="N3103" t="s">
        <v>26092</v>
      </c>
      <c r="O3103" s="3">
        <v>1</v>
      </c>
      <c r="P3103" t="s">
        <v>28066</v>
      </c>
      <c r="Q3103" s="3">
        <v>2</v>
      </c>
      <c r="R3103" t="s">
        <v>8209</v>
      </c>
      <c r="S3103" s="3">
        <v>120</v>
      </c>
      <c r="T3103" s="3">
        <v>1</v>
      </c>
      <c r="U3103" s="3">
        <v>300000</v>
      </c>
      <c r="V3103" s="3">
        <v>2001</v>
      </c>
      <c r="W3103" t="s">
        <v>25</v>
      </c>
    </row>
    <row r="3104" spans="1:23" x14ac:dyDescent="0.3">
      <c r="A3104" s="3">
        <v>7</v>
      </c>
      <c r="B3104" t="s">
        <v>788</v>
      </c>
      <c r="C3104" s="3">
        <v>7306</v>
      </c>
      <c r="D3104" t="s">
        <v>1445</v>
      </c>
      <c r="E3104" s="3">
        <v>100101</v>
      </c>
      <c r="F3104" t="s">
        <v>11256</v>
      </c>
      <c r="G3104" s="3">
        <v>100101004</v>
      </c>
      <c r="H3104" t="s">
        <v>16281</v>
      </c>
      <c r="I3104" s="3">
        <v>2</v>
      </c>
      <c r="J3104" t="s">
        <v>12848</v>
      </c>
      <c r="K3104" s="3">
        <v>18</v>
      </c>
      <c r="L3104" t="s">
        <v>26111</v>
      </c>
      <c r="M3104" s="3">
        <v>5</v>
      </c>
      <c r="N3104" t="s">
        <v>26092</v>
      </c>
      <c r="O3104" s="3">
        <v>3</v>
      </c>
      <c r="P3104" t="s">
        <v>26085</v>
      </c>
      <c r="Q3104" s="3">
        <v>2</v>
      </c>
      <c r="R3104" t="s">
        <v>8209</v>
      </c>
      <c r="S3104" s="3">
        <v>7</v>
      </c>
      <c r="T3104" s="3">
        <v>1</v>
      </c>
      <c r="U3104" s="3">
        <v>400000</v>
      </c>
      <c r="V3104" s="3">
        <v>2001</v>
      </c>
      <c r="W3104" t="s">
        <v>25</v>
      </c>
    </row>
    <row r="3105" spans="1:23" x14ac:dyDescent="0.3">
      <c r="A3105" s="3">
        <v>7</v>
      </c>
      <c r="B3105" t="s">
        <v>788</v>
      </c>
      <c r="C3105" s="3">
        <v>7306</v>
      </c>
      <c r="D3105" t="s">
        <v>1445</v>
      </c>
      <c r="E3105" s="3">
        <v>100101</v>
      </c>
      <c r="F3105" t="s">
        <v>11256</v>
      </c>
      <c r="G3105" s="3">
        <v>100101004</v>
      </c>
      <c r="H3105" t="s">
        <v>16281</v>
      </c>
      <c r="I3105" s="3">
        <v>2</v>
      </c>
      <c r="J3105" t="s">
        <v>12848</v>
      </c>
      <c r="K3105" s="3">
        <v>18</v>
      </c>
      <c r="L3105" t="s">
        <v>26111</v>
      </c>
      <c r="M3105" s="3">
        <v>5</v>
      </c>
      <c r="N3105" t="s">
        <v>26092</v>
      </c>
      <c r="O3105" s="3">
        <v>3</v>
      </c>
      <c r="P3105" t="s">
        <v>26085</v>
      </c>
      <c r="Q3105" s="3">
        <v>2</v>
      </c>
      <c r="R3105" t="s">
        <v>8209</v>
      </c>
      <c r="S3105" s="3">
        <v>32</v>
      </c>
      <c r="T3105" s="3">
        <v>1</v>
      </c>
      <c r="U3105" s="3">
        <v>480000</v>
      </c>
      <c r="V3105" s="3">
        <v>2001</v>
      </c>
      <c r="W3105" t="s">
        <v>25</v>
      </c>
    </row>
    <row r="3106" spans="1:23" x14ac:dyDescent="0.3">
      <c r="A3106" s="3">
        <v>7</v>
      </c>
      <c r="B3106" t="s">
        <v>788</v>
      </c>
      <c r="C3106" s="3">
        <v>7306</v>
      </c>
      <c r="D3106" t="s">
        <v>1445</v>
      </c>
      <c r="E3106" s="3">
        <v>100101</v>
      </c>
      <c r="F3106" t="s">
        <v>11256</v>
      </c>
      <c r="G3106" s="3">
        <v>100101004</v>
      </c>
      <c r="H3106" t="s">
        <v>16281</v>
      </c>
      <c r="I3106" s="3">
        <v>2</v>
      </c>
      <c r="J3106" t="s">
        <v>12848</v>
      </c>
      <c r="K3106" s="3">
        <v>18</v>
      </c>
      <c r="L3106" t="s">
        <v>26111</v>
      </c>
      <c r="M3106" s="3">
        <v>2</v>
      </c>
      <c r="N3106" t="s">
        <v>26084</v>
      </c>
      <c r="O3106" s="3">
        <v>1</v>
      </c>
      <c r="P3106" t="s">
        <v>28066</v>
      </c>
      <c r="Q3106" s="3">
        <v>3</v>
      </c>
      <c r="R3106" t="s">
        <v>26107</v>
      </c>
      <c r="S3106" s="3">
        <v>30</v>
      </c>
      <c r="T3106" s="3">
        <v>1</v>
      </c>
      <c r="U3106" s="3">
        <v>1000000</v>
      </c>
      <c r="V3106" s="3">
        <v>2001</v>
      </c>
      <c r="W3106" t="s">
        <v>25</v>
      </c>
    </row>
    <row r="3107" spans="1:23" x14ac:dyDescent="0.3">
      <c r="A3107" s="3">
        <v>7</v>
      </c>
      <c r="B3107" t="s">
        <v>788</v>
      </c>
      <c r="C3107" s="3">
        <v>7306</v>
      </c>
      <c r="D3107" t="s">
        <v>1445</v>
      </c>
      <c r="E3107" s="3">
        <v>100112</v>
      </c>
      <c r="F3107" t="s">
        <v>11530</v>
      </c>
      <c r="G3107" s="3">
        <v>100112025</v>
      </c>
      <c r="H3107" t="s">
        <v>11631</v>
      </c>
      <c r="I3107" s="3">
        <v>2</v>
      </c>
      <c r="J3107" t="s">
        <v>12848</v>
      </c>
      <c r="K3107" s="3">
        <v>18</v>
      </c>
      <c r="L3107" t="s">
        <v>26111</v>
      </c>
      <c r="M3107" s="3">
        <v>2</v>
      </c>
      <c r="N3107" t="s">
        <v>26084</v>
      </c>
      <c r="O3107" s="3">
        <v>1</v>
      </c>
      <c r="P3107" t="s">
        <v>28066</v>
      </c>
      <c r="Q3107" s="3">
        <v>3</v>
      </c>
      <c r="R3107" t="s">
        <v>26107</v>
      </c>
      <c r="S3107" s="3">
        <v>30</v>
      </c>
      <c r="T3107" s="3">
        <v>1</v>
      </c>
      <c r="U3107" s="3">
        <v>100000</v>
      </c>
      <c r="V3107" s="3">
        <v>2001</v>
      </c>
      <c r="W3107" t="s">
        <v>25</v>
      </c>
    </row>
    <row r="3108" spans="1:23" x14ac:dyDescent="0.3">
      <c r="A3108" s="3">
        <v>7</v>
      </c>
      <c r="B3108" t="s">
        <v>788</v>
      </c>
      <c r="C3108" s="3">
        <v>7307</v>
      </c>
      <c r="D3108" t="s">
        <v>1448</v>
      </c>
      <c r="E3108" s="3">
        <v>100101</v>
      </c>
      <c r="F3108" t="s">
        <v>11256</v>
      </c>
      <c r="G3108" s="3">
        <v>100101004</v>
      </c>
      <c r="H3108" t="s">
        <v>16281</v>
      </c>
      <c r="I3108" s="3">
        <v>2</v>
      </c>
      <c r="J3108" t="s">
        <v>12848</v>
      </c>
      <c r="K3108" s="3">
        <v>18</v>
      </c>
      <c r="L3108" t="s">
        <v>26111</v>
      </c>
      <c r="M3108" s="3">
        <v>5</v>
      </c>
      <c r="N3108" t="s">
        <v>26092</v>
      </c>
      <c r="O3108" s="3">
        <v>3</v>
      </c>
      <c r="P3108" t="s">
        <v>26085</v>
      </c>
      <c r="Q3108" s="3">
        <v>2</v>
      </c>
      <c r="R3108" t="s">
        <v>8209</v>
      </c>
      <c r="S3108" s="3">
        <v>95</v>
      </c>
      <c r="T3108" s="3">
        <v>1</v>
      </c>
      <c r="U3108" s="3">
        <v>800000</v>
      </c>
      <c r="V3108" s="3">
        <v>2001</v>
      </c>
      <c r="W3108" t="s">
        <v>25</v>
      </c>
    </row>
    <row r="3109" spans="1:23" x14ac:dyDescent="0.3">
      <c r="A3109" s="3">
        <v>7</v>
      </c>
      <c r="B3109" t="s">
        <v>788</v>
      </c>
      <c r="C3109" s="3">
        <v>7307</v>
      </c>
      <c r="D3109" t="s">
        <v>1448</v>
      </c>
      <c r="E3109" s="3">
        <v>100101</v>
      </c>
      <c r="F3109" t="s">
        <v>11256</v>
      </c>
      <c r="G3109" s="3">
        <v>100101008</v>
      </c>
      <c r="H3109" t="s">
        <v>26130</v>
      </c>
      <c r="I3109" s="3">
        <v>2</v>
      </c>
      <c r="J3109" t="s">
        <v>12848</v>
      </c>
      <c r="K3109" s="3">
        <v>18</v>
      </c>
      <c r="L3109" t="s">
        <v>26111</v>
      </c>
      <c r="M3109" s="3">
        <v>5</v>
      </c>
      <c r="N3109" t="s">
        <v>26092</v>
      </c>
      <c r="O3109" s="3">
        <v>3</v>
      </c>
      <c r="P3109" t="s">
        <v>26085</v>
      </c>
      <c r="Q3109" s="3">
        <v>2</v>
      </c>
      <c r="R3109" t="s">
        <v>8209</v>
      </c>
      <c r="S3109" s="3">
        <v>95</v>
      </c>
      <c r="T3109" s="3">
        <v>1</v>
      </c>
      <c r="U3109" s="3">
        <v>800000</v>
      </c>
      <c r="V3109" s="3">
        <v>2001</v>
      </c>
      <c r="W3109" t="s">
        <v>25</v>
      </c>
    </row>
    <row r="3110" spans="1:23" x14ac:dyDescent="0.3">
      <c r="A3110" s="3">
        <v>7</v>
      </c>
      <c r="B3110" t="s">
        <v>788</v>
      </c>
      <c r="C3110" s="3">
        <v>7308</v>
      </c>
      <c r="D3110" t="s">
        <v>1451</v>
      </c>
      <c r="E3110" s="3">
        <v>100101</v>
      </c>
      <c r="F3110" t="s">
        <v>11256</v>
      </c>
      <c r="G3110" s="3">
        <v>100101001</v>
      </c>
      <c r="H3110" t="s">
        <v>26124</v>
      </c>
      <c r="I3110" s="3">
        <v>2</v>
      </c>
      <c r="J3110" t="s">
        <v>12848</v>
      </c>
      <c r="K3110" s="3">
        <v>18</v>
      </c>
      <c r="L3110" t="s">
        <v>26111</v>
      </c>
      <c r="M3110" s="3">
        <v>3</v>
      </c>
      <c r="N3110" t="s">
        <v>16841</v>
      </c>
      <c r="O3110" s="3">
        <v>3</v>
      </c>
      <c r="P3110" t="s">
        <v>26085</v>
      </c>
      <c r="Q3110" s="3">
        <v>2</v>
      </c>
      <c r="R3110" t="s">
        <v>8209</v>
      </c>
      <c r="S3110" s="3">
        <v>10</v>
      </c>
      <c r="T3110" s="3">
        <v>1</v>
      </c>
      <c r="U3110" s="3">
        <v>160000</v>
      </c>
      <c r="V3110" s="3">
        <v>2001</v>
      </c>
      <c r="W3110" t="s">
        <v>25</v>
      </c>
    </row>
    <row r="3111" spans="1:23" x14ac:dyDescent="0.3">
      <c r="A3111" s="3">
        <v>7</v>
      </c>
      <c r="B3111" t="s">
        <v>788</v>
      </c>
      <c r="C3111" s="3">
        <v>7308</v>
      </c>
      <c r="D3111" t="s">
        <v>1451</v>
      </c>
      <c r="E3111" s="3">
        <v>100101</v>
      </c>
      <c r="F3111" t="s">
        <v>11256</v>
      </c>
      <c r="G3111" s="3">
        <v>100101004</v>
      </c>
      <c r="H3111" t="s">
        <v>16281</v>
      </c>
      <c r="I3111" s="3">
        <v>2</v>
      </c>
      <c r="J3111" t="s">
        <v>12848</v>
      </c>
      <c r="K3111" s="3">
        <v>18</v>
      </c>
      <c r="L3111" t="s">
        <v>26111</v>
      </c>
      <c r="M3111" s="3">
        <v>2</v>
      </c>
      <c r="N3111" t="s">
        <v>26084</v>
      </c>
      <c r="O3111" s="3">
        <v>3</v>
      </c>
      <c r="P3111" t="s">
        <v>26085</v>
      </c>
      <c r="Q3111" s="3">
        <v>2</v>
      </c>
      <c r="R3111" t="s">
        <v>8209</v>
      </c>
      <c r="S3111" s="3">
        <v>5</v>
      </c>
      <c r="T3111" s="3">
        <v>1</v>
      </c>
      <c r="U3111" s="3">
        <v>71500</v>
      </c>
      <c r="V3111" s="3">
        <v>2001</v>
      </c>
      <c r="W3111" t="s">
        <v>25</v>
      </c>
    </row>
    <row r="3112" spans="1:23" x14ac:dyDescent="0.3">
      <c r="A3112" s="3">
        <v>7</v>
      </c>
      <c r="B3112" t="s">
        <v>788</v>
      </c>
      <c r="C3112" s="3">
        <v>7308</v>
      </c>
      <c r="D3112" t="s">
        <v>1451</v>
      </c>
      <c r="E3112" s="3">
        <v>100101</v>
      </c>
      <c r="F3112" t="s">
        <v>11256</v>
      </c>
      <c r="G3112" s="3">
        <v>100101004</v>
      </c>
      <c r="H3112" t="s">
        <v>16281</v>
      </c>
      <c r="I3112" s="3">
        <v>2</v>
      </c>
      <c r="J3112" t="s">
        <v>12848</v>
      </c>
      <c r="K3112" s="3">
        <v>18</v>
      </c>
      <c r="L3112" t="s">
        <v>26111</v>
      </c>
      <c r="M3112" s="3">
        <v>3</v>
      </c>
      <c r="N3112" t="s">
        <v>16841</v>
      </c>
      <c r="O3112" s="3">
        <v>3</v>
      </c>
      <c r="P3112" t="s">
        <v>26085</v>
      </c>
      <c r="Q3112" s="3">
        <v>2</v>
      </c>
      <c r="R3112" t="s">
        <v>8209</v>
      </c>
      <c r="S3112" s="3">
        <v>10</v>
      </c>
      <c r="T3112" s="3">
        <v>1</v>
      </c>
      <c r="U3112" s="3">
        <v>250000</v>
      </c>
      <c r="V3112" s="3">
        <v>2001</v>
      </c>
      <c r="W3112" t="s">
        <v>25</v>
      </c>
    </row>
    <row r="3113" spans="1:23" x14ac:dyDescent="0.3">
      <c r="A3113" s="3">
        <v>7</v>
      </c>
      <c r="B3113" t="s">
        <v>788</v>
      </c>
      <c r="C3113" s="3">
        <v>7308</v>
      </c>
      <c r="D3113" t="s">
        <v>1451</v>
      </c>
      <c r="E3113" s="3">
        <v>100101</v>
      </c>
      <c r="F3113" t="s">
        <v>11256</v>
      </c>
      <c r="G3113" s="3">
        <v>100101007</v>
      </c>
      <c r="H3113" t="s">
        <v>11267</v>
      </c>
      <c r="I3113" s="3">
        <v>2</v>
      </c>
      <c r="J3113" t="s">
        <v>12848</v>
      </c>
      <c r="K3113" s="3">
        <v>18</v>
      </c>
      <c r="L3113" t="s">
        <v>26111</v>
      </c>
      <c r="M3113" s="3">
        <v>3</v>
      </c>
      <c r="N3113" t="s">
        <v>16841</v>
      </c>
      <c r="O3113" s="3">
        <v>3</v>
      </c>
      <c r="P3113" t="s">
        <v>26085</v>
      </c>
      <c r="Q3113" s="3">
        <v>2</v>
      </c>
      <c r="R3113" t="s">
        <v>8209</v>
      </c>
      <c r="S3113" s="3">
        <v>10</v>
      </c>
      <c r="T3113" s="3">
        <v>1</v>
      </c>
      <c r="U3113" s="3">
        <v>160000</v>
      </c>
      <c r="V3113" s="3">
        <v>2001</v>
      </c>
      <c r="W3113" t="s">
        <v>25</v>
      </c>
    </row>
    <row r="3114" spans="1:23" x14ac:dyDescent="0.3">
      <c r="A3114" s="3">
        <v>7</v>
      </c>
      <c r="B3114" t="s">
        <v>788</v>
      </c>
      <c r="C3114" s="3">
        <v>7402</v>
      </c>
      <c r="D3114" t="s">
        <v>1460</v>
      </c>
      <c r="E3114" s="3">
        <v>100101</v>
      </c>
      <c r="F3114" t="s">
        <v>11256</v>
      </c>
      <c r="G3114" s="3">
        <v>100101001</v>
      </c>
      <c r="H3114" t="s">
        <v>26124</v>
      </c>
      <c r="I3114" s="3">
        <v>2</v>
      </c>
      <c r="J3114" t="s">
        <v>12848</v>
      </c>
      <c r="K3114" s="3">
        <v>18</v>
      </c>
      <c r="L3114" t="s">
        <v>26111</v>
      </c>
      <c r="M3114" s="3">
        <v>5</v>
      </c>
      <c r="N3114" t="s">
        <v>26092</v>
      </c>
      <c r="O3114" s="3">
        <v>3</v>
      </c>
      <c r="P3114" t="s">
        <v>26085</v>
      </c>
      <c r="Q3114" s="3">
        <v>4</v>
      </c>
      <c r="R3114" t="s">
        <v>26113</v>
      </c>
      <c r="S3114" s="3">
        <v>60</v>
      </c>
      <c r="T3114" s="3">
        <v>1</v>
      </c>
      <c r="U3114" s="3">
        <v>450000</v>
      </c>
      <c r="V3114" s="3">
        <v>2007</v>
      </c>
      <c r="W3114" t="s">
        <v>25</v>
      </c>
    </row>
    <row r="3115" spans="1:23" x14ac:dyDescent="0.3">
      <c r="A3115" s="3">
        <v>7</v>
      </c>
      <c r="B3115" t="s">
        <v>788</v>
      </c>
      <c r="C3115" s="3">
        <v>7402</v>
      </c>
      <c r="D3115" t="s">
        <v>1460</v>
      </c>
      <c r="E3115" s="3">
        <v>100101</v>
      </c>
      <c r="F3115" t="s">
        <v>11256</v>
      </c>
      <c r="G3115" s="3">
        <v>100101004</v>
      </c>
      <c r="H3115" t="s">
        <v>16281</v>
      </c>
      <c r="I3115" s="3">
        <v>2</v>
      </c>
      <c r="J3115" t="s">
        <v>12848</v>
      </c>
      <c r="K3115" s="3">
        <v>18</v>
      </c>
      <c r="L3115" t="s">
        <v>26111</v>
      </c>
      <c r="M3115" s="3">
        <v>5</v>
      </c>
      <c r="N3115" t="s">
        <v>26092</v>
      </c>
      <c r="O3115" s="3">
        <v>3</v>
      </c>
      <c r="P3115" t="s">
        <v>26085</v>
      </c>
      <c r="Q3115" s="3">
        <v>4</v>
      </c>
      <c r="R3115" t="s">
        <v>26113</v>
      </c>
      <c r="S3115" s="3">
        <v>60</v>
      </c>
      <c r="T3115" s="3">
        <v>1</v>
      </c>
      <c r="U3115" s="3">
        <v>500000</v>
      </c>
      <c r="V3115" s="3">
        <v>2007</v>
      </c>
      <c r="W3115" t="s">
        <v>25</v>
      </c>
    </row>
    <row r="3116" spans="1:23" x14ac:dyDescent="0.3">
      <c r="A3116" s="3">
        <v>7</v>
      </c>
      <c r="B3116" t="s">
        <v>788</v>
      </c>
      <c r="C3116" s="3">
        <v>7402</v>
      </c>
      <c r="D3116" t="s">
        <v>1460</v>
      </c>
      <c r="E3116" s="3">
        <v>100101</v>
      </c>
      <c r="F3116" t="s">
        <v>11256</v>
      </c>
      <c r="G3116" s="3">
        <v>1001010080</v>
      </c>
      <c r="H3116" t="s">
        <v>26126</v>
      </c>
      <c r="I3116" s="3">
        <v>2</v>
      </c>
      <c r="J3116" t="s">
        <v>12848</v>
      </c>
      <c r="K3116" s="3">
        <v>18</v>
      </c>
      <c r="L3116" t="s">
        <v>26111</v>
      </c>
      <c r="M3116" s="3">
        <v>5</v>
      </c>
      <c r="N3116" t="s">
        <v>26092</v>
      </c>
      <c r="O3116" s="3">
        <v>3</v>
      </c>
      <c r="P3116" t="s">
        <v>26085</v>
      </c>
      <c r="Q3116" s="3">
        <v>4</v>
      </c>
      <c r="R3116" t="s">
        <v>26113</v>
      </c>
      <c r="S3116" s="3">
        <v>60</v>
      </c>
      <c r="T3116" s="3">
        <v>1</v>
      </c>
      <c r="U3116" s="3">
        <v>300000</v>
      </c>
      <c r="V3116" s="3">
        <v>2007</v>
      </c>
      <c r="W3116" t="s">
        <v>25</v>
      </c>
    </row>
    <row r="3117" spans="1:23" x14ac:dyDescent="0.3">
      <c r="A3117" s="3">
        <v>7</v>
      </c>
      <c r="B3117" t="s">
        <v>788</v>
      </c>
      <c r="C3117" s="3">
        <v>7301</v>
      </c>
      <c r="D3117" t="s">
        <v>1430</v>
      </c>
      <c r="E3117" s="3">
        <v>100101</v>
      </c>
      <c r="F3117" t="s">
        <v>11256</v>
      </c>
      <c r="G3117" s="3">
        <v>100101004</v>
      </c>
      <c r="H3117" t="s">
        <v>16281</v>
      </c>
      <c r="I3117" s="3">
        <v>2</v>
      </c>
      <c r="J3117" t="s">
        <v>12848</v>
      </c>
      <c r="K3117" s="3">
        <v>18</v>
      </c>
      <c r="L3117" t="s">
        <v>26111</v>
      </c>
      <c r="M3117" s="3">
        <v>2</v>
      </c>
      <c r="N3117" t="s">
        <v>26084</v>
      </c>
      <c r="O3117" s="3">
        <v>3</v>
      </c>
      <c r="P3117" t="s">
        <v>26085</v>
      </c>
      <c r="Q3117" s="3">
        <v>4</v>
      </c>
      <c r="R3117" t="s">
        <v>26113</v>
      </c>
      <c r="S3117" s="3">
        <v>8</v>
      </c>
      <c r="T3117" s="3">
        <v>1</v>
      </c>
      <c r="U3117" s="3">
        <v>300000</v>
      </c>
      <c r="V3117" s="3">
        <v>2007</v>
      </c>
      <c r="W3117" t="s">
        <v>25</v>
      </c>
    </row>
    <row r="3118" spans="1:23" x14ac:dyDescent="0.3">
      <c r="A3118" s="3">
        <v>7</v>
      </c>
      <c r="B3118" t="s">
        <v>788</v>
      </c>
      <c r="C3118" s="3">
        <v>7301</v>
      </c>
      <c r="D3118" t="s">
        <v>1430</v>
      </c>
      <c r="E3118" s="3">
        <v>100101</v>
      </c>
      <c r="F3118" t="s">
        <v>11256</v>
      </c>
      <c r="G3118" s="3">
        <v>100101004</v>
      </c>
      <c r="H3118" t="s">
        <v>16281</v>
      </c>
      <c r="I3118" s="3">
        <v>2</v>
      </c>
      <c r="J3118" t="s">
        <v>12848</v>
      </c>
      <c r="K3118" s="3">
        <v>18</v>
      </c>
      <c r="L3118" t="s">
        <v>26111</v>
      </c>
      <c r="M3118" s="3">
        <v>2</v>
      </c>
      <c r="N3118" t="s">
        <v>26084</v>
      </c>
      <c r="O3118" s="3">
        <v>3</v>
      </c>
      <c r="P3118" t="s">
        <v>26085</v>
      </c>
      <c r="Q3118" s="3">
        <v>4</v>
      </c>
      <c r="R3118" t="s">
        <v>26113</v>
      </c>
      <c r="S3118" s="3">
        <v>15</v>
      </c>
      <c r="T3118" s="3">
        <v>1</v>
      </c>
      <c r="U3118" s="3">
        <v>2000000</v>
      </c>
      <c r="V3118" s="3">
        <v>2007</v>
      </c>
      <c r="W3118" t="s">
        <v>25</v>
      </c>
    </row>
    <row r="3119" spans="1:23" x14ac:dyDescent="0.3">
      <c r="A3119" s="3">
        <v>7</v>
      </c>
      <c r="B3119" t="s">
        <v>788</v>
      </c>
      <c r="C3119" s="3">
        <v>7301</v>
      </c>
      <c r="D3119" t="s">
        <v>1430</v>
      </c>
      <c r="E3119" s="3">
        <v>100101</v>
      </c>
      <c r="F3119" t="s">
        <v>11256</v>
      </c>
      <c r="G3119" s="3">
        <v>100101004</v>
      </c>
      <c r="H3119" t="s">
        <v>16281</v>
      </c>
      <c r="I3119" s="3">
        <v>2</v>
      </c>
      <c r="J3119" t="s">
        <v>12848</v>
      </c>
      <c r="K3119" s="3">
        <v>18</v>
      </c>
      <c r="L3119" t="s">
        <v>26111</v>
      </c>
      <c r="M3119" s="3">
        <v>2</v>
      </c>
      <c r="N3119" t="s">
        <v>26084</v>
      </c>
      <c r="O3119" s="3">
        <v>3</v>
      </c>
      <c r="P3119" t="s">
        <v>26085</v>
      </c>
      <c r="Q3119" s="3">
        <v>4</v>
      </c>
      <c r="R3119" t="s">
        <v>26113</v>
      </c>
      <c r="S3119" s="3">
        <v>35</v>
      </c>
      <c r="T3119" s="3">
        <v>1</v>
      </c>
      <c r="U3119" s="3">
        <v>2500000</v>
      </c>
      <c r="V3119" s="3">
        <v>2007</v>
      </c>
      <c r="W3119" t="s">
        <v>25</v>
      </c>
    </row>
    <row r="3120" spans="1:23" x14ac:dyDescent="0.3">
      <c r="A3120" s="3">
        <v>7</v>
      </c>
      <c r="B3120" t="s">
        <v>788</v>
      </c>
      <c r="C3120" s="3">
        <v>7301</v>
      </c>
      <c r="D3120" t="s">
        <v>1430</v>
      </c>
      <c r="E3120" s="3">
        <v>100101</v>
      </c>
      <c r="F3120" t="s">
        <v>11256</v>
      </c>
      <c r="G3120" s="3">
        <v>1001010080</v>
      </c>
      <c r="H3120" t="s">
        <v>26126</v>
      </c>
      <c r="I3120" s="3">
        <v>2</v>
      </c>
      <c r="J3120" t="s">
        <v>12848</v>
      </c>
      <c r="K3120" s="3">
        <v>18</v>
      </c>
      <c r="L3120" t="s">
        <v>26111</v>
      </c>
      <c r="M3120" s="3">
        <v>2</v>
      </c>
      <c r="N3120" t="s">
        <v>26084</v>
      </c>
      <c r="O3120" s="3">
        <v>3</v>
      </c>
      <c r="P3120" t="s">
        <v>26085</v>
      </c>
      <c r="Q3120" s="3">
        <v>2</v>
      </c>
      <c r="R3120" t="s">
        <v>8209</v>
      </c>
      <c r="S3120" s="3">
        <v>8</v>
      </c>
      <c r="T3120" s="3">
        <v>1</v>
      </c>
      <c r="U3120" s="3">
        <v>200000</v>
      </c>
      <c r="V3120" s="3">
        <v>2007</v>
      </c>
      <c r="W3120" t="s">
        <v>25</v>
      </c>
    </row>
    <row r="3121" spans="1:23" x14ac:dyDescent="0.3">
      <c r="A3121" s="3">
        <v>7</v>
      </c>
      <c r="B3121" t="s">
        <v>788</v>
      </c>
      <c r="C3121" s="3">
        <v>7301</v>
      </c>
      <c r="D3121" t="s">
        <v>1430</v>
      </c>
      <c r="E3121" s="3">
        <v>100101</v>
      </c>
      <c r="F3121" t="s">
        <v>11256</v>
      </c>
      <c r="G3121" s="3">
        <v>1001010080</v>
      </c>
      <c r="H3121" t="s">
        <v>26126</v>
      </c>
      <c r="I3121" s="3">
        <v>2</v>
      </c>
      <c r="J3121" t="s">
        <v>12848</v>
      </c>
      <c r="K3121" s="3">
        <v>18</v>
      </c>
      <c r="L3121" t="s">
        <v>26111</v>
      </c>
      <c r="M3121" s="3">
        <v>2</v>
      </c>
      <c r="N3121" t="s">
        <v>26084</v>
      </c>
      <c r="O3121" s="3">
        <v>3</v>
      </c>
      <c r="P3121" t="s">
        <v>26085</v>
      </c>
      <c r="Q3121" s="3">
        <v>2</v>
      </c>
      <c r="R3121" t="s">
        <v>8209</v>
      </c>
      <c r="S3121" s="3">
        <v>35</v>
      </c>
      <c r="T3121" s="3">
        <v>1</v>
      </c>
      <c r="U3121" s="3">
        <v>800000</v>
      </c>
      <c r="V3121" s="3">
        <v>2007</v>
      </c>
      <c r="W3121" t="s">
        <v>25</v>
      </c>
    </row>
    <row r="3122" spans="1:23" x14ac:dyDescent="0.3">
      <c r="A3122" s="3">
        <v>7</v>
      </c>
      <c r="B3122" t="s">
        <v>788</v>
      </c>
      <c r="C3122" s="3">
        <v>7401</v>
      </c>
      <c r="D3122" t="s">
        <v>1457</v>
      </c>
      <c r="E3122" s="3">
        <v>100101</v>
      </c>
      <c r="F3122" t="s">
        <v>11256</v>
      </c>
      <c r="G3122" s="3">
        <v>100101004</v>
      </c>
      <c r="H3122" t="s">
        <v>16281</v>
      </c>
      <c r="I3122" s="3">
        <v>1</v>
      </c>
      <c r="J3122" t="s">
        <v>26080</v>
      </c>
      <c r="K3122" s="3">
        <v>18</v>
      </c>
      <c r="L3122" t="s">
        <v>26111</v>
      </c>
      <c r="M3122" s="3">
        <v>5</v>
      </c>
      <c r="N3122" t="s">
        <v>26092</v>
      </c>
      <c r="O3122" s="3">
        <v>3</v>
      </c>
      <c r="P3122" t="s">
        <v>26085</v>
      </c>
      <c r="Q3122" s="3">
        <v>4</v>
      </c>
      <c r="R3122" t="s">
        <v>26113</v>
      </c>
      <c r="S3122" s="3">
        <v>20</v>
      </c>
      <c r="T3122" s="3">
        <v>1</v>
      </c>
      <c r="U3122" s="3">
        <v>800000</v>
      </c>
      <c r="V3122" s="3">
        <v>2007</v>
      </c>
      <c r="W3122" t="s">
        <v>25</v>
      </c>
    </row>
    <row r="3123" spans="1:23" x14ac:dyDescent="0.3">
      <c r="A3123" s="3">
        <v>7</v>
      </c>
      <c r="B3123" t="s">
        <v>788</v>
      </c>
      <c r="C3123" s="3">
        <v>7401</v>
      </c>
      <c r="D3123" t="s">
        <v>1457</v>
      </c>
      <c r="E3123" s="3">
        <v>100101</v>
      </c>
      <c r="F3123" t="s">
        <v>11256</v>
      </c>
      <c r="G3123" s="3">
        <v>1001010080</v>
      </c>
      <c r="H3123" t="s">
        <v>26126</v>
      </c>
      <c r="I3123" s="3">
        <v>1</v>
      </c>
      <c r="J3123" t="s">
        <v>26080</v>
      </c>
      <c r="K3123" s="3">
        <v>18</v>
      </c>
      <c r="L3123" t="s">
        <v>26111</v>
      </c>
      <c r="M3123" s="3">
        <v>5</v>
      </c>
      <c r="N3123" t="s">
        <v>26092</v>
      </c>
      <c r="O3123" s="3">
        <v>3</v>
      </c>
      <c r="P3123" t="s">
        <v>26085</v>
      </c>
      <c r="Q3123" s="3">
        <v>4</v>
      </c>
      <c r="R3123" t="s">
        <v>26113</v>
      </c>
      <c r="S3123" s="3">
        <v>20</v>
      </c>
      <c r="T3123" s="3">
        <v>1</v>
      </c>
      <c r="U3123" s="3">
        <v>1200000</v>
      </c>
      <c r="V3123" s="3">
        <v>2007</v>
      </c>
      <c r="W3123" t="s">
        <v>25</v>
      </c>
    </row>
    <row r="3124" spans="1:23" x14ac:dyDescent="0.3">
      <c r="A3124" s="3">
        <v>7</v>
      </c>
      <c r="B3124" t="s">
        <v>788</v>
      </c>
      <c r="C3124" s="3">
        <v>7401</v>
      </c>
      <c r="D3124" t="s">
        <v>1457</v>
      </c>
      <c r="E3124" s="3">
        <v>100101</v>
      </c>
      <c r="F3124" t="s">
        <v>11256</v>
      </c>
      <c r="G3124" s="3">
        <v>100101001</v>
      </c>
      <c r="H3124" t="s">
        <v>26124</v>
      </c>
      <c r="I3124" s="3">
        <v>2</v>
      </c>
      <c r="J3124" t="s">
        <v>12848</v>
      </c>
      <c r="K3124" s="3">
        <v>18</v>
      </c>
      <c r="L3124" t="s">
        <v>26111</v>
      </c>
      <c r="M3124" s="3">
        <v>5</v>
      </c>
      <c r="N3124" t="s">
        <v>26092</v>
      </c>
      <c r="O3124" s="3">
        <v>3</v>
      </c>
      <c r="P3124" t="s">
        <v>26085</v>
      </c>
      <c r="Q3124" s="3">
        <v>4</v>
      </c>
      <c r="R3124" t="s">
        <v>26113</v>
      </c>
      <c r="S3124" s="3">
        <v>300</v>
      </c>
      <c r="T3124" s="3">
        <v>1</v>
      </c>
      <c r="U3124" s="3">
        <v>50000</v>
      </c>
      <c r="V3124" s="3">
        <v>2007</v>
      </c>
      <c r="W3124" t="s">
        <v>25</v>
      </c>
    </row>
    <row r="3125" spans="1:23" x14ac:dyDescent="0.3">
      <c r="A3125" s="3">
        <v>7</v>
      </c>
      <c r="B3125" t="s">
        <v>788</v>
      </c>
      <c r="C3125" s="3">
        <v>7401</v>
      </c>
      <c r="D3125" t="s">
        <v>1457</v>
      </c>
      <c r="E3125" s="3">
        <v>100101</v>
      </c>
      <c r="F3125" t="s">
        <v>11256</v>
      </c>
      <c r="G3125" s="3">
        <v>100101004</v>
      </c>
      <c r="H3125" t="s">
        <v>16281</v>
      </c>
      <c r="I3125" s="3">
        <v>2</v>
      </c>
      <c r="J3125" t="s">
        <v>12848</v>
      </c>
      <c r="K3125" s="3">
        <v>18</v>
      </c>
      <c r="L3125" t="s">
        <v>26111</v>
      </c>
      <c r="M3125" s="3">
        <v>5</v>
      </c>
      <c r="N3125" t="s">
        <v>26092</v>
      </c>
      <c r="O3125" s="3">
        <v>3</v>
      </c>
      <c r="P3125" t="s">
        <v>26085</v>
      </c>
      <c r="Q3125" s="3">
        <v>2</v>
      </c>
      <c r="R3125" t="s">
        <v>8209</v>
      </c>
      <c r="S3125" s="3">
        <v>300</v>
      </c>
      <c r="T3125" s="3">
        <v>1</v>
      </c>
      <c r="U3125" s="3">
        <v>600000</v>
      </c>
      <c r="V3125" s="3">
        <v>2007</v>
      </c>
      <c r="W3125" t="s">
        <v>25</v>
      </c>
    </row>
    <row r="3126" spans="1:23" x14ac:dyDescent="0.3">
      <c r="A3126" s="3">
        <v>7</v>
      </c>
      <c r="B3126" t="s">
        <v>788</v>
      </c>
      <c r="C3126" s="3">
        <v>7401</v>
      </c>
      <c r="D3126" t="s">
        <v>1457</v>
      </c>
      <c r="E3126" s="3">
        <v>100101</v>
      </c>
      <c r="F3126" t="s">
        <v>11256</v>
      </c>
      <c r="G3126" s="3">
        <v>1001010080</v>
      </c>
      <c r="H3126" t="s">
        <v>26126</v>
      </c>
      <c r="I3126" s="3">
        <v>2</v>
      </c>
      <c r="J3126" t="s">
        <v>12848</v>
      </c>
      <c r="K3126" s="3">
        <v>18</v>
      </c>
      <c r="L3126" t="s">
        <v>26111</v>
      </c>
      <c r="M3126" s="3">
        <v>5</v>
      </c>
      <c r="N3126" t="s">
        <v>26092</v>
      </c>
      <c r="O3126" s="3">
        <v>3</v>
      </c>
      <c r="P3126" t="s">
        <v>26085</v>
      </c>
      <c r="Q3126" s="3">
        <v>4</v>
      </c>
      <c r="R3126" t="s">
        <v>26113</v>
      </c>
      <c r="S3126" s="3">
        <v>12</v>
      </c>
      <c r="T3126" s="3">
        <v>1</v>
      </c>
      <c r="U3126" s="3">
        <v>690000</v>
      </c>
      <c r="V3126" s="3">
        <v>2007</v>
      </c>
      <c r="W3126" t="s">
        <v>25</v>
      </c>
    </row>
    <row r="3127" spans="1:23" x14ac:dyDescent="0.3">
      <c r="A3127" s="3">
        <v>7</v>
      </c>
      <c r="B3127" t="s">
        <v>788</v>
      </c>
      <c r="C3127" s="3">
        <v>7401</v>
      </c>
      <c r="D3127" t="s">
        <v>1457</v>
      </c>
      <c r="E3127" s="3">
        <v>100101</v>
      </c>
      <c r="F3127" t="s">
        <v>11256</v>
      </c>
      <c r="G3127" s="3">
        <v>1001010080</v>
      </c>
      <c r="H3127" t="s">
        <v>26126</v>
      </c>
      <c r="I3127" s="3">
        <v>2</v>
      </c>
      <c r="J3127" t="s">
        <v>12848</v>
      </c>
      <c r="K3127" s="3">
        <v>18</v>
      </c>
      <c r="L3127" t="s">
        <v>26111</v>
      </c>
      <c r="M3127" s="3">
        <v>5</v>
      </c>
      <c r="N3127" t="s">
        <v>26092</v>
      </c>
      <c r="O3127" s="3">
        <v>3</v>
      </c>
      <c r="P3127" t="s">
        <v>26085</v>
      </c>
      <c r="Q3127" s="3">
        <v>2</v>
      </c>
      <c r="R3127" t="s">
        <v>8209</v>
      </c>
      <c r="S3127" s="3">
        <v>300</v>
      </c>
      <c r="T3127" s="3">
        <v>1</v>
      </c>
      <c r="U3127" s="3">
        <v>550000</v>
      </c>
      <c r="V3127" s="3">
        <v>2007</v>
      </c>
      <c r="W3127" t="s">
        <v>25</v>
      </c>
    </row>
    <row r="3128" spans="1:23" x14ac:dyDescent="0.3">
      <c r="A3128" s="3">
        <v>7</v>
      </c>
      <c r="B3128" t="s">
        <v>788</v>
      </c>
      <c r="C3128" s="3">
        <v>7306</v>
      </c>
      <c r="D3128" t="s">
        <v>1445</v>
      </c>
      <c r="E3128" s="3">
        <v>100101</v>
      </c>
      <c r="F3128" t="s">
        <v>11256</v>
      </c>
      <c r="G3128" s="3">
        <v>100101004</v>
      </c>
      <c r="H3128" t="s">
        <v>16281</v>
      </c>
      <c r="I3128" s="3">
        <v>2</v>
      </c>
      <c r="J3128" t="s">
        <v>12848</v>
      </c>
      <c r="K3128" s="3">
        <v>18</v>
      </c>
      <c r="L3128" t="s">
        <v>26111</v>
      </c>
      <c r="M3128" s="3">
        <v>5</v>
      </c>
      <c r="N3128" t="s">
        <v>26092</v>
      </c>
      <c r="O3128" s="3">
        <v>3</v>
      </c>
      <c r="P3128" t="s">
        <v>26085</v>
      </c>
      <c r="Q3128" s="3">
        <v>2</v>
      </c>
      <c r="R3128" t="s">
        <v>8209</v>
      </c>
      <c r="S3128" s="3">
        <v>15</v>
      </c>
      <c r="T3128" s="3">
        <v>1</v>
      </c>
      <c r="U3128" s="3">
        <v>600000</v>
      </c>
      <c r="V3128" s="3">
        <v>2007</v>
      </c>
      <c r="W3128" t="s">
        <v>25</v>
      </c>
    </row>
    <row r="3129" spans="1:23" x14ac:dyDescent="0.3">
      <c r="A3129" s="3">
        <v>7</v>
      </c>
      <c r="B3129" t="s">
        <v>788</v>
      </c>
      <c r="C3129" s="3">
        <v>7306</v>
      </c>
      <c r="D3129" t="s">
        <v>1445</v>
      </c>
      <c r="E3129" s="3">
        <v>100101</v>
      </c>
      <c r="F3129" t="s">
        <v>11256</v>
      </c>
      <c r="G3129" s="3">
        <v>1001010080</v>
      </c>
      <c r="H3129" t="s">
        <v>26126</v>
      </c>
      <c r="I3129" s="3">
        <v>2</v>
      </c>
      <c r="J3129" t="s">
        <v>12848</v>
      </c>
      <c r="K3129" s="3">
        <v>18</v>
      </c>
      <c r="L3129" t="s">
        <v>26111</v>
      </c>
      <c r="M3129" s="3">
        <v>5</v>
      </c>
      <c r="N3129" t="s">
        <v>26092</v>
      </c>
      <c r="O3129" s="3">
        <v>3</v>
      </c>
      <c r="P3129" t="s">
        <v>26085</v>
      </c>
      <c r="Q3129" s="3">
        <v>2</v>
      </c>
      <c r="R3129" t="s">
        <v>8209</v>
      </c>
      <c r="S3129" s="3">
        <v>15</v>
      </c>
      <c r="T3129" s="3">
        <v>1</v>
      </c>
      <c r="U3129" s="3">
        <v>200000</v>
      </c>
      <c r="V3129" s="3">
        <v>2007</v>
      </c>
      <c r="W3129" t="s">
        <v>25</v>
      </c>
    </row>
    <row r="3130" spans="1:23" x14ac:dyDescent="0.3">
      <c r="A3130" s="3">
        <v>7</v>
      </c>
      <c r="B3130" t="s">
        <v>788</v>
      </c>
      <c r="C3130" s="3">
        <v>7306</v>
      </c>
      <c r="D3130" t="s">
        <v>1445</v>
      </c>
      <c r="E3130" s="3">
        <v>100101</v>
      </c>
      <c r="F3130" t="s">
        <v>11256</v>
      </c>
      <c r="G3130" s="3">
        <v>1001010080</v>
      </c>
      <c r="H3130" t="s">
        <v>26126</v>
      </c>
      <c r="I3130" s="3">
        <v>2</v>
      </c>
      <c r="J3130" t="s">
        <v>12848</v>
      </c>
      <c r="K3130" s="3">
        <v>18</v>
      </c>
      <c r="L3130" t="s">
        <v>26111</v>
      </c>
      <c r="M3130" s="3">
        <v>5</v>
      </c>
      <c r="N3130" t="s">
        <v>26092</v>
      </c>
      <c r="O3130" s="3">
        <v>1</v>
      </c>
      <c r="P3130" t="s">
        <v>28066</v>
      </c>
      <c r="Q3130" s="3">
        <v>4</v>
      </c>
      <c r="R3130" t="s">
        <v>26113</v>
      </c>
      <c r="S3130" s="3">
        <v>60</v>
      </c>
      <c r="T3130" s="3">
        <v>1</v>
      </c>
      <c r="U3130" s="3">
        <v>1500000</v>
      </c>
      <c r="V3130" s="3">
        <v>2007</v>
      </c>
      <c r="W3130" t="s">
        <v>25</v>
      </c>
    </row>
    <row r="3131" spans="1:23" x14ac:dyDescent="0.3">
      <c r="A3131" s="3">
        <v>7</v>
      </c>
      <c r="B3131" t="s">
        <v>788</v>
      </c>
      <c r="C3131" s="3">
        <v>7109</v>
      </c>
      <c r="D3131" t="s">
        <v>1415</v>
      </c>
      <c r="E3131" s="3">
        <v>100101</v>
      </c>
      <c r="F3131" t="s">
        <v>11256</v>
      </c>
      <c r="G3131" s="3">
        <v>100101004</v>
      </c>
      <c r="H3131" t="s">
        <v>16281</v>
      </c>
      <c r="I3131" s="3">
        <v>2</v>
      </c>
      <c r="J3131" t="s">
        <v>12848</v>
      </c>
      <c r="K3131" s="3">
        <v>18</v>
      </c>
      <c r="L3131" t="s">
        <v>26111</v>
      </c>
      <c r="M3131" s="3">
        <v>2</v>
      </c>
      <c r="N3131" t="s">
        <v>26084</v>
      </c>
      <c r="O3131" s="3">
        <v>3</v>
      </c>
      <c r="P3131" t="s">
        <v>26085</v>
      </c>
      <c r="Q3131" s="3">
        <v>2</v>
      </c>
      <c r="R3131" t="s">
        <v>8209</v>
      </c>
      <c r="S3131" s="3">
        <v>60</v>
      </c>
      <c r="T3131" s="3">
        <v>1</v>
      </c>
      <c r="U3131" s="3">
        <v>1000000</v>
      </c>
      <c r="V3131" s="3">
        <v>2007</v>
      </c>
      <c r="W3131" t="s">
        <v>25</v>
      </c>
    </row>
    <row r="3132" spans="1:23" x14ac:dyDescent="0.3">
      <c r="A3132" s="3">
        <v>7</v>
      </c>
      <c r="B3132" t="s">
        <v>788</v>
      </c>
      <c r="C3132" s="3">
        <v>7109</v>
      </c>
      <c r="D3132" t="s">
        <v>1415</v>
      </c>
      <c r="E3132" s="3">
        <v>100101</v>
      </c>
      <c r="F3132" t="s">
        <v>11256</v>
      </c>
      <c r="G3132" s="3">
        <v>1001010080</v>
      </c>
      <c r="H3132" t="s">
        <v>26126</v>
      </c>
      <c r="I3132" s="3">
        <v>2</v>
      </c>
      <c r="J3132" t="s">
        <v>12848</v>
      </c>
      <c r="K3132" s="3">
        <v>18</v>
      </c>
      <c r="L3132" t="s">
        <v>26111</v>
      </c>
      <c r="M3132" s="3">
        <v>2</v>
      </c>
      <c r="N3132" t="s">
        <v>26084</v>
      </c>
      <c r="O3132" s="3">
        <v>3</v>
      </c>
      <c r="P3132" t="s">
        <v>26085</v>
      </c>
      <c r="Q3132" s="3">
        <v>2</v>
      </c>
      <c r="R3132" t="s">
        <v>8209</v>
      </c>
      <c r="S3132" s="3">
        <v>60</v>
      </c>
      <c r="T3132" s="3">
        <v>1</v>
      </c>
      <c r="U3132" s="3">
        <v>200000</v>
      </c>
      <c r="V3132" s="3">
        <v>2007</v>
      </c>
      <c r="W3132" t="s">
        <v>25</v>
      </c>
    </row>
    <row r="3133" spans="1:23" x14ac:dyDescent="0.3">
      <c r="A3133" s="3">
        <v>7</v>
      </c>
      <c r="B3133" t="s">
        <v>788</v>
      </c>
      <c r="C3133" s="3">
        <v>7408</v>
      </c>
      <c r="D3133" t="s">
        <v>1478</v>
      </c>
      <c r="E3133" s="3">
        <v>100101</v>
      </c>
      <c r="F3133" t="s">
        <v>11256</v>
      </c>
      <c r="G3133" s="3">
        <v>100101004</v>
      </c>
      <c r="H3133" t="s">
        <v>16281</v>
      </c>
      <c r="I3133" s="3">
        <v>2</v>
      </c>
      <c r="J3133" t="s">
        <v>12848</v>
      </c>
      <c r="K3133" s="3">
        <v>18</v>
      </c>
      <c r="L3133" t="s">
        <v>26111</v>
      </c>
      <c r="M3133" s="3">
        <v>5</v>
      </c>
      <c r="N3133" t="s">
        <v>26092</v>
      </c>
      <c r="O3133" s="3">
        <v>3</v>
      </c>
      <c r="P3133" t="s">
        <v>26085</v>
      </c>
      <c r="Q3133" s="3">
        <v>4</v>
      </c>
      <c r="R3133" t="s">
        <v>26113</v>
      </c>
      <c r="S3133" s="3">
        <v>45</v>
      </c>
      <c r="T3133" s="3">
        <v>1</v>
      </c>
      <c r="U3133" s="3">
        <v>450000</v>
      </c>
      <c r="V3133" s="3">
        <v>2007</v>
      </c>
      <c r="W3133" t="s">
        <v>25</v>
      </c>
    </row>
    <row r="3134" spans="1:23" x14ac:dyDescent="0.3">
      <c r="A3134" s="3">
        <v>7</v>
      </c>
      <c r="B3134" t="s">
        <v>788</v>
      </c>
      <c r="C3134" s="3">
        <v>7408</v>
      </c>
      <c r="D3134" t="s">
        <v>1478</v>
      </c>
      <c r="E3134" s="3">
        <v>100101</v>
      </c>
      <c r="F3134" t="s">
        <v>11256</v>
      </c>
      <c r="G3134" s="3">
        <v>1001010080</v>
      </c>
      <c r="H3134" t="s">
        <v>26126</v>
      </c>
      <c r="I3134" s="3">
        <v>2</v>
      </c>
      <c r="J3134" t="s">
        <v>12848</v>
      </c>
      <c r="K3134" s="3">
        <v>18</v>
      </c>
      <c r="L3134" t="s">
        <v>26111</v>
      </c>
      <c r="M3134" s="3">
        <v>5</v>
      </c>
      <c r="N3134" t="s">
        <v>26092</v>
      </c>
      <c r="O3134" s="3">
        <v>3</v>
      </c>
      <c r="P3134" t="s">
        <v>26085</v>
      </c>
      <c r="Q3134" s="3">
        <v>4</v>
      </c>
      <c r="R3134" t="s">
        <v>26113</v>
      </c>
      <c r="S3134" s="3">
        <v>45</v>
      </c>
      <c r="T3134" s="3">
        <v>1</v>
      </c>
      <c r="U3134" s="3">
        <v>150000</v>
      </c>
      <c r="V3134" s="3">
        <v>2007</v>
      </c>
      <c r="W3134" t="s">
        <v>25</v>
      </c>
    </row>
    <row r="3135" spans="1:23" x14ac:dyDescent="0.3">
      <c r="A3135" s="3">
        <v>7</v>
      </c>
      <c r="B3135" t="s">
        <v>788</v>
      </c>
      <c r="C3135" s="3">
        <v>7405</v>
      </c>
      <c r="D3135" t="s">
        <v>1469</v>
      </c>
      <c r="E3135" s="3">
        <v>100101</v>
      </c>
      <c r="F3135" t="s">
        <v>11256</v>
      </c>
      <c r="G3135" s="3">
        <v>100101001</v>
      </c>
      <c r="H3135" t="s">
        <v>26124</v>
      </c>
      <c r="I3135" s="3">
        <v>2</v>
      </c>
      <c r="J3135" t="s">
        <v>12848</v>
      </c>
      <c r="K3135" s="3">
        <v>18</v>
      </c>
      <c r="L3135" t="s">
        <v>26111</v>
      </c>
      <c r="M3135" s="3">
        <v>7</v>
      </c>
      <c r="N3135" t="s">
        <v>14788</v>
      </c>
      <c r="O3135" s="3">
        <v>3</v>
      </c>
      <c r="P3135" t="s">
        <v>26085</v>
      </c>
      <c r="Q3135" s="3">
        <v>7</v>
      </c>
      <c r="R3135" t="s">
        <v>8206</v>
      </c>
      <c r="S3135" s="3">
        <v>20</v>
      </c>
      <c r="T3135" s="3">
        <v>1</v>
      </c>
      <c r="U3135" s="3">
        <v>277000</v>
      </c>
      <c r="V3135" s="3">
        <v>2013</v>
      </c>
      <c r="W3135" t="s">
        <v>25</v>
      </c>
    </row>
    <row r="3136" spans="1:23" x14ac:dyDescent="0.3">
      <c r="A3136" s="3">
        <v>7</v>
      </c>
      <c r="B3136" t="s">
        <v>788</v>
      </c>
      <c r="C3136" s="3">
        <v>7306</v>
      </c>
      <c r="D3136" t="s">
        <v>1445</v>
      </c>
      <c r="E3136" s="3">
        <v>100101</v>
      </c>
      <c r="F3136" t="s">
        <v>11256</v>
      </c>
      <c r="G3136" s="3">
        <v>100101001</v>
      </c>
      <c r="H3136" t="s">
        <v>26124</v>
      </c>
      <c r="I3136" s="3">
        <v>2</v>
      </c>
      <c r="J3136" t="s">
        <v>12848</v>
      </c>
      <c r="K3136" s="3">
        <v>18</v>
      </c>
      <c r="L3136" t="s">
        <v>26111</v>
      </c>
      <c r="M3136" s="3">
        <v>5</v>
      </c>
      <c r="N3136" t="s">
        <v>26092</v>
      </c>
      <c r="O3136" s="3">
        <v>3</v>
      </c>
      <c r="P3136" t="s">
        <v>26085</v>
      </c>
      <c r="Q3136" s="3">
        <v>4</v>
      </c>
      <c r="R3136" t="s">
        <v>26113</v>
      </c>
      <c r="S3136" s="3">
        <v>15</v>
      </c>
      <c r="T3136" s="3">
        <v>1</v>
      </c>
      <c r="U3136" s="3">
        <v>5050000</v>
      </c>
      <c r="V3136" s="3">
        <v>2013</v>
      </c>
      <c r="W3136" t="s">
        <v>25</v>
      </c>
    </row>
    <row r="3137" spans="1:23" x14ac:dyDescent="0.3">
      <c r="A3137" s="3">
        <v>7</v>
      </c>
      <c r="B3137" t="s">
        <v>788</v>
      </c>
      <c r="C3137" s="3">
        <v>7306</v>
      </c>
      <c r="D3137" t="s">
        <v>1445</v>
      </c>
      <c r="E3137" s="3">
        <v>100103</v>
      </c>
      <c r="F3137" t="s">
        <v>11337</v>
      </c>
      <c r="G3137" s="3">
        <v>100103001</v>
      </c>
      <c r="H3137" t="s">
        <v>26123</v>
      </c>
      <c r="I3137" s="3">
        <v>2</v>
      </c>
      <c r="J3137" t="s">
        <v>12848</v>
      </c>
      <c r="K3137" s="3">
        <v>18</v>
      </c>
      <c r="L3137" t="s">
        <v>26111</v>
      </c>
      <c r="M3137" s="3">
        <v>2</v>
      </c>
      <c r="N3137" t="s">
        <v>26084</v>
      </c>
      <c r="O3137" s="3">
        <v>3</v>
      </c>
      <c r="P3137" t="s">
        <v>26085</v>
      </c>
      <c r="Q3137" s="3">
        <v>1</v>
      </c>
      <c r="R3137" t="s">
        <v>26083</v>
      </c>
      <c r="S3137" s="3">
        <v>60</v>
      </c>
      <c r="T3137" s="3">
        <v>1</v>
      </c>
      <c r="U3137" s="3">
        <v>700000</v>
      </c>
      <c r="V3137" s="3">
        <v>2013</v>
      </c>
      <c r="W3137" t="s">
        <v>25</v>
      </c>
    </row>
    <row r="3138" spans="1:23" x14ac:dyDescent="0.3">
      <c r="A3138" s="3">
        <v>7</v>
      </c>
      <c r="B3138" t="s">
        <v>788</v>
      </c>
      <c r="C3138" s="3">
        <v>7406</v>
      </c>
      <c r="D3138" t="s">
        <v>1472</v>
      </c>
      <c r="E3138" s="3">
        <v>100101</v>
      </c>
      <c r="F3138" t="s">
        <v>11256</v>
      </c>
      <c r="G3138" s="3">
        <v>100101004</v>
      </c>
      <c r="H3138" t="s">
        <v>16281</v>
      </c>
      <c r="I3138" s="3">
        <v>2</v>
      </c>
      <c r="J3138" t="s">
        <v>12848</v>
      </c>
      <c r="K3138" s="3">
        <v>18</v>
      </c>
      <c r="L3138" t="s">
        <v>26111</v>
      </c>
      <c r="M3138" s="3">
        <v>5</v>
      </c>
      <c r="N3138" t="s">
        <v>26092</v>
      </c>
      <c r="O3138" s="3">
        <v>1</v>
      </c>
      <c r="P3138" t="s">
        <v>28066</v>
      </c>
      <c r="Q3138" s="3">
        <v>1</v>
      </c>
      <c r="R3138" t="s">
        <v>26083</v>
      </c>
      <c r="S3138" s="3">
        <v>6</v>
      </c>
      <c r="T3138" s="3">
        <v>1</v>
      </c>
      <c r="U3138" s="3">
        <v>90000</v>
      </c>
      <c r="V3138" s="3">
        <v>2013</v>
      </c>
      <c r="W3138" t="s">
        <v>25</v>
      </c>
    </row>
    <row r="3139" spans="1:23" x14ac:dyDescent="0.3">
      <c r="A3139" s="3">
        <v>7</v>
      </c>
      <c r="B3139" t="s">
        <v>788</v>
      </c>
      <c r="C3139" s="3">
        <v>7402</v>
      </c>
      <c r="D3139" t="s">
        <v>1460</v>
      </c>
      <c r="E3139" s="3">
        <v>100101</v>
      </c>
      <c r="F3139" t="s">
        <v>11256</v>
      </c>
      <c r="G3139" s="3">
        <v>1001010080</v>
      </c>
      <c r="H3139" t="s">
        <v>26126</v>
      </c>
      <c r="I3139" s="3">
        <v>2</v>
      </c>
      <c r="J3139" t="s">
        <v>12848</v>
      </c>
      <c r="K3139" s="3">
        <v>18</v>
      </c>
      <c r="L3139" t="s">
        <v>26111</v>
      </c>
      <c r="M3139" s="3">
        <v>5</v>
      </c>
      <c r="N3139" t="s">
        <v>26092</v>
      </c>
      <c r="O3139" s="3">
        <v>3</v>
      </c>
      <c r="P3139" t="s">
        <v>26085</v>
      </c>
      <c r="Q3139" s="3">
        <v>4</v>
      </c>
      <c r="R3139" t="s">
        <v>26113</v>
      </c>
      <c r="S3139" s="3">
        <v>60</v>
      </c>
      <c r="T3139" s="3">
        <v>1</v>
      </c>
      <c r="U3139" s="3">
        <v>1000000</v>
      </c>
      <c r="V3139" s="3">
        <v>2016</v>
      </c>
      <c r="W3139" t="s">
        <v>25</v>
      </c>
    </row>
    <row r="3140" spans="1:23" x14ac:dyDescent="0.3">
      <c r="A3140" s="3">
        <v>7</v>
      </c>
      <c r="B3140" t="s">
        <v>788</v>
      </c>
      <c r="C3140" s="3">
        <v>7402</v>
      </c>
      <c r="D3140" t="s">
        <v>1460</v>
      </c>
      <c r="E3140" s="3">
        <v>100101</v>
      </c>
      <c r="F3140" t="s">
        <v>11256</v>
      </c>
      <c r="G3140" s="3">
        <v>100101001</v>
      </c>
      <c r="H3140" t="s">
        <v>26124</v>
      </c>
      <c r="I3140" s="3">
        <v>2</v>
      </c>
      <c r="J3140" t="s">
        <v>12848</v>
      </c>
      <c r="K3140" s="3">
        <v>18</v>
      </c>
      <c r="L3140" t="s">
        <v>26111</v>
      </c>
      <c r="M3140" s="3">
        <v>5</v>
      </c>
      <c r="N3140" t="s">
        <v>26092</v>
      </c>
      <c r="O3140" s="3">
        <v>3</v>
      </c>
      <c r="P3140" t="s">
        <v>26085</v>
      </c>
      <c r="Q3140" s="3">
        <v>4</v>
      </c>
      <c r="R3140" t="s">
        <v>26113</v>
      </c>
      <c r="S3140" s="3">
        <v>60</v>
      </c>
      <c r="T3140" s="3">
        <v>1</v>
      </c>
      <c r="U3140" s="3">
        <v>200000</v>
      </c>
      <c r="V3140" s="3">
        <v>2016</v>
      </c>
      <c r="W3140" t="s">
        <v>25</v>
      </c>
    </row>
    <row r="3141" spans="1:23" x14ac:dyDescent="0.3">
      <c r="A3141" s="3">
        <v>7</v>
      </c>
      <c r="B3141" t="s">
        <v>788</v>
      </c>
      <c r="C3141" s="3">
        <v>7402</v>
      </c>
      <c r="D3141" t="s">
        <v>1460</v>
      </c>
      <c r="E3141" s="3">
        <v>100101</v>
      </c>
      <c r="F3141" t="s">
        <v>11256</v>
      </c>
      <c r="G3141" s="3">
        <v>100101007</v>
      </c>
      <c r="H3141" t="s">
        <v>11267</v>
      </c>
      <c r="I3141" s="3">
        <v>2</v>
      </c>
      <c r="J3141" t="s">
        <v>12848</v>
      </c>
      <c r="K3141" s="3">
        <v>18</v>
      </c>
      <c r="L3141" t="s">
        <v>26111</v>
      </c>
      <c r="M3141" s="3">
        <v>5</v>
      </c>
      <c r="N3141" t="s">
        <v>26092</v>
      </c>
      <c r="O3141" s="3">
        <v>3</v>
      </c>
      <c r="P3141" t="s">
        <v>26085</v>
      </c>
      <c r="Q3141" s="3">
        <v>4</v>
      </c>
      <c r="R3141" t="s">
        <v>26113</v>
      </c>
      <c r="S3141" s="3">
        <v>60</v>
      </c>
      <c r="T3141" s="3">
        <v>1</v>
      </c>
      <c r="U3141" s="3">
        <v>250000</v>
      </c>
      <c r="V3141" s="3">
        <v>2016</v>
      </c>
      <c r="W3141" t="s">
        <v>25</v>
      </c>
    </row>
    <row r="3142" spans="1:23" x14ac:dyDescent="0.3">
      <c r="A3142" s="3">
        <v>7</v>
      </c>
      <c r="B3142" t="s">
        <v>788</v>
      </c>
      <c r="C3142" s="3">
        <v>7402</v>
      </c>
      <c r="D3142" t="s">
        <v>1460</v>
      </c>
      <c r="E3142" s="3">
        <v>100101</v>
      </c>
      <c r="F3142" t="s">
        <v>11256</v>
      </c>
      <c r="G3142" s="3">
        <v>100101004</v>
      </c>
      <c r="H3142" t="s">
        <v>16281</v>
      </c>
      <c r="I3142" s="3">
        <v>2</v>
      </c>
      <c r="J3142" t="s">
        <v>12848</v>
      </c>
      <c r="K3142" s="3">
        <v>18</v>
      </c>
      <c r="L3142" t="s">
        <v>26111</v>
      </c>
      <c r="M3142" s="3">
        <v>5</v>
      </c>
      <c r="N3142" t="s">
        <v>26092</v>
      </c>
      <c r="O3142" s="3">
        <v>3</v>
      </c>
      <c r="P3142" t="s">
        <v>26085</v>
      </c>
      <c r="Q3142" s="3">
        <v>4</v>
      </c>
      <c r="R3142" t="s">
        <v>26113</v>
      </c>
      <c r="S3142" s="3">
        <v>60</v>
      </c>
      <c r="T3142" s="3">
        <v>1</v>
      </c>
      <c r="U3142" s="3">
        <v>1200000</v>
      </c>
      <c r="V3142" s="3">
        <v>2016</v>
      </c>
      <c r="W3142" t="s">
        <v>25</v>
      </c>
    </row>
    <row r="3143" spans="1:23" x14ac:dyDescent="0.3">
      <c r="A3143" s="3">
        <v>7</v>
      </c>
      <c r="B3143" t="s">
        <v>788</v>
      </c>
      <c r="C3143" s="3">
        <v>7402</v>
      </c>
      <c r="D3143" t="s">
        <v>1460</v>
      </c>
      <c r="E3143" s="3">
        <v>100103</v>
      </c>
      <c r="F3143" t="s">
        <v>11337</v>
      </c>
      <c r="G3143" s="3">
        <v>1001030040</v>
      </c>
      <c r="H3143" t="s">
        <v>26115</v>
      </c>
      <c r="I3143" s="3">
        <v>2</v>
      </c>
      <c r="J3143" t="s">
        <v>12848</v>
      </c>
      <c r="K3143" s="3">
        <v>18</v>
      </c>
      <c r="L3143" t="s">
        <v>26111</v>
      </c>
      <c r="M3143" s="3">
        <v>5</v>
      </c>
      <c r="N3143" t="s">
        <v>26092</v>
      </c>
      <c r="O3143" s="3">
        <v>3</v>
      </c>
      <c r="P3143" t="s">
        <v>26085</v>
      </c>
      <c r="Q3143" s="3">
        <v>4</v>
      </c>
      <c r="R3143" t="s">
        <v>26113</v>
      </c>
      <c r="S3143" s="3">
        <v>60</v>
      </c>
      <c r="T3143" s="3">
        <v>1</v>
      </c>
      <c r="U3143" s="3">
        <v>600000</v>
      </c>
      <c r="V3143" s="3">
        <v>2016</v>
      </c>
      <c r="W3143" t="s">
        <v>25</v>
      </c>
    </row>
    <row r="3144" spans="1:23" x14ac:dyDescent="0.3">
      <c r="A3144" s="3">
        <v>7</v>
      </c>
      <c r="B3144" t="s">
        <v>788</v>
      </c>
      <c r="C3144" s="3">
        <v>7402</v>
      </c>
      <c r="D3144" t="s">
        <v>1460</v>
      </c>
      <c r="E3144" s="3">
        <v>100103</v>
      </c>
      <c r="F3144" t="s">
        <v>11337</v>
      </c>
      <c r="G3144" s="3">
        <v>100103001</v>
      </c>
      <c r="H3144" t="s">
        <v>26123</v>
      </c>
      <c r="I3144" s="3">
        <v>2</v>
      </c>
      <c r="J3144" t="s">
        <v>12848</v>
      </c>
      <c r="K3144" s="3">
        <v>18</v>
      </c>
      <c r="L3144" t="s">
        <v>26111</v>
      </c>
      <c r="M3144" s="3">
        <v>5</v>
      </c>
      <c r="N3144" t="s">
        <v>26092</v>
      </c>
      <c r="O3144" s="3">
        <v>3</v>
      </c>
      <c r="P3144" t="s">
        <v>26085</v>
      </c>
      <c r="Q3144" s="3">
        <v>4</v>
      </c>
      <c r="R3144" t="s">
        <v>26113</v>
      </c>
      <c r="S3144" s="3">
        <v>60</v>
      </c>
      <c r="T3144" s="3">
        <v>1</v>
      </c>
      <c r="U3144" s="3">
        <v>600000</v>
      </c>
      <c r="V3144" s="3">
        <v>2016</v>
      </c>
      <c r="W3144" t="s">
        <v>25</v>
      </c>
    </row>
    <row r="3145" spans="1:23" x14ac:dyDescent="0.3">
      <c r="A3145" s="3">
        <v>7</v>
      </c>
      <c r="B3145" t="s">
        <v>788</v>
      </c>
      <c r="C3145" s="3">
        <v>7402</v>
      </c>
      <c r="D3145" t="s">
        <v>1460</v>
      </c>
      <c r="E3145" s="3">
        <v>100101</v>
      </c>
      <c r="F3145" t="s">
        <v>11256</v>
      </c>
      <c r="G3145" s="3">
        <v>1001010080</v>
      </c>
      <c r="H3145" t="s">
        <v>26126</v>
      </c>
      <c r="I3145" s="3">
        <v>2</v>
      </c>
      <c r="J3145" t="s">
        <v>12848</v>
      </c>
      <c r="K3145" s="3">
        <v>18</v>
      </c>
      <c r="L3145" t="s">
        <v>26111</v>
      </c>
      <c r="M3145" s="3">
        <v>5</v>
      </c>
      <c r="N3145" t="s">
        <v>26092</v>
      </c>
      <c r="O3145" s="3">
        <v>3</v>
      </c>
      <c r="P3145" t="s">
        <v>26085</v>
      </c>
      <c r="Q3145" s="3">
        <v>4</v>
      </c>
      <c r="R3145" t="s">
        <v>26113</v>
      </c>
      <c r="S3145" s="3">
        <v>40</v>
      </c>
      <c r="T3145" s="3">
        <v>1</v>
      </c>
      <c r="U3145" s="3">
        <v>100000</v>
      </c>
      <c r="V3145" s="3">
        <v>2016</v>
      </c>
      <c r="W3145" t="s">
        <v>25</v>
      </c>
    </row>
    <row r="3146" spans="1:23" x14ac:dyDescent="0.3">
      <c r="A3146" s="3">
        <v>7</v>
      </c>
      <c r="B3146" t="s">
        <v>788</v>
      </c>
      <c r="C3146" s="3">
        <v>7402</v>
      </c>
      <c r="D3146" t="s">
        <v>1460</v>
      </c>
      <c r="E3146" s="3">
        <v>100101</v>
      </c>
      <c r="F3146" t="s">
        <v>11256</v>
      </c>
      <c r="G3146" s="3">
        <v>100101001</v>
      </c>
      <c r="H3146" t="s">
        <v>26124</v>
      </c>
      <c r="I3146" s="3">
        <v>2</v>
      </c>
      <c r="J3146" t="s">
        <v>12848</v>
      </c>
      <c r="K3146" s="3">
        <v>18</v>
      </c>
      <c r="L3146" t="s">
        <v>26111</v>
      </c>
      <c r="M3146" s="3">
        <v>5</v>
      </c>
      <c r="N3146" t="s">
        <v>26092</v>
      </c>
      <c r="O3146" s="3">
        <v>3</v>
      </c>
      <c r="P3146" t="s">
        <v>26085</v>
      </c>
      <c r="Q3146" s="3">
        <v>4</v>
      </c>
      <c r="R3146" t="s">
        <v>26113</v>
      </c>
      <c r="S3146" s="3">
        <v>40</v>
      </c>
      <c r="T3146" s="3">
        <v>1</v>
      </c>
      <c r="U3146" s="3">
        <v>100000</v>
      </c>
      <c r="V3146" s="3">
        <v>2016</v>
      </c>
      <c r="W3146" t="s">
        <v>25</v>
      </c>
    </row>
    <row r="3147" spans="1:23" x14ac:dyDescent="0.3">
      <c r="A3147" s="3">
        <v>7</v>
      </c>
      <c r="B3147" t="s">
        <v>788</v>
      </c>
      <c r="C3147" s="3">
        <v>7402</v>
      </c>
      <c r="D3147" t="s">
        <v>1460</v>
      </c>
      <c r="E3147" s="3">
        <v>100101</v>
      </c>
      <c r="F3147" t="s">
        <v>11256</v>
      </c>
      <c r="G3147" s="3">
        <v>100101004</v>
      </c>
      <c r="H3147" t="s">
        <v>16281</v>
      </c>
      <c r="I3147" s="3">
        <v>2</v>
      </c>
      <c r="J3147" t="s">
        <v>12848</v>
      </c>
      <c r="K3147" s="3">
        <v>18</v>
      </c>
      <c r="L3147" t="s">
        <v>26111</v>
      </c>
      <c r="M3147" s="3">
        <v>5</v>
      </c>
      <c r="N3147" t="s">
        <v>26092</v>
      </c>
      <c r="O3147" s="3">
        <v>3</v>
      </c>
      <c r="P3147" t="s">
        <v>26085</v>
      </c>
      <c r="Q3147" s="3">
        <v>4</v>
      </c>
      <c r="R3147" t="s">
        <v>26113</v>
      </c>
      <c r="S3147" s="3">
        <v>40</v>
      </c>
      <c r="T3147" s="3">
        <v>1</v>
      </c>
      <c r="U3147" s="3">
        <v>400000</v>
      </c>
      <c r="V3147" s="3">
        <v>2016</v>
      </c>
      <c r="W3147" t="s">
        <v>25</v>
      </c>
    </row>
    <row r="3148" spans="1:23" x14ac:dyDescent="0.3">
      <c r="A3148" s="3">
        <v>7</v>
      </c>
      <c r="B3148" t="s">
        <v>788</v>
      </c>
      <c r="C3148" s="3">
        <v>7301</v>
      </c>
      <c r="D3148" t="s">
        <v>1430</v>
      </c>
      <c r="E3148" s="3">
        <v>100101</v>
      </c>
      <c r="F3148" t="s">
        <v>11256</v>
      </c>
      <c r="G3148" s="3">
        <v>1001010080</v>
      </c>
      <c r="H3148" t="s">
        <v>26126</v>
      </c>
      <c r="I3148" s="3">
        <v>2</v>
      </c>
      <c r="J3148" t="s">
        <v>12848</v>
      </c>
      <c r="K3148" s="3">
        <v>18</v>
      </c>
      <c r="L3148" t="s">
        <v>26111</v>
      </c>
      <c r="M3148" s="3">
        <v>7</v>
      </c>
      <c r="N3148" t="s">
        <v>14788</v>
      </c>
      <c r="O3148" s="3">
        <v>3</v>
      </c>
      <c r="P3148" t="s">
        <v>26085</v>
      </c>
      <c r="Q3148" s="3">
        <v>2</v>
      </c>
      <c r="R3148" t="s">
        <v>8209</v>
      </c>
      <c r="S3148" s="3">
        <v>7</v>
      </c>
      <c r="T3148" s="3">
        <v>1</v>
      </c>
      <c r="U3148" s="3">
        <v>90000</v>
      </c>
      <c r="V3148" s="3">
        <v>2016</v>
      </c>
      <c r="W3148" t="s">
        <v>25</v>
      </c>
    </row>
    <row r="3149" spans="1:23" x14ac:dyDescent="0.3">
      <c r="A3149" s="3">
        <v>7</v>
      </c>
      <c r="B3149" t="s">
        <v>788</v>
      </c>
      <c r="C3149" s="3">
        <v>7301</v>
      </c>
      <c r="D3149" t="s">
        <v>1430</v>
      </c>
      <c r="E3149" s="3">
        <v>100101</v>
      </c>
      <c r="F3149" t="s">
        <v>11256</v>
      </c>
      <c r="G3149" s="3">
        <v>100101004</v>
      </c>
      <c r="H3149" t="s">
        <v>16281</v>
      </c>
      <c r="I3149" s="3">
        <v>2</v>
      </c>
      <c r="J3149" t="s">
        <v>12848</v>
      </c>
      <c r="K3149" s="3">
        <v>18</v>
      </c>
      <c r="L3149" t="s">
        <v>26111</v>
      </c>
      <c r="M3149" s="3">
        <v>7</v>
      </c>
      <c r="N3149" t="s">
        <v>14788</v>
      </c>
      <c r="O3149" s="3">
        <v>3</v>
      </c>
      <c r="P3149" t="s">
        <v>26085</v>
      </c>
      <c r="Q3149" s="3">
        <v>2</v>
      </c>
      <c r="R3149" t="s">
        <v>8209</v>
      </c>
      <c r="S3149" s="3">
        <v>7</v>
      </c>
      <c r="T3149" s="3">
        <v>1</v>
      </c>
      <c r="U3149" s="3">
        <v>130000</v>
      </c>
      <c r="V3149" s="3">
        <v>2016</v>
      </c>
      <c r="W3149" t="s">
        <v>25</v>
      </c>
    </row>
    <row r="3150" spans="1:23" x14ac:dyDescent="0.3">
      <c r="A3150" s="3">
        <v>7</v>
      </c>
      <c r="B3150" t="s">
        <v>788</v>
      </c>
      <c r="C3150" s="3">
        <v>7301</v>
      </c>
      <c r="D3150" t="s">
        <v>1430</v>
      </c>
      <c r="E3150" s="3">
        <v>100101</v>
      </c>
      <c r="F3150" t="s">
        <v>11256</v>
      </c>
      <c r="G3150" s="3">
        <v>1001010080</v>
      </c>
      <c r="H3150" t="s">
        <v>26126</v>
      </c>
      <c r="I3150" s="3">
        <v>2</v>
      </c>
      <c r="J3150" t="s">
        <v>12848</v>
      </c>
      <c r="K3150" s="3">
        <v>18</v>
      </c>
      <c r="L3150" t="s">
        <v>26111</v>
      </c>
      <c r="M3150" s="3">
        <v>7</v>
      </c>
      <c r="N3150" t="s">
        <v>14788</v>
      </c>
      <c r="O3150" s="3">
        <v>3</v>
      </c>
      <c r="P3150" t="s">
        <v>26085</v>
      </c>
      <c r="Q3150" s="3">
        <v>2</v>
      </c>
      <c r="R3150" t="s">
        <v>8209</v>
      </c>
      <c r="S3150" s="3">
        <v>14</v>
      </c>
      <c r="T3150" s="3">
        <v>1</v>
      </c>
      <c r="U3150" s="3">
        <v>1455000</v>
      </c>
      <c r="V3150" s="3">
        <v>2016</v>
      </c>
      <c r="W3150" t="s">
        <v>25</v>
      </c>
    </row>
    <row r="3151" spans="1:23" x14ac:dyDescent="0.3">
      <c r="A3151" s="3">
        <v>7</v>
      </c>
      <c r="B3151" t="s">
        <v>788</v>
      </c>
      <c r="C3151" s="3">
        <v>7301</v>
      </c>
      <c r="D3151" t="s">
        <v>1430</v>
      </c>
      <c r="E3151" s="3">
        <v>100109</v>
      </c>
      <c r="F3151" t="s">
        <v>18431</v>
      </c>
      <c r="G3151" s="3">
        <v>100109001</v>
      </c>
      <c r="H3151" t="s">
        <v>26106</v>
      </c>
      <c r="I3151" s="3">
        <v>2</v>
      </c>
      <c r="J3151" t="s">
        <v>12848</v>
      </c>
      <c r="K3151" s="3">
        <v>18</v>
      </c>
      <c r="L3151" t="s">
        <v>26111</v>
      </c>
      <c r="M3151" s="3">
        <v>7</v>
      </c>
      <c r="N3151" t="s">
        <v>14788</v>
      </c>
      <c r="O3151" s="3">
        <v>3</v>
      </c>
      <c r="P3151" t="s">
        <v>26085</v>
      </c>
      <c r="Q3151" s="3">
        <v>2</v>
      </c>
      <c r="R3151" t="s">
        <v>8209</v>
      </c>
      <c r="S3151" s="3">
        <v>14</v>
      </c>
      <c r="T3151" s="3">
        <v>1</v>
      </c>
      <c r="U3151" s="3">
        <v>200000</v>
      </c>
      <c r="V3151" s="3">
        <v>2016</v>
      </c>
      <c r="W3151" t="s">
        <v>25</v>
      </c>
    </row>
    <row r="3152" spans="1:23" x14ac:dyDescent="0.3">
      <c r="A3152" s="3">
        <v>7</v>
      </c>
      <c r="B3152" t="s">
        <v>788</v>
      </c>
      <c r="C3152" s="3">
        <v>7301</v>
      </c>
      <c r="D3152" t="s">
        <v>1430</v>
      </c>
      <c r="E3152" s="3">
        <v>100101</v>
      </c>
      <c r="F3152" t="s">
        <v>11256</v>
      </c>
      <c r="G3152" s="3">
        <v>100101004</v>
      </c>
      <c r="H3152" t="s">
        <v>16281</v>
      </c>
      <c r="I3152" s="3">
        <v>2</v>
      </c>
      <c r="J3152" t="s">
        <v>12848</v>
      </c>
      <c r="K3152" s="3">
        <v>18</v>
      </c>
      <c r="L3152" t="s">
        <v>26111</v>
      </c>
      <c r="M3152" s="3">
        <v>7</v>
      </c>
      <c r="N3152" t="s">
        <v>14788</v>
      </c>
      <c r="O3152" s="3">
        <v>3</v>
      </c>
      <c r="P3152" t="s">
        <v>26085</v>
      </c>
      <c r="Q3152" s="3">
        <v>2</v>
      </c>
      <c r="R3152" t="s">
        <v>8209</v>
      </c>
      <c r="S3152" s="3">
        <v>14</v>
      </c>
      <c r="T3152" s="3">
        <v>1</v>
      </c>
      <c r="U3152" s="3">
        <v>776000</v>
      </c>
      <c r="V3152" s="3">
        <v>2016</v>
      </c>
      <c r="W3152" t="s">
        <v>25</v>
      </c>
    </row>
    <row r="3153" spans="1:23" x14ac:dyDescent="0.3">
      <c r="A3153" s="3">
        <v>7</v>
      </c>
      <c r="B3153" t="s">
        <v>788</v>
      </c>
      <c r="C3153" s="3">
        <v>7301</v>
      </c>
      <c r="D3153" t="s">
        <v>1430</v>
      </c>
      <c r="E3153" s="3">
        <v>100101</v>
      </c>
      <c r="F3153" t="s">
        <v>11256</v>
      </c>
      <c r="G3153" s="3">
        <v>100101001</v>
      </c>
      <c r="H3153" t="s">
        <v>26124</v>
      </c>
      <c r="I3153" s="3">
        <v>2</v>
      </c>
      <c r="J3153" t="s">
        <v>12848</v>
      </c>
      <c r="K3153" s="3">
        <v>18</v>
      </c>
      <c r="L3153" t="s">
        <v>26111</v>
      </c>
      <c r="M3153" s="3">
        <v>7</v>
      </c>
      <c r="N3153" t="s">
        <v>14788</v>
      </c>
      <c r="O3153" s="3">
        <v>3</v>
      </c>
      <c r="P3153" t="s">
        <v>26085</v>
      </c>
      <c r="Q3153" s="3">
        <v>2</v>
      </c>
      <c r="R3153" t="s">
        <v>8209</v>
      </c>
      <c r="S3153" s="3">
        <v>14</v>
      </c>
      <c r="T3153" s="3">
        <v>1</v>
      </c>
      <c r="U3153" s="3">
        <v>100000</v>
      </c>
      <c r="V3153" s="3">
        <v>2016</v>
      </c>
      <c r="W3153" t="s">
        <v>25</v>
      </c>
    </row>
    <row r="3154" spans="1:23" x14ac:dyDescent="0.3">
      <c r="A3154" s="3">
        <v>7</v>
      </c>
      <c r="B3154" t="s">
        <v>788</v>
      </c>
      <c r="C3154" s="3">
        <v>7301</v>
      </c>
      <c r="D3154" t="s">
        <v>1430</v>
      </c>
      <c r="E3154" s="3">
        <v>100101</v>
      </c>
      <c r="F3154" t="s">
        <v>11256</v>
      </c>
      <c r="G3154" s="3">
        <v>100101001</v>
      </c>
      <c r="H3154" t="s">
        <v>26124</v>
      </c>
      <c r="I3154" s="3">
        <v>2</v>
      </c>
      <c r="J3154" t="s">
        <v>12848</v>
      </c>
      <c r="K3154" s="3">
        <v>18</v>
      </c>
      <c r="L3154" t="s">
        <v>26111</v>
      </c>
      <c r="M3154" s="3">
        <v>5</v>
      </c>
      <c r="N3154" t="s">
        <v>26092</v>
      </c>
      <c r="O3154" s="3">
        <v>3</v>
      </c>
      <c r="P3154" t="s">
        <v>26085</v>
      </c>
      <c r="Q3154" s="3">
        <v>4</v>
      </c>
      <c r="R3154" t="s">
        <v>26113</v>
      </c>
      <c r="S3154" s="3">
        <v>350</v>
      </c>
      <c r="T3154" s="3">
        <v>1</v>
      </c>
      <c r="U3154" s="3">
        <v>1200000</v>
      </c>
      <c r="V3154" s="3">
        <v>2016</v>
      </c>
      <c r="W3154" t="s">
        <v>25</v>
      </c>
    </row>
    <row r="3155" spans="1:23" x14ac:dyDescent="0.3">
      <c r="A3155" s="3">
        <v>7</v>
      </c>
      <c r="B3155" t="s">
        <v>788</v>
      </c>
      <c r="C3155" s="3">
        <v>7301</v>
      </c>
      <c r="D3155" t="s">
        <v>1430</v>
      </c>
      <c r="E3155" s="3">
        <v>100101</v>
      </c>
      <c r="F3155" t="s">
        <v>11256</v>
      </c>
      <c r="G3155" s="3">
        <v>1001010080</v>
      </c>
      <c r="H3155" t="s">
        <v>26126</v>
      </c>
      <c r="I3155" s="3">
        <v>2</v>
      </c>
      <c r="J3155" t="s">
        <v>12848</v>
      </c>
      <c r="K3155" s="3">
        <v>18</v>
      </c>
      <c r="L3155" t="s">
        <v>26111</v>
      </c>
      <c r="M3155" s="3">
        <v>5</v>
      </c>
      <c r="N3155" t="s">
        <v>26092</v>
      </c>
      <c r="O3155" s="3">
        <v>3</v>
      </c>
      <c r="P3155" t="s">
        <v>26085</v>
      </c>
      <c r="Q3155" s="3">
        <v>4</v>
      </c>
      <c r="R3155" t="s">
        <v>26113</v>
      </c>
      <c r="S3155" s="3">
        <v>350</v>
      </c>
      <c r="T3155" s="3">
        <v>1</v>
      </c>
      <c r="U3155" s="3">
        <v>1540000</v>
      </c>
      <c r="V3155" s="3">
        <v>2016</v>
      </c>
      <c r="W3155" t="s">
        <v>25</v>
      </c>
    </row>
    <row r="3156" spans="1:23" x14ac:dyDescent="0.3">
      <c r="A3156" s="3">
        <v>7</v>
      </c>
      <c r="B3156" t="s">
        <v>788</v>
      </c>
      <c r="C3156" s="3">
        <v>7301</v>
      </c>
      <c r="D3156" t="s">
        <v>1430</v>
      </c>
      <c r="E3156" s="3">
        <v>100103</v>
      </c>
      <c r="F3156" t="s">
        <v>11337</v>
      </c>
      <c r="G3156" s="3">
        <v>100103001</v>
      </c>
      <c r="H3156" t="s">
        <v>26123</v>
      </c>
      <c r="I3156" s="3">
        <v>2</v>
      </c>
      <c r="J3156" t="s">
        <v>12848</v>
      </c>
      <c r="K3156" s="3">
        <v>18</v>
      </c>
      <c r="L3156" t="s">
        <v>26111</v>
      </c>
      <c r="M3156" s="3">
        <v>5</v>
      </c>
      <c r="N3156" t="s">
        <v>26092</v>
      </c>
      <c r="O3156" s="3">
        <v>3</v>
      </c>
      <c r="P3156" t="s">
        <v>26085</v>
      </c>
      <c r="Q3156" s="3">
        <v>4</v>
      </c>
      <c r="R3156" t="s">
        <v>26113</v>
      </c>
      <c r="S3156" s="3">
        <v>350</v>
      </c>
      <c r="T3156" s="3">
        <v>1</v>
      </c>
      <c r="U3156" s="3">
        <v>1200000</v>
      </c>
      <c r="V3156" s="3">
        <v>2016</v>
      </c>
      <c r="W3156" t="s">
        <v>25</v>
      </c>
    </row>
    <row r="3157" spans="1:23" x14ac:dyDescent="0.3">
      <c r="A3157" s="3">
        <v>7</v>
      </c>
      <c r="B3157" t="s">
        <v>788</v>
      </c>
      <c r="C3157" s="3">
        <v>7301</v>
      </c>
      <c r="D3157" t="s">
        <v>1430</v>
      </c>
      <c r="E3157" s="3">
        <v>100101</v>
      </c>
      <c r="F3157" t="s">
        <v>11256</v>
      </c>
      <c r="G3157" s="3">
        <v>100101004</v>
      </c>
      <c r="H3157" t="s">
        <v>16281</v>
      </c>
      <c r="I3157" s="3">
        <v>2</v>
      </c>
      <c r="J3157" t="s">
        <v>12848</v>
      </c>
      <c r="K3157" s="3">
        <v>18</v>
      </c>
      <c r="L3157" t="s">
        <v>26111</v>
      </c>
      <c r="M3157" s="3">
        <v>5</v>
      </c>
      <c r="N3157" t="s">
        <v>26092</v>
      </c>
      <c r="O3157" s="3">
        <v>3</v>
      </c>
      <c r="P3157" t="s">
        <v>26085</v>
      </c>
      <c r="Q3157" s="3">
        <v>1</v>
      </c>
      <c r="R3157" t="s">
        <v>26083</v>
      </c>
      <c r="S3157" s="3">
        <v>20</v>
      </c>
      <c r="T3157" s="3">
        <v>1</v>
      </c>
      <c r="U3157" s="3">
        <v>120000</v>
      </c>
      <c r="V3157" s="3">
        <v>2016</v>
      </c>
      <c r="W3157" t="s">
        <v>25</v>
      </c>
    </row>
    <row r="3158" spans="1:23" x14ac:dyDescent="0.3">
      <c r="A3158" s="3">
        <v>7</v>
      </c>
      <c r="B3158" t="s">
        <v>788</v>
      </c>
      <c r="C3158" s="3">
        <v>7403</v>
      </c>
      <c r="D3158" t="s">
        <v>1463</v>
      </c>
      <c r="E3158" s="3">
        <v>100101</v>
      </c>
      <c r="F3158" t="s">
        <v>11256</v>
      </c>
      <c r="G3158" s="3">
        <v>1001010080</v>
      </c>
      <c r="H3158" t="s">
        <v>26126</v>
      </c>
      <c r="I3158" s="3">
        <v>2</v>
      </c>
      <c r="J3158" t="s">
        <v>12848</v>
      </c>
      <c r="K3158" s="3">
        <v>18</v>
      </c>
      <c r="L3158" t="s">
        <v>26111</v>
      </c>
      <c r="M3158" s="3">
        <v>5</v>
      </c>
      <c r="N3158" t="s">
        <v>26092</v>
      </c>
      <c r="O3158" s="3">
        <v>3</v>
      </c>
      <c r="P3158" t="s">
        <v>26085</v>
      </c>
      <c r="Q3158" s="3">
        <v>1</v>
      </c>
      <c r="R3158" t="s">
        <v>26083</v>
      </c>
      <c r="S3158" s="3">
        <v>20</v>
      </c>
      <c r="T3158" s="3">
        <v>1</v>
      </c>
      <c r="U3158" s="3">
        <v>91464</v>
      </c>
      <c r="V3158" s="3">
        <v>2016</v>
      </c>
      <c r="W3158" t="s">
        <v>25</v>
      </c>
    </row>
    <row r="3159" spans="1:23" x14ac:dyDescent="0.3">
      <c r="A3159" s="3">
        <v>7</v>
      </c>
      <c r="B3159" t="s">
        <v>788</v>
      </c>
      <c r="C3159" s="3">
        <v>7403</v>
      </c>
      <c r="D3159" t="s">
        <v>1463</v>
      </c>
      <c r="E3159" s="3">
        <v>100101</v>
      </c>
      <c r="F3159" t="s">
        <v>11256</v>
      </c>
      <c r="G3159" s="3">
        <v>100101004</v>
      </c>
      <c r="H3159" t="s">
        <v>16281</v>
      </c>
      <c r="I3159" s="3">
        <v>2</v>
      </c>
      <c r="J3159" t="s">
        <v>12848</v>
      </c>
      <c r="K3159" s="3">
        <v>18</v>
      </c>
      <c r="L3159" t="s">
        <v>26111</v>
      </c>
      <c r="M3159" s="3">
        <v>5</v>
      </c>
      <c r="N3159" t="s">
        <v>26092</v>
      </c>
      <c r="O3159" s="3">
        <v>3</v>
      </c>
      <c r="P3159" t="s">
        <v>26085</v>
      </c>
      <c r="Q3159" s="3">
        <v>1</v>
      </c>
      <c r="R3159" t="s">
        <v>26083</v>
      </c>
      <c r="S3159" s="3">
        <v>20</v>
      </c>
      <c r="T3159" s="3">
        <v>1</v>
      </c>
      <c r="U3159" s="3">
        <v>760845</v>
      </c>
      <c r="V3159" s="3">
        <v>2016</v>
      </c>
      <c r="W3159" t="s">
        <v>25</v>
      </c>
    </row>
    <row r="3160" spans="1:23" x14ac:dyDescent="0.3">
      <c r="A3160" s="3">
        <v>7</v>
      </c>
      <c r="B3160" t="s">
        <v>788</v>
      </c>
      <c r="C3160" s="3">
        <v>7403</v>
      </c>
      <c r="D3160" t="s">
        <v>1463</v>
      </c>
      <c r="E3160" s="3">
        <v>100101</v>
      </c>
      <c r="F3160" t="s">
        <v>11256</v>
      </c>
      <c r="G3160" s="3">
        <v>100101001</v>
      </c>
      <c r="H3160" t="s">
        <v>26124</v>
      </c>
      <c r="I3160" s="3">
        <v>2</v>
      </c>
      <c r="J3160" t="s">
        <v>12848</v>
      </c>
      <c r="K3160" s="3">
        <v>18</v>
      </c>
      <c r="L3160" t="s">
        <v>26111</v>
      </c>
      <c r="M3160" s="3">
        <v>5</v>
      </c>
      <c r="N3160" t="s">
        <v>26092</v>
      </c>
      <c r="O3160" s="3">
        <v>3</v>
      </c>
      <c r="P3160" t="s">
        <v>26085</v>
      </c>
      <c r="Q3160" s="3">
        <v>1</v>
      </c>
      <c r="R3160" t="s">
        <v>26083</v>
      </c>
      <c r="S3160" s="3">
        <v>20</v>
      </c>
      <c r="T3160" s="3">
        <v>1</v>
      </c>
      <c r="U3160" s="3">
        <v>337677</v>
      </c>
      <c r="V3160" s="3">
        <v>2016</v>
      </c>
      <c r="W3160" t="s">
        <v>25</v>
      </c>
    </row>
    <row r="3161" spans="1:23" x14ac:dyDescent="0.3">
      <c r="A3161" s="3">
        <v>7</v>
      </c>
      <c r="B3161" t="s">
        <v>788</v>
      </c>
      <c r="C3161" s="3">
        <v>7304</v>
      </c>
      <c r="D3161" t="s">
        <v>1439</v>
      </c>
      <c r="E3161" s="3">
        <v>100101</v>
      </c>
      <c r="F3161" t="s">
        <v>11256</v>
      </c>
      <c r="G3161" s="3">
        <v>100101001</v>
      </c>
      <c r="H3161" t="s">
        <v>26124</v>
      </c>
      <c r="I3161" s="3">
        <v>2</v>
      </c>
      <c r="J3161" t="s">
        <v>12848</v>
      </c>
      <c r="K3161" s="3">
        <v>18</v>
      </c>
      <c r="L3161" t="s">
        <v>26111</v>
      </c>
      <c r="M3161" s="3">
        <v>2</v>
      </c>
      <c r="N3161" t="s">
        <v>26084</v>
      </c>
      <c r="O3161" s="3">
        <v>3</v>
      </c>
      <c r="P3161" t="s">
        <v>26085</v>
      </c>
      <c r="Q3161" s="3">
        <v>4</v>
      </c>
      <c r="R3161" t="s">
        <v>26113</v>
      </c>
      <c r="S3161" s="3">
        <v>181</v>
      </c>
      <c r="T3161" s="3">
        <v>1</v>
      </c>
      <c r="U3161" s="3">
        <v>5000000</v>
      </c>
      <c r="V3161" s="3">
        <v>2016</v>
      </c>
      <c r="W3161" t="s">
        <v>25</v>
      </c>
    </row>
    <row r="3162" spans="1:23" x14ac:dyDescent="0.3">
      <c r="A3162" s="3">
        <v>7</v>
      </c>
      <c r="B3162" t="s">
        <v>788</v>
      </c>
      <c r="C3162" s="3">
        <v>7304</v>
      </c>
      <c r="D3162" t="s">
        <v>1439</v>
      </c>
      <c r="E3162" s="3">
        <v>100101</v>
      </c>
      <c r="F3162" t="s">
        <v>11256</v>
      </c>
      <c r="G3162" s="3">
        <v>100101004</v>
      </c>
      <c r="H3162" t="s">
        <v>16281</v>
      </c>
      <c r="I3162" s="3">
        <v>2</v>
      </c>
      <c r="J3162" t="s">
        <v>12848</v>
      </c>
      <c r="K3162" s="3">
        <v>18</v>
      </c>
      <c r="L3162" t="s">
        <v>26111</v>
      </c>
      <c r="M3162" s="3">
        <v>2</v>
      </c>
      <c r="N3162" t="s">
        <v>26084</v>
      </c>
      <c r="O3162" s="3">
        <v>3</v>
      </c>
      <c r="P3162" t="s">
        <v>26085</v>
      </c>
      <c r="Q3162" s="3">
        <v>4</v>
      </c>
      <c r="R3162" t="s">
        <v>26113</v>
      </c>
      <c r="S3162" s="3">
        <v>181</v>
      </c>
      <c r="T3162" s="3">
        <v>1</v>
      </c>
      <c r="U3162" s="3">
        <v>300000</v>
      </c>
      <c r="V3162" s="3">
        <v>2016</v>
      </c>
      <c r="W3162" t="s">
        <v>25</v>
      </c>
    </row>
    <row r="3163" spans="1:23" x14ac:dyDescent="0.3">
      <c r="A3163" s="3">
        <v>7</v>
      </c>
      <c r="B3163" t="s">
        <v>788</v>
      </c>
      <c r="C3163" s="3">
        <v>7304</v>
      </c>
      <c r="D3163" t="s">
        <v>1439</v>
      </c>
      <c r="E3163" s="3">
        <v>100101</v>
      </c>
      <c r="F3163" t="s">
        <v>11256</v>
      </c>
      <c r="G3163" s="3">
        <v>1001010080</v>
      </c>
      <c r="H3163" t="s">
        <v>26126</v>
      </c>
      <c r="I3163" s="3">
        <v>2</v>
      </c>
      <c r="J3163" t="s">
        <v>12848</v>
      </c>
      <c r="K3163" s="3">
        <v>18</v>
      </c>
      <c r="L3163" t="s">
        <v>26111</v>
      </c>
      <c r="M3163" s="3">
        <v>2</v>
      </c>
      <c r="N3163" t="s">
        <v>26084</v>
      </c>
      <c r="O3163" s="3">
        <v>3</v>
      </c>
      <c r="P3163" t="s">
        <v>26085</v>
      </c>
      <c r="Q3163" s="3">
        <v>4</v>
      </c>
      <c r="R3163" t="s">
        <v>26113</v>
      </c>
      <c r="S3163" s="3">
        <v>181</v>
      </c>
      <c r="T3163" s="3">
        <v>1</v>
      </c>
      <c r="U3163" s="3">
        <v>200000</v>
      </c>
      <c r="V3163" s="3">
        <v>2016</v>
      </c>
      <c r="W3163" t="s">
        <v>25</v>
      </c>
    </row>
    <row r="3164" spans="1:23" x14ac:dyDescent="0.3">
      <c r="A3164" s="3">
        <v>7</v>
      </c>
      <c r="B3164" t="s">
        <v>788</v>
      </c>
      <c r="C3164" s="3">
        <v>7304</v>
      </c>
      <c r="D3164" t="s">
        <v>1439</v>
      </c>
      <c r="E3164" s="3">
        <v>100101</v>
      </c>
      <c r="F3164" t="s">
        <v>11256</v>
      </c>
      <c r="G3164" s="3">
        <v>1001010080</v>
      </c>
      <c r="H3164" t="s">
        <v>26126</v>
      </c>
      <c r="I3164" s="3">
        <v>2</v>
      </c>
      <c r="J3164" t="s">
        <v>12848</v>
      </c>
      <c r="K3164" s="3">
        <v>18</v>
      </c>
      <c r="L3164" t="s">
        <v>26111</v>
      </c>
      <c r="M3164" s="3">
        <v>2</v>
      </c>
      <c r="N3164" t="s">
        <v>26084</v>
      </c>
      <c r="O3164" s="3">
        <v>3</v>
      </c>
      <c r="P3164" t="s">
        <v>26085</v>
      </c>
      <c r="Q3164" s="3">
        <v>4</v>
      </c>
      <c r="R3164" t="s">
        <v>26113</v>
      </c>
      <c r="S3164" s="3">
        <v>169</v>
      </c>
      <c r="T3164" s="3">
        <v>1</v>
      </c>
      <c r="U3164" s="3">
        <v>1000000</v>
      </c>
      <c r="V3164" s="3">
        <v>2016</v>
      </c>
      <c r="W3164" t="s">
        <v>25</v>
      </c>
    </row>
    <row r="3165" spans="1:23" x14ac:dyDescent="0.3">
      <c r="A3165" s="3">
        <v>7</v>
      </c>
      <c r="B3165" t="s">
        <v>788</v>
      </c>
      <c r="C3165" s="3">
        <v>7304</v>
      </c>
      <c r="D3165" t="s">
        <v>1439</v>
      </c>
      <c r="E3165" s="3">
        <v>100103</v>
      </c>
      <c r="F3165" t="s">
        <v>11337</v>
      </c>
      <c r="G3165" s="3">
        <v>100103001</v>
      </c>
      <c r="H3165" t="s">
        <v>26123</v>
      </c>
      <c r="I3165" s="3">
        <v>2</v>
      </c>
      <c r="J3165" t="s">
        <v>12848</v>
      </c>
      <c r="K3165" s="3">
        <v>18</v>
      </c>
      <c r="L3165" t="s">
        <v>26111</v>
      </c>
      <c r="M3165" s="3">
        <v>2</v>
      </c>
      <c r="N3165" t="s">
        <v>26084</v>
      </c>
      <c r="O3165" s="3">
        <v>3</v>
      </c>
      <c r="P3165" t="s">
        <v>26085</v>
      </c>
      <c r="Q3165" s="3">
        <v>4</v>
      </c>
      <c r="R3165" t="s">
        <v>26113</v>
      </c>
      <c r="S3165" s="3">
        <v>169</v>
      </c>
      <c r="T3165" s="3">
        <v>1</v>
      </c>
      <c r="U3165" s="3">
        <v>300000</v>
      </c>
      <c r="V3165" s="3">
        <v>2016</v>
      </c>
      <c r="W3165" t="s">
        <v>25</v>
      </c>
    </row>
    <row r="3166" spans="1:23" x14ac:dyDescent="0.3">
      <c r="A3166" s="3">
        <v>7</v>
      </c>
      <c r="B3166" t="s">
        <v>788</v>
      </c>
      <c r="C3166" s="3">
        <v>7304</v>
      </c>
      <c r="D3166" t="s">
        <v>1439</v>
      </c>
      <c r="E3166" s="3">
        <v>100101</v>
      </c>
      <c r="F3166" t="s">
        <v>11256</v>
      </c>
      <c r="G3166" s="3">
        <v>100101004</v>
      </c>
      <c r="H3166" t="s">
        <v>16281</v>
      </c>
      <c r="I3166" s="3">
        <v>2</v>
      </c>
      <c r="J3166" t="s">
        <v>12848</v>
      </c>
      <c r="K3166" s="3">
        <v>18</v>
      </c>
      <c r="L3166" t="s">
        <v>26111</v>
      </c>
      <c r="M3166" s="3">
        <v>2</v>
      </c>
      <c r="N3166" t="s">
        <v>26084</v>
      </c>
      <c r="O3166" s="3">
        <v>3</v>
      </c>
      <c r="P3166" t="s">
        <v>26085</v>
      </c>
      <c r="Q3166" s="3">
        <v>4</v>
      </c>
      <c r="R3166" t="s">
        <v>26113</v>
      </c>
      <c r="S3166" s="3">
        <v>169</v>
      </c>
      <c r="T3166" s="3">
        <v>1</v>
      </c>
      <c r="U3166" s="3">
        <v>1500000</v>
      </c>
      <c r="V3166" s="3">
        <v>2016</v>
      </c>
      <c r="W3166" t="s">
        <v>25</v>
      </c>
    </row>
    <row r="3167" spans="1:23" x14ac:dyDescent="0.3">
      <c r="A3167" s="3">
        <v>7</v>
      </c>
      <c r="B3167" t="s">
        <v>788</v>
      </c>
      <c r="C3167" s="3">
        <v>7304</v>
      </c>
      <c r="D3167" t="s">
        <v>1439</v>
      </c>
      <c r="E3167" s="3">
        <v>100101</v>
      </c>
      <c r="F3167" t="s">
        <v>11256</v>
      </c>
      <c r="G3167" s="3">
        <v>100101001</v>
      </c>
      <c r="H3167" t="s">
        <v>26124</v>
      </c>
      <c r="I3167" s="3">
        <v>2</v>
      </c>
      <c r="J3167" t="s">
        <v>12848</v>
      </c>
      <c r="K3167" s="3">
        <v>18</v>
      </c>
      <c r="L3167" t="s">
        <v>26111</v>
      </c>
      <c r="M3167" s="3">
        <v>2</v>
      </c>
      <c r="N3167" t="s">
        <v>26084</v>
      </c>
      <c r="O3167" s="3">
        <v>3</v>
      </c>
      <c r="P3167" t="s">
        <v>26085</v>
      </c>
      <c r="Q3167" s="3">
        <v>4</v>
      </c>
      <c r="R3167" t="s">
        <v>26113</v>
      </c>
      <c r="S3167" s="3">
        <v>169</v>
      </c>
      <c r="T3167" s="3">
        <v>1</v>
      </c>
      <c r="U3167" s="3">
        <v>100000</v>
      </c>
      <c r="V3167" s="3">
        <v>2016</v>
      </c>
      <c r="W3167" t="s">
        <v>25</v>
      </c>
    </row>
    <row r="3168" spans="1:23" x14ac:dyDescent="0.3">
      <c r="A3168" s="3">
        <v>7</v>
      </c>
      <c r="B3168" t="s">
        <v>788</v>
      </c>
      <c r="C3168" s="3">
        <v>7304</v>
      </c>
      <c r="D3168" t="s">
        <v>1439</v>
      </c>
      <c r="E3168" s="3">
        <v>100109</v>
      </c>
      <c r="F3168" t="s">
        <v>18431</v>
      </c>
      <c r="G3168" s="3">
        <v>100109001</v>
      </c>
      <c r="H3168" t="s">
        <v>26106</v>
      </c>
      <c r="I3168" s="3">
        <v>2</v>
      </c>
      <c r="J3168" t="s">
        <v>12848</v>
      </c>
      <c r="K3168" s="3">
        <v>18</v>
      </c>
      <c r="L3168" t="s">
        <v>26111</v>
      </c>
      <c r="M3168" s="3">
        <v>2</v>
      </c>
      <c r="N3168" t="s">
        <v>26084</v>
      </c>
      <c r="O3168" s="3">
        <v>3</v>
      </c>
      <c r="P3168" t="s">
        <v>26085</v>
      </c>
      <c r="Q3168" s="3">
        <v>3</v>
      </c>
      <c r="R3168" t="s">
        <v>26107</v>
      </c>
      <c r="S3168" s="3">
        <v>215</v>
      </c>
      <c r="T3168" s="3">
        <v>1</v>
      </c>
      <c r="U3168" s="3">
        <v>400000</v>
      </c>
      <c r="V3168" s="3">
        <v>2016</v>
      </c>
      <c r="W3168" t="s">
        <v>25</v>
      </c>
    </row>
    <row r="3169" spans="1:23" x14ac:dyDescent="0.3">
      <c r="A3169" s="3">
        <v>7</v>
      </c>
      <c r="B3169" t="s">
        <v>788</v>
      </c>
      <c r="C3169" s="3">
        <v>7304</v>
      </c>
      <c r="D3169" t="s">
        <v>1439</v>
      </c>
      <c r="E3169" s="3">
        <v>100101</v>
      </c>
      <c r="F3169" t="s">
        <v>11256</v>
      </c>
      <c r="G3169" s="3">
        <v>1001010080</v>
      </c>
      <c r="H3169" t="s">
        <v>26126</v>
      </c>
      <c r="I3169" s="3">
        <v>2</v>
      </c>
      <c r="J3169" t="s">
        <v>12848</v>
      </c>
      <c r="K3169" s="3">
        <v>18</v>
      </c>
      <c r="L3169" t="s">
        <v>26111</v>
      </c>
      <c r="M3169" s="3">
        <v>2</v>
      </c>
      <c r="N3169" t="s">
        <v>26084</v>
      </c>
      <c r="O3169" s="3">
        <v>3</v>
      </c>
      <c r="P3169" t="s">
        <v>26085</v>
      </c>
      <c r="Q3169" s="3">
        <v>3</v>
      </c>
      <c r="R3169" t="s">
        <v>26107</v>
      </c>
      <c r="S3169" s="3">
        <v>215</v>
      </c>
      <c r="T3169" s="3">
        <v>1</v>
      </c>
      <c r="U3169" s="3">
        <v>800000</v>
      </c>
      <c r="V3169" s="3">
        <v>2016</v>
      </c>
      <c r="W3169" t="s">
        <v>25</v>
      </c>
    </row>
    <row r="3170" spans="1:23" x14ac:dyDescent="0.3">
      <c r="A3170" s="3">
        <v>7</v>
      </c>
      <c r="B3170" t="s">
        <v>788</v>
      </c>
      <c r="C3170" s="3">
        <v>7304</v>
      </c>
      <c r="D3170" t="s">
        <v>1439</v>
      </c>
      <c r="E3170" s="3">
        <v>100101</v>
      </c>
      <c r="F3170" t="s">
        <v>11256</v>
      </c>
      <c r="G3170" s="3">
        <v>100101004</v>
      </c>
      <c r="H3170" t="s">
        <v>16281</v>
      </c>
      <c r="I3170" s="3">
        <v>2</v>
      </c>
      <c r="J3170" t="s">
        <v>12848</v>
      </c>
      <c r="K3170" s="3">
        <v>18</v>
      </c>
      <c r="L3170" t="s">
        <v>26111</v>
      </c>
      <c r="M3170" s="3">
        <v>2</v>
      </c>
      <c r="N3170" t="s">
        <v>26084</v>
      </c>
      <c r="O3170" s="3">
        <v>3</v>
      </c>
      <c r="P3170" t="s">
        <v>26085</v>
      </c>
      <c r="Q3170" s="3">
        <v>3</v>
      </c>
      <c r="R3170" t="s">
        <v>26107</v>
      </c>
      <c r="S3170" s="3">
        <v>215</v>
      </c>
      <c r="T3170" s="3">
        <v>1</v>
      </c>
      <c r="U3170" s="3">
        <v>1800000</v>
      </c>
      <c r="V3170" s="3">
        <v>2016</v>
      </c>
      <c r="W3170" t="s">
        <v>25</v>
      </c>
    </row>
    <row r="3171" spans="1:23" x14ac:dyDescent="0.3">
      <c r="A3171" s="3">
        <v>7</v>
      </c>
      <c r="B3171" t="s">
        <v>788</v>
      </c>
      <c r="C3171" s="3">
        <v>7306</v>
      </c>
      <c r="D3171" t="s">
        <v>1445</v>
      </c>
      <c r="E3171" s="3">
        <v>100101</v>
      </c>
      <c r="F3171" t="s">
        <v>11256</v>
      </c>
      <c r="G3171" s="3">
        <v>100101001</v>
      </c>
      <c r="H3171" t="s">
        <v>26124</v>
      </c>
      <c r="I3171" s="3">
        <v>2</v>
      </c>
      <c r="J3171" t="s">
        <v>12848</v>
      </c>
      <c r="K3171" s="3">
        <v>18</v>
      </c>
      <c r="L3171" t="s">
        <v>26111</v>
      </c>
      <c r="M3171" s="3">
        <v>2</v>
      </c>
      <c r="N3171" t="s">
        <v>26084</v>
      </c>
      <c r="O3171" s="3">
        <v>3</v>
      </c>
      <c r="P3171" t="s">
        <v>26085</v>
      </c>
      <c r="Q3171" s="3">
        <v>4</v>
      </c>
      <c r="R3171" t="s">
        <v>26113</v>
      </c>
      <c r="S3171" s="3">
        <v>10</v>
      </c>
      <c r="T3171" s="3">
        <v>1</v>
      </c>
      <c r="U3171" s="3">
        <v>20000</v>
      </c>
      <c r="V3171" s="3">
        <v>2016</v>
      </c>
      <c r="W3171" t="s">
        <v>25</v>
      </c>
    </row>
    <row r="3172" spans="1:23" x14ac:dyDescent="0.3">
      <c r="A3172" s="3">
        <v>7</v>
      </c>
      <c r="B3172" t="s">
        <v>788</v>
      </c>
      <c r="C3172" s="3">
        <v>7306</v>
      </c>
      <c r="D3172" t="s">
        <v>1445</v>
      </c>
      <c r="E3172" s="3">
        <v>100101</v>
      </c>
      <c r="F3172" t="s">
        <v>11256</v>
      </c>
      <c r="G3172" s="3">
        <v>100101004</v>
      </c>
      <c r="H3172" t="s">
        <v>16281</v>
      </c>
      <c r="I3172" s="3">
        <v>2</v>
      </c>
      <c r="J3172" t="s">
        <v>12848</v>
      </c>
      <c r="K3172" s="3">
        <v>18</v>
      </c>
      <c r="L3172" t="s">
        <v>26111</v>
      </c>
      <c r="M3172" s="3">
        <v>2</v>
      </c>
      <c r="N3172" t="s">
        <v>26084</v>
      </c>
      <c r="O3172" s="3">
        <v>3</v>
      </c>
      <c r="P3172" t="s">
        <v>26085</v>
      </c>
      <c r="Q3172" s="3">
        <v>4</v>
      </c>
      <c r="R3172" t="s">
        <v>26113</v>
      </c>
      <c r="S3172" s="3">
        <v>10</v>
      </c>
      <c r="T3172" s="3">
        <v>1</v>
      </c>
      <c r="U3172" s="3">
        <v>25000</v>
      </c>
      <c r="V3172" s="3">
        <v>2016</v>
      </c>
      <c r="W3172" t="s">
        <v>25</v>
      </c>
    </row>
    <row r="3173" spans="1:23" x14ac:dyDescent="0.3">
      <c r="A3173" s="3">
        <v>7</v>
      </c>
      <c r="B3173" t="s">
        <v>788</v>
      </c>
      <c r="C3173" s="3">
        <v>7306</v>
      </c>
      <c r="D3173" t="s">
        <v>1445</v>
      </c>
      <c r="E3173" s="3">
        <v>100101</v>
      </c>
      <c r="F3173" t="s">
        <v>11256</v>
      </c>
      <c r="G3173" s="3">
        <v>1001010080</v>
      </c>
      <c r="H3173" t="s">
        <v>26126</v>
      </c>
      <c r="I3173" s="3">
        <v>2</v>
      </c>
      <c r="J3173" t="s">
        <v>12848</v>
      </c>
      <c r="K3173" s="3">
        <v>18</v>
      </c>
      <c r="L3173" t="s">
        <v>26111</v>
      </c>
      <c r="M3173" s="3">
        <v>2</v>
      </c>
      <c r="N3173" t="s">
        <v>26084</v>
      </c>
      <c r="O3173" s="3">
        <v>3</v>
      </c>
      <c r="P3173" t="s">
        <v>26085</v>
      </c>
      <c r="Q3173" s="3">
        <v>4</v>
      </c>
      <c r="R3173" t="s">
        <v>26113</v>
      </c>
      <c r="S3173" s="3">
        <v>10</v>
      </c>
      <c r="T3173" s="3">
        <v>1</v>
      </c>
      <c r="U3173" s="3">
        <v>30000</v>
      </c>
      <c r="V3173" s="3">
        <v>2016</v>
      </c>
      <c r="W3173" t="s">
        <v>25</v>
      </c>
    </row>
    <row r="3174" spans="1:23" x14ac:dyDescent="0.3">
      <c r="A3174" s="3">
        <v>7</v>
      </c>
      <c r="B3174" t="s">
        <v>788</v>
      </c>
      <c r="C3174" s="3">
        <v>7306</v>
      </c>
      <c r="D3174" t="s">
        <v>1445</v>
      </c>
      <c r="E3174" s="3">
        <v>100101</v>
      </c>
      <c r="F3174" t="s">
        <v>11256</v>
      </c>
      <c r="G3174" s="3">
        <v>1001010080</v>
      </c>
      <c r="H3174" t="s">
        <v>26126</v>
      </c>
      <c r="I3174" s="3">
        <v>2</v>
      </c>
      <c r="J3174" t="s">
        <v>12848</v>
      </c>
      <c r="K3174" s="3">
        <v>18</v>
      </c>
      <c r="L3174" t="s">
        <v>26111</v>
      </c>
      <c r="M3174" s="3">
        <v>5</v>
      </c>
      <c r="N3174" t="s">
        <v>26092</v>
      </c>
      <c r="O3174" s="3">
        <v>3</v>
      </c>
      <c r="P3174" t="s">
        <v>26085</v>
      </c>
      <c r="Q3174" s="3">
        <v>3</v>
      </c>
      <c r="R3174" t="s">
        <v>26107</v>
      </c>
      <c r="S3174" s="3">
        <v>196</v>
      </c>
      <c r="T3174" s="3">
        <v>1</v>
      </c>
      <c r="U3174" s="3">
        <v>1300000</v>
      </c>
      <c r="V3174" s="3">
        <v>2016</v>
      </c>
      <c r="W3174" t="s">
        <v>25</v>
      </c>
    </row>
    <row r="3175" spans="1:23" x14ac:dyDescent="0.3">
      <c r="A3175" s="3">
        <v>7</v>
      </c>
      <c r="B3175" t="s">
        <v>788</v>
      </c>
      <c r="C3175" s="3">
        <v>7306</v>
      </c>
      <c r="D3175" t="s">
        <v>1445</v>
      </c>
      <c r="E3175" s="3">
        <v>100101</v>
      </c>
      <c r="F3175" t="s">
        <v>11256</v>
      </c>
      <c r="G3175" s="3">
        <v>100101008</v>
      </c>
      <c r="H3175" t="s">
        <v>26130</v>
      </c>
      <c r="I3175" s="3">
        <v>2</v>
      </c>
      <c r="J3175" t="s">
        <v>12848</v>
      </c>
      <c r="K3175" s="3">
        <v>18</v>
      </c>
      <c r="L3175" t="s">
        <v>26111</v>
      </c>
      <c r="M3175" s="3">
        <v>5</v>
      </c>
      <c r="N3175" t="s">
        <v>26092</v>
      </c>
      <c r="O3175" s="3">
        <v>3</v>
      </c>
      <c r="P3175" t="s">
        <v>26085</v>
      </c>
      <c r="Q3175" s="3">
        <v>3</v>
      </c>
      <c r="R3175" t="s">
        <v>26107</v>
      </c>
      <c r="S3175" s="3">
        <v>196</v>
      </c>
      <c r="T3175" s="3">
        <v>1</v>
      </c>
      <c r="U3175" s="3">
        <v>470000</v>
      </c>
      <c r="V3175" s="3">
        <v>2016</v>
      </c>
      <c r="W3175" t="s">
        <v>25</v>
      </c>
    </row>
    <row r="3176" spans="1:23" x14ac:dyDescent="0.3">
      <c r="A3176" s="3">
        <v>7</v>
      </c>
      <c r="B3176" t="s">
        <v>788</v>
      </c>
      <c r="C3176" s="3">
        <v>7306</v>
      </c>
      <c r="D3176" t="s">
        <v>1445</v>
      </c>
      <c r="E3176" s="3">
        <v>100101</v>
      </c>
      <c r="F3176" t="s">
        <v>11256</v>
      </c>
      <c r="G3176" s="3">
        <v>100101007</v>
      </c>
      <c r="H3176" t="s">
        <v>11267</v>
      </c>
      <c r="I3176" s="3">
        <v>2</v>
      </c>
      <c r="J3176" t="s">
        <v>12848</v>
      </c>
      <c r="K3176" s="3">
        <v>18</v>
      </c>
      <c r="L3176" t="s">
        <v>26111</v>
      </c>
      <c r="M3176" s="3">
        <v>5</v>
      </c>
      <c r="N3176" t="s">
        <v>26092</v>
      </c>
      <c r="O3176" s="3">
        <v>3</v>
      </c>
      <c r="P3176" t="s">
        <v>26085</v>
      </c>
      <c r="Q3176" s="3">
        <v>3</v>
      </c>
      <c r="R3176" t="s">
        <v>26107</v>
      </c>
      <c r="S3176" s="3">
        <v>196</v>
      </c>
      <c r="T3176" s="3">
        <v>1</v>
      </c>
      <c r="U3176" s="3">
        <v>100000</v>
      </c>
      <c r="V3176" s="3">
        <v>2016</v>
      </c>
      <c r="W3176" t="s">
        <v>25</v>
      </c>
    </row>
    <row r="3177" spans="1:23" x14ac:dyDescent="0.3">
      <c r="A3177" s="3">
        <v>7</v>
      </c>
      <c r="B3177" t="s">
        <v>788</v>
      </c>
      <c r="C3177" s="3">
        <v>7306</v>
      </c>
      <c r="D3177" t="s">
        <v>1445</v>
      </c>
      <c r="E3177" s="3">
        <v>100103</v>
      </c>
      <c r="F3177" t="s">
        <v>11337</v>
      </c>
      <c r="G3177" s="3">
        <v>100103001</v>
      </c>
      <c r="H3177" t="s">
        <v>26123</v>
      </c>
      <c r="I3177" s="3">
        <v>2</v>
      </c>
      <c r="J3177" t="s">
        <v>12848</v>
      </c>
      <c r="K3177" s="3">
        <v>18</v>
      </c>
      <c r="L3177" t="s">
        <v>26111</v>
      </c>
      <c r="M3177" s="3">
        <v>5</v>
      </c>
      <c r="N3177" t="s">
        <v>26092</v>
      </c>
      <c r="O3177" s="3">
        <v>3</v>
      </c>
      <c r="P3177" t="s">
        <v>26085</v>
      </c>
      <c r="Q3177" s="3">
        <v>3</v>
      </c>
      <c r="R3177" t="s">
        <v>26107</v>
      </c>
      <c r="S3177" s="3">
        <v>196</v>
      </c>
      <c r="T3177" s="3">
        <v>1</v>
      </c>
      <c r="U3177" s="3">
        <v>3200000</v>
      </c>
      <c r="V3177" s="3">
        <v>2016</v>
      </c>
      <c r="W3177" t="s">
        <v>25</v>
      </c>
    </row>
    <row r="3178" spans="1:23" x14ac:dyDescent="0.3">
      <c r="A3178" s="3">
        <v>7</v>
      </c>
      <c r="B3178" t="s">
        <v>788</v>
      </c>
      <c r="C3178" s="3">
        <v>7306</v>
      </c>
      <c r="D3178" t="s">
        <v>1445</v>
      </c>
      <c r="E3178" s="3">
        <v>100101</v>
      </c>
      <c r="F3178" t="s">
        <v>11256</v>
      </c>
      <c r="G3178" s="3">
        <v>100101004</v>
      </c>
      <c r="H3178" t="s">
        <v>16281</v>
      </c>
      <c r="I3178" s="3">
        <v>2</v>
      </c>
      <c r="J3178" t="s">
        <v>12848</v>
      </c>
      <c r="K3178" s="3">
        <v>18</v>
      </c>
      <c r="L3178" t="s">
        <v>26111</v>
      </c>
      <c r="M3178" s="3">
        <v>5</v>
      </c>
      <c r="N3178" t="s">
        <v>26092</v>
      </c>
      <c r="O3178" s="3">
        <v>3</v>
      </c>
      <c r="P3178" t="s">
        <v>26085</v>
      </c>
      <c r="Q3178" s="3">
        <v>3</v>
      </c>
      <c r="R3178" t="s">
        <v>26107</v>
      </c>
      <c r="S3178" s="3">
        <v>196</v>
      </c>
      <c r="T3178" s="3">
        <v>1</v>
      </c>
      <c r="U3178" s="3">
        <v>1400000</v>
      </c>
      <c r="V3178" s="3">
        <v>2016</v>
      </c>
      <c r="W3178" t="s">
        <v>25</v>
      </c>
    </row>
    <row r="3179" spans="1:23" x14ac:dyDescent="0.3">
      <c r="A3179" s="3">
        <v>7</v>
      </c>
      <c r="B3179" t="s">
        <v>788</v>
      </c>
      <c r="C3179" s="3">
        <v>7306</v>
      </c>
      <c r="D3179" t="s">
        <v>1445</v>
      </c>
      <c r="E3179" s="3">
        <v>100101</v>
      </c>
      <c r="F3179" t="s">
        <v>11256</v>
      </c>
      <c r="G3179" s="3">
        <v>1001010080</v>
      </c>
      <c r="H3179" t="s">
        <v>26126</v>
      </c>
      <c r="I3179" s="3">
        <v>2</v>
      </c>
      <c r="J3179" t="s">
        <v>12848</v>
      </c>
      <c r="K3179" s="3">
        <v>18</v>
      </c>
      <c r="L3179" t="s">
        <v>26111</v>
      </c>
      <c r="M3179" s="3">
        <v>5</v>
      </c>
      <c r="N3179" t="s">
        <v>26092</v>
      </c>
      <c r="O3179" s="3">
        <v>3</v>
      </c>
      <c r="P3179" t="s">
        <v>26085</v>
      </c>
      <c r="Q3179" s="3">
        <v>4</v>
      </c>
      <c r="R3179" t="s">
        <v>26113</v>
      </c>
      <c r="S3179" s="3">
        <v>5</v>
      </c>
      <c r="T3179" s="3">
        <v>1</v>
      </c>
      <c r="U3179" s="3">
        <v>413592</v>
      </c>
      <c r="V3179" s="3">
        <v>2016</v>
      </c>
      <c r="W3179" t="s">
        <v>25</v>
      </c>
    </row>
    <row r="3180" spans="1:23" x14ac:dyDescent="0.3">
      <c r="A3180" s="3">
        <v>7</v>
      </c>
      <c r="B3180" t="s">
        <v>788</v>
      </c>
      <c r="C3180" s="3">
        <v>7306</v>
      </c>
      <c r="D3180" t="s">
        <v>1445</v>
      </c>
      <c r="E3180" s="3">
        <v>100101</v>
      </c>
      <c r="F3180" t="s">
        <v>11256</v>
      </c>
      <c r="G3180" s="3">
        <v>100101004</v>
      </c>
      <c r="H3180" t="s">
        <v>16281</v>
      </c>
      <c r="I3180" s="3">
        <v>2</v>
      </c>
      <c r="J3180" t="s">
        <v>12848</v>
      </c>
      <c r="K3180" s="3">
        <v>18</v>
      </c>
      <c r="L3180" t="s">
        <v>26111</v>
      </c>
      <c r="M3180" s="3">
        <v>5</v>
      </c>
      <c r="N3180" t="s">
        <v>26092</v>
      </c>
      <c r="O3180" s="3">
        <v>3</v>
      </c>
      <c r="P3180" t="s">
        <v>26085</v>
      </c>
      <c r="Q3180" s="3">
        <v>4</v>
      </c>
      <c r="R3180" t="s">
        <v>26113</v>
      </c>
      <c r="S3180" s="3">
        <v>5</v>
      </c>
      <c r="T3180" s="3">
        <v>1</v>
      </c>
      <c r="U3180" s="3">
        <v>856486</v>
      </c>
      <c r="V3180" s="3">
        <v>2016</v>
      </c>
      <c r="W3180" t="s">
        <v>25</v>
      </c>
    </row>
    <row r="3181" spans="1:23" x14ac:dyDescent="0.3">
      <c r="A3181" s="3">
        <v>7</v>
      </c>
      <c r="B3181" t="s">
        <v>788</v>
      </c>
      <c r="C3181" s="3">
        <v>7306</v>
      </c>
      <c r="D3181" t="s">
        <v>1445</v>
      </c>
      <c r="E3181" s="3">
        <v>100109</v>
      </c>
      <c r="F3181" t="s">
        <v>18431</v>
      </c>
      <c r="G3181" s="3">
        <v>100109001</v>
      </c>
      <c r="H3181" t="s">
        <v>26106</v>
      </c>
      <c r="I3181" s="3">
        <v>2</v>
      </c>
      <c r="J3181" t="s">
        <v>12848</v>
      </c>
      <c r="K3181" s="3">
        <v>18</v>
      </c>
      <c r="L3181" t="s">
        <v>26111</v>
      </c>
      <c r="M3181" s="3">
        <v>5</v>
      </c>
      <c r="N3181" t="s">
        <v>26092</v>
      </c>
      <c r="O3181" s="3">
        <v>3</v>
      </c>
      <c r="P3181" t="s">
        <v>26085</v>
      </c>
      <c r="Q3181" s="3">
        <v>4</v>
      </c>
      <c r="R3181" t="s">
        <v>26113</v>
      </c>
      <c r="S3181" s="3">
        <v>5</v>
      </c>
      <c r="T3181" s="3">
        <v>1</v>
      </c>
      <c r="U3181" s="3">
        <v>189561</v>
      </c>
      <c r="V3181" s="3">
        <v>2016</v>
      </c>
      <c r="W3181" t="s">
        <v>25</v>
      </c>
    </row>
    <row r="3182" spans="1:23" x14ac:dyDescent="0.3">
      <c r="A3182" s="3">
        <v>7</v>
      </c>
      <c r="B3182" t="s">
        <v>788</v>
      </c>
      <c r="C3182" s="3">
        <v>7306</v>
      </c>
      <c r="D3182" t="s">
        <v>1445</v>
      </c>
      <c r="E3182" s="3">
        <v>100101</v>
      </c>
      <c r="F3182" t="s">
        <v>11256</v>
      </c>
      <c r="G3182" s="3">
        <v>100101001</v>
      </c>
      <c r="H3182" t="s">
        <v>26124</v>
      </c>
      <c r="I3182" s="3">
        <v>2</v>
      </c>
      <c r="J3182" t="s">
        <v>12848</v>
      </c>
      <c r="K3182" s="3">
        <v>18</v>
      </c>
      <c r="L3182" t="s">
        <v>26111</v>
      </c>
      <c r="M3182" s="3">
        <v>5</v>
      </c>
      <c r="N3182" t="s">
        <v>26092</v>
      </c>
      <c r="O3182" s="3">
        <v>3</v>
      </c>
      <c r="P3182" t="s">
        <v>26085</v>
      </c>
      <c r="Q3182" s="3">
        <v>4</v>
      </c>
      <c r="R3182" t="s">
        <v>26113</v>
      </c>
      <c r="S3182" s="3">
        <v>5</v>
      </c>
      <c r="T3182" s="3">
        <v>1</v>
      </c>
      <c r="U3182" s="3">
        <v>105293</v>
      </c>
      <c r="V3182" s="3">
        <v>2016</v>
      </c>
      <c r="W3182" t="s">
        <v>25</v>
      </c>
    </row>
    <row r="3183" spans="1:23" x14ac:dyDescent="0.3">
      <c r="A3183" s="3">
        <v>7</v>
      </c>
      <c r="B3183" t="s">
        <v>788</v>
      </c>
      <c r="C3183" s="3">
        <v>7307</v>
      </c>
      <c r="D3183" t="s">
        <v>1448</v>
      </c>
      <c r="E3183" s="3">
        <v>100101</v>
      </c>
      <c r="F3183" t="s">
        <v>11256</v>
      </c>
      <c r="G3183" s="3">
        <v>1001010080</v>
      </c>
      <c r="H3183" t="s">
        <v>26126</v>
      </c>
      <c r="I3183" s="3">
        <v>2</v>
      </c>
      <c r="J3183" t="s">
        <v>12848</v>
      </c>
      <c r="K3183" s="3">
        <v>18</v>
      </c>
      <c r="L3183" t="s">
        <v>26111</v>
      </c>
      <c r="M3183" s="3">
        <v>2</v>
      </c>
      <c r="N3183" t="s">
        <v>26084</v>
      </c>
      <c r="O3183" s="3">
        <v>3</v>
      </c>
      <c r="P3183" t="s">
        <v>26085</v>
      </c>
      <c r="Q3183" s="3">
        <v>4</v>
      </c>
      <c r="R3183" t="s">
        <v>26113</v>
      </c>
      <c r="S3183" s="3">
        <v>34</v>
      </c>
      <c r="T3183" s="3">
        <v>1</v>
      </c>
      <c r="U3183" s="3">
        <v>1287567</v>
      </c>
      <c r="V3183" s="3">
        <v>2016</v>
      </c>
      <c r="W3183" t="s">
        <v>25</v>
      </c>
    </row>
    <row r="3184" spans="1:23" x14ac:dyDescent="0.3">
      <c r="A3184" s="3">
        <v>7</v>
      </c>
      <c r="B3184" t="s">
        <v>788</v>
      </c>
      <c r="C3184" s="3">
        <v>7307</v>
      </c>
      <c r="D3184" t="s">
        <v>1448</v>
      </c>
      <c r="E3184" s="3">
        <v>100109</v>
      </c>
      <c r="F3184" t="s">
        <v>18431</v>
      </c>
      <c r="G3184" s="3">
        <v>100109001</v>
      </c>
      <c r="H3184" t="s">
        <v>26106</v>
      </c>
      <c r="I3184" s="3">
        <v>2</v>
      </c>
      <c r="J3184" t="s">
        <v>12848</v>
      </c>
      <c r="K3184" s="3">
        <v>18</v>
      </c>
      <c r="L3184" t="s">
        <v>26111</v>
      </c>
      <c r="M3184" s="3">
        <v>2</v>
      </c>
      <c r="N3184" t="s">
        <v>26084</v>
      </c>
      <c r="O3184" s="3">
        <v>3</v>
      </c>
      <c r="P3184" t="s">
        <v>26085</v>
      </c>
      <c r="Q3184" s="3">
        <v>4</v>
      </c>
      <c r="R3184" t="s">
        <v>26113</v>
      </c>
      <c r="S3184" s="3">
        <v>34</v>
      </c>
      <c r="T3184" s="3">
        <v>1</v>
      </c>
      <c r="U3184" s="3">
        <v>454309</v>
      </c>
      <c r="V3184" s="3">
        <v>2016</v>
      </c>
      <c r="W3184" t="s">
        <v>25</v>
      </c>
    </row>
    <row r="3185" spans="1:23" x14ac:dyDescent="0.3">
      <c r="A3185" s="3">
        <v>7</v>
      </c>
      <c r="B3185" t="s">
        <v>788</v>
      </c>
      <c r="C3185" s="3">
        <v>7307</v>
      </c>
      <c r="D3185" t="s">
        <v>1448</v>
      </c>
      <c r="E3185" s="3">
        <v>100101</v>
      </c>
      <c r="F3185" t="s">
        <v>11256</v>
      </c>
      <c r="G3185" s="3">
        <v>100101007</v>
      </c>
      <c r="H3185" t="s">
        <v>11267</v>
      </c>
      <c r="I3185" s="3">
        <v>2</v>
      </c>
      <c r="J3185" t="s">
        <v>12848</v>
      </c>
      <c r="K3185" s="3">
        <v>18</v>
      </c>
      <c r="L3185" t="s">
        <v>26111</v>
      </c>
      <c r="M3185" s="3">
        <v>2</v>
      </c>
      <c r="N3185" t="s">
        <v>26084</v>
      </c>
      <c r="O3185" s="3">
        <v>3</v>
      </c>
      <c r="P3185" t="s">
        <v>26085</v>
      </c>
      <c r="Q3185" s="3">
        <v>4</v>
      </c>
      <c r="R3185" t="s">
        <v>26113</v>
      </c>
      <c r="S3185" s="3">
        <v>34</v>
      </c>
      <c r="T3185" s="3">
        <v>1</v>
      </c>
      <c r="U3185" s="3">
        <v>253585</v>
      </c>
      <c r="V3185" s="3">
        <v>2016</v>
      </c>
      <c r="W3185" t="s">
        <v>25</v>
      </c>
    </row>
    <row r="3186" spans="1:23" x14ac:dyDescent="0.3">
      <c r="A3186" s="3">
        <v>7</v>
      </c>
      <c r="B3186" t="s">
        <v>788</v>
      </c>
      <c r="C3186" s="3">
        <v>7307</v>
      </c>
      <c r="D3186" t="s">
        <v>1448</v>
      </c>
      <c r="E3186" s="3">
        <v>100101</v>
      </c>
      <c r="F3186" t="s">
        <v>11256</v>
      </c>
      <c r="G3186" s="3">
        <v>100101001</v>
      </c>
      <c r="H3186" t="s">
        <v>26124</v>
      </c>
      <c r="I3186" s="3">
        <v>2</v>
      </c>
      <c r="J3186" t="s">
        <v>12848</v>
      </c>
      <c r="K3186" s="3">
        <v>18</v>
      </c>
      <c r="L3186" t="s">
        <v>26111</v>
      </c>
      <c r="M3186" s="3">
        <v>2</v>
      </c>
      <c r="N3186" t="s">
        <v>26084</v>
      </c>
      <c r="O3186" s="3">
        <v>3</v>
      </c>
      <c r="P3186" t="s">
        <v>26085</v>
      </c>
      <c r="Q3186" s="3">
        <v>4</v>
      </c>
      <c r="R3186" t="s">
        <v>26113</v>
      </c>
      <c r="S3186" s="3">
        <v>34</v>
      </c>
      <c r="T3186" s="3">
        <v>1</v>
      </c>
      <c r="U3186" s="3">
        <v>2042156</v>
      </c>
      <c r="V3186" s="3">
        <v>2016</v>
      </c>
      <c r="W3186" t="s">
        <v>25</v>
      </c>
    </row>
    <row r="3187" spans="1:23" x14ac:dyDescent="0.3">
      <c r="A3187" s="3">
        <v>7</v>
      </c>
      <c r="B3187" t="s">
        <v>788</v>
      </c>
      <c r="C3187" s="3">
        <v>7307</v>
      </c>
      <c r="D3187" t="s">
        <v>1448</v>
      </c>
      <c r="E3187" s="3">
        <v>100101</v>
      </c>
      <c r="F3187" t="s">
        <v>11256</v>
      </c>
      <c r="G3187" s="3">
        <v>100101004</v>
      </c>
      <c r="H3187" t="s">
        <v>16281</v>
      </c>
      <c r="I3187" s="3">
        <v>2</v>
      </c>
      <c r="J3187" t="s">
        <v>12848</v>
      </c>
      <c r="K3187" s="3">
        <v>18</v>
      </c>
      <c r="L3187" t="s">
        <v>26111</v>
      </c>
      <c r="M3187" s="3">
        <v>2</v>
      </c>
      <c r="N3187" t="s">
        <v>26084</v>
      </c>
      <c r="O3187" s="3">
        <v>3</v>
      </c>
      <c r="P3187" t="s">
        <v>26085</v>
      </c>
      <c r="Q3187" s="3">
        <v>4</v>
      </c>
      <c r="R3187" t="s">
        <v>26113</v>
      </c>
      <c r="S3187" s="3">
        <v>34</v>
      </c>
      <c r="T3187" s="3">
        <v>1</v>
      </c>
      <c r="U3187" s="3">
        <v>672155</v>
      </c>
      <c r="V3187" s="3">
        <v>2016</v>
      </c>
      <c r="W3187" t="s">
        <v>25</v>
      </c>
    </row>
    <row r="3188" spans="1:23" x14ac:dyDescent="0.3">
      <c r="A3188" s="3">
        <v>7</v>
      </c>
      <c r="B3188" t="s">
        <v>788</v>
      </c>
      <c r="C3188" s="3">
        <v>7406</v>
      </c>
      <c r="D3188" t="s">
        <v>1472</v>
      </c>
      <c r="E3188" s="3">
        <v>100101</v>
      </c>
      <c r="F3188" t="s">
        <v>11256</v>
      </c>
      <c r="G3188" s="3">
        <v>1001010080</v>
      </c>
      <c r="H3188" t="s">
        <v>26126</v>
      </c>
      <c r="I3188" s="3">
        <v>2</v>
      </c>
      <c r="J3188" t="s">
        <v>12848</v>
      </c>
      <c r="K3188" s="3">
        <v>18</v>
      </c>
      <c r="L3188" t="s">
        <v>26111</v>
      </c>
      <c r="M3188" s="3">
        <v>2</v>
      </c>
      <c r="N3188" t="s">
        <v>26084</v>
      </c>
      <c r="O3188" s="3">
        <v>3</v>
      </c>
      <c r="P3188" t="s">
        <v>26085</v>
      </c>
      <c r="Q3188" s="3">
        <v>1</v>
      </c>
      <c r="R3188" t="s">
        <v>26083</v>
      </c>
      <c r="S3188" s="3">
        <v>12</v>
      </c>
      <c r="T3188" s="3">
        <v>1</v>
      </c>
      <c r="U3188" s="3">
        <v>93533</v>
      </c>
      <c r="V3188" s="3">
        <v>2016</v>
      </c>
      <c r="W3188" t="s">
        <v>25</v>
      </c>
    </row>
    <row r="3189" spans="1:23" x14ac:dyDescent="0.3">
      <c r="A3189" s="3">
        <v>7</v>
      </c>
      <c r="B3189" t="s">
        <v>788</v>
      </c>
      <c r="C3189" s="3">
        <v>7406</v>
      </c>
      <c r="D3189" t="s">
        <v>1472</v>
      </c>
      <c r="E3189" s="3">
        <v>100101</v>
      </c>
      <c r="F3189" t="s">
        <v>11256</v>
      </c>
      <c r="G3189" s="3">
        <v>100101001</v>
      </c>
      <c r="H3189" t="s">
        <v>26124</v>
      </c>
      <c r="I3189" s="3">
        <v>2</v>
      </c>
      <c r="J3189" t="s">
        <v>12848</v>
      </c>
      <c r="K3189" s="3">
        <v>18</v>
      </c>
      <c r="L3189" t="s">
        <v>26111</v>
      </c>
      <c r="M3189" s="3">
        <v>2</v>
      </c>
      <c r="N3189" t="s">
        <v>26084</v>
      </c>
      <c r="O3189" s="3">
        <v>3</v>
      </c>
      <c r="P3189" t="s">
        <v>26085</v>
      </c>
      <c r="Q3189" s="3">
        <v>1</v>
      </c>
      <c r="R3189" t="s">
        <v>26083</v>
      </c>
      <c r="S3189" s="3">
        <v>12</v>
      </c>
      <c r="T3189" s="3">
        <v>1</v>
      </c>
      <c r="U3189" s="3">
        <v>25300</v>
      </c>
      <c r="V3189" s="3">
        <v>2016</v>
      </c>
      <c r="W3189" t="s">
        <v>25</v>
      </c>
    </row>
    <row r="3190" spans="1:23" x14ac:dyDescent="0.3">
      <c r="A3190" s="3">
        <v>7</v>
      </c>
      <c r="B3190" t="s">
        <v>788</v>
      </c>
      <c r="C3190" s="3">
        <v>7101</v>
      </c>
      <c r="D3190" t="s">
        <v>1392</v>
      </c>
      <c r="E3190" s="3">
        <v>100101</v>
      </c>
      <c r="F3190" t="s">
        <v>11256</v>
      </c>
      <c r="G3190" s="3">
        <v>100101001</v>
      </c>
      <c r="H3190" t="s">
        <v>26124</v>
      </c>
      <c r="I3190" s="3">
        <v>2</v>
      </c>
      <c r="J3190" t="s">
        <v>12848</v>
      </c>
      <c r="K3190" s="3">
        <v>18</v>
      </c>
      <c r="L3190" t="s">
        <v>26111</v>
      </c>
      <c r="M3190" s="3">
        <v>2</v>
      </c>
      <c r="N3190" t="s">
        <v>26084</v>
      </c>
      <c r="O3190" s="3">
        <v>3</v>
      </c>
      <c r="P3190" t="s">
        <v>26085</v>
      </c>
      <c r="Q3190" s="3">
        <v>2</v>
      </c>
      <c r="R3190" t="s">
        <v>8209</v>
      </c>
      <c r="S3190" s="3">
        <v>250</v>
      </c>
      <c r="T3190" s="3">
        <v>1</v>
      </c>
      <c r="U3190" s="3">
        <v>200000</v>
      </c>
      <c r="V3190" s="3">
        <v>2016</v>
      </c>
      <c r="W3190" t="s">
        <v>25</v>
      </c>
    </row>
    <row r="3191" spans="1:23" x14ac:dyDescent="0.3">
      <c r="A3191" s="3">
        <v>7</v>
      </c>
      <c r="B3191" t="s">
        <v>788</v>
      </c>
      <c r="C3191" s="3">
        <v>7101</v>
      </c>
      <c r="D3191" t="s">
        <v>1392</v>
      </c>
      <c r="E3191" s="3">
        <v>100101</v>
      </c>
      <c r="F3191" t="s">
        <v>11256</v>
      </c>
      <c r="G3191" s="3">
        <v>1001010080</v>
      </c>
      <c r="H3191" t="s">
        <v>26126</v>
      </c>
      <c r="I3191" s="3">
        <v>2</v>
      </c>
      <c r="J3191" t="s">
        <v>12848</v>
      </c>
      <c r="K3191" s="3">
        <v>18</v>
      </c>
      <c r="L3191" t="s">
        <v>26111</v>
      </c>
      <c r="M3191" s="3">
        <v>5</v>
      </c>
      <c r="N3191" t="s">
        <v>26092</v>
      </c>
      <c r="O3191" s="3">
        <v>3</v>
      </c>
      <c r="P3191" t="s">
        <v>26085</v>
      </c>
      <c r="Q3191" s="3">
        <v>2</v>
      </c>
      <c r="R3191" t="s">
        <v>8209</v>
      </c>
      <c r="S3191" s="3">
        <v>24</v>
      </c>
      <c r="T3191" s="3">
        <v>1</v>
      </c>
      <c r="U3191" s="3">
        <v>800000</v>
      </c>
      <c r="V3191" s="3">
        <v>2016</v>
      </c>
      <c r="W3191" t="s">
        <v>25</v>
      </c>
    </row>
    <row r="3192" spans="1:23" x14ac:dyDescent="0.3">
      <c r="A3192" s="3">
        <v>7</v>
      </c>
      <c r="B3192" t="s">
        <v>788</v>
      </c>
      <c r="C3192" s="3">
        <v>7101</v>
      </c>
      <c r="D3192" t="s">
        <v>1392</v>
      </c>
      <c r="E3192" s="3">
        <v>100101</v>
      </c>
      <c r="F3192" t="s">
        <v>11256</v>
      </c>
      <c r="G3192" s="3">
        <v>100101004</v>
      </c>
      <c r="H3192" t="s">
        <v>16281</v>
      </c>
      <c r="I3192" s="3">
        <v>2</v>
      </c>
      <c r="J3192" t="s">
        <v>12848</v>
      </c>
      <c r="K3192" s="3">
        <v>18</v>
      </c>
      <c r="L3192" t="s">
        <v>26111</v>
      </c>
      <c r="M3192" s="3">
        <v>5</v>
      </c>
      <c r="N3192" t="s">
        <v>26092</v>
      </c>
      <c r="O3192" s="3">
        <v>3</v>
      </c>
      <c r="P3192" t="s">
        <v>26085</v>
      </c>
      <c r="Q3192" s="3">
        <v>2</v>
      </c>
      <c r="R3192" t="s">
        <v>8209</v>
      </c>
      <c r="S3192" s="3">
        <v>24</v>
      </c>
      <c r="T3192" s="3">
        <v>1</v>
      </c>
      <c r="U3192" s="3">
        <v>1600000</v>
      </c>
      <c r="V3192" s="3">
        <v>2016</v>
      </c>
      <c r="W3192" t="s">
        <v>25</v>
      </c>
    </row>
    <row r="3193" spans="1:23" x14ac:dyDescent="0.3">
      <c r="A3193" s="3">
        <v>7</v>
      </c>
      <c r="B3193" t="s">
        <v>788</v>
      </c>
      <c r="C3193" s="3">
        <v>7101</v>
      </c>
      <c r="D3193" t="s">
        <v>1392</v>
      </c>
      <c r="E3193" s="3">
        <v>100101</v>
      </c>
      <c r="F3193" t="s">
        <v>11256</v>
      </c>
      <c r="G3193" s="3">
        <v>100101001</v>
      </c>
      <c r="H3193" t="s">
        <v>26124</v>
      </c>
      <c r="I3193" s="3">
        <v>2</v>
      </c>
      <c r="J3193" t="s">
        <v>12848</v>
      </c>
      <c r="K3193" s="3">
        <v>18</v>
      </c>
      <c r="L3193" t="s">
        <v>26111</v>
      </c>
      <c r="M3193" s="3">
        <v>5</v>
      </c>
      <c r="N3193" t="s">
        <v>26092</v>
      </c>
      <c r="O3193" s="3">
        <v>3</v>
      </c>
      <c r="P3193" t="s">
        <v>26085</v>
      </c>
      <c r="Q3193" s="3">
        <v>2</v>
      </c>
      <c r="R3193" t="s">
        <v>8209</v>
      </c>
      <c r="S3193" s="3">
        <v>24</v>
      </c>
      <c r="T3193" s="3">
        <v>1</v>
      </c>
      <c r="U3193" s="3">
        <v>8000000</v>
      </c>
      <c r="V3193" s="3">
        <v>2016</v>
      </c>
      <c r="W3193" t="s">
        <v>25</v>
      </c>
    </row>
    <row r="3194" spans="1:23" x14ac:dyDescent="0.3">
      <c r="A3194" s="3">
        <v>7</v>
      </c>
      <c r="B3194" t="s">
        <v>788</v>
      </c>
      <c r="C3194" s="3">
        <v>7408</v>
      </c>
      <c r="D3194" t="s">
        <v>1478</v>
      </c>
      <c r="E3194" s="3">
        <v>100101</v>
      </c>
      <c r="F3194" t="s">
        <v>11256</v>
      </c>
      <c r="G3194" s="3">
        <v>100101004</v>
      </c>
      <c r="H3194" t="s">
        <v>16281</v>
      </c>
      <c r="I3194" s="3">
        <v>2</v>
      </c>
      <c r="J3194" t="s">
        <v>12848</v>
      </c>
      <c r="K3194" s="3">
        <v>18</v>
      </c>
      <c r="L3194" t="s">
        <v>26111</v>
      </c>
      <c r="M3194" s="3">
        <v>5</v>
      </c>
      <c r="N3194" t="s">
        <v>26092</v>
      </c>
      <c r="O3194" s="3">
        <v>3</v>
      </c>
      <c r="P3194" t="s">
        <v>26085</v>
      </c>
      <c r="Q3194" s="3">
        <v>1</v>
      </c>
      <c r="R3194" t="s">
        <v>26083</v>
      </c>
      <c r="S3194" s="3">
        <v>7</v>
      </c>
      <c r="T3194" s="3">
        <v>1</v>
      </c>
      <c r="U3194" s="3">
        <v>88000</v>
      </c>
      <c r="V3194" s="3">
        <v>2016</v>
      </c>
      <c r="W3194" t="s">
        <v>25</v>
      </c>
    </row>
    <row r="3195" spans="1:23" x14ac:dyDescent="0.3">
      <c r="A3195" s="3">
        <v>7</v>
      </c>
      <c r="B3195" t="s">
        <v>788</v>
      </c>
      <c r="C3195" s="3">
        <v>7408</v>
      </c>
      <c r="D3195" t="s">
        <v>1478</v>
      </c>
      <c r="E3195" s="3">
        <v>100101</v>
      </c>
      <c r="F3195" t="s">
        <v>11256</v>
      </c>
      <c r="G3195" s="3">
        <v>1001010080</v>
      </c>
      <c r="H3195" t="s">
        <v>26126</v>
      </c>
      <c r="I3195" s="3">
        <v>2</v>
      </c>
      <c r="J3195" t="s">
        <v>12848</v>
      </c>
      <c r="K3195" s="3">
        <v>18</v>
      </c>
      <c r="L3195" t="s">
        <v>26111</v>
      </c>
      <c r="M3195" s="3">
        <v>5</v>
      </c>
      <c r="N3195" t="s">
        <v>26092</v>
      </c>
      <c r="O3195" s="3">
        <v>3</v>
      </c>
      <c r="P3195" t="s">
        <v>26085</v>
      </c>
      <c r="Q3195" s="3">
        <v>1</v>
      </c>
      <c r="R3195" t="s">
        <v>26083</v>
      </c>
      <c r="S3195" s="3">
        <v>7</v>
      </c>
      <c r="T3195" s="3">
        <v>1</v>
      </c>
      <c r="U3195" s="3">
        <v>37600</v>
      </c>
      <c r="V3195" s="3">
        <v>2016</v>
      </c>
      <c r="W3195" t="s">
        <v>25</v>
      </c>
    </row>
    <row r="3196" spans="1:23" x14ac:dyDescent="0.3">
      <c r="A3196" s="3">
        <v>7</v>
      </c>
      <c r="B3196" t="s">
        <v>788</v>
      </c>
      <c r="C3196" s="3">
        <v>7408</v>
      </c>
      <c r="D3196" t="s">
        <v>1478</v>
      </c>
      <c r="E3196" s="3">
        <v>100101</v>
      </c>
      <c r="F3196" t="s">
        <v>11256</v>
      </c>
      <c r="G3196" s="3">
        <v>100101004</v>
      </c>
      <c r="H3196" t="s">
        <v>16281</v>
      </c>
      <c r="I3196" s="3">
        <v>2</v>
      </c>
      <c r="J3196" t="s">
        <v>12848</v>
      </c>
      <c r="K3196" s="3">
        <v>18</v>
      </c>
      <c r="L3196" t="s">
        <v>26111</v>
      </c>
      <c r="M3196" s="3">
        <v>5</v>
      </c>
      <c r="N3196" t="s">
        <v>26092</v>
      </c>
      <c r="O3196" s="3">
        <v>3</v>
      </c>
      <c r="P3196" t="s">
        <v>26085</v>
      </c>
      <c r="Q3196" s="3">
        <v>2</v>
      </c>
      <c r="R3196" t="s">
        <v>8209</v>
      </c>
      <c r="S3196" s="3">
        <v>8</v>
      </c>
      <c r="T3196" s="3">
        <v>1</v>
      </c>
      <c r="U3196" s="3">
        <v>1000000</v>
      </c>
      <c r="V3196" s="3">
        <v>2016</v>
      </c>
      <c r="W3196" t="s">
        <v>25</v>
      </c>
    </row>
    <row r="3197" spans="1:23" x14ac:dyDescent="0.3">
      <c r="A3197" s="3">
        <v>7</v>
      </c>
      <c r="B3197" t="s">
        <v>788</v>
      </c>
      <c r="C3197" s="3">
        <v>7408</v>
      </c>
      <c r="D3197" t="s">
        <v>1478</v>
      </c>
      <c r="E3197" s="3">
        <v>100101</v>
      </c>
      <c r="F3197" t="s">
        <v>11256</v>
      </c>
      <c r="G3197" s="3">
        <v>1001010080</v>
      </c>
      <c r="H3197" t="s">
        <v>26126</v>
      </c>
      <c r="I3197" s="3">
        <v>2</v>
      </c>
      <c r="J3197" t="s">
        <v>12848</v>
      </c>
      <c r="K3197" s="3">
        <v>18</v>
      </c>
      <c r="L3197" t="s">
        <v>26111</v>
      </c>
      <c r="M3197" s="3">
        <v>5</v>
      </c>
      <c r="N3197" t="s">
        <v>26092</v>
      </c>
      <c r="O3197" s="3">
        <v>3</v>
      </c>
      <c r="P3197" t="s">
        <v>26085</v>
      </c>
      <c r="Q3197" s="3">
        <v>2</v>
      </c>
      <c r="R3197" t="s">
        <v>8209</v>
      </c>
      <c r="S3197" s="3">
        <v>8</v>
      </c>
      <c r="T3197" s="3">
        <v>1</v>
      </c>
      <c r="U3197" s="3">
        <v>360000</v>
      </c>
      <c r="V3197" s="3">
        <v>2016</v>
      </c>
      <c r="W3197" t="s">
        <v>25</v>
      </c>
    </row>
    <row r="3198" spans="1:23" x14ac:dyDescent="0.3">
      <c r="A3198" s="3">
        <v>7</v>
      </c>
      <c r="B3198" t="s">
        <v>788</v>
      </c>
      <c r="C3198" s="3">
        <v>7408</v>
      </c>
      <c r="D3198" t="s">
        <v>1478</v>
      </c>
      <c r="E3198" s="3">
        <v>100109</v>
      </c>
      <c r="F3198" t="s">
        <v>18431</v>
      </c>
      <c r="G3198" s="3">
        <v>100109001</v>
      </c>
      <c r="H3198" t="s">
        <v>26106</v>
      </c>
      <c r="I3198" s="3">
        <v>2</v>
      </c>
      <c r="J3198" t="s">
        <v>12848</v>
      </c>
      <c r="K3198" s="3">
        <v>18</v>
      </c>
      <c r="L3198" t="s">
        <v>26111</v>
      </c>
      <c r="M3198" s="3">
        <v>5</v>
      </c>
      <c r="N3198" t="s">
        <v>26092</v>
      </c>
      <c r="O3198" s="3">
        <v>3</v>
      </c>
      <c r="P3198" t="s">
        <v>26085</v>
      </c>
      <c r="Q3198" s="3">
        <v>2</v>
      </c>
      <c r="R3198" t="s">
        <v>8209</v>
      </c>
      <c r="S3198" s="3">
        <v>8</v>
      </c>
      <c r="T3198" s="3">
        <v>1</v>
      </c>
      <c r="U3198" s="3">
        <v>405000</v>
      </c>
      <c r="V3198" s="3">
        <v>2016</v>
      </c>
      <c r="W3198" t="s">
        <v>25</v>
      </c>
    </row>
    <row r="3199" spans="1:23" x14ac:dyDescent="0.3">
      <c r="A3199" s="3">
        <v>7</v>
      </c>
      <c r="B3199" t="s">
        <v>788</v>
      </c>
      <c r="C3199" s="3">
        <v>7402</v>
      </c>
      <c r="D3199" t="s">
        <v>1460</v>
      </c>
      <c r="E3199" s="3">
        <v>100101</v>
      </c>
      <c r="F3199" t="s">
        <v>11256</v>
      </c>
      <c r="G3199" s="3">
        <v>1001010080</v>
      </c>
      <c r="H3199" t="s">
        <v>26126</v>
      </c>
      <c r="I3199" s="3">
        <v>2</v>
      </c>
      <c r="J3199" t="s">
        <v>12848</v>
      </c>
      <c r="K3199" s="3">
        <v>18</v>
      </c>
      <c r="L3199" t="s">
        <v>26111</v>
      </c>
      <c r="M3199" s="3">
        <v>5</v>
      </c>
      <c r="N3199" t="s">
        <v>26092</v>
      </c>
      <c r="O3199" s="3">
        <v>3</v>
      </c>
      <c r="P3199" t="s">
        <v>26085</v>
      </c>
      <c r="Q3199" s="3">
        <v>4</v>
      </c>
      <c r="R3199" t="s">
        <v>26113</v>
      </c>
      <c r="S3199" s="3">
        <v>62</v>
      </c>
      <c r="T3199" s="3">
        <v>1</v>
      </c>
      <c r="U3199" s="3">
        <v>1000000</v>
      </c>
      <c r="V3199" s="3">
        <v>2019</v>
      </c>
      <c r="W3199" t="s">
        <v>26159</v>
      </c>
    </row>
    <row r="3200" spans="1:23" x14ac:dyDescent="0.3">
      <c r="A3200" s="3">
        <v>7</v>
      </c>
      <c r="B3200" t="s">
        <v>788</v>
      </c>
      <c r="C3200" s="3">
        <v>7402</v>
      </c>
      <c r="D3200" t="s">
        <v>1460</v>
      </c>
      <c r="E3200" s="3">
        <v>100101</v>
      </c>
      <c r="F3200" t="s">
        <v>11256</v>
      </c>
      <c r="G3200" s="3">
        <v>100101007</v>
      </c>
      <c r="H3200" t="s">
        <v>11267</v>
      </c>
      <c r="I3200" s="3">
        <v>2</v>
      </c>
      <c r="J3200" t="s">
        <v>12848</v>
      </c>
      <c r="K3200" s="3">
        <v>18</v>
      </c>
      <c r="L3200" t="s">
        <v>26111</v>
      </c>
      <c r="M3200" s="3">
        <v>5</v>
      </c>
      <c r="N3200" t="s">
        <v>26092</v>
      </c>
      <c r="O3200" s="3">
        <v>3</v>
      </c>
      <c r="P3200" t="s">
        <v>26085</v>
      </c>
      <c r="Q3200" s="3">
        <v>4</v>
      </c>
      <c r="R3200" t="s">
        <v>26113</v>
      </c>
      <c r="S3200" s="3">
        <v>62</v>
      </c>
      <c r="T3200" s="3">
        <v>1</v>
      </c>
      <c r="U3200" s="3">
        <v>260000</v>
      </c>
      <c r="V3200" s="3">
        <v>2019</v>
      </c>
      <c r="W3200" t="s">
        <v>26159</v>
      </c>
    </row>
    <row r="3201" spans="1:23" x14ac:dyDescent="0.3">
      <c r="A3201" s="3">
        <v>7</v>
      </c>
      <c r="B3201" t="s">
        <v>788</v>
      </c>
      <c r="C3201" s="3">
        <v>7402</v>
      </c>
      <c r="D3201" t="s">
        <v>1460</v>
      </c>
      <c r="E3201" s="3">
        <v>100101</v>
      </c>
      <c r="F3201" t="s">
        <v>11256</v>
      </c>
      <c r="G3201" s="3">
        <v>100101004</v>
      </c>
      <c r="H3201" t="s">
        <v>16281</v>
      </c>
      <c r="I3201" s="3">
        <v>2</v>
      </c>
      <c r="J3201" t="s">
        <v>12848</v>
      </c>
      <c r="K3201" s="3">
        <v>18</v>
      </c>
      <c r="L3201" t="s">
        <v>26111</v>
      </c>
      <c r="M3201" s="3">
        <v>5</v>
      </c>
      <c r="N3201" t="s">
        <v>26092</v>
      </c>
      <c r="O3201" s="3">
        <v>3</v>
      </c>
      <c r="P3201" t="s">
        <v>26085</v>
      </c>
      <c r="Q3201" s="3">
        <v>4</v>
      </c>
      <c r="R3201" t="s">
        <v>26113</v>
      </c>
      <c r="S3201" s="3">
        <v>62</v>
      </c>
      <c r="T3201" s="3">
        <v>1</v>
      </c>
      <c r="U3201" s="3">
        <v>1000000</v>
      </c>
      <c r="V3201" s="3">
        <v>2019</v>
      </c>
      <c r="W3201" t="s">
        <v>26159</v>
      </c>
    </row>
    <row r="3202" spans="1:23" x14ac:dyDescent="0.3">
      <c r="A3202" s="3">
        <v>7</v>
      </c>
      <c r="B3202" t="s">
        <v>788</v>
      </c>
      <c r="C3202" s="3">
        <v>7402</v>
      </c>
      <c r="D3202" t="s">
        <v>1460</v>
      </c>
      <c r="E3202" s="3">
        <v>100101</v>
      </c>
      <c r="F3202" t="s">
        <v>11256</v>
      </c>
      <c r="G3202" s="3">
        <v>100101001</v>
      </c>
      <c r="H3202" t="s">
        <v>26124</v>
      </c>
      <c r="I3202" s="3">
        <v>2</v>
      </c>
      <c r="J3202" t="s">
        <v>12848</v>
      </c>
      <c r="K3202" s="3">
        <v>18</v>
      </c>
      <c r="L3202" t="s">
        <v>26111</v>
      </c>
      <c r="M3202" s="3">
        <v>5</v>
      </c>
      <c r="N3202" t="s">
        <v>26092</v>
      </c>
      <c r="O3202" s="3">
        <v>3</v>
      </c>
      <c r="P3202" t="s">
        <v>26085</v>
      </c>
      <c r="Q3202" s="3">
        <v>4</v>
      </c>
      <c r="R3202" t="s">
        <v>26113</v>
      </c>
      <c r="S3202" s="3">
        <v>62</v>
      </c>
      <c r="T3202" s="3">
        <v>1</v>
      </c>
      <c r="U3202" s="3">
        <v>220000</v>
      </c>
      <c r="V3202" s="3">
        <v>2019</v>
      </c>
      <c r="W3202" t="s">
        <v>26159</v>
      </c>
    </row>
    <row r="3203" spans="1:23" x14ac:dyDescent="0.3">
      <c r="A3203" s="3">
        <v>7</v>
      </c>
      <c r="B3203" t="s">
        <v>788</v>
      </c>
      <c r="C3203" s="3">
        <v>7301</v>
      </c>
      <c r="D3203" t="s">
        <v>1430</v>
      </c>
      <c r="E3203" s="3">
        <v>100101</v>
      </c>
      <c r="F3203" t="s">
        <v>11256</v>
      </c>
      <c r="G3203" s="3">
        <v>100101004</v>
      </c>
      <c r="H3203" t="s">
        <v>16281</v>
      </c>
      <c r="I3203" s="3">
        <v>2</v>
      </c>
      <c r="J3203" t="s">
        <v>12848</v>
      </c>
      <c r="K3203" s="3">
        <v>18</v>
      </c>
      <c r="L3203" t="s">
        <v>26111</v>
      </c>
      <c r="M3203" s="3">
        <v>5</v>
      </c>
      <c r="N3203" t="s">
        <v>26092</v>
      </c>
      <c r="O3203" s="3">
        <v>3</v>
      </c>
      <c r="P3203" t="s">
        <v>26085</v>
      </c>
      <c r="Q3203" s="3">
        <v>4</v>
      </c>
      <c r="R3203" t="s">
        <v>26113</v>
      </c>
      <c r="S3203" s="3">
        <v>350</v>
      </c>
      <c r="T3203" s="3">
        <v>1</v>
      </c>
      <c r="U3203" s="3">
        <v>1750000</v>
      </c>
      <c r="V3203" s="3">
        <v>2019</v>
      </c>
      <c r="W3203" t="s">
        <v>26159</v>
      </c>
    </row>
    <row r="3204" spans="1:23" x14ac:dyDescent="0.3">
      <c r="A3204" s="3">
        <v>7</v>
      </c>
      <c r="B3204" t="s">
        <v>788</v>
      </c>
      <c r="C3204" s="3">
        <v>7301</v>
      </c>
      <c r="D3204" t="s">
        <v>1430</v>
      </c>
      <c r="E3204" s="3">
        <v>100103</v>
      </c>
      <c r="F3204" t="s">
        <v>11337</v>
      </c>
      <c r="G3204" s="3">
        <v>100103001</v>
      </c>
      <c r="H3204" t="s">
        <v>26123</v>
      </c>
      <c r="I3204" s="3">
        <v>2</v>
      </c>
      <c r="J3204" t="s">
        <v>12848</v>
      </c>
      <c r="K3204" s="3">
        <v>18</v>
      </c>
      <c r="L3204" t="s">
        <v>26111</v>
      </c>
      <c r="M3204" s="3">
        <v>5</v>
      </c>
      <c r="N3204" t="s">
        <v>26092</v>
      </c>
      <c r="O3204" s="3">
        <v>3</v>
      </c>
      <c r="P3204" t="s">
        <v>26085</v>
      </c>
      <c r="Q3204" s="3">
        <v>4</v>
      </c>
      <c r="R3204" t="s">
        <v>26113</v>
      </c>
      <c r="S3204" s="3">
        <v>350</v>
      </c>
      <c r="T3204" s="3">
        <v>1</v>
      </c>
      <c r="U3204" s="3">
        <v>1200000</v>
      </c>
      <c r="V3204" s="3">
        <v>2019</v>
      </c>
      <c r="W3204" t="s">
        <v>26159</v>
      </c>
    </row>
    <row r="3205" spans="1:23" x14ac:dyDescent="0.3">
      <c r="A3205" s="3">
        <v>7</v>
      </c>
      <c r="B3205" t="s">
        <v>788</v>
      </c>
      <c r="C3205" s="3">
        <v>7301</v>
      </c>
      <c r="D3205" t="s">
        <v>1430</v>
      </c>
      <c r="E3205" s="3">
        <v>100101</v>
      </c>
      <c r="F3205" t="s">
        <v>11256</v>
      </c>
      <c r="G3205" s="3">
        <v>1001010080</v>
      </c>
      <c r="H3205" t="s">
        <v>26126</v>
      </c>
      <c r="I3205" s="3">
        <v>2</v>
      </c>
      <c r="J3205" t="s">
        <v>12848</v>
      </c>
      <c r="K3205" s="3">
        <v>18</v>
      </c>
      <c r="L3205" t="s">
        <v>26111</v>
      </c>
      <c r="M3205" s="3">
        <v>5</v>
      </c>
      <c r="N3205" t="s">
        <v>26092</v>
      </c>
      <c r="O3205" s="3">
        <v>3</v>
      </c>
      <c r="P3205" t="s">
        <v>26085</v>
      </c>
      <c r="Q3205" s="3">
        <v>4</v>
      </c>
      <c r="R3205" t="s">
        <v>26113</v>
      </c>
      <c r="S3205" s="3">
        <v>350</v>
      </c>
      <c r="T3205" s="3">
        <v>1</v>
      </c>
      <c r="U3205" s="3">
        <v>1540000</v>
      </c>
      <c r="V3205" s="3">
        <v>2019</v>
      </c>
      <c r="W3205" t="s">
        <v>26159</v>
      </c>
    </row>
    <row r="3206" spans="1:23" x14ac:dyDescent="0.3">
      <c r="A3206" s="3">
        <v>7</v>
      </c>
      <c r="B3206" t="s">
        <v>788</v>
      </c>
      <c r="C3206" s="3">
        <v>7301</v>
      </c>
      <c r="D3206" t="s">
        <v>1430</v>
      </c>
      <c r="E3206" s="3">
        <v>100101</v>
      </c>
      <c r="F3206" t="s">
        <v>11256</v>
      </c>
      <c r="G3206" s="3">
        <v>100101001</v>
      </c>
      <c r="H3206" t="s">
        <v>26124</v>
      </c>
      <c r="I3206" s="3">
        <v>2</v>
      </c>
      <c r="J3206" t="s">
        <v>12848</v>
      </c>
      <c r="K3206" s="3">
        <v>18</v>
      </c>
      <c r="L3206" t="s">
        <v>26111</v>
      </c>
      <c r="M3206" s="3">
        <v>5</v>
      </c>
      <c r="N3206" t="s">
        <v>26092</v>
      </c>
      <c r="O3206" s="3">
        <v>3</v>
      </c>
      <c r="P3206" t="s">
        <v>26085</v>
      </c>
      <c r="Q3206" s="3">
        <v>4</v>
      </c>
      <c r="R3206" t="s">
        <v>26113</v>
      </c>
      <c r="S3206" s="3">
        <v>350</v>
      </c>
      <c r="T3206" s="3">
        <v>1</v>
      </c>
      <c r="U3206" s="3">
        <v>1200000</v>
      </c>
      <c r="V3206" s="3">
        <v>2019</v>
      </c>
      <c r="W3206" t="s">
        <v>26159</v>
      </c>
    </row>
    <row r="3207" spans="1:23" x14ac:dyDescent="0.3">
      <c r="A3207" s="3">
        <v>7</v>
      </c>
      <c r="B3207" t="s">
        <v>788</v>
      </c>
      <c r="C3207" s="3">
        <v>7401</v>
      </c>
      <c r="D3207" t="s">
        <v>1457</v>
      </c>
      <c r="E3207" s="3">
        <v>100101</v>
      </c>
      <c r="F3207" t="s">
        <v>11256</v>
      </c>
      <c r="G3207" s="3">
        <v>100101004</v>
      </c>
      <c r="H3207" t="s">
        <v>16281</v>
      </c>
      <c r="I3207" s="3">
        <v>2</v>
      </c>
      <c r="J3207" t="s">
        <v>12848</v>
      </c>
      <c r="K3207" s="3">
        <v>18</v>
      </c>
      <c r="L3207" t="s">
        <v>26111</v>
      </c>
      <c r="M3207" s="3">
        <v>2</v>
      </c>
      <c r="N3207" t="s">
        <v>26084</v>
      </c>
      <c r="O3207" s="3">
        <v>3</v>
      </c>
      <c r="P3207" t="s">
        <v>26085</v>
      </c>
      <c r="Q3207" s="3">
        <v>1</v>
      </c>
      <c r="R3207" t="s">
        <v>26083</v>
      </c>
      <c r="S3207" s="3">
        <v>32</v>
      </c>
      <c r="T3207" s="3">
        <v>1</v>
      </c>
      <c r="U3207" s="3">
        <v>700000</v>
      </c>
      <c r="V3207" s="3">
        <v>2019</v>
      </c>
      <c r="W3207" t="s">
        <v>26159</v>
      </c>
    </row>
    <row r="3208" spans="1:23" x14ac:dyDescent="0.3">
      <c r="A3208" s="3">
        <v>7</v>
      </c>
      <c r="B3208" t="s">
        <v>788</v>
      </c>
      <c r="C3208" s="3">
        <v>7401</v>
      </c>
      <c r="D3208" t="s">
        <v>1457</v>
      </c>
      <c r="E3208" s="3">
        <v>100101</v>
      </c>
      <c r="F3208" t="s">
        <v>11256</v>
      </c>
      <c r="G3208" s="3">
        <v>1001010080</v>
      </c>
      <c r="H3208" t="s">
        <v>26126</v>
      </c>
      <c r="I3208" s="3">
        <v>2</v>
      </c>
      <c r="J3208" t="s">
        <v>12848</v>
      </c>
      <c r="K3208" s="3">
        <v>18</v>
      </c>
      <c r="L3208" t="s">
        <v>26111</v>
      </c>
      <c r="M3208" s="3">
        <v>2</v>
      </c>
      <c r="N3208" t="s">
        <v>26084</v>
      </c>
      <c r="O3208" s="3">
        <v>3</v>
      </c>
      <c r="P3208" t="s">
        <v>26085</v>
      </c>
      <c r="Q3208" s="3">
        <v>1</v>
      </c>
      <c r="R3208" t="s">
        <v>26083</v>
      </c>
      <c r="S3208" s="3">
        <v>90</v>
      </c>
      <c r="T3208" s="3">
        <v>1</v>
      </c>
      <c r="U3208" s="3">
        <v>800000</v>
      </c>
      <c r="V3208" s="3">
        <v>2019</v>
      </c>
      <c r="W3208" t="s">
        <v>26159</v>
      </c>
    </row>
    <row r="3209" spans="1:23" x14ac:dyDescent="0.3">
      <c r="A3209" s="3">
        <v>7</v>
      </c>
      <c r="B3209" t="s">
        <v>788</v>
      </c>
      <c r="C3209" s="3">
        <v>7401</v>
      </c>
      <c r="D3209" t="s">
        <v>1457</v>
      </c>
      <c r="E3209" s="3">
        <v>100101</v>
      </c>
      <c r="F3209" t="s">
        <v>11256</v>
      </c>
      <c r="G3209" s="3">
        <v>100101001</v>
      </c>
      <c r="H3209" t="s">
        <v>26124</v>
      </c>
      <c r="I3209" s="3">
        <v>2</v>
      </c>
      <c r="J3209" t="s">
        <v>12848</v>
      </c>
      <c r="K3209" s="3">
        <v>18</v>
      </c>
      <c r="L3209" t="s">
        <v>26111</v>
      </c>
      <c r="M3209" s="3">
        <v>2</v>
      </c>
      <c r="N3209" t="s">
        <v>26084</v>
      </c>
      <c r="O3209" s="3">
        <v>3</v>
      </c>
      <c r="P3209" t="s">
        <v>26085</v>
      </c>
      <c r="Q3209" s="3">
        <v>1</v>
      </c>
      <c r="R3209" t="s">
        <v>26083</v>
      </c>
      <c r="S3209" s="3">
        <v>90</v>
      </c>
      <c r="T3209" s="3">
        <v>1</v>
      </c>
      <c r="U3209" s="3">
        <v>2000000</v>
      </c>
      <c r="V3209" s="3">
        <v>2019</v>
      </c>
      <c r="W3209" t="s">
        <v>26159</v>
      </c>
    </row>
    <row r="3210" spans="1:23" x14ac:dyDescent="0.3">
      <c r="A3210" s="3">
        <v>7</v>
      </c>
      <c r="B3210" t="s">
        <v>788</v>
      </c>
      <c r="C3210" s="3">
        <v>7401</v>
      </c>
      <c r="D3210" t="s">
        <v>1457</v>
      </c>
      <c r="E3210" s="3">
        <v>100101</v>
      </c>
      <c r="F3210" t="s">
        <v>11256</v>
      </c>
      <c r="G3210" s="3">
        <v>100101004</v>
      </c>
      <c r="H3210" t="s">
        <v>16281</v>
      </c>
      <c r="I3210" s="3">
        <v>2</v>
      </c>
      <c r="J3210" t="s">
        <v>12848</v>
      </c>
      <c r="K3210" s="3">
        <v>18</v>
      </c>
      <c r="L3210" t="s">
        <v>26111</v>
      </c>
      <c r="M3210" s="3">
        <v>2</v>
      </c>
      <c r="N3210" t="s">
        <v>26084</v>
      </c>
      <c r="O3210" s="3">
        <v>3</v>
      </c>
      <c r="P3210" t="s">
        <v>26085</v>
      </c>
      <c r="Q3210" s="3">
        <v>1</v>
      </c>
      <c r="R3210" t="s">
        <v>26083</v>
      </c>
      <c r="S3210" s="3">
        <v>90</v>
      </c>
      <c r="T3210" s="3">
        <v>1</v>
      </c>
      <c r="U3210" s="3">
        <v>600000</v>
      </c>
      <c r="V3210" s="3">
        <v>2019</v>
      </c>
      <c r="W3210" t="s">
        <v>26159</v>
      </c>
    </row>
    <row r="3211" spans="1:23" x14ac:dyDescent="0.3">
      <c r="A3211" s="3">
        <v>7</v>
      </c>
      <c r="B3211" t="s">
        <v>788</v>
      </c>
      <c r="C3211" s="3">
        <v>7401</v>
      </c>
      <c r="D3211" t="s">
        <v>1457</v>
      </c>
      <c r="E3211" s="3">
        <v>100101</v>
      </c>
      <c r="F3211" t="s">
        <v>11256</v>
      </c>
      <c r="G3211" s="3">
        <v>100101001</v>
      </c>
      <c r="H3211" t="s">
        <v>26124</v>
      </c>
      <c r="I3211" s="3">
        <v>2</v>
      </c>
      <c r="J3211" t="s">
        <v>12848</v>
      </c>
      <c r="K3211" s="3">
        <v>18</v>
      </c>
      <c r="L3211" t="s">
        <v>26111</v>
      </c>
      <c r="M3211" s="3">
        <v>2</v>
      </c>
      <c r="N3211" t="s">
        <v>26084</v>
      </c>
      <c r="O3211" s="3">
        <v>3</v>
      </c>
      <c r="P3211" t="s">
        <v>26085</v>
      </c>
      <c r="Q3211" s="3">
        <v>2</v>
      </c>
      <c r="R3211" t="s">
        <v>8209</v>
      </c>
      <c r="S3211" s="3">
        <v>20</v>
      </c>
      <c r="T3211" s="3">
        <v>1</v>
      </c>
      <c r="U3211" s="3">
        <v>12000000</v>
      </c>
      <c r="V3211" s="3">
        <v>2019</v>
      </c>
      <c r="W3211" t="s">
        <v>26159</v>
      </c>
    </row>
    <row r="3212" spans="1:23" x14ac:dyDescent="0.3">
      <c r="A3212" s="3">
        <v>7</v>
      </c>
      <c r="B3212" t="s">
        <v>788</v>
      </c>
      <c r="C3212" s="3">
        <v>7401</v>
      </c>
      <c r="D3212" t="s">
        <v>1457</v>
      </c>
      <c r="E3212" s="3">
        <v>100109</v>
      </c>
      <c r="F3212" t="s">
        <v>18431</v>
      </c>
      <c r="G3212" s="3">
        <v>100109001</v>
      </c>
      <c r="H3212" t="s">
        <v>26106</v>
      </c>
      <c r="I3212" s="3">
        <v>2</v>
      </c>
      <c r="J3212" t="s">
        <v>12848</v>
      </c>
      <c r="K3212" s="3">
        <v>18</v>
      </c>
      <c r="L3212" t="s">
        <v>26111</v>
      </c>
      <c r="M3212" s="3">
        <v>2</v>
      </c>
      <c r="N3212" t="s">
        <v>26084</v>
      </c>
      <c r="O3212" s="3">
        <v>3</v>
      </c>
      <c r="P3212" t="s">
        <v>26085</v>
      </c>
      <c r="Q3212" s="3">
        <v>1</v>
      </c>
      <c r="R3212" t="s">
        <v>26083</v>
      </c>
      <c r="S3212" s="3">
        <v>46</v>
      </c>
      <c r="T3212" s="3">
        <v>1</v>
      </c>
      <c r="U3212" s="3">
        <v>400000</v>
      </c>
      <c r="V3212" s="3">
        <v>2019</v>
      </c>
      <c r="W3212" t="s">
        <v>26159</v>
      </c>
    </row>
    <row r="3213" spans="1:23" x14ac:dyDescent="0.3">
      <c r="A3213" s="3">
        <v>7</v>
      </c>
      <c r="B3213" t="s">
        <v>788</v>
      </c>
      <c r="C3213" s="3">
        <v>7401</v>
      </c>
      <c r="D3213" t="s">
        <v>1457</v>
      </c>
      <c r="E3213" s="3">
        <v>100101</v>
      </c>
      <c r="F3213" t="s">
        <v>11256</v>
      </c>
      <c r="G3213" s="3">
        <v>100101001</v>
      </c>
      <c r="H3213" t="s">
        <v>26124</v>
      </c>
      <c r="I3213" s="3">
        <v>2</v>
      </c>
      <c r="J3213" t="s">
        <v>12848</v>
      </c>
      <c r="K3213" s="3">
        <v>18</v>
      </c>
      <c r="L3213" t="s">
        <v>26111</v>
      </c>
      <c r="M3213" s="3">
        <v>2</v>
      </c>
      <c r="N3213" t="s">
        <v>26084</v>
      </c>
      <c r="O3213" s="3">
        <v>3</v>
      </c>
      <c r="P3213" t="s">
        <v>26085</v>
      </c>
      <c r="Q3213" s="3">
        <v>1</v>
      </c>
      <c r="R3213" t="s">
        <v>26083</v>
      </c>
      <c r="S3213" s="3">
        <v>46</v>
      </c>
      <c r="T3213" s="3">
        <v>1</v>
      </c>
      <c r="U3213" s="3">
        <v>1000000</v>
      </c>
      <c r="V3213" s="3">
        <v>2019</v>
      </c>
      <c r="W3213" t="s">
        <v>26159</v>
      </c>
    </row>
    <row r="3214" spans="1:23" x14ac:dyDescent="0.3">
      <c r="A3214" s="3">
        <v>7</v>
      </c>
      <c r="B3214" t="s">
        <v>788</v>
      </c>
      <c r="C3214" s="3">
        <v>7401</v>
      </c>
      <c r="D3214" t="s">
        <v>1457</v>
      </c>
      <c r="E3214" s="3">
        <v>100101</v>
      </c>
      <c r="F3214" t="s">
        <v>11256</v>
      </c>
      <c r="G3214" s="3">
        <v>1001010080</v>
      </c>
      <c r="H3214" t="s">
        <v>26126</v>
      </c>
      <c r="I3214" s="3">
        <v>2</v>
      </c>
      <c r="J3214" t="s">
        <v>12848</v>
      </c>
      <c r="K3214" s="3">
        <v>18</v>
      </c>
      <c r="L3214" t="s">
        <v>26111</v>
      </c>
      <c r="M3214" s="3">
        <v>3</v>
      </c>
      <c r="N3214" t="s">
        <v>16841</v>
      </c>
      <c r="O3214" s="3">
        <v>3</v>
      </c>
      <c r="P3214" t="s">
        <v>26085</v>
      </c>
      <c r="Q3214" s="3">
        <v>2</v>
      </c>
      <c r="R3214" t="s">
        <v>8209</v>
      </c>
      <c r="S3214" s="3">
        <v>20</v>
      </c>
      <c r="T3214" s="3">
        <v>1</v>
      </c>
      <c r="U3214" s="3">
        <v>200000</v>
      </c>
      <c r="V3214" s="3">
        <v>2019</v>
      </c>
      <c r="W3214" t="s">
        <v>26159</v>
      </c>
    </row>
    <row r="3215" spans="1:23" x14ac:dyDescent="0.3">
      <c r="A3215" s="3">
        <v>7</v>
      </c>
      <c r="B3215" t="s">
        <v>788</v>
      </c>
      <c r="C3215" s="3">
        <v>7401</v>
      </c>
      <c r="D3215" t="s">
        <v>1457</v>
      </c>
      <c r="E3215" s="3">
        <v>100101</v>
      </c>
      <c r="F3215" t="s">
        <v>11256</v>
      </c>
      <c r="G3215" s="3">
        <v>100101001</v>
      </c>
      <c r="H3215" t="s">
        <v>26124</v>
      </c>
      <c r="I3215" s="3">
        <v>2</v>
      </c>
      <c r="J3215" t="s">
        <v>12848</v>
      </c>
      <c r="K3215" s="3">
        <v>18</v>
      </c>
      <c r="L3215" t="s">
        <v>26111</v>
      </c>
      <c r="M3215" s="3">
        <v>3</v>
      </c>
      <c r="N3215" t="s">
        <v>16841</v>
      </c>
      <c r="O3215" s="3">
        <v>3</v>
      </c>
      <c r="P3215" t="s">
        <v>26085</v>
      </c>
      <c r="Q3215" s="3">
        <v>3</v>
      </c>
      <c r="R3215" t="s">
        <v>26107</v>
      </c>
      <c r="S3215" s="3">
        <v>20</v>
      </c>
      <c r="T3215" s="3">
        <v>1</v>
      </c>
      <c r="U3215" s="3">
        <v>200000</v>
      </c>
      <c r="V3215" s="3">
        <v>2019</v>
      </c>
      <c r="W3215" t="s">
        <v>26159</v>
      </c>
    </row>
    <row r="3216" spans="1:23" x14ac:dyDescent="0.3">
      <c r="A3216" s="3">
        <v>7</v>
      </c>
      <c r="B3216" t="s">
        <v>788</v>
      </c>
      <c r="C3216" s="3">
        <v>7401</v>
      </c>
      <c r="D3216" t="s">
        <v>1457</v>
      </c>
      <c r="E3216" s="3">
        <v>100101</v>
      </c>
      <c r="F3216" t="s">
        <v>11256</v>
      </c>
      <c r="G3216" s="3">
        <v>1001010080</v>
      </c>
      <c r="H3216" t="s">
        <v>26126</v>
      </c>
      <c r="I3216" s="3">
        <v>2</v>
      </c>
      <c r="J3216" t="s">
        <v>12848</v>
      </c>
      <c r="K3216" s="3">
        <v>18</v>
      </c>
      <c r="L3216" t="s">
        <v>26111</v>
      </c>
      <c r="M3216" s="3">
        <v>2</v>
      </c>
      <c r="N3216" t="s">
        <v>26084</v>
      </c>
      <c r="O3216" s="3">
        <v>3</v>
      </c>
      <c r="P3216" t="s">
        <v>26085</v>
      </c>
      <c r="Q3216" s="3">
        <v>2</v>
      </c>
      <c r="R3216" t="s">
        <v>8209</v>
      </c>
      <c r="S3216" s="3">
        <v>20</v>
      </c>
      <c r="T3216" s="3">
        <v>1</v>
      </c>
      <c r="U3216" s="3">
        <v>300000</v>
      </c>
      <c r="V3216" s="3">
        <v>2019</v>
      </c>
      <c r="W3216" t="s">
        <v>26159</v>
      </c>
    </row>
    <row r="3217" spans="1:23" x14ac:dyDescent="0.3">
      <c r="A3217" s="3">
        <v>7</v>
      </c>
      <c r="B3217" t="s">
        <v>788</v>
      </c>
      <c r="C3217" s="3">
        <v>7401</v>
      </c>
      <c r="D3217" t="s">
        <v>1457</v>
      </c>
      <c r="E3217" s="3">
        <v>100101</v>
      </c>
      <c r="F3217" t="s">
        <v>11256</v>
      </c>
      <c r="G3217" s="3">
        <v>1001010080</v>
      </c>
      <c r="H3217" t="s">
        <v>26126</v>
      </c>
      <c r="I3217" s="3">
        <v>2</v>
      </c>
      <c r="J3217" t="s">
        <v>12848</v>
      </c>
      <c r="K3217" s="3">
        <v>18</v>
      </c>
      <c r="L3217" t="s">
        <v>26111</v>
      </c>
      <c r="M3217" s="3">
        <v>2</v>
      </c>
      <c r="N3217" t="s">
        <v>26084</v>
      </c>
      <c r="O3217" s="3">
        <v>3</v>
      </c>
      <c r="P3217" t="s">
        <v>26085</v>
      </c>
      <c r="Q3217" s="3">
        <v>1</v>
      </c>
      <c r="R3217" t="s">
        <v>26083</v>
      </c>
      <c r="S3217" s="3">
        <v>32</v>
      </c>
      <c r="T3217" s="3">
        <v>1</v>
      </c>
      <c r="U3217" s="3">
        <v>1000000</v>
      </c>
      <c r="V3217" s="3">
        <v>2019</v>
      </c>
      <c r="W3217" t="s">
        <v>26159</v>
      </c>
    </row>
    <row r="3218" spans="1:23" x14ac:dyDescent="0.3">
      <c r="A3218" s="3">
        <v>7</v>
      </c>
      <c r="B3218" t="s">
        <v>788</v>
      </c>
      <c r="C3218" s="3">
        <v>7401</v>
      </c>
      <c r="D3218" t="s">
        <v>1457</v>
      </c>
      <c r="E3218" s="3">
        <v>100101</v>
      </c>
      <c r="F3218" t="s">
        <v>11256</v>
      </c>
      <c r="G3218" s="3">
        <v>1001010080</v>
      </c>
      <c r="H3218" t="s">
        <v>26126</v>
      </c>
      <c r="I3218" s="3">
        <v>2</v>
      </c>
      <c r="J3218" t="s">
        <v>12848</v>
      </c>
      <c r="K3218" s="3">
        <v>18</v>
      </c>
      <c r="L3218" t="s">
        <v>26111</v>
      </c>
      <c r="M3218" s="3">
        <v>2</v>
      </c>
      <c r="N3218" t="s">
        <v>26084</v>
      </c>
      <c r="O3218" s="3">
        <v>3</v>
      </c>
      <c r="P3218" t="s">
        <v>26085</v>
      </c>
      <c r="Q3218" s="3">
        <v>1</v>
      </c>
      <c r="R3218" t="s">
        <v>26083</v>
      </c>
      <c r="S3218" s="3">
        <v>46</v>
      </c>
      <c r="T3218" s="3">
        <v>1</v>
      </c>
      <c r="U3218" s="3">
        <v>800000</v>
      </c>
      <c r="V3218" s="3">
        <v>2019</v>
      </c>
      <c r="W3218" t="s">
        <v>26159</v>
      </c>
    </row>
    <row r="3219" spans="1:23" x14ac:dyDescent="0.3">
      <c r="A3219" s="3">
        <v>7</v>
      </c>
      <c r="B3219" t="s">
        <v>788</v>
      </c>
      <c r="C3219" s="3">
        <v>7401</v>
      </c>
      <c r="D3219" t="s">
        <v>1457</v>
      </c>
      <c r="E3219" s="3">
        <v>100101</v>
      </c>
      <c r="F3219" t="s">
        <v>11256</v>
      </c>
      <c r="G3219" s="3">
        <v>100101007</v>
      </c>
      <c r="H3219" t="s">
        <v>11267</v>
      </c>
      <c r="I3219" s="3">
        <v>2</v>
      </c>
      <c r="J3219" t="s">
        <v>12848</v>
      </c>
      <c r="K3219" s="3">
        <v>18</v>
      </c>
      <c r="L3219" t="s">
        <v>26111</v>
      </c>
      <c r="M3219" s="3">
        <v>2</v>
      </c>
      <c r="N3219" t="s">
        <v>26084</v>
      </c>
      <c r="O3219" s="3">
        <v>3</v>
      </c>
      <c r="P3219" t="s">
        <v>26085</v>
      </c>
      <c r="Q3219" s="3">
        <v>1</v>
      </c>
      <c r="R3219" t="s">
        <v>26083</v>
      </c>
      <c r="S3219" s="3">
        <v>46</v>
      </c>
      <c r="T3219" s="3">
        <v>1</v>
      </c>
      <c r="U3219" s="3">
        <v>200000</v>
      </c>
      <c r="V3219" s="3">
        <v>2019</v>
      </c>
      <c r="W3219" t="s">
        <v>26159</v>
      </c>
    </row>
    <row r="3220" spans="1:23" x14ac:dyDescent="0.3">
      <c r="A3220" s="3">
        <v>7</v>
      </c>
      <c r="B3220" t="s">
        <v>788</v>
      </c>
      <c r="C3220" s="3">
        <v>7401</v>
      </c>
      <c r="D3220" t="s">
        <v>1457</v>
      </c>
      <c r="E3220" s="3">
        <v>100101</v>
      </c>
      <c r="F3220" t="s">
        <v>11256</v>
      </c>
      <c r="G3220" s="3">
        <v>100101004</v>
      </c>
      <c r="H3220" t="s">
        <v>16281</v>
      </c>
      <c r="I3220" s="3">
        <v>2</v>
      </c>
      <c r="J3220" t="s">
        <v>12848</v>
      </c>
      <c r="K3220" s="3">
        <v>18</v>
      </c>
      <c r="L3220" t="s">
        <v>26111</v>
      </c>
      <c r="M3220" s="3">
        <v>3</v>
      </c>
      <c r="N3220" t="s">
        <v>16841</v>
      </c>
      <c r="O3220" s="3">
        <v>3</v>
      </c>
      <c r="P3220" t="s">
        <v>26085</v>
      </c>
      <c r="Q3220" s="3">
        <v>2</v>
      </c>
      <c r="R3220" t="s">
        <v>8209</v>
      </c>
      <c r="S3220" s="3">
        <v>20</v>
      </c>
      <c r="T3220" s="3">
        <v>1</v>
      </c>
      <c r="U3220" s="3">
        <v>80000</v>
      </c>
      <c r="V3220" s="3">
        <v>2019</v>
      </c>
      <c r="W3220" t="s">
        <v>26159</v>
      </c>
    </row>
    <row r="3221" spans="1:23" x14ac:dyDescent="0.3">
      <c r="A3221" s="3">
        <v>7</v>
      </c>
      <c r="B3221" t="s">
        <v>788</v>
      </c>
      <c r="C3221" s="3">
        <v>7401</v>
      </c>
      <c r="D3221" t="s">
        <v>1457</v>
      </c>
      <c r="E3221" s="3">
        <v>100101</v>
      </c>
      <c r="F3221" t="s">
        <v>11256</v>
      </c>
      <c r="G3221" s="3">
        <v>100101004</v>
      </c>
      <c r="H3221" t="s">
        <v>16281</v>
      </c>
      <c r="I3221" s="3">
        <v>2</v>
      </c>
      <c r="J3221" t="s">
        <v>12848</v>
      </c>
      <c r="K3221" s="3">
        <v>18</v>
      </c>
      <c r="L3221" t="s">
        <v>26111</v>
      </c>
      <c r="M3221" s="3">
        <v>2</v>
      </c>
      <c r="N3221" t="s">
        <v>26084</v>
      </c>
      <c r="O3221" s="3">
        <v>3</v>
      </c>
      <c r="P3221" t="s">
        <v>26085</v>
      </c>
      <c r="Q3221" s="3">
        <v>2</v>
      </c>
      <c r="R3221" t="s">
        <v>8209</v>
      </c>
      <c r="S3221" s="3">
        <v>20</v>
      </c>
      <c r="T3221" s="3">
        <v>1</v>
      </c>
      <c r="U3221" s="3">
        <v>600000</v>
      </c>
      <c r="V3221" s="3">
        <v>2019</v>
      </c>
      <c r="W3221" t="s">
        <v>26159</v>
      </c>
    </row>
    <row r="3222" spans="1:23" x14ac:dyDescent="0.3">
      <c r="A3222" s="3">
        <v>7</v>
      </c>
      <c r="B3222" t="s">
        <v>788</v>
      </c>
      <c r="C3222" s="3">
        <v>7401</v>
      </c>
      <c r="D3222" t="s">
        <v>1457</v>
      </c>
      <c r="E3222" s="3">
        <v>100101</v>
      </c>
      <c r="F3222" t="s">
        <v>11256</v>
      </c>
      <c r="G3222" s="3">
        <v>100101004</v>
      </c>
      <c r="H3222" t="s">
        <v>16281</v>
      </c>
      <c r="I3222" s="3">
        <v>2</v>
      </c>
      <c r="J3222" t="s">
        <v>12848</v>
      </c>
      <c r="K3222" s="3">
        <v>18</v>
      </c>
      <c r="L3222" t="s">
        <v>26111</v>
      </c>
      <c r="M3222" s="3">
        <v>2</v>
      </c>
      <c r="N3222" t="s">
        <v>26084</v>
      </c>
      <c r="O3222" s="3">
        <v>3</v>
      </c>
      <c r="P3222" t="s">
        <v>26085</v>
      </c>
      <c r="Q3222" s="3">
        <v>1</v>
      </c>
      <c r="R3222" t="s">
        <v>26083</v>
      </c>
      <c r="S3222" s="3">
        <v>46</v>
      </c>
      <c r="T3222" s="3">
        <v>1</v>
      </c>
      <c r="U3222" s="3">
        <v>700000</v>
      </c>
      <c r="V3222" s="3">
        <v>2019</v>
      </c>
      <c r="W3222" t="s">
        <v>26159</v>
      </c>
    </row>
    <row r="3223" spans="1:23" x14ac:dyDescent="0.3">
      <c r="A3223" s="3">
        <v>7</v>
      </c>
      <c r="B3223" t="s">
        <v>788</v>
      </c>
      <c r="C3223" s="3">
        <v>7403</v>
      </c>
      <c r="D3223" t="s">
        <v>1463</v>
      </c>
      <c r="E3223" s="3">
        <v>100101</v>
      </c>
      <c r="F3223" t="s">
        <v>11256</v>
      </c>
      <c r="G3223" s="3">
        <v>1001010080</v>
      </c>
      <c r="H3223" t="s">
        <v>26126</v>
      </c>
      <c r="I3223" s="3">
        <v>2</v>
      </c>
      <c r="J3223" t="s">
        <v>12848</v>
      </c>
      <c r="K3223" s="3">
        <v>18</v>
      </c>
      <c r="L3223" t="s">
        <v>26111</v>
      </c>
      <c r="M3223" s="3">
        <v>2</v>
      </c>
      <c r="N3223" t="s">
        <v>26084</v>
      </c>
      <c r="O3223" s="3">
        <v>3</v>
      </c>
      <c r="P3223" t="s">
        <v>26085</v>
      </c>
      <c r="Q3223" s="3">
        <v>1</v>
      </c>
      <c r="R3223" t="s">
        <v>26083</v>
      </c>
      <c r="S3223" s="3">
        <v>23</v>
      </c>
      <c r="T3223" s="3">
        <v>1</v>
      </c>
      <c r="U3223" s="3">
        <v>172000</v>
      </c>
      <c r="V3223" s="3">
        <v>2019</v>
      </c>
      <c r="W3223" t="s">
        <v>26159</v>
      </c>
    </row>
    <row r="3224" spans="1:23" x14ac:dyDescent="0.3">
      <c r="A3224" s="3">
        <v>7</v>
      </c>
      <c r="B3224" t="s">
        <v>788</v>
      </c>
      <c r="C3224" s="3">
        <v>7403</v>
      </c>
      <c r="D3224" t="s">
        <v>1463</v>
      </c>
      <c r="E3224" s="3">
        <v>100101</v>
      </c>
      <c r="F3224" t="s">
        <v>11256</v>
      </c>
      <c r="G3224" s="3">
        <v>100101004</v>
      </c>
      <c r="H3224" t="s">
        <v>16281</v>
      </c>
      <c r="I3224" s="3">
        <v>2</v>
      </c>
      <c r="J3224" t="s">
        <v>12848</v>
      </c>
      <c r="K3224" s="3">
        <v>18</v>
      </c>
      <c r="L3224" t="s">
        <v>26111</v>
      </c>
      <c r="M3224" s="3">
        <v>2</v>
      </c>
      <c r="N3224" t="s">
        <v>26084</v>
      </c>
      <c r="O3224" s="3">
        <v>3</v>
      </c>
      <c r="P3224" t="s">
        <v>26085</v>
      </c>
      <c r="Q3224" s="3">
        <v>1</v>
      </c>
      <c r="R3224" t="s">
        <v>26083</v>
      </c>
      <c r="S3224" s="3">
        <v>23</v>
      </c>
      <c r="T3224" s="3">
        <v>1</v>
      </c>
      <c r="U3224" s="3">
        <v>440000</v>
      </c>
      <c r="V3224" s="3">
        <v>2019</v>
      </c>
      <c r="W3224" t="s">
        <v>26159</v>
      </c>
    </row>
    <row r="3225" spans="1:23" x14ac:dyDescent="0.3">
      <c r="A3225" s="3">
        <v>7</v>
      </c>
      <c r="B3225" t="s">
        <v>788</v>
      </c>
      <c r="C3225" s="3">
        <v>7403</v>
      </c>
      <c r="D3225" t="s">
        <v>1463</v>
      </c>
      <c r="E3225" s="3">
        <v>100101</v>
      </c>
      <c r="F3225" t="s">
        <v>11256</v>
      </c>
      <c r="G3225" s="3">
        <v>100101001</v>
      </c>
      <c r="H3225" t="s">
        <v>26124</v>
      </c>
      <c r="I3225" s="3">
        <v>2</v>
      </c>
      <c r="J3225" t="s">
        <v>12848</v>
      </c>
      <c r="K3225" s="3">
        <v>18</v>
      </c>
      <c r="L3225" t="s">
        <v>26111</v>
      </c>
      <c r="M3225" s="3">
        <v>2</v>
      </c>
      <c r="N3225" t="s">
        <v>26084</v>
      </c>
      <c r="O3225" s="3">
        <v>3</v>
      </c>
      <c r="P3225" t="s">
        <v>26085</v>
      </c>
      <c r="Q3225" s="3">
        <v>1</v>
      </c>
      <c r="R3225" t="s">
        <v>26083</v>
      </c>
      <c r="S3225" s="3">
        <v>23</v>
      </c>
      <c r="T3225" s="3">
        <v>1</v>
      </c>
      <c r="U3225" s="3">
        <v>120000</v>
      </c>
      <c r="V3225" s="3">
        <v>2019</v>
      </c>
      <c r="W3225" t="s">
        <v>26159</v>
      </c>
    </row>
    <row r="3226" spans="1:23" x14ac:dyDescent="0.3">
      <c r="A3226" s="3">
        <v>7</v>
      </c>
      <c r="B3226" t="s">
        <v>788</v>
      </c>
      <c r="C3226" s="3">
        <v>7403</v>
      </c>
      <c r="D3226" t="s">
        <v>1463</v>
      </c>
      <c r="E3226" s="3">
        <v>100101</v>
      </c>
      <c r="F3226" t="s">
        <v>11256</v>
      </c>
      <c r="G3226" s="3">
        <v>100101007</v>
      </c>
      <c r="H3226" t="s">
        <v>11267</v>
      </c>
      <c r="I3226" s="3">
        <v>2</v>
      </c>
      <c r="J3226" t="s">
        <v>12848</v>
      </c>
      <c r="K3226" s="3">
        <v>18</v>
      </c>
      <c r="L3226" t="s">
        <v>26111</v>
      </c>
      <c r="M3226" s="3">
        <v>2</v>
      </c>
      <c r="N3226" t="s">
        <v>26084</v>
      </c>
      <c r="O3226" s="3">
        <v>3</v>
      </c>
      <c r="P3226" t="s">
        <v>26085</v>
      </c>
      <c r="Q3226" s="3">
        <v>1</v>
      </c>
      <c r="R3226" t="s">
        <v>26083</v>
      </c>
      <c r="S3226" s="3">
        <v>23</v>
      </c>
      <c r="T3226" s="3">
        <v>1</v>
      </c>
      <c r="U3226" s="3">
        <v>22000</v>
      </c>
      <c r="V3226" s="3">
        <v>2019</v>
      </c>
      <c r="W3226" t="s">
        <v>26159</v>
      </c>
    </row>
    <row r="3227" spans="1:23" x14ac:dyDescent="0.3">
      <c r="A3227" s="3">
        <v>7</v>
      </c>
      <c r="B3227" t="s">
        <v>788</v>
      </c>
      <c r="C3227" s="3">
        <v>7304</v>
      </c>
      <c r="D3227" t="s">
        <v>1439</v>
      </c>
      <c r="E3227" s="3">
        <v>100103</v>
      </c>
      <c r="F3227" t="s">
        <v>11337</v>
      </c>
      <c r="G3227" s="3">
        <v>100103001</v>
      </c>
      <c r="H3227" t="s">
        <v>26123</v>
      </c>
      <c r="I3227" s="3">
        <v>2</v>
      </c>
      <c r="J3227" t="s">
        <v>12848</v>
      </c>
      <c r="K3227" s="3">
        <v>18</v>
      </c>
      <c r="L3227" t="s">
        <v>26111</v>
      </c>
      <c r="M3227" s="3">
        <v>5</v>
      </c>
      <c r="N3227" t="s">
        <v>26092</v>
      </c>
      <c r="O3227" s="3">
        <v>3</v>
      </c>
      <c r="P3227" t="s">
        <v>26085</v>
      </c>
      <c r="Q3227" s="3">
        <v>5</v>
      </c>
      <c r="R3227" t="s">
        <v>8203</v>
      </c>
      <c r="S3227" s="3">
        <v>10</v>
      </c>
      <c r="T3227" s="3">
        <v>1</v>
      </c>
      <c r="U3227" s="3">
        <v>230024</v>
      </c>
      <c r="V3227" s="3">
        <v>2019</v>
      </c>
      <c r="W3227" t="s">
        <v>26159</v>
      </c>
    </row>
    <row r="3228" spans="1:23" x14ac:dyDescent="0.3">
      <c r="A3228" s="3">
        <v>7</v>
      </c>
      <c r="B3228" t="s">
        <v>788</v>
      </c>
      <c r="C3228" s="3">
        <v>7304</v>
      </c>
      <c r="D3228" t="s">
        <v>1439</v>
      </c>
      <c r="E3228" s="3">
        <v>100101</v>
      </c>
      <c r="F3228" t="s">
        <v>11256</v>
      </c>
      <c r="G3228" s="3">
        <v>100101004</v>
      </c>
      <c r="H3228" t="s">
        <v>16281</v>
      </c>
      <c r="I3228" s="3">
        <v>2</v>
      </c>
      <c r="J3228" t="s">
        <v>12848</v>
      </c>
      <c r="K3228" s="3">
        <v>18</v>
      </c>
      <c r="L3228" t="s">
        <v>26111</v>
      </c>
      <c r="M3228" s="3">
        <v>5</v>
      </c>
      <c r="N3228" t="s">
        <v>26092</v>
      </c>
      <c r="O3228" s="3">
        <v>3</v>
      </c>
      <c r="P3228" t="s">
        <v>26085</v>
      </c>
      <c r="Q3228" s="3">
        <v>5</v>
      </c>
      <c r="R3228" t="s">
        <v>8203</v>
      </c>
      <c r="S3228" s="3">
        <v>10</v>
      </c>
      <c r="T3228" s="3">
        <v>1</v>
      </c>
      <c r="U3228" s="3">
        <v>782678</v>
      </c>
      <c r="V3228" s="3">
        <v>2019</v>
      </c>
      <c r="W3228" t="s">
        <v>26159</v>
      </c>
    </row>
    <row r="3229" spans="1:23" x14ac:dyDescent="0.3">
      <c r="A3229" s="3">
        <v>7</v>
      </c>
      <c r="B3229" t="s">
        <v>788</v>
      </c>
      <c r="C3229" s="3">
        <v>7304</v>
      </c>
      <c r="D3229" t="s">
        <v>1439</v>
      </c>
      <c r="E3229" s="3">
        <v>100101</v>
      </c>
      <c r="F3229" t="s">
        <v>11256</v>
      </c>
      <c r="G3229" s="3">
        <v>100101001</v>
      </c>
      <c r="H3229" t="s">
        <v>26124</v>
      </c>
      <c r="I3229" s="3">
        <v>2</v>
      </c>
      <c r="J3229" t="s">
        <v>12848</v>
      </c>
      <c r="K3229" s="3">
        <v>18</v>
      </c>
      <c r="L3229" t="s">
        <v>26111</v>
      </c>
      <c r="M3229" s="3">
        <v>5</v>
      </c>
      <c r="N3229" t="s">
        <v>26092</v>
      </c>
      <c r="O3229" s="3">
        <v>3</v>
      </c>
      <c r="P3229" t="s">
        <v>26085</v>
      </c>
      <c r="Q3229" s="3">
        <v>5</v>
      </c>
      <c r="R3229" t="s">
        <v>8203</v>
      </c>
      <c r="S3229" s="3">
        <v>10</v>
      </c>
      <c r="T3229" s="3">
        <v>1</v>
      </c>
      <c r="U3229" s="3">
        <v>475482</v>
      </c>
      <c r="V3229" s="3">
        <v>2019</v>
      </c>
      <c r="W3229" t="s">
        <v>26159</v>
      </c>
    </row>
    <row r="3230" spans="1:23" x14ac:dyDescent="0.3">
      <c r="A3230" s="3">
        <v>7</v>
      </c>
      <c r="B3230" t="s">
        <v>788</v>
      </c>
      <c r="C3230" s="3">
        <v>7304</v>
      </c>
      <c r="D3230" t="s">
        <v>1439</v>
      </c>
      <c r="E3230" s="3">
        <v>100109</v>
      </c>
      <c r="F3230" t="s">
        <v>18431</v>
      </c>
      <c r="G3230" s="3">
        <v>100109001</v>
      </c>
      <c r="H3230" t="s">
        <v>26106</v>
      </c>
      <c r="I3230" s="3">
        <v>2</v>
      </c>
      <c r="J3230" t="s">
        <v>12848</v>
      </c>
      <c r="K3230" s="3">
        <v>18</v>
      </c>
      <c r="L3230" t="s">
        <v>26111</v>
      </c>
      <c r="M3230" s="3">
        <v>5</v>
      </c>
      <c r="N3230" t="s">
        <v>26092</v>
      </c>
      <c r="O3230" s="3">
        <v>3</v>
      </c>
      <c r="P3230" t="s">
        <v>26085</v>
      </c>
      <c r="Q3230" s="3">
        <v>5</v>
      </c>
      <c r="R3230" t="s">
        <v>8203</v>
      </c>
      <c r="S3230" s="3">
        <v>10</v>
      </c>
      <c r="T3230" s="3">
        <v>1</v>
      </c>
      <c r="U3230" s="3">
        <v>25352</v>
      </c>
      <c r="V3230" s="3">
        <v>2019</v>
      </c>
      <c r="W3230" t="s">
        <v>26159</v>
      </c>
    </row>
    <row r="3231" spans="1:23" x14ac:dyDescent="0.3">
      <c r="A3231" s="3">
        <v>7</v>
      </c>
      <c r="B3231" t="s">
        <v>788</v>
      </c>
      <c r="C3231" s="3">
        <v>7304</v>
      </c>
      <c r="D3231" t="s">
        <v>1439</v>
      </c>
      <c r="E3231" s="3">
        <v>100101</v>
      </c>
      <c r="F3231" t="s">
        <v>11256</v>
      </c>
      <c r="G3231" s="3">
        <v>1001010080</v>
      </c>
      <c r="H3231" t="s">
        <v>26126</v>
      </c>
      <c r="I3231" s="3">
        <v>2</v>
      </c>
      <c r="J3231" t="s">
        <v>12848</v>
      </c>
      <c r="K3231" s="3">
        <v>18</v>
      </c>
      <c r="L3231" t="s">
        <v>26111</v>
      </c>
      <c r="M3231" s="3">
        <v>5</v>
      </c>
      <c r="N3231" t="s">
        <v>26092</v>
      </c>
      <c r="O3231" s="3">
        <v>3</v>
      </c>
      <c r="P3231" t="s">
        <v>26085</v>
      </c>
      <c r="Q3231" s="3">
        <v>5</v>
      </c>
      <c r="R3231" t="s">
        <v>8203</v>
      </c>
      <c r="S3231" s="3">
        <v>10</v>
      </c>
      <c r="T3231" s="3">
        <v>1</v>
      </c>
      <c r="U3231" s="3">
        <v>539303</v>
      </c>
      <c r="V3231" s="3">
        <v>2019</v>
      </c>
      <c r="W3231" t="s">
        <v>26159</v>
      </c>
    </row>
    <row r="3232" spans="1:23" x14ac:dyDescent="0.3">
      <c r="A3232" s="3">
        <v>7</v>
      </c>
      <c r="B3232" t="s">
        <v>788</v>
      </c>
      <c r="C3232" s="3">
        <v>7405</v>
      </c>
      <c r="D3232" t="s">
        <v>1469</v>
      </c>
      <c r="E3232" s="3">
        <v>100101</v>
      </c>
      <c r="F3232" t="s">
        <v>11256</v>
      </c>
      <c r="G3232" s="3">
        <v>100101001</v>
      </c>
      <c r="H3232" t="s">
        <v>26124</v>
      </c>
      <c r="I3232" s="3">
        <v>2</v>
      </c>
      <c r="J3232" t="s">
        <v>12848</v>
      </c>
      <c r="K3232" s="3">
        <v>18</v>
      </c>
      <c r="L3232" t="s">
        <v>26111</v>
      </c>
      <c r="M3232" s="3">
        <v>2</v>
      </c>
      <c r="N3232" t="s">
        <v>26084</v>
      </c>
      <c r="O3232" s="3">
        <v>3</v>
      </c>
      <c r="P3232" t="s">
        <v>26085</v>
      </c>
      <c r="Q3232" s="3">
        <v>1</v>
      </c>
      <c r="R3232" t="s">
        <v>26083</v>
      </c>
      <c r="S3232" s="3">
        <v>1</v>
      </c>
      <c r="T3232" s="3">
        <v>1</v>
      </c>
      <c r="U3232" s="3">
        <v>121200</v>
      </c>
      <c r="V3232" s="3">
        <v>2019</v>
      </c>
      <c r="W3232" t="s">
        <v>26159</v>
      </c>
    </row>
    <row r="3233" spans="1:23" x14ac:dyDescent="0.3">
      <c r="A3233" s="3">
        <v>7</v>
      </c>
      <c r="B3233" t="s">
        <v>788</v>
      </c>
      <c r="C3233" s="3">
        <v>7405</v>
      </c>
      <c r="D3233" t="s">
        <v>1469</v>
      </c>
      <c r="E3233" s="3">
        <v>100101</v>
      </c>
      <c r="F3233" t="s">
        <v>11256</v>
      </c>
      <c r="G3233" s="3">
        <v>1001010080</v>
      </c>
      <c r="H3233" t="s">
        <v>26126</v>
      </c>
      <c r="I3233" s="3">
        <v>2</v>
      </c>
      <c r="J3233" t="s">
        <v>12848</v>
      </c>
      <c r="K3233" s="3">
        <v>18</v>
      </c>
      <c r="L3233" t="s">
        <v>26111</v>
      </c>
      <c r="M3233" s="3">
        <v>5</v>
      </c>
      <c r="N3233" t="s">
        <v>26092</v>
      </c>
      <c r="O3233" s="3">
        <v>3</v>
      </c>
      <c r="P3233" t="s">
        <v>26085</v>
      </c>
      <c r="Q3233" s="3">
        <v>1</v>
      </c>
      <c r="R3233" t="s">
        <v>26083</v>
      </c>
      <c r="S3233" s="3">
        <v>7</v>
      </c>
      <c r="T3233" s="3">
        <v>1</v>
      </c>
      <c r="U3233" s="3">
        <v>355557</v>
      </c>
      <c r="V3233" s="3">
        <v>2019</v>
      </c>
      <c r="W3233" t="s">
        <v>26159</v>
      </c>
    </row>
    <row r="3234" spans="1:23" x14ac:dyDescent="0.3">
      <c r="A3234" s="3">
        <v>7</v>
      </c>
      <c r="B3234" t="s">
        <v>788</v>
      </c>
      <c r="C3234" s="3">
        <v>7405</v>
      </c>
      <c r="D3234" t="s">
        <v>1469</v>
      </c>
      <c r="E3234" s="3">
        <v>100101</v>
      </c>
      <c r="F3234" t="s">
        <v>11256</v>
      </c>
      <c r="G3234" s="3">
        <v>100101004</v>
      </c>
      <c r="H3234" t="s">
        <v>16281</v>
      </c>
      <c r="I3234" s="3">
        <v>2</v>
      </c>
      <c r="J3234" t="s">
        <v>12848</v>
      </c>
      <c r="K3234" s="3">
        <v>18</v>
      </c>
      <c r="L3234" t="s">
        <v>26111</v>
      </c>
      <c r="M3234" s="3">
        <v>5</v>
      </c>
      <c r="N3234" t="s">
        <v>26092</v>
      </c>
      <c r="O3234" s="3">
        <v>3</v>
      </c>
      <c r="P3234" t="s">
        <v>26085</v>
      </c>
      <c r="Q3234" s="3">
        <v>1</v>
      </c>
      <c r="R3234" t="s">
        <v>26083</v>
      </c>
      <c r="S3234" s="3">
        <v>7</v>
      </c>
      <c r="T3234" s="3">
        <v>1</v>
      </c>
      <c r="U3234" s="3">
        <v>581833</v>
      </c>
      <c r="V3234" s="3">
        <v>2019</v>
      </c>
      <c r="W3234" t="s">
        <v>26159</v>
      </c>
    </row>
    <row r="3235" spans="1:23" x14ac:dyDescent="0.3">
      <c r="A3235" s="3">
        <v>7</v>
      </c>
      <c r="B3235" t="s">
        <v>788</v>
      </c>
      <c r="C3235" s="3">
        <v>7405</v>
      </c>
      <c r="D3235" t="s">
        <v>1469</v>
      </c>
      <c r="E3235" s="3">
        <v>100104</v>
      </c>
      <c r="F3235" t="s">
        <v>11362</v>
      </c>
      <c r="G3235" s="3">
        <v>100104002</v>
      </c>
      <c r="H3235" t="s">
        <v>26132</v>
      </c>
      <c r="I3235" s="3">
        <v>2</v>
      </c>
      <c r="J3235" t="s">
        <v>12848</v>
      </c>
      <c r="K3235" s="3">
        <v>18</v>
      </c>
      <c r="L3235" t="s">
        <v>26111</v>
      </c>
      <c r="M3235" s="3">
        <v>5</v>
      </c>
      <c r="N3235" t="s">
        <v>26092</v>
      </c>
      <c r="O3235" s="3">
        <v>1</v>
      </c>
      <c r="P3235" t="s">
        <v>28066</v>
      </c>
      <c r="Q3235" s="3">
        <v>4</v>
      </c>
      <c r="R3235" t="s">
        <v>26113</v>
      </c>
      <c r="S3235" s="3">
        <v>28</v>
      </c>
      <c r="T3235" s="3">
        <v>1</v>
      </c>
      <c r="U3235" s="3">
        <v>144000</v>
      </c>
      <c r="V3235" s="3">
        <v>2019</v>
      </c>
      <c r="W3235" t="s">
        <v>26159</v>
      </c>
    </row>
    <row r="3236" spans="1:23" x14ac:dyDescent="0.3">
      <c r="A3236" s="3">
        <v>7</v>
      </c>
      <c r="B3236" t="s">
        <v>788</v>
      </c>
      <c r="C3236" s="3">
        <v>7405</v>
      </c>
      <c r="D3236" t="s">
        <v>1469</v>
      </c>
      <c r="E3236" s="3">
        <v>100101</v>
      </c>
      <c r="F3236" t="s">
        <v>11256</v>
      </c>
      <c r="G3236" s="3">
        <v>100101004</v>
      </c>
      <c r="H3236" t="s">
        <v>16281</v>
      </c>
      <c r="I3236" s="3">
        <v>2</v>
      </c>
      <c r="J3236" t="s">
        <v>12848</v>
      </c>
      <c r="K3236" s="3">
        <v>18</v>
      </c>
      <c r="L3236" t="s">
        <v>26111</v>
      </c>
      <c r="M3236" s="3">
        <v>5</v>
      </c>
      <c r="N3236" t="s">
        <v>26092</v>
      </c>
      <c r="O3236" s="3">
        <v>1</v>
      </c>
      <c r="P3236" t="s">
        <v>28066</v>
      </c>
      <c r="Q3236" s="3">
        <v>4</v>
      </c>
      <c r="R3236" t="s">
        <v>26113</v>
      </c>
      <c r="S3236" s="3">
        <v>28</v>
      </c>
      <c r="T3236" s="3">
        <v>1</v>
      </c>
      <c r="U3236" s="3">
        <v>630000</v>
      </c>
      <c r="V3236" s="3">
        <v>2019</v>
      </c>
      <c r="W3236" t="s">
        <v>26159</v>
      </c>
    </row>
    <row r="3237" spans="1:23" x14ac:dyDescent="0.3">
      <c r="A3237" s="3">
        <v>7</v>
      </c>
      <c r="B3237" t="s">
        <v>788</v>
      </c>
      <c r="C3237" s="3">
        <v>7405</v>
      </c>
      <c r="D3237" t="s">
        <v>1469</v>
      </c>
      <c r="E3237" s="3">
        <v>100109</v>
      </c>
      <c r="F3237" t="s">
        <v>18431</v>
      </c>
      <c r="G3237" s="3">
        <v>100109001</v>
      </c>
      <c r="H3237" t="s">
        <v>26106</v>
      </c>
      <c r="I3237" s="3">
        <v>2</v>
      </c>
      <c r="J3237" t="s">
        <v>12848</v>
      </c>
      <c r="K3237" s="3">
        <v>18</v>
      </c>
      <c r="L3237" t="s">
        <v>26111</v>
      </c>
      <c r="M3237" s="3">
        <v>5</v>
      </c>
      <c r="N3237" t="s">
        <v>26092</v>
      </c>
      <c r="O3237" s="3">
        <v>1</v>
      </c>
      <c r="P3237" t="s">
        <v>28066</v>
      </c>
      <c r="Q3237" s="3">
        <v>4</v>
      </c>
      <c r="R3237" t="s">
        <v>26113</v>
      </c>
      <c r="S3237" s="3">
        <v>28</v>
      </c>
      <c r="T3237" s="3">
        <v>1</v>
      </c>
      <c r="U3237" s="3">
        <v>135000</v>
      </c>
      <c r="V3237" s="3">
        <v>2019</v>
      </c>
      <c r="W3237" t="s">
        <v>26159</v>
      </c>
    </row>
    <row r="3238" spans="1:23" x14ac:dyDescent="0.3">
      <c r="A3238" s="3">
        <v>7</v>
      </c>
      <c r="B3238" t="s">
        <v>788</v>
      </c>
      <c r="C3238" s="3">
        <v>7405</v>
      </c>
      <c r="D3238" t="s">
        <v>1469</v>
      </c>
      <c r="E3238" s="3">
        <v>100101</v>
      </c>
      <c r="F3238" t="s">
        <v>11256</v>
      </c>
      <c r="G3238" s="3">
        <v>100101004</v>
      </c>
      <c r="H3238" t="s">
        <v>16281</v>
      </c>
      <c r="I3238" s="3">
        <v>2</v>
      </c>
      <c r="J3238" t="s">
        <v>12848</v>
      </c>
      <c r="K3238" s="3">
        <v>18</v>
      </c>
      <c r="L3238" t="s">
        <v>26111</v>
      </c>
      <c r="M3238" s="3">
        <v>5</v>
      </c>
      <c r="N3238" t="s">
        <v>26092</v>
      </c>
      <c r="O3238" s="3">
        <v>1</v>
      </c>
      <c r="P3238" t="s">
        <v>28066</v>
      </c>
      <c r="Q3238" s="3">
        <v>1</v>
      </c>
      <c r="R3238" t="s">
        <v>26083</v>
      </c>
      <c r="S3238" s="3">
        <v>1</v>
      </c>
      <c r="T3238" s="3">
        <v>1</v>
      </c>
      <c r="U3238" s="3">
        <v>150000</v>
      </c>
      <c r="V3238" s="3">
        <v>2019</v>
      </c>
      <c r="W3238" t="s">
        <v>26159</v>
      </c>
    </row>
    <row r="3239" spans="1:23" x14ac:dyDescent="0.3">
      <c r="A3239" s="3">
        <v>7</v>
      </c>
      <c r="B3239" t="s">
        <v>788</v>
      </c>
      <c r="C3239" s="3">
        <v>7405</v>
      </c>
      <c r="D3239" t="s">
        <v>1469</v>
      </c>
      <c r="E3239" s="3">
        <v>100101</v>
      </c>
      <c r="F3239" t="s">
        <v>11256</v>
      </c>
      <c r="G3239" s="3">
        <v>100101007</v>
      </c>
      <c r="H3239" t="s">
        <v>11267</v>
      </c>
      <c r="I3239" s="3">
        <v>2</v>
      </c>
      <c r="J3239" t="s">
        <v>12848</v>
      </c>
      <c r="K3239" s="3">
        <v>18</v>
      </c>
      <c r="L3239" t="s">
        <v>26111</v>
      </c>
      <c r="M3239" s="3">
        <v>5</v>
      </c>
      <c r="N3239" t="s">
        <v>26092</v>
      </c>
      <c r="O3239" s="3">
        <v>1</v>
      </c>
      <c r="P3239" t="s">
        <v>28066</v>
      </c>
      <c r="Q3239" s="3">
        <v>4</v>
      </c>
      <c r="R3239" t="s">
        <v>26113</v>
      </c>
      <c r="S3239" s="3">
        <v>28</v>
      </c>
      <c r="T3239" s="3">
        <v>1</v>
      </c>
      <c r="U3239" s="3">
        <v>180000</v>
      </c>
      <c r="V3239" s="3">
        <v>2019</v>
      </c>
      <c r="W3239" t="s">
        <v>26159</v>
      </c>
    </row>
    <row r="3240" spans="1:23" x14ac:dyDescent="0.3">
      <c r="A3240" s="3">
        <v>7</v>
      </c>
      <c r="B3240" t="s">
        <v>788</v>
      </c>
      <c r="C3240" s="3">
        <v>7405</v>
      </c>
      <c r="D3240" t="s">
        <v>1469</v>
      </c>
      <c r="E3240" s="3">
        <v>100101</v>
      </c>
      <c r="F3240" t="s">
        <v>11256</v>
      </c>
      <c r="G3240" s="3">
        <v>100101008</v>
      </c>
      <c r="H3240" t="s">
        <v>26130</v>
      </c>
      <c r="I3240" s="3">
        <v>2</v>
      </c>
      <c r="J3240" t="s">
        <v>12848</v>
      </c>
      <c r="K3240" s="3">
        <v>18</v>
      </c>
      <c r="L3240" t="s">
        <v>26111</v>
      </c>
      <c r="M3240" s="3">
        <v>5</v>
      </c>
      <c r="N3240" t="s">
        <v>26092</v>
      </c>
      <c r="O3240" s="3">
        <v>1</v>
      </c>
      <c r="P3240" t="s">
        <v>28066</v>
      </c>
      <c r="Q3240" s="3">
        <v>4</v>
      </c>
      <c r="R3240" t="s">
        <v>26113</v>
      </c>
      <c r="S3240" s="3">
        <v>28</v>
      </c>
      <c r="T3240" s="3">
        <v>1</v>
      </c>
      <c r="U3240" s="3">
        <v>38250</v>
      </c>
      <c r="V3240" s="3">
        <v>2019</v>
      </c>
      <c r="W3240" t="s">
        <v>26159</v>
      </c>
    </row>
    <row r="3241" spans="1:23" x14ac:dyDescent="0.3">
      <c r="A3241" s="3">
        <v>7</v>
      </c>
      <c r="B3241" t="s">
        <v>788</v>
      </c>
      <c r="C3241" s="3">
        <v>7405</v>
      </c>
      <c r="D3241" t="s">
        <v>1469</v>
      </c>
      <c r="E3241" s="3">
        <v>100101</v>
      </c>
      <c r="F3241" t="s">
        <v>11256</v>
      </c>
      <c r="G3241" s="3">
        <v>1001010080</v>
      </c>
      <c r="H3241" t="s">
        <v>26126</v>
      </c>
      <c r="I3241" s="3">
        <v>2</v>
      </c>
      <c r="J3241" t="s">
        <v>12848</v>
      </c>
      <c r="K3241" s="3">
        <v>18</v>
      </c>
      <c r="L3241" t="s">
        <v>26111</v>
      </c>
      <c r="M3241" s="3">
        <v>5</v>
      </c>
      <c r="N3241" t="s">
        <v>26092</v>
      </c>
      <c r="O3241" s="3">
        <v>1</v>
      </c>
      <c r="P3241" t="s">
        <v>28066</v>
      </c>
      <c r="Q3241" s="3">
        <v>4</v>
      </c>
      <c r="R3241" t="s">
        <v>26113</v>
      </c>
      <c r="S3241" s="3">
        <v>28</v>
      </c>
      <c r="T3241" s="3">
        <v>1</v>
      </c>
      <c r="U3241" s="3">
        <v>168750</v>
      </c>
      <c r="V3241" s="3">
        <v>2019</v>
      </c>
      <c r="W3241" t="s">
        <v>26159</v>
      </c>
    </row>
    <row r="3242" spans="1:23" x14ac:dyDescent="0.3">
      <c r="A3242" s="3">
        <v>7</v>
      </c>
      <c r="B3242" t="s">
        <v>788</v>
      </c>
      <c r="C3242" s="3">
        <v>7405</v>
      </c>
      <c r="D3242" t="s">
        <v>1469</v>
      </c>
      <c r="E3242" s="3">
        <v>100101</v>
      </c>
      <c r="F3242" t="s">
        <v>11256</v>
      </c>
      <c r="G3242" s="3">
        <v>100101001</v>
      </c>
      <c r="H3242" t="s">
        <v>26124</v>
      </c>
      <c r="I3242" s="3">
        <v>2</v>
      </c>
      <c r="J3242" t="s">
        <v>12848</v>
      </c>
      <c r="K3242" s="3">
        <v>18</v>
      </c>
      <c r="L3242" t="s">
        <v>26111</v>
      </c>
      <c r="M3242" s="3">
        <v>5</v>
      </c>
      <c r="N3242" t="s">
        <v>26092</v>
      </c>
      <c r="O3242" s="3">
        <v>1</v>
      </c>
      <c r="P3242" t="s">
        <v>28066</v>
      </c>
      <c r="Q3242" s="3">
        <v>4</v>
      </c>
      <c r="R3242" t="s">
        <v>26113</v>
      </c>
      <c r="S3242" s="3">
        <v>28</v>
      </c>
      <c r="T3242" s="3">
        <v>1</v>
      </c>
      <c r="U3242" s="3">
        <v>2295000</v>
      </c>
      <c r="V3242" s="3">
        <v>2019</v>
      </c>
      <c r="W3242" t="s">
        <v>26159</v>
      </c>
    </row>
    <row r="3243" spans="1:23" x14ac:dyDescent="0.3">
      <c r="A3243" s="3">
        <v>7</v>
      </c>
      <c r="B3243" t="s">
        <v>788</v>
      </c>
      <c r="C3243" s="3">
        <v>7405</v>
      </c>
      <c r="D3243" t="s">
        <v>1469</v>
      </c>
      <c r="E3243" s="3">
        <v>100101</v>
      </c>
      <c r="F3243" t="s">
        <v>11256</v>
      </c>
      <c r="G3243" s="3">
        <v>1001010080</v>
      </c>
      <c r="H3243" t="s">
        <v>26126</v>
      </c>
      <c r="I3243" s="3">
        <v>2</v>
      </c>
      <c r="J3243" t="s">
        <v>12848</v>
      </c>
      <c r="K3243" s="3">
        <v>18</v>
      </c>
      <c r="L3243" t="s">
        <v>26111</v>
      </c>
      <c r="M3243" s="3">
        <v>5</v>
      </c>
      <c r="N3243" t="s">
        <v>26092</v>
      </c>
      <c r="O3243" s="3">
        <v>1</v>
      </c>
      <c r="P3243" t="s">
        <v>28066</v>
      </c>
      <c r="Q3243" s="3">
        <v>1</v>
      </c>
      <c r="R3243" t="s">
        <v>26083</v>
      </c>
      <c r="S3243" s="3">
        <v>1</v>
      </c>
      <c r="T3243" s="3">
        <v>1</v>
      </c>
      <c r="U3243" s="3">
        <v>300000</v>
      </c>
      <c r="V3243" s="3">
        <v>2019</v>
      </c>
      <c r="W3243" t="s">
        <v>26159</v>
      </c>
    </row>
    <row r="3244" spans="1:23" x14ac:dyDescent="0.3">
      <c r="A3244" s="3">
        <v>7</v>
      </c>
      <c r="B3244" t="s">
        <v>788</v>
      </c>
      <c r="C3244" s="3">
        <v>7108</v>
      </c>
      <c r="D3244" t="s">
        <v>1412</v>
      </c>
      <c r="E3244" s="3">
        <v>100101</v>
      </c>
      <c r="F3244" t="s">
        <v>11256</v>
      </c>
      <c r="G3244" s="3">
        <v>1001010080</v>
      </c>
      <c r="H3244" t="s">
        <v>26126</v>
      </c>
      <c r="I3244" s="3">
        <v>2</v>
      </c>
      <c r="J3244" t="s">
        <v>12848</v>
      </c>
      <c r="K3244" s="3">
        <v>18</v>
      </c>
      <c r="L3244" t="s">
        <v>26111</v>
      </c>
      <c r="M3244" s="3">
        <v>5</v>
      </c>
      <c r="N3244" t="s">
        <v>26092</v>
      </c>
      <c r="O3244" s="3">
        <v>1</v>
      </c>
      <c r="P3244" t="s">
        <v>28066</v>
      </c>
      <c r="Q3244" s="3">
        <v>5</v>
      </c>
      <c r="R3244" t="s">
        <v>8203</v>
      </c>
      <c r="S3244" s="3">
        <v>3</v>
      </c>
      <c r="T3244" s="3">
        <v>1</v>
      </c>
      <c r="U3244" s="3">
        <v>50000</v>
      </c>
      <c r="V3244" s="3">
        <v>2019</v>
      </c>
      <c r="W3244" t="s">
        <v>26159</v>
      </c>
    </row>
    <row r="3245" spans="1:23" x14ac:dyDescent="0.3">
      <c r="A3245" s="3">
        <v>7</v>
      </c>
      <c r="B3245" t="s">
        <v>788</v>
      </c>
      <c r="C3245" s="3">
        <v>7306</v>
      </c>
      <c r="D3245" t="s">
        <v>1445</v>
      </c>
      <c r="E3245" s="3">
        <v>100101</v>
      </c>
      <c r="F3245" t="s">
        <v>11256</v>
      </c>
      <c r="G3245" s="3">
        <v>100101001</v>
      </c>
      <c r="H3245" t="s">
        <v>26124</v>
      </c>
      <c r="I3245" s="3">
        <v>2</v>
      </c>
      <c r="J3245" t="s">
        <v>12848</v>
      </c>
      <c r="K3245" s="3">
        <v>18</v>
      </c>
      <c r="L3245" t="s">
        <v>26111</v>
      </c>
      <c r="M3245" s="3">
        <v>5</v>
      </c>
      <c r="N3245" t="s">
        <v>26092</v>
      </c>
      <c r="O3245" s="3">
        <v>3</v>
      </c>
      <c r="P3245" t="s">
        <v>26085</v>
      </c>
      <c r="Q3245" s="3">
        <v>2</v>
      </c>
      <c r="R3245" t="s">
        <v>8209</v>
      </c>
      <c r="S3245" s="3">
        <v>150</v>
      </c>
      <c r="T3245" s="3">
        <v>1</v>
      </c>
      <c r="U3245" s="3">
        <v>100000</v>
      </c>
      <c r="V3245" s="3">
        <v>2019</v>
      </c>
      <c r="W3245" t="s">
        <v>26159</v>
      </c>
    </row>
    <row r="3246" spans="1:23" x14ac:dyDescent="0.3">
      <c r="A3246" s="3">
        <v>7</v>
      </c>
      <c r="B3246" t="s">
        <v>788</v>
      </c>
      <c r="C3246" s="3">
        <v>7306</v>
      </c>
      <c r="D3246" t="s">
        <v>1445</v>
      </c>
      <c r="E3246" s="3">
        <v>100101</v>
      </c>
      <c r="F3246" t="s">
        <v>11256</v>
      </c>
      <c r="G3246" s="3">
        <v>100101004</v>
      </c>
      <c r="H3246" t="s">
        <v>16281</v>
      </c>
      <c r="I3246" s="3">
        <v>2</v>
      </c>
      <c r="J3246" t="s">
        <v>12848</v>
      </c>
      <c r="K3246" s="3">
        <v>18</v>
      </c>
      <c r="L3246" t="s">
        <v>26111</v>
      </c>
      <c r="M3246" s="3">
        <v>5</v>
      </c>
      <c r="N3246" t="s">
        <v>26092</v>
      </c>
      <c r="O3246" s="3">
        <v>3</v>
      </c>
      <c r="P3246" t="s">
        <v>26085</v>
      </c>
      <c r="Q3246" s="3">
        <v>1</v>
      </c>
      <c r="R3246" t="s">
        <v>26083</v>
      </c>
      <c r="S3246" s="3">
        <v>15</v>
      </c>
      <c r="T3246" s="3">
        <v>1</v>
      </c>
      <c r="U3246" s="3">
        <v>800000</v>
      </c>
      <c r="V3246" s="3">
        <v>2019</v>
      </c>
      <c r="W3246" t="s">
        <v>26159</v>
      </c>
    </row>
    <row r="3247" spans="1:23" x14ac:dyDescent="0.3">
      <c r="A3247" s="3">
        <v>7</v>
      </c>
      <c r="B3247" t="s">
        <v>788</v>
      </c>
      <c r="C3247" s="3">
        <v>7306</v>
      </c>
      <c r="D3247" t="s">
        <v>1445</v>
      </c>
      <c r="E3247" s="3">
        <v>100101</v>
      </c>
      <c r="F3247" t="s">
        <v>11256</v>
      </c>
      <c r="G3247" s="3">
        <v>1001010080</v>
      </c>
      <c r="H3247" t="s">
        <v>26126</v>
      </c>
      <c r="I3247" s="3">
        <v>2</v>
      </c>
      <c r="J3247" t="s">
        <v>12848</v>
      </c>
      <c r="K3247" s="3">
        <v>18</v>
      </c>
      <c r="L3247" t="s">
        <v>26111</v>
      </c>
      <c r="M3247" s="3">
        <v>5</v>
      </c>
      <c r="N3247" t="s">
        <v>26092</v>
      </c>
      <c r="O3247" s="3">
        <v>3</v>
      </c>
      <c r="P3247" t="s">
        <v>26085</v>
      </c>
      <c r="Q3247" s="3">
        <v>2</v>
      </c>
      <c r="R3247" t="s">
        <v>8209</v>
      </c>
      <c r="S3247" s="3">
        <v>150</v>
      </c>
      <c r="T3247" s="3">
        <v>1</v>
      </c>
      <c r="U3247" s="3">
        <v>50000</v>
      </c>
      <c r="V3247" s="3">
        <v>2019</v>
      </c>
      <c r="W3247" t="s">
        <v>26159</v>
      </c>
    </row>
    <row r="3248" spans="1:23" x14ac:dyDescent="0.3">
      <c r="A3248" s="3">
        <v>7</v>
      </c>
      <c r="B3248" t="s">
        <v>788</v>
      </c>
      <c r="C3248" s="3">
        <v>7306</v>
      </c>
      <c r="D3248" t="s">
        <v>1445</v>
      </c>
      <c r="E3248" s="3">
        <v>100101</v>
      </c>
      <c r="F3248" t="s">
        <v>11256</v>
      </c>
      <c r="G3248" s="3">
        <v>100101004</v>
      </c>
      <c r="H3248" t="s">
        <v>16281</v>
      </c>
      <c r="I3248" s="3">
        <v>2</v>
      </c>
      <c r="J3248" t="s">
        <v>12848</v>
      </c>
      <c r="K3248" s="3">
        <v>18</v>
      </c>
      <c r="L3248" t="s">
        <v>26111</v>
      </c>
      <c r="M3248" s="3">
        <v>5</v>
      </c>
      <c r="N3248" t="s">
        <v>26092</v>
      </c>
      <c r="O3248" s="3">
        <v>3</v>
      </c>
      <c r="P3248" t="s">
        <v>26085</v>
      </c>
      <c r="Q3248" s="3">
        <v>2</v>
      </c>
      <c r="R3248" t="s">
        <v>8209</v>
      </c>
      <c r="S3248" s="3">
        <v>150</v>
      </c>
      <c r="T3248" s="3">
        <v>1</v>
      </c>
      <c r="U3248" s="3">
        <v>90000</v>
      </c>
      <c r="V3248" s="3">
        <v>2019</v>
      </c>
      <c r="W3248" t="s">
        <v>26159</v>
      </c>
    </row>
    <row r="3249" spans="1:23" x14ac:dyDescent="0.3">
      <c r="A3249" s="3">
        <v>7</v>
      </c>
      <c r="B3249" t="s">
        <v>788</v>
      </c>
      <c r="C3249" s="3">
        <v>7306</v>
      </c>
      <c r="D3249" t="s">
        <v>1445</v>
      </c>
      <c r="E3249" s="3">
        <v>100101</v>
      </c>
      <c r="F3249" t="s">
        <v>11256</v>
      </c>
      <c r="G3249" s="3">
        <v>1001010080</v>
      </c>
      <c r="H3249" t="s">
        <v>26126</v>
      </c>
      <c r="I3249" s="3">
        <v>2</v>
      </c>
      <c r="J3249" t="s">
        <v>12848</v>
      </c>
      <c r="K3249" s="3">
        <v>18</v>
      </c>
      <c r="L3249" t="s">
        <v>26111</v>
      </c>
      <c r="M3249" s="3">
        <v>5</v>
      </c>
      <c r="N3249" t="s">
        <v>26092</v>
      </c>
      <c r="O3249" s="3">
        <v>3</v>
      </c>
      <c r="P3249" t="s">
        <v>26085</v>
      </c>
      <c r="Q3249" s="3">
        <v>2</v>
      </c>
      <c r="R3249" t="s">
        <v>8209</v>
      </c>
      <c r="S3249" s="3">
        <v>60</v>
      </c>
      <c r="T3249" s="3">
        <v>1</v>
      </c>
      <c r="U3249" s="3">
        <v>1800000</v>
      </c>
      <c r="V3249" s="3">
        <v>2019</v>
      </c>
      <c r="W3249" t="s">
        <v>26159</v>
      </c>
    </row>
    <row r="3250" spans="1:23" x14ac:dyDescent="0.3">
      <c r="A3250" s="3">
        <v>7</v>
      </c>
      <c r="B3250" t="s">
        <v>788</v>
      </c>
      <c r="C3250" s="3">
        <v>7306</v>
      </c>
      <c r="D3250" t="s">
        <v>1445</v>
      </c>
      <c r="E3250" s="3">
        <v>100103</v>
      </c>
      <c r="F3250" t="s">
        <v>11337</v>
      </c>
      <c r="G3250" s="3">
        <v>100103001</v>
      </c>
      <c r="H3250" t="s">
        <v>26123</v>
      </c>
      <c r="I3250" s="3">
        <v>2</v>
      </c>
      <c r="J3250" t="s">
        <v>12848</v>
      </c>
      <c r="K3250" s="3">
        <v>18</v>
      </c>
      <c r="L3250" t="s">
        <v>26111</v>
      </c>
      <c r="M3250" s="3">
        <v>5</v>
      </c>
      <c r="N3250" t="s">
        <v>26092</v>
      </c>
      <c r="O3250" s="3">
        <v>3</v>
      </c>
      <c r="P3250" t="s">
        <v>26085</v>
      </c>
      <c r="Q3250" s="3">
        <v>4</v>
      </c>
      <c r="R3250" t="s">
        <v>26113</v>
      </c>
      <c r="S3250" s="3">
        <v>60</v>
      </c>
      <c r="T3250" s="3">
        <v>1</v>
      </c>
      <c r="U3250" s="3">
        <v>1000000</v>
      </c>
      <c r="V3250" s="3">
        <v>2019</v>
      </c>
      <c r="W3250" t="s">
        <v>26159</v>
      </c>
    </row>
    <row r="3251" spans="1:23" x14ac:dyDescent="0.3">
      <c r="A3251" s="3">
        <v>7</v>
      </c>
      <c r="B3251" t="s">
        <v>788</v>
      </c>
      <c r="C3251" s="3">
        <v>7306</v>
      </c>
      <c r="D3251" t="s">
        <v>1445</v>
      </c>
      <c r="E3251" s="3">
        <v>100101</v>
      </c>
      <c r="F3251" t="s">
        <v>11256</v>
      </c>
      <c r="G3251" s="3">
        <v>100101004</v>
      </c>
      <c r="H3251" t="s">
        <v>16281</v>
      </c>
      <c r="I3251" s="3">
        <v>2</v>
      </c>
      <c r="J3251" t="s">
        <v>12848</v>
      </c>
      <c r="K3251" s="3">
        <v>18</v>
      </c>
      <c r="L3251" t="s">
        <v>26111</v>
      </c>
      <c r="M3251" s="3">
        <v>5</v>
      </c>
      <c r="N3251" t="s">
        <v>26092</v>
      </c>
      <c r="O3251" s="3">
        <v>3</v>
      </c>
      <c r="P3251" t="s">
        <v>26085</v>
      </c>
      <c r="Q3251" s="3">
        <v>2</v>
      </c>
      <c r="R3251" t="s">
        <v>8209</v>
      </c>
      <c r="S3251" s="3">
        <v>60</v>
      </c>
      <c r="T3251" s="3">
        <v>1</v>
      </c>
      <c r="U3251" s="3">
        <v>1000000</v>
      </c>
      <c r="V3251" s="3">
        <v>2019</v>
      </c>
      <c r="W3251" t="s">
        <v>26159</v>
      </c>
    </row>
    <row r="3252" spans="1:23" x14ac:dyDescent="0.3">
      <c r="A3252" s="3">
        <v>7</v>
      </c>
      <c r="B3252" t="s">
        <v>788</v>
      </c>
      <c r="C3252" s="3">
        <v>7306</v>
      </c>
      <c r="D3252" t="s">
        <v>1445</v>
      </c>
      <c r="E3252" s="3">
        <v>100101</v>
      </c>
      <c r="F3252" t="s">
        <v>11256</v>
      </c>
      <c r="G3252" s="3">
        <v>100101008</v>
      </c>
      <c r="H3252" t="s">
        <v>26130</v>
      </c>
      <c r="I3252" s="3">
        <v>2</v>
      </c>
      <c r="J3252" t="s">
        <v>12848</v>
      </c>
      <c r="K3252" s="3">
        <v>18</v>
      </c>
      <c r="L3252" t="s">
        <v>26111</v>
      </c>
      <c r="M3252" s="3">
        <v>5</v>
      </c>
      <c r="N3252" t="s">
        <v>26092</v>
      </c>
      <c r="O3252" s="3">
        <v>3</v>
      </c>
      <c r="P3252" t="s">
        <v>26085</v>
      </c>
      <c r="Q3252" s="3">
        <v>2</v>
      </c>
      <c r="R3252" t="s">
        <v>8209</v>
      </c>
      <c r="S3252" s="3">
        <v>60</v>
      </c>
      <c r="T3252" s="3">
        <v>1</v>
      </c>
      <c r="U3252" s="3">
        <v>350000</v>
      </c>
      <c r="V3252" s="3">
        <v>2019</v>
      </c>
      <c r="W3252" t="s">
        <v>26159</v>
      </c>
    </row>
    <row r="3253" spans="1:23" x14ac:dyDescent="0.3">
      <c r="A3253" s="3">
        <v>7</v>
      </c>
      <c r="B3253" t="s">
        <v>788</v>
      </c>
      <c r="C3253" s="3">
        <v>7306</v>
      </c>
      <c r="D3253" t="s">
        <v>1445</v>
      </c>
      <c r="E3253" s="3">
        <v>100101</v>
      </c>
      <c r="F3253" t="s">
        <v>11256</v>
      </c>
      <c r="G3253" s="3">
        <v>100101001</v>
      </c>
      <c r="H3253" t="s">
        <v>26124</v>
      </c>
      <c r="I3253" s="3">
        <v>2</v>
      </c>
      <c r="J3253" t="s">
        <v>12848</v>
      </c>
      <c r="K3253" s="3">
        <v>18</v>
      </c>
      <c r="L3253" t="s">
        <v>26111</v>
      </c>
      <c r="M3253" s="3">
        <v>5</v>
      </c>
      <c r="N3253" t="s">
        <v>26092</v>
      </c>
      <c r="O3253" s="3">
        <v>3</v>
      </c>
      <c r="P3253" t="s">
        <v>26085</v>
      </c>
      <c r="Q3253" s="3">
        <v>2</v>
      </c>
      <c r="R3253" t="s">
        <v>8209</v>
      </c>
      <c r="S3253" s="3">
        <v>60</v>
      </c>
      <c r="T3253" s="3">
        <v>1</v>
      </c>
      <c r="U3253" s="3">
        <v>150000</v>
      </c>
      <c r="V3253" s="3">
        <v>2019</v>
      </c>
      <c r="W3253" t="s">
        <v>26159</v>
      </c>
    </row>
    <row r="3254" spans="1:23" x14ac:dyDescent="0.3">
      <c r="A3254" s="3">
        <v>7</v>
      </c>
      <c r="B3254" t="s">
        <v>788</v>
      </c>
      <c r="C3254" s="3">
        <v>7306</v>
      </c>
      <c r="D3254" t="s">
        <v>1445</v>
      </c>
      <c r="E3254" s="3">
        <v>100101</v>
      </c>
      <c r="F3254" t="s">
        <v>11256</v>
      </c>
      <c r="G3254" s="3">
        <v>1001010080</v>
      </c>
      <c r="H3254" t="s">
        <v>26126</v>
      </c>
      <c r="I3254" s="3">
        <v>2</v>
      </c>
      <c r="J3254" t="s">
        <v>12848</v>
      </c>
      <c r="K3254" s="3">
        <v>18</v>
      </c>
      <c r="L3254" t="s">
        <v>26111</v>
      </c>
      <c r="M3254" s="3">
        <v>5</v>
      </c>
      <c r="N3254" t="s">
        <v>26092</v>
      </c>
      <c r="O3254" s="3">
        <v>3</v>
      </c>
      <c r="P3254" t="s">
        <v>26085</v>
      </c>
      <c r="Q3254" s="3">
        <v>4</v>
      </c>
      <c r="R3254" t="s">
        <v>26113</v>
      </c>
      <c r="S3254" s="3">
        <v>10</v>
      </c>
      <c r="T3254" s="3">
        <v>1</v>
      </c>
      <c r="U3254" s="3">
        <v>440000</v>
      </c>
      <c r="V3254" s="3">
        <v>2019</v>
      </c>
      <c r="W3254" t="s">
        <v>26159</v>
      </c>
    </row>
    <row r="3255" spans="1:23" x14ac:dyDescent="0.3">
      <c r="A3255" s="3">
        <v>7</v>
      </c>
      <c r="B3255" t="s">
        <v>788</v>
      </c>
      <c r="C3255" s="3">
        <v>7306</v>
      </c>
      <c r="D3255" t="s">
        <v>1445</v>
      </c>
      <c r="E3255" s="3">
        <v>100101</v>
      </c>
      <c r="F3255" t="s">
        <v>11256</v>
      </c>
      <c r="G3255" s="3">
        <v>100101004</v>
      </c>
      <c r="H3255" t="s">
        <v>16281</v>
      </c>
      <c r="I3255" s="3">
        <v>2</v>
      </c>
      <c r="J3255" t="s">
        <v>12848</v>
      </c>
      <c r="K3255" s="3">
        <v>18</v>
      </c>
      <c r="L3255" t="s">
        <v>26111</v>
      </c>
      <c r="M3255" s="3">
        <v>5</v>
      </c>
      <c r="N3255" t="s">
        <v>26092</v>
      </c>
      <c r="O3255" s="3">
        <v>3</v>
      </c>
      <c r="P3255" t="s">
        <v>26085</v>
      </c>
      <c r="Q3255" s="3">
        <v>4</v>
      </c>
      <c r="R3255" t="s">
        <v>26113</v>
      </c>
      <c r="S3255" s="3">
        <v>10</v>
      </c>
      <c r="T3255" s="3">
        <v>1</v>
      </c>
      <c r="U3255" s="3">
        <v>400000</v>
      </c>
      <c r="V3255" s="3">
        <v>2019</v>
      </c>
      <c r="W3255" t="s">
        <v>26159</v>
      </c>
    </row>
    <row r="3256" spans="1:23" x14ac:dyDescent="0.3">
      <c r="A3256" s="3">
        <v>7</v>
      </c>
      <c r="B3256" t="s">
        <v>788</v>
      </c>
      <c r="C3256" s="3">
        <v>7306</v>
      </c>
      <c r="D3256" t="s">
        <v>1445</v>
      </c>
      <c r="E3256" s="3">
        <v>100101</v>
      </c>
      <c r="F3256" t="s">
        <v>11256</v>
      </c>
      <c r="G3256" s="3">
        <v>100101001</v>
      </c>
      <c r="H3256" t="s">
        <v>26124</v>
      </c>
      <c r="I3256" s="3">
        <v>2</v>
      </c>
      <c r="J3256" t="s">
        <v>12848</v>
      </c>
      <c r="K3256" s="3">
        <v>18</v>
      </c>
      <c r="L3256" t="s">
        <v>26111</v>
      </c>
      <c r="M3256" s="3">
        <v>5</v>
      </c>
      <c r="N3256" t="s">
        <v>26092</v>
      </c>
      <c r="O3256" s="3">
        <v>3</v>
      </c>
      <c r="P3256" t="s">
        <v>26085</v>
      </c>
      <c r="Q3256" s="3">
        <v>4</v>
      </c>
      <c r="R3256" t="s">
        <v>26113</v>
      </c>
      <c r="S3256" s="3">
        <v>10</v>
      </c>
      <c r="T3256" s="3">
        <v>1</v>
      </c>
      <c r="U3256" s="3">
        <v>200000</v>
      </c>
      <c r="V3256" s="3">
        <v>2019</v>
      </c>
      <c r="W3256" t="s">
        <v>26159</v>
      </c>
    </row>
    <row r="3257" spans="1:23" x14ac:dyDescent="0.3">
      <c r="A3257" s="3">
        <v>7</v>
      </c>
      <c r="B3257" t="s">
        <v>788</v>
      </c>
      <c r="C3257" s="3">
        <v>7101</v>
      </c>
      <c r="D3257" t="s">
        <v>1392</v>
      </c>
      <c r="E3257" s="3">
        <v>100104</v>
      </c>
      <c r="F3257" t="s">
        <v>11362</v>
      </c>
      <c r="G3257" s="3">
        <v>100104006</v>
      </c>
      <c r="H3257" t="s">
        <v>26140</v>
      </c>
      <c r="I3257" s="3">
        <v>2</v>
      </c>
      <c r="J3257" t="s">
        <v>12848</v>
      </c>
      <c r="K3257" s="3">
        <v>18</v>
      </c>
      <c r="L3257" t="s">
        <v>26111</v>
      </c>
      <c r="M3257" s="3">
        <v>5</v>
      </c>
      <c r="N3257" t="s">
        <v>26092</v>
      </c>
      <c r="O3257" s="3">
        <v>3</v>
      </c>
      <c r="P3257" t="s">
        <v>26085</v>
      </c>
      <c r="Q3257" s="3">
        <v>2</v>
      </c>
      <c r="R3257" t="s">
        <v>8209</v>
      </c>
      <c r="S3257" s="3">
        <v>50</v>
      </c>
      <c r="T3257" s="3">
        <v>1</v>
      </c>
      <c r="U3257" s="3">
        <v>200000</v>
      </c>
      <c r="V3257" s="3">
        <v>2019</v>
      </c>
      <c r="W3257" t="s">
        <v>26159</v>
      </c>
    </row>
    <row r="3258" spans="1:23" x14ac:dyDescent="0.3">
      <c r="A3258" s="3">
        <v>7</v>
      </c>
      <c r="B3258" t="s">
        <v>788</v>
      </c>
      <c r="C3258" s="3">
        <v>7101</v>
      </c>
      <c r="D3258" t="s">
        <v>1392</v>
      </c>
      <c r="E3258" s="3">
        <v>100101</v>
      </c>
      <c r="F3258" t="s">
        <v>11256</v>
      </c>
      <c r="G3258" s="3">
        <v>100101001</v>
      </c>
      <c r="H3258" t="s">
        <v>26124</v>
      </c>
      <c r="I3258" s="3">
        <v>2</v>
      </c>
      <c r="J3258" t="s">
        <v>12848</v>
      </c>
      <c r="K3258" s="3">
        <v>18</v>
      </c>
      <c r="L3258" t="s">
        <v>26111</v>
      </c>
      <c r="M3258" s="3">
        <v>5</v>
      </c>
      <c r="N3258" t="s">
        <v>26092</v>
      </c>
      <c r="O3258" s="3">
        <v>3</v>
      </c>
      <c r="P3258" t="s">
        <v>26085</v>
      </c>
      <c r="Q3258" s="3">
        <v>2</v>
      </c>
      <c r="R3258" t="s">
        <v>8209</v>
      </c>
      <c r="S3258" s="3">
        <v>50</v>
      </c>
      <c r="T3258" s="3">
        <v>1</v>
      </c>
      <c r="U3258" s="3">
        <v>1000000</v>
      </c>
      <c r="V3258" s="3">
        <v>2019</v>
      </c>
      <c r="W3258" t="s">
        <v>26159</v>
      </c>
    </row>
    <row r="3259" spans="1:23" x14ac:dyDescent="0.3">
      <c r="A3259" s="3">
        <v>7</v>
      </c>
      <c r="B3259" t="s">
        <v>788</v>
      </c>
      <c r="C3259" s="3">
        <v>7101</v>
      </c>
      <c r="D3259" t="s">
        <v>1392</v>
      </c>
      <c r="E3259" s="3">
        <v>100101</v>
      </c>
      <c r="F3259" t="s">
        <v>11256</v>
      </c>
      <c r="G3259" s="3">
        <v>1001010080</v>
      </c>
      <c r="H3259" t="s">
        <v>26126</v>
      </c>
      <c r="I3259" s="3">
        <v>2</v>
      </c>
      <c r="J3259" t="s">
        <v>12848</v>
      </c>
      <c r="K3259" s="3">
        <v>18</v>
      </c>
      <c r="L3259" t="s">
        <v>26111</v>
      </c>
      <c r="M3259" s="3">
        <v>5</v>
      </c>
      <c r="N3259" t="s">
        <v>26092</v>
      </c>
      <c r="O3259" s="3">
        <v>3</v>
      </c>
      <c r="P3259" t="s">
        <v>26085</v>
      </c>
      <c r="Q3259" s="3">
        <v>2</v>
      </c>
      <c r="R3259" t="s">
        <v>8209</v>
      </c>
      <c r="S3259" s="3">
        <v>50</v>
      </c>
      <c r="T3259" s="3">
        <v>1</v>
      </c>
      <c r="U3259" s="3">
        <v>800000</v>
      </c>
      <c r="V3259" s="3">
        <v>2019</v>
      </c>
      <c r="W3259" t="s">
        <v>26159</v>
      </c>
    </row>
    <row r="3260" spans="1:23" x14ac:dyDescent="0.3">
      <c r="A3260" s="3">
        <v>7</v>
      </c>
      <c r="B3260" t="s">
        <v>788</v>
      </c>
      <c r="C3260" s="3">
        <v>7101</v>
      </c>
      <c r="D3260" t="s">
        <v>1392</v>
      </c>
      <c r="E3260" s="3">
        <v>100109</v>
      </c>
      <c r="F3260" t="s">
        <v>18431</v>
      </c>
      <c r="G3260" s="3">
        <v>100109001</v>
      </c>
      <c r="H3260" t="s">
        <v>26106</v>
      </c>
      <c r="I3260" s="3">
        <v>2</v>
      </c>
      <c r="J3260" t="s">
        <v>12848</v>
      </c>
      <c r="K3260" s="3">
        <v>18</v>
      </c>
      <c r="L3260" t="s">
        <v>26111</v>
      </c>
      <c r="M3260" s="3">
        <v>5</v>
      </c>
      <c r="N3260" t="s">
        <v>26092</v>
      </c>
      <c r="O3260" s="3">
        <v>3</v>
      </c>
      <c r="P3260" t="s">
        <v>26085</v>
      </c>
      <c r="Q3260" s="3">
        <v>2</v>
      </c>
      <c r="R3260" t="s">
        <v>8209</v>
      </c>
      <c r="S3260" s="3">
        <v>50</v>
      </c>
      <c r="T3260" s="3">
        <v>1</v>
      </c>
      <c r="U3260" s="3">
        <v>400000</v>
      </c>
      <c r="V3260" s="3">
        <v>2019</v>
      </c>
      <c r="W3260" t="s">
        <v>26159</v>
      </c>
    </row>
    <row r="3261" spans="1:23" x14ac:dyDescent="0.3">
      <c r="A3261" s="3">
        <v>7</v>
      </c>
      <c r="B3261" t="s">
        <v>788</v>
      </c>
      <c r="C3261" s="3">
        <v>7308</v>
      </c>
      <c r="D3261" t="s">
        <v>1451</v>
      </c>
      <c r="E3261" s="3">
        <v>100101</v>
      </c>
      <c r="F3261" t="s">
        <v>11256</v>
      </c>
      <c r="G3261" s="3">
        <v>1001010080</v>
      </c>
      <c r="H3261" t="s">
        <v>26126</v>
      </c>
      <c r="I3261" s="3">
        <v>2</v>
      </c>
      <c r="J3261" t="s">
        <v>12848</v>
      </c>
      <c r="K3261" s="3">
        <v>18</v>
      </c>
      <c r="L3261" t="s">
        <v>26111</v>
      </c>
      <c r="M3261" s="3">
        <v>2</v>
      </c>
      <c r="N3261" t="s">
        <v>26084</v>
      </c>
      <c r="O3261" s="3">
        <v>3</v>
      </c>
      <c r="P3261" t="s">
        <v>26085</v>
      </c>
      <c r="Q3261" s="3">
        <v>1</v>
      </c>
      <c r="R3261" t="s">
        <v>26083</v>
      </c>
      <c r="S3261" s="3">
        <v>43</v>
      </c>
      <c r="T3261" s="3">
        <v>1</v>
      </c>
      <c r="U3261" s="3">
        <v>500000</v>
      </c>
      <c r="V3261" s="3">
        <v>2019</v>
      </c>
      <c r="W3261" t="s">
        <v>26159</v>
      </c>
    </row>
    <row r="3262" spans="1:23" x14ac:dyDescent="0.3">
      <c r="A3262" s="3">
        <v>7</v>
      </c>
      <c r="B3262" t="s">
        <v>788</v>
      </c>
      <c r="C3262" s="3">
        <v>7308</v>
      </c>
      <c r="D3262" t="s">
        <v>1451</v>
      </c>
      <c r="E3262" s="3">
        <v>100101</v>
      </c>
      <c r="F3262" t="s">
        <v>11256</v>
      </c>
      <c r="G3262" s="3">
        <v>1001010080</v>
      </c>
      <c r="H3262" t="s">
        <v>26126</v>
      </c>
      <c r="I3262" s="3">
        <v>2</v>
      </c>
      <c r="J3262" t="s">
        <v>12848</v>
      </c>
      <c r="K3262" s="3">
        <v>18</v>
      </c>
      <c r="L3262" t="s">
        <v>26111</v>
      </c>
      <c r="M3262" s="3">
        <v>2</v>
      </c>
      <c r="N3262" t="s">
        <v>26084</v>
      </c>
      <c r="O3262" s="3">
        <v>3</v>
      </c>
      <c r="P3262" t="s">
        <v>26085</v>
      </c>
      <c r="Q3262" s="3">
        <v>1</v>
      </c>
      <c r="R3262" t="s">
        <v>26083</v>
      </c>
      <c r="S3262" s="3">
        <v>20</v>
      </c>
      <c r="T3262" s="3">
        <v>1</v>
      </c>
      <c r="U3262" s="3">
        <v>110000</v>
      </c>
      <c r="V3262" s="3">
        <v>2019</v>
      </c>
      <c r="W3262" t="s">
        <v>26159</v>
      </c>
    </row>
    <row r="3263" spans="1:23" x14ac:dyDescent="0.3">
      <c r="A3263" s="3">
        <v>7</v>
      </c>
      <c r="B3263" t="s">
        <v>788</v>
      </c>
      <c r="C3263" s="3">
        <v>7308</v>
      </c>
      <c r="D3263" t="s">
        <v>1451</v>
      </c>
      <c r="E3263" s="3">
        <v>100101</v>
      </c>
      <c r="F3263" t="s">
        <v>11256</v>
      </c>
      <c r="G3263" s="3">
        <v>100101001</v>
      </c>
      <c r="H3263" t="s">
        <v>26124</v>
      </c>
      <c r="I3263" s="3">
        <v>2</v>
      </c>
      <c r="J3263" t="s">
        <v>12848</v>
      </c>
      <c r="K3263" s="3">
        <v>18</v>
      </c>
      <c r="L3263" t="s">
        <v>26111</v>
      </c>
      <c r="M3263" s="3">
        <v>2</v>
      </c>
      <c r="N3263" t="s">
        <v>26084</v>
      </c>
      <c r="O3263" s="3">
        <v>3</v>
      </c>
      <c r="P3263" t="s">
        <v>26085</v>
      </c>
      <c r="Q3263" s="3">
        <v>1</v>
      </c>
      <c r="R3263" t="s">
        <v>26083</v>
      </c>
      <c r="S3263" s="3">
        <v>13</v>
      </c>
      <c r="T3263" s="3">
        <v>1</v>
      </c>
      <c r="U3263" s="3">
        <v>300000</v>
      </c>
      <c r="V3263" s="3">
        <v>2019</v>
      </c>
      <c r="W3263" t="s">
        <v>26159</v>
      </c>
    </row>
    <row r="3264" spans="1:23" x14ac:dyDescent="0.3">
      <c r="A3264" s="3">
        <v>7</v>
      </c>
      <c r="B3264" t="s">
        <v>788</v>
      </c>
      <c r="C3264" s="3">
        <v>7308</v>
      </c>
      <c r="D3264" t="s">
        <v>1451</v>
      </c>
      <c r="E3264" s="3">
        <v>100101</v>
      </c>
      <c r="F3264" t="s">
        <v>11256</v>
      </c>
      <c r="G3264" s="3">
        <v>1001010080</v>
      </c>
      <c r="H3264" t="s">
        <v>26126</v>
      </c>
      <c r="I3264" s="3">
        <v>2</v>
      </c>
      <c r="J3264" t="s">
        <v>12848</v>
      </c>
      <c r="K3264" s="3">
        <v>18</v>
      </c>
      <c r="L3264" t="s">
        <v>26111</v>
      </c>
      <c r="M3264" s="3">
        <v>2</v>
      </c>
      <c r="N3264" t="s">
        <v>26084</v>
      </c>
      <c r="O3264" s="3">
        <v>3</v>
      </c>
      <c r="P3264" t="s">
        <v>26085</v>
      </c>
      <c r="Q3264" s="3">
        <v>1</v>
      </c>
      <c r="R3264" t="s">
        <v>26083</v>
      </c>
      <c r="S3264" s="3">
        <v>13</v>
      </c>
      <c r="T3264" s="3">
        <v>1</v>
      </c>
      <c r="U3264" s="3">
        <v>25000</v>
      </c>
      <c r="V3264" s="3">
        <v>2019</v>
      </c>
      <c r="W3264" t="s">
        <v>26159</v>
      </c>
    </row>
    <row r="3265" spans="1:23" x14ac:dyDescent="0.3">
      <c r="A3265" s="3">
        <v>7</v>
      </c>
      <c r="B3265" t="s">
        <v>788</v>
      </c>
      <c r="C3265" s="3">
        <v>7308</v>
      </c>
      <c r="D3265" t="s">
        <v>1451</v>
      </c>
      <c r="E3265" s="3">
        <v>100101</v>
      </c>
      <c r="F3265" t="s">
        <v>11256</v>
      </c>
      <c r="G3265" s="3">
        <v>100101004</v>
      </c>
      <c r="H3265" t="s">
        <v>16281</v>
      </c>
      <c r="I3265" s="3">
        <v>2</v>
      </c>
      <c r="J3265" t="s">
        <v>12848</v>
      </c>
      <c r="K3265" s="3">
        <v>18</v>
      </c>
      <c r="L3265" t="s">
        <v>26111</v>
      </c>
      <c r="M3265" s="3">
        <v>2</v>
      </c>
      <c r="N3265" t="s">
        <v>26084</v>
      </c>
      <c r="O3265" s="3">
        <v>3</v>
      </c>
      <c r="P3265" t="s">
        <v>26085</v>
      </c>
      <c r="Q3265" s="3">
        <v>1</v>
      </c>
      <c r="R3265" t="s">
        <v>26083</v>
      </c>
      <c r="S3265" s="3">
        <v>43</v>
      </c>
      <c r="T3265" s="3">
        <v>1</v>
      </c>
      <c r="U3265" s="3">
        <v>400000</v>
      </c>
      <c r="V3265" s="3">
        <v>2019</v>
      </c>
      <c r="W3265" t="s">
        <v>26159</v>
      </c>
    </row>
    <row r="3266" spans="1:23" x14ac:dyDescent="0.3">
      <c r="A3266" s="3">
        <v>7</v>
      </c>
      <c r="B3266" t="s">
        <v>788</v>
      </c>
      <c r="C3266" s="3">
        <v>7408</v>
      </c>
      <c r="D3266" t="s">
        <v>1478</v>
      </c>
      <c r="E3266" s="3">
        <v>100101</v>
      </c>
      <c r="F3266" t="s">
        <v>11256</v>
      </c>
      <c r="G3266" s="3">
        <v>1001010080</v>
      </c>
      <c r="H3266" t="s">
        <v>26126</v>
      </c>
      <c r="I3266" s="3">
        <v>2</v>
      </c>
      <c r="J3266" t="s">
        <v>12848</v>
      </c>
      <c r="K3266" s="3">
        <v>18</v>
      </c>
      <c r="L3266" t="s">
        <v>26111</v>
      </c>
      <c r="M3266" s="3">
        <v>7</v>
      </c>
      <c r="N3266" t="s">
        <v>14788</v>
      </c>
      <c r="O3266" s="3">
        <v>3</v>
      </c>
      <c r="P3266" t="s">
        <v>26085</v>
      </c>
      <c r="Q3266" s="3">
        <v>2</v>
      </c>
      <c r="R3266" t="s">
        <v>8209</v>
      </c>
      <c r="S3266" s="3">
        <v>15</v>
      </c>
      <c r="T3266" s="3">
        <v>1</v>
      </c>
      <c r="U3266" s="3">
        <v>850000</v>
      </c>
      <c r="V3266" s="3">
        <v>2019</v>
      </c>
      <c r="W3266" t="s">
        <v>26159</v>
      </c>
    </row>
    <row r="3267" spans="1:23" x14ac:dyDescent="0.3">
      <c r="A3267" s="3">
        <v>7</v>
      </c>
      <c r="B3267" t="s">
        <v>788</v>
      </c>
      <c r="C3267" s="3">
        <v>7408</v>
      </c>
      <c r="D3267" t="s">
        <v>1478</v>
      </c>
      <c r="E3267" s="3">
        <v>100101</v>
      </c>
      <c r="F3267" t="s">
        <v>11256</v>
      </c>
      <c r="G3267" s="3">
        <v>100101004</v>
      </c>
      <c r="H3267" t="s">
        <v>16281</v>
      </c>
      <c r="I3267" s="3">
        <v>2</v>
      </c>
      <c r="J3267" t="s">
        <v>12848</v>
      </c>
      <c r="K3267" s="3">
        <v>18</v>
      </c>
      <c r="L3267" t="s">
        <v>26111</v>
      </c>
      <c r="M3267" s="3">
        <v>7</v>
      </c>
      <c r="N3267" t="s">
        <v>14788</v>
      </c>
      <c r="O3267" s="3">
        <v>3</v>
      </c>
      <c r="P3267" t="s">
        <v>26085</v>
      </c>
      <c r="Q3267" s="3">
        <v>2</v>
      </c>
      <c r="R3267" t="s">
        <v>8209</v>
      </c>
      <c r="S3267" s="3">
        <v>15</v>
      </c>
      <c r="T3267" s="3">
        <v>1</v>
      </c>
      <c r="U3267" s="3">
        <v>850000</v>
      </c>
      <c r="V3267" s="3">
        <v>2019</v>
      </c>
      <c r="W3267" t="s">
        <v>26159</v>
      </c>
    </row>
    <row r="3268" spans="1:23" x14ac:dyDescent="0.3">
      <c r="A3268" s="3">
        <v>16</v>
      </c>
      <c r="B3268" t="s">
        <v>791</v>
      </c>
      <c r="C3268" s="3">
        <v>16101</v>
      </c>
      <c r="D3268" t="s">
        <v>2026</v>
      </c>
      <c r="E3268" s="3">
        <v>100112</v>
      </c>
      <c r="F3268" t="s">
        <v>11530</v>
      </c>
      <c r="G3268" s="3">
        <v>100112025</v>
      </c>
      <c r="H3268" t="s">
        <v>11631</v>
      </c>
      <c r="I3268" s="3">
        <v>2</v>
      </c>
      <c r="J3268" t="s">
        <v>12848</v>
      </c>
      <c r="K3268" s="3">
        <v>18</v>
      </c>
      <c r="L3268" t="s">
        <v>26111</v>
      </c>
      <c r="M3268" s="3">
        <v>2</v>
      </c>
      <c r="N3268" t="s">
        <v>26084</v>
      </c>
      <c r="O3268" s="3">
        <v>3</v>
      </c>
      <c r="P3268" t="s">
        <v>26085</v>
      </c>
      <c r="Q3268" s="3">
        <v>1</v>
      </c>
      <c r="R3268" t="s">
        <v>26083</v>
      </c>
      <c r="S3268" s="3">
        <v>200</v>
      </c>
      <c r="T3268" s="3">
        <v>1</v>
      </c>
      <c r="U3268" s="3">
        <v>100000</v>
      </c>
      <c r="V3268" s="3">
        <v>2000</v>
      </c>
      <c r="W3268" t="s">
        <v>25</v>
      </c>
    </row>
    <row r="3269" spans="1:23" x14ac:dyDescent="0.3">
      <c r="A3269" s="3">
        <v>16</v>
      </c>
      <c r="B3269" t="s">
        <v>791</v>
      </c>
      <c r="C3269" s="3">
        <v>16101</v>
      </c>
      <c r="D3269" t="s">
        <v>2026</v>
      </c>
      <c r="E3269" s="3">
        <v>100101</v>
      </c>
      <c r="F3269" t="s">
        <v>11256</v>
      </c>
      <c r="G3269" s="3">
        <v>100101004</v>
      </c>
      <c r="H3269" t="s">
        <v>16281</v>
      </c>
      <c r="I3269" s="3">
        <v>2</v>
      </c>
      <c r="J3269" t="s">
        <v>12848</v>
      </c>
      <c r="K3269" s="3">
        <v>18</v>
      </c>
      <c r="L3269" t="s">
        <v>26111</v>
      </c>
      <c r="M3269" s="3">
        <v>5</v>
      </c>
      <c r="N3269" t="s">
        <v>26092</v>
      </c>
      <c r="O3269" s="3">
        <v>3</v>
      </c>
      <c r="P3269" t="s">
        <v>26085</v>
      </c>
      <c r="Q3269" s="3">
        <v>2</v>
      </c>
      <c r="R3269" t="s">
        <v>8209</v>
      </c>
      <c r="S3269" s="3">
        <v>42</v>
      </c>
      <c r="T3269" s="3">
        <v>1</v>
      </c>
      <c r="U3269" s="3">
        <v>2000000</v>
      </c>
      <c r="V3269" s="3">
        <v>2000</v>
      </c>
      <c r="W3269" t="s">
        <v>25</v>
      </c>
    </row>
    <row r="3270" spans="1:23" x14ac:dyDescent="0.3">
      <c r="A3270" s="3">
        <v>16</v>
      </c>
      <c r="B3270" t="s">
        <v>791</v>
      </c>
      <c r="C3270" s="3">
        <v>16101</v>
      </c>
      <c r="D3270" t="s">
        <v>2026</v>
      </c>
      <c r="E3270" s="3">
        <v>100101</v>
      </c>
      <c r="F3270" t="s">
        <v>11256</v>
      </c>
      <c r="G3270" s="3">
        <v>100101008</v>
      </c>
      <c r="H3270" t="s">
        <v>26130</v>
      </c>
      <c r="I3270" s="3">
        <v>2</v>
      </c>
      <c r="J3270" t="s">
        <v>12848</v>
      </c>
      <c r="K3270" s="3">
        <v>18</v>
      </c>
      <c r="L3270" t="s">
        <v>26111</v>
      </c>
      <c r="M3270" s="3">
        <v>5</v>
      </c>
      <c r="N3270" t="s">
        <v>26092</v>
      </c>
      <c r="O3270" s="3">
        <v>3</v>
      </c>
      <c r="P3270" t="s">
        <v>26085</v>
      </c>
      <c r="Q3270" s="3">
        <v>2</v>
      </c>
      <c r="R3270" t="s">
        <v>8209</v>
      </c>
      <c r="S3270" s="3">
        <v>42</v>
      </c>
      <c r="T3270" s="3">
        <v>1</v>
      </c>
      <c r="U3270" s="3">
        <v>800000</v>
      </c>
      <c r="V3270" s="3">
        <v>2000</v>
      </c>
      <c r="W3270" t="s">
        <v>25</v>
      </c>
    </row>
    <row r="3271" spans="1:23" x14ac:dyDescent="0.3">
      <c r="A3271" s="3">
        <v>16</v>
      </c>
      <c r="B3271" t="s">
        <v>791</v>
      </c>
      <c r="C3271" s="3">
        <v>16101</v>
      </c>
      <c r="D3271" t="s">
        <v>2026</v>
      </c>
      <c r="E3271" s="3">
        <v>100101</v>
      </c>
      <c r="F3271" t="s">
        <v>11256</v>
      </c>
      <c r="G3271" s="3">
        <v>100101004</v>
      </c>
      <c r="H3271" t="s">
        <v>16281</v>
      </c>
      <c r="I3271" s="3">
        <v>2</v>
      </c>
      <c r="J3271" t="s">
        <v>12848</v>
      </c>
      <c r="K3271" s="3">
        <v>18</v>
      </c>
      <c r="L3271" t="s">
        <v>26111</v>
      </c>
      <c r="M3271" s="3">
        <v>5</v>
      </c>
      <c r="N3271" t="s">
        <v>26092</v>
      </c>
      <c r="O3271" s="3">
        <v>3</v>
      </c>
      <c r="P3271" t="s">
        <v>26085</v>
      </c>
      <c r="Q3271" s="3">
        <v>4</v>
      </c>
      <c r="R3271" t="s">
        <v>26113</v>
      </c>
      <c r="S3271" s="3">
        <v>200</v>
      </c>
      <c r="T3271" s="3">
        <v>1</v>
      </c>
      <c r="U3271" s="3">
        <v>1800000</v>
      </c>
      <c r="V3271" s="3">
        <v>2000</v>
      </c>
      <c r="W3271" t="s">
        <v>25</v>
      </c>
    </row>
    <row r="3272" spans="1:23" x14ac:dyDescent="0.3">
      <c r="A3272" s="3">
        <v>16</v>
      </c>
      <c r="B3272" t="s">
        <v>791</v>
      </c>
      <c r="C3272" s="3">
        <v>16101</v>
      </c>
      <c r="D3272" t="s">
        <v>2026</v>
      </c>
      <c r="E3272" s="3">
        <v>100101</v>
      </c>
      <c r="F3272" t="s">
        <v>11256</v>
      </c>
      <c r="G3272" s="3">
        <v>100101004</v>
      </c>
      <c r="H3272" t="s">
        <v>16281</v>
      </c>
      <c r="I3272" s="3">
        <v>2</v>
      </c>
      <c r="J3272" t="s">
        <v>12848</v>
      </c>
      <c r="K3272" s="3">
        <v>18</v>
      </c>
      <c r="L3272" t="s">
        <v>26111</v>
      </c>
      <c r="M3272" s="3">
        <v>1</v>
      </c>
      <c r="N3272" t="s">
        <v>26082</v>
      </c>
      <c r="O3272" s="3">
        <v>1</v>
      </c>
      <c r="P3272" t="s">
        <v>28066</v>
      </c>
      <c r="Q3272" s="3">
        <v>2</v>
      </c>
      <c r="R3272" t="s">
        <v>8209</v>
      </c>
      <c r="S3272" s="3">
        <v>80</v>
      </c>
      <c r="T3272" s="3">
        <v>1</v>
      </c>
      <c r="U3272" s="3">
        <v>550000</v>
      </c>
      <c r="V3272" s="3">
        <v>2000</v>
      </c>
      <c r="W3272" t="s">
        <v>25</v>
      </c>
    </row>
    <row r="3273" spans="1:23" x14ac:dyDescent="0.3">
      <c r="A3273" s="3">
        <v>16</v>
      </c>
      <c r="B3273" t="s">
        <v>791</v>
      </c>
      <c r="C3273" s="3">
        <v>16101</v>
      </c>
      <c r="D3273" t="s">
        <v>2026</v>
      </c>
      <c r="E3273" s="3">
        <v>100101</v>
      </c>
      <c r="F3273" t="s">
        <v>11256</v>
      </c>
      <c r="G3273" s="3">
        <v>100101008</v>
      </c>
      <c r="H3273" t="s">
        <v>26130</v>
      </c>
      <c r="I3273" s="3">
        <v>2</v>
      </c>
      <c r="J3273" t="s">
        <v>12848</v>
      </c>
      <c r="K3273" s="3">
        <v>18</v>
      </c>
      <c r="L3273" t="s">
        <v>26111</v>
      </c>
      <c r="M3273" s="3">
        <v>5</v>
      </c>
      <c r="N3273" t="s">
        <v>26092</v>
      </c>
      <c r="O3273" s="3">
        <v>3</v>
      </c>
      <c r="P3273" t="s">
        <v>26085</v>
      </c>
      <c r="Q3273" s="3">
        <v>4</v>
      </c>
      <c r="R3273" t="s">
        <v>26113</v>
      </c>
      <c r="S3273" s="3">
        <v>200</v>
      </c>
      <c r="T3273" s="3">
        <v>1</v>
      </c>
      <c r="U3273" s="3">
        <v>150000</v>
      </c>
      <c r="V3273" s="3">
        <v>2000</v>
      </c>
      <c r="W3273" t="s">
        <v>25</v>
      </c>
    </row>
    <row r="3274" spans="1:23" x14ac:dyDescent="0.3">
      <c r="A3274" s="3">
        <v>16</v>
      </c>
      <c r="B3274" t="s">
        <v>791</v>
      </c>
      <c r="C3274" s="3">
        <v>16101</v>
      </c>
      <c r="D3274" t="s">
        <v>2026</v>
      </c>
      <c r="E3274" s="3">
        <v>100101</v>
      </c>
      <c r="F3274" t="s">
        <v>11256</v>
      </c>
      <c r="G3274" s="3">
        <v>100101008</v>
      </c>
      <c r="H3274" t="s">
        <v>26130</v>
      </c>
      <c r="I3274" s="3">
        <v>2</v>
      </c>
      <c r="J3274" t="s">
        <v>12848</v>
      </c>
      <c r="K3274" s="3">
        <v>18</v>
      </c>
      <c r="L3274" t="s">
        <v>26111</v>
      </c>
      <c r="M3274" s="3">
        <v>1</v>
      </c>
      <c r="N3274" t="s">
        <v>26082</v>
      </c>
      <c r="O3274" s="3">
        <v>1</v>
      </c>
      <c r="P3274" t="s">
        <v>28066</v>
      </c>
      <c r="Q3274" s="3">
        <v>2</v>
      </c>
      <c r="R3274" t="s">
        <v>8209</v>
      </c>
      <c r="S3274" s="3">
        <v>80</v>
      </c>
      <c r="T3274" s="3">
        <v>1</v>
      </c>
      <c r="U3274" s="3">
        <v>395000</v>
      </c>
      <c r="V3274" s="3">
        <v>2000</v>
      </c>
      <c r="W3274" t="s">
        <v>25</v>
      </c>
    </row>
    <row r="3275" spans="1:23" x14ac:dyDescent="0.3">
      <c r="A3275" s="3">
        <v>8</v>
      </c>
      <c r="B3275" t="s">
        <v>770</v>
      </c>
      <c r="C3275" s="3">
        <v>8301</v>
      </c>
      <c r="D3275" t="s">
        <v>1538</v>
      </c>
      <c r="E3275" s="3">
        <v>100101</v>
      </c>
      <c r="F3275" t="s">
        <v>11256</v>
      </c>
      <c r="G3275" s="3">
        <v>1001010080</v>
      </c>
      <c r="H3275" t="s">
        <v>26126</v>
      </c>
      <c r="I3275" s="3">
        <v>2</v>
      </c>
      <c r="J3275" t="s">
        <v>12848</v>
      </c>
      <c r="K3275" s="3">
        <v>18</v>
      </c>
      <c r="L3275" t="s">
        <v>26111</v>
      </c>
      <c r="M3275" s="3">
        <v>2</v>
      </c>
      <c r="N3275" t="s">
        <v>26084</v>
      </c>
      <c r="O3275" s="3">
        <v>3</v>
      </c>
      <c r="P3275" t="s">
        <v>26085</v>
      </c>
      <c r="Q3275" s="3">
        <v>4</v>
      </c>
      <c r="R3275" t="s">
        <v>26113</v>
      </c>
      <c r="S3275" s="3">
        <v>33</v>
      </c>
      <c r="T3275" s="3">
        <v>1</v>
      </c>
      <c r="U3275" s="3">
        <v>114000</v>
      </c>
      <c r="V3275" s="3">
        <v>2000</v>
      </c>
      <c r="W3275" t="s">
        <v>25</v>
      </c>
    </row>
    <row r="3276" spans="1:23" x14ac:dyDescent="0.3">
      <c r="A3276" s="3">
        <v>16</v>
      </c>
      <c r="B3276" t="s">
        <v>791</v>
      </c>
      <c r="C3276" s="3">
        <v>16101</v>
      </c>
      <c r="D3276" t="s">
        <v>2026</v>
      </c>
      <c r="E3276" s="3">
        <v>100103</v>
      </c>
      <c r="F3276" t="s">
        <v>11337</v>
      </c>
      <c r="G3276" s="3">
        <v>100103001</v>
      </c>
      <c r="H3276" t="s">
        <v>26123</v>
      </c>
      <c r="I3276" s="3">
        <v>2</v>
      </c>
      <c r="J3276" t="s">
        <v>12848</v>
      </c>
      <c r="K3276" s="3">
        <v>18</v>
      </c>
      <c r="L3276" t="s">
        <v>26111</v>
      </c>
      <c r="M3276" s="3">
        <v>2</v>
      </c>
      <c r="N3276" t="s">
        <v>26084</v>
      </c>
      <c r="O3276" s="3">
        <v>3</v>
      </c>
      <c r="P3276" t="s">
        <v>26085</v>
      </c>
      <c r="Q3276" s="3">
        <v>2</v>
      </c>
      <c r="R3276" t="s">
        <v>8209</v>
      </c>
      <c r="S3276" s="3">
        <v>18</v>
      </c>
      <c r="T3276" s="3">
        <v>1</v>
      </c>
      <c r="U3276" s="3">
        <v>1350000</v>
      </c>
      <c r="V3276" s="3">
        <v>2006</v>
      </c>
      <c r="W3276" t="s">
        <v>25</v>
      </c>
    </row>
    <row r="3277" spans="1:23" x14ac:dyDescent="0.3">
      <c r="A3277" s="3">
        <v>16</v>
      </c>
      <c r="B3277" t="s">
        <v>791</v>
      </c>
      <c r="C3277" s="3">
        <v>16101</v>
      </c>
      <c r="D3277" t="s">
        <v>2026</v>
      </c>
      <c r="E3277" s="3">
        <v>100101</v>
      </c>
      <c r="F3277" t="s">
        <v>11256</v>
      </c>
      <c r="G3277" s="3">
        <v>100101004</v>
      </c>
      <c r="H3277" t="s">
        <v>16281</v>
      </c>
      <c r="I3277" s="3">
        <v>2</v>
      </c>
      <c r="J3277" t="s">
        <v>12848</v>
      </c>
      <c r="K3277" s="3">
        <v>18</v>
      </c>
      <c r="L3277" t="s">
        <v>26111</v>
      </c>
      <c r="M3277" s="3">
        <v>2</v>
      </c>
      <c r="N3277" t="s">
        <v>26084</v>
      </c>
      <c r="O3277" s="3">
        <v>3</v>
      </c>
      <c r="P3277" t="s">
        <v>26085</v>
      </c>
      <c r="Q3277" s="3">
        <v>4</v>
      </c>
      <c r="R3277" t="s">
        <v>26113</v>
      </c>
      <c r="S3277" s="3">
        <v>80</v>
      </c>
      <c r="T3277" s="3">
        <v>1</v>
      </c>
      <c r="U3277" s="3">
        <v>4000000</v>
      </c>
      <c r="V3277" s="3">
        <v>2006</v>
      </c>
      <c r="W3277" t="s">
        <v>25</v>
      </c>
    </row>
    <row r="3278" spans="1:23" x14ac:dyDescent="0.3">
      <c r="A3278" s="3">
        <v>16</v>
      </c>
      <c r="B3278" t="s">
        <v>791</v>
      </c>
      <c r="C3278" s="3">
        <v>16101</v>
      </c>
      <c r="D3278" t="s">
        <v>2026</v>
      </c>
      <c r="E3278" s="3">
        <v>100101</v>
      </c>
      <c r="F3278" t="s">
        <v>11256</v>
      </c>
      <c r="G3278" s="3">
        <v>1001010080</v>
      </c>
      <c r="H3278" t="s">
        <v>26126</v>
      </c>
      <c r="I3278" s="3">
        <v>2</v>
      </c>
      <c r="J3278" t="s">
        <v>12848</v>
      </c>
      <c r="K3278" s="3">
        <v>18</v>
      </c>
      <c r="L3278" t="s">
        <v>26111</v>
      </c>
      <c r="M3278" s="3">
        <v>2</v>
      </c>
      <c r="N3278" t="s">
        <v>26084</v>
      </c>
      <c r="O3278" s="3">
        <v>3</v>
      </c>
      <c r="P3278" t="s">
        <v>26085</v>
      </c>
      <c r="Q3278" s="3">
        <v>4</v>
      </c>
      <c r="R3278" t="s">
        <v>26113</v>
      </c>
      <c r="S3278" s="3">
        <v>80</v>
      </c>
      <c r="T3278" s="3">
        <v>1</v>
      </c>
      <c r="U3278" s="3">
        <v>600000</v>
      </c>
      <c r="V3278" s="3">
        <v>2006</v>
      </c>
      <c r="W3278" t="s">
        <v>25</v>
      </c>
    </row>
    <row r="3279" spans="1:23" x14ac:dyDescent="0.3">
      <c r="A3279" s="3">
        <v>16</v>
      </c>
      <c r="B3279" t="s">
        <v>791</v>
      </c>
      <c r="C3279" s="3">
        <v>16101</v>
      </c>
      <c r="D3279" t="s">
        <v>2026</v>
      </c>
      <c r="E3279" s="3">
        <v>100101</v>
      </c>
      <c r="F3279" t="s">
        <v>11256</v>
      </c>
      <c r="G3279" s="3">
        <v>100101007</v>
      </c>
      <c r="H3279" t="s">
        <v>11267</v>
      </c>
      <c r="I3279" s="3">
        <v>2</v>
      </c>
      <c r="J3279" t="s">
        <v>12848</v>
      </c>
      <c r="K3279" s="3">
        <v>18</v>
      </c>
      <c r="L3279" t="s">
        <v>26111</v>
      </c>
      <c r="M3279" s="3">
        <v>2</v>
      </c>
      <c r="N3279" t="s">
        <v>26084</v>
      </c>
      <c r="O3279" s="3">
        <v>3</v>
      </c>
      <c r="P3279" t="s">
        <v>26085</v>
      </c>
      <c r="Q3279" s="3">
        <v>1</v>
      </c>
      <c r="R3279" t="s">
        <v>26083</v>
      </c>
      <c r="S3279" s="3">
        <v>250</v>
      </c>
      <c r="T3279" s="3">
        <v>1</v>
      </c>
      <c r="U3279" s="3">
        <v>1100000</v>
      </c>
      <c r="V3279" s="3">
        <v>2006</v>
      </c>
      <c r="W3279" t="s">
        <v>25</v>
      </c>
    </row>
    <row r="3280" spans="1:23" x14ac:dyDescent="0.3">
      <c r="A3280" s="3">
        <v>16</v>
      </c>
      <c r="B3280" t="s">
        <v>791</v>
      </c>
      <c r="C3280" s="3">
        <v>16101</v>
      </c>
      <c r="D3280" t="s">
        <v>2026</v>
      </c>
      <c r="E3280" s="3">
        <v>100101</v>
      </c>
      <c r="F3280" t="s">
        <v>11256</v>
      </c>
      <c r="G3280" s="3">
        <v>100101004</v>
      </c>
      <c r="H3280" t="s">
        <v>16281</v>
      </c>
      <c r="I3280" s="3">
        <v>2</v>
      </c>
      <c r="J3280" t="s">
        <v>12848</v>
      </c>
      <c r="K3280" s="3">
        <v>18</v>
      </c>
      <c r="L3280" t="s">
        <v>26111</v>
      </c>
      <c r="M3280" s="3">
        <v>2</v>
      </c>
      <c r="N3280" t="s">
        <v>26084</v>
      </c>
      <c r="O3280" s="3">
        <v>3</v>
      </c>
      <c r="P3280" t="s">
        <v>26085</v>
      </c>
      <c r="Q3280" s="3">
        <v>4</v>
      </c>
      <c r="R3280" t="s">
        <v>26113</v>
      </c>
      <c r="S3280" s="3">
        <v>50</v>
      </c>
      <c r="T3280" s="3">
        <v>1</v>
      </c>
      <c r="U3280" s="3">
        <v>800000</v>
      </c>
      <c r="V3280" s="3">
        <v>2006</v>
      </c>
      <c r="W3280" t="s">
        <v>25</v>
      </c>
    </row>
    <row r="3281" spans="1:23" x14ac:dyDescent="0.3">
      <c r="A3281" s="3">
        <v>16</v>
      </c>
      <c r="B3281" t="s">
        <v>791</v>
      </c>
      <c r="C3281" s="3">
        <v>16101</v>
      </c>
      <c r="D3281" t="s">
        <v>2026</v>
      </c>
      <c r="E3281" s="3">
        <v>100101</v>
      </c>
      <c r="F3281" t="s">
        <v>11256</v>
      </c>
      <c r="G3281" s="3">
        <v>1001010080</v>
      </c>
      <c r="H3281" t="s">
        <v>26126</v>
      </c>
      <c r="I3281" s="3">
        <v>2</v>
      </c>
      <c r="J3281" t="s">
        <v>12848</v>
      </c>
      <c r="K3281" s="3">
        <v>18</v>
      </c>
      <c r="L3281" t="s">
        <v>26111</v>
      </c>
      <c r="M3281" s="3">
        <v>2</v>
      </c>
      <c r="N3281" t="s">
        <v>26084</v>
      </c>
      <c r="O3281" s="3">
        <v>3</v>
      </c>
      <c r="P3281" t="s">
        <v>26085</v>
      </c>
      <c r="Q3281" s="3">
        <v>1</v>
      </c>
      <c r="R3281" t="s">
        <v>26083</v>
      </c>
      <c r="S3281" s="3">
        <v>250</v>
      </c>
      <c r="T3281" s="3">
        <v>1</v>
      </c>
      <c r="U3281" s="3">
        <v>1450000</v>
      </c>
      <c r="V3281" s="3">
        <v>2006</v>
      </c>
      <c r="W3281" t="s">
        <v>25</v>
      </c>
    </row>
    <row r="3282" spans="1:23" x14ac:dyDescent="0.3">
      <c r="A3282" s="3">
        <v>16</v>
      </c>
      <c r="B3282" t="s">
        <v>791</v>
      </c>
      <c r="C3282" s="3">
        <v>16101</v>
      </c>
      <c r="D3282" t="s">
        <v>2026</v>
      </c>
      <c r="E3282" s="3">
        <v>100101</v>
      </c>
      <c r="F3282" t="s">
        <v>11256</v>
      </c>
      <c r="G3282" s="3">
        <v>100101001</v>
      </c>
      <c r="H3282" t="s">
        <v>26124</v>
      </c>
      <c r="I3282" s="3">
        <v>2</v>
      </c>
      <c r="J3282" t="s">
        <v>12848</v>
      </c>
      <c r="K3282" s="3">
        <v>18</v>
      </c>
      <c r="L3282" t="s">
        <v>26111</v>
      </c>
      <c r="M3282" s="3">
        <v>2</v>
      </c>
      <c r="N3282" t="s">
        <v>26084</v>
      </c>
      <c r="O3282" s="3">
        <v>3</v>
      </c>
      <c r="P3282" t="s">
        <v>26085</v>
      </c>
      <c r="Q3282" s="3">
        <v>1</v>
      </c>
      <c r="R3282" t="s">
        <v>26083</v>
      </c>
      <c r="S3282" s="3">
        <v>250</v>
      </c>
      <c r="T3282" s="3">
        <v>1</v>
      </c>
      <c r="U3282" s="3">
        <v>150000</v>
      </c>
      <c r="V3282" s="3">
        <v>2006</v>
      </c>
      <c r="W3282" t="s">
        <v>25</v>
      </c>
    </row>
    <row r="3283" spans="1:23" x14ac:dyDescent="0.3">
      <c r="A3283" s="3">
        <v>16</v>
      </c>
      <c r="B3283" t="s">
        <v>791</v>
      </c>
      <c r="C3283" s="3">
        <v>16101</v>
      </c>
      <c r="D3283" t="s">
        <v>2026</v>
      </c>
      <c r="E3283" s="3">
        <v>100101</v>
      </c>
      <c r="F3283" t="s">
        <v>11256</v>
      </c>
      <c r="G3283" s="3">
        <v>100101004</v>
      </c>
      <c r="H3283" t="s">
        <v>16281</v>
      </c>
      <c r="I3283" s="3">
        <v>2</v>
      </c>
      <c r="J3283" t="s">
        <v>12848</v>
      </c>
      <c r="K3283" s="3">
        <v>18</v>
      </c>
      <c r="L3283" t="s">
        <v>26111</v>
      </c>
      <c r="M3283" s="3">
        <v>2</v>
      </c>
      <c r="N3283" t="s">
        <v>26084</v>
      </c>
      <c r="O3283" s="3">
        <v>3</v>
      </c>
      <c r="P3283" t="s">
        <v>26085</v>
      </c>
      <c r="Q3283" s="3">
        <v>1</v>
      </c>
      <c r="R3283" t="s">
        <v>26083</v>
      </c>
      <c r="S3283" s="3">
        <v>250</v>
      </c>
      <c r="T3283" s="3">
        <v>1</v>
      </c>
      <c r="U3283" s="3">
        <v>4500000</v>
      </c>
      <c r="V3283" s="3">
        <v>2006</v>
      </c>
      <c r="W3283" t="s">
        <v>25</v>
      </c>
    </row>
    <row r="3284" spans="1:23" x14ac:dyDescent="0.3">
      <c r="A3284" s="3">
        <v>16</v>
      </c>
      <c r="B3284" t="s">
        <v>791</v>
      </c>
      <c r="C3284" s="3">
        <v>16101</v>
      </c>
      <c r="D3284" t="s">
        <v>2026</v>
      </c>
      <c r="E3284" s="3">
        <v>100107</v>
      </c>
      <c r="F3284" t="s">
        <v>9429</v>
      </c>
      <c r="G3284" s="3">
        <v>100107002</v>
      </c>
      <c r="H3284" t="s">
        <v>26119</v>
      </c>
      <c r="I3284" s="3">
        <v>2</v>
      </c>
      <c r="J3284" t="s">
        <v>12848</v>
      </c>
      <c r="K3284" s="3">
        <v>18</v>
      </c>
      <c r="L3284" t="s">
        <v>26111</v>
      </c>
      <c r="M3284" s="3">
        <v>2</v>
      </c>
      <c r="N3284" t="s">
        <v>26084</v>
      </c>
      <c r="O3284" s="3">
        <v>3</v>
      </c>
      <c r="P3284" t="s">
        <v>26085</v>
      </c>
      <c r="Q3284" s="3">
        <v>1</v>
      </c>
      <c r="R3284" t="s">
        <v>26083</v>
      </c>
      <c r="S3284" s="3">
        <v>250</v>
      </c>
      <c r="T3284" s="3">
        <v>1</v>
      </c>
      <c r="U3284" s="3">
        <v>350000</v>
      </c>
      <c r="V3284" s="3">
        <v>2006</v>
      </c>
      <c r="W3284" t="s">
        <v>25</v>
      </c>
    </row>
    <row r="3285" spans="1:23" x14ac:dyDescent="0.3">
      <c r="A3285" s="3">
        <v>16</v>
      </c>
      <c r="B3285" t="s">
        <v>791</v>
      </c>
      <c r="C3285" s="3">
        <v>16101</v>
      </c>
      <c r="D3285" t="s">
        <v>2026</v>
      </c>
      <c r="E3285" s="3">
        <v>100101</v>
      </c>
      <c r="F3285" t="s">
        <v>11256</v>
      </c>
      <c r="G3285" s="3">
        <v>1001010080</v>
      </c>
      <c r="H3285" t="s">
        <v>26126</v>
      </c>
      <c r="I3285" s="3">
        <v>2</v>
      </c>
      <c r="J3285" t="s">
        <v>12848</v>
      </c>
      <c r="K3285" s="3">
        <v>18</v>
      </c>
      <c r="L3285" t="s">
        <v>26111</v>
      </c>
      <c r="M3285" s="3">
        <v>2</v>
      </c>
      <c r="N3285" t="s">
        <v>26084</v>
      </c>
      <c r="O3285" s="3">
        <v>3</v>
      </c>
      <c r="P3285" t="s">
        <v>26085</v>
      </c>
      <c r="Q3285" s="3">
        <v>4</v>
      </c>
      <c r="R3285" t="s">
        <v>26113</v>
      </c>
      <c r="S3285" s="3">
        <v>50</v>
      </c>
      <c r="T3285" s="3">
        <v>1</v>
      </c>
      <c r="U3285" s="3">
        <v>300000</v>
      </c>
      <c r="V3285" s="3">
        <v>2006</v>
      </c>
      <c r="W3285" t="s">
        <v>25</v>
      </c>
    </row>
    <row r="3286" spans="1:23" x14ac:dyDescent="0.3">
      <c r="A3286" s="3">
        <v>16</v>
      </c>
      <c r="B3286" t="s">
        <v>791</v>
      </c>
      <c r="C3286" s="3">
        <v>16101</v>
      </c>
      <c r="D3286" t="s">
        <v>2026</v>
      </c>
      <c r="E3286" s="3">
        <v>100101</v>
      </c>
      <c r="F3286" t="s">
        <v>11256</v>
      </c>
      <c r="G3286" s="3">
        <v>100101001</v>
      </c>
      <c r="H3286" t="s">
        <v>26124</v>
      </c>
      <c r="I3286" s="3">
        <v>2</v>
      </c>
      <c r="J3286" t="s">
        <v>12848</v>
      </c>
      <c r="K3286" s="3">
        <v>18</v>
      </c>
      <c r="L3286" t="s">
        <v>26111</v>
      </c>
      <c r="M3286" s="3">
        <v>2</v>
      </c>
      <c r="N3286" t="s">
        <v>26084</v>
      </c>
      <c r="O3286" s="3">
        <v>3</v>
      </c>
      <c r="P3286" t="s">
        <v>26085</v>
      </c>
      <c r="Q3286" s="3">
        <v>4</v>
      </c>
      <c r="R3286" t="s">
        <v>26113</v>
      </c>
      <c r="S3286" s="3">
        <v>80</v>
      </c>
      <c r="T3286" s="3">
        <v>1</v>
      </c>
      <c r="U3286" s="3">
        <v>40000</v>
      </c>
      <c r="V3286" s="3">
        <v>2006</v>
      </c>
      <c r="W3286" t="s">
        <v>25</v>
      </c>
    </row>
    <row r="3287" spans="1:23" x14ac:dyDescent="0.3">
      <c r="A3287" s="3">
        <v>16</v>
      </c>
      <c r="B3287" t="s">
        <v>791</v>
      </c>
      <c r="C3287" s="3">
        <v>16302</v>
      </c>
      <c r="D3287" t="s">
        <v>2077</v>
      </c>
      <c r="E3287" s="3">
        <v>100101</v>
      </c>
      <c r="F3287" t="s">
        <v>11256</v>
      </c>
      <c r="G3287" s="3">
        <v>100101004</v>
      </c>
      <c r="H3287" t="s">
        <v>16281</v>
      </c>
      <c r="I3287" s="3">
        <v>1</v>
      </c>
      <c r="J3287" t="s">
        <v>26080</v>
      </c>
      <c r="K3287" s="3">
        <v>18</v>
      </c>
      <c r="L3287" t="s">
        <v>26111</v>
      </c>
      <c r="M3287" s="3">
        <v>7</v>
      </c>
      <c r="N3287" t="s">
        <v>14788</v>
      </c>
      <c r="O3287" s="3">
        <v>3</v>
      </c>
      <c r="P3287" t="s">
        <v>26085</v>
      </c>
      <c r="Q3287" s="3">
        <v>1</v>
      </c>
      <c r="R3287" t="s">
        <v>26083</v>
      </c>
      <c r="S3287" s="3">
        <v>6</v>
      </c>
      <c r="T3287" s="3">
        <v>1</v>
      </c>
      <c r="U3287" s="3">
        <v>8000</v>
      </c>
      <c r="V3287" s="3">
        <v>2006</v>
      </c>
      <c r="W3287" t="s">
        <v>25</v>
      </c>
    </row>
    <row r="3288" spans="1:23" x14ac:dyDescent="0.3">
      <c r="A3288" s="3">
        <v>8</v>
      </c>
      <c r="B3288" t="s">
        <v>770</v>
      </c>
      <c r="C3288" s="3">
        <v>8301</v>
      </c>
      <c r="D3288" t="s">
        <v>1538</v>
      </c>
      <c r="E3288" s="3">
        <v>100101</v>
      </c>
      <c r="F3288" t="s">
        <v>11256</v>
      </c>
      <c r="G3288" s="3">
        <v>100101004</v>
      </c>
      <c r="H3288" t="s">
        <v>16281</v>
      </c>
      <c r="I3288" s="3">
        <v>2</v>
      </c>
      <c r="J3288" t="s">
        <v>12848</v>
      </c>
      <c r="K3288" s="3">
        <v>18</v>
      </c>
      <c r="L3288" t="s">
        <v>26111</v>
      </c>
      <c r="M3288" s="3">
        <v>5</v>
      </c>
      <c r="N3288" t="s">
        <v>26092</v>
      </c>
      <c r="O3288" s="3">
        <v>1</v>
      </c>
      <c r="P3288" t="s">
        <v>28066</v>
      </c>
      <c r="Q3288" s="3">
        <v>1</v>
      </c>
      <c r="R3288" t="s">
        <v>26083</v>
      </c>
      <c r="S3288" s="3">
        <v>4</v>
      </c>
      <c r="T3288" s="3">
        <v>1</v>
      </c>
      <c r="U3288" s="3">
        <v>10000</v>
      </c>
      <c r="V3288" s="3">
        <v>2006</v>
      </c>
      <c r="W3288" t="s">
        <v>25</v>
      </c>
    </row>
    <row r="3289" spans="1:23" x14ac:dyDescent="0.3">
      <c r="A3289" s="3">
        <v>8</v>
      </c>
      <c r="B3289" t="s">
        <v>770</v>
      </c>
      <c r="C3289" s="3">
        <v>8301</v>
      </c>
      <c r="D3289" t="s">
        <v>1538</v>
      </c>
      <c r="E3289" s="3">
        <v>100101</v>
      </c>
      <c r="F3289" t="s">
        <v>11256</v>
      </c>
      <c r="G3289" s="3">
        <v>100101004</v>
      </c>
      <c r="H3289" t="s">
        <v>16281</v>
      </c>
      <c r="I3289" s="3">
        <v>2</v>
      </c>
      <c r="J3289" t="s">
        <v>12848</v>
      </c>
      <c r="K3289" s="3">
        <v>18</v>
      </c>
      <c r="L3289" t="s">
        <v>26111</v>
      </c>
      <c r="M3289" s="3">
        <v>7</v>
      </c>
      <c r="N3289" t="s">
        <v>14788</v>
      </c>
      <c r="O3289" s="3">
        <v>3</v>
      </c>
      <c r="P3289" t="s">
        <v>26085</v>
      </c>
      <c r="Q3289" s="3">
        <v>2</v>
      </c>
      <c r="R3289" t="s">
        <v>8209</v>
      </c>
      <c r="S3289" s="3">
        <v>30</v>
      </c>
      <c r="T3289" s="3">
        <v>1</v>
      </c>
      <c r="U3289" s="3">
        <v>70000</v>
      </c>
      <c r="V3289" s="3">
        <v>2006</v>
      </c>
      <c r="W3289" t="s">
        <v>25</v>
      </c>
    </row>
    <row r="3290" spans="1:23" x14ac:dyDescent="0.3">
      <c r="A3290" s="3">
        <v>8</v>
      </c>
      <c r="B3290" t="s">
        <v>770</v>
      </c>
      <c r="C3290" s="3">
        <v>8301</v>
      </c>
      <c r="D3290" t="s">
        <v>1538</v>
      </c>
      <c r="E3290" s="3">
        <v>100101</v>
      </c>
      <c r="F3290" t="s">
        <v>11256</v>
      </c>
      <c r="G3290" s="3">
        <v>1001010080</v>
      </c>
      <c r="H3290" t="s">
        <v>26126</v>
      </c>
      <c r="I3290" s="3">
        <v>2</v>
      </c>
      <c r="J3290" t="s">
        <v>12848</v>
      </c>
      <c r="K3290" s="3">
        <v>18</v>
      </c>
      <c r="L3290" t="s">
        <v>26111</v>
      </c>
      <c r="M3290" s="3">
        <v>7</v>
      </c>
      <c r="N3290" t="s">
        <v>14788</v>
      </c>
      <c r="O3290" s="3">
        <v>3</v>
      </c>
      <c r="P3290" t="s">
        <v>26085</v>
      </c>
      <c r="Q3290" s="3">
        <v>2</v>
      </c>
      <c r="R3290" t="s">
        <v>8209</v>
      </c>
      <c r="S3290" s="3">
        <v>30</v>
      </c>
      <c r="T3290" s="3">
        <v>1</v>
      </c>
      <c r="U3290" s="3">
        <v>20000</v>
      </c>
      <c r="V3290" s="3">
        <v>2006</v>
      </c>
      <c r="W3290" t="s">
        <v>25</v>
      </c>
    </row>
    <row r="3291" spans="1:23" x14ac:dyDescent="0.3">
      <c r="A3291" s="3">
        <v>8</v>
      </c>
      <c r="B3291" t="s">
        <v>770</v>
      </c>
      <c r="C3291" s="3">
        <v>8301</v>
      </c>
      <c r="D3291" t="s">
        <v>1538</v>
      </c>
      <c r="E3291" s="3">
        <v>100101</v>
      </c>
      <c r="F3291" t="s">
        <v>11256</v>
      </c>
      <c r="G3291" s="3">
        <v>100101004</v>
      </c>
      <c r="H3291" t="s">
        <v>16281</v>
      </c>
      <c r="I3291" s="3">
        <v>2</v>
      </c>
      <c r="J3291" t="s">
        <v>12848</v>
      </c>
      <c r="K3291" s="3">
        <v>18</v>
      </c>
      <c r="L3291" t="s">
        <v>26111</v>
      </c>
      <c r="M3291" s="3">
        <v>5</v>
      </c>
      <c r="N3291" t="s">
        <v>26092</v>
      </c>
      <c r="O3291" s="3">
        <v>1</v>
      </c>
      <c r="P3291" t="s">
        <v>28066</v>
      </c>
      <c r="Q3291" s="3">
        <v>2</v>
      </c>
      <c r="R3291" t="s">
        <v>8209</v>
      </c>
      <c r="S3291" s="3">
        <v>60</v>
      </c>
      <c r="T3291" s="3">
        <v>1</v>
      </c>
      <c r="U3291" s="3">
        <v>117000</v>
      </c>
      <c r="V3291" s="3">
        <v>2006</v>
      </c>
      <c r="W3291" t="s">
        <v>25</v>
      </c>
    </row>
    <row r="3292" spans="1:23" x14ac:dyDescent="0.3">
      <c r="A3292" s="3">
        <v>16</v>
      </c>
      <c r="B3292" t="s">
        <v>791</v>
      </c>
      <c r="C3292" s="3">
        <v>16303</v>
      </c>
      <c r="D3292" t="s">
        <v>2080</v>
      </c>
      <c r="E3292" s="3">
        <v>100101</v>
      </c>
      <c r="F3292" t="s">
        <v>11256</v>
      </c>
      <c r="G3292" s="3">
        <v>1001010080</v>
      </c>
      <c r="H3292" t="s">
        <v>26126</v>
      </c>
      <c r="I3292" s="3">
        <v>2</v>
      </c>
      <c r="J3292" t="s">
        <v>12848</v>
      </c>
      <c r="K3292" s="3">
        <v>18</v>
      </c>
      <c r="L3292" t="s">
        <v>26111</v>
      </c>
      <c r="M3292" s="3">
        <v>2</v>
      </c>
      <c r="N3292" t="s">
        <v>26084</v>
      </c>
      <c r="O3292" s="3">
        <v>2</v>
      </c>
      <c r="P3292" t="s">
        <v>28067</v>
      </c>
      <c r="Q3292" s="3">
        <v>3</v>
      </c>
      <c r="R3292" t="s">
        <v>26107</v>
      </c>
      <c r="S3292" s="3">
        <v>15</v>
      </c>
      <c r="T3292" s="3">
        <v>1</v>
      </c>
      <c r="U3292" s="3">
        <v>450000</v>
      </c>
      <c r="V3292" s="3">
        <v>2006</v>
      </c>
      <c r="W3292" t="s">
        <v>25</v>
      </c>
    </row>
    <row r="3293" spans="1:23" x14ac:dyDescent="0.3">
      <c r="A3293" s="3">
        <v>16</v>
      </c>
      <c r="B3293" t="s">
        <v>791</v>
      </c>
      <c r="C3293" s="3">
        <v>16303</v>
      </c>
      <c r="D3293" t="s">
        <v>2080</v>
      </c>
      <c r="E3293" s="3">
        <v>100101</v>
      </c>
      <c r="F3293" t="s">
        <v>11256</v>
      </c>
      <c r="G3293" s="3">
        <v>100101004</v>
      </c>
      <c r="H3293" t="s">
        <v>16281</v>
      </c>
      <c r="I3293" s="3">
        <v>2</v>
      </c>
      <c r="J3293" t="s">
        <v>12848</v>
      </c>
      <c r="K3293" s="3">
        <v>18</v>
      </c>
      <c r="L3293" t="s">
        <v>26111</v>
      </c>
      <c r="M3293" s="3">
        <v>2</v>
      </c>
      <c r="N3293" t="s">
        <v>26084</v>
      </c>
      <c r="O3293" s="3">
        <v>2</v>
      </c>
      <c r="P3293" t="s">
        <v>28067</v>
      </c>
      <c r="Q3293" s="3">
        <v>3</v>
      </c>
      <c r="R3293" t="s">
        <v>26107</v>
      </c>
      <c r="S3293" s="3">
        <v>15</v>
      </c>
      <c r="T3293" s="3">
        <v>1</v>
      </c>
      <c r="U3293" s="3">
        <v>200000</v>
      </c>
      <c r="V3293" s="3">
        <v>2006</v>
      </c>
      <c r="W3293" t="s">
        <v>25</v>
      </c>
    </row>
    <row r="3294" spans="1:23" x14ac:dyDescent="0.3">
      <c r="A3294" s="3">
        <v>16</v>
      </c>
      <c r="B3294" t="s">
        <v>791</v>
      </c>
      <c r="C3294" s="3">
        <v>16101</v>
      </c>
      <c r="D3294" t="s">
        <v>2026</v>
      </c>
      <c r="E3294" s="3">
        <v>100101</v>
      </c>
      <c r="F3294" t="s">
        <v>11256</v>
      </c>
      <c r="G3294" s="3">
        <v>100101001</v>
      </c>
      <c r="H3294" t="s">
        <v>26124</v>
      </c>
      <c r="I3294" s="3">
        <v>2</v>
      </c>
      <c r="J3294" t="s">
        <v>12848</v>
      </c>
      <c r="K3294" s="3">
        <v>18</v>
      </c>
      <c r="L3294" t="s">
        <v>26111</v>
      </c>
      <c r="M3294" s="3">
        <v>5</v>
      </c>
      <c r="N3294" t="s">
        <v>26092</v>
      </c>
      <c r="O3294" s="3">
        <v>3</v>
      </c>
      <c r="P3294" t="s">
        <v>26085</v>
      </c>
      <c r="Q3294" s="3">
        <v>2</v>
      </c>
      <c r="R3294" t="s">
        <v>8209</v>
      </c>
      <c r="S3294" s="3">
        <v>900</v>
      </c>
      <c r="T3294" s="3">
        <v>1</v>
      </c>
      <c r="U3294" s="3">
        <v>1200000</v>
      </c>
      <c r="V3294" s="3">
        <v>2012</v>
      </c>
      <c r="W3294" t="s">
        <v>25</v>
      </c>
    </row>
    <row r="3295" spans="1:23" x14ac:dyDescent="0.3">
      <c r="A3295" s="3">
        <v>16</v>
      </c>
      <c r="B3295" t="s">
        <v>791</v>
      </c>
      <c r="C3295" s="3">
        <v>16101</v>
      </c>
      <c r="D3295" t="s">
        <v>2026</v>
      </c>
      <c r="E3295" s="3">
        <v>100101</v>
      </c>
      <c r="F3295" t="s">
        <v>11256</v>
      </c>
      <c r="G3295" s="3">
        <v>100101004</v>
      </c>
      <c r="H3295" t="s">
        <v>16281</v>
      </c>
      <c r="I3295" s="3">
        <v>2</v>
      </c>
      <c r="J3295" t="s">
        <v>12848</v>
      </c>
      <c r="K3295" s="3">
        <v>18</v>
      </c>
      <c r="L3295" t="s">
        <v>26111</v>
      </c>
      <c r="M3295" s="3">
        <v>5</v>
      </c>
      <c r="N3295" t="s">
        <v>26092</v>
      </c>
      <c r="O3295" s="3">
        <v>3</v>
      </c>
      <c r="P3295" t="s">
        <v>26085</v>
      </c>
      <c r="Q3295" s="3">
        <v>2</v>
      </c>
      <c r="R3295" t="s">
        <v>8209</v>
      </c>
      <c r="S3295" s="3">
        <v>900</v>
      </c>
      <c r="T3295" s="3">
        <v>1</v>
      </c>
      <c r="U3295" s="3">
        <v>5000000</v>
      </c>
      <c r="V3295" s="3">
        <v>2012</v>
      </c>
      <c r="W3295" t="s">
        <v>25</v>
      </c>
    </row>
    <row r="3296" spans="1:23" x14ac:dyDescent="0.3">
      <c r="A3296" s="3">
        <v>16</v>
      </c>
      <c r="B3296" t="s">
        <v>791</v>
      </c>
      <c r="C3296" s="3">
        <v>16101</v>
      </c>
      <c r="D3296" t="s">
        <v>2026</v>
      </c>
      <c r="E3296" s="3">
        <v>100101</v>
      </c>
      <c r="F3296" t="s">
        <v>11256</v>
      </c>
      <c r="G3296" s="3">
        <v>1001010080</v>
      </c>
      <c r="H3296" t="s">
        <v>26126</v>
      </c>
      <c r="I3296" s="3">
        <v>2</v>
      </c>
      <c r="J3296" t="s">
        <v>12848</v>
      </c>
      <c r="K3296" s="3">
        <v>18</v>
      </c>
      <c r="L3296" t="s">
        <v>26111</v>
      </c>
      <c r="M3296" s="3">
        <v>5</v>
      </c>
      <c r="N3296" t="s">
        <v>26092</v>
      </c>
      <c r="O3296" s="3">
        <v>3</v>
      </c>
      <c r="P3296" t="s">
        <v>26085</v>
      </c>
      <c r="Q3296" s="3">
        <v>2</v>
      </c>
      <c r="R3296" t="s">
        <v>8209</v>
      </c>
      <c r="S3296" s="3">
        <v>900</v>
      </c>
      <c r="T3296" s="3">
        <v>1</v>
      </c>
      <c r="U3296" s="3">
        <v>5200000</v>
      </c>
      <c r="V3296" s="3">
        <v>2012</v>
      </c>
      <c r="W3296" t="s">
        <v>25</v>
      </c>
    </row>
    <row r="3297" spans="1:23" x14ac:dyDescent="0.3">
      <c r="A3297" s="3">
        <v>16</v>
      </c>
      <c r="B3297" t="s">
        <v>791</v>
      </c>
      <c r="C3297" s="3">
        <v>16101</v>
      </c>
      <c r="D3297" t="s">
        <v>2026</v>
      </c>
      <c r="E3297" s="3">
        <v>100101</v>
      </c>
      <c r="F3297" t="s">
        <v>11256</v>
      </c>
      <c r="G3297" s="3">
        <v>100101007</v>
      </c>
      <c r="H3297" t="s">
        <v>11267</v>
      </c>
      <c r="I3297" s="3">
        <v>2</v>
      </c>
      <c r="J3297" t="s">
        <v>12848</v>
      </c>
      <c r="K3297" s="3">
        <v>18</v>
      </c>
      <c r="L3297" t="s">
        <v>26111</v>
      </c>
      <c r="M3297" s="3">
        <v>5</v>
      </c>
      <c r="N3297" t="s">
        <v>26092</v>
      </c>
      <c r="O3297" s="3">
        <v>3</v>
      </c>
      <c r="P3297" t="s">
        <v>26085</v>
      </c>
      <c r="Q3297" s="3">
        <v>2</v>
      </c>
      <c r="R3297" t="s">
        <v>8209</v>
      </c>
      <c r="S3297" s="3">
        <v>900</v>
      </c>
      <c r="T3297" s="3">
        <v>1</v>
      </c>
      <c r="U3297" s="3">
        <v>4000000</v>
      </c>
      <c r="V3297" s="3">
        <v>2012</v>
      </c>
      <c r="W3297" t="s">
        <v>25</v>
      </c>
    </row>
    <row r="3298" spans="1:23" x14ac:dyDescent="0.3">
      <c r="A3298" s="3">
        <v>16</v>
      </c>
      <c r="B3298" t="s">
        <v>791</v>
      </c>
      <c r="C3298" s="3">
        <v>16101</v>
      </c>
      <c r="D3298" t="s">
        <v>2026</v>
      </c>
      <c r="E3298" s="3">
        <v>100107</v>
      </c>
      <c r="F3298" t="s">
        <v>9429</v>
      </c>
      <c r="G3298" s="3">
        <v>100107002</v>
      </c>
      <c r="H3298" t="s">
        <v>26119</v>
      </c>
      <c r="I3298" s="3">
        <v>2</v>
      </c>
      <c r="J3298" t="s">
        <v>12848</v>
      </c>
      <c r="K3298" s="3">
        <v>18</v>
      </c>
      <c r="L3298" t="s">
        <v>26111</v>
      </c>
      <c r="M3298" s="3">
        <v>5</v>
      </c>
      <c r="N3298" t="s">
        <v>26092</v>
      </c>
      <c r="O3298" s="3">
        <v>3</v>
      </c>
      <c r="P3298" t="s">
        <v>26085</v>
      </c>
      <c r="Q3298" s="3">
        <v>2</v>
      </c>
      <c r="R3298" t="s">
        <v>8209</v>
      </c>
      <c r="S3298" s="3">
        <v>900</v>
      </c>
      <c r="T3298" s="3">
        <v>1</v>
      </c>
      <c r="U3298" s="3">
        <v>270000</v>
      </c>
      <c r="V3298" s="3">
        <v>2012</v>
      </c>
      <c r="W3298" t="s">
        <v>25</v>
      </c>
    </row>
    <row r="3299" spans="1:23" x14ac:dyDescent="0.3">
      <c r="A3299" s="3">
        <v>16</v>
      </c>
      <c r="B3299" t="s">
        <v>791</v>
      </c>
      <c r="C3299" s="3">
        <v>16101</v>
      </c>
      <c r="D3299" t="s">
        <v>2026</v>
      </c>
      <c r="E3299" s="3">
        <v>100101</v>
      </c>
      <c r="F3299" t="s">
        <v>11256</v>
      </c>
      <c r="G3299" s="3">
        <v>100101007</v>
      </c>
      <c r="H3299" t="s">
        <v>11267</v>
      </c>
      <c r="I3299" s="3">
        <v>2</v>
      </c>
      <c r="J3299" t="s">
        <v>12848</v>
      </c>
      <c r="K3299" s="3">
        <v>18</v>
      </c>
      <c r="L3299" t="s">
        <v>26111</v>
      </c>
      <c r="M3299" s="3">
        <v>7</v>
      </c>
      <c r="N3299" t="s">
        <v>14788</v>
      </c>
      <c r="O3299" s="3">
        <v>3</v>
      </c>
      <c r="P3299" t="s">
        <v>26085</v>
      </c>
      <c r="Q3299" s="3">
        <v>4</v>
      </c>
      <c r="R3299" t="s">
        <v>26113</v>
      </c>
      <c r="S3299" s="3">
        <v>1050</v>
      </c>
      <c r="T3299" s="3">
        <v>1</v>
      </c>
      <c r="U3299" s="3">
        <v>300000</v>
      </c>
      <c r="V3299" s="3">
        <v>2012</v>
      </c>
      <c r="W3299" t="s">
        <v>25</v>
      </c>
    </row>
    <row r="3300" spans="1:23" x14ac:dyDescent="0.3">
      <c r="A3300" s="3">
        <v>16</v>
      </c>
      <c r="B3300" t="s">
        <v>791</v>
      </c>
      <c r="C3300" s="3">
        <v>16101</v>
      </c>
      <c r="D3300" t="s">
        <v>2026</v>
      </c>
      <c r="E3300" s="3">
        <v>100109</v>
      </c>
      <c r="F3300" t="s">
        <v>18431</v>
      </c>
      <c r="G3300" s="3">
        <v>100109001</v>
      </c>
      <c r="H3300" t="s">
        <v>26106</v>
      </c>
      <c r="I3300" s="3">
        <v>2</v>
      </c>
      <c r="J3300" t="s">
        <v>12848</v>
      </c>
      <c r="K3300" s="3">
        <v>18</v>
      </c>
      <c r="L3300" t="s">
        <v>26111</v>
      </c>
      <c r="M3300" s="3">
        <v>7</v>
      </c>
      <c r="N3300" t="s">
        <v>14788</v>
      </c>
      <c r="O3300" s="3">
        <v>3</v>
      </c>
      <c r="P3300" t="s">
        <v>26085</v>
      </c>
      <c r="Q3300" s="3">
        <v>4</v>
      </c>
      <c r="R3300" t="s">
        <v>26113</v>
      </c>
      <c r="S3300" s="3">
        <v>1050</v>
      </c>
      <c r="T3300" s="3">
        <v>1</v>
      </c>
      <c r="U3300" s="3">
        <v>300000</v>
      </c>
      <c r="V3300" s="3">
        <v>2012</v>
      </c>
      <c r="W3300" t="s">
        <v>25</v>
      </c>
    </row>
    <row r="3301" spans="1:23" x14ac:dyDescent="0.3">
      <c r="A3301" s="3">
        <v>16</v>
      </c>
      <c r="B3301" t="s">
        <v>791</v>
      </c>
      <c r="C3301" s="3">
        <v>16101</v>
      </c>
      <c r="D3301" t="s">
        <v>2026</v>
      </c>
      <c r="E3301" s="3">
        <v>100101</v>
      </c>
      <c r="F3301" t="s">
        <v>11256</v>
      </c>
      <c r="G3301" s="3">
        <v>100101001</v>
      </c>
      <c r="H3301" t="s">
        <v>26124</v>
      </c>
      <c r="I3301" s="3">
        <v>2</v>
      </c>
      <c r="J3301" t="s">
        <v>12848</v>
      </c>
      <c r="K3301" s="3">
        <v>18</v>
      </c>
      <c r="L3301" t="s">
        <v>26111</v>
      </c>
      <c r="M3301" s="3">
        <v>7</v>
      </c>
      <c r="N3301" t="s">
        <v>14788</v>
      </c>
      <c r="O3301" s="3">
        <v>3</v>
      </c>
      <c r="P3301" t="s">
        <v>26085</v>
      </c>
      <c r="Q3301" s="3">
        <v>4</v>
      </c>
      <c r="R3301" t="s">
        <v>26113</v>
      </c>
      <c r="S3301" s="3">
        <v>1050</v>
      </c>
      <c r="T3301" s="3">
        <v>1</v>
      </c>
      <c r="U3301" s="3">
        <v>1800000</v>
      </c>
      <c r="V3301" s="3">
        <v>2012</v>
      </c>
      <c r="W3301" t="s">
        <v>25</v>
      </c>
    </row>
    <row r="3302" spans="1:23" x14ac:dyDescent="0.3">
      <c r="A3302" s="3">
        <v>16</v>
      </c>
      <c r="B3302" t="s">
        <v>791</v>
      </c>
      <c r="C3302" s="3">
        <v>16101</v>
      </c>
      <c r="D3302" t="s">
        <v>2026</v>
      </c>
      <c r="E3302" s="3">
        <v>100101</v>
      </c>
      <c r="F3302" t="s">
        <v>11256</v>
      </c>
      <c r="G3302" s="3">
        <v>1001010080</v>
      </c>
      <c r="H3302" t="s">
        <v>26126</v>
      </c>
      <c r="I3302" s="3">
        <v>2</v>
      </c>
      <c r="J3302" t="s">
        <v>12848</v>
      </c>
      <c r="K3302" s="3">
        <v>18</v>
      </c>
      <c r="L3302" t="s">
        <v>26111</v>
      </c>
      <c r="M3302" s="3">
        <v>7</v>
      </c>
      <c r="N3302" t="s">
        <v>14788</v>
      </c>
      <c r="O3302" s="3">
        <v>3</v>
      </c>
      <c r="P3302" t="s">
        <v>26085</v>
      </c>
      <c r="Q3302" s="3">
        <v>4</v>
      </c>
      <c r="R3302" t="s">
        <v>26113</v>
      </c>
      <c r="S3302" s="3">
        <v>1050</v>
      </c>
      <c r="T3302" s="3">
        <v>1</v>
      </c>
      <c r="U3302" s="3">
        <v>400000</v>
      </c>
      <c r="V3302" s="3">
        <v>2012</v>
      </c>
      <c r="W3302" t="s">
        <v>25</v>
      </c>
    </row>
    <row r="3303" spans="1:23" x14ac:dyDescent="0.3">
      <c r="A3303" s="3">
        <v>16</v>
      </c>
      <c r="B3303" t="s">
        <v>791</v>
      </c>
      <c r="C3303" s="3">
        <v>16101</v>
      </c>
      <c r="D3303" t="s">
        <v>2026</v>
      </c>
      <c r="E3303" s="3">
        <v>100101</v>
      </c>
      <c r="F3303" t="s">
        <v>11256</v>
      </c>
      <c r="G3303" s="3">
        <v>100101008</v>
      </c>
      <c r="H3303" t="s">
        <v>26130</v>
      </c>
      <c r="I3303" s="3">
        <v>2</v>
      </c>
      <c r="J3303" t="s">
        <v>12848</v>
      </c>
      <c r="K3303" s="3">
        <v>18</v>
      </c>
      <c r="L3303" t="s">
        <v>26111</v>
      </c>
      <c r="M3303" s="3">
        <v>7</v>
      </c>
      <c r="N3303" t="s">
        <v>14788</v>
      </c>
      <c r="O3303" s="3">
        <v>3</v>
      </c>
      <c r="P3303" t="s">
        <v>26085</v>
      </c>
      <c r="Q3303" s="3">
        <v>4</v>
      </c>
      <c r="R3303" t="s">
        <v>26113</v>
      </c>
      <c r="S3303" s="3">
        <v>1050</v>
      </c>
      <c r="T3303" s="3">
        <v>1</v>
      </c>
      <c r="U3303" s="3">
        <v>1200000</v>
      </c>
      <c r="V3303" s="3">
        <v>2012</v>
      </c>
      <c r="W3303" t="s">
        <v>25</v>
      </c>
    </row>
    <row r="3304" spans="1:23" x14ac:dyDescent="0.3">
      <c r="A3304" s="3">
        <v>16</v>
      </c>
      <c r="B3304" t="s">
        <v>791</v>
      </c>
      <c r="C3304" s="3">
        <v>16101</v>
      </c>
      <c r="D3304" t="s">
        <v>2026</v>
      </c>
      <c r="E3304" s="3">
        <v>100101</v>
      </c>
      <c r="F3304" t="s">
        <v>11256</v>
      </c>
      <c r="G3304" s="3">
        <v>100101004</v>
      </c>
      <c r="H3304" t="s">
        <v>16281</v>
      </c>
      <c r="I3304" s="3">
        <v>2</v>
      </c>
      <c r="J3304" t="s">
        <v>12848</v>
      </c>
      <c r="K3304" s="3">
        <v>18</v>
      </c>
      <c r="L3304" t="s">
        <v>26111</v>
      </c>
      <c r="M3304" s="3">
        <v>7</v>
      </c>
      <c r="N3304" t="s">
        <v>14788</v>
      </c>
      <c r="O3304" s="3">
        <v>3</v>
      </c>
      <c r="P3304" t="s">
        <v>26085</v>
      </c>
      <c r="Q3304" s="3">
        <v>4</v>
      </c>
      <c r="R3304" t="s">
        <v>26113</v>
      </c>
      <c r="S3304" s="3">
        <v>1050</v>
      </c>
      <c r="T3304" s="3">
        <v>1</v>
      </c>
      <c r="U3304" s="3">
        <v>14000000</v>
      </c>
      <c r="V3304" s="3">
        <v>2012</v>
      </c>
      <c r="W3304" t="s">
        <v>25</v>
      </c>
    </row>
    <row r="3305" spans="1:23" x14ac:dyDescent="0.3">
      <c r="A3305" s="3">
        <v>16</v>
      </c>
      <c r="B3305" t="s">
        <v>791</v>
      </c>
      <c r="C3305" s="3">
        <v>16101</v>
      </c>
      <c r="D3305" t="s">
        <v>2026</v>
      </c>
      <c r="E3305" s="3">
        <v>100101</v>
      </c>
      <c r="F3305" t="s">
        <v>11256</v>
      </c>
      <c r="G3305" s="3">
        <v>1001010080</v>
      </c>
      <c r="H3305" t="s">
        <v>26126</v>
      </c>
      <c r="I3305" s="3">
        <v>2</v>
      </c>
      <c r="J3305" t="s">
        <v>12848</v>
      </c>
      <c r="K3305" s="3">
        <v>18</v>
      </c>
      <c r="L3305" t="s">
        <v>26111</v>
      </c>
      <c r="M3305" s="3">
        <v>7</v>
      </c>
      <c r="N3305" t="s">
        <v>14788</v>
      </c>
      <c r="O3305" s="3">
        <v>3</v>
      </c>
      <c r="P3305" t="s">
        <v>26085</v>
      </c>
      <c r="Q3305" s="3">
        <v>4</v>
      </c>
      <c r="R3305" t="s">
        <v>26113</v>
      </c>
      <c r="S3305" s="3">
        <v>1050</v>
      </c>
      <c r="T3305" s="3">
        <v>1</v>
      </c>
      <c r="U3305" s="3">
        <v>200000</v>
      </c>
      <c r="V3305" s="3">
        <v>2012</v>
      </c>
      <c r="W3305" t="s">
        <v>25</v>
      </c>
    </row>
    <row r="3306" spans="1:23" x14ac:dyDescent="0.3">
      <c r="A3306" s="3">
        <v>8</v>
      </c>
      <c r="B3306" t="s">
        <v>770</v>
      </c>
      <c r="C3306" s="3">
        <v>8301</v>
      </c>
      <c r="D3306" t="s">
        <v>1538</v>
      </c>
      <c r="E3306" s="3">
        <v>100101</v>
      </c>
      <c r="F3306" t="s">
        <v>11256</v>
      </c>
      <c r="G3306" s="3">
        <v>100101001</v>
      </c>
      <c r="H3306" t="s">
        <v>26124</v>
      </c>
      <c r="I3306" s="3">
        <v>2</v>
      </c>
      <c r="J3306" t="s">
        <v>12848</v>
      </c>
      <c r="K3306" s="3">
        <v>18</v>
      </c>
      <c r="L3306" t="s">
        <v>26111</v>
      </c>
      <c r="M3306" s="3">
        <v>2</v>
      </c>
      <c r="N3306" t="s">
        <v>26084</v>
      </c>
      <c r="O3306" s="3">
        <v>3</v>
      </c>
      <c r="P3306" t="s">
        <v>26085</v>
      </c>
      <c r="Q3306" s="3">
        <v>2</v>
      </c>
      <c r="R3306" t="s">
        <v>8209</v>
      </c>
      <c r="S3306" s="3">
        <v>8</v>
      </c>
      <c r="T3306" s="3">
        <v>1</v>
      </c>
      <c r="U3306" s="3">
        <v>360000</v>
      </c>
      <c r="V3306" s="3">
        <v>2012</v>
      </c>
      <c r="W3306" t="s">
        <v>25</v>
      </c>
    </row>
    <row r="3307" spans="1:23" x14ac:dyDescent="0.3">
      <c r="A3307" s="3">
        <v>8</v>
      </c>
      <c r="B3307" t="s">
        <v>770</v>
      </c>
      <c r="C3307" s="3">
        <v>8301</v>
      </c>
      <c r="D3307" t="s">
        <v>1538</v>
      </c>
      <c r="E3307" s="3">
        <v>100101</v>
      </c>
      <c r="F3307" t="s">
        <v>11256</v>
      </c>
      <c r="G3307" s="3">
        <v>100101004</v>
      </c>
      <c r="H3307" t="s">
        <v>16281</v>
      </c>
      <c r="I3307" s="3">
        <v>2</v>
      </c>
      <c r="J3307" t="s">
        <v>12848</v>
      </c>
      <c r="K3307" s="3">
        <v>18</v>
      </c>
      <c r="L3307" t="s">
        <v>26111</v>
      </c>
      <c r="M3307" s="3">
        <v>2</v>
      </c>
      <c r="N3307" t="s">
        <v>26084</v>
      </c>
      <c r="O3307" s="3">
        <v>3</v>
      </c>
      <c r="P3307" t="s">
        <v>26085</v>
      </c>
      <c r="Q3307" s="3">
        <v>4</v>
      </c>
      <c r="R3307" t="s">
        <v>26113</v>
      </c>
      <c r="S3307" s="3">
        <v>48</v>
      </c>
      <c r="T3307" s="3">
        <v>1</v>
      </c>
      <c r="U3307" s="3">
        <v>398000</v>
      </c>
      <c r="V3307" s="3">
        <v>2012</v>
      </c>
      <c r="W3307" t="s">
        <v>25</v>
      </c>
    </row>
    <row r="3308" spans="1:23" x14ac:dyDescent="0.3">
      <c r="A3308" s="3">
        <v>8</v>
      </c>
      <c r="B3308" t="s">
        <v>770</v>
      </c>
      <c r="C3308" s="3">
        <v>8301</v>
      </c>
      <c r="D3308" t="s">
        <v>1538</v>
      </c>
      <c r="E3308" s="3">
        <v>100101</v>
      </c>
      <c r="F3308" t="s">
        <v>11256</v>
      </c>
      <c r="G3308" s="3">
        <v>1001010080</v>
      </c>
      <c r="H3308" t="s">
        <v>26126</v>
      </c>
      <c r="I3308" s="3">
        <v>2</v>
      </c>
      <c r="J3308" t="s">
        <v>12848</v>
      </c>
      <c r="K3308" s="3">
        <v>18</v>
      </c>
      <c r="L3308" t="s">
        <v>26111</v>
      </c>
      <c r="M3308" s="3">
        <v>2</v>
      </c>
      <c r="N3308" t="s">
        <v>26084</v>
      </c>
      <c r="O3308" s="3">
        <v>3</v>
      </c>
      <c r="P3308" t="s">
        <v>26085</v>
      </c>
      <c r="Q3308" s="3">
        <v>2</v>
      </c>
      <c r="R3308" t="s">
        <v>8209</v>
      </c>
      <c r="S3308" s="3">
        <v>8</v>
      </c>
      <c r="T3308" s="3">
        <v>1</v>
      </c>
      <c r="U3308" s="3">
        <v>2300</v>
      </c>
      <c r="V3308" s="3">
        <v>2012</v>
      </c>
      <c r="W3308" t="s">
        <v>25</v>
      </c>
    </row>
    <row r="3309" spans="1:23" x14ac:dyDescent="0.3">
      <c r="A3309" s="3">
        <v>8</v>
      </c>
      <c r="B3309" t="s">
        <v>770</v>
      </c>
      <c r="C3309" s="3">
        <v>8301</v>
      </c>
      <c r="D3309" t="s">
        <v>1538</v>
      </c>
      <c r="E3309" s="3">
        <v>100101</v>
      </c>
      <c r="F3309" t="s">
        <v>11256</v>
      </c>
      <c r="G3309" s="3">
        <v>100101008</v>
      </c>
      <c r="H3309" t="s">
        <v>26130</v>
      </c>
      <c r="I3309" s="3">
        <v>2</v>
      </c>
      <c r="J3309" t="s">
        <v>12848</v>
      </c>
      <c r="K3309" s="3">
        <v>18</v>
      </c>
      <c r="L3309" t="s">
        <v>26111</v>
      </c>
      <c r="M3309" s="3">
        <v>2</v>
      </c>
      <c r="N3309" t="s">
        <v>26084</v>
      </c>
      <c r="O3309" s="3">
        <v>3</v>
      </c>
      <c r="P3309" t="s">
        <v>26085</v>
      </c>
      <c r="Q3309" s="3">
        <v>2</v>
      </c>
      <c r="R3309" t="s">
        <v>8209</v>
      </c>
      <c r="S3309" s="3">
        <v>8</v>
      </c>
      <c r="T3309" s="3">
        <v>1</v>
      </c>
      <c r="U3309" s="3">
        <v>35000</v>
      </c>
      <c r="V3309" s="3">
        <v>2012</v>
      </c>
      <c r="W3309" t="s">
        <v>25</v>
      </c>
    </row>
    <row r="3310" spans="1:23" x14ac:dyDescent="0.3">
      <c r="A3310" s="3">
        <v>8</v>
      </c>
      <c r="B3310" t="s">
        <v>770</v>
      </c>
      <c r="C3310" s="3">
        <v>8301</v>
      </c>
      <c r="D3310" t="s">
        <v>1538</v>
      </c>
      <c r="E3310" s="3">
        <v>100101</v>
      </c>
      <c r="F3310" t="s">
        <v>11256</v>
      </c>
      <c r="G3310" s="3">
        <v>100101004</v>
      </c>
      <c r="H3310" t="s">
        <v>16281</v>
      </c>
      <c r="I3310" s="3">
        <v>2</v>
      </c>
      <c r="J3310" t="s">
        <v>12848</v>
      </c>
      <c r="K3310" s="3">
        <v>18</v>
      </c>
      <c r="L3310" t="s">
        <v>26111</v>
      </c>
      <c r="M3310" s="3">
        <v>2</v>
      </c>
      <c r="N3310" t="s">
        <v>26084</v>
      </c>
      <c r="O3310" s="3">
        <v>3</v>
      </c>
      <c r="P3310" t="s">
        <v>26085</v>
      </c>
      <c r="Q3310" s="3">
        <v>2</v>
      </c>
      <c r="R3310" t="s">
        <v>8209</v>
      </c>
      <c r="S3310" s="3">
        <v>8</v>
      </c>
      <c r="T3310" s="3">
        <v>1</v>
      </c>
      <c r="U3310" s="3">
        <v>415000</v>
      </c>
      <c r="V3310" s="3">
        <v>2012</v>
      </c>
      <c r="W3310" t="s">
        <v>25</v>
      </c>
    </row>
    <row r="3311" spans="1:23" x14ac:dyDescent="0.3">
      <c r="A3311" s="3">
        <v>16</v>
      </c>
      <c r="B3311" t="s">
        <v>791</v>
      </c>
      <c r="C3311" s="3">
        <v>16303</v>
      </c>
      <c r="D3311" t="s">
        <v>2080</v>
      </c>
      <c r="E3311" s="3">
        <v>100101</v>
      </c>
      <c r="F3311" t="s">
        <v>11256</v>
      </c>
      <c r="G3311" s="3">
        <v>100101004</v>
      </c>
      <c r="H3311" t="s">
        <v>16281</v>
      </c>
      <c r="I3311" s="3">
        <v>2</v>
      </c>
      <c r="J3311" t="s">
        <v>12848</v>
      </c>
      <c r="K3311" s="3">
        <v>18</v>
      </c>
      <c r="L3311" t="s">
        <v>26111</v>
      </c>
      <c r="M3311" s="3">
        <v>5</v>
      </c>
      <c r="N3311" t="s">
        <v>26092</v>
      </c>
      <c r="O3311" s="3">
        <v>3</v>
      </c>
      <c r="P3311" t="s">
        <v>26085</v>
      </c>
      <c r="Q3311" s="3">
        <v>4</v>
      </c>
      <c r="R3311" t="s">
        <v>26113</v>
      </c>
      <c r="S3311" s="3">
        <v>5</v>
      </c>
      <c r="T3311" s="3">
        <v>1</v>
      </c>
      <c r="U3311" s="3">
        <v>800000</v>
      </c>
      <c r="V3311" s="3">
        <v>2012</v>
      </c>
      <c r="W3311" t="s">
        <v>25</v>
      </c>
    </row>
    <row r="3312" spans="1:23" x14ac:dyDescent="0.3">
      <c r="A3312" s="3">
        <v>16</v>
      </c>
      <c r="B3312" t="s">
        <v>791</v>
      </c>
      <c r="C3312" s="3">
        <v>16303</v>
      </c>
      <c r="D3312" t="s">
        <v>2080</v>
      </c>
      <c r="E3312" s="3">
        <v>100101</v>
      </c>
      <c r="F3312" t="s">
        <v>11256</v>
      </c>
      <c r="G3312" s="3">
        <v>1001010080</v>
      </c>
      <c r="H3312" t="s">
        <v>26126</v>
      </c>
      <c r="I3312" s="3">
        <v>2</v>
      </c>
      <c r="J3312" t="s">
        <v>12848</v>
      </c>
      <c r="K3312" s="3">
        <v>18</v>
      </c>
      <c r="L3312" t="s">
        <v>26111</v>
      </c>
      <c r="M3312" s="3">
        <v>5</v>
      </c>
      <c r="N3312" t="s">
        <v>26092</v>
      </c>
      <c r="O3312" s="3">
        <v>2</v>
      </c>
      <c r="P3312" t="s">
        <v>28067</v>
      </c>
      <c r="Q3312" s="3">
        <v>4</v>
      </c>
      <c r="R3312" t="s">
        <v>26113</v>
      </c>
      <c r="S3312" s="3">
        <v>148</v>
      </c>
      <c r="T3312" s="3">
        <v>1</v>
      </c>
      <c r="U3312" s="3">
        <v>580000</v>
      </c>
      <c r="V3312" s="3">
        <v>2012</v>
      </c>
      <c r="W3312" t="s">
        <v>25</v>
      </c>
    </row>
    <row r="3313" spans="1:23" x14ac:dyDescent="0.3">
      <c r="A3313" s="3">
        <v>16</v>
      </c>
      <c r="B3313" t="s">
        <v>791</v>
      </c>
      <c r="C3313" s="3">
        <v>16303</v>
      </c>
      <c r="D3313" t="s">
        <v>2080</v>
      </c>
      <c r="E3313" s="3">
        <v>100101</v>
      </c>
      <c r="F3313" t="s">
        <v>11256</v>
      </c>
      <c r="G3313" s="3">
        <v>100101001</v>
      </c>
      <c r="H3313" t="s">
        <v>26124</v>
      </c>
      <c r="I3313" s="3">
        <v>2</v>
      </c>
      <c r="J3313" t="s">
        <v>12848</v>
      </c>
      <c r="K3313" s="3">
        <v>18</v>
      </c>
      <c r="L3313" t="s">
        <v>26111</v>
      </c>
      <c r="M3313" s="3">
        <v>5</v>
      </c>
      <c r="N3313" t="s">
        <v>26092</v>
      </c>
      <c r="O3313" s="3">
        <v>2</v>
      </c>
      <c r="P3313" t="s">
        <v>28067</v>
      </c>
      <c r="Q3313" s="3">
        <v>4</v>
      </c>
      <c r="R3313" t="s">
        <v>26113</v>
      </c>
      <c r="S3313" s="3">
        <v>148</v>
      </c>
      <c r="T3313" s="3">
        <v>1</v>
      </c>
      <c r="U3313" s="3">
        <v>50000</v>
      </c>
      <c r="V3313" s="3">
        <v>2012</v>
      </c>
      <c r="W3313" t="s">
        <v>25</v>
      </c>
    </row>
    <row r="3314" spans="1:23" x14ac:dyDescent="0.3">
      <c r="A3314" s="3">
        <v>16</v>
      </c>
      <c r="B3314" t="s">
        <v>791</v>
      </c>
      <c r="C3314" s="3">
        <v>16303</v>
      </c>
      <c r="D3314" t="s">
        <v>2080</v>
      </c>
      <c r="E3314" s="3">
        <v>100101</v>
      </c>
      <c r="F3314" t="s">
        <v>11256</v>
      </c>
      <c r="G3314" s="3">
        <v>100101001</v>
      </c>
      <c r="H3314" t="s">
        <v>26124</v>
      </c>
      <c r="I3314" s="3">
        <v>2</v>
      </c>
      <c r="J3314" t="s">
        <v>12848</v>
      </c>
      <c r="K3314" s="3">
        <v>18</v>
      </c>
      <c r="L3314" t="s">
        <v>26111</v>
      </c>
      <c r="M3314" s="3">
        <v>5</v>
      </c>
      <c r="N3314" t="s">
        <v>26092</v>
      </c>
      <c r="O3314" s="3">
        <v>3</v>
      </c>
      <c r="P3314" t="s">
        <v>26085</v>
      </c>
      <c r="Q3314" s="3">
        <v>4</v>
      </c>
      <c r="R3314" t="s">
        <v>26113</v>
      </c>
      <c r="S3314" s="3">
        <v>5</v>
      </c>
      <c r="T3314" s="3">
        <v>1</v>
      </c>
      <c r="U3314" s="3">
        <v>125000</v>
      </c>
      <c r="V3314" s="3">
        <v>2012</v>
      </c>
      <c r="W3314" t="s">
        <v>25</v>
      </c>
    </row>
    <row r="3315" spans="1:23" x14ac:dyDescent="0.3">
      <c r="A3315" s="3">
        <v>16</v>
      </c>
      <c r="B3315" t="s">
        <v>791</v>
      </c>
      <c r="C3315" s="3">
        <v>16301</v>
      </c>
      <c r="D3315" t="s">
        <v>2074</v>
      </c>
      <c r="E3315" s="3">
        <v>100101</v>
      </c>
      <c r="F3315" t="s">
        <v>11256</v>
      </c>
      <c r="G3315" s="3">
        <v>100101004</v>
      </c>
      <c r="H3315" t="s">
        <v>16281</v>
      </c>
      <c r="I3315" s="3">
        <v>2</v>
      </c>
      <c r="J3315" t="s">
        <v>12848</v>
      </c>
      <c r="K3315" s="3">
        <v>18</v>
      </c>
      <c r="L3315" t="s">
        <v>26111</v>
      </c>
      <c r="M3315" s="3">
        <v>5</v>
      </c>
      <c r="N3315" t="s">
        <v>26092</v>
      </c>
      <c r="O3315" s="3">
        <v>3</v>
      </c>
      <c r="P3315" t="s">
        <v>26085</v>
      </c>
      <c r="Q3315" s="3">
        <v>2</v>
      </c>
      <c r="R3315" t="s">
        <v>8209</v>
      </c>
      <c r="S3315" s="3">
        <v>600</v>
      </c>
      <c r="T3315" s="3">
        <v>1</v>
      </c>
      <c r="U3315" s="3">
        <v>170000000</v>
      </c>
      <c r="V3315" s="3">
        <v>2012</v>
      </c>
      <c r="W3315" t="s">
        <v>25</v>
      </c>
    </row>
    <row r="3316" spans="1:23" x14ac:dyDescent="0.3">
      <c r="A3316" s="3">
        <v>16</v>
      </c>
      <c r="B3316" t="s">
        <v>791</v>
      </c>
      <c r="C3316" s="3">
        <v>16101</v>
      </c>
      <c r="D3316" t="s">
        <v>2026</v>
      </c>
      <c r="E3316" s="3">
        <v>100101</v>
      </c>
      <c r="F3316" t="s">
        <v>11256</v>
      </c>
      <c r="G3316" s="3">
        <v>100101001</v>
      </c>
      <c r="H3316" t="s">
        <v>26124</v>
      </c>
      <c r="I3316" s="3">
        <v>2</v>
      </c>
      <c r="J3316" t="s">
        <v>12848</v>
      </c>
      <c r="K3316" s="3">
        <v>18</v>
      </c>
      <c r="L3316" t="s">
        <v>26111</v>
      </c>
      <c r="M3316" s="3">
        <v>5</v>
      </c>
      <c r="N3316" t="s">
        <v>26092</v>
      </c>
      <c r="O3316" s="3">
        <v>3</v>
      </c>
      <c r="P3316" t="s">
        <v>26085</v>
      </c>
      <c r="Q3316" s="3">
        <v>4</v>
      </c>
      <c r="R3316" t="s">
        <v>26113</v>
      </c>
      <c r="S3316" s="3">
        <v>58</v>
      </c>
      <c r="T3316" s="3">
        <v>1</v>
      </c>
      <c r="U3316" s="3">
        <v>2200000</v>
      </c>
      <c r="V3316" s="3">
        <v>2016</v>
      </c>
      <c r="W3316" t="s">
        <v>25</v>
      </c>
    </row>
    <row r="3317" spans="1:23" x14ac:dyDescent="0.3">
      <c r="A3317" s="3">
        <v>16</v>
      </c>
      <c r="B3317" t="s">
        <v>791</v>
      </c>
      <c r="C3317" s="3">
        <v>16101</v>
      </c>
      <c r="D3317" t="s">
        <v>2026</v>
      </c>
      <c r="E3317" s="3">
        <v>100101</v>
      </c>
      <c r="F3317" t="s">
        <v>11256</v>
      </c>
      <c r="G3317" s="3">
        <v>100101004</v>
      </c>
      <c r="H3317" t="s">
        <v>16281</v>
      </c>
      <c r="I3317" s="3">
        <v>2</v>
      </c>
      <c r="J3317" t="s">
        <v>12848</v>
      </c>
      <c r="K3317" s="3">
        <v>18</v>
      </c>
      <c r="L3317" t="s">
        <v>26111</v>
      </c>
      <c r="M3317" s="3">
        <v>5</v>
      </c>
      <c r="N3317" t="s">
        <v>26092</v>
      </c>
      <c r="O3317" s="3">
        <v>3</v>
      </c>
      <c r="P3317" t="s">
        <v>26085</v>
      </c>
      <c r="Q3317" s="3">
        <v>4</v>
      </c>
      <c r="R3317" t="s">
        <v>26113</v>
      </c>
      <c r="S3317" s="3">
        <v>58</v>
      </c>
      <c r="T3317" s="3">
        <v>1</v>
      </c>
      <c r="U3317" s="3">
        <v>8000000</v>
      </c>
      <c r="V3317" s="3">
        <v>2016</v>
      </c>
      <c r="W3317" t="s">
        <v>25</v>
      </c>
    </row>
    <row r="3318" spans="1:23" x14ac:dyDescent="0.3">
      <c r="A3318" s="3">
        <v>16</v>
      </c>
      <c r="B3318" t="s">
        <v>791</v>
      </c>
      <c r="C3318" s="3">
        <v>16101</v>
      </c>
      <c r="D3318" t="s">
        <v>2026</v>
      </c>
      <c r="E3318" s="3">
        <v>100101</v>
      </c>
      <c r="F3318" t="s">
        <v>11256</v>
      </c>
      <c r="G3318" s="3">
        <v>100101007</v>
      </c>
      <c r="H3318" t="s">
        <v>11267</v>
      </c>
      <c r="I3318" s="3">
        <v>2</v>
      </c>
      <c r="J3318" t="s">
        <v>12848</v>
      </c>
      <c r="K3318" s="3">
        <v>18</v>
      </c>
      <c r="L3318" t="s">
        <v>26111</v>
      </c>
      <c r="M3318" s="3">
        <v>5</v>
      </c>
      <c r="N3318" t="s">
        <v>26092</v>
      </c>
      <c r="O3318" s="3">
        <v>3</v>
      </c>
      <c r="P3318" t="s">
        <v>26085</v>
      </c>
      <c r="Q3318" s="3">
        <v>4</v>
      </c>
      <c r="R3318" t="s">
        <v>26113</v>
      </c>
      <c r="S3318" s="3">
        <v>58</v>
      </c>
      <c r="T3318" s="3">
        <v>1</v>
      </c>
      <c r="U3318" s="3">
        <v>800000</v>
      </c>
      <c r="V3318" s="3">
        <v>2016</v>
      </c>
      <c r="W3318" t="s">
        <v>25</v>
      </c>
    </row>
    <row r="3319" spans="1:23" x14ac:dyDescent="0.3">
      <c r="A3319" s="3">
        <v>16</v>
      </c>
      <c r="B3319" t="s">
        <v>791</v>
      </c>
      <c r="C3319" s="3">
        <v>16101</v>
      </c>
      <c r="D3319" t="s">
        <v>2026</v>
      </c>
      <c r="E3319" s="3">
        <v>100101</v>
      </c>
      <c r="F3319" t="s">
        <v>11256</v>
      </c>
      <c r="G3319" s="3">
        <v>100101008</v>
      </c>
      <c r="H3319" t="s">
        <v>26130</v>
      </c>
      <c r="I3319" s="3">
        <v>2</v>
      </c>
      <c r="J3319" t="s">
        <v>12848</v>
      </c>
      <c r="K3319" s="3">
        <v>18</v>
      </c>
      <c r="L3319" t="s">
        <v>26111</v>
      </c>
      <c r="M3319" s="3">
        <v>5</v>
      </c>
      <c r="N3319" t="s">
        <v>26092</v>
      </c>
      <c r="O3319" s="3">
        <v>3</v>
      </c>
      <c r="P3319" t="s">
        <v>26085</v>
      </c>
      <c r="Q3319" s="3">
        <v>4</v>
      </c>
      <c r="R3319" t="s">
        <v>26113</v>
      </c>
      <c r="S3319" s="3">
        <v>58</v>
      </c>
      <c r="T3319" s="3">
        <v>1</v>
      </c>
      <c r="U3319" s="3">
        <v>700000</v>
      </c>
      <c r="V3319" s="3">
        <v>2016</v>
      </c>
      <c r="W3319" t="s">
        <v>25</v>
      </c>
    </row>
    <row r="3320" spans="1:23" x14ac:dyDescent="0.3">
      <c r="A3320" s="3">
        <v>16</v>
      </c>
      <c r="B3320" t="s">
        <v>791</v>
      </c>
      <c r="C3320" s="3">
        <v>16101</v>
      </c>
      <c r="D3320" t="s">
        <v>2026</v>
      </c>
      <c r="E3320" s="3">
        <v>100101</v>
      </c>
      <c r="F3320" t="s">
        <v>11256</v>
      </c>
      <c r="G3320" s="3">
        <v>1001010080</v>
      </c>
      <c r="H3320" t="s">
        <v>26126</v>
      </c>
      <c r="I3320" s="3">
        <v>2</v>
      </c>
      <c r="J3320" t="s">
        <v>12848</v>
      </c>
      <c r="K3320" s="3">
        <v>18</v>
      </c>
      <c r="L3320" t="s">
        <v>26111</v>
      </c>
      <c r="M3320" s="3">
        <v>5</v>
      </c>
      <c r="N3320" t="s">
        <v>26092</v>
      </c>
      <c r="O3320" s="3">
        <v>3</v>
      </c>
      <c r="P3320" t="s">
        <v>26085</v>
      </c>
      <c r="Q3320" s="3">
        <v>4</v>
      </c>
      <c r="R3320" t="s">
        <v>26113</v>
      </c>
      <c r="S3320" s="3">
        <v>58</v>
      </c>
      <c r="T3320" s="3">
        <v>1</v>
      </c>
      <c r="U3320" s="3">
        <v>1200000</v>
      </c>
      <c r="V3320" s="3">
        <v>2016</v>
      </c>
      <c r="W3320" t="s">
        <v>25</v>
      </c>
    </row>
    <row r="3321" spans="1:23" x14ac:dyDescent="0.3">
      <c r="A3321" s="3">
        <v>16</v>
      </c>
      <c r="B3321" t="s">
        <v>791</v>
      </c>
      <c r="C3321" s="3">
        <v>16101</v>
      </c>
      <c r="D3321" t="s">
        <v>2026</v>
      </c>
      <c r="E3321" s="3">
        <v>100109</v>
      </c>
      <c r="F3321" t="s">
        <v>18431</v>
      </c>
      <c r="G3321" s="3">
        <v>100109001</v>
      </c>
      <c r="H3321" t="s">
        <v>26106</v>
      </c>
      <c r="I3321" s="3">
        <v>2</v>
      </c>
      <c r="J3321" t="s">
        <v>12848</v>
      </c>
      <c r="K3321" s="3">
        <v>18</v>
      </c>
      <c r="L3321" t="s">
        <v>26111</v>
      </c>
      <c r="M3321" s="3">
        <v>5</v>
      </c>
      <c r="N3321" t="s">
        <v>26092</v>
      </c>
      <c r="O3321" s="3">
        <v>3</v>
      </c>
      <c r="P3321" t="s">
        <v>26085</v>
      </c>
      <c r="Q3321" s="3">
        <v>4</v>
      </c>
      <c r="R3321" t="s">
        <v>26113</v>
      </c>
      <c r="S3321" s="3">
        <v>58</v>
      </c>
      <c r="T3321" s="3">
        <v>1</v>
      </c>
      <c r="U3321" s="3">
        <v>700000</v>
      </c>
      <c r="V3321" s="3">
        <v>2016</v>
      </c>
      <c r="W3321" t="s">
        <v>25</v>
      </c>
    </row>
    <row r="3322" spans="1:23" x14ac:dyDescent="0.3">
      <c r="A3322" s="3">
        <v>16</v>
      </c>
      <c r="B3322" t="s">
        <v>791</v>
      </c>
      <c r="C3322" s="3">
        <v>16101</v>
      </c>
      <c r="D3322" t="s">
        <v>2026</v>
      </c>
      <c r="E3322" s="3">
        <v>100101</v>
      </c>
      <c r="F3322" t="s">
        <v>11256</v>
      </c>
      <c r="G3322" s="3">
        <v>100101004</v>
      </c>
      <c r="H3322" t="s">
        <v>16281</v>
      </c>
      <c r="I3322" s="3">
        <v>2</v>
      </c>
      <c r="J3322" t="s">
        <v>12848</v>
      </c>
      <c r="K3322" s="3">
        <v>18</v>
      </c>
      <c r="L3322" t="s">
        <v>26111</v>
      </c>
      <c r="M3322" s="3">
        <v>5</v>
      </c>
      <c r="N3322" t="s">
        <v>26092</v>
      </c>
      <c r="O3322" s="3">
        <v>1</v>
      </c>
      <c r="P3322" t="s">
        <v>28066</v>
      </c>
      <c r="Q3322" s="3">
        <v>4</v>
      </c>
      <c r="R3322" t="s">
        <v>26113</v>
      </c>
      <c r="S3322" s="3">
        <v>80</v>
      </c>
      <c r="T3322" s="3">
        <v>1</v>
      </c>
      <c r="U3322" s="3">
        <v>2200000</v>
      </c>
      <c r="V3322" s="3">
        <v>2016</v>
      </c>
      <c r="W3322" t="s">
        <v>25</v>
      </c>
    </row>
    <row r="3323" spans="1:23" x14ac:dyDescent="0.3">
      <c r="A3323" s="3">
        <v>16</v>
      </c>
      <c r="B3323" t="s">
        <v>791</v>
      </c>
      <c r="C3323" s="3">
        <v>16101</v>
      </c>
      <c r="D3323" t="s">
        <v>2026</v>
      </c>
      <c r="E3323" s="3">
        <v>100101</v>
      </c>
      <c r="F3323" t="s">
        <v>11256</v>
      </c>
      <c r="G3323" s="3">
        <v>1001010080</v>
      </c>
      <c r="H3323" t="s">
        <v>26126</v>
      </c>
      <c r="I3323" s="3">
        <v>2</v>
      </c>
      <c r="J3323" t="s">
        <v>12848</v>
      </c>
      <c r="K3323" s="3">
        <v>18</v>
      </c>
      <c r="L3323" t="s">
        <v>26111</v>
      </c>
      <c r="M3323" s="3">
        <v>5</v>
      </c>
      <c r="N3323" t="s">
        <v>26092</v>
      </c>
      <c r="O3323" s="3">
        <v>1</v>
      </c>
      <c r="P3323" t="s">
        <v>28066</v>
      </c>
      <c r="Q3323" s="3">
        <v>2</v>
      </c>
      <c r="R3323" t="s">
        <v>8209</v>
      </c>
      <c r="S3323" s="3">
        <v>80</v>
      </c>
      <c r="T3323" s="3">
        <v>1</v>
      </c>
      <c r="U3323" s="3">
        <v>900000</v>
      </c>
      <c r="V3323" s="3">
        <v>2016</v>
      </c>
      <c r="W3323" t="s">
        <v>25</v>
      </c>
    </row>
    <row r="3324" spans="1:23" x14ac:dyDescent="0.3">
      <c r="A3324" s="3">
        <v>16</v>
      </c>
      <c r="B3324" t="s">
        <v>791</v>
      </c>
      <c r="C3324" s="3">
        <v>16101</v>
      </c>
      <c r="D3324" t="s">
        <v>2026</v>
      </c>
      <c r="E3324" s="3">
        <v>100101</v>
      </c>
      <c r="F3324" t="s">
        <v>11256</v>
      </c>
      <c r="G3324" s="3">
        <v>100101001</v>
      </c>
      <c r="H3324" t="s">
        <v>26124</v>
      </c>
      <c r="I3324" s="3">
        <v>2</v>
      </c>
      <c r="J3324" t="s">
        <v>12848</v>
      </c>
      <c r="K3324" s="3">
        <v>18</v>
      </c>
      <c r="L3324" t="s">
        <v>26111</v>
      </c>
      <c r="M3324" s="3">
        <v>5</v>
      </c>
      <c r="N3324" t="s">
        <v>26092</v>
      </c>
      <c r="O3324" s="3">
        <v>3</v>
      </c>
      <c r="P3324" t="s">
        <v>26085</v>
      </c>
      <c r="Q3324" s="3">
        <v>4</v>
      </c>
      <c r="R3324" t="s">
        <v>26113</v>
      </c>
      <c r="S3324" s="3">
        <v>60</v>
      </c>
      <c r="T3324" s="3">
        <v>1</v>
      </c>
      <c r="U3324" s="3">
        <v>500000</v>
      </c>
      <c r="V3324" s="3">
        <v>2016</v>
      </c>
      <c r="W3324" t="s">
        <v>25</v>
      </c>
    </row>
    <row r="3325" spans="1:23" x14ac:dyDescent="0.3">
      <c r="A3325" s="3">
        <v>16</v>
      </c>
      <c r="B3325" t="s">
        <v>791</v>
      </c>
      <c r="C3325" s="3">
        <v>16101</v>
      </c>
      <c r="D3325" t="s">
        <v>2026</v>
      </c>
      <c r="E3325" s="3">
        <v>100105</v>
      </c>
      <c r="F3325" t="s">
        <v>11377</v>
      </c>
      <c r="G3325" s="3">
        <v>100105003</v>
      </c>
      <c r="H3325" t="s">
        <v>26147</v>
      </c>
      <c r="I3325" s="3">
        <v>2</v>
      </c>
      <c r="J3325" t="s">
        <v>12848</v>
      </c>
      <c r="K3325" s="3">
        <v>18</v>
      </c>
      <c r="L3325" t="s">
        <v>26111</v>
      </c>
      <c r="M3325" s="3">
        <v>5</v>
      </c>
      <c r="N3325" t="s">
        <v>26092</v>
      </c>
      <c r="O3325" s="3">
        <v>3</v>
      </c>
      <c r="P3325" t="s">
        <v>26085</v>
      </c>
      <c r="Q3325" s="3">
        <v>4</v>
      </c>
      <c r="R3325" t="s">
        <v>26113</v>
      </c>
      <c r="S3325" s="3">
        <v>60</v>
      </c>
      <c r="T3325" s="3">
        <v>1</v>
      </c>
      <c r="U3325" s="3">
        <v>500000</v>
      </c>
      <c r="V3325" s="3">
        <v>2016</v>
      </c>
      <c r="W3325" t="s">
        <v>25</v>
      </c>
    </row>
    <row r="3326" spans="1:23" x14ac:dyDescent="0.3">
      <c r="A3326" s="3">
        <v>16</v>
      </c>
      <c r="B3326" t="s">
        <v>791</v>
      </c>
      <c r="C3326" s="3">
        <v>16101</v>
      </c>
      <c r="D3326" t="s">
        <v>2026</v>
      </c>
      <c r="E3326" s="3">
        <v>100101</v>
      </c>
      <c r="F3326" t="s">
        <v>11256</v>
      </c>
      <c r="G3326" s="3">
        <v>100101004</v>
      </c>
      <c r="H3326" t="s">
        <v>16281</v>
      </c>
      <c r="I3326" s="3">
        <v>2</v>
      </c>
      <c r="J3326" t="s">
        <v>12848</v>
      </c>
      <c r="K3326" s="3">
        <v>18</v>
      </c>
      <c r="L3326" t="s">
        <v>26111</v>
      </c>
      <c r="M3326" s="3">
        <v>5</v>
      </c>
      <c r="N3326" t="s">
        <v>26092</v>
      </c>
      <c r="O3326" s="3">
        <v>3</v>
      </c>
      <c r="P3326" t="s">
        <v>26085</v>
      </c>
      <c r="Q3326" s="3">
        <v>4</v>
      </c>
      <c r="R3326" t="s">
        <v>26113</v>
      </c>
      <c r="S3326" s="3">
        <v>60</v>
      </c>
      <c r="T3326" s="3">
        <v>1</v>
      </c>
      <c r="U3326" s="3">
        <v>500000</v>
      </c>
      <c r="V3326" s="3">
        <v>2016</v>
      </c>
      <c r="W3326" t="s">
        <v>25</v>
      </c>
    </row>
    <row r="3327" spans="1:23" x14ac:dyDescent="0.3">
      <c r="A3327" s="3">
        <v>16</v>
      </c>
      <c r="B3327" t="s">
        <v>791</v>
      </c>
      <c r="C3327" s="3">
        <v>16101</v>
      </c>
      <c r="D3327" t="s">
        <v>2026</v>
      </c>
      <c r="E3327" s="3">
        <v>100101</v>
      </c>
      <c r="F3327" t="s">
        <v>11256</v>
      </c>
      <c r="G3327" s="3">
        <v>100101008</v>
      </c>
      <c r="H3327" t="s">
        <v>26130</v>
      </c>
      <c r="I3327" s="3">
        <v>2</v>
      </c>
      <c r="J3327" t="s">
        <v>12848</v>
      </c>
      <c r="K3327" s="3">
        <v>18</v>
      </c>
      <c r="L3327" t="s">
        <v>26111</v>
      </c>
      <c r="M3327" s="3">
        <v>5</v>
      </c>
      <c r="N3327" t="s">
        <v>26092</v>
      </c>
      <c r="O3327" s="3">
        <v>3</v>
      </c>
      <c r="P3327" t="s">
        <v>26085</v>
      </c>
      <c r="Q3327" s="3">
        <v>4</v>
      </c>
      <c r="R3327" t="s">
        <v>26113</v>
      </c>
      <c r="S3327" s="3">
        <v>60</v>
      </c>
      <c r="T3327" s="3">
        <v>1</v>
      </c>
      <c r="U3327" s="3">
        <v>500000</v>
      </c>
      <c r="V3327" s="3">
        <v>2016</v>
      </c>
      <c r="W3327" t="s">
        <v>25</v>
      </c>
    </row>
    <row r="3328" spans="1:23" x14ac:dyDescent="0.3">
      <c r="A3328" s="3">
        <v>16</v>
      </c>
      <c r="B3328" t="s">
        <v>791</v>
      </c>
      <c r="C3328" s="3">
        <v>16101</v>
      </c>
      <c r="D3328" t="s">
        <v>2026</v>
      </c>
      <c r="E3328" s="3">
        <v>100101</v>
      </c>
      <c r="F3328" t="s">
        <v>11256</v>
      </c>
      <c r="G3328" s="3">
        <v>1001010080</v>
      </c>
      <c r="H3328" t="s">
        <v>26126</v>
      </c>
      <c r="I3328" s="3">
        <v>2</v>
      </c>
      <c r="J3328" t="s">
        <v>12848</v>
      </c>
      <c r="K3328" s="3">
        <v>18</v>
      </c>
      <c r="L3328" t="s">
        <v>26111</v>
      </c>
      <c r="M3328" s="3">
        <v>5</v>
      </c>
      <c r="N3328" t="s">
        <v>26092</v>
      </c>
      <c r="O3328" s="3">
        <v>3</v>
      </c>
      <c r="P3328" t="s">
        <v>26085</v>
      </c>
      <c r="Q3328" s="3">
        <v>4</v>
      </c>
      <c r="R3328" t="s">
        <v>26113</v>
      </c>
      <c r="S3328" s="3">
        <v>60</v>
      </c>
      <c r="T3328" s="3">
        <v>1</v>
      </c>
      <c r="U3328" s="3">
        <v>500000</v>
      </c>
      <c r="V3328" s="3">
        <v>2016</v>
      </c>
      <c r="W3328" t="s">
        <v>25</v>
      </c>
    </row>
    <row r="3329" spans="1:23" x14ac:dyDescent="0.3">
      <c r="A3329" s="3">
        <v>8</v>
      </c>
      <c r="B3329" t="s">
        <v>770</v>
      </c>
      <c r="C3329" s="3">
        <v>8301</v>
      </c>
      <c r="D3329" t="s">
        <v>1538</v>
      </c>
      <c r="E3329" s="3">
        <v>100101</v>
      </c>
      <c r="F3329" t="s">
        <v>11256</v>
      </c>
      <c r="G3329" s="3">
        <v>100101001</v>
      </c>
      <c r="H3329" t="s">
        <v>26124</v>
      </c>
      <c r="I3329" s="3">
        <v>2</v>
      </c>
      <c r="J3329" t="s">
        <v>12848</v>
      </c>
      <c r="K3329" s="3">
        <v>18</v>
      </c>
      <c r="L3329" t="s">
        <v>26111</v>
      </c>
      <c r="M3329" s="3">
        <v>2</v>
      </c>
      <c r="N3329" t="s">
        <v>26084</v>
      </c>
      <c r="O3329" s="3">
        <v>3</v>
      </c>
      <c r="P3329" t="s">
        <v>26085</v>
      </c>
      <c r="Q3329" s="3">
        <v>5</v>
      </c>
      <c r="R3329" t="s">
        <v>8203</v>
      </c>
      <c r="S3329" s="3">
        <v>30</v>
      </c>
      <c r="T3329" s="3">
        <v>1</v>
      </c>
      <c r="U3329" s="3">
        <v>15000</v>
      </c>
      <c r="V3329" s="3">
        <v>2016</v>
      </c>
      <c r="W3329" t="s">
        <v>25</v>
      </c>
    </row>
    <row r="3330" spans="1:23" x14ac:dyDescent="0.3">
      <c r="A3330" s="3">
        <v>8</v>
      </c>
      <c r="B3330" t="s">
        <v>770</v>
      </c>
      <c r="C3330" s="3">
        <v>8301</v>
      </c>
      <c r="D3330" t="s">
        <v>1538</v>
      </c>
      <c r="E3330" s="3">
        <v>100101</v>
      </c>
      <c r="F3330" t="s">
        <v>11256</v>
      </c>
      <c r="G3330" s="3">
        <v>100101004</v>
      </c>
      <c r="H3330" t="s">
        <v>16281</v>
      </c>
      <c r="I3330" s="3">
        <v>2</v>
      </c>
      <c r="J3330" t="s">
        <v>12848</v>
      </c>
      <c r="K3330" s="3">
        <v>18</v>
      </c>
      <c r="L3330" t="s">
        <v>26111</v>
      </c>
      <c r="M3330" s="3">
        <v>2</v>
      </c>
      <c r="N3330" t="s">
        <v>26084</v>
      </c>
      <c r="O3330" s="3">
        <v>3</v>
      </c>
      <c r="P3330" t="s">
        <v>26085</v>
      </c>
      <c r="Q3330" s="3">
        <v>5</v>
      </c>
      <c r="R3330" t="s">
        <v>8203</v>
      </c>
      <c r="S3330" s="3">
        <v>30</v>
      </c>
      <c r="T3330" s="3">
        <v>1</v>
      </c>
      <c r="U3330" s="3">
        <v>170000</v>
      </c>
      <c r="V3330" s="3">
        <v>2016</v>
      </c>
      <c r="W3330" t="s">
        <v>25</v>
      </c>
    </row>
    <row r="3331" spans="1:23" x14ac:dyDescent="0.3">
      <c r="A3331" s="3">
        <v>8</v>
      </c>
      <c r="B3331" t="s">
        <v>770</v>
      </c>
      <c r="C3331" s="3">
        <v>8301</v>
      </c>
      <c r="D3331" t="s">
        <v>1538</v>
      </c>
      <c r="E3331" s="3">
        <v>100101</v>
      </c>
      <c r="F3331" t="s">
        <v>11256</v>
      </c>
      <c r="G3331" s="3">
        <v>100101008</v>
      </c>
      <c r="H3331" t="s">
        <v>26130</v>
      </c>
      <c r="I3331" s="3">
        <v>2</v>
      </c>
      <c r="J3331" t="s">
        <v>12848</v>
      </c>
      <c r="K3331" s="3">
        <v>18</v>
      </c>
      <c r="L3331" t="s">
        <v>26111</v>
      </c>
      <c r="M3331" s="3">
        <v>2</v>
      </c>
      <c r="N3331" t="s">
        <v>26084</v>
      </c>
      <c r="O3331" s="3">
        <v>3</v>
      </c>
      <c r="P3331" t="s">
        <v>26085</v>
      </c>
      <c r="Q3331" s="3">
        <v>1</v>
      </c>
      <c r="R3331" t="s">
        <v>26083</v>
      </c>
      <c r="S3331" s="3">
        <v>30</v>
      </c>
      <c r="T3331" s="3">
        <v>1</v>
      </c>
      <c r="U3331" s="3">
        <v>4000</v>
      </c>
      <c r="V3331" s="3">
        <v>2016</v>
      </c>
      <c r="W3331" t="s">
        <v>25</v>
      </c>
    </row>
    <row r="3332" spans="1:23" x14ac:dyDescent="0.3">
      <c r="A3332" s="3">
        <v>8</v>
      </c>
      <c r="B3332" t="s">
        <v>770</v>
      </c>
      <c r="C3332" s="3">
        <v>8301</v>
      </c>
      <c r="D3332" t="s">
        <v>1538</v>
      </c>
      <c r="E3332" s="3">
        <v>100101</v>
      </c>
      <c r="F3332" t="s">
        <v>11256</v>
      </c>
      <c r="G3332" s="3">
        <v>1001010080</v>
      </c>
      <c r="H3332" t="s">
        <v>26126</v>
      </c>
      <c r="I3332" s="3">
        <v>2</v>
      </c>
      <c r="J3332" t="s">
        <v>12848</v>
      </c>
      <c r="K3332" s="3">
        <v>18</v>
      </c>
      <c r="L3332" t="s">
        <v>26111</v>
      </c>
      <c r="M3332" s="3">
        <v>2</v>
      </c>
      <c r="N3332" t="s">
        <v>26084</v>
      </c>
      <c r="O3332" s="3">
        <v>3</v>
      </c>
      <c r="P3332" t="s">
        <v>26085</v>
      </c>
      <c r="Q3332" s="3">
        <v>5</v>
      </c>
      <c r="R3332" t="s">
        <v>8203</v>
      </c>
      <c r="S3332" s="3">
        <v>30</v>
      </c>
      <c r="T3332" s="3">
        <v>1</v>
      </c>
      <c r="U3332" s="3">
        <v>18000</v>
      </c>
      <c r="V3332" s="3">
        <v>2016</v>
      </c>
      <c r="W3332" t="s">
        <v>25</v>
      </c>
    </row>
    <row r="3333" spans="1:23" x14ac:dyDescent="0.3">
      <c r="A3333" s="3">
        <v>8</v>
      </c>
      <c r="B3333" t="s">
        <v>770</v>
      </c>
      <c r="C3333" s="3">
        <v>8301</v>
      </c>
      <c r="D3333" t="s">
        <v>1538</v>
      </c>
      <c r="E3333" s="3">
        <v>100101</v>
      </c>
      <c r="F3333" t="s">
        <v>11256</v>
      </c>
      <c r="G3333" s="3">
        <v>100101001</v>
      </c>
      <c r="H3333" t="s">
        <v>26124</v>
      </c>
      <c r="I3333" s="3">
        <v>2</v>
      </c>
      <c r="J3333" t="s">
        <v>12848</v>
      </c>
      <c r="K3333" s="3">
        <v>18</v>
      </c>
      <c r="L3333" t="s">
        <v>26111</v>
      </c>
      <c r="M3333" s="3">
        <v>2</v>
      </c>
      <c r="N3333" t="s">
        <v>26084</v>
      </c>
      <c r="O3333" s="3">
        <v>3</v>
      </c>
      <c r="P3333" t="s">
        <v>26085</v>
      </c>
      <c r="Q3333" s="3">
        <v>5</v>
      </c>
      <c r="R3333" t="s">
        <v>8203</v>
      </c>
      <c r="S3333" s="3">
        <v>60</v>
      </c>
      <c r="T3333" s="3">
        <v>1</v>
      </c>
      <c r="U3333" s="3">
        <v>120000</v>
      </c>
      <c r="V3333" s="3">
        <v>2016</v>
      </c>
      <c r="W3333" t="s">
        <v>25</v>
      </c>
    </row>
    <row r="3334" spans="1:23" x14ac:dyDescent="0.3">
      <c r="A3334" s="3">
        <v>8</v>
      </c>
      <c r="B3334" t="s">
        <v>770</v>
      </c>
      <c r="C3334" s="3">
        <v>8301</v>
      </c>
      <c r="D3334" t="s">
        <v>1538</v>
      </c>
      <c r="E3334" s="3">
        <v>100101</v>
      </c>
      <c r="F3334" t="s">
        <v>11256</v>
      </c>
      <c r="G3334" s="3">
        <v>100101004</v>
      </c>
      <c r="H3334" t="s">
        <v>16281</v>
      </c>
      <c r="I3334" s="3">
        <v>2</v>
      </c>
      <c r="J3334" t="s">
        <v>12848</v>
      </c>
      <c r="K3334" s="3">
        <v>18</v>
      </c>
      <c r="L3334" t="s">
        <v>26111</v>
      </c>
      <c r="M3334" s="3">
        <v>2</v>
      </c>
      <c r="N3334" t="s">
        <v>26084</v>
      </c>
      <c r="O3334" s="3">
        <v>1</v>
      </c>
      <c r="P3334" t="s">
        <v>28066</v>
      </c>
      <c r="Q3334" s="3">
        <v>1</v>
      </c>
      <c r="R3334" t="s">
        <v>26083</v>
      </c>
      <c r="S3334" s="3">
        <v>15</v>
      </c>
      <c r="T3334" s="3">
        <v>1</v>
      </c>
      <c r="U3334" s="3">
        <v>200000</v>
      </c>
      <c r="V3334" s="3">
        <v>2016</v>
      </c>
      <c r="W3334" t="s">
        <v>25</v>
      </c>
    </row>
    <row r="3335" spans="1:23" x14ac:dyDescent="0.3">
      <c r="A3335" s="3">
        <v>8</v>
      </c>
      <c r="B3335" t="s">
        <v>770</v>
      </c>
      <c r="C3335" s="3">
        <v>8301</v>
      </c>
      <c r="D3335" t="s">
        <v>1538</v>
      </c>
      <c r="E3335" s="3">
        <v>100101</v>
      </c>
      <c r="F3335" t="s">
        <v>11256</v>
      </c>
      <c r="G3335" s="3">
        <v>100101001</v>
      </c>
      <c r="H3335" t="s">
        <v>26124</v>
      </c>
      <c r="I3335" s="3">
        <v>2</v>
      </c>
      <c r="J3335" t="s">
        <v>12848</v>
      </c>
      <c r="K3335" s="3">
        <v>18</v>
      </c>
      <c r="L3335" t="s">
        <v>26111</v>
      </c>
      <c r="M3335" s="3">
        <v>2</v>
      </c>
      <c r="N3335" t="s">
        <v>26084</v>
      </c>
      <c r="O3335" s="3">
        <v>3</v>
      </c>
      <c r="P3335" t="s">
        <v>26085</v>
      </c>
      <c r="Q3335" s="3">
        <v>5</v>
      </c>
      <c r="R3335" t="s">
        <v>8203</v>
      </c>
      <c r="S3335" s="3">
        <v>38</v>
      </c>
      <c r="T3335" s="3">
        <v>1</v>
      </c>
      <c r="U3335" s="3">
        <v>150000</v>
      </c>
      <c r="V3335" s="3">
        <v>2016</v>
      </c>
      <c r="W3335" t="s">
        <v>25</v>
      </c>
    </row>
    <row r="3336" spans="1:23" x14ac:dyDescent="0.3">
      <c r="A3336" s="3">
        <v>8</v>
      </c>
      <c r="B3336" t="s">
        <v>770</v>
      </c>
      <c r="C3336" s="3">
        <v>8301</v>
      </c>
      <c r="D3336" t="s">
        <v>1538</v>
      </c>
      <c r="E3336" s="3">
        <v>100101</v>
      </c>
      <c r="F3336" t="s">
        <v>11256</v>
      </c>
      <c r="G3336" s="3">
        <v>100101004</v>
      </c>
      <c r="H3336" t="s">
        <v>16281</v>
      </c>
      <c r="I3336" s="3">
        <v>2</v>
      </c>
      <c r="J3336" t="s">
        <v>12848</v>
      </c>
      <c r="K3336" s="3">
        <v>18</v>
      </c>
      <c r="L3336" t="s">
        <v>26111</v>
      </c>
      <c r="M3336" s="3">
        <v>2</v>
      </c>
      <c r="N3336" t="s">
        <v>26084</v>
      </c>
      <c r="O3336" s="3">
        <v>3</v>
      </c>
      <c r="P3336" t="s">
        <v>26085</v>
      </c>
      <c r="Q3336" s="3">
        <v>5</v>
      </c>
      <c r="R3336" t="s">
        <v>8203</v>
      </c>
      <c r="S3336" s="3">
        <v>38</v>
      </c>
      <c r="T3336" s="3">
        <v>1</v>
      </c>
      <c r="U3336" s="3">
        <v>50000</v>
      </c>
      <c r="V3336" s="3">
        <v>2016</v>
      </c>
      <c r="W3336" t="s">
        <v>25</v>
      </c>
    </row>
    <row r="3337" spans="1:23" x14ac:dyDescent="0.3">
      <c r="A3337" s="3">
        <v>8</v>
      </c>
      <c r="B3337" t="s">
        <v>770</v>
      </c>
      <c r="C3337" s="3">
        <v>8301</v>
      </c>
      <c r="D3337" t="s">
        <v>1538</v>
      </c>
      <c r="E3337" s="3">
        <v>100101</v>
      </c>
      <c r="F3337" t="s">
        <v>11256</v>
      </c>
      <c r="G3337" s="3">
        <v>100101004</v>
      </c>
      <c r="H3337" t="s">
        <v>16281</v>
      </c>
      <c r="I3337" s="3">
        <v>2</v>
      </c>
      <c r="J3337" t="s">
        <v>12848</v>
      </c>
      <c r="K3337" s="3">
        <v>18</v>
      </c>
      <c r="L3337" t="s">
        <v>26111</v>
      </c>
      <c r="M3337" s="3">
        <v>2</v>
      </c>
      <c r="N3337" t="s">
        <v>26084</v>
      </c>
      <c r="O3337" s="3">
        <v>3</v>
      </c>
      <c r="P3337" t="s">
        <v>26085</v>
      </c>
      <c r="Q3337" s="3">
        <v>5</v>
      </c>
      <c r="R3337" t="s">
        <v>8203</v>
      </c>
      <c r="S3337" s="3">
        <v>20</v>
      </c>
      <c r="T3337" s="3">
        <v>1</v>
      </c>
      <c r="U3337" s="3">
        <v>65000</v>
      </c>
      <c r="V3337" s="3">
        <v>2016</v>
      </c>
      <c r="W3337" t="s">
        <v>25</v>
      </c>
    </row>
    <row r="3338" spans="1:23" x14ac:dyDescent="0.3">
      <c r="A3338" s="3">
        <v>8</v>
      </c>
      <c r="B3338" t="s">
        <v>770</v>
      </c>
      <c r="C3338" s="3">
        <v>8301</v>
      </c>
      <c r="D3338" t="s">
        <v>1538</v>
      </c>
      <c r="E3338" s="3">
        <v>100101</v>
      </c>
      <c r="F3338" t="s">
        <v>11256</v>
      </c>
      <c r="G3338" s="3">
        <v>100101001</v>
      </c>
      <c r="H3338" t="s">
        <v>26124</v>
      </c>
      <c r="I3338" s="3">
        <v>2</v>
      </c>
      <c r="J3338" t="s">
        <v>12848</v>
      </c>
      <c r="K3338" s="3">
        <v>18</v>
      </c>
      <c r="L3338" t="s">
        <v>26111</v>
      </c>
      <c r="M3338" s="3">
        <v>2</v>
      </c>
      <c r="N3338" t="s">
        <v>26084</v>
      </c>
      <c r="O3338" s="3">
        <v>3</v>
      </c>
      <c r="P3338" t="s">
        <v>26085</v>
      </c>
      <c r="Q3338" s="3">
        <v>5</v>
      </c>
      <c r="R3338" t="s">
        <v>8203</v>
      </c>
      <c r="S3338" s="3">
        <v>20</v>
      </c>
      <c r="T3338" s="3">
        <v>1</v>
      </c>
      <c r="U3338" s="3">
        <v>70000</v>
      </c>
      <c r="V3338" s="3">
        <v>2016</v>
      </c>
      <c r="W3338" t="s">
        <v>25</v>
      </c>
    </row>
    <row r="3339" spans="1:23" x14ac:dyDescent="0.3">
      <c r="A3339" s="3">
        <v>16</v>
      </c>
      <c r="B3339" t="s">
        <v>791</v>
      </c>
      <c r="C3339" s="3">
        <v>16303</v>
      </c>
      <c r="D3339" t="s">
        <v>2080</v>
      </c>
      <c r="E3339" s="3">
        <v>100101</v>
      </c>
      <c r="F3339" t="s">
        <v>11256</v>
      </c>
      <c r="G3339" s="3">
        <v>100101004</v>
      </c>
      <c r="H3339" t="s">
        <v>16281</v>
      </c>
      <c r="I3339" s="3">
        <v>2</v>
      </c>
      <c r="J3339" t="s">
        <v>12848</v>
      </c>
      <c r="K3339" s="3">
        <v>18</v>
      </c>
      <c r="L3339" t="s">
        <v>26111</v>
      </c>
      <c r="M3339" s="3">
        <v>5</v>
      </c>
      <c r="N3339" t="s">
        <v>26092</v>
      </c>
      <c r="O3339" s="3">
        <v>2</v>
      </c>
      <c r="P3339" t="s">
        <v>28067</v>
      </c>
      <c r="Q3339" s="3">
        <v>4</v>
      </c>
      <c r="R3339" t="s">
        <v>26113</v>
      </c>
      <c r="S3339" s="3">
        <v>115</v>
      </c>
      <c r="T3339" s="3">
        <v>1</v>
      </c>
      <c r="U3339" s="3">
        <v>480000</v>
      </c>
      <c r="V3339" s="3">
        <v>2016</v>
      </c>
      <c r="W3339" t="s">
        <v>25</v>
      </c>
    </row>
    <row r="3340" spans="1:23" x14ac:dyDescent="0.3">
      <c r="A3340" s="3">
        <v>16</v>
      </c>
      <c r="B3340" t="s">
        <v>791</v>
      </c>
      <c r="C3340" s="3">
        <v>16303</v>
      </c>
      <c r="D3340" t="s">
        <v>2080</v>
      </c>
      <c r="E3340" s="3">
        <v>100101</v>
      </c>
      <c r="F3340" t="s">
        <v>11256</v>
      </c>
      <c r="G3340" s="3">
        <v>1001010080</v>
      </c>
      <c r="H3340" t="s">
        <v>26126</v>
      </c>
      <c r="I3340" s="3">
        <v>2</v>
      </c>
      <c r="J3340" t="s">
        <v>12848</v>
      </c>
      <c r="K3340" s="3">
        <v>18</v>
      </c>
      <c r="L3340" t="s">
        <v>26111</v>
      </c>
      <c r="M3340" s="3">
        <v>5</v>
      </c>
      <c r="N3340" t="s">
        <v>26092</v>
      </c>
      <c r="O3340" s="3">
        <v>2</v>
      </c>
      <c r="P3340" t="s">
        <v>28067</v>
      </c>
      <c r="Q3340" s="3">
        <v>4</v>
      </c>
      <c r="R3340" t="s">
        <v>26113</v>
      </c>
      <c r="S3340" s="3">
        <v>115</v>
      </c>
      <c r="T3340" s="3">
        <v>1</v>
      </c>
      <c r="U3340" s="3">
        <v>400000</v>
      </c>
      <c r="V3340" s="3">
        <v>2016</v>
      </c>
      <c r="W3340" t="s">
        <v>25</v>
      </c>
    </row>
    <row r="3341" spans="1:23" x14ac:dyDescent="0.3">
      <c r="A3341" s="3">
        <v>16</v>
      </c>
      <c r="B3341" t="s">
        <v>791</v>
      </c>
      <c r="C3341" s="3">
        <v>16303</v>
      </c>
      <c r="D3341" t="s">
        <v>2080</v>
      </c>
      <c r="E3341" s="3">
        <v>100101</v>
      </c>
      <c r="F3341" t="s">
        <v>11256</v>
      </c>
      <c r="G3341" s="3">
        <v>100101001</v>
      </c>
      <c r="H3341" t="s">
        <v>26124</v>
      </c>
      <c r="I3341" s="3">
        <v>2</v>
      </c>
      <c r="J3341" t="s">
        <v>12848</v>
      </c>
      <c r="K3341" s="3">
        <v>18</v>
      </c>
      <c r="L3341" t="s">
        <v>26111</v>
      </c>
      <c r="M3341" s="3">
        <v>2</v>
      </c>
      <c r="N3341" t="s">
        <v>26084</v>
      </c>
      <c r="O3341" s="3">
        <v>3</v>
      </c>
      <c r="P3341" t="s">
        <v>26085</v>
      </c>
      <c r="Q3341" s="3">
        <v>2</v>
      </c>
      <c r="R3341" t="s">
        <v>8209</v>
      </c>
      <c r="S3341" s="3">
        <v>60</v>
      </c>
      <c r="T3341" s="3">
        <v>1</v>
      </c>
      <c r="U3341" s="3">
        <v>200000</v>
      </c>
      <c r="V3341" s="3">
        <v>2016</v>
      </c>
      <c r="W3341" t="s">
        <v>25</v>
      </c>
    </row>
    <row r="3342" spans="1:23" x14ac:dyDescent="0.3">
      <c r="A3342" s="3">
        <v>16</v>
      </c>
      <c r="B3342" t="s">
        <v>791</v>
      </c>
      <c r="C3342" s="3">
        <v>16303</v>
      </c>
      <c r="D3342" t="s">
        <v>2080</v>
      </c>
      <c r="E3342" s="3">
        <v>100101</v>
      </c>
      <c r="F3342" t="s">
        <v>11256</v>
      </c>
      <c r="G3342" s="3">
        <v>100101004</v>
      </c>
      <c r="H3342" t="s">
        <v>16281</v>
      </c>
      <c r="I3342" s="3">
        <v>2</v>
      </c>
      <c r="J3342" t="s">
        <v>12848</v>
      </c>
      <c r="K3342" s="3">
        <v>18</v>
      </c>
      <c r="L3342" t="s">
        <v>26111</v>
      </c>
      <c r="M3342" s="3">
        <v>2</v>
      </c>
      <c r="N3342" t="s">
        <v>26084</v>
      </c>
      <c r="O3342" s="3">
        <v>3</v>
      </c>
      <c r="P3342" t="s">
        <v>26085</v>
      </c>
      <c r="Q3342" s="3">
        <v>2</v>
      </c>
      <c r="R3342" t="s">
        <v>8209</v>
      </c>
      <c r="S3342" s="3">
        <v>60</v>
      </c>
      <c r="T3342" s="3">
        <v>1</v>
      </c>
      <c r="U3342" s="3">
        <v>800000</v>
      </c>
      <c r="V3342" s="3">
        <v>2016</v>
      </c>
      <c r="W3342" t="s">
        <v>25</v>
      </c>
    </row>
    <row r="3343" spans="1:23" x14ac:dyDescent="0.3">
      <c r="A3343" s="3">
        <v>16</v>
      </c>
      <c r="B3343" t="s">
        <v>791</v>
      </c>
      <c r="C3343" s="3">
        <v>16303</v>
      </c>
      <c r="D3343" t="s">
        <v>2080</v>
      </c>
      <c r="E3343" s="3">
        <v>100101</v>
      </c>
      <c r="F3343" t="s">
        <v>11256</v>
      </c>
      <c r="G3343" s="3">
        <v>1001010080</v>
      </c>
      <c r="H3343" t="s">
        <v>26126</v>
      </c>
      <c r="I3343" s="3">
        <v>2</v>
      </c>
      <c r="J3343" t="s">
        <v>12848</v>
      </c>
      <c r="K3343" s="3">
        <v>18</v>
      </c>
      <c r="L3343" t="s">
        <v>26111</v>
      </c>
      <c r="M3343" s="3">
        <v>2</v>
      </c>
      <c r="N3343" t="s">
        <v>26084</v>
      </c>
      <c r="O3343" s="3">
        <v>3</v>
      </c>
      <c r="P3343" t="s">
        <v>26085</v>
      </c>
      <c r="Q3343" s="3">
        <v>2</v>
      </c>
      <c r="R3343" t="s">
        <v>8209</v>
      </c>
      <c r="S3343" s="3">
        <v>60</v>
      </c>
      <c r="T3343" s="3">
        <v>1</v>
      </c>
      <c r="U3343" s="3">
        <v>500000</v>
      </c>
      <c r="V3343" s="3">
        <v>2016</v>
      </c>
      <c r="W3343" t="s">
        <v>25</v>
      </c>
    </row>
    <row r="3344" spans="1:23" x14ac:dyDescent="0.3">
      <c r="A3344" s="3">
        <v>16</v>
      </c>
      <c r="B3344" t="s">
        <v>791</v>
      </c>
      <c r="C3344" s="3">
        <v>16301</v>
      </c>
      <c r="D3344" t="s">
        <v>2074</v>
      </c>
      <c r="E3344" s="3">
        <v>100101</v>
      </c>
      <c r="F3344" t="s">
        <v>11256</v>
      </c>
      <c r="G3344" s="3">
        <v>100101004</v>
      </c>
      <c r="H3344" t="s">
        <v>16281</v>
      </c>
      <c r="I3344" s="3">
        <v>2</v>
      </c>
      <c r="J3344" t="s">
        <v>12848</v>
      </c>
      <c r="K3344" s="3">
        <v>18</v>
      </c>
      <c r="L3344" t="s">
        <v>26111</v>
      </c>
      <c r="M3344" s="3">
        <v>2</v>
      </c>
      <c r="N3344" t="s">
        <v>26084</v>
      </c>
      <c r="O3344" s="3">
        <v>3</v>
      </c>
      <c r="P3344" t="s">
        <v>26085</v>
      </c>
      <c r="Q3344" s="3">
        <v>4</v>
      </c>
      <c r="R3344" t="s">
        <v>26113</v>
      </c>
      <c r="S3344" s="3">
        <v>14</v>
      </c>
      <c r="T3344" s="3">
        <v>1</v>
      </c>
      <c r="U3344" s="3">
        <v>250000</v>
      </c>
      <c r="V3344" s="3">
        <v>2016</v>
      </c>
      <c r="W3344" t="s">
        <v>25</v>
      </c>
    </row>
    <row r="3345" spans="1:23" x14ac:dyDescent="0.3">
      <c r="A3345" s="3">
        <v>16</v>
      </c>
      <c r="B3345" t="s">
        <v>791</v>
      </c>
      <c r="C3345" s="3">
        <v>16301</v>
      </c>
      <c r="D3345" t="s">
        <v>2074</v>
      </c>
      <c r="E3345" s="3">
        <v>100101</v>
      </c>
      <c r="F3345" t="s">
        <v>11256</v>
      </c>
      <c r="G3345" s="3">
        <v>1001010080</v>
      </c>
      <c r="H3345" t="s">
        <v>26126</v>
      </c>
      <c r="I3345" s="3">
        <v>2</v>
      </c>
      <c r="J3345" t="s">
        <v>12848</v>
      </c>
      <c r="K3345" s="3">
        <v>18</v>
      </c>
      <c r="L3345" t="s">
        <v>26111</v>
      </c>
      <c r="M3345" s="3">
        <v>2</v>
      </c>
      <c r="N3345" t="s">
        <v>26084</v>
      </c>
      <c r="O3345" s="3">
        <v>3</v>
      </c>
      <c r="P3345" t="s">
        <v>26085</v>
      </c>
      <c r="Q3345" s="3">
        <v>4</v>
      </c>
      <c r="R3345" t="s">
        <v>26113</v>
      </c>
      <c r="S3345" s="3">
        <v>14</v>
      </c>
      <c r="T3345" s="3">
        <v>1</v>
      </c>
      <c r="U3345" s="3">
        <v>50000</v>
      </c>
      <c r="V3345" s="3">
        <v>2016</v>
      </c>
      <c r="W3345" t="s">
        <v>25</v>
      </c>
    </row>
    <row r="3346" spans="1:23" x14ac:dyDescent="0.3">
      <c r="A3346" s="3">
        <v>16</v>
      </c>
      <c r="B3346" t="s">
        <v>791</v>
      </c>
      <c r="C3346" s="3">
        <v>16301</v>
      </c>
      <c r="D3346" t="s">
        <v>2074</v>
      </c>
      <c r="E3346" s="3">
        <v>100101</v>
      </c>
      <c r="F3346" t="s">
        <v>11256</v>
      </c>
      <c r="G3346" s="3">
        <v>100101001</v>
      </c>
      <c r="H3346" t="s">
        <v>26124</v>
      </c>
      <c r="I3346" s="3">
        <v>2</v>
      </c>
      <c r="J3346" t="s">
        <v>12848</v>
      </c>
      <c r="K3346" s="3">
        <v>18</v>
      </c>
      <c r="L3346" t="s">
        <v>26111</v>
      </c>
      <c r="M3346" s="3">
        <v>2</v>
      </c>
      <c r="N3346" t="s">
        <v>26084</v>
      </c>
      <c r="O3346" s="3">
        <v>3</v>
      </c>
      <c r="P3346" t="s">
        <v>26085</v>
      </c>
      <c r="Q3346" s="3">
        <v>4</v>
      </c>
      <c r="R3346" t="s">
        <v>26113</v>
      </c>
      <c r="S3346" s="3">
        <v>100</v>
      </c>
      <c r="T3346" s="3">
        <v>1</v>
      </c>
      <c r="U3346" s="3">
        <v>10000</v>
      </c>
      <c r="V3346" s="3">
        <v>2016</v>
      </c>
      <c r="W3346" t="s">
        <v>25</v>
      </c>
    </row>
    <row r="3347" spans="1:23" x14ac:dyDescent="0.3">
      <c r="A3347" s="3">
        <v>16</v>
      </c>
      <c r="B3347" t="s">
        <v>791</v>
      </c>
      <c r="C3347" s="3">
        <v>16301</v>
      </c>
      <c r="D3347" t="s">
        <v>2074</v>
      </c>
      <c r="E3347" s="3">
        <v>100101</v>
      </c>
      <c r="F3347" t="s">
        <v>11256</v>
      </c>
      <c r="G3347" s="3">
        <v>100101004</v>
      </c>
      <c r="H3347" t="s">
        <v>16281</v>
      </c>
      <c r="I3347" s="3">
        <v>2</v>
      </c>
      <c r="J3347" t="s">
        <v>12848</v>
      </c>
      <c r="K3347" s="3">
        <v>18</v>
      </c>
      <c r="L3347" t="s">
        <v>26111</v>
      </c>
      <c r="M3347" s="3">
        <v>2</v>
      </c>
      <c r="N3347" t="s">
        <v>26084</v>
      </c>
      <c r="O3347" s="3">
        <v>3</v>
      </c>
      <c r="P3347" t="s">
        <v>26085</v>
      </c>
      <c r="Q3347" s="3">
        <v>4</v>
      </c>
      <c r="R3347" t="s">
        <v>26113</v>
      </c>
      <c r="S3347" s="3">
        <v>100</v>
      </c>
      <c r="T3347" s="3">
        <v>1</v>
      </c>
      <c r="U3347" s="3">
        <v>10000</v>
      </c>
      <c r="V3347" s="3">
        <v>2016</v>
      </c>
      <c r="W3347" t="s">
        <v>25</v>
      </c>
    </row>
    <row r="3348" spans="1:23" x14ac:dyDescent="0.3">
      <c r="A3348" s="3">
        <v>16</v>
      </c>
      <c r="B3348" t="s">
        <v>791</v>
      </c>
      <c r="C3348" s="3">
        <v>16301</v>
      </c>
      <c r="D3348" t="s">
        <v>2074</v>
      </c>
      <c r="E3348" s="3">
        <v>100101</v>
      </c>
      <c r="F3348" t="s">
        <v>11256</v>
      </c>
      <c r="G3348" s="3">
        <v>1001010080</v>
      </c>
      <c r="H3348" t="s">
        <v>26126</v>
      </c>
      <c r="I3348" s="3">
        <v>2</v>
      </c>
      <c r="J3348" t="s">
        <v>12848</v>
      </c>
      <c r="K3348" s="3">
        <v>18</v>
      </c>
      <c r="L3348" t="s">
        <v>26111</v>
      </c>
      <c r="M3348" s="3">
        <v>2</v>
      </c>
      <c r="N3348" t="s">
        <v>26084</v>
      </c>
      <c r="O3348" s="3">
        <v>3</v>
      </c>
      <c r="P3348" t="s">
        <v>26085</v>
      </c>
      <c r="Q3348" s="3">
        <v>4</v>
      </c>
      <c r="R3348" t="s">
        <v>26113</v>
      </c>
      <c r="S3348" s="3">
        <v>100</v>
      </c>
      <c r="T3348" s="3">
        <v>1</v>
      </c>
      <c r="U3348" s="3">
        <v>10000</v>
      </c>
      <c r="V3348" s="3">
        <v>2016</v>
      </c>
      <c r="W3348" t="s">
        <v>25</v>
      </c>
    </row>
    <row r="3349" spans="1:23" x14ac:dyDescent="0.3">
      <c r="A3349" s="3">
        <v>16</v>
      </c>
      <c r="B3349" t="s">
        <v>791</v>
      </c>
      <c r="C3349" s="3">
        <v>16301</v>
      </c>
      <c r="D3349" t="s">
        <v>2074</v>
      </c>
      <c r="E3349" s="3">
        <v>100101</v>
      </c>
      <c r="F3349" t="s">
        <v>11256</v>
      </c>
      <c r="G3349" s="3">
        <v>100101001</v>
      </c>
      <c r="H3349" t="s">
        <v>26124</v>
      </c>
      <c r="I3349" s="3">
        <v>2</v>
      </c>
      <c r="J3349" t="s">
        <v>12848</v>
      </c>
      <c r="K3349" s="3">
        <v>18</v>
      </c>
      <c r="L3349" t="s">
        <v>26111</v>
      </c>
      <c r="M3349" s="3">
        <v>2</v>
      </c>
      <c r="N3349" t="s">
        <v>26084</v>
      </c>
      <c r="O3349" s="3">
        <v>3</v>
      </c>
      <c r="P3349" t="s">
        <v>26085</v>
      </c>
      <c r="Q3349" s="3">
        <v>2</v>
      </c>
      <c r="R3349" t="s">
        <v>8209</v>
      </c>
      <c r="S3349" s="3">
        <v>35</v>
      </c>
      <c r="T3349" s="3">
        <v>1</v>
      </c>
      <c r="U3349" s="3">
        <v>100000</v>
      </c>
      <c r="V3349" s="3">
        <v>2016</v>
      </c>
      <c r="W3349" t="s">
        <v>25</v>
      </c>
    </row>
    <row r="3350" spans="1:23" x14ac:dyDescent="0.3">
      <c r="A3350" s="3">
        <v>16</v>
      </c>
      <c r="B3350" t="s">
        <v>791</v>
      </c>
      <c r="C3350" s="3">
        <v>16301</v>
      </c>
      <c r="D3350" t="s">
        <v>2074</v>
      </c>
      <c r="E3350" s="3">
        <v>100101</v>
      </c>
      <c r="F3350" t="s">
        <v>11256</v>
      </c>
      <c r="G3350" s="3">
        <v>100101004</v>
      </c>
      <c r="H3350" t="s">
        <v>16281</v>
      </c>
      <c r="I3350" s="3">
        <v>2</v>
      </c>
      <c r="J3350" t="s">
        <v>12848</v>
      </c>
      <c r="K3350" s="3">
        <v>18</v>
      </c>
      <c r="L3350" t="s">
        <v>26111</v>
      </c>
      <c r="M3350" s="3">
        <v>2</v>
      </c>
      <c r="N3350" t="s">
        <v>26084</v>
      </c>
      <c r="O3350" s="3">
        <v>3</v>
      </c>
      <c r="P3350" t="s">
        <v>26085</v>
      </c>
      <c r="Q3350" s="3">
        <v>4</v>
      </c>
      <c r="R3350" t="s">
        <v>26113</v>
      </c>
      <c r="S3350" s="3">
        <v>35</v>
      </c>
      <c r="T3350" s="3">
        <v>1</v>
      </c>
      <c r="U3350" s="3">
        <v>250000</v>
      </c>
      <c r="V3350" s="3">
        <v>2016</v>
      </c>
      <c r="W3350" t="s">
        <v>25</v>
      </c>
    </row>
    <row r="3351" spans="1:23" x14ac:dyDescent="0.3">
      <c r="A3351" s="3">
        <v>16</v>
      </c>
      <c r="B3351" t="s">
        <v>791</v>
      </c>
      <c r="C3351" s="3">
        <v>16301</v>
      </c>
      <c r="D3351" t="s">
        <v>2074</v>
      </c>
      <c r="E3351" s="3">
        <v>100101</v>
      </c>
      <c r="F3351" t="s">
        <v>11256</v>
      </c>
      <c r="G3351" s="3">
        <v>1001010080</v>
      </c>
      <c r="H3351" t="s">
        <v>26126</v>
      </c>
      <c r="I3351" s="3">
        <v>2</v>
      </c>
      <c r="J3351" t="s">
        <v>12848</v>
      </c>
      <c r="K3351" s="3">
        <v>18</v>
      </c>
      <c r="L3351" t="s">
        <v>26111</v>
      </c>
      <c r="M3351" s="3">
        <v>2</v>
      </c>
      <c r="N3351" t="s">
        <v>26084</v>
      </c>
      <c r="O3351" s="3">
        <v>3</v>
      </c>
      <c r="P3351" t="s">
        <v>26085</v>
      </c>
      <c r="Q3351" s="3">
        <v>2</v>
      </c>
      <c r="R3351" t="s">
        <v>8209</v>
      </c>
      <c r="S3351" s="3">
        <v>35</v>
      </c>
      <c r="T3351" s="3">
        <v>1</v>
      </c>
      <c r="U3351" s="3">
        <v>150000</v>
      </c>
      <c r="V3351" s="3">
        <v>2016</v>
      </c>
      <c r="W3351" t="s">
        <v>25</v>
      </c>
    </row>
    <row r="3352" spans="1:23" x14ac:dyDescent="0.3">
      <c r="A3352" s="3">
        <v>16</v>
      </c>
      <c r="B3352" t="s">
        <v>791</v>
      </c>
      <c r="C3352" s="3">
        <v>16301</v>
      </c>
      <c r="D3352" t="s">
        <v>2074</v>
      </c>
      <c r="E3352" s="3">
        <v>100101</v>
      </c>
      <c r="F3352" t="s">
        <v>11256</v>
      </c>
      <c r="G3352" s="3">
        <v>100101001</v>
      </c>
      <c r="H3352" t="s">
        <v>26124</v>
      </c>
      <c r="I3352" s="3">
        <v>2</v>
      </c>
      <c r="J3352" t="s">
        <v>12848</v>
      </c>
      <c r="K3352" s="3">
        <v>18</v>
      </c>
      <c r="L3352" t="s">
        <v>26111</v>
      </c>
      <c r="M3352" s="3">
        <v>5</v>
      </c>
      <c r="N3352" t="s">
        <v>26092</v>
      </c>
      <c r="O3352" s="3">
        <v>3</v>
      </c>
      <c r="P3352" t="s">
        <v>26085</v>
      </c>
      <c r="Q3352" s="3">
        <v>4</v>
      </c>
      <c r="R3352" t="s">
        <v>26113</v>
      </c>
      <c r="S3352" s="3">
        <v>17</v>
      </c>
      <c r="T3352" s="3">
        <v>1</v>
      </c>
      <c r="U3352" s="3">
        <v>4000</v>
      </c>
      <c r="V3352" s="3">
        <v>2016</v>
      </c>
      <c r="W3352" t="s">
        <v>25</v>
      </c>
    </row>
    <row r="3353" spans="1:23" x14ac:dyDescent="0.3">
      <c r="A3353" s="3">
        <v>16</v>
      </c>
      <c r="B3353" t="s">
        <v>791</v>
      </c>
      <c r="C3353" s="3">
        <v>16301</v>
      </c>
      <c r="D3353" t="s">
        <v>2074</v>
      </c>
      <c r="E3353" s="3">
        <v>100101</v>
      </c>
      <c r="F3353" t="s">
        <v>11256</v>
      </c>
      <c r="G3353" s="3">
        <v>100101004</v>
      </c>
      <c r="H3353" t="s">
        <v>16281</v>
      </c>
      <c r="I3353" s="3">
        <v>2</v>
      </c>
      <c r="J3353" t="s">
        <v>12848</v>
      </c>
      <c r="K3353" s="3">
        <v>18</v>
      </c>
      <c r="L3353" t="s">
        <v>26111</v>
      </c>
      <c r="M3353" s="3">
        <v>5</v>
      </c>
      <c r="N3353" t="s">
        <v>26092</v>
      </c>
      <c r="O3353" s="3">
        <v>3</v>
      </c>
      <c r="P3353" t="s">
        <v>26085</v>
      </c>
      <c r="Q3353" s="3">
        <v>4</v>
      </c>
      <c r="R3353" t="s">
        <v>26113</v>
      </c>
      <c r="S3353" s="3">
        <v>17</v>
      </c>
      <c r="T3353" s="3">
        <v>1</v>
      </c>
      <c r="U3353" s="3">
        <v>4000</v>
      </c>
      <c r="V3353" s="3">
        <v>2016</v>
      </c>
      <c r="W3353" t="s">
        <v>25</v>
      </c>
    </row>
    <row r="3354" spans="1:23" x14ac:dyDescent="0.3">
      <c r="A3354" s="3">
        <v>16</v>
      </c>
      <c r="B3354" t="s">
        <v>791</v>
      </c>
      <c r="C3354" s="3">
        <v>16301</v>
      </c>
      <c r="D3354" t="s">
        <v>2074</v>
      </c>
      <c r="E3354" s="3">
        <v>100101</v>
      </c>
      <c r="F3354" t="s">
        <v>11256</v>
      </c>
      <c r="G3354" s="3">
        <v>1001010080</v>
      </c>
      <c r="H3354" t="s">
        <v>26126</v>
      </c>
      <c r="I3354" s="3">
        <v>2</v>
      </c>
      <c r="J3354" t="s">
        <v>12848</v>
      </c>
      <c r="K3354" s="3">
        <v>18</v>
      </c>
      <c r="L3354" t="s">
        <v>26111</v>
      </c>
      <c r="M3354" s="3">
        <v>5</v>
      </c>
      <c r="N3354" t="s">
        <v>26092</v>
      </c>
      <c r="O3354" s="3">
        <v>3</v>
      </c>
      <c r="P3354" t="s">
        <v>26085</v>
      </c>
      <c r="Q3354" s="3">
        <v>4</v>
      </c>
      <c r="R3354" t="s">
        <v>26113</v>
      </c>
      <c r="S3354" s="3">
        <v>17</v>
      </c>
      <c r="T3354" s="3">
        <v>1</v>
      </c>
      <c r="U3354" s="3">
        <v>4000</v>
      </c>
      <c r="V3354" s="3">
        <v>2016</v>
      </c>
      <c r="W3354" t="s">
        <v>25</v>
      </c>
    </row>
    <row r="3355" spans="1:23" x14ac:dyDescent="0.3">
      <c r="A3355" s="3">
        <v>16</v>
      </c>
      <c r="B3355" t="s">
        <v>791</v>
      </c>
      <c r="C3355" s="3">
        <v>16301</v>
      </c>
      <c r="D3355" t="s">
        <v>2074</v>
      </c>
      <c r="E3355" s="3">
        <v>100101</v>
      </c>
      <c r="F3355" t="s">
        <v>11256</v>
      </c>
      <c r="G3355" s="3">
        <v>100101004</v>
      </c>
      <c r="H3355" t="s">
        <v>16281</v>
      </c>
      <c r="I3355" s="3">
        <v>2</v>
      </c>
      <c r="J3355" t="s">
        <v>12848</v>
      </c>
      <c r="K3355" s="3">
        <v>18</v>
      </c>
      <c r="L3355" t="s">
        <v>26111</v>
      </c>
      <c r="M3355" s="3">
        <v>2</v>
      </c>
      <c r="N3355" t="s">
        <v>26084</v>
      </c>
      <c r="O3355" s="3">
        <v>2</v>
      </c>
      <c r="P3355" t="s">
        <v>28067</v>
      </c>
      <c r="Q3355" s="3">
        <v>1</v>
      </c>
      <c r="R3355" t="s">
        <v>26083</v>
      </c>
      <c r="S3355" s="3">
        <v>20</v>
      </c>
      <c r="T3355" s="3">
        <v>1</v>
      </c>
      <c r="U3355" s="3">
        <v>380000</v>
      </c>
      <c r="V3355" s="3">
        <v>2016</v>
      </c>
      <c r="W3355" t="s">
        <v>25</v>
      </c>
    </row>
    <row r="3356" spans="1:23" x14ac:dyDescent="0.3">
      <c r="A3356" s="3">
        <v>16</v>
      </c>
      <c r="B3356" t="s">
        <v>791</v>
      </c>
      <c r="C3356" s="3">
        <v>16108</v>
      </c>
      <c r="D3356" t="s">
        <v>2047</v>
      </c>
      <c r="E3356" s="3">
        <v>100101</v>
      </c>
      <c r="F3356" t="s">
        <v>11256</v>
      </c>
      <c r="G3356" s="3">
        <v>100101001</v>
      </c>
      <c r="H3356" t="s">
        <v>26124</v>
      </c>
      <c r="I3356" s="3">
        <v>2</v>
      </c>
      <c r="J3356" t="s">
        <v>12848</v>
      </c>
      <c r="K3356" s="3">
        <v>18</v>
      </c>
      <c r="L3356" t="s">
        <v>26111</v>
      </c>
      <c r="M3356" s="3">
        <v>5</v>
      </c>
      <c r="N3356" t="s">
        <v>26092</v>
      </c>
      <c r="O3356" s="3">
        <v>3</v>
      </c>
      <c r="P3356" t="s">
        <v>26085</v>
      </c>
      <c r="Q3356" s="3">
        <v>5</v>
      </c>
      <c r="R3356" t="s">
        <v>8203</v>
      </c>
      <c r="S3356" s="3">
        <v>63</v>
      </c>
      <c r="T3356" s="3">
        <v>1</v>
      </c>
      <c r="U3356" s="3">
        <v>480000</v>
      </c>
      <c r="V3356" s="3">
        <v>2016</v>
      </c>
      <c r="W3356" t="s">
        <v>25</v>
      </c>
    </row>
    <row r="3357" spans="1:23" x14ac:dyDescent="0.3">
      <c r="A3357" s="3">
        <v>16</v>
      </c>
      <c r="B3357" t="s">
        <v>791</v>
      </c>
      <c r="C3357" s="3">
        <v>16108</v>
      </c>
      <c r="D3357" t="s">
        <v>2047</v>
      </c>
      <c r="E3357" s="3">
        <v>100101</v>
      </c>
      <c r="F3357" t="s">
        <v>11256</v>
      </c>
      <c r="G3357" s="3">
        <v>100101004</v>
      </c>
      <c r="H3357" t="s">
        <v>16281</v>
      </c>
      <c r="I3357" s="3">
        <v>2</v>
      </c>
      <c r="J3357" t="s">
        <v>12848</v>
      </c>
      <c r="K3357" s="3">
        <v>18</v>
      </c>
      <c r="L3357" t="s">
        <v>26111</v>
      </c>
      <c r="M3357" s="3">
        <v>5</v>
      </c>
      <c r="N3357" t="s">
        <v>26092</v>
      </c>
      <c r="O3357" s="3">
        <v>3</v>
      </c>
      <c r="P3357" t="s">
        <v>26085</v>
      </c>
      <c r="Q3357" s="3">
        <v>5</v>
      </c>
      <c r="R3357" t="s">
        <v>8203</v>
      </c>
      <c r="S3357" s="3">
        <v>63</v>
      </c>
      <c r="T3357" s="3">
        <v>1</v>
      </c>
      <c r="U3357" s="3">
        <v>300000</v>
      </c>
      <c r="V3357" s="3">
        <v>2016</v>
      </c>
      <c r="W3357" t="s">
        <v>25</v>
      </c>
    </row>
    <row r="3358" spans="1:23" x14ac:dyDescent="0.3">
      <c r="A3358" s="3">
        <v>16</v>
      </c>
      <c r="B3358" t="s">
        <v>791</v>
      </c>
      <c r="C3358" s="3">
        <v>16108</v>
      </c>
      <c r="D3358" t="s">
        <v>2047</v>
      </c>
      <c r="E3358" s="3">
        <v>100101</v>
      </c>
      <c r="F3358" t="s">
        <v>11256</v>
      </c>
      <c r="G3358" s="3">
        <v>1001010080</v>
      </c>
      <c r="H3358" t="s">
        <v>26126</v>
      </c>
      <c r="I3358" s="3">
        <v>2</v>
      </c>
      <c r="J3358" t="s">
        <v>12848</v>
      </c>
      <c r="K3358" s="3">
        <v>18</v>
      </c>
      <c r="L3358" t="s">
        <v>26111</v>
      </c>
      <c r="M3358" s="3">
        <v>5</v>
      </c>
      <c r="N3358" t="s">
        <v>26092</v>
      </c>
      <c r="O3358" s="3">
        <v>3</v>
      </c>
      <c r="P3358" t="s">
        <v>26085</v>
      </c>
      <c r="Q3358" s="3">
        <v>5</v>
      </c>
      <c r="R3358" t="s">
        <v>8203</v>
      </c>
      <c r="S3358" s="3">
        <v>63</v>
      </c>
      <c r="T3358" s="3">
        <v>1</v>
      </c>
      <c r="U3358" s="3">
        <v>100000</v>
      </c>
      <c r="V3358" s="3">
        <v>2016</v>
      </c>
      <c r="W3358" t="s">
        <v>25</v>
      </c>
    </row>
    <row r="3359" spans="1:23" x14ac:dyDescent="0.3">
      <c r="A3359" s="3">
        <v>8</v>
      </c>
      <c r="B3359" t="s">
        <v>770</v>
      </c>
      <c r="C3359" s="3">
        <v>8204</v>
      </c>
      <c r="D3359" t="s">
        <v>1526</v>
      </c>
      <c r="E3359" s="3">
        <v>100101</v>
      </c>
      <c r="F3359" t="s">
        <v>11256</v>
      </c>
      <c r="G3359" s="3">
        <v>100101001</v>
      </c>
      <c r="H3359" t="s">
        <v>26124</v>
      </c>
      <c r="I3359" s="3">
        <v>1</v>
      </c>
      <c r="J3359" t="s">
        <v>26080</v>
      </c>
      <c r="K3359" s="3">
        <v>18</v>
      </c>
      <c r="L3359" t="s">
        <v>26111</v>
      </c>
      <c r="M3359" s="3">
        <v>7</v>
      </c>
      <c r="N3359" t="s">
        <v>14788</v>
      </c>
      <c r="O3359" s="3">
        <v>1</v>
      </c>
      <c r="P3359" t="s">
        <v>28066</v>
      </c>
      <c r="Q3359" s="3">
        <v>1</v>
      </c>
      <c r="R3359" t="s">
        <v>26083</v>
      </c>
      <c r="S3359" s="3">
        <v>4</v>
      </c>
      <c r="T3359" s="3">
        <v>1</v>
      </c>
      <c r="U3359" s="3">
        <v>4200</v>
      </c>
      <c r="V3359" s="3">
        <v>2019</v>
      </c>
      <c r="W3359" t="s">
        <v>26159</v>
      </c>
    </row>
    <row r="3360" spans="1:23" x14ac:dyDescent="0.3">
      <c r="A3360" s="3">
        <v>9</v>
      </c>
      <c r="B3360" t="s">
        <v>26150</v>
      </c>
      <c r="C3360" s="3">
        <v>9201</v>
      </c>
      <c r="D3360" t="s">
        <v>1642</v>
      </c>
      <c r="E3360" s="3">
        <v>100101</v>
      </c>
      <c r="F3360" t="s">
        <v>11256</v>
      </c>
      <c r="G3360" s="3">
        <v>100101004</v>
      </c>
      <c r="H3360" t="s">
        <v>16281</v>
      </c>
      <c r="I3360" s="3">
        <v>2</v>
      </c>
      <c r="J3360" t="s">
        <v>12848</v>
      </c>
      <c r="K3360" s="3">
        <v>18</v>
      </c>
      <c r="L3360" t="s">
        <v>26111</v>
      </c>
      <c r="M3360" s="3">
        <v>2</v>
      </c>
      <c r="N3360" t="s">
        <v>26084</v>
      </c>
      <c r="O3360" s="3">
        <v>3</v>
      </c>
      <c r="P3360" t="s">
        <v>26085</v>
      </c>
      <c r="Q3360" s="3">
        <v>1</v>
      </c>
      <c r="R3360" t="s">
        <v>26083</v>
      </c>
      <c r="S3360" s="3">
        <v>100</v>
      </c>
      <c r="T3360" s="3">
        <v>1</v>
      </c>
      <c r="U3360" s="3">
        <v>600000</v>
      </c>
      <c r="V3360" s="3">
        <v>2016</v>
      </c>
      <c r="W3360" t="s">
        <v>25</v>
      </c>
    </row>
    <row r="3361" spans="1:23" x14ac:dyDescent="0.3">
      <c r="A3361" s="3">
        <v>9</v>
      </c>
      <c r="B3361" t="s">
        <v>26150</v>
      </c>
      <c r="C3361" s="3">
        <v>9109</v>
      </c>
      <c r="D3361" t="s">
        <v>1603</v>
      </c>
      <c r="E3361" s="3">
        <v>100101</v>
      </c>
      <c r="F3361" t="s">
        <v>11256</v>
      </c>
      <c r="G3361" s="3">
        <v>100101001</v>
      </c>
      <c r="H3361" t="s">
        <v>26124</v>
      </c>
      <c r="I3361" s="3">
        <v>2</v>
      </c>
      <c r="J3361" t="s">
        <v>12848</v>
      </c>
      <c r="K3361" s="3">
        <v>18</v>
      </c>
      <c r="L3361" t="s">
        <v>26111</v>
      </c>
      <c r="M3361" s="3">
        <v>5</v>
      </c>
      <c r="N3361" t="s">
        <v>26092</v>
      </c>
      <c r="O3361" s="3">
        <v>3</v>
      </c>
      <c r="P3361" t="s">
        <v>26085</v>
      </c>
      <c r="Q3361" s="3">
        <v>2</v>
      </c>
      <c r="R3361" t="s">
        <v>8209</v>
      </c>
      <c r="S3361" s="3">
        <v>8</v>
      </c>
      <c r="T3361" s="3">
        <v>1</v>
      </c>
      <c r="U3361" s="3">
        <v>30000</v>
      </c>
      <c r="V3361" s="3">
        <v>2016</v>
      </c>
      <c r="W3361" t="s">
        <v>25</v>
      </c>
    </row>
    <row r="3362" spans="1:23" x14ac:dyDescent="0.3">
      <c r="A3362" s="3">
        <v>9</v>
      </c>
      <c r="B3362" t="s">
        <v>26150</v>
      </c>
      <c r="C3362" s="3">
        <v>9109</v>
      </c>
      <c r="D3362" t="s">
        <v>1603</v>
      </c>
      <c r="E3362" s="3">
        <v>100101</v>
      </c>
      <c r="F3362" t="s">
        <v>11256</v>
      </c>
      <c r="G3362" s="3">
        <v>100101004</v>
      </c>
      <c r="H3362" t="s">
        <v>16281</v>
      </c>
      <c r="I3362" s="3">
        <v>2</v>
      </c>
      <c r="J3362" t="s">
        <v>12848</v>
      </c>
      <c r="K3362" s="3">
        <v>18</v>
      </c>
      <c r="L3362" t="s">
        <v>26111</v>
      </c>
      <c r="M3362" s="3">
        <v>5</v>
      </c>
      <c r="N3362" t="s">
        <v>26092</v>
      </c>
      <c r="O3362" s="3">
        <v>3</v>
      </c>
      <c r="P3362" t="s">
        <v>26085</v>
      </c>
      <c r="Q3362" s="3">
        <v>2</v>
      </c>
      <c r="R3362" t="s">
        <v>8209</v>
      </c>
      <c r="S3362" s="3">
        <v>8</v>
      </c>
      <c r="T3362" s="3">
        <v>1</v>
      </c>
      <c r="U3362" s="3">
        <v>350000</v>
      </c>
      <c r="V3362" s="3">
        <v>2016</v>
      </c>
      <c r="W3362" t="s">
        <v>25</v>
      </c>
    </row>
    <row r="3363" spans="1:23" x14ac:dyDescent="0.3">
      <c r="A3363" s="3">
        <v>9</v>
      </c>
      <c r="B3363" t="s">
        <v>26150</v>
      </c>
      <c r="C3363" s="3">
        <v>9119</v>
      </c>
      <c r="D3363" t="s">
        <v>1633</v>
      </c>
      <c r="E3363" s="3">
        <v>100101</v>
      </c>
      <c r="F3363" t="s">
        <v>11256</v>
      </c>
      <c r="G3363" s="3">
        <v>100101001</v>
      </c>
      <c r="H3363" t="s">
        <v>26124</v>
      </c>
      <c r="I3363" s="3">
        <v>2</v>
      </c>
      <c r="J3363" t="s">
        <v>12848</v>
      </c>
      <c r="K3363" s="3">
        <v>18</v>
      </c>
      <c r="L3363" t="s">
        <v>26111</v>
      </c>
      <c r="M3363" s="3">
        <v>2</v>
      </c>
      <c r="N3363" t="s">
        <v>26084</v>
      </c>
      <c r="O3363" s="3">
        <v>1</v>
      </c>
      <c r="P3363" t="s">
        <v>28066</v>
      </c>
      <c r="Q3363" s="3">
        <v>2</v>
      </c>
      <c r="R3363" t="s">
        <v>8209</v>
      </c>
      <c r="S3363" s="3">
        <v>220</v>
      </c>
      <c r="T3363" s="3">
        <v>1</v>
      </c>
      <c r="U3363" s="3">
        <v>400000</v>
      </c>
      <c r="V3363" s="3">
        <v>2016</v>
      </c>
      <c r="W3363" t="s">
        <v>25</v>
      </c>
    </row>
    <row r="3364" spans="1:23" x14ac:dyDescent="0.3">
      <c r="A3364" s="3">
        <v>9</v>
      </c>
      <c r="B3364" t="s">
        <v>26150</v>
      </c>
      <c r="C3364" s="3">
        <v>9119</v>
      </c>
      <c r="D3364" t="s">
        <v>1633</v>
      </c>
      <c r="E3364" s="3">
        <v>100101</v>
      </c>
      <c r="F3364" t="s">
        <v>11256</v>
      </c>
      <c r="G3364" s="3">
        <v>100101004</v>
      </c>
      <c r="H3364" t="s">
        <v>16281</v>
      </c>
      <c r="I3364" s="3">
        <v>2</v>
      </c>
      <c r="J3364" t="s">
        <v>12848</v>
      </c>
      <c r="K3364" s="3">
        <v>18</v>
      </c>
      <c r="L3364" t="s">
        <v>26111</v>
      </c>
      <c r="M3364" s="3">
        <v>2</v>
      </c>
      <c r="N3364" t="s">
        <v>26084</v>
      </c>
      <c r="O3364" s="3">
        <v>1</v>
      </c>
      <c r="P3364" t="s">
        <v>28066</v>
      </c>
      <c r="Q3364" s="3">
        <v>2</v>
      </c>
      <c r="R3364" t="s">
        <v>8209</v>
      </c>
      <c r="S3364" s="3">
        <v>220</v>
      </c>
      <c r="T3364" s="3">
        <v>1</v>
      </c>
      <c r="U3364" s="3">
        <v>100000</v>
      </c>
      <c r="V3364" s="3">
        <v>2016</v>
      </c>
      <c r="W3364" t="s">
        <v>25</v>
      </c>
    </row>
    <row r="3365" spans="1:23" x14ac:dyDescent="0.3">
      <c r="A3365" s="3">
        <v>9</v>
      </c>
      <c r="B3365" t="s">
        <v>26150</v>
      </c>
      <c r="C3365" s="3">
        <v>9119</v>
      </c>
      <c r="D3365" t="s">
        <v>1633</v>
      </c>
      <c r="E3365" s="3">
        <v>100101</v>
      </c>
      <c r="F3365" t="s">
        <v>11256</v>
      </c>
      <c r="G3365" s="3">
        <v>100101007</v>
      </c>
      <c r="H3365" t="s">
        <v>11267</v>
      </c>
      <c r="I3365" s="3">
        <v>2</v>
      </c>
      <c r="J3365" t="s">
        <v>12848</v>
      </c>
      <c r="K3365" s="3">
        <v>18</v>
      </c>
      <c r="L3365" t="s">
        <v>26111</v>
      </c>
      <c r="M3365" s="3">
        <v>2</v>
      </c>
      <c r="N3365" t="s">
        <v>26084</v>
      </c>
      <c r="O3365" s="3">
        <v>1</v>
      </c>
      <c r="P3365" t="s">
        <v>28066</v>
      </c>
      <c r="Q3365" s="3">
        <v>2</v>
      </c>
      <c r="R3365" t="s">
        <v>8209</v>
      </c>
      <c r="S3365" s="3">
        <v>220</v>
      </c>
      <c r="T3365" s="3">
        <v>1</v>
      </c>
      <c r="U3365" s="3">
        <v>30000</v>
      </c>
      <c r="V3365" s="3">
        <v>2016</v>
      </c>
      <c r="W3365" t="s">
        <v>25</v>
      </c>
    </row>
    <row r="3366" spans="1:23" x14ac:dyDescent="0.3">
      <c r="A3366" s="3">
        <v>9</v>
      </c>
      <c r="B3366" t="s">
        <v>26150</v>
      </c>
      <c r="C3366" s="3">
        <v>9119</v>
      </c>
      <c r="D3366" t="s">
        <v>1633</v>
      </c>
      <c r="E3366" s="3">
        <v>100104</v>
      </c>
      <c r="F3366" t="s">
        <v>11362</v>
      </c>
      <c r="G3366" s="3">
        <v>1001040020</v>
      </c>
      <c r="H3366" t="s">
        <v>26133</v>
      </c>
      <c r="I3366" s="3">
        <v>2</v>
      </c>
      <c r="J3366" t="s">
        <v>12848</v>
      </c>
      <c r="K3366" s="3">
        <v>18</v>
      </c>
      <c r="L3366" t="s">
        <v>26111</v>
      </c>
      <c r="M3366" s="3">
        <v>2</v>
      </c>
      <c r="N3366" t="s">
        <v>26084</v>
      </c>
      <c r="O3366" s="3">
        <v>1</v>
      </c>
      <c r="P3366" t="s">
        <v>28066</v>
      </c>
      <c r="Q3366" s="3">
        <v>2</v>
      </c>
      <c r="R3366" t="s">
        <v>8209</v>
      </c>
      <c r="S3366" s="3">
        <v>220</v>
      </c>
      <c r="T3366" s="3">
        <v>1</v>
      </c>
      <c r="U3366" s="3">
        <v>40000</v>
      </c>
      <c r="V3366" s="3">
        <v>2016</v>
      </c>
      <c r="W3366" t="s">
        <v>25</v>
      </c>
    </row>
    <row r="3367" spans="1:23" x14ac:dyDescent="0.3">
      <c r="A3367" s="3">
        <v>9</v>
      </c>
      <c r="B3367" t="s">
        <v>26150</v>
      </c>
      <c r="C3367" s="3">
        <v>9119</v>
      </c>
      <c r="D3367" t="s">
        <v>1633</v>
      </c>
      <c r="E3367" s="3">
        <v>100104</v>
      </c>
      <c r="F3367" t="s">
        <v>11362</v>
      </c>
      <c r="G3367" s="3">
        <v>1001040050</v>
      </c>
      <c r="H3367" t="s">
        <v>26131</v>
      </c>
      <c r="I3367" s="3">
        <v>2</v>
      </c>
      <c r="J3367" t="s">
        <v>12848</v>
      </c>
      <c r="K3367" s="3">
        <v>18</v>
      </c>
      <c r="L3367" t="s">
        <v>26111</v>
      </c>
      <c r="M3367" s="3">
        <v>2</v>
      </c>
      <c r="N3367" t="s">
        <v>26084</v>
      </c>
      <c r="O3367" s="3">
        <v>1</v>
      </c>
      <c r="P3367" t="s">
        <v>28066</v>
      </c>
      <c r="Q3367" s="3">
        <v>2</v>
      </c>
      <c r="R3367" t="s">
        <v>8209</v>
      </c>
      <c r="S3367" s="3">
        <v>220</v>
      </c>
      <c r="T3367" s="3">
        <v>1</v>
      </c>
      <c r="U3367" s="3">
        <v>20000</v>
      </c>
      <c r="V3367" s="3">
        <v>2016</v>
      </c>
      <c r="W3367" t="s">
        <v>25</v>
      </c>
    </row>
    <row r="3368" spans="1:23" x14ac:dyDescent="0.3">
      <c r="A3368" s="3">
        <v>9</v>
      </c>
      <c r="B3368" t="s">
        <v>26150</v>
      </c>
      <c r="C3368" s="3">
        <v>9119</v>
      </c>
      <c r="D3368" t="s">
        <v>1633</v>
      </c>
      <c r="E3368" s="3">
        <v>100109</v>
      </c>
      <c r="F3368" t="s">
        <v>18431</v>
      </c>
      <c r="G3368" s="3">
        <v>100109001</v>
      </c>
      <c r="H3368" t="s">
        <v>26106</v>
      </c>
      <c r="I3368" s="3">
        <v>2</v>
      </c>
      <c r="J3368" t="s">
        <v>12848</v>
      </c>
      <c r="K3368" s="3">
        <v>18</v>
      </c>
      <c r="L3368" t="s">
        <v>26111</v>
      </c>
      <c r="M3368" s="3">
        <v>2</v>
      </c>
      <c r="N3368" t="s">
        <v>26084</v>
      </c>
      <c r="O3368" s="3">
        <v>1</v>
      </c>
      <c r="P3368" t="s">
        <v>28066</v>
      </c>
      <c r="Q3368" s="3">
        <v>2</v>
      </c>
      <c r="R3368" t="s">
        <v>8209</v>
      </c>
      <c r="S3368" s="3">
        <v>220</v>
      </c>
      <c r="T3368" s="3">
        <v>1</v>
      </c>
      <c r="U3368" s="3">
        <v>20000</v>
      </c>
      <c r="V3368" s="3">
        <v>2016</v>
      </c>
      <c r="W3368" t="s">
        <v>25</v>
      </c>
    </row>
    <row r="3369" spans="1:23" x14ac:dyDescent="0.3">
      <c r="A3369" s="3">
        <v>9</v>
      </c>
      <c r="B3369" t="s">
        <v>26150</v>
      </c>
      <c r="C3369" s="3">
        <v>9201</v>
      </c>
      <c r="D3369" t="s">
        <v>1642</v>
      </c>
      <c r="E3369" s="3">
        <v>100101</v>
      </c>
      <c r="F3369" t="s">
        <v>11256</v>
      </c>
      <c r="G3369" s="3">
        <v>100101004</v>
      </c>
      <c r="H3369" t="s">
        <v>16281</v>
      </c>
      <c r="I3369" s="3">
        <v>2</v>
      </c>
      <c r="J3369" t="s">
        <v>12848</v>
      </c>
      <c r="K3369" s="3">
        <v>18</v>
      </c>
      <c r="L3369" t="s">
        <v>26111</v>
      </c>
      <c r="M3369" s="3">
        <v>2</v>
      </c>
      <c r="N3369" t="s">
        <v>26084</v>
      </c>
      <c r="O3369" s="3">
        <v>3</v>
      </c>
      <c r="P3369" t="s">
        <v>26085</v>
      </c>
      <c r="Q3369" s="3">
        <v>2</v>
      </c>
      <c r="R3369" t="s">
        <v>8209</v>
      </c>
      <c r="S3369" s="3">
        <v>45</v>
      </c>
      <c r="T3369" s="3">
        <v>1</v>
      </c>
      <c r="U3369" s="3">
        <v>1200000</v>
      </c>
      <c r="V3369" s="3">
        <v>2019</v>
      </c>
      <c r="W3369" t="s">
        <v>26159</v>
      </c>
    </row>
    <row r="3370" spans="1:23" x14ac:dyDescent="0.3">
      <c r="A3370" s="3">
        <v>9</v>
      </c>
      <c r="B3370" t="s">
        <v>26150</v>
      </c>
      <c r="C3370" s="3">
        <v>9109</v>
      </c>
      <c r="D3370" t="s">
        <v>1603</v>
      </c>
      <c r="E3370" s="3">
        <v>100101</v>
      </c>
      <c r="F3370" t="s">
        <v>11256</v>
      </c>
      <c r="G3370" s="3">
        <v>100101004</v>
      </c>
      <c r="H3370" t="s">
        <v>16281</v>
      </c>
      <c r="I3370" s="3">
        <v>2</v>
      </c>
      <c r="J3370" t="s">
        <v>12848</v>
      </c>
      <c r="K3370" s="3">
        <v>18</v>
      </c>
      <c r="L3370" t="s">
        <v>26111</v>
      </c>
      <c r="M3370" s="3">
        <v>2</v>
      </c>
      <c r="N3370" t="s">
        <v>26084</v>
      </c>
      <c r="O3370" s="3">
        <v>3</v>
      </c>
      <c r="P3370" t="s">
        <v>26085</v>
      </c>
      <c r="Q3370" s="3">
        <v>1</v>
      </c>
      <c r="R3370" t="s">
        <v>26083</v>
      </c>
      <c r="S3370" s="3">
        <v>5</v>
      </c>
      <c r="T3370" s="3">
        <v>1</v>
      </c>
      <c r="U3370" s="3">
        <v>380000</v>
      </c>
      <c r="V3370" s="3">
        <v>2019</v>
      </c>
      <c r="W3370" t="s">
        <v>26159</v>
      </c>
    </row>
    <row r="3371" spans="1:23" x14ac:dyDescent="0.3">
      <c r="A3371" s="3">
        <v>10</v>
      </c>
      <c r="B3371" t="s">
        <v>779</v>
      </c>
      <c r="C3371" s="3">
        <v>10307</v>
      </c>
      <c r="D3371" t="s">
        <v>1750</v>
      </c>
      <c r="E3371" s="3">
        <v>100101</v>
      </c>
      <c r="F3371" t="s">
        <v>11256</v>
      </c>
      <c r="G3371" s="3">
        <v>100101004</v>
      </c>
      <c r="H3371" t="s">
        <v>16281</v>
      </c>
      <c r="I3371" s="3">
        <v>1</v>
      </c>
      <c r="J3371" t="s">
        <v>26080</v>
      </c>
      <c r="K3371" s="3">
        <v>18</v>
      </c>
      <c r="L3371" t="s">
        <v>26111</v>
      </c>
      <c r="M3371" s="3">
        <v>5</v>
      </c>
      <c r="N3371" t="s">
        <v>26092</v>
      </c>
      <c r="O3371" s="3">
        <v>3</v>
      </c>
      <c r="P3371" t="s">
        <v>26085</v>
      </c>
      <c r="Q3371" s="3">
        <v>4</v>
      </c>
      <c r="R3371" t="s">
        <v>26113</v>
      </c>
      <c r="S3371" s="3">
        <v>6</v>
      </c>
      <c r="T3371" s="3">
        <v>1</v>
      </c>
      <c r="U3371" s="3">
        <v>290000</v>
      </c>
      <c r="V3371" s="3">
        <v>2000</v>
      </c>
      <c r="W3371" t="s">
        <v>25</v>
      </c>
    </row>
    <row r="3372" spans="1:23" x14ac:dyDescent="0.3">
      <c r="A3372" s="3">
        <v>10</v>
      </c>
      <c r="B3372" t="s">
        <v>779</v>
      </c>
      <c r="C3372" s="3">
        <v>10304</v>
      </c>
      <c r="D3372" t="s">
        <v>1741</v>
      </c>
      <c r="E3372" s="3">
        <v>100101</v>
      </c>
      <c r="F3372" t="s">
        <v>11256</v>
      </c>
      <c r="G3372" s="3">
        <v>100101004</v>
      </c>
      <c r="H3372" t="s">
        <v>16281</v>
      </c>
      <c r="I3372" s="3">
        <v>2</v>
      </c>
      <c r="J3372" t="s">
        <v>12848</v>
      </c>
      <c r="K3372" s="3">
        <v>18</v>
      </c>
      <c r="L3372" t="s">
        <v>26111</v>
      </c>
      <c r="M3372" s="3">
        <v>5</v>
      </c>
      <c r="N3372" t="s">
        <v>26092</v>
      </c>
      <c r="O3372" s="3">
        <v>3</v>
      </c>
      <c r="P3372" t="s">
        <v>26085</v>
      </c>
      <c r="Q3372" s="3">
        <v>2</v>
      </c>
      <c r="R3372" t="s">
        <v>8209</v>
      </c>
      <c r="S3372" s="3">
        <v>600</v>
      </c>
      <c r="T3372" s="3">
        <v>1</v>
      </c>
      <c r="U3372" s="3">
        <v>1000000</v>
      </c>
      <c r="V3372" s="3">
        <v>2006</v>
      </c>
      <c r="W3372" t="s">
        <v>25</v>
      </c>
    </row>
    <row r="3373" spans="1:23" x14ac:dyDescent="0.3">
      <c r="A3373" s="3">
        <v>10</v>
      </c>
      <c r="B3373" t="s">
        <v>779</v>
      </c>
      <c r="C3373" s="3">
        <v>10304</v>
      </c>
      <c r="D3373" t="s">
        <v>1741</v>
      </c>
      <c r="E3373" s="3">
        <v>100101</v>
      </c>
      <c r="F3373" t="s">
        <v>11256</v>
      </c>
      <c r="G3373" s="3">
        <v>100101001</v>
      </c>
      <c r="H3373" t="s">
        <v>26124</v>
      </c>
      <c r="I3373" s="3">
        <v>2</v>
      </c>
      <c r="J3373" t="s">
        <v>12848</v>
      </c>
      <c r="K3373" s="3">
        <v>18</v>
      </c>
      <c r="L3373" t="s">
        <v>26111</v>
      </c>
      <c r="M3373" s="3">
        <v>5</v>
      </c>
      <c r="N3373" t="s">
        <v>26092</v>
      </c>
      <c r="O3373" s="3">
        <v>3</v>
      </c>
      <c r="P3373" t="s">
        <v>26085</v>
      </c>
      <c r="Q3373" s="3">
        <v>4</v>
      </c>
      <c r="R3373" t="s">
        <v>26113</v>
      </c>
      <c r="S3373" s="3">
        <v>3</v>
      </c>
      <c r="T3373" s="3">
        <v>1</v>
      </c>
      <c r="U3373" s="3">
        <v>200000</v>
      </c>
      <c r="V3373" s="3">
        <v>2012</v>
      </c>
      <c r="W3373" t="s">
        <v>25</v>
      </c>
    </row>
    <row r="3374" spans="1:23" x14ac:dyDescent="0.3">
      <c r="A3374" s="3">
        <v>10</v>
      </c>
      <c r="B3374" t="s">
        <v>779</v>
      </c>
      <c r="C3374" s="3">
        <v>10304</v>
      </c>
      <c r="D3374" t="s">
        <v>1741</v>
      </c>
      <c r="E3374" s="3">
        <v>100101</v>
      </c>
      <c r="F3374" t="s">
        <v>11256</v>
      </c>
      <c r="G3374" s="3">
        <v>100101004</v>
      </c>
      <c r="H3374" t="s">
        <v>16281</v>
      </c>
      <c r="I3374" s="3">
        <v>2</v>
      </c>
      <c r="J3374" t="s">
        <v>12848</v>
      </c>
      <c r="K3374" s="3">
        <v>18</v>
      </c>
      <c r="L3374" t="s">
        <v>26111</v>
      </c>
      <c r="M3374" s="3">
        <v>5</v>
      </c>
      <c r="N3374" t="s">
        <v>26092</v>
      </c>
      <c r="O3374" s="3">
        <v>3</v>
      </c>
      <c r="P3374" t="s">
        <v>26085</v>
      </c>
      <c r="Q3374" s="3">
        <v>2</v>
      </c>
      <c r="R3374" t="s">
        <v>8209</v>
      </c>
      <c r="S3374" s="3">
        <v>3</v>
      </c>
      <c r="T3374" s="3">
        <v>1</v>
      </c>
      <c r="U3374" s="3">
        <v>1200000</v>
      </c>
      <c r="V3374" s="3">
        <v>2012</v>
      </c>
      <c r="W3374" t="s">
        <v>25</v>
      </c>
    </row>
    <row r="3375" spans="1:23" x14ac:dyDescent="0.3">
      <c r="A3375" s="3">
        <v>10</v>
      </c>
      <c r="B3375" t="s">
        <v>779</v>
      </c>
      <c r="C3375" s="3">
        <v>10106</v>
      </c>
      <c r="D3375" t="s">
        <v>1690</v>
      </c>
      <c r="E3375" s="3">
        <v>100101</v>
      </c>
      <c r="F3375" t="s">
        <v>11256</v>
      </c>
      <c r="G3375" s="3">
        <v>100101004</v>
      </c>
      <c r="H3375" t="s">
        <v>16281</v>
      </c>
      <c r="I3375" s="3">
        <v>2</v>
      </c>
      <c r="J3375" t="s">
        <v>12848</v>
      </c>
      <c r="K3375" s="3">
        <v>18</v>
      </c>
      <c r="L3375" t="s">
        <v>26111</v>
      </c>
      <c r="M3375" s="3">
        <v>5</v>
      </c>
      <c r="N3375" t="s">
        <v>26092</v>
      </c>
      <c r="O3375" s="3">
        <v>3</v>
      </c>
      <c r="P3375" t="s">
        <v>26085</v>
      </c>
      <c r="Q3375" s="3">
        <v>1</v>
      </c>
      <c r="R3375" t="s">
        <v>26083</v>
      </c>
      <c r="S3375" s="3">
        <v>1</v>
      </c>
      <c r="T3375" s="3">
        <v>1</v>
      </c>
      <c r="U3375" s="3">
        <v>18000</v>
      </c>
      <c r="V3375" s="3">
        <v>2016</v>
      </c>
      <c r="W3375" t="s">
        <v>25</v>
      </c>
    </row>
    <row r="3376" spans="1:23" x14ac:dyDescent="0.3">
      <c r="A3376" s="3">
        <v>10</v>
      </c>
      <c r="B3376" t="s">
        <v>779</v>
      </c>
      <c r="C3376" s="3">
        <v>10304</v>
      </c>
      <c r="D3376" t="s">
        <v>1741</v>
      </c>
      <c r="E3376" s="3">
        <v>100101</v>
      </c>
      <c r="F3376" t="s">
        <v>11256</v>
      </c>
      <c r="G3376" s="3">
        <v>100101001</v>
      </c>
      <c r="H3376" t="s">
        <v>26124</v>
      </c>
      <c r="I3376" s="3">
        <v>2</v>
      </c>
      <c r="J3376" t="s">
        <v>12848</v>
      </c>
      <c r="K3376" s="3">
        <v>18</v>
      </c>
      <c r="L3376" t="s">
        <v>26111</v>
      </c>
      <c r="M3376" s="3">
        <v>5</v>
      </c>
      <c r="N3376" t="s">
        <v>26092</v>
      </c>
      <c r="O3376" s="3">
        <v>3</v>
      </c>
      <c r="P3376" t="s">
        <v>26085</v>
      </c>
      <c r="Q3376" s="3">
        <v>4</v>
      </c>
      <c r="R3376" t="s">
        <v>26113</v>
      </c>
      <c r="S3376" s="3">
        <v>14</v>
      </c>
      <c r="T3376" s="3">
        <v>1</v>
      </c>
      <c r="U3376" s="3">
        <v>900000</v>
      </c>
      <c r="V3376" s="3">
        <v>2016</v>
      </c>
      <c r="W3376" t="s">
        <v>25</v>
      </c>
    </row>
    <row r="3377" spans="1:23" x14ac:dyDescent="0.3">
      <c r="A3377" s="3">
        <v>10</v>
      </c>
      <c r="B3377" t="s">
        <v>779</v>
      </c>
      <c r="C3377" s="3">
        <v>10304</v>
      </c>
      <c r="D3377" t="s">
        <v>1741</v>
      </c>
      <c r="E3377" s="3">
        <v>100101</v>
      </c>
      <c r="F3377" t="s">
        <v>11256</v>
      </c>
      <c r="G3377" s="3">
        <v>100101004</v>
      </c>
      <c r="H3377" t="s">
        <v>16281</v>
      </c>
      <c r="I3377" s="3">
        <v>2</v>
      </c>
      <c r="J3377" t="s">
        <v>12848</v>
      </c>
      <c r="K3377" s="3">
        <v>18</v>
      </c>
      <c r="L3377" t="s">
        <v>26111</v>
      </c>
      <c r="M3377" s="3">
        <v>5</v>
      </c>
      <c r="N3377" t="s">
        <v>26092</v>
      </c>
      <c r="O3377" s="3">
        <v>3</v>
      </c>
      <c r="P3377" t="s">
        <v>26085</v>
      </c>
      <c r="Q3377" s="3">
        <v>4</v>
      </c>
      <c r="R3377" t="s">
        <v>26113</v>
      </c>
      <c r="S3377" s="3">
        <v>14</v>
      </c>
      <c r="T3377" s="3">
        <v>1</v>
      </c>
      <c r="U3377" s="3">
        <v>2000000</v>
      </c>
      <c r="V3377" s="3">
        <v>2016</v>
      </c>
      <c r="W3377" t="s">
        <v>25</v>
      </c>
    </row>
    <row r="3378" spans="1:23" x14ac:dyDescent="0.3">
      <c r="A3378" s="3">
        <v>10</v>
      </c>
      <c r="B3378" t="s">
        <v>779</v>
      </c>
      <c r="C3378" s="3">
        <v>10105</v>
      </c>
      <c r="D3378" t="s">
        <v>1687</v>
      </c>
      <c r="E3378" s="3">
        <v>100101</v>
      </c>
      <c r="F3378" t="s">
        <v>11256</v>
      </c>
      <c r="G3378" s="3">
        <v>100101002</v>
      </c>
      <c r="H3378" t="s">
        <v>17678</v>
      </c>
      <c r="I3378" s="3">
        <v>1</v>
      </c>
      <c r="J3378" t="s">
        <v>26080</v>
      </c>
      <c r="K3378" s="3">
        <v>18</v>
      </c>
      <c r="L3378" t="s">
        <v>26111</v>
      </c>
      <c r="M3378" s="3">
        <v>2</v>
      </c>
      <c r="N3378" t="s">
        <v>26084</v>
      </c>
      <c r="O3378" s="3">
        <v>3</v>
      </c>
      <c r="P3378" t="s">
        <v>26085</v>
      </c>
      <c r="Q3378" s="3">
        <v>1</v>
      </c>
      <c r="R3378" t="s">
        <v>26083</v>
      </c>
      <c r="S3378" s="3">
        <v>1</v>
      </c>
      <c r="T3378" s="3">
        <v>1</v>
      </c>
      <c r="U3378" s="3">
        <v>50</v>
      </c>
      <c r="V3378" s="3">
        <v>2019</v>
      </c>
      <c r="W3378" t="s">
        <v>26159</v>
      </c>
    </row>
    <row r="3379" spans="1:23" x14ac:dyDescent="0.3">
      <c r="A3379" s="3">
        <v>10</v>
      </c>
      <c r="B3379" t="s">
        <v>779</v>
      </c>
      <c r="C3379" s="3">
        <v>10105</v>
      </c>
      <c r="D3379" t="s">
        <v>1687</v>
      </c>
      <c r="E3379" s="3">
        <v>100101</v>
      </c>
      <c r="F3379" t="s">
        <v>11256</v>
      </c>
      <c r="G3379" s="3">
        <v>100101004</v>
      </c>
      <c r="H3379" t="s">
        <v>16281</v>
      </c>
      <c r="I3379" s="3">
        <v>1</v>
      </c>
      <c r="J3379" t="s">
        <v>26080</v>
      </c>
      <c r="K3379" s="3">
        <v>18</v>
      </c>
      <c r="L3379" t="s">
        <v>26111</v>
      </c>
      <c r="M3379" s="3">
        <v>2</v>
      </c>
      <c r="N3379" t="s">
        <v>26084</v>
      </c>
      <c r="O3379" s="3">
        <v>3</v>
      </c>
      <c r="P3379" t="s">
        <v>26085</v>
      </c>
      <c r="Q3379" s="3">
        <v>1</v>
      </c>
      <c r="R3379" t="s">
        <v>26083</v>
      </c>
      <c r="S3379" s="3">
        <v>1</v>
      </c>
      <c r="T3379" s="3">
        <v>1</v>
      </c>
      <c r="U3379" s="3">
        <v>1000</v>
      </c>
      <c r="V3379" s="3">
        <v>2019</v>
      </c>
      <c r="W3379" t="s">
        <v>26159</v>
      </c>
    </row>
    <row r="3380" spans="1:23" x14ac:dyDescent="0.3">
      <c r="A3380" s="3">
        <v>10</v>
      </c>
      <c r="B3380" t="s">
        <v>779</v>
      </c>
      <c r="C3380" s="3">
        <v>10105</v>
      </c>
      <c r="D3380" t="s">
        <v>1687</v>
      </c>
      <c r="E3380" s="3">
        <v>100104</v>
      </c>
      <c r="F3380" t="s">
        <v>11362</v>
      </c>
      <c r="G3380" s="3">
        <v>100104002</v>
      </c>
      <c r="H3380" t="s">
        <v>26132</v>
      </c>
      <c r="I3380" s="3">
        <v>1</v>
      </c>
      <c r="J3380" t="s">
        <v>26080</v>
      </c>
      <c r="K3380" s="3">
        <v>18</v>
      </c>
      <c r="L3380" t="s">
        <v>26111</v>
      </c>
      <c r="M3380" s="3">
        <v>2</v>
      </c>
      <c r="N3380" t="s">
        <v>26084</v>
      </c>
      <c r="O3380" s="3">
        <v>3</v>
      </c>
      <c r="P3380" t="s">
        <v>26085</v>
      </c>
      <c r="Q3380" s="3">
        <v>1</v>
      </c>
      <c r="R3380" t="s">
        <v>26083</v>
      </c>
      <c r="S3380" s="3">
        <v>1</v>
      </c>
      <c r="T3380" s="3">
        <v>1</v>
      </c>
      <c r="U3380" s="3">
        <v>1000</v>
      </c>
      <c r="V3380" s="3">
        <v>2019</v>
      </c>
      <c r="W3380" t="s">
        <v>26159</v>
      </c>
    </row>
    <row r="3381" spans="1:23" x14ac:dyDescent="0.3">
      <c r="A3381" s="3">
        <v>10</v>
      </c>
      <c r="B3381" t="s">
        <v>779</v>
      </c>
      <c r="C3381" s="3">
        <v>10105</v>
      </c>
      <c r="D3381" t="s">
        <v>1687</v>
      </c>
      <c r="E3381" s="3">
        <v>100107</v>
      </c>
      <c r="F3381" t="s">
        <v>9429</v>
      </c>
      <c r="G3381" s="3">
        <v>100107009</v>
      </c>
      <c r="H3381" t="s">
        <v>11408</v>
      </c>
      <c r="I3381" s="3">
        <v>1</v>
      </c>
      <c r="J3381" t="s">
        <v>26080</v>
      </c>
      <c r="K3381" s="3">
        <v>18</v>
      </c>
      <c r="L3381" t="s">
        <v>26111</v>
      </c>
      <c r="M3381" s="3">
        <v>2</v>
      </c>
      <c r="N3381" t="s">
        <v>26084</v>
      </c>
      <c r="O3381" s="3">
        <v>3</v>
      </c>
      <c r="P3381" t="s">
        <v>26085</v>
      </c>
      <c r="Q3381" s="3">
        <v>1</v>
      </c>
      <c r="R3381" t="s">
        <v>26083</v>
      </c>
      <c r="S3381" s="3">
        <v>1</v>
      </c>
      <c r="T3381" s="3">
        <v>1</v>
      </c>
      <c r="U3381" s="3">
        <v>50</v>
      </c>
      <c r="V3381" s="3">
        <v>2019</v>
      </c>
      <c r="W3381" t="s">
        <v>26159</v>
      </c>
    </row>
    <row r="3382" spans="1:23" x14ac:dyDescent="0.3">
      <c r="A3382" s="3">
        <v>10</v>
      </c>
      <c r="B3382" t="s">
        <v>779</v>
      </c>
      <c r="C3382" s="3">
        <v>10106</v>
      </c>
      <c r="D3382" t="s">
        <v>1690</v>
      </c>
      <c r="E3382" s="3">
        <v>100101</v>
      </c>
      <c r="F3382" t="s">
        <v>11256</v>
      </c>
      <c r="G3382" s="3">
        <v>100101004</v>
      </c>
      <c r="H3382" t="s">
        <v>16281</v>
      </c>
      <c r="I3382" s="3">
        <v>1</v>
      </c>
      <c r="J3382" t="s">
        <v>26080</v>
      </c>
      <c r="K3382" s="3">
        <v>18</v>
      </c>
      <c r="L3382" t="s">
        <v>26111</v>
      </c>
      <c r="M3382" s="3">
        <v>2</v>
      </c>
      <c r="N3382" t="s">
        <v>26084</v>
      </c>
      <c r="O3382" s="3">
        <v>3</v>
      </c>
      <c r="P3382" t="s">
        <v>26085</v>
      </c>
      <c r="Q3382" s="3">
        <v>1</v>
      </c>
      <c r="R3382" t="s">
        <v>26083</v>
      </c>
      <c r="S3382" s="3">
        <v>12</v>
      </c>
      <c r="T3382" s="3">
        <v>1</v>
      </c>
      <c r="U3382" s="3">
        <v>40000</v>
      </c>
      <c r="V3382" s="3">
        <v>2019</v>
      </c>
      <c r="W3382" t="s">
        <v>26159</v>
      </c>
    </row>
    <row r="3383" spans="1:23" x14ac:dyDescent="0.3">
      <c r="A3383" s="3">
        <v>10</v>
      </c>
      <c r="B3383" t="s">
        <v>779</v>
      </c>
      <c r="C3383" s="3">
        <v>10304</v>
      </c>
      <c r="D3383" t="s">
        <v>1741</v>
      </c>
      <c r="E3383" s="3">
        <v>100101</v>
      </c>
      <c r="F3383" t="s">
        <v>11256</v>
      </c>
      <c r="G3383" s="3">
        <v>100101001</v>
      </c>
      <c r="H3383" t="s">
        <v>26124</v>
      </c>
      <c r="I3383" s="3">
        <v>2</v>
      </c>
      <c r="J3383" t="s">
        <v>12848</v>
      </c>
      <c r="K3383" s="3">
        <v>18</v>
      </c>
      <c r="L3383" t="s">
        <v>26111</v>
      </c>
      <c r="M3383" s="3">
        <v>5</v>
      </c>
      <c r="N3383" t="s">
        <v>26092</v>
      </c>
      <c r="O3383" s="3">
        <v>3</v>
      </c>
      <c r="P3383" t="s">
        <v>26085</v>
      </c>
      <c r="Q3383" s="3">
        <v>4</v>
      </c>
      <c r="R3383" t="s">
        <v>26113</v>
      </c>
      <c r="S3383" s="3">
        <v>31</v>
      </c>
      <c r="T3383" s="3">
        <v>1</v>
      </c>
      <c r="U3383" s="3">
        <v>1000000</v>
      </c>
      <c r="V3383" s="3">
        <v>2019</v>
      </c>
      <c r="W3383" t="s">
        <v>26159</v>
      </c>
    </row>
    <row r="3384" spans="1:23" x14ac:dyDescent="0.3">
      <c r="A3384" s="3">
        <v>10</v>
      </c>
      <c r="B3384" t="s">
        <v>779</v>
      </c>
      <c r="C3384" s="3">
        <v>10304</v>
      </c>
      <c r="D3384" t="s">
        <v>1741</v>
      </c>
      <c r="E3384" s="3">
        <v>100101</v>
      </c>
      <c r="F3384" t="s">
        <v>11256</v>
      </c>
      <c r="G3384" s="3">
        <v>100101004</v>
      </c>
      <c r="H3384" t="s">
        <v>16281</v>
      </c>
      <c r="I3384" s="3">
        <v>2</v>
      </c>
      <c r="J3384" t="s">
        <v>12848</v>
      </c>
      <c r="K3384" s="3">
        <v>18</v>
      </c>
      <c r="L3384" t="s">
        <v>26111</v>
      </c>
      <c r="M3384" s="3">
        <v>5</v>
      </c>
      <c r="N3384" t="s">
        <v>26092</v>
      </c>
      <c r="O3384" s="3">
        <v>3</v>
      </c>
      <c r="P3384" t="s">
        <v>26085</v>
      </c>
      <c r="Q3384" s="3">
        <v>4</v>
      </c>
      <c r="R3384" t="s">
        <v>26113</v>
      </c>
      <c r="S3384" s="3">
        <v>31</v>
      </c>
      <c r="T3384" s="3">
        <v>1</v>
      </c>
      <c r="U3384" s="3">
        <v>1000000</v>
      </c>
      <c r="V3384" s="3">
        <v>2019</v>
      </c>
      <c r="W3384" t="s">
        <v>26159</v>
      </c>
    </row>
    <row r="3385" spans="1:23" x14ac:dyDescent="0.3">
      <c r="A3385" s="3">
        <v>10</v>
      </c>
      <c r="B3385" t="s">
        <v>779</v>
      </c>
      <c r="C3385" s="3">
        <v>10304</v>
      </c>
      <c r="D3385" t="s">
        <v>1741</v>
      </c>
      <c r="E3385" s="3">
        <v>100101</v>
      </c>
      <c r="F3385" t="s">
        <v>11256</v>
      </c>
      <c r="G3385" s="3">
        <v>1001010080</v>
      </c>
      <c r="H3385" t="s">
        <v>26126</v>
      </c>
      <c r="I3385" s="3">
        <v>2</v>
      </c>
      <c r="J3385" t="s">
        <v>12848</v>
      </c>
      <c r="K3385" s="3">
        <v>18</v>
      </c>
      <c r="L3385" t="s">
        <v>26111</v>
      </c>
      <c r="M3385" s="3">
        <v>5</v>
      </c>
      <c r="N3385" t="s">
        <v>26092</v>
      </c>
      <c r="O3385" s="3">
        <v>3</v>
      </c>
      <c r="P3385" t="s">
        <v>26085</v>
      </c>
      <c r="Q3385" s="3">
        <v>4</v>
      </c>
      <c r="R3385" t="s">
        <v>26113</v>
      </c>
      <c r="S3385" s="3">
        <v>31</v>
      </c>
      <c r="T3385" s="3">
        <v>1</v>
      </c>
      <c r="U3385" s="3">
        <v>750000</v>
      </c>
      <c r="V3385" s="3">
        <v>2019</v>
      </c>
      <c r="W3385" t="s">
        <v>26159</v>
      </c>
    </row>
    <row r="3386" spans="1:23" x14ac:dyDescent="0.3">
      <c r="A3386" s="3">
        <v>13</v>
      </c>
      <c r="B3386" t="s">
        <v>26153</v>
      </c>
      <c r="C3386" s="3">
        <v>13402</v>
      </c>
      <c r="D3386" t="s">
        <v>1941</v>
      </c>
      <c r="E3386" s="3">
        <v>100103</v>
      </c>
      <c r="F3386" t="s">
        <v>11337</v>
      </c>
      <c r="G3386" s="3">
        <v>100103003</v>
      </c>
      <c r="H3386" t="s">
        <v>16985</v>
      </c>
      <c r="I3386" s="3">
        <v>2</v>
      </c>
      <c r="J3386" t="s">
        <v>12848</v>
      </c>
      <c r="K3386" s="3">
        <v>18</v>
      </c>
      <c r="L3386" t="s">
        <v>26111</v>
      </c>
      <c r="M3386" s="3">
        <v>5</v>
      </c>
      <c r="N3386" t="s">
        <v>26092</v>
      </c>
      <c r="O3386" s="3">
        <v>3</v>
      </c>
      <c r="P3386" t="s">
        <v>26085</v>
      </c>
      <c r="Q3386" s="3">
        <v>4</v>
      </c>
      <c r="R3386" t="s">
        <v>26113</v>
      </c>
      <c r="S3386" s="3">
        <v>428</v>
      </c>
      <c r="T3386" s="3">
        <v>1</v>
      </c>
      <c r="U3386" s="3">
        <v>400000</v>
      </c>
      <c r="V3386" s="3">
        <v>2004</v>
      </c>
      <c r="W3386" t="s">
        <v>25</v>
      </c>
    </row>
    <row r="3387" spans="1:23" x14ac:dyDescent="0.3">
      <c r="A3387" s="3">
        <v>13</v>
      </c>
      <c r="B3387" t="s">
        <v>26153</v>
      </c>
      <c r="C3387" s="3">
        <v>13402</v>
      </c>
      <c r="D3387" t="s">
        <v>1941</v>
      </c>
      <c r="E3387" s="3">
        <v>100103</v>
      </c>
      <c r="F3387" t="s">
        <v>11337</v>
      </c>
      <c r="G3387" s="3">
        <v>1001030040</v>
      </c>
      <c r="H3387" t="s">
        <v>26115</v>
      </c>
      <c r="I3387" s="3">
        <v>2</v>
      </c>
      <c r="J3387" t="s">
        <v>12848</v>
      </c>
      <c r="K3387" s="3">
        <v>18</v>
      </c>
      <c r="L3387" t="s">
        <v>26111</v>
      </c>
      <c r="M3387" s="3">
        <v>5</v>
      </c>
      <c r="N3387" t="s">
        <v>26092</v>
      </c>
      <c r="O3387" s="3">
        <v>3</v>
      </c>
      <c r="P3387" t="s">
        <v>26085</v>
      </c>
      <c r="Q3387" s="3">
        <v>4</v>
      </c>
      <c r="R3387" t="s">
        <v>26113</v>
      </c>
      <c r="S3387" s="3">
        <v>240</v>
      </c>
      <c r="T3387" s="3">
        <v>1</v>
      </c>
      <c r="U3387" s="3">
        <v>300000</v>
      </c>
      <c r="V3387" s="3">
        <v>2004</v>
      </c>
      <c r="W3387" t="s">
        <v>25</v>
      </c>
    </row>
    <row r="3388" spans="1:23" x14ac:dyDescent="0.3">
      <c r="A3388" s="3">
        <v>13</v>
      </c>
      <c r="B3388" t="s">
        <v>26153</v>
      </c>
      <c r="C3388" s="3">
        <v>13402</v>
      </c>
      <c r="D3388" t="s">
        <v>1941</v>
      </c>
      <c r="E3388" s="3">
        <v>100103</v>
      </c>
      <c r="F3388" t="s">
        <v>11337</v>
      </c>
      <c r="G3388" s="3">
        <v>1001030040</v>
      </c>
      <c r="H3388" t="s">
        <v>26115</v>
      </c>
      <c r="I3388" s="3">
        <v>2</v>
      </c>
      <c r="J3388" t="s">
        <v>12848</v>
      </c>
      <c r="K3388" s="3">
        <v>18</v>
      </c>
      <c r="L3388" t="s">
        <v>26111</v>
      </c>
      <c r="M3388" s="3">
        <v>5</v>
      </c>
      <c r="N3388" t="s">
        <v>26092</v>
      </c>
      <c r="O3388" s="3">
        <v>3</v>
      </c>
      <c r="P3388" t="s">
        <v>26085</v>
      </c>
      <c r="Q3388" s="3">
        <v>4</v>
      </c>
      <c r="R3388" t="s">
        <v>26113</v>
      </c>
      <c r="S3388" s="3">
        <v>428</v>
      </c>
      <c r="T3388" s="3">
        <v>1</v>
      </c>
      <c r="U3388" s="3">
        <v>300000</v>
      </c>
      <c r="V3388" s="3">
        <v>2004</v>
      </c>
      <c r="W3388" t="s">
        <v>25</v>
      </c>
    </row>
    <row r="3389" spans="1:23" x14ac:dyDescent="0.3">
      <c r="A3389" s="3">
        <v>13</v>
      </c>
      <c r="B3389" t="s">
        <v>26153</v>
      </c>
      <c r="C3389" s="3">
        <v>13402</v>
      </c>
      <c r="D3389" t="s">
        <v>1941</v>
      </c>
      <c r="E3389" s="3">
        <v>100101</v>
      </c>
      <c r="F3389" t="s">
        <v>11256</v>
      </c>
      <c r="G3389" s="3">
        <v>100101004</v>
      </c>
      <c r="H3389" t="s">
        <v>16281</v>
      </c>
      <c r="I3389" s="3">
        <v>2</v>
      </c>
      <c r="J3389" t="s">
        <v>12848</v>
      </c>
      <c r="K3389" s="3">
        <v>18</v>
      </c>
      <c r="L3389" t="s">
        <v>26111</v>
      </c>
      <c r="M3389" s="3">
        <v>5</v>
      </c>
      <c r="N3389" t="s">
        <v>26092</v>
      </c>
      <c r="O3389" s="3">
        <v>3</v>
      </c>
      <c r="P3389" t="s">
        <v>26085</v>
      </c>
      <c r="Q3389" s="3">
        <v>4</v>
      </c>
      <c r="R3389" t="s">
        <v>26113</v>
      </c>
      <c r="S3389" s="3">
        <v>240</v>
      </c>
      <c r="T3389" s="3">
        <v>1</v>
      </c>
      <c r="U3389" s="3">
        <v>500000</v>
      </c>
      <c r="V3389" s="3">
        <v>2004</v>
      </c>
      <c r="W3389" t="s">
        <v>25</v>
      </c>
    </row>
    <row r="3390" spans="1:23" x14ac:dyDescent="0.3">
      <c r="A3390" s="3">
        <v>13</v>
      </c>
      <c r="B3390" t="s">
        <v>26153</v>
      </c>
      <c r="C3390" s="3">
        <v>13402</v>
      </c>
      <c r="D3390" t="s">
        <v>1941</v>
      </c>
      <c r="E3390" s="3">
        <v>100101</v>
      </c>
      <c r="F3390" t="s">
        <v>11256</v>
      </c>
      <c r="G3390" s="3">
        <v>1001010080</v>
      </c>
      <c r="H3390" t="s">
        <v>26126</v>
      </c>
      <c r="I3390" s="3">
        <v>2</v>
      </c>
      <c r="J3390" t="s">
        <v>12848</v>
      </c>
      <c r="K3390" s="3">
        <v>18</v>
      </c>
      <c r="L3390" t="s">
        <v>26111</v>
      </c>
      <c r="M3390" s="3">
        <v>5</v>
      </c>
      <c r="N3390" t="s">
        <v>26092</v>
      </c>
      <c r="O3390" s="3">
        <v>3</v>
      </c>
      <c r="P3390" t="s">
        <v>26085</v>
      </c>
      <c r="Q3390" s="3">
        <v>4</v>
      </c>
      <c r="R3390" t="s">
        <v>26113</v>
      </c>
      <c r="S3390" s="3">
        <v>240</v>
      </c>
      <c r="T3390" s="3">
        <v>1</v>
      </c>
      <c r="U3390" s="3">
        <v>300000</v>
      </c>
      <c r="V3390" s="3">
        <v>2004</v>
      </c>
      <c r="W3390" t="s">
        <v>25</v>
      </c>
    </row>
    <row r="3391" spans="1:23" x14ac:dyDescent="0.3">
      <c r="A3391" s="3">
        <v>13</v>
      </c>
      <c r="B3391" t="s">
        <v>26153</v>
      </c>
      <c r="C3391" s="3">
        <v>13402</v>
      </c>
      <c r="D3391" t="s">
        <v>1941</v>
      </c>
      <c r="E3391" s="3">
        <v>100109</v>
      </c>
      <c r="F3391" t="s">
        <v>18431</v>
      </c>
      <c r="G3391" s="3">
        <v>100109001</v>
      </c>
      <c r="H3391" t="s">
        <v>26106</v>
      </c>
      <c r="I3391" s="3">
        <v>2</v>
      </c>
      <c r="J3391" t="s">
        <v>12848</v>
      </c>
      <c r="K3391" s="3">
        <v>18</v>
      </c>
      <c r="L3391" t="s">
        <v>26111</v>
      </c>
      <c r="M3391" s="3">
        <v>5</v>
      </c>
      <c r="N3391" t="s">
        <v>26092</v>
      </c>
      <c r="O3391" s="3">
        <v>3</v>
      </c>
      <c r="P3391" t="s">
        <v>26085</v>
      </c>
      <c r="Q3391" s="3">
        <v>4</v>
      </c>
      <c r="R3391" t="s">
        <v>26113</v>
      </c>
      <c r="S3391" s="3">
        <v>240</v>
      </c>
      <c r="T3391" s="3">
        <v>1</v>
      </c>
      <c r="U3391" s="3">
        <v>100000</v>
      </c>
      <c r="V3391" s="3">
        <v>2004</v>
      </c>
      <c r="W3391" t="s">
        <v>25</v>
      </c>
    </row>
    <row r="3392" spans="1:23" x14ac:dyDescent="0.3">
      <c r="A3392" s="3">
        <v>13</v>
      </c>
      <c r="B3392" t="s">
        <v>26153</v>
      </c>
      <c r="C3392" s="3">
        <v>13402</v>
      </c>
      <c r="D3392" t="s">
        <v>1941</v>
      </c>
      <c r="E3392" s="3">
        <v>100109</v>
      </c>
      <c r="F3392" t="s">
        <v>18431</v>
      </c>
      <c r="G3392" s="3">
        <v>100109001</v>
      </c>
      <c r="H3392" t="s">
        <v>26106</v>
      </c>
      <c r="I3392" s="3">
        <v>2</v>
      </c>
      <c r="J3392" t="s">
        <v>12848</v>
      </c>
      <c r="K3392" s="3">
        <v>18</v>
      </c>
      <c r="L3392" t="s">
        <v>26111</v>
      </c>
      <c r="M3392" s="3">
        <v>5</v>
      </c>
      <c r="N3392" t="s">
        <v>26092</v>
      </c>
      <c r="O3392" s="3">
        <v>3</v>
      </c>
      <c r="P3392" t="s">
        <v>26085</v>
      </c>
      <c r="Q3392" s="3">
        <v>2</v>
      </c>
      <c r="R3392" t="s">
        <v>8209</v>
      </c>
      <c r="S3392" s="3">
        <v>428</v>
      </c>
      <c r="T3392" s="3">
        <v>1</v>
      </c>
      <c r="U3392" s="3">
        <v>200000</v>
      </c>
      <c r="V3392" s="3">
        <v>2004</v>
      </c>
      <c r="W3392" t="s">
        <v>25</v>
      </c>
    </row>
    <row r="3393" spans="1:23" x14ac:dyDescent="0.3">
      <c r="A3393" s="3">
        <v>13</v>
      </c>
      <c r="B3393" t="s">
        <v>26153</v>
      </c>
      <c r="C3393" s="3">
        <v>13119</v>
      </c>
      <c r="D3393" t="s">
        <v>1879</v>
      </c>
      <c r="E3393" s="3">
        <v>100103</v>
      </c>
      <c r="F3393" t="s">
        <v>11337</v>
      </c>
      <c r="G3393" s="3">
        <v>100103004</v>
      </c>
      <c r="H3393" t="s">
        <v>26125</v>
      </c>
      <c r="I3393" s="3">
        <v>2</v>
      </c>
      <c r="J3393" t="s">
        <v>12848</v>
      </c>
      <c r="K3393" s="3">
        <v>18</v>
      </c>
      <c r="L3393" t="s">
        <v>26111</v>
      </c>
      <c r="M3393" s="3">
        <v>2</v>
      </c>
      <c r="N3393" t="s">
        <v>26084</v>
      </c>
      <c r="O3393" s="3">
        <v>3</v>
      </c>
      <c r="P3393" t="s">
        <v>26085</v>
      </c>
      <c r="Q3393" s="3">
        <v>4</v>
      </c>
      <c r="R3393" t="s">
        <v>26113</v>
      </c>
      <c r="S3393" s="3">
        <v>40</v>
      </c>
      <c r="T3393" s="3">
        <v>1</v>
      </c>
      <c r="U3393" s="3">
        <v>250000</v>
      </c>
      <c r="V3393" s="3">
        <v>2004</v>
      </c>
      <c r="W3393" t="s">
        <v>25</v>
      </c>
    </row>
    <row r="3394" spans="1:23" x14ac:dyDescent="0.3">
      <c r="A3394" s="3">
        <v>13</v>
      </c>
      <c r="B3394" t="s">
        <v>26153</v>
      </c>
      <c r="C3394" s="3">
        <v>13119</v>
      </c>
      <c r="D3394" t="s">
        <v>1879</v>
      </c>
      <c r="E3394" s="3">
        <v>100103</v>
      </c>
      <c r="F3394" t="s">
        <v>11337</v>
      </c>
      <c r="G3394" s="3">
        <v>1001030040</v>
      </c>
      <c r="H3394" t="s">
        <v>26115</v>
      </c>
      <c r="I3394" s="3">
        <v>2</v>
      </c>
      <c r="J3394" t="s">
        <v>12848</v>
      </c>
      <c r="K3394" s="3">
        <v>18</v>
      </c>
      <c r="L3394" t="s">
        <v>26111</v>
      </c>
      <c r="M3394" s="3">
        <v>2</v>
      </c>
      <c r="N3394" t="s">
        <v>26084</v>
      </c>
      <c r="O3394" s="3">
        <v>3</v>
      </c>
      <c r="P3394" t="s">
        <v>26085</v>
      </c>
      <c r="Q3394" s="3">
        <v>3</v>
      </c>
      <c r="R3394" t="s">
        <v>26107</v>
      </c>
      <c r="S3394" s="3">
        <v>40</v>
      </c>
      <c r="T3394" s="3">
        <v>1</v>
      </c>
      <c r="U3394" s="3">
        <v>80000</v>
      </c>
      <c r="V3394" s="3">
        <v>2004</v>
      </c>
      <c r="W3394" t="s">
        <v>25</v>
      </c>
    </row>
    <row r="3395" spans="1:23" x14ac:dyDescent="0.3">
      <c r="A3395" s="3">
        <v>13</v>
      </c>
      <c r="B3395" t="s">
        <v>26153</v>
      </c>
      <c r="C3395" s="3">
        <v>13119</v>
      </c>
      <c r="D3395" t="s">
        <v>1879</v>
      </c>
      <c r="E3395" s="3">
        <v>100101</v>
      </c>
      <c r="F3395" t="s">
        <v>11256</v>
      </c>
      <c r="G3395" s="3">
        <v>100101004</v>
      </c>
      <c r="H3395" t="s">
        <v>16281</v>
      </c>
      <c r="I3395" s="3">
        <v>2</v>
      </c>
      <c r="J3395" t="s">
        <v>12848</v>
      </c>
      <c r="K3395" s="3">
        <v>18</v>
      </c>
      <c r="L3395" t="s">
        <v>26111</v>
      </c>
      <c r="M3395" s="3">
        <v>2</v>
      </c>
      <c r="N3395" t="s">
        <v>26084</v>
      </c>
      <c r="O3395" s="3">
        <v>3</v>
      </c>
      <c r="P3395" t="s">
        <v>26085</v>
      </c>
      <c r="Q3395" s="3">
        <v>4</v>
      </c>
      <c r="R3395" t="s">
        <v>26113</v>
      </c>
      <c r="S3395" s="3">
        <v>40</v>
      </c>
      <c r="T3395" s="3">
        <v>1</v>
      </c>
      <c r="U3395" s="3">
        <v>230000</v>
      </c>
      <c r="V3395" s="3">
        <v>2004</v>
      </c>
      <c r="W3395" t="s">
        <v>25</v>
      </c>
    </row>
    <row r="3396" spans="1:23" x14ac:dyDescent="0.3">
      <c r="A3396" s="3">
        <v>13</v>
      </c>
      <c r="B3396" t="s">
        <v>26153</v>
      </c>
      <c r="C3396" s="3">
        <v>13119</v>
      </c>
      <c r="D3396" t="s">
        <v>1879</v>
      </c>
      <c r="E3396" s="3">
        <v>100101</v>
      </c>
      <c r="F3396" t="s">
        <v>11256</v>
      </c>
      <c r="G3396" s="3">
        <v>100101007</v>
      </c>
      <c r="H3396" t="s">
        <v>11267</v>
      </c>
      <c r="I3396" s="3">
        <v>2</v>
      </c>
      <c r="J3396" t="s">
        <v>12848</v>
      </c>
      <c r="K3396" s="3">
        <v>18</v>
      </c>
      <c r="L3396" t="s">
        <v>26111</v>
      </c>
      <c r="M3396" s="3">
        <v>2</v>
      </c>
      <c r="N3396" t="s">
        <v>26084</v>
      </c>
      <c r="O3396" s="3">
        <v>3</v>
      </c>
      <c r="P3396" t="s">
        <v>26085</v>
      </c>
      <c r="Q3396" s="3">
        <v>4</v>
      </c>
      <c r="R3396" t="s">
        <v>26113</v>
      </c>
      <c r="S3396" s="3">
        <v>40</v>
      </c>
      <c r="T3396" s="3">
        <v>1</v>
      </c>
      <c r="U3396" s="3">
        <v>100000</v>
      </c>
      <c r="V3396" s="3">
        <v>2004</v>
      </c>
      <c r="W3396" t="s">
        <v>25</v>
      </c>
    </row>
    <row r="3397" spans="1:23" x14ac:dyDescent="0.3">
      <c r="A3397" s="3">
        <v>13</v>
      </c>
      <c r="B3397" t="s">
        <v>26153</v>
      </c>
      <c r="C3397" s="3">
        <v>13119</v>
      </c>
      <c r="D3397" t="s">
        <v>1879</v>
      </c>
      <c r="E3397" s="3">
        <v>100104</v>
      </c>
      <c r="F3397" t="s">
        <v>11362</v>
      </c>
      <c r="G3397" s="3">
        <v>1001040020</v>
      </c>
      <c r="H3397" t="s">
        <v>26133</v>
      </c>
      <c r="I3397" s="3">
        <v>2</v>
      </c>
      <c r="J3397" t="s">
        <v>12848</v>
      </c>
      <c r="K3397" s="3">
        <v>18</v>
      </c>
      <c r="L3397" t="s">
        <v>26111</v>
      </c>
      <c r="M3397" s="3">
        <v>2</v>
      </c>
      <c r="N3397" t="s">
        <v>26084</v>
      </c>
      <c r="O3397" s="3">
        <v>3</v>
      </c>
      <c r="P3397" t="s">
        <v>26085</v>
      </c>
      <c r="Q3397" s="3">
        <v>4</v>
      </c>
      <c r="R3397" t="s">
        <v>26113</v>
      </c>
      <c r="S3397" s="3">
        <v>40</v>
      </c>
      <c r="T3397" s="3">
        <v>1</v>
      </c>
      <c r="U3397" s="3">
        <v>40000</v>
      </c>
      <c r="V3397" s="3">
        <v>2004</v>
      </c>
      <c r="W3397" t="s">
        <v>25</v>
      </c>
    </row>
    <row r="3398" spans="1:23" x14ac:dyDescent="0.3">
      <c r="A3398" s="3">
        <v>13</v>
      </c>
      <c r="B3398" t="s">
        <v>26153</v>
      </c>
      <c r="C3398" s="3">
        <v>13601</v>
      </c>
      <c r="D3398" t="s">
        <v>1965</v>
      </c>
      <c r="E3398" s="3">
        <v>100103</v>
      </c>
      <c r="F3398" t="s">
        <v>11337</v>
      </c>
      <c r="G3398" s="3">
        <v>100103003</v>
      </c>
      <c r="H3398" t="s">
        <v>16985</v>
      </c>
      <c r="I3398" s="3">
        <v>2</v>
      </c>
      <c r="J3398" t="s">
        <v>12848</v>
      </c>
      <c r="K3398" s="3">
        <v>18</v>
      </c>
      <c r="L3398" t="s">
        <v>26111</v>
      </c>
      <c r="M3398" s="3">
        <v>2</v>
      </c>
      <c r="N3398" t="s">
        <v>26084</v>
      </c>
      <c r="O3398" s="3">
        <v>3</v>
      </c>
      <c r="P3398" t="s">
        <v>26085</v>
      </c>
      <c r="Q3398" s="3">
        <v>5</v>
      </c>
      <c r="R3398" t="s">
        <v>8203</v>
      </c>
      <c r="S3398" s="3">
        <v>50</v>
      </c>
      <c r="T3398" s="3">
        <v>1</v>
      </c>
      <c r="U3398" s="3">
        <v>105000</v>
      </c>
      <c r="V3398" s="3">
        <v>2004</v>
      </c>
      <c r="W3398" t="s">
        <v>25</v>
      </c>
    </row>
    <row r="3399" spans="1:23" x14ac:dyDescent="0.3">
      <c r="A3399" s="3">
        <v>13</v>
      </c>
      <c r="B3399" t="s">
        <v>26153</v>
      </c>
      <c r="C3399" s="3">
        <v>13601</v>
      </c>
      <c r="D3399" t="s">
        <v>1965</v>
      </c>
      <c r="E3399" s="3">
        <v>100103</v>
      </c>
      <c r="F3399" t="s">
        <v>11337</v>
      </c>
      <c r="G3399" s="3">
        <v>1001030040</v>
      </c>
      <c r="H3399" t="s">
        <v>26115</v>
      </c>
      <c r="I3399" s="3">
        <v>2</v>
      </c>
      <c r="J3399" t="s">
        <v>12848</v>
      </c>
      <c r="K3399" s="3">
        <v>18</v>
      </c>
      <c r="L3399" t="s">
        <v>26111</v>
      </c>
      <c r="M3399" s="3">
        <v>2</v>
      </c>
      <c r="N3399" t="s">
        <v>26084</v>
      </c>
      <c r="O3399" s="3">
        <v>3</v>
      </c>
      <c r="P3399" t="s">
        <v>26085</v>
      </c>
      <c r="Q3399" s="3">
        <v>5</v>
      </c>
      <c r="R3399" t="s">
        <v>8203</v>
      </c>
      <c r="S3399" s="3">
        <v>50</v>
      </c>
      <c r="T3399" s="3">
        <v>1</v>
      </c>
      <c r="U3399" s="3">
        <v>490000</v>
      </c>
      <c r="V3399" s="3">
        <v>2004</v>
      </c>
      <c r="W3399" t="s">
        <v>25</v>
      </c>
    </row>
    <row r="3400" spans="1:23" x14ac:dyDescent="0.3">
      <c r="A3400" s="3">
        <v>13</v>
      </c>
      <c r="B3400" t="s">
        <v>26153</v>
      </c>
      <c r="C3400" s="3">
        <v>13601</v>
      </c>
      <c r="D3400" t="s">
        <v>1965</v>
      </c>
      <c r="E3400" s="3">
        <v>100102</v>
      </c>
      <c r="F3400" t="s">
        <v>11306</v>
      </c>
      <c r="G3400" s="3">
        <v>100102003</v>
      </c>
      <c r="H3400" t="s">
        <v>26093</v>
      </c>
      <c r="I3400" s="3">
        <v>2</v>
      </c>
      <c r="J3400" t="s">
        <v>12848</v>
      </c>
      <c r="K3400" s="3">
        <v>18</v>
      </c>
      <c r="L3400" t="s">
        <v>26111</v>
      </c>
      <c r="M3400" s="3">
        <v>2</v>
      </c>
      <c r="N3400" t="s">
        <v>26084</v>
      </c>
      <c r="O3400" s="3">
        <v>3</v>
      </c>
      <c r="P3400" t="s">
        <v>26085</v>
      </c>
      <c r="Q3400" s="3">
        <v>5</v>
      </c>
      <c r="R3400" t="s">
        <v>8203</v>
      </c>
      <c r="S3400" s="3">
        <v>50</v>
      </c>
      <c r="T3400" s="3">
        <v>1</v>
      </c>
      <c r="U3400" s="3">
        <v>280000</v>
      </c>
      <c r="V3400" s="3">
        <v>2004</v>
      </c>
      <c r="W3400" t="s">
        <v>25</v>
      </c>
    </row>
    <row r="3401" spans="1:23" x14ac:dyDescent="0.3">
      <c r="A3401" s="3">
        <v>13</v>
      </c>
      <c r="B3401" t="s">
        <v>26153</v>
      </c>
      <c r="C3401" s="3">
        <v>13601</v>
      </c>
      <c r="D3401" t="s">
        <v>1965</v>
      </c>
      <c r="E3401" s="3">
        <v>100104</v>
      </c>
      <c r="F3401" t="s">
        <v>11362</v>
      </c>
      <c r="G3401" s="3">
        <v>1001040020</v>
      </c>
      <c r="H3401" t="s">
        <v>26133</v>
      </c>
      <c r="I3401" s="3">
        <v>2</v>
      </c>
      <c r="J3401" t="s">
        <v>12848</v>
      </c>
      <c r="K3401" s="3">
        <v>18</v>
      </c>
      <c r="L3401" t="s">
        <v>26111</v>
      </c>
      <c r="M3401" s="3">
        <v>2</v>
      </c>
      <c r="N3401" t="s">
        <v>26084</v>
      </c>
      <c r="O3401" s="3">
        <v>3</v>
      </c>
      <c r="P3401" t="s">
        <v>26085</v>
      </c>
      <c r="Q3401" s="3">
        <v>5</v>
      </c>
      <c r="R3401" t="s">
        <v>8203</v>
      </c>
      <c r="S3401" s="3">
        <v>50</v>
      </c>
      <c r="T3401" s="3">
        <v>1</v>
      </c>
      <c r="U3401" s="3">
        <v>490000</v>
      </c>
      <c r="V3401" s="3">
        <v>2004</v>
      </c>
      <c r="W3401" t="s">
        <v>25</v>
      </c>
    </row>
    <row r="3402" spans="1:23" x14ac:dyDescent="0.3">
      <c r="A3402" s="3">
        <v>13</v>
      </c>
      <c r="B3402" t="s">
        <v>26153</v>
      </c>
      <c r="C3402" s="3">
        <v>13601</v>
      </c>
      <c r="D3402" t="s">
        <v>1965</v>
      </c>
      <c r="E3402" s="3">
        <v>100102</v>
      </c>
      <c r="F3402" t="s">
        <v>11306</v>
      </c>
      <c r="G3402" s="3">
        <v>100102005</v>
      </c>
      <c r="H3402" t="s">
        <v>2163</v>
      </c>
      <c r="I3402" s="3">
        <v>2</v>
      </c>
      <c r="J3402" t="s">
        <v>12848</v>
      </c>
      <c r="K3402" s="3">
        <v>18</v>
      </c>
      <c r="L3402" t="s">
        <v>26111</v>
      </c>
      <c r="M3402" s="3">
        <v>2</v>
      </c>
      <c r="N3402" t="s">
        <v>26084</v>
      </c>
      <c r="O3402" s="3">
        <v>3</v>
      </c>
      <c r="P3402" t="s">
        <v>26085</v>
      </c>
      <c r="Q3402" s="3">
        <v>5</v>
      </c>
      <c r="R3402" t="s">
        <v>8203</v>
      </c>
      <c r="S3402" s="3">
        <v>50</v>
      </c>
      <c r="T3402" s="3">
        <v>1</v>
      </c>
      <c r="U3402" s="3">
        <v>490000</v>
      </c>
      <c r="V3402" s="3">
        <v>2004</v>
      </c>
      <c r="W3402" t="s">
        <v>25</v>
      </c>
    </row>
    <row r="3403" spans="1:23" x14ac:dyDescent="0.3">
      <c r="A3403" s="3">
        <v>13</v>
      </c>
      <c r="B3403" t="s">
        <v>26153</v>
      </c>
      <c r="C3403" s="3">
        <v>13402</v>
      </c>
      <c r="D3403" t="s">
        <v>1941</v>
      </c>
      <c r="E3403" s="3">
        <v>100107</v>
      </c>
      <c r="F3403" t="s">
        <v>9429</v>
      </c>
      <c r="G3403" s="3">
        <v>100107012</v>
      </c>
      <c r="H3403" t="s">
        <v>26155</v>
      </c>
      <c r="I3403" s="3">
        <v>2</v>
      </c>
      <c r="J3403" t="s">
        <v>12848</v>
      </c>
      <c r="K3403" s="3">
        <v>18</v>
      </c>
      <c r="L3403" t="s">
        <v>26111</v>
      </c>
      <c r="M3403" s="3">
        <v>5</v>
      </c>
      <c r="N3403" t="s">
        <v>26092</v>
      </c>
      <c r="O3403" s="3">
        <v>3</v>
      </c>
      <c r="P3403" t="s">
        <v>26085</v>
      </c>
      <c r="Q3403" s="3">
        <v>1</v>
      </c>
      <c r="R3403" t="s">
        <v>26083</v>
      </c>
      <c r="S3403" s="3">
        <v>5</v>
      </c>
      <c r="T3403" s="3">
        <v>1</v>
      </c>
      <c r="U3403" s="3">
        <v>750000</v>
      </c>
      <c r="V3403" s="3">
        <v>2010</v>
      </c>
      <c r="W3403" t="s">
        <v>25</v>
      </c>
    </row>
    <row r="3404" spans="1:23" x14ac:dyDescent="0.3">
      <c r="A3404" s="3">
        <v>13</v>
      </c>
      <c r="B3404" t="s">
        <v>26153</v>
      </c>
      <c r="C3404" s="3">
        <v>13119</v>
      </c>
      <c r="D3404" t="s">
        <v>1879</v>
      </c>
      <c r="E3404" s="3">
        <v>100107</v>
      </c>
      <c r="F3404" t="s">
        <v>9429</v>
      </c>
      <c r="G3404" s="3">
        <v>100107012</v>
      </c>
      <c r="H3404" t="s">
        <v>26155</v>
      </c>
      <c r="I3404" s="3">
        <v>2</v>
      </c>
      <c r="J3404" t="s">
        <v>12848</v>
      </c>
      <c r="K3404" s="3">
        <v>18</v>
      </c>
      <c r="L3404" t="s">
        <v>26111</v>
      </c>
      <c r="M3404" s="3">
        <v>5</v>
      </c>
      <c r="N3404" t="s">
        <v>26092</v>
      </c>
      <c r="O3404" s="3">
        <v>1</v>
      </c>
      <c r="P3404" t="s">
        <v>28066</v>
      </c>
      <c r="Q3404" s="3">
        <v>2</v>
      </c>
      <c r="R3404" t="s">
        <v>8209</v>
      </c>
      <c r="S3404" s="3">
        <v>100</v>
      </c>
      <c r="T3404" s="3">
        <v>1</v>
      </c>
      <c r="U3404" s="3">
        <v>1400000</v>
      </c>
      <c r="V3404" s="3">
        <v>2010</v>
      </c>
      <c r="W3404" t="s">
        <v>25</v>
      </c>
    </row>
    <row r="3405" spans="1:23" x14ac:dyDescent="0.3">
      <c r="A3405" s="3">
        <v>13</v>
      </c>
      <c r="B3405" t="s">
        <v>26153</v>
      </c>
      <c r="C3405" s="3">
        <v>13601</v>
      </c>
      <c r="D3405" t="s">
        <v>1965</v>
      </c>
      <c r="E3405" s="3">
        <v>100107</v>
      </c>
      <c r="F3405" t="s">
        <v>9429</v>
      </c>
      <c r="G3405" s="3">
        <v>100107012</v>
      </c>
      <c r="H3405" t="s">
        <v>26155</v>
      </c>
      <c r="I3405" s="3">
        <v>2</v>
      </c>
      <c r="J3405" t="s">
        <v>12848</v>
      </c>
      <c r="K3405" s="3">
        <v>18</v>
      </c>
      <c r="L3405" t="s">
        <v>26111</v>
      </c>
      <c r="M3405" s="3">
        <v>2</v>
      </c>
      <c r="N3405" t="s">
        <v>26084</v>
      </c>
      <c r="O3405" s="3">
        <v>3</v>
      </c>
      <c r="P3405" t="s">
        <v>26085</v>
      </c>
      <c r="Q3405" s="3">
        <v>5</v>
      </c>
      <c r="R3405" t="s">
        <v>8203</v>
      </c>
      <c r="S3405" s="3">
        <v>10</v>
      </c>
      <c r="T3405" s="3">
        <v>1</v>
      </c>
      <c r="U3405" s="3">
        <v>2740000</v>
      </c>
      <c r="V3405" s="3">
        <v>2010</v>
      </c>
      <c r="W3405" t="s">
        <v>25</v>
      </c>
    </row>
    <row r="3406" spans="1:23" x14ac:dyDescent="0.3">
      <c r="A3406" s="3">
        <v>13</v>
      </c>
      <c r="B3406" t="s">
        <v>26153</v>
      </c>
      <c r="C3406" s="3">
        <v>13402</v>
      </c>
      <c r="D3406" t="s">
        <v>1941</v>
      </c>
      <c r="E3406" s="3">
        <v>100107</v>
      </c>
      <c r="F3406" t="s">
        <v>9429</v>
      </c>
      <c r="G3406" s="3">
        <v>100107012</v>
      </c>
      <c r="H3406" t="s">
        <v>26155</v>
      </c>
      <c r="I3406" s="3">
        <v>2</v>
      </c>
      <c r="J3406" t="s">
        <v>12848</v>
      </c>
      <c r="K3406" s="3">
        <v>18</v>
      </c>
      <c r="L3406" t="s">
        <v>26111</v>
      </c>
      <c r="M3406" s="3">
        <v>5</v>
      </c>
      <c r="N3406" t="s">
        <v>26092</v>
      </c>
      <c r="O3406" s="3">
        <v>4</v>
      </c>
      <c r="P3406" t="s">
        <v>26156</v>
      </c>
      <c r="Q3406" s="3">
        <v>4</v>
      </c>
      <c r="R3406" t="s">
        <v>26113</v>
      </c>
      <c r="S3406" s="3">
        <v>24</v>
      </c>
      <c r="T3406" s="3">
        <v>1</v>
      </c>
      <c r="U3406" s="3">
        <v>700000</v>
      </c>
      <c r="V3406" s="3">
        <v>2014</v>
      </c>
      <c r="W3406" t="s">
        <v>25</v>
      </c>
    </row>
    <row r="3407" spans="1:23" x14ac:dyDescent="0.3">
      <c r="A3407" s="3">
        <v>13</v>
      </c>
      <c r="B3407" t="s">
        <v>26153</v>
      </c>
      <c r="C3407" s="3">
        <v>13604</v>
      </c>
      <c r="D3407" t="s">
        <v>1974</v>
      </c>
      <c r="E3407" s="3">
        <v>100107</v>
      </c>
      <c r="F3407" t="s">
        <v>9429</v>
      </c>
      <c r="G3407" s="3">
        <v>100107012</v>
      </c>
      <c r="H3407" t="s">
        <v>26155</v>
      </c>
      <c r="I3407" s="3">
        <v>2</v>
      </c>
      <c r="J3407" t="s">
        <v>12848</v>
      </c>
      <c r="K3407" s="3">
        <v>18</v>
      </c>
      <c r="L3407" t="s">
        <v>26111</v>
      </c>
      <c r="M3407" s="3">
        <v>5</v>
      </c>
      <c r="N3407" t="s">
        <v>26092</v>
      </c>
      <c r="O3407" s="3">
        <v>4</v>
      </c>
      <c r="P3407" t="s">
        <v>26156</v>
      </c>
      <c r="Q3407" s="3">
        <v>1</v>
      </c>
      <c r="R3407" t="s">
        <v>26083</v>
      </c>
      <c r="S3407" s="3">
        <v>10</v>
      </c>
      <c r="T3407" s="3">
        <v>1</v>
      </c>
      <c r="U3407" s="3">
        <v>40000</v>
      </c>
      <c r="V3407" s="3">
        <v>2014</v>
      </c>
      <c r="W3407" t="s">
        <v>25</v>
      </c>
    </row>
    <row r="3408" spans="1:23" x14ac:dyDescent="0.3">
      <c r="A3408" s="3">
        <v>14</v>
      </c>
      <c r="B3408" t="s">
        <v>782</v>
      </c>
      <c r="C3408" s="3">
        <v>14106</v>
      </c>
      <c r="D3408" t="s">
        <v>1994</v>
      </c>
      <c r="E3408" s="3">
        <v>100101</v>
      </c>
      <c r="F3408" t="s">
        <v>11256</v>
      </c>
      <c r="G3408" s="3">
        <v>100101004</v>
      </c>
      <c r="H3408" t="s">
        <v>16281</v>
      </c>
      <c r="I3408" s="3">
        <v>2</v>
      </c>
      <c r="J3408" t="s">
        <v>12848</v>
      </c>
      <c r="K3408" s="3">
        <v>18</v>
      </c>
      <c r="L3408" t="s">
        <v>26111</v>
      </c>
      <c r="M3408" s="3">
        <v>5</v>
      </c>
      <c r="N3408" t="s">
        <v>26092</v>
      </c>
      <c r="O3408" s="3">
        <v>1</v>
      </c>
      <c r="P3408" t="s">
        <v>28066</v>
      </c>
      <c r="Q3408" s="3">
        <v>1</v>
      </c>
      <c r="R3408" t="s">
        <v>26083</v>
      </c>
      <c r="S3408" s="3">
        <v>4</v>
      </c>
      <c r="T3408" s="3">
        <v>1</v>
      </c>
      <c r="U3408" s="3">
        <v>70000</v>
      </c>
      <c r="V3408" s="3">
        <v>2012</v>
      </c>
      <c r="W3408" t="s">
        <v>25</v>
      </c>
    </row>
    <row r="3409" spans="1:23" x14ac:dyDescent="0.3">
      <c r="A3409" s="3">
        <v>14</v>
      </c>
      <c r="B3409" t="s">
        <v>782</v>
      </c>
      <c r="C3409" s="3">
        <v>14106</v>
      </c>
      <c r="D3409" t="s">
        <v>1994</v>
      </c>
      <c r="E3409" s="3">
        <v>100101</v>
      </c>
      <c r="F3409" t="s">
        <v>11256</v>
      </c>
      <c r="G3409" s="3">
        <v>100101001</v>
      </c>
      <c r="H3409" t="s">
        <v>26124</v>
      </c>
      <c r="I3409" s="3">
        <v>2</v>
      </c>
      <c r="J3409" t="s">
        <v>12848</v>
      </c>
      <c r="K3409" s="3">
        <v>18</v>
      </c>
      <c r="L3409" t="s">
        <v>26111</v>
      </c>
      <c r="M3409" s="3">
        <v>5</v>
      </c>
      <c r="N3409" t="s">
        <v>26092</v>
      </c>
      <c r="O3409" s="3">
        <v>3</v>
      </c>
      <c r="P3409" t="s">
        <v>26085</v>
      </c>
      <c r="Q3409" s="3">
        <v>1</v>
      </c>
      <c r="R3409" t="s">
        <v>26083</v>
      </c>
      <c r="S3409" s="3">
        <v>4</v>
      </c>
      <c r="T3409" s="3">
        <v>1</v>
      </c>
      <c r="U3409" s="3">
        <v>20000</v>
      </c>
      <c r="V3409" s="3">
        <v>2012</v>
      </c>
      <c r="W3409" t="s">
        <v>25</v>
      </c>
    </row>
    <row r="3410" spans="1:23" x14ac:dyDescent="0.3">
      <c r="A3410" s="3">
        <v>14</v>
      </c>
      <c r="B3410" t="s">
        <v>782</v>
      </c>
      <c r="C3410" s="3">
        <v>14201</v>
      </c>
      <c r="D3410" t="s">
        <v>1025</v>
      </c>
      <c r="E3410" s="3">
        <v>100101</v>
      </c>
      <c r="F3410" t="s">
        <v>11256</v>
      </c>
      <c r="G3410" s="3">
        <v>100101004</v>
      </c>
      <c r="H3410" t="s">
        <v>16281</v>
      </c>
      <c r="I3410" s="3">
        <v>2</v>
      </c>
      <c r="J3410" t="s">
        <v>12848</v>
      </c>
      <c r="K3410" s="3">
        <v>18</v>
      </c>
      <c r="L3410" t="s">
        <v>26111</v>
      </c>
      <c r="M3410" s="3">
        <v>5</v>
      </c>
      <c r="N3410" t="s">
        <v>26092</v>
      </c>
      <c r="O3410" s="3">
        <v>3</v>
      </c>
      <c r="P3410" t="s">
        <v>26085</v>
      </c>
      <c r="Q3410" s="3">
        <v>2</v>
      </c>
      <c r="R3410" t="s">
        <v>8209</v>
      </c>
      <c r="S3410" s="3">
        <v>6</v>
      </c>
      <c r="T3410" s="3">
        <v>1</v>
      </c>
      <c r="U3410" s="3">
        <v>380000</v>
      </c>
      <c r="V3410" s="3">
        <v>2016</v>
      </c>
      <c r="W3410" t="s">
        <v>25</v>
      </c>
    </row>
    <row r="3411" spans="1:23" x14ac:dyDescent="0.3">
      <c r="A3411" s="3">
        <v>14</v>
      </c>
      <c r="B3411" t="s">
        <v>782</v>
      </c>
      <c r="C3411" s="3">
        <v>14201</v>
      </c>
      <c r="D3411" t="s">
        <v>1025</v>
      </c>
      <c r="E3411" s="3">
        <v>100101</v>
      </c>
      <c r="F3411" t="s">
        <v>11256</v>
      </c>
      <c r="G3411" s="3">
        <v>100101001</v>
      </c>
      <c r="H3411" t="s">
        <v>26124</v>
      </c>
      <c r="I3411" s="3">
        <v>2</v>
      </c>
      <c r="J3411" t="s">
        <v>12848</v>
      </c>
      <c r="K3411" s="3">
        <v>18</v>
      </c>
      <c r="L3411" t="s">
        <v>26111</v>
      </c>
      <c r="M3411" s="3">
        <v>2</v>
      </c>
      <c r="N3411" t="s">
        <v>26084</v>
      </c>
      <c r="O3411" s="3">
        <v>1</v>
      </c>
      <c r="P3411" t="s">
        <v>28066</v>
      </c>
      <c r="Q3411" s="3">
        <v>1</v>
      </c>
      <c r="R3411" t="s">
        <v>26083</v>
      </c>
      <c r="S3411" s="3">
        <v>50</v>
      </c>
      <c r="T3411" s="3">
        <v>1</v>
      </c>
      <c r="U3411" s="3">
        <v>80000</v>
      </c>
      <c r="V3411" s="3">
        <v>2019</v>
      </c>
      <c r="W3411" t="s">
        <v>26159</v>
      </c>
    </row>
    <row r="3412" spans="1:23" x14ac:dyDescent="0.3">
      <c r="A3412" s="3">
        <v>14</v>
      </c>
      <c r="B3412" t="s">
        <v>782</v>
      </c>
      <c r="C3412" s="3">
        <v>14201</v>
      </c>
      <c r="D3412" t="s">
        <v>1025</v>
      </c>
      <c r="E3412" s="3">
        <v>100101</v>
      </c>
      <c r="F3412" t="s">
        <v>11256</v>
      </c>
      <c r="G3412" s="3">
        <v>100101004</v>
      </c>
      <c r="H3412" t="s">
        <v>16281</v>
      </c>
      <c r="I3412" s="3">
        <v>2</v>
      </c>
      <c r="J3412" t="s">
        <v>12848</v>
      </c>
      <c r="K3412" s="3">
        <v>18</v>
      </c>
      <c r="L3412" t="s">
        <v>26111</v>
      </c>
      <c r="M3412" s="3">
        <v>2</v>
      </c>
      <c r="N3412" t="s">
        <v>26084</v>
      </c>
      <c r="O3412" s="3">
        <v>3</v>
      </c>
      <c r="P3412" t="s">
        <v>26085</v>
      </c>
      <c r="Q3412" s="3">
        <v>1</v>
      </c>
      <c r="R3412" t="s">
        <v>26083</v>
      </c>
      <c r="S3412" s="3">
        <v>15</v>
      </c>
      <c r="T3412" s="3">
        <v>1</v>
      </c>
      <c r="U3412" s="3">
        <v>350000</v>
      </c>
      <c r="V3412" s="3">
        <v>2019</v>
      </c>
      <c r="W3412" t="s">
        <v>26159</v>
      </c>
    </row>
    <row r="3413" spans="1:23" x14ac:dyDescent="0.3">
      <c r="A3413" s="3">
        <v>14</v>
      </c>
      <c r="B3413" t="s">
        <v>782</v>
      </c>
      <c r="C3413" s="3">
        <v>14201</v>
      </c>
      <c r="D3413" t="s">
        <v>1025</v>
      </c>
      <c r="E3413" s="3">
        <v>100101</v>
      </c>
      <c r="F3413" t="s">
        <v>11256</v>
      </c>
      <c r="G3413" s="3">
        <v>100101004</v>
      </c>
      <c r="H3413" t="s">
        <v>16281</v>
      </c>
      <c r="I3413" s="3">
        <v>2</v>
      </c>
      <c r="J3413" t="s">
        <v>12848</v>
      </c>
      <c r="K3413" s="3">
        <v>18</v>
      </c>
      <c r="L3413" t="s">
        <v>26111</v>
      </c>
      <c r="M3413" s="3">
        <v>2</v>
      </c>
      <c r="N3413" t="s">
        <v>26084</v>
      </c>
      <c r="O3413" s="3">
        <v>1</v>
      </c>
      <c r="P3413" t="s">
        <v>28066</v>
      </c>
      <c r="Q3413" s="3">
        <v>1</v>
      </c>
      <c r="R3413" t="s">
        <v>26083</v>
      </c>
      <c r="S3413" s="3">
        <v>50</v>
      </c>
      <c r="T3413" s="3">
        <v>1</v>
      </c>
      <c r="U3413" s="3">
        <v>400000</v>
      </c>
      <c r="V3413" s="3">
        <v>2019</v>
      </c>
      <c r="W3413" t="s">
        <v>26159</v>
      </c>
    </row>
    <row r="3414" spans="1:23" x14ac:dyDescent="0.3">
      <c r="A3414" s="3">
        <v>14</v>
      </c>
      <c r="B3414" t="s">
        <v>782</v>
      </c>
      <c r="C3414" s="3">
        <v>14201</v>
      </c>
      <c r="D3414" t="s">
        <v>1025</v>
      </c>
      <c r="E3414" s="3">
        <v>100101</v>
      </c>
      <c r="F3414" t="s">
        <v>11256</v>
      </c>
      <c r="G3414" s="3">
        <v>1001010080</v>
      </c>
      <c r="H3414" t="s">
        <v>26126</v>
      </c>
      <c r="I3414" s="3">
        <v>2</v>
      </c>
      <c r="J3414" t="s">
        <v>12848</v>
      </c>
      <c r="K3414" s="3">
        <v>18</v>
      </c>
      <c r="L3414" t="s">
        <v>26111</v>
      </c>
      <c r="M3414" s="3">
        <v>2</v>
      </c>
      <c r="N3414" t="s">
        <v>26084</v>
      </c>
      <c r="O3414" s="3">
        <v>1</v>
      </c>
      <c r="P3414" t="s">
        <v>28066</v>
      </c>
      <c r="Q3414" s="3">
        <v>1</v>
      </c>
      <c r="R3414" t="s">
        <v>26083</v>
      </c>
      <c r="S3414" s="3">
        <v>50</v>
      </c>
      <c r="T3414" s="3">
        <v>1</v>
      </c>
      <c r="U3414" s="3">
        <v>20000</v>
      </c>
      <c r="V3414" s="3">
        <v>2019</v>
      </c>
      <c r="W3414" t="s">
        <v>26159</v>
      </c>
    </row>
    <row r="3415" spans="1:23" x14ac:dyDescent="0.3">
      <c r="A3415" s="3">
        <v>16</v>
      </c>
      <c r="B3415" t="s">
        <v>791</v>
      </c>
      <c r="C3415" s="3">
        <v>16101</v>
      </c>
      <c r="D3415" t="s">
        <v>2026</v>
      </c>
      <c r="E3415" s="3">
        <v>100101</v>
      </c>
      <c r="F3415" t="s">
        <v>11256</v>
      </c>
      <c r="G3415" s="3">
        <v>100101004</v>
      </c>
      <c r="H3415" t="s">
        <v>16281</v>
      </c>
      <c r="I3415" s="3">
        <v>2</v>
      </c>
      <c r="J3415" t="s">
        <v>12848</v>
      </c>
      <c r="K3415" s="3">
        <v>18</v>
      </c>
      <c r="L3415" t="s">
        <v>26111</v>
      </c>
      <c r="M3415" s="3">
        <v>2</v>
      </c>
      <c r="N3415" t="s">
        <v>26084</v>
      </c>
      <c r="O3415" s="3">
        <v>3</v>
      </c>
      <c r="P3415" t="s">
        <v>26085</v>
      </c>
      <c r="Q3415" s="3">
        <v>2</v>
      </c>
      <c r="R3415" t="s">
        <v>8209</v>
      </c>
      <c r="S3415" s="3">
        <v>150</v>
      </c>
      <c r="T3415" s="3">
        <v>1</v>
      </c>
      <c r="U3415" s="3">
        <v>3000000</v>
      </c>
      <c r="V3415" s="3">
        <v>2019</v>
      </c>
      <c r="W3415" t="s">
        <v>26159</v>
      </c>
    </row>
    <row r="3416" spans="1:23" x14ac:dyDescent="0.3">
      <c r="A3416" s="3">
        <v>16</v>
      </c>
      <c r="B3416" t="s">
        <v>791</v>
      </c>
      <c r="C3416" s="3">
        <v>16101</v>
      </c>
      <c r="D3416" t="s">
        <v>2026</v>
      </c>
      <c r="E3416" s="3">
        <v>100105</v>
      </c>
      <c r="F3416" t="s">
        <v>11377</v>
      </c>
      <c r="G3416" s="3">
        <v>100105003</v>
      </c>
      <c r="H3416" t="s">
        <v>26147</v>
      </c>
      <c r="I3416" s="3">
        <v>2</v>
      </c>
      <c r="J3416" t="s">
        <v>12848</v>
      </c>
      <c r="K3416" s="3">
        <v>18</v>
      </c>
      <c r="L3416" t="s">
        <v>26111</v>
      </c>
      <c r="M3416" s="3">
        <v>2</v>
      </c>
      <c r="N3416" t="s">
        <v>26084</v>
      </c>
      <c r="O3416" s="3">
        <v>3</v>
      </c>
      <c r="P3416" t="s">
        <v>26085</v>
      </c>
      <c r="Q3416" s="3">
        <v>5</v>
      </c>
      <c r="R3416" t="s">
        <v>8203</v>
      </c>
      <c r="S3416" s="3">
        <v>40</v>
      </c>
      <c r="T3416" s="3">
        <v>1</v>
      </c>
      <c r="U3416" s="3">
        <v>1500000</v>
      </c>
      <c r="V3416" s="3">
        <v>2019</v>
      </c>
      <c r="W3416" t="s">
        <v>26159</v>
      </c>
    </row>
    <row r="3417" spans="1:23" x14ac:dyDescent="0.3">
      <c r="A3417" s="3">
        <v>16</v>
      </c>
      <c r="B3417" t="s">
        <v>791</v>
      </c>
      <c r="C3417" s="3">
        <v>16101</v>
      </c>
      <c r="D3417" t="s">
        <v>2026</v>
      </c>
      <c r="E3417" s="3">
        <v>100101</v>
      </c>
      <c r="F3417" t="s">
        <v>11256</v>
      </c>
      <c r="G3417" s="3">
        <v>1001010080</v>
      </c>
      <c r="H3417" t="s">
        <v>26126</v>
      </c>
      <c r="I3417" s="3">
        <v>2</v>
      </c>
      <c r="J3417" t="s">
        <v>12848</v>
      </c>
      <c r="K3417" s="3">
        <v>18</v>
      </c>
      <c r="L3417" t="s">
        <v>26111</v>
      </c>
      <c r="M3417" s="3">
        <v>2</v>
      </c>
      <c r="N3417" t="s">
        <v>26084</v>
      </c>
      <c r="O3417" s="3">
        <v>3</v>
      </c>
      <c r="P3417" t="s">
        <v>26085</v>
      </c>
      <c r="Q3417" s="3">
        <v>5</v>
      </c>
      <c r="R3417" t="s">
        <v>8203</v>
      </c>
      <c r="S3417" s="3">
        <v>40</v>
      </c>
      <c r="T3417" s="3">
        <v>1</v>
      </c>
      <c r="U3417" s="3">
        <v>1100000</v>
      </c>
      <c r="V3417" s="3">
        <v>2019</v>
      </c>
      <c r="W3417" t="s">
        <v>26159</v>
      </c>
    </row>
    <row r="3418" spans="1:23" x14ac:dyDescent="0.3">
      <c r="A3418" s="3">
        <v>16</v>
      </c>
      <c r="B3418" t="s">
        <v>791</v>
      </c>
      <c r="C3418" s="3">
        <v>16101</v>
      </c>
      <c r="D3418" t="s">
        <v>2026</v>
      </c>
      <c r="E3418" s="3">
        <v>100109</v>
      </c>
      <c r="F3418" t="s">
        <v>18431</v>
      </c>
      <c r="G3418" s="3">
        <v>100109001</v>
      </c>
      <c r="H3418" t="s">
        <v>26106</v>
      </c>
      <c r="I3418" s="3">
        <v>2</v>
      </c>
      <c r="J3418" t="s">
        <v>12848</v>
      </c>
      <c r="K3418" s="3">
        <v>18</v>
      </c>
      <c r="L3418" t="s">
        <v>26111</v>
      </c>
      <c r="M3418" s="3">
        <v>2</v>
      </c>
      <c r="N3418" t="s">
        <v>26084</v>
      </c>
      <c r="O3418" s="3">
        <v>3</v>
      </c>
      <c r="P3418" t="s">
        <v>26085</v>
      </c>
      <c r="Q3418" s="3">
        <v>2</v>
      </c>
      <c r="R3418" t="s">
        <v>8209</v>
      </c>
      <c r="S3418" s="3">
        <v>150</v>
      </c>
      <c r="T3418" s="3">
        <v>1</v>
      </c>
      <c r="U3418" s="3">
        <v>1200000</v>
      </c>
      <c r="V3418" s="3">
        <v>2019</v>
      </c>
      <c r="W3418" t="s">
        <v>26159</v>
      </c>
    </row>
    <row r="3419" spans="1:23" x14ac:dyDescent="0.3">
      <c r="A3419" s="3">
        <v>16</v>
      </c>
      <c r="B3419" t="s">
        <v>791</v>
      </c>
      <c r="C3419" s="3">
        <v>16101</v>
      </c>
      <c r="D3419" t="s">
        <v>2026</v>
      </c>
      <c r="E3419" s="3">
        <v>100101</v>
      </c>
      <c r="F3419" t="s">
        <v>11256</v>
      </c>
      <c r="G3419" s="3">
        <v>100101007</v>
      </c>
      <c r="H3419" t="s">
        <v>11267</v>
      </c>
      <c r="I3419" s="3">
        <v>2</v>
      </c>
      <c r="J3419" t="s">
        <v>12848</v>
      </c>
      <c r="K3419" s="3">
        <v>18</v>
      </c>
      <c r="L3419" t="s">
        <v>26111</v>
      </c>
      <c r="M3419" s="3">
        <v>2</v>
      </c>
      <c r="N3419" t="s">
        <v>26084</v>
      </c>
      <c r="O3419" s="3">
        <v>3</v>
      </c>
      <c r="P3419" t="s">
        <v>26085</v>
      </c>
      <c r="Q3419" s="3">
        <v>5</v>
      </c>
      <c r="R3419" t="s">
        <v>8203</v>
      </c>
      <c r="S3419" s="3">
        <v>150</v>
      </c>
      <c r="T3419" s="3">
        <v>1</v>
      </c>
      <c r="U3419" s="3">
        <v>120000</v>
      </c>
      <c r="V3419" s="3">
        <v>2019</v>
      </c>
      <c r="W3419" t="s">
        <v>26159</v>
      </c>
    </row>
    <row r="3420" spans="1:23" x14ac:dyDescent="0.3">
      <c r="A3420" s="3">
        <v>16</v>
      </c>
      <c r="B3420" t="s">
        <v>791</v>
      </c>
      <c r="C3420" s="3">
        <v>16101</v>
      </c>
      <c r="D3420" t="s">
        <v>2026</v>
      </c>
      <c r="E3420" s="3">
        <v>100101</v>
      </c>
      <c r="F3420" t="s">
        <v>11256</v>
      </c>
      <c r="G3420" s="3">
        <v>1001010080</v>
      </c>
      <c r="H3420" t="s">
        <v>26126</v>
      </c>
      <c r="I3420" s="3">
        <v>2</v>
      </c>
      <c r="J3420" t="s">
        <v>12848</v>
      </c>
      <c r="K3420" s="3">
        <v>18</v>
      </c>
      <c r="L3420" t="s">
        <v>26111</v>
      </c>
      <c r="M3420" s="3">
        <v>2</v>
      </c>
      <c r="N3420" t="s">
        <v>26084</v>
      </c>
      <c r="O3420" s="3">
        <v>3</v>
      </c>
      <c r="P3420" t="s">
        <v>26085</v>
      </c>
      <c r="Q3420" s="3">
        <v>2</v>
      </c>
      <c r="R3420" t="s">
        <v>8209</v>
      </c>
      <c r="S3420" s="3">
        <v>150</v>
      </c>
      <c r="T3420" s="3">
        <v>1</v>
      </c>
      <c r="U3420" s="3">
        <v>1800000</v>
      </c>
      <c r="V3420" s="3">
        <v>2019</v>
      </c>
      <c r="W3420" t="s">
        <v>26159</v>
      </c>
    </row>
    <row r="3421" spans="1:23" x14ac:dyDescent="0.3">
      <c r="A3421" s="3">
        <v>16</v>
      </c>
      <c r="B3421" t="s">
        <v>791</v>
      </c>
      <c r="C3421" s="3">
        <v>16101</v>
      </c>
      <c r="D3421" t="s">
        <v>2026</v>
      </c>
      <c r="E3421" s="3">
        <v>100101</v>
      </c>
      <c r="F3421" t="s">
        <v>11256</v>
      </c>
      <c r="G3421" s="3">
        <v>100101001</v>
      </c>
      <c r="H3421" t="s">
        <v>26124</v>
      </c>
      <c r="I3421" s="3">
        <v>2</v>
      </c>
      <c r="J3421" t="s">
        <v>12848</v>
      </c>
      <c r="K3421" s="3">
        <v>18</v>
      </c>
      <c r="L3421" t="s">
        <v>26111</v>
      </c>
      <c r="M3421" s="3">
        <v>2</v>
      </c>
      <c r="N3421" t="s">
        <v>26084</v>
      </c>
      <c r="O3421" s="3">
        <v>3</v>
      </c>
      <c r="P3421" t="s">
        <v>26085</v>
      </c>
      <c r="Q3421" s="3">
        <v>5</v>
      </c>
      <c r="R3421" t="s">
        <v>8203</v>
      </c>
      <c r="S3421" s="3">
        <v>40</v>
      </c>
      <c r="T3421" s="3">
        <v>1</v>
      </c>
      <c r="U3421" s="3">
        <v>500000</v>
      </c>
      <c r="V3421" s="3">
        <v>2019</v>
      </c>
      <c r="W3421" t="s">
        <v>26159</v>
      </c>
    </row>
    <row r="3422" spans="1:23" x14ac:dyDescent="0.3">
      <c r="A3422" s="3">
        <v>16</v>
      </c>
      <c r="B3422" t="s">
        <v>791</v>
      </c>
      <c r="C3422" s="3">
        <v>16303</v>
      </c>
      <c r="D3422" t="s">
        <v>2080</v>
      </c>
      <c r="E3422" s="3">
        <v>100101</v>
      </c>
      <c r="F3422" t="s">
        <v>11256</v>
      </c>
      <c r="G3422" s="3">
        <v>100101001</v>
      </c>
      <c r="H3422" t="s">
        <v>26124</v>
      </c>
      <c r="I3422" s="3">
        <v>2</v>
      </c>
      <c r="J3422" t="s">
        <v>12848</v>
      </c>
      <c r="K3422" s="3">
        <v>18</v>
      </c>
      <c r="L3422" t="s">
        <v>26111</v>
      </c>
      <c r="M3422" s="3">
        <v>2</v>
      </c>
      <c r="N3422" t="s">
        <v>26084</v>
      </c>
      <c r="O3422" s="3">
        <v>3</v>
      </c>
      <c r="P3422" t="s">
        <v>26085</v>
      </c>
      <c r="Q3422" s="3">
        <v>4</v>
      </c>
      <c r="R3422" t="s">
        <v>26113</v>
      </c>
      <c r="S3422" s="3">
        <v>14</v>
      </c>
      <c r="T3422" s="3">
        <v>1</v>
      </c>
      <c r="U3422" s="3">
        <v>52420</v>
      </c>
      <c r="V3422" s="3">
        <v>2019</v>
      </c>
      <c r="W3422" t="s">
        <v>26159</v>
      </c>
    </row>
    <row r="3423" spans="1:23" x14ac:dyDescent="0.3">
      <c r="A3423" s="3">
        <v>16</v>
      </c>
      <c r="B3423" t="s">
        <v>791</v>
      </c>
      <c r="C3423" s="3">
        <v>16303</v>
      </c>
      <c r="D3423" t="s">
        <v>2080</v>
      </c>
      <c r="E3423" s="3">
        <v>100101</v>
      </c>
      <c r="F3423" t="s">
        <v>11256</v>
      </c>
      <c r="G3423" s="3">
        <v>1001010080</v>
      </c>
      <c r="H3423" t="s">
        <v>26126</v>
      </c>
      <c r="I3423" s="3">
        <v>2</v>
      </c>
      <c r="J3423" t="s">
        <v>12848</v>
      </c>
      <c r="K3423" s="3">
        <v>18</v>
      </c>
      <c r="L3423" t="s">
        <v>26111</v>
      </c>
      <c r="M3423" s="3">
        <v>2</v>
      </c>
      <c r="N3423" t="s">
        <v>26084</v>
      </c>
      <c r="O3423" s="3">
        <v>3</v>
      </c>
      <c r="P3423" t="s">
        <v>26085</v>
      </c>
      <c r="Q3423" s="3">
        <v>4</v>
      </c>
      <c r="R3423" t="s">
        <v>26113</v>
      </c>
      <c r="S3423" s="3">
        <v>12</v>
      </c>
      <c r="T3423" s="3">
        <v>1</v>
      </c>
      <c r="U3423" s="3">
        <v>170000</v>
      </c>
      <c r="V3423" s="3">
        <v>2019</v>
      </c>
      <c r="W3423" t="s">
        <v>26159</v>
      </c>
    </row>
    <row r="3424" spans="1:23" x14ac:dyDescent="0.3">
      <c r="A3424" s="3">
        <v>16</v>
      </c>
      <c r="B3424" t="s">
        <v>791</v>
      </c>
      <c r="C3424" s="3">
        <v>16303</v>
      </c>
      <c r="D3424" t="s">
        <v>2080</v>
      </c>
      <c r="E3424" s="3">
        <v>100101</v>
      </c>
      <c r="F3424" t="s">
        <v>11256</v>
      </c>
      <c r="G3424" s="3">
        <v>100101004</v>
      </c>
      <c r="H3424" t="s">
        <v>16281</v>
      </c>
      <c r="I3424" s="3">
        <v>2</v>
      </c>
      <c r="J3424" t="s">
        <v>12848</v>
      </c>
      <c r="K3424" s="3">
        <v>18</v>
      </c>
      <c r="L3424" t="s">
        <v>26111</v>
      </c>
      <c r="M3424" s="3">
        <v>2</v>
      </c>
      <c r="N3424" t="s">
        <v>26084</v>
      </c>
      <c r="O3424" s="3">
        <v>3</v>
      </c>
      <c r="P3424" t="s">
        <v>26085</v>
      </c>
      <c r="Q3424" s="3">
        <v>4</v>
      </c>
      <c r="R3424" t="s">
        <v>26113</v>
      </c>
      <c r="S3424" s="3">
        <v>12</v>
      </c>
      <c r="T3424" s="3">
        <v>1</v>
      </c>
      <c r="U3424" s="3">
        <v>240000</v>
      </c>
      <c r="V3424" s="3">
        <v>2019</v>
      </c>
      <c r="W3424" t="s">
        <v>26159</v>
      </c>
    </row>
    <row r="3425" spans="1:23" x14ac:dyDescent="0.3">
      <c r="A3425" s="3">
        <v>16</v>
      </c>
      <c r="B3425" t="s">
        <v>791</v>
      </c>
      <c r="C3425" s="3">
        <v>16303</v>
      </c>
      <c r="D3425" t="s">
        <v>2080</v>
      </c>
      <c r="E3425" s="3">
        <v>100109</v>
      </c>
      <c r="F3425" t="s">
        <v>18431</v>
      </c>
      <c r="G3425" s="3">
        <v>100109001</v>
      </c>
      <c r="H3425" t="s">
        <v>26106</v>
      </c>
      <c r="I3425" s="3">
        <v>2</v>
      </c>
      <c r="J3425" t="s">
        <v>12848</v>
      </c>
      <c r="K3425" s="3">
        <v>18</v>
      </c>
      <c r="L3425" t="s">
        <v>26111</v>
      </c>
      <c r="M3425" s="3">
        <v>2</v>
      </c>
      <c r="N3425" t="s">
        <v>26084</v>
      </c>
      <c r="O3425" s="3">
        <v>3</v>
      </c>
      <c r="P3425" t="s">
        <v>26085</v>
      </c>
      <c r="Q3425" s="3">
        <v>2</v>
      </c>
      <c r="R3425" t="s">
        <v>8209</v>
      </c>
      <c r="S3425" s="3">
        <v>14</v>
      </c>
      <c r="T3425" s="3">
        <v>1</v>
      </c>
      <c r="U3425" s="3">
        <v>102672</v>
      </c>
      <c r="V3425" s="3">
        <v>2019</v>
      </c>
      <c r="W3425" t="s">
        <v>26159</v>
      </c>
    </row>
    <row r="3426" spans="1:23" x14ac:dyDescent="0.3">
      <c r="A3426" s="3">
        <v>16</v>
      </c>
      <c r="B3426" t="s">
        <v>791</v>
      </c>
      <c r="C3426" s="3">
        <v>16303</v>
      </c>
      <c r="D3426" t="s">
        <v>2080</v>
      </c>
      <c r="E3426" s="3">
        <v>100101</v>
      </c>
      <c r="F3426" t="s">
        <v>11256</v>
      </c>
      <c r="G3426" s="3">
        <v>100101007</v>
      </c>
      <c r="H3426" t="s">
        <v>11267</v>
      </c>
      <c r="I3426" s="3">
        <v>2</v>
      </c>
      <c r="J3426" t="s">
        <v>12848</v>
      </c>
      <c r="K3426" s="3">
        <v>18</v>
      </c>
      <c r="L3426" t="s">
        <v>26111</v>
      </c>
      <c r="M3426" s="3">
        <v>2</v>
      </c>
      <c r="N3426" t="s">
        <v>26084</v>
      </c>
      <c r="O3426" s="3">
        <v>3</v>
      </c>
      <c r="P3426" t="s">
        <v>26085</v>
      </c>
      <c r="Q3426" s="3">
        <v>4</v>
      </c>
      <c r="R3426" t="s">
        <v>26113</v>
      </c>
      <c r="S3426" s="3">
        <v>14</v>
      </c>
      <c r="T3426" s="3">
        <v>1</v>
      </c>
      <c r="U3426" s="3">
        <v>239022</v>
      </c>
      <c r="V3426" s="3">
        <v>2019</v>
      </c>
      <c r="W3426" t="s">
        <v>26159</v>
      </c>
    </row>
    <row r="3427" spans="1:23" x14ac:dyDescent="0.3">
      <c r="A3427" s="3">
        <v>16</v>
      </c>
      <c r="B3427" t="s">
        <v>791</v>
      </c>
      <c r="C3427" s="3">
        <v>16303</v>
      </c>
      <c r="D3427" t="s">
        <v>2080</v>
      </c>
      <c r="E3427" s="3">
        <v>100101</v>
      </c>
      <c r="F3427" t="s">
        <v>11256</v>
      </c>
      <c r="G3427" s="3">
        <v>100101001</v>
      </c>
      <c r="H3427" t="s">
        <v>26124</v>
      </c>
      <c r="I3427" s="3">
        <v>2</v>
      </c>
      <c r="J3427" t="s">
        <v>12848</v>
      </c>
      <c r="K3427" s="3">
        <v>18</v>
      </c>
      <c r="L3427" t="s">
        <v>26111</v>
      </c>
      <c r="M3427" s="3">
        <v>2</v>
      </c>
      <c r="N3427" t="s">
        <v>26084</v>
      </c>
      <c r="O3427" s="3">
        <v>3</v>
      </c>
      <c r="P3427" t="s">
        <v>26085</v>
      </c>
      <c r="Q3427" s="3">
        <v>4</v>
      </c>
      <c r="R3427" t="s">
        <v>26113</v>
      </c>
      <c r="S3427" s="3">
        <v>12</v>
      </c>
      <c r="T3427" s="3">
        <v>1</v>
      </c>
      <c r="U3427" s="3">
        <v>350000</v>
      </c>
      <c r="V3427" s="3">
        <v>2019</v>
      </c>
      <c r="W3427" t="s">
        <v>26159</v>
      </c>
    </row>
    <row r="3428" spans="1:23" x14ac:dyDescent="0.3">
      <c r="A3428" s="3">
        <v>16</v>
      </c>
      <c r="B3428" t="s">
        <v>791</v>
      </c>
      <c r="C3428" s="3">
        <v>16303</v>
      </c>
      <c r="D3428" t="s">
        <v>2080</v>
      </c>
      <c r="E3428" s="3">
        <v>100101</v>
      </c>
      <c r="F3428" t="s">
        <v>11256</v>
      </c>
      <c r="G3428" s="3">
        <v>100101004</v>
      </c>
      <c r="H3428" t="s">
        <v>16281</v>
      </c>
      <c r="I3428" s="3">
        <v>2</v>
      </c>
      <c r="J3428" t="s">
        <v>12848</v>
      </c>
      <c r="K3428" s="3">
        <v>18</v>
      </c>
      <c r="L3428" t="s">
        <v>26111</v>
      </c>
      <c r="M3428" s="3">
        <v>2</v>
      </c>
      <c r="N3428" t="s">
        <v>26084</v>
      </c>
      <c r="O3428" s="3">
        <v>3</v>
      </c>
      <c r="P3428" t="s">
        <v>26085</v>
      </c>
      <c r="Q3428" s="3">
        <v>4</v>
      </c>
      <c r="R3428" t="s">
        <v>26113</v>
      </c>
      <c r="S3428" s="3">
        <v>14</v>
      </c>
      <c r="T3428" s="3">
        <v>1</v>
      </c>
      <c r="U3428" s="3">
        <v>39612</v>
      </c>
      <c r="V3428" s="3">
        <v>2019</v>
      </c>
      <c r="W3428" t="s">
        <v>26159</v>
      </c>
    </row>
    <row r="3429" spans="1:23" x14ac:dyDescent="0.3">
      <c r="A3429" s="3">
        <v>16</v>
      </c>
      <c r="B3429" t="s">
        <v>791</v>
      </c>
      <c r="C3429" s="3">
        <v>16303</v>
      </c>
      <c r="D3429" t="s">
        <v>2080</v>
      </c>
      <c r="E3429" s="3">
        <v>100109</v>
      </c>
      <c r="F3429" t="s">
        <v>18431</v>
      </c>
      <c r="G3429" s="3">
        <v>100109001</v>
      </c>
      <c r="H3429" t="s">
        <v>26106</v>
      </c>
      <c r="I3429" s="3">
        <v>2</v>
      </c>
      <c r="J3429" t="s">
        <v>12848</v>
      </c>
      <c r="K3429" s="3">
        <v>18</v>
      </c>
      <c r="L3429" t="s">
        <v>26111</v>
      </c>
      <c r="M3429" s="3">
        <v>2</v>
      </c>
      <c r="N3429" t="s">
        <v>26084</v>
      </c>
      <c r="O3429" s="3">
        <v>3</v>
      </c>
      <c r="P3429" t="s">
        <v>26085</v>
      </c>
      <c r="Q3429" s="3">
        <v>4</v>
      </c>
      <c r="R3429" t="s">
        <v>26113</v>
      </c>
      <c r="S3429" s="3">
        <v>12</v>
      </c>
      <c r="T3429" s="3">
        <v>1</v>
      </c>
      <c r="U3429" s="3">
        <v>50000</v>
      </c>
      <c r="V3429" s="3">
        <v>2019</v>
      </c>
      <c r="W3429" t="s">
        <v>26159</v>
      </c>
    </row>
    <row r="3430" spans="1:23" x14ac:dyDescent="0.3">
      <c r="A3430" s="3">
        <v>16</v>
      </c>
      <c r="B3430" t="s">
        <v>791</v>
      </c>
      <c r="C3430" s="3">
        <v>16303</v>
      </c>
      <c r="D3430" t="s">
        <v>2080</v>
      </c>
      <c r="E3430" s="3">
        <v>100101</v>
      </c>
      <c r="F3430" t="s">
        <v>11256</v>
      </c>
      <c r="G3430" s="3">
        <v>1001010080</v>
      </c>
      <c r="H3430" t="s">
        <v>26126</v>
      </c>
      <c r="I3430" s="3">
        <v>2</v>
      </c>
      <c r="J3430" t="s">
        <v>12848</v>
      </c>
      <c r="K3430" s="3">
        <v>18</v>
      </c>
      <c r="L3430" t="s">
        <v>26111</v>
      </c>
      <c r="M3430" s="3">
        <v>2</v>
      </c>
      <c r="N3430" t="s">
        <v>26084</v>
      </c>
      <c r="O3430" s="3">
        <v>3</v>
      </c>
      <c r="P3430" t="s">
        <v>26085</v>
      </c>
      <c r="Q3430" s="3">
        <v>4</v>
      </c>
      <c r="R3430" t="s">
        <v>26113</v>
      </c>
      <c r="S3430" s="3">
        <v>14</v>
      </c>
      <c r="T3430" s="3">
        <v>1</v>
      </c>
      <c r="U3430" s="3">
        <v>224600</v>
      </c>
      <c r="V3430" s="3">
        <v>2019</v>
      </c>
      <c r="W3430" t="s">
        <v>26159</v>
      </c>
    </row>
    <row r="3431" spans="1:23" x14ac:dyDescent="0.3">
      <c r="A3431" s="3">
        <v>16</v>
      </c>
      <c r="B3431" t="s">
        <v>791</v>
      </c>
      <c r="C3431" s="3">
        <v>16301</v>
      </c>
      <c r="D3431" t="s">
        <v>2074</v>
      </c>
      <c r="E3431" s="3">
        <v>100103</v>
      </c>
      <c r="F3431" t="s">
        <v>11337</v>
      </c>
      <c r="G3431" s="3">
        <v>100103001</v>
      </c>
      <c r="H3431" t="s">
        <v>26123</v>
      </c>
      <c r="I3431" s="3">
        <v>2</v>
      </c>
      <c r="J3431" t="s">
        <v>12848</v>
      </c>
      <c r="K3431" s="3">
        <v>18</v>
      </c>
      <c r="L3431" t="s">
        <v>26111</v>
      </c>
      <c r="M3431" s="3">
        <v>2</v>
      </c>
      <c r="N3431" t="s">
        <v>26084</v>
      </c>
      <c r="O3431" s="3">
        <v>3</v>
      </c>
      <c r="P3431" t="s">
        <v>26085</v>
      </c>
      <c r="Q3431" s="3">
        <v>4</v>
      </c>
      <c r="R3431" t="s">
        <v>26113</v>
      </c>
      <c r="S3431" s="3">
        <v>113</v>
      </c>
      <c r="T3431" s="3">
        <v>1</v>
      </c>
      <c r="U3431" s="3">
        <v>1100000</v>
      </c>
      <c r="V3431" s="3">
        <v>2019</v>
      </c>
      <c r="W3431" t="s">
        <v>26159</v>
      </c>
    </row>
    <row r="3432" spans="1:23" x14ac:dyDescent="0.3">
      <c r="A3432" s="3">
        <v>16</v>
      </c>
      <c r="B3432" t="s">
        <v>791</v>
      </c>
      <c r="C3432" s="3">
        <v>16301</v>
      </c>
      <c r="D3432" t="s">
        <v>2074</v>
      </c>
      <c r="E3432" s="3">
        <v>100101</v>
      </c>
      <c r="F3432" t="s">
        <v>11256</v>
      </c>
      <c r="G3432" s="3">
        <v>1001010080</v>
      </c>
      <c r="H3432" t="s">
        <v>26126</v>
      </c>
      <c r="I3432" s="3">
        <v>2</v>
      </c>
      <c r="J3432" t="s">
        <v>12848</v>
      </c>
      <c r="K3432" s="3">
        <v>18</v>
      </c>
      <c r="L3432" t="s">
        <v>26111</v>
      </c>
      <c r="M3432" s="3">
        <v>5</v>
      </c>
      <c r="N3432" t="s">
        <v>26092</v>
      </c>
      <c r="O3432" s="3">
        <v>3</v>
      </c>
      <c r="P3432" t="s">
        <v>26085</v>
      </c>
      <c r="Q3432" s="3">
        <v>1</v>
      </c>
      <c r="R3432" t="s">
        <v>26083</v>
      </c>
      <c r="S3432" s="3">
        <v>6</v>
      </c>
      <c r="T3432" s="3">
        <v>1</v>
      </c>
      <c r="U3432" s="3">
        <v>85000</v>
      </c>
      <c r="V3432" s="3">
        <v>2019</v>
      </c>
      <c r="W3432" t="s">
        <v>26159</v>
      </c>
    </row>
    <row r="3433" spans="1:23" x14ac:dyDescent="0.3">
      <c r="A3433" s="3">
        <v>16</v>
      </c>
      <c r="B3433" t="s">
        <v>791</v>
      </c>
      <c r="C3433" s="3">
        <v>16301</v>
      </c>
      <c r="D3433" t="s">
        <v>2074</v>
      </c>
      <c r="E3433" s="3">
        <v>100101</v>
      </c>
      <c r="F3433" t="s">
        <v>11256</v>
      </c>
      <c r="G3433" s="3">
        <v>100101008</v>
      </c>
      <c r="H3433" t="s">
        <v>26130</v>
      </c>
      <c r="I3433" s="3">
        <v>2</v>
      </c>
      <c r="J3433" t="s">
        <v>12848</v>
      </c>
      <c r="K3433" s="3">
        <v>18</v>
      </c>
      <c r="L3433" t="s">
        <v>26111</v>
      </c>
      <c r="M3433" s="3">
        <v>5</v>
      </c>
      <c r="N3433" t="s">
        <v>26092</v>
      </c>
      <c r="O3433" s="3">
        <v>3</v>
      </c>
      <c r="P3433" t="s">
        <v>26085</v>
      </c>
      <c r="Q3433" s="3">
        <v>2</v>
      </c>
      <c r="R3433" t="s">
        <v>8209</v>
      </c>
      <c r="S3433" s="3">
        <v>12</v>
      </c>
      <c r="T3433" s="3">
        <v>1</v>
      </c>
      <c r="U3433" s="3">
        <v>250000</v>
      </c>
      <c r="V3433" s="3">
        <v>2019</v>
      </c>
      <c r="W3433" t="s">
        <v>26159</v>
      </c>
    </row>
    <row r="3434" spans="1:23" x14ac:dyDescent="0.3">
      <c r="A3434" s="3">
        <v>16</v>
      </c>
      <c r="B3434" t="s">
        <v>791</v>
      </c>
      <c r="C3434" s="3">
        <v>16301</v>
      </c>
      <c r="D3434" t="s">
        <v>2074</v>
      </c>
      <c r="E3434" s="3">
        <v>100101</v>
      </c>
      <c r="F3434" t="s">
        <v>11256</v>
      </c>
      <c r="G3434" s="3">
        <v>1001010080</v>
      </c>
      <c r="H3434" t="s">
        <v>26126</v>
      </c>
      <c r="I3434" s="3">
        <v>2</v>
      </c>
      <c r="J3434" t="s">
        <v>12848</v>
      </c>
      <c r="K3434" s="3">
        <v>18</v>
      </c>
      <c r="L3434" t="s">
        <v>26111</v>
      </c>
      <c r="M3434" s="3">
        <v>5</v>
      </c>
      <c r="N3434" t="s">
        <v>26092</v>
      </c>
      <c r="O3434" s="3">
        <v>3</v>
      </c>
      <c r="P3434" t="s">
        <v>26085</v>
      </c>
      <c r="Q3434" s="3">
        <v>4</v>
      </c>
      <c r="R3434" t="s">
        <v>26113</v>
      </c>
      <c r="S3434" s="3">
        <v>18</v>
      </c>
      <c r="T3434" s="3">
        <v>1</v>
      </c>
      <c r="U3434" s="3">
        <v>250000</v>
      </c>
      <c r="V3434" s="3">
        <v>2019</v>
      </c>
      <c r="W3434" t="s">
        <v>26159</v>
      </c>
    </row>
    <row r="3435" spans="1:23" x14ac:dyDescent="0.3">
      <c r="A3435" s="3">
        <v>16</v>
      </c>
      <c r="B3435" t="s">
        <v>791</v>
      </c>
      <c r="C3435" s="3">
        <v>16301</v>
      </c>
      <c r="D3435" t="s">
        <v>2074</v>
      </c>
      <c r="E3435" s="3">
        <v>100101</v>
      </c>
      <c r="F3435" t="s">
        <v>11256</v>
      </c>
      <c r="G3435" s="3">
        <v>100101008</v>
      </c>
      <c r="H3435" t="s">
        <v>26130</v>
      </c>
      <c r="I3435" s="3">
        <v>2</v>
      </c>
      <c r="J3435" t="s">
        <v>12848</v>
      </c>
      <c r="K3435" s="3">
        <v>18</v>
      </c>
      <c r="L3435" t="s">
        <v>26111</v>
      </c>
      <c r="M3435" s="3">
        <v>5</v>
      </c>
      <c r="N3435" t="s">
        <v>26092</v>
      </c>
      <c r="O3435" s="3">
        <v>3</v>
      </c>
      <c r="P3435" t="s">
        <v>26085</v>
      </c>
      <c r="Q3435" s="3">
        <v>4</v>
      </c>
      <c r="R3435" t="s">
        <v>26113</v>
      </c>
      <c r="S3435" s="3">
        <v>18</v>
      </c>
      <c r="T3435" s="3">
        <v>1</v>
      </c>
      <c r="U3435" s="3">
        <v>40000</v>
      </c>
      <c r="V3435" s="3">
        <v>2019</v>
      </c>
      <c r="W3435" t="s">
        <v>26159</v>
      </c>
    </row>
    <row r="3436" spans="1:23" x14ac:dyDescent="0.3">
      <c r="A3436" s="3">
        <v>16</v>
      </c>
      <c r="B3436" t="s">
        <v>791</v>
      </c>
      <c r="C3436" s="3">
        <v>16301</v>
      </c>
      <c r="D3436" t="s">
        <v>2074</v>
      </c>
      <c r="E3436" s="3">
        <v>100101</v>
      </c>
      <c r="F3436" t="s">
        <v>11256</v>
      </c>
      <c r="G3436" s="3">
        <v>100101001</v>
      </c>
      <c r="H3436" t="s">
        <v>26124</v>
      </c>
      <c r="I3436" s="3">
        <v>2</v>
      </c>
      <c r="J3436" t="s">
        <v>12848</v>
      </c>
      <c r="K3436" s="3">
        <v>18</v>
      </c>
      <c r="L3436" t="s">
        <v>26111</v>
      </c>
      <c r="M3436" s="3">
        <v>5</v>
      </c>
      <c r="N3436" t="s">
        <v>26092</v>
      </c>
      <c r="O3436" s="3">
        <v>3</v>
      </c>
      <c r="P3436" t="s">
        <v>26085</v>
      </c>
      <c r="Q3436" s="3">
        <v>4</v>
      </c>
      <c r="R3436" t="s">
        <v>26113</v>
      </c>
      <c r="S3436" s="3">
        <v>18</v>
      </c>
      <c r="T3436" s="3">
        <v>1</v>
      </c>
      <c r="U3436" s="3">
        <v>50000</v>
      </c>
      <c r="V3436" s="3">
        <v>2019</v>
      </c>
      <c r="W3436" t="s">
        <v>26159</v>
      </c>
    </row>
    <row r="3437" spans="1:23" x14ac:dyDescent="0.3">
      <c r="A3437" s="3">
        <v>16</v>
      </c>
      <c r="B3437" t="s">
        <v>791</v>
      </c>
      <c r="C3437" s="3">
        <v>16301</v>
      </c>
      <c r="D3437" t="s">
        <v>2074</v>
      </c>
      <c r="E3437" s="3">
        <v>100101</v>
      </c>
      <c r="F3437" t="s">
        <v>11256</v>
      </c>
      <c r="G3437" s="3">
        <v>100101004</v>
      </c>
      <c r="H3437" t="s">
        <v>16281</v>
      </c>
      <c r="I3437" s="3">
        <v>2</v>
      </c>
      <c r="J3437" t="s">
        <v>12848</v>
      </c>
      <c r="K3437" s="3">
        <v>18</v>
      </c>
      <c r="L3437" t="s">
        <v>26111</v>
      </c>
      <c r="M3437" s="3">
        <v>2</v>
      </c>
      <c r="N3437" t="s">
        <v>26084</v>
      </c>
      <c r="O3437" s="3">
        <v>3</v>
      </c>
      <c r="P3437" t="s">
        <v>26085</v>
      </c>
      <c r="Q3437" s="3">
        <v>4</v>
      </c>
      <c r="R3437" t="s">
        <v>26113</v>
      </c>
      <c r="S3437" s="3">
        <v>113</v>
      </c>
      <c r="T3437" s="3">
        <v>1</v>
      </c>
      <c r="U3437" s="3">
        <v>3200000</v>
      </c>
      <c r="V3437" s="3">
        <v>2019</v>
      </c>
      <c r="W3437" t="s">
        <v>26159</v>
      </c>
    </row>
    <row r="3438" spans="1:23" x14ac:dyDescent="0.3">
      <c r="A3438" s="3">
        <v>16</v>
      </c>
      <c r="B3438" t="s">
        <v>791</v>
      </c>
      <c r="C3438" s="3">
        <v>16301</v>
      </c>
      <c r="D3438" t="s">
        <v>2074</v>
      </c>
      <c r="E3438" s="3">
        <v>100103</v>
      </c>
      <c r="F3438" t="s">
        <v>11337</v>
      </c>
      <c r="G3438" s="3">
        <v>1001030040</v>
      </c>
      <c r="H3438" t="s">
        <v>26115</v>
      </c>
      <c r="I3438" s="3">
        <v>2</v>
      </c>
      <c r="J3438" t="s">
        <v>12848</v>
      </c>
      <c r="K3438" s="3">
        <v>18</v>
      </c>
      <c r="L3438" t="s">
        <v>26111</v>
      </c>
      <c r="M3438" s="3">
        <v>2</v>
      </c>
      <c r="N3438" t="s">
        <v>26084</v>
      </c>
      <c r="O3438" s="3">
        <v>3</v>
      </c>
      <c r="P3438" t="s">
        <v>26085</v>
      </c>
      <c r="Q3438" s="3">
        <v>4</v>
      </c>
      <c r="R3438" t="s">
        <v>26113</v>
      </c>
      <c r="S3438" s="3">
        <v>113</v>
      </c>
      <c r="T3438" s="3">
        <v>1</v>
      </c>
      <c r="U3438" s="3">
        <v>780000</v>
      </c>
      <c r="V3438" s="3">
        <v>2019</v>
      </c>
      <c r="W3438" t="s">
        <v>26159</v>
      </c>
    </row>
    <row r="3439" spans="1:23" x14ac:dyDescent="0.3">
      <c r="A3439" s="3">
        <v>16</v>
      </c>
      <c r="B3439" t="s">
        <v>791</v>
      </c>
      <c r="C3439" s="3">
        <v>16301</v>
      </c>
      <c r="D3439" t="s">
        <v>2074</v>
      </c>
      <c r="E3439" s="3">
        <v>100101</v>
      </c>
      <c r="F3439" t="s">
        <v>11256</v>
      </c>
      <c r="G3439" s="3">
        <v>100101001</v>
      </c>
      <c r="H3439" t="s">
        <v>26124</v>
      </c>
      <c r="I3439" s="3">
        <v>2</v>
      </c>
      <c r="J3439" t="s">
        <v>12848</v>
      </c>
      <c r="K3439" s="3">
        <v>18</v>
      </c>
      <c r="L3439" t="s">
        <v>26111</v>
      </c>
      <c r="M3439" s="3">
        <v>2</v>
      </c>
      <c r="N3439" t="s">
        <v>26084</v>
      </c>
      <c r="O3439" s="3">
        <v>3</v>
      </c>
      <c r="P3439" t="s">
        <v>26085</v>
      </c>
      <c r="Q3439" s="3">
        <v>4</v>
      </c>
      <c r="R3439" t="s">
        <v>26113</v>
      </c>
      <c r="S3439" s="3">
        <v>113</v>
      </c>
      <c r="T3439" s="3">
        <v>1</v>
      </c>
      <c r="U3439" s="3">
        <v>960000</v>
      </c>
      <c r="V3439" s="3">
        <v>2019</v>
      </c>
      <c r="W3439" t="s">
        <v>26159</v>
      </c>
    </row>
    <row r="3440" spans="1:23" x14ac:dyDescent="0.3">
      <c r="A3440" s="3">
        <v>16</v>
      </c>
      <c r="B3440" t="s">
        <v>791</v>
      </c>
      <c r="C3440" s="3">
        <v>16301</v>
      </c>
      <c r="D3440" t="s">
        <v>2074</v>
      </c>
      <c r="E3440" s="3">
        <v>100101</v>
      </c>
      <c r="F3440" t="s">
        <v>11256</v>
      </c>
      <c r="G3440" s="3">
        <v>100101001</v>
      </c>
      <c r="H3440" t="s">
        <v>26124</v>
      </c>
      <c r="I3440" s="3">
        <v>2</v>
      </c>
      <c r="J3440" t="s">
        <v>12848</v>
      </c>
      <c r="K3440" s="3">
        <v>18</v>
      </c>
      <c r="L3440" t="s">
        <v>26111</v>
      </c>
      <c r="M3440" s="3">
        <v>5</v>
      </c>
      <c r="N3440" t="s">
        <v>26092</v>
      </c>
      <c r="O3440" s="3">
        <v>3</v>
      </c>
      <c r="P3440" t="s">
        <v>26085</v>
      </c>
      <c r="Q3440" s="3">
        <v>1</v>
      </c>
      <c r="R3440" t="s">
        <v>26083</v>
      </c>
      <c r="S3440" s="3">
        <v>2</v>
      </c>
      <c r="T3440" s="3">
        <v>1</v>
      </c>
      <c r="U3440" s="3">
        <v>12298</v>
      </c>
      <c r="V3440" s="3">
        <v>2019</v>
      </c>
      <c r="W3440" t="s">
        <v>26159</v>
      </c>
    </row>
    <row r="3441" spans="1:23" x14ac:dyDescent="0.3">
      <c r="A3441" s="3">
        <v>16</v>
      </c>
      <c r="B3441" t="s">
        <v>791</v>
      </c>
      <c r="C3441" s="3">
        <v>16301</v>
      </c>
      <c r="D3441" t="s">
        <v>2074</v>
      </c>
      <c r="E3441" s="3">
        <v>100101</v>
      </c>
      <c r="F3441" t="s">
        <v>11256</v>
      </c>
      <c r="G3441" s="3">
        <v>100101004</v>
      </c>
      <c r="H3441" t="s">
        <v>16281</v>
      </c>
      <c r="I3441" s="3">
        <v>2</v>
      </c>
      <c r="J3441" t="s">
        <v>12848</v>
      </c>
      <c r="K3441" s="3">
        <v>18</v>
      </c>
      <c r="L3441" t="s">
        <v>26111</v>
      </c>
      <c r="M3441" s="3">
        <v>5</v>
      </c>
      <c r="N3441" t="s">
        <v>26092</v>
      </c>
      <c r="O3441" s="3">
        <v>3</v>
      </c>
      <c r="P3441" t="s">
        <v>26085</v>
      </c>
      <c r="Q3441" s="3">
        <v>1</v>
      </c>
      <c r="R3441" t="s">
        <v>26083</v>
      </c>
      <c r="S3441" s="3">
        <v>2</v>
      </c>
      <c r="T3441" s="3">
        <v>1</v>
      </c>
      <c r="U3441" s="3">
        <v>203138</v>
      </c>
      <c r="V3441" s="3">
        <v>2019</v>
      </c>
      <c r="W3441" t="s">
        <v>26159</v>
      </c>
    </row>
    <row r="3442" spans="1:23" x14ac:dyDescent="0.3">
      <c r="A3442" s="3">
        <v>16</v>
      </c>
      <c r="B3442" t="s">
        <v>791</v>
      </c>
      <c r="C3442" s="3">
        <v>16301</v>
      </c>
      <c r="D3442" t="s">
        <v>2074</v>
      </c>
      <c r="E3442" s="3">
        <v>100101</v>
      </c>
      <c r="F3442" t="s">
        <v>11256</v>
      </c>
      <c r="G3442" s="3">
        <v>1001010080</v>
      </c>
      <c r="H3442" t="s">
        <v>26126</v>
      </c>
      <c r="I3442" s="3">
        <v>2</v>
      </c>
      <c r="J3442" t="s">
        <v>12848</v>
      </c>
      <c r="K3442" s="3">
        <v>18</v>
      </c>
      <c r="L3442" t="s">
        <v>26111</v>
      </c>
      <c r="M3442" s="3">
        <v>5</v>
      </c>
      <c r="N3442" t="s">
        <v>26092</v>
      </c>
      <c r="O3442" s="3">
        <v>3</v>
      </c>
      <c r="P3442" t="s">
        <v>26085</v>
      </c>
      <c r="Q3442" s="3">
        <v>1</v>
      </c>
      <c r="R3442" t="s">
        <v>26083</v>
      </c>
      <c r="S3442" s="3">
        <v>2</v>
      </c>
      <c r="T3442" s="3">
        <v>1</v>
      </c>
      <c r="U3442" s="3">
        <v>95053</v>
      </c>
      <c r="V3442" s="3">
        <v>2019</v>
      </c>
      <c r="W3442" t="s">
        <v>26159</v>
      </c>
    </row>
    <row r="3443" spans="1:23" x14ac:dyDescent="0.3">
      <c r="A3443" s="3">
        <v>16</v>
      </c>
      <c r="B3443" t="s">
        <v>791</v>
      </c>
      <c r="C3443" s="3">
        <v>16301</v>
      </c>
      <c r="D3443" t="s">
        <v>2074</v>
      </c>
      <c r="E3443" s="3">
        <v>100101</v>
      </c>
      <c r="F3443" t="s">
        <v>11256</v>
      </c>
      <c r="G3443" s="3">
        <v>100101001</v>
      </c>
      <c r="H3443" t="s">
        <v>26124</v>
      </c>
      <c r="I3443" s="3">
        <v>2</v>
      </c>
      <c r="J3443" t="s">
        <v>12848</v>
      </c>
      <c r="K3443" s="3">
        <v>18</v>
      </c>
      <c r="L3443" t="s">
        <v>26111</v>
      </c>
      <c r="M3443" s="3">
        <v>5</v>
      </c>
      <c r="N3443" t="s">
        <v>26092</v>
      </c>
      <c r="O3443" s="3">
        <v>3</v>
      </c>
      <c r="P3443" t="s">
        <v>26085</v>
      </c>
      <c r="Q3443" s="3">
        <v>1</v>
      </c>
      <c r="R3443" t="s">
        <v>26083</v>
      </c>
      <c r="S3443" s="3">
        <v>6</v>
      </c>
      <c r="T3443" s="3">
        <v>1</v>
      </c>
      <c r="U3443" s="3">
        <v>27000</v>
      </c>
      <c r="V3443" s="3">
        <v>2019</v>
      </c>
      <c r="W3443" t="s">
        <v>26159</v>
      </c>
    </row>
    <row r="3444" spans="1:23" x14ac:dyDescent="0.3">
      <c r="A3444" s="3">
        <v>16</v>
      </c>
      <c r="B3444" t="s">
        <v>791</v>
      </c>
      <c r="C3444" s="3">
        <v>16301</v>
      </c>
      <c r="D3444" t="s">
        <v>2074</v>
      </c>
      <c r="E3444" s="3">
        <v>100101</v>
      </c>
      <c r="F3444" t="s">
        <v>11256</v>
      </c>
      <c r="G3444" s="3">
        <v>100101004</v>
      </c>
      <c r="H3444" t="s">
        <v>16281</v>
      </c>
      <c r="I3444" s="3">
        <v>2</v>
      </c>
      <c r="J3444" t="s">
        <v>12848</v>
      </c>
      <c r="K3444" s="3">
        <v>18</v>
      </c>
      <c r="L3444" t="s">
        <v>26111</v>
      </c>
      <c r="M3444" s="3">
        <v>5</v>
      </c>
      <c r="N3444" t="s">
        <v>26092</v>
      </c>
      <c r="O3444" s="3">
        <v>3</v>
      </c>
      <c r="P3444" t="s">
        <v>26085</v>
      </c>
      <c r="Q3444" s="3">
        <v>1</v>
      </c>
      <c r="R3444" t="s">
        <v>26083</v>
      </c>
      <c r="S3444" s="3">
        <v>6</v>
      </c>
      <c r="T3444" s="3">
        <v>1</v>
      </c>
      <c r="U3444" s="3">
        <v>340000</v>
      </c>
      <c r="V3444" s="3">
        <v>2019</v>
      </c>
      <c r="W3444" t="s">
        <v>26159</v>
      </c>
    </row>
    <row r="3445" spans="1:23" x14ac:dyDescent="0.3">
      <c r="A3445" s="3">
        <v>16</v>
      </c>
      <c r="B3445" t="s">
        <v>791</v>
      </c>
      <c r="C3445" s="3">
        <v>16301</v>
      </c>
      <c r="D3445" t="s">
        <v>2074</v>
      </c>
      <c r="E3445" s="3">
        <v>100101</v>
      </c>
      <c r="F3445" t="s">
        <v>11256</v>
      </c>
      <c r="G3445" s="3">
        <v>100101004</v>
      </c>
      <c r="H3445" t="s">
        <v>16281</v>
      </c>
      <c r="I3445" s="3">
        <v>2</v>
      </c>
      <c r="J3445" t="s">
        <v>12848</v>
      </c>
      <c r="K3445" s="3">
        <v>18</v>
      </c>
      <c r="L3445" t="s">
        <v>26111</v>
      </c>
      <c r="M3445" s="3">
        <v>5</v>
      </c>
      <c r="N3445" t="s">
        <v>26092</v>
      </c>
      <c r="O3445" s="3">
        <v>3</v>
      </c>
      <c r="P3445" t="s">
        <v>26085</v>
      </c>
      <c r="Q3445" s="3">
        <v>4</v>
      </c>
      <c r="R3445" t="s">
        <v>26113</v>
      </c>
      <c r="S3445" s="3">
        <v>18</v>
      </c>
      <c r="T3445" s="3">
        <v>1</v>
      </c>
      <c r="U3445" s="3">
        <v>430000</v>
      </c>
      <c r="V3445" s="3">
        <v>2019</v>
      </c>
      <c r="W3445" t="s">
        <v>26159</v>
      </c>
    </row>
    <row r="3446" spans="1:23" x14ac:dyDescent="0.3">
      <c r="A3446" s="3">
        <v>16</v>
      </c>
      <c r="B3446" t="s">
        <v>791</v>
      </c>
      <c r="C3446" s="3">
        <v>16301</v>
      </c>
      <c r="D3446" t="s">
        <v>2074</v>
      </c>
      <c r="E3446" s="3">
        <v>100101</v>
      </c>
      <c r="F3446" t="s">
        <v>11256</v>
      </c>
      <c r="G3446" s="3">
        <v>100101001</v>
      </c>
      <c r="H3446" t="s">
        <v>26124</v>
      </c>
      <c r="I3446" s="3">
        <v>2</v>
      </c>
      <c r="J3446" t="s">
        <v>12848</v>
      </c>
      <c r="K3446" s="3">
        <v>18</v>
      </c>
      <c r="L3446" t="s">
        <v>26111</v>
      </c>
      <c r="M3446" s="3">
        <v>5</v>
      </c>
      <c r="N3446" t="s">
        <v>26092</v>
      </c>
      <c r="O3446" s="3">
        <v>3</v>
      </c>
      <c r="P3446" t="s">
        <v>26085</v>
      </c>
      <c r="Q3446" s="3">
        <v>2</v>
      </c>
      <c r="R3446" t="s">
        <v>8209</v>
      </c>
      <c r="S3446" s="3">
        <v>90</v>
      </c>
      <c r="T3446" s="3">
        <v>1</v>
      </c>
      <c r="U3446" s="3">
        <v>4505000</v>
      </c>
      <c r="V3446" s="3">
        <v>2019</v>
      </c>
      <c r="W3446" t="s">
        <v>26159</v>
      </c>
    </row>
    <row r="3447" spans="1:23" x14ac:dyDescent="0.3">
      <c r="A3447" s="3">
        <v>16</v>
      </c>
      <c r="B3447" t="s">
        <v>791</v>
      </c>
      <c r="C3447" s="3">
        <v>16301</v>
      </c>
      <c r="D3447" t="s">
        <v>2074</v>
      </c>
      <c r="E3447" s="3">
        <v>100101</v>
      </c>
      <c r="F3447" t="s">
        <v>11256</v>
      </c>
      <c r="G3447" s="3">
        <v>1001010080</v>
      </c>
      <c r="H3447" t="s">
        <v>26126</v>
      </c>
      <c r="I3447" s="3">
        <v>2</v>
      </c>
      <c r="J3447" t="s">
        <v>12848</v>
      </c>
      <c r="K3447" s="3">
        <v>18</v>
      </c>
      <c r="L3447" t="s">
        <v>26111</v>
      </c>
      <c r="M3447" s="3">
        <v>5</v>
      </c>
      <c r="N3447" t="s">
        <v>26092</v>
      </c>
      <c r="O3447" s="3">
        <v>3</v>
      </c>
      <c r="P3447" t="s">
        <v>26085</v>
      </c>
      <c r="Q3447" s="3">
        <v>2</v>
      </c>
      <c r="R3447" t="s">
        <v>8209</v>
      </c>
      <c r="S3447" s="3">
        <v>90</v>
      </c>
      <c r="T3447" s="3">
        <v>1</v>
      </c>
      <c r="U3447" s="3">
        <v>56950</v>
      </c>
      <c r="V3447" s="3">
        <v>2019</v>
      </c>
      <c r="W3447" t="s">
        <v>26159</v>
      </c>
    </row>
    <row r="3448" spans="1:23" x14ac:dyDescent="0.3">
      <c r="A3448" s="3">
        <v>16</v>
      </c>
      <c r="B3448" t="s">
        <v>791</v>
      </c>
      <c r="C3448" s="3">
        <v>16301</v>
      </c>
      <c r="D3448" t="s">
        <v>2074</v>
      </c>
      <c r="E3448" s="3">
        <v>100101</v>
      </c>
      <c r="F3448" t="s">
        <v>11256</v>
      </c>
      <c r="G3448" s="3">
        <v>100101004</v>
      </c>
      <c r="H3448" t="s">
        <v>16281</v>
      </c>
      <c r="I3448" s="3">
        <v>2</v>
      </c>
      <c r="J3448" t="s">
        <v>12848</v>
      </c>
      <c r="K3448" s="3">
        <v>18</v>
      </c>
      <c r="L3448" t="s">
        <v>26111</v>
      </c>
      <c r="M3448" s="3">
        <v>5</v>
      </c>
      <c r="N3448" t="s">
        <v>26092</v>
      </c>
      <c r="O3448" s="3">
        <v>3</v>
      </c>
      <c r="P3448" t="s">
        <v>26085</v>
      </c>
      <c r="Q3448" s="3">
        <v>2</v>
      </c>
      <c r="R3448" t="s">
        <v>8209</v>
      </c>
      <c r="S3448" s="3">
        <v>90</v>
      </c>
      <c r="T3448" s="3">
        <v>1</v>
      </c>
      <c r="U3448" s="3">
        <v>85000</v>
      </c>
      <c r="V3448" s="3">
        <v>2019</v>
      </c>
      <c r="W3448" t="s">
        <v>26159</v>
      </c>
    </row>
    <row r="3449" spans="1:23" x14ac:dyDescent="0.3">
      <c r="A3449" s="3">
        <v>16</v>
      </c>
      <c r="B3449" t="s">
        <v>791</v>
      </c>
      <c r="C3449" s="3">
        <v>16301</v>
      </c>
      <c r="D3449" t="s">
        <v>2074</v>
      </c>
      <c r="E3449" s="3">
        <v>100101</v>
      </c>
      <c r="F3449" t="s">
        <v>11256</v>
      </c>
      <c r="G3449" s="3">
        <v>100101004</v>
      </c>
      <c r="H3449" t="s">
        <v>16281</v>
      </c>
      <c r="I3449" s="3">
        <v>2</v>
      </c>
      <c r="J3449" t="s">
        <v>12848</v>
      </c>
      <c r="K3449" s="3">
        <v>18</v>
      </c>
      <c r="L3449" t="s">
        <v>26111</v>
      </c>
      <c r="M3449" s="3">
        <v>5</v>
      </c>
      <c r="N3449" t="s">
        <v>26092</v>
      </c>
      <c r="O3449" s="3">
        <v>3</v>
      </c>
      <c r="P3449" t="s">
        <v>26085</v>
      </c>
      <c r="Q3449" s="3">
        <v>2</v>
      </c>
      <c r="R3449" t="s">
        <v>8209</v>
      </c>
      <c r="S3449" s="3">
        <v>12</v>
      </c>
      <c r="T3449" s="3">
        <v>1</v>
      </c>
      <c r="U3449" s="3">
        <v>500000</v>
      </c>
      <c r="V3449" s="3">
        <v>2019</v>
      </c>
      <c r="W3449" t="s">
        <v>26159</v>
      </c>
    </row>
    <row r="3450" spans="1:23" x14ac:dyDescent="0.3">
      <c r="A3450" s="3">
        <v>16</v>
      </c>
      <c r="B3450" t="s">
        <v>791</v>
      </c>
      <c r="C3450" s="3">
        <v>16301</v>
      </c>
      <c r="D3450" t="s">
        <v>2074</v>
      </c>
      <c r="E3450" s="3">
        <v>100101</v>
      </c>
      <c r="F3450" t="s">
        <v>11256</v>
      </c>
      <c r="G3450" s="3">
        <v>100101001</v>
      </c>
      <c r="H3450" t="s">
        <v>26124</v>
      </c>
      <c r="I3450" s="3">
        <v>2</v>
      </c>
      <c r="J3450" t="s">
        <v>12848</v>
      </c>
      <c r="K3450" s="3">
        <v>18</v>
      </c>
      <c r="L3450" t="s">
        <v>26111</v>
      </c>
      <c r="M3450" s="3">
        <v>5</v>
      </c>
      <c r="N3450" t="s">
        <v>26092</v>
      </c>
      <c r="O3450" s="3">
        <v>3</v>
      </c>
      <c r="P3450" t="s">
        <v>26085</v>
      </c>
      <c r="Q3450" s="3">
        <v>2</v>
      </c>
      <c r="R3450" t="s">
        <v>8209</v>
      </c>
      <c r="S3450" s="3">
        <v>12</v>
      </c>
      <c r="T3450" s="3">
        <v>1</v>
      </c>
      <c r="U3450" s="3">
        <v>20000</v>
      </c>
      <c r="V3450" s="3">
        <v>2019</v>
      </c>
      <c r="W3450" t="s">
        <v>26159</v>
      </c>
    </row>
    <row r="3451" spans="1:23" x14ac:dyDescent="0.3">
      <c r="A3451" s="3">
        <v>16</v>
      </c>
      <c r="B3451" t="s">
        <v>791</v>
      </c>
      <c r="C3451" s="3">
        <v>16301</v>
      </c>
      <c r="D3451" t="s">
        <v>2074</v>
      </c>
      <c r="E3451" s="3">
        <v>100101</v>
      </c>
      <c r="F3451" t="s">
        <v>11256</v>
      </c>
      <c r="G3451" s="3">
        <v>1001010080</v>
      </c>
      <c r="H3451" t="s">
        <v>26126</v>
      </c>
      <c r="I3451" s="3">
        <v>2</v>
      </c>
      <c r="J3451" t="s">
        <v>12848</v>
      </c>
      <c r="K3451" s="3">
        <v>18</v>
      </c>
      <c r="L3451" t="s">
        <v>26111</v>
      </c>
      <c r="M3451" s="3">
        <v>2</v>
      </c>
      <c r="N3451" t="s">
        <v>26084</v>
      </c>
      <c r="O3451" s="3">
        <v>3</v>
      </c>
      <c r="P3451" t="s">
        <v>26085</v>
      </c>
      <c r="Q3451" s="3">
        <v>4</v>
      </c>
      <c r="R3451" t="s">
        <v>26113</v>
      </c>
      <c r="S3451" s="3">
        <v>113</v>
      </c>
      <c r="T3451" s="3">
        <v>1</v>
      </c>
      <c r="U3451" s="3">
        <v>1440000</v>
      </c>
      <c r="V3451" s="3">
        <v>2019</v>
      </c>
      <c r="W3451" t="s">
        <v>26159</v>
      </c>
    </row>
    <row r="3452" spans="1:23" x14ac:dyDescent="0.3">
      <c r="A3452" s="3">
        <v>16</v>
      </c>
      <c r="B3452" t="s">
        <v>791</v>
      </c>
      <c r="C3452" s="3">
        <v>16301</v>
      </c>
      <c r="D3452" t="s">
        <v>2074</v>
      </c>
      <c r="E3452" s="3">
        <v>100101</v>
      </c>
      <c r="F3452" t="s">
        <v>11256</v>
      </c>
      <c r="G3452" s="3">
        <v>1001010080</v>
      </c>
      <c r="H3452" t="s">
        <v>26126</v>
      </c>
      <c r="I3452" s="3">
        <v>2</v>
      </c>
      <c r="J3452" t="s">
        <v>12848</v>
      </c>
      <c r="K3452" s="3">
        <v>18</v>
      </c>
      <c r="L3452" t="s">
        <v>26111</v>
      </c>
      <c r="M3452" s="3">
        <v>5</v>
      </c>
      <c r="N3452" t="s">
        <v>26092</v>
      </c>
      <c r="O3452" s="3">
        <v>3</v>
      </c>
      <c r="P3452" t="s">
        <v>26085</v>
      </c>
      <c r="Q3452" s="3">
        <v>4</v>
      </c>
      <c r="R3452" t="s">
        <v>26113</v>
      </c>
      <c r="S3452" s="3">
        <v>12</v>
      </c>
      <c r="T3452" s="3">
        <v>1</v>
      </c>
      <c r="U3452" s="3">
        <v>20000</v>
      </c>
      <c r="V3452" s="3">
        <v>2019</v>
      </c>
      <c r="W3452" t="s">
        <v>26159</v>
      </c>
    </row>
    <row r="3453" spans="1:23" x14ac:dyDescent="0.3">
      <c r="A3453" s="3">
        <v>16</v>
      </c>
      <c r="B3453" t="s">
        <v>791</v>
      </c>
      <c r="C3453" s="3">
        <v>16108</v>
      </c>
      <c r="D3453" t="s">
        <v>2047</v>
      </c>
      <c r="E3453" s="3">
        <v>100101</v>
      </c>
      <c r="F3453" t="s">
        <v>11256</v>
      </c>
      <c r="G3453" s="3">
        <v>1001010080</v>
      </c>
      <c r="H3453" t="s">
        <v>26126</v>
      </c>
      <c r="I3453" s="3">
        <v>2</v>
      </c>
      <c r="J3453" t="s">
        <v>12848</v>
      </c>
      <c r="K3453" s="3">
        <v>18</v>
      </c>
      <c r="L3453" t="s">
        <v>26111</v>
      </c>
      <c r="M3453" s="3">
        <v>5</v>
      </c>
      <c r="N3453" t="s">
        <v>26092</v>
      </c>
      <c r="O3453" s="3">
        <v>3</v>
      </c>
      <c r="P3453" t="s">
        <v>26085</v>
      </c>
      <c r="Q3453" s="3">
        <v>2</v>
      </c>
      <c r="R3453" t="s">
        <v>8209</v>
      </c>
      <c r="S3453" s="3">
        <v>40</v>
      </c>
      <c r="T3453" s="3">
        <v>1</v>
      </c>
      <c r="U3453" s="3">
        <v>50000</v>
      </c>
      <c r="V3453" s="3">
        <v>2019</v>
      </c>
      <c r="W3453" t="s">
        <v>26159</v>
      </c>
    </row>
    <row r="3454" spans="1:23" x14ac:dyDescent="0.3">
      <c r="A3454" s="3">
        <v>16</v>
      </c>
      <c r="B3454" t="s">
        <v>791</v>
      </c>
      <c r="C3454" s="3">
        <v>16108</v>
      </c>
      <c r="D3454" t="s">
        <v>2047</v>
      </c>
      <c r="E3454" s="3">
        <v>100101</v>
      </c>
      <c r="F3454" t="s">
        <v>11256</v>
      </c>
      <c r="G3454" s="3">
        <v>100101001</v>
      </c>
      <c r="H3454" t="s">
        <v>26124</v>
      </c>
      <c r="I3454" s="3">
        <v>2</v>
      </c>
      <c r="J3454" t="s">
        <v>12848</v>
      </c>
      <c r="K3454" s="3">
        <v>18</v>
      </c>
      <c r="L3454" t="s">
        <v>26111</v>
      </c>
      <c r="M3454" s="3">
        <v>5</v>
      </c>
      <c r="N3454" t="s">
        <v>26092</v>
      </c>
      <c r="O3454" s="3">
        <v>3</v>
      </c>
      <c r="P3454" t="s">
        <v>26085</v>
      </c>
      <c r="Q3454" s="3">
        <v>4</v>
      </c>
      <c r="R3454" t="s">
        <v>26113</v>
      </c>
      <c r="S3454" s="3">
        <v>40</v>
      </c>
      <c r="T3454" s="3">
        <v>1</v>
      </c>
      <c r="U3454" s="3">
        <v>200000</v>
      </c>
      <c r="V3454" s="3">
        <v>2019</v>
      </c>
      <c r="W3454" t="s">
        <v>26159</v>
      </c>
    </row>
    <row r="3455" spans="1:23" x14ac:dyDescent="0.3">
      <c r="A3455" s="3">
        <v>4</v>
      </c>
      <c r="B3455" t="s">
        <v>773</v>
      </c>
      <c r="C3455" s="3">
        <v>4202</v>
      </c>
      <c r="D3455" t="s">
        <v>1157</v>
      </c>
      <c r="E3455" s="3">
        <v>100108</v>
      </c>
      <c r="F3455" t="s">
        <v>11438</v>
      </c>
      <c r="G3455" s="3">
        <v>100108004</v>
      </c>
      <c r="H3455" t="s">
        <v>26097</v>
      </c>
      <c r="I3455" s="3">
        <v>1</v>
      </c>
      <c r="J3455" t="s">
        <v>26080</v>
      </c>
      <c r="K3455" s="3">
        <v>19</v>
      </c>
      <c r="L3455" t="s">
        <v>26114</v>
      </c>
      <c r="M3455" s="3">
        <v>2</v>
      </c>
      <c r="N3455" t="s">
        <v>26084</v>
      </c>
      <c r="O3455" s="3">
        <v>2</v>
      </c>
      <c r="P3455" t="s">
        <v>28067</v>
      </c>
      <c r="Q3455" s="3">
        <v>1</v>
      </c>
      <c r="R3455" t="s">
        <v>26083</v>
      </c>
      <c r="S3455" s="3">
        <v>2</v>
      </c>
      <c r="T3455" s="3">
        <v>1</v>
      </c>
      <c r="U3455" s="3">
        <v>1500</v>
      </c>
      <c r="V3455" s="3">
        <v>1999</v>
      </c>
      <c r="W3455" t="s">
        <v>25</v>
      </c>
    </row>
    <row r="3456" spans="1:23" x14ac:dyDescent="0.3">
      <c r="A3456" s="3">
        <v>4</v>
      </c>
      <c r="B3456" t="s">
        <v>773</v>
      </c>
      <c r="C3456" s="3">
        <v>4202</v>
      </c>
      <c r="D3456" t="s">
        <v>1157</v>
      </c>
      <c r="E3456" s="3">
        <v>100108</v>
      </c>
      <c r="F3456" t="s">
        <v>11438</v>
      </c>
      <c r="G3456" s="3">
        <v>100108004</v>
      </c>
      <c r="H3456" t="s">
        <v>26097</v>
      </c>
      <c r="I3456" s="3">
        <v>2</v>
      </c>
      <c r="J3456" t="s">
        <v>12848</v>
      </c>
      <c r="K3456" s="3">
        <v>19</v>
      </c>
      <c r="L3456" t="s">
        <v>26114</v>
      </c>
      <c r="M3456" s="3">
        <v>2</v>
      </c>
      <c r="N3456" t="s">
        <v>26084</v>
      </c>
      <c r="O3456" s="3">
        <v>3</v>
      </c>
      <c r="P3456" t="s">
        <v>26085</v>
      </c>
      <c r="Q3456" s="3">
        <v>1</v>
      </c>
      <c r="R3456" t="s">
        <v>26083</v>
      </c>
      <c r="S3456" s="3">
        <v>8</v>
      </c>
      <c r="T3456" s="3">
        <v>1</v>
      </c>
      <c r="U3456" s="3">
        <v>15000</v>
      </c>
      <c r="V3456" s="3">
        <v>2005</v>
      </c>
      <c r="W3456" t="s">
        <v>25</v>
      </c>
    </row>
    <row r="3457" spans="1:23" x14ac:dyDescent="0.3">
      <c r="A3457" s="3">
        <v>4</v>
      </c>
      <c r="B3457" t="s">
        <v>773</v>
      </c>
      <c r="C3457" s="3">
        <v>4101</v>
      </c>
      <c r="D3457" t="s">
        <v>1137</v>
      </c>
      <c r="E3457" s="3">
        <v>100108</v>
      </c>
      <c r="F3457" t="s">
        <v>11438</v>
      </c>
      <c r="G3457" s="3">
        <v>100108004</v>
      </c>
      <c r="H3457" t="s">
        <v>26097</v>
      </c>
      <c r="I3457" s="3">
        <v>1</v>
      </c>
      <c r="J3457" t="s">
        <v>26080</v>
      </c>
      <c r="K3457" s="3">
        <v>19</v>
      </c>
      <c r="L3457" t="s">
        <v>26114</v>
      </c>
      <c r="M3457" s="3">
        <v>2</v>
      </c>
      <c r="N3457" t="s">
        <v>26084</v>
      </c>
      <c r="O3457" s="3">
        <v>1</v>
      </c>
      <c r="P3457" t="s">
        <v>28066</v>
      </c>
      <c r="Q3457" s="3">
        <v>1</v>
      </c>
      <c r="R3457" t="s">
        <v>26083</v>
      </c>
      <c r="S3457" s="3">
        <v>3</v>
      </c>
      <c r="T3457" s="3">
        <v>1</v>
      </c>
      <c r="U3457" s="3">
        <v>3900</v>
      </c>
      <c r="V3457" s="3">
        <v>2005</v>
      </c>
      <c r="W3457" t="s">
        <v>25</v>
      </c>
    </row>
    <row r="3458" spans="1:23" x14ac:dyDescent="0.3">
      <c r="A3458" s="3">
        <v>4</v>
      </c>
      <c r="B3458" t="s">
        <v>773</v>
      </c>
      <c r="C3458" s="3">
        <v>4101</v>
      </c>
      <c r="D3458" t="s">
        <v>1137</v>
      </c>
      <c r="E3458" s="3">
        <v>100108</v>
      </c>
      <c r="F3458" t="s">
        <v>11438</v>
      </c>
      <c r="G3458" s="3">
        <v>100108004</v>
      </c>
      <c r="H3458" t="s">
        <v>26097</v>
      </c>
      <c r="I3458" s="3">
        <v>1</v>
      </c>
      <c r="J3458" t="s">
        <v>26080</v>
      </c>
      <c r="K3458" s="3">
        <v>19</v>
      </c>
      <c r="L3458" t="s">
        <v>26114</v>
      </c>
      <c r="M3458" s="3">
        <v>2</v>
      </c>
      <c r="N3458" t="s">
        <v>26084</v>
      </c>
      <c r="O3458" s="3">
        <v>1</v>
      </c>
      <c r="P3458" t="s">
        <v>28066</v>
      </c>
      <c r="Q3458" s="3">
        <v>1</v>
      </c>
      <c r="R3458" t="s">
        <v>26083</v>
      </c>
      <c r="S3458" s="3">
        <v>6</v>
      </c>
      <c r="T3458" s="3">
        <v>1</v>
      </c>
      <c r="U3458" s="3">
        <v>12000</v>
      </c>
      <c r="V3458" s="3">
        <v>2005</v>
      </c>
      <c r="W3458" t="s">
        <v>25</v>
      </c>
    </row>
    <row r="3459" spans="1:23" x14ac:dyDescent="0.3">
      <c r="A3459" s="3">
        <v>4</v>
      </c>
      <c r="B3459" t="s">
        <v>773</v>
      </c>
      <c r="C3459" s="3">
        <v>4106</v>
      </c>
      <c r="D3459" t="s">
        <v>1151</v>
      </c>
      <c r="E3459" s="3">
        <v>100108</v>
      </c>
      <c r="F3459" t="s">
        <v>11438</v>
      </c>
      <c r="G3459" s="3">
        <v>100108004</v>
      </c>
      <c r="H3459" t="s">
        <v>26097</v>
      </c>
      <c r="I3459" s="3">
        <v>2</v>
      </c>
      <c r="J3459" t="s">
        <v>12848</v>
      </c>
      <c r="K3459" s="3">
        <v>19</v>
      </c>
      <c r="L3459" t="s">
        <v>26114</v>
      </c>
      <c r="M3459" s="3">
        <v>2</v>
      </c>
      <c r="N3459" t="s">
        <v>26084</v>
      </c>
      <c r="O3459" s="3">
        <v>3</v>
      </c>
      <c r="P3459" t="s">
        <v>26085</v>
      </c>
      <c r="Q3459" s="3">
        <v>1</v>
      </c>
      <c r="R3459" t="s">
        <v>26083</v>
      </c>
      <c r="S3459" s="3">
        <v>8</v>
      </c>
      <c r="T3459" s="3">
        <v>1</v>
      </c>
      <c r="U3459" s="3">
        <v>6650</v>
      </c>
      <c r="V3459" s="3">
        <v>2005</v>
      </c>
      <c r="W3459" t="s">
        <v>25</v>
      </c>
    </row>
    <row r="3460" spans="1:23" x14ac:dyDescent="0.3">
      <c r="A3460" s="3">
        <v>4</v>
      </c>
      <c r="B3460" t="s">
        <v>773</v>
      </c>
      <c r="C3460" s="3">
        <v>4101</v>
      </c>
      <c r="D3460" t="s">
        <v>1137</v>
      </c>
      <c r="E3460" s="3">
        <v>100108</v>
      </c>
      <c r="F3460" t="s">
        <v>11438</v>
      </c>
      <c r="G3460" s="3">
        <v>100108004</v>
      </c>
      <c r="H3460" t="s">
        <v>26097</v>
      </c>
      <c r="I3460" s="3">
        <v>2</v>
      </c>
      <c r="J3460" t="s">
        <v>12848</v>
      </c>
      <c r="K3460" s="3">
        <v>19</v>
      </c>
      <c r="L3460" t="s">
        <v>26114</v>
      </c>
      <c r="M3460" s="3">
        <v>3</v>
      </c>
      <c r="N3460" t="s">
        <v>16841</v>
      </c>
      <c r="O3460" s="3">
        <v>1</v>
      </c>
      <c r="P3460" t="s">
        <v>28066</v>
      </c>
      <c r="Q3460" s="3">
        <v>1</v>
      </c>
      <c r="R3460" t="s">
        <v>26083</v>
      </c>
      <c r="S3460" s="3">
        <v>2</v>
      </c>
      <c r="T3460" s="3">
        <v>1</v>
      </c>
      <c r="U3460" s="3">
        <v>100</v>
      </c>
      <c r="V3460" s="3">
        <v>2015</v>
      </c>
      <c r="W3460" t="s">
        <v>25</v>
      </c>
    </row>
    <row r="3461" spans="1:23" x14ac:dyDescent="0.3">
      <c r="A3461" s="3">
        <v>4</v>
      </c>
      <c r="B3461" t="s">
        <v>773</v>
      </c>
      <c r="C3461" s="3">
        <v>4202</v>
      </c>
      <c r="D3461" t="s">
        <v>1157</v>
      </c>
      <c r="E3461" s="3">
        <v>100108</v>
      </c>
      <c r="F3461" t="s">
        <v>11438</v>
      </c>
      <c r="G3461" s="3">
        <v>100108004</v>
      </c>
      <c r="H3461" t="s">
        <v>26097</v>
      </c>
      <c r="I3461" s="3">
        <v>2</v>
      </c>
      <c r="J3461" t="s">
        <v>12848</v>
      </c>
      <c r="K3461" s="3">
        <v>19</v>
      </c>
      <c r="L3461" t="s">
        <v>26114</v>
      </c>
      <c r="M3461" s="3">
        <v>2</v>
      </c>
      <c r="N3461" t="s">
        <v>26084</v>
      </c>
      <c r="O3461" s="3">
        <v>1</v>
      </c>
      <c r="P3461" t="s">
        <v>28066</v>
      </c>
      <c r="Q3461" s="3">
        <v>1</v>
      </c>
      <c r="R3461" t="s">
        <v>26083</v>
      </c>
      <c r="S3461" s="3">
        <v>7</v>
      </c>
      <c r="T3461" s="3">
        <v>1</v>
      </c>
      <c r="U3461" s="3">
        <v>1750</v>
      </c>
      <c r="V3461" s="3">
        <v>2018</v>
      </c>
      <c r="W3461" t="s">
        <v>26159</v>
      </c>
    </row>
    <row r="3462" spans="1:23" x14ac:dyDescent="0.3">
      <c r="A3462" s="3">
        <v>4</v>
      </c>
      <c r="B3462" t="s">
        <v>773</v>
      </c>
      <c r="C3462" s="3">
        <v>4101</v>
      </c>
      <c r="D3462" t="s">
        <v>1137</v>
      </c>
      <c r="E3462" s="3">
        <v>100108</v>
      </c>
      <c r="F3462" t="s">
        <v>11438</v>
      </c>
      <c r="G3462" s="3">
        <v>100108004</v>
      </c>
      <c r="H3462" t="s">
        <v>26097</v>
      </c>
      <c r="I3462" s="3">
        <v>2</v>
      </c>
      <c r="J3462" t="s">
        <v>12848</v>
      </c>
      <c r="K3462" s="3">
        <v>19</v>
      </c>
      <c r="L3462" t="s">
        <v>26114</v>
      </c>
      <c r="M3462" s="3">
        <v>5</v>
      </c>
      <c r="N3462" t="s">
        <v>26092</v>
      </c>
      <c r="O3462" s="3">
        <v>1</v>
      </c>
      <c r="P3462" t="s">
        <v>28066</v>
      </c>
      <c r="Q3462" s="3">
        <v>1</v>
      </c>
      <c r="R3462" t="s">
        <v>26083</v>
      </c>
      <c r="S3462" s="3">
        <v>5</v>
      </c>
      <c r="T3462" s="3">
        <v>1</v>
      </c>
      <c r="U3462" s="3">
        <v>1000</v>
      </c>
      <c r="V3462" s="3">
        <v>2018</v>
      </c>
      <c r="W3462" t="s">
        <v>26159</v>
      </c>
    </row>
    <row r="3463" spans="1:23" x14ac:dyDescent="0.3">
      <c r="A3463" s="3">
        <v>4</v>
      </c>
      <c r="B3463" t="s">
        <v>773</v>
      </c>
      <c r="C3463" s="3">
        <v>4101</v>
      </c>
      <c r="D3463" t="s">
        <v>1137</v>
      </c>
      <c r="E3463" s="3">
        <v>100108</v>
      </c>
      <c r="F3463" t="s">
        <v>11438</v>
      </c>
      <c r="G3463" s="3">
        <v>100108004</v>
      </c>
      <c r="H3463" t="s">
        <v>26097</v>
      </c>
      <c r="I3463" s="3">
        <v>2</v>
      </c>
      <c r="J3463" t="s">
        <v>12848</v>
      </c>
      <c r="K3463" s="3">
        <v>19</v>
      </c>
      <c r="L3463" t="s">
        <v>26114</v>
      </c>
      <c r="M3463" s="3">
        <v>3</v>
      </c>
      <c r="N3463" t="s">
        <v>16841</v>
      </c>
      <c r="O3463" s="3">
        <v>1</v>
      </c>
      <c r="P3463" t="s">
        <v>28066</v>
      </c>
      <c r="Q3463" s="3">
        <v>1</v>
      </c>
      <c r="R3463" t="s">
        <v>26083</v>
      </c>
      <c r="S3463" s="3">
        <v>5</v>
      </c>
      <c r="T3463" s="3">
        <v>1</v>
      </c>
      <c r="U3463" s="3">
        <v>2000</v>
      </c>
      <c r="V3463" s="3">
        <v>2018</v>
      </c>
      <c r="W3463" t="s">
        <v>26159</v>
      </c>
    </row>
    <row r="3464" spans="1:23" x14ac:dyDescent="0.3">
      <c r="A3464" s="3">
        <v>5</v>
      </c>
      <c r="B3464" t="s">
        <v>800</v>
      </c>
      <c r="C3464" s="3">
        <v>5304</v>
      </c>
      <c r="D3464" t="s">
        <v>1213</v>
      </c>
      <c r="E3464" s="3">
        <v>100105</v>
      </c>
      <c r="F3464" t="s">
        <v>11377</v>
      </c>
      <c r="G3464" s="3">
        <v>100105004</v>
      </c>
      <c r="H3464" t="s">
        <v>26116</v>
      </c>
      <c r="I3464" s="3">
        <v>1</v>
      </c>
      <c r="J3464" t="s">
        <v>26080</v>
      </c>
      <c r="K3464" s="3">
        <v>19</v>
      </c>
      <c r="L3464" t="s">
        <v>26114</v>
      </c>
      <c r="M3464" s="3">
        <v>7</v>
      </c>
      <c r="N3464" t="s">
        <v>14788</v>
      </c>
      <c r="O3464" s="3">
        <v>1</v>
      </c>
      <c r="P3464" t="s">
        <v>28066</v>
      </c>
      <c r="Q3464" s="3">
        <v>1</v>
      </c>
      <c r="R3464" t="s">
        <v>26083</v>
      </c>
      <c r="S3464" s="3">
        <v>2</v>
      </c>
      <c r="T3464" s="3">
        <v>1</v>
      </c>
      <c r="U3464" s="3">
        <v>150</v>
      </c>
      <c r="V3464" s="3">
        <v>2017</v>
      </c>
      <c r="W3464" t="s">
        <v>25</v>
      </c>
    </row>
    <row r="3465" spans="1:23" x14ac:dyDescent="0.3">
      <c r="A3465" s="3">
        <v>6</v>
      </c>
      <c r="B3465" t="s">
        <v>1783</v>
      </c>
      <c r="C3465" s="3">
        <v>6117</v>
      </c>
      <c r="D3465" t="s">
        <v>1037</v>
      </c>
      <c r="E3465" s="3">
        <v>100105</v>
      </c>
      <c r="F3465" t="s">
        <v>11377</v>
      </c>
      <c r="G3465" s="3">
        <v>100105001</v>
      </c>
      <c r="H3465" t="s">
        <v>26118</v>
      </c>
      <c r="I3465" s="3">
        <v>1</v>
      </c>
      <c r="J3465" t="s">
        <v>26080</v>
      </c>
      <c r="K3465" s="3">
        <v>19</v>
      </c>
      <c r="L3465" t="s">
        <v>26114</v>
      </c>
      <c r="M3465" s="3">
        <v>7</v>
      </c>
      <c r="N3465" t="s">
        <v>14788</v>
      </c>
      <c r="O3465" s="3">
        <v>3</v>
      </c>
      <c r="P3465" t="s">
        <v>26085</v>
      </c>
      <c r="Q3465" s="3">
        <v>1</v>
      </c>
      <c r="R3465" t="s">
        <v>26083</v>
      </c>
      <c r="S3465" s="3">
        <v>6</v>
      </c>
      <c r="T3465" s="3">
        <v>1</v>
      </c>
      <c r="U3465" s="3">
        <v>15000</v>
      </c>
      <c r="V3465" s="3">
        <v>2009</v>
      </c>
      <c r="W3465" t="s">
        <v>25</v>
      </c>
    </row>
    <row r="3466" spans="1:23" x14ac:dyDescent="0.3">
      <c r="A3466" s="3">
        <v>7</v>
      </c>
      <c r="B3466" t="s">
        <v>788</v>
      </c>
      <c r="C3466" s="3">
        <v>7306</v>
      </c>
      <c r="D3466" t="s">
        <v>1445</v>
      </c>
      <c r="E3466" s="3">
        <v>100103</v>
      </c>
      <c r="F3466" t="s">
        <v>11337</v>
      </c>
      <c r="G3466" s="3">
        <v>100103001</v>
      </c>
      <c r="H3466" t="s">
        <v>26123</v>
      </c>
      <c r="I3466" s="3">
        <v>2</v>
      </c>
      <c r="J3466" t="s">
        <v>12848</v>
      </c>
      <c r="K3466" s="3">
        <v>19</v>
      </c>
      <c r="L3466" t="s">
        <v>26114</v>
      </c>
      <c r="M3466" s="3">
        <v>6</v>
      </c>
      <c r="N3466" t="s">
        <v>18251</v>
      </c>
      <c r="O3466" s="3">
        <v>3</v>
      </c>
      <c r="P3466" t="s">
        <v>26085</v>
      </c>
      <c r="Q3466" s="3">
        <v>3</v>
      </c>
      <c r="R3466" t="s">
        <v>26107</v>
      </c>
      <c r="S3466" s="3">
        <v>50</v>
      </c>
      <c r="T3466" s="3">
        <v>1</v>
      </c>
      <c r="U3466" s="3">
        <v>150000</v>
      </c>
      <c r="V3466" s="3">
        <v>2001</v>
      </c>
      <c r="W3466" t="s">
        <v>25</v>
      </c>
    </row>
    <row r="3467" spans="1:23" x14ac:dyDescent="0.3">
      <c r="A3467" s="3">
        <v>7</v>
      </c>
      <c r="B3467" t="s">
        <v>788</v>
      </c>
      <c r="C3467" s="3">
        <v>7301</v>
      </c>
      <c r="D3467" t="s">
        <v>1430</v>
      </c>
      <c r="E3467" s="3">
        <v>100102</v>
      </c>
      <c r="F3467" t="s">
        <v>11306</v>
      </c>
      <c r="G3467" s="3">
        <v>100102005</v>
      </c>
      <c r="H3467" t="s">
        <v>2163</v>
      </c>
      <c r="I3467" s="3">
        <v>2</v>
      </c>
      <c r="J3467" t="s">
        <v>12848</v>
      </c>
      <c r="K3467" s="3">
        <v>19</v>
      </c>
      <c r="L3467" t="s">
        <v>26114</v>
      </c>
      <c r="M3467" s="3">
        <v>2</v>
      </c>
      <c r="N3467" t="s">
        <v>26084</v>
      </c>
      <c r="O3467" s="3">
        <v>3</v>
      </c>
      <c r="P3467" t="s">
        <v>26085</v>
      </c>
      <c r="Q3467" s="3">
        <v>3</v>
      </c>
      <c r="R3467" t="s">
        <v>26107</v>
      </c>
      <c r="S3467" s="3">
        <v>90</v>
      </c>
      <c r="T3467" s="3">
        <v>1</v>
      </c>
      <c r="U3467" s="3">
        <v>300000</v>
      </c>
      <c r="V3467" s="3">
        <v>2007</v>
      </c>
      <c r="W3467" t="s">
        <v>25</v>
      </c>
    </row>
    <row r="3468" spans="1:23" x14ac:dyDescent="0.3">
      <c r="A3468" s="3">
        <v>7</v>
      </c>
      <c r="B3468" t="s">
        <v>788</v>
      </c>
      <c r="C3468" s="3">
        <v>7306</v>
      </c>
      <c r="D3468" t="s">
        <v>1445</v>
      </c>
      <c r="E3468" s="3">
        <v>100103</v>
      </c>
      <c r="F3468" t="s">
        <v>11337</v>
      </c>
      <c r="G3468" s="3">
        <v>100103001</v>
      </c>
      <c r="H3468" t="s">
        <v>26123</v>
      </c>
      <c r="I3468" s="3">
        <v>2</v>
      </c>
      <c r="J3468" t="s">
        <v>12848</v>
      </c>
      <c r="K3468" s="3">
        <v>19</v>
      </c>
      <c r="L3468" t="s">
        <v>26114</v>
      </c>
      <c r="M3468" s="3">
        <v>2</v>
      </c>
      <c r="N3468" t="s">
        <v>26084</v>
      </c>
      <c r="O3468" s="3">
        <v>3</v>
      </c>
      <c r="P3468" t="s">
        <v>26085</v>
      </c>
      <c r="Q3468" s="3">
        <v>4</v>
      </c>
      <c r="R3468" t="s">
        <v>26113</v>
      </c>
      <c r="S3468" s="3">
        <v>190</v>
      </c>
      <c r="T3468" s="3">
        <v>1</v>
      </c>
      <c r="U3468" s="3">
        <v>675000</v>
      </c>
      <c r="V3468" s="3">
        <v>2019</v>
      </c>
      <c r="W3468" t="s">
        <v>26159</v>
      </c>
    </row>
    <row r="3469" spans="1:23" x14ac:dyDescent="0.3">
      <c r="A3469" s="3">
        <v>16</v>
      </c>
      <c r="B3469" t="s">
        <v>791</v>
      </c>
      <c r="C3469" s="3">
        <v>16101</v>
      </c>
      <c r="D3469" t="s">
        <v>2026</v>
      </c>
      <c r="E3469" s="3">
        <v>100105</v>
      </c>
      <c r="F3469" t="s">
        <v>11377</v>
      </c>
      <c r="G3469" s="3">
        <v>100105003</v>
      </c>
      <c r="H3469" t="s">
        <v>26147</v>
      </c>
      <c r="I3469" s="3">
        <v>2</v>
      </c>
      <c r="J3469" t="s">
        <v>12848</v>
      </c>
      <c r="K3469" s="3">
        <v>19</v>
      </c>
      <c r="L3469" t="s">
        <v>26114</v>
      </c>
      <c r="M3469" s="3">
        <v>3</v>
      </c>
      <c r="N3469" t="s">
        <v>16841</v>
      </c>
      <c r="O3469" s="3">
        <v>3</v>
      </c>
      <c r="P3469" t="s">
        <v>26085</v>
      </c>
      <c r="Q3469" s="3">
        <v>1</v>
      </c>
      <c r="R3469" t="s">
        <v>26083</v>
      </c>
      <c r="S3469" s="3">
        <v>4</v>
      </c>
      <c r="T3469" s="3">
        <v>1</v>
      </c>
      <c r="U3469" s="3">
        <v>2000</v>
      </c>
      <c r="V3469" s="3">
        <v>2000</v>
      </c>
      <c r="W3469" t="s">
        <v>25</v>
      </c>
    </row>
    <row r="3470" spans="1:23" x14ac:dyDescent="0.3">
      <c r="A3470" s="3">
        <v>16</v>
      </c>
      <c r="B3470" t="s">
        <v>791</v>
      </c>
      <c r="C3470" s="3">
        <v>16107</v>
      </c>
      <c r="D3470" t="s">
        <v>2044</v>
      </c>
      <c r="E3470" s="3">
        <v>100102</v>
      </c>
      <c r="F3470" t="s">
        <v>11306</v>
      </c>
      <c r="G3470" s="3">
        <v>100102005</v>
      </c>
      <c r="H3470" t="s">
        <v>2163</v>
      </c>
      <c r="I3470" s="3">
        <v>2</v>
      </c>
      <c r="J3470" t="s">
        <v>12848</v>
      </c>
      <c r="K3470" s="3">
        <v>19</v>
      </c>
      <c r="L3470" t="s">
        <v>26114</v>
      </c>
      <c r="M3470" s="3">
        <v>5</v>
      </c>
      <c r="N3470" t="s">
        <v>26092</v>
      </c>
      <c r="O3470" s="3">
        <v>3</v>
      </c>
      <c r="P3470" t="s">
        <v>26085</v>
      </c>
      <c r="Q3470" s="3">
        <v>1</v>
      </c>
      <c r="R3470" t="s">
        <v>26083</v>
      </c>
      <c r="S3470" s="3">
        <v>25</v>
      </c>
      <c r="T3470" s="3">
        <v>1</v>
      </c>
      <c r="U3470" s="3">
        <v>30000</v>
      </c>
      <c r="V3470" s="3">
        <v>2000</v>
      </c>
      <c r="W3470" t="s">
        <v>25</v>
      </c>
    </row>
    <row r="3471" spans="1:23" x14ac:dyDescent="0.3">
      <c r="A3471" s="3">
        <v>4</v>
      </c>
      <c r="B3471" t="s">
        <v>773</v>
      </c>
      <c r="C3471" s="3">
        <v>4301</v>
      </c>
      <c r="D3471" t="s">
        <v>1166</v>
      </c>
      <c r="E3471" s="3">
        <v>100105</v>
      </c>
      <c r="F3471" t="s">
        <v>11377</v>
      </c>
      <c r="G3471" s="3">
        <v>100105004</v>
      </c>
      <c r="H3471" t="s">
        <v>26116</v>
      </c>
      <c r="I3471" s="3">
        <v>1</v>
      </c>
      <c r="J3471" t="s">
        <v>26080</v>
      </c>
      <c r="K3471" s="3">
        <v>20</v>
      </c>
      <c r="L3471" t="s">
        <v>26117</v>
      </c>
      <c r="M3471" s="3">
        <v>2</v>
      </c>
      <c r="N3471" t="s">
        <v>26084</v>
      </c>
      <c r="O3471" s="3">
        <v>3</v>
      </c>
      <c r="P3471" t="s">
        <v>26085</v>
      </c>
      <c r="Q3471" s="3">
        <v>2</v>
      </c>
      <c r="R3471" t="s">
        <v>8209</v>
      </c>
      <c r="S3471" s="3">
        <v>5</v>
      </c>
      <c r="T3471" s="3">
        <v>1</v>
      </c>
      <c r="U3471" s="3">
        <v>70000</v>
      </c>
      <c r="V3471" s="3">
        <v>2005</v>
      </c>
      <c r="W3471" t="s">
        <v>25</v>
      </c>
    </row>
    <row r="3472" spans="1:23" x14ac:dyDescent="0.3">
      <c r="A3472" s="3">
        <v>4</v>
      </c>
      <c r="B3472" t="s">
        <v>773</v>
      </c>
      <c r="C3472" s="3">
        <v>4301</v>
      </c>
      <c r="D3472" t="s">
        <v>1166</v>
      </c>
      <c r="E3472" s="3">
        <v>100105</v>
      </c>
      <c r="F3472" t="s">
        <v>11377</v>
      </c>
      <c r="G3472" s="3">
        <v>100105004</v>
      </c>
      <c r="H3472" t="s">
        <v>26116</v>
      </c>
      <c r="I3472" s="3">
        <v>2</v>
      </c>
      <c r="J3472" t="s">
        <v>12848</v>
      </c>
      <c r="K3472" s="3">
        <v>20</v>
      </c>
      <c r="L3472" t="s">
        <v>26117</v>
      </c>
      <c r="M3472" s="3">
        <v>2</v>
      </c>
      <c r="N3472" t="s">
        <v>26084</v>
      </c>
      <c r="O3472" s="3">
        <v>2</v>
      </c>
      <c r="P3472" t="s">
        <v>28067</v>
      </c>
      <c r="Q3472" s="3">
        <v>4</v>
      </c>
      <c r="R3472" t="s">
        <v>26113</v>
      </c>
      <c r="S3472" s="3">
        <v>5</v>
      </c>
      <c r="T3472" s="3">
        <v>1</v>
      </c>
      <c r="U3472" s="3">
        <v>84000</v>
      </c>
      <c r="V3472" s="3">
        <v>2005</v>
      </c>
      <c r="W3472" t="s">
        <v>25</v>
      </c>
    </row>
    <row r="3473" spans="1:23" x14ac:dyDescent="0.3">
      <c r="A3473" s="3">
        <v>4</v>
      </c>
      <c r="B3473" t="s">
        <v>773</v>
      </c>
      <c r="C3473" s="3">
        <v>4204</v>
      </c>
      <c r="D3473" t="s">
        <v>1163</v>
      </c>
      <c r="E3473" s="3">
        <v>100105</v>
      </c>
      <c r="F3473" t="s">
        <v>11377</v>
      </c>
      <c r="G3473" s="3">
        <v>100105004</v>
      </c>
      <c r="H3473" t="s">
        <v>26116</v>
      </c>
      <c r="I3473" s="3">
        <v>1</v>
      </c>
      <c r="J3473" t="s">
        <v>26080</v>
      </c>
      <c r="K3473" s="3">
        <v>20</v>
      </c>
      <c r="L3473" t="s">
        <v>26117</v>
      </c>
      <c r="M3473" s="3">
        <v>5</v>
      </c>
      <c r="N3473" t="s">
        <v>26092</v>
      </c>
      <c r="O3473" s="3">
        <v>3</v>
      </c>
      <c r="P3473" t="s">
        <v>26085</v>
      </c>
      <c r="Q3473" s="3">
        <v>2</v>
      </c>
      <c r="R3473" t="s">
        <v>8209</v>
      </c>
      <c r="S3473" s="3">
        <v>3</v>
      </c>
      <c r="T3473" s="3">
        <v>1</v>
      </c>
      <c r="U3473" s="3">
        <v>15200</v>
      </c>
      <c r="V3473" s="3">
        <v>2005</v>
      </c>
      <c r="W3473" t="s">
        <v>25</v>
      </c>
    </row>
    <row r="3474" spans="1:23" x14ac:dyDescent="0.3">
      <c r="A3474" s="3">
        <v>4</v>
      </c>
      <c r="B3474" t="s">
        <v>773</v>
      </c>
      <c r="C3474" s="3">
        <v>4204</v>
      </c>
      <c r="D3474" t="s">
        <v>1163</v>
      </c>
      <c r="E3474" s="3">
        <v>100105</v>
      </c>
      <c r="F3474" t="s">
        <v>11377</v>
      </c>
      <c r="G3474" s="3">
        <v>100105004</v>
      </c>
      <c r="H3474" t="s">
        <v>26116</v>
      </c>
      <c r="I3474" s="3">
        <v>1</v>
      </c>
      <c r="J3474" t="s">
        <v>26080</v>
      </c>
      <c r="K3474" s="3">
        <v>20</v>
      </c>
      <c r="L3474" t="s">
        <v>26117</v>
      </c>
      <c r="M3474" s="3">
        <v>2</v>
      </c>
      <c r="N3474" t="s">
        <v>26084</v>
      </c>
      <c r="O3474" s="3">
        <v>3</v>
      </c>
      <c r="P3474" t="s">
        <v>26085</v>
      </c>
      <c r="Q3474" s="3">
        <v>1</v>
      </c>
      <c r="R3474" t="s">
        <v>26083</v>
      </c>
      <c r="S3474" s="3">
        <v>2</v>
      </c>
      <c r="T3474" s="3">
        <v>1</v>
      </c>
      <c r="U3474" s="3">
        <v>12000</v>
      </c>
      <c r="V3474" s="3">
        <v>2005</v>
      </c>
      <c r="W3474" t="s">
        <v>25</v>
      </c>
    </row>
    <row r="3475" spans="1:23" x14ac:dyDescent="0.3">
      <c r="A3475" s="3">
        <v>4</v>
      </c>
      <c r="B3475" t="s">
        <v>773</v>
      </c>
      <c r="C3475" s="3">
        <v>4102</v>
      </c>
      <c r="D3475" t="s">
        <v>773</v>
      </c>
      <c r="E3475" s="3">
        <v>100105</v>
      </c>
      <c r="F3475" t="s">
        <v>11377</v>
      </c>
      <c r="G3475" s="3">
        <v>100105001</v>
      </c>
      <c r="H3475" t="s">
        <v>26118</v>
      </c>
      <c r="I3475" s="3">
        <v>1</v>
      </c>
      <c r="J3475" t="s">
        <v>26080</v>
      </c>
      <c r="K3475" s="3">
        <v>20</v>
      </c>
      <c r="L3475" t="s">
        <v>26117</v>
      </c>
      <c r="M3475" s="3">
        <v>7</v>
      </c>
      <c r="N3475" t="s">
        <v>14788</v>
      </c>
      <c r="O3475" s="3">
        <v>3</v>
      </c>
      <c r="P3475" t="s">
        <v>26085</v>
      </c>
      <c r="Q3475" s="3">
        <v>1</v>
      </c>
      <c r="R3475" t="s">
        <v>26083</v>
      </c>
      <c r="S3475" s="3">
        <v>1</v>
      </c>
      <c r="T3475" s="3">
        <v>1</v>
      </c>
      <c r="U3475" s="3">
        <v>4000</v>
      </c>
      <c r="V3475" s="3">
        <v>2011</v>
      </c>
      <c r="W3475" t="s">
        <v>25</v>
      </c>
    </row>
    <row r="3476" spans="1:23" x14ac:dyDescent="0.3">
      <c r="A3476" s="3">
        <v>4</v>
      </c>
      <c r="B3476" t="s">
        <v>773</v>
      </c>
      <c r="C3476" s="3">
        <v>4301</v>
      </c>
      <c r="D3476" t="s">
        <v>1166</v>
      </c>
      <c r="E3476" s="3">
        <v>100105</v>
      </c>
      <c r="F3476" t="s">
        <v>11377</v>
      </c>
      <c r="G3476" s="3">
        <v>100105004</v>
      </c>
      <c r="H3476" t="s">
        <v>26116</v>
      </c>
      <c r="I3476" s="3">
        <v>2</v>
      </c>
      <c r="J3476" t="s">
        <v>12848</v>
      </c>
      <c r="K3476" s="3">
        <v>20</v>
      </c>
      <c r="L3476" t="s">
        <v>26117</v>
      </c>
      <c r="M3476" s="3">
        <v>7</v>
      </c>
      <c r="N3476" t="s">
        <v>14788</v>
      </c>
      <c r="O3476" s="3">
        <v>2</v>
      </c>
      <c r="P3476" t="s">
        <v>28067</v>
      </c>
      <c r="Q3476" s="3">
        <v>2</v>
      </c>
      <c r="R3476" t="s">
        <v>8209</v>
      </c>
      <c r="S3476" s="3">
        <v>3</v>
      </c>
      <c r="T3476" s="3">
        <v>1</v>
      </c>
      <c r="U3476" s="3">
        <v>85808</v>
      </c>
      <c r="V3476" s="3">
        <v>2011</v>
      </c>
      <c r="W3476" t="s">
        <v>25</v>
      </c>
    </row>
    <row r="3477" spans="1:23" x14ac:dyDescent="0.3">
      <c r="A3477" s="3">
        <v>4</v>
      </c>
      <c r="B3477" t="s">
        <v>773</v>
      </c>
      <c r="C3477" s="3">
        <v>4301</v>
      </c>
      <c r="D3477" t="s">
        <v>1166</v>
      </c>
      <c r="E3477" s="3">
        <v>100105</v>
      </c>
      <c r="F3477" t="s">
        <v>11377</v>
      </c>
      <c r="G3477" s="3">
        <v>100105001</v>
      </c>
      <c r="H3477" t="s">
        <v>26118</v>
      </c>
      <c r="I3477" s="3">
        <v>2</v>
      </c>
      <c r="J3477" t="s">
        <v>12848</v>
      </c>
      <c r="K3477" s="3">
        <v>20</v>
      </c>
      <c r="L3477" t="s">
        <v>26117</v>
      </c>
      <c r="M3477" s="3">
        <v>2</v>
      </c>
      <c r="N3477" t="s">
        <v>26084</v>
      </c>
      <c r="O3477" s="3">
        <v>3</v>
      </c>
      <c r="P3477" t="s">
        <v>26085</v>
      </c>
      <c r="Q3477" s="3">
        <v>2</v>
      </c>
      <c r="R3477" t="s">
        <v>8209</v>
      </c>
      <c r="S3477" s="3">
        <v>1</v>
      </c>
      <c r="T3477" s="3">
        <v>1</v>
      </c>
      <c r="U3477" s="3">
        <v>672000</v>
      </c>
      <c r="V3477" s="3">
        <v>2011</v>
      </c>
      <c r="W3477" t="s">
        <v>25</v>
      </c>
    </row>
    <row r="3478" spans="1:23" x14ac:dyDescent="0.3">
      <c r="A3478" s="3">
        <v>4</v>
      </c>
      <c r="B3478" t="s">
        <v>773</v>
      </c>
      <c r="C3478" s="3">
        <v>4301</v>
      </c>
      <c r="D3478" t="s">
        <v>1166</v>
      </c>
      <c r="E3478" s="3">
        <v>100105</v>
      </c>
      <c r="F3478" t="s">
        <v>11377</v>
      </c>
      <c r="G3478" s="3">
        <v>100105001</v>
      </c>
      <c r="H3478" t="s">
        <v>26118</v>
      </c>
      <c r="I3478" s="3">
        <v>2</v>
      </c>
      <c r="J3478" t="s">
        <v>12848</v>
      </c>
      <c r="K3478" s="3">
        <v>20</v>
      </c>
      <c r="L3478" t="s">
        <v>26117</v>
      </c>
      <c r="M3478" s="3">
        <v>2</v>
      </c>
      <c r="N3478" t="s">
        <v>26084</v>
      </c>
      <c r="O3478" s="3">
        <v>3</v>
      </c>
      <c r="P3478" t="s">
        <v>26085</v>
      </c>
      <c r="Q3478" s="3">
        <v>2</v>
      </c>
      <c r="R3478" t="s">
        <v>8209</v>
      </c>
      <c r="S3478" s="3">
        <v>4</v>
      </c>
      <c r="T3478" s="3">
        <v>1</v>
      </c>
      <c r="U3478" s="3">
        <v>12800</v>
      </c>
      <c r="V3478" s="3">
        <v>2011</v>
      </c>
      <c r="W3478" t="s">
        <v>25</v>
      </c>
    </row>
    <row r="3479" spans="1:23" x14ac:dyDescent="0.3">
      <c r="A3479" s="3">
        <v>4</v>
      </c>
      <c r="B3479" t="s">
        <v>773</v>
      </c>
      <c r="C3479" s="3">
        <v>4204</v>
      </c>
      <c r="D3479" t="s">
        <v>1163</v>
      </c>
      <c r="E3479" s="3">
        <v>100105</v>
      </c>
      <c r="F3479" t="s">
        <v>11377</v>
      </c>
      <c r="G3479" s="3">
        <v>100105004</v>
      </c>
      <c r="H3479" t="s">
        <v>26116</v>
      </c>
      <c r="I3479" s="3">
        <v>2</v>
      </c>
      <c r="J3479" t="s">
        <v>12848</v>
      </c>
      <c r="K3479" s="3">
        <v>20</v>
      </c>
      <c r="L3479" t="s">
        <v>26117</v>
      </c>
      <c r="M3479" s="3">
        <v>5</v>
      </c>
      <c r="N3479" t="s">
        <v>26092</v>
      </c>
      <c r="O3479" s="3">
        <v>3</v>
      </c>
      <c r="P3479" t="s">
        <v>26085</v>
      </c>
      <c r="Q3479" s="3">
        <v>2</v>
      </c>
      <c r="R3479" t="s">
        <v>8209</v>
      </c>
      <c r="S3479" s="3">
        <v>2</v>
      </c>
      <c r="T3479" s="3">
        <v>1</v>
      </c>
      <c r="U3479" s="3">
        <v>140000</v>
      </c>
      <c r="V3479" s="3">
        <v>2011</v>
      </c>
      <c r="W3479" t="s">
        <v>25</v>
      </c>
    </row>
    <row r="3480" spans="1:23" x14ac:dyDescent="0.3">
      <c r="A3480" s="3">
        <v>4</v>
      </c>
      <c r="B3480" t="s">
        <v>773</v>
      </c>
      <c r="C3480" s="3">
        <v>4204</v>
      </c>
      <c r="D3480" t="s">
        <v>1163</v>
      </c>
      <c r="E3480" s="3">
        <v>100105</v>
      </c>
      <c r="F3480" t="s">
        <v>11377</v>
      </c>
      <c r="G3480" s="3">
        <v>100105004</v>
      </c>
      <c r="H3480" t="s">
        <v>26116</v>
      </c>
      <c r="I3480" s="3">
        <v>2</v>
      </c>
      <c r="J3480" t="s">
        <v>12848</v>
      </c>
      <c r="K3480" s="3">
        <v>20</v>
      </c>
      <c r="L3480" t="s">
        <v>26117</v>
      </c>
      <c r="M3480" s="3">
        <v>7</v>
      </c>
      <c r="N3480" t="s">
        <v>14788</v>
      </c>
      <c r="O3480" s="3">
        <v>3</v>
      </c>
      <c r="P3480" t="s">
        <v>26085</v>
      </c>
      <c r="Q3480" s="3">
        <v>1</v>
      </c>
      <c r="R3480" t="s">
        <v>26083</v>
      </c>
      <c r="S3480" s="3">
        <v>3</v>
      </c>
      <c r="T3480" s="3">
        <v>1</v>
      </c>
      <c r="U3480" s="3">
        <v>26000</v>
      </c>
      <c r="V3480" s="3">
        <v>2011</v>
      </c>
      <c r="W3480" t="s">
        <v>25</v>
      </c>
    </row>
    <row r="3481" spans="1:23" x14ac:dyDescent="0.3">
      <c r="A3481" s="3">
        <v>4</v>
      </c>
      <c r="B3481" t="s">
        <v>773</v>
      </c>
      <c r="C3481" s="3">
        <v>4106</v>
      </c>
      <c r="D3481" t="s">
        <v>1151</v>
      </c>
      <c r="E3481" s="3">
        <v>100105</v>
      </c>
      <c r="F3481" t="s">
        <v>11377</v>
      </c>
      <c r="G3481" s="3">
        <v>100105004</v>
      </c>
      <c r="H3481" t="s">
        <v>26116</v>
      </c>
      <c r="I3481" s="3">
        <v>1</v>
      </c>
      <c r="J3481" t="s">
        <v>26080</v>
      </c>
      <c r="K3481" s="3">
        <v>20</v>
      </c>
      <c r="L3481" t="s">
        <v>26117</v>
      </c>
      <c r="M3481" s="3">
        <v>7</v>
      </c>
      <c r="N3481" t="s">
        <v>14788</v>
      </c>
      <c r="O3481" s="3">
        <v>3</v>
      </c>
      <c r="P3481" t="s">
        <v>26085</v>
      </c>
      <c r="Q3481" s="3">
        <v>1</v>
      </c>
      <c r="R3481" t="s">
        <v>26083</v>
      </c>
      <c r="S3481" s="3">
        <v>2</v>
      </c>
      <c r="T3481" s="3">
        <v>1</v>
      </c>
      <c r="U3481" s="3">
        <v>10000</v>
      </c>
      <c r="V3481" s="3">
        <v>2011</v>
      </c>
      <c r="W3481" t="s">
        <v>25</v>
      </c>
    </row>
    <row r="3482" spans="1:23" x14ac:dyDescent="0.3">
      <c r="A3482" s="3">
        <v>4</v>
      </c>
      <c r="B3482" t="s">
        <v>773</v>
      </c>
      <c r="C3482" s="3">
        <v>4201</v>
      </c>
      <c r="D3482" t="s">
        <v>1154</v>
      </c>
      <c r="E3482" s="3">
        <v>100105</v>
      </c>
      <c r="F3482" t="s">
        <v>11377</v>
      </c>
      <c r="G3482" s="3">
        <v>100105004</v>
      </c>
      <c r="H3482" t="s">
        <v>26116</v>
      </c>
      <c r="I3482" s="3">
        <v>2</v>
      </c>
      <c r="J3482" t="s">
        <v>12848</v>
      </c>
      <c r="K3482" s="3">
        <v>20</v>
      </c>
      <c r="L3482" t="s">
        <v>26117</v>
      </c>
      <c r="M3482" s="3">
        <v>2</v>
      </c>
      <c r="N3482" t="s">
        <v>26084</v>
      </c>
      <c r="O3482" s="3">
        <v>3</v>
      </c>
      <c r="P3482" t="s">
        <v>26085</v>
      </c>
      <c r="Q3482" s="3">
        <v>5</v>
      </c>
      <c r="R3482" t="s">
        <v>8203</v>
      </c>
      <c r="S3482" s="3">
        <v>3</v>
      </c>
      <c r="T3482" s="3">
        <v>1</v>
      </c>
      <c r="U3482" s="3">
        <v>300000</v>
      </c>
      <c r="V3482" s="3">
        <v>2015</v>
      </c>
      <c r="W3482" t="s">
        <v>25</v>
      </c>
    </row>
    <row r="3483" spans="1:23" x14ac:dyDescent="0.3">
      <c r="A3483" s="3">
        <v>4</v>
      </c>
      <c r="B3483" t="s">
        <v>773</v>
      </c>
      <c r="C3483" s="3">
        <v>4101</v>
      </c>
      <c r="D3483" t="s">
        <v>1137</v>
      </c>
      <c r="E3483" s="3">
        <v>100105</v>
      </c>
      <c r="F3483" t="s">
        <v>11377</v>
      </c>
      <c r="G3483" s="3">
        <v>100105004</v>
      </c>
      <c r="H3483" t="s">
        <v>26116</v>
      </c>
      <c r="I3483" s="3">
        <v>1</v>
      </c>
      <c r="J3483" t="s">
        <v>26080</v>
      </c>
      <c r="K3483" s="3">
        <v>20</v>
      </c>
      <c r="L3483" t="s">
        <v>26117</v>
      </c>
      <c r="M3483" s="3">
        <v>2</v>
      </c>
      <c r="N3483" t="s">
        <v>26084</v>
      </c>
      <c r="O3483" s="3">
        <v>3</v>
      </c>
      <c r="P3483" t="s">
        <v>26085</v>
      </c>
      <c r="Q3483" s="3">
        <v>1</v>
      </c>
      <c r="R3483" t="s">
        <v>26083</v>
      </c>
      <c r="S3483" s="3">
        <v>4</v>
      </c>
      <c r="T3483" s="3">
        <v>1</v>
      </c>
      <c r="U3483" s="3">
        <v>1337</v>
      </c>
      <c r="V3483" s="3">
        <v>2015</v>
      </c>
      <c r="W3483" t="s">
        <v>25</v>
      </c>
    </row>
    <row r="3484" spans="1:23" x14ac:dyDescent="0.3">
      <c r="A3484" s="3">
        <v>4</v>
      </c>
      <c r="B3484" t="s">
        <v>773</v>
      </c>
      <c r="C3484" s="3">
        <v>4301</v>
      </c>
      <c r="D3484" t="s">
        <v>1166</v>
      </c>
      <c r="E3484" s="3">
        <v>100105</v>
      </c>
      <c r="F3484" t="s">
        <v>11377</v>
      </c>
      <c r="G3484" s="3">
        <v>100105004</v>
      </c>
      <c r="H3484" t="s">
        <v>26116</v>
      </c>
      <c r="I3484" s="3">
        <v>2</v>
      </c>
      <c r="J3484" t="s">
        <v>12848</v>
      </c>
      <c r="K3484" s="3">
        <v>20</v>
      </c>
      <c r="L3484" t="s">
        <v>26117</v>
      </c>
      <c r="M3484" s="3">
        <v>2</v>
      </c>
      <c r="N3484" t="s">
        <v>26084</v>
      </c>
      <c r="O3484" s="3">
        <v>2</v>
      </c>
      <c r="P3484" t="s">
        <v>28067</v>
      </c>
      <c r="Q3484" s="3">
        <v>1</v>
      </c>
      <c r="R3484" t="s">
        <v>26083</v>
      </c>
      <c r="S3484" s="3">
        <v>1</v>
      </c>
      <c r="T3484" s="3">
        <v>1</v>
      </c>
      <c r="U3484" s="3">
        <v>108300</v>
      </c>
      <c r="V3484" s="3">
        <v>2015</v>
      </c>
      <c r="W3484" t="s">
        <v>25</v>
      </c>
    </row>
    <row r="3485" spans="1:23" x14ac:dyDescent="0.3">
      <c r="A3485" s="3">
        <v>4</v>
      </c>
      <c r="B3485" t="s">
        <v>773</v>
      </c>
      <c r="C3485" s="3">
        <v>4301</v>
      </c>
      <c r="D3485" t="s">
        <v>1166</v>
      </c>
      <c r="E3485" s="3">
        <v>100105</v>
      </c>
      <c r="F3485" t="s">
        <v>11377</v>
      </c>
      <c r="G3485" s="3">
        <v>100105004</v>
      </c>
      <c r="H3485" t="s">
        <v>26116</v>
      </c>
      <c r="I3485" s="3">
        <v>1</v>
      </c>
      <c r="J3485" t="s">
        <v>26080</v>
      </c>
      <c r="K3485" s="3">
        <v>20</v>
      </c>
      <c r="L3485" t="s">
        <v>26117</v>
      </c>
      <c r="M3485" s="3">
        <v>2</v>
      </c>
      <c r="N3485" t="s">
        <v>26084</v>
      </c>
      <c r="O3485" s="3">
        <v>1</v>
      </c>
      <c r="P3485" t="s">
        <v>28066</v>
      </c>
      <c r="Q3485" s="3">
        <v>1</v>
      </c>
      <c r="R3485" t="s">
        <v>26083</v>
      </c>
      <c r="S3485" s="3">
        <v>1</v>
      </c>
      <c r="T3485" s="3">
        <v>1</v>
      </c>
      <c r="U3485" s="3">
        <v>10200</v>
      </c>
      <c r="V3485" s="3">
        <v>2015</v>
      </c>
      <c r="W3485" t="s">
        <v>25</v>
      </c>
    </row>
    <row r="3486" spans="1:23" x14ac:dyDescent="0.3">
      <c r="A3486" s="3">
        <v>4</v>
      </c>
      <c r="B3486" t="s">
        <v>773</v>
      </c>
      <c r="C3486" s="3">
        <v>4204</v>
      </c>
      <c r="D3486" t="s">
        <v>1163</v>
      </c>
      <c r="E3486" s="3">
        <v>100105</v>
      </c>
      <c r="F3486" t="s">
        <v>11377</v>
      </c>
      <c r="G3486" s="3">
        <v>100105004</v>
      </c>
      <c r="H3486" t="s">
        <v>26116</v>
      </c>
      <c r="I3486" s="3">
        <v>2</v>
      </c>
      <c r="J3486" t="s">
        <v>12848</v>
      </c>
      <c r="K3486" s="3">
        <v>20</v>
      </c>
      <c r="L3486" t="s">
        <v>26117</v>
      </c>
      <c r="M3486" s="3">
        <v>2</v>
      </c>
      <c r="N3486" t="s">
        <v>26084</v>
      </c>
      <c r="O3486" s="3">
        <v>3</v>
      </c>
      <c r="P3486" t="s">
        <v>26085</v>
      </c>
      <c r="Q3486" s="3">
        <v>1</v>
      </c>
      <c r="R3486" t="s">
        <v>26083</v>
      </c>
      <c r="S3486" s="3">
        <v>2</v>
      </c>
      <c r="T3486" s="3">
        <v>1</v>
      </c>
      <c r="U3486" s="3">
        <v>19600</v>
      </c>
      <c r="V3486" s="3">
        <v>2015</v>
      </c>
      <c r="W3486" t="s">
        <v>25</v>
      </c>
    </row>
    <row r="3487" spans="1:23" x14ac:dyDescent="0.3">
      <c r="A3487" s="3">
        <v>4</v>
      </c>
      <c r="B3487" t="s">
        <v>773</v>
      </c>
      <c r="C3487" s="3">
        <v>4204</v>
      </c>
      <c r="D3487" t="s">
        <v>1163</v>
      </c>
      <c r="E3487" s="3">
        <v>100105</v>
      </c>
      <c r="F3487" t="s">
        <v>11377</v>
      </c>
      <c r="G3487" s="3">
        <v>100105004</v>
      </c>
      <c r="H3487" t="s">
        <v>26116</v>
      </c>
      <c r="I3487" s="3">
        <v>2</v>
      </c>
      <c r="J3487" t="s">
        <v>12848</v>
      </c>
      <c r="K3487" s="3">
        <v>20</v>
      </c>
      <c r="L3487" t="s">
        <v>26117</v>
      </c>
      <c r="M3487" s="3">
        <v>7</v>
      </c>
      <c r="N3487" t="s">
        <v>14788</v>
      </c>
      <c r="O3487" s="3">
        <v>1</v>
      </c>
      <c r="P3487" t="s">
        <v>28066</v>
      </c>
      <c r="Q3487" s="3">
        <v>2</v>
      </c>
      <c r="R3487" t="s">
        <v>8209</v>
      </c>
      <c r="S3487" s="3">
        <v>3</v>
      </c>
      <c r="T3487" s="3">
        <v>1</v>
      </c>
      <c r="U3487" s="3">
        <v>37500</v>
      </c>
      <c r="V3487" s="3">
        <v>2015</v>
      </c>
      <c r="W3487" t="s">
        <v>25</v>
      </c>
    </row>
    <row r="3488" spans="1:23" x14ac:dyDescent="0.3">
      <c r="A3488" s="3">
        <v>4</v>
      </c>
      <c r="B3488" t="s">
        <v>773</v>
      </c>
      <c r="C3488" s="3">
        <v>4204</v>
      </c>
      <c r="D3488" t="s">
        <v>1163</v>
      </c>
      <c r="E3488" s="3">
        <v>100105</v>
      </c>
      <c r="F3488" t="s">
        <v>11377</v>
      </c>
      <c r="G3488" s="3">
        <v>100105004</v>
      </c>
      <c r="H3488" t="s">
        <v>26116</v>
      </c>
      <c r="I3488" s="3">
        <v>1</v>
      </c>
      <c r="J3488" t="s">
        <v>26080</v>
      </c>
      <c r="K3488" s="3">
        <v>20</v>
      </c>
      <c r="L3488" t="s">
        <v>26117</v>
      </c>
      <c r="M3488" s="3">
        <v>7</v>
      </c>
      <c r="N3488" t="s">
        <v>14788</v>
      </c>
      <c r="O3488" s="3">
        <v>1</v>
      </c>
      <c r="P3488" t="s">
        <v>28066</v>
      </c>
      <c r="Q3488" s="3">
        <v>2</v>
      </c>
      <c r="R3488" t="s">
        <v>8209</v>
      </c>
      <c r="S3488" s="3">
        <v>1</v>
      </c>
      <c r="T3488" s="3">
        <v>1</v>
      </c>
      <c r="U3488" s="3">
        <v>3000</v>
      </c>
      <c r="V3488" s="3">
        <v>2015</v>
      </c>
      <c r="W3488" t="s">
        <v>25</v>
      </c>
    </row>
    <row r="3489" spans="1:23" x14ac:dyDescent="0.3">
      <c r="A3489" s="3">
        <v>4</v>
      </c>
      <c r="B3489" t="s">
        <v>773</v>
      </c>
      <c r="C3489" s="3">
        <v>4204</v>
      </c>
      <c r="D3489" t="s">
        <v>1163</v>
      </c>
      <c r="E3489" s="3">
        <v>100105</v>
      </c>
      <c r="F3489" t="s">
        <v>11377</v>
      </c>
      <c r="G3489" s="3">
        <v>100105004</v>
      </c>
      <c r="H3489" t="s">
        <v>26116</v>
      </c>
      <c r="I3489" s="3">
        <v>1</v>
      </c>
      <c r="J3489" t="s">
        <v>26080</v>
      </c>
      <c r="K3489" s="3">
        <v>20</v>
      </c>
      <c r="L3489" t="s">
        <v>26117</v>
      </c>
      <c r="M3489" s="3">
        <v>7</v>
      </c>
      <c r="N3489" t="s">
        <v>14788</v>
      </c>
      <c r="O3489" s="3">
        <v>3</v>
      </c>
      <c r="P3489" t="s">
        <v>26085</v>
      </c>
      <c r="Q3489" s="3">
        <v>1</v>
      </c>
      <c r="R3489" t="s">
        <v>26083</v>
      </c>
      <c r="S3489" s="3">
        <v>1</v>
      </c>
      <c r="T3489" s="3">
        <v>1</v>
      </c>
      <c r="U3489" s="3">
        <v>2800</v>
      </c>
      <c r="V3489" s="3">
        <v>2015</v>
      </c>
      <c r="W3489" t="s">
        <v>25</v>
      </c>
    </row>
    <row r="3490" spans="1:23" x14ac:dyDescent="0.3">
      <c r="A3490" s="3">
        <v>4</v>
      </c>
      <c r="B3490" t="s">
        <v>773</v>
      </c>
      <c r="C3490" s="3">
        <v>4204</v>
      </c>
      <c r="D3490" t="s">
        <v>1163</v>
      </c>
      <c r="E3490" s="3">
        <v>100105</v>
      </c>
      <c r="F3490" t="s">
        <v>11377</v>
      </c>
      <c r="G3490" s="3">
        <v>100105004</v>
      </c>
      <c r="H3490" t="s">
        <v>26116</v>
      </c>
      <c r="I3490" s="3">
        <v>1</v>
      </c>
      <c r="J3490" t="s">
        <v>26080</v>
      </c>
      <c r="K3490" s="3">
        <v>20</v>
      </c>
      <c r="L3490" t="s">
        <v>26117</v>
      </c>
      <c r="M3490" s="3">
        <v>7</v>
      </c>
      <c r="N3490" t="s">
        <v>14788</v>
      </c>
      <c r="O3490" s="3">
        <v>1</v>
      </c>
      <c r="P3490" t="s">
        <v>28066</v>
      </c>
      <c r="Q3490" s="3">
        <v>2</v>
      </c>
      <c r="R3490" t="s">
        <v>8209</v>
      </c>
      <c r="S3490" s="3">
        <v>1</v>
      </c>
      <c r="T3490" s="3">
        <v>1</v>
      </c>
      <c r="U3490" s="3">
        <v>3200</v>
      </c>
      <c r="V3490" s="3">
        <v>2015</v>
      </c>
      <c r="W3490" t="s">
        <v>25</v>
      </c>
    </row>
    <row r="3491" spans="1:23" x14ac:dyDescent="0.3">
      <c r="A3491" s="3">
        <v>4</v>
      </c>
      <c r="B3491" t="s">
        <v>773</v>
      </c>
      <c r="C3491" s="3">
        <v>4204</v>
      </c>
      <c r="D3491" t="s">
        <v>1163</v>
      </c>
      <c r="E3491" s="3">
        <v>100105</v>
      </c>
      <c r="F3491" t="s">
        <v>11377</v>
      </c>
      <c r="G3491" s="3">
        <v>100105004</v>
      </c>
      <c r="H3491" t="s">
        <v>26116</v>
      </c>
      <c r="I3491" s="3">
        <v>1</v>
      </c>
      <c r="J3491" t="s">
        <v>26080</v>
      </c>
      <c r="K3491" s="3">
        <v>20</v>
      </c>
      <c r="L3491" t="s">
        <v>26117</v>
      </c>
      <c r="M3491" s="3">
        <v>7</v>
      </c>
      <c r="N3491" t="s">
        <v>14788</v>
      </c>
      <c r="O3491" s="3">
        <v>1</v>
      </c>
      <c r="P3491" t="s">
        <v>28066</v>
      </c>
      <c r="Q3491" s="3">
        <v>2</v>
      </c>
      <c r="R3491" t="s">
        <v>8209</v>
      </c>
      <c r="S3491" s="3">
        <v>1</v>
      </c>
      <c r="T3491" s="3">
        <v>1</v>
      </c>
      <c r="U3491" s="3">
        <v>700</v>
      </c>
      <c r="V3491" s="3">
        <v>2015</v>
      </c>
      <c r="W3491" t="s">
        <v>25</v>
      </c>
    </row>
    <row r="3492" spans="1:23" x14ac:dyDescent="0.3">
      <c r="A3492" s="3">
        <v>4</v>
      </c>
      <c r="B3492" t="s">
        <v>773</v>
      </c>
      <c r="C3492" s="3">
        <v>4204</v>
      </c>
      <c r="D3492" t="s">
        <v>1163</v>
      </c>
      <c r="E3492" s="3">
        <v>100105</v>
      </c>
      <c r="F3492" t="s">
        <v>11377</v>
      </c>
      <c r="G3492" s="3">
        <v>100105004</v>
      </c>
      <c r="H3492" t="s">
        <v>26116</v>
      </c>
      <c r="I3492" s="3">
        <v>1</v>
      </c>
      <c r="J3492" t="s">
        <v>26080</v>
      </c>
      <c r="K3492" s="3">
        <v>20</v>
      </c>
      <c r="L3492" t="s">
        <v>26117</v>
      </c>
      <c r="M3492" s="3">
        <v>7</v>
      </c>
      <c r="N3492" t="s">
        <v>14788</v>
      </c>
      <c r="O3492" s="3">
        <v>3</v>
      </c>
      <c r="P3492" t="s">
        <v>26085</v>
      </c>
      <c r="Q3492" s="3">
        <v>2</v>
      </c>
      <c r="R3492" t="s">
        <v>8209</v>
      </c>
      <c r="S3492" s="3">
        <v>2</v>
      </c>
      <c r="T3492" s="3">
        <v>1</v>
      </c>
      <c r="U3492" s="3">
        <v>25840</v>
      </c>
      <c r="V3492" s="3">
        <v>2015</v>
      </c>
      <c r="W3492" t="s">
        <v>25</v>
      </c>
    </row>
    <row r="3493" spans="1:23" x14ac:dyDescent="0.3">
      <c r="A3493" s="3">
        <v>4</v>
      </c>
      <c r="B3493" t="s">
        <v>773</v>
      </c>
      <c r="C3493" s="3">
        <v>4204</v>
      </c>
      <c r="D3493" t="s">
        <v>1163</v>
      </c>
      <c r="E3493" s="3">
        <v>100105</v>
      </c>
      <c r="F3493" t="s">
        <v>11377</v>
      </c>
      <c r="G3493" s="3">
        <v>100105004</v>
      </c>
      <c r="H3493" t="s">
        <v>26116</v>
      </c>
      <c r="I3493" s="3">
        <v>1</v>
      </c>
      <c r="J3493" t="s">
        <v>26080</v>
      </c>
      <c r="K3493" s="3">
        <v>20</v>
      </c>
      <c r="L3493" t="s">
        <v>26117</v>
      </c>
      <c r="M3493" s="3">
        <v>7</v>
      </c>
      <c r="N3493" t="s">
        <v>14788</v>
      </c>
      <c r="O3493" s="3">
        <v>1</v>
      </c>
      <c r="P3493" t="s">
        <v>28066</v>
      </c>
      <c r="Q3493" s="3">
        <v>2</v>
      </c>
      <c r="R3493" t="s">
        <v>8209</v>
      </c>
      <c r="S3493" s="3">
        <v>2</v>
      </c>
      <c r="T3493" s="3">
        <v>1</v>
      </c>
      <c r="U3493" s="3">
        <v>13800</v>
      </c>
      <c r="V3493" s="3">
        <v>2015</v>
      </c>
      <c r="W3493" t="s">
        <v>25</v>
      </c>
    </row>
    <row r="3494" spans="1:23" x14ac:dyDescent="0.3">
      <c r="A3494" s="3">
        <v>4</v>
      </c>
      <c r="B3494" t="s">
        <v>773</v>
      </c>
      <c r="C3494" s="3">
        <v>4204</v>
      </c>
      <c r="D3494" t="s">
        <v>1163</v>
      </c>
      <c r="E3494" s="3">
        <v>100105</v>
      </c>
      <c r="F3494" t="s">
        <v>11377</v>
      </c>
      <c r="G3494" s="3">
        <v>100105004</v>
      </c>
      <c r="H3494" t="s">
        <v>26116</v>
      </c>
      <c r="I3494" s="3">
        <v>2</v>
      </c>
      <c r="J3494" t="s">
        <v>12848</v>
      </c>
      <c r="K3494" s="3">
        <v>20</v>
      </c>
      <c r="L3494" t="s">
        <v>26117</v>
      </c>
      <c r="M3494" s="3">
        <v>2</v>
      </c>
      <c r="N3494" t="s">
        <v>26084</v>
      </c>
      <c r="O3494" s="3">
        <v>1</v>
      </c>
      <c r="P3494" t="s">
        <v>28066</v>
      </c>
      <c r="Q3494" s="3">
        <v>2</v>
      </c>
      <c r="R3494" t="s">
        <v>8209</v>
      </c>
      <c r="S3494" s="3">
        <v>1</v>
      </c>
      <c r="T3494" s="3">
        <v>1</v>
      </c>
      <c r="U3494" s="3">
        <v>22000</v>
      </c>
      <c r="V3494" s="3">
        <v>2015</v>
      </c>
      <c r="W3494" t="s">
        <v>25</v>
      </c>
    </row>
    <row r="3495" spans="1:23" x14ac:dyDescent="0.3">
      <c r="A3495" s="3">
        <v>4</v>
      </c>
      <c r="B3495" t="s">
        <v>773</v>
      </c>
      <c r="C3495" s="3">
        <v>4204</v>
      </c>
      <c r="D3495" t="s">
        <v>1163</v>
      </c>
      <c r="E3495" s="3">
        <v>100105</v>
      </c>
      <c r="F3495" t="s">
        <v>11377</v>
      </c>
      <c r="G3495" s="3">
        <v>100105004</v>
      </c>
      <c r="H3495" t="s">
        <v>26116</v>
      </c>
      <c r="I3495" s="3">
        <v>1</v>
      </c>
      <c r="J3495" t="s">
        <v>26080</v>
      </c>
      <c r="K3495" s="3">
        <v>20</v>
      </c>
      <c r="L3495" t="s">
        <v>26117</v>
      </c>
      <c r="M3495" s="3">
        <v>7</v>
      </c>
      <c r="N3495" t="s">
        <v>14788</v>
      </c>
      <c r="O3495" s="3">
        <v>1</v>
      </c>
      <c r="P3495" t="s">
        <v>28066</v>
      </c>
      <c r="Q3495" s="3">
        <v>1</v>
      </c>
      <c r="R3495" t="s">
        <v>26083</v>
      </c>
      <c r="S3495" s="3">
        <v>1</v>
      </c>
      <c r="T3495" s="3">
        <v>1</v>
      </c>
      <c r="U3495" s="3">
        <v>5600</v>
      </c>
      <c r="V3495" s="3">
        <v>2015</v>
      </c>
      <c r="W3495" t="s">
        <v>25</v>
      </c>
    </row>
    <row r="3496" spans="1:23" x14ac:dyDescent="0.3">
      <c r="A3496" s="3">
        <v>4</v>
      </c>
      <c r="B3496" t="s">
        <v>773</v>
      </c>
      <c r="C3496" s="3">
        <v>4204</v>
      </c>
      <c r="D3496" t="s">
        <v>1163</v>
      </c>
      <c r="E3496" s="3">
        <v>100105</v>
      </c>
      <c r="F3496" t="s">
        <v>11377</v>
      </c>
      <c r="G3496" s="3">
        <v>100105004</v>
      </c>
      <c r="H3496" t="s">
        <v>26116</v>
      </c>
      <c r="I3496" s="3">
        <v>2</v>
      </c>
      <c r="J3496" t="s">
        <v>12848</v>
      </c>
      <c r="K3496" s="3">
        <v>20</v>
      </c>
      <c r="L3496" t="s">
        <v>26117</v>
      </c>
      <c r="M3496" s="3">
        <v>2</v>
      </c>
      <c r="N3496" t="s">
        <v>26084</v>
      </c>
      <c r="O3496" s="3">
        <v>3</v>
      </c>
      <c r="P3496" t="s">
        <v>26085</v>
      </c>
      <c r="Q3496" s="3">
        <v>2</v>
      </c>
      <c r="R3496" t="s">
        <v>8209</v>
      </c>
      <c r="S3496" s="3">
        <v>3</v>
      </c>
      <c r="T3496" s="3">
        <v>1</v>
      </c>
      <c r="U3496" s="3">
        <v>40000</v>
      </c>
      <c r="V3496" s="3">
        <v>2015</v>
      </c>
      <c r="W3496" t="s">
        <v>25</v>
      </c>
    </row>
    <row r="3497" spans="1:23" x14ac:dyDescent="0.3">
      <c r="A3497" s="3">
        <v>4</v>
      </c>
      <c r="B3497" t="s">
        <v>773</v>
      </c>
      <c r="C3497" s="3">
        <v>4204</v>
      </c>
      <c r="D3497" t="s">
        <v>1163</v>
      </c>
      <c r="E3497" s="3">
        <v>100105</v>
      </c>
      <c r="F3497" t="s">
        <v>11377</v>
      </c>
      <c r="G3497" s="3">
        <v>100105004</v>
      </c>
      <c r="H3497" t="s">
        <v>26116</v>
      </c>
      <c r="I3497" s="3">
        <v>1</v>
      </c>
      <c r="J3497" t="s">
        <v>26080</v>
      </c>
      <c r="K3497" s="3">
        <v>20</v>
      </c>
      <c r="L3497" t="s">
        <v>26117</v>
      </c>
      <c r="M3497" s="3">
        <v>7</v>
      </c>
      <c r="N3497" t="s">
        <v>14788</v>
      </c>
      <c r="O3497" s="3">
        <v>1</v>
      </c>
      <c r="P3497" t="s">
        <v>28066</v>
      </c>
      <c r="Q3497" s="3">
        <v>1</v>
      </c>
      <c r="R3497" t="s">
        <v>26083</v>
      </c>
      <c r="S3497" s="3">
        <v>1</v>
      </c>
      <c r="T3497" s="3">
        <v>1</v>
      </c>
      <c r="U3497" s="3">
        <v>4500</v>
      </c>
      <c r="V3497" s="3">
        <v>2015</v>
      </c>
      <c r="W3497" t="s">
        <v>25</v>
      </c>
    </row>
    <row r="3498" spans="1:23" x14ac:dyDescent="0.3">
      <c r="A3498" s="3">
        <v>4</v>
      </c>
      <c r="B3498" t="s">
        <v>773</v>
      </c>
      <c r="C3498" s="3">
        <v>4204</v>
      </c>
      <c r="D3498" t="s">
        <v>1163</v>
      </c>
      <c r="E3498" s="3">
        <v>100105</v>
      </c>
      <c r="F3498" t="s">
        <v>11377</v>
      </c>
      <c r="G3498" s="3">
        <v>100105004</v>
      </c>
      <c r="H3498" t="s">
        <v>26116</v>
      </c>
      <c r="I3498" s="3">
        <v>2</v>
      </c>
      <c r="J3498" t="s">
        <v>12848</v>
      </c>
      <c r="K3498" s="3">
        <v>20</v>
      </c>
      <c r="L3498" t="s">
        <v>26117</v>
      </c>
      <c r="M3498" s="3">
        <v>2</v>
      </c>
      <c r="N3498" t="s">
        <v>26084</v>
      </c>
      <c r="O3498" s="3">
        <v>2</v>
      </c>
      <c r="P3498" t="s">
        <v>28067</v>
      </c>
      <c r="Q3498" s="3">
        <v>2</v>
      </c>
      <c r="R3498" t="s">
        <v>8209</v>
      </c>
      <c r="S3498" s="3">
        <v>2</v>
      </c>
      <c r="T3498" s="3">
        <v>1</v>
      </c>
      <c r="U3498" s="3">
        <v>40884</v>
      </c>
      <c r="V3498" s="3">
        <v>2015</v>
      </c>
      <c r="W3498" t="s">
        <v>25</v>
      </c>
    </row>
    <row r="3499" spans="1:23" x14ac:dyDescent="0.3">
      <c r="A3499" s="3">
        <v>4</v>
      </c>
      <c r="B3499" t="s">
        <v>773</v>
      </c>
      <c r="C3499" s="3">
        <v>4204</v>
      </c>
      <c r="D3499" t="s">
        <v>1163</v>
      </c>
      <c r="E3499" s="3">
        <v>100105</v>
      </c>
      <c r="F3499" t="s">
        <v>11377</v>
      </c>
      <c r="G3499" s="3">
        <v>100105004</v>
      </c>
      <c r="H3499" t="s">
        <v>26116</v>
      </c>
      <c r="I3499" s="3">
        <v>1</v>
      </c>
      <c r="J3499" t="s">
        <v>26080</v>
      </c>
      <c r="K3499" s="3">
        <v>20</v>
      </c>
      <c r="L3499" t="s">
        <v>26117</v>
      </c>
      <c r="M3499" s="3">
        <v>7</v>
      </c>
      <c r="N3499" t="s">
        <v>14788</v>
      </c>
      <c r="O3499" s="3">
        <v>2</v>
      </c>
      <c r="P3499" t="s">
        <v>28067</v>
      </c>
      <c r="Q3499" s="3">
        <v>2</v>
      </c>
      <c r="R3499" t="s">
        <v>8209</v>
      </c>
      <c r="S3499" s="3">
        <v>1</v>
      </c>
      <c r="T3499" s="3">
        <v>1</v>
      </c>
      <c r="U3499" s="3">
        <v>2900</v>
      </c>
      <c r="V3499" s="3">
        <v>2015</v>
      </c>
      <c r="W3499" t="s">
        <v>25</v>
      </c>
    </row>
    <row r="3500" spans="1:23" x14ac:dyDescent="0.3">
      <c r="A3500" s="3">
        <v>4</v>
      </c>
      <c r="B3500" t="s">
        <v>773</v>
      </c>
      <c r="C3500" s="3">
        <v>4204</v>
      </c>
      <c r="D3500" t="s">
        <v>1163</v>
      </c>
      <c r="E3500" s="3">
        <v>100105</v>
      </c>
      <c r="F3500" t="s">
        <v>11377</v>
      </c>
      <c r="G3500" s="3">
        <v>100105004</v>
      </c>
      <c r="H3500" t="s">
        <v>26116</v>
      </c>
      <c r="I3500" s="3">
        <v>1</v>
      </c>
      <c r="J3500" t="s">
        <v>26080</v>
      </c>
      <c r="K3500" s="3">
        <v>20</v>
      </c>
      <c r="L3500" t="s">
        <v>26117</v>
      </c>
      <c r="M3500" s="3">
        <v>7</v>
      </c>
      <c r="N3500" t="s">
        <v>14788</v>
      </c>
      <c r="O3500" s="3">
        <v>1</v>
      </c>
      <c r="P3500" t="s">
        <v>28066</v>
      </c>
      <c r="Q3500" s="3">
        <v>2</v>
      </c>
      <c r="R3500" t="s">
        <v>8209</v>
      </c>
      <c r="S3500" s="3">
        <v>1</v>
      </c>
      <c r="T3500" s="3">
        <v>1</v>
      </c>
      <c r="U3500" s="3">
        <v>8030</v>
      </c>
      <c r="V3500" s="3">
        <v>2015</v>
      </c>
      <c r="W3500" t="s">
        <v>25</v>
      </c>
    </row>
    <row r="3501" spans="1:23" x14ac:dyDescent="0.3">
      <c r="A3501" s="3">
        <v>4</v>
      </c>
      <c r="B3501" t="s">
        <v>773</v>
      </c>
      <c r="C3501" s="3">
        <v>4204</v>
      </c>
      <c r="D3501" t="s">
        <v>1163</v>
      </c>
      <c r="E3501" s="3">
        <v>100105</v>
      </c>
      <c r="F3501" t="s">
        <v>11377</v>
      </c>
      <c r="G3501" s="3">
        <v>100105004</v>
      </c>
      <c r="H3501" t="s">
        <v>26116</v>
      </c>
      <c r="I3501" s="3">
        <v>2</v>
      </c>
      <c r="J3501" t="s">
        <v>12848</v>
      </c>
      <c r="K3501" s="3">
        <v>20</v>
      </c>
      <c r="L3501" t="s">
        <v>26117</v>
      </c>
      <c r="M3501" s="3">
        <v>7</v>
      </c>
      <c r="N3501" t="s">
        <v>14788</v>
      </c>
      <c r="O3501" s="3">
        <v>2</v>
      </c>
      <c r="P3501" t="s">
        <v>28067</v>
      </c>
      <c r="Q3501" s="3">
        <v>2</v>
      </c>
      <c r="R3501" t="s">
        <v>8209</v>
      </c>
      <c r="S3501" s="3">
        <v>1</v>
      </c>
      <c r="T3501" s="3">
        <v>1</v>
      </c>
      <c r="U3501" s="3">
        <v>51400</v>
      </c>
      <c r="V3501" s="3">
        <v>2015</v>
      </c>
      <c r="W3501" t="s">
        <v>25</v>
      </c>
    </row>
    <row r="3502" spans="1:23" x14ac:dyDescent="0.3">
      <c r="A3502" s="3">
        <v>4</v>
      </c>
      <c r="B3502" t="s">
        <v>773</v>
      </c>
      <c r="C3502" s="3">
        <v>4204</v>
      </c>
      <c r="D3502" t="s">
        <v>1163</v>
      </c>
      <c r="E3502" s="3">
        <v>100105</v>
      </c>
      <c r="F3502" t="s">
        <v>11377</v>
      </c>
      <c r="G3502" s="3">
        <v>100105004</v>
      </c>
      <c r="H3502" t="s">
        <v>26116</v>
      </c>
      <c r="I3502" s="3">
        <v>1</v>
      </c>
      <c r="J3502" t="s">
        <v>26080</v>
      </c>
      <c r="K3502" s="3">
        <v>20</v>
      </c>
      <c r="L3502" t="s">
        <v>26117</v>
      </c>
      <c r="M3502" s="3">
        <v>7</v>
      </c>
      <c r="N3502" t="s">
        <v>14788</v>
      </c>
      <c r="O3502" s="3">
        <v>1</v>
      </c>
      <c r="P3502" t="s">
        <v>28066</v>
      </c>
      <c r="Q3502" s="3">
        <v>2</v>
      </c>
      <c r="R3502" t="s">
        <v>8209</v>
      </c>
      <c r="S3502" s="3">
        <v>2</v>
      </c>
      <c r="T3502" s="3">
        <v>1</v>
      </c>
      <c r="U3502" s="3">
        <v>3100</v>
      </c>
      <c r="V3502" s="3">
        <v>2015</v>
      </c>
      <c r="W3502" t="s">
        <v>25</v>
      </c>
    </row>
    <row r="3503" spans="1:23" x14ac:dyDescent="0.3">
      <c r="A3503" s="3">
        <v>4</v>
      </c>
      <c r="B3503" t="s">
        <v>773</v>
      </c>
      <c r="C3503" s="3">
        <v>4204</v>
      </c>
      <c r="D3503" t="s">
        <v>1163</v>
      </c>
      <c r="E3503" s="3">
        <v>100105</v>
      </c>
      <c r="F3503" t="s">
        <v>11377</v>
      </c>
      <c r="G3503" s="3">
        <v>100105004</v>
      </c>
      <c r="H3503" t="s">
        <v>26116</v>
      </c>
      <c r="I3503" s="3">
        <v>2</v>
      </c>
      <c r="J3503" t="s">
        <v>12848</v>
      </c>
      <c r="K3503" s="3">
        <v>20</v>
      </c>
      <c r="L3503" t="s">
        <v>26117</v>
      </c>
      <c r="M3503" s="3">
        <v>7</v>
      </c>
      <c r="N3503" t="s">
        <v>14788</v>
      </c>
      <c r="O3503" s="3">
        <v>3</v>
      </c>
      <c r="P3503" t="s">
        <v>26085</v>
      </c>
      <c r="Q3503" s="3">
        <v>2</v>
      </c>
      <c r="R3503" t="s">
        <v>8209</v>
      </c>
      <c r="S3503" s="3">
        <v>1</v>
      </c>
      <c r="T3503" s="3">
        <v>1</v>
      </c>
      <c r="U3503" s="3">
        <v>87500</v>
      </c>
      <c r="V3503" s="3">
        <v>2015</v>
      </c>
      <c r="W3503" t="s">
        <v>25</v>
      </c>
    </row>
    <row r="3504" spans="1:23" x14ac:dyDescent="0.3">
      <c r="A3504" s="3">
        <v>4</v>
      </c>
      <c r="B3504" t="s">
        <v>773</v>
      </c>
      <c r="C3504" s="3">
        <v>4204</v>
      </c>
      <c r="D3504" t="s">
        <v>1163</v>
      </c>
      <c r="E3504" s="3">
        <v>100105</v>
      </c>
      <c r="F3504" t="s">
        <v>11377</v>
      </c>
      <c r="G3504" s="3">
        <v>100105004</v>
      </c>
      <c r="H3504" t="s">
        <v>26116</v>
      </c>
      <c r="I3504" s="3">
        <v>1</v>
      </c>
      <c r="J3504" t="s">
        <v>26080</v>
      </c>
      <c r="K3504" s="3">
        <v>20</v>
      </c>
      <c r="L3504" t="s">
        <v>26117</v>
      </c>
      <c r="M3504" s="3">
        <v>7</v>
      </c>
      <c r="N3504" t="s">
        <v>14788</v>
      </c>
      <c r="O3504" s="3">
        <v>1</v>
      </c>
      <c r="P3504" t="s">
        <v>28066</v>
      </c>
      <c r="Q3504" s="3">
        <v>2</v>
      </c>
      <c r="R3504" t="s">
        <v>8209</v>
      </c>
      <c r="S3504" s="3">
        <v>1</v>
      </c>
      <c r="T3504" s="3">
        <v>1</v>
      </c>
      <c r="U3504" s="3">
        <v>2800</v>
      </c>
      <c r="V3504" s="3">
        <v>2015</v>
      </c>
      <c r="W3504" t="s">
        <v>25</v>
      </c>
    </row>
    <row r="3505" spans="1:23" x14ac:dyDescent="0.3">
      <c r="A3505" s="3">
        <v>4</v>
      </c>
      <c r="B3505" t="s">
        <v>773</v>
      </c>
      <c r="C3505" s="3">
        <v>4204</v>
      </c>
      <c r="D3505" t="s">
        <v>1163</v>
      </c>
      <c r="E3505" s="3">
        <v>100105</v>
      </c>
      <c r="F3505" t="s">
        <v>11377</v>
      </c>
      <c r="G3505" s="3">
        <v>100105004</v>
      </c>
      <c r="H3505" t="s">
        <v>26116</v>
      </c>
      <c r="I3505" s="3">
        <v>1</v>
      </c>
      <c r="J3505" t="s">
        <v>26080</v>
      </c>
      <c r="K3505" s="3">
        <v>20</v>
      </c>
      <c r="L3505" t="s">
        <v>26117</v>
      </c>
      <c r="M3505" s="3">
        <v>2</v>
      </c>
      <c r="N3505" t="s">
        <v>26084</v>
      </c>
      <c r="O3505" s="3">
        <v>1</v>
      </c>
      <c r="P3505" t="s">
        <v>28066</v>
      </c>
      <c r="Q3505" s="3">
        <v>1</v>
      </c>
      <c r="R3505" t="s">
        <v>26083</v>
      </c>
      <c r="S3505" s="3">
        <v>4</v>
      </c>
      <c r="T3505" s="3">
        <v>1</v>
      </c>
      <c r="U3505" s="3">
        <v>12000</v>
      </c>
      <c r="V3505" s="3">
        <v>2015</v>
      </c>
      <c r="W3505" t="s">
        <v>25</v>
      </c>
    </row>
    <row r="3506" spans="1:23" x14ac:dyDescent="0.3">
      <c r="A3506" s="3">
        <v>4</v>
      </c>
      <c r="B3506" t="s">
        <v>773</v>
      </c>
      <c r="C3506" s="3">
        <v>4201</v>
      </c>
      <c r="D3506" t="s">
        <v>1154</v>
      </c>
      <c r="E3506" s="3">
        <v>100105</v>
      </c>
      <c r="F3506" t="s">
        <v>11377</v>
      </c>
      <c r="G3506" s="3">
        <v>100105004</v>
      </c>
      <c r="H3506" t="s">
        <v>26116</v>
      </c>
      <c r="I3506" s="3">
        <v>1</v>
      </c>
      <c r="J3506" t="s">
        <v>26080</v>
      </c>
      <c r="K3506" s="3">
        <v>20</v>
      </c>
      <c r="L3506" t="s">
        <v>26117</v>
      </c>
      <c r="M3506" s="3">
        <v>2</v>
      </c>
      <c r="N3506" t="s">
        <v>26084</v>
      </c>
      <c r="O3506" s="3">
        <v>1</v>
      </c>
      <c r="P3506" t="s">
        <v>28066</v>
      </c>
      <c r="Q3506" s="3">
        <v>2</v>
      </c>
      <c r="R3506" t="s">
        <v>8209</v>
      </c>
      <c r="S3506" s="3">
        <v>3</v>
      </c>
      <c r="T3506" s="3">
        <v>1</v>
      </c>
      <c r="U3506" s="3">
        <v>6950</v>
      </c>
      <c r="V3506" s="3">
        <v>2018</v>
      </c>
      <c r="W3506" t="s">
        <v>26159</v>
      </c>
    </row>
    <row r="3507" spans="1:23" x14ac:dyDescent="0.3">
      <c r="A3507" s="3">
        <v>4</v>
      </c>
      <c r="B3507" t="s">
        <v>773</v>
      </c>
      <c r="C3507" s="3">
        <v>4201</v>
      </c>
      <c r="D3507" t="s">
        <v>1154</v>
      </c>
      <c r="E3507" s="3">
        <v>100105</v>
      </c>
      <c r="F3507" t="s">
        <v>11377</v>
      </c>
      <c r="G3507" s="3">
        <v>100105004</v>
      </c>
      <c r="H3507" t="s">
        <v>26116</v>
      </c>
      <c r="I3507" s="3">
        <v>2</v>
      </c>
      <c r="J3507" t="s">
        <v>12848</v>
      </c>
      <c r="K3507" s="3">
        <v>20</v>
      </c>
      <c r="L3507" t="s">
        <v>26117</v>
      </c>
      <c r="M3507" s="3">
        <v>5</v>
      </c>
      <c r="N3507" t="s">
        <v>26092</v>
      </c>
      <c r="O3507" s="3">
        <v>3</v>
      </c>
      <c r="P3507" t="s">
        <v>26085</v>
      </c>
      <c r="Q3507" s="3">
        <v>2</v>
      </c>
      <c r="R3507" t="s">
        <v>8209</v>
      </c>
      <c r="S3507" s="3">
        <v>45</v>
      </c>
      <c r="T3507" s="3">
        <v>1</v>
      </c>
      <c r="U3507" s="3">
        <v>490000</v>
      </c>
      <c r="V3507" s="3">
        <v>2018</v>
      </c>
      <c r="W3507" t="s">
        <v>26159</v>
      </c>
    </row>
    <row r="3508" spans="1:23" x14ac:dyDescent="0.3">
      <c r="A3508" s="3">
        <v>4</v>
      </c>
      <c r="B3508" t="s">
        <v>773</v>
      </c>
      <c r="C3508" s="3">
        <v>4201</v>
      </c>
      <c r="D3508" t="s">
        <v>1154</v>
      </c>
      <c r="E3508" s="3">
        <v>100105</v>
      </c>
      <c r="F3508" t="s">
        <v>11377</v>
      </c>
      <c r="G3508" s="3">
        <v>100105004</v>
      </c>
      <c r="H3508" t="s">
        <v>26116</v>
      </c>
      <c r="I3508" s="3">
        <v>1</v>
      </c>
      <c r="J3508" t="s">
        <v>26080</v>
      </c>
      <c r="K3508" s="3">
        <v>20</v>
      </c>
      <c r="L3508" t="s">
        <v>26117</v>
      </c>
      <c r="M3508" s="3">
        <v>2</v>
      </c>
      <c r="N3508" t="s">
        <v>26084</v>
      </c>
      <c r="O3508" s="3">
        <v>1</v>
      </c>
      <c r="P3508" t="s">
        <v>28066</v>
      </c>
      <c r="Q3508" s="3">
        <v>2</v>
      </c>
      <c r="R3508" t="s">
        <v>8209</v>
      </c>
      <c r="S3508" s="3">
        <v>2</v>
      </c>
      <c r="T3508" s="3">
        <v>1</v>
      </c>
      <c r="U3508" s="3">
        <v>5000</v>
      </c>
      <c r="V3508" s="3">
        <v>2018</v>
      </c>
      <c r="W3508" t="s">
        <v>26159</v>
      </c>
    </row>
    <row r="3509" spans="1:23" x14ac:dyDescent="0.3">
      <c r="A3509" s="3">
        <v>4</v>
      </c>
      <c r="B3509" t="s">
        <v>773</v>
      </c>
      <c r="C3509" s="3">
        <v>4201</v>
      </c>
      <c r="D3509" t="s">
        <v>1154</v>
      </c>
      <c r="E3509" s="3">
        <v>100105</v>
      </c>
      <c r="F3509" t="s">
        <v>11377</v>
      </c>
      <c r="G3509" s="3">
        <v>100105004</v>
      </c>
      <c r="H3509" t="s">
        <v>26116</v>
      </c>
      <c r="I3509" s="3">
        <v>1</v>
      </c>
      <c r="J3509" t="s">
        <v>26080</v>
      </c>
      <c r="K3509" s="3">
        <v>20</v>
      </c>
      <c r="L3509" t="s">
        <v>26117</v>
      </c>
      <c r="M3509" s="3">
        <v>2</v>
      </c>
      <c r="N3509" t="s">
        <v>26084</v>
      </c>
      <c r="O3509" s="3">
        <v>1</v>
      </c>
      <c r="P3509" t="s">
        <v>28066</v>
      </c>
      <c r="Q3509" s="3">
        <v>1</v>
      </c>
      <c r="R3509" t="s">
        <v>26083</v>
      </c>
      <c r="S3509" s="3">
        <v>2</v>
      </c>
      <c r="T3509" s="3">
        <v>1</v>
      </c>
      <c r="U3509" s="3">
        <v>7065</v>
      </c>
      <c r="V3509" s="3">
        <v>2018</v>
      </c>
      <c r="W3509" t="s">
        <v>26159</v>
      </c>
    </row>
    <row r="3510" spans="1:23" x14ac:dyDescent="0.3">
      <c r="A3510" s="3">
        <v>4</v>
      </c>
      <c r="B3510" t="s">
        <v>773</v>
      </c>
      <c r="C3510" s="3">
        <v>4201</v>
      </c>
      <c r="D3510" t="s">
        <v>1154</v>
      </c>
      <c r="E3510" s="3">
        <v>100105</v>
      </c>
      <c r="F3510" t="s">
        <v>11377</v>
      </c>
      <c r="G3510" s="3">
        <v>100105004</v>
      </c>
      <c r="H3510" t="s">
        <v>26116</v>
      </c>
      <c r="I3510" s="3">
        <v>1</v>
      </c>
      <c r="J3510" t="s">
        <v>26080</v>
      </c>
      <c r="K3510" s="3">
        <v>20</v>
      </c>
      <c r="L3510" t="s">
        <v>26117</v>
      </c>
      <c r="M3510" s="3">
        <v>2</v>
      </c>
      <c r="N3510" t="s">
        <v>26084</v>
      </c>
      <c r="O3510" s="3">
        <v>1</v>
      </c>
      <c r="P3510" t="s">
        <v>28066</v>
      </c>
      <c r="Q3510" s="3">
        <v>1</v>
      </c>
      <c r="R3510" t="s">
        <v>26083</v>
      </c>
      <c r="S3510" s="3">
        <v>3</v>
      </c>
      <c r="T3510" s="3">
        <v>1</v>
      </c>
      <c r="U3510" s="3">
        <v>5700</v>
      </c>
      <c r="V3510" s="3">
        <v>2018</v>
      </c>
      <c r="W3510" t="s">
        <v>26159</v>
      </c>
    </row>
    <row r="3511" spans="1:23" x14ac:dyDescent="0.3">
      <c r="A3511" s="3">
        <v>4</v>
      </c>
      <c r="B3511" t="s">
        <v>773</v>
      </c>
      <c r="C3511" s="3">
        <v>4201</v>
      </c>
      <c r="D3511" t="s">
        <v>1154</v>
      </c>
      <c r="E3511" s="3">
        <v>100105</v>
      </c>
      <c r="F3511" t="s">
        <v>11377</v>
      </c>
      <c r="G3511" s="3">
        <v>100105004</v>
      </c>
      <c r="H3511" t="s">
        <v>26116</v>
      </c>
      <c r="I3511" s="3">
        <v>1</v>
      </c>
      <c r="J3511" t="s">
        <v>26080</v>
      </c>
      <c r="K3511" s="3">
        <v>20</v>
      </c>
      <c r="L3511" t="s">
        <v>26117</v>
      </c>
      <c r="M3511" s="3">
        <v>2</v>
      </c>
      <c r="N3511" t="s">
        <v>26084</v>
      </c>
      <c r="O3511" s="3">
        <v>1</v>
      </c>
      <c r="P3511" t="s">
        <v>28066</v>
      </c>
      <c r="Q3511" s="3">
        <v>1</v>
      </c>
      <c r="R3511" t="s">
        <v>26083</v>
      </c>
      <c r="S3511" s="3">
        <v>2</v>
      </c>
      <c r="T3511" s="3">
        <v>1</v>
      </c>
      <c r="U3511" s="3">
        <v>11400</v>
      </c>
      <c r="V3511" s="3">
        <v>2018</v>
      </c>
      <c r="W3511" t="s">
        <v>26159</v>
      </c>
    </row>
    <row r="3512" spans="1:23" x14ac:dyDescent="0.3">
      <c r="A3512" s="3">
        <v>4</v>
      </c>
      <c r="B3512" t="s">
        <v>773</v>
      </c>
      <c r="C3512" s="3">
        <v>4201</v>
      </c>
      <c r="D3512" t="s">
        <v>1154</v>
      </c>
      <c r="E3512" s="3">
        <v>100105</v>
      </c>
      <c r="F3512" t="s">
        <v>11377</v>
      </c>
      <c r="G3512" s="3">
        <v>100105004</v>
      </c>
      <c r="H3512" t="s">
        <v>26116</v>
      </c>
      <c r="I3512" s="3">
        <v>1</v>
      </c>
      <c r="J3512" t="s">
        <v>26080</v>
      </c>
      <c r="K3512" s="3">
        <v>20</v>
      </c>
      <c r="L3512" t="s">
        <v>26117</v>
      </c>
      <c r="M3512" s="3">
        <v>2</v>
      </c>
      <c r="N3512" t="s">
        <v>26084</v>
      </c>
      <c r="O3512" s="3">
        <v>1</v>
      </c>
      <c r="P3512" t="s">
        <v>28066</v>
      </c>
      <c r="Q3512" s="3">
        <v>1</v>
      </c>
      <c r="R3512" t="s">
        <v>26083</v>
      </c>
      <c r="S3512" s="3">
        <v>3</v>
      </c>
      <c r="T3512" s="3">
        <v>1</v>
      </c>
      <c r="U3512" s="3">
        <v>7780</v>
      </c>
      <c r="V3512" s="3">
        <v>2018</v>
      </c>
      <c r="W3512" t="s">
        <v>26159</v>
      </c>
    </row>
    <row r="3513" spans="1:23" x14ac:dyDescent="0.3">
      <c r="A3513" s="3">
        <v>4</v>
      </c>
      <c r="B3513" t="s">
        <v>773</v>
      </c>
      <c r="C3513" s="3">
        <v>4201</v>
      </c>
      <c r="D3513" t="s">
        <v>1154</v>
      </c>
      <c r="E3513" s="3">
        <v>100105</v>
      </c>
      <c r="F3513" t="s">
        <v>11377</v>
      </c>
      <c r="G3513" s="3">
        <v>100105004</v>
      </c>
      <c r="H3513" t="s">
        <v>26116</v>
      </c>
      <c r="I3513" s="3">
        <v>2</v>
      </c>
      <c r="J3513" t="s">
        <v>12848</v>
      </c>
      <c r="K3513" s="3">
        <v>20</v>
      </c>
      <c r="L3513" t="s">
        <v>26117</v>
      </c>
      <c r="M3513" s="3">
        <v>2</v>
      </c>
      <c r="N3513" t="s">
        <v>26084</v>
      </c>
      <c r="O3513" s="3">
        <v>1</v>
      </c>
      <c r="P3513" t="s">
        <v>28066</v>
      </c>
      <c r="Q3513" s="3">
        <v>2</v>
      </c>
      <c r="R3513" t="s">
        <v>8209</v>
      </c>
      <c r="S3513" s="3">
        <v>2</v>
      </c>
      <c r="T3513" s="3">
        <v>1</v>
      </c>
      <c r="U3513" s="3">
        <v>14950</v>
      </c>
      <c r="V3513" s="3">
        <v>2018</v>
      </c>
      <c r="W3513" t="s">
        <v>26159</v>
      </c>
    </row>
    <row r="3514" spans="1:23" x14ac:dyDescent="0.3">
      <c r="A3514" s="3">
        <v>4</v>
      </c>
      <c r="B3514" t="s">
        <v>773</v>
      </c>
      <c r="C3514" s="3">
        <v>4201</v>
      </c>
      <c r="D3514" t="s">
        <v>1154</v>
      </c>
      <c r="E3514" s="3">
        <v>100105</v>
      </c>
      <c r="F3514" t="s">
        <v>11377</v>
      </c>
      <c r="G3514" s="3">
        <v>100105004</v>
      </c>
      <c r="H3514" t="s">
        <v>26116</v>
      </c>
      <c r="I3514" s="3">
        <v>1</v>
      </c>
      <c r="J3514" t="s">
        <v>26080</v>
      </c>
      <c r="K3514" s="3">
        <v>20</v>
      </c>
      <c r="L3514" t="s">
        <v>26117</v>
      </c>
      <c r="M3514" s="3">
        <v>2</v>
      </c>
      <c r="N3514" t="s">
        <v>26084</v>
      </c>
      <c r="O3514" s="3">
        <v>1</v>
      </c>
      <c r="P3514" t="s">
        <v>28066</v>
      </c>
      <c r="Q3514" s="3">
        <v>1</v>
      </c>
      <c r="R3514" t="s">
        <v>26083</v>
      </c>
      <c r="S3514" s="3">
        <v>3</v>
      </c>
      <c r="T3514" s="3">
        <v>1</v>
      </c>
      <c r="U3514" s="3">
        <v>6400</v>
      </c>
      <c r="V3514" s="3">
        <v>2018</v>
      </c>
      <c r="W3514" t="s">
        <v>26159</v>
      </c>
    </row>
    <row r="3515" spans="1:23" x14ac:dyDescent="0.3">
      <c r="A3515" s="3">
        <v>4</v>
      </c>
      <c r="B3515" t="s">
        <v>773</v>
      </c>
      <c r="C3515" s="3">
        <v>4201</v>
      </c>
      <c r="D3515" t="s">
        <v>1154</v>
      </c>
      <c r="E3515" s="3">
        <v>100105</v>
      </c>
      <c r="F3515" t="s">
        <v>11377</v>
      </c>
      <c r="G3515" s="3">
        <v>100105004</v>
      </c>
      <c r="H3515" t="s">
        <v>26116</v>
      </c>
      <c r="I3515" s="3">
        <v>1</v>
      </c>
      <c r="J3515" t="s">
        <v>26080</v>
      </c>
      <c r="K3515" s="3">
        <v>20</v>
      </c>
      <c r="L3515" t="s">
        <v>26117</v>
      </c>
      <c r="M3515" s="3">
        <v>2</v>
      </c>
      <c r="N3515" t="s">
        <v>26084</v>
      </c>
      <c r="O3515" s="3">
        <v>1</v>
      </c>
      <c r="P3515" t="s">
        <v>28066</v>
      </c>
      <c r="Q3515" s="3">
        <v>1</v>
      </c>
      <c r="R3515" t="s">
        <v>26083</v>
      </c>
      <c r="S3515" s="3">
        <v>2</v>
      </c>
      <c r="T3515" s="3">
        <v>1</v>
      </c>
      <c r="U3515" s="3">
        <v>4172</v>
      </c>
      <c r="V3515" s="3">
        <v>2018</v>
      </c>
      <c r="W3515" t="s">
        <v>26159</v>
      </c>
    </row>
    <row r="3516" spans="1:23" x14ac:dyDescent="0.3">
      <c r="A3516" s="3">
        <v>4</v>
      </c>
      <c r="B3516" t="s">
        <v>773</v>
      </c>
      <c r="C3516" s="3">
        <v>4201</v>
      </c>
      <c r="D3516" t="s">
        <v>1154</v>
      </c>
      <c r="E3516" s="3">
        <v>100105</v>
      </c>
      <c r="F3516" t="s">
        <v>11377</v>
      </c>
      <c r="G3516" s="3">
        <v>100105004</v>
      </c>
      <c r="H3516" t="s">
        <v>26116</v>
      </c>
      <c r="I3516" s="3">
        <v>2</v>
      </c>
      <c r="J3516" t="s">
        <v>12848</v>
      </c>
      <c r="K3516" s="3">
        <v>20</v>
      </c>
      <c r="L3516" t="s">
        <v>26117</v>
      </c>
      <c r="M3516" s="3">
        <v>2</v>
      </c>
      <c r="N3516" t="s">
        <v>26084</v>
      </c>
      <c r="O3516" s="3">
        <v>1</v>
      </c>
      <c r="P3516" t="s">
        <v>28066</v>
      </c>
      <c r="Q3516" s="3">
        <v>2</v>
      </c>
      <c r="R3516" t="s">
        <v>8209</v>
      </c>
      <c r="S3516" s="3">
        <v>2</v>
      </c>
      <c r="T3516" s="3">
        <v>1</v>
      </c>
      <c r="U3516" s="3">
        <v>16880</v>
      </c>
      <c r="V3516" s="3">
        <v>2018</v>
      </c>
      <c r="W3516" t="s">
        <v>26159</v>
      </c>
    </row>
    <row r="3517" spans="1:23" x14ac:dyDescent="0.3">
      <c r="A3517" s="3">
        <v>4</v>
      </c>
      <c r="B3517" t="s">
        <v>773</v>
      </c>
      <c r="C3517" s="3">
        <v>4201</v>
      </c>
      <c r="D3517" t="s">
        <v>1154</v>
      </c>
      <c r="E3517" s="3">
        <v>100105</v>
      </c>
      <c r="F3517" t="s">
        <v>11377</v>
      </c>
      <c r="G3517" s="3">
        <v>100105004</v>
      </c>
      <c r="H3517" t="s">
        <v>26116</v>
      </c>
      <c r="I3517" s="3">
        <v>2</v>
      </c>
      <c r="J3517" t="s">
        <v>12848</v>
      </c>
      <c r="K3517" s="3">
        <v>20</v>
      </c>
      <c r="L3517" t="s">
        <v>26117</v>
      </c>
      <c r="M3517" s="3">
        <v>2</v>
      </c>
      <c r="N3517" t="s">
        <v>26084</v>
      </c>
      <c r="O3517" s="3">
        <v>3</v>
      </c>
      <c r="P3517" t="s">
        <v>26085</v>
      </c>
      <c r="Q3517" s="3">
        <v>2</v>
      </c>
      <c r="R3517" t="s">
        <v>8209</v>
      </c>
      <c r="S3517" s="3">
        <v>8</v>
      </c>
      <c r="T3517" s="3">
        <v>1</v>
      </c>
      <c r="U3517" s="3">
        <v>942300</v>
      </c>
      <c r="V3517" s="3">
        <v>2018</v>
      </c>
      <c r="W3517" t="s">
        <v>26159</v>
      </c>
    </row>
    <row r="3518" spans="1:23" x14ac:dyDescent="0.3">
      <c r="A3518" s="3">
        <v>4</v>
      </c>
      <c r="B3518" t="s">
        <v>773</v>
      </c>
      <c r="C3518" s="3">
        <v>4201</v>
      </c>
      <c r="D3518" t="s">
        <v>1154</v>
      </c>
      <c r="E3518" s="3">
        <v>100105</v>
      </c>
      <c r="F3518" t="s">
        <v>11377</v>
      </c>
      <c r="G3518" s="3">
        <v>100105004</v>
      </c>
      <c r="H3518" t="s">
        <v>26116</v>
      </c>
      <c r="I3518" s="3">
        <v>1</v>
      </c>
      <c r="J3518" t="s">
        <v>26080</v>
      </c>
      <c r="K3518" s="3">
        <v>20</v>
      </c>
      <c r="L3518" t="s">
        <v>26117</v>
      </c>
      <c r="M3518" s="3">
        <v>2</v>
      </c>
      <c r="N3518" t="s">
        <v>26084</v>
      </c>
      <c r="O3518" s="3">
        <v>2</v>
      </c>
      <c r="P3518" t="s">
        <v>28067</v>
      </c>
      <c r="Q3518" s="3">
        <v>1</v>
      </c>
      <c r="R3518" t="s">
        <v>26083</v>
      </c>
      <c r="S3518" s="3">
        <v>2</v>
      </c>
      <c r="T3518" s="3">
        <v>1</v>
      </c>
      <c r="U3518" s="3">
        <v>6692</v>
      </c>
      <c r="V3518" s="3">
        <v>2018</v>
      </c>
      <c r="W3518" t="s">
        <v>26159</v>
      </c>
    </row>
    <row r="3519" spans="1:23" x14ac:dyDescent="0.3">
      <c r="A3519" s="3">
        <v>4</v>
      </c>
      <c r="B3519" t="s">
        <v>773</v>
      </c>
      <c r="C3519" s="3">
        <v>4201</v>
      </c>
      <c r="D3519" t="s">
        <v>1154</v>
      </c>
      <c r="E3519" s="3">
        <v>100105</v>
      </c>
      <c r="F3519" t="s">
        <v>11377</v>
      </c>
      <c r="G3519" s="3">
        <v>100105004</v>
      </c>
      <c r="H3519" t="s">
        <v>26116</v>
      </c>
      <c r="I3519" s="3">
        <v>2</v>
      </c>
      <c r="J3519" t="s">
        <v>12848</v>
      </c>
      <c r="K3519" s="3">
        <v>20</v>
      </c>
      <c r="L3519" t="s">
        <v>26117</v>
      </c>
      <c r="M3519" s="3">
        <v>2</v>
      </c>
      <c r="N3519" t="s">
        <v>26084</v>
      </c>
      <c r="O3519" s="3">
        <v>3</v>
      </c>
      <c r="P3519" t="s">
        <v>26085</v>
      </c>
      <c r="Q3519" s="3">
        <v>2</v>
      </c>
      <c r="R3519" t="s">
        <v>8209</v>
      </c>
      <c r="S3519" s="3">
        <v>5</v>
      </c>
      <c r="T3519" s="3">
        <v>1</v>
      </c>
      <c r="U3519" s="3">
        <v>160200</v>
      </c>
      <c r="V3519" s="3">
        <v>2018</v>
      </c>
      <c r="W3519" t="s">
        <v>26159</v>
      </c>
    </row>
    <row r="3520" spans="1:23" x14ac:dyDescent="0.3">
      <c r="A3520" s="3">
        <v>4</v>
      </c>
      <c r="B3520" t="s">
        <v>773</v>
      </c>
      <c r="C3520" s="3">
        <v>4201</v>
      </c>
      <c r="D3520" t="s">
        <v>1154</v>
      </c>
      <c r="E3520" s="3">
        <v>100105</v>
      </c>
      <c r="F3520" t="s">
        <v>11377</v>
      </c>
      <c r="G3520" s="3">
        <v>100105004</v>
      </c>
      <c r="H3520" t="s">
        <v>26116</v>
      </c>
      <c r="I3520" s="3">
        <v>1</v>
      </c>
      <c r="J3520" t="s">
        <v>26080</v>
      </c>
      <c r="K3520" s="3">
        <v>20</v>
      </c>
      <c r="L3520" t="s">
        <v>26117</v>
      </c>
      <c r="M3520" s="3">
        <v>2</v>
      </c>
      <c r="N3520" t="s">
        <v>26084</v>
      </c>
      <c r="O3520" s="3">
        <v>1</v>
      </c>
      <c r="P3520" t="s">
        <v>28066</v>
      </c>
      <c r="Q3520" s="3">
        <v>2</v>
      </c>
      <c r="R3520" t="s">
        <v>8209</v>
      </c>
      <c r="S3520" s="3">
        <v>2</v>
      </c>
      <c r="T3520" s="3">
        <v>1</v>
      </c>
      <c r="U3520" s="3">
        <v>16400</v>
      </c>
      <c r="V3520" s="3">
        <v>2018</v>
      </c>
      <c r="W3520" t="s">
        <v>26159</v>
      </c>
    </row>
    <row r="3521" spans="1:23" x14ac:dyDescent="0.3">
      <c r="A3521" s="3">
        <v>4</v>
      </c>
      <c r="B3521" t="s">
        <v>773</v>
      </c>
      <c r="C3521" s="3">
        <v>4201</v>
      </c>
      <c r="D3521" t="s">
        <v>1154</v>
      </c>
      <c r="E3521" s="3">
        <v>100105</v>
      </c>
      <c r="F3521" t="s">
        <v>11377</v>
      </c>
      <c r="G3521" s="3">
        <v>100105004</v>
      </c>
      <c r="H3521" t="s">
        <v>26116</v>
      </c>
      <c r="I3521" s="3">
        <v>2</v>
      </c>
      <c r="J3521" t="s">
        <v>12848</v>
      </c>
      <c r="K3521" s="3">
        <v>20</v>
      </c>
      <c r="L3521" t="s">
        <v>26117</v>
      </c>
      <c r="M3521" s="3">
        <v>2</v>
      </c>
      <c r="N3521" t="s">
        <v>26084</v>
      </c>
      <c r="O3521" s="3">
        <v>3</v>
      </c>
      <c r="P3521" t="s">
        <v>26085</v>
      </c>
      <c r="Q3521" s="3">
        <v>2</v>
      </c>
      <c r="R3521" t="s">
        <v>8209</v>
      </c>
      <c r="S3521" s="3">
        <v>8</v>
      </c>
      <c r="T3521" s="3">
        <v>1</v>
      </c>
      <c r="U3521" s="3">
        <v>144611</v>
      </c>
      <c r="V3521" s="3">
        <v>2018</v>
      </c>
      <c r="W3521" t="s">
        <v>26159</v>
      </c>
    </row>
    <row r="3522" spans="1:23" x14ac:dyDescent="0.3">
      <c r="A3522" s="3">
        <v>4</v>
      </c>
      <c r="B3522" t="s">
        <v>773</v>
      </c>
      <c r="C3522" s="3">
        <v>4201</v>
      </c>
      <c r="D3522" t="s">
        <v>1154</v>
      </c>
      <c r="E3522" s="3">
        <v>100105</v>
      </c>
      <c r="F3522" t="s">
        <v>11377</v>
      </c>
      <c r="G3522" s="3">
        <v>100105004</v>
      </c>
      <c r="H3522" t="s">
        <v>26116</v>
      </c>
      <c r="I3522" s="3">
        <v>1</v>
      </c>
      <c r="J3522" t="s">
        <v>26080</v>
      </c>
      <c r="K3522" s="3">
        <v>20</v>
      </c>
      <c r="L3522" t="s">
        <v>26117</v>
      </c>
      <c r="M3522" s="3">
        <v>2</v>
      </c>
      <c r="N3522" t="s">
        <v>26084</v>
      </c>
      <c r="O3522" s="3">
        <v>3</v>
      </c>
      <c r="P3522" t="s">
        <v>26085</v>
      </c>
      <c r="Q3522" s="3">
        <v>2</v>
      </c>
      <c r="R3522" t="s">
        <v>8209</v>
      </c>
      <c r="S3522" s="3">
        <v>3</v>
      </c>
      <c r="T3522" s="3">
        <v>1</v>
      </c>
      <c r="U3522" s="3">
        <v>24700</v>
      </c>
      <c r="V3522" s="3">
        <v>2018</v>
      </c>
      <c r="W3522" t="s">
        <v>26159</v>
      </c>
    </row>
    <row r="3523" spans="1:23" x14ac:dyDescent="0.3">
      <c r="A3523" s="3">
        <v>4</v>
      </c>
      <c r="B3523" t="s">
        <v>773</v>
      </c>
      <c r="C3523" s="3">
        <v>4201</v>
      </c>
      <c r="D3523" t="s">
        <v>1154</v>
      </c>
      <c r="E3523" s="3">
        <v>100105</v>
      </c>
      <c r="F3523" t="s">
        <v>11377</v>
      </c>
      <c r="G3523" s="3">
        <v>100105004</v>
      </c>
      <c r="H3523" t="s">
        <v>26116</v>
      </c>
      <c r="I3523" s="3">
        <v>1</v>
      </c>
      <c r="J3523" t="s">
        <v>26080</v>
      </c>
      <c r="K3523" s="3">
        <v>20</v>
      </c>
      <c r="L3523" t="s">
        <v>26117</v>
      </c>
      <c r="M3523" s="3">
        <v>2</v>
      </c>
      <c r="N3523" t="s">
        <v>26084</v>
      </c>
      <c r="O3523" s="3">
        <v>3</v>
      </c>
      <c r="P3523" t="s">
        <v>26085</v>
      </c>
      <c r="Q3523" s="3">
        <v>2</v>
      </c>
      <c r="R3523" t="s">
        <v>8209</v>
      </c>
      <c r="S3523" s="3">
        <v>2</v>
      </c>
      <c r="T3523" s="3">
        <v>1</v>
      </c>
      <c r="U3523" s="3">
        <v>29672</v>
      </c>
      <c r="V3523" s="3">
        <v>2018</v>
      </c>
      <c r="W3523" t="s">
        <v>26159</v>
      </c>
    </row>
    <row r="3524" spans="1:23" x14ac:dyDescent="0.3">
      <c r="A3524" s="3">
        <v>4</v>
      </c>
      <c r="B3524" t="s">
        <v>773</v>
      </c>
      <c r="C3524" s="3">
        <v>4201</v>
      </c>
      <c r="D3524" t="s">
        <v>1154</v>
      </c>
      <c r="E3524" s="3">
        <v>100105</v>
      </c>
      <c r="F3524" t="s">
        <v>11377</v>
      </c>
      <c r="G3524" s="3">
        <v>100105004</v>
      </c>
      <c r="H3524" t="s">
        <v>26116</v>
      </c>
      <c r="I3524" s="3">
        <v>1</v>
      </c>
      <c r="J3524" t="s">
        <v>26080</v>
      </c>
      <c r="K3524" s="3">
        <v>20</v>
      </c>
      <c r="L3524" t="s">
        <v>26117</v>
      </c>
      <c r="M3524" s="3">
        <v>2</v>
      </c>
      <c r="N3524" t="s">
        <v>26084</v>
      </c>
      <c r="O3524" s="3">
        <v>1</v>
      </c>
      <c r="P3524" t="s">
        <v>28066</v>
      </c>
      <c r="Q3524" s="3">
        <v>1</v>
      </c>
      <c r="R3524" t="s">
        <v>26083</v>
      </c>
      <c r="S3524" s="3">
        <v>2</v>
      </c>
      <c r="T3524" s="3">
        <v>1</v>
      </c>
      <c r="U3524" s="3">
        <v>5000</v>
      </c>
      <c r="V3524" s="3">
        <v>2018</v>
      </c>
      <c r="W3524" t="s">
        <v>26159</v>
      </c>
    </row>
    <row r="3525" spans="1:23" x14ac:dyDescent="0.3">
      <c r="A3525" s="3">
        <v>4</v>
      </c>
      <c r="B3525" t="s">
        <v>773</v>
      </c>
      <c r="C3525" s="3">
        <v>4303</v>
      </c>
      <c r="D3525" t="s">
        <v>1172</v>
      </c>
      <c r="E3525" s="3">
        <v>100105</v>
      </c>
      <c r="F3525" t="s">
        <v>11377</v>
      </c>
      <c r="G3525" s="3">
        <v>100105004</v>
      </c>
      <c r="H3525" t="s">
        <v>26116</v>
      </c>
      <c r="I3525" s="3">
        <v>2</v>
      </c>
      <c r="J3525" t="s">
        <v>12848</v>
      </c>
      <c r="K3525" s="3">
        <v>20</v>
      </c>
      <c r="L3525" t="s">
        <v>26117</v>
      </c>
      <c r="M3525" s="3">
        <v>1</v>
      </c>
      <c r="N3525" t="s">
        <v>26082</v>
      </c>
      <c r="O3525" s="3">
        <v>3</v>
      </c>
      <c r="P3525" t="s">
        <v>26085</v>
      </c>
      <c r="Q3525" s="3">
        <v>2</v>
      </c>
      <c r="R3525" t="s">
        <v>8209</v>
      </c>
      <c r="S3525" s="3">
        <v>2</v>
      </c>
      <c r="T3525" s="3">
        <v>1</v>
      </c>
      <c r="U3525" s="3">
        <v>360000</v>
      </c>
      <c r="V3525" s="3">
        <v>2018</v>
      </c>
      <c r="W3525" t="s">
        <v>26159</v>
      </c>
    </row>
    <row r="3526" spans="1:23" x14ac:dyDescent="0.3">
      <c r="A3526" s="3">
        <v>4</v>
      </c>
      <c r="B3526" t="s">
        <v>773</v>
      </c>
      <c r="C3526" s="3">
        <v>4303</v>
      </c>
      <c r="D3526" t="s">
        <v>1172</v>
      </c>
      <c r="E3526" s="3">
        <v>100105</v>
      </c>
      <c r="F3526" t="s">
        <v>11377</v>
      </c>
      <c r="G3526" s="3">
        <v>100105004</v>
      </c>
      <c r="H3526" t="s">
        <v>26116</v>
      </c>
      <c r="I3526" s="3">
        <v>2</v>
      </c>
      <c r="J3526" t="s">
        <v>12848</v>
      </c>
      <c r="K3526" s="3">
        <v>20</v>
      </c>
      <c r="L3526" t="s">
        <v>26117</v>
      </c>
      <c r="M3526" s="3">
        <v>7</v>
      </c>
      <c r="N3526" t="s">
        <v>14788</v>
      </c>
      <c r="O3526" s="3">
        <v>3</v>
      </c>
      <c r="P3526" t="s">
        <v>26085</v>
      </c>
      <c r="Q3526" s="3">
        <v>3</v>
      </c>
      <c r="R3526" t="s">
        <v>26107</v>
      </c>
      <c r="S3526" s="3">
        <v>1</v>
      </c>
      <c r="T3526" s="3">
        <v>1</v>
      </c>
      <c r="U3526" s="3">
        <v>970000</v>
      </c>
      <c r="V3526" s="3">
        <v>2018</v>
      </c>
      <c r="W3526" t="s">
        <v>26159</v>
      </c>
    </row>
    <row r="3527" spans="1:23" x14ac:dyDescent="0.3">
      <c r="A3527" s="3">
        <v>4</v>
      </c>
      <c r="B3527" t="s">
        <v>773</v>
      </c>
      <c r="C3527" s="3">
        <v>4301</v>
      </c>
      <c r="D3527" t="s">
        <v>1166</v>
      </c>
      <c r="E3527" s="3">
        <v>100105</v>
      </c>
      <c r="F3527" t="s">
        <v>11377</v>
      </c>
      <c r="G3527" s="3">
        <v>100105001</v>
      </c>
      <c r="H3527" t="s">
        <v>26118</v>
      </c>
      <c r="I3527" s="3">
        <v>2</v>
      </c>
      <c r="J3527" t="s">
        <v>12848</v>
      </c>
      <c r="K3527" s="3">
        <v>20</v>
      </c>
      <c r="L3527" t="s">
        <v>26117</v>
      </c>
      <c r="M3527" s="3">
        <v>7</v>
      </c>
      <c r="N3527" t="s">
        <v>14788</v>
      </c>
      <c r="O3527" s="3">
        <v>1</v>
      </c>
      <c r="P3527" t="s">
        <v>28066</v>
      </c>
      <c r="Q3527" s="3">
        <v>3</v>
      </c>
      <c r="R3527" t="s">
        <v>26107</v>
      </c>
      <c r="S3527" s="3">
        <v>1</v>
      </c>
      <c r="T3527" s="3">
        <v>1</v>
      </c>
      <c r="U3527" s="3">
        <v>1400000</v>
      </c>
      <c r="V3527" s="3">
        <v>2018</v>
      </c>
      <c r="W3527" t="s">
        <v>26159</v>
      </c>
    </row>
    <row r="3528" spans="1:23" x14ac:dyDescent="0.3">
      <c r="A3528" s="3">
        <v>4</v>
      </c>
      <c r="B3528" t="s">
        <v>773</v>
      </c>
      <c r="C3528" s="3">
        <v>4301</v>
      </c>
      <c r="D3528" t="s">
        <v>1166</v>
      </c>
      <c r="E3528" s="3">
        <v>100105</v>
      </c>
      <c r="F3528" t="s">
        <v>11377</v>
      </c>
      <c r="G3528" s="3">
        <v>100105004</v>
      </c>
      <c r="H3528" t="s">
        <v>26116</v>
      </c>
      <c r="I3528" s="3">
        <v>2</v>
      </c>
      <c r="J3528" t="s">
        <v>12848</v>
      </c>
      <c r="K3528" s="3">
        <v>20</v>
      </c>
      <c r="L3528" t="s">
        <v>26117</v>
      </c>
      <c r="M3528" s="3">
        <v>2</v>
      </c>
      <c r="N3528" t="s">
        <v>26084</v>
      </c>
      <c r="O3528" s="3">
        <v>2</v>
      </c>
      <c r="P3528" t="s">
        <v>28067</v>
      </c>
      <c r="Q3528" s="3">
        <v>1</v>
      </c>
      <c r="R3528" t="s">
        <v>26083</v>
      </c>
      <c r="S3528" s="3">
        <v>1</v>
      </c>
      <c r="T3528" s="3">
        <v>1</v>
      </c>
      <c r="U3528" s="3">
        <v>108600</v>
      </c>
      <c r="V3528" s="3">
        <v>2018</v>
      </c>
      <c r="W3528" t="s">
        <v>26159</v>
      </c>
    </row>
    <row r="3529" spans="1:23" x14ac:dyDescent="0.3">
      <c r="A3529" s="3">
        <v>4</v>
      </c>
      <c r="B3529" t="s">
        <v>773</v>
      </c>
      <c r="C3529" s="3">
        <v>4301</v>
      </c>
      <c r="D3529" t="s">
        <v>1166</v>
      </c>
      <c r="E3529" s="3">
        <v>100105</v>
      </c>
      <c r="F3529" t="s">
        <v>11377</v>
      </c>
      <c r="G3529" s="3">
        <v>100105001</v>
      </c>
      <c r="H3529" t="s">
        <v>26118</v>
      </c>
      <c r="I3529" s="3">
        <v>1</v>
      </c>
      <c r="J3529" t="s">
        <v>26080</v>
      </c>
      <c r="K3529" s="3">
        <v>20</v>
      </c>
      <c r="L3529" t="s">
        <v>26117</v>
      </c>
      <c r="M3529" s="3">
        <v>7</v>
      </c>
      <c r="N3529" t="s">
        <v>14788</v>
      </c>
      <c r="O3529" s="3">
        <v>3</v>
      </c>
      <c r="P3529" t="s">
        <v>26085</v>
      </c>
      <c r="Q3529" s="3">
        <v>3</v>
      </c>
      <c r="R3529" t="s">
        <v>26107</v>
      </c>
      <c r="S3529" s="3">
        <v>1</v>
      </c>
      <c r="T3529" s="3">
        <v>1</v>
      </c>
      <c r="U3529" s="3">
        <v>850000</v>
      </c>
      <c r="V3529" s="3">
        <v>2018</v>
      </c>
      <c r="W3529" t="s">
        <v>26159</v>
      </c>
    </row>
    <row r="3530" spans="1:23" x14ac:dyDescent="0.3">
      <c r="A3530" s="3">
        <v>4</v>
      </c>
      <c r="B3530" t="s">
        <v>773</v>
      </c>
      <c r="C3530" s="3">
        <v>4301</v>
      </c>
      <c r="D3530" t="s">
        <v>1166</v>
      </c>
      <c r="E3530" s="3">
        <v>100105</v>
      </c>
      <c r="F3530" t="s">
        <v>11377</v>
      </c>
      <c r="G3530" s="3">
        <v>100105004</v>
      </c>
      <c r="H3530" t="s">
        <v>26116</v>
      </c>
      <c r="I3530" s="3">
        <v>1</v>
      </c>
      <c r="J3530" t="s">
        <v>26080</v>
      </c>
      <c r="K3530" s="3">
        <v>20</v>
      </c>
      <c r="L3530" t="s">
        <v>26117</v>
      </c>
      <c r="M3530" s="3">
        <v>2</v>
      </c>
      <c r="N3530" t="s">
        <v>26084</v>
      </c>
      <c r="O3530" s="3">
        <v>1</v>
      </c>
      <c r="P3530" t="s">
        <v>28066</v>
      </c>
      <c r="Q3530" s="3">
        <v>1</v>
      </c>
      <c r="R3530" t="s">
        <v>26083</v>
      </c>
      <c r="S3530" s="3">
        <v>1</v>
      </c>
      <c r="T3530" s="3">
        <v>1</v>
      </c>
      <c r="U3530" s="3">
        <v>7000</v>
      </c>
      <c r="V3530" s="3">
        <v>2018</v>
      </c>
      <c r="W3530" t="s">
        <v>26159</v>
      </c>
    </row>
    <row r="3531" spans="1:23" x14ac:dyDescent="0.3">
      <c r="A3531" s="3">
        <v>4</v>
      </c>
      <c r="B3531" t="s">
        <v>773</v>
      </c>
      <c r="C3531" s="3">
        <v>4301</v>
      </c>
      <c r="D3531" t="s">
        <v>1166</v>
      </c>
      <c r="E3531" s="3">
        <v>100105</v>
      </c>
      <c r="F3531" t="s">
        <v>11377</v>
      </c>
      <c r="G3531" s="3">
        <v>100105004</v>
      </c>
      <c r="H3531" t="s">
        <v>26116</v>
      </c>
      <c r="I3531" s="3">
        <v>2</v>
      </c>
      <c r="J3531" t="s">
        <v>12848</v>
      </c>
      <c r="K3531" s="3">
        <v>20</v>
      </c>
      <c r="L3531" t="s">
        <v>26117</v>
      </c>
      <c r="M3531" s="3">
        <v>2</v>
      </c>
      <c r="N3531" t="s">
        <v>26084</v>
      </c>
      <c r="O3531" s="3">
        <v>3</v>
      </c>
      <c r="P3531" t="s">
        <v>26085</v>
      </c>
      <c r="Q3531" s="3">
        <v>1</v>
      </c>
      <c r="R3531" t="s">
        <v>26083</v>
      </c>
      <c r="S3531" s="3">
        <v>2</v>
      </c>
      <c r="T3531" s="3">
        <v>1</v>
      </c>
      <c r="U3531" s="3">
        <v>120000</v>
      </c>
      <c r="V3531" s="3">
        <v>2018</v>
      </c>
      <c r="W3531" t="s">
        <v>26159</v>
      </c>
    </row>
    <row r="3532" spans="1:23" x14ac:dyDescent="0.3">
      <c r="A3532" s="3">
        <v>4</v>
      </c>
      <c r="B3532" t="s">
        <v>773</v>
      </c>
      <c r="C3532" s="3">
        <v>4301</v>
      </c>
      <c r="D3532" t="s">
        <v>1166</v>
      </c>
      <c r="E3532" s="3">
        <v>100105</v>
      </c>
      <c r="F3532" t="s">
        <v>11377</v>
      </c>
      <c r="G3532" s="3">
        <v>100105004</v>
      </c>
      <c r="H3532" t="s">
        <v>26116</v>
      </c>
      <c r="I3532" s="3">
        <v>2</v>
      </c>
      <c r="J3532" t="s">
        <v>12848</v>
      </c>
      <c r="K3532" s="3">
        <v>20</v>
      </c>
      <c r="L3532" t="s">
        <v>26117</v>
      </c>
      <c r="M3532" s="3">
        <v>2</v>
      </c>
      <c r="N3532" t="s">
        <v>26084</v>
      </c>
      <c r="O3532" s="3">
        <v>3</v>
      </c>
      <c r="P3532" t="s">
        <v>26085</v>
      </c>
      <c r="Q3532" s="3">
        <v>1</v>
      </c>
      <c r="R3532" t="s">
        <v>26083</v>
      </c>
      <c r="S3532" s="3">
        <v>2</v>
      </c>
      <c r="T3532" s="3">
        <v>1</v>
      </c>
      <c r="U3532" s="3">
        <v>78000</v>
      </c>
      <c r="V3532" s="3">
        <v>2018</v>
      </c>
      <c r="W3532" t="s">
        <v>26159</v>
      </c>
    </row>
    <row r="3533" spans="1:23" x14ac:dyDescent="0.3">
      <c r="A3533" s="3">
        <v>4</v>
      </c>
      <c r="B3533" t="s">
        <v>773</v>
      </c>
      <c r="C3533" s="3">
        <v>4301</v>
      </c>
      <c r="D3533" t="s">
        <v>1166</v>
      </c>
      <c r="E3533" s="3">
        <v>100105</v>
      </c>
      <c r="F3533" t="s">
        <v>11377</v>
      </c>
      <c r="G3533" s="3">
        <v>100105004</v>
      </c>
      <c r="H3533" t="s">
        <v>26116</v>
      </c>
      <c r="I3533" s="3">
        <v>2</v>
      </c>
      <c r="J3533" t="s">
        <v>12848</v>
      </c>
      <c r="K3533" s="3">
        <v>20</v>
      </c>
      <c r="L3533" t="s">
        <v>26117</v>
      </c>
      <c r="M3533" s="3">
        <v>2</v>
      </c>
      <c r="N3533" t="s">
        <v>26084</v>
      </c>
      <c r="O3533" s="3">
        <v>1</v>
      </c>
      <c r="P3533" t="s">
        <v>28066</v>
      </c>
      <c r="Q3533" s="3">
        <v>1</v>
      </c>
      <c r="R3533" t="s">
        <v>26083</v>
      </c>
      <c r="S3533" s="3">
        <v>2</v>
      </c>
      <c r="T3533" s="3">
        <v>1</v>
      </c>
      <c r="U3533" s="3">
        <v>40000</v>
      </c>
      <c r="V3533" s="3">
        <v>2018</v>
      </c>
      <c r="W3533" t="s">
        <v>26159</v>
      </c>
    </row>
    <row r="3534" spans="1:23" x14ac:dyDescent="0.3">
      <c r="A3534" s="3">
        <v>4</v>
      </c>
      <c r="B3534" t="s">
        <v>773</v>
      </c>
      <c r="C3534" s="3">
        <v>4301</v>
      </c>
      <c r="D3534" t="s">
        <v>1166</v>
      </c>
      <c r="E3534" s="3">
        <v>100105</v>
      </c>
      <c r="F3534" t="s">
        <v>11377</v>
      </c>
      <c r="G3534" s="3">
        <v>100105004</v>
      </c>
      <c r="H3534" t="s">
        <v>26116</v>
      </c>
      <c r="I3534" s="3">
        <v>2</v>
      </c>
      <c r="J3534" t="s">
        <v>12848</v>
      </c>
      <c r="K3534" s="3">
        <v>20</v>
      </c>
      <c r="L3534" t="s">
        <v>26117</v>
      </c>
      <c r="M3534" s="3">
        <v>2</v>
      </c>
      <c r="N3534" t="s">
        <v>26084</v>
      </c>
      <c r="O3534" s="3">
        <v>3</v>
      </c>
      <c r="P3534" t="s">
        <v>26085</v>
      </c>
      <c r="Q3534" s="3">
        <v>1</v>
      </c>
      <c r="R3534" t="s">
        <v>26083</v>
      </c>
      <c r="S3534" s="3">
        <v>2</v>
      </c>
      <c r="T3534" s="3">
        <v>1</v>
      </c>
      <c r="U3534" s="3">
        <v>150000</v>
      </c>
      <c r="V3534" s="3">
        <v>2018</v>
      </c>
      <c r="W3534" t="s">
        <v>26159</v>
      </c>
    </row>
    <row r="3535" spans="1:23" x14ac:dyDescent="0.3">
      <c r="A3535" s="3">
        <v>4</v>
      </c>
      <c r="B3535" t="s">
        <v>773</v>
      </c>
      <c r="C3535" s="3">
        <v>4301</v>
      </c>
      <c r="D3535" t="s">
        <v>1166</v>
      </c>
      <c r="E3535" s="3">
        <v>100105</v>
      </c>
      <c r="F3535" t="s">
        <v>11377</v>
      </c>
      <c r="G3535" s="3">
        <v>100105004</v>
      </c>
      <c r="H3535" t="s">
        <v>26116</v>
      </c>
      <c r="I3535" s="3">
        <v>1</v>
      </c>
      <c r="J3535" t="s">
        <v>26080</v>
      </c>
      <c r="K3535" s="3">
        <v>20</v>
      </c>
      <c r="L3535" t="s">
        <v>26117</v>
      </c>
      <c r="M3535" s="3">
        <v>2</v>
      </c>
      <c r="N3535" t="s">
        <v>26084</v>
      </c>
      <c r="O3535" s="3">
        <v>1</v>
      </c>
      <c r="P3535" t="s">
        <v>28066</v>
      </c>
      <c r="Q3535" s="3">
        <v>1</v>
      </c>
      <c r="R3535" t="s">
        <v>26083</v>
      </c>
      <c r="S3535" s="3">
        <v>2</v>
      </c>
      <c r="T3535" s="3">
        <v>1</v>
      </c>
      <c r="U3535" s="3">
        <v>45000</v>
      </c>
      <c r="V3535" s="3">
        <v>2018</v>
      </c>
      <c r="W3535" t="s">
        <v>26159</v>
      </c>
    </row>
    <row r="3536" spans="1:23" x14ac:dyDescent="0.3">
      <c r="A3536" s="3">
        <v>4</v>
      </c>
      <c r="B3536" t="s">
        <v>773</v>
      </c>
      <c r="C3536" s="3">
        <v>4301</v>
      </c>
      <c r="D3536" t="s">
        <v>1166</v>
      </c>
      <c r="E3536" s="3">
        <v>100105</v>
      </c>
      <c r="F3536" t="s">
        <v>11377</v>
      </c>
      <c r="G3536" s="3">
        <v>100105004</v>
      </c>
      <c r="H3536" t="s">
        <v>26116</v>
      </c>
      <c r="I3536" s="3">
        <v>1</v>
      </c>
      <c r="J3536" t="s">
        <v>26080</v>
      </c>
      <c r="K3536" s="3">
        <v>20</v>
      </c>
      <c r="L3536" t="s">
        <v>26117</v>
      </c>
      <c r="M3536" s="3">
        <v>2</v>
      </c>
      <c r="N3536" t="s">
        <v>26084</v>
      </c>
      <c r="O3536" s="3">
        <v>3</v>
      </c>
      <c r="P3536" t="s">
        <v>26085</v>
      </c>
      <c r="Q3536" s="3">
        <v>1</v>
      </c>
      <c r="R3536" t="s">
        <v>26083</v>
      </c>
      <c r="S3536" s="3">
        <v>1</v>
      </c>
      <c r="T3536" s="3">
        <v>1</v>
      </c>
      <c r="U3536" s="3">
        <v>6000</v>
      </c>
      <c r="V3536" s="3">
        <v>2018</v>
      </c>
      <c r="W3536" t="s">
        <v>26159</v>
      </c>
    </row>
    <row r="3537" spans="1:23" x14ac:dyDescent="0.3">
      <c r="A3537" s="3">
        <v>4</v>
      </c>
      <c r="B3537" t="s">
        <v>773</v>
      </c>
      <c r="C3537" s="3">
        <v>4301</v>
      </c>
      <c r="D3537" t="s">
        <v>1166</v>
      </c>
      <c r="E3537" s="3">
        <v>100105</v>
      </c>
      <c r="F3537" t="s">
        <v>11377</v>
      </c>
      <c r="G3537" s="3">
        <v>100105004</v>
      </c>
      <c r="H3537" t="s">
        <v>26116</v>
      </c>
      <c r="I3537" s="3">
        <v>1</v>
      </c>
      <c r="J3537" t="s">
        <v>26080</v>
      </c>
      <c r="K3537" s="3">
        <v>20</v>
      </c>
      <c r="L3537" t="s">
        <v>26117</v>
      </c>
      <c r="M3537" s="3">
        <v>2</v>
      </c>
      <c r="N3537" t="s">
        <v>26084</v>
      </c>
      <c r="O3537" s="3">
        <v>1</v>
      </c>
      <c r="P3537" t="s">
        <v>28066</v>
      </c>
      <c r="Q3537" s="3">
        <v>1</v>
      </c>
      <c r="R3537" t="s">
        <v>26083</v>
      </c>
      <c r="S3537" s="3">
        <v>1</v>
      </c>
      <c r="T3537" s="3">
        <v>1</v>
      </c>
      <c r="U3537" s="3">
        <v>30000</v>
      </c>
      <c r="V3537" s="3">
        <v>2018</v>
      </c>
      <c r="W3537" t="s">
        <v>26159</v>
      </c>
    </row>
    <row r="3538" spans="1:23" x14ac:dyDescent="0.3">
      <c r="A3538" s="3">
        <v>4</v>
      </c>
      <c r="B3538" t="s">
        <v>773</v>
      </c>
      <c r="C3538" s="3">
        <v>4204</v>
      </c>
      <c r="D3538" t="s">
        <v>1163</v>
      </c>
      <c r="E3538" s="3">
        <v>100105</v>
      </c>
      <c r="F3538" t="s">
        <v>11377</v>
      </c>
      <c r="G3538" s="3">
        <v>100105004</v>
      </c>
      <c r="H3538" t="s">
        <v>26116</v>
      </c>
      <c r="I3538" s="3">
        <v>1</v>
      </c>
      <c r="J3538" t="s">
        <v>26080</v>
      </c>
      <c r="K3538" s="3">
        <v>20</v>
      </c>
      <c r="L3538" t="s">
        <v>26117</v>
      </c>
      <c r="M3538" s="3">
        <v>2</v>
      </c>
      <c r="N3538" t="s">
        <v>26084</v>
      </c>
      <c r="O3538" s="3">
        <v>2</v>
      </c>
      <c r="P3538" t="s">
        <v>28067</v>
      </c>
      <c r="Q3538" s="3">
        <v>1</v>
      </c>
      <c r="R3538" t="s">
        <v>26083</v>
      </c>
      <c r="S3538" s="3">
        <v>2</v>
      </c>
      <c r="T3538" s="3">
        <v>1</v>
      </c>
      <c r="U3538" s="3">
        <v>14363</v>
      </c>
      <c r="V3538" s="3">
        <v>2018</v>
      </c>
      <c r="W3538" t="s">
        <v>26159</v>
      </c>
    </row>
    <row r="3539" spans="1:23" x14ac:dyDescent="0.3">
      <c r="A3539" s="3">
        <v>4</v>
      </c>
      <c r="B3539" t="s">
        <v>773</v>
      </c>
      <c r="C3539" s="3">
        <v>4204</v>
      </c>
      <c r="D3539" t="s">
        <v>1163</v>
      </c>
      <c r="E3539" s="3">
        <v>100105</v>
      </c>
      <c r="F3539" t="s">
        <v>11377</v>
      </c>
      <c r="G3539" s="3">
        <v>100105004</v>
      </c>
      <c r="H3539" t="s">
        <v>26116</v>
      </c>
      <c r="I3539" s="3">
        <v>1</v>
      </c>
      <c r="J3539" t="s">
        <v>26080</v>
      </c>
      <c r="K3539" s="3">
        <v>20</v>
      </c>
      <c r="L3539" t="s">
        <v>26117</v>
      </c>
      <c r="M3539" s="3">
        <v>2</v>
      </c>
      <c r="N3539" t="s">
        <v>26084</v>
      </c>
      <c r="O3539" s="3">
        <v>2</v>
      </c>
      <c r="P3539" t="s">
        <v>28067</v>
      </c>
      <c r="Q3539" s="3">
        <v>1</v>
      </c>
      <c r="R3539" t="s">
        <v>26083</v>
      </c>
      <c r="S3539" s="3">
        <v>2</v>
      </c>
      <c r="T3539" s="3">
        <v>1</v>
      </c>
      <c r="U3539" s="3">
        <v>14363</v>
      </c>
      <c r="V3539" s="3">
        <v>2018</v>
      </c>
      <c r="W3539" t="s">
        <v>26159</v>
      </c>
    </row>
    <row r="3540" spans="1:23" x14ac:dyDescent="0.3">
      <c r="A3540" s="3">
        <v>4</v>
      </c>
      <c r="B3540" t="s">
        <v>773</v>
      </c>
      <c r="C3540" s="3">
        <v>4204</v>
      </c>
      <c r="D3540" t="s">
        <v>1163</v>
      </c>
      <c r="E3540" s="3">
        <v>100105</v>
      </c>
      <c r="F3540" t="s">
        <v>11377</v>
      </c>
      <c r="G3540" s="3">
        <v>100105004</v>
      </c>
      <c r="H3540" t="s">
        <v>26116</v>
      </c>
      <c r="I3540" s="3">
        <v>1</v>
      </c>
      <c r="J3540" t="s">
        <v>26080</v>
      </c>
      <c r="K3540" s="3">
        <v>20</v>
      </c>
      <c r="L3540" t="s">
        <v>26117</v>
      </c>
      <c r="M3540" s="3">
        <v>2</v>
      </c>
      <c r="N3540" t="s">
        <v>26084</v>
      </c>
      <c r="O3540" s="3">
        <v>1</v>
      </c>
      <c r="P3540" t="s">
        <v>28066</v>
      </c>
      <c r="Q3540" s="3">
        <v>1</v>
      </c>
      <c r="R3540" t="s">
        <v>26083</v>
      </c>
      <c r="S3540" s="3">
        <v>2</v>
      </c>
      <c r="T3540" s="3">
        <v>1</v>
      </c>
      <c r="U3540" s="3">
        <v>5460</v>
      </c>
      <c r="V3540" s="3">
        <v>2018</v>
      </c>
      <c r="W3540" t="s">
        <v>26159</v>
      </c>
    </row>
    <row r="3541" spans="1:23" x14ac:dyDescent="0.3">
      <c r="A3541" s="3">
        <v>4</v>
      </c>
      <c r="B3541" t="s">
        <v>773</v>
      </c>
      <c r="C3541" s="3">
        <v>4204</v>
      </c>
      <c r="D3541" t="s">
        <v>1163</v>
      </c>
      <c r="E3541" s="3">
        <v>100105</v>
      </c>
      <c r="F3541" t="s">
        <v>11377</v>
      </c>
      <c r="G3541" s="3">
        <v>100105004</v>
      </c>
      <c r="H3541" t="s">
        <v>26116</v>
      </c>
      <c r="I3541" s="3">
        <v>1</v>
      </c>
      <c r="J3541" t="s">
        <v>26080</v>
      </c>
      <c r="K3541" s="3">
        <v>20</v>
      </c>
      <c r="L3541" t="s">
        <v>26117</v>
      </c>
      <c r="M3541" s="3">
        <v>2</v>
      </c>
      <c r="N3541" t="s">
        <v>26084</v>
      </c>
      <c r="O3541" s="3">
        <v>1</v>
      </c>
      <c r="P3541" t="s">
        <v>28066</v>
      </c>
      <c r="Q3541" s="3">
        <v>2</v>
      </c>
      <c r="R3541" t="s">
        <v>8209</v>
      </c>
      <c r="S3541" s="3">
        <v>2</v>
      </c>
      <c r="T3541" s="3">
        <v>1</v>
      </c>
      <c r="U3541" s="3">
        <v>13300</v>
      </c>
      <c r="V3541" s="3">
        <v>2018</v>
      </c>
      <c r="W3541" t="s">
        <v>26159</v>
      </c>
    </row>
    <row r="3542" spans="1:23" x14ac:dyDescent="0.3">
      <c r="A3542" s="3">
        <v>4</v>
      </c>
      <c r="B3542" t="s">
        <v>773</v>
      </c>
      <c r="C3542" s="3">
        <v>4204</v>
      </c>
      <c r="D3542" t="s">
        <v>1163</v>
      </c>
      <c r="E3542" s="3">
        <v>100105</v>
      </c>
      <c r="F3542" t="s">
        <v>11377</v>
      </c>
      <c r="G3542" s="3">
        <v>100105004</v>
      </c>
      <c r="H3542" t="s">
        <v>26116</v>
      </c>
      <c r="I3542" s="3">
        <v>1</v>
      </c>
      <c r="J3542" t="s">
        <v>26080</v>
      </c>
      <c r="K3542" s="3">
        <v>20</v>
      </c>
      <c r="L3542" t="s">
        <v>26117</v>
      </c>
      <c r="M3542" s="3">
        <v>2</v>
      </c>
      <c r="N3542" t="s">
        <v>26084</v>
      </c>
      <c r="O3542" s="3">
        <v>3</v>
      </c>
      <c r="P3542" t="s">
        <v>26085</v>
      </c>
      <c r="Q3542" s="3">
        <v>2</v>
      </c>
      <c r="R3542" t="s">
        <v>8209</v>
      </c>
      <c r="S3542" s="3">
        <v>2</v>
      </c>
      <c r="T3542" s="3">
        <v>1</v>
      </c>
      <c r="U3542" s="3">
        <v>5700</v>
      </c>
      <c r="V3542" s="3">
        <v>2018</v>
      </c>
      <c r="W3542" t="s">
        <v>26159</v>
      </c>
    </row>
    <row r="3543" spans="1:23" x14ac:dyDescent="0.3">
      <c r="A3543" s="3">
        <v>4</v>
      </c>
      <c r="B3543" t="s">
        <v>773</v>
      </c>
      <c r="C3543" s="3">
        <v>4204</v>
      </c>
      <c r="D3543" t="s">
        <v>1163</v>
      </c>
      <c r="E3543" s="3">
        <v>100105</v>
      </c>
      <c r="F3543" t="s">
        <v>11377</v>
      </c>
      <c r="G3543" s="3">
        <v>100105004</v>
      </c>
      <c r="H3543" t="s">
        <v>26116</v>
      </c>
      <c r="I3543" s="3">
        <v>1</v>
      </c>
      <c r="J3543" t="s">
        <v>26080</v>
      </c>
      <c r="K3543" s="3">
        <v>20</v>
      </c>
      <c r="L3543" t="s">
        <v>26117</v>
      </c>
      <c r="M3543" s="3">
        <v>2</v>
      </c>
      <c r="N3543" t="s">
        <v>26084</v>
      </c>
      <c r="O3543" s="3">
        <v>1</v>
      </c>
      <c r="P3543" t="s">
        <v>28066</v>
      </c>
      <c r="Q3543" s="3">
        <v>2</v>
      </c>
      <c r="R3543" t="s">
        <v>8209</v>
      </c>
      <c r="S3543" s="3">
        <v>2</v>
      </c>
      <c r="T3543" s="3">
        <v>1</v>
      </c>
      <c r="U3543" s="3">
        <v>8120</v>
      </c>
      <c r="V3543" s="3">
        <v>2018</v>
      </c>
      <c r="W3543" t="s">
        <v>26159</v>
      </c>
    </row>
    <row r="3544" spans="1:23" x14ac:dyDescent="0.3">
      <c r="A3544" s="3">
        <v>4</v>
      </c>
      <c r="B3544" t="s">
        <v>773</v>
      </c>
      <c r="C3544" s="3">
        <v>4204</v>
      </c>
      <c r="D3544" t="s">
        <v>1163</v>
      </c>
      <c r="E3544" s="3">
        <v>100105</v>
      </c>
      <c r="F3544" t="s">
        <v>11377</v>
      </c>
      <c r="G3544" s="3">
        <v>100105004</v>
      </c>
      <c r="H3544" t="s">
        <v>26116</v>
      </c>
      <c r="I3544" s="3">
        <v>1</v>
      </c>
      <c r="J3544" t="s">
        <v>26080</v>
      </c>
      <c r="K3544" s="3">
        <v>20</v>
      </c>
      <c r="L3544" t="s">
        <v>26117</v>
      </c>
      <c r="M3544" s="3">
        <v>2</v>
      </c>
      <c r="N3544" t="s">
        <v>26084</v>
      </c>
      <c r="O3544" s="3">
        <v>1</v>
      </c>
      <c r="P3544" t="s">
        <v>28066</v>
      </c>
      <c r="Q3544" s="3">
        <v>2</v>
      </c>
      <c r="R3544" t="s">
        <v>8209</v>
      </c>
      <c r="S3544" s="3">
        <v>2</v>
      </c>
      <c r="T3544" s="3">
        <v>1</v>
      </c>
      <c r="U3544" s="3">
        <v>8640</v>
      </c>
      <c r="V3544" s="3">
        <v>2018</v>
      </c>
      <c r="W3544" t="s">
        <v>26159</v>
      </c>
    </row>
    <row r="3545" spans="1:23" x14ac:dyDescent="0.3">
      <c r="A3545" s="3">
        <v>4</v>
      </c>
      <c r="B3545" t="s">
        <v>773</v>
      </c>
      <c r="C3545" s="3">
        <v>4204</v>
      </c>
      <c r="D3545" t="s">
        <v>1163</v>
      </c>
      <c r="E3545" s="3">
        <v>100105</v>
      </c>
      <c r="F3545" t="s">
        <v>11377</v>
      </c>
      <c r="G3545" s="3">
        <v>100105004</v>
      </c>
      <c r="H3545" t="s">
        <v>26116</v>
      </c>
      <c r="I3545" s="3">
        <v>1</v>
      </c>
      <c r="J3545" t="s">
        <v>26080</v>
      </c>
      <c r="K3545" s="3">
        <v>20</v>
      </c>
      <c r="L3545" t="s">
        <v>26117</v>
      </c>
      <c r="M3545" s="3">
        <v>2</v>
      </c>
      <c r="N3545" t="s">
        <v>26084</v>
      </c>
      <c r="O3545" s="3">
        <v>2</v>
      </c>
      <c r="P3545" t="s">
        <v>28067</v>
      </c>
      <c r="Q3545" s="3">
        <v>2</v>
      </c>
      <c r="R3545" t="s">
        <v>8209</v>
      </c>
      <c r="S3545" s="3">
        <v>2</v>
      </c>
      <c r="T3545" s="3">
        <v>1</v>
      </c>
      <c r="U3545" s="3">
        <v>36000</v>
      </c>
      <c r="V3545" s="3">
        <v>2018</v>
      </c>
      <c r="W3545" t="s">
        <v>26159</v>
      </c>
    </row>
    <row r="3546" spans="1:23" x14ac:dyDescent="0.3">
      <c r="A3546" s="3">
        <v>4</v>
      </c>
      <c r="B3546" t="s">
        <v>773</v>
      </c>
      <c r="C3546" s="3">
        <v>4204</v>
      </c>
      <c r="D3546" t="s">
        <v>1163</v>
      </c>
      <c r="E3546" s="3">
        <v>100105</v>
      </c>
      <c r="F3546" t="s">
        <v>11377</v>
      </c>
      <c r="G3546" s="3">
        <v>100105004</v>
      </c>
      <c r="H3546" t="s">
        <v>26116</v>
      </c>
      <c r="I3546" s="3">
        <v>1</v>
      </c>
      <c r="J3546" t="s">
        <v>26080</v>
      </c>
      <c r="K3546" s="3">
        <v>20</v>
      </c>
      <c r="L3546" t="s">
        <v>26117</v>
      </c>
      <c r="M3546" s="3">
        <v>2</v>
      </c>
      <c r="N3546" t="s">
        <v>26084</v>
      </c>
      <c r="O3546" s="3">
        <v>1</v>
      </c>
      <c r="P3546" t="s">
        <v>28066</v>
      </c>
      <c r="Q3546" s="3">
        <v>1</v>
      </c>
      <c r="R3546" t="s">
        <v>26083</v>
      </c>
      <c r="S3546" s="3">
        <v>2</v>
      </c>
      <c r="T3546" s="3">
        <v>1</v>
      </c>
      <c r="U3546" s="3">
        <v>7000</v>
      </c>
      <c r="V3546" s="3">
        <v>2018</v>
      </c>
      <c r="W3546" t="s">
        <v>26159</v>
      </c>
    </row>
    <row r="3547" spans="1:23" x14ac:dyDescent="0.3">
      <c r="A3547" s="3">
        <v>4</v>
      </c>
      <c r="B3547" t="s">
        <v>773</v>
      </c>
      <c r="C3547" s="3">
        <v>4204</v>
      </c>
      <c r="D3547" t="s">
        <v>1163</v>
      </c>
      <c r="E3547" s="3">
        <v>100105</v>
      </c>
      <c r="F3547" t="s">
        <v>11377</v>
      </c>
      <c r="G3547" s="3">
        <v>100105004</v>
      </c>
      <c r="H3547" t="s">
        <v>26116</v>
      </c>
      <c r="I3547" s="3">
        <v>2</v>
      </c>
      <c r="J3547" t="s">
        <v>12848</v>
      </c>
      <c r="K3547" s="3">
        <v>20</v>
      </c>
      <c r="L3547" t="s">
        <v>26117</v>
      </c>
      <c r="M3547" s="3">
        <v>5</v>
      </c>
      <c r="N3547" t="s">
        <v>26092</v>
      </c>
      <c r="O3547" s="3">
        <v>3</v>
      </c>
      <c r="P3547" t="s">
        <v>26085</v>
      </c>
      <c r="Q3547" s="3">
        <v>2</v>
      </c>
      <c r="R3547" t="s">
        <v>8209</v>
      </c>
      <c r="S3547" s="3">
        <v>15</v>
      </c>
      <c r="T3547" s="3">
        <v>1</v>
      </c>
      <c r="U3547" s="3">
        <v>373420</v>
      </c>
      <c r="V3547" s="3">
        <v>2018</v>
      </c>
      <c r="W3547" t="s">
        <v>26159</v>
      </c>
    </row>
    <row r="3548" spans="1:23" x14ac:dyDescent="0.3">
      <c r="A3548" s="3">
        <v>4</v>
      </c>
      <c r="B3548" t="s">
        <v>773</v>
      </c>
      <c r="C3548" s="3">
        <v>4204</v>
      </c>
      <c r="D3548" t="s">
        <v>1163</v>
      </c>
      <c r="E3548" s="3">
        <v>100105</v>
      </c>
      <c r="F3548" t="s">
        <v>11377</v>
      </c>
      <c r="G3548" s="3">
        <v>100105004</v>
      </c>
      <c r="H3548" t="s">
        <v>26116</v>
      </c>
      <c r="I3548" s="3">
        <v>1</v>
      </c>
      <c r="J3548" t="s">
        <v>26080</v>
      </c>
      <c r="K3548" s="3">
        <v>20</v>
      </c>
      <c r="L3548" t="s">
        <v>26117</v>
      </c>
      <c r="M3548" s="3">
        <v>2</v>
      </c>
      <c r="N3548" t="s">
        <v>26084</v>
      </c>
      <c r="O3548" s="3">
        <v>1</v>
      </c>
      <c r="P3548" t="s">
        <v>28066</v>
      </c>
      <c r="Q3548" s="3">
        <v>1</v>
      </c>
      <c r="R3548" t="s">
        <v>26083</v>
      </c>
      <c r="S3548" s="3">
        <v>3</v>
      </c>
      <c r="T3548" s="3">
        <v>1</v>
      </c>
      <c r="U3548" s="3">
        <v>5000</v>
      </c>
      <c r="V3548" s="3">
        <v>2018</v>
      </c>
      <c r="W3548" t="s">
        <v>26159</v>
      </c>
    </row>
    <row r="3549" spans="1:23" x14ac:dyDescent="0.3">
      <c r="A3549" s="3">
        <v>4</v>
      </c>
      <c r="B3549" t="s">
        <v>773</v>
      </c>
      <c r="C3549" s="3">
        <v>4204</v>
      </c>
      <c r="D3549" t="s">
        <v>1163</v>
      </c>
      <c r="E3549" s="3">
        <v>100105</v>
      </c>
      <c r="F3549" t="s">
        <v>11377</v>
      </c>
      <c r="G3549" s="3">
        <v>100105004</v>
      </c>
      <c r="H3549" t="s">
        <v>26116</v>
      </c>
      <c r="I3549" s="3">
        <v>1</v>
      </c>
      <c r="J3549" t="s">
        <v>26080</v>
      </c>
      <c r="K3549" s="3">
        <v>20</v>
      </c>
      <c r="L3549" t="s">
        <v>26117</v>
      </c>
      <c r="M3549" s="3">
        <v>2</v>
      </c>
      <c r="N3549" t="s">
        <v>26084</v>
      </c>
      <c r="O3549" s="3">
        <v>3</v>
      </c>
      <c r="P3549" t="s">
        <v>26085</v>
      </c>
      <c r="Q3549" s="3">
        <v>2</v>
      </c>
      <c r="R3549" t="s">
        <v>8209</v>
      </c>
      <c r="S3549" s="3">
        <v>2</v>
      </c>
      <c r="T3549" s="3">
        <v>1</v>
      </c>
      <c r="U3549" s="3">
        <v>21000</v>
      </c>
      <c r="V3549" s="3">
        <v>2018</v>
      </c>
      <c r="W3549" t="s">
        <v>26159</v>
      </c>
    </row>
    <row r="3550" spans="1:23" x14ac:dyDescent="0.3">
      <c r="A3550" s="3">
        <v>4</v>
      </c>
      <c r="B3550" t="s">
        <v>773</v>
      </c>
      <c r="C3550" s="3">
        <v>4204</v>
      </c>
      <c r="D3550" t="s">
        <v>1163</v>
      </c>
      <c r="E3550" s="3">
        <v>100105</v>
      </c>
      <c r="F3550" t="s">
        <v>11377</v>
      </c>
      <c r="G3550" s="3">
        <v>100105004</v>
      </c>
      <c r="H3550" t="s">
        <v>26116</v>
      </c>
      <c r="I3550" s="3">
        <v>2</v>
      </c>
      <c r="J3550" t="s">
        <v>12848</v>
      </c>
      <c r="K3550" s="3">
        <v>20</v>
      </c>
      <c r="L3550" t="s">
        <v>26117</v>
      </c>
      <c r="M3550" s="3">
        <v>2</v>
      </c>
      <c r="N3550" t="s">
        <v>26084</v>
      </c>
      <c r="O3550" s="3">
        <v>1</v>
      </c>
      <c r="P3550" t="s">
        <v>28066</v>
      </c>
      <c r="Q3550" s="3">
        <v>1</v>
      </c>
      <c r="R3550" t="s">
        <v>26083</v>
      </c>
      <c r="S3550" s="3">
        <v>2</v>
      </c>
      <c r="T3550" s="3">
        <v>1</v>
      </c>
      <c r="U3550" s="3">
        <v>7000</v>
      </c>
      <c r="V3550" s="3">
        <v>2018</v>
      </c>
      <c r="W3550" t="s">
        <v>26159</v>
      </c>
    </row>
    <row r="3551" spans="1:23" x14ac:dyDescent="0.3">
      <c r="A3551" s="3">
        <v>4</v>
      </c>
      <c r="B3551" t="s">
        <v>773</v>
      </c>
      <c r="C3551" s="3">
        <v>4204</v>
      </c>
      <c r="D3551" t="s">
        <v>1163</v>
      </c>
      <c r="E3551" s="3">
        <v>100105</v>
      </c>
      <c r="F3551" t="s">
        <v>11377</v>
      </c>
      <c r="G3551" s="3">
        <v>100105004</v>
      </c>
      <c r="H3551" t="s">
        <v>26116</v>
      </c>
      <c r="I3551" s="3">
        <v>2</v>
      </c>
      <c r="J3551" t="s">
        <v>12848</v>
      </c>
      <c r="K3551" s="3">
        <v>20</v>
      </c>
      <c r="L3551" t="s">
        <v>26117</v>
      </c>
      <c r="M3551" s="3">
        <v>2</v>
      </c>
      <c r="N3551" t="s">
        <v>26084</v>
      </c>
      <c r="O3551" s="3">
        <v>3</v>
      </c>
      <c r="P3551" t="s">
        <v>26085</v>
      </c>
      <c r="Q3551" s="3">
        <v>2</v>
      </c>
      <c r="R3551" t="s">
        <v>8209</v>
      </c>
      <c r="S3551" s="3">
        <v>3</v>
      </c>
      <c r="T3551" s="3">
        <v>1</v>
      </c>
      <c r="U3551" s="3">
        <v>75600</v>
      </c>
      <c r="V3551" s="3">
        <v>2018</v>
      </c>
      <c r="W3551" t="s">
        <v>26159</v>
      </c>
    </row>
    <row r="3552" spans="1:23" x14ac:dyDescent="0.3">
      <c r="A3552" s="3">
        <v>4</v>
      </c>
      <c r="B3552" t="s">
        <v>773</v>
      </c>
      <c r="C3552" s="3">
        <v>4204</v>
      </c>
      <c r="D3552" t="s">
        <v>1163</v>
      </c>
      <c r="E3552" s="3">
        <v>100105</v>
      </c>
      <c r="F3552" t="s">
        <v>11377</v>
      </c>
      <c r="G3552" s="3">
        <v>100105004</v>
      </c>
      <c r="H3552" t="s">
        <v>26116</v>
      </c>
      <c r="I3552" s="3">
        <v>2</v>
      </c>
      <c r="J3552" t="s">
        <v>12848</v>
      </c>
      <c r="K3552" s="3">
        <v>20</v>
      </c>
      <c r="L3552" t="s">
        <v>26117</v>
      </c>
      <c r="M3552" s="3">
        <v>2</v>
      </c>
      <c r="N3552" t="s">
        <v>26084</v>
      </c>
      <c r="O3552" s="3">
        <v>3</v>
      </c>
      <c r="P3552" t="s">
        <v>26085</v>
      </c>
      <c r="Q3552" s="3">
        <v>2</v>
      </c>
      <c r="R3552" t="s">
        <v>8209</v>
      </c>
      <c r="S3552" s="3">
        <v>15</v>
      </c>
      <c r="T3552" s="3">
        <v>1</v>
      </c>
      <c r="U3552" s="3">
        <v>400000</v>
      </c>
      <c r="V3552" s="3">
        <v>2018</v>
      </c>
      <c r="W3552" t="s">
        <v>26159</v>
      </c>
    </row>
    <row r="3553" spans="1:23" x14ac:dyDescent="0.3">
      <c r="A3553" s="3">
        <v>4</v>
      </c>
      <c r="B3553" t="s">
        <v>773</v>
      </c>
      <c r="C3553" s="3">
        <v>4204</v>
      </c>
      <c r="D3553" t="s">
        <v>1163</v>
      </c>
      <c r="E3553" s="3">
        <v>100105</v>
      </c>
      <c r="F3553" t="s">
        <v>11377</v>
      </c>
      <c r="G3553" s="3">
        <v>100105004</v>
      </c>
      <c r="H3553" t="s">
        <v>26116</v>
      </c>
      <c r="I3553" s="3">
        <v>1</v>
      </c>
      <c r="J3553" t="s">
        <v>26080</v>
      </c>
      <c r="K3553" s="3">
        <v>20</v>
      </c>
      <c r="L3553" t="s">
        <v>26117</v>
      </c>
      <c r="M3553" s="3">
        <v>2</v>
      </c>
      <c r="N3553" t="s">
        <v>26084</v>
      </c>
      <c r="O3553" s="3">
        <v>2</v>
      </c>
      <c r="P3553" t="s">
        <v>28067</v>
      </c>
      <c r="Q3553" s="3">
        <v>2</v>
      </c>
      <c r="R3553" t="s">
        <v>8209</v>
      </c>
      <c r="S3553" s="3">
        <v>2</v>
      </c>
      <c r="T3553" s="3">
        <v>1</v>
      </c>
      <c r="U3553" s="3">
        <v>40000</v>
      </c>
      <c r="V3553" s="3">
        <v>2018</v>
      </c>
      <c r="W3553" t="s">
        <v>26159</v>
      </c>
    </row>
    <row r="3554" spans="1:23" x14ac:dyDescent="0.3">
      <c r="A3554" s="3">
        <v>4</v>
      </c>
      <c r="B3554" t="s">
        <v>773</v>
      </c>
      <c r="C3554" s="3">
        <v>4204</v>
      </c>
      <c r="D3554" t="s">
        <v>1163</v>
      </c>
      <c r="E3554" s="3">
        <v>100105</v>
      </c>
      <c r="F3554" t="s">
        <v>11377</v>
      </c>
      <c r="G3554" s="3">
        <v>100105004</v>
      </c>
      <c r="H3554" t="s">
        <v>26116</v>
      </c>
      <c r="I3554" s="3">
        <v>2</v>
      </c>
      <c r="J3554" t="s">
        <v>12848</v>
      </c>
      <c r="K3554" s="3">
        <v>20</v>
      </c>
      <c r="L3554" t="s">
        <v>26117</v>
      </c>
      <c r="M3554" s="3">
        <v>2</v>
      </c>
      <c r="N3554" t="s">
        <v>26084</v>
      </c>
      <c r="O3554" s="3">
        <v>3</v>
      </c>
      <c r="P3554" t="s">
        <v>26085</v>
      </c>
      <c r="Q3554" s="3">
        <v>2</v>
      </c>
      <c r="R3554" t="s">
        <v>8209</v>
      </c>
      <c r="S3554" s="3">
        <v>2</v>
      </c>
      <c r="T3554" s="3">
        <v>1</v>
      </c>
      <c r="U3554" s="3">
        <v>71200</v>
      </c>
      <c r="V3554" s="3">
        <v>2018</v>
      </c>
      <c r="W3554" t="s">
        <v>26159</v>
      </c>
    </row>
    <row r="3555" spans="1:23" x14ac:dyDescent="0.3">
      <c r="A3555" s="3">
        <v>4</v>
      </c>
      <c r="B3555" t="s">
        <v>773</v>
      </c>
      <c r="C3555" s="3">
        <v>4204</v>
      </c>
      <c r="D3555" t="s">
        <v>1163</v>
      </c>
      <c r="E3555" s="3">
        <v>100105</v>
      </c>
      <c r="F3555" t="s">
        <v>11377</v>
      </c>
      <c r="G3555" s="3">
        <v>100105004</v>
      </c>
      <c r="H3555" t="s">
        <v>26116</v>
      </c>
      <c r="I3555" s="3">
        <v>1</v>
      </c>
      <c r="J3555" t="s">
        <v>26080</v>
      </c>
      <c r="K3555" s="3">
        <v>20</v>
      </c>
      <c r="L3555" t="s">
        <v>26117</v>
      </c>
      <c r="M3555" s="3">
        <v>2</v>
      </c>
      <c r="N3555" t="s">
        <v>26084</v>
      </c>
      <c r="O3555" s="3">
        <v>1</v>
      </c>
      <c r="P3555" t="s">
        <v>28066</v>
      </c>
      <c r="Q3555" s="3">
        <v>2</v>
      </c>
      <c r="R3555" t="s">
        <v>8209</v>
      </c>
      <c r="S3555" s="3">
        <v>2</v>
      </c>
      <c r="T3555" s="3">
        <v>1</v>
      </c>
      <c r="U3555" s="3">
        <v>6175</v>
      </c>
      <c r="V3555" s="3">
        <v>2018</v>
      </c>
      <c r="W3555" t="s">
        <v>26159</v>
      </c>
    </row>
    <row r="3556" spans="1:23" x14ac:dyDescent="0.3">
      <c r="A3556" s="3">
        <v>4</v>
      </c>
      <c r="B3556" t="s">
        <v>773</v>
      </c>
      <c r="C3556" s="3">
        <v>4204</v>
      </c>
      <c r="D3556" t="s">
        <v>1163</v>
      </c>
      <c r="E3556" s="3">
        <v>100105</v>
      </c>
      <c r="F3556" t="s">
        <v>11377</v>
      </c>
      <c r="G3556" s="3">
        <v>100105004</v>
      </c>
      <c r="H3556" t="s">
        <v>26116</v>
      </c>
      <c r="I3556" s="3">
        <v>1</v>
      </c>
      <c r="J3556" t="s">
        <v>26080</v>
      </c>
      <c r="K3556" s="3">
        <v>20</v>
      </c>
      <c r="L3556" t="s">
        <v>26117</v>
      </c>
      <c r="M3556" s="3">
        <v>2</v>
      </c>
      <c r="N3556" t="s">
        <v>26084</v>
      </c>
      <c r="O3556" s="3">
        <v>1</v>
      </c>
      <c r="P3556" t="s">
        <v>28066</v>
      </c>
      <c r="Q3556" s="3">
        <v>1</v>
      </c>
      <c r="R3556" t="s">
        <v>26083</v>
      </c>
      <c r="S3556" s="3">
        <v>2</v>
      </c>
      <c r="T3556" s="3">
        <v>1</v>
      </c>
      <c r="U3556" s="3">
        <v>4050</v>
      </c>
      <c r="V3556" s="3">
        <v>2018</v>
      </c>
      <c r="W3556" t="s">
        <v>26159</v>
      </c>
    </row>
    <row r="3557" spans="1:23" x14ac:dyDescent="0.3">
      <c r="A3557" s="3">
        <v>4</v>
      </c>
      <c r="B3557" t="s">
        <v>773</v>
      </c>
      <c r="C3557" s="3">
        <v>4204</v>
      </c>
      <c r="D3557" t="s">
        <v>1163</v>
      </c>
      <c r="E3557" s="3">
        <v>100105</v>
      </c>
      <c r="F3557" t="s">
        <v>11377</v>
      </c>
      <c r="G3557" s="3">
        <v>100105004</v>
      </c>
      <c r="H3557" t="s">
        <v>26116</v>
      </c>
      <c r="I3557" s="3">
        <v>2</v>
      </c>
      <c r="J3557" t="s">
        <v>12848</v>
      </c>
      <c r="K3557" s="3">
        <v>20</v>
      </c>
      <c r="L3557" t="s">
        <v>26117</v>
      </c>
      <c r="M3557" s="3">
        <v>2</v>
      </c>
      <c r="N3557" t="s">
        <v>26084</v>
      </c>
      <c r="O3557" s="3">
        <v>1</v>
      </c>
      <c r="P3557" t="s">
        <v>28066</v>
      </c>
      <c r="Q3557" s="3">
        <v>1</v>
      </c>
      <c r="R3557" t="s">
        <v>26083</v>
      </c>
      <c r="S3557" s="3">
        <v>2</v>
      </c>
      <c r="T3557" s="3">
        <v>1</v>
      </c>
      <c r="U3557" s="3">
        <v>10000</v>
      </c>
      <c r="V3557" s="3">
        <v>2018</v>
      </c>
      <c r="W3557" t="s">
        <v>26159</v>
      </c>
    </row>
    <row r="3558" spans="1:23" x14ac:dyDescent="0.3">
      <c r="A3558" s="3">
        <v>4</v>
      </c>
      <c r="B3558" t="s">
        <v>773</v>
      </c>
      <c r="C3558" s="3">
        <v>4204</v>
      </c>
      <c r="D3558" t="s">
        <v>1163</v>
      </c>
      <c r="E3558" s="3">
        <v>100105</v>
      </c>
      <c r="F3558" t="s">
        <v>11377</v>
      </c>
      <c r="G3558" s="3">
        <v>100105004</v>
      </c>
      <c r="H3558" t="s">
        <v>26116</v>
      </c>
      <c r="I3558" s="3">
        <v>1</v>
      </c>
      <c r="J3558" t="s">
        <v>26080</v>
      </c>
      <c r="K3558" s="3">
        <v>20</v>
      </c>
      <c r="L3558" t="s">
        <v>26117</v>
      </c>
      <c r="M3558" s="3">
        <v>2</v>
      </c>
      <c r="N3558" t="s">
        <v>26084</v>
      </c>
      <c r="O3558" s="3">
        <v>1</v>
      </c>
      <c r="P3558" t="s">
        <v>28066</v>
      </c>
      <c r="Q3558" s="3">
        <v>1</v>
      </c>
      <c r="R3558" t="s">
        <v>26083</v>
      </c>
      <c r="S3558" s="3">
        <v>2</v>
      </c>
      <c r="T3558" s="3">
        <v>1</v>
      </c>
      <c r="U3558" s="3">
        <v>8960</v>
      </c>
      <c r="V3558" s="3">
        <v>2018</v>
      </c>
      <c r="W3558" t="s">
        <v>26159</v>
      </c>
    </row>
    <row r="3559" spans="1:23" x14ac:dyDescent="0.3">
      <c r="A3559" s="3">
        <v>4</v>
      </c>
      <c r="B3559" t="s">
        <v>773</v>
      </c>
      <c r="C3559" s="3">
        <v>4204</v>
      </c>
      <c r="D3559" t="s">
        <v>1163</v>
      </c>
      <c r="E3559" s="3">
        <v>100105</v>
      </c>
      <c r="F3559" t="s">
        <v>11377</v>
      </c>
      <c r="G3559" s="3">
        <v>100105004</v>
      </c>
      <c r="H3559" t="s">
        <v>26116</v>
      </c>
      <c r="I3559" s="3">
        <v>1</v>
      </c>
      <c r="J3559" t="s">
        <v>26080</v>
      </c>
      <c r="K3559" s="3">
        <v>20</v>
      </c>
      <c r="L3559" t="s">
        <v>26117</v>
      </c>
      <c r="M3559" s="3">
        <v>2</v>
      </c>
      <c r="N3559" t="s">
        <v>26084</v>
      </c>
      <c r="O3559" s="3">
        <v>1</v>
      </c>
      <c r="P3559" t="s">
        <v>28066</v>
      </c>
      <c r="Q3559" s="3">
        <v>1</v>
      </c>
      <c r="R3559" t="s">
        <v>26083</v>
      </c>
      <c r="S3559" s="3">
        <v>2</v>
      </c>
      <c r="T3559" s="3">
        <v>1</v>
      </c>
      <c r="U3559" s="3">
        <v>7004</v>
      </c>
      <c r="V3559" s="3">
        <v>2018</v>
      </c>
      <c r="W3559" t="s">
        <v>26159</v>
      </c>
    </row>
    <row r="3560" spans="1:23" x14ac:dyDescent="0.3">
      <c r="A3560" s="3">
        <v>4</v>
      </c>
      <c r="B3560" t="s">
        <v>773</v>
      </c>
      <c r="C3560" s="3">
        <v>4204</v>
      </c>
      <c r="D3560" t="s">
        <v>1163</v>
      </c>
      <c r="E3560" s="3">
        <v>100105</v>
      </c>
      <c r="F3560" t="s">
        <v>11377</v>
      </c>
      <c r="G3560" s="3">
        <v>100105004</v>
      </c>
      <c r="H3560" t="s">
        <v>26116</v>
      </c>
      <c r="I3560" s="3">
        <v>2</v>
      </c>
      <c r="J3560" t="s">
        <v>12848</v>
      </c>
      <c r="K3560" s="3">
        <v>20</v>
      </c>
      <c r="L3560" t="s">
        <v>26117</v>
      </c>
      <c r="M3560" s="3">
        <v>2</v>
      </c>
      <c r="N3560" t="s">
        <v>26084</v>
      </c>
      <c r="O3560" s="3">
        <v>3</v>
      </c>
      <c r="P3560" t="s">
        <v>26085</v>
      </c>
      <c r="Q3560" s="3">
        <v>2</v>
      </c>
      <c r="R3560" t="s">
        <v>8209</v>
      </c>
      <c r="S3560" s="3">
        <v>6</v>
      </c>
      <c r="T3560" s="3">
        <v>1</v>
      </c>
      <c r="U3560" s="3">
        <v>94700</v>
      </c>
      <c r="V3560" s="3">
        <v>2018</v>
      </c>
      <c r="W3560" t="s">
        <v>26159</v>
      </c>
    </row>
    <row r="3561" spans="1:23" x14ac:dyDescent="0.3">
      <c r="A3561" s="3">
        <v>4</v>
      </c>
      <c r="B3561" t="s">
        <v>773</v>
      </c>
      <c r="C3561" s="3">
        <v>4204</v>
      </c>
      <c r="D3561" t="s">
        <v>1163</v>
      </c>
      <c r="E3561" s="3">
        <v>100105</v>
      </c>
      <c r="F3561" t="s">
        <v>11377</v>
      </c>
      <c r="G3561" s="3">
        <v>100105004</v>
      </c>
      <c r="H3561" t="s">
        <v>26116</v>
      </c>
      <c r="I3561" s="3">
        <v>1</v>
      </c>
      <c r="J3561" t="s">
        <v>26080</v>
      </c>
      <c r="K3561" s="3">
        <v>20</v>
      </c>
      <c r="L3561" t="s">
        <v>26117</v>
      </c>
      <c r="M3561" s="3">
        <v>2</v>
      </c>
      <c r="N3561" t="s">
        <v>26084</v>
      </c>
      <c r="O3561" s="3">
        <v>1</v>
      </c>
      <c r="P3561" t="s">
        <v>28066</v>
      </c>
      <c r="Q3561" s="3">
        <v>1</v>
      </c>
      <c r="R3561" t="s">
        <v>26083</v>
      </c>
      <c r="S3561" s="3">
        <v>2</v>
      </c>
      <c r="T3561" s="3">
        <v>1</v>
      </c>
      <c r="U3561" s="3">
        <v>3640</v>
      </c>
      <c r="V3561" s="3">
        <v>2018</v>
      </c>
      <c r="W3561" t="s">
        <v>26159</v>
      </c>
    </row>
    <row r="3562" spans="1:23" x14ac:dyDescent="0.3">
      <c r="A3562" s="3">
        <v>4</v>
      </c>
      <c r="B3562" t="s">
        <v>773</v>
      </c>
      <c r="C3562" s="3">
        <v>4204</v>
      </c>
      <c r="D3562" t="s">
        <v>1163</v>
      </c>
      <c r="E3562" s="3">
        <v>100105</v>
      </c>
      <c r="F3562" t="s">
        <v>11377</v>
      </c>
      <c r="G3562" s="3">
        <v>100105004</v>
      </c>
      <c r="H3562" t="s">
        <v>26116</v>
      </c>
      <c r="I3562" s="3">
        <v>1</v>
      </c>
      <c r="J3562" t="s">
        <v>26080</v>
      </c>
      <c r="K3562" s="3">
        <v>20</v>
      </c>
      <c r="L3562" t="s">
        <v>26117</v>
      </c>
      <c r="M3562" s="3">
        <v>2</v>
      </c>
      <c r="N3562" t="s">
        <v>26084</v>
      </c>
      <c r="O3562" s="3">
        <v>2</v>
      </c>
      <c r="P3562" t="s">
        <v>28067</v>
      </c>
      <c r="Q3562" s="3">
        <v>2</v>
      </c>
      <c r="R3562" t="s">
        <v>8209</v>
      </c>
      <c r="S3562" s="3">
        <v>3</v>
      </c>
      <c r="T3562" s="3">
        <v>1</v>
      </c>
      <c r="U3562" s="3">
        <v>3000</v>
      </c>
      <c r="V3562" s="3">
        <v>2018</v>
      </c>
      <c r="W3562" t="s">
        <v>26159</v>
      </c>
    </row>
    <row r="3563" spans="1:23" x14ac:dyDescent="0.3">
      <c r="A3563" s="3">
        <v>4</v>
      </c>
      <c r="B3563" t="s">
        <v>773</v>
      </c>
      <c r="C3563" s="3">
        <v>4204</v>
      </c>
      <c r="D3563" t="s">
        <v>1163</v>
      </c>
      <c r="E3563" s="3">
        <v>100105</v>
      </c>
      <c r="F3563" t="s">
        <v>11377</v>
      </c>
      <c r="G3563" s="3">
        <v>100105004</v>
      </c>
      <c r="H3563" t="s">
        <v>26116</v>
      </c>
      <c r="I3563" s="3">
        <v>1</v>
      </c>
      <c r="J3563" t="s">
        <v>26080</v>
      </c>
      <c r="K3563" s="3">
        <v>20</v>
      </c>
      <c r="L3563" t="s">
        <v>26117</v>
      </c>
      <c r="M3563" s="3">
        <v>2</v>
      </c>
      <c r="N3563" t="s">
        <v>26084</v>
      </c>
      <c r="O3563" s="3">
        <v>2</v>
      </c>
      <c r="P3563" t="s">
        <v>28067</v>
      </c>
      <c r="Q3563" s="3">
        <v>1</v>
      </c>
      <c r="R3563" t="s">
        <v>26083</v>
      </c>
      <c r="S3563" s="3">
        <v>2</v>
      </c>
      <c r="T3563" s="3">
        <v>1</v>
      </c>
      <c r="U3563" s="3">
        <v>4070</v>
      </c>
      <c r="V3563" s="3">
        <v>2018</v>
      </c>
      <c r="W3563" t="s">
        <v>26159</v>
      </c>
    </row>
    <row r="3564" spans="1:23" x14ac:dyDescent="0.3">
      <c r="A3564" s="3">
        <v>4</v>
      </c>
      <c r="B3564" t="s">
        <v>773</v>
      </c>
      <c r="C3564" s="3">
        <v>4204</v>
      </c>
      <c r="D3564" t="s">
        <v>1163</v>
      </c>
      <c r="E3564" s="3">
        <v>100105</v>
      </c>
      <c r="F3564" t="s">
        <v>11377</v>
      </c>
      <c r="G3564" s="3">
        <v>100105004</v>
      </c>
      <c r="H3564" t="s">
        <v>26116</v>
      </c>
      <c r="I3564" s="3">
        <v>1</v>
      </c>
      <c r="J3564" t="s">
        <v>26080</v>
      </c>
      <c r="K3564" s="3">
        <v>20</v>
      </c>
      <c r="L3564" t="s">
        <v>26117</v>
      </c>
      <c r="M3564" s="3">
        <v>2</v>
      </c>
      <c r="N3564" t="s">
        <v>26084</v>
      </c>
      <c r="O3564" s="3">
        <v>1</v>
      </c>
      <c r="P3564" t="s">
        <v>28066</v>
      </c>
      <c r="Q3564" s="3">
        <v>1</v>
      </c>
      <c r="R3564" t="s">
        <v>26083</v>
      </c>
      <c r="S3564" s="3">
        <v>2</v>
      </c>
      <c r="T3564" s="3">
        <v>1</v>
      </c>
      <c r="U3564" s="3">
        <v>3600</v>
      </c>
      <c r="V3564" s="3">
        <v>2018</v>
      </c>
      <c r="W3564" t="s">
        <v>26159</v>
      </c>
    </row>
    <row r="3565" spans="1:23" x14ac:dyDescent="0.3">
      <c r="A3565" s="3">
        <v>5</v>
      </c>
      <c r="B3565" t="s">
        <v>800</v>
      </c>
      <c r="C3565" s="3">
        <v>5302</v>
      </c>
      <c r="D3565" t="s">
        <v>1207</v>
      </c>
      <c r="E3565" s="3">
        <v>100105</v>
      </c>
      <c r="F3565" t="s">
        <v>11377</v>
      </c>
      <c r="G3565" s="3">
        <v>100105004</v>
      </c>
      <c r="H3565" t="s">
        <v>26116</v>
      </c>
      <c r="I3565" s="3">
        <v>2</v>
      </c>
      <c r="J3565" t="s">
        <v>12848</v>
      </c>
      <c r="K3565" s="3">
        <v>20</v>
      </c>
      <c r="L3565" t="s">
        <v>26117</v>
      </c>
      <c r="M3565" s="3">
        <v>7</v>
      </c>
      <c r="N3565" t="s">
        <v>14788</v>
      </c>
      <c r="O3565" s="3">
        <v>3</v>
      </c>
      <c r="P3565" t="s">
        <v>26085</v>
      </c>
      <c r="Q3565" s="3">
        <v>2</v>
      </c>
      <c r="R3565" t="s">
        <v>8209</v>
      </c>
      <c r="S3565" s="3">
        <v>15</v>
      </c>
      <c r="T3565" s="3">
        <v>1</v>
      </c>
      <c r="U3565" s="3">
        <v>600000</v>
      </c>
      <c r="V3565" s="3">
        <v>2008</v>
      </c>
      <c r="W3565" t="s">
        <v>25</v>
      </c>
    </row>
    <row r="3566" spans="1:23" x14ac:dyDescent="0.3">
      <c r="A3566" s="3">
        <v>5</v>
      </c>
      <c r="B3566" t="s">
        <v>800</v>
      </c>
      <c r="C3566" s="3">
        <v>5503</v>
      </c>
      <c r="D3566" t="s">
        <v>1237</v>
      </c>
      <c r="E3566" s="3">
        <v>100105</v>
      </c>
      <c r="F3566" t="s">
        <v>11377</v>
      </c>
      <c r="G3566" s="3">
        <v>100105001</v>
      </c>
      <c r="H3566" t="s">
        <v>26118</v>
      </c>
      <c r="I3566" s="3">
        <v>2</v>
      </c>
      <c r="J3566" t="s">
        <v>12848</v>
      </c>
      <c r="K3566" s="3">
        <v>20</v>
      </c>
      <c r="L3566" t="s">
        <v>26117</v>
      </c>
      <c r="M3566" s="3">
        <v>2</v>
      </c>
      <c r="N3566" t="s">
        <v>26084</v>
      </c>
      <c r="O3566" s="3">
        <v>3</v>
      </c>
      <c r="P3566" t="s">
        <v>26085</v>
      </c>
      <c r="Q3566" s="3">
        <v>2</v>
      </c>
      <c r="R3566" t="s">
        <v>8209</v>
      </c>
      <c r="S3566" s="3">
        <v>26</v>
      </c>
      <c r="T3566" s="3">
        <v>1</v>
      </c>
      <c r="U3566" s="3">
        <v>38500</v>
      </c>
      <c r="V3566" s="3">
        <v>2008</v>
      </c>
      <c r="W3566" t="s">
        <v>25</v>
      </c>
    </row>
    <row r="3567" spans="1:23" x14ac:dyDescent="0.3">
      <c r="A3567" s="3">
        <v>5</v>
      </c>
      <c r="B3567" t="s">
        <v>800</v>
      </c>
      <c r="C3567" s="3">
        <v>5503</v>
      </c>
      <c r="D3567" t="s">
        <v>1237</v>
      </c>
      <c r="E3567" s="3">
        <v>100105</v>
      </c>
      <c r="F3567" t="s">
        <v>11377</v>
      </c>
      <c r="G3567" s="3">
        <v>100105004</v>
      </c>
      <c r="H3567" t="s">
        <v>26116</v>
      </c>
      <c r="I3567" s="3">
        <v>2</v>
      </c>
      <c r="J3567" t="s">
        <v>12848</v>
      </c>
      <c r="K3567" s="3">
        <v>20</v>
      </c>
      <c r="L3567" t="s">
        <v>26117</v>
      </c>
      <c r="M3567" s="3">
        <v>7</v>
      </c>
      <c r="N3567" t="s">
        <v>14788</v>
      </c>
      <c r="O3567" s="3">
        <v>3</v>
      </c>
      <c r="P3567" t="s">
        <v>26085</v>
      </c>
      <c r="Q3567" s="3">
        <v>2</v>
      </c>
      <c r="R3567" t="s">
        <v>8209</v>
      </c>
      <c r="S3567" s="3">
        <v>2</v>
      </c>
      <c r="T3567" s="3">
        <v>1</v>
      </c>
      <c r="U3567" s="3">
        <v>250000</v>
      </c>
      <c r="V3567" s="3">
        <v>2008</v>
      </c>
      <c r="W3567" t="s">
        <v>25</v>
      </c>
    </row>
    <row r="3568" spans="1:23" x14ac:dyDescent="0.3">
      <c r="A3568" s="3">
        <v>5</v>
      </c>
      <c r="B3568" t="s">
        <v>800</v>
      </c>
      <c r="C3568" s="3">
        <v>5802</v>
      </c>
      <c r="D3568" t="s">
        <v>1285</v>
      </c>
      <c r="E3568" s="3">
        <v>100105</v>
      </c>
      <c r="F3568" t="s">
        <v>11377</v>
      </c>
      <c r="G3568" s="3">
        <v>100105004</v>
      </c>
      <c r="H3568" t="s">
        <v>26116</v>
      </c>
      <c r="I3568" s="3">
        <v>1</v>
      </c>
      <c r="J3568" t="s">
        <v>26080</v>
      </c>
      <c r="K3568" s="3">
        <v>20</v>
      </c>
      <c r="L3568" t="s">
        <v>26117</v>
      </c>
      <c r="M3568" s="3">
        <v>2</v>
      </c>
      <c r="N3568" t="s">
        <v>26084</v>
      </c>
      <c r="O3568" s="3">
        <v>1</v>
      </c>
      <c r="P3568" t="s">
        <v>28066</v>
      </c>
      <c r="Q3568" s="3">
        <v>1</v>
      </c>
      <c r="R3568" t="s">
        <v>26083</v>
      </c>
      <c r="S3568" s="3">
        <v>2</v>
      </c>
      <c r="T3568" s="3">
        <v>1</v>
      </c>
      <c r="U3568" s="3">
        <v>32000</v>
      </c>
      <c r="V3568" s="3">
        <v>2008</v>
      </c>
      <c r="W3568" t="s">
        <v>25</v>
      </c>
    </row>
    <row r="3569" spans="1:23" x14ac:dyDescent="0.3">
      <c r="A3569" s="3">
        <v>5</v>
      </c>
      <c r="B3569" t="s">
        <v>800</v>
      </c>
      <c r="C3569" s="3">
        <v>5802</v>
      </c>
      <c r="D3569" t="s">
        <v>1285</v>
      </c>
      <c r="E3569" s="3">
        <v>100105</v>
      </c>
      <c r="F3569" t="s">
        <v>11377</v>
      </c>
      <c r="G3569" s="3">
        <v>100105001</v>
      </c>
      <c r="H3569" t="s">
        <v>26118</v>
      </c>
      <c r="I3569" s="3">
        <v>1</v>
      </c>
      <c r="J3569" t="s">
        <v>26080</v>
      </c>
      <c r="K3569" s="3">
        <v>20</v>
      </c>
      <c r="L3569" t="s">
        <v>26117</v>
      </c>
      <c r="M3569" s="3">
        <v>2</v>
      </c>
      <c r="N3569" t="s">
        <v>26084</v>
      </c>
      <c r="O3569" s="3">
        <v>1</v>
      </c>
      <c r="P3569" t="s">
        <v>28066</v>
      </c>
      <c r="Q3569" s="3">
        <v>1</v>
      </c>
      <c r="R3569" t="s">
        <v>26083</v>
      </c>
      <c r="S3569" s="3">
        <v>2</v>
      </c>
      <c r="T3569" s="3">
        <v>1</v>
      </c>
      <c r="U3569" s="3">
        <v>28000</v>
      </c>
      <c r="V3569" s="3">
        <v>2008</v>
      </c>
      <c r="W3569" t="s">
        <v>25</v>
      </c>
    </row>
    <row r="3570" spans="1:23" x14ac:dyDescent="0.3">
      <c r="A3570" s="3">
        <v>5</v>
      </c>
      <c r="B3570" t="s">
        <v>800</v>
      </c>
      <c r="C3570" s="3">
        <v>5802</v>
      </c>
      <c r="D3570" t="s">
        <v>1285</v>
      </c>
      <c r="E3570" s="3">
        <v>100105</v>
      </c>
      <c r="F3570" t="s">
        <v>11377</v>
      </c>
      <c r="G3570" s="3">
        <v>100105004</v>
      </c>
      <c r="H3570" t="s">
        <v>26116</v>
      </c>
      <c r="I3570" s="3">
        <v>2</v>
      </c>
      <c r="J3570" t="s">
        <v>12848</v>
      </c>
      <c r="K3570" s="3">
        <v>20</v>
      </c>
      <c r="L3570" t="s">
        <v>26117</v>
      </c>
      <c r="M3570" s="3">
        <v>7</v>
      </c>
      <c r="N3570" t="s">
        <v>14788</v>
      </c>
      <c r="O3570" s="3">
        <v>3</v>
      </c>
      <c r="P3570" t="s">
        <v>26085</v>
      </c>
      <c r="Q3570" s="3">
        <v>2</v>
      </c>
      <c r="R3570" t="s">
        <v>8209</v>
      </c>
      <c r="S3570" s="3">
        <v>20</v>
      </c>
      <c r="T3570" s="3">
        <v>1</v>
      </c>
      <c r="U3570" s="3">
        <v>792000</v>
      </c>
      <c r="V3570" s="3">
        <v>2008</v>
      </c>
      <c r="W3570" t="s">
        <v>25</v>
      </c>
    </row>
    <row r="3571" spans="1:23" x14ac:dyDescent="0.3">
      <c r="A3571" s="3">
        <v>5</v>
      </c>
      <c r="B3571" t="s">
        <v>800</v>
      </c>
      <c r="C3571" s="3">
        <v>5404</v>
      </c>
      <c r="D3571" t="s">
        <v>1225</v>
      </c>
      <c r="E3571" s="3">
        <v>100105</v>
      </c>
      <c r="F3571" t="s">
        <v>11377</v>
      </c>
      <c r="G3571" s="3">
        <v>100105004</v>
      </c>
      <c r="H3571" t="s">
        <v>26116</v>
      </c>
      <c r="I3571" s="3">
        <v>2</v>
      </c>
      <c r="J3571" t="s">
        <v>12848</v>
      </c>
      <c r="K3571" s="3">
        <v>20</v>
      </c>
      <c r="L3571" t="s">
        <v>26117</v>
      </c>
      <c r="M3571" s="3">
        <v>2</v>
      </c>
      <c r="N3571" t="s">
        <v>26084</v>
      </c>
      <c r="O3571" s="3">
        <v>3</v>
      </c>
      <c r="P3571" t="s">
        <v>26085</v>
      </c>
      <c r="Q3571" s="3">
        <v>2</v>
      </c>
      <c r="R3571" t="s">
        <v>8209</v>
      </c>
      <c r="S3571" s="3">
        <v>22</v>
      </c>
      <c r="T3571" s="3">
        <v>1</v>
      </c>
      <c r="U3571" s="3">
        <v>362000</v>
      </c>
      <c r="V3571" s="3">
        <v>2008</v>
      </c>
      <c r="W3571" t="s">
        <v>25</v>
      </c>
    </row>
    <row r="3572" spans="1:23" x14ac:dyDescent="0.3">
      <c r="A3572" s="3">
        <v>5</v>
      </c>
      <c r="B3572" t="s">
        <v>800</v>
      </c>
      <c r="C3572" s="3">
        <v>5404</v>
      </c>
      <c r="D3572" t="s">
        <v>1225</v>
      </c>
      <c r="E3572" s="3">
        <v>100105</v>
      </c>
      <c r="F3572" t="s">
        <v>11377</v>
      </c>
      <c r="G3572" s="3">
        <v>100105004</v>
      </c>
      <c r="H3572" t="s">
        <v>26116</v>
      </c>
      <c r="I3572" s="3">
        <v>2</v>
      </c>
      <c r="J3572" t="s">
        <v>12848</v>
      </c>
      <c r="K3572" s="3">
        <v>20</v>
      </c>
      <c r="L3572" t="s">
        <v>26117</v>
      </c>
      <c r="M3572" s="3">
        <v>2</v>
      </c>
      <c r="N3572" t="s">
        <v>26084</v>
      </c>
      <c r="O3572" s="3">
        <v>3</v>
      </c>
      <c r="P3572" t="s">
        <v>26085</v>
      </c>
      <c r="Q3572" s="3">
        <v>2</v>
      </c>
      <c r="R3572" t="s">
        <v>8209</v>
      </c>
      <c r="S3572" s="3">
        <v>6</v>
      </c>
      <c r="T3572" s="3">
        <v>1</v>
      </c>
      <c r="U3572" s="3">
        <v>72000</v>
      </c>
      <c r="V3572" s="3">
        <v>2008</v>
      </c>
      <c r="W3572" t="s">
        <v>25</v>
      </c>
    </row>
    <row r="3573" spans="1:23" x14ac:dyDescent="0.3">
      <c r="A3573" s="3">
        <v>5</v>
      </c>
      <c r="B3573" t="s">
        <v>800</v>
      </c>
      <c r="C3573" s="3">
        <v>5705</v>
      </c>
      <c r="D3573" t="s">
        <v>1276</v>
      </c>
      <c r="E3573" s="3">
        <v>100105</v>
      </c>
      <c r="F3573" t="s">
        <v>11377</v>
      </c>
      <c r="G3573" s="3">
        <v>100105001</v>
      </c>
      <c r="H3573" t="s">
        <v>26118</v>
      </c>
      <c r="I3573" s="3">
        <v>1</v>
      </c>
      <c r="J3573" t="s">
        <v>26080</v>
      </c>
      <c r="K3573" s="3">
        <v>20</v>
      </c>
      <c r="L3573" t="s">
        <v>26117</v>
      </c>
      <c r="M3573" s="3">
        <v>7</v>
      </c>
      <c r="N3573" t="s">
        <v>14788</v>
      </c>
      <c r="O3573" s="3">
        <v>3</v>
      </c>
      <c r="P3573" t="s">
        <v>26085</v>
      </c>
      <c r="Q3573" s="3">
        <v>1</v>
      </c>
      <c r="R3573" t="s">
        <v>26083</v>
      </c>
      <c r="S3573" s="3">
        <v>4</v>
      </c>
      <c r="T3573" s="3">
        <v>1</v>
      </c>
      <c r="U3573" s="3">
        <v>50000</v>
      </c>
      <c r="V3573" s="3">
        <v>2008</v>
      </c>
      <c r="W3573" t="s">
        <v>25</v>
      </c>
    </row>
    <row r="3574" spans="1:23" x14ac:dyDescent="0.3">
      <c r="A3574" s="3">
        <v>5</v>
      </c>
      <c r="B3574" t="s">
        <v>800</v>
      </c>
      <c r="C3574" s="3">
        <v>5304</v>
      </c>
      <c r="D3574" t="s">
        <v>1213</v>
      </c>
      <c r="E3574" s="3">
        <v>100105</v>
      </c>
      <c r="F3574" t="s">
        <v>11377</v>
      </c>
      <c r="G3574" s="3">
        <v>100105004</v>
      </c>
      <c r="H3574" t="s">
        <v>26116</v>
      </c>
      <c r="I3574" s="3">
        <v>2</v>
      </c>
      <c r="J3574" t="s">
        <v>12848</v>
      </c>
      <c r="K3574" s="3">
        <v>20</v>
      </c>
      <c r="L3574" t="s">
        <v>26117</v>
      </c>
      <c r="M3574" s="3">
        <v>2</v>
      </c>
      <c r="N3574" t="s">
        <v>26084</v>
      </c>
      <c r="O3574" s="3">
        <v>3</v>
      </c>
      <c r="P3574" t="s">
        <v>26085</v>
      </c>
      <c r="Q3574" s="3">
        <v>1</v>
      </c>
      <c r="R3574" t="s">
        <v>26083</v>
      </c>
      <c r="S3574" s="3">
        <v>4</v>
      </c>
      <c r="T3574" s="3">
        <v>1</v>
      </c>
      <c r="U3574" s="3">
        <v>40000</v>
      </c>
      <c r="V3574" s="3">
        <v>2008</v>
      </c>
      <c r="W3574" t="s">
        <v>25</v>
      </c>
    </row>
    <row r="3575" spans="1:23" x14ac:dyDescent="0.3">
      <c r="A3575" s="3">
        <v>5</v>
      </c>
      <c r="B3575" t="s">
        <v>800</v>
      </c>
      <c r="C3575" s="3">
        <v>5304</v>
      </c>
      <c r="D3575" t="s">
        <v>1213</v>
      </c>
      <c r="E3575" s="3">
        <v>100105</v>
      </c>
      <c r="F3575" t="s">
        <v>11377</v>
      </c>
      <c r="G3575" s="3">
        <v>100105004</v>
      </c>
      <c r="H3575" t="s">
        <v>26116</v>
      </c>
      <c r="I3575" s="3">
        <v>1</v>
      </c>
      <c r="J3575" t="s">
        <v>26080</v>
      </c>
      <c r="K3575" s="3">
        <v>20</v>
      </c>
      <c r="L3575" t="s">
        <v>26117</v>
      </c>
      <c r="M3575" s="3">
        <v>2</v>
      </c>
      <c r="N3575" t="s">
        <v>26084</v>
      </c>
      <c r="O3575" s="3">
        <v>3</v>
      </c>
      <c r="P3575" t="s">
        <v>26085</v>
      </c>
      <c r="Q3575" s="3">
        <v>1</v>
      </c>
      <c r="R3575" t="s">
        <v>26083</v>
      </c>
      <c r="S3575" s="3">
        <v>15</v>
      </c>
      <c r="T3575" s="3">
        <v>1</v>
      </c>
      <c r="U3575" s="3">
        <v>450000</v>
      </c>
      <c r="V3575" s="3">
        <v>2008</v>
      </c>
      <c r="W3575" t="s">
        <v>25</v>
      </c>
    </row>
    <row r="3576" spans="1:23" x14ac:dyDescent="0.3">
      <c r="A3576" s="3">
        <v>5</v>
      </c>
      <c r="B3576" t="s">
        <v>800</v>
      </c>
      <c r="C3576" s="3">
        <v>5304</v>
      </c>
      <c r="D3576" t="s">
        <v>1213</v>
      </c>
      <c r="E3576" s="3">
        <v>100105</v>
      </c>
      <c r="F3576" t="s">
        <v>11377</v>
      </c>
      <c r="G3576" s="3">
        <v>100105004</v>
      </c>
      <c r="H3576" t="s">
        <v>26116</v>
      </c>
      <c r="I3576" s="3">
        <v>2</v>
      </c>
      <c r="J3576" t="s">
        <v>12848</v>
      </c>
      <c r="K3576" s="3">
        <v>20</v>
      </c>
      <c r="L3576" t="s">
        <v>26117</v>
      </c>
      <c r="M3576" s="3">
        <v>2</v>
      </c>
      <c r="N3576" t="s">
        <v>26084</v>
      </c>
      <c r="O3576" s="3">
        <v>3</v>
      </c>
      <c r="P3576" t="s">
        <v>26085</v>
      </c>
      <c r="Q3576" s="3">
        <v>2</v>
      </c>
      <c r="R3576" t="s">
        <v>8209</v>
      </c>
      <c r="S3576" s="3">
        <v>9</v>
      </c>
      <c r="T3576" s="3">
        <v>1</v>
      </c>
      <c r="U3576" s="3">
        <v>73000</v>
      </c>
      <c r="V3576" s="3">
        <v>2008</v>
      </c>
      <c r="W3576" t="s">
        <v>25</v>
      </c>
    </row>
    <row r="3577" spans="1:23" x14ac:dyDescent="0.3">
      <c r="A3577" s="3">
        <v>5</v>
      </c>
      <c r="B3577" t="s">
        <v>800</v>
      </c>
      <c r="C3577" s="3">
        <v>5304</v>
      </c>
      <c r="D3577" t="s">
        <v>1213</v>
      </c>
      <c r="E3577" s="3">
        <v>100105</v>
      </c>
      <c r="F3577" t="s">
        <v>11377</v>
      </c>
      <c r="G3577" s="3">
        <v>100105004</v>
      </c>
      <c r="H3577" t="s">
        <v>26116</v>
      </c>
      <c r="I3577" s="3">
        <v>2</v>
      </c>
      <c r="J3577" t="s">
        <v>12848</v>
      </c>
      <c r="K3577" s="3">
        <v>20</v>
      </c>
      <c r="L3577" t="s">
        <v>26117</v>
      </c>
      <c r="M3577" s="3">
        <v>6</v>
      </c>
      <c r="N3577" t="s">
        <v>18251</v>
      </c>
      <c r="O3577" s="3">
        <v>3</v>
      </c>
      <c r="P3577" t="s">
        <v>26085</v>
      </c>
      <c r="Q3577" s="3">
        <v>1</v>
      </c>
      <c r="R3577" t="s">
        <v>26083</v>
      </c>
      <c r="S3577" s="3">
        <v>2</v>
      </c>
      <c r="T3577" s="3">
        <v>1</v>
      </c>
      <c r="U3577" s="3">
        <v>73000</v>
      </c>
      <c r="V3577" s="3">
        <v>2008</v>
      </c>
      <c r="W3577" t="s">
        <v>25</v>
      </c>
    </row>
    <row r="3578" spans="1:23" x14ac:dyDescent="0.3">
      <c r="A3578" s="3">
        <v>5</v>
      </c>
      <c r="B3578" t="s">
        <v>800</v>
      </c>
      <c r="C3578" s="3">
        <v>5304</v>
      </c>
      <c r="D3578" t="s">
        <v>1213</v>
      </c>
      <c r="E3578" s="3">
        <v>100105</v>
      </c>
      <c r="F3578" t="s">
        <v>11377</v>
      </c>
      <c r="G3578" s="3">
        <v>100105004</v>
      </c>
      <c r="H3578" t="s">
        <v>26116</v>
      </c>
      <c r="I3578" s="3">
        <v>1</v>
      </c>
      <c r="J3578" t="s">
        <v>26080</v>
      </c>
      <c r="K3578" s="3">
        <v>20</v>
      </c>
      <c r="L3578" t="s">
        <v>26117</v>
      </c>
      <c r="M3578" s="3">
        <v>2</v>
      </c>
      <c r="N3578" t="s">
        <v>26084</v>
      </c>
      <c r="O3578" s="3">
        <v>1</v>
      </c>
      <c r="P3578" t="s">
        <v>28066</v>
      </c>
      <c r="Q3578" s="3">
        <v>1</v>
      </c>
      <c r="R3578" t="s">
        <v>26083</v>
      </c>
      <c r="S3578" s="3">
        <v>1</v>
      </c>
      <c r="T3578" s="3">
        <v>1</v>
      </c>
      <c r="U3578" s="3">
        <v>132207</v>
      </c>
      <c r="V3578" s="3">
        <v>2008</v>
      </c>
      <c r="W3578" t="s">
        <v>25</v>
      </c>
    </row>
    <row r="3579" spans="1:23" x14ac:dyDescent="0.3">
      <c r="A3579" s="3">
        <v>5</v>
      </c>
      <c r="B3579" t="s">
        <v>800</v>
      </c>
      <c r="C3579" s="3">
        <v>5304</v>
      </c>
      <c r="D3579" t="s">
        <v>1213</v>
      </c>
      <c r="E3579" s="3">
        <v>100109</v>
      </c>
      <c r="F3579" t="s">
        <v>18431</v>
      </c>
      <c r="G3579" s="3">
        <v>100109001</v>
      </c>
      <c r="H3579" t="s">
        <v>26106</v>
      </c>
      <c r="I3579" s="3">
        <v>2</v>
      </c>
      <c r="J3579" t="s">
        <v>12848</v>
      </c>
      <c r="K3579" s="3">
        <v>20</v>
      </c>
      <c r="L3579" t="s">
        <v>26117</v>
      </c>
      <c r="M3579" s="3">
        <v>5</v>
      </c>
      <c r="N3579" t="s">
        <v>26092</v>
      </c>
      <c r="O3579" s="3">
        <v>3</v>
      </c>
      <c r="P3579" t="s">
        <v>26085</v>
      </c>
      <c r="Q3579" s="3">
        <v>2</v>
      </c>
      <c r="R3579" t="s">
        <v>8209</v>
      </c>
      <c r="S3579" s="3">
        <v>70</v>
      </c>
      <c r="T3579" s="3">
        <v>1</v>
      </c>
      <c r="U3579" s="3">
        <v>5000000</v>
      </c>
      <c r="V3579" s="3">
        <v>2008</v>
      </c>
      <c r="W3579" t="s">
        <v>25</v>
      </c>
    </row>
    <row r="3580" spans="1:23" x14ac:dyDescent="0.3">
      <c r="A3580" s="3">
        <v>5</v>
      </c>
      <c r="B3580" t="s">
        <v>800</v>
      </c>
      <c r="C3580" s="3">
        <v>5304</v>
      </c>
      <c r="D3580" t="s">
        <v>1213</v>
      </c>
      <c r="E3580" s="3">
        <v>100105</v>
      </c>
      <c r="F3580" t="s">
        <v>11377</v>
      </c>
      <c r="G3580" s="3">
        <v>100105004</v>
      </c>
      <c r="H3580" t="s">
        <v>26116</v>
      </c>
      <c r="I3580" s="3">
        <v>2</v>
      </c>
      <c r="J3580" t="s">
        <v>12848</v>
      </c>
      <c r="K3580" s="3">
        <v>20</v>
      </c>
      <c r="L3580" t="s">
        <v>26117</v>
      </c>
      <c r="M3580" s="3">
        <v>2</v>
      </c>
      <c r="N3580" t="s">
        <v>26084</v>
      </c>
      <c r="O3580" s="3">
        <v>1</v>
      </c>
      <c r="P3580" t="s">
        <v>28066</v>
      </c>
      <c r="Q3580" s="3">
        <v>1</v>
      </c>
      <c r="R3580" t="s">
        <v>26083</v>
      </c>
      <c r="S3580" s="3">
        <v>3</v>
      </c>
      <c r="T3580" s="3">
        <v>1</v>
      </c>
      <c r="U3580" s="3">
        <v>50000</v>
      </c>
      <c r="V3580" s="3">
        <v>2008</v>
      </c>
      <c r="W3580" t="s">
        <v>25</v>
      </c>
    </row>
    <row r="3581" spans="1:23" x14ac:dyDescent="0.3">
      <c r="A3581" s="3">
        <v>5</v>
      </c>
      <c r="B3581" t="s">
        <v>800</v>
      </c>
      <c r="C3581" s="3">
        <v>5304</v>
      </c>
      <c r="D3581" t="s">
        <v>1213</v>
      </c>
      <c r="E3581" s="3">
        <v>100105</v>
      </c>
      <c r="F3581" t="s">
        <v>11377</v>
      </c>
      <c r="G3581" s="3">
        <v>100105004</v>
      </c>
      <c r="H3581" t="s">
        <v>26116</v>
      </c>
      <c r="I3581" s="3">
        <v>1</v>
      </c>
      <c r="J3581" t="s">
        <v>26080</v>
      </c>
      <c r="K3581" s="3">
        <v>20</v>
      </c>
      <c r="L3581" t="s">
        <v>26117</v>
      </c>
      <c r="M3581" s="3">
        <v>5</v>
      </c>
      <c r="N3581" t="s">
        <v>26092</v>
      </c>
      <c r="O3581" s="3">
        <v>2</v>
      </c>
      <c r="P3581" t="s">
        <v>28067</v>
      </c>
      <c r="Q3581" s="3">
        <v>1</v>
      </c>
      <c r="R3581" t="s">
        <v>26083</v>
      </c>
      <c r="S3581" s="3">
        <v>3</v>
      </c>
      <c r="T3581" s="3">
        <v>1</v>
      </c>
      <c r="U3581" s="3">
        <v>3600</v>
      </c>
      <c r="V3581" s="3">
        <v>2008</v>
      </c>
      <c r="W3581" t="s">
        <v>25</v>
      </c>
    </row>
    <row r="3582" spans="1:23" x14ac:dyDescent="0.3">
      <c r="A3582" s="3">
        <v>5</v>
      </c>
      <c r="B3582" t="s">
        <v>800</v>
      </c>
      <c r="C3582" s="3">
        <v>5304</v>
      </c>
      <c r="D3582" t="s">
        <v>1213</v>
      </c>
      <c r="E3582" s="3">
        <v>100105</v>
      </c>
      <c r="F3582" t="s">
        <v>11377</v>
      </c>
      <c r="G3582" s="3">
        <v>100105004</v>
      </c>
      <c r="H3582" t="s">
        <v>26116</v>
      </c>
      <c r="I3582" s="3">
        <v>1</v>
      </c>
      <c r="J3582" t="s">
        <v>26080</v>
      </c>
      <c r="K3582" s="3">
        <v>20</v>
      </c>
      <c r="L3582" t="s">
        <v>26117</v>
      </c>
      <c r="M3582" s="3">
        <v>2</v>
      </c>
      <c r="N3582" t="s">
        <v>26084</v>
      </c>
      <c r="O3582" s="3">
        <v>1</v>
      </c>
      <c r="P3582" t="s">
        <v>28066</v>
      </c>
      <c r="Q3582" s="3">
        <v>2</v>
      </c>
      <c r="R3582" t="s">
        <v>8209</v>
      </c>
      <c r="S3582" s="3">
        <v>2</v>
      </c>
      <c r="T3582" s="3">
        <v>1</v>
      </c>
      <c r="U3582" s="3">
        <v>70000</v>
      </c>
      <c r="V3582" s="3">
        <v>2008</v>
      </c>
      <c r="W3582" t="s">
        <v>25</v>
      </c>
    </row>
    <row r="3583" spans="1:23" x14ac:dyDescent="0.3">
      <c r="A3583" s="3">
        <v>5</v>
      </c>
      <c r="B3583" t="s">
        <v>800</v>
      </c>
      <c r="C3583" s="3">
        <v>5304</v>
      </c>
      <c r="D3583" t="s">
        <v>1213</v>
      </c>
      <c r="E3583" s="3">
        <v>100109</v>
      </c>
      <c r="F3583" t="s">
        <v>18431</v>
      </c>
      <c r="G3583" s="3">
        <v>100109001</v>
      </c>
      <c r="H3583" t="s">
        <v>26106</v>
      </c>
      <c r="I3583" s="3">
        <v>2</v>
      </c>
      <c r="J3583" t="s">
        <v>12848</v>
      </c>
      <c r="K3583" s="3">
        <v>20</v>
      </c>
      <c r="L3583" t="s">
        <v>26117</v>
      </c>
      <c r="M3583" s="3">
        <v>5</v>
      </c>
      <c r="N3583" t="s">
        <v>26092</v>
      </c>
      <c r="O3583" s="3">
        <v>3</v>
      </c>
      <c r="P3583" t="s">
        <v>26085</v>
      </c>
      <c r="Q3583" s="3">
        <v>2</v>
      </c>
      <c r="R3583" t="s">
        <v>8209</v>
      </c>
      <c r="S3583" s="3">
        <v>80</v>
      </c>
      <c r="T3583" s="3">
        <v>1</v>
      </c>
      <c r="U3583" s="3">
        <v>6000000</v>
      </c>
      <c r="V3583" s="3">
        <v>2008</v>
      </c>
      <c r="W3583" t="s">
        <v>25</v>
      </c>
    </row>
    <row r="3584" spans="1:23" x14ac:dyDescent="0.3">
      <c r="A3584" s="3">
        <v>5</v>
      </c>
      <c r="B3584" t="s">
        <v>800</v>
      </c>
      <c r="C3584" s="3">
        <v>5304</v>
      </c>
      <c r="D3584" t="s">
        <v>1213</v>
      </c>
      <c r="E3584" s="3">
        <v>100105</v>
      </c>
      <c r="F3584" t="s">
        <v>11377</v>
      </c>
      <c r="G3584" s="3">
        <v>100105004</v>
      </c>
      <c r="H3584" t="s">
        <v>26116</v>
      </c>
      <c r="I3584" s="3">
        <v>2</v>
      </c>
      <c r="J3584" t="s">
        <v>12848</v>
      </c>
      <c r="K3584" s="3">
        <v>20</v>
      </c>
      <c r="L3584" t="s">
        <v>26117</v>
      </c>
      <c r="M3584" s="3">
        <v>5</v>
      </c>
      <c r="N3584" t="s">
        <v>26092</v>
      </c>
      <c r="O3584" s="3">
        <v>3</v>
      </c>
      <c r="P3584" t="s">
        <v>26085</v>
      </c>
      <c r="Q3584" s="3">
        <v>2</v>
      </c>
      <c r="R3584" t="s">
        <v>8209</v>
      </c>
      <c r="S3584" s="3">
        <v>200</v>
      </c>
      <c r="T3584" s="3">
        <v>1</v>
      </c>
      <c r="U3584" s="3">
        <v>1200000</v>
      </c>
      <c r="V3584" s="3">
        <v>2008</v>
      </c>
      <c r="W3584" t="s">
        <v>25</v>
      </c>
    </row>
    <row r="3585" spans="1:23" x14ac:dyDescent="0.3">
      <c r="A3585" s="3">
        <v>5</v>
      </c>
      <c r="B3585" t="s">
        <v>800</v>
      </c>
      <c r="C3585" s="3">
        <v>5706</v>
      </c>
      <c r="D3585" t="s">
        <v>1279</v>
      </c>
      <c r="E3585" s="3">
        <v>100105</v>
      </c>
      <c r="F3585" t="s">
        <v>11377</v>
      </c>
      <c r="G3585" s="3">
        <v>100105004</v>
      </c>
      <c r="H3585" t="s">
        <v>26116</v>
      </c>
      <c r="I3585" s="3">
        <v>2</v>
      </c>
      <c r="J3585" t="s">
        <v>12848</v>
      </c>
      <c r="K3585" s="3">
        <v>20</v>
      </c>
      <c r="L3585" t="s">
        <v>26117</v>
      </c>
      <c r="M3585" s="3">
        <v>2</v>
      </c>
      <c r="N3585" t="s">
        <v>26084</v>
      </c>
      <c r="O3585" s="3">
        <v>3</v>
      </c>
      <c r="P3585" t="s">
        <v>26085</v>
      </c>
      <c r="Q3585" s="3">
        <v>1</v>
      </c>
      <c r="R3585" t="s">
        <v>26083</v>
      </c>
      <c r="S3585" s="3">
        <v>53</v>
      </c>
      <c r="T3585" s="3">
        <v>1</v>
      </c>
      <c r="U3585" s="3">
        <v>170000</v>
      </c>
      <c r="V3585" s="3">
        <v>2008</v>
      </c>
      <c r="W3585" t="s">
        <v>25</v>
      </c>
    </row>
    <row r="3586" spans="1:23" x14ac:dyDescent="0.3">
      <c r="A3586" s="3">
        <v>5</v>
      </c>
      <c r="B3586" t="s">
        <v>800</v>
      </c>
      <c r="C3586" s="3">
        <v>5706</v>
      </c>
      <c r="D3586" t="s">
        <v>1279</v>
      </c>
      <c r="E3586" s="3">
        <v>100105</v>
      </c>
      <c r="F3586" t="s">
        <v>11377</v>
      </c>
      <c r="G3586" s="3">
        <v>100105004</v>
      </c>
      <c r="H3586" t="s">
        <v>26116</v>
      </c>
      <c r="I3586" s="3">
        <v>2</v>
      </c>
      <c r="J3586" t="s">
        <v>12848</v>
      </c>
      <c r="K3586" s="3">
        <v>20</v>
      </c>
      <c r="L3586" t="s">
        <v>26117</v>
      </c>
      <c r="M3586" s="3">
        <v>7</v>
      </c>
      <c r="N3586" t="s">
        <v>14788</v>
      </c>
      <c r="O3586" s="3">
        <v>3</v>
      </c>
      <c r="P3586" t="s">
        <v>26085</v>
      </c>
      <c r="Q3586" s="3">
        <v>2</v>
      </c>
      <c r="R3586" t="s">
        <v>8209</v>
      </c>
      <c r="S3586" s="3">
        <v>3</v>
      </c>
      <c r="T3586" s="3">
        <v>1</v>
      </c>
      <c r="U3586" s="3">
        <v>135240</v>
      </c>
      <c r="V3586" s="3">
        <v>2008</v>
      </c>
      <c r="W3586" t="s">
        <v>25</v>
      </c>
    </row>
    <row r="3587" spans="1:23" x14ac:dyDescent="0.3">
      <c r="A3587" s="3">
        <v>5</v>
      </c>
      <c r="B3587" t="s">
        <v>800</v>
      </c>
      <c r="C3587" s="3">
        <v>5804</v>
      </c>
      <c r="D3587" t="s">
        <v>1291</v>
      </c>
      <c r="E3587" s="3">
        <v>100105</v>
      </c>
      <c r="F3587" t="s">
        <v>11377</v>
      </c>
      <c r="G3587" s="3">
        <v>100105001</v>
      </c>
      <c r="H3587" t="s">
        <v>26118</v>
      </c>
      <c r="I3587" s="3">
        <v>2</v>
      </c>
      <c r="J3587" t="s">
        <v>12848</v>
      </c>
      <c r="K3587" s="3">
        <v>20</v>
      </c>
      <c r="L3587" t="s">
        <v>26117</v>
      </c>
      <c r="M3587" s="3">
        <v>5</v>
      </c>
      <c r="N3587" t="s">
        <v>26092</v>
      </c>
      <c r="O3587" s="3">
        <v>3</v>
      </c>
      <c r="P3587" t="s">
        <v>26085</v>
      </c>
      <c r="Q3587" s="3">
        <v>3</v>
      </c>
      <c r="R3587" t="s">
        <v>26107</v>
      </c>
      <c r="S3587" s="3">
        <v>80</v>
      </c>
      <c r="T3587" s="3">
        <v>1</v>
      </c>
      <c r="U3587" s="3">
        <v>40000</v>
      </c>
      <c r="V3587" s="3">
        <v>2008</v>
      </c>
      <c r="W3587" t="s">
        <v>25</v>
      </c>
    </row>
    <row r="3588" spans="1:23" x14ac:dyDescent="0.3">
      <c r="A3588" s="3">
        <v>5</v>
      </c>
      <c r="B3588" t="s">
        <v>800</v>
      </c>
      <c r="C3588" s="3">
        <v>5804</v>
      </c>
      <c r="D3588" t="s">
        <v>1291</v>
      </c>
      <c r="E3588" s="3">
        <v>100103</v>
      </c>
      <c r="F3588" t="s">
        <v>11337</v>
      </c>
      <c r="G3588" s="3">
        <v>100103002</v>
      </c>
      <c r="H3588" t="s">
        <v>26099</v>
      </c>
      <c r="I3588" s="3">
        <v>2</v>
      </c>
      <c r="J3588" t="s">
        <v>12848</v>
      </c>
      <c r="K3588" s="3">
        <v>20</v>
      </c>
      <c r="L3588" t="s">
        <v>26117</v>
      </c>
      <c r="M3588" s="3">
        <v>5</v>
      </c>
      <c r="N3588" t="s">
        <v>26092</v>
      </c>
      <c r="O3588" s="3">
        <v>3</v>
      </c>
      <c r="P3588" t="s">
        <v>26085</v>
      </c>
      <c r="Q3588" s="3">
        <v>3</v>
      </c>
      <c r="R3588" t="s">
        <v>26107</v>
      </c>
      <c r="S3588" s="3">
        <v>80</v>
      </c>
      <c r="T3588" s="3">
        <v>1</v>
      </c>
      <c r="U3588" s="3">
        <v>400000</v>
      </c>
      <c r="V3588" s="3">
        <v>2008</v>
      </c>
      <c r="W3588" t="s">
        <v>25</v>
      </c>
    </row>
    <row r="3589" spans="1:23" x14ac:dyDescent="0.3">
      <c r="A3589" s="3">
        <v>5</v>
      </c>
      <c r="B3589" t="s">
        <v>800</v>
      </c>
      <c r="C3589" s="3">
        <v>5804</v>
      </c>
      <c r="D3589" t="s">
        <v>1291</v>
      </c>
      <c r="E3589" s="3">
        <v>100109</v>
      </c>
      <c r="F3589" t="s">
        <v>18431</v>
      </c>
      <c r="G3589" s="3">
        <v>100109001</v>
      </c>
      <c r="H3589" t="s">
        <v>26106</v>
      </c>
      <c r="I3589" s="3">
        <v>2</v>
      </c>
      <c r="J3589" t="s">
        <v>12848</v>
      </c>
      <c r="K3589" s="3">
        <v>20</v>
      </c>
      <c r="L3589" t="s">
        <v>26117</v>
      </c>
      <c r="M3589" s="3">
        <v>5</v>
      </c>
      <c r="N3589" t="s">
        <v>26092</v>
      </c>
      <c r="O3589" s="3">
        <v>3</v>
      </c>
      <c r="P3589" t="s">
        <v>26085</v>
      </c>
      <c r="Q3589" s="3">
        <v>2</v>
      </c>
      <c r="R3589" t="s">
        <v>8209</v>
      </c>
      <c r="S3589" s="3">
        <v>80</v>
      </c>
      <c r="T3589" s="3">
        <v>1</v>
      </c>
      <c r="U3589" s="3">
        <v>2000000</v>
      </c>
      <c r="V3589" s="3">
        <v>2008</v>
      </c>
      <c r="W3589" t="s">
        <v>25</v>
      </c>
    </row>
    <row r="3590" spans="1:23" x14ac:dyDescent="0.3">
      <c r="A3590" s="3">
        <v>5</v>
      </c>
      <c r="B3590" t="s">
        <v>800</v>
      </c>
      <c r="C3590" s="3">
        <v>5804</v>
      </c>
      <c r="D3590" t="s">
        <v>1291</v>
      </c>
      <c r="E3590" s="3">
        <v>100105</v>
      </c>
      <c r="F3590" t="s">
        <v>11377</v>
      </c>
      <c r="G3590" s="3">
        <v>100105004</v>
      </c>
      <c r="H3590" t="s">
        <v>26116</v>
      </c>
      <c r="I3590" s="3">
        <v>2</v>
      </c>
      <c r="J3590" t="s">
        <v>12848</v>
      </c>
      <c r="K3590" s="3">
        <v>20</v>
      </c>
      <c r="L3590" t="s">
        <v>26117</v>
      </c>
      <c r="M3590" s="3">
        <v>5</v>
      </c>
      <c r="N3590" t="s">
        <v>26092</v>
      </c>
      <c r="O3590" s="3">
        <v>3</v>
      </c>
      <c r="P3590" t="s">
        <v>26085</v>
      </c>
      <c r="Q3590" s="3">
        <v>2</v>
      </c>
      <c r="R3590" t="s">
        <v>8209</v>
      </c>
      <c r="S3590" s="3">
        <v>80</v>
      </c>
      <c r="T3590" s="3">
        <v>1</v>
      </c>
      <c r="U3590" s="3">
        <v>50000</v>
      </c>
      <c r="V3590" s="3">
        <v>2008</v>
      </c>
      <c r="W3590" t="s">
        <v>25</v>
      </c>
    </row>
    <row r="3591" spans="1:23" x14ac:dyDescent="0.3">
      <c r="A3591" s="3">
        <v>5</v>
      </c>
      <c r="B3591" t="s">
        <v>800</v>
      </c>
      <c r="C3591" s="3">
        <v>5402</v>
      </c>
      <c r="D3591" t="s">
        <v>1219</v>
      </c>
      <c r="E3591" s="3">
        <v>100105</v>
      </c>
      <c r="F3591" t="s">
        <v>11377</v>
      </c>
      <c r="G3591" s="3">
        <v>100105001</v>
      </c>
      <c r="H3591" t="s">
        <v>26118</v>
      </c>
      <c r="I3591" s="3">
        <v>1</v>
      </c>
      <c r="J3591" t="s">
        <v>26080</v>
      </c>
      <c r="K3591" s="3">
        <v>20</v>
      </c>
      <c r="L3591" t="s">
        <v>26117</v>
      </c>
      <c r="M3591" s="3">
        <v>5</v>
      </c>
      <c r="N3591" t="s">
        <v>26092</v>
      </c>
      <c r="O3591" s="3">
        <v>1</v>
      </c>
      <c r="P3591" t="s">
        <v>28066</v>
      </c>
      <c r="Q3591" s="3">
        <v>1</v>
      </c>
      <c r="R3591" t="s">
        <v>26083</v>
      </c>
      <c r="S3591" s="3">
        <v>1</v>
      </c>
      <c r="T3591" s="3">
        <v>1</v>
      </c>
      <c r="U3591" s="3">
        <v>5000</v>
      </c>
      <c r="V3591" s="3">
        <v>2014</v>
      </c>
      <c r="W3591" t="s">
        <v>25</v>
      </c>
    </row>
    <row r="3592" spans="1:23" x14ac:dyDescent="0.3">
      <c r="A3592" s="3">
        <v>5</v>
      </c>
      <c r="B3592" t="s">
        <v>800</v>
      </c>
      <c r="C3592" s="3">
        <v>5402</v>
      </c>
      <c r="D3592" t="s">
        <v>1219</v>
      </c>
      <c r="E3592" s="3">
        <v>100105</v>
      </c>
      <c r="F3592" t="s">
        <v>11377</v>
      </c>
      <c r="G3592" s="3">
        <v>100105001</v>
      </c>
      <c r="H3592" t="s">
        <v>26118</v>
      </c>
      <c r="I3592" s="3">
        <v>2</v>
      </c>
      <c r="J3592" t="s">
        <v>12848</v>
      </c>
      <c r="K3592" s="3">
        <v>20</v>
      </c>
      <c r="L3592" t="s">
        <v>26117</v>
      </c>
      <c r="M3592" s="3">
        <v>2</v>
      </c>
      <c r="N3592" t="s">
        <v>26084</v>
      </c>
      <c r="O3592" s="3">
        <v>3</v>
      </c>
      <c r="P3592" t="s">
        <v>26085</v>
      </c>
      <c r="Q3592" s="3">
        <v>3</v>
      </c>
      <c r="R3592" t="s">
        <v>26107</v>
      </c>
      <c r="S3592" s="3">
        <v>15</v>
      </c>
      <c r="T3592" s="3">
        <v>1</v>
      </c>
      <c r="U3592" s="3">
        <v>230000</v>
      </c>
      <c r="V3592" s="3">
        <v>2014</v>
      </c>
      <c r="W3592" t="s">
        <v>25</v>
      </c>
    </row>
    <row r="3593" spans="1:23" x14ac:dyDescent="0.3">
      <c r="A3593" s="3">
        <v>5</v>
      </c>
      <c r="B3593" t="s">
        <v>800</v>
      </c>
      <c r="C3593" s="3">
        <v>5402</v>
      </c>
      <c r="D3593" t="s">
        <v>1219</v>
      </c>
      <c r="E3593" s="3">
        <v>100105</v>
      </c>
      <c r="F3593" t="s">
        <v>11377</v>
      </c>
      <c r="G3593" s="3">
        <v>100105001</v>
      </c>
      <c r="H3593" t="s">
        <v>26118</v>
      </c>
      <c r="I3593" s="3">
        <v>2</v>
      </c>
      <c r="J3593" t="s">
        <v>12848</v>
      </c>
      <c r="K3593" s="3">
        <v>20</v>
      </c>
      <c r="L3593" t="s">
        <v>26117</v>
      </c>
      <c r="M3593" s="3">
        <v>5</v>
      </c>
      <c r="N3593" t="s">
        <v>26092</v>
      </c>
      <c r="O3593" s="3">
        <v>3</v>
      </c>
      <c r="P3593" t="s">
        <v>26085</v>
      </c>
      <c r="Q3593" s="3">
        <v>3</v>
      </c>
      <c r="R3593" t="s">
        <v>26107</v>
      </c>
      <c r="S3593" s="3">
        <v>15</v>
      </c>
      <c r="T3593" s="3">
        <v>1</v>
      </c>
      <c r="U3593" s="3">
        <v>4000000</v>
      </c>
      <c r="V3593" s="3">
        <v>2014</v>
      </c>
      <c r="W3593" t="s">
        <v>25</v>
      </c>
    </row>
    <row r="3594" spans="1:23" x14ac:dyDescent="0.3">
      <c r="A3594" s="3">
        <v>5</v>
      </c>
      <c r="B3594" t="s">
        <v>800</v>
      </c>
      <c r="C3594" s="3">
        <v>5402</v>
      </c>
      <c r="D3594" t="s">
        <v>1219</v>
      </c>
      <c r="E3594" s="3">
        <v>100105</v>
      </c>
      <c r="F3594" t="s">
        <v>11377</v>
      </c>
      <c r="G3594" s="3">
        <v>100105001</v>
      </c>
      <c r="H3594" t="s">
        <v>26118</v>
      </c>
      <c r="I3594" s="3">
        <v>2</v>
      </c>
      <c r="J3594" t="s">
        <v>12848</v>
      </c>
      <c r="K3594" s="3">
        <v>20</v>
      </c>
      <c r="L3594" t="s">
        <v>26117</v>
      </c>
      <c r="M3594" s="3">
        <v>7</v>
      </c>
      <c r="N3594" t="s">
        <v>14788</v>
      </c>
      <c r="O3594" s="3">
        <v>3</v>
      </c>
      <c r="P3594" t="s">
        <v>26085</v>
      </c>
      <c r="Q3594" s="3">
        <v>1</v>
      </c>
      <c r="R3594" t="s">
        <v>26083</v>
      </c>
      <c r="S3594" s="3">
        <v>12</v>
      </c>
      <c r="T3594" s="3">
        <v>1</v>
      </c>
      <c r="U3594" s="3">
        <v>132250</v>
      </c>
      <c r="V3594" s="3">
        <v>2014</v>
      </c>
      <c r="W3594" t="s">
        <v>25</v>
      </c>
    </row>
    <row r="3595" spans="1:23" x14ac:dyDescent="0.3">
      <c r="A3595" s="3">
        <v>5</v>
      </c>
      <c r="B3595" t="s">
        <v>800</v>
      </c>
      <c r="C3595" s="3">
        <v>5402</v>
      </c>
      <c r="D3595" t="s">
        <v>1219</v>
      </c>
      <c r="E3595" s="3">
        <v>100105</v>
      </c>
      <c r="F3595" t="s">
        <v>11377</v>
      </c>
      <c r="G3595" s="3">
        <v>100105004</v>
      </c>
      <c r="H3595" t="s">
        <v>26116</v>
      </c>
      <c r="I3595" s="3">
        <v>2</v>
      </c>
      <c r="J3595" t="s">
        <v>12848</v>
      </c>
      <c r="K3595" s="3">
        <v>20</v>
      </c>
      <c r="L3595" t="s">
        <v>26117</v>
      </c>
      <c r="M3595" s="3">
        <v>5</v>
      </c>
      <c r="N3595" t="s">
        <v>26092</v>
      </c>
      <c r="O3595" s="3">
        <v>3</v>
      </c>
      <c r="P3595" t="s">
        <v>26085</v>
      </c>
      <c r="Q3595" s="3">
        <v>3</v>
      </c>
      <c r="R3595" t="s">
        <v>26107</v>
      </c>
      <c r="S3595" s="3">
        <v>15</v>
      </c>
      <c r="T3595" s="3">
        <v>1</v>
      </c>
      <c r="U3595" s="3">
        <v>200000</v>
      </c>
      <c r="V3595" s="3">
        <v>2014</v>
      </c>
      <c r="W3595" t="s">
        <v>25</v>
      </c>
    </row>
    <row r="3596" spans="1:23" x14ac:dyDescent="0.3">
      <c r="A3596" s="3">
        <v>5</v>
      </c>
      <c r="B3596" t="s">
        <v>800</v>
      </c>
      <c r="C3596" s="3">
        <v>5302</v>
      </c>
      <c r="D3596" t="s">
        <v>1207</v>
      </c>
      <c r="E3596" s="3">
        <v>100105</v>
      </c>
      <c r="F3596" t="s">
        <v>11377</v>
      </c>
      <c r="G3596" s="3">
        <v>100105004</v>
      </c>
      <c r="H3596" t="s">
        <v>26116</v>
      </c>
      <c r="I3596" s="3">
        <v>2</v>
      </c>
      <c r="J3596" t="s">
        <v>12848</v>
      </c>
      <c r="K3596" s="3">
        <v>20</v>
      </c>
      <c r="L3596" t="s">
        <v>26117</v>
      </c>
      <c r="M3596" s="3">
        <v>7</v>
      </c>
      <c r="N3596" t="s">
        <v>14788</v>
      </c>
      <c r="O3596" s="3">
        <v>3</v>
      </c>
      <c r="P3596" t="s">
        <v>26085</v>
      </c>
      <c r="Q3596" s="3">
        <v>2</v>
      </c>
      <c r="R3596" t="s">
        <v>8209</v>
      </c>
      <c r="S3596" s="3">
        <v>16</v>
      </c>
      <c r="T3596" s="3">
        <v>1</v>
      </c>
      <c r="U3596" s="3">
        <v>300000</v>
      </c>
      <c r="V3596" s="3">
        <v>2014</v>
      </c>
      <c r="W3596" t="s">
        <v>25</v>
      </c>
    </row>
    <row r="3597" spans="1:23" x14ac:dyDescent="0.3">
      <c r="A3597" s="3">
        <v>5</v>
      </c>
      <c r="B3597" t="s">
        <v>800</v>
      </c>
      <c r="C3597" s="3">
        <v>5302</v>
      </c>
      <c r="D3597" t="s">
        <v>1207</v>
      </c>
      <c r="E3597" s="3">
        <v>100105</v>
      </c>
      <c r="F3597" t="s">
        <v>11377</v>
      </c>
      <c r="G3597" s="3">
        <v>100105004</v>
      </c>
      <c r="H3597" t="s">
        <v>26116</v>
      </c>
      <c r="I3597" s="3">
        <v>2</v>
      </c>
      <c r="J3597" t="s">
        <v>12848</v>
      </c>
      <c r="K3597" s="3">
        <v>20</v>
      </c>
      <c r="L3597" t="s">
        <v>26117</v>
      </c>
      <c r="M3597" s="3">
        <v>7</v>
      </c>
      <c r="N3597" t="s">
        <v>14788</v>
      </c>
      <c r="O3597" s="3">
        <v>3</v>
      </c>
      <c r="P3597" t="s">
        <v>26085</v>
      </c>
      <c r="Q3597" s="3">
        <v>2</v>
      </c>
      <c r="R3597" t="s">
        <v>8209</v>
      </c>
      <c r="S3597" s="3">
        <v>4</v>
      </c>
      <c r="T3597" s="3">
        <v>1</v>
      </c>
      <c r="U3597" s="3">
        <v>298440</v>
      </c>
      <c r="V3597" s="3">
        <v>2014</v>
      </c>
      <c r="W3597" t="s">
        <v>25</v>
      </c>
    </row>
    <row r="3598" spans="1:23" x14ac:dyDescent="0.3">
      <c r="A3598" s="3">
        <v>5</v>
      </c>
      <c r="B3598" t="s">
        <v>800</v>
      </c>
      <c r="C3598" s="3">
        <v>5603</v>
      </c>
      <c r="D3598" t="s">
        <v>1252</v>
      </c>
      <c r="E3598" s="3">
        <v>100105</v>
      </c>
      <c r="F3598" t="s">
        <v>11377</v>
      </c>
      <c r="G3598" s="3">
        <v>100105004</v>
      </c>
      <c r="H3598" t="s">
        <v>26116</v>
      </c>
      <c r="I3598" s="3">
        <v>2</v>
      </c>
      <c r="J3598" t="s">
        <v>12848</v>
      </c>
      <c r="K3598" s="3">
        <v>20</v>
      </c>
      <c r="L3598" t="s">
        <v>26117</v>
      </c>
      <c r="M3598" s="3">
        <v>7</v>
      </c>
      <c r="N3598" t="s">
        <v>14788</v>
      </c>
      <c r="O3598" s="3">
        <v>1</v>
      </c>
      <c r="P3598" t="s">
        <v>28066</v>
      </c>
      <c r="Q3598" s="3">
        <v>2</v>
      </c>
      <c r="R3598" t="s">
        <v>8209</v>
      </c>
      <c r="S3598" s="3">
        <v>8</v>
      </c>
      <c r="T3598" s="3">
        <v>1</v>
      </c>
      <c r="U3598" s="3">
        <v>296000</v>
      </c>
      <c r="V3598" s="3">
        <v>2014</v>
      </c>
      <c r="W3598" t="s">
        <v>25</v>
      </c>
    </row>
    <row r="3599" spans="1:23" x14ac:dyDescent="0.3">
      <c r="A3599" s="3">
        <v>5</v>
      </c>
      <c r="B3599" t="s">
        <v>800</v>
      </c>
      <c r="C3599" s="3">
        <v>5603</v>
      </c>
      <c r="D3599" t="s">
        <v>1252</v>
      </c>
      <c r="E3599" s="3">
        <v>100105</v>
      </c>
      <c r="F3599" t="s">
        <v>11377</v>
      </c>
      <c r="G3599" s="3">
        <v>100105004</v>
      </c>
      <c r="H3599" t="s">
        <v>26116</v>
      </c>
      <c r="I3599" s="3">
        <v>2</v>
      </c>
      <c r="J3599" t="s">
        <v>12848</v>
      </c>
      <c r="K3599" s="3">
        <v>20</v>
      </c>
      <c r="L3599" t="s">
        <v>26117</v>
      </c>
      <c r="M3599" s="3">
        <v>7</v>
      </c>
      <c r="N3599" t="s">
        <v>14788</v>
      </c>
      <c r="O3599" s="3">
        <v>1</v>
      </c>
      <c r="P3599" t="s">
        <v>28066</v>
      </c>
      <c r="Q3599" s="3">
        <v>1</v>
      </c>
      <c r="R3599" t="s">
        <v>26083</v>
      </c>
      <c r="S3599" s="3">
        <v>2</v>
      </c>
      <c r="T3599" s="3">
        <v>1</v>
      </c>
      <c r="U3599" s="3">
        <v>29000</v>
      </c>
      <c r="V3599" s="3">
        <v>2014</v>
      </c>
      <c r="W3599" t="s">
        <v>25</v>
      </c>
    </row>
    <row r="3600" spans="1:23" x14ac:dyDescent="0.3">
      <c r="A3600" s="3">
        <v>5</v>
      </c>
      <c r="B3600" t="s">
        <v>800</v>
      </c>
      <c r="C3600" s="3">
        <v>5702</v>
      </c>
      <c r="D3600" t="s">
        <v>1267</v>
      </c>
      <c r="E3600" s="3">
        <v>100105</v>
      </c>
      <c r="F3600" t="s">
        <v>11377</v>
      </c>
      <c r="G3600" s="3">
        <v>100105004</v>
      </c>
      <c r="H3600" t="s">
        <v>26116</v>
      </c>
      <c r="I3600" s="3">
        <v>2</v>
      </c>
      <c r="J3600" t="s">
        <v>12848</v>
      </c>
      <c r="K3600" s="3">
        <v>20</v>
      </c>
      <c r="L3600" t="s">
        <v>26117</v>
      </c>
      <c r="M3600" s="3">
        <v>7</v>
      </c>
      <c r="N3600" t="s">
        <v>14788</v>
      </c>
      <c r="O3600" s="3">
        <v>3</v>
      </c>
      <c r="P3600" t="s">
        <v>26085</v>
      </c>
      <c r="Q3600" s="3">
        <v>2</v>
      </c>
      <c r="R3600" t="s">
        <v>8209</v>
      </c>
      <c r="S3600" s="3">
        <v>2</v>
      </c>
      <c r="T3600" s="3">
        <v>1</v>
      </c>
      <c r="U3600" s="3">
        <v>1070849</v>
      </c>
      <c r="V3600" s="3">
        <v>2014</v>
      </c>
      <c r="W3600" t="s">
        <v>25</v>
      </c>
    </row>
    <row r="3601" spans="1:23" x14ac:dyDescent="0.3">
      <c r="A3601" s="3">
        <v>5</v>
      </c>
      <c r="B3601" t="s">
        <v>800</v>
      </c>
      <c r="C3601" s="3">
        <v>5503</v>
      </c>
      <c r="D3601" t="s">
        <v>1237</v>
      </c>
      <c r="E3601" s="3">
        <v>100105</v>
      </c>
      <c r="F3601" t="s">
        <v>11377</v>
      </c>
      <c r="G3601" s="3">
        <v>100105001</v>
      </c>
      <c r="H3601" t="s">
        <v>26118</v>
      </c>
      <c r="I3601" s="3">
        <v>1</v>
      </c>
      <c r="J3601" t="s">
        <v>26080</v>
      </c>
      <c r="K3601" s="3">
        <v>20</v>
      </c>
      <c r="L3601" t="s">
        <v>26117</v>
      </c>
      <c r="M3601" s="3">
        <v>2</v>
      </c>
      <c r="N3601" t="s">
        <v>26084</v>
      </c>
      <c r="O3601" s="3">
        <v>1</v>
      </c>
      <c r="P3601" t="s">
        <v>28066</v>
      </c>
      <c r="Q3601" s="3">
        <v>1</v>
      </c>
      <c r="R3601" t="s">
        <v>26083</v>
      </c>
      <c r="S3601" s="3">
        <v>8</v>
      </c>
      <c r="T3601" s="3">
        <v>1</v>
      </c>
      <c r="U3601" s="3">
        <v>4500</v>
      </c>
      <c r="V3601" s="3">
        <v>2014</v>
      </c>
      <c r="W3601" t="s">
        <v>25</v>
      </c>
    </row>
    <row r="3602" spans="1:23" x14ac:dyDescent="0.3">
      <c r="A3602" s="3">
        <v>5</v>
      </c>
      <c r="B3602" t="s">
        <v>800</v>
      </c>
      <c r="C3602" s="3">
        <v>5503</v>
      </c>
      <c r="D3602" t="s">
        <v>1237</v>
      </c>
      <c r="E3602" s="3">
        <v>100105</v>
      </c>
      <c r="F3602" t="s">
        <v>11377</v>
      </c>
      <c r="G3602" s="3">
        <v>100105004</v>
      </c>
      <c r="H3602" t="s">
        <v>26116</v>
      </c>
      <c r="I3602" s="3">
        <v>2</v>
      </c>
      <c r="J3602" t="s">
        <v>12848</v>
      </c>
      <c r="K3602" s="3">
        <v>20</v>
      </c>
      <c r="L3602" t="s">
        <v>26117</v>
      </c>
      <c r="M3602" s="3">
        <v>2</v>
      </c>
      <c r="N3602" t="s">
        <v>26084</v>
      </c>
      <c r="O3602" s="3">
        <v>3</v>
      </c>
      <c r="P3602" t="s">
        <v>26085</v>
      </c>
      <c r="Q3602" s="3">
        <v>2</v>
      </c>
      <c r="R3602" t="s">
        <v>8209</v>
      </c>
      <c r="S3602" s="3">
        <v>4</v>
      </c>
      <c r="T3602" s="3">
        <v>1</v>
      </c>
      <c r="U3602" s="3">
        <v>16800</v>
      </c>
      <c r="V3602" s="3">
        <v>2014</v>
      </c>
      <c r="W3602" t="s">
        <v>25</v>
      </c>
    </row>
    <row r="3603" spans="1:23" x14ac:dyDescent="0.3">
      <c r="A3603" s="3">
        <v>5</v>
      </c>
      <c r="B3603" t="s">
        <v>800</v>
      </c>
      <c r="C3603" s="3">
        <v>5802</v>
      </c>
      <c r="D3603" t="s">
        <v>1285</v>
      </c>
      <c r="E3603" s="3">
        <v>100105</v>
      </c>
      <c r="F3603" t="s">
        <v>11377</v>
      </c>
      <c r="G3603" s="3">
        <v>100105001</v>
      </c>
      <c r="H3603" t="s">
        <v>26118</v>
      </c>
      <c r="I3603" s="3">
        <v>2</v>
      </c>
      <c r="J3603" t="s">
        <v>12848</v>
      </c>
      <c r="K3603" s="3">
        <v>20</v>
      </c>
      <c r="L3603" t="s">
        <v>26117</v>
      </c>
      <c r="M3603" s="3">
        <v>7</v>
      </c>
      <c r="N3603" t="s">
        <v>14788</v>
      </c>
      <c r="O3603" s="3">
        <v>3</v>
      </c>
      <c r="P3603" t="s">
        <v>26085</v>
      </c>
      <c r="Q3603" s="3">
        <v>3</v>
      </c>
      <c r="R3603" t="s">
        <v>26107</v>
      </c>
      <c r="S3603" s="3">
        <v>2</v>
      </c>
      <c r="T3603" s="3">
        <v>1</v>
      </c>
      <c r="U3603" s="3">
        <v>48000</v>
      </c>
      <c r="V3603" s="3">
        <v>2014</v>
      </c>
      <c r="W3603" t="s">
        <v>25</v>
      </c>
    </row>
    <row r="3604" spans="1:23" x14ac:dyDescent="0.3">
      <c r="A3604" s="3">
        <v>5</v>
      </c>
      <c r="B3604" t="s">
        <v>800</v>
      </c>
      <c r="C3604" s="3">
        <v>5802</v>
      </c>
      <c r="D3604" t="s">
        <v>1285</v>
      </c>
      <c r="E3604" s="3">
        <v>100105</v>
      </c>
      <c r="F3604" t="s">
        <v>11377</v>
      </c>
      <c r="G3604" s="3">
        <v>100105004</v>
      </c>
      <c r="H3604" t="s">
        <v>26116</v>
      </c>
      <c r="I3604" s="3">
        <v>2</v>
      </c>
      <c r="J3604" t="s">
        <v>12848</v>
      </c>
      <c r="K3604" s="3">
        <v>20</v>
      </c>
      <c r="L3604" t="s">
        <v>26117</v>
      </c>
      <c r="M3604" s="3">
        <v>5</v>
      </c>
      <c r="N3604" t="s">
        <v>26092</v>
      </c>
      <c r="O3604" s="3">
        <v>3</v>
      </c>
      <c r="P3604" t="s">
        <v>26085</v>
      </c>
      <c r="Q3604" s="3">
        <v>2</v>
      </c>
      <c r="R3604" t="s">
        <v>8209</v>
      </c>
      <c r="S3604" s="3">
        <v>200</v>
      </c>
      <c r="T3604" s="3">
        <v>1</v>
      </c>
      <c r="U3604" s="3">
        <v>1000000</v>
      </c>
      <c r="V3604" s="3">
        <v>2014</v>
      </c>
      <c r="W3604" t="s">
        <v>25</v>
      </c>
    </row>
    <row r="3605" spans="1:23" x14ac:dyDescent="0.3">
      <c r="A3605" s="3">
        <v>5</v>
      </c>
      <c r="B3605" t="s">
        <v>800</v>
      </c>
      <c r="C3605" s="3">
        <v>5301</v>
      </c>
      <c r="D3605" t="s">
        <v>1204</v>
      </c>
      <c r="E3605" s="3">
        <v>100105</v>
      </c>
      <c r="F3605" t="s">
        <v>11377</v>
      </c>
      <c r="G3605" s="3">
        <v>100105004</v>
      </c>
      <c r="H3605" t="s">
        <v>26116</v>
      </c>
      <c r="I3605" s="3">
        <v>2</v>
      </c>
      <c r="J3605" t="s">
        <v>12848</v>
      </c>
      <c r="K3605" s="3">
        <v>20</v>
      </c>
      <c r="L3605" t="s">
        <v>26117</v>
      </c>
      <c r="M3605" s="3">
        <v>7</v>
      </c>
      <c r="N3605" t="s">
        <v>14788</v>
      </c>
      <c r="O3605" s="3">
        <v>3</v>
      </c>
      <c r="P3605" t="s">
        <v>26085</v>
      </c>
      <c r="Q3605" s="3">
        <v>5</v>
      </c>
      <c r="R3605" t="s">
        <v>8203</v>
      </c>
      <c r="S3605" s="3">
        <v>20</v>
      </c>
      <c r="T3605" s="3">
        <v>1</v>
      </c>
      <c r="U3605" s="3">
        <v>266000</v>
      </c>
      <c r="V3605" s="3">
        <v>2014</v>
      </c>
      <c r="W3605" t="s">
        <v>25</v>
      </c>
    </row>
    <row r="3606" spans="1:23" x14ac:dyDescent="0.3">
      <c r="A3606" s="3">
        <v>5</v>
      </c>
      <c r="B3606" t="s">
        <v>800</v>
      </c>
      <c r="C3606" s="3">
        <v>5301</v>
      </c>
      <c r="D3606" t="s">
        <v>1204</v>
      </c>
      <c r="E3606" s="3">
        <v>100105</v>
      </c>
      <c r="F3606" t="s">
        <v>11377</v>
      </c>
      <c r="G3606" s="3">
        <v>100105004</v>
      </c>
      <c r="H3606" t="s">
        <v>26116</v>
      </c>
      <c r="I3606" s="3">
        <v>2</v>
      </c>
      <c r="J3606" t="s">
        <v>12848</v>
      </c>
      <c r="K3606" s="3">
        <v>20</v>
      </c>
      <c r="L3606" t="s">
        <v>26117</v>
      </c>
      <c r="M3606" s="3">
        <v>5</v>
      </c>
      <c r="N3606" t="s">
        <v>26092</v>
      </c>
      <c r="O3606" s="3">
        <v>3</v>
      </c>
      <c r="P3606" t="s">
        <v>26085</v>
      </c>
      <c r="Q3606" s="3">
        <v>2</v>
      </c>
      <c r="R3606" t="s">
        <v>8209</v>
      </c>
      <c r="S3606" s="3">
        <v>20</v>
      </c>
      <c r="T3606" s="3">
        <v>1</v>
      </c>
      <c r="U3606" s="3">
        <v>114000</v>
      </c>
      <c r="V3606" s="3">
        <v>2014</v>
      </c>
      <c r="W3606" t="s">
        <v>25</v>
      </c>
    </row>
    <row r="3607" spans="1:23" x14ac:dyDescent="0.3">
      <c r="A3607" s="3">
        <v>5</v>
      </c>
      <c r="B3607" t="s">
        <v>800</v>
      </c>
      <c r="C3607" s="3">
        <v>5506</v>
      </c>
      <c r="D3607" t="s">
        <v>1243</v>
      </c>
      <c r="E3607" s="3">
        <v>100105</v>
      </c>
      <c r="F3607" t="s">
        <v>11377</v>
      </c>
      <c r="G3607" s="3">
        <v>100105004</v>
      </c>
      <c r="H3607" t="s">
        <v>26116</v>
      </c>
      <c r="I3607" s="3">
        <v>2</v>
      </c>
      <c r="J3607" t="s">
        <v>12848</v>
      </c>
      <c r="K3607" s="3">
        <v>20</v>
      </c>
      <c r="L3607" t="s">
        <v>26117</v>
      </c>
      <c r="M3607" s="3">
        <v>7</v>
      </c>
      <c r="N3607" t="s">
        <v>14788</v>
      </c>
      <c r="O3607" s="3">
        <v>3</v>
      </c>
      <c r="P3607" t="s">
        <v>26085</v>
      </c>
      <c r="Q3607" s="3">
        <v>3</v>
      </c>
      <c r="R3607" t="s">
        <v>26107</v>
      </c>
      <c r="S3607" s="3">
        <v>2</v>
      </c>
      <c r="T3607" s="3">
        <v>1</v>
      </c>
      <c r="U3607" s="3">
        <v>200000</v>
      </c>
      <c r="V3607" s="3">
        <v>2014</v>
      </c>
      <c r="W3607" t="s">
        <v>25</v>
      </c>
    </row>
    <row r="3608" spans="1:23" x14ac:dyDescent="0.3">
      <c r="A3608" s="3">
        <v>5</v>
      </c>
      <c r="B3608" t="s">
        <v>800</v>
      </c>
      <c r="C3608" s="3">
        <v>5506</v>
      </c>
      <c r="D3608" t="s">
        <v>1243</v>
      </c>
      <c r="E3608" s="3">
        <v>100105</v>
      </c>
      <c r="F3608" t="s">
        <v>11377</v>
      </c>
      <c r="G3608" s="3">
        <v>100105004</v>
      </c>
      <c r="H3608" t="s">
        <v>26116</v>
      </c>
      <c r="I3608" s="3">
        <v>2</v>
      </c>
      <c r="J3608" t="s">
        <v>12848</v>
      </c>
      <c r="K3608" s="3">
        <v>20</v>
      </c>
      <c r="L3608" t="s">
        <v>26117</v>
      </c>
      <c r="M3608" s="3">
        <v>7</v>
      </c>
      <c r="N3608" t="s">
        <v>14788</v>
      </c>
      <c r="O3608" s="3">
        <v>3</v>
      </c>
      <c r="P3608" t="s">
        <v>26085</v>
      </c>
      <c r="Q3608" s="3">
        <v>3</v>
      </c>
      <c r="R3608" t="s">
        <v>26107</v>
      </c>
      <c r="S3608" s="3">
        <v>2</v>
      </c>
      <c r="T3608" s="3">
        <v>1</v>
      </c>
      <c r="U3608" s="3">
        <v>100000</v>
      </c>
      <c r="V3608" s="3">
        <v>2014</v>
      </c>
      <c r="W3608" t="s">
        <v>25</v>
      </c>
    </row>
    <row r="3609" spans="1:23" x14ac:dyDescent="0.3">
      <c r="A3609" s="3">
        <v>5</v>
      </c>
      <c r="B3609" t="s">
        <v>800</v>
      </c>
      <c r="C3609" s="3">
        <v>5506</v>
      </c>
      <c r="D3609" t="s">
        <v>1243</v>
      </c>
      <c r="E3609" s="3">
        <v>100105</v>
      </c>
      <c r="F3609" t="s">
        <v>11377</v>
      </c>
      <c r="G3609" s="3">
        <v>100105004</v>
      </c>
      <c r="H3609" t="s">
        <v>26116</v>
      </c>
      <c r="I3609" s="3">
        <v>2</v>
      </c>
      <c r="J3609" t="s">
        <v>12848</v>
      </c>
      <c r="K3609" s="3">
        <v>20</v>
      </c>
      <c r="L3609" t="s">
        <v>26117</v>
      </c>
      <c r="M3609" s="3">
        <v>2</v>
      </c>
      <c r="N3609" t="s">
        <v>26084</v>
      </c>
      <c r="O3609" s="3">
        <v>1</v>
      </c>
      <c r="P3609" t="s">
        <v>28066</v>
      </c>
      <c r="Q3609" s="3">
        <v>2</v>
      </c>
      <c r="R3609" t="s">
        <v>8209</v>
      </c>
      <c r="S3609" s="3">
        <v>1</v>
      </c>
      <c r="T3609" s="3">
        <v>1</v>
      </c>
      <c r="U3609" s="3">
        <v>20500</v>
      </c>
      <c r="V3609" s="3">
        <v>2014</v>
      </c>
      <c r="W3609" t="s">
        <v>25</v>
      </c>
    </row>
    <row r="3610" spans="1:23" x14ac:dyDescent="0.3">
      <c r="A3610" s="3">
        <v>5</v>
      </c>
      <c r="B3610" t="s">
        <v>800</v>
      </c>
      <c r="C3610" s="3">
        <v>5506</v>
      </c>
      <c r="D3610" t="s">
        <v>1243</v>
      </c>
      <c r="E3610" s="3">
        <v>100105</v>
      </c>
      <c r="F3610" t="s">
        <v>11377</v>
      </c>
      <c r="G3610" s="3">
        <v>100105004</v>
      </c>
      <c r="H3610" t="s">
        <v>26116</v>
      </c>
      <c r="I3610" s="3">
        <v>2</v>
      </c>
      <c r="J3610" t="s">
        <v>12848</v>
      </c>
      <c r="K3610" s="3">
        <v>20</v>
      </c>
      <c r="L3610" t="s">
        <v>26117</v>
      </c>
      <c r="M3610" s="3">
        <v>2</v>
      </c>
      <c r="N3610" t="s">
        <v>26084</v>
      </c>
      <c r="O3610" s="3">
        <v>1</v>
      </c>
      <c r="P3610" t="s">
        <v>28066</v>
      </c>
      <c r="Q3610" s="3">
        <v>2</v>
      </c>
      <c r="R3610" t="s">
        <v>8209</v>
      </c>
      <c r="S3610" s="3">
        <v>1</v>
      </c>
      <c r="T3610" s="3">
        <v>1</v>
      </c>
      <c r="U3610" s="3">
        <v>80010</v>
      </c>
      <c r="V3610" s="3">
        <v>2014</v>
      </c>
      <c r="W3610" t="s">
        <v>25</v>
      </c>
    </row>
    <row r="3611" spans="1:23" x14ac:dyDescent="0.3">
      <c r="A3611" s="3">
        <v>5</v>
      </c>
      <c r="B3611" t="s">
        <v>800</v>
      </c>
      <c r="C3611" s="3">
        <v>5404</v>
      </c>
      <c r="D3611" t="s">
        <v>1225</v>
      </c>
      <c r="E3611" s="3">
        <v>100105</v>
      </c>
      <c r="F3611" t="s">
        <v>11377</v>
      </c>
      <c r="G3611" s="3">
        <v>100105004</v>
      </c>
      <c r="H3611" t="s">
        <v>26116</v>
      </c>
      <c r="I3611" s="3">
        <v>1</v>
      </c>
      <c r="J3611" t="s">
        <v>26080</v>
      </c>
      <c r="K3611" s="3">
        <v>20</v>
      </c>
      <c r="L3611" t="s">
        <v>26117</v>
      </c>
      <c r="M3611" s="3">
        <v>7</v>
      </c>
      <c r="N3611" t="s">
        <v>14788</v>
      </c>
      <c r="O3611" s="3">
        <v>3</v>
      </c>
      <c r="P3611" t="s">
        <v>26085</v>
      </c>
      <c r="Q3611" s="3">
        <v>1</v>
      </c>
      <c r="R3611" t="s">
        <v>26083</v>
      </c>
      <c r="S3611" s="3">
        <v>1</v>
      </c>
      <c r="T3611" s="3">
        <v>1</v>
      </c>
      <c r="U3611" s="3">
        <v>4240</v>
      </c>
      <c r="V3611" s="3">
        <v>2014</v>
      </c>
      <c r="W3611" t="s">
        <v>25</v>
      </c>
    </row>
    <row r="3612" spans="1:23" x14ac:dyDescent="0.3">
      <c r="A3612" s="3">
        <v>5</v>
      </c>
      <c r="B3612" t="s">
        <v>800</v>
      </c>
      <c r="C3612" s="3">
        <v>5404</v>
      </c>
      <c r="D3612" t="s">
        <v>1225</v>
      </c>
      <c r="E3612" s="3">
        <v>100105</v>
      </c>
      <c r="F3612" t="s">
        <v>11377</v>
      </c>
      <c r="G3612" s="3">
        <v>100105004</v>
      </c>
      <c r="H3612" t="s">
        <v>26116</v>
      </c>
      <c r="I3612" s="3">
        <v>1</v>
      </c>
      <c r="J3612" t="s">
        <v>26080</v>
      </c>
      <c r="K3612" s="3">
        <v>20</v>
      </c>
      <c r="L3612" t="s">
        <v>26117</v>
      </c>
      <c r="M3612" s="3">
        <v>7</v>
      </c>
      <c r="N3612" t="s">
        <v>14788</v>
      </c>
      <c r="O3612" s="3">
        <v>1</v>
      </c>
      <c r="P3612" t="s">
        <v>28066</v>
      </c>
      <c r="Q3612" s="3">
        <v>1</v>
      </c>
      <c r="R3612" t="s">
        <v>26083</v>
      </c>
      <c r="S3612" s="3">
        <v>1</v>
      </c>
      <c r="T3612" s="3">
        <v>1</v>
      </c>
      <c r="U3612" s="3">
        <v>9980</v>
      </c>
      <c r="V3612" s="3">
        <v>2014</v>
      </c>
      <c r="W3612" t="s">
        <v>25</v>
      </c>
    </row>
    <row r="3613" spans="1:23" x14ac:dyDescent="0.3">
      <c r="A3613" s="3">
        <v>5</v>
      </c>
      <c r="B3613" t="s">
        <v>800</v>
      </c>
      <c r="C3613" s="3">
        <v>5404</v>
      </c>
      <c r="D3613" t="s">
        <v>1225</v>
      </c>
      <c r="E3613" s="3">
        <v>100105</v>
      </c>
      <c r="F3613" t="s">
        <v>11377</v>
      </c>
      <c r="G3613" s="3">
        <v>100105004</v>
      </c>
      <c r="H3613" t="s">
        <v>26116</v>
      </c>
      <c r="I3613" s="3">
        <v>2</v>
      </c>
      <c r="J3613" t="s">
        <v>12848</v>
      </c>
      <c r="K3613" s="3">
        <v>20</v>
      </c>
      <c r="L3613" t="s">
        <v>26117</v>
      </c>
      <c r="M3613" s="3">
        <v>7</v>
      </c>
      <c r="N3613" t="s">
        <v>14788</v>
      </c>
      <c r="O3613" s="3">
        <v>3</v>
      </c>
      <c r="P3613" t="s">
        <v>26085</v>
      </c>
      <c r="Q3613" s="3">
        <v>2</v>
      </c>
      <c r="R3613" t="s">
        <v>8209</v>
      </c>
      <c r="S3613" s="3">
        <v>1</v>
      </c>
      <c r="T3613" s="3">
        <v>1</v>
      </c>
      <c r="U3613" s="3">
        <v>4000</v>
      </c>
      <c r="V3613" s="3">
        <v>2014</v>
      </c>
      <c r="W3613" t="s">
        <v>25</v>
      </c>
    </row>
    <row r="3614" spans="1:23" x14ac:dyDescent="0.3">
      <c r="A3614" s="3">
        <v>5</v>
      </c>
      <c r="B3614" t="s">
        <v>800</v>
      </c>
      <c r="C3614" s="3">
        <v>5404</v>
      </c>
      <c r="D3614" t="s">
        <v>1225</v>
      </c>
      <c r="E3614" s="3">
        <v>100105</v>
      </c>
      <c r="F3614" t="s">
        <v>11377</v>
      </c>
      <c r="G3614" s="3">
        <v>100105004</v>
      </c>
      <c r="H3614" t="s">
        <v>26116</v>
      </c>
      <c r="I3614" s="3">
        <v>2</v>
      </c>
      <c r="J3614" t="s">
        <v>12848</v>
      </c>
      <c r="K3614" s="3">
        <v>20</v>
      </c>
      <c r="L3614" t="s">
        <v>26117</v>
      </c>
      <c r="M3614" s="3">
        <v>7</v>
      </c>
      <c r="N3614" t="s">
        <v>14788</v>
      </c>
      <c r="O3614" s="3">
        <v>3</v>
      </c>
      <c r="P3614" t="s">
        <v>26085</v>
      </c>
      <c r="Q3614" s="3">
        <v>2</v>
      </c>
      <c r="R3614" t="s">
        <v>8209</v>
      </c>
      <c r="S3614" s="3">
        <v>18</v>
      </c>
      <c r="T3614" s="3">
        <v>1</v>
      </c>
      <c r="U3614" s="3">
        <v>581342</v>
      </c>
      <c r="V3614" s="3">
        <v>2014</v>
      </c>
      <c r="W3614" t="s">
        <v>25</v>
      </c>
    </row>
    <row r="3615" spans="1:23" x14ac:dyDescent="0.3">
      <c r="A3615" s="3">
        <v>5</v>
      </c>
      <c r="B3615" t="s">
        <v>800</v>
      </c>
      <c r="C3615" s="3">
        <v>5404</v>
      </c>
      <c r="D3615" t="s">
        <v>1225</v>
      </c>
      <c r="E3615" s="3">
        <v>100105</v>
      </c>
      <c r="F3615" t="s">
        <v>11377</v>
      </c>
      <c r="G3615" s="3">
        <v>100105004</v>
      </c>
      <c r="H3615" t="s">
        <v>26116</v>
      </c>
      <c r="I3615" s="3">
        <v>2</v>
      </c>
      <c r="J3615" t="s">
        <v>12848</v>
      </c>
      <c r="K3615" s="3">
        <v>20</v>
      </c>
      <c r="L3615" t="s">
        <v>26117</v>
      </c>
      <c r="M3615" s="3">
        <v>7</v>
      </c>
      <c r="N3615" t="s">
        <v>14788</v>
      </c>
      <c r="O3615" s="3">
        <v>2</v>
      </c>
      <c r="P3615" t="s">
        <v>28067</v>
      </c>
      <c r="Q3615" s="3">
        <v>1</v>
      </c>
      <c r="R3615" t="s">
        <v>26083</v>
      </c>
      <c r="S3615" s="3">
        <v>5</v>
      </c>
      <c r="T3615" s="3">
        <v>1</v>
      </c>
      <c r="U3615" s="3">
        <v>92000</v>
      </c>
      <c r="V3615" s="3">
        <v>2014</v>
      </c>
      <c r="W3615" t="s">
        <v>25</v>
      </c>
    </row>
    <row r="3616" spans="1:23" x14ac:dyDescent="0.3">
      <c r="A3616" s="3">
        <v>5</v>
      </c>
      <c r="B3616" t="s">
        <v>800</v>
      </c>
      <c r="C3616" s="3">
        <v>5404</v>
      </c>
      <c r="D3616" t="s">
        <v>1225</v>
      </c>
      <c r="E3616" s="3">
        <v>100105</v>
      </c>
      <c r="F3616" t="s">
        <v>11377</v>
      </c>
      <c r="G3616" s="3">
        <v>100105004</v>
      </c>
      <c r="H3616" t="s">
        <v>26116</v>
      </c>
      <c r="I3616" s="3">
        <v>1</v>
      </c>
      <c r="J3616" t="s">
        <v>26080</v>
      </c>
      <c r="K3616" s="3">
        <v>20</v>
      </c>
      <c r="L3616" t="s">
        <v>26117</v>
      </c>
      <c r="M3616" s="3">
        <v>7</v>
      </c>
      <c r="N3616" t="s">
        <v>14788</v>
      </c>
      <c r="O3616" s="3">
        <v>2</v>
      </c>
      <c r="P3616" t="s">
        <v>28067</v>
      </c>
      <c r="Q3616" s="3">
        <v>1</v>
      </c>
      <c r="R3616" t="s">
        <v>26083</v>
      </c>
      <c r="S3616" s="3">
        <v>1</v>
      </c>
      <c r="T3616" s="3">
        <v>1</v>
      </c>
      <c r="U3616" s="3">
        <v>11400</v>
      </c>
      <c r="V3616" s="3">
        <v>2014</v>
      </c>
      <c r="W3616" t="s">
        <v>25</v>
      </c>
    </row>
    <row r="3617" spans="1:23" x14ac:dyDescent="0.3">
      <c r="A3617" s="3">
        <v>5</v>
      </c>
      <c r="B3617" t="s">
        <v>800</v>
      </c>
      <c r="C3617" s="3">
        <v>5404</v>
      </c>
      <c r="D3617" t="s">
        <v>1225</v>
      </c>
      <c r="E3617" s="3">
        <v>100105</v>
      </c>
      <c r="F3617" t="s">
        <v>11377</v>
      </c>
      <c r="G3617" s="3">
        <v>100105004</v>
      </c>
      <c r="H3617" t="s">
        <v>26116</v>
      </c>
      <c r="I3617" s="3">
        <v>1</v>
      </c>
      <c r="J3617" t="s">
        <v>26080</v>
      </c>
      <c r="K3617" s="3">
        <v>20</v>
      </c>
      <c r="L3617" t="s">
        <v>26117</v>
      </c>
      <c r="M3617" s="3">
        <v>7</v>
      </c>
      <c r="N3617" t="s">
        <v>14788</v>
      </c>
      <c r="O3617" s="3">
        <v>1</v>
      </c>
      <c r="P3617" t="s">
        <v>28066</v>
      </c>
      <c r="Q3617" s="3">
        <v>1</v>
      </c>
      <c r="R3617" t="s">
        <v>26083</v>
      </c>
      <c r="S3617" s="3">
        <v>1</v>
      </c>
      <c r="T3617" s="3">
        <v>1</v>
      </c>
      <c r="U3617" s="3">
        <v>5800</v>
      </c>
      <c r="V3617" s="3">
        <v>2014</v>
      </c>
      <c r="W3617" t="s">
        <v>25</v>
      </c>
    </row>
    <row r="3618" spans="1:23" x14ac:dyDescent="0.3">
      <c r="A3618" s="3">
        <v>5</v>
      </c>
      <c r="B3618" t="s">
        <v>800</v>
      </c>
      <c r="C3618" s="3">
        <v>5404</v>
      </c>
      <c r="D3618" t="s">
        <v>1225</v>
      </c>
      <c r="E3618" s="3">
        <v>100105</v>
      </c>
      <c r="F3618" t="s">
        <v>11377</v>
      </c>
      <c r="G3618" s="3">
        <v>100105004</v>
      </c>
      <c r="H3618" t="s">
        <v>26116</v>
      </c>
      <c r="I3618" s="3">
        <v>1</v>
      </c>
      <c r="J3618" t="s">
        <v>26080</v>
      </c>
      <c r="K3618" s="3">
        <v>20</v>
      </c>
      <c r="L3618" t="s">
        <v>26117</v>
      </c>
      <c r="M3618" s="3">
        <v>7</v>
      </c>
      <c r="N3618" t="s">
        <v>14788</v>
      </c>
      <c r="O3618" s="3">
        <v>1</v>
      </c>
      <c r="P3618" t="s">
        <v>28066</v>
      </c>
      <c r="Q3618" s="3">
        <v>1</v>
      </c>
      <c r="R3618" t="s">
        <v>26083</v>
      </c>
      <c r="S3618" s="3">
        <v>1</v>
      </c>
      <c r="T3618" s="3">
        <v>1</v>
      </c>
      <c r="U3618" s="3">
        <v>4758</v>
      </c>
      <c r="V3618" s="3">
        <v>2014</v>
      </c>
      <c r="W3618" t="s">
        <v>25</v>
      </c>
    </row>
    <row r="3619" spans="1:23" x14ac:dyDescent="0.3">
      <c r="A3619" s="3">
        <v>5</v>
      </c>
      <c r="B3619" t="s">
        <v>800</v>
      </c>
      <c r="C3619" s="3">
        <v>5404</v>
      </c>
      <c r="D3619" t="s">
        <v>1225</v>
      </c>
      <c r="E3619" s="3">
        <v>100105</v>
      </c>
      <c r="F3619" t="s">
        <v>11377</v>
      </c>
      <c r="G3619" s="3">
        <v>100105004</v>
      </c>
      <c r="H3619" t="s">
        <v>26116</v>
      </c>
      <c r="I3619" s="3">
        <v>2</v>
      </c>
      <c r="J3619" t="s">
        <v>12848</v>
      </c>
      <c r="K3619" s="3">
        <v>20</v>
      </c>
      <c r="L3619" t="s">
        <v>26117</v>
      </c>
      <c r="M3619" s="3">
        <v>7</v>
      </c>
      <c r="N3619" t="s">
        <v>14788</v>
      </c>
      <c r="O3619" s="3">
        <v>3</v>
      </c>
      <c r="P3619" t="s">
        <v>26085</v>
      </c>
      <c r="Q3619" s="3">
        <v>1</v>
      </c>
      <c r="R3619" t="s">
        <v>26083</v>
      </c>
      <c r="S3619" s="3">
        <v>5</v>
      </c>
      <c r="T3619" s="3">
        <v>1</v>
      </c>
      <c r="U3619" s="3">
        <v>63000</v>
      </c>
      <c r="V3619" s="3">
        <v>2014</v>
      </c>
      <c r="W3619" t="s">
        <v>25</v>
      </c>
    </row>
    <row r="3620" spans="1:23" x14ac:dyDescent="0.3">
      <c r="A3620" s="3">
        <v>5</v>
      </c>
      <c r="B3620" t="s">
        <v>800</v>
      </c>
      <c r="C3620" s="3">
        <v>5404</v>
      </c>
      <c r="D3620" t="s">
        <v>1225</v>
      </c>
      <c r="E3620" s="3">
        <v>100105</v>
      </c>
      <c r="F3620" t="s">
        <v>11377</v>
      </c>
      <c r="G3620" s="3">
        <v>100105004</v>
      </c>
      <c r="H3620" t="s">
        <v>26116</v>
      </c>
      <c r="I3620" s="3">
        <v>1</v>
      </c>
      <c r="J3620" t="s">
        <v>26080</v>
      </c>
      <c r="K3620" s="3">
        <v>20</v>
      </c>
      <c r="L3620" t="s">
        <v>26117</v>
      </c>
      <c r="M3620" s="3">
        <v>7</v>
      </c>
      <c r="N3620" t="s">
        <v>14788</v>
      </c>
      <c r="O3620" s="3">
        <v>1</v>
      </c>
      <c r="P3620" t="s">
        <v>28066</v>
      </c>
      <c r="Q3620" s="3">
        <v>1</v>
      </c>
      <c r="R3620" t="s">
        <v>26083</v>
      </c>
      <c r="S3620" s="3">
        <v>1</v>
      </c>
      <c r="T3620" s="3">
        <v>1</v>
      </c>
      <c r="U3620" s="3">
        <v>2580</v>
      </c>
      <c r="V3620" s="3">
        <v>2014</v>
      </c>
      <c r="W3620" t="s">
        <v>25</v>
      </c>
    </row>
    <row r="3621" spans="1:23" x14ac:dyDescent="0.3">
      <c r="A3621" s="3">
        <v>5</v>
      </c>
      <c r="B3621" t="s">
        <v>800</v>
      </c>
      <c r="C3621" s="3">
        <v>5404</v>
      </c>
      <c r="D3621" t="s">
        <v>1225</v>
      </c>
      <c r="E3621" s="3">
        <v>100105</v>
      </c>
      <c r="F3621" t="s">
        <v>11377</v>
      </c>
      <c r="G3621" s="3">
        <v>100105004</v>
      </c>
      <c r="H3621" t="s">
        <v>26116</v>
      </c>
      <c r="I3621" s="3">
        <v>1</v>
      </c>
      <c r="J3621" t="s">
        <v>26080</v>
      </c>
      <c r="K3621" s="3">
        <v>20</v>
      </c>
      <c r="L3621" t="s">
        <v>26117</v>
      </c>
      <c r="M3621" s="3">
        <v>7</v>
      </c>
      <c r="N3621" t="s">
        <v>14788</v>
      </c>
      <c r="O3621" s="3">
        <v>1</v>
      </c>
      <c r="P3621" t="s">
        <v>28066</v>
      </c>
      <c r="Q3621" s="3">
        <v>1</v>
      </c>
      <c r="R3621" t="s">
        <v>26083</v>
      </c>
      <c r="S3621" s="3">
        <v>2</v>
      </c>
      <c r="T3621" s="3">
        <v>1</v>
      </c>
      <c r="U3621" s="3">
        <v>2400</v>
      </c>
      <c r="V3621" s="3">
        <v>2014</v>
      </c>
      <c r="W3621" t="s">
        <v>25</v>
      </c>
    </row>
    <row r="3622" spans="1:23" x14ac:dyDescent="0.3">
      <c r="A3622" s="3">
        <v>5</v>
      </c>
      <c r="B3622" t="s">
        <v>800</v>
      </c>
      <c r="C3622" s="3">
        <v>5705</v>
      </c>
      <c r="D3622" t="s">
        <v>1276</v>
      </c>
      <c r="E3622" s="3">
        <v>100105</v>
      </c>
      <c r="F3622" t="s">
        <v>11377</v>
      </c>
      <c r="G3622" s="3">
        <v>100105004</v>
      </c>
      <c r="H3622" t="s">
        <v>26116</v>
      </c>
      <c r="I3622" s="3">
        <v>1</v>
      </c>
      <c r="J3622" t="s">
        <v>26080</v>
      </c>
      <c r="K3622" s="3">
        <v>20</v>
      </c>
      <c r="L3622" t="s">
        <v>26117</v>
      </c>
      <c r="M3622" s="3">
        <v>5</v>
      </c>
      <c r="N3622" t="s">
        <v>26092</v>
      </c>
      <c r="O3622" s="3">
        <v>3</v>
      </c>
      <c r="P3622" t="s">
        <v>26085</v>
      </c>
      <c r="Q3622" s="3">
        <v>1</v>
      </c>
      <c r="R3622" t="s">
        <v>26083</v>
      </c>
      <c r="S3622" s="3">
        <v>46</v>
      </c>
      <c r="T3622" s="3">
        <v>1</v>
      </c>
      <c r="U3622" s="3">
        <v>200000</v>
      </c>
      <c r="V3622" s="3">
        <v>2014</v>
      </c>
      <c r="W3622" t="s">
        <v>25</v>
      </c>
    </row>
    <row r="3623" spans="1:23" x14ac:dyDescent="0.3">
      <c r="A3623" s="3">
        <v>5</v>
      </c>
      <c r="B3623" t="s">
        <v>800</v>
      </c>
      <c r="C3623" s="3">
        <v>5705</v>
      </c>
      <c r="D3623" t="s">
        <v>1276</v>
      </c>
      <c r="E3623" s="3">
        <v>100105</v>
      </c>
      <c r="F3623" t="s">
        <v>11377</v>
      </c>
      <c r="G3623" s="3">
        <v>100105004</v>
      </c>
      <c r="H3623" t="s">
        <v>26116</v>
      </c>
      <c r="I3623" s="3">
        <v>2</v>
      </c>
      <c r="J3623" t="s">
        <v>12848</v>
      </c>
      <c r="K3623" s="3">
        <v>20</v>
      </c>
      <c r="L3623" t="s">
        <v>26117</v>
      </c>
      <c r="M3623" s="3">
        <v>2</v>
      </c>
      <c r="N3623" t="s">
        <v>26084</v>
      </c>
      <c r="O3623" s="3">
        <v>1</v>
      </c>
      <c r="P3623" t="s">
        <v>28066</v>
      </c>
      <c r="Q3623" s="3">
        <v>1</v>
      </c>
      <c r="R3623" t="s">
        <v>26083</v>
      </c>
      <c r="S3623" s="3">
        <v>9</v>
      </c>
      <c r="T3623" s="3">
        <v>1</v>
      </c>
      <c r="U3623" s="3">
        <v>30000</v>
      </c>
      <c r="V3623" s="3">
        <v>2014</v>
      </c>
      <c r="W3623" t="s">
        <v>25</v>
      </c>
    </row>
    <row r="3624" spans="1:23" x14ac:dyDescent="0.3">
      <c r="A3624" s="3">
        <v>5</v>
      </c>
      <c r="B3624" t="s">
        <v>800</v>
      </c>
      <c r="C3624" s="3">
        <v>5705</v>
      </c>
      <c r="D3624" t="s">
        <v>1276</v>
      </c>
      <c r="E3624" s="3">
        <v>100105</v>
      </c>
      <c r="F3624" t="s">
        <v>11377</v>
      </c>
      <c r="G3624" s="3">
        <v>100105001</v>
      </c>
      <c r="H3624" t="s">
        <v>26118</v>
      </c>
      <c r="I3624" s="3">
        <v>2</v>
      </c>
      <c r="J3624" t="s">
        <v>12848</v>
      </c>
      <c r="K3624" s="3">
        <v>20</v>
      </c>
      <c r="L3624" t="s">
        <v>26117</v>
      </c>
      <c r="M3624" s="3">
        <v>2</v>
      </c>
      <c r="N3624" t="s">
        <v>26084</v>
      </c>
      <c r="O3624" s="3">
        <v>1</v>
      </c>
      <c r="P3624" t="s">
        <v>28066</v>
      </c>
      <c r="Q3624" s="3">
        <v>1</v>
      </c>
      <c r="R3624" t="s">
        <v>26083</v>
      </c>
      <c r="S3624" s="3">
        <v>9</v>
      </c>
      <c r="T3624" s="3">
        <v>1</v>
      </c>
      <c r="U3624" s="3">
        <v>15000</v>
      </c>
      <c r="V3624" s="3">
        <v>2014</v>
      </c>
      <c r="W3624" t="s">
        <v>25</v>
      </c>
    </row>
    <row r="3625" spans="1:23" x14ac:dyDescent="0.3">
      <c r="A3625" s="3">
        <v>5</v>
      </c>
      <c r="B3625" t="s">
        <v>800</v>
      </c>
      <c r="C3625" s="3">
        <v>5705</v>
      </c>
      <c r="D3625" t="s">
        <v>1276</v>
      </c>
      <c r="E3625" s="3">
        <v>100105</v>
      </c>
      <c r="F3625" t="s">
        <v>11377</v>
      </c>
      <c r="G3625" s="3">
        <v>100105004</v>
      </c>
      <c r="H3625" t="s">
        <v>26116</v>
      </c>
      <c r="I3625" s="3">
        <v>2</v>
      </c>
      <c r="J3625" t="s">
        <v>12848</v>
      </c>
      <c r="K3625" s="3">
        <v>20</v>
      </c>
      <c r="L3625" t="s">
        <v>26117</v>
      </c>
      <c r="M3625" s="3">
        <v>2</v>
      </c>
      <c r="N3625" t="s">
        <v>26084</v>
      </c>
      <c r="O3625" s="3">
        <v>1</v>
      </c>
      <c r="P3625" t="s">
        <v>28066</v>
      </c>
      <c r="Q3625" s="3">
        <v>2</v>
      </c>
      <c r="R3625" t="s">
        <v>8209</v>
      </c>
      <c r="S3625" s="3">
        <v>45</v>
      </c>
      <c r="T3625" s="3">
        <v>1</v>
      </c>
      <c r="U3625" s="3">
        <v>100000</v>
      </c>
      <c r="V3625" s="3">
        <v>2014</v>
      </c>
      <c r="W3625" t="s">
        <v>25</v>
      </c>
    </row>
    <row r="3626" spans="1:23" x14ac:dyDescent="0.3">
      <c r="A3626" s="3">
        <v>5</v>
      </c>
      <c r="B3626" t="s">
        <v>800</v>
      </c>
      <c r="C3626" s="3">
        <v>5705</v>
      </c>
      <c r="D3626" t="s">
        <v>1276</v>
      </c>
      <c r="E3626" s="3">
        <v>100105</v>
      </c>
      <c r="F3626" t="s">
        <v>11377</v>
      </c>
      <c r="G3626" s="3">
        <v>100105004</v>
      </c>
      <c r="H3626" t="s">
        <v>26116</v>
      </c>
      <c r="I3626" s="3">
        <v>1</v>
      </c>
      <c r="J3626" t="s">
        <v>26080</v>
      </c>
      <c r="K3626" s="3">
        <v>20</v>
      </c>
      <c r="L3626" t="s">
        <v>26117</v>
      </c>
      <c r="M3626" s="3">
        <v>3</v>
      </c>
      <c r="N3626" t="s">
        <v>16841</v>
      </c>
      <c r="O3626" s="3">
        <v>3</v>
      </c>
      <c r="P3626" t="s">
        <v>26085</v>
      </c>
      <c r="Q3626" s="3">
        <v>1</v>
      </c>
      <c r="R3626" t="s">
        <v>26083</v>
      </c>
      <c r="S3626" s="3">
        <v>4</v>
      </c>
      <c r="T3626" s="3">
        <v>1</v>
      </c>
      <c r="U3626" s="3">
        <v>15000</v>
      </c>
      <c r="V3626" s="3">
        <v>2014</v>
      </c>
      <c r="W3626" t="s">
        <v>25</v>
      </c>
    </row>
    <row r="3627" spans="1:23" x14ac:dyDescent="0.3">
      <c r="A3627" s="3">
        <v>5</v>
      </c>
      <c r="B3627" t="s">
        <v>800</v>
      </c>
      <c r="C3627" s="3">
        <v>5705</v>
      </c>
      <c r="D3627" t="s">
        <v>1276</v>
      </c>
      <c r="E3627" s="3">
        <v>100105</v>
      </c>
      <c r="F3627" t="s">
        <v>11377</v>
      </c>
      <c r="G3627" s="3">
        <v>100105004</v>
      </c>
      <c r="H3627" t="s">
        <v>26116</v>
      </c>
      <c r="I3627" s="3">
        <v>2</v>
      </c>
      <c r="J3627" t="s">
        <v>12848</v>
      </c>
      <c r="K3627" s="3">
        <v>20</v>
      </c>
      <c r="L3627" t="s">
        <v>26117</v>
      </c>
      <c r="M3627" s="3">
        <v>2</v>
      </c>
      <c r="N3627" t="s">
        <v>26084</v>
      </c>
      <c r="O3627" s="3">
        <v>1</v>
      </c>
      <c r="P3627" t="s">
        <v>28066</v>
      </c>
      <c r="Q3627" s="3">
        <v>1</v>
      </c>
      <c r="R3627" t="s">
        <v>26083</v>
      </c>
      <c r="S3627" s="3">
        <v>5</v>
      </c>
      <c r="T3627" s="3">
        <v>1</v>
      </c>
      <c r="U3627" s="3">
        <v>32000</v>
      </c>
      <c r="V3627" s="3">
        <v>2014</v>
      </c>
      <c r="W3627" t="s">
        <v>25</v>
      </c>
    </row>
    <row r="3628" spans="1:23" x14ac:dyDescent="0.3">
      <c r="A3628" s="3">
        <v>5</v>
      </c>
      <c r="B3628" t="s">
        <v>800</v>
      </c>
      <c r="C3628" s="3">
        <v>5705</v>
      </c>
      <c r="D3628" t="s">
        <v>1276</v>
      </c>
      <c r="E3628" s="3">
        <v>100105</v>
      </c>
      <c r="F3628" t="s">
        <v>11377</v>
      </c>
      <c r="G3628" s="3">
        <v>100105004</v>
      </c>
      <c r="H3628" t="s">
        <v>26116</v>
      </c>
      <c r="I3628" s="3">
        <v>2</v>
      </c>
      <c r="J3628" t="s">
        <v>12848</v>
      </c>
      <c r="K3628" s="3">
        <v>20</v>
      </c>
      <c r="L3628" t="s">
        <v>26117</v>
      </c>
      <c r="M3628" s="3">
        <v>2</v>
      </c>
      <c r="N3628" t="s">
        <v>26084</v>
      </c>
      <c r="O3628" s="3">
        <v>1</v>
      </c>
      <c r="P3628" t="s">
        <v>28066</v>
      </c>
      <c r="Q3628" s="3">
        <v>1</v>
      </c>
      <c r="R3628" t="s">
        <v>26083</v>
      </c>
      <c r="S3628" s="3">
        <v>20</v>
      </c>
      <c r="T3628" s="3">
        <v>1</v>
      </c>
      <c r="U3628" s="3">
        <v>100000</v>
      </c>
      <c r="V3628" s="3">
        <v>2014</v>
      </c>
      <c r="W3628" t="s">
        <v>25</v>
      </c>
    </row>
    <row r="3629" spans="1:23" x14ac:dyDescent="0.3">
      <c r="A3629" s="3">
        <v>5</v>
      </c>
      <c r="B3629" t="s">
        <v>800</v>
      </c>
      <c r="C3629" s="3">
        <v>5705</v>
      </c>
      <c r="D3629" t="s">
        <v>1276</v>
      </c>
      <c r="E3629" s="3">
        <v>100105</v>
      </c>
      <c r="F3629" t="s">
        <v>11377</v>
      </c>
      <c r="G3629" s="3">
        <v>100105004</v>
      </c>
      <c r="H3629" t="s">
        <v>26116</v>
      </c>
      <c r="I3629" s="3">
        <v>1</v>
      </c>
      <c r="J3629" t="s">
        <v>26080</v>
      </c>
      <c r="K3629" s="3">
        <v>20</v>
      </c>
      <c r="L3629" t="s">
        <v>26117</v>
      </c>
      <c r="M3629" s="3">
        <v>5</v>
      </c>
      <c r="N3629" t="s">
        <v>26092</v>
      </c>
      <c r="O3629" s="3">
        <v>1</v>
      </c>
      <c r="P3629" t="s">
        <v>28066</v>
      </c>
      <c r="Q3629" s="3">
        <v>1</v>
      </c>
      <c r="R3629" t="s">
        <v>26083</v>
      </c>
      <c r="S3629" s="3">
        <v>1</v>
      </c>
      <c r="T3629" s="3">
        <v>1</v>
      </c>
      <c r="U3629" s="3">
        <v>8830</v>
      </c>
      <c r="V3629" s="3">
        <v>2014</v>
      </c>
      <c r="W3629" t="s">
        <v>25</v>
      </c>
    </row>
    <row r="3630" spans="1:23" x14ac:dyDescent="0.3">
      <c r="A3630" s="3">
        <v>5</v>
      </c>
      <c r="B3630" t="s">
        <v>800</v>
      </c>
      <c r="C3630" s="3">
        <v>5705</v>
      </c>
      <c r="D3630" t="s">
        <v>1276</v>
      </c>
      <c r="E3630" s="3">
        <v>100105</v>
      </c>
      <c r="F3630" t="s">
        <v>11377</v>
      </c>
      <c r="G3630" s="3">
        <v>100105004</v>
      </c>
      <c r="H3630" t="s">
        <v>26116</v>
      </c>
      <c r="I3630" s="3">
        <v>2</v>
      </c>
      <c r="J3630" t="s">
        <v>12848</v>
      </c>
      <c r="K3630" s="3">
        <v>20</v>
      </c>
      <c r="L3630" t="s">
        <v>26117</v>
      </c>
      <c r="M3630" s="3">
        <v>2</v>
      </c>
      <c r="N3630" t="s">
        <v>26084</v>
      </c>
      <c r="O3630" s="3">
        <v>2</v>
      </c>
      <c r="P3630" t="s">
        <v>28067</v>
      </c>
      <c r="Q3630" s="3">
        <v>1</v>
      </c>
      <c r="R3630" t="s">
        <v>26083</v>
      </c>
      <c r="S3630" s="3">
        <v>6</v>
      </c>
      <c r="T3630" s="3">
        <v>1</v>
      </c>
      <c r="U3630" s="3">
        <v>35000</v>
      </c>
      <c r="V3630" s="3">
        <v>2014</v>
      </c>
      <c r="W3630" t="s">
        <v>25</v>
      </c>
    </row>
    <row r="3631" spans="1:23" x14ac:dyDescent="0.3">
      <c r="A3631" s="3">
        <v>5</v>
      </c>
      <c r="B3631" t="s">
        <v>800</v>
      </c>
      <c r="C3631" s="3">
        <v>5705</v>
      </c>
      <c r="D3631" t="s">
        <v>1276</v>
      </c>
      <c r="E3631" s="3">
        <v>100105</v>
      </c>
      <c r="F3631" t="s">
        <v>11377</v>
      </c>
      <c r="G3631" s="3">
        <v>100105004</v>
      </c>
      <c r="H3631" t="s">
        <v>26116</v>
      </c>
      <c r="I3631" s="3">
        <v>1</v>
      </c>
      <c r="J3631" t="s">
        <v>26080</v>
      </c>
      <c r="K3631" s="3">
        <v>20</v>
      </c>
      <c r="L3631" t="s">
        <v>26117</v>
      </c>
      <c r="M3631" s="3">
        <v>5</v>
      </c>
      <c r="N3631" t="s">
        <v>26092</v>
      </c>
      <c r="O3631" s="3">
        <v>1</v>
      </c>
      <c r="P3631" t="s">
        <v>28066</v>
      </c>
      <c r="Q3631" s="3">
        <v>1</v>
      </c>
      <c r="R3631" t="s">
        <v>26083</v>
      </c>
      <c r="S3631" s="3">
        <v>2</v>
      </c>
      <c r="T3631" s="3">
        <v>1</v>
      </c>
      <c r="U3631" s="3">
        <v>81000</v>
      </c>
      <c r="V3631" s="3">
        <v>2014</v>
      </c>
      <c r="W3631" t="s">
        <v>25</v>
      </c>
    </row>
    <row r="3632" spans="1:23" x14ac:dyDescent="0.3">
      <c r="A3632" s="3">
        <v>5</v>
      </c>
      <c r="B3632" t="s">
        <v>800</v>
      </c>
      <c r="C3632" s="3">
        <v>5801</v>
      </c>
      <c r="D3632" t="s">
        <v>1282</v>
      </c>
      <c r="E3632" s="3">
        <v>100105</v>
      </c>
      <c r="F3632" t="s">
        <v>11377</v>
      </c>
      <c r="G3632" s="3">
        <v>100105004</v>
      </c>
      <c r="H3632" t="s">
        <v>26116</v>
      </c>
      <c r="I3632" s="3">
        <v>2</v>
      </c>
      <c r="J3632" t="s">
        <v>12848</v>
      </c>
      <c r="K3632" s="3">
        <v>20</v>
      </c>
      <c r="L3632" t="s">
        <v>26117</v>
      </c>
      <c r="M3632" s="3">
        <v>2</v>
      </c>
      <c r="N3632" t="s">
        <v>26084</v>
      </c>
      <c r="O3632" s="3">
        <v>3</v>
      </c>
      <c r="P3632" t="s">
        <v>26085</v>
      </c>
      <c r="Q3632" s="3">
        <v>1</v>
      </c>
      <c r="R3632" t="s">
        <v>26083</v>
      </c>
      <c r="S3632" s="3">
        <v>4</v>
      </c>
      <c r="T3632" s="3">
        <v>1</v>
      </c>
      <c r="U3632" s="3">
        <v>17000</v>
      </c>
      <c r="V3632" s="3">
        <v>2014</v>
      </c>
      <c r="W3632" t="s">
        <v>25</v>
      </c>
    </row>
    <row r="3633" spans="1:23" x14ac:dyDescent="0.3">
      <c r="A3633" s="3">
        <v>5</v>
      </c>
      <c r="B3633" t="s">
        <v>800</v>
      </c>
      <c r="C3633" s="3">
        <v>5601</v>
      </c>
      <c r="D3633" t="s">
        <v>1246</v>
      </c>
      <c r="E3633" s="3">
        <v>100105</v>
      </c>
      <c r="F3633" t="s">
        <v>11377</v>
      </c>
      <c r="G3633" s="3">
        <v>100105004</v>
      </c>
      <c r="H3633" t="s">
        <v>26116</v>
      </c>
      <c r="I3633" s="3">
        <v>1</v>
      </c>
      <c r="J3633" t="s">
        <v>26080</v>
      </c>
      <c r="K3633" s="3">
        <v>20</v>
      </c>
      <c r="L3633" t="s">
        <v>26117</v>
      </c>
      <c r="M3633" s="3">
        <v>7</v>
      </c>
      <c r="N3633" t="s">
        <v>14788</v>
      </c>
      <c r="O3633" s="3">
        <v>3</v>
      </c>
      <c r="P3633" t="s">
        <v>26085</v>
      </c>
      <c r="Q3633" s="3">
        <v>2</v>
      </c>
      <c r="R3633" t="s">
        <v>8209</v>
      </c>
      <c r="S3633" s="3">
        <v>10</v>
      </c>
      <c r="T3633" s="3">
        <v>1</v>
      </c>
      <c r="U3633" s="3">
        <v>32000</v>
      </c>
      <c r="V3633" s="3">
        <v>2014</v>
      </c>
      <c r="W3633" t="s">
        <v>25</v>
      </c>
    </row>
    <row r="3634" spans="1:23" x14ac:dyDescent="0.3">
      <c r="A3634" s="3">
        <v>5</v>
      </c>
      <c r="B3634" t="s">
        <v>800</v>
      </c>
      <c r="C3634" s="3">
        <v>5304</v>
      </c>
      <c r="D3634" t="s">
        <v>1213</v>
      </c>
      <c r="E3634" s="3">
        <v>100105</v>
      </c>
      <c r="F3634" t="s">
        <v>11377</v>
      </c>
      <c r="G3634" s="3">
        <v>100105004</v>
      </c>
      <c r="H3634" t="s">
        <v>26116</v>
      </c>
      <c r="I3634" s="3">
        <v>1</v>
      </c>
      <c r="J3634" t="s">
        <v>26080</v>
      </c>
      <c r="K3634" s="3">
        <v>20</v>
      </c>
      <c r="L3634" t="s">
        <v>26117</v>
      </c>
      <c r="M3634" s="3">
        <v>2</v>
      </c>
      <c r="N3634" t="s">
        <v>26084</v>
      </c>
      <c r="O3634" s="3">
        <v>1</v>
      </c>
      <c r="P3634" t="s">
        <v>28066</v>
      </c>
      <c r="Q3634" s="3">
        <v>1</v>
      </c>
      <c r="R3634" t="s">
        <v>26083</v>
      </c>
      <c r="S3634" s="3">
        <v>4</v>
      </c>
      <c r="T3634" s="3">
        <v>1</v>
      </c>
      <c r="U3634" s="3">
        <v>90000</v>
      </c>
      <c r="V3634" s="3">
        <v>2014</v>
      </c>
      <c r="W3634" t="s">
        <v>25</v>
      </c>
    </row>
    <row r="3635" spans="1:23" x14ac:dyDescent="0.3">
      <c r="A3635" s="3">
        <v>5</v>
      </c>
      <c r="B3635" t="s">
        <v>800</v>
      </c>
      <c r="C3635" s="3">
        <v>5304</v>
      </c>
      <c r="D3635" t="s">
        <v>1213</v>
      </c>
      <c r="E3635" s="3">
        <v>100105</v>
      </c>
      <c r="F3635" t="s">
        <v>11377</v>
      </c>
      <c r="G3635" s="3">
        <v>100105004</v>
      </c>
      <c r="H3635" t="s">
        <v>26116</v>
      </c>
      <c r="I3635" s="3">
        <v>2</v>
      </c>
      <c r="J3635" t="s">
        <v>12848</v>
      </c>
      <c r="K3635" s="3">
        <v>20</v>
      </c>
      <c r="L3635" t="s">
        <v>26117</v>
      </c>
      <c r="M3635" s="3">
        <v>5</v>
      </c>
      <c r="N3635" t="s">
        <v>26092</v>
      </c>
      <c r="O3635" s="3">
        <v>3</v>
      </c>
      <c r="P3635" t="s">
        <v>26085</v>
      </c>
      <c r="Q3635" s="3">
        <v>2</v>
      </c>
      <c r="R3635" t="s">
        <v>8209</v>
      </c>
      <c r="S3635" s="3">
        <v>11</v>
      </c>
      <c r="T3635" s="3">
        <v>1</v>
      </c>
      <c r="U3635" s="3">
        <v>1000000</v>
      </c>
      <c r="V3635" s="3">
        <v>2014</v>
      </c>
      <c r="W3635" t="s">
        <v>25</v>
      </c>
    </row>
    <row r="3636" spans="1:23" x14ac:dyDescent="0.3">
      <c r="A3636" s="3">
        <v>5</v>
      </c>
      <c r="B3636" t="s">
        <v>800</v>
      </c>
      <c r="C3636" s="3">
        <v>5304</v>
      </c>
      <c r="D3636" t="s">
        <v>1213</v>
      </c>
      <c r="E3636" s="3">
        <v>100105</v>
      </c>
      <c r="F3636" t="s">
        <v>11377</v>
      </c>
      <c r="G3636" s="3">
        <v>100105004</v>
      </c>
      <c r="H3636" t="s">
        <v>26116</v>
      </c>
      <c r="I3636" s="3">
        <v>1</v>
      </c>
      <c r="J3636" t="s">
        <v>26080</v>
      </c>
      <c r="K3636" s="3">
        <v>20</v>
      </c>
      <c r="L3636" t="s">
        <v>26117</v>
      </c>
      <c r="M3636" s="3">
        <v>7</v>
      </c>
      <c r="N3636" t="s">
        <v>14788</v>
      </c>
      <c r="O3636" s="3">
        <v>3</v>
      </c>
      <c r="P3636" t="s">
        <v>26085</v>
      </c>
      <c r="Q3636" s="3">
        <v>3</v>
      </c>
      <c r="R3636" t="s">
        <v>26107</v>
      </c>
      <c r="S3636" s="3">
        <v>10</v>
      </c>
      <c r="T3636" s="3">
        <v>1</v>
      </c>
      <c r="U3636" s="3">
        <v>130000</v>
      </c>
      <c r="V3636" s="3">
        <v>2014</v>
      </c>
      <c r="W3636" t="s">
        <v>25</v>
      </c>
    </row>
    <row r="3637" spans="1:23" x14ac:dyDescent="0.3">
      <c r="A3637" s="3">
        <v>5</v>
      </c>
      <c r="B3637" t="s">
        <v>800</v>
      </c>
      <c r="C3637" s="3">
        <v>5304</v>
      </c>
      <c r="D3637" t="s">
        <v>1213</v>
      </c>
      <c r="E3637" s="3">
        <v>100105</v>
      </c>
      <c r="F3637" t="s">
        <v>11377</v>
      </c>
      <c r="G3637" s="3">
        <v>100105004</v>
      </c>
      <c r="H3637" t="s">
        <v>26116</v>
      </c>
      <c r="I3637" s="3">
        <v>2</v>
      </c>
      <c r="J3637" t="s">
        <v>12848</v>
      </c>
      <c r="K3637" s="3">
        <v>20</v>
      </c>
      <c r="L3637" t="s">
        <v>26117</v>
      </c>
      <c r="M3637" s="3">
        <v>2</v>
      </c>
      <c r="N3637" t="s">
        <v>26084</v>
      </c>
      <c r="O3637" s="3">
        <v>3</v>
      </c>
      <c r="P3637" t="s">
        <v>26085</v>
      </c>
      <c r="Q3637" s="3">
        <v>5</v>
      </c>
      <c r="R3637" t="s">
        <v>8203</v>
      </c>
      <c r="S3637" s="3">
        <v>2</v>
      </c>
      <c r="T3637" s="3">
        <v>1</v>
      </c>
      <c r="U3637" s="3">
        <v>611000</v>
      </c>
      <c r="V3637" s="3">
        <v>2014</v>
      </c>
      <c r="W3637" t="s">
        <v>25</v>
      </c>
    </row>
    <row r="3638" spans="1:23" x14ac:dyDescent="0.3">
      <c r="A3638" s="3">
        <v>5</v>
      </c>
      <c r="B3638" t="s">
        <v>800</v>
      </c>
      <c r="C3638" s="3">
        <v>5304</v>
      </c>
      <c r="D3638" t="s">
        <v>1213</v>
      </c>
      <c r="E3638" s="3">
        <v>100105</v>
      </c>
      <c r="F3638" t="s">
        <v>11377</v>
      </c>
      <c r="G3638" s="3">
        <v>100105004</v>
      </c>
      <c r="H3638" t="s">
        <v>26116</v>
      </c>
      <c r="I3638" s="3">
        <v>2</v>
      </c>
      <c r="J3638" t="s">
        <v>12848</v>
      </c>
      <c r="K3638" s="3">
        <v>20</v>
      </c>
      <c r="L3638" t="s">
        <v>26117</v>
      </c>
      <c r="M3638" s="3">
        <v>2</v>
      </c>
      <c r="N3638" t="s">
        <v>26084</v>
      </c>
      <c r="O3638" s="3">
        <v>3</v>
      </c>
      <c r="P3638" t="s">
        <v>26085</v>
      </c>
      <c r="Q3638" s="3">
        <v>5</v>
      </c>
      <c r="R3638" t="s">
        <v>8203</v>
      </c>
      <c r="S3638" s="3">
        <v>1</v>
      </c>
      <c r="T3638" s="3">
        <v>1</v>
      </c>
      <c r="U3638" s="3">
        <v>200000</v>
      </c>
      <c r="V3638" s="3">
        <v>2014</v>
      </c>
      <c r="W3638" t="s">
        <v>25</v>
      </c>
    </row>
    <row r="3639" spans="1:23" x14ac:dyDescent="0.3">
      <c r="A3639" s="3">
        <v>5</v>
      </c>
      <c r="B3639" t="s">
        <v>800</v>
      </c>
      <c r="C3639" s="3">
        <v>5701</v>
      </c>
      <c r="D3639" t="s">
        <v>1264</v>
      </c>
      <c r="E3639" s="3">
        <v>100105</v>
      </c>
      <c r="F3639" t="s">
        <v>11377</v>
      </c>
      <c r="G3639" s="3">
        <v>100105004</v>
      </c>
      <c r="H3639" t="s">
        <v>26116</v>
      </c>
      <c r="I3639" s="3">
        <v>1</v>
      </c>
      <c r="J3639" t="s">
        <v>26080</v>
      </c>
      <c r="K3639" s="3">
        <v>20</v>
      </c>
      <c r="L3639" t="s">
        <v>26117</v>
      </c>
      <c r="M3639" s="3">
        <v>5</v>
      </c>
      <c r="N3639" t="s">
        <v>26092</v>
      </c>
      <c r="O3639" s="3">
        <v>3</v>
      </c>
      <c r="P3639" t="s">
        <v>26085</v>
      </c>
      <c r="Q3639" s="3">
        <v>2</v>
      </c>
      <c r="R3639" t="s">
        <v>8209</v>
      </c>
      <c r="S3639" s="3">
        <v>30</v>
      </c>
      <c r="T3639" s="3">
        <v>1</v>
      </c>
      <c r="U3639" s="3">
        <v>25000</v>
      </c>
      <c r="V3639" s="3">
        <v>2014</v>
      </c>
      <c r="W3639" t="s">
        <v>25</v>
      </c>
    </row>
    <row r="3640" spans="1:23" x14ac:dyDescent="0.3">
      <c r="A3640" s="3">
        <v>5</v>
      </c>
      <c r="B3640" t="s">
        <v>800</v>
      </c>
      <c r="C3640" s="3">
        <v>5701</v>
      </c>
      <c r="D3640" t="s">
        <v>1264</v>
      </c>
      <c r="E3640" s="3">
        <v>100105</v>
      </c>
      <c r="F3640" t="s">
        <v>11377</v>
      </c>
      <c r="G3640" s="3">
        <v>100105004</v>
      </c>
      <c r="H3640" t="s">
        <v>26116</v>
      </c>
      <c r="I3640" s="3">
        <v>2</v>
      </c>
      <c r="J3640" t="s">
        <v>12848</v>
      </c>
      <c r="K3640" s="3">
        <v>20</v>
      </c>
      <c r="L3640" t="s">
        <v>26117</v>
      </c>
      <c r="M3640" s="3">
        <v>2</v>
      </c>
      <c r="N3640" t="s">
        <v>26084</v>
      </c>
      <c r="O3640" s="3">
        <v>3</v>
      </c>
      <c r="P3640" t="s">
        <v>26085</v>
      </c>
      <c r="Q3640" s="3">
        <v>3</v>
      </c>
      <c r="R3640" t="s">
        <v>26107</v>
      </c>
      <c r="S3640" s="3">
        <v>15</v>
      </c>
      <c r="T3640" s="3">
        <v>1</v>
      </c>
      <c r="U3640" s="3">
        <v>100000</v>
      </c>
      <c r="V3640" s="3">
        <v>2014</v>
      </c>
      <c r="W3640" t="s">
        <v>25</v>
      </c>
    </row>
    <row r="3641" spans="1:23" x14ac:dyDescent="0.3">
      <c r="A3641" s="3">
        <v>5</v>
      </c>
      <c r="B3641" t="s">
        <v>800</v>
      </c>
      <c r="C3641" s="3">
        <v>5701</v>
      </c>
      <c r="D3641" t="s">
        <v>1264</v>
      </c>
      <c r="E3641" s="3">
        <v>100105</v>
      </c>
      <c r="F3641" t="s">
        <v>11377</v>
      </c>
      <c r="G3641" s="3">
        <v>100105004</v>
      </c>
      <c r="H3641" t="s">
        <v>26116</v>
      </c>
      <c r="I3641" s="3">
        <v>1</v>
      </c>
      <c r="J3641" t="s">
        <v>26080</v>
      </c>
      <c r="K3641" s="3">
        <v>20</v>
      </c>
      <c r="L3641" t="s">
        <v>26117</v>
      </c>
      <c r="M3641" s="3">
        <v>5</v>
      </c>
      <c r="N3641" t="s">
        <v>26092</v>
      </c>
      <c r="O3641" s="3">
        <v>3</v>
      </c>
      <c r="P3641" t="s">
        <v>26085</v>
      </c>
      <c r="Q3641" s="3">
        <v>2</v>
      </c>
      <c r="R3641" t="s">
        <v>8209</v>
      </c>
      <c r="S3641" s="3">
        <v>40</v>
      </c>
      <c r="T3641" s="3">
        <v>1</v>
      </c>
      <c r="U3641" s="3">
        <v>150000</v>
      </c>
      <c r="V3641" s="3">
        <v>2014</v>
      </c>
      <c r="W3641" t="s">
        <v>25</v>
      </c>
    </row>
    <row r="3642" spans="1:23" x14ac:dyDescent="0.3">
      <c r="A3642" s="3">
        <v>5</v>
      </c>
      <c r="B3642" t="s">
        <v>800</v>
      </c>
      <c r="C3642" s="3">
        <v>5701</v>
      </c>
      <c r="D3642" t="s">
        <v>1264</v>
      </c>
      <c r="E3642" s="3">
        <v>100105</v>
      </c>
      <c r="F3642" t="s">
        <v>11377</v>
      </c>
      <c r="G3642" s="3">
        <v>100105004</v>
      </c>
      <c r="H3642" t="s">
        <v>26116</v>
      </c>
      <c r="I3642" s="3">
        <v>2</v>
      </c>
      <c r="J3642" t="s">
        <v>12848</v>
      </c>
      <c r="K3642" s="3">
        <v>20</v>
      </c>
      <c r="L3642" t="s">
        <v>26117</v>
      </c>
      <c r="M3642" s="3">
        <v>5</v>
      </c>
      <c r="N3642" t="s">
        <v>26092</v>
      </c>
      <c r="O3642" s="3">
        <v>3</v>
      </c>
      <c r="P3642" t="s">
        <v>26085</v>
      </c>
      <c r="Q3642" s="3">
        <v>2</v>
      </c>
      <c r="R3642" t="s">
        <v>8209</v>
      </c>
      <c r="S3642" s="3">
        <v>15</v>
      </c>
      <c r="T3642" s="3">
        <v>1</v>
      </c>
      <c r="U3642" s="3">
        <v>156000</v>
      </c>
      <c r="V3642" s="3">
        <v>2014</v>
      </c>
      <c r="W3642" t="s">
        <v>25</v>
      </c>
    </row>
    <row r="3643" spans="1:23" x14ac:dyDescent="0.3">
      <c r="A3643" s="3">
        <v>5</v>
      </c>
      <c r="B3643" t="s">
        <v>800</v>
      </c>
      <c r="C3643" s="3">
        <v>5701</v>
      </c>
      <c r="D3643" t="s">
        <v>1264</v>
      </c>
      <c r="E3643" s="3">
        <v>100105</v>
      </c>
      <c r="F3643" t="s">
        <v>11377</v>
      </c>
      <c r="G3643" s="3">
        <v>100105001</v>
      </c>
      <c r="H3643" t="s">
        <v>26118</v>
      </c>
      <c r="I3643" s="3">
        <v>2</v>
      </c>
      <c r="J3643" t="s">
        <v>12848</v>
      </c>
      <c r="K3643" s="3">
        <v>20</v>
      </c>
      <c r="L3643" t="s">
        <v>26117</v>
      </c>
      <c r="M3643" s="3">
        <v>5</v>
      </c>
      <c r="N3643" t="s">
        <v>26092</v>
      </c>
      <c r="O3643" s="3">
        <v>3</v>
      </c>
      <c r="P3643" t="s">
        <v>26085</v>
      </c>
      <c r="Q3643" s="3">
        <v>3</v>
      </c>
      <c r="R3643" t="s">
        <v>26107</v>
      </c>
      <c r="S3643" s="3">
        <v>60</v>
      </c>
      <c r="T3643" s="3">
        <v>1</v>
      </c>
      <c r="U3643" s="3">
        <v>300000</v>
      </c>
      <c r="V3643" s="3">
        <v>2014</v>
      </c>
      <c r="W3643" t="s">
        <v>25</v>
      </c>
    </row>
    <row r="3644" spans="1:23" x14ac:dyDescent="0.3">
      <c r="A3644" s="3">
        <v>5</v>
      </c>
      <c r="B3644" t="s">
        <v>800</v>
      </c>
      <c r="C3644" s="3">
        <v>5706</v>
      </c>
      <c r="D3644" t="s">
        <v>1279</v>
      </c>
      <c r="E3644" s="3">
        <v>100105</v>
      </c>
      <c r="F3644" t="s">
        <v>11377</v>
      </c>
      <c r="G3644" s="3">
        <v>100105004</v>
      </c>
      <c r="H3644" t="s">
        <v>26116</v>
      </c>
      <c r="I3644" s="3">
        <v>1</v>
      </c>
      <c r="J3644" t="s">
        <v>26080</v>
      </c>
      <c r="K3644" s="3">
        <v>20</v>
      </c>
      <c r="L3644" t="s">
        <v>26117</v>
      </c>
      <c r="M3644" s="3">
        <v>2</v>
      </c>
      <c r="N3644" t="s">
        <v>26084</v>
      </c>
      <c r="O3644" s="3">
        <v>1</v>
      </c>
      <c r="P3644" t="s">
        <v>28066</v>
      </c>
      <c r="Q3644" s="3">
        <v>1</v>
      </c>
      <c r="R3644" t="s">
        <v>26083</v>
      </c>
      <c r="S3644" s="3">
        <v>7</v>
      </c>
      <c r="T3644" s="3">
        <v>1</v>
      </c>
      <c r="U3644" s="3">
        <v>47000</v>
      </c>
      <c r="V3644" s="3">
        <v>2014</v>
      </c>
      <c r="W3644" t="s">
        <v>25</v>
      </c>
    </row>
    <row r="3645" spans="1:23" x14ac:dyDescent="0.3">
      <c r="A3645" s="3">
        <v>5</v>
      </c>
      <c r="B3645" t="s">
        <v>800</v>
      </c>
      <c r="C3645" s="3">
        <v>5706</v>
      </c>
      <c r="D3645" t="s">
        <v>1279</v>
      </c>
      <c r="E3645" s="3">
        <v>100105</v>
      </c>
      <c r="F3645" t="s">
        <v>11377</v>
      </c>
      <c r="G3645" s="3">
        <v>100105004</v>
      </c>
      <c r="H3645" t="s">
        <v>26116</v>
      </c>
      <c r="I3645" s="3">
        <v>1</v>
      </c>
      <c r="J3645" t="s">
        <v>26080</v>
      </c>
      <c r="K3645" s="3">
        <v>20</v>
      </c>
      <c r="L3645" t="s">
        <v>26117</v>
      </c>
      <c r="M3645" s="3">
        <v>2</v>
      </c>
      <c r="N3645" t="s">
        <v>26084</v>
      </c>
      <c r="O3645" s="3">
        <v>1</v>
      </c>
      <c r="P3645" t="s">
        <v>28066</v>
      </c>
      <c r="Q3645" s="3">
        <v>1</v>
      </c>
      <c r="R3645" t="s">
        <v>26083</v>
      </c>
      <c r="S3645" s="3">
        <v>2</v>
      </c>
      <c r="T3645" s="3">
        <v>1</v>
      </c>
      <c r="U3645" s="3">
        <v>28000</v>
      </c>
      <c r="V3645" s="3">
        <v>2014</v>
      </c>
      <c r="W3645" t="s">
        <v>25</v>
      </c>
    </row>
    <row r="3646" spans="1:23" x14ac:dyDescent="0.3">
      <c r="A3646" s="3">
        <v>5</v>
      </c>
      <c r="B3646" t="s">
        <v>800</v>
      </c>
      <c r="C3646" s="3">
        <v>5706</v>
      </c>
      <c r="D3646" t="s">
        <v>1279</v>
      </c>
      <c r="E3646" s="3">
        <v>100105</v>
      </c>
      <c r="F3646" t="s">
        <v>11377</v>
      </c>
      <c r="G3646" s="3">
        <v>100105004</v>
      </c>
      <c r="H3646" t="s">
        <v>26116</v>
      </c>
      <c r="I3646" s="3">
        <v>1</v>
      </c>
      <c r="J3646" t="s">
        <v>26080</v>
      </c>
      <c r="K3646" s="3">
        <v>20</v>
      </c>
      <c r="L3646" t="s">
        <v>26117</v>
      </c>
      <c r="M3646" s="3">
        <v>5</v>
      </c>
      <c r="N3646" t="s">
        <v>26092</v>
      </c>
      <c r="O3646" s="3">
        <v>2</v>
      </c>
      <c r="P3646" t="s">
        <v>28067</v>
      </c>
      <c r="Q3646" s="3">
        <v>1</v>
      </c>
      <c r="R3646" t="s">
        <v>26083</v>
      </c>
      <c r="S3646" s="3">
        <v>30</v>
      </c>
      <c r="T3646" s="3">
        <v>1</v>
      </c>
      <c r="U3646" s="3">
        <v>30000</v>
      </c>
      <c r="V3646" s="3">
        <v>2014</v>
      </c>
      <c r="W3646" t="s">
        <v>25</v>
      </c>
    </row>
    <row r="3647" spans="1:23" x14ac:dyDescent="0.3">
      <c r="A3647" s="3">
        <v>5</v>
      </c>
      <c r="B3647" t="s">
        <v>800</v>
      </c>
      <c r="C3647" s="3">
        <v>5706</v>
      </c>
      <c r="D3647" t="s">
        <v>1279</v>
      </c>
      <c r="E3647" s="3">
        <v>100105</v>
      </c>
      <c r="F3647" t="s">
        <v>11377</v>
      </c>
      <c r="G3647" s="3">
        <v>100105004</v>
      </c>
      <c r="H3647" t="s">
        <v>26116</v>
      </c>
      <c r="I3647" s="3">
        <v>2</v>
      </c>
      <c r="J3647" t="s">
        <v>12848</v>
      </c>
      <c r="K3647" s="3">
        <v>20</v>
      </c>
      <c r="L3647" t="s">
        <v>26117</v>
      </c>
      <c r="M3647" s="3">
        <v>7</v>
      </c>
      <c r="N3647" t="s">
        <v>14788</v>
      </c>
      <c r="O3647" s="3">
        <v>3</v>
      </c>
      <c r="P3647" t="s">
        <v>26085</v>
      </c>
      <c r="Q3647" s="3">
        <v>1</v>
      </c>
      <c r="R3647" t="s">
        <v>26083</v>
      </c>
      <c r="S3647" s="3">
        <v>8</v>
      </c>
      <c r="T3647" s="3">
        <v>1</v>
      </c>
      <c r="U3647" s="3">
        <v>163000</v>
      </c>
      <c r="V3647" s="3">
        <v>2014</v>
      </c>
      <c r="W3647" t="s">
        <v>25</v>
      </c>
    </row>
    <row r="3648" spans="1:23" x14ac:dyDescent="0.3">
      <c r="A3648" s="3">
        <v>5</v>
      </c>
      <c r="B3648" t="s">
        <v>800</v>
      </c>
      <c r="C3648" s="3">
        <v>5706</v>
      </c>
      <c r="D3648" t="s">
        <v>1279</v>
      </c>
      <c r="E3648" s="3">
        <v>100105</v>
      </c>
      <c r="F3648" t="s">
        <v>11377</v>
      </c>
      <c r="G3648" s="3">
        <v>100105004</v>
      </c>
      <c r="H3648" t="s">
        <v>26116</v>
      </c>
      <c r="I3648" s="3">
        <v>2</v>
      </c>
      <c r="J3648" t="s">
        <v>12848</v>
      </c>
      <c r="K3648" s="3">
        <v>20</v>
      </c>
      <c r="L3648" t="s">
        <v>26117</v>
      </c>
      <c r="M3648" s="3">
        <v>5</v>
      </c>
      <c r="N3648" t="s">
        <v>26092</v>
      </c>
      <c r="O3648" s="3">
        <v>1</v>
      </c>
      <c r="P3648" t="s">
        <v>28066</v>
      </c>
      <c r="Q3648" s="3">
        <v>1</v>
      </c>
      <c r="R3648" t="s">
        <v>26083</v>
      </c>
      <c r="S3648" s="3">
        <v>65</v>
      </c>
      <c r="T3648" s="3">
        <v>1</v>
      </c>
      <c r="U3648" s="3">
        <v>300000</v>
      </c>
      <c r="V3648" s="3">
        <v>2014</v>
      </c>
      <c r="W3648" t="s">
        <v>25</v>
      </c>
    </row>
    <row r="3649" spans="1:23" x14ac:dyDescent="0.3">
      <c r="A3649" s="3">
        <v>5</v>
      </c>
      <c r="B3649" t="s">
        <v>800</v>
      </c>
      <c r="C3649" s="3">
        <v>5706</v>
      </c>
      <c r="D3649" t="s">
        <v>1279</v>
      </c>
      <c r="E3649" s="3">
        <v>100105</v>
      </c>
      <c r="F3649" t="s">
        <v>11377</v>
      </c>
      <c r="G3649" s="3">
        <v>100105004</v>
      </c>
      <c r="H3649" t="s">
        <v>26116</v>
      </c>
      <c r="I3649" s="3">
        <v>2</v>
      </c>
      <c r="J3649" t="s">
        <v>12848</v>
      </c>
      <c r="K3649" s="3">
        <v>20</v>
      </c>
      <c r="L3649" t="s">
        <v>26117</v>
      </c>
      <c r="M3649" s="3">
        <v>7</v>
      </c>
      <c r="N3649" t="s">
        <v>14788</v>
      </c>
      <c r="O3649" s="3">
        <v>3</v>
      </c>
      <c r="P3649" t="s">
        <v>26085</v>
      </c>
      <c r="Q3649" s="3">
        <v>1</v>
      </c>
      <c r="R3649" t="s">
        <v>26083</v>
      </c>
      <c r="S3649" s="3">
        <v>16</v>
      </c>
      <c r="T3649" s="3">
        <v>1</v>
      </c>
      <c r="U3649" s="3">
        <v>120000</v>
      </c>
      <c r="V3649" s="3">
        <v>2014</v>
      </c>
      <c r="W3649" t="s">
        <v>25</v>
      </c>
    </row>
    <row r="3650" spans="1:23" x14ac:dyDescent="0.3">
      <c r="A3650" s="3">
        <v>5</v>
      </c>
      <c r="B3650" t="s">
        <v>800</v>
      </c>
      <c r="C3650" s="3">
        <v>5402</v>
      </c>
      <c r="D3650" t="s">
        <v>1219</v>
      </c>
      <c r="E3650" s="3">
        <v>100105</v>
      </c>
      <c r="F3650" t="s">
        <v>11377</v>
      </c>
      <c r="G3650" s="3">
        <v>100105001</v>
      </c>
      <c r="H3650" t="s">
        <v>26118</v>
      </c>
      <c r="I3650" s="3">
        <v>2</v>
      </c>
      <c r="J3650" t="s">
        <v>12848</v>
      </c>
      <c r="K3650" s="3">
        <v>20</v>
      </c>
      <c r="L3650" t="s">
        <v>26117</v>
      </c>
      <c r="M3650" s="3">
        <v>5</v>
      </c>
      <c r="N3650" t="s">
        <v>26092</v>
      </c>
      <c r="O3650" s="3">
        <v>3</v>
      </c>
      <c r="P3650" t="s">
        <v>26085</v>
      </c>
      <c r="Q3650" s="3">
        <v>4</v>
      </c>
      <c r="R3650" t="s">
        <v>26113</v>
      </c>
      <c r="S3650" s="3">
        <v>12</v>
      </c>
      <c r="T3650" s="3">
        <v>1</v>
      </c>
      <c r="U3650" s="3">
        <v>997920</v>
      </c>
      <c r="V3650" s="3">
        <v>2017</v>
      </c>
      <c r="W3650" t="s">
        <v>25</v>
      </c>
    </row>
    <row r="3651" spans="1:23" x14ac:dyDescent="0.3">
      <c r="A3651" s="3">
        <v>5</v>
      </c>
      <c r="B3651" t="s">
        <v>800</v>
      </c>
      <c r="C3651" s="3">
        <v>5402</v>
      </c>
      <c r="D3651" t="s">
        <v>1219</v>
      </c>
      <c r="E3651" s="3">
        <v>100105</v>
      </c>
      <c r="F3651" t="s">
        <v>11377</v>
      </c>
      <c r="G3651" s="3">
        <v>100105004</v>
      </c>
      <c r="H3651" t="s">
        <v>26116</v>
      </c>
      <c r="I3651" s="3">
        <v>2</v>
      </c>
      <c r="J3651" t="s">
        <v>12848</v>
      </c>
      <c r="K3651" s="3">
        <v>20</v>
      </c>
      <c r="L3651" t="s">
        <v>26117</v>
      </c>
      <c r="M3651" s="3">
        <v>5</v>
      </c>
      <c r="N3651" t="s">
        <v>26092</v>
      </c>
      <c r="O3651" s="3">
        <v>3</v>
      </c>
      <c r="P3651" t="s">
        <v>26085</v>
      </c>
      <c r="Q3651" s="3">
        <v>4</v>
      </c>
      <c r="R3651" t="s">
        <v>26113</v>
      </c>
      <c r="S3651" s="3">
        <v>15</v>
      </c>
      <c r="T3651" s="3">
        <v>1</v>
      </c>
      <c r="U3651" s="3">
        <v>223182</v>
      </c>
      <c r="V3651" s="3">
        <v>2017</v>
      </c>
      <c r="W3651" t="s">
        <v>25</v>
      </c>
    </row>
    <row r="3652" spans="1:23" x14ac:dyDescent="0.3">
      <c r="A3652" s="3">
        <v>5</v>
      </c>
      <c r="B3652" t="s">
        <v>800</v>
      </c>
      <c r="C3652" s="3">
        <v>5402</v>
      </c>
      <c r="D3652" t="s">
        <v>1219</v>
      </c>
      <c r="E3652" s="3">
        <v>100105</v>
      </c>
      <c r="F3652" t="s">
        <v>11377</v>
      </c>
      <c r="G3652" s="3">
        <v>100105001</v>
      </c>
      <c r="H3652" t="s">
        <v>26118</v>
      </c>
      <c r="I3652" s="3">
        <v>2</v>
      </c>
      <c r="J3652" t="s">
        <v>12848</v>
      </c>
      <c r="K3652" s="3">
        <v>20</v>
      </c>
      <c r="L3652" t="s">
        <v>26117</v>
      </c>
      <c r="M3652" s="3">
        <v>5</v>
      </c>
      <c r="N3652" t="s">
        <v>26092</v>
      </c>
      <c r="O3652" s="3">
        <v>3</v>
      </c>
      <c r="P3652" t="s">
        <v>26085</v>
      </c>
      <c r="Q3652" s="3">
        <v>4</v>
      </c>
      <c r="R3652" t="s">
        <v>26113</v>
      </c>
      <c r="S3652" s="3">
        <v>15</v>
      </c>
      <c r="T3652" s="3">
        <v>1</v>
      </c>
      <c r="U3652" s="3">
        <v>1418790</v>
      </c>
      <c r="V3652" s="3">
        <v>2017</v>
      </c>
      <c r="W3652" t="s">
        <v>25</v>
      </c>
    </row>
    <row r="3653" spans="1:23" x14ac:dyDescent="0.3">
      <c r="A3653" s="3">
        <v>5</v>
      </c>
      <c r="B3653" t="s">
        <v>800</v>
      </c>
      <c r="C3653" s="3">
        <v>5402</v>
      </c>
      <c r="D3653" t="s">
        <v>1219</v>
      </c>
      <c r="E3653" s="3">
        <v>100105</v>
      </c>
      <c r="F3653" t="s">
        <v>11377</v>
      </c>
      <c r="G3653" s="3">
        <v>100105001</v>
      </c>
      <c r="H3653" t="s">
        <v>26118</v>
      </c>
      <c r="I3653" s="3">
        <v>2</v>
      </c>
      <c r="J3653" t="s">
        <v>12848</v>
      </c>
      <c r="K3653" s="3">
        <v>20</v>
      </c>
      <c r="L3653" t="s">
        <v>26117</v>
      </c>
      <c r="M3653" s="3">
        <v>2</v>
      </c>
      <c r="N3653" t="s">
        <v>26084</v>
      </c>
      <c r="O3653" s="3">
        <v>3</v>
      </c>
      <c r="P3653" t="s">
        <v>26085</v>
      </c>
      <c r="Q3653" s="3">
        <v>1</v>
      </c>
      <c r="R3653" t="s">
        <v>26083</v>
      </c>
      <c r="S3653" s="3">
        <v>16</v>
      </c>
      <c r="T3653" s="3">
        <v>1</v>
      </c>
      <c r="U3653" s="3">
        <v>190000</v>
      </c>
      <c r="V3653" s="3">
        <v>2017</v>
      </c>
      <c r="W3653" t="s">
        <v>25</v>
      </c>
    </row>
    <row r="3654" spans="1:23" x14ac:dyDescent="0.3">
      <c r="A3654" s="3">
        <v>5</v>
      </c>
      <c r="B3654" t="s">
        <v>800</v>
      </c>
      <c r="C3654" s="3">
        <v>5302</v>
      </c>
      <c r="D3654" t="s">
        <v>1207</v>
      </c>
      <c r="E3654" s="3">
        <v>100105</v>
      </c>
      <c r="F3654" t="s">
        <v>11377</v>
      </c>
      <c r="G3654" s="3">
        <v>100105004</v>
      </c>
      <c r="H3654" t="s">
        <v>26116</v>
      </c>
      <c r="I3654" s="3">
        <v>1</v>
      </c>
      <c r="J3654" t="s">
        <v>26080</v>
      </c>
      <c r="K3654" s="3">
        <v>20</v>
      </c>
      <c r="L3654" t="s">
        <v>26117</v>
      </c>
      <c r="M3654" s="3">
        <v>2</v>
      </c>
      <c r="N3654" t="s">
        <v>26084</v>
      </c>
      <c r="O3654" s="3">
        <v>1</v>
      </c>
      <c r="P3654" t="s">
        <v>28066</v>
      </c>
      <c r="Q3654" s="3">
        <v>1</v>
      </c>
      <c r="R3654" t="s">
        <v>26083</v>
      </c>
      <c r="S3654" s="3">
        <v>4</v>
      </c>
      <c r="T3654" s="3">
        <v>1</v>
      </c>
      <c r="U3654" s="3">
        <v>26500</v>
      </c>
      <c r="V3654" s="3">
        <v>2017</v>
      </c>
      <c r="W3654" t="s">
        <v>25</v>
      </c>
    </row>
    <row r="3655" spans="1:23" x14ac:dyDescent="0.3">
      <c r="A3655" s="3">
        <v>5</v>
      </c>
      <c r="B3655" t="s">
        <v>800</v>
      </c>
      <c r="C3655" s="3">
        <v>5302</v>
      </c>
      <c r="D3655" t="s">
        <v>1207</v>
      </c>
      <c r="E3655" s="3">
        <v>100105</v>
      </c>
      <c r="F3655" t="s">
        <v>11377</v>
      </c>
      <c r="G3655" s="3">
        <v>100105004</v>
      </c>
      <c r="H3655" t="s">
        <v>26116</v>
      </c>
      <c r="I3655" s="3">
        <v>2</v>
      </c>
      <c r="J3655" t="s">
        <v>12848</v>
      </c>
      <c r="K3655" s="3">
        <v>20</v>
      </c>
      <c r="L3655" t="s">
        <v>26117</v>
      </c>
      <c r="M3655" s="3">
        <v>6</v>
      </c>
      <c r="N3655" t="s">
        <v>18251</v>
      </c>
      <c r="O3655" s="3">
        <v>3</v>
      </c>
      <c r="P3655" t="s">
        <v>26085</v>
      </c>
      <c r="Q3655" s="3">
        <v>1</v>
      </c>
      <c r="R3655" t="s">
        <v>26083</v>
      </c>
      <c r="S3655" s="3">
        <v>8</v>
      </c>
      <c r="T3655" s="3">
        <v>1</v>
      </c>
      <c r="U3655" s="3">
        <v>130000</v>
      </c>
      <c r="V3655" s="3">
        <v>2017</v>
      </c>
      <c r="W3655" t="s">
        <v>25</v>
      </c>
    </row>
    <row r="3656" spans="1:23" x14ac:dyDescent="0.3">
      <c r="A3656" s="3">
        <v>5</v>
      </c>
      <c r="B3656" t="s">
        <v>800</v>
      </c>
      <c r="C3656" s="3">
        <v>5302</v>
      </c>
      <c r="D3656" t="s">
        <v>1207</v>
      </c>
      <c r="E3656" s="3">
        <v>100105</v>
      </c>
      <c r="F3656" t="s">
        <v>11377</v>
      </c>
      <c r="G3656" s="3">
        <v>100105004</v>
      </c>
      <c r="H3656" t="s">
        <v>26116</v>
      </c>
      <c r="I3656" s="3">
        <v>2</v>
      </c>
      <c r="J3656" t="s">
        <v>12848</v>
      </c>
      <c r="K3656" s="3">
        <v>20</v>
      </c>
      <c r="L3656" t="s">
        <v>26117</v>
      </c>
      <c r="M3656" s="3">
        <v>7</v>
      </c>
      <c r="N3656" t="s">
        <v>14788</v>
      </c>
      <c r="O3656" s="3">
        <v>3</v>
      </c>
      <c r="P3656" t="s">
        <v>26085</v>
      </c>
      <c r="Q3656" s="3">
        <v>2</v>
      </c>
      <c r="R3656" t="s">
        <v>8209</v>
      </c>
      <c r="S3656" s="3">
        <v>11</v>
      </c>
      <c r="T3656" s="3">
        <v>1</v>
      </c>
      <c r="U3656" s="3">
        <v>393573</v>
      </c>
      <c r="V3656" s="3">
        <v>2017</v>
      </c>
      <c r="W3656" t="s">
        <v>25</v>
      </c>
    </row>
    <row r="3657" spans="1:23" x14ac:dyDescent="0.3">
      <c r="A3657" s="3">
        <v>5</v>
      </c>
      <c r="B3657" t="s">
        <v>800</v>
      </c>
      <c r="C3657" s="3">
        <v>5302</v>
      </c>
      <c r="D3657" t="s">
        <v>1207</v>
      </c>
      <c r="E3657" s="3">
        <v>100105</v>
      </c>
      <c r="F3657" t="s">
        <v>11377</v>
      </c>
      <c r="G3657" s="3">
        <v>100105004</v>
      </c>
      <c r="H3657" t="s">
        <v>26116</v>
      </c>
      <c r="I3657" s="3">
        <v>2</v>
      </c>
      <c r="J3657" t="s">
        <v>12848</v>
      </c>
      <c r="K3657" s="3">
        <v>20</v>
      </c>
      <c r="L3657" t="s">
        <v>26117</v>
      </c>
      <c r="M3657" s="3">
        <v>7</v>
      </c>
      <c r="N3657" t="s">
        <v>14788</v>
      </c>
      <c r="O3657" s="3">
        <v>3</v>
      </c>
      <c r="P3657" t="s">
        <v>26085</v>
      </c>
      <c r="Q3657" s="3">
        <v>2</v>
      </c>
      <c r="R3657" t="s">
        <v>8209</v>
      </c>
      <c r="S3657" s="3">
        <v>20</v>
      </c>
      <c r="T3657" s="3">
        <v>1</v>
      </c>
      <c r="U3657" s="3">
        <v>5000000</v>
      </c>
      <c r="V3657" s="3">
        <v>2017</v>
      </c>
      <c r="W3657" t="s">
        <v>25</v>
      </c>
    </row>
    <row r="3658" spans="1:23" x14ac:dyDescent="0.3">
      <c r="A3658" s="3">
        <v>5</v>
      </c>
      <c r="B3658" t="s">
        <v>800</v>
      </c>
      <c r="C3658" s="3">
        <v>5302</v>
      </c>
      <c r="D3658" t="s">
        <v>1207</v>
      </c>
      <c r="E3658" s="3">
        <v>100105</v>
      </c>
      <c r="F3658" t="s">
        <v>11377</v>
      </c>
      <c r="G3658" s="3">
        <v>100105004</v>
      </c>
      <c r="H3658" t="s">
        <v>26116</v>
      </c>
      <c r="I3658" s="3">
        <v>2</v>
      </c>
      <c r="J3658" t="s">
        <v>12848</v>
      </c>
      <c r="K3658" s="3">
        <v>20</v>
      </c>
      <c r="L3658" t="s">
        <v>26117</v>
      </c>
      <c r="M3658" s="3">
        <v>7</v>
      </c>
      <c r="N3658" t="s">
        <v>14788</v>
      </c>
      <c r="O3658" s="3">
        <v>1</v>
      </c>
      <c r="P3658" t="s">
        <v>28066</v>
      </c>
      <c r="Q3658" s="3">
        <v>1</v>
      </c>
      <c r="R3658" t="s">
        <v>26083</v>
      </c>
      <c r="S3658" s="3">
        <v>2</v>
      </c>
      <c r="T3658" s="3">
        <v>1</v>
      </c>
      <c r="U3658" s="3">
        <v>63312</v>
      </c>
      <c r="V3658" s="3">
        <v>2017</v>
      </c>
      <c r="W3658" t="s">
        <v>25</v>
      </c>
    </row>
    <row r="3659" spans="1:23" x14ac:dyDescent="0.3">
      <c r="A3659" s="3">
        <v>5</v>
      </c>
      <c r="B3659" t="s">
        <v>800</v>
      </c>
      <c r="C3659" s="3">
        <v>5302</v>
      </c>
      <c r="D3659" t="s">
        <v>1207</v>
      </c>
      <c r="E3659" s="3">
        <v>100105</v>
      </c>
      <c r="F3659" t="s">
        <v>11377</v>
      </c>
      <c r="G3659" s="3">
        <v>100105004</v>
      </c>
      <c r="H3659" t="s">
        <v>26116</v>
      </c>
      <c r="I3659" s="3">
        <v>2</v>
      </c>
      <c r="J3659" t="s">
        <v>12848</v>
      </c>
      <c r="K3659" s="3">
        <v>20</v>
      </c>
      <c r="L3659" t="s">
        <v>26117</v>
      </c>
      <c r="M3659" s="3">
        <v>7</v>
      </c>
      <c r="N3659" t="s">
        <v>14788</v>
      </c>
      <c r="O3659" s="3">
        <v>2</v>
      </c>
      <c r="P3659" t="s">
        <v>28067</v>
      </c>
      <c r="Q3659" s="3">
        <v>1</v>
      </c>
      <c r="R3659" t="s">
        <v>26083</v>
      </c>
      <c r="S3659" s="3">
        <v>2</v>
      </c>
      <c r="T3659" s="3">
        <v>1</v>
      </c>
      <c r="U3659" s="3">
        <v>13865</v>
      </c>
      <c r="V3659" s="3">
        <v>2017</v>
      </c>
      <c r="W3659" t="s">
        <v>25</v>
      </c>
    </row>
    <row r="3660" spans="1:23" x14ac:dyDescent="0.3">
      <c r="A3660" s="3">
        <v>5</v>
      </c>
      <c r="B3660" t="s">
        <v>800</v>
      </c>
      <c r="C3660" s="3">
        <v>5603</v>
      </c>
      <c r="D3660" t="s">
        <v>1252</v>
      </c>
      <c r="E3660" s="3">
        <v>100105</v>
      </c>
      <c r="F3660" t="s">
        <v>11377</v>
      </c>
      <c r="G3660" s="3">
        <v>100105004</v>
      </c>
      <c r="H3660" t="s">
        <v>26116</v>
      </c>
      <c r="I3660" s="3">
        <v>2</v>
      </c>
      <c r="J3660" t="s">
        <v>12848</v>
      </c>
      <c r="K3660" s="3">
        <v>20</v>
      </c>
      <c r="L3660" t="s">
        <v>26117</v>
      </c>
      <c r="M3660" s="3">
        <v>7</v>
      </c>
      <c r="N3660" t="s">
        <v>14788</v>
      </c>
      <c r="O3660" s="3">
        <v>1</v>
      </c>
      <c r="P3660" t="s">
        <v>28066</v>
      </c>
      <c r="Q3660" s="3">
        <v>1</v>
      </c>
      <c r="R3660" t="s">
        <v>26083</v>
      </c>
      <c r="S3660" s="3">
        <v>2</v>
      </c>
      <c r="T3660" s="3">
        <v>1</v>
      </c>
      <c r="U3660" s="3">
        <v>40000</v>
      </c>
      <c r="V3660" s="3">
        <v>2017</v>
      </c>
      <c r="W3660" t="s">
        <v>25</v>
      </c>
    </row>
    <row r="3661" spans="1:23" x14ac:dyDescent="0.3">
      <c r="A3661" s="3">
        <v>5</v>
      </c>
      <c r="B3661" t="s">
        <v>800</v>
      </c>
      <c r="C3661" s="3">
        <v>5603</v>
      </c>
      <c r="D3661" t="s">
        <v>1252</v>
      </c>
      <c r="E3661" s="3">
        <v>100105</v>
      </c>
      <c r="F3661" t="s">
        <v>11377</v>
      </c>
      <c r="G3661" s="3">
        <v>100105004</v>
      </c>
      <c r="H3661" t="s">
        <v>26116</v>
      </c>
      <c r="I3661" s="3">
        <v>2</v>
      </c>
      <c r="J3661" t="s">
        <v>12848</v>
      </c>
      <c r="K3661" s="3">
        <v>20</v>
      </c>
      <c r="L3661" t="s">
        <v>26117</v>
      </c>
      <c r="M3661" s="3">
        <v>7</v>
      </c>
      <c r="N3661" t="s">
        <v>14788</v>
      </c>
      <c r="O3661" s="3">
        <v>1</v>
      </c>
      <c r="P3661" t="s">
        <v>28066</v>
      </c>
      <c r="Q3661" s="3">
        <v>1</v>
      </c>
      <c r="R3661" t="s">
        <v>26083</v>
      </c>
      <c r="S3661" s="3">
        <v>9</v>
      </c>
      <c r="T3661" s="3">
        <v>1</v>
      </c>
      <c r="U3661" s="3">
        <v>210000</v>
      </c>
      <c r="V3661" s="3">
        <v>2017</v>
      </c>
      <c r="W3661" t="s">
        <v>25</v>
      </c>
    </row>
    <row r="3662" spans="1:23" x14ac:dyDescent="0.3">
      <c r="A3662" s="3">
        <v>5</v>
      </c>
      <c r="B3662" t="s">
        <v>800</v>
      </c>
      <c r="C3662" s="3">
        <v>5102</v>
      </c>
      <c r="D3662" t="s">
        <v>1183</v>
      </c>
      <c r="E3662" s="3">
        <v>100105</v>
      </c>
      <c r="F3662" t="s">
        <v>11377</v>
      </c>
      <c r="G3662" s="3">
        <v>100105004</v>
      </c>
      <c r="H3662" t="s">
        <v>26116</v>
      </c>
      <c r="I3662" s="3">
        <v>2</v>
      </c>
      <c r="J3662" t="s">
        <v>12848</v>
      </c>
      <c r="K3662" s="3">
        <v>20</v>
      </c>
      <c r="L3662" t="s">
        <v>26117</v>
      </c>
      <c r="M3662" s="3">
        <v>7</v>
      </c>
      <c r="N3662" t="s">
        <v>14788</v>
      </c>
      <c r="O3662" s="3">
        <v>3</v>
      </c>
      <c r="P3662" t="s">
        <v>26085</v>
      </c>
      <c r="Q3662" s="3">
        <v>1</v>
      </c>
      <c r="R3662" t="s">
        <v>26083</v>
      </c>
      <c r="S3662" s="3">
        <v>2</v>
      </c>
      <c r="T3662" s="3">
        <v>1</v>
      </c>
      <c r="U3662" s="3">
        <v>8000</v>
      </c>
      <c r="V3662" s="3">
        <v>2017</v>
      </c>
      <c r="W3662" t="s">
        <v>25</v>
      </c>
    </row>
    <row r="3663" spans="1:23" x14ac:dyDescent="0.3">
      <c r="A3663" s="3">
        <v>5</v>
      </c>
      <c r="B3663" t="s">
        <v>800</v>
      </c>
      <c r="C3663" s="3">
        <v>5102</v>
      </c>
      <c r="D3663" t="s">
        <v>1183</v>
      </c>
      <c r="E3663" s="3">
        <v>100105</v>
      </c>
      <c r="F3663" t="s">
        <v>11377</v>
      </c>
      <c r="G3663" s="3">
        <v>100105004</v>
      </c>
      <c r="H3663" t="s">
        <v>26116</v>
      </c>
      <c r="I3663" s="3">
        <v>2</v>
      </c>
      <c r="J3663" t="s">
        <v>12848</v>
      </c>
      <c r="K3663" s="3">
        <v>20</v>
      </c>
      <c r="L3663" t="s">
        <v>26117</v>
      </c>
      <c r="M3663" s="3">
        <v>7</v>
      </c>
      <c r="N3663" t="s">
        <v>14788</v>
      </c>
      <c r="O3663" s="3">
        <v>1</v>
      </c>
      <c r="P3663" t="s">
        <v>28066</v>
      </c>
      <c r="Q3663" s="3">
        <v>1</v>
      </c>
      <c r="R3663" t="s">
        <v>26083</v>
      </c>
      <c r="S3663" s="3">
        <v>3</v>
      </c>
      <c r="T3663" s="3">
        <v>1</v>
      </c>
      <c r="U3663" s="3">
        <v>30000</v>
      </c>
      <c r="V3663" s="3">
        <v>2017</v>
      </c>
      <c r="W3663" t="s">
        <v>25</v>
      </c>
    </row>
    <row r="3664" spans="1:23" x14ac:dyDescent="0.3">
      <c r="A3664" s="3">
        <v>5</v>
      </c>
      <c r="B3664" t="s">
        <v>800</v>
      </c>
      <c r="C3664" s="3">
        <v>5102</v>
      </c>
      <c r="D3664" t="s">
        <v>1183</v>
      </c>
      <c r="E3664" s="3">
        <v>100105</v>
      </c>
      <c r="F3664" t="s">
        <v>11377</v>
      </c>
      <c r="G3664" s="3">
        <v>100105001</v>
      </c>
      <c r="H3664" t="s">
        <v>26118</v>
      </c>
      <c r="I3664" s="3">
        <v>2</v>
      </c>
      <c r="J3664" t="s">
        <v>12848</v>
      </c>
      <c r="K3664" s="3">
        <v>20</v>
      </c>
      <c r="L3664" t="s">
        <v>26117</v>
      </c>
      <c r="M3664" s="3">
        <v>7</v>
      </c>
      <c r="N3664" t="s">
        <v>14788</v>
      </c>
      <c r="O3664" s="3">
        <v>1</v>
      </c>
      <c r="P3664" t="s">
        <v>28066</v>
      </c>
      <c r="Q3664" s="3">
        <v>1</v>
      </c>
      <c r="R3664" t="s">
        <v>26083</v>
      </c>
      <c r="S3664" s="3">
        <v>3</v>
      </c>
      <c r="T3664" s="3">
        <v>1</v>
      </c>
      <c r="U3664" s="3">
        <v>57000</v>
      </c>
      <c r="V3664" s="3">
        <v>2017</v>
      </c>
      <c r="W3664" t="s">
        <v>25</v>
      </c>
    </row>
    <row r="3665" spans="1:23" x14ac:dyDescent="0.3">
      <c r="A3665" s="3">
        <v>5</v>
      </c>
      <c r="B3665" t="s">
        <v>800</v>
      </c>
      <c r="C3665" s="3">
        <v>5702</v>
      </c>
      <c r="D3665" t="s">
        <v>1267</v>
      </c>
      <c r="E3665" s="3">
        <v>100105</v>
      </c>
      <c r="F3665" t="s">
        <v>11377</v>
      </c>
      <c r="G3665" s="3">
        <v>100105004</v>
      </c>
      <c r="H3665" t="s">
        <v>26116</v>
      </c>
      <c r="I3665" s="3">
        <v>1</v>
      </c>
      <c r="J3665" t="s">
        <v>26080</v>
      </c>
      <c r="K3665" s="3">
        <v>20</v>
      </c>
      <c r="L3665" t="s">
        <v>26117</v>
      </c>
      <c r="M3665" s="3">
        <v>6</v>
      </c>
      <c r="N3665" t="s">
        <v>18251</v>
      </c>
      <c r="O3665" s="3">
        <v>1</v>
      </c>
      <c r="P3665" t="s">
        <v>28066</v>
      </c>
      <c r="Q3665" s="3">
        <v>1</v>
      </c>
      <c r="R3665" t="s">
        <v>26083</v>
      </c>
      <c r="S3665" s="3">
        <v>1</v>
      </c>
      <c r="T3665" s="3">
        <v>1</v>
      </c>
      <c r="U3665" s="3">
        <v>39995</v>
      </c>
      <c r="V3665" s="3">
        <v>2017</v>
      </c>
      <c r="W3665" t="s">
        <v>25</v>
      </c>
    </row>
    <row r="3666" spans="1:23" x14ac:dyDescent="0.3">
      <c r="A3666" s="3">
        <v>5</v>
      </c>
      <c r="B3666" t="s">
        <v>800</v>
      </c>
      <c r="C3666" s="3">
        <v>5702</v>
      </c>
      <c r="D3666" t="s">
        <v>1267</v>
      </c>
      <c r="E3666" s="3">
        <v>100105</v>
      </c>
      <c r="F3666" t="s">
        <v>11377</v>
      </c>
      <c r="G3666" s="3">
        <v>100105004</v>
      </c>
      <c r="H3666" t="s">
        <v>26116</v>
      </c>
      <c r="I3666" s="3">
        <v>1</v>
      </c>
      <c r="J3666" t="s">
        <v>26080</v>
      </c>
      <c r="K3666" s="3">
        <v>20</v>
      </c>
      <c r="L3666" t="s">
        <v>26117</v>
      </c>
      <c r="M3666" s="3">
        <v>2</v>
      </c>
      <c r="N3666" t="s">
        <v>26084</v>
      </c>
      <c r="O3666" s="3">
        <v>3</v>
      </c>
      <c r="P3666" t="s">
        <v>26085</v>
      </c>
      <c r="Q3666" s="3">
        <v>1</v>
      </c>
      <c r="R3666" t="s">
        <v>26083</v>
      </c>
      <c r="S3666" s="3">
        <v>3</v>
      </c>
      <c r="T3666" s="3">
        <v>1</v>
      </c>
      <c r="U3666" s="3">
        <v>190977</v>
      </c>
      <c r="V3666" s="3">
        <v>2017</v>
      </c>
      <c r="W3666" t="s">
        <v>25</v>
      </c>
    </row>
    <row r="3667" spans="1:23" x14ac:dyDescent="0.3">
      <c r="A3667" s="3">
        <v>5</v>
      </c>
      <c r="B3667" t="s">
        <v>800</v>
      </c>
      <c r="C3667" s="3">
        <v>5702</v>
      </c>
      <c r="D3667" t="s">
        <v>1267</v>
      </c>
      <c r="E3667" s="3">
        <v>100105</v>
      </c>
      <c r="F3667" t="s">
        <v>11377</v>
      </c>
      <c r="G3667" s="3">
        <v>100105004</v>
      </c>
      <c r="H3667" t="s">
        <v>26116</v>
      </c>
      <c r="I3667" s="3">
        <v>1</v>
      </c>
      <c r="J3667" t="s">
        <v>26080</v>
      </c>
      <c r="K3667" s="3">
        <v>20</v>
      </c>
      <c r="L3667" t="s">
        <v>26117</v>
      </c>
      <c r="M3667" s="3">
        <v>2</v>
      </c>
      <c r="N3667" t="s">
        <v>26084</v>
      </c>
      <c r="O3667" s="3">
        <v>1</v>
      </c>
      <c r="P3667" t="s">
        <v>28066</v>
      </c>
      <c r="Q3667" s="3">
        <v>1</v>
      </c>
      <c r="R3667" t="s">
        <v>26083</v>
      </c>
      <c r="S3667" s="3">
        <v>2</v>
      </c>
      <c r="T3667" s="3">
        <v>1</v>
      </c>
      <c r="U3667" s="3">
        <v>99394</v>
      </c>
      <c r="V3667" s="3">
        <v>2017</v>
      </c>
      <c r="W3667" t="s">
        <v>25</v>
      </c>
    </row>
    <row r="3668" spans="1:23" x14ac:dyDescent="0.3">
      <c r="A3668" s="3">
        <v>5</v>
      </c>
      <c r="B3668" t="s">
        <v>800</v>
      </c>
      <c r="C3668" s="3">
        <v>5702</v>
      </c>
      <c r="D3668" t="s">
        <v>1267</v>
      </c>
      <c r="E3668" s="3">
        <v>100105</v>
      </c>
      <c r="F3668" t="s">
        <v>11377</v>
      </c>
      <c r="G3668" s="3">
        <v>100105004</v>
      </c>
      <c r="H3668" t="s">
        <v>26116</v>
      </c>
      <c r="I3668" s="3">
        <v>1</v>
      </c>
      <c r="J3668" t="s">
        <v>26080</v>
      </c>
      <c r="K3668" s="3">
        <v>20</v>
      </c>
      <c r="L3668" t="s">
        <v>26117</v>
      </c>
      <c r="M3668" s="3">
        <v>2</v>
      </c>
      <c r="N3668" t="s">
        <v>26084</v>
      </c>
      <c r="O3668" s="3">
        <v>1</v>
      </c>
      <c r="P3668" t="s">
        <v>28066</v>
      </c>
      <c r="Q3668" s="3">
        <v>1</v>
      </c>
      <c r="R3668" t="s">
        <v>26083</v>
      </c>
      <c r="S3668" s="3">
        <v>3</v>
      </c>
      <c r="T3668" s="3">
        <v>1</v>
      </c>
      <c r="U3668" s="3">
        <v>55778</v>
      </c>
      <c r="V3668" s="3">
        <v>2017</v>
      </c>
      <c r="W3668" t="s">
        <v>25</v>
      </c>
    </row>
    <row r="3669" spans="1:23" x14ac:dyDescent="0.3">
      <c r="A3669" s="3">
        <v>5</v>
      </c>
      <c r="B3669" t="s">
        <v>800</v>
      </c>
      <c r="C3669" s="3">
        <v>5702</v>
      </c>
      <c r="D3669" t="s">
        <v>1267</v>
      </c>
      <c r="E3669" s="3">
        <v>100105</v>
      </c>
      <c r="F3669" t="s">
        <v>11377</v>
      </c>
      <c r="G3669" s="3">
        <v>100105004</v>
      </c>
      <c r="H3669" t="s">
        <v>26116</v>
      </c>
      <c r="I3669" s="3">
        <v>2</v>
      </c>
      <c r="J3669" t="s">
        <v>12848</v>
      </c>
      <c r="K3669" s="3">
        <v>20</v>
      </c>
      <c r="L3669" t="s">
        <v>26117</v>
      </c>
      <c r="M3669" s="3">
        <v>5</v>
      </c>
      <c r="N3669" t="s">
        <v>26092</v>
      </c>
      <c r="O3669" s="3">
        <v>3</v>
      </c>
      <c r="P3669" t="s">
        <v>26085</v>
      </c>
      <c r="Q3669" s="3">
        <v>2</v>
      </c>
      <c r="R3669" t="s">
        <v>8209</v>
      </c>
      <c r="S3669" s="3">
        <v>3</v>
      </c>
      <c r="T3669" s="3">
        <v>1</v>
      </c>
      <c r="U3669" s="3">
        <v>635000</v>
      </c>
      <c r="V3669" s="3">
        <v>2017</v>
      </c>
      <c r="W3669" t="s">
        <v>25</v>
      </c>
    </row>
    <row r="3670" spans="1:23" x14ac:dyDescent="0.3">
      <c r="A3670" s="3">
        <v>5</v>
      </c>
      <c r="B3670" t="s">
        <v>800</v>
      </c>
      <c r="C3670" s="3">
        <v>5702</v>
      </c>
      <c r="D3670" t="s">
        <v>1267</v>
      </c>
      <c r="E3670" s="3">
        <v>100105</v>
      </c>
      <c r="F3670" t="s">
        <v>11377</v>
      </c>
      <c r="G3670" s="3">
        <v>100105004</v>
      </c>
      <c r="H3670" t="s">
        <v>26116</v>
      </c>
      <c r="I3670" s="3">
        <v>2</v>
      </c>
      <c r="J3670" t="s">
        <v>12848</v>
      </c>
      <c r="K3670" s="3">
        <v>20</v>
      </c>
      <c r="L3670" t="s">
        <v>26117</v>
      </c>
      <c r="M3670" s="3">
        <v>2</v>
      </c>
      <c r="N3670" t="s">
        <v>26084</v>
      </c>
      <c r="O3670" s="3">
        <v>3</v>
      </c>
      <c r="P3670" t="s">
        <v>26085</v>
      </c>
      <c r="Q3670" s="3">
        <v>2</v>
      </c>
      <c r="R3670" t="s">
        <v>8209</v>
      </c>
      <c r="S3670" s="3">
        <v>8</v>
      </c>
      <c r="T3670" s="3">
        <v>1</v>
      </c>
      <c r="U3670" s="3">
        <v>2841999</v>
      </c>
      <c r="V3670" s="3">
        <v>2017</v>
      </c>
      <c r="W3670" t="s">
        <v>25</v>
      </c>
    </row>
    <row r="3671" spans="1:23" x14ac:dyDescent="0.3">
      <c r="A3671" s="3">
        <v>5</v>
      </c>
      <c r="B3671" t="s">
        <v>800</v>
      </c>
      <c r="C3671" s="3">
        <v>5702</v>
      </c>
      <c r="D3671" t="s">
        <v>1267</v>
      </c>
      <c r="E3671" s="3">
        <v>100105</v>
      </c>
      <c r="F3671" t="s">
        <v>11377</v>
      </c>
      <c r="G3671" s="3">
        <v>100105004</v>
      </c>
      <c r="H3671" t="s">
        <v>26116</v>
      </c>
      <c r="I3671" s="3">
        <v>2</v>
      </c>
      <c r="J3671" t="s">
        <v>12848</v>
      </c>
      <c r="K3671" s="3">
        <v>20</v>
      </c>
      <c r="L3671" t="s">
        <v>26117</v>
      </c>
      <c r="M3671" s="3">
        <v>2</v>
      </c>
      <c r="N3671" t="s">
        <v>26084</v>
      </c>
      <c r="O3671" s="3">
        <v>3</v>
      </c>
      <c r="P3671" t="s">
        <v>26085</v>
      </c>
      <c r="Q3671" s="3">
        <v>1</v>
      </c>
      <c r="R3671" t="s">
        <v>26083</v>
      </c>
      <c r="S3671" s="3">
        <v>2</v>
      </c>
      <c r="T3671" s="3">
        <v>1</v>
      </c>
      <c r="U3671" s="3">
        <v>64747</v>
      </c>
      <c r="V3671" s="3">
        <v>2017</v>
      </c>
      <c r="W3671" t="s">
        <v>25</v>
      </c>
    </row>
    <row r="3672" spans="1:23" x14ac:dyDescent="0.3">
      <c r="A3672" s="3">
        <v>5</v>
      </c>
      <c r="B3672" t="s">
        <v>800</v>
      </c>
      <c r="C3672" s="3">
        <v>5702</v>
      </c>
      <c r="D3672" t="s">
        <v>1267</v>
      </c>
      <c r="E3672" s="3">
        <v>100105</v>
      </c>
      <c r="F3672" t="s">
        <v>11377</v>
      </c>
      <c r="G3672" s="3">
        <v>100105004</v>
      </c>
      <c r="H3672" t="s">
        <v>26116</v>
      </c>
      <c r="I3672" s="3">
        <v>2</v>
      </c>
      <c r="J3672" t="s">
        <v>12848</v>
      </c>
      <c r="K3672" s="3">
        <v>20</v>
      </c>
      <c r="L3672" t="s">
        <v>26117</v>
      </c>
      <c r="M3672" s="3">
        <v>2</v>
      </c>
      <c r="N3672" t="s">
        <v>26084</v>
      </c>
      <c r="O3672" s="3">
        <v>3</v>
      </c>
      <c r="P3672" t="s">
        <v>26085</v>
      </c>
      <c r="Q3672" s="3">
        <v>1</v>
      </c>
      <c r="R3672" t="s">
        <v>26083</v>
      </c>
      <c r="S3672" s="3">
        <v>2</v>
      </c>
      <c r="T3672" s="3">
        <v>1</v>
      </c>
      <c r="U3672" s="3">
        <v>90000</v>
      </c>
      <c r="V3672" s="3">
        <v>2017</v>
      </c>
      <c r="W3672" t="s">
        <v>25</v>
      </c>
    </row>
    <row r="3673" spans="1:23" x14ac:dyDescent="0.3">
      <c r="A3673" s="3">
        <v>5</v>
      </c>
      <c r="B3673" t="s">
        <v>800</v>
      </c>
      <c r="C3673" s="3">
        <v>5702</v>
      </c>
      <c r="D3673" t="s">
        <v>1267</v>
      </c>
      <c r="E3673" s="3">
        <v>100105</v>
      </c>
      <c r="F3673" t="s">
        <v>11377</v>
      </c>
      <c r="G3673" s="3">
        <v>100105004</v>
      </c>
      <c r="H3673" t="s">
        <v>26116</v>
      </c>
      <c r="I3673" s="3">
        <v>2</v>
      </c>
      <c r="J3673" t="s">
        <v>12848</v>
      </c>
      <c r="K3673" s="3">
        <v>20</v>
      </c>
      <c r="L3673" t="s">
        <v>26117</v>
      </c>
      <c r="M3673" s="3">
        <v>2</v>
      </c>
      <c r="N3673" t="s">
        <v>26084</v>
      </c>
      <c r="O3673" s="3">
        <v>3</v>
      </c>
      <c r="P3673" t="s">
        <v>26085</v>
      </c>
      <c r="Q3673" s="3">
        <v>1</v>
      </c>
      <c r="R3673" t="s">
        <v>26083</v>
      </c>
      <c r="S3673" s="3">
        <v>3</v>
      </c>
      <c r="T3673" s="3">
        <v>1</v>
      </c>
      <c r="U3673" s="3">
        <v>120400</v>
      </c>
      <c r="V3673" s="3">
        <v>2017</v>
      </c>
      <c r="W3673" t="s">
        <v>25</v>
      </c>
    </row>
    <row r="3674" spans="1:23" x14ac:dyDescent="0.3">
      <c r="A3674" s="3">
        <v>5</v>
      </c>
      <c r="B3674" t="s">
        <v>800</v>
      </c>
      <c r="C3674" s="3">
        <v>5702</v>
      </c>
      <c r="D3674" t="s">
        <v>1267</v>
      </c>
      <c r="E3674" s="3">
        <v>100105</v>
      </c>
      <c r="F3674" t="s">
        <v>11377</v>
      </c>
      <c r="G3674" s="3">
        <v>100105004</v>
      </c>
      <c r="H3674" t="s">
        <v>26116</v>
      </c>
      <c r="I3674" s="3">
        <v>2</v>
      </c>
      <c r="J3674" t="s">
        <v>12848</v>
      </c>
      <c r="K3674" s="3">
        <v>20</v>
      </c>
      <c r="L3674" t="s">
        <v>26117</v>
      </c>
      <c r="M3674" s="3">
        <v>2</v>
      </c>
      <c r="N3674" t="s">
        <v>26084</v>
      </c>
      <c r="O3674" s="3">
        <v>1</v>
      </c>
      <c r="P3674" t="s">
        <v>28066</v>
      </c>
      <c r="Q3674" s="3">
        <v>1</v>
      </c>
      <c r="R3674" t="s">
        <v>26083</v>
      </c>
      <c r="S3674" s="3">
        <v>1</v>
      </c>
      <c r="T3674" s="3">
        <v>1</v>
      </c>
      <c r="U3674" s="3">
        <v>56566</v>
      </c>
      <c r="V3674" s="3">
        <v>2017</v>
      </c>
      <c r="W3674" t="s">
        <v>25</v>
      </c>
    </row>
    <row r="3675" spans="1:23" x14ac:dyDescent="0.3">
      <c r="A3675" s="3">
        <v>5</v>
      </c>
      <c r="B3675" t="s">
        <v>800</v>
      </c>
      <c r="C3675" s="3">
        <v>5503</v>
      </c>
      <c r="D3675" t="s">
        <v>1237</v>
      </c>
      <c r="E3675" s="3">
        <v>100105</v>
      </c>
      <c r="F3675" t="s">
        <v>11377</v>
      </c>
      <c r="G3675" s="3">
        <v>100105001</v>
      </c>
      <c r="H3675" t="s">
        <v>26118</v>
      </c>
      <c r="I3675" s="3">
        <v>2</v>
      </c>
      <c r="J3675" t="s">
        <v>12848</v>
      </c>
      <c r="K3675" s="3">
        <v>20</v>
      </c>
      <c r="L3675" t="s">
        <v>26117</v>
      </c>
      <c r="M3675" s="3">
        <v>5</v>
      </c>
      <c r="N3675" t="s">
        <v>26092</v>
      </c>
      <c r="O3675" s="3">
        <v>3</v>
      </c>
      <c r="P3675" t="s">
        <v>26085</v>
      </c>
      <c r="Q3675" s="3">
        <v>1</v>
      </c>
      <c r="R3675" t="s">
        <v>26083</v>
      </c>
      <c r="S3675" s="3">
        <v>8</v>
      </c>
      <c r="T3675" s="3">
        <v>1</v>
      </c>
      <c r="U3675" s="3">
        <v>200000</v>
      </c>
      <c r="V3675" s="3">
        <v>2017</v>
      </c>
      <c r="W3675" t="s">
        <v>25</v>
      </c>
    </row>
    <row r="3676" spans="1:23" x14ac:dyDescent="0.3">
      <c r="A3676" s="3">
        <v>5</v>
      </c>
      <c r="B3676" t="s">
        <v>800</v>
      </c>
      <c r="C3676" s="3">
        <v>5503</v>
      </c>
      <c r="D3676" t="s">
        <v>1237</v>
      </c>
      <c r="E3676" s="3">
        <v>100105</v>
      </c>
      <c r="F3676" t="s">
        <v>11377</v>
      </c>
      <c r="G3676" s="3">
        <v>100105004</v>
      </c>
      <c r="H3676" t="s">
        <v>26116</v>
      </c>
      <c r="I3676" s="3">
        <v>2</v>
      </c>
      <c r="J3676" t="s">
        <v>12848</v>
      </c>
      <c r="K3676" s="3">
        <v>20</v>
      </c>
      <c r="L3676" t="s">
        <v>26117</v>
      </c>
      <c r="M3676" s="3">
        <v>2</v>
      </c>
      <c r="N3676" t="s">
        <v>26084</v>
      </c>
      <c r="O3676" s="3">
        <v>3</v>
      </c>
      <c r="P3676" t="s">
        <v>26085</v>
      </c>
      <c r="Q3676" s="3">
        <v>1</v>
      </c>
      <c r="R3676" t="s">
        <v>26083</v>
      </c>
      <c r="S3676" s="3">
        <v>12</v>
      </c>
      <c r="T3676" s="3">
        <v>1</v>
      </c>
      <c r="U3676" s="3">
        <v>152000</v>
      </c>
      <c r="V3676" s="3">
        <v>2017</v>
      </c>
      <c r="W3676" t="s">
        <v>25</v>
      </c>
    </row>
    <row r="3677" spans="1:23" x14ac:dyDescent="0.3">
      <c r="A3677" s="3">
        <v>5</v>
      </c>
      <c r="B3677" t="s">
        <v>800</v>
      </c>
      <c r="C3677" s="3">
        <v>5502</v>
      </c>
      <c r="D3677" t="s">
        <v>1234</v>
      </c>
      <c r="E3677" s="3">
        <v>100105</v>
      </c>
      <c r="F3677" t="s">
        <v>11377</v>
      </c>
      <c r="G3677" s="3">
        <v>100105004</v>
      </c>
      <c r="H3677" t="s">
        <v>26116</v>
      </c>
      <c r="I3677" s="3">
        <v>1</v>
      </c>
      <c r="J3677" t="s">
        <v>26080</v>
      </c>
      <c r="K3677" s="3">
        <v>20</v>
      </c>
      <c r="L3677" t="s">
        <v>26117</v>
      </c>
      <c r="M3677" s="3">
        <v>2</v>
      </c>
      <c r="N3677" t="s">
        <v>26084</v>
      </c>
      <c r="O3677" s="3">
        <v>1</v>
      </c>
      <c r="P3677" t="s">
        <v>28066</v>
      </c>
      <c r="Q3677" s="3">
        <v>1</v>
      </c>
      <c r="R3677" t="s">
        <v>26083</v>
      </c>
      <c r="S3677" s="3">
        <v>4</v>
      </c>
      <c r="T3677" s="3">
        <v>1</v>
      </c>
      <c r="U3677" s="3">
        <v>18600</v>
      </c>
      <c r="V3677" s="3">
        <v>2017</v>
      </c>
      <c r="W3677" t="s">
        <v>25</v>
      </c>
    </row>
    <row r="3678" spans="1:23" x14ac:dyDescent="0.3">
      <c r="A3678" s="3">
        <v>5</v>
      </c>
      <c r="B3678" t="s">
        <v>800</v>
      </c>
      <c r="C3678" s="3">
        <v>5802</v>
      </c>
      <c r="D3678" t="s">
        <v>1285</v>
      </c>
      <c r="E3678" s="3">
        <v>100105</v>
      </c>
      <c r="F3678" t="s">
        <v>11377</v>
      </c>
      <c r="G3678" s="3">
        <v>100105004</v>
      </c>
      <c r="H3678" t="s">
        <v>26116</v>
      </c>
      <c r="I3678" s="3">
        <v>2</v>
      </c>
      <c r="J3678" t="s">
        <v>12848</v>
      </c>
      <c r="K3678" s="3">
        <v>20</v>
      </c>
      <c r="L3678" t="s">
        <v>26117</v>
      </c>
      <c r="M3678" s="3">
        <v>2</v>
      </c>
      <c r="N3678" t="s">
        <v>26084</v>
      </c>
      <c r="O3678" s="3">
        <v>3</v>
      </c>
      <c r="P3678" t="s">
        <v>26085</v>
      </c>
      <c r="Q3678" s="3">
        <v>3</v>
      </c>
      <c r="R3678" t="s">
        <v>26107</v>
      </c>
      <c r="S3678" s="3">
        <v>2</v>
      </c>
      <c r="T3678" s="3">
        <v>1</v>
      </c>
      <c r="U3678" s="3">
        <v>600000</v>
      </c>
      <c r="V3678" s="3">
        <v>2017</v>
      </c>
      <c r="W3678" t="s">
        <v>25</v>
      </c>
    </row>
    <row r="3679" spans="1:23" x14ac:dyDescent="0.3">
      <c r="A3679" s="3">
        <v>5</v>
      </c>
      <c r="B3679" t="s">
        <v>800</v>
      </c>
      <c r="C3679" s="3">
        <v>5703</v>
      </c>
      <c r="D3679" t="s">
        <v>1270</v>
      </c>
      <c r="E3679" s="3">
        <v>100105</v>
      </c>
      <c r="F3679" t="s">
        <v>11377</v>
      </c>
      <c r="G3679" s="3">
        <v>100105004</v>
      </c>
      <c r="H3679" t="s">
        <v>26116</v>
      </c>
      <c r="I3679" s="3">
        <v>1</v>
      </c>
      <c r="J3679" t="s">
        <v>26080</v>
      </c>
      <c r="K3679" s="3">
        <v>20</v>
      </c>
      <c r="L3679" t="s">
        <v>26117</v>
      </c>
      <c r="M3679" s="3">
        <v>5</v>
      </c>
      <c r="N3679" t="s">
        <v>26092</v>
      </c>
      <c r="O3679" s="3">
        <v>3</v>
      </c>
      <c r="P3679" t="s">
        <v>26085</v>
      </c>
      <c r="Q3679" s="3">
        <v>1</v>
      </c>
      <c r="R3679" t="s">
        <v>26083</v>
      </c>
      <c r="S3679" s="3">
        <v>2</v>
      </c>
      <c r="T3679" s="3">
        <v>1</v>
      </c>
      <c r="U3679" s="3">
        <v>20000</v>
      </c>
      <c r="V3679" s="3">
        <v>2017</v>
      </c>
      <c r="W3679" t="s">
        <v>25</v>
      </c>
    </row>
    <row r="3680" spans="1:23" x14ac:dyDescent="0.3">
      <c r="A3680" s="3">
        <v>5</v>
      </c>
      <c r="B3680" t="s">
        <v>800</v>
      </c>
      <c r="C3680" s="3">
        <v>5703</v>
      </c>
      <c r="D3680" t="s">
        <v>1270</v>
      </c>
      <c r="E3680" s="3">
        <v>100105</v>
      </c>
      <c r="F3680" t="s">
        <v>11377</v>
      </c>
      <c r="G3680" s="3">
        <v>100105004</v>
      </c>
      <c r="H3680" t="s">
        <v>26116</v>
      </c>
      <c r="I3680" s="3">
        <v>1</v>
      </c>
      <c r="J3680" t="s">
        <v>26080</v>
      </c>
      <c r="K3680" s="3">
        <v>20</v>
      </c>
      <c r="L3680" t="s">
        <v>26117</v>
      </c>
      <c r="M3680" s="3">
        <v>5</v>
      </c>
      <c r="N3680" t="s">
        <v>26092</v>
      </c>
      <c r="O3680" s="3">
        <v>1</v>
      </c>
      <c r="P3680" t="s">
        <v>28066</v>
      </c>
      <c r="Q3680" s="3">
        <v>1</v>
      </c>
      <c r="R3680" t="s">
        <v>26083</v>
      </c>
      <c r="S3680" s="3">
        <v>1</v>
      </c>
      <c r="T3680" s="3">
        <v>1</v>
      </c>
      <c r="U3680" s="3">
        <v>4800</v>
      </c>
      <c r="V3680" s="3">
        <v>2017</v>
      </c>
      <c r="W3680" t="s">
        <v>25</v>
      </c>
    </row>
    <row r="3681" spans="1:23" x14ac:dyDescent="0.3">
      <c r="A3681" s="3">
        <v>5</v>
      </c>
      <c r="B3681" t="s">
        <v>800</v>
      </c>
      <c r="C3681" s="3">
        <v>5703</v>
      </c>
      <c r="D3681" t="s">
        <v>1270</v>
      </c>
      <c r="E3681" s="3">
        <v>100105</v>
      </c>
      <c r="F3681" t="s">
        <v>11377</v>
      </c>
      <c r="G3681" s="3">
        <v>100105004</v>
      </c>
      <c r="H3681" t="s">
        <v>26116</v>
      </c>
      <c r="I3681" s="3">
        <v>1</v>
      </c>
      <c r="J3681" t="s">
        <v>26080</v>
      </c>
      <c r="K3681" s="3">
        <v>20</v>
      </c>
      <c r="L3681" t="s">
        <v>26117</v>
      </c>
      <c r="M3681" s="3">
        <v>5</v>
      </c>
      <c r="N3681" t="s">
        <v>26092</v>
      </c>
      <c r="O3681" s="3">
        <v>1</v>
      </c>
      <c r="P3681" t="s">
        <v>28066</v>
      </c>
      <c r="Q3681" s="3">
        <v>1</v>
      </c>
      <c r="R3681" t="s">
        <v>26083</v>
      </c>
      <c r="S3681" s="3">
        <v>1</v>
      </c>
      <c r="T3681" s="3">
        <v>1</v>
      </c>
      <c r="U3681" s="3">
        <v>6300</v>
      </c>
      <c r="V3681" s="3">
        <v>2017</v>
      </c>
      <c r="W3681" t="s">
        <v>25</v>
      </c>
    </row>
    <row r="3682" spans="1:23" x14ac:dyDescent="0.3">
      <c r="A3682" s="3">
        <v>5</v>
      </c>
      <c r="B3682" t="s">
        <v>800</v>
      </c>
      <c r="C3682" s="3">
        <v>5703</v>
      </c>
      <c r="D3682" t="s">
        <v>1270</v>
      </c>
      <c r="E3682" s="3">
        <v>100105</v>
      </c>
      <c r="F3682" t="s">
        <v>11377</v>
      </c>
      <c r="G3682" s="3">
        <v>100105004</v>
      </c>
      <c r="H3682" t="s">
        <v>26116</v>
      </c>
      <c r="I3682" s="3">
        <v>1</v>
      </c>
      <c r="J3682" t="s">
        <v>26080</v>
      </c>
      <c r="K3682" s="3">
        <v>20</v>
      </c>
      <c r="L3682" t="s">
        <v>26117</v>
      </c>
      <c r="M3682" s="3">
        <v>7</v>
      </c>
      <c r="N3682" t="s">
        <v>14788</v>
      </c>
      <c r="O3682" s="3">
        <v>1</v>
      </c>
      <c r="P3682" t="s">
        <v>28066</v>
      </c>
      <c r="Q3682" s="3">
        <v>1</v>
      </c>
      <c r="R3682" t="s">
        <v>26083</v>
      </c>
      <c r="S3682" s="3">
        <v>6</v>
      </c>
      <c r="T3682" s="3">
        <v>1</v>
      </c>
      <c r="U3682" s="3">
        <v>150000</v>
      </c>
      <c r="V3682" s="3">
        <v>2017</v>
      </c>
      <c r="W3682" t="s">
        <v>25</v>
      </c>
    </row>
    <row r="3683" spans="1:23" x14ac:dyDescent="0.3">
      <c r="A3683" s="3">
        <v>5</v>
      </c>
      <c r="B3683" t="s">
        <v>800</v>
      </c>
      <c r="C3683" s="3">
        <v>5703</v>
      </c>
      <c r="D3683" t="s">
        <v>1270</v>
      </c>
      <c r="E3683" s="3">
        <v>100105</v>
      </c>
      <c r="F3683" t="s">
        <v>11377</v>
      </c>
      <c r="G3683" s="3">
        <v>100105004</v>
      </c>
      <c r="H3683" t="s">
        <v>26116</v>
      </c>
      <c r="I3683" s="3">
        <v>2</v>
      </c>
      <c r="J3683" t="s">
        <v>12848</v>
      </c>
      <c r="K3683" s="3">
        <v>20</v>
      </c>
      <c r="L3683" t="s">
        <v>26117</v>
      </c>
      <c r="M3683" s="3">
        <v>5</v>
      </c>
      <c r="N3683" t="s">
        <v>26092</v>
      </c>
      <c r="O3683" s="3">
        <v>3</v>
      </c>
      <c r="P3683" t="s">
        <v>26085</v>
      </c>
      <c r="Q3683" s="3">
        <v>2</v>
      </c>
      <c r="R3683" t="s">
        <v>8209</v>
      </c>
      <c r="S3683" s="3">
        <v>15</v>
      </c>
      <c r="T3683" s="3">
        <v>1</v>
      </c>
      <c r="U3683" s="3">
        <v>300000</v>
      </c>
      <c r="V3683" s="3">
        <v>2017</v>
      </c>
      <c r="W3683" t="s">
        <v>25</v>
      </c>
    </row>
    <row r="3684" spans="1:23" x14ac:dyDescent="0.3">
      <c r="A3684" s="3">
        <v>5</v>
      </c>
      <c r="B3684" t="s">
        <v>800</v>
      </c>
      <c r="C3684" s="3">
        <v>5301</v>
      </c>
      <c r="D3684" t="s">
        <v>1204</v>
      </c>
      <c r="E3684" s="3">
        <v>100105</v>
      </c>
      <c r="F3684" t="s">
        <v>11377</v>
      </c>
      <c r="G3684" s="3">
        <v>100105004</v>
      </c>
      <c r="H3684" t="s">
        <v>26116</v>
      </c>
      <c r="I3684" s="3">
        <v>2</v>
      </c>
      <c r="J3684" t="s">
        <v>12848</v>
      </c>
      <c r="K3684" s="3">
        <v>20</v>
      </c>
      <c r="L3684" t="s">
        <v>26117</v>
      </c>
      <c r="M3684" s="3">
        <v>2</v>
      </c>
      <c r="N3684" t="s">
        <v>26084</v>
      </c>
      <c r="O3684" s="3">
        <v>3</v>
      </c>
      <c r="P3684" t="s">
        <v>26085</v>
      </c>
      <c r="Q3684" s="3">
        <v>4</v>
      </c>
      <c r="R3684" t="s">
        <v>26113</v>
      </c>
      <c r="S3684" s="3">
        <v>12</v>
      </c>
      <c r="T3684" s="3">
        <v>1</v>
      </c>
      <c r="U3684" s="3">
        <v>1740000</v>
      </c>
      <c r="V3684" s="3">
        <v>2017</v>
      </c>
      <c r="W3684" t="s">
        <v>25</v>
      </c>
    </row>
    <row r="3685" spans="1:23" x14ac:dyDescent="0.3">
      <c r="A3685" s="3">
        <v>5</v>
      </c>
      <c r="B3685" t="s">
        <v>800</v>
      </c>
      <c r="C3685" s="3">
        <v>5301</v>
      </c>
      <c r="D3685" t="s">
        <v>1204</v>
      </c>
      <c r="E3685" s="3">
        <v>100105</v>
      </c>
      <c r="F3685" t="s">
        <v>11377</v>
      </c>
      <c r="G3685" s="3">
        <v>100105004</v>
      </c>
      <c r="H3685" t="s">
        <v>26116</v>
      </c>
      <c r="I3685" s="3">
        <v>2</v>
      </c>
      <c r="J3685" t="s">
        <v>12848</v>
      </c>
      <c r="K3685" s="3">
        <v>20</v>
      </c>
      <c r="L3685" t="s">
        <v>26117</v>
      </c>
      <c r="M3685" s="3">
        <v>2</v>
      </c>
      <c r="N3685" t="s">
        <v>26084</v>
      </c>
      <c r="O3685" s="3">
        <v>1</v>
      </c>
      <c r="P3685" t="s">
        <v>28066</v>
      </c>
      <c r="Q3685" s="3">
        <v>4</v>
      </c>
      <c r="R3685" t="s">
        <v>26113</v>
      </c>
      <c r="S3685" s="3">
        <v>13</v>
      </c>
      <c r="T3685" s="3">
        <v>1</v>
      </c>
      <c r="U3685" s="3">
        <v>360000</v>
      </c>
      <c r="V3685" s="3">
        <v>2017</v>
      </c>
      <c r="W3685" t="s">
        <v>25</v>
      </c>
    </row>
    <row r="3686" spans="1:23" x14ac:dyDescent="0.3">
      <c r="A3686" s="3">
        <v>5</v>
      </c>
      <c r="B3686" t="s">
        <v>800</v>
      </c>
      <c r="C3686" s="3">
        <v>5506</v>
      </c>
      <c r="D3686" t="s">
        <v>1243</v>
      </c>
      <c r="E3686" s="3">
        <v>100105</v>
      </c>
      <c r="F3686" t="s">
        <v>11377</v>
      </c>
      <c r="G3686" s="3">
        <v>100105004</v>
      </c>
      <c r="H3686" t="s">
        <v>26116</v>
      </c>
      <c r="I3686" s="3">
        <v>1</v>
      </c>
      <c r="J3686" t="s">
        <v>26080</v>
      </c>
      <c r="K3686" s="3">
        <v>20</v>
      </c>
      <c r="L3686" t="s">
        <v>26117</v>
      </c>
      <c r="M3686" s="3">
        <v>2</v>
      </c>
      <c r="N3686" t="s">
        <v>26084</v>
      </c>
      <c r="O3686" s="3">
        <v>3</v>
      </c>
      <c r="P3686" t="s">
        <v>26085</v>
      </c>
      <c r="Q3686" s="3">
        <v>2</v>
      </c>
      <c r="R3686" t="s">
        <v>8209</v>
      </c>
      <c r="S3686" s="3">
        <v>3</v>
      </c>
      <c r="T3686" s="3">
        <v>1</v>
      </c>
      <c r="U3686" s="3">
        <v>69000</v>
      </c>
      <c r="V3686" s="3">
        <v>2017</v>
      </c>
      <c r="W3686" t="s">
        <v>25</v>
      </c>
    </row>
    <row r="3687" spans="1:23" x14ac:dyDescent="0.3">
      <c r="A3687" s="3">
        <v>5</v>
      </c>
      <c r="B3687" t="s">
        <v>800</v>
      </c>
      <c r="C3687" s="3">
        <v>5506</v>
      </c>
      <c r="D3687" t="s">
        <v>1243</v>
      </c>
      <c r="E3687" s="3">
        <v>100105</v>
      </c>
      <c r="F3687" t="s">
        <v>11377</v>
      </c>
      <c r="G3687" s="3">
        <v>100105004</v>
      </c>
      <c r="H3687" t="s">
        <v>26116</v>
      </c>
      <c r="I3687" s="3">
        <v>1</v>
      </c>
      <c r="J3687" t="s">
        <v>26080</v>
      </c>
      <c r="K3687" s="3">
        <v>20</v>
      </c>
      <c r="L3687" t="s">
        <v>26117</v>
      </c>
      <c r="M3687" s="3">
        <v>2</v>
      </c>
      <c r="N3687" t="s">
        <v>26084</v>
      </c>
      <c r="O3687" s="3">
        <v>1</v>
      </c>
      <c r="P3687" t="s">
        <v>28066</v>
      </c>
      <c r="Q3687" s="3">
        <v>2</v>
      </c>
      <c r="R3687" t="s">
        <v>8209</v>
      </c>
      <c r="S3687" s="3">
        <v>2</v>
      </c>
      <c r="T3687" s="3">
        <v>1</v>
      </c>
      <c r="U3687" s="3">
        <v>25000</v>
      </c>
      <c r="V3687" s="3">
        <v>2017</v>
      </c>
      <c r="W3687" t="s">
        <v>25</v>
      </c>
    </row>
    <row r="3688" spans="1:23" x14ac:dyDescent="0.3">
      <c r="A3688" s="3">
        <v>5</v>
      </c>
      <c r="B3688" t="s">
        <v>800</v>
      </c>
      <c r="C3688" s="3">
        <v>5506</v>
      </c>
      <c r="D3688" t="s">
        <v>1243</v>
      </c>
      <c r="E3688" s="3">
        <v>100105</v>
      </c>
      <c r="F3688" t="s">
        <v>11377</v>
      </c>
      <c r="G3688" s="3">
        <v>100105004</v>
      </c>
      <c r="H3688" t="s">
        <v>26116</v>
      </c>
      <c r="I3688" s="3">
        <v>1</v>
      </c>
      <c r="J3688" t="s">
        <v>26080</v>
      </c>
      <c r="K3688" s="3">
        <v>20</v>
      </c>
      <c r="L3688" t="s">
        <v>26117</v>
      </c>
      <c r="M3688" s="3">
        <v>2</v>
      </c>
      <c r="N3688" t="s">
        <v>26084</v>
      </c>
      <c r="O3688" s="3">
        <v>1</v>
      </c>
      <c r="P3688" t="s">
        <v>28066</v>
      </c>
      <c r="Q3688" s="3">
        <v>2</v>
      </c>
      <c r="R3688" t="s">
        <v>8209</v>
      </c>
      <c r="S3688" s="3">
        <v>3</v>
      </c>
      <c r="T3688" s="3">
        <v>1</v>
      </c>
      <c r="U3688" s="3">
        <v>17900</v>
      </c>
      <c r="V3688" s="3">
        <v>2017</v>
      </c>
      <c r="W3688" t="s">
        <v>25</v>
      </c>
    </row>
    <row r="3689" spans="1:23" x14ac:dyDescent="0.3">
      <c r="A3689" s="3">
        <v>5</v>
      </c>
      <c r="B3689" t="s">
        <v>800</v>
      </c>
      <c r="C3689" s="3">
        <v>5506</v>
      </c>
      <c r="D3689" t="s">
        <v>1243</v>
      </c>
      <c r="E3689" s="3">
        <v>100105</v>
      </c>
      <c r="F3689" t="s">
        <v>11377</v>
      </c>
      <c r="G3689" s="3">
        <v>100105004</v>
      </c>
      <c r="H3689" t="s">
        <v>26116</v>
      </c>
      <c r="I3689" s="3">
        <v>1</v>
      </c>
      <c r="J3689" t="s">
        <v>26080</v>
      </c>
      <c r="K3689" s="3">
        <v>20</v>
      </c>
      <c r="L3689" t="s">
        <v>26117</v>
      </c>
      <c r="M3689" s="3">
        <v>2</v>
      </c>
      <c r="N3689" t="s">
        <v>26084</v>
      </c>
      <c r="O3689" s="3">
        <v>1</v>
      </c>
      <c r="P3689" t="s">
        <v>28066</v>
      </c>
      <c r="Q3689" s="3">
        <v>2</v>
      </c>
      <c r="R3689" t="s">
        <v>8209</v>
      </c>
      <c r="S3689" s="3">
        <v>3</v>
      </c>
      <c r="T3689" s="3">
        <v>1</v>
      </c>
      <c r="U3689" s="3">
        <v>40200</v>
      </c>
      <c r="V3689" s="3">
        <v>2017</v>
      </c>
      <c r="W3689" t="s">
        <v>25</v>
      </c>
    </row>
    <row r="3690" spans="1:23" x14ac:dyDescent="0.3">
      <c r="A3690" s="3">
        <v>5</v>
      </c>
      <c r="B3690" t="s">
        <v>800</v>
      </c>
      <c r="C3690" s="3">
        <v>5506</v>
      </c>
      <c r="D3690" t="s">
        <v>1243</v>
      </c>
      <c r="E3690" s="3">
        <v>100105</v>
      </c>
      <c r="F3690" t="s">
        <v>11377</v>
      </c>
      <c r="G3690" s="3">
        <v>100105004</v>
      </c>
      <c r="H3690" t="s">
        <v>26116</v>
      </c>
      <c r="I3690" s="3">
        <v>1</v>
      </c>
      <c r="J3690" t="s">
        <v>26080</v>
      </c>
      <c r="K3690" s="3">
        <v>20</v>
      </c>
      <c r="L3690" t="s">
        <v>26117</v>
      </c>
      <c r="M3690" s="3">
        <v>2</v>
      </c>
      <c r="N3690" t="s">
        <v>26084</v>
      </c>
      <c r="O3690" s="3">
        <v>1</v>
      </c>
      <c r="P3690" t="s">
        <v>28066</v>
      </c>
      <c r="Q3690" s="3">
        <v>2</v>
      </c>
      <c r="R3690" t="s">
        <v>8209</v>
      </c>
      <c r="S3690" s="3">
        <v>3</v>
      </c>
      <c r="T3690" s="3">
        <v>1</v>
      </c>
      <c r="U3690" s="3">
        <v>47100</v>
      </c>
      <c r="V3690" s="3">
        <v>2017</v>
      </c>
      <c r="W3690" t="s">
        <v>25</v>
      </c>
    </row>
    <row r="3691" spans="1:23" x14ac:dyDescent="0.3">
      <c r="A3691" s="3">
        <v>5</v>
      </c>
      <c r="B3691" t="s">
        <v>800</v>
      </c>
      <c r="C3691" s="3">
        <v>5506</v>
      </c>
      <c r="D3691" t="s">
        <v>1243</v>
      </c>
      <c r="E3691" s="3">
        <v>100105</v>
      </c>
      <c r="F3691" t="s">
        <v>11377</v>
      </c>
      <c r="G3691" s="3">
        <v>100105004</v>
      </c>
      <c r="H3691" t="s">
        <v>26116</v>
      </c>
      <c r="I3691" s="3">
        <v>1</v>
      </c>
      <c r="J3691" t="s">
        <v>26080</v>
      </c>
      <c r="K3691" s="3">
        <v>20</v>
      </c>
      <c r="L3691" t="s">
        <v>26117</v>
      </c>
      <c r="M3691" s="3">
        <v>2</v>
      </c>
      <c r="N3691" t="s">
        <v>26084</v>
      </c>
      <c r="O3691" s="3">
        <v>1</v>
      </c>
      <c r="P3691" t="s">
        <v>28066</v>
      </c>
      <c r="Q3691" s="3">
        <v>2</v>
      </c>
      <c r="R3691" t="s">
        <v>8209</v>
      </c>
      <c r="S3691" s="3">
        <v>3</v>
      </c>
      <c r="T3691" s="3">
        <v>1</v>
      </c>
      <c r="U3691" s="3">
        <v>50390</v>
      </c>
      <c r="V3691" s="3">
        <v>2017</v>
      </c>
      <c r="W3691" t="s">
        <v>25</v>
      </c>
    </row>
    <row r="3692" spans="1:23" x14ac:dyDescent="0.3">
      <c r="A3692" s="3">
        <v>5</v>
      </c>
      <c r="B3692" t="s">
        <v>800</v>
      </c>
      <c r="C3692" s="3">
        <v>5506</v>
      </c>
      <c r="D3692" t="s">
        <v>1243</v>
      </c>
      <c r="E3692" s="3">
        <v>100105</v>
      </c>
      <c r="F3692" t="s">
        <v>11377</v>
      </c>
      <c r="G3692" s="3">
        <v>100105004</v>
      </c>
      <c r="H3692" t="s">
        <v>26116</v>
      </c>
      <c r="I3692" s="3">
        <v>1</v>
      </c>
      <c r="J3692" t="s">
        <v>26080</v>
      </c>
      <c r="K3692" s="3">
        <v>20</v>
      </c>
      <c r="L3692" t="s">
        <v>26117</v>
      </c>
      <c r="M3692" s="3">
        <v>2</v>
      </c>
      <c r="N3692" t="s">
        <v>26084</v>
      </c>
      <c r="O3692" s="3">
        <v>1</v>
      </c>
      <c r="P3692" t="s">
        <v>28066</v>
      </c>
      <c r="Q3692" s="3">
        <v>2</v>
      </c>
      <c r="R3692" t="s">
        <v>8209</v>
      </c>
      <c r="S3692" s="3">
        <v>3</v>
      </c>
      <c r="T3692" s="3">
        <v>1</v>
      </c>
      <c r="U3692" s="3">
        <v>99500</v>
      </c>
      <c r="V3692" s="3">
        <v>2017</v>
      </c>
      <c r="W3692" t="s">
        <v>25</v>
      </c>
    </row>
    <row r="3693" spans="1:23" x14ac:dyDescent="0.3">
      <c r="A3693" s="3">
        <v>5</v>
      </c>
      <c r="B3693" t="s">
        <v>800</v>
      </c>
      <c r="C3693" s="3">
        <v>5506</v>
      </c>
      <c r="D3693" t="s">
        <v>1243</v>
      </c>
      <c r="E3693" s="3">
        <v>100105</v>
      </c>
      <c r="F3693" t="s">
        <v>11377</v>
      </c>
      <c r="G3693" s="3">
        <v>100105004</v>
      </c>
      <c r="H3693" t="s">
        <v>26116</v>
      </c>
      <c r="I3693" s="3">
        <v>1</v>
      </c>
      <c r="J3693" t="s">
        <v>26080</v>
      </c>
      <c r="K3693" s="3">
        <v>20</v>
      </c>
      <c r="L3693" t="s">
        <v>26117</v>
      </c>
      <c r="M3693" s="3">
        <v>2</v>
      </c>
      <c r="N3693" t="s">
        <v>26084</v>
      </c>
      <c r="O3693" s="3">
        <v>1</v>
      </c>
      <c r="P3693" t="s">
        <v>28066</v>
      </c>
      <c r="Q3693" s="3">
        <v>2</v>
      </c>
      <c r="R3693" t="s">
        <v>8209</v>
      </c>
      <c r="S3693" s="3">
        <v>3</v>
      </c>
      <c r="T3693" s="3">
        <v>1</v>
      </c>
      <c r="U3693" s="3">
        <v>143500</v>
      </c>
      <c r="V3693" s="3">
        <v>2017</v>
      </c>
      <c r="W3693" t="s">
        <v>25</v>
      </c>
    </row>
    <row r="3694" spans="1:23" x14ac:dyDescent="0.3">
      <c r="A3694" s="3">
        <v>5</v>
      </c>
      <c r="B3694" t="s">
        <v>800</v>
      </c>
      <c r="C3694" s="3">
        <v>5506</v>
      </c>
      <c r="D3694" t="s">
        <v>1243</v>
      </c>
      <c r="E3694" s="3">
        <v>100105</v>
      </c>
      <c r="F3694" t="s">
        <v>11377</v>
      </c>
      <c r="G3694" s="3">
        <v>100105004</v>
      </c>
      <c r="H3694" t="s">
        <v>26116</v>
      </c>
      <c r="I3694" s="3">
        <v>1</v>
      </c>
      <c r="J3694" t="s">
        <v>26080</v>
      </c>
      <c r="K3694" s="3">
        <v>20</v>
      </c>
      <c r="L3694" t="s">
        <v>26117</v>
      </c>
      <c r="M3694" s="3">
        <v>2</v>
      </c>
      <c r="N3694" t="s">
        <v>26084</v>
      </c>
      <c r="O3694" s="3">
        <v>1</v>
      </c>
      <c r="P3694" t="s">
        <v>28066</v>
      </c>
      <c r="Q3694" s="3">
        <v>1</v>
      </c>
      <c r="R3694" t="s">
        <v>26083</v>
      </c>
      <c r="S3694" s="3">
        <v>2</v>
      </c>
      <c r="T3694" s="3">
        <v>1</v>
      </c>
      <c r="U3694" s="3">
        <v>30000</v>
      </c>
      <c r="V3694" s="3">
        <v>2017</v>
      </c>
      <c r="W3694" t="s">
        <v>25</v>
      </c>
    </row>
    <row r="3695" spans="1:23" x14ac:dyDescent="0.3">
      <c r="A3695" s="3">
        <v>5</v>
      </c>
      <c r="B3695" t="s">
        <v>800</v>
      </c>
      <c r="C3695" s="3">
        <v>5506</v>
      </c>
      <c r="D3695" t="s">
        <v>1243</v>
      </c>
      <c r="E3695" s="3">
        <v>100105</v>
      </c>
      <c r="F3695" t="s">
        <v>11377</v>
      </c>
      <c r="G3695" s="3">
        <v>100105004</v>
      </c>
      <c r="H3695" t="s">
        <v>26116</v>
      </c>
      <c r="I3695" s="3">
        <v>1</v>
      </c>
      <c r="J3695" t="s">
        <v>26080</v>
      </c>
      <c r="K3695" s="3">
        <v>20</v>
      </c>
      <c r="L3695" t="s">
        <v>26117</v>
      </c>
      <c r="M3695" s="3">
        <v>2</v>
      </c>
      <c r="N3695" t="s">
        <v>26084</v>
      </c>
      <c r="O3695" s="3">
        <v>1</v>
      </c>
      <c r="P3695" t="s">
        <v>28066</v>
      </c>
      <c r="Q3695" s="3">
        <v>1</v>
      </c>
      <c r="R3695" t="s">
        <v>26083</v>
      </c>
      <c r="S3695" s="3">
        <v>3</v>
      </c>
      <c r="T3695" s="3">
        <v>1</v>
      </c>
      <c r="U3695" s="3">
        <v>2800</v>
      </c>
      <c r="V3695" s="3">
        <v>2017</v>
      </c>
      <c r="W3695" t="s">
        <v>25</v>
      </c>
    </row>
    <row r="3696" spans="1:23" x14ac:dyDescent="0.3">
      <c r="A3696" s="3">
        <v>5</v>
      </c>
      <c r="B3696" t="s">
        <v>800</v>
      </c>
      <c r="C3696" s="3">
        <v>5506</v>
      </c>
      <c r="D3696" t="s">
        <v>1243</v>
      </c>
      <c r="E3696" s="3">
        <v>100105</v>
      </c>
      <c r="F3696" t="s">
        <v>11377</v>
      </c>
      <c r="G3696" s="3">
        <v>100105004</v>
      </c>
      <c r="H3696" t="s">
        <v>26116</v>
      </c>
      <c r="I3696" s="3">
        <v>1</v>
      </c>
      <c r="J3696" t="s">
        <v>26080</v>
      </c>
      <c r="K3696" s="3">
        <v>20</v>
      </c>
      <c r="L3696" t="s">
        <v>26117</v>
      </c>
      <c r="M3696" s="3">
        <v>2</v>
      </c>
      <c r="N3696" t="s">
        <v>26084</v>
      </c>
      <c r="O3696" s="3">
        <v>1</v>
      </c>
      <c r="P3696" t="s">
        <v>28066</v>
      </c>
      <c r="Q3696" s="3">
        <v>1</v>
      </c>
      <c r="R3696" t="s">
        <v>26083</v>
      </c>
      <c r="S3696" s="3">
        <v>3</v>
      </c>
      <c r="T3696" s="3">
        <v>1</v>
      </c>
      <c r="U3696" s="3">
        <v>6000</v>
      </c>
      <c r="V3696" s="3">
        <v>2017</v>
      </c>
      <c r="W3696" t="s">
        <v>25</v>
      </c>
    </row>
    <row r="3697" spans="1:23" x14ac:dyDescent="0.3">
      <c r="A3697" s="3">
        <v>5</v>
      </c>
      <c r="B3697" t="s">
        <v>800</v>
      </c>
      <c r="C3697" s="3">
        <v>5506</v>
      </c>
      <c r="D3697" t="s">
        <v>1243</v>
      </c>
      <c r="E3697" s="3">
        <v>100105</v>
      </c>
      <c r="F3697" t="s">
        <v>11377</v>
      </c>
      <c r="G3697" s="3">
        <v>100105004</v>
      </c>
      <c r="H3697" t="s">
        <v>26116</v>
      </c>
      <c r="I3697" s="3">
        <v>1</v>
      </c>
      <c r="J3697" t="s">
        <v>26080</v>
      </c>
      <c r="K3697" s="3">
        <v>20</v>
      </c>
      <c r="L3697" t="s">
        <v>26117</v>
      </c>
      <c r="M3697" s="3">
        <v>2</v>
      </c>
      <c r="N3697" t="s">
        <v>26084</v>
      </c>
      <c r="O3697" s="3">
        <v>1</v>
      </c>
      <c r="P3697" t="s">
        <v>28066</v>
      </c>
      <c r="Q3697" s="3">
        <v>1</v>
      </c>
      <c r="R3697" t="s">
        <v>26083</v>
      </c>
      <c r="S3697" s="3">
        <v>3</v>
      </c>
      <c r="T3697" s="3">
        <v>1</v>
      </c>
      <c r="U3697" s="3">
        <v>12000</v>
      </c>
      <c r="V3697" s="3">
        <v>2017</v>
      </c>
      <c r="W3697" t="s">
        <v>25</v>
      </c>
    </row>
    <row r="3698" spans="1:23" x14ac:dyDescent="0.3">
      <c r="A3698" s="3">
        <v>5</v>
      </c>
      <c r="B3698" t="s">
        <v>800</v>
      </c>
      <c r="C3698" s="3">
        <v>5506</v>
      </c>
      <c r="D3698" t="s">
        <v>1243</v>
      </c>
      <c r="E3698" s="3">
        <v>100105</v>
      </c>
      <c r="F3698" t="s">
        <v>11377</v>
      </c>
      <c r="G3698" s="3">
        <v>100105004</v>
      </c>
      <c r="H3698" t="s">
        <v>26116</v>
      </c>
      <c r="I3698" s="3">
        <v>1</v>
      </c>
      <c r="J3698" t="s">
        <v>26080</v>
      </c>
      <c r="K3698" s="3">
        <v>20</v>
      </c>
      <c r="L3698" t="s">
        <v>26117</v>
      </c>
      <c r="M3698" s="3">
        <v>2</v>
      </c>
      <c r="N3698" t="s">
        <v>26084</v>
      </c>
      <c r="O3698" s="3">
        <v>1</v>
      </c>
      <c r="P3698" t="s">
        <v>28066</v>
      </c>
      <c r="Q3698" s="3">
        <v>1</v>
      </c>
      <c r="R3698" t="s">
        <v>26083</v>
      </c>
      <c r="S3698" s="3">
        <v>3</v>
      </c>
      <c r="T3698" s="3">
        <v>1</v>
      </c>
      <c r="U3698" s="3">
        <v>21700</v>
      </c>
      <c r="V3698" s="3">
        <v>2017</v>
      </c>
      <c r="W3698" t="s">
        <v>25</v>
      </c>
    </row>
    <row r="3699" spans="1:23" x14ac:dyDescent="0.3">
      <c r="A3699" s="3">
        <v>5</v>
      </c>
      <c r="B3699" t="s">
        <v>800</v>
      </c>
      <c r="C3699" s="3">
        <v>5506</v>
      </c>
      <c r="D3699" t="s">
        <v>1243</v>
      </c>
      <c r="E3699" s="3">
        <v>100105</v>
      </c>
      <c r="F3699" t="s">
        <v>11377</v>
      </c>
      <c r="G3699" s="3">
        <v>100105004</v>
      </c>
      <c r="H3699" t="s">
        <v>26116</v>
      </c>
      <c r="I3699" s="3">
        <v>1</v>
      </c>
      <c r="J3699" t="s">
        <v>26080</v>
      </c>
      <c r="K3699" s="3">
        <v>20</v>
      </c>
      <c r="L3699" t="s">
        <v>26117</v>
      </c>
      <c r="M3699" s="3">
        <v>2</v>
      </c>
      <c r="N3699" t="s">
        <v>26084</v>
      </c>
      <c r="O3699" s="3">
        <v>1</v>
      </c>
      <c r="P3699" t="s">
        <v>28066</v>
      </c>
      <c r="Q3699" s="3">
        <v>1</v>
      </c>
      <c r="R3699" t="s">
        <v>26083</v>
      </c>
      <c r="S3699" s="3">
        <v>4</v>
      </c>
      <c r="T3699" s="3">
        <v>1</v>
      </c>
      <c r="U3699" s="3">
        <v>21750</v>
      </c>
      <c r="V3699" s="3">
        <v>2017</v>
      </c>
      <c r="W3699" t="s">
        <v>25</v>
      </c>
    </row>
    <row r="3700" spans="1:23" x14ac:dyDescent="0.3">
      <c r="A3700" s="3">
        <v>5</v>
      </c>
      <c r="B3700" t="s">
        <v>800</v>
      </c>
      <c r="C3700" s="3">
        <v>5506</v>
      </c>
      <c r="D3700" t="s">
        <v>1243</v>
      </c>
      <c r="E3700" s="3">
        <v>100105</v>
      </c>
      <c r="F3700" t="s">
        <v>11377</v>
      </c>
      <c r="G3700" s="3">
        <v>100105004</v>
      </c>
      <c r="H3700" t="s">
        <v>26116</v>
      </c>
      <c r="I3700" s="3">
        <v>1</v>
      </c>
      <c r="J3700" t="s">
        <v>26080</v>
      </c>
      <c r="K3700" s="3">
        <v>20</v>
      </c>
      <c r="L3700" t="s">
        <v>26117</v>
      </c>
      <c r="M3700" s="3">
        <v>2</v>
      </c>
      <c r="N3700" t="s">
        <v>26084</v>
      </c>
      <c r="O3700" s="3">
        <v>1</v>
      </c>
      <c r="P3700" t="s">
        <v>28066</v>
      </c>
      <c r="Q3700" s="3">
        <v>1</v>
      </c>
      <c r="R3700" t="s">
        <v>26083</v>
      </c>
      <c r="S3700" s="3">
        <v>4</v>
      </c>
      <c r="T3700" s="3">
        <v>1</v>
      </c>
      <c r="U3700" s="3">
        <v>75000</v>
      </c>
      <c r="V3700" s="3">
        <v>2017</v>
      </c>
      <c r="W3700" t="s">
        <v>25</v>
      </c>
    </row>
    <row r="3701" spans="1:23" x14ac:dyDescent="0.3">
      <c r="A3701" s="3">
        <v>5</v>
      </c>
      <c r="B3701" t="s">
        <v>800</v>
      </c>
      <c r="C3701" s="3">
        <v>5506</v>
      </c>
      <c r="D3701" t="s">
        <v>1243</v>
      </c>
      <c r="E3701" s="3">
        <v>100105</v>
      </c>
      <c r="F3701" t="s">
        <v>11377</v>
      </c>
      <c r="G3701" s="3">
        <v>100105004</v>
      </c>
      <c r="H3701" t="s">
        <v>26116</v>
      </c>
      <c r="I3701" s="3">
        <v>1</v>
      </c>
      <c r="J3701" t="s">
        <v>26080</v>
      </c>
      <c r="K3701" s="3">
        <v>20</v>
      </c>
      <c r="L3701" t="s">
        <v>26117</v>
      </c>
      <c r="M3701" s="3">
        <v>2</v>
      </c>
      <c r="N3701" t="s">
        <v>26084</v>
      </c>
      <c r="O3701" s="3">
        <v>2</v>
      </c>
      <c r="P3701" t="s">
        <v>28067</v>
      </c>
      <c r="Q3701" s="3">
        <v>2</v>
      </c>
      <c r="R3701" t="s">
        <v>8209</v>
      </c>
      <c r="S3701" s="3">
        <v>3</v>
      </c>
      <c r="T3701" s="3">
        <v>1</v>
      </c>
      <c r="U3701" s="3">
        <v>52500</v>
      </c>
      <c r="V3701" s="3">
        <v>2017</v>
      </c>
      <c r="W3701" t="s">
        <v>25</v>
      </c>
    </row>
    <row r="3702" spans="1:23" x14ac:dyDescent="0.3">
      <c r="A3702" s="3">
        <v>5</v>
      </c>
      <c r="B3702" t="s">
        <v>800</v>
      </c>
      <c r="C3702" s="3">
        <v>5506</v>
      </c>
      <c r="D3702" t="s">
        <v>1243</v>
      </c>
      <c r="E3702" s="3">
        <v>100105</v>
      </c>
      <c r="F3702" t="s">
        <v>11377</v>
      </c>
      <c r="G3702" s="3">
        <v>100105004</v>
      </c>
      <c r="H3702" t="s">
        <v>26116</v>
      </c>
      <c r="I3702" s="3">
        <v>1</v>
      </c>
      <c r="J3702" t="s">
        <v>26080</v>
      </c>
      <c r="K3702" s="3">
        <v>20</v>
      </c>
      <c r="L3702" t="s">
        <v>26117</v>
      </c>
      <c r="M3702" s="3">
        <v>2</v>
      </c>
      <c r="N3702" t="s">
        <v>26084</v>
      </c>
      <c r="O3702" s="3">
        <v>2</v>
      </c>
      <c r="P3702" t="s">
        <v>28067</v>
      </c>
      <c r="Q3702" s="3">
        <v>1</v>
      </c>
      <c r="R3702" t="s">
        <v>26083</v>
      </c>
      <c r="S3702" s="3">
        <v>3</v>
      </c>
      <c r="T3702" s="3">
        <v>1</v>
      </c>
      <c r="U3702" s="3">
        <v>3100</v>
      </c>
      <c r="V3702" s="3">
        <v>2017</v>
      </c>
      <c r="W3702" t="s">
        <v>25</v>
      </c>
    </row>
    <row r="3703" spans="1:23" x14ac:dyDescent="0.3">
      <c r="A3703" s="3">
        <v>5</v>
      </c>
      <c r="B3703" t="s">
        <v>800</v>
      </c>
      <c r="C3703" s="3">
        <v>5506</v>
      </c>
      <c r="D3703" t="s">
        <v>1243</v>
      </c>
      <c r="E3703" s="3">
        <v>100105</v>
      </c>
      <c r="F3703" t="s">
        <v>11377</v>
      </c>
      <c r="G3703" s="3">
        <v>100105004</v>
      </c>
      <c r="H3703" t="s">
        <v>26116</v>
      </c>
      <c r="I3703" s="3">
        <v>1</v>
      </c>
      <c r="J3703" t="s">
        <v>26080</v>
      </c>
      <c r="K3703" s="3">
        <v>20</v>
      </c>
      <c r="L3703" t="s">
        <v>26117</v>
      </c>
      <c r="M3703" s="3">
        <v>3</v>
      </c>
      <c r="N3703" t="s">
        <v>16841</v>
      </c>
      <c r="O3703" s="3">
        <v>1</v>
      </c>
      <c r="P3703" t="s">
        <v>28066</v>
      </c>
      <c r="Q3703" s="3">
        <v>2</v>
      </c>
      <c r="R3703" t="s">
        <v>8209</v>
      </c>
      <c r="S3703" s="3">
        <v>3</v>
      </c>
      <c r="T3703" s="3">
        <v>1</v>
      </c>
      <c r="U3703" s="3">
        <v>6500</v>
      </c>
      <c r="V3703" s="3">
        <v>2017</v>
      </c>
      <c r="W3703" t="s">
        <v>25</v>
      </c>
    </row>
    <row r="3704" spans="1:23" x14ac:dyDescent="0.3">
      <c r="A3704" s="3">
        <v>5</v>
      </c>
      <c r="B3704" t="s">
        <v>800</v>
      </c>
      <c r="C3704" s="3">
        <v>5506</v>
      </c>
      <c r="D3704" t="s">
        <v>1243</v>
      </c>
      <c r="E3704" s="3">
        <v>100105</v>
      </c>
      <c r="F3704" t="s">
        <v>11377</v>
      </c>
      <c r="G3704" s="3">
        <v>100105004</v>
      </c>
      <c r="H3704" t="s">
        <v>26116</v>
      </c>
      <c r="I3704" s="3">
        <v>2</v>
      </c>
      <c r="J3704" t="s">
        <v>12848</v>
      </c>
      <c r="K3704" s="3">
        <v>20</v>
      </c>
      <c r="L3704" t="s">
        <v>26117</v>
      </c>
      <c r="M3704" s="3">
        <v>5</v>
      </c>
      <c r="N3704" t="s">
        <v>26092</v>
      </c>
      <c r="O3704" s="3">
        <v>3</v>
      </c>
      <c r="P3704" t="s">
        <v>26085</v>
      </c>
      <c r="Q3704" s="3">
        <v>2</v>
      </c>
      <c r="R3704" t="s">
        <v>8209</v>
      </c>
      <c r="S3704" s="3">
        <v>3</v>
      </c>
      <c r="T3704" s="3">
        <v>1</v>
      </c>
      <c r="U3704" s="3">
        <v>40000</v>
      </c>
      <c r="V3704" s="3">
        <v>2017</v>
      </c>
      <c r="W3704" t="s">
        <v>25</v>
      </c>
    </row>
    <row r="3705" spans="1:23" x14ac:dyDescent="0.3">
      <c r="A3705" s="3">
        <v>5</v>
      </c>
      <c r="B3705" t="s">
        <v>800</v>
      </c>
      <c r="C3705" s="3">
        <v>5506</v>
      </c>
      <c r="D3705" t="s">
        <v>1243</v>
      </c>
      <c r="E3705" s="3">
        <v>100105</v>
      </c>
      <c r="F3705" t="s">
        <v>11377</v>
      </c>
      <c r="G3705" s="3">
        <v>100105004</v>
      </c>
      <c r="H3705" t="s">
        <v>26116</v>
      </c>
      <c r="I3705" s="3">
        <v>2</v>
      </c>
      <c r="J3705" t="s">
        <v>12848</v>
      </c>
      <c r="K3705" s="3">
        <v>20</v>
      </c>
      <c r="L3705" t="s">
        <v>26117</v>
      </c>
      <c r="M3705" s="3">
        <v>2</v>
      </c>
      <c r="N3705" t="s">
        <v>26084</v>
      </c>
      <c r="O3705" s="3">
        <v>1</v>
      </c>
      <c r="P3705" t="s">
        <v>28066</v>
      </c>
      <c r="Q3705" s="3">
        <v>2</v>
      </c>
      <c r="R3705" t="s">
        <v>8209</v>
      </c>
      <c r="S3705" s="3">
        <v>3</v>
      </c>
      <c r="T3705" s="3">
        <v>1</v>
      </c>
      <c r="U3705" s="3">
        <v>39900</v>
      </c>
      <c r="V3705" s="3">
        <v>2017</v>
      </c>
      <c r="W3705" t="s">
        <v>25</v>
      </c>
    </row>
    <row r="3706" spans="1:23" x14ac:dyDescent="0.3">
      <c r="A3706" s="3">
        <v>5</v>
      </c>
      <c r="B3706" t="s">
        <v>800</v>
      </c>
      <c r="C3706" s="3">
        <v>5506</v>
      </c>
      <c r="D3706" t="s">
        <v>1243</v>
      </c>
      <c r="E3706" s="3">
        <v>100105</v>
      </c>
      <c r="F3706" t="s">
        <v>11377</v>
      </c>
      <c r="G3706" s="3">
        <v>100105004</v>
      </c>
      <c r="H3706" t="s">
        <v>26116</v>
      </c>
      <c r="I3706" s="3">
        <v>2</v>
      </c>
      <c r="J3706" t="s">
        <v>12848</v>
      </c>
      <c r="K3706" s="3">
        <v>20</v>
      </c>
      <c r="L3706" t="s">
        <v>26117</v>
      </c>
      <c r="M3706" s="3">
        <v>2</v>
      </c>
      <c r="N3706" t="s">
        <v>26084</v>
      </c>
      <c r="O3706" s="3">
        <v>1</v>
      </c>
      <c r="P3706" t="s">
        <v>28066</v>
      </c>
      <c r="Q3706" s="3">
        <v>2</v>
      </c>
      <c r="R3706" t="s">
        <v>8209</v>
      </c>
      <c r="S3706" s="3">
        <v>3</v>
      </c>
      <c r="T3706" s="3">
        <v>1</v>
      </c>
      <c r="U3706" s="3">
        <v>70000</v>
      </c>
      <c r="V3706" s="3">
        <v>2017</v>
      </c>
      <c r="W3706" t="s">
        <v>25</v>
      </c>
    </row>
    <row r="3707" spans="1:23" x14ac:dyDescent="0.3">
      <c r="A3707" s="3">
        <v>5</v>
      </c>
      <c r="B3707" t="s">
        <v>800</v>
      </c>
      <c r="C3707" s="3">
        <v>5506</v>
      </c>
      <c r="D3707" t="s">
        <v>1243</v>
      </c>
      <c r="E3707" s="3">
        <v>100105</v>
      </c>
      <c r="F3707" t="s">
        <v>11377</v>
      </c>
      <c r="G3707" s="3">
        <v>100105004</v>
      </c>
      <c r="H3707" t="s">
        <v>26116</v>
      </c>
      <c r="I3707" s="3">
        <v>2</v>
      </c>
      <c r="J3707" t="s">
        <v>12848</v>
      </c>
      <c r="K3707" s="3">
        <v>20</v>
      </c>
      <c r="L3707" t="s">
        <v>26117</v>
      </c>
      <c r="M3707" s="3">
        <v>2</v>
      </c>
      <c r="N3707" t="s">
        <v>26084</v>
      </c>
      <c r="O3707" s="3">
        <v>1</v>
      </c>
      <c r="P3707" t="s">
        <v>28066</v>
      </c>
      <c r="Q3707" s="3">
        <v>1</v>
      </c>
      <c r="R3707" t="s">
        <v>26083</v>
      </c>
      <c r="S3707" s="3">
        <v>3</v>
      </c>
      <c r="T3707" s="3">
        <v>1</v>
      </c>
      <c r="U3707" s="3">
        <v>4800</v>
      </c>
      <c r="V3707" s="3">
        <v>2017</v>
      </c>
      <c r="W3707" t="s">
        <v>25</v>
      </c>
    </row>
    <row r="3708" spans="1:23" x14ac:dyDescent="0.3">
      <c r="A3708" s="3">
        <v>5</v>
      </c>
      <c r="B3708" t="s">
        <v>800</v>
      </c>
      <c r="C3708" s="3">
        <v>5506</v>
      </c>
      <c r="D3708" t="s">
        <v>1243</v>
      </c>
      <c r="E3708" s="3">
        <v>100105</v>
      </c>
      <c r="F3708" t="s">
        <v>11377</v>
      </c>
      <c r="G3708" s="3">
        <v>100105004</v>
      </c>
      <c r="H3708" t="s">
        <v>26116</v>
      </c>
      <c r="I3708" s="3">
        <v>2</v>
      </c>
      <c r="J3708" t="s">
        <v>12848</v>
      </c>
      <c r="K3708" s="3">
        <v>20</v>
      </c>
      <c r="L3708" t="s">
        <v>26117</v>
      </c>
      <c r="M3708" s="3">
        <v>7</v>
      </c>
      <c r="N3708" t="s">
        <v>14788</v>
      </c>
      <c r="O3708" s="3">
        <v>3</v>
      </c>
      <c r="P3708" t="s">
        <v>26085</v>
      </c>
      <c r="Q3708" s="3">
        <v>2</v>
      </c>
      <c r="R3708" t="s">
        <v>8209</v>
      </c>
      <c r="S3708" s="3">
        <v>4</v>
      </c>
      <c r="T3708" s="3">
        <v>1</v>
      </c>
      <c r="U3708" s="3">
        <v>120000</v>
      </c>
      <c r="V3708" s="3">
        <v>2017</v>
      </c>
      <c r="W3708" t="s">
        <v>25</v>
      </c>
    </row>
    <row r="3709" spans="1:23" x14ac:dyDescent="0.3">
      <c r="A3709" s="3">
        <v>5</v>
      </c>
      <c r="B3709" t="s">
        <v>800</v>
      </c>
      <c r="C3709" s="3">
        <v>5803</v>
      </c>
      <c r="D3709" t="s">
        <v>1288</v>
      </c>
      <c r="E3709" s="3">
        <v>100105</v>
      </c>
      <c r="F3709" t="s">
        <v>11377</v>
      </c>
      <c r="G3709" s="3">
        <v>100105001</v>
      </c>
      <c r="H3709" t="s">
        <v>26118</v>
      </c>
      <c r="I3709" s="3">
        <v>1</v>
      </c>
      <c r="J3709" t="s">
        <v>26080</v>
      </c>
      <c r="K3709" s="3">
        <v>20</v>
      </c>
      <c r="L3709" t="s">
        <v>26117</v>
      </c>
      <c r="M3709" s="3">
        <v>2</v>
      </c>
      <c r="N3709" t="s">
        <v>26084</v>
      </c>
      <c r="O3709" s="3">
        <v>1</v>
      </c>
      <c r="P3709" t="s">
        <v>28066</v>
      </c>
      <c r="Q3709" s="3">
        <v>1</v>
      </c>
      <c r="R3709" t="s">
        <v>26083</v>
      </c>
      <c r="S3709" s="3">
        <v>1</v>
      </c>
      <c r="T3709" s="3">
        <v>1</v>
      </c>
      <c r="U3709" s="3">
        <v>4650</v>
      </c>
      <c r="V3709" s="3">
        <v>2017</v>
      </c>
      <c r="W3709" t="s">
        <v>25</v>
      </c>
    </row>
    <row r="3710" spans="1:23" x14ac:dyDescent="0.3">
      <c r="A3710" s="3">
        <v>5</v>
      </c>
      <c r="B3710" t="s">
        <v>800</v>
      </c>
      <c r="C3710" s="3">
        <v>5803</v>
      </c>
      <c r="D3710" t="s">
        <v>1288</v>
      </c>
      <c r="E3710" s="3">
        <v>100105</v>
      </c>
      <c r="F3710" t="s">
        <v>11377</v>
      </c>
      <c r="G3710" s="3">
        <v>100105004</v>
      </c>
      <c r="H3710" t="s">
        <v>26116</v>
      </c>
      <c r="I3710" s="3">
        <v>1</v>
      </c>
      <c r="J3710" t="s">
        <v>26080</v>
      </c>
      <c r="K3710" s="3">
        <v>20</v>
      </c>
      <c r="L3710" t="s">
        <v>26117</v>
      </c>
      <c r="M3710" s="3">
        <v>7</v>
      </c>
      <c r="N3710" t="s">
        <v>14788</v>
      </c>
      <c r="O3710" s="3">
        <v>2</v>
      </c>
      <c r="P3710" t="s">
        <v>28067</v>
      </c>
      <c r="Q3710" s="3">
        <v>1</v>
      </c>
      <c r="R3710" t="s">
        <v>26083</v>
      </c>
      <c r="S3710" s="3">
        <v>1</v>
      </c>
      <c r="T3710" s="3">
        <v>1</v>
      </c>
      <c r="U3710" s="3">
        <v>2050</v>
      </c>
      <c r="V3710" s="3">
        <v>2017</v>
      </c>
      <c r="W3710" t="s">
        <v>25</v>
      </c>
    </row>
    <row r="3711" spans="1:23" x14ac:dyDescent="0.3">
      <c r="A3711" s="3">
        <v>5</v>
      </c>
      <c r="B3711" t="s">
        <v>800</v>
      </c>
      <c r="C3711" s="3">
        <v>5803</v>
      </c>
      <c r="D3711" t="s">
        <v>1288</v>
      </c>
      <c r="E3711" s="3">
        <v>100105</v>
      </c>
      <c r="F3711" t="s">
        <v>11377</v>
      </c>
      <c r="G3711" s="3">
        <v>100105001</v>
      </c>
      <c r="H3711" t="s">
        <v>26118</v>
      </c>
      <c r="I3711" s="3">
        <v>2</v>
      </c>
      <c r="J3711" t="s">
        <v>12848</v>
      </c>
      <c r="K3711" s="3">
        <v>20</v>
      </c>
      <c r="L3711" t="s">
        <v>26117</v>
      </c>
      <c r="M3711" s="3">
        <v>2</v>
      </c>
      <c r="N3711" t="s">
        <v>26084</v>
      </c>
      <c r="O3711" s="3">
        <v>1</v>
      </c>
      <c r="P3711" t="s">
        <v>28066</v>
      </c>
      <c r="Q3711" s="3">
        <v>1</v>
      </c>
      <c r="R3711" t="s">
        <v>26083</v>
      </c>
      <c r="S3711" s="3">
        <v>1</v>
      </c>
      <c r="T3711" s="3">
        <v>1</v>
      </c>
      <c r="U3711" s="3">
        <v>40000</v>
      </c>
      <c r="V3711" s="3">
        <v>2017</v>
      </c>
      <c r="W3711" t="s">
        <v>25</v>
      </c>
    </row>
    <row r="3712" spans="1:23" x14ac:dyDescent="0.3">
      <c r="A3712" s="3">
        <v>5</v>
      </c>
      <c r="B3712" t="s">
        <v>800</v>
      </c>
      <c r="C3712" s="3">
        <v>5704</v>
      </c>
      <c r="D3712" t="s">
        <v>1273</v>
      </c>
      <c r="E3712" s="3">
        <v>100105</v>
      </c>
      <c r="F3712" t="s">
        <v>11377</v>
      </c>
      <c r="G3712" s="3">
        <v>100105004</v>
      </c>
      <c r="H3712" t="s">
        <v>26116</v>
      </c>
      <c r="I3712" s="3">
        <v>1</v>
      </c>
      <c r="J3712" t="s">
        <v>26080</v>
      </c>
      <c r="K3712" s="3">
        <v>20</v>
      </c>
      <c r="L3712" t="s">
        <v>26117</v>
      </c>
      <c r="M3712" s="3">
        <v>7</v>
      </c>
      <c r="N3712" t="s">
        <v>14788</v>
      </c>
      <c r="O3712" s="3">
        <v>1</v>
      </c>
      <c r="P3712" t="s">
        <v>28066</v>
      </c>
      <c r="Q3712" s="3">
        <v>1</v>
      </c>
      <c r="R3712" t="s">
        <v>26083</v>
      </c>
      <c r="S3712" s="3">
        <v>1</v>
      </c>
      <c r="T3712" s="3">
        <v>1</v>
      </c>
      <c r="U3712" s="3">
        <v>19000</v>
      </c>
      <c r="V3712" s="3">
        <v>2017</v>
      </c>
      <c r="W3712" t="s">
        <v>25</v>
      </c>
    </row>
    <row r="3713" spans="1:23" x14ac:dyDescent="0.3">
      <c r="A3713" s="3">
        <v>5</v>
      </c>
      <c r="B3713" t="s">
        <v>800</v>
      </c>
      <c r="C3713" s="3">
        <v>5704</v>
      </c>
      <c r="D3713" t="s">
        <v>1273</v>
      </c>
      <c r="E3713" s="3">
        <v>100105</v>
      </c>
      <c r="F3713" t="s">
        <v>11377</v>
      </c>
      <c r="G3713" s="3">
        <v>100105004</v>
      </c>
      <c r="H3713" t="s">
        <v>26116</v>
      </c>
      <c r="I3713" s="3">
        <v>2</v>
      </c>
      <c r="J3713" t="s">
        <v>12848</v>
      </c>
      <c r="K3713" s="3">
        <v>20</v>
      </c>
      <c r="L3713" t="s">
        <v>26117</v>
      </c>
      <c r="M3713" s="3">
        <v>7</v>
      </c>
      <c r="N3713" t="s">
        <v>14788</v>
      </c>
      <c r="O3713" s="3">
        <v>3</v>
      </c>
      <c r="P3713" t="s">
        <v>26085</v>
      </c>
      <c r="Q3713" s="3">
        <v>4</v>
      </c>
      <c r="R3713" t="s">
        <v>26113</v>
      </c>
      <c r="S3713" s="3">
        <v>3</v>
      </c>
      <c r="T3713" s="3">
        <v>1</v>
      </c>
      <c r="U3713" s="3">
        <v>148250</v>
      </c>
      <c r="V3713" s="3">
        <v>2017</v>
      </c>
      <c r="W3713" t="s">
        <v>25</v>
      </c>
    </row>
    <row r="3714" spans="1:23" x14ac:dyDescent="0.3">
      <c r="A3714" s="3">
        <v>5</v>
      </c>
      <c r="B3714" t="s">
        <v>800</v>
      </c>
      <c r="C3714" s="3">
        <v>5704</v>
      </c>
      <c r="D3714" t="s">
        <v>1273</v>
      </c>
      <c r="E3714" s="3">
        <v>100105</v>
      </c>
      <c r="F3714" t="s">
        <v>11377</v>
      </c>
      <c r="G3714" s="3">
        <v>100105004</v>
      </c>
      <c r="H3714" t="s">
        <v>26116</v>
      </c>
      <c r="I3714" s="3">
        <v>2</v>
      </c>
      <c r="J3714" t="s">
        <v>12848</v>
      </c>
      <c r="K3714" s="3">
        <v>20</v>
      </c>
      <c r="L3714" t="s">
        <v>26117</v>
      </c>
      <c r="M3714" s="3">
        <v>7</v>
      </c>
      <c r="N3714" t="s">
        <v>14788</v>
      </c>
      <c r="O3714" s="3">
        <v>1</v>
      </c>
      <c r="P3714" t="s">
        <v>28066</v>
      </c>
      <c r="Q3714" s="3">
        <v>1</v>
      </c>
      <c r="R3714" t="s">
        <v>26083</v>
      </c>
      <c r="S3714" s="3">
        <v>1</v>
      </c>
      <c r="T3714" s="3">
        <v>1</v>
      </c>
      <c r="U3714" s="3">
        <v>21000</v>
      </c>
      <c r="V3714" s="3">
        <v>2017</v>
      </c>
      <c r="W3714" t="s">
        <v>25</v>
      </c>
    </row>
    <row r="3715" spans="1:23" x14ac:dyDescent="0.3">
      <c r="A3715" s="3">
        <v>5</v>
      </c>
      <c r="B3715" t="s">
        <v>800</v>
      </c>
      <c r="C3715" s="3">
        <v>5704</v>
      </c>
      <c r="D3715" t="s">
        <v>1273</v>
      </c>
      <c r="E3715" s="3">
        <v>100105</v>
      </c>
      <c r="F3715" t="s">
        <v>11377</v>
      </c>
      <c r="G3715" s="3">
        <v>100105004</v>
      </c>
      <c r="H3715" t="s">
        <v>26116</v>
      </c>
      <c r="I3715" s="3">
        <v>2</v>
      </c>
      <c r="J3715" t="s">
        <v>12848</v>
      </c>
      <c r="K3715" s="3">
        <v>20</v>
      </c>
      <c r="L3715" t="s">
        <v>26117</v>
      </c>
      <c r="M3715" s="3">
        <v>7</v>
      </c>
      <c r="N3715" t="s">
        <v>14788</v>
      </c>
      <c r="O3715" s="3">
        <v>1</v>
      </c>
      <c r="P3715" t="s">
        <v>28066</v>
      </c>
      <c r="Q3715" s="3">
        <v>1</v>
      </c>
      <c r="R3715" t="s">
        <v>26083</v>
      </c>
      <c r="S3715" s="3">
        <v>2</v>
      </c>
      <c r="T3715" s="3">
        <v>1</v>
      </c>
      <c r="U3715" s="3">
        <v>60000</v>
      </c>
      <c r="V3715" s="3">
        <v>2017</v>
      </c>
      <c r="W3715" t="s">
        <v>25</v>
      </c>
    </row>
    <row r="3716" spans="1:23" x14ac:dyDescent="0.3">
      <c r="A3716" s="3">
        <v>5</v>
      </c>
      <c r="B3716" t="s">
        <v>800</v>
      </c>
      <c r="C3716" s="3">
        <v>5404</v>
      </c>
      <c r="D3716" t="s">
        <v>1225</v>
      </c>
      <c r="E3716" s="3">
        <v>100105</v>
      </c>
      <c r="F3716" t="s">
        <v>11377</v>
      </c>
      <c r="G3716" s="3">
        <v>100105004</v>
      </c>
      <c r="H3716" t="s">
        <v>26116</v>
      </c>
      <c r="I3716" s="3">
        <v>2</v>
      </c>
      <c r="J3716" t="s">
        <v>12848</v>
      </c>
      <c r="K3716" s="3">
        <v>20</v>
      </c>
      <c r="L3716" t="s">
        <v>26117</v>
      </c>
      <c r="M3716" s="3">
        <v>2</v>
      </c>
      <c r="N3716" t="s">
        <v>26084</v>
      </c>
      <c r="O3716" s="3">
        <v>3</v>
      </c>
      <c r="P3716" t="s">
        <v>26085</v>
      </c>
      <c r="Q3716" s="3">
        <v>4</v>
      </c>
      <c r="R3716" t="s">
        <v>26113</v>
      </c>
      <c r="S3716" s="3">
        <v>5</v>
      </c>
      <c r="T3716" s="3">
        <v>1</v>
      </c>
      <c r="U3716" s="3">
        <v>820000</v>
      </c>
      <c r="V3716" s="3">
        <v>2017</v>
      </c>
      <c r="W3716" t="s">
        <v>25</v>
      </c>
    </row>
    <row r="3717" spans="1:23" x14ac:dyDescent="0.3">
      <c r="A3717" s="3">
        <v>5</v>
      </c>
      <c r="B3717" t="s">
        <v>800</v>
      </c>
      <c r="C3717" s="3">
        <v>5404</v>
      </c>
      <c r="D3717" t="s">
        <v>1225</v>
      </c>
      <c r="E3717" s="3">
        <v>100105</v>
      </c>
      <c r="F3717" t="s">
        <v>11377</v>
      </c>
      <c r="G3717" s="3">
        <v>100105004</v>
      </c>
      <c r="H3717" t="s">
        <v>26116</v>
      </c>
      <c r="I3717" s="3">
        <v>2</v>
      </c>
      <c r="J3717" t="s">
        <v>12848</v>
      </c>
      <c r="K3717" s="3">
        <v>20</v>
      </c>
      <c r="L3717" t="s">
        <v>26117</v>
      </c>
      <c r="M3717" s="3">
        <v>2</v>
      </c>
      <c r="N3717" t="s">
        <v>26084</v>
      </c>
      <c r="O3717" s="3">
        <v>2</v>
      </c>
      <c r="P3717" t="s">
        <v>28067</v>
      </c>
      <c r="Q3717" s="3">
        <v>6</v>
      </c>
      <c r="R3717" t="s">
        <v>8196</v>
      </c>
      <c r="S3717" s="3">
        <v>1</v>
      </c>
      <c r="T3717" s="3">
        <v>1</v>
      </c>
      <c r="U3717" s="3">
        <v>45000</v>
      </c>
      <c r="V3717" s="3">
        <v>2017</v>
      </c>
      <c r="W3717" t="s">
        <v>25</v>
      </c>
    </row>
    <row r="3718" spans="1:23" x14ac:dyDescent="0.3">
      <c r="A3718" s="3">
        <v>5</v>
      </c>
      <c r="B3718" t="s">
        <v>800</v>
      </c>
      <c r="C3718" s="3">
        <v>5404</v>
      </c>
      <c r="D3718" t="s">
        <v>1225</v>
      </c>
      <c r="E3718" s="3">
        <v>100105</v>
      </c>
      <c r="F3718" t="s">
        <v>11377</v>
      </c>
      <c r="G3718" s="3">
        <v>100105004</v>
      </c>
      <c r="H3718" t="s">
        <v>26116</v>
      </c>
      <c r="I3718" s="3">
        <v>2</v>
      </c>
      <c r="J3718" t="s">
        <v>12848</v>
      </c>
      <c r="K3718" s="3">
        <v>20</v>
      </c>
      <c r="L3718" t="s">
        <v>26117</v>
      </c>
      <c r="M3718" s="3">
        <v>7</v>
      </c>
      <c r="N3718" t="s">
        <v>14788</v>
      </c>
      <c r="O3718" s="3">
        <v>3</v>
      </c>
      <c r="P3718" t="s">
        <v>26085</v>
      </c>
      <c r="Q3718" s="3">
        <v>4</v>
      </c>
      <c r="R3718" t="s">
        <v>26113</v>
      </c>
      <c r="S3718" s="3">
        <v>1</v>
      </c>
      <c r="T3718" s="3">
        <v>1</v>
      </c>
      <c r="U3718" s="3">
        <v>45000</v>
      </c>
      <c r="V3718" s="3">
        <v>2017</v>
      </c>
      <c r="W3718" t="s">
        <v>25</v>
      </c>
    </row>
    <row r="3719" spans="1:23" x14ac:dyDescent="0.3">
      <c r="A3719" s="3">
        <v>5</v>
      </c>
      <c r="B3719" t="s">
        <v>800</v>
      </c>
      <c r="C3719" s="3">
        <v>5705</v>
      </c>
      <c r="D3719" t="s">
        <v>1276</v>
      </c>
      <c r="E3719" s="3">
        <v>100105</v>
      </c>
      <c r="F3719" t="s">
        <v>11377</v>
      </c>
      <c r="G3719" s="3">
        <v>100105004</v>
      </c>
      <c r="H3719" t="s">
        <v>26116</v>
      </c>
      <c r="I3719" s="3">
        <v>1</v>
      </c>
      <c r="J3719" t="s">
        <v>26080</v>
      </c>
      <c r="K3719" s="3">
        <v>20</v>
      </c>
      <c r="L3719" t="s">
        <v>26117</v>
      </c>
      <c r="M3719" s="3">
        <v>5</v>
      </c>
      <c r="N3719" t="s">
        <v>26092</v>
      </c>
      <c r="O3719" s="3">
        <v>3</v>
      </c>
      <c r="P3719" t="s">
        <v>26085</v>
      </c>
      <c r="Q3719" s="3">
        <v>1</v>
      </c>
      <c r="R3719" t="s">
        <v>26083</v>
      </c>
      <c r="S3719" s="3">
        <v>200</v>
      </c>
      <c r="T3719" s="3">
        <v>1</v>
      </c>
      <c r="U3719" s="3">
        <v>300000</v>
      </c>
      <c r="V3719" s="3">
        <v>2017</v>
      </c>
      <c r="W3719" t="s">
        <v>25</v>
      </c>
    </row>
    <row r="3720" spans="1:23" x14ac:dyDescent="0.3">
      <c r="A3720" s="3">
        <v>5</v>
      </c>
      <c r="B3720" t="s">
        <v>800</v>
      </c>
      <c r="C3720" s="3">
        <v>5705</v>
      </c>
      <c r="D3720" t="s">
        <v>1276</v>
      </c>
      <c r="E3720" s="3">
        <v>100105</v>
      </c>
      <c r="F3720" t="s">
        <v>11377</v>
      </c>
      <c r="G3720" s="3">
        <v>100105004</v>
      </c>
      <c r="H3720" t="s">
        <v>26116</v>
      </c>
      <c r="I3720" s="3">
        <v>1</v>
      </c>
      <c r="J3720" t="s">
        <v>26080</v>
      </c>
      <c r="K3720" s="3">
        <v>20</v>
      </c>
      <c r="L3720" t="s">
        <v>26117</v>
      </c>
      <c r="M3720" s="3">
        <v>5</v>
      </c>
      <c r="N3720" t="s">
        <v>26092</v>
      </c>
      <c r="O3720" s="3">
        <v>1</v>
      </c>
      <c r="P3720" t="s">
        <v>28066</v>
      </c>
      <c r="Q3720" s="3">
        <v>1</v>
      </c>
      <c r="R3720" t="s">
        <v>26083</v>
      </c>
      <c r="S3720" s="3">
        <v>3</v>
      </c>
      <c r="T3720" s="3">
        <v>1</v>
      </c>
      <c r="U3720" s="3">
        <v>20000</v>
      </c>
      <c r="V3720" s="3">
        <v>2017</v>
      </c>
      <c r="W3720" t="s">
        <v>25</v>
      </c>
    </row>
    <row r="3721" spans="1:23" x14ac:dyDescent="0.3">
      <c r="A3721" s="3">
        <v>5</v>
      </c>
      <c r="B3721" t="s">
        <v>800</v>
      </c>
      <c r="C3721" s="3">
        <v>5705</v>
      </c>
      <c r="D3721" t="s">
        <v>1276</v>
      </c>
      <c r="E3721" s="3">
        <v>100105</v>
      </c>
      <c r="F3721" t="s">
        <v>11377</v>
      </c>
      <c r="G3721" s="3">
        <v>100105004</v>
      </c>
      <c r="H3721" t="s">
        <v>26116</v>
      </c>
      <c r="I3721" s="3">
        <v>1</v>
      </c>
      <c r="J3721" t="s">
        <v>26080</v>
      </c>
      <c r="K3721" s="3">
        <v>20</v>
      </c>
      <c r="L3721" t="s">
        <v>26117</v>
      </c>
      <c r="M3721" s="3">
        <v>5</v>
      </c>
      <c r="N3721" t="s">
        <v>26092</v>
      </c>
      <c r="O3721" s="3">
        <v>1</v>
      </c>
      <c r="P3721" t="s">
        <v>28066</v>
      </c>
      <c r="Q3721" s="3">
        <v>1</v>
      </c>
      <c r="R3721" t="s">
        <v>26083</v>
      </c>
      <c r="S3721" s="3">
        <v>10</v>
      </c>
      <c r="T3721" s="3">
        <v>1</v>
      </c>
      <c r="U3721" s="3">
        <v>450000</v>
      </c>
      <c r="V3721" s="3">
        <v>2017</v>
      </c>
      <c r="W3721" t="s">
        <v>25</v>
      </c>
    </row>
    <row r="3722" spans="1:23" x14ac:dyDescent="0.3">
      <c r="A3722" s="3">
        <v>5</v>
      </c>
      <c r="B3722" t="s">
        <v>800</v>
      </c>
      <c r="C3722" s="3">
        <v>5705</v>
      </c>
      <c r="D3722" t="s">
        <v>1276</v>
      </c>
      <c r="E3722" s="3">
        <v>100105</v>
      </c>
      <c r="F3722" t="s">
        <v>11377</v>
      </c>
      <c r="G3722" s="3">
        <v>100105004</v>
      </c>
      <c r="H3722" t="s">
        <v>26116</v>
      </c>
      <c r="I3722" s="3">
        <v>1</v>
      </c>
      <c r="J3722" t="s">
        <v>26080</v>
      </c>
      <c r="K3722" s="3">
        <v>20</v>
      </c>
      <c r="L3722" t="s">
        <v>26117</v>
      </c>
      <c r="M3722" s="3">
        <v>7</v>
      </c>
      <c r="N3722" t="s">
        <v>14788</v>
      </c>
      <c r="O3722" s="3">
        <v>3</v>
      </c>
      <c r="P3722" t="s">
        <v>26085</v>
      </c>
      <c r="Q3722" s="3">
        <v>1</v>
      </c>
      <c r="R3722" t="s">
        <v>26083</v>
      </c>
      <c r="S3722" s="3">
        <v>4</v>
      </c>
      <c r="T3722" s="3">
        <v>1</v>
      </c>
      <c r="U3722" s="3">
        <v>23000</v>
      </c>
      <c r="V3722" s="3">
        <v>2017</v>
      </c>
      <c r="W3722" t="s">
        <v>25</v>
      </c>
    </row>
    <row r="3723" spans="1:23" x14ac:dyDescent="0.3">
      <c r="A3723" s="3">
        <v>5</v>
      </c>
      <c r="B3723" t="s">
        <v>800</v>
      </c>
      <c r="C3723" s="3">
        <v>5705</v>
      </c>
      <c r="D3723" t="s">
        <v>1276</v>
      </c>
      <c r="E3723" s="3">
        <v>100105</v>
      </c>
      <c r="F3723" t="s">
        <v>11377</v>
      </c>
      <c r="G3723" s="3">
        <v>100105004</v>
      </c>
      <c r="H3723" t="s">
        <v>26116</v>
      </c>
      <c r="I3723" s="3">
        <v>1</v>
      </c>
      <c r="J3723" t="s">
        <v>26080</v>
      </c>
      <c r="K3723" s="3">
        <v>20</v>
      </c>
      <c r="L3723" t="s">
        <v>26117</v>
      </c>
      <c r="M3723" s="3">
        <v>7</v>
      </c>
      <c r="N3723" t="s">
        <v>14788</v>
      </c>
      <c r="O3723" s="3">
        <v>1</v>
      </c>
      <c r="P3723" t="s">
        <v>28066</v>
      </c>
      <c r="Q3723" s="3">
        <v>1</v>
      </c>
      <c r="R3723" t="s">
        <v>26083</v>
      </c>
      <c r="S3723" s="3">
        <v>5</v>
      </c>
      <c r="T3723" s="3">
        <v>1</v>
      </c>
      <c r="U3723" s="3">
        <v>15000</v>
      </c>
      <c r="V3723" s="3">
        <v>2017</v>
      </c>
      <c r="W3723" t="s">
        <v>25</v>
      </c>
    </row>
    <row r="3724" spans="1:23" x14ac:dyDescent="0.3">
      <c r="A3724" s="3">
        <v>5</v>
      </c>
      <c r="B3724" t="s">
        <v>800</v>
      </c>
      <c r="C3724" s="3">
        <v>5705</v>
      </c>
      <c r="D3724" t="s">
        <v>1276</v>
      </c>
      <c r="E3724" s="3">
        <v>100105</v>
      </c>
      <c r="F3724" t="s">
        <v>11377</v>
      </c>
      <c r="G3724" s="3">
        <v>100105004</v>
      </c>
      <c r="H3724" t="s">
        <v>26116</v>
      </c>
      <c r="I3724" s="3">
        <v>1</v>
      </c>
      <c r="J3724" t="s">
        <v>26080</v>
      </c>
      <c r="K3724" s="3">
        <v>20</v>
      </c>
      <c r="L3724" t="s">
        <v>26117</v>
      </c>
      <c r="M3724" s="3">
        <v>7</v>
      </c>
      <c r="N3724" t="s">
        <v>14788</v>
      </c>
      <c r="O3724" s="3">
        <v>1</v>
      </c>
      <c r="P3724" t="s">
        <v>28066</v>
      </c>
      <c r="Q3724" s="3">
        <v>1</v>
      </c>
      <c r="R3724" t="s">
        <v>26083</v>
      </c>
      <c r="S3724" s="3">
        <v>8</v>
      </c>
      <c r="T3724" s="3">
        <v>1</v>
      </c>
      <c r="U3724" s="3">
        <v>106400</v>
      </c>
      <c r="V3724" s="3">
        <v>2017</v>
      </c>
      <c r="W3724" t="s">
        <v>25</v>
      </c>
    </row>
    <row r="3725" spans="1:23" x14ac:dyDescent="0.3">
      <c r="A3725" s="3">
        <v>5</v>
      </c>
      <c r="B3725" t="s">
        <v>800</v>
      </c>
      <c r="C3725" s="3">
        <v>5705</v>
      </c>
      <c r="D3725" t="s">
        <v>1276</v>
      </c>
      <c r="E3725" s="3">
        <v>100105</v>
      </c>
      <c r="F3725" t="s">
        <v>11377</v>
      </c>
      <c r="G3725" s="3">
        <v>100105004</v>
      </c>
      <c r="H3725" t="s">
        <v>26116</v>
      </c>
      <c r="I3725" s="3">
        <v>2</v>
      </c>
      <c r="J3725" t="s">
        <v>12848</v>
      </c>
      <c r="K3725" s="3">
        <v>20</v>
      </c>
      <c r="L3725" t="s">
        <v>26117</v>
      </c>
      <c r="M3725" s="3">
        <v>5</v>
      </c>
      <c r="N3725" t="s">
        <v>26092</v>
      </c>
      <c r="O3725" s="3">
        <v>1</v>
      </c>
      <c r="P3725" t="s">
        <v>28066</v>
      </c>
      <c r="Q3725" s="3">
        <v>1</v>
      </c>
      <c r="R3725" t="s">
        <v>26083</v>
      </c>
      <c r="S3725" s="3">
        <v>1</v>
      </c>
      <c r="T3725" s="3">
        <v>1</v>
      </c>
      <c r="U3725" s="3">
        <v>66200</v>
      </c>
      <c r="V3725" s="3">
        <v>2017</v>
      </c>
      <c r="W3725" t="s">
        <v>25</v>
      </c>
    </row>
    <row r="3726" spans="1:23" x14ac:dyDescent="0.3">
      <c r="A3726" s="3">
        <v>5</v>
      </c>
      <c r="B3726" t="s">
        <v>800</v>
      </c>
      <c r="C3726" s="3">
        <v>5705</v>
      </c>
      <c r="D3726" t="s">
        <v>1276</v>
      </c>
      <c r="E3726" s="3">
        <v>100105</v>
      </c>
      <c r="F3726" t="s">
        <v>11377</v>
      </c>
      <c r="G3726" s="3">
        <v>100105004</v>
      </c>
      <c r="H3726" t="s">
        <v>26116</v>
      </c>
      <c r="I3726" s="3">
        <v>2</v>
      </c>
      <c r="J3726" t="s">
        <v>12848</v>
      </c>
      <c r="K3726" s="3">
        <v>20</v>
      </c>
      <c r="L3726" t="s">
        <v>26117</v>
      </c>
      <c r="M3726" s="3">
        <v>5</v>
      </c>
      <c r="N3726" t="s">
        <v>26092</v>
      </c>
      <c r="O3726" s="3">
        <v>1</v>
      </c>
      <c r="P3726" t="s">
        <v>28066</v>
      </c>
      <c r="Q3726" s="3">
        <v>1</v>
      </c>
      <c r="R3726" t="s">
        <v>26083</v>
      </c>
      <c r="S3726" s="3">
        <v>2</v>
      </c>
      <c r="T3726" s="3">
        <v>1</v>
      </c>
      <c r="U3726" s="3">
        <v>53000</v>
      </c>
      <c r="V3726" s="3">
        <v>2017</v>
      </c>
      <c r="W3726" t="s">
        <v>25</v>
      </c>
    </row>
    <row r="3727" spans="1:23" x14ac:dyDescent="0.3">
      <c r="A3727" s="3">
        <v>5</v>
      </c>
      <c r="B3727" t="s">
        <v>800</v>
      </c>
      <c r="C3727" s="3">
        <v>5705</v>
      </c>
      <c r="D3727" t="s">
        <v>1276</v>
      </c>
      <c r="E3727" s="3">
        <v>100105</v>
      </c>
      <c r="F3727" t="s">
        <v>11377</v>
      </c>
      <c r="G3727" s="3">
        <v>100105004</v>
      </c>
      <c r="H3727" t="s">
        <v>26116</v>
      </c>
      <c r="I3727" s="3">
        <v>2</v>
      </c>
      <c r="J3727" t="s">
        <v>12848</v>
      </c>
      <c r="K3727" s="3">
        <v>20</v>
      </c>
      <c r="L3727" t="s">
        <v>26117</v>
      </c>
      <c r="M3727" s="3">
        <v>5</v>
      </c>
      <c r="N3727" t="s">
        <v>26092</v>
      </c>
      <c r="O3727" s="3">
        <v>1</v>
      </c>
      <c r="P3727" t="s">
        <v>28066</v>
      </c>
      <c r="Q3727" s="3">
        <v>3</v>
      </c>
      <c r="R3727" t="s">
        <v>26107</v>
      </c>
      <c r="S3727" s="3">
        <v>8</v>
      </c>
      <c r="T3727" s="3">
        <v>1</v>
      </c>
      <c r="U3727" s="3">
        <v>65000</v>
      </c>
      <c r="V3727" s="3">
        <v>2017</v>
      </c>
      <c r="W3727" t="s">
        <v>25</v>
      </c>
    </row>
    <row r="3728" spans="1:23" x14ac:dyDescent="0.3">
      <c r="A3728" s="3">
        <v>5</v>
      </c>
      <c r="B3728" t="s">
        <v>800</v>
      </c>
      <c r="C3728" s="3">
        <v>5801</v>
      </c>
      <c r="D3728" t="s">
        <v>1282</v>
      </c>
      <c r="E3728" s="3">
        <v>100105</v>
      </c>
      <c r="F3728" t="s">
        <v>11377</v>
      </c>
      <c r="G3728" s="3">
        <v>100105004</v>
      </c>
      <c r="H3728" t="s">
        <v>26116</v>
      </c>
      <c r="I3728" s="3">
        <v>2</v>
      </c>
      <c r="J3728" t="s">
        <v>12848</v>
      </c>
      <c r="K3728" s="3">
        <v>20</v>
      </c>
      <c r="L3728" t="s">
        <v>26117</v>
      </c>
      <c r="M3728" s="3">
        <v>2</v>
      </c>
      <c r="N3728" t="s">
        <v>26084</v>
      </c>
      <c r="O3728" s="3">
        <v>3</v>
      </c>
      <c r="P3728" t="s">
        <v>26085</v>
      </c>
      <c r="Q3728" s="3">
        <v>1</v>
      </c>
      <c r="R3728" t="s">
        <v>26083</v>
      </c>
      <c r="S3728" s="3">
        <v>1</v>
      </c>
      <c r="T3728" s="3">
        <v>1</v>
      </c>
      <c r="U3728" s="3">
        <v>32000</v>
      </c>
      <c r="V3728" s="3">
        <v>2017</v>
      </c>
      <c r="W3728" t="s">
        <v>25</v>
      </c>
    </row>
    <row r="3729" spans="1:23" x14ac:dyDescent="0.3">
      <c r="A3729" s="3">
        <v>5</v>
      </c>
      <c r="B3729" t="s">
        <v>800</v>
      </c>
      <c r="C3729" s="3">
        <v>5303</v>
      </c>
      <c r="D3729" t="s">
        <v>1210</v>
      </c>
      <c r="E3729" s="3">
        <v>100105</v>
      </c>
      <c r="F3729" t="s">
        <v>11377</v>
      </c>
      <c r="G3729" s="3">
        <v>100105004</v>
      </c>
      <c r="H3729" t="s">
        <v>26116</v>
      </c>
      <c r="I3729" s="3">
        <v>1</v>
      </c>
      <c r="J3729" t="s">
        <v>26080</v>
      </c>
      <c r="K3729" s="3">
        <v>20</v>
      </c>
      <c r="L3729" t="s">
        <v>26117</v>
      </c>
      <c r="M3729" s="3">
        <v>2</v>
      </c>
      <c r="N3729" t="s">
        <v>26084</v>
      </c>
      <c r="O3729" s="3">
        <v>3</v>
      </c>
      <c r="P3729" t="s">
        <v>26085</v>
      </c>
      <c r="Q3729" s="3">
        <v>1</v>
      </c>
      <c r="R3729" t="s">
        <v>26083</v>
      </c>
      <c r="S3729" s="3">
        <v>2</v>
      </c>
      <c r="T3729" s="3">
        <v>1</v>
      </c>
      <c r="U3729" s="3">
        <v>40000</v>
      </c>
      <c r="V3729" s="3">
        <v>2017</v>
      </c>
      <c r="W3729" t="s">
        <v>25</v>
      </c>
    </row>
    <row r="3730" spans="1:23" x14ac:dyDescent="0.3">
      <c r="A3730" s="3">
        <v>5</v>
      </c>
      <c r="B3730" t="s">
        <v>800</v>
      </c>
      <c r="C3730" s="3">
        <v>5303</v>
      </c>
      <c r="D3730" t="s">
        <v>1210</v>
      </c>
      <c r="E3730" s="3">
        <v>100105</v>
      </c>
      <c r="F3730" t="s">
        <v>11377</v>
      </c>
      <c r="G3730" s="3">
        <v>100105004</v>
      </c>
      <c r="H3730" t="s">
        <v>26116</v>
      </c>
      <c r="I3730" s="3">
        <v>2</v>
      </c>
      <c r="J3730" t="s">
        <v>12848</v>
      </c>
      <c r="K3730" s="3">
        <v>20</v>
      </c>
      <c r="L3730" t="s">
        <v>26117</v>
      </c>
      <c r="M3730" s="3">
        <v>6</v>
      </c>
      <c r="N3730" t="s">
        <v>18251</v>
      </c>
      <c r="O3730" s="3">
        <v>1</v>
      </c>
      <c r="P3730" t="s">
        <v>28066</v>
      </c>
      <c r="Q3730" s="3">
        <v>1</v>
      </c>
      <c r="R3730" t="s">
        <v>26083</v>
      </c>
      <c r="S3730" s="3">
        <v>10</v>
      </c>
      <c r="T3730" s="3">
        <v>1</v>
      </c>
      <c r="U3730" s="3">
        <v>428865</v>
      </c>
      <c r="V3730" s="3">
        <v>2017</v>
      </c>
      <c r="W3730" t="s">
        <v>25</v>
      </c>
    </row>
    <row r="3731" spans="1:23" x14ac:dyDescent="0.3">
      <c r="A3731" s="3">
        <v>5</v>
      </c>
      <c r="B3731" t="s">
        <v>800</v>
      </c>
      <c r="C3731" s="3">
        <v>5303</v>
      </c>
      <c r="D3731" t="s">
        <v>1210</v>
      </c>
      <c r="E3731" s="3">
        <v>100105</v>
      </c>
      <c r="F3731" t="s">
        <v>11377</v>
      </c>
      <c r="G3731" s="3">
        <v>100105004</v>
      </c>
      <c r="H3731" t="s">
        <v>26116</v>
      </c>
      <c r="I3731" s="3">
        <v>2</v>
      </c>
      <c r="J3731" t="s">
        <v>12848</v>
      </c>
      <c r="K3731" s="3">
        <v>20</v>
      </c>
      <c r="L3731" t="s">
        <v>26117</v>
      </c>
      <c r="M3731" s="3">
        <v>2</v>
      </c>
      <c r="N3731" t="s">
        <v>26084</v>
      </c>
      <c r="O3731" s="3">
        <v>1</v>
      </c>
      <c r="P3731" t="s">
        <v>28066</v>
      </c>
      <c r="Q3731" s="3">
        <v>1</v>
      </c>
      <c r="R3731" t="s">
        <v>26083</v>
      </c>
      <c r="S3731" s="3">
        <v>7</v>
      </c>
      <c r="T3731" s="3">
        <v>1</v>
      </c>
      <c r="U3731" s="3">
        <v>322301</v>
      </c>
      <c r="V3731" s="3">
        <v>2017</v>
      </c>
      <c r="W3731" t="s">
        <v>25</v>
      </c>
    </row>
    <row r="3732" spans="1:23" x14ac:dyDescent="0.3">
      <c r="A3732" s="3">
        <v>5</v>
      </c>
      <c r="B3732" t="s">
        <v>800</v>
      </c>
      <c r="C3732" s="3">
        <v>5601</v>
      </c>
      <c r="D3732" t="s">
        <v>1246</v>
      </c>
      <c r="E3732" s="3">
        <v>100105</v>
      </c>
      <c r="F3732" t="s">
        <v>11377</v>
      </c>
      <c r="G3732" s="3">
        <v>100105004</v>
      </c>
      <c r="H3732" t="s">
        <v>26116</v>
      </c>
      <c r="I3732" s="3">
        <v>1</v>
      </c>
      <c r="J3732" t="s">
        <v>26080</v>
      </c>
      <c r="K3732" s="3">
        <v>20</v>
      </c>
      <c r="L3732" t="s">
        <v>26117</v>
      </c>
      <c r="M3732" s="3">
        <v>2</v>
      </c>
      <c r="N3732" t="s">
        <v>26084</v>
      </c>
      <c r="O3732" s="3">
        <v>3</v>
      </c>
      <c r="P3732" t="s">
        <v>26085</v>
      </c>
      <c r="Q3732" s="3">
        <v>2</v>
      </c>
      <c r="R3732" t="s">
        <v>8209</v>
      </c>
      <c r="S3732" s="3">
        <v>2</v>
      </c>
      <c r="T3732" s="3">
        <v>1</v>
      </c>
      <c r="U3732" s="3">
        <v>49800</v>
      </c>
      <c r="V3732" s="3">
        <v>2017</v>
      </c>
      <c r="W3732" t="s">
        <v>25</v>
      </c>
    </row>
    <row r="3733" spans="1:23" x14ac:dyDescent="0.3">
      <c r="A3733" s="3">
        <v>5</v>
      </c>
      <c r="B3733" t="s">
        <v>800</v>
      </c>
      <c r="C3733" s="3">
        <v>5601</v>
      </c>
      <c r="D3733" t="s">
        <v>1246</v>
      </c>
      <c r="E3733" s="3">
        <v>100105</v>
      </c>
      <c r="F3733" t="s">
        <v>11377</v>
      </c>
      <c r="G3733" s="3">
        <v>100105004</v>
      </c>
      <c r="H3733" t="s">
        <v>26116</v>
      </c>
      <c r="I3733" s="3">
        <v>1</v>
      </c>
      <c r="J3733" t="s">
        <v>26080</v>
      </c>
      <c r="K3733" s="3">
        <v>20</v>
      </c>
      <c r="L3733" t="s">
        <v>26117</v>
      </c>
      <c r="M3733" s="3">
        <v>2</v>
      </c>
      <c r="N3733" t="s">
        <v>26084</v>
      </c>
      <c r="O3733" s="3">
        <v>1</v>
      </c>
      <c r="P3733" t="s">
        <v>28066</v>
      </c>
      <c r="Q3733" s="3">
        <v>2</v>
      </c>
      <c r="R3733" t="s">
        <v>8209</v>
      </c>
      <c r="S3733" s="3">
        <v>3</v>
      </c>
      <c r="T3733" s="3">
        <v>1</v>
      </c>
      <c r="U3733" s="3">
        <v>18400</v>
      </c>
      <c r="V3733" s="3">
        <v>2017</v>
      </c>
      <c r="W3733" t="s">
        <v>25</v>
      </c>
    </row>
    <row r="3734" spans="1:23" x14ac:dyDescent="0.3">
      <c r="A3734" s="3">
        <v>5</v>
      </c>
      <c r="B3734" t="s">
        <v>800</v>
      </c>
      <c r="C3734" s="3">
        <v>5601</v>
      </c>
      <c r="D3734" t="s">
        <v>1246</v>
      </c>
      <c r="E3734" s="3">
        <v>100105</v>
      </c>
      <c r="F3734" t="s">
        <v>11377</v>
      </c>
      <c r="G3734" s="3">
        <v>100105004</v>
      </c>
      <c r="H3734" t="s">
        <v>26116</v>
      </c>
      <c r="I3734" s="3">
        <v>1</v>
      </c>
      <c r="J3734" t="s">
        <v>26080</v>
      </c>
      <c r="K3734" s="3">
        <v>20</v>
      </c>
      <c r="L3734" t="s">
        <v>26117</v>
      </c>
      <c r="M3734" s="3">
        <v>2</v>
      </c>
      <c r="N3734" t="s">
        <v>26084</v>
      </c>
      <c r="O3734" s="3">
        <v>1</v>
      </c>
      <c r="P3734" t="s">
        <v>28066</v>
      </c>
      <c r="Q3734" s="3">
        <v>1</v>
      </c>
      <c r="R3734" t="s">
        <v>26083</v>
      </c>
      <c r="S3734" s="3">
        <v>2</v>
      </c>
      <c r="T3734" s="3">
        <v>1</v>
      </c>
      <c r="U3734" s="3">
        <v>2720</v>
      </c>
      <c r="V3734" s="3">
        <v>2017</v>
      </c>
      <c r="W3734" t="s">
        <v>25</v>
      </c>
    </row>
    <row r="3735" spans="1:23" x14ac:dyDescent="0.3">
      <c r="A3735" s="3">
        <v>5</v>
      </c>
      <c r="B3735" t="s">
        <v>800</v>
      </c>
      <c r="C3735" s="3">
        <v>5601</v>
      </c>
      <c r="D3735" t="s">
        <v>1246</v>
      </c>
      <c r="E3735" s="3">
        <v>100105</v>
      </c>
      <c r="F3735" t="s">
        <v>11377</v>
      </c>
      <c r="G3735" s="3">
        <v>100105001</v>
      </c>
      <c r="H3735" t="s">
        <v>26118</v>
      </c>
      <c r="I3735" s="3">
        <v>1</v>
      </c>
      <c r="J3735" t="s">
        <v>26080</v>
      </c>
      <c r="K3735" s="3">
        <v>20</v>
      </c>
      <c r="L3735" t="s">
        <v>26117</v>
      </c>
      <c r="M3735" s="3">
        <v>2</v>
      </c>
      <c r="N3735" t="s">
        <v>26084</v>
      </c>
      <c r="O3735" s="3">
        <v>1</v>
      </c>
      <c r="P3735" t="s">
        <v>28066</v>
      </c>
      <c r="Q3735" s="3">
        <v>1</v>
      </c>
      <c r="R3735" t="s">
        <v>26083</v>
      </c>
      <c r="S3735" s="3">
        <v>2</v>
      </c>
      <c r="T3735" s="3">
        <v>1</v>
      </c>
      <c r="U3735" s="3">
        <v>3500</v>
      </c>
      <c r="V3735" s="3">
        <v>2017</v>
      </c>
      <c r="W3735" t="s">
        <v>25</v>
      </c>
    </row>
    <row r="3736" spans="1:23" x14ac:dyDescent="0.3">
      <c r="A3736" s="3">
        <v>5</v>
      </c>
      <c r="B3736" t="s">
        <v>800</v>
      </c>
      <c r="C3736" s="3">
        <v>5601</v>
      </c>
      <c r="D3736" t="s">
        <v>1246</v>
      </c>
      <c r="E3736" s="3">
        <v>100105</v>
      </c>
      <c r="F3736" t="s">
        <v>11377</v>
      </c>
      <c r="G3736" s="3">
        <v>100105004</v>
      </c>
      <c r="H3736" t="s">
        <v>26116</v>
      </c>
      <c r="I3736" s="3">
        <v>2</v>
      </c>
      <c r="J3736" t="s">
        <v>12848</v>
      </c>
      <c r="K3736" s="3">
        <v>20</v>
      </c>
      <c r="L3736" t="s">
        <v>26117</v>
      </c>
      <c r="M3736" s="3">
        <v>2</v>
      </c>
      <c r="N3736" t="s">
        <v>26084</v>
      </c>
      <c r="O3736" s="3">
        <v>2</v>
      </c>
      <c r="P3736" t="s">
        <v>28067</v>
      </c>
      <c r="Q3736" s="3">
        <v>2</v>
      </c>
      <c r="R3736" t="s">
        <v>8209</v>
      </c>
      <c r="S3736" s="3">
        <v>3</v>
      </c>
      <c r="T3736" s="3">
        <v>1</v>
      </c>
      <c r="U3736" s="3">
        <v>76200</v>
      </c>
      <c r="V3736" s="3">
        <v>2017</v>
      </c>
      <c r="W3736" t="s">
        <v>25</v>
      </c>
    </row>
    <row r="3737" spans="1:23" x14ac:dyDescent="0.3">
      <c r="A3737" s="3">
        <v>5</v>
      </c>
      <c r="B3737" t="s">
        <v>800</v>
      </c>
      <c r="C3737" s="3">
        <v>5304</v>
      </c>
      <c r="D3737" t="s">
        <v>1213</v>
      </c>
      <c r="E3737" s="3">
        <v>100105</v>
      </c>
      <c r="F3737" t="s">
        <v>11377</v>
      </c>
      <c r="G3737" s="3">
        <v>100105004</v>
      </c>
      <c r="H3737" t="s">
        <v>26116</v>
      </c>
      <c r="I3737" s="3">
        <v>2</v>
      </c>
      <c r="J3737" t="s">
        <v>12848</v>
      </c>
      <c r="K3737" s="3">
        <v>20</v>
      </c>
      <c r="L3737" t="s">
        <v>26117</v>
      </c>
      <c r="M3737" s="3">
        <v>7</v>
      </c>
      <c r="N3737" t="s">
        <v>14788</v>
      </c>
      <c r="O3737" s="3">
        <v>3</v>
      </c>
      <c r="P3737" t="s">
        <v>26085</v>
      </c>
      <c r="Q3737" s="3">
        <v>2</v>
      </c>
      <c r="R3737" t="s">
        <v>8209</v>
      </c>
      <c r="S3737" s="3">
        <v>12</v>
      </c>
      <c r="T3737" s="3">
        <v>1</v>
      </c>
      <c r="U3737" s="3">
        <v>2160000</v>
      </c>
      <c r="V3737" s="3">
        <v>2017</v>
      </c>
      <c r="W3737" t="s">
        <v>25</v>
      </c>
    </row>
    <row r="3738" spans="1:23" x14ac:dyDescent="0.3">
      <c r="A3738" s="3">
        <v>5</v>
      </c>
      <c r="B3738" t="s">
        <v>800</v>
      </c>
      <c r="C3738" s="3">
        <v>5304</v>
      </c>
      <c r="D3738" t="s">
        <v>1213</v>
      </c>
      <c r="E3738" s="3">
        <v>100105</v>
      </c>
      <c r="F3738" t="s">
        <v>11377</v>
      </c>
      <c r="G3738" s="3">
        <v>100105004</v>
      </c>
      <c r="H3738" t="s">
        <v>26116</v>
      </c>
      <c r="I3738" s="3">
        <v>2</v>
      </c>
      <c r="J3738" t="s">
        <v>12848</v>
      </c>
      <c r="K3738" s="3">
        <v>20</v>
      </c>
      <c r="L3738" t="s">
        <v>26117</v>
      </c>
      <c r="M3738" s="3">
        <v>7</v>
      </c>
      <c r="N3738" t="s">
        <v>14788</v>
      </c>
      <c r="O3738" s="3">
        <v>3</v>
      </c>
      <c r="P3738" t="s">
        <v>26085</v>
      </c>
      <c r="Q3738" s="3">
        <v>2</v>
      </c>
      <c r="R3738" t="s">
        <v>8209</v>
      </c>
      <c r="S3738" s="3">
        <v>13</v>
      </c>
      <c r="T3738" s="3">
        <v>1</v>
      </c>
      <c r="U3738" s="3">
        <v>110000</v>
      </c>
      <c r="V3738" s="3">
        <v>2017</v>
      </c>
      <c r="W3738" t="s">
        <v>25</v>
      </c>
    </row>
    <row r="3739" spans="1:23" x14ac:dyDescent="0.3">
      <c r="A3739" s="3">
        <v>5</v>
      </c>
      <c r="B3739" t="s">
        <v>800</v>
      </c>
      <c r="C3739" s="3">
        <v>5304</v>
      </c>
      <c r="D3739" t="s">
        <v>1213</v>
      </c>
      <c r="E3739" s="3">
        <v>100105</v>
      </c>
      <c r="F3739" t="s">
        <v>11377</v>
      </c>
      <c r="G3739" s="3">
        <v>100105004</v>
      </c>
      <c r="H3739" t="s">
        <v>26116</v>
      </c>
      <c r="I3739" s="3">
        <v>2</v>
      </c>
      <c r="J3739" t="s">
        <v>12848</v>
      </c>
      <c r="K3739" s="3">
        <v>20</v>
      </c>
      <c r="L3739" t="s">
        <v>26117</v>
      </c>
      <c r="M3739" s="3">
        <v>7</v>
      </c>
      <c r="N3739" t="s">
        <v>14788</v>
      </c>
      <c r="O3739" s="3">
        <v>3</v>
      </c>
      <c r="P3739" t="s">
        <v>26085</v>
      </c>
      <c r="Q3739" s="3">
        <v>1</v>
      </c>
      <c r="R3739" t="s">
        <v>26083</v>
      </c>
      <c r="S3739" s="3">
        <v>15</v>
      </c>
      <c r="T3739" s="3">
        <v>1</v>
      </c>
      <c r="U3739" s="3">
        <v>1100000</v>
      </c>
      <c r="V3739" s="3">
        <v>2017</v>
      </c>
      <c r="W3739" t="s">
        <v>25</v>
      </c>
    </row>
    <row r="3740" spans="1:23" x14ac:dyDescent="0.3">
      <c r="A3740" s="3">
        <v>5</v>
      </c>
      <c r="B3740" t="s">
        <v>800</v>
      </c>
      <c r="C3740" s="3">
        <v>5701</v>
      </c>
      <c r="D3740" t="s">
        <v>1264</v>
      </c>
      <c r="E3740" s="3">
        <v>100105</v>
      </c>
      <c r="F3740" t="s">
        <v>11377</v>
      </c>
      <c r="G3740" s="3">
        <v>100105004</v>
      </c>
      <c r="H3740" t="s">
        <v>26116</v>
      </c>
      <c r="I3740" s="3">
        <v>1</v>
      </c>
      <c r="J3740" t="s">
        <v>26080</v>
      </c>
      <c r="K3740" s="3">
        <v>20</v>
      </c>
      <c r="L3740" t="s">
        <v>26117</v>
      </c>
      <c r="M3740" s="3">
        <v>2</v>
      </c>
      <c r="N3740" t="s">
        <v>26084</v>
      </c>
      <c r="O3740" s="3">
        <v>3</v>
      </c>
      <c r="P3740" t="s">
        <v>26085</v>
      </c>
      <c r="Q3740" s="3">
        <v>1</v>
      </c>
      <c r="R3740" t="s">
        <v>26083</v>
      </c>
      <c r="S3740" s="3">
        <v>2</v>
      </c>
      <c r="T3740" s="3">
        <v>1</v>
      </c>
      <c r="U3740" s="3">
        <v>18700</v>
      </c>
      <c r="V3740" s="3">
        <v>2017</v>
      </c>
      <c r="W3740" t="s">
        <v>25</v>
      </c>
    </row>
    <row r="3741" spans="1:23" x14ac:dyDescent="0.3">
      <c r="A3741" s="3">
        <v>5</v>
      </c>
      <c r="B3741" t="s">
        <v>800</v>
      </c>
      <c r="C3741" s="3">
        <v>5701</v>
      </c>
      <c r="D3741" t="s">
        <v>1264</v>
      </c>
      <c r="E3741" s="3">
        <v>100105</v>
      </c>
      <c r="F3741" t="s">
        <v>11377</v>
      </c>
      <c r="G3741" s="3">
        <v>100105004</v>
      </c>
      <c r="H3741" t="s">
        <v>26116</v>
      </c>
      <c r="I3741" s="3">
        <v>1</v>
      </c>
      <c r="J3741" t="s">
        <v>26080</v>
      </c>
      <c r="K3741" s="3">
        <v>20</v>
      </c>
      <c r="L3741" t="s">
        <v>26117</v>
      </c>
      <c r="M3741" s="3">
        <v>7</v>
      </c>
      <c r="N3741" t="s">
        <v>14788</v>
      </c>
      <c r="O3741" s="3">
        <v>3</v>
      </c>
      <c r="P3741" t="s">
        <v>26085</v>
      </c>
      <c r="Q3741" s="3">
        <v>1</v>
      </c>
      <c r="R3741" t="s">
        <v>26083</v>
      </c>
      <c r="S3741" s="3">
        <v>1</v>
      </c>
      <c r="T3741" s="3">
        <v>1</v>
      </c>
      <c r="U3741" s="3">
        <v>3830</v>
      </c>
      <c r="V3741" s="3">
        <v>2017</v>
      </c>
      <c r="W3741" t="s">
        <v>25</v>
      </c>
    </row>
    <row r="3742" spans="1:23" x14ac:dyDescent="0.3">
      <c r="A3742" s="3">
        <v>5</v>
      </c>
      <c r="B3742" t="s">
        <v>800</v>
      </c>
      <c r="C3742" s="3">
        <v>5701</v>
      </c>
      <c r="D3742" t="s">
        <v>1264</v>
      </c>
      <c r="E3742" s="3">
        <v>100105</v>
      </c>
      <c r="F3742" t="s">
        <v>11377</v>
      </c>
      <c r="G3742" s="3">
        <v>100105004</v>
      </c>
      <c r="H3742" t="s">
        <v>26116</v>
      </c>
      <c r="I3742" s="3">
        <v>1</v>
      </c>
      <c r="J3742" t="s">
        <v>26080</v>
      </c>
      <c r="K3742" s="3">
        <v>20</v>
      </c>
      <c r="L3742" t="s">
        <v>26117</v>
      </c>
      <c r="M3742" s="3">
        <v>7</v>
      </c>
      <c r="N3742" t="s">
        <v>14788</v>
      </c>
      <c r="O3742" s="3">
        <v>3</v>
      </c>
      <c r="P3742" t="s">
        <v>26085</v>
      </c>
      <c r="Q3742" s="3">
        <v>1</v>
      </c>
      <c r="R3742" t="s">
        <v>26083</v>
      </c>
      <c r="S3742" s="3">
        <v>1</v>
      </c>
      <c r="T3742" s="3">
        <v>1</v>
      </c>
      <c r="U3742" s="3">
        <v>4000</v>
      </c>
      <c r="V3742" s="3">
        <v>2017</v>
      </c>
      <c r="W3742" t="s">
        <v>25</v>
      </c>
    </row>
    <row r="3743" spans="1:23" x14ac:dyDescent="0.3">
      <c r="A3743" s="3">
        <v>5</v>
      </c>
      <c r="B3743" t="s">
        <v>800</v>
      </c>
      <c r="C3743" s="3">
        <v>5701</v>
      </c>
      <c r="D3743" t="s">
        <v>1264</v>
      </c>
      <c r="E3743" s="3">
        <v>100105</v>
      </c>
      <c r="F3743" t="s">
        <v>11377</v>
      </c>
      <c r="G3743" s="3">
        <v>100105004</v>
      </c>
      <c r="H3743" t="s">
        <v>26116</v>
      </c>
      <c r="I3743" s="3">
        <v>1</v>
      </c>
      <c r="J3743" t="s">
        <v>26080</v>
      </c>
      <c r="K3743" s="3">
        <v>20</v>
      </c>
      <c r="L3743" t="s">
        <v>26117</v>
      </c>
      <c r="M3743" s="3">
        <v>7</v>
      </c>
      <c r="N3743" t="s">
        <v>14788</v>
      </c>
      <c r="O3743" s="3">
        <v>3</v>
      </c>
      <c r="P3743" t="s">
        <v>26085</v>
      </c>
      <c r="Q3743" s="3">
        <v>1</v>
      </c>
      <c r="R3743" t="s">
        <v>26083</v>
      </c>
      <c r="S3743" s="3">
        <v>1</v>
      </c>
      <c r="T3743" s="3">
        <v>1</v>
      </c>
      <c r="U3743" s="3">
        <v>30450</v>
      </c>
      <c r="V3743" s="3">
        <v>2017</v>
      </c>
      <c r="W3743" t="s">
        <v>25</v>
      </c>
    </row>
    <row r="3744" spans="1:23" x14ac:dyDescent="0.3">
      <c r="A3744" s="3">
        <v>5</v>
      </c>
      <c r="B3744" t="s">
        <v>800</v>
      </c>
      <c r="C3744" s="3">
        <v>5701</v>
      </c>
      <c r="D3744" t="s">
        <v>1264</v>
      </c>
      <c r="E3744" s="3">
        <v>100105</v>
      </c>
      <c r="F3744" t="s">
        <v>11377</v>
      </c>
      <c r="G3744" s="3">
        <v>100105004</v>
      </c>
      <c r="H3744" t="s">
        <v>26116</v>
      </c>
      <c r="I3744" s="3">
        <v>1</v>
      </c>
      <c r="J3744" t="s">
        <v>26080</v>
      </c>
      <c r="K3744" s="3">
        <v>20</v>
      </c>
      <c r="L3744" t="s">
        <v>26117</v>
      </c>
      <c r="M3744" s="3">
        <v>7</v>
      </c>
      <c r="N3744" t="s">
        <v>14788</v>
      </c>
      <c r="O3744" s="3">
        <v>1</v>
      </c>
      <c r="P3744" t="s">
        <v>28066</v>
      </c>
      <c r="Q3744" s="3">
        <v>1</v>
      </c>
      <c r="R3744" t="s">
        <v>26083</v>
      </c>
      <c r="S3744" s="3">
        <v>2</v>
      </c>
      <c r="T3744" s="3">
        <v>1</v>
      </c>
      <c r="U3744" s="3">
        <v>4140</v>
      </c>
      <c r="V3744" s="3">
        <v>2017</v>
      </c>
      <c r="W3744" t="s">
        <v>25</v>
      </c>
    </row>
    <row r="3745" spans="1:23" x14ac:dyDescent="0.3">
      <c r="A3745" s="3">
        <v>5</v>
      </c>
      <c r="B3745" t="s">
        <v>800</v>
      </c>
      <c r="C3745" s="3">
        <v>5701</v>
      </c>
      <c r="D3745" t="s">
        <v>1264</v>
      </c>
      <c r="E3745" s="3">
        <v>100105</v>
      </c>
      <c r="F3745" t="s">
        <v>11377</v>
      </c>
      <c r="G3745" s="3">
        <v>100105001</v>
      </c>
      <c r="H3745" t="s">
        <v>26118</v>
      </c>
      <c r="I3745" s="3">
        <v>2</v>
      </c>
      <c r="J3745" t="s">
        <v>12848</v>
      </c>
      <c r="K3745" s="3">
        <v>20</v>
      </c>
      <c r="L3745" t="s">
        <v>26117</v>
      </c>
      <c r="M3745" s="3">
        <v>5</v>
      </c>
      <c r="N3745" t="s">
        <v>26092</v>
      </c>
      <c r="O3745" s="3">
        <v>3</v>
      </c>
      <c r="P3745" t="s">
        <v>26085</v>
      </c>
      <c r="Q3745" s="3">
        <v>4</v>
      </c>
      <c r="R3745" t="s">
        <v>26113</v>
      </c>
      <c r="S3745" s="3">
        <v>17</v>
      </c>
      <c r="T3745" s="3">
        <v>1</v>
      </c>
      <c r="U3745" s="3">
        <v>20000</v>
      </c>
      <c r="V3745" s="3">
        <v>2017</v>
      </c>
      <c r="W3745" t="s">
        <v>25</v>
      </c>
    </row>
    <row r="3746" spans="1:23" x14ac:dyDescent="0.3">
      <c r="A3746" s="3">
        <v>5</v>
      </c>
      <c r="B3746" t="s">
        <v>800</v>
      </c>
      <c r="C3746" s="3">
        <v>5701</v>
      </c>
      <c r="D3746" t="s">
        <v>1264</v>
      </c>
      <c r="E3746" s="3">
        <v>100105</v>
      </c>
      <c r="F3746" t="s">
        <v>11377</v>
      </c>
      <c r="G3746" s="3">
        <v>100105004</v>
      </c>
      <c r="H3746" t="s">
        <v>26116</v>
      </c>
      <c r="I3746" s="3">
        <v>2</v>
      </c>
      <c r="J3746" t="s">
        <v>12848</v>
      </c>
      <c r="K3746" s="3">
        <v>20</v>
      </c>
      <c r="L3746" t="s">
        <v>26117</v>
      </c>
      <c r="M3746" s="3">
        <v>5</v>
      </c>
      <c r="N3746" t="s">
        <v>26092</v>
      </c>
      <c r="O3746" s="3">
        <v>3</v>
      </c>
      <c r="P3746" t="s">
        <v>26085</v>
      </c>
      <c r="Q3746" s="3">
        <v>2</v>
      </c>
      <c r="R3746" t="s">
        <v>8209</v>
      </c>
      <c r="S3746" s="3">
        <v>2</v>
      </c>
      <c r="T3746" s="3">
        <v>1</v>
      </c>
      <c r="U3746" s="3">
        <v>524460</v>
      </c>
      <c r="V3746" s="3">
        <v>2017</v>
      </c>
      <c r="W3746" t="s">
        <v>25</v>
      </c>
    </row>
    <row r="3747" spans="1:23" x14ac:dyDescent="0.3">
      <c r="A3747" s="3">
        <v>5</v>
      </c>
      <c r="B3747" t="s">
        <v>800</v>
      </c>
      <c r="C3747" s="3">
        <v>5701</v>
      </c>
      <c r="D3747" t="s">
        <v>1264</v>
      </c>
      <c r="E3747" s="3">
        <v>100105</v>
      </c>
      <c r="F3747" t="s">
        <v>11377</v>
      </c>
      <c r="G3747" s="3">
        <v>100105004</v>
      </c>
      <c r="H3747" t="s">
        <v>26116</v>
      </c>
      <c r="I3747" s="3">
        <v>2</v>
      </c>
      <c r="J3747" t="s">
        <v>12848</v>
      </c>
      <c r="K3747" s="3">
        <v>20</v>
      </c>
      <c r="L3747" t="s">
        <v>26117</v>
      </c>
      <c r="M3747" s="3">
        <v>2</v>
      </c>
      <c r="N3747" t="s">
        <v>26084</v>
      </c>
      <c r="O3747" s="3">
        <v>3</v>
      </c>
      <c r="P3747" t="s">
        <v>26085</v>
      </c>
      <c r="Q3747" s="3">
        <v>5</v>
      </c>
      <c r="R3747" t="s">
        <v>8203</v>
      </c>
      <c r="S3747" s="3">
        <v>17</v>
      </c>
      <c r="T3747" s="3">
        <v>1</v>
      </c>
      <c r="U3747" s="3">
        <v>1850000</v>
      </c>
      <c r="V3747" s="3">
        <v>2017</v>
      </c>
      <c r="W3747" t="s">
        <v>25</v>
      </c>
    </row>
    <row r="3748" spans="1:23" x14ac:dyDescent="0.3">
      <c r="A3748" s="3">
        <v>5</v>
      </c>
      <c r="B3748" t="s">
        <v>800</v>
      </c>
      <c r="C3748" s="3">
        <v>5701</v>
      </c>
      <c r="D3748" t="s">
        <v>1264</v>
      </c>
      <c r="E3748" s="3">
        <v>100105</v>
      </c>
      <c r="F3748" t="s">
        <v>11377</v>
      </c>
      <c r="G3748" s="3">
        <v>100105004</v>
      </c>
      <c r="H3748" t="s">
        <v>26116</v>
      </c>
      <c r="I3748" s="3">
        <v>2</v>
      </c>
      <c r="J3748" t="s">
        <v>12848</v>
      </c>
      <c r="K3748" s="3">
        <v>20</v>
      </c>
      <c r="L3748" t="s">
        <v>26117</v>
      </c>
      <c r="M3748" s="3">
        <v>2</v>
      </c>
      <c r="N3748" t="s">
        <v>26084</v>
      </c>
      <c r="O3748" s="3">
        <v>3</v>
      </c>
      <c r="P3748" t="s">
        <v>26085</v>
      </c>
      <c r="Q3748" s="3">
        <v>1</v>
      </c>
      <c r="R3748" t="s">
        <v>26083</v>
      </c>
      <c r="S3748" s="3">
        <v>7</v>
      </c>
      <c r="T3748" s="3">
        <v>1</v>
      </c>
      <c r="U3748" s="3">
        <v>20000</v>
      </c>
      <c r="V3748" s="3">
        <v>2017</v>
      </c>
      <c r="W3748" t="s">
        <v>25</v>
      </c>
    </row>
    <row r="3749" spans="1:23" x14ac:dyDescent="0.3">
      <c r="A3749" s="3">
        <v>5</v>
      </c>
      <c r="B3749" t="s">
        <v>800</v>
      </c>
      <c r="C3749" s="3">
        <v>5701</v>
      </c>
      <c r="D3749" t="s">
        <v>1264</v>
      </c>
      <c r="E3749" s="3">
        <v>100105</v>
      </c>
      <c r="F3749" t="s">
        <v>11377</v>
      </c>
      <c r="G3749" s="3">
        <v>100105004</v>
      </c>
      <c r="H3749" t="s">
        <v>26116</v>
      </c>
      <c r="I3749" s="3">
        <v>2</v>
      </c>
      <c r="J3749" t="s">
        <v>12848</v>
      </c>
      <c r="K3749" s="3">
        <v>20</v>
      </c>
      <c r="L3749" t="s">
        <v>26117</v>
      </c>
      <c r="M3749" s="3">
        <v>7</v>
      </c>
      <c r="N3749" t="s">
        <v>14788</v>
      </c>
      <c r="O3749" s="3">
        <v>3</v>
      </c>
      <c r="P3749" t="s">
        <v>26085</v>
      </c>
      <c r="Q3749" s="3">
        <v>2</v>
      </c>
      <c r="R3749" t="s">
        <v>8209</v>
      </c>
      <c r="S3749" s="3">
        <v>2</v>
      </c>
      <c r="T3749" s="3">
        <v>1</v>
      </c>
      <c r="U3749" s="3">
        <v>800000</v>
      </c>
      <c r="V3749" s="3">
        <v>2017</v>
      </c>
      <c r="W3749" t="s">
        <v>25</v>
      </c>
    </row>
    <row r="3750" spans="1:23" x14ac:dyDescent="0.3">
      <c r="A3750" s="3">
        <v>5</v>
      </c>
      <c r="B3750" t="s">
        <v>800</v>
      </c>
      <c r="C3750" s="3">
        <v>5701</v>
      </c>
      <c r="D3750" t="s">
        <v>1264</v>
      </c>
      <c r="E3750" s="3">
        <v>100105</v>
      </c>
      <c r="F3750" t="s">
        <v>11377</v>
      </c>
      <c r="G3750" s="3">
        <v>100105004</v>
      </c>
      <c r="H3750" t="s">
        <v>26116</v>
      </c>
      <c r="I3750" s="3">
        <v>2</v>
      </c>
      <c r="J3750" t="s">
        <v>12848</v>
      </c>
      <c r="K3750" s="3">
        <v>20</v>
      </c>
      <c r="L3750" t="s">
        <v>26117</v>
      </c>
      <c r="M3750" s="3">
        <v>7</v>
      </c>
      <c r="N3750" t="s">
        <v>14788</v>
      </c>
      <c r="O3750" s="3">
        <v>3</v>
      </c>
      <c r="P3750" t="s">
        <v>26085</v>
      </c>
      <c r="Q3750" s="3">
        <v>2</v>
      </c>
      <c r="R3750" t="s">
        <v>8209</v>
      </c>
      <c r="S3750" s="3">
        <v>2</v>
      </c>
      <c r="T3750" s="3">
        <v>1</v>
      </c>
      <c r="U3750" s="3">
        <v>900000</v>
      </c>
      <c r="V3750" s="3">
        <v>2017</v>
      </c>
      <c r="W3750" t="s">
        <v>25</v>
      </c>
    </row>
    <row r="3751" spans="1:23" x14ac:dyDescent="0.3">
      <c r="A3751" s="3">
        <v>5</v>
      </c>
      <c r="B3751" t="s">
        <v>800</v>
      </c>
      <c r="C3751" s="3">
        <v>5701</v>
      </c>
      <c r="D3751" t="s">
        <v>1264</v>
      </c>
      <c r="E3751" s="3">
        <v>100105</v>
      </c>
      <c r="F3751" t="s">
        <v>11377</v>
      </c>
      <c r="G3751" s="3">
        <v>100105004</v>
      </c>
      <c r="H3751" t="s">
        <v>26116</v>
      </c>
      <c r="I3751" s="3">
        <v>2</v>
      </c>
      <c r="J3751" t="s">
        <v>12848</v>
      </c>
      <c r="K3751" s="3">
        <v>20</v>
      </c>
      <c r="L3751" t="s">
        <v>26117</v>
      </c>
      <c r="M3751" s="3">
        <v>7</v>
      </c>
      <c r="N3751" t="s">
        <v>14788</v>
      </c>
      <c r="O3751" s="3">
        <v>3</v>
      </c>
      <c r="P3751" t="s">
        <v>26085</v>
      </c>
      <c r="Q3751" s="3">
        <v>1</v>
      </c>
      <c r="R3751" t="s">
        <v>26083</v>
      </c>
      <c r="S3751" s="3">
        <v>1</v>
      </c>
      <c r="T3751" s="3">
        <v>1</v>
      </c>
      <c r="U3751" s="3">
        <v>300000</v>
      </c>
      <c r="V3751" s="3">
        <v>2017</v>
      </c>
      <c r="W3751" t="s">
        <v>25</v>
      </c>
    </row>
    <row r="3752" spans="1:23" x14ac:dyDescent="0.3">
      <c r="A3752" s="3">
        <v>5</v>
      </c>
      <c r="B3752" t="s">
        <v>800</v>
      </c>
      <c r="C3752" s="3">
        <v>5701</v>
      </c>
      <c r="D3752" t="s">
        <v>1264</v>
      </c>
      <c r="E3752" s="3">
        <v>100105</v>
      </c>
      <c r="F3752" t="s">
        <v>11377</v>
      </c>
      <c r="G3752" s="3">
        <v>100105004</v>
      </c>
      <c r="H3752" t="s">
        <v>26116</v>
      </c>
      <c r="I3752" s="3">
        <v>2</v>
      </c>
      <c r="J3752" t="s">
        <v>12848</v>
      </c>
      <c r="K3752" s="3">
        <v>20</v>
      </c>
      <c r="L3752" t="s">
        <v>26117</v>
      </c>
      <c r="M3752" s="3">
        <v>7</v>
      </c>
      <c r="N3752" t="s">
        <v>14788</v>
      </c>
      <c r="O3752" s="3">
        <v>3</v>
      </c>
      <c r="P3752" t="s">
        <v>26085</v>
      </c>
      <c r="Q3752" s="3">
        <v>1</v>
      </c>
      <c r="R3752" t="s">
        <v>26083</v>
      </c>
      <c r="S3752" s="3">
        <v>2</v>
      </c>
      <c r="T3752" s="3">
        <v>1</v>
      </c>
      <c r="U3752" s="3">
        <v>229950</v>
      </c>
      <c r="V3752" s="3">
        <v>2017</v>
      </c>
      <c r="W3752" t="s">
        <v>25</v>
      </c>
    </row>
    <row r="3753" spans="1:23" x14ac:dyDescent="0.3">
      <c r="A3753" s="3">
        <v>5</v>
      </c>
      <c r="B3753" t="s">
        <v>800</v>
      </c>
      <c r="C3753" s="3">
        <v>5701</v>
      </c>
      <c r="D3753" t="s">
        <v>1264</v>
      </c>
      <c r="E3753" s="3">
        <v>100105</v>
      </c>
      <c r="F3753" t="s">
        <v>11377</v>
      </c>
      <c r="G3753" s="3">
        <v>100105004</v>
      </c>
      <c r="H3753" t="s">
        <v>26116</v>
      </c>
      <c r="I3753" s="3">
        <v>2</v>
      </c>
      <c r="J3753" t="s">
        <v>12848</v>
      </c>
      <c r="K3753" s="3">
        <v>20</v>
      </c>
      <c r="L3753" t="s">
        <v>26117</v>
      </c>
      <c r="M3753" s="3">
        <v>7</v>
      </c>
      <c r="N3753" t="s">
        <v>14788</v>
      </c>
      <c r="O3753" s="3">
        <v>3</v>
      </c>
      <c r="P3753" t="s">
        <v>26085</v>
      </c>
      <c r="Q3753" s="3">
        <v>1</v>
      </c>
      <c r="R3753" t="s">
        <v>26083</v>
      </c>
      <c r="S3753" s="3">
        <v>4</v>
      </c>
      <c r="T3753" s="3">
        <v>1</v>
      </c>
      <c r="U3753" s="3">
        <v>127000</v>
      </c>
      <c r="V3753" s="3">
        <v>2017</v>
      </c>
      <c r="W3753" t="s">
        <v>25</v>
      </c>
    </row>
    <row r="3754" spans="1:23" x14ac:dyDescent="0.3">
      <c r="A3754" s="3">
        <v>5</v>
      </c>
      <c r="B3754" t="s">
        <v>800</v>
      </c>
      <c r="C3754" s="3">
        <v>5701</v>
      </c>
      <c r="D3754" t="s">
        <v>1264</v>
      </c>
      <c r="E3754" s="3">
        <v>100105</v>
      </c>
      <c r="F3754" t="s">
        <v>11377</v>
      </c>
      <c r="G3754" s="3">
        <v>100105004</v>
      </c>
      <c r="H3754" t="s">
        <v>26116</v>
      </c>
      <c r="I3754" s="3">
        <v>2</v>
      </c>
      <c r="J3754" t="s">
        <v>12848</v>
      </c>
      <c r="K3754" s="3">
        <v>20</v>
      </c>
      <c r="L3754" t="s">
        <v>26117</v>
      </c>
      <c r="M3754" s="3">
        <v>7</v>
      </c>
      <c r="N3754" t="s">
        <v>14788</v>
      </c>
      <c r="O3754" s="3">
        <v>1</v>
      </c>
      <c r="P3754" t="s">
        <v>28066</v>
      </c>
      <c r="Q3754" s="3">
        <v>1</v>
      </c>
      <c r="R3754" t="s">
        <v>26083</v>
      </c>
      <c r="S3754" s="3">
        <v>1</v>
      </c>
      <c r="T3754" s="3">
        <v>1</v>
      </c>
      <c r="U3754" s="3">
        <v>10640</v>
      </c>
      <c r="V3754" s="3">
        <v>2017</v>
      </c>
      <c r="W3754" t="s">
        <v>25</v>
      </c>
    </row>
    <row r="3755" spans="1:23" x14ac:dyDescent="0.3">
      <c r="A3755" s="3">
        <v>5</v>
      </c>
      <c r="B3755" t="s">
        <v>800</v>
      </c>
      <c r="C3755" s="3">
        <v>5701</v>
      </c>
      <c r="D3755" t="s">
        <v>1264</v>
      </c>
      <c r="E3755" s="3">
        <v>100105</v>
      </c>
      <c r="F3755" t="s">
        <v>11377</v>
      </c>
      <c r="G3755" s="3">
        <v>100105004</v>
      </c>
      <c r="H3755" t="s">
        <v>26116</v>
      </c>
      <c r="I3755" s="3">
        <v>2</v>
      </c>
      <c r="J3755" t="s">
        <v>12848</v>
      </c>
      <c r="K3755" s="3">
        <v>20</v>
      </c>
      <c r="L3755" t="s">
        <v>26117</v>
      </c>
      <c r="M3755" s="3">
        <v>7</v>
      </c>
      <c r="N3755" t="s">
        <v>14788</v>
      </c>
      <c r="O3755" s="3">
        <v>1</v>
      </c>
      <c r="P3755" t="s">
        <v>28066</v>
      </c>
      <c r="Q3755" s="3">
        <v>1</v>
      </c>
      <c r="R3755" t="s">
        <v>26083</v>
      </c>
      <c r="S3755" s="3">
        <v>1</v>
      </c>
      <c r="T3755" s="3">
        <v>1</v>
      </c>
      <c r="U3755" s="3">
        <v>12540</v>
      </c>
      <c r="V3755" s="3">
        <v>2017</v>
      </c>
      <c r="W3755" t="s">
        <v>25</v>
      </c>
    </row>
    <row r="3756" spans="1:23" x14ac:dyDescent="0.3">
      <c r="A3756" s="3">
        <v>5</v>
      </c>
      <c r="B3756" t="s">
        <v>800</v>
      </c>
      <c r="C3756" s="3">
        <v>5706</v>
      </c>
      <c r="D3756" t="s">
        <v>1279</v>
      </c>
      <c r="E3756" s="3">
        <v>100105</v>
      </c>
      <c r="F3756" t="s">
        <v>11377</v>
      </c>
      <c r="G3756" s="3">
        <v>100105004</v>
      </c>
      <c r="H3756" t="s">
        <v>26116</v>
      </c>
      <c r="I3756" s="3">
        <v>1</v>
      </c>
      <c r="J3756" t="s">
        <v>26080</v>
      </c>
      <c r="K3756" s="3">
        <v>20</v>
      </c>
      <c r="L3756" t="s">
        <v>26117</v>
      </c>
      <c r="M3756" s="3">
        <v>5</v>
      </c>
      <c r="N3756" t="s">
        <v>26092</v>
      </c>
      <c r="O3756" s="3">
        <v>1</v>
      </c>
      <c r="P3756" t="s">
        <v>28066</v>
      </c>
      <c r="Q3756" s="3">
        <v>1</v>
      </c>
      <c r="R3756" t="s">
        <v>26083</v>
      </c>
      <c r="S3756" s="3">
        <v>8</v>
      </c>
      <c r="T3756" s="3">
        <v>1</v>
      </c>
      <c r="U3756" s="3">
        <v>30000</v>
      </c>
      <c r="V3756" s="3">
        <v>2017</v>
      </c>
      <c r="W3756" t="s">
        <v>25</v>
      </c>
    </row>
    <row r="3757" spans="1:23" x14ac:dyDescent="0.3">
      <c r="A3757" s="3">
        <v>5</v>
      </c>
      <c r="B3757" t="s">
        <v>800</v>
      </c>
      <c r="C3757" s="3">
        <v>5706</v>
      </c>
      <c r="D3757" t="s">
        <v>1279</v>
      </c>
      <c r="E3757" s="3">
        <v>100105</v>
      </c>
      <c r="F3757" t="s">
        <v>11377</v>
      </c>
      <c r="G3757" s="3">
        <v>100105004</v>
      </c>
      <c r="H3757" t="s">
        <v>26116</v>
      </c>
      <c r="I3757" s="3">
        <v>1</v>
      </c>
      <c r="J3757" t="s">
        <v>26080</v>
      </c>
      <c r="K3757" s="3">
        <v>20</v>
      </c>
      <c r="L3757" t="s">
        <v>26117</v>
      </c>
      <c r="M3757" s="3">
        <v>7</v>
      </c>
      <c r="N3757" t="s">
        <v>14788</v>
      </c>
      <c r="O3757" s="3">
        <v>1</v>
      </c>
      <c r="P3757" t="s">
        <v>28066</v>
      </c>
      <c r="Q3757" s="3">
        <v>1</v>
      </c>
      <c r="R3757" t="s">
        <v>26083</v>
      </c>
      <c r="S3757" s="3">
        <v>6</v>
      </c>
      <c r="T3757" s="3">
        <v>1</v>
      </c>
      <c r="U3757" s="3">
        <v>4500</v>
      </c>
      <c r="V3757" s="3">
        <v>2017</v>
      </c>
      <c r="W3757" t="s">
        <v>25</v>
      </c>
    </row>
    <row r="3758" spans="1:23" x14ac:dyDescent="0.3">
      <c r="A3758" s="3">
        <v>5</v>
      </c>
      <c r="B3758" t="s">
        <v>800</v>
      </c>
      <c r="C3758" s="3">
        <v>5706</v>
      </c>
      <c r="D3758" t="s">
        <v>1279</v>
      </c>
      <c r="E3758" s="3">
        <v>100105</v>
      </c>
      <c r="F3758" t="s">
        <v>11377</v>
      </c>
      <c r="G3758" s="3">
        <v>100105004</v>
      </c>
      <c r="H3758" t="s">
        <v>26116</v>
      </c>
      <c r="I3758" s="3">
        <v>1</v>
      </c>
      <c r="J3758" t="s">
        <v>26080</v>
      </c>
      <c r="K3758" s="3">
        <v>20</v>
      </c>
      <c r="L3758" t="s">
        <v>26117</v>
      </c>
      <c r="M3758" s="3">
        <v>7</v>
      </c>
      <c r="N3758" t="s">
        <v>14788</v>
      </c>
      <c r="O3758" s="3">
        <v>2</v>
      </c>
      <c r="P3758" t="s">
        <v>28067</v>
      </c>
      <c r="Q3758" s="3">
        <v>1</v>
      </c>
      <c r="R3758" t="s">
        <v>26083</v>
      </c>
      <c r="S3758" s="3">
        <v>25</v>
      </c>
      <c r="T3758" s="3">
        <v>1</v>
      </c>
      <c r="U3758" s="3">
        <v>36000</v>
      </c>
      <c r="V3758" s="3">
        <v>2017</v>
      </c>
      <c r="W3758" t="s">
        <v>25</v>
      </c>
    </row>
    <row r="3759" spans="1:23" x14ac:dyDescent="0.3">
      <c r="A3759" s="3">
        <v>5</v>
      </c>
      <c r="B3759" t="s">
        <v>800</v>
      </c>
      <c r="C3759" s="3">
        <v>5706</v>
      </c>
      <c r="D3759" t="s">
        <v>1279</v>
      </c>
      <c r="E3759" s="3">
        <v>100105</v>
      </c>
      <c r="F3759" t="s">
        <v>11377</v>
      </c>
      <c r="G3759" s="3">
        <v>100105004</v>
      </c>
      <c r="H3759" t="s">
        <v>26116</v>
      </c>
      <c r="I3759" s="3">
        <v>2</v>
      </c>
      <c r="J3759" t="s">
        <v>12848</v>
      </c>
      <c r="K3759" s="3">
        <v>20</v>
      </c>
      <c r="L3759" t="s">
        <v>26117</v>
      </c>
      <c r="M3759" s="3">
        <v>5</v>
      </c>
      <c r="N3759" t="s">
        <v>26092</v>
      </c>
      <c r="O3759" s="3">
        <v>3</v>
      </c>
      <c r="P3759" t="s">
        <v>26085</v>
      </c>
      <c r="Q3759" s="3">
        <v>4</v>
      </c>
      <c r="R3759" t="s">
        <v>26113</v>
      </c>
      <c r="S3759" s="3">
        <v>150</v>
      </c>
      <c r="T3759" s="3">
        <v>1</v>
      </c>
      <c r="U3759" s="3">
        <v>560000</v>
      </c>
      <c r="V3759" s="3">
        <v>2017</v>
      </c>
      <c r="W3759" t="s">
        <v>25</v>
      </c>
    </row>
    <row r="3760" spans="1:23" x14ac:dyDescent="0.3">
      <c r="A3760" s="3">
        <v>5</v>
      </c>
      <c r="B3760" t="s">
        <v>800</v>
      </c>
      <c r="C3760" s="3">
        <v>5706</v>
      </c>
      <c r="D3760" t="s">
        <v>1279</v>
      </c>
      <c r="E3760" s="3">
        <v>100105</v>
      </c>
      <c r="F3760" t="s">
        <v>11377</v>
      </c>
      <c r="G3760" s="3">
        <v>100105004</v>
      </c>
      <c r="H3760" t="s">
        <v>26116</v>
      </c>
      <c r="I3760" s="3">
        <v>2</v>
      </c>
      <c r="J3760" t="s">
        <v>12848</v>
      </c>
      <c r="K3760" s="3">
        <v>20</v>
      </c>
      <c r="L3760" t="s">
        <v>26117</v>
      </c>
      <c r="M3760" s="3">
        <v>5</v>
      </c>
      <c r="N3760" t="s">
        <v>26092</v>
      </c>
      <c r="O3760" s="3">
        <v>3</v>
      </c>
      <c r="P3760" t="s">
        <v>26085</v>
      </c>
      <c r="Q3760" s="3">
        <v>1</v>
      </c>
      <c r="R3760" t="s">
        <v>26083</v>
      </c>
      <c r="S3760" s="3">
        <v>20</v>
      </c>
      <c r="T3760" s="3">
        <v>1</v>
      </c>
      <c r="U3760" s="3">
        <v>1500000</v>
      </c>
      <c r="V3760" s="3">
        <v>2017</v>
      </c>
      <c r="W3760" t="s">
        <v>25</v>
      </c>
    </row>
    <row r="3761" spans="1:23" x14ac:dyDescent="0.3">
      <c r="A3761" s="3">
        <v>5</v>
      </c>
      <c r="B3761" t="s">
        <v>800</v>
      </c>
      <c r="C3761" s="3">
        <v>5706</v>
      </c>
      <c r="D3761" t="s">
        <v>1279</v>
      </c>
      <c r="E3761" s="3">
        <v>100105</v>
      </c>
      <c r="F3761" t="s">
        <v>11377</v>
      </c>
      <c r="G3761" s="3">
        <v>100105004</v>
      </c>
      <c r="H3761" t="s">
        <v>26116</v>
      </c>
      <c r="I3761" s="3">
        <v>2</v>
      </c>
      <c r="J3761" t="s">
        <v>12848</v>
      </c>
      <c r="K3761" s="3">
        <v>20</v>
      </c>
      <c r="L3761" t="s">
        <v>26117</v>
      </c>
      <c r="M3761" s="3">
        <v>5</v>
      </c>
      <c r="N3761" t="s">
        <v>26092</v>
      </c>
      <c r="O3761" s="3">
        <v>3</v>
      </c>
      <c r="P3761" t="s">
        <v>26085</v>
      </c>
      <c r="Q3761" s="3">
        <v>1</v>
      </c>
      <c r="R3761" t="s">
        <v>26083</v>
      </c>
      <c r="S3761" s="3">
        <v>20</v>
      </c>
      <c r="T3761" s="3">
        <v>1</v>
      </c>
      <c r="U3761" s="3">
        <v>1900000</v>
      </c>
      <c r="V3761" s="3">
        <v>2017</v>
      </c>
      <c r="W3761" t="s">
        <v>25</v>
      </c>
    </row>
    <row r="3762" spans="1:23" x14ac:dyDescent="0.3">
      <c r="A3762" s="3">
        <v>5</v>
      </c>
      <c r="B3762" t="s">
        <v>800</v>
      </c>
      <c r="C3762" s="3">
        <v>5706</v>
      </c>
      <c r="D3762" t="s">
        <v>1279</v>
      </c>
      <c r="E3762" s="3">
        <v>100105</v>
      </c>
      <c r="F3762" t="s">
        <v>11377</v>
      </c>
      <c r="G3762" s="3">
        <v>100105004</v>
      </c>
      <c r="H3762" t="s">
        <v>26116</v>
      </c>
      <c r="I3762" s="3">
        <v>2</v>
      </c>
      <c r="J3762" t="s">
        <v>12848</v>
      </c>
      <c r="K3762" s="3">
        <v>20</v>
      </c>
      <c r="L3762" t="s">
        <v>26117</v>
      </c>
      <c r="M3762" s="3">
        <v>7</v>
      </c>
      <c r="N3762" t="s">
        <v>14788</v>
      </c>
      <c r="O3762" s="3">
        <v>3</v>
      </c>
      <c r="P3762" t="s">
        <v>26085</v>
      </c>
      <c r="Q3762" s="3">
        <v>1</v>
      </c>
      <c r="R3762" t="s">
        <v>26083</v>
      </c>
      <c r="S3762" s="3">
        <v>6</v>
      </c>
      <c r="T3762" s="3">
        <v>1</v>
      </c>
      <c r="U3762" s="3">
        <v>120000</v>
      </c>
      <c r="V3762" s="3">
        <v>2017</v>
      </c>
      <c r="W3762" t="s">
        <v>25</v>
      </c>
    </row>
    <row r="3763" spans="1:23" x14ac:dyDescent="0.3">
      <c r="A3763" s="3">
        <v>5</v>
      </c>
      <c r="B3763" t="s">
        <v>800</v>
      </c>
      <c r="C3763" s="3">
        <v>5706</v>
      </c>
      <c r="D3763" t="s">
        <v>1279</v>
      </c>
      <c r="E3763" s="3">
        <v>100105</v>
      </c>
      <c r="F3763" t="s">
        <v>11377</v>
      </c>
      <c r="G3763" s="3">
        <v>100105004</v>
      </c>
      <c r="H3763" t="s">
        <v>26116</v>
      </c>
      <c r="I3763" s="3">
        <v>2</v>
      </c>
      <c r="J3763" t="s">
        <v>12848</v>
      </c>
      <c r="K3763" s="3">
        <v>20</v>
      </c>
      <c r="L3763" t="s">
        <v>26117</v>
      </c>
      <c r="M3763" s="3">
        <v>7</v>
      </c>
      <c r="N3763" t="s">
        <v>14788</v>
      </c>
      <c r="O3763" s="3">
        <v>3</v>
      </c>
      <c r="P3763" t="s">
        <v>26085</v>
      </c>
      <c r="Q3763" s="3">
        <v>1</v>
      </c>
      <c r="R3763" t="s">
        <v>26083</v>
      </c>
      <c r="S3763" s="3">
        <v>15</v>
      </c>
      <c r="T3763" s="3">
        <v>1</v>
      </c>
      <c r="U3763" s="3">
        <v>160000</v>
      </c>
      <c r="V3763" s="3">
        <v>2017</v>
      </c>
      <c r="W3763" t="s">
        <v>25</v>
      </c>
    </row>
    <row r="3764" spans="1:23" x14ac:dyDescent="0.3">
      <c r="A3764" s="3">
        <v>5</v>
      </c>
      <c r="B3764" t="s">
        <v>800</v>
      </c>
      <c r="C3764" s="3">
        <v>5706</v>
      </c>
      <c r="D3764" t="s">
        <v>1279</v>
      </c>
      <c r="E3764" s="3">
        <v>100105</v>
      </c>
      <c r="F3764" t="s">
        <v>11377</v>
      </c>
      <c r="G3764" s="3">
        <v>100105004</v>
      </c>
      <c r="H3764" t="s">
        <v>26116</v>
      </c>
      <c r="I3764" s="3">
        <v>2</v>
      </c>
      <c r="J3764" t="s">
        <v>12848</v>
      </c>
      <c r="K3764" s="3">
        <v>20</v>
      </c>
      <c r="L3764" t="s">
        <v>26117</v>
      </c>
      <c r="M3764" s="3">
        <v>7</v>
      </c>
      <c r="N3764" t="s">
        <v>14788</v>
      </c>
      <c r="O3764" s="3">
        <v>1</v>
      </c>
      <c r="P3764" t="s">
        <v>28066</v>
      </c>
      <c r="Q3764" s="3">
        <v>1</v>
      </c>
      <c r="R3764" t="s">
        <v>26083</v>
      </c>
      <c r="S3764" s="3">
        <v>6</v>
      </c>
      <c r="T3764" s="3">
        <v>1</v>
      </c>
      <c r="U3764" s="3">
        <v>28000</v>
      </c>
      <c r="V3764" s="3">
        <v>2017</v>
      </c>
      <c r="W3764" t="s">
        <v>25</v>
      </c>
    </row>
    <row r="3765" spans="1:23" x14ac:dyDescent="0.3">
      <c r="A3765" s="3">
        <v>6</v>
      </c>
      <c r="B3765" t="s">
        <v>1783</v>
      </c>
      <c r="C3765" s="3">
        <v>6116</v>
      </c>
      <c r="D3765" t="s">
        <v>1339</v>
      </c>
      <c r="E3765" s="3">
        <v>100105</v>
      </c>
      <c r="F3765" t="s">
        <v>11377</v>
      </c>
      <c r="G3765" s="3">
        <v>100105004</v>
      </c>
      <c r="H3765" t="s">
        <v>26116</v>
      </c>
      <c r="I3765" s="3">
        <v>1</v>
      </c>
      <c r="J3765" t="s">
        <v>26080</v>
      </c>
      <c r="K3765" s="3">
        <v>20</v>
      </c>
      <c r="L3765" t="s">
        <v>26117</v>
      </c>
      <c r="M3765" s="3">
        <v>6</v>
      </c>
      <c r="N3765" t="s">
        <v>18251</v>
      </c>
      <c r="O3765" s="3">
        <v>2</v>
      </c>
      <c r="P3765" t="s">
        <v>28067</v>
      </c>
      <c r="Q3765" s="3">
        <v>1</v>
      </c>
      <c r="R3765" t="s">
        <v>26083</v>
      </c>
      <c r="S3765" s="3">
        <v>5</v>
      </c>
      <c r="T3765" s="3">
        <v>1</v>
      </c>
      <c r="U3765" s="3">
        <v>120000</v>
      </c>
      <c r="V3765" s="3">
        <v>2003</v>
      </c>
      <c r="W3765" t="s">
        <v>25</v>
      </c>
    </row>
    <row r="3766" spans="1:23" x14ac:dyDescent="0.3">
      <c r="A3766" s="3">
        <v>6</v>
      </c>
      <c r="B3766" t="s">
        <v>1783</v>
      </c>
      <c r="C3766" s="3">
        <v>6116</v>
      </c>
      <c r="D3766" t="s">
        <v>1339</v>
      </c>
      <c r="E3766" s="3">
        <v>100105</v>
      </c>
      <c r="F3766" t="s">
        <v>11377</v>
      </c>
      <c r="G3766" s="3">
        <v>100105004</v>
      </c>
      <c r="H3766" t="s">
        <v>26116</v>
      </c>
      <c r="I3766" s="3">
        <v>1</v>
      </c>
      <c r="J3766" t="s">
        <v>26080</v>
      </c>
      <c r="K3766" s="3">
        <v>20</v>
      </c>
      <c r="L3766" t="s">
        <v>26117</v>
      </c>
      <c r="M3766" s="3">
        <v>2</v>
      </c>
      <c r="N3766" t="s">
        <v>26084</v>
      </c>
      <c r="O3766" s="3">
        <v>1</v>
      </c>
      <c r="P3766" t="s">
        <v>28066</v>
      </c>
      <c r="Q3766" s="3">
        <v>1</v>
      </c>
      <c r="R3766" t="s">
        <v>26083</v>
      </c>
      <c r="S3766" s="3">
        <v>4</v>
      </c>
      <c r="T3766" s="3">
        <v>1</v>
      </c>
      <c r="U3766" s="3">
        <v>36000</v>
      </c>
      <c r="V3766" s="3">
        <v>2003</v>
      </c>
      <c r="W3766" t="s">
        <v>25</v>
      </c>
    </row>
    <row r="3767" spans="1:23" x14ac:dyDescent="0.3">
      <c r="A3767" s="3">
        <v>6</v>
      </c>
      <c r="B3767" t="s">
        <v>1783</v>
      </c>
      <c r="C3767" s="3">
        <v>6116</v>
      </c>
      <c r="D3767" t="s">
        <v>1339</v>
      </c>
      <c r="E3767" s="3">
        <v>100105</v>
      </c>
      <c r="F3767" t="s">
        <v>11377</v>
      </c>
      <c r="G3767" s="3">
        <v>100105001</v>
      </c>
      <c r="H3767" t="s">
        <v>26118</v>
      </c>
      <c r="I3767" s="3">
        <v>2</v>
      </c>
      <c r="J3767" t="s">
        <v>12848</v>
      </c>
      <c r="K3767" s="3">
        <v>20</v>
      </c>
      <c r="L3767" t="s">
        <v>26117</v>
      </c>
      <c r="M3767" s="3">
        <v>5</v>
      </c>
      <c r="N3767" t="s">
        <v>26092</v>
      </c>
      <c r="O3767" s="3">
        <v>3</v>
      </c>
      <c r="P3767" t="s">
        <v>26085</v>
      </c>
      <c r="Q3767" s="3">
        <v>2</v>
      </c>
      <c r="R3767" t="s">
        <v>8209</v>
      </c>
      <c r="S3767" s="3">
        <v>7</v>
      </c>
      <c r="T3767" s="3">
        <v>1</v>
      </c>
      <c r="U3767" s="3">
        <v>45000</v>
      </c>
      <c r="V3767" s="3">
        <v>2003</v>
      </c>
      <c r="W3767" t="s">
        <v>25</v>
      </c>
    </row>
    <row r="3768" spans="1:23" x14ac:dyDescent="0.3">
      <c r="A3768" s="3">
        <v>6</v>
      </c>
      <c r="B3768" t="s">
        <v>1783</v>
      </c>
      <c r="C3768" s="3">
        <v>6116</v>
      </c>
      <c r="D3768" t="s">
        <v>1339</v>
      </c>
      <c r="E3768" s="3">
        <v>100105</v>
      </c>
      <c r="F3768" t="s">
        <v>11377</v>
      </c>
      <c r="G3768" s="3">
        <v>100105001</v>
      </c>
      <c r="H3768" t="s">
        <v>26118</v>
      </c>
      <c r="I3768" s="3">
        <v>2</v>
      </c>
      <c r="J3768" t="s">
        <v>12848</v>
      </c>
      <c r="K3768" s="3">
        <v>20</v>
      </c>
      <c r="L3768" t="s">
        <v>26117</v>
      </c>
      <c r="M3768" s="3">
        <v>2</v>
      </c>
      <c r="N3768" t="s">
        <v>26084</v>
      </c>
      <c r="O3768" s="3">
        <v>3</v>
      </c>
      <c r="P3768" t="s">
        <v>26085</v>
      </c>
      <c r="Q3768" s="3">
        <v>1</v>
      </c>
      <c r="R3768" t="s">
        <v>26083</v>
      </c>
      <c r="S3768" s="3">
        <v>13</v>
      </c>
      <c r="T3768" s="3">
        <v>1</v>
      </c>
      <c r="U3768" s="3">
        <v>12000</v>
      </c>
      <c r="V3768" s="3">
        <v>2003</v>
      </c>
      <c r="W3768" t="s">
        <v>25</v>
      </c>
    </row>
    <row r="3769" spans="1:23" x14ac:dyDescent="0.3">
      <c r="A3769" s="3">
        <v>6</v>
      </c>
      <c r="B3769" t="s">
        <v>1783</v>
      </c>
      <c r="C3769" s="3">
        <v>6116</v>
      </c>
      <c r="D3769" t="s">
        <v>1339</v>
      </c>
      <c r="E3769" s="3">
        <v>100105</v>
      </c>
      <c r="F3769" t="s">
        <v>11377</v>
      </c>
      <c r="G3769" s="3">
        <v>100105004</v>
      </c>
      <c r="H3769" t="s">
        <v>26116</v>
      </c>
      <c r="I3769" s="3">
        <v>2</v>
      </c>
      <c r="J3769" t="s">
        <v>12848</v>
      </c>
      <c r="K3769" s="3">
        <v>20</v>
      </c>
      <c r="L3769" t="s">
        <v>26117</v>
      </c>
      <c r="M3769" s="3">
        <v>5</v>
      </c>
      <c r="N3769" t="s">
        <v>26092</v>
      </c>
      <c r="O3769" s="3">
        <v>3</v>
      </c>
      <c r="P3769" t="s">
        <v>26085</v>
      </c>
      <c r="Q3769" s="3">
        <v>4</v>
      </c>
      <c r="R3769" t="s">
        <v>26113</v>
      </c>
      <c r="S3769" s="3">
        <v>15</v>
      </c>
      <c r="T3769" s="3">
        <v>1</v>
      </c>
      <c r="U3769" s="3">
        <v>800000</v>
      </c>
      <c r="V3769" s="3">
        <v>2003</v>
      </c>
      <c r="W3769" t="s">
        <v>25</v>
      </c>
    </row>
    <row r="3770" spans="1:23" x14ac:dyDescent="0.3">
      <c r="A3770" s="3">
        <v>6</v>
      </c>
      <c r="B3770" t="s">
        <v>1783</v>
      </c>
      <c r="C3770" s="3">
        <v>6116</v>
      </c>
      <c r="D3770" t="s">
        <v>1339</v>
      </c>
      <c r="E3770" s="3">
        <v>100105</v>
      </c>
      <c r="F3770" t="s">
        <v>11377</v>
      </c>
      <c r="G3770" s="3">
        <v>100105004</v>
      </c>
      <c r="H3770" t="s">
        <v>26116</v>
      </c>
      <c r="I3770" s="3">
        <v>2</v>
      </c>
      <c r="J3770" t="s">
        <v>12848</v>
      </c>
      <c r="K3770" s="3">
        <v>20</v>
      </c>
      <c r="L3770" t="s">
        <v>26117</v>
      </c>
      <c r="M3770" s="3">
        <v>5</v>
      </c>
      <c r="N3770" t="s">
        <v>26092</v>
      </c>
      <c r="O3770" s="3">
        <v>3</v>
      </c>
      <c r="P3770" t="s">
        <v>26085</v>
      </c>
      <c r="Q3770" s="3">
        <v>1</v>
      </c>
      <c r="R3770" t="s">
        <v>26083</v>
      </c>
      <c r="S3770" s="3">
        <v>7</v>
      </c>
      <c r="T3770" s="3">
        <v>1</v>
      </c>
      <c r="U3770" s="3">
        <v>20000</v>
      </c>
      <c r="V3770" s="3">
        <v>2003</v>
      </c>
      <c r="W3770" t="s">
        <v>25</v>
      </c>
    </row>
    <row r="3771" spans="1:23" x14ac:dyDescent="0.3">
      <c r="A3771" s="3">
        <v>6</v>
      </c>
      <c r="B3771" t="s">
        <v>1783</v>
      </c>
      <c r="C3771" s="3">
        <v>6116</v>
      </c>
      <c r="D3771" t="s">
        <v>1339</v>
      </c>
      <c r="E3771" s="3">
        <v>100105</v>
      </c>
      <c r="F3771" t="s">
        <v>11377</v>
      </c>
      <c r="G3771" s="3">
        <v>100105004</v>
      </c>
      <c r="H3771" t="s">
        <v>26116</v>
      </c>
      <c r="I3771" s="3">
        <v>2</v>
      </c>
      <c r="J3771" t="s">
        <v>12848</v>
      </c>
      <c r="K3771" s="3">
        <v>20</v>
      </c>
      <c r="L3771" t="s">
        <v>26117</v>
      </c>
      <c r="M3771" s="3">
        <v>5</v>
      </c>
      <c r="N3771" t="s">
        <v>26092</v>
      </c>
      <c r="O3771" s="3">
        <v>1</v>
      </c>
      <c r="P3771" t="s">
        <v>28066</v>
      </c>
      <c r="Q3771" s="3">
        <v>1</v>
      </c>
      <c r="R3771" t="s">
        <v>26083</v>
      </c>
      <c r="S3771" s="3">
        <v>3</v>
      </c>
      <c r="T3771" s="3">
        <v>1</v>
      </c>
      <c r="U3771" s="3">
        <v>60000</v>
      </c>
      <c r="V3771" s="3">
        <v>2003</v>
      </c>
      <c r="W3771" t="s">
        <v>25</v>
      </c>
    </row>
    <row r="3772" spans="1:23" x14ac:dyDescent="0.3">
      <c r="A3772" s="3">
        <v>6</v>
      </c>
      <c r="B3772" t="s">
        <v>1783</v>
      </c>
      <c r="C3772" s="3">
        <v>6116</v>
      </c>
      <c r="D3772" t="s">
        <v>1339</v>
      </c>
      <c r="E3772" s="3">
        <v>100105</v>
      </c>
      <c r="F3772" t="s">
        <v>11377</v>
      </c>
      <c r="G3772" s="3">
        <v>100105004</v>
      </c>
      <c r="H3772" t="s">
        <v>26116</v>
      </c>
      <c r="I3772" s="3">
        <v>2</v>
      </c>
      <c r="J3772" t="s">
        <v>12848</v>
      </c>
      <c r="K3772" s="3">
        <v>20</v>
      </c>
      <c r="L3772" t="s">
        <v>26117</v>
      </c>
      <c r="M3772" s="3">
        <v>2</v>
      </c>
      <c r="N3772" t="s">
        <v>26084</v>
      </c>
      <c r="O3772" s="3">
        <v>3</v>
      </c>
      <c r="P3772" t="s">
        <v>26085</v>
      </c>
      <c r="Q3772" s="3">
        <v>2</v>
      </c>
      <c r="R3772" t="s">
        <v>8209</v>
      </c>
      <c r="S3772" s="3">
        <v>7</v>
      </c>
      <c r="T3772" s="3">
        <v>1</v>
      </c>
      <c r="U3772" s="3">
        <v>150000</v>
      </c>
      <c r="V3772" s="3">
        <v>2003</v>
      </c>
      <c r="W3772" t="s">
        <v>25</v>
      </c>
    </row>
    <row r="3773" spans="1:23" x14ac:dyDescent="0.3">
      <c r="A3773" s="3">
        <v>6</v>
      </c>
      <c r="B3773" t="s">
        <v>1783</v>
      </c>
      <c r="C3773" s="3">
        <v>6117</v>
      </c>
      <c r="D3773" t="s">
        <v>1037</v>
      </c>
      <c r="E3773" s="3">
        <v>100105</v>
      </c>
      <c r="F3773" t="s">
        <v>11377</v>
      </c>
      <c r="G3773" s="3">
        <v>100105001</v>
      </c>
      <c r="H3773" t="s">
        <v>26118</v>
      </c>
      <c r="I3773" s="3">
        <v>2</v>
      </c>
      <c r="J3773" t="s">
        <v>12848</v>
      </c>
      <c r="K3773" s="3">
        <v>20</v>
      </c>
      <c r="L3773" t="s">
        <v>26117</v>
      </c>
      <c r="M3773" s="3">
        <v>2</v>
      </c>
      <c r="N3773" t="s">
        <v>26084</v>
      </c>
      <c r="O3773" s="3">
        <v>2</v>
      </c>
      <c r="P3773" t="s">
        <v>28067</v>
      </c>
      <c r="Q3773" s="3">
        <v>1</v>
      </c>
      <c r="R3773" t="s">
        <v>26083</v>
      </c>
      <c r="S3773" s="3">
        <v>6</v>
      </c>
      <c r="T3773" s="3">
        <v>1</v>
      </c>
      <c r="U3773" s="3">
        <v>300000</v>
      </c>
      <c r="V3773" s="3">
        <v>2003</v>
      </c>
      <c r="W3773" t="s">
        <v>25</v>
      </c>
    </row>
    <row r="3774" spans="1:23" x14ac:dyDescent="0.3">
      <c r="A3774" s="3">
        <v>6</v>
      </c>
      <c r="B3774" t="s">
        <v>1783</v>
      </c>
      <c r="C3774" s="3">
        <v>6102</v>
      </c>
      <c r="D3774" t="s">
        <v>1297</v>
      </c>
      <c r="E3774" s="3">
        <v>100105</v>
      </c>
      <c r="F3774" t="s">
        <v>11377</v>
      </c>
      <c r="G3774" s="3">
        <v>100105004</v>
      </c>
      <c r="H3774" t="s">
        <v>26116</v>
      </c>
      <c r="I3774" s="3">
        <v>2</v>
      </c>
      <c r="J3774" t="s">
        <v>12848</v>
      </c>
      <c r="K3774" s="3">
        <v>20</v>
      </c>
      <c r="L3774" t="s">
        <v>26117</v>
      </c>
      <c r="M3774" s="3">
        <v>2</v>
      </c>
      <c r="N3774" t="s">
        <v>26084</v>
      </c>
      <c r="O3774" s="3">
        <v>3</v>
      </c>
      <c r="P3774" t="s">
        <v>26085</v>
      </c>
      <c r="Q3774" s="3">
        <v>1</v>
      </c>
      <c r="R3774" t="s">
        <v>26083</v>
      </c>
      <c r="S3774" s="3">
        <v>4</v>
      </c>
      <c r="T3774" s="3">
        <v>1</v>
      </c>
      <c r="U3774" s="3">
        <v>371628</v>
      </c>
      <c r="V3774" s="3">
        <v>2009</v>
      </c>
      <c r="W3774" t="s">
        <v>25</v>
      </c>
    </row>
    <row r="3775" spans="1:23" x14ac:dyDescent="0.3">
      <c r="A3775" s="3">
        <v>6</v>
      </c>
      <c r="B3775" t="s">
        <v>1783</v>
      </c>
      <c r="C3775" s="3">
        <v>6102</v>
      </c>
      <c r="D3775" t="s">
        <v>1297</v>
      </c>
      <c r="E3775" s="3">
        <v>100105</v>
      </c>
      <c r="F3775" t="s">
        <v>11377</v>
      </c>
      <c r="G3775" s="3">
        <v>100105004</v>
      </c>
      <c r="H3775" t="s">
        <v>26116</v>
      </c>
      <c r="I3775" s="3">
        <v>1</v>
      </c>
      <c r="J3775" t="s">
        <v>26080</v>
      </c>
      <c r="K3775" s="3">
        <v>20</v>
      </c>
      <c r="L3775" t="s">
        <v>26117</v>
      </c>
      <c r="M3775" s="3">
        <v>2</v>
      </c>
      <c r="N3775" t="s">
        <v>26084</v>
      </c>
      <c r="O3775" s="3">
        <v>3</v>
      </c>
      <c r="P3775" t="s">
        <v>26085</v>
      </c>
      <c r="Q3775" s="3">
        <v>1</v>
      </c>
      <c r="R3775" t="s">
        <v>26083</v>
      </c>
      <c r="S3775" s="3">
        <v>1</v>
      </c>
      <c r="T3775" s="3">
        <v>1</v>
      </c>
      <c r="U3775" s="3">
        <v>32100</v>
      </c>
      <c r="V3775" s="3">
        <v>2009</v>
      </c>
      <c r="W3775" t="s">
        <v>25</v>
      </c>
    </row>
    <row r="3776" spans="1:23" x14ac:dyDescent="0.3">
      <c r="A3776" s="3">
        <v>6</v>
      </c>
      <c r="B3776" t="s">
        <v>1783</v>
      </c>
      <c r="C3776" s="3">
        <v>6102</v>
      </c>
      <c r="D3776" t="s">
        <v>1297</v>
      </c>
      <c r="E3776" s="3">
        <v>100105</v>
      </c>
      <c r="F3776" t="s">
        <v>11377</v>
      </c>
      <c r="G3776" s="3">
        <v>100105001</v>
      </c>
      <c r="H3776" t="s">
        <v>26118</v>
      </c>
      <c r="I3776" s="3">
        <v>2</v>
      </c>
      <c r="J3776" t="s">
        <v>12848</v>
      </c>
      <c r="K3776" s="3">
        <v>20</v>
      </c>
      <c r="L3776" t="s">
        <v>26117</v>
      </c>
      <c r="M3776" s="3">
        <v>2</v>
      </c>
      <c r="N3776" t="s">
        <v>26084</v>
      </c>
      <c r="O3776" s="3">
        <v>3</v>
      </c>
      <c r="P3776" t="s">
        <v>26085</v>
      </c>
      <c r="Q3776" s="3">
        <v>1</v>
      </c>
      <c r="R3776" t="s">
        <v>26083</v>
      </c>
      <c r="S3776" s="3">
        <v>4</v>
      </c>
      <c r="T3776" s="3">
        <v>1</v>
      </c>
      <c r="U3776" s="3">
        <v>333150</v>
      </c>
      <c r="V3776" s="3">
        <v>2009</v>
      </c>
      <c r="W3776" t="s">
        <v>25</v>
      </c>
    </row>
    <row r="3777" spans="1:23" x14ac:dyDescent="0.3">
      <c r="A3777" s="3">
        <v>6</v>
      </c>
      <c r="B3777" t="s">
        <v>1783</v>
      </c>
      <c r="C3777" s="3">
        <v>6102</v>
      </c>
      <c r="D3777" t="s">
        <v>1297</v>
      </c>
      <c r="E3777" s="3">
        <v>100105</v>
      </c>
      <c r="F3777" t="s">
        <v>11377</v>
      </c>
      <c r="G3777" s="3">
        <v>100105004</v>
      </c>
      <c r="H3777" t="s">
        <v>26116</v>
      </c>
      <c r="I3777" s="3">
        <v>1</v>
      </c>
      <c r="J3777" t="s">
        <v>26080</v>
      </c>
      <c r="K3777" s="3">
        <v>20</v>
      </c>
      <c r="L3777" t="s">
        <v>26117</v>
      </c>
      <c r="M3777" s="3">
        <v>6</v>
      </c>
      <c r="N3777" t="s">
        <v>18251</v>
      </c>
      <c r="O3777" s="3">
        <v>1</v>
      </c>
      <c r="P3777" t="s">
        <v>28066</v>
      </c>
      <c r="Q3777" s="3">
        <v>1</v>
      </c>
      <c r="R3777" t="s">
        <v>26083</v>
      </c>
      <c r="S3777" s="3">
        <v>1</v>
      </c>
      <c r="T3777" s="3">
        <v>1</v>
      </c>
      <c r="U3777" s="3">
        <v>35000</v>
      </c>
      <c r="V3777" s="3">
        <v>2009</v>
      </c>
      <c r="W3777" t="s">
        <v>25</v>
      </c>
    </row>
    <row r="3778" spans="1:23" x14ac:dyDescent="0.3">
      <c r="A3778" s="3">
        <v>6</v>
      </c>
      <c r="B3778" t="s">
        <v>1783</v>
      </c>
      <c r="C3778" s="3">
        <v>6102</v>
      </c>
      <c r="D3778" t="s">
        <v>1297</v>
      </c>
      <c r="E3778" s="3">
        <v>100105</v>
      </c>
      <c r="F3778" t="s">
        <v>11377</v>
      </c>
      <c r="G3778" s="3">
        <v>100105004</v>
      </c>
      <c r="H3778" t="s">
        <v>26116</v>
      </c>
      <c r="I3778" s="3">
        <v>2</v>
      </c>
      <c r="J3778" t="s">
        <v>12848</v>
      </c>
      <c r="K3778" s="3">
        <v>20</v>
      </c>
      <c r="L3778" t="s">
        <v>26117</v>
      </c>
      <c r="M3778" s="3">
        <v>2</v>
      </c>
      <c r="N3778" t="s">
        <v>26084</v>
      </c>
      <c r="O3778" s="3">
        <v>3</v>
      </c>
      <c r="P3778" t="s">
        <v>26085</v>
      </c>
      <c r="Q3778" s="3">
        <v>1</v>
      </c>
      <c r="R3778" t="s">
        <v>26083</v>
      </c>
      <c r="S3778" s="3">
        <v>6</v>
      </c>
      <c r="T3778" s="3">
        <v>1</v>
      </c>
      <c r="U3778" s="3">
        <v>260000</v>
      </c>
      <c r="V3778" s="3">
        <v>2009</v>
      </c>
      <c r="W3778" t="s">
        <v>25</v>
      </c>
    </row>
    <row r="3779" spans="1:23" x14ac:dyDescent="0.3">
      <c r="A3779" s="3">
        <v>6</v>
      </c>
      <c r="B3779" t="s">
        <v>1783</v>
      </c>
      <c r="C3779" s="3">
        <v>6102</v>
      </c>
      <c r="D3779" t="s">
        <v>1297</v>
      </c>
      <c r="E3779" s="3">
        <v>100105</v>
      </c>
      <c r="F3779" t="s">
        <v>11377</v>
      </c>
      <c r="G3779" s="3">
        <v>100105004</v>
      </c>
      <c r="H3779" t="s">
        <v>26116</v>
      </c>
      <c r="I3779" s="3">
        <v>1</v>
      </c>
      <c r="J3779" t="s">
        <v>26080</v>
      </c>
      <c r="K3779" s="3">
        <v>20</v>
      </c>
      <c r="L3779" t="s">
        <v>26117</v>
      </c>
      <c r="M3779" s="3">
        <v>2</v>
      </c>
      <c r="N3779" t="s">
        <v>26084</v>
      </c>
      <c r="O3779" s="3">
        <v>1</v>
      </c>
      <c r="P3779" t="s">
        <v>28066</v>
      </c>
      <c r="Q3779" s="3">
        <v>1</v>
      </c>
      <c r="R3779" t="s">
        <v>26083</v>
      </c>
      <c r="S3779" s="3">
        <v>1</v>
      </c>
      <c r="T3779" s="3">
        <v>1</v>
      </c>
      <c r="U3779" s="3">
        <v>25000</v>
      </c>
      <c r="V3779" s="3">
        <v>2009</v>
      </c>
      <c r="W3779" t="s">
        <v>25</v>
      </c>
    </row>
    <row r="3780" spans="1:23" x14ac:dyDescent="0.3">
      <c r="A3780" s="3">
        <v>6</v>
      </c>
      <c r="B3780" t="s">
        <v>1783</v>
      </c>
      <c r="C3780" s="3">
        <v>6102</v>
      </c>
      <c r="D3780" t="s">
        <v>1297</v>
      </c>
      <c r="E3780" s="3">
        <v>100105</v>
      </c>
      <c r="F3780" t="s">
        <v>11377</v>
      </c>
      <c r="G3780" s="3">
        <v>100105004</v>
      </c>
      <c r="H3780" t="s">
        <v>26116</v>
      </c>
      <c r="I3780" s="3">
        <v>2</v>
      </c>
      <c r="J3780" t="s">
        <v>12848</v>
      </c>
      <c r="K3780" s="3">
        <v>20</v>
      </c>
      <c r="L3780" t="s">
        <v>26117</v>
      </c>
      <c r="M3780" s="3">
        <v>6</v>
      </c>
      <c r="N3780" t="s">
        <v>18251</v>
      </c>
      <c r="O3780" s="3">
        <v>3</v>
      </c>
      <c r="P3780" t="s">
        <v>26085</v>
      </c>
      <c r="Q3780" s="3">
        <v>1</v>
      </c>
      <c r="R3780" t="s">
        <v>26083</v>
      </c>
      <c r="S3780" s="3">
        <v>4</v>
      </c>
      <c r="T3780" s="3">
        <v>1</v>
      </c>
      <c r="U3780" s="3">
        <v>20000</v>
      </c>
      <c r="V3780" s="3">
        <v>2009</v>
      </c>
      <c r="W3780" t="s">
        <v>25</v>
      </c>
    </row>
    <row r="3781" spans="1:23" x14ac:dyDescent="0.3">
      <c r="A3781" s="3">
        <v>6</v>
      </c>
      <c r="B3781" t="s">
        <v>1783</v>
      </c>
      <c r="C3781" s="3">
        <v>6107</v>
      </c>
      <c r="D3781" t="s">
        <v>1312</v>
      </c>
      <c r="E3781" s="3">
        <v>100105</v>
      </c>
      <c r="F3781" t="s">
        <v>11377</v>
      </c>
      <c r="G3781" s="3">
        <v>100105001</v>
      </c>
      <c r="H3781" t="s">
        <v>26118</v>
      </c>
      <c r="I3781" s="3">
        <v>2</v>
      </c>
      <c r="J3781" t="s">
        <v>12848</v>
      </c>
      <c r="K3781" s="3">
        <v>20</v>
      </c>
      <c r="L3781" t="s">
        <v>26117</v>
      </c>
      <c r="M3781" s="3">
        <v>5</v>
      </c>
      <c r="N3781" t="s">
        <v>26092</v>
      </c>
      <c r="O3781" s="3">
        <v>3</v>
      </c>
      <c r="P3781" t="s">
        <v>26085</v>
      </c>
      <c r="Q3781" s="3">
        <v>2</v>
      </c>
      <c r="R3781" t="s">
        <v>8209</v>
      </c>
      <c r="S3781" s="3">
        <v>150</v>
      </c>
      <c r="T3781" s="3">
        <v>1</v>
      </c>
      <c r="U3781" s="3">
        <v>1000000</v>
      </c>
      <c r="V3781" s="3">
        <v>2009</v>
      </c>
      <c r="W3781" t="s">
        <v>25</v>
      </c>
    </row>
    <row r="3782" spans="1:23" x14ac:dyDescent="0.3">
      <c r="A3782" s="3">
        <v>6</v>
      </c>
      <c r="B3782" t="s">
        <v>1783</v>
      </c>
      <c r="C3782" s="3">
        <v>6107</v>
      </c>
      <c r="D3782" t="s">
        <v>1312</v>
      </c>
      <c r="E3782" s="3">
        <v>100105</v>
      </c>
      <c r="F3782" t="s">
        <v>11377</v>
      </c>
      <c r="G3782" s="3">
        <v>100105004</v>
      </c>
      <c r="H3782" t="s">
        <v>26116</v>
      </c>
      <c r="I3782" s="3">
        <v>2</v>
      </c>
      <c r="J3782" t="s">
        <v>12848</v>
      </c>
      <c r="K3782" s="3">
        <v>20</v>
      </c>
      <c r="L3782" t="s">
        <v>26117</v>
      </c>
      <c r="M3782" s="3">
        <v>5</v>
      </c>
      <c r="N3782" t="s">
        <v>26092</v>
      </c>
      <c r="O3782" s="3">
        <v>3</v>
      </c>
      <c r="P3782" t="s">
        <v>26085</v>
      </c>
      <c r="Q3782" s="3">
        <v>2</v>
      </c>
      <c r="R3782" t="s">
        <v>8209</v>
      </c>
      <c r="S3782" s="3">
        <v>150</v>
      </c>
      <c r="T3782" s="3">
        <v>1</v>
      </c>
      <c r="U3782" s="3">
        <v>300000</v>
      </c>
      <c r="V3782" s="3">
        <v>2009</v>
      </c>
      <c r="W3782" t="s">
        <v>25</v>
      </c>
    </row>
    <row r="3783" spans="1:23" x14ac:dyDescent="0.3">
      <c r="A3783" s="3">
        <v>6</v>
      </c>
      <c r="B3783" t="s">
        <v>1783</v>
      </c>
      <c r="C3783" s="3">
        <v>6108</v>
      </c>
      <c r="D3783" t="s">
        <v>1315</v>
      </c>
      <c r="E3783" s="3">
        <v>100105</v>
      </c>
      <c r="F3783" t="s">
        <v>11377</v>
      </c>
      <c r="G3783" s="3">
        <v>100105004</v>
      </c>
      <c r="H3783" t="s">
        <v>26116</v>
      </c>
      <c r="I3783" s="3">
        <v>2</v>
      </c>
      <c r="J3783" t="s">
        <v>12848</v>
      </c>
      <c r="K3783" s="3">
        <v>20</v>
      </c>
      <c r="L3783" t="s">
        <v>26117</v>
      </c>
      <c r="M3783" s="3">
        <v>2</v>
      </c>
      <c r="N3783" t="s">
        <v>26084</v>
      </c>
      <c r="O3783" s="3">
        <v>2</v>
      </c>
      <c r="P3783" t="s">
        <v>28067</v>
      </c>
      <c r="Q3783" s="3">
        <v>4</v>
      </c>
      <c r="R3783" t="s">
        <v>26113</v>
      </c>
      <c r="S3783" s="3">
        <v>1</v>
      </c>
      <c r="T3783" s="3">
        <v>1</v>
      </c>
      <c r="U3783" s="3">
        <v>48000</v>
      </c>
      <c r="V3783" s="3">
        <v>2009</v>
      </c>
      <c r="W3783" t="s">
        <v>25</v>
      </c>
    </row>
    <row r="3784" spans="1:23" x14ac:dyDescent="0.3">
      <c r="A3784" s="3">
        <v>6</v>
      </c>
      <c r="B3784" t="s">
        <v>1783</v>
      </c>
      <c r="C3784" s="3">
        <v>6108</v>
      </c>
      <c r="D3784" t="s">
        <v>1315</v>
      </c>
      <c r="E3784" s="3">
        <v>100105</v>
      </c>
      <c r="F3784" t="s">
        <v>11377</v>
      </c>
      <c r="G3784" s="3">
        <v>100105004</v>
      </c>
      <c r="H3784" t="s">
        <v>26116</v>
      </c>
      <c r="I3784" s="3">
        <v>2</v>
      </c>
      <c r="J3784" t="s">
        <v>12848</v>
      </c>
      <c r="K3784" s="3">
        <v>20</v>
      </c>
      <c r="L3784" t="s">
        <v>26117</v>
      </c>
      <c r="M3784" s="3">
        <v>2</v>
      </c>
      <c r="N3784" t="s">
        <v>26084</v>
      </c>
      <c r="O3784" s="3">
        <v>2</v>
      </c>
      <c r="P3784" t="s">
        <v>28067</v>
      </c>
      <c r="Q3784" s="3">
        <v>4</v>
      </c>
      <c r="R3784" t="s">
        <v>26113</v>
      </c>
      <c r="S3784" s="3">
        <v>1</v>
      </c>
      <c r="T3784" s="3">
        <v>1</v>
      </c>
      <c r="U3784" s="3">
        <v>13000</v>
      </c>
      <c r="V3784" s="3">
        <v>2009</v>
      </c>
      <c r="W3784" t="s">
        <v>25</v>
      </c>
    </row>
    <row r="3785" spans="1:23" x14ac:dyDescent="0.3">
      <c r="A3785" s="3">
        <v>6</v>
      </c>
      <c r="B3785" t="s">
        <v>1783</v>
      </c>
      <c r="C3785" s="3">
        <v>6305</v>
      </c>
      <c r="D3785" t="s">
        <v>1374</v>
      </c>
      <c r="E3785" s="3">
        <v>100103</v>
      </c>
      <c r="F3785" t="s">
        <v>11337</v>
      </c>
      <c r="G3785" s="3">
        <v>100103002</v>
      </c>
      <c r="H3785" t="s">
        <v>26099</v>
      </c>
      <c r="I3785" s="3">
        <v>2</v>
      </c>
      <c r="J3785" t="s">
        <v>12848</v>
      </c>
      <c r="K3785" s="3">
        <v>20</v>
      </c>
      <c r="L3785" t="s">
        <v>26117</v>
      </c>
      <c r="M3785" s="3">
        <v>5</v>
      </c>
      <c r="N3785" t="s">
        <v>26092</v>
      </c>
      <c r="O3785" s="3">
        <v>3</v>
      </c>
      <c r="P3785" t="s">
        <v>26085</v>
      </c>
      <c r="Q3785" s="3">
        <v>4</v>
      </c>
      <c r="R3785" t="s">
        <v>26113</v>
      </c>
      <c r="S3785" s="3">
        <v>25</v>
      </c>
      <c r="T3785" s="3">
        <v>1</v>
      </c>
      <c r="U3785" s="3">
        <v>3000000</v>
      </c>
      <c r="V3785" s="3">
        <v>2009</v>
      </c>
      <c r="W3785" t="s">
        <v>25</v>
      </c>
    </row>
    <row r="3786" spans="1:23" x14ac:dyDescent="0.3">
      <c r="A3786" s="3">
        <v>6</v>
      </c>
      <c r="B3786" t="s">
        <v>1783</v>
      </c>
      <c r="C3786" s="3">
        <v>6101</v>
      </c>
      <c r="D3786" t="s">
        <v>1294</v>
      </c>
      <c r="E3786" s="3">
        <v>100105</v>
      </c>
      <c r="F3786" t="s">
        <v>11377</v>
      </c>
      <c r="G3786" s="3">
        <v>100105004</v>
      </c>
      <c r="H3786" t="s">
        <v>26116</v>
      </c>
      <c r="I3786" s="3">
        <v>2</v>
      </c>
      <c r="J3786" t="s">
        <v>12848</v>
      </c>
      <c r="K3786" s="3">
        <v>20</v>
      </c>
      <c r="L3786" t="s">
        <v>26117</v>
      </c>
      <c r="M3786" s="3">
        <v>7</v>
      </c>
      <c r="N3786" t="s">
        <v>14788</v>
      </c>
      <c r="O3786" s="3">
        <v>3</v>
      </c>
      <c r="P3786" t="s">
        <v>26085</v>
      </c>
      <c r="Q3786" s="3">
        <v>2</v>
      </c>
      <c r="R3786" t="s">
        <v>8209</v>
      </c>
      <c r="S3786" s="3">
        <v>2</v>
      </c>
      <c r="T3786" s="3">
        <v>1</v>
      </c>
      <c r="U3786" s="3">
        <v>9515</v>
      </c>
      <c r="V3786" s="3">
        <v>2009</v>
      </c>
      <c r="W3786" t="s">
        <v>25</v>
      </c>
    </row>
    <row r="3787" spans="1:23" x14ac:dyDescent="0.3">
      <c r="A3787" s="3">
        <v>6</v>
      </c>
      <c r="B3787" t="s">
        <v>1783</v>
      </c>
      <c r="C3787" s="3">
        <v>6101</v>
      </c>
      <c r="D3787" t="s">
        <v>1294</v>
      </c>
      <c r="E3787" s="3">
        <v>100105</v>
      </c>
      <c r="F3787" t="s">
        <v>11377</v>
      </c>
      <c r="G3787" s="3">
        <v>100105004</v>
      </c>
      <c r="H3787" t="s">
        <v>26116</v>
      </c>
      <c r="I3787" s="3">
        <v>2</v>
      </c>
      <c r="J3787" t="s">
        <v>12848</v>
      </c>
      <c r="K3787" s="3">
        <v>20</v>
      </c>
      <c r="L3787" t="s">
        <v>26117</v>
      </c>
      <c r="M3787" s="3">
        <v>7</v>
      </c>
      <c r="N3787" t="s">
        <v>14788</v>
      </c>
      <c r="O3787" s="3">
        <v>1</v>
      </c>
      <c r="P3787" t="s">
        <v>28066</v>
      </c>
      <c r="Q3787" s="3">
        <v>4</v>
      </c>
      <c r="R3787" t="s">
        <v>26113</v>
      </c>
      <c r="S3787" s="3">
        <v>1</v>
      </c>
      <c r="T3787" s="3">
        <v>1</v>
      </c>
      <c r="U3787" s="3">
        <v>18000</v>
      </c>
      <c r="V3787" s="3">
        <v>2009</v>
      </c>
      <c r="W3787" t="s">
        <v>25</v>
      </c>
    </row>
    <row r="3788" spans="1:23" x14ac:dyDescent="0.3">
      <c r="A3788" s="3">
        <v>6</v>
      </c>
      <c r="B3788" t="s">
        <v>1783</v>
      </c>
      <c r="C3788" s="3">
        <v>6101</v>
      </c>
      <c r="D3788" t="s">
        <v>1294</v>
      </c>
      <c r="E3788" s="3">
        <v>100105</v>
      </c>
      <c r="F3788" t="s">
        <v>11377</v>
      </c>
      <c r="G3788" s="3">
        <v>100105004</v>
      </c>
      <c r="H3788" t="s">
        <v>26116</v>
      </c>
      <c r="I3788" s="3">
        <v>2</v>
      </c>
      <c r="J3788" t="s">
        <v>12848</v>
      </c>
      <c r="K3788" s="3">
        <v>20</v>
      </c>
      <c r="L3788" t="s">
        <v>26117</v>
      </c>
      <c r="M3788" s="3">
        <v>7</v>
      </c>
      <c r="N3788" t="s">
        <v>14788</v>
      </c>
      <c r="O3788" s="3">
        <v>1</v>
      </c>
      <c r="P3788" t="s">
        <v>28066</v>
      </c>
      <c r="Q3788" s="3">
        <v>2</v>
      </c>
      <c r="R3788" t="s">
        <v>8209</v>
      </c>
      <c r="S3788" s="3">
        <v>1</v>
      </c>
      <c r="T3788" s="3">
        <v>1</v>
      </c>
      <c r="U3788" s="3">
        <v>9500</v>
      </c>
      <c r="V3788" s="3">
        <v>2009</v>
      </c>
      <c r="W3788" t="s">
        <v>25</v>
      </c>
    </row>
    <row r="3789" spans="1:23" x14ac:dyDescent="0.3">
      <c r="A3789" s="3">
        <v>6</v>
      </c>
      <c r="B3789" t="s">
        <v>1783</v>
      </c>
      <c r="C3789" s="3">
        <v>6101</v>
      </c>
      <c r="D3789" t="s">
        <v>1294</v>
      </c>
      <c r="E3789" s="3">
        <v>100105</v>
      </c>
      <c r="F3789" t="s">
        <v>11377</v>
      </c>
      <c r="G3789" s="3">
        <v>100105004</v>
      </c>
      <c r="H3789" t="s">
        <v>26116</v>
      </c>
      <c r="I3789" s="3">
        <v>2</v>
      </c>
      <c r="J3789" t="s">
        <v>12848</v>
      </c>
      <c r="K3789" s="3">
        <v>20</v>
      </c>
      <c r="L3789" t="s">
        <v>26117</v>
      </c>
      <c r="M3789" s="3">
        <v>7</v>
      </c>
      <c r="N3789" t="s">
        <v>14788</v>
      </c>
      <c r="O3789" s="3">
        <v>3</v>
      </c>
      <c r="P3789" t="s">
        <v>26085</v>
      </c>
      <c r="Q3789" s="3">
        <v>2</v>
      </c>
      <c r="R3789" t="s">
        <v>8209</v>
      </c>
      <c r="S3789" s="3">
        <v>4</v>
      </c>
      <c r="T3789" s="3">
        <v>1</v>
      </c>
      <c r="U3789" s="3">
        <v>72630</v>
      </c>
      <c r="V3789" s="3">
        <v>2009</v>
      </c>
      <c r="W3789" t="s">
        <v>25</v>
      </c>
    </row>
    <row r="3790" spans="1:23" x14ac:dyDescent="0.3">
      <c r="A3790" s="3">
        <v>6</v>
      </c>
      <c r="B3790" t="s">
        <v>1783</v>
      </c>
      <c r="C3790" s="3">
        <v>6101</v>
      </c>
      <c r="D3790" t="s">
        <v>1294</v>
      </c>
      <c r="E3790" s="3">
        <v>100105</v>
      </c>
      <c r="F3790" t="s">
        <v>11377</v>
      </c>
      <c r="G3790" s="3">
        <v>100105001</v>
      </c>
      <c r="H3790" t="s">
        <v>26118</v>
      </c>
      <c r="I3790" s="3">
        <v>2</v>
      </c>
      <c r="J3790" t="s">
        <v>12848</v>
      </c>
      <c r="K3790" s="3">
        <v>20</v>
      </c>
      <c r="L3790" t="s">
        <v>26117</v>
      </c>
      <c r="M3790" s="3">
        <v>7</v>
      </c>
      <c r="N3790" t="s">
        <v>14788</v>
      </c>
      <c r="O3790" s="3">
        <v>3</v>
      </c>
      <c r="P3790" t="s">
        <v>26085</v>
      </c>
      <c r="Q3790" s="3">
        <v>2</v>
      </c>
      <c r="R3790" t="s">
        <v>8209</v>
      </c>
      <c r="S3790" s="3">
        <v>4</v>
      </c>
      <c r="T3790" s="3">
        <v>1</v>
      </c>
      <c r="U3790" s="3">
        <v>126000</v>
      </c>
      <c r="V3790" s="3">
        <v>2009</v>
      </c>
      <c r="W3790" t="s">
        <v>25</v>
      </c>
    </row>
    <row r="3791" spans="1:23" x14ac:dyDescent="0.3">
      <c r="A3791" s="3">
        <v>6</v>
      </c>
      <c r="B3791" t="s">
        <v>1783</v>
      </c>
      <c r="C3791" s="3">
        <v>6101</v>
      </c>
      <c r="D3791" t="s">
        <v>1294</v>
      </c>
      <c r="E3791" s="3">
        <v>100105</v>
      </c>
      <c r="F3791" t="s">
        <v>11377</v>
      </c>
      <c r="G3791" s="3">
        <v>100105004</v>
      </c>
      <c r="H3791" t="s">
        <v>26116</v>
      </c>
      <c r="I3791" s="3">
        <v>1</v>
      </c>
      <c r="J3791" t="s">
        <v>26080</v>
      </c>
      <c r="K3791" s="3">
        <v>20</v>
      </c>
      <c r="L3791" t="s">
        <v>26117</v>
      </c>
      <c r="M3791" s="3">
        <v>7</v>
      </c>
      <c r="N3791" t="s">
        <v>14788</v>
      </c>
      <c r="O3791" s="3">
        <v>1</v>
      </c>
      <c r="P3791" t="s">
        <v>28066</v>
      </c>
      <c r="Q3791" s="3">
        <v>2</v>
      </c>
      <c r="R3791" t="s">
        <v>8209</v>
      </c>
      <c r="S3791" s="3">
        <v>1</v>
      </c>
      <c r="T3791" s="3">
        <v>1</v>
      </c>
      <c r="U3791" s="3">
        <v>31901</v>
      </c>
      <c r="V3791" s="3">
        <v>2009</v>
      </c>
      <c r="W3791" t="s">
        <v>25</v>
      </c>
    </row>
    <row r="3792" spans="1:23" x14ac:dyDescent="0.3">
      <c r="A3792" s="3">
        <v>6</v>
      </c>
      <c r="B3792" t="s">
        <v>1783</v>
      </c>
      <c r="C3792" s="3">
        <v>6115</v>
      </c>
      <c r="D3792" t="s">
        <v>1336</v>
      </c>
      <c r="E3792" s="3">
        <v>100105</v>
      </c>
      <c r="F3792" t="s">
        <v>11377</v>
      </c>
      <c r="G3792" s="3">
        <v>100105001</v>
      </c>
      <c r="H3792" t="s">
        <v>26118</v>
      </c>
      <c r="I3792" s="3">
        <v>2</v>
      </c>
      <c r="J3792" t="s">
        <v>12848</v>
      </c>
      <c r="K3792" s="3">
        <v>20</v>
      </c>
      <c r="L3792" t="s">
        <v>26117</v>
      </c>
      <c r="M3792" s="3">
        <v>7</v>
      </c>
      <c r="N3792" t="s">
        <v>14788</v>
      </c>
      <c r="O3792" s="3">
        <v>1</v>
      </c>
      <c r="P3792" t="s">
        <v>28066</v>
      </c>
      <c r="Q3792" s="3">
        <v>4</v>
      </c>
      <c r="R3792" t="s">
        <v>26113</v>
      </c>
      <c r="S3792" s="3">
        <v>32</v>
      </c>
      <c r="T3792" s="3">
        <v>1</v>
      </c>
      <c r="U3792" s="3">
        <v>500000</v>
      </c>
      <c r="V3792" s="3">
        <v>2009</v>
      </c>
      <c r="W3792" t="s">
        <v>25</v>
      </c>
    </row>
    <row r="3793" spans="1:23" x14ac:dyDescent="0.3">
      <c r="A3793" s="3">
        <v>6</v>
      </c>
      <c r="B3793" t="s">
        <v>1783</v>
      </c>
      <c r="C3793" s="3">
        <v>6115</v>
      </c>
      <c r="D3793" t="s">
        <v>1336</v>
      </c>
      <c r="E3793" s="3">
        <v>100105</v>
      </c>
      <c r="F3793" t="s">
        <v>11377</v>
      </c>
      <c r="G3793" s="3">
        <v>100105001</v>
      </c>
      <c r="H3793" t="s">
        <v>26118</v>
      </c>
      <c r="I3793" s="3">
        <v>2</v>
      </c>
      <c r="J3793" t="s">
        <v>12848</v>
      </c>
      <c r="K3793" s="3">
        <v>20</v>
      </c>
      <c r="L3793" t="s">
        <v>26117</v>
      </c>
      <c r="M3793" s="3">
        <v>5</v>
      </c>
      <c r="N3793" t="s">
        <v>26092</v>
      </c>
      <c r="O3793" s="3">
        <v>1</v>
      </c>
      <c r="P3793" t="s">
        <v>28066</v>
      </c>
      <c r="Q3793" s="3">
        <v>4</v>
      </c>
      <c r="R3793" t="s">
        <v>26113</v>
      </c>
      <c r="S3793" s="3">
        <v>12</v>
      </c>
      <c r="T3793" s="3">
        <v>1</v>
      </c>
      <c r="U3793" s="3">
        <v>500000</v>
      </c>
      <c r="V3793" s="3">
        <v>2009</v>
      </c>
      <c r="W3793" t="s">
        <v>25</v>
      </c>
    </row>
    <row r="3794" spans="1:23" x14ac:dyDescent="0.3">
      <c r="A3794" s="3">
        <v>6</v>
      </c>
      <c r="B3794" t="s">
        <v>1783</v>
      </c>
      <c r="C3794" s="3">
        <v>6115</v>
      </c>
      <c r="D3794" t="s">
        <v>1336</v>
      </c>
      <c r="E3794" s="3">
        <v>100105</v>
      </c>
      <c r="F3794" t="s">
        <v>11377</v>
      </c>
      <c r="G3794" s="3">
        <v>100105001</v>
      </c>
      <c r="H3794" t="s">
        <v>26118</v>
      </c>
      <c r="I3794" s="3">
        <v>2</v>
      </c>
      <c r="J3794" t="s">
        <v>12848</v>
      </c>
      <c r="K3794" s="3">
        <v>20</v>
      </c>
      <c r="L3794" t="s">
        <v>26117</v>
      </c>
      <c r="M3794" s="3">
        <v>7</v>
      </c>
      <c r="N3794" t="s">
        <v>14788</v>
      </c>
      <c r="O3794" s="3">
        <v>3</v>
      </c>
      <c r="P3794" t="s">
        <v>26085</v>
      </c>
      <c r="Q3794" s="3">
        <v>2</v>
      </c>
      <c r="R3794" t="s">
        <v>8209</v>
      </c>
      <c r="S3794" s="3">
        <v>10</v>
      </c>
      <c r="T3794" s="3">
        <v>1</v>
      </c>
      <c r="U3794" s="3">
        <v>500000</v>
      </c>
      <c r="V3794" s="3">
        <v>2009</v>
      </c>
      <c r="W3794" t="s">
        <v>25</v>
      </c>
    </row>
    <row r="3795" spans="1:23" x14ac:dyDescent="0.3">
      <c r="A3795" s="3">
        <v>6</v>
      </c>
      <c r="B3795" t="s">
        <v>1783</v>
      </c>
      <c r="C3795" s="3">
        <v>6116</v>
      </c>
      <c r="D3795" t="s">
        <v>1339</v>
      </c>
      <c r="E3795" s="3">
        <v>100105</v>
      </c>
      <c r="F3795" t="s">
        <v>11377</v>
      </c>
      <c r="G3795" s="3">
        <v>100105004</v>
      </c>
      <c r="H3795" t="s">
        <v>26116</v>
      </c>
      <c r="I3795" s="3">
        <v>2</v>
      </c>
      <c r="J3795" t="s">
        <v>12848</v>
      </c>
      <c r="K3795" s="3">
        <v>20</v>
      </c>
      <c r="L3795" t="s">
        <v>26117</v>
      </c>
      <c r="M3795" s="3">
        <v>2</v>
      </c>
      <c r="N3795" t="s">
        <v>26084</v>
      </c>
      <c r="O3795" s="3">
        <v>1</v>
      </c>
      <c r="P3795" t="s">
        <v>28066</v>
      </c>
      <c r="Q3795" s="3">
        <v>2</v>
      </c>
      <c r="R3795" t="s">
        <v>8209</v>
      </c>
      <c r="S3795" s="3">
        <v>2</v>
      </c>
      <c r="T3795" s="3">
        <v>1</v>
      </c>
      <c r="U3795" s="3">
        <v>86500</v>
      </c>
      <c r="V3795" s="3">
        <v>2009</v>
      </c>
      <c r="W3795" t="s">
        <v>25</v>
      </c>
    </row>
    <row r="3796" spans="1:23" x14ac:dyDescent="0.3">
      <c r="A3796" s="3">
        <v>6</v>
      </c>
      <c r="B3796" t="s">
        <v>1783</v>
      </c>
      <c r="C3796" s="3">
        <v>6116</v>
      </c>
      <c r="D3796" t="s">
        <v>1339</v>
      </c>
      <c r="E3796" s="3">
        <v>100105</v>
      </c>
      <c r="F3796" t="s">
        <v>11377</v>
      </c>
      <c r="G3796" s="3">
        <v>100105001</v>
      </c>
      <c r="H3796" t="s">
        <v>26118</v>
      </c>
      <c r="I3796" s="3">
        <v>2</v>
      </c>
      <c r="J3796" t="s">
        <v>12848</v>
      </c>
      <c r="K3796" s="3">
        <v>20</v>
      </c>
      <c r="L3796" t="s">
        <v>26117</v>
      </c>
      <c r="M3796" s="3">
        <v>7</v>
      </c>
      <c r="N3796" t="s">
        <v>14788</v>
      </c>
      <c r="O3796" s="3">
        <v>1</v>
      </c>
      <c r="P3796" t="s">
        <v>28066</v>
      </c>
      <c r="Q3796" s="3">
        <v>4</v>
      </c>
      <c r="R3796" t="s">
        <v>26113</v>
      </c>
      <c r="S3796" s="3">
        <v>2</v>
      </c>
      <c r="T3796" s="3">
        <v>1</v>
      </c>
      <c r="U3796" s="3">
        <v>38000</v>
      </c>
      <c r="V3796" s="3">
        <v>2009</v>
      </c>
      <c r="W3796" t="s">
        <v>25</v>
      </c>
    </row>
    <row r="3797" spans="1:23" x14ac:dyDescent="0.3">
      <c r="A3797" s="3">
        <v>6</v>
      </c>
      <c r="B3797" t="s">
        <v>1783</v>
      </c>
      <c r="C3797" s="3">
        <v>6116</v>
      </c>
      <c r="D3797" t="s">
        <v>1339</v>
      </c>
      <c r="E3797" s="3">
        <v>100105</v>
      </c>
      <c r="F3797" t="s">
        <v>11377</v>
      </c>
      <c r="G3797" s="3">
        <v>100105004</v>
      </c>
      <c r="H3797" t="s">
        <v>26116</v>
      </c>
      <c r="I3797" s="3">
        <v>2</v>
      </c>
      <c r="J3797" t="s">
        <v>12848</v>
      </c>
      <c r="K3797" s="3">
        <v>20</v>
      </c>
      <c r="L3797" t="s">
        <v>26117</v>
      </c>
      <c r="M3797" s="3">
        <v>7</v>
      </c>
      <c r="N3797" t="s">
        <v>14788</v>
      </c>
      <c r="O3797" s="3">
        <v>3</v>
      </c>
      <c r="P3797" t="s">
        <v>26085</v>
      </c>
      <c r="Q3797" s="3">
        <v>4</v>
      </c>
      <c r="R3797" t="s">
        <v>26113</v>
      </c>
      <c r="S3797" s="3">
        <v>2</v>
      </c>
      <c r="T3797" s="3">
        <v>1</v>
      </c>
      <c r="U3797" s="3">
        <v>70000</v>
      </c>
      <c r="V3797" s="3">
        <v>2009</v>
      </c>
      <c r="W3797" t="s">
        <v>25</v>
      </c>
    </row>
    <row r="3798" spans="1:23" x14ac:dyDescent="0.3">
      <c r="A3798" s="3">
        <v>6</v>
      </c>
      <c r="B3798" t="s">
        <v>1783</v>
      </c>
      <c r="C3798" s="3">
        <v>6116</v>
      </c>
      <c r="D3798" t="s">
        <v>1339</v>
      </c>
      <c r="E3798" s="3">
        <v>100105</v>
      </c>
      <c r="F3798" t="s">
        <v>11377</v>
      </c>
      <c r="G3798" s="3">
        <v>100105004</v>
      </c>
      <c r="H3798" t="s">
        <v>26116</v>
      </c>
      <c r="I3798" s="3">
        <v>2</v>
      </c>
      <c r="J3798" t="s">
        <v>12848</v>
      </c>
      <c r="K3798" s="3">
        <v>20</v>
      </c>
      <c r="L3798" t="s">
        <v>26117</v>
      </c>
      <c r="M3798" s="3">
        <v>7</v>
      </c>
      <c r="N3798" t="s">
        <v>14788</v>
      </c>
      <c r="O3798" s="3">
        <v>3</v>
      </c>
      <c r="P3798" t="s">
        <v>26085</v>
      </c>
      <c r="Q3798" s="3">
        <v>4</v>
      </c>
      <c r="R3798" t="s">
        <v>26113</v>
      </c>
      <c r="S3798" s="3">
        <v>2</v>
      </c>
      <c r="T3798" s="3">
        <v>1</v>
      </c>
      <c r="U3798" s="3">
        <v>14000</v>
      </c>
      <c r="V3798" s="3">
        <v>2009</v>
      </c>
      <c r="W3798" t="s">
        <v>25</v>
      </c>
    </row>
    <row r="3799" spans="1:23" x14ac:dyDescent="0.3">
      <c r="A3799" s="3">
        <v>6</v>
      </c>
      <c r="B3799" t="s">
        <v>1783</v>
      </c>
      <c r="C3799" s="3">
        <v>6116</v>
      </c>
      <c r="D3799" t="s">
        <v>1339</v>
      </c>
      <c r="E3799" s="3">
        <v>100105</v>
      </c>
      <c r="F3799" t="s">
        <v>11377</v>
      </c>
      <c r="G3799" s="3">
        <v>100105001</v>
      </c>
      <c r="H3799" t="s">
        <v>26118</v>
      </c>
      <c r="I3799" s="3">
        <v>2</v>
      </c>
      <c r="J3799" t="s">
        <v>12848</v>
      </c>
      <c r="K3799" s="3">
        <v>20</v>
      </c>
      <c r="L3799" t="s">
        <v>26117</v>
      </c>
      <c r="M3799" s="3">
        <v>7</v>
      </c>
      <c r="N3799" t="s">
        <v>14788</v>
      </c>
      <c r="O3799" s="3">
        <v>1</v>
      </c>
      <c r="P3799" t="s">
        <v>28066</v>
      </c>
      <c r="Q3799" s="3">
        <v>4</v>
      </c>
      <c r="R3799" t="s">
        <v>26113</v>
      </c>
      <c r="S3799" s="3">
        <v>3</v>
      </c>
      <c r="T3799" s="3">
        <v>1</v>
      </c>
      <c r="U3799" s="3">
        <v>8000</v>
      </c>
      <c r="V3799" s="3">
        <v>2009</v>
      </c>
      <c r="W3799" t="s">
        <v>25</v>
      </c>
    </row>
    <row r="3800" spans="1:23" x14ac:dyDescent="0.3">
      <c r="A3800" s="3">
        <v>6</v>
      </c>
      <c r="B3800" t="s">
        <v>1783</v>
      </c>
      <c r="C3800" s="3">
        <v>6116</v>
      </c>
      <c r="D3800" t="s">
        <v>1339</v>
      </c>
      <c r="E3800" s="3">
        <v>100105</v>
      </c>
      <c r="F3800" t="s">
        <v>11377</v>
      </c>
      <c r="G3800" s="3">
        <v>100105004</v>
      </c>
      <c r="H3800" t="s">
        <v>26116</v>
      </c>
      <c r="I3800" s="3">
        <v>1</v>
      </c>
      <c r="J3800" t="s">
        <v>26080</v>
      </c>
      <c r="K3800" s="3">
        <v>20</v>
      </c>
      <c r="L3800" t="s">
        <v>26117</v>
      </c>
      <c r="M3800" s="3">
        <v>7</v>
      </c>
      <c r="N3800" t="s">
        <v>14788</v>
      </c>
      <c r="O3800" s="3">
        <v>3</v>
      </c>
      <c r="P3800" t="s">
        <v>26085</v>
      </c>
      <c r="Q3800" s="3">
        <v>2</v>
      </c>
      <c r="R3800" t="s">
        <v>8209</v>
      </c>
      <c r="S3800" s="3">
        <v>2</v>
      </c>
      <c r="T3800" s="3">
        <v>1</v>
      </c>
      <c r="U3800" s="3">
        <v>25275</v>
      </c>
      <c r="V3800" s="3">
        <v>2009</v>
      </c>
      <c r="W3800" t="s">
        <v>25</v>
      </c>
    </row>
    <row r="3801" spans="1:23" x14ac:dyDescent="0.3">
      <c r="A3801" s="3">
        <v>6</v>
      </c>
      <c r="B3801" t="s">
        <v>1783</v>
      </c>
      <c r="C3801" s="3">
        <v>6116</v>
      </c>
      <c r="D3801" t="s">
        <v>1339</v>
      </c>
      <c r="E3801" s="3">
        <v>100105</v>
      </c>
      <c r="F3801" t="s">
        <v>11377</v>
      </c>
      <c r="G3801" s="3">
        <v>100105004</v>
      </c>
      <c r="H3801" t="s">
        <v>26116</v>
      </c>
      <c r="I3801" s="3">
        <v>2</v>
      </c>
      <c r="J3801" t="s">
        <v>12848</v>
      </c>
      <c r="K3801" s="3">
        <v>20</v>
      </c>
      <c r="L3801" t="s">
        <v>26117</v>
      </c>
      <c r="M3801" s="3">
        <v>2</v>
      </c>
      <c r="N3801" t="s">
        <v>26084</v>
      </c>
      <c r="O3801" s="3">
        <v>1</v>
      </c>
      <c r="P3801" t="s">
        <v>28066</v>
      </c>
      <c r="Q3801" s="3">
        <v>2</v>
      </c>
      <c r="R3801" t="s">
        <v>8209</v>
      </c>
      <c r="S3801" s="3">
        <v>2</v>
      </c>
      <c r="T3801" s="3">
        <v>1</v>
      </c>
      <c r="U3801" s="3">
        <v>85860</v>
      </c>
      <c r="V3801" s="3">
        <v>2009</v>
      </c>
      <c r="W3801" t="s">
        <v>25</v>
      </c>
    </row>
    <row r="3802" spans="1:23" x14ac:dyDescent="0.3">
      <c r="A3802" s="3">
        <v>6</v>
      </c>
      <c r="B3802" t="s">
        <v>1783</v>
      </c>
      <c r="C3802" s="3">
        <v>6116</v>
      </c>
      <c r="D3802" t="s">
        <v>1339</v>
      </c>
      <c r="E3802" s="3">
        <v>100105</v>
      </c>
      <c r="F3802" t="s">
        <v>11377</v>
      </c>
      <c r="G3802" s="3">
        <v>100105004</v>
      </c>
      <c r="H3802" t="s">
        <v>26116</v>
      </c>
      <c r="I3802" s="3">
        <v>2</v>
      </c>
      <c r="J3802" t="s">
        <v>12848</v>
      </c>
      <c r="K3802" s="3">
        <v>20</v>
      </c>
      <c r="L3802" t="s">
        <v>26117</v>
      </c>
      <c r="M3802" s="3">
        <v>7</v>
      </c>
      <c r="N3802" t="s">
        <v>14788</v>
      </c>
      <c r="O3802" s="3">
        <v>1</v>
      </c>
      <c r="P3802" t="s">
        <v>28066</v>
      </c>
      <c r="Q3802" s="3">
        <v>2</v>
      </c>
      <c r="R3802" t="s">
        <v>8209</v>
      </c>
      <c r="S3802" s="3">
        <v>2</v>
      </c>
      <c r="T3802" s="3">
        <v>1</v>
      </c>
      <c r="U3802" s="3">
        <v>26500</v>
      </c>
      <c r="V3802" s="3">
        <v>2009</v>
      </c>
      <c r="W3802" t="s">
        <v>25</v>
      </c>
    </row>
    <row r="3803" spans="1:23" x14ac:dyDescent="0.3">
      <c r="A3803" s="3">
        <v>6</v>
      </c>
      <c r="B3803" t="s">
        <v>1783</v>
      </c>
      <c r="C3803" s="3">
        <v>6116</v>
      </c>
      <c r="D3803" t="s">
        <v>1339</v>
      </c>
      <c r="E3803" s="3">
        <v>100105</v>
      </c>
      <c r="F3803" t="s">
        <v>11377</v>
      </c>
      <c r="G3803" s="3">
        <v>100105004</v>
      </c>
      <c r="H3803" t="s">
        <v>26116</v>
      </c>
      <c r="I3803" s="3">
        <v>2</v>
      </c>
      <c r="J3803" t="s">
        <v>12848</v>
      </c>
      <c r="K3803" s="3">
        <v>20</v>
      </c>
      <c r="L3803" t="s">
        <v>26117</v>
      </c>
      <c r="M3803" s="3">
        <v>2</v>
      </c>
      <c r="N3803" t="s">
        <v>26084</v>
      </c>
      <c r="O3803" s="3">
        <v>1</v>
      </c>
      <c r="P3803" t="s">
        <v>28066</v>
      </c>
      <c r="Q3803" s="3">
        <v>2</v>
      </c>
      <c r="R3803" t="s">
        <v>8209</v>
      </c>
      <c r="S3803" s="3">
        <v>1</v>
      </c>
      <c r="T3803" s="3">
        <v>1</v>
      </c>
      <c r="U3803" s="3">
        <v>63250</v>
      </c>
      <c r="V3803" s="3">
        <v>2009</v>
      </c>
      <c r="W3803" t="s">
        <v>25</v>
      </c>
    </row>
    <row r="3804" spans="1:23" x14ac:dyDescent="0.3">
      <c r="A3804" s="3">
        <v>6</v>
      </c>
      <c r="B3804" t="s">
        <v>1783</v>
      </c>
      <c r="C3804" s="3">
        <v>6116</v>
      </c>
      <c r="D3804" t="s">
        <v>1339</v>
      </c>
      <c r="E3804" s="3">
        <v>100105</v>
      </c>
      <c r="F3804" t="s">
        <v>11377</v>
      </c>
      <c r="G3804" s="3">
        <v>100105004</v>
      </c>
      <c r="H3804" t="s">
        <v>26116</v>
      </c>
      <c r="I3804" s="3">
        <v>2</v>
      </c>
      <c r="J3804" t="s">
        <v>12848</v>
      </c>
      <c r="K3804" s="3">
        <v>20</v>
      </c>
      <c r="L3804" t="s">
        <v>26117</v>
      </c>
      <c r="M3804" s="3">
        <v>2</v>
      </c>
      <c r="N3804" t="s">
        <v>26084</v>
      </c>
      <c r="O3804" s="3">
        <v>3</v>
      </c>
      <c r="P3804" t="s">
        <v>26085</v>
      </c>
      <c r="Q3804" s="3">
        <v>2</v>
      </c>
      <c r="R3804" t="s">
        <v>8209</v>
      </c>
      <c r="S3804" s="3">
        <v>2</v>
      </c>
      <c r="T3804" s="3">
        <v>1</v>
      </c>
      <c r="U3804" s="3">
        <v>92000</v>
      </c>
      <c r="V3804" s="3">
        <v>2009</v>
      </c>
      <c r="W3804" t="s">
        <v>25</v>
      </c>
    </row>
    <row r="3805" spans="1:23" x14ac:dyDescent="0.3">
      <c r="A3805" s="3">
        <v>6</v>
      </c>
      <c r="B3805" t="s">
        <v>1783</v>
      </c>
      <c r="C3805" s="3">
        <v>6116</v>
      </c>
      <c r="D3805" t="s">
        <v>1339</v>
      </c>
      <c r="E3805" s="3">
        <v>100105</v>
      </c>
      <c r="F3805" t="s">
        <v>11377</v>
      </c>
      <c r="G3805" s="3">
        <v>100105004</v>
      </c>
      <c r="H3805" t="s">
        <v>26116</v>
      </c>
      <c r="I3805" s="3">
        <v>1</v>
      </c>
      <c r="J3805" t="s">
        <v>26080</v>
      </c>
      <c r="K3805" s="3">
        <v>20</v>
      </c>
      <c r="L3805" t="s">
        <v>26117</v>
      </c>
      <c r="M3805" s="3">
        <v>7</v>
      </c>
      <c r="N3805" t="s">
        <v>14788</v>
      </c>
      <c r="O3805" s="3">
        <v>3</v>
      </c>
      <c r="P3805" t="s">
        <v>26085</v>
      </c>
      <c r="Q3805" s="3">
        <v>2</v>
      </c>
      <c r="R3805" t="s">
        <v>8209</v>
      </c>
      <c r="S3805" s="3">
        <v>18</v>
      </c>
      <c r="T3805" s="3">
        <v>1</v>
      </c>
      <c r="U3805" s="3">
        <v>270000</v>
      </c>
      <c r="V3805" s="3">
        <v>2009</v>
      </c>
      <c r="W3805" t="s">
        <v>25</v>
      </c>
    </row>
    <row r="3806" spans="1:23" x14ac:dyDescent="0.3">
      <c r="A3806" s="3">
        <v>6</v>
      </c>
      <c r="B3806" t="s">
        <v>1783</v>
      </c>
      <c r="C3806" s="3">
        <v>6116</v>
      </c>
      <c r="D3806" t="s">
        <v>1339</v>
      </c>
      <c r="E3806" s="3">
        <v>100105</v>
      </c>
      <c r="F3806" t="s">
        <v>11377</v>
      </c>
      <c r="G3806" s="3">
        <v>100105004</v>
      </c>
      <c r="H3806" t="s">
        <v>26116</v>
      </c>
      <c r="I3806" s="3">
        <v>1</v>
      </c>
      <c r="J3806" t="s">
        <v>26080</v>
      </c>
      <c r="K3806" s="3">
        <v>20</v>
      </c>
      <c r="L3806" t="s">
        <v>26117</v>
      </c>
      <c r="M3806" s="3">
        <v>5</v>
      </c>
      <c r="N3806" t="s">
        <v>26092</v>
      </c>
      <c r="O3806" s="3">
        <v>3</v>
      </c>
      <c r="P3806" t="s">
        <v>26085</v>
      </c>
      <c r="Q3806" s="3">
        <v>3</v>
      </c>
      <c r="R3806" t="s">
        <v>26107</v>
      </c>
      <c r="S3806" s="3">
        <v>3</v>
      </c>
      <c r="T3806" s="3">
        <v>1</v>
      </c>
      <c r="U3806" s="3">
        <v>2000</v>
      </c>
      <c r="V3806" s="3">
        <v>2009</v>
      </c>
      <c r="W3806" t="s">
        <v>25</v>
      </c>
    </row>
    <row r="3807" spans="1:23" x14ac:dyDescent="0.3">
      <c r="A3807" s="3">
        <v>6</v>
      </c>
      <c r="B3807" t="s">
        <v>1783</v>
      </c>
      <c r="C3807" s="3">
        <v>6116</v>
      </c>
      <c r="D3807" t="s">
        <v>1339</v>
      </c>
      <c r="E3807" s="3">
        <v>100105</v>
      </c>
      <c r="F3807" t="s">
        <v>11377</v>
      </c>
      <c r="G3807" s="3">
        <v>100105004</v>
      </c>
      <c r="H3807" t="s">
        <v>26116</v>
      </c>
      <c r="I3807" s="3">
        <v>1</v>
      </c>
      <c r="J3807" t="s">
        <v>26080</v>
      </c>
      <c r="K3807" s="3">
        <v>20</v>
      </c>
      <c r="L3807" t="s">
        <v>26117</v>
      </c>
      <c r="M3807" s="3">
        <v>7</v>
      </c>
      <c r="N3807" t="s">
        <v>14788</v>
      </c>
      <c r="O3807" s="3">
        <v>3</v>
      </c>
      <c r="P3807" t="s">
        <v>26085</v>
      </c>
      <c r="Q3807" s="3">
        <v>2</v>
      </c>
      <c r="R3807" t="s">
        <v>8209</v>
      </c>
      <c r="S3807" s="3">
        <v>2</v>
      </c>
      <c r="T3807" s="3">
        <v>1</v>
      </c>
      <c r="U3807" s="3">
        <v>26000</v>
      </c>
      <c r="V3807" s="3">
        <v>2009</v>
      </c>
      <c r="W3807" t="s">
        <v>25</v>
      </c>
    </row>
    <row r="3808" spans="1:23" x14ac:dyDescent="0.3">
      <c r="A3808" s="3">
        <v>6</v>
      </c>
      <c r="B3808" t="s">
        <v>1783</v>
      </c>
      <c r="C3808" s="3">
        <v>6116</v>
      </c>
      <c r="D3808" t="s">
        <v>1339</v>
      </c>
      <c r="E3808" s="3">
        <v>100105</v>
      </c>
      <c r="F3808" t="s">
        <v>11377</v>
      </c>
      <c r="G3808" s="3">
        <v>100105004</v>
      </c>
      <c r="H3808" t="s">
        <v>26116</v>
      </c>
      <c r="I3808" s="3">
        <v>2</v>
      </c>
      <c r="J3808" t="s">
        <v>12848</v>
      </c>
      <c r="K3808" s="3">
        <v>20</v>
      </c>
      <c r="L3808" t="s">
        <v>26117</v>
      </c>
      <c r="M3808" s="3">
        <v>5</v>
      </c>
      <c r="N3808" t="s">
        <v>26092</v>
      </c>
      <c r="O3808" s="3">
        <v>1</v>
      </c>
      <c r="P3808" t="s">
        <v>28066</v>
      </c>
      <c r="Q3808" s="3">
        <v>2</v>
      </c>
      <c r="R3808" t="s">
        <v>8209</v>
      </c>
      <c r="S3808" s="3">
        <v>2</v>
      </c>
      <c r="T3808" s="3">
        <v>1</v>
      </c>
      <c r="U3808" s="3">
        <v>84000</v>
      </c>
      <c r="V3808" s="3">
        <v>2009</v>
      </c>
      <c r="W3808" t="s">
        <v>25</v>
      </c>
    </row>
    <row r="3809" spans="1:23" x14ac:dyDescent="0.3">
      <c r="A3809" s="3">
        <v>6</v>
      </c>
      <c r="B3809" t="s">
        <v>1783</v>
      </c>
      <c r="C3809" s="3">
        <v>6116</v>
      </c>
      <c r="D3809" t="s">
        <v>1339</v>
      </c>
      <c r="E3809" s="3">
        <v>100105</v>
      </c>
      <c r="F3809" t="s">
        <v>11377</v>
      </c>
      <c r="G3809" s="3">
        <v>100105004</v>
      </c>
      <c r="H3809" t="s">
        <v>26116</v>
      </c>
      <c r="I3809" s="3">
        <v>2</v>
      </c>
      <c r="J3809" t="s">
        <v>12848</v>
      </c>
      <c r="K3809" s="3">
        <v>20</v>
      </c>
      <c r="L3809" t="s">
        <v>26117</v>
      </c>
      <c r="M3809" s="3">
        <v>7</v>
      </c>
      <c r="N3809" t="s">
        <v>14788</v>
      </c>
      <c r="O3809" s="3">
        <v>1</v>
      </c>
      <c r="P3809" t="s">
        <v>28066</v>
      </c>
      <c r="Q3809" s="3">
        <v>4</v>
      </c>
      <c r="R3809" t="s">
        <v>26113</v>
      </c>
      <c r="S3809" s="3">
        <v>2</v>
      </c>
      <c r="T3809" s="3">
        <v>1</v>
      </c>
      <c r="U3809" s="3">
        <v>60000</v>
      </c>
      <c r="V3809" s="3">
        <v>2009</v>
      </c>
      <c r="W3809" t="s">
        <v>25</v>
      </c>
    </row>
    <row r="3810" spans="1:23" x14ac:dyDescent="0.3">
      <c r="A3810" s="3">
        <v>6</v>
      </c>
      <c r="B3810" t="s">
        <v>1783</v>
      </c>
      <c r="C3810" s="3">
        <v>6116</v>
      </c>
      <c r="D3810" t="s">
        <v>1339</v>
      </c>
      <c r="E3810" s="3">
        <v>100105</v>
      </c>
      <c r="F3810" t="s">
        <v>11377</v>
      </c>
      <c r="G3810" s="3">
        <v>100105001</v>
      </c>
      <c r="H3810" t="s">
        <v>26118</v>
      </c>
      <c r="I3810" s="3">
        <v>2</v>
      </c>
      <c r="J3810" t="s">
        <v>12848</v>
      </c>
      <c r="K3810" s="3">
        <v>20</v>
      </c>
      <c r="L3810" t="s">
        <v>26117</v>
      </c>
      <c r="M3810" s="3">
        <v>7</v>
      </c>
      <c r="N3810" t="s">
        <v>14788</v>
      </c>
      <c r="O3810" s="3">
        <v>3</v>
      </c>
      <c r="P3810" t="s">
        <v>26085</v>
      </c>
      <c r="Q3810" s="3">
        <v>4</v>
      </c>
      <c r="R3810" t="s">
        <v>26113</v>
      </c>
      <c r="S3810" s="3">
        <v>4</v>
      </c>
      <c r="T3810" s="3">
        <v>1</v>
      </c>
      <c r="U3810" s="3">
        <v>190000</v>
      </c>
      <c r="V3810" s="3">
        <v>2009</v>
      </c>
      <c r="W3810" t="s">
        <v>25</v>
      </c>
    </row>
    <row r="3811" spans="1:23" x14ac:dyDescent="0.3">
      <c r="A3811" s="3">
        <v>6</v>
      </c>
      <c r="B3811" t="s">
        <v>1783</v>
      </c>
      <c r="C3811" s="3">
        <v>6116</v>
      </c>
      <c r="D3811" t="s">
        <v>1339</v>
      </c>
      <c r="E3811" s="3">
        <v>100105</v>
      </c>
      <c r="F3811" t="s">
        <v>11377</v>
      </c>
      <c r="G3811" s="3">
        <v>100105004</v>
      </c>
      <c r="H3811" t="s">
        <v>26116</v>
      </c>
      <c r="I3811" s="3">
        <v>1</v>
      </c>
      <c r="J3811" t="s">
        <v>26080</v>
      </c>
      <c r="K3811" s="3">
        <v>20</v>
      </c>
      <c r="L3811" t="s">
        <v>26117</v>
      </c>
      <c r="M3811" s="3">
        <v>7</v>
      </c>
      <c r="N3811" t="s">
        <v>14788</v>
      </c>
      <c r="O3811" s="3">
        <v>1</v>
      </c>
      <c r="P3811" t="s">
        <v>28066</v>
      </c>
      <c r="Q3811" s="3">
        <v>1</v>
      </c>
      <c r="R3811" t="s">
        <v>26083</v>
      </c>
      <c r="S3811" s="3">
        <v>3</v>
      </c>
      <c r="T3811" s="3">
        <v>1</v>
      </c>
      <c r="U3811" s="3">
        <v>100000</v>
      </c>
      <c r="V3811" s="3">
        <v>2009</v>
      </c>
      <c r="W3811" t="s">
        <v>25</v>
      </c>
    </row>
    <row r="3812" spans="1:23" x14ac:dyDescent="0.3">
      <c r="A3812" s="3">
        <v>6</v>
      </c>
      <c r="B3812" t="s">
        <v>1783</v>
      </c>
      <c r="C3812" s="3">
        <v>6116</v>
      </c>
      <c r="D3812" t="s">
        <v>1339</v>
      </c>
      <c r="E3812" s="3">
        <v>100105</v>
      </c>
      <c r="F3812" t="s">
        <v>11377</v>
      </c>
      <c r="G3812" s="3">
        <v>100105001</v>
      </c>
      <c r="H3812" t="s">
        <v>26118</v>
      </c>
      <c r="I3812" s="3">
        <v>1</v>
      </c>
      <c r="J3812" t="s">
        <v>26080</v>
      </c>
      <c r="K3812" s="3">
        <v>20</v>
      </c>
      <c r="L3812" t="s">
        <v>26117</v>
      </c>
      <c r="M3812" s="3">
        <v>7</v>
      </c>
      <c r="N3812" t="s">
        <v>14788</v>
      </c>
      <c r="O3812" s="3">
        <v>3</v>
      </c>
      <c r="P3812" t="s">
        <v>26085</v>
      </c>
      <c r="Q3812" s="3">
        <v>2</v>
      </c>
      <c r="R3812" t="s">
        <v>8209</v>
      </c>
      <c r="S3812" s="3">
        <v>1</v>
      </c>
      <c r="T3812" s="3">
        <v>1</v>
      </c>
      <c r="U3812" s="3">
        <v>30800</v>
      </c>
      <c r="V3812" s="3">
        <v>2009</v>
      </c>
      <c r="W3812" t="s">
        <v>25</v>
      </c>
    </row>
    <row r="3813" spans="1:23" x14ac:dyDescent="0.3">
      <c r="A3813" s="3">
        <v>6</v>
      </c>
      <c r="B3813" t="s">
        <v>1783</v>
      </c>
      <c r="C3813" s="3">
        <v>6117</v>
      </c>
      <c r="D3813" t="s">
        <v>1037</v>
      </c>
      <c r="E3813" s="3">
        <v>100105</v>
      </c>
      <c r="F3813" t="s">
        <v>11377</v>
      </c>
      <c r="G3813" s="3">
        <v>100105001</v>
      </c>
      <c r="H3813" t="s">
        <v>26118</v>
      </c>
      <c r="I3813" s="3">
        <v>2</v>
      </c>
      <c r="J3813" t="s">
        <v>12848</v>
      </c>
      <c r="K3813" s="3">
        <v>20</v>
      </c>
      <c r="L3813" t="s">
        <v>26117</v>
      </c>
      <c r="M3813" s="3">
        <v>5</v>
      </c>
      <c r="N3813" t="s">
        <v>26092</v>
      </c>
      <c r="O3813" s="3">
        <v>3</v>
      </c>
      <c r="P3813" t="s">
        <v>26085</v>
      </c>
      <c r="Q3813" s="3">
        <v>4</v>
      </c>
      <c r="R3813" t="s">
        <v>26113</v>
      </c>
      <c r="S3813" s="3">
        <v>6</v>
      </c>
      <c r="T3813" s="3">
        <v>1</v>
      </c>
      <c r="U3813" s="3">
        <v>168000</v>
      </c>
      <c r="V3813" s="3">
        <v>2009</v>
      </c>
      <c r="W3813" t="s">
        <v>25</v>
      </c>
    </row>
    <row r="3814" spans="1:23" x14ac:dyDescent="0.3">
      <c r="A3814" s="3">
        <v>6</v>
      </c>
      <c r="B3814" t="s">
        <v>1783</v>
      </c>
      <c r="C3814" s="3">
        <v>6303</v>
      </c>
      <c r="D3814" t="s">
        <v>1368</v>
      </c>
      <c r="E3814" s="3">
        <v>100105</v>
      </c>
      <c r="F3814" t="s">
        <v>11377</v>
      </c>
      <c r="G3814" s="3">
        <v>100105004</v>
      </c>
      <c r="H3814" t="s">
        <v>26116</v>
      </c>
      <c r="I3814" s="3">
        <v>1</v>
      </c>
      <c r="J3814" t="s">
        <v>26080</v>
      </c>
      <c r="K3814" s="3">
        <v>20</v>
      </c>
      <c r="L3814" t="s">
        <v>26117</v>
      </c>
      <c r="M3814" s="3">
        <v>2</v>
      </c>
      <c r="N3814" t="s">
        <v>26084</v>
      </c>
      <c r="O3814" s="3">
        <v>1</v>
      </c>
      <c r="P3814" t="s">
        <v>28066</v>
      </c>
      <c r="Q3814" s="3">
        <v>5</v>
      </c>
      <c r="R3814" t="s">
        <v>8203</v>
      </c>
      <c r="S3814" s="3">
        <v>1</v>
      </c>
      <c r="T3814" s="3">
        <v>1</v>
      </c>
      <c r="U3814" s="3">
        <v>25000</v>
      </c>
      <c r="V3814" s="3">
        <v>2014</v>
      </c>
      <c r="W3814" t="s">
        <v>25</v>
      </c>
    </row>
    <row r="3815" spans="1:23" x14ac:dyDescent="0.3">
      <c r="A3815" s="3">
        <v>6</v>
      </c>
      <c r="B3815" t="s">
        <v>1783</v>
      </c>
      <c r="C3815" s="3">
        <v>6102</v>
      </c>
      <c r="D3815" t="s">
        <v>1297</v>
      </c>
      <c r="E3815" s="3">
        <v>100105</v>
      </c>
      <c r="F3815" t="s">
        <v>11377</v>
      </c>
      <c r="G3815" s="3">
        <v>100105004</v>
      </c>
      <c r="H3815" t="s">
        <v>26116</v>
      </c>
      <c r="I3815" s="3">
        <v>2</v>
      </c>
      <c r="J3815" t="s">
        <v>12848</v>
      </c>
      <c r="K3815" s="3">
        <v>20</v>
      </c>
      <c r="L3815" t="s">
        <v>26117</v>
      </c>
      <c r="M3815" s="3">
        <v>2</v>
      </c>
      <c r="N3815" t="s">
        <v>26084</v>
      </c>
      <c r="O3815" s="3">
        <v>3</v>
      </c>
      <c r="P3815" t="s">
        <v>26085</v>
      </c>
      <c r="Q3815" s="3">
        <v>1</v>
      </c>
      <c r="R3815" t="s">
        <v>26083</v>
      </c>
      <c r="S3815" s="3">
        <v>17</v>
      </c>
      <c r="T3815" s="3">
        <v>1</v>
      </c>
      <c r="U3815" s="3">
        <v>350000</v>
      </c>
      <c r="V3815" s="3">
        <v>2014</v>
      </c>
      <c r="W3815" t="s">
        <v>25</v>
      </c>
    </row>
    <row r="3816" spans="1:23" x14ac:dyDescent="0.3">
      <c r="A3816" s="3">
        <v>6</v>
      </c>
      <c r="B3816" t="s">
        <v>1783</v>
      </c>
      <c r="C3816" s="3">
        <v>6102</v>
      </c>
      <c r="D3816" t="s">
        <v>1297</v>
      </c>
      <c r="E3816" s="3">
        <v>100105</v>
      </c>
      <c r="F3816" t="s">
        <v>11377</v>
      </c>
      <c r="G3816" s="3">
        <v>100105004</v>
      </c>
      <c r="H3816" t="s">
        <v>26116</v>
      </c>
      <c r="I3816" s="3">
        <v>2</v>
      </c>
      <c r="J3816" t="s">
        <v>12848</v>
      </c>
      <c r="K3816" s="3">
        <v>20</v>
      </c>
      <c r="L3816" t="s">
        <v>26117</v>
      </c>
      <c r="M3816" s="3">
        <v>2</v>
      </c>
      <c r="N3816" t="s">
        <v>26084</v>
      </c>
      <c r="O3816" s="3">
        <v>3</v>
      </c>
      <c r="P3816" t="s">
        <v>26085</v>
      </c>
      <c r="Q3816" s="3">
        <v>1</v>
      </c>
      <c r="R3816" t="s">
        <v>26083</v>
      </c>
      <c r="S3816" s="3">
        <v>10</v>
      </c>
      <c r="T3816" s="3">
        <v>1</v>
      </c>
      <c r="U3816" s="3">
        <v>300000</v>
      </c>
      <c r="V3816" s="3">
        <v>2014</v>
      </c>
      <c r="W3816" t="s">
        <v>25</v>
      </c>
    </row>
    <row r="3817" spans="1:23" x14ac:dyDescent="0.3">
      <c r="A3817" s="3">
        <v>6</v>
      </c>
      <c r="B3817" t="s">
        <v>1783</v>
      </c>
      <c r="C3817" s="3">
        <v>6102</v>
      </c>
      <c r="D3817" t="s">
        <v>1297</v>
      </c>
      <c r="E3817" s="3">
        <v>100105</v>
      </c>
      <c r="F3817" t="s">
        <v>11377</v>
      </c>
      <c r="G3817" s="3">
        <v>100105004</v>
      </c>
      <c r="H3817" t="s">
        <v>26116</v>
      </c>
      <c r="I3817" s="3">
        <v>2</v>
      </c>
      <c r="J3817" t="s">
        <v>12848</v>
      </c>
      <c r="K3817" s="3">
        <v>20</v>
      </c>
      <c r="L3817" t="s">
        <v>26117</v>
      </c>
      <c r="M3817" s="3">
        <v>2</v>
      </c>
      <c r="N3817" t="s">
        <v>26084</v>
      </c>
      <c r="O3817" s="3">
        <v>1</v>
      </c>
      <c r="P3817" t="s">
        <v>28066</v>
      </c>
      <c r="Q3817" s="3">
        <v>1</v>
      </c>
      <c r="R3817" t="s">
        <v>26083</v>
      </c>
      <c r="S3817" s="3">
        <v>4</v>
      </c>
      <c r="T3817" s="3">
        <v>1</v>
      </c>
      <c r="U3817" s="3">
        <v>55000</v>
      </c>
      <c r="V3817" s="3">
        <v>2014</v>
      </c>
      <c r="W3817" t="s">
        <v>25</v>
      </c>
    </row>
    <row r="3818" spans="1:23" x14ac:dyDescent="0.3">
      <c r="A3818" s="3">
        <v>6</v>
      </c>
      <c r="B3818" t="s">
        <v>1783</v>
      </c>
      <c r="C3818" s="3">
        <v>6102</v>
      </c>
      <c r="D3818" t="s">
        <v>1297</v>
      </c>
      <c r="E3818" s="3">
        <v>100105</v>
      </c>
      <c r="F3818" t="s">
        <v>11377</v>
      </c>
      <c r="G3818" s="3">
        <v>100105004</v>
      </c>
      <c r="H3818" t="s">
        <v>26116</v>
      </c>
      <c r="I3818" s="3">
        <v>2</v>
      </c>
      <c r="J3818" t="s">
        <v>12848</v>
      </c>
      <c r="K3818" s="3">
        <v>20</v>
      </c>
      <c r="L3818" t="s">
        <v>26117</v>
      </c>
      <c r="M3818" s="3">
        <v>2</v>
      </c>
      <c r="N3818" t="s">
        <v>26084</v>
      </c>
      <c r="O3818" s="3">
        <v>1</v>
      </c>
      <c r="P3818" t="s">
        <v>28066</v>
      </c>
      <c r="Q3818" s="3">
        <v>1</v>
      </c>
      <c r="R3818" t="s">
        <v>26083</v>
      </c>
      <c r="S3818" s="3">
        <v>8</v>
      </c>
      <c r="T3818" s="3">
        <v>1</v>
      </c>
      <c r="U3818" s="3">
        <v>100000</v>
      </c>
      <c r="V3818" s="3">
        <v>2014</v>
      </c>
      <c r="W3818" t="s">
        <v>25</v>
      </c>
    </row>
    <row r="3819" spans="1:23" x14ac:dyDescent="0.3">
      <c r="A3819" s="3">
        <v>6</v>
      </c>
      <c r="B3819" t="s">
        <v>1783</v>
      </c>
      <c r="C3819" s="3">
        <v>6102</v>
      </c>
      <c r="D3819" t="s">
        <v>1297</v>
      </c>
      <c r="E3819" s="3">
        <v>100105</v>
      </c>
      <c r="F3819" t="s">
        <v>11377</v>
      </c>
      <c r="G3819" s="3">
        <v>100105004</v>
      </c>
      <c r="H3819" t="s">
        <v>26116</v>
      </c>
      <c r="I3819" s="3">
        <v>2</v>
      </c>
      <c r="J3819" t="s">
        <v>12848</v>
      </c>
      <c r="K3819" s="3">
        <v>20</v>
      </c>
      <c r="L3819" t="s">
        <v>26117</v>
      </c>
      <c r="M3819" s="3">
        <v>2</v>
      </c>
      <c r="N3819" t="s">
        <v>26084</v>
      </c>
      <c r="O3819" s="3">
        <v>3</v>
      </c>
      <c r="P3819" t="s">
        <v>26085</v>
      </c>
      <c r="Q3819" s="3">
        <v>1</v>
      </c>
      <c r="R3819" t="s">
        <v>26083</v>
      </c>
      <c r="S3819" s="3">
        <v>4</v>
      </c>
      <c r="T3819" s="3">
        <v>1</v>
      </c>
      <c r="U3819" s="3">
        <v>20000</v>
      </c>
      <c r="V3819" s="3">
        <v>2014</v>
      </c>
      <c r="W3819" t="s">
        <v>25</v>
      </c>
    </row>
    <row r="3820" spans="1:23" x14ac:dyDescent="0.3">
      <c r="A3820" s="3">
        <v>6</v>
      </c>
      <c r="B3820" t="s">
        <v>1783</v>
      </c>
      <c r="C3820" s="3">
        <v>6102</v>
      </c>
      <c r="D3820" t="s">
        <v>1297</v>
      </c>
      <c r="E3820" s="3">
        <v>100105</v>
      </c>
      <c r="F3820" t="s">
        <v>11377</v>
      </c>
      <c r="G3820" s="3">
        <v>100105004</v>
      </c>
      <c r="H3820" t="s">
        <v>26116</v>
      </c>
      <c r="I3820" s="3">
        <v>2</v>
      </c>
      <c r="J3820" t="s">
        <v>12848</v>
      </c>
      <c r="K3820" s="3">
        <v>20</v>
      </c>
      <c r="L3820" t="s">
        <v>26117</v>
      </c>
      <c r="M3820" s="3">
        <v>2</v>
      </c>
      <c r="N3820" t="s">
        <v>26084</v>
      </c>
      <c r="O3820" s="3">
        <v>3</v>
      </c>
      <c r="P3820" t="s">
        <v>26085</v>
      </c>
      <c r="Q3820" s="3">
        <v>1</v>
      </c>
      <c r="R3820" t="s">
        <v>26083</v>
      </c>
      <c r="S3820" s="3">
        <v>10</v>
      </c>
      <c r="T3820" s="3">
        <v>1</v>
      </c>
      <c r="U3820" s="3">
        <v>17000</v>
      </c>
      <c r="V3820" s="3">
        <v>2014</v>
      </c>
      <c r="W3820" t="s">
        <v>25</v>
      </c>
    </row>
    <row r="3821" spans="1:23" x14ac:dyDescent="0.3">
      <c r="A3821" s="3">
        <v>6</v>
      </c>
      <c r="B3821" t="s">
        <v>1783</v>
      </c>
      <c r="C3821" s="3">
        <v>6102</v>
      </c>
      <c r="D3821" t="s">
        <v>1297</v>
      </c>
      <c r="E3821" s="3">
        <v>100105</v>
      </c>
      <c r="F3821" t="s">
        <v>11377</v>
      </c>
      <c r="G3821" s="3">
        <v>100105004</v>
      </c>
      <c r="H3821" t="s">
        <v>26116</v>
      </c>
      <c r="I3821" s="3">
        <v>2</v>
      </c>
      <c r="J3821" t="s">
        <v>12848</v>
      </c>
      <c r="K3821" s="3">
        <v>20</v>
      </c>
      <c r="L3821" t="s">
        <v>26117</v>
      </c>
      <c r="M3821" s="3">
        <v>2</v>
      </c>
      <c r="N3821" t="s">
        <v>26084</v>
      </c>
      <c r="O3821" s="3">
        <v>3</v>
      </c>
      <c r="P3821" t="s">
        <v>26085</v>
      </c>
      <c r="Q3821" s="3">
        <v>2</v>
      </c>
      <c r="R3821" t="s">
        <v>8209</v>
      </c>
      <c r="S3821" s="3">
        <v>6</v>
      </c>
      <c r="T3821" s="3">
        <v>1</v>
      </c>
      <c r="U3821" s="3">
        <v>60000</v>
      </c>
      <c r="V3821" s="3">
        <v>2014</v>
      </c>
      <c r="W3821" t="s">
        <v>25</v>
      </c>
    </row>
    <row r="3822" spans="1:23" x14ac:dyDescent="0.3">
      <c r="A3822" s="3">
        <v>6</v>
      </c>
      <c r="B3822" t="s">
        <v>1783</v>
      </c>
      <c r="C3822" s="3">
        <v>6102</v>
      </c>
      <c r="D3822" t="s">
        <v>1297</v>
      </c>
      <c r="E3822" s="3">
        <v>100105</v>
      </c>
      <c r="F3822" t="s">
        <v>11377</v>
      </c>
      <c r="G3822" s="3">
        <v>100105004</v>
      </c>
      <c r="H3822" t="s">
        <v>26116</v>
      </c>
      <c r="I3822" s="3">
        <v>2</v>
      </c>
      <c r="J3822" t="s">
        <v>12848</v>
      </c>
      <c r="K3822" s="3">
        <v>20</v>
      </c>
      <c r="L3822" t="s">
        <v>26117</v>
      </c>
      <c r="M3822" s="3">
        <v>2</v>
      </c>
      <c r="N3822" t="s">
        <v>26084</v>
      </c>
      <c r="O3822" s="3">
        <v>3</v>
      </c>
      <c r="P3822" t="s">
        <v>26085</v>
      </c>
      <c r="Q3822" s="3">
        <v>1</v>
      </c>
      <c r="R3822" t="s">
        <v>26083</v>
      </c>
      <c r="S3822" s="3">
        <v>3</v>
      </c>
      <c r="T3822" s="3">
        <v>1</v>
      </c>
      <c r="U3822" s="3">
        <v>8000</v>
      </c>
      <c r="V3822" s="3">
        <v>2014</v>
      </c>
      <c r="W3822" t="s">
        <v>25</v>
      </c>
    </row>
    <row r="3823" spans="1:23" x14ac:dyDescent="0.3">
      <c r="A3823" s="3">
        <v>6</v>
      </c>
      <c r="B3823" t="s">
        <v>1783</v>
      </c>
      <c r="C3823" s="3">
        <v>6102</v>
      </c>
      <c r="D3823" t="s">
        <v>1297</v>
      </c>
      <c r="E3823" s="3">
        <v>100105</v>
      </c>
      <c r="F3823" t="s">
        <v>11377</v>
      </c>
      <c r="G3823" s="3">
        <v>100105004</v>
      </c>
      <c r="H3823" t="s">
        <v>26116</v>
      </c>
      <c r="I3823" s="3">
        <v>2</v>
      </c>
      <c r="J3823" t="s">
        <v>12848</v>
      </c>
      <c r="K3823" s="3">
        <v>20</v>
      </c>
      <c r="L3823" t="s">
        <v>26117</v>
      </c>
      <c r="M3823" s="3">
        <v>2</v>
      </c>
      <c r="N3823" t="s">
        <v>26084</v>
      </c>
      <c r="O3823" s="3">
        <v>2</v>
      </c>
      <c r="P3823" t="s">
        <v>28067</v>
      </c>
      <c r="Q3823" s="3">
        <v>1</v>
      </c>
      <c r="R3823" t="s">
        <v>26083</v>
      </c>
      <c r="S3823" s="3">
        <v>4</v>
      </c>
      <c r="T3823" s="3">
        <v>1</v>
      </c>
      <c r="U3823" s="3">
        <v>21000</v>
      </c>
      <c r="V3823" s="3">
        <v>2014</v>
      </c>
      <c r="W3823" t="s">
        <v>25</v>
      </c>
    </row>
    <row r="3824" spans="1:23" x14ac:dyDescent="0.3">
      <c r="A3824" s="3">
        <v>6</v>
      </c>
      <c r="B3824" t="s">
        <v>1783</v>
      </c>
      <c r="C3824" s="3">
        <v>6102</v>
      </c>
      <c r="D3824" t="s">
        <v>1297</v>
      </c>
      <c r="E3824" s="3">
        <v>100105</v>
      </c>
      <c r="F3824" t="s">
        <v>11377</v>
      </c>
      <c r="G3824" s="3">
        <v>100105004</v>
      </c>
      <c r="H3824" t="s">
        <v>26116</v>
      </c>
      <c r="I3824" s="3">
        <v>2</v>
      </c>
      <c r="J3824" t="s">
        <v>12848</v>
      </c>
      <c r="K3824" s="3">
        <v>20</v>
      </c>
      <c r="L3824" t="s">
        <v>26117</v>
      </c>
      <c r="M3824" s="3">
        <v>2</v>
      </c>
      <c r="N3824" t="s">
        <v>26084</v>
      </c>
      <c r="O3824" s="3">
        <v>3</v>
      </c>
      <c r="P3824" t="s">
        <v>26085</v>
      </c>
      <c r="Q3824" s="3">
        <v>1</v>
      </c>
      <c r="R3824" t="s">
        <v>26083</v>
      </c>
      <c r="S3824" s="3">
        <v>10</v>
      </c>
      <c r="T3824" s="3">
        <v>1</v>
      </c>
      <c r="U3824" s="3">
        <v>300000</v>
      </c>
      <c r="V3824" s="3">
        <v>2014</v>
      </c>
      <c r="W3824" t="s">
        <v>25</v>
      </c>
    </row>
    <row r="3825" spans="1:23" x14ac:dyDescent="0.3">
      <c r="A3825" s="3">
        <v>6</v>
      </c>
      <c r="B3825" t="s">
        <v>1783</v>
      </c>
      <c r="C3825" s="3">
        <v>6102</v>
      </c>
      <c r="D3825" t="s">
        <v>1297</v>
      </c>
      <c r="E3825" s="3">
        <v>100105</v>
      </c>
      <c r="F3825" t="s">
        <v>11377</v>
      </c>
      <c r="G3825" s="3">
        <v>100105001</v>
      </c>
      <c r="H3825" t="s">
        <v>26118</v>
      </c>
      <c r="I3825" s="3">
        <v>2</v>
      </c>
      <c r="J3825" t="s">
        <v>12848</v>
      </c>
      <c r="K3825" s="3">
        <v>20</v>
      </c>
      <c r="L3825" t="s">
        <v>26117</v>
      </c>
      <c r="M3825" s="3">
        <v>2</v>
      </c>
      <c r="N3825" t="s">
        <v>26084</v>
      </c>
      <c r="O3825" s="3">
        <v>3</v>
      </c>
      <c r="P3825" t="s">
        <v>26085</v>
      </c>
      <c r="Q3825" s="3">
        <v>1</v>
      </c>
      <c r="R3825" t="s">
        <v>26083</v>
      </c>
      <c r="S3825" s="3">
        <v>10</v>
      </c>
      <c r="T3825" s="3">
        <v>1</v>
      </c>
      <c r="U3825" s="3">
        <v>170000</v>
      </c>
      <c r="V3825" s="3">
        <v>2014</v>
      </c>
      <c r="W3825" t="s">
        <v>25</v>
      </c>
    </row>
    <row r="3826" spans="1:23" x14ac:dyDescent="0.3">
      <c r="A3826" s="3">
        <v>6</v>
      </c>
      <c r="B3826" t="s">
        <v>1783</v>
      </c>
      <c r="C3826" s="3">
        <v>6102</v>
      </c>
      <c r="D3826" t="s">
        <v>1297</v>
      </c>
      <c r="E3826" s="3">
        <v>100105</v>
      </c>
      <c r="F3826" t="s">
        <v>11377</v>
      </c>
      <c r="G3826" s="3">
        <v>100105004</v>
      </c>
      <c r="H3826" t="s">
        <v>26116</v>
      </c>
      <c r="I3826" s="3">
        <v>2</v>
      </c>
      <c r="J3826" t="s">
        <v>12848</v>
      </c>
      <c r="K3826" s="3">
        <v>20</v>
      </c>
      <c r="L3826" t="s">
        <v>26117</v>
      </c>
      <c r="M3826" s="3">
        <v>2</v>
      </c>
      <c r="N3826" t="s">
        <v>26084</v>
      </c>
      <c r="O3826" s="3">
        <v>1</v>
      </c>
      <c r="P3826" t="s">
        <v>28066</v>
      </c>
      <c r="Q3826" s="3">
        <v>1</v>
      </c>
      <c r="R3826" t="s">
        <v>26083</v>
      </c>
      <c r="S3826" s="3">
        <v>4</v>
      </c>
      <c r="T3826" s="3">
        <v>1</v>
      </c>
      <c r="U3826" s="3">
        <v>117000</v>
      </c>
      <c r="V3826" s="3">
        <v>2014</v>
      </c>
      <c r="W3826" t="s">
        <v>25</v>
      </c>
    </row>
    <row r="3827" spans="1:23" x14ac:dyDescent="0.3">
      <c r="A3827" s="3">
        <v>6</v>
      </c>
      <c r="B3827" t="s">
        <v>1783</v>
      </c>
      <c r="C3827" s="3">
        <v>6102</v>
      </c>
      <c r="D3827" t="s">
        <v>1297</v>
      </c>
      <c r="E3827" s="3">
        <v>100105</v>
      </c>
      <c r="F3827" t="s">
        <v>11377</v>
      </c>
      <c r="G3827" s="3">
        <v>100105001</v>
      </c>
      <c r="H3827" t="s">
        <v>26118</v>
      </c>
      <c r="I3827" s="3">
        <v>2</v>
      </c>
      <c r="J3827" t="s">
        <v>12848</v>
      </c>
      <c r="K3827" s="3">
        <v>20</v>
      </c>
      <c r="L3827" t="s">
        <v>26117</v>
      </c>
      <c r="M3827" s="3">
        <v>5</v>
      </c>
      <c r="N3827" t="s">
        <v>26092</v>
      </c>
      <c r="O3827" s="3">
        <v>3</v>
      </c>
      <c r="P3827" t="s">
        <v>26085</v>
      </c>
      <c r="Q3827" s="3">
        <v>2</v>
      </c>
      <c r="R3827" t="s">
        <v>8209</v>
      </c>
      <c r="S3827" s="3">
        <v>20</v>
      </c>
      <c r="T3827" s="3">
        <v>1</v>
      </c>
      <c r="U3827" s="3">
        <v>60000</v>
      </c>
      <c r="V3827" s="3">
        <v>2014</v>
      </c>
      <c r="W3827" t="s">
        <v>25</v>
      </c>
    </row>
    <row r="3828" spans="1:23" x14ac:dyDescent="0.3">
      <c r="A3828" s="3">
        <v>6</v>
      </c>
      <c r="B3828" t="s">
        <v>1783</v>
      </c>
      <c r="C3828" s="3">
        <v>6106</v>
      </c>
      <c r="D3828" t="s">
        <v>1309</v>
      </c>
      <c r="E3828" s="3">
        <v>100103</v>
      </c>
      <c r="F3828" t="s">
        <v>11337</v>
      </c>
      <c r="G3828" s="3">
        <v>100103002</v>
      </c>
      <c r="H3828" t="s">
        <v>26099</v>
      </c>
      <c r="I3828" s="3">
        <v>2</v>
      </c>
      <c r="J3828" t="s">
        <v>12848</v>
      </c>
      <c r="K3828" s="3">
        <v>20</v>
      </c>
      <c r="L3828" t="s">
        <v>26117</v>
      </c>
      <c r="M3828" s="3">
        <v>5</v>
      </c>
      <c r="N3828" t="s">
        <v>26092</v>
      </c>
      <c r="O3828" s="3">
        <v>3</v>
      </c>
      <c r="P3828" t="s">
        <v>26085</v>
      </c>
      <c r="Q3828" s="3">
        <v>1</v>
      </c>
      <c r="R3828" t="s">
        <v>26083</v>
      </c>
      <c r="S3828" s="3">
        <v>35</v>
      </c>
      <c r="T3828" s="3">
        <v>1</v>
      </c>
      <c r="U3828" s="3">
        <v>315000</v>
      </c>
      <c r="V3828" s="3">
        <v>2014</v>
      </c>
      <c r="W3828" t="s">
        <v>25</v>
      </c>
    </row>
    <row r="3829" spans="1:23" x14ac:dyDescent="0.3">
      <c r="A3829" s="3">
        <v>6</v>
      </c>
      <c r="B3829" t="s">
        <v>1783</v>
      </c>
      <c r="C3829" s="3">
        <v>6107</v>
      </c>
      <c r="D3829" t="s">
        <v>1312</v>
      </c>
      <c r="E3829" s="3">
        <v>100105</v>
      </c>
      <c r="F3829" t="s">
        <v>11377</v>
      </c>
      <c r="G3829" s="3">
        <v>100105004</v>
      </c>
      <c r="H3829" t="s">
        <v>26116</v>
      </c>
      <c r="I3829" s="3">
        <v>2</v>
      </c>
      <c r="J3829" t="s">
        <v>12848</v>
      </c>
      <c r="K3829" s="3">
        <v>20</v>
      </c>
      <c r="L3829" t="s">
        <v>26117</v>
      </c>
      <c r="M3829" s="3">
        <v>5</v>
      </c>
      <c r="N3829" t="s">
        <v>26092</v>
      </c>
      <c r="O3829" s="3">
        <v>3</v>
      </c>
      <c r="P3829" t="s">
        <v>26085</v>
      </c>
      <c r="Q3829" s="3">
        <v>2</v>
      </c>
      <c r="R3829" t="s">
        <v>8209</v>
      </c>
      <c r="S3829" s="3">
        <v>20</v>
      </c>
      <c r="T3829" s="3">
        <v>1</v>
      </c>
      <c r="U3829" s="3">
        <v>6200000</v>
      </c>
      <c r="V3829" s="3">
        <v>2014</v>
      </c>
      <c r="W3829" t="s">
        <v>25</v>
      </c>
    </row>
    <row r="3830" spans="1:23" x14ac:dyDescent="0.3">
      <c r="A3830" s="3">
        <v>6</v>
      </c>
      <c r="B3830" t="s">
        <v>1783</v>
      </c>
      <c r="C3830" s="3">
        <v>6107</v>
      </c>
      <c r="D3830" t="s">
        <v>1312</v>
      </c>
      <c r="E3830" s="3">
        <v>100105</v>
      </c>
      <c r="F3830" t="s">
        <v>11377</v>
      </c>
      <c r="G3830" s="3">
        <v>100105001</v>
      </c>
      <c r="H3830" t="s">
        <v>26118</v>
      </c>
      <c r="I3830" s="3">
        <v>2</v>
      </c>
      <c r="J3830" t="s">
        <v>12848</v>
      </c>
      <c r="K3830" s="3">
        <v>20</v>
      </c>
      <c r="L3830" t="s">
        <v>26117</v>
      </c>
      <c r="M3830" s="3">
        <v>5</v>
      </c>
      <c r="N3830" t="s">
        <v>26092</v>
      </c>
      <c r="O3830" s="3">
        <v>3</v>
      </c>
      <c r="P3830" t="s">
        <v>26085</v>
      </c>
      <c r="Q3830" s="3">
        <v>3</v>
      </c>
      <c r="R3830" t="s">
        <v>26107</v>
      </c>
      <c r="S3830" s="3">
        <v>20</v>
      </c>
      <c r="T3830" s="3">
        <v>1</v>
      </c>
      <c r="U3830" s="3">
        <v>320000</v>
      </c>
      <c r="V3830" s="3">
        <v>2014</v>
      </c>
      <c r="W3830" t="s">
        <v>25</v>
      </c>
    </row>
    <row r="3831" spans="1:23" x14ac:dyDescent="0.3">
      <c r="A3831" s="3">
        <v>6</v>
      </c>
      <c r="B3831" t="s">
        <v>1783</v>
      </c>
      <c r="C3831" s="3">
        <v>6203</v>
      </c>
      <c r="D3831" t="s">
        <v>1350</v>
      </c>
      <c r="E3831" s="3">
        <v>100105</v>
      </c>
      <c r="F3831" t="s">
        <v>11377</v>
      </c>
      <c r="G3831" s="3">
        <v>100105004</v>
      </c>
      <c r="H3831" t="s">
        <v>26116</v>
      </c>
      <c r="I3831" s="3">
        <v>1</v>
      </c>
      <c r="J3831" t="s">
        <v>26080</v>
      </c>
      <c r="K3831" s="3">
        <v>20</v>
      </c>
      <c r="L3831" t="s">
        <v>26117</v>
      </c>
      <c r="M3831" s="3">
        <v>2</v>
      </c>
      <c r="N3831" t="s">
        <v>26084</v>
      </c>
      <c r="O3831" s="3">
        <v>1</v>
      </c>
      <c r="P3831" t="s">
        <v>28066</v>
      </c>
      <c r="Q3831" s="3">
        <v>1</v>
      </c>
      <c r="R3831" t="s">
        <v>26083</v>
      </c>
      <c r="S3831" s="3">
        <v>2</v>
      </c>
      <c r="T3831" s="3">
        <v>1</v>
      </c>
      <c r="U3831" s="3">
        <v>12000</v>
      </c>
      <c r="V3831" s="3">
        <v>2014</v>
      </c>
      <c r="W3831" t="s">
        <v>25</v>
      </c>
    </row>
    <row r="3832" spans="1:23" x14ac:dyDescent="0.3">
      <c r="A3832" s="3">
        <v>6</v>
      </c>
      <c r="B3832" t="s">
        <v>1783</v>
      </c>
      <c r="C3832" s="3">
        <v>6108</v>
      </c>
      <c r="D3832" t="s">
        <v>1315</v>
      </c>
      <c r="E3832" s="3">
        <v>100105</v>
      </c>
      <c r="F3832" t="s">
        <v>11377</v>
      </c>
      <c r="G3832" s="3">
        <v>100105004</v>
      </c>
      <c r="H3832" t="s">
        <v>26116</v>
      </c>
      <c r="I3832" s="3">
        <v>2</v>
      </c>
      <c r="J3832" t="s">
        <v>12848</v>
      </c>
      <c r="K3832" s="3">
        <v>20</v>
      </c>
      <c r="L3832" t="s">
        <v>26117</v>
      </c>
      <c r="M3832" s="3">
        <v>2</v>
      </c>
      <c r="N3832" t="s">
        <v>26084</v>
      </c>
      <c r="O3832" s="3">
        <v>2</v>
      </c>
      <c r="P3832" t="s">
        <v>28067</v>
      </c>
      <c r="Q3832" s="3">
        <v>1</v>
      </c>
      <c r="R3832" t="s">
        <v>26083</v>
      </c>
      <c r="S3832" s="3">
        <v>1</v>
      </c>
      <c r="T3832" s="3">
        <v>1</v>
      </c>
      <c r="U3832" s="3">
        <v>4400</v>
      </c>
      <c r="V3832" s="3">
        <v>2014</v>
      </c>
      <c r="W3832" t="s">
        <v>25</v>
      </c>
    </row>
    <row r="3833" spans="1:23" x14ac:dyDescent="0.3">
      <c r="A3833" s="3">
        <v>6</v>
      </c>
      <c r="B3833" t="s">
        <v>1783</v>
      </c>
      <c r="C3833" s="3">
        <v>6108</v>
      </c>
      <c r="D3833" t="s">
        <v>1315</v>
      </c>
      <c r="E3833" s="3">
        <v>100105</v>
      </c>
      <c r="F3833" t="s">
        <v>11377</v>
      </c>
      <c r="G3833" s="3">
        <v>100105004</v>
      </c>
      <c r="H3833" t="s">
        <v>26116</v>
      </c>
      <c r="I3833" s="3">
        <v>1</v>
      </c>
      <c r="J3833" t="s">
        <v>26080</v>
      </c>
      <c r="K3833" s="3">
        <v>20</v>
      </c>
      <c r="L3833" t="s">
        <v>26117</v>
      </c>
      <c r="M3833" s="3">
        <v>2</v>
      </c>
      <c r="N3833" t="s">
        <v>26084</v>
      </c>
      <c r="O3833" s="3">
        <v>3</v>
      </c>
      <c r="P3833" t="s">
        <v>26085</v>
      </c>
      <c r="Q3833" s="3">
        <v>1</v>
      </c>
      <c r="R3833" t="s">
        <v>26083</v>
      </c>
      <c r="S3833" s="3">
        <v>1</v>
      </c>
      <c r="T3833" s="3">
        <v>1</v>
      </c>
      <c r="U3833" s="3">
        <v>4000</v>
      </c>
      <c r="V3833" s="3">
        <v>2014</v>
      </c>
      <c r="W3833" t="s">
        <v>25</v>
      </c>
    </row>
    <row r="3834" spans="1:23" x14ac:dyDescent="0.3">
      <c r="A3834" s="3">
        <v>6</v>
      </c>
      <c r="B3834" t="s">
        <v>1783</v>
      </c>
      <c r="C3834" s="3">
        <v>6108</v>
      </c>
      <c r="D3834" t="s">
        <v>1315</v>
      </c>
      <c r="E3834" s="3">
        <v>100105</v>
      </c>
      <c r="F3834" t="s">
        <v>11377</v>
      </c>
      <c r="G3834" s="3">
        <v>100105004</v>
      </c>
      <c r="H3834" t="s">
        <v>26116</v>
      </c>
      <c r="I3834" s="3">
        <v>2</v>
      </c>
      <c r="J3834" t="s">
        <v>12848</v>
      </c>
      <c r="K3834" s="3">
        <v>20</v>
      </c>
      <c r="L3834" t="s">
        <v>26117</v>
      </c>
      <c r="M3834" s="3">
        <v>2</v>
      </c>
      <c r="N3834" t="s">
        <v>26084</v>
      </c>
      <c r="O3834" s="3">
        <v>1</v>
      </c>
      <c r="P3834" t="s">
        <v>28066</v>
      </c>
      <c r="Q3834" s="3">
        <v>1</v>
      </c>
      <c r="R3834" t="s">
        <v>26083</v>
      </c>
      <c r="S3834" s="3">
        <v>1</v>
      </c>
      <c r="T3834" s="3">
        <v>1</v>
      </c>
      <c r="U3834" s="3">
        <v>100000</v>
      </c>
      <c r="V3834" s="3">
        <v>2014</v>
      </c>
      <c r="W3834" t="s">
        <v>25</v>
      </c>
    </row>
    <row r="3835" spans="1:23" x14ac:dyDescent="0.3">
      <c r="A3835" s="3">
        <v>6</v>
      </c>
      <c r="B3835" t="s">
        <v>1783</v>
      </c>
      <c r="C3835" s="3">
        <v>6101</v>
      </c>
      <c r="D3835" t="s">
        <v>1294</v>
      </c>
      <c r="E3835" s="3">
        <v>100105</v>
      </c>
      <c r="F3835" t="s">
        <v>11377</v>
      </c>
      <c r="G3835" s="3">
        <v>100105004</v>
      </c>
      <c r="H3835" t="s">
        <v>26116</v>
      </c>
      <c r="I3835" s="3">
        <v>1</v>
      </c>
      <c r="J3835" t="s">
        <v>26080</v>
      </c>
      <c r="K3835" s="3">
        <v>20</v>
      </c>
      <c r="L3835" t="s">
        <v>26117</v>
      </c>
      <c r="M3835" s="3">
        <v>7</v>
      </c>
      <c r="N3835" t="s">
        <v>14788</v>
      </c>
      <c r="O3835" s="3">
        <v>1</v>
      </c>
      <c r="P3835" t="s">
        <v>28066</v>
      </c>
      <c r="Q3835" s="3">
        <v>1</v>
      </c>
      <c r="R3835" t="s">
        <v>26083</v>
      </c>
      <c r="S3835" s="3">
        <v>1</v>
      </c>
      <c r="T3835" s="3">
        <v>1</v>
      </c>
      <c r="U3835" s="3">
        <v>4000</v>
      </c>
      <c r="V3835" s="3">
        <v>2014</v>
      </c>
      <c r="W3835" t="s">
        <v>25</v>
      </c>
    </row>
    <row r="3836" spans="1:23" x14ac:dyDescent="0.3">
      <c r="A3836" s="3">
        <v>6</v>
      </c>
      <c r="B3836" t="s">
        <v>1783</v>
      </c>
      <c r="C3836" s="3">
        <v>6101</v>
      </c>
      <c r="D3836" t="s">
        <v>1294</v>
      </c>
      <c r="E3836" s="3">
        <v>100105</v>
      </c>
      <c r="F3836" t="s">
        <v>11377</v>
      </c>
      <c r="G3836" s="3">
        <v>100105004</v>
      </c>
      <c r="H3836" t="s">
        <v>26116</v>
      </c>
      <c r="I3836" s="3">
        <v>2</v>
      </c>
      <c r="J3836" t="s">
        <v>12848</v>
      </c>
      <c r="K3836" s="3">
        <v>20</v>
      </c>
      <c r="L3836" t="s">
        <v>26117</v>
      </c>
      <c r="M3836" s="3">
        <v>2</v>
      </c>
      <c r="N3836" t="s">
        <v>26084</v>
      </c>
      <c r="O3836" s="3">
        <v>3</v>
      </c>
      <c r="P3836" t="s">
        <v>26085</v>
      </c>
      <c r="Q3836" s="3">
        <v>1</v>
      </c>
      <c r="R3836" t="s">
        <v>26083</v>
      </c>
      <c r="S3836" s="3">
        <v>3</v>
      </c>
      <c r="T3836" s="3">
        <v>1</v>
      </c>
      <c r="U3836" s="3">
        <v>100000</v>
      </c>
      <c r="V3836" s="3">
        <v>2014</v>
      </c>
      <c r="W3836" t="s">
        <v>25</v>
      </c>
    </row>
    <row r="3837" spans="1:23" x14ac:dyDescent="0.3">
      <c r="A3837" s="3">
        <v>6</v>
      </c>
      <c r="B3837" t="s">
        <v>1783</v>
      </c>
      <c r="C3837" s="3">
        <v>6101</v>
      </c>
      <c r="D3837" t="s">
        <v>1294</v>
      </c>
      <c r="E3837" s="3">
        <v>100105</v>
      </c>
      <c r="F3837" t="s">
        <v>11377</v>
      </c>
      <c r="G3837" s="3">
        <v>100105004</v>
      </c>
      <c r="H3837" t="s">
        <v>26116</v>
      </c>
      <c r="I3837" s="3">
        <v>1</v>
      </c>
      <c r="J3837" t="s">
        <v>26080</v>
      </c>
      <c r="K3837" s="3">
        <v>20</v>
      </c>
      <c r="L3837" t="s">
        <v>26117</v>
      </c>
      <c r="M3837" s="3">
        <v>2</v>
      </c>
      <c r="N3837" t="s">
        <v>26084</v>
      </c>
      <c r="O3837" s="3">
        <v>1</v>
      </c>
      <c r="P3837" t="s">
        <v>28066</v>
      </c>
      <c r="Q3837" s="3">
        <v>1</v>
      </c>
      <c r="R3837" t="s">
        <v>26083</v>
      </c>
      <c r="S3837" s="3">
        <v>1</v>
      </c>
      <c r="T3837" s="3">
        <v>1</v>
      </c>
      <c r="U3837" s="3">
        <v>2000</v>
      </c>
      <c r="V3837" s="3">
        <v>2014</v>
      </c>
      <c r="W3837" t="s">
        <v>25</v>
      </c>
    </row>
    <row r="3838" spans="1:23" x14ac:dyDescent="0.3">
      <c r="A3838" s="3">
        <v>6</v>
      </c>
      <c r="B3838" t="s">
        <v>1783</v>
      </c>
      <c r="C3838" s="3">
        <v>6101</v>
      </c>
      <c r="D3838" t="s">
        <v>1294</v>
      </c>
      <c r="E3838" s="3">
        <v>100105</v>
      </c>
      <c r="F3838" t="s">
        <v>11377</v>
      </c>
      <c r="G3838" s="3">
        <v>100105004</v>
      </c>
      <c r="H3838" t="s">
        <v>26116</v>
      </c>
      <c r="I3838" s="3">
        <v>2</v>
      </c>
      <c r="J3838" t="s">
        <v>12848</v>
      </c>
      <c r="K3838" s="3">
        <v>20</v>
      </c>
      <c r="L3838" t="s">
        <v>26117</v>
      </c>
      <c r="M3838" s="3">
        <v>2</v>
      </c>
      <c r="N3838" t="s">
        <v>26084</v>
      </c>
      <c r="O3838" s="3">
        <v>1</v>
      </c>
      <c r="P3838" t="s">
        <v>28066</v>
      </c>
      <c r="Q3838" s="3">
        <v>1</v>
      </c>
      <c r="R3838" t="s">
        <v>26083</v>
      </c>
      <c r="S3838" s="3">
        <v>1</v>
      </c>
      <c r="T3838" s="3">
        <v>1</v>
      </c>
      <c r="U3838" s="3">
        <v>15000</v>
      </c>
      <c r="V3838" s="3">
        <v>2014</v>
      </c>
      <c r="W3838" t="s">
        <v>25</v>
      </c>
    </row>
    <row r="3839" spans="1:23" x14ac:dyDescent="0.3">
      <c r="A3839" s="3">
        <v>6</v>
      </c>
      <c r="B3839" t="s">
        <v>1783</v>
      </c>
      <c r="C3839" s="3">
        <v>6101</v>
      </c>
      <c r="D3839" t="s">
        <v>1294</v>
      </c>
      <c r="E3839" s="3">
        <v>100105</v>
      </c>
      <c r="F3839" t="s">
        <v>11377</v>
      </c>
      <c r="G3839" s="3">
        <v>100105004</v>
      </c>
      <c r="H3839" t="s">
        <v>26116</v>
      </c>
      <c r="I3839" s="3">
        <v>2</v>
      </c>
      <c r="J3839" t="s">
        <v>12848</v>
      </c>
      <c r="K3839" s="3">
        <v>20</v>
      </c>
      <c r="L3839" t="s">
        <v>26117</v>
      </c>
      <c r="M3839" s="3">
        <v>2</v>
      </c>
      <c r="N3839" t="s">
        <v>26084</v>
      </c>
      <c r="O3839" s="3">
        <v>3</v>
      </c>
      <c r="P3839" t="s">
        <v>26085</v>
      </c>
      <c r="Q3839" s="3">
        <v>1</v>
      </c>
      <c r="R3839" t="s">
        <v>26083</v>
      </c>
      <c r="S3839" s="3">
        <v>2</v>
      </c>
      <c r="T3839" s="3">
        <v>1</v>
      </c>
      <c r="U3839" s="3">
        <v>54000</v>
      </c>
      <c r="V3839" s="3">
        <v>2014</v>
      </c>
      <c r="W3839" t="s">
        <v>25</v>
      </c>
    </row>
    <row r="3840" spans="1:23" x14ac:dyDescent="0.3">
      <c r="A3840" s="3">
        <v>6</v>
      </c>
      <c r="B3840" t="s">
        <v>1783</v>
      </c>
      <c r="C3840" s="3">
        <v>6101</v>
      </c>
      <c r="D3840" t="s">
        <v>1294</v>
      </c>
      <c r="E3840" s="3">
        <v>100105</v>
      </c>
      <c r="F3840" t="s">
        <v>11377</v>
      </c>
      <c r="G3840" s="3">
        <v>100105004</v>
      </c>
      <c r="H3840" t="s">
        <v>26116</v>
      </c>
      <c r="I3840" s="3">
        <v>1</v>
      </c>
      <c r="J3840" t="s">
        <v>26080</v>
      </c>
      <c r="K3840" s="3">
        <v>20</v>
      </c>
      <c r="L3840" t="s">
        <v>26117</v>
      </c>
      <c r="M3840" s="3">
        <v>7</v>
      </c>
      <c r="N3840" t="s">
        <v>14788</v>
      </c>
      <c r="O3840" s="3">
        <v>1</v>
      </c>
      <c r="P3840" t="s">
        <v>28066</v>
      </c>
      <c r="Q3840" s="3">
        <v>1</v>
      </c>
      <c r="R3840" t="s">
        <v>26083</v>
      </c>
      <c r="S3840" s="3">
        <v>1</v>
      </c>
      <c r="T3840" s="3">
        <v>1</v>
      </c>
      <c r="U3840" s="3">
        <v>11000</v>
      </c>
      <c r="V3840" s="3">
        <v>2014</v>
      </c>
      <c r="W3840" t="s">
        <v>25</v>
      </c>
    </row>
    <row r="3841" spans="1:23" x14ac:dyDescent="0.3">
      <c r="A3841" s="3">
        <v>6</v>
      </c>
      <c r="B3841" t="s">
        <v>1783</v>
      </c>
      <c r="C3841" s="3">
        <v>6101</v>
      </c>
      <c r="D3841" t="s">
        <v>1294</v>
      </c>
      <c r="E3841" s="3">
        <v>100105</v>
      </c>
      <c r="F3841" t="s">
        <v>11377</v>
      </c>
      <c r="G3841" s="3">
        <v>100105004</v>
      </c>
      <c r="H3841" t="s">
        <v>26116</v>
      </c>
      <c r="I3841" s="3">
        <v>2</v>
      </c>
      <c r="J3841" t="s">
        <v>12848</v>
      </c>
      <c r="K3841" s="3">
        <v>20</v>
      </c>
      <c r="L3841" t="s">
        <v>26117</v>
      </c>
      <c r="M3841" s="3">
        <v>2</v>
      </c>
      <c r="N3841" t="s">
        <v>26084</v>
      </c>
      <c r="O3841" s="3">
        <v>1</v>
      </c>
      <c r="P3841" t="s">
        <v>28066</v>
      </c>
      <c r="Q3841" s="3">
        <v>1</v>
      </c>
      <c r="R3841" t="s">
        <v>26083</v>
      </c>
      <c r="S3841" s="3">
        <v>2</v>
      </c>
      <c r="T3841" s="3">
        <v>1</v>
      </c>
      <c r="U3841" s="3">
        <v>9000</v>
      </c>
      <c r="V3841" s="3">
        <v>2014</v>
      </c>
      <c r="W3841" t="s">
        <v>25</v>
      </c>
    </row>
    <row r="3842" spans="1:23" x14ac:dyDescent="0.3">
      <c r="A3842" s="3">
        <v>6</v>
      </c>
      <c r="B3842" t="s">
        <v>1783</v>
      </c>
      <c r="C3842" s="3">
        <v>6115</v>
      </c>
      <c r="D3842" t="s">
        <v>1336</v>
      </c>
      <c r="E3842" s="3">
        <v>100105</v>
      </c>
      <c r="F3842" t="s">
        <v>11377</v>
      </c>
      <c r="G3842" s="3">
        <v>100105001</v>
      </c>
      <c r="H3842" t="s">
        <v>26118</v>
      </c>
      <c r="I3842" s="3">
        <v>2</v>
      </c>
      <c r="J3842" t="s">
        <v>12848</v>
      </c>
      <c r="K3842" s="3">
        <v>20</v>
      </c>
      <c r="L3842" t="s">
        <v>26117</v>
      </c>
      <c r="M3842" s="3">
        <v>2</v>
      </c>
      <c r="N3842" t="s">
        <v>26084</v>
      </c>
      <c r="O3842" s="3">
        <v>3</v>
      </c>
      <c r="P3842" t="s">
        <v>26085</v>
      </c>
      <c r="Q3842" s="3">
        <v>5</v>
      </c>
      <c r="R3842" t="s">
        <v>8203</v>
      </c>
      <c r="S3842" s="3">
        <v>4</v>
      </c>
      <c r="T3842" s="3">
        <v>1</v>
      </c>
      <c r="U3842" s="3">
        <v>55000</v>
      </c>
      <c r="V3842" s="3">
        <v>2014</v>
      </c>
      <c r="W3842" t="s">
        <v>25</v>
      </c>
    </row>
    <row r="3843" spans="1:23" x14ac:dyDescent="0.3">
      <c r="A3843" s="3">
        <v>6</v>
      </c>
      <c r="B3843" t="s">
        <v>1783</v>
      </c>
      <c r="C3843" s="3">
        <v>6115</v>
      </c>
      <c r="D3843" t="s">
        <v>1336</v>
      </c>
      <c r="E3843" s="3">
        <v>100105</v>
      </c>
      <c r="F3843" t="s">
        <v>11377</v>
      </c>
      <c r="G3843" s="3">
        <v>100105001</v>
      </c>
      <c r="H3843" t="s">
        <v>26118</v>
      </c>
      <c r="I3843" s="3">
        <v>2</v>
      </c>
      <c r="J3843" t="s">
        <v>12848</v>
      </c>
      <c r="K3843" s="3">
        <v>20</v>
      </c>
      <c r="L3843" t="s">
        <v>26117</v>
      </c>
      <c r="M3843" s="3">
        <v>2</v>
      </c>
      <c r="N3843" t="s">
        <v>26084</v>
      </c>
      <c r="O3843" s="3">
        <v>3</v>
      </c>
      <c r="P3843" t="s">
        <v>26085</v>
      </c>
      <c r="Q3843" s="3">
        <v>1</v>
      </c>
      <c r="R3843" t="s">
        <v>26083</v>
      </c>
      <c r="S3843" s="3">
        <v>3</v>
      </c>
      <c r="T3843" s="3">
        <v>1</v>
      </c>
      <c r="U3843" s="3">
        <v>185600</v>
      </c>
      <c r="V3843" s="3">
        <v>2014</v>
      </c>
      <c r="W3843" t="s">
        <v>25</v>
      </c>
    </row>
    <row r="3844" spans="1:23" x14ac:dyDescent="0.3">
      <c r="A3844" s="3">
        <v>6</v>
      </c>
      <c r="B3844" t="s">
        <v>1783</v>
      </c>
      <c r="C3844" s="3">
        <v>6115</v>
      </c>
      <c r="D3844" t="s">
        <v>1336</v>
      </c>
      <c r="E3844" s="3">
        <v>100105</v>
      </c>
      <c r="F3844" t="s">
        <v>11377</v>
      </c>
      <c r="G3844" s="3">
        <v>100105001</v>
      </c>
      <c r="H3844" t="s">
        <v>26118</v>
      </c>
      <c r="I3844" s="3">
        <v>2</v>
      </c>
      <c r="J3844" t="s">
        <v>12848</v>
      </c>
      <c r="K3844" s="3">
        <v>20</v>
      </c>
      <c r="L3844" t="s">
        <v>26117</v>
      </c>
      <c r="M3844" s="3">
        <v>2</v>
      </c>
      <c r="N3844" t="s">
        <v>26084</v>
      </c>
      <c r="O3844" s="3">
        <v>1</v>
      </c>
      <c r="P3844" t="s">
        <v>28066</v>
      </c>
      <c r="Q3844" s="3">
        <v>1</v>
      </c>
      <c r="R3844" t="s">
        <v>26083</v>
      </c>
      <c r="S3844" s="3">
        <v>9</v>
      </c>
      <c r="T3844" s="3">
        <v>1</v>
      </c>
      <c r="U3844" s="3">
        <v>118800</v>
      </c>
      <c r="V3844" s="3">
        <v>2014</v>
      </c>
      <c r="W3844" t="s">
        <v>25</v>
      </c>
    </row>
    <row r="3845" spans="1:23" x14ac:dyDescent="0.3">
      <c r="A3845" s="3">
        <v>6</v>
      </c>
      <c r="B3845" t="s">
        <v>1783</v>
      </c>
      <c r="C3845" s="3">
        <v>6115</v>
      </c>
      <c r="D3845" t="s">
        <v>1336</v>
      </c>
      <c r="E3845" s="3">
        <v>100105</v>
      </c>
      <c r="F3845" t="s">
        <v>11377</v>
      </c>
      <c r="G3845" s="3">
        <v>100105001</v>
      </c>
      <c r="H3845" t="s">
        <v>26118</v>
      </c>
      <c r="I3845" s="3">
        <v>2</v>
      </c>
      <c r="J3845" t="s">
        <v>12848</v>
      </c>
      <c r="K3845" s="3">
        <v>20</v>
      </c>
      <c r="L3845" t="s">
        <v>26117</v>
      </c>
      <c r="M3845" s="3">
        <v>2</v>
      </c>
      <c r="N3845" t="s">
        <v>26084</v>
      </c>
      <c r="O3845" s="3">
        <v>1</v>
      </c>
      <c r="P3845" t="s">
        <v>28066</v>
      </c>
      <c r="Q3845" s="3">
        <v>4</v>
      </c>
      <c r="R3845" t="s">
        <v>26113</v>
      </c>
      <c r="S3845" s="3">
        <v>28</v>
      </c>
      <c r="T3845" s="3">
        <v>1</v>
      </c>
      <c r="U3845" s="3">
        <v>352000</v>
      </c>
      <c r="V3845" s="3">
        <v>2014</v>
      </c>
      <c r="W3845" t="s">
        <v>25</v>
      </c>
    </row>
    <row r="3846" spans="1:23" x14ac:dyDescent="0.3">
      <c r="A3846" s="3">
        <v>6</v>
      </c>
      <c r="B3846" t="s">
        <v>1783</v>
      </c>
      <c r="C3846" s="3">
        <v>6115</v>
      </c>
      <c r="D3846" t="s">
        <v>1336</v>
      </c>
      <c r="E3846" s="3">
        <v>100105</v>
      </c>
      <c r="F3846" t="s">
        <v>11377</v>
      </c>
      <c r="G3846" s="3">
        <v>100105001</v>
      </c>
      <c r="H3846" t="s">
        <v>26118</v>
      </c>
      <c r="I3846" s="3">
        <v>2</v>
      </c>
      <c r="J3846" t="s">
        <v>12848</v>
      </c>
      <c r="K3846" s="3">
        <v>20</v>
      </c>
      <c r="L3846" t="s">
        <v>26117</v>
      </c>
      <c r="M3846" s="3">
        <v>2</v>
      </c>
      <c r="N3846" t="s">
        <v>26084</v>
      </c>
      <c r="O3846" s="3">
        <v>1</v>
      </c>
      <c r="P3846" t="s">
        <v>28066</v>
      </c>
      <c r="Q3846" s="3">
        <v>4</v>
      </c>
      <c r="R3846" t="s">
        <v>26113</v>
      </c>
      <c r="S3846" s="3">
        <v>18</v>
      </c>
      <c r="T3846" s="3">
        <v>1</v>
      </c>
      <c r="U3846" s="3">
        <v>1108800</v>
      </c>
      <c r="V3846" s="3">
        <v>2014</v>
      </c>
      <c r="W3846" t="s">
        <v>25</v>
      </c>
    </row>
    <row r="3847" spans="1:23" x14ac:dyDescent="0.3">
      <c r="A3847" s="3">
        <v>6</v>
      </c>
      <c r="B3847" t="s">
        <v>1783</v>
      </c>
      <c r="C3847" s="3">
        <v>6115</v>
      </c>
      <c r="D3847" t="s">
        <v>1336</v>
      </c>
      <c r="E3847" s="3">
        <v>100103</v>
      </c>
      <c r="F3847" t="s">
        <v>11337</v>
      </c>
      <c r="G3847" s="3">
        <v>100103002</v>
      </c>
      <c r="H3847" t="s">
        <v>26099</v>
      </c>
      <c r="I3847" s="3">
        <v>2</v>
      </c>
      <c r="J3847" t="s">
        <v>12848</v>
      </c>
      <c r="K3847" s="3">
        <v>20</v>
      </c>
      <c r="L3847" t="s">
        <v>26117</v>
      </c>
      <c r="M3847" s="3">
        <v>5</v>
      </c>
      <c r="N3847" t="s">
        <v>26092</v>
      </c>
      <c r="O3847" s="3">
        <v>3</v>
      </c>
      <c r="P3847" t="s">
        <v>26085</v>
      </c>
      <c r="Q3847" s="3">
        <v>2</v>
      </c>
      <c r="R3847" t="s">
        <v>8209</v>
      </c>
      <c r="S3847" s="3">
        <v>21</v>
      </c>
      <c r="T3847" s="3">
        <v>1</v>
      </c>
      <c r="U3847" s="3">
        <v>2250000</v>
      </c>
      <c r="V3847" s="3">
        <v>2014</v>
      </c>
      <c r="W3847" t="s">
        <v>25</v>
      </c>
    </row>
    <row r="3848" spans="1:23" x14ac:dyDescent="0.3">
      <c r="A3848" s="3">
        <v>6</v>
      </c>
      <c r="B3848" t="s">
        <v>1783</v>
      </c>
      <c r="C3848" s="3">
        <v>6115</v>
      </c>
      <c r="D3848" t="s">
        <v>1336</v>
      </c>
      <c r="E3848" s="3">
        <v>100105</v>
      </c>
      <c r="F3848" t="s">
        <v>11377</v>
      </c>
      <c r="G3848" s="3">
        <v>100105004</v>
      </c>
      <c r="H3848" t="s">
        <v>26116</v>
      </c>
      <c r="I3848" s="3">
        <v>2</v>
      </c>
      <c r="J3848" t="s">
        <v>12848</v>
      </c>
      <c r="K3848" s="3">
        <v>20</v>
      </c>
      <c r="L3848" t="s">
        <v>26117</v>
      </c>
      <c r="M3848" s="3">
        <v>7</v>
      </c>
      <c r="N3848" t="s">
        <v>14788</v>
      </c>
      <c r="O3848" s="3">
        <v>3</v>
      </c>
      <c r="P3848" t="s">
        <v>26085</v>
      </c>
      <c r="Q3848" s="3">
        <v>2</v>
      </c>
      <c r="R3848" t="s">
        <v>8209</v>
      </c>
      <c r="S3848" s="3">
        <v>1</v>
      </c>
      <c r="T3848" s="3">
        <v>1</v>
      </c>
      <c r="U3848" s="3">
        <v>81250</v>
      </c>
      <c r="V3848" s="3">
        <v>2014</v>
      </c>
      <c r="W3848" t="s">
        <v>25</v>
      </c>
    </row>
    <row r="3849" spans="1:23" x14ac:dyDescent="0.3">
      <c r="A3849" s="3">
        <v>6</v>
      </c>
      <c r="B3849" t="s">
        <v>1783</v>
      </c>
      <c r="C3849" s="3">
        <v>6115</v>
      </c>
      <c r="D3849" t="s">
        <v>1336</v>
      </c>
      <c r="E3849" s="3">
        <v>100105</v>
      </c>
      <c r="F3849" t="s">
        <v>11377</v>
      </c>
      <c r="G3849" s="3">
        <v>100105004</v>
      </c>
      <c r="H3849" t="s">
        <v>26116</v>
      </c>
      <c r="I3849" s="3">
        <v>2</v>
      </c>
      <c r="J3849" t="s">
        <v>12848</v>
      </c>
      <c r="K3849" s="3">
        <v>20</v>
      </c>
      <c r="L3849" t="s">
        <v>26117</v>
      </c>
      <c r="M3849" s="3">
        <v>5</v>
      </c>
      <c r="N3849" t="s">
        <v>26092</v>
      </c>
      <c r="O3849" s="3">
        <v>3</v>
      </c>
      <c r="P3849" t="s">
        <v>26085</v>
      </c>
      <c r="Q3849" s="3">
        <v>2</v>
      </c>
      <c r="R3849" t="s">
        <v>8209</v>
      </c>
      <c r="S3849" s="3">
        <v>4</v>
      </c>
      <c r="T3849" s="3">
        <v>1</v>
      </c>
      <c r="U3849" s="3">
        <v>65000</v>
      </c>
      <c r="V3849" s="3">
        <v>2014</v>
      </c>
      <c r="W3849" t="s">
        <v>25</v>
      </c>
    </row>
    <row r="3850" spans="1:23" x14ac:dyDescent="0.3">
      <c r="A3850" s="3">
        <v>6</v>
      </c>
      <c r="B3850" t="s">
        <v>1783</v>
      </c>
      <c r="C3850" s="3">
        <v>6116</v>
      </c>
      <c r="D3850" t="s">
        <v>1339</v>
      </c>
      <c r="E3850" s="3">
        <v>100105</v>
      </c>
      <c r="F3850" t="s">
        <v>11377</v>
      </c>
      <c r="G3850" s="3">
        <v>100105004</v>
      </c>
      <c r="H3850" t="s">
        <v>26116</v>
      </c>
      <c r="I3850" s="3">
        <v>2</v>
      </c>
      <c r="J3850" t="s">
        <v>12848</v>
      </c>
      <c r="K3850" s="3">
        <v>20</v>
      </c>
      <c r="L3850" t="s">
        <v>26117</v>
      </c>
      <c r="M3850" s="3">
        <v>7</v>
      </c>
      <c r="N3850" t="s">
        <v>14788</v>
      </c>
      <c r="O3850" s="3">
        <v>3</v>
      </c>
      <c r="P3850" t="s">
        <v>26085</v>
      </c>
      <c r="Q3850" s="3">
        <v>1</v>
      </c>
      <c r="R3850" t="s">
        <v>26083</v>
      </c>
      <c r="S3850" s="3">
        <v>3</v>
      </c>
      <c r="T3850" s="3">
        <v>1</v>
      </c>
      <c r="U3850" s="3">
        <v>100000</v>
      </c>
      <c r="V3850" s="3">
        <v>2014</v>
      </c>
      <c r="W3850" t="s">
        <v>25</v>
      </c>
    </row>
    <row r="3851" spans="1:23" x14ac:dyDescent="0.3">
      <c r="A3851" s="3">
        <v>6</v>
      </c>
      <c r="B3851" t="s">
        <v>1783</v>
      </c>
      <c r="C3851" s="3">
        <v>6116</v>
      </c>
      <c r="D3851" t="s">
        <v>1339</v>
      </c>
      <c r="E3851" s="3">
        <v>100105</v>
      </c>
      <c r="F3851" t="s">
        <v>11377</v>
      </c>
      <c r="G3851" s="3">
        <v>100105004</v>
      </c>
      <c r="H3851" t="s">
        <v>26116</v>
      </c>
      <c r="I3851" s="3">
        <v>1</v>
      </c>
      <c r="J3851" t="s">
        <v>26080</v>
      </c>
      <c r="K3851" s="3">
        <v>20</v>
      </c>
      <c r="L3851" t="s">
        <v>26117</v>
      </c>
      <c r="M3851" s="3">
        <v>7</v>
      </c>
      <c r="N3851" t="s">
        <v>14788</v>
      </c>
      <c r="O3851" s="3">
        <v>3</v>
      </c>
      <c r="P3851" t="s">
        <v>26085</v>
      </c>
      <c r="Q3851" s="3">
        <v>1</v>
      </c>
      <c r="R3851" t="s">
        <v>26083</v>
      </c>
      <c r="S3851" s="3">
        <v>2</v>
      </c>
      <c r="T3851" s="3">
        <v>1</v>
      </c>
      <c r="U3851" s="3">
        <v>50000</v>
      </c>
      <c r="V3851" s="3">
        <v>2014</v>
      </c>
      <c r="W3851" t="s">
        <v>25</v>
      </c>
    </row>
    <row r="3852" spans="1:23" x14ac:dyDescent="0.3">
      <c r="A3852" s="3">
        <v>6</v>
      </c>
      <c r="B3852" t="s">
        <v>1783</v>
      </c>
      <c r="C3852" s="3">
        <v>6116</v>
      </c>
      <c r="D3852" t="s">
        <v>1339</v>
      </c>
      <c r="E3852" s="3">
        <v>100105</v>
      </c>
      <c r="F3852" t="s">
        <v>11377</v>
      </c>
      <c r="G3852" s="3">
        <v>100105004</v>
      </c>
      <c r="H3852" t="s">
        <v>26116</v>
      </c>
      <c r="I3852" s="3">
        <v>2</v>
      </c>
      <c r="J3852" t="s">
        <v>12848</v>
      </c>
      <c r="K3852" s="3">
        <v>20</v>
      </c>
      <c r="L3852" t="s">
        <v>26117</v>
      </c>
      <c r="M3852" s="3">
        <v>7</v>
      </c>
      <c r="N3852" t="s">
        <v>14788</v>
      </c>
      <c r="O3852" s="3">
        <v>1</v>
      </c>
      <c r="P3852" t="s">
        <v>28066</v>
      </c>
      <c r="Q3852" s="3">
        <v>1</v>
      </c>
      <c r="R3852" t="s">
        <v>26083</v>
      </c>
      <c r="S3852" s="3">
        <v>4</v>
      </c>
      <c r="T3852" s="3">
        <v>1</v>
      </c>
      <c r="U3852" s="3">
        <v>150000</v>
      </c>
      <c r="V3852" s="3">
        <v>2014</v>
      </c>
      <c r="W3852" t="s">
        <v>25</v>
      </c>
    </row>
    <row r="3853" spans="1:23" x14ac:dyDescent="0.3">
      <c r="A3853" s="3">
        <v>6</v>
      </c>
      <c r="B3853" t="s">
        <v>1783</v>
      </c>
      <c r="C3853" s="3">
        <v>6116</v>
      </c>
      <c r="D3853" t="s">
        <v>1339</v>
      </c>
      <c r="E3853" s="3">
        <v>100105</v>
      </c>
      <c r="F3853" t="s">
        <v>11377</v>
      </c>
      <c r="G3853" s="3">
        <v>100105004</v>
      </c>
      <c r="H3853" t="s">
        <v>26116</v>
      </c>
      <c r="I3853" s="3">
        <v>2</v>
      </c>
      <c r="J3853" t="s">
        <v>12848</v>
      </c>
      <c r="K3853" s="3">
        <v>20</v>
      </c>
      <c r="L3853" t="s">
        <v>26117</v>
      </c>
      <c r="M3853" s="3">
        <v>7</v>
      </c>
      <c r="N3853" t="s">
        <v>14788</v>
      </c>
      <c r="O3853" s="3">
        <v>3</v>
      </c>
      <c r="P3853" t="s">
        <v>26085</v>
      </c>
      <c r="Q3853" s="3">
        <v>1</v>
      </c>
      <c r="R3853" t="s">
        <v>26083</v>
      </c>
      <c r="S3853" s="3">
        <v>3</v>
      </c>
      <c r="T3853" s="3">
        <v>1</v>
      </c>
      <c r="U3853" s="3">
        <v>33000</v>
      </c>
      <c r="V3853" s="3">
        <v>2014</v>
      </c>
      <c r="W3853" t="s">
        <v>25</v>
      </c>
    </row>
    <row r="3854" spans="1:23" x14ac:dyDescent="0.3">
      <c r="A3854" s="3">
        <v>6</v>
      </c>
      <c r="B3854" t="s">
        <v>1783</v>
      </c>
      <c r="C3854" s="3">
        <v>6116</v>
      </c>
      <c r="D3854" t="s">
        <v>1339</v>
      </c>
      <c r="E3854" s="3">
        <v>100105</v>
      </c>
      <c r="F3854" t="s">
        <v>11377</v>
      </c>
      <c r="G3854" s="3">
        <v>100105004</v>
      </c>
      <c r="H3854" t="s">
        <v>26116</v>
      </c>
      <c r="I3854" s="3">
        <v>2</v>
      </c>
      <c r="J3854" t="s">
        <v>12848</v>
      </c>
      <c r="K3854" s="3">
        <v>20</v>
      </c>
      <c r="L3854" t="s">
        <v>26117</v>
      </c>
      <c r="M3854" s="3">
        <v>5</v>
      </c>
      <c r="N3854" t="s">
        <v>26092</v>
      </c>
      <c r="O3854" s="3">
        <v>3</v>
      </c>
      <c r="P3854" t="s">
        <v>26085</v>
      </c>
      <c r="Q3854" s="3">
        <v>5</v>
      </c>
      <c r="R3854" t="s">
        <v>8203</v>
      </c>
      <c r="S3854" s="3">
        <v>10</v>
      </c>
      <c r="T3854" s="3">
        <v>1</v>
      </c>
      <c r="U3854" s="3">
        <v>8000</v>
      </c>
      <c r="V3854" s="3">
        <v>2014</v>
      </c>
      <c r="W3854" t="s">
        <v>25</v>
      </c>
    </row>
    <row r="3855" spans="1:23" x14ac:dyDescent="0.3">
      <c r="A3855" s="3">
        <v>6</v>
      </c>
      <c r="B3855" t="s">
        <v>1783</v>
      </c>
      <c r="C3855" s="3">
        <v>6116</v>
      </c>
      <c r="D3855" t="s">
        <v>1339</v>
      </c>
      <c r="E3855" s="3">
        <v>100105</v>
      </c>
      <c r="F3855" t="s">
        <v>11377</v>
      </c>
      <c r="G3855" s="3">
        <v>100105001</v>
      </c>
      <c r="H3855" t="s">
        <v>26118</v>
      </c>
      <c r="I3855" s="3">
        <v>2</v>
      </c>
      <c r="J3855" t="s">
        <v>12848</v>
      </c>
      <c r="K3855" s="3">
        <v>20</v>
      </c>
      <c r="L3855" t="s">
        <v>26117</v>
      </c>
      <c r="M3855" s="3">
        <v>5</v>
      </c>
      <c r="N3855" t="s">
        <v>26092</v>
      </c>
      <c r="O3855" s="3">
        <v>3</v>
      </c>
      <c r="P3855" t="s">
        <v>26085</v>
      </c>
      <c r="Q3855" s="3">
        <v>4</v>
      </c>
      <c r="R3855" t="s">
        <v>26113</v>
      </c>
      <c r="S3855" s="3">
        <v>35</v>
      </c>
      <c r="T3855" s="3">
        <v>1</v>
      </c>
      <c r="U3855" s="3">
        <v>50000</v>
      </c>
      <c r="V3855" s="3">
        <v>2014</v>
      </c>
      <c r="W3855" t="s">
        <v>25</v>
      </c>
    </row>
    <row r="3856" spans="1:23" x14ac:dyDescent="0.3">
      <c r="A3856" s="3">
        <v>6</v>
      </c>
      <c r="B3856" t="s">
        <v>1783</v>
      </c>
      <c r="C3856" s="3">
        <v>6116</v>
      </c>
      <c r="D3856" t="s">
        <v>1339</v>
      </c>
      <c r="E3856" s="3">
        <v>100103</v>
      </c>
      <c r="F3856" t="s">
        <v>11337</v>
      </c>
      <c r="G3856" s="3">
        <v>100103002</v>
      </c>
      <c r="H3856" t="s">
        <v>26099</v>
      </c>
      <c r="I3856" s="3">
        <v>2</v>
      </c>
      <c r="J3856" t="s">
        <v>12848</v>
      </c>
      <c r="K3856" s="3">
        <v>20</v>
      </c>
      <c r="L3856" t="s">
        <v>26117</v>
      </c>
      <c r="M3856" s="3">
        <v>5</v>
      </c>
      <c r="N3856" t="s">
        <v>26092</v>
      </c>
      <c r="O3856" s="3">
        <v>3</v>
      </c>
      <c r="P3856" t="s">
        <v>26085</v>
      </c>
      <c r="Q3856" s="3">
        <v>3</v>
      </c>
      <c r="R3856" t="s">
        <v>26107</v>
      </c>
      <c r="S3856" s="3">
        <v>10</v>
      </c>
      <c r="T3856" s="3">
        <v>1</v>
      </c>
      <c r="U3856" s="3">
        <v>125000</v>
      </c>
      <c r="V3856" s="3">
        <v>2014</v>
      </c>
      <c r="W3856" t="s">
        <v>25</v>
      </c>
    </row>
    <row r="3857" spans="1:23" x14ac:dyDescent="0.3">
      <c r="A3857" s="3">
        <v>6</v>
      </c>
      <c r="B3857" t="s">
        <v>1783</v>
      </c>
      <c r="C3857" s="3">
        <v>6116</v>
      </c>
      <c r="D3857" t="s">
        <v>1339</v>
      </c>
      <c r="E3857" s="3">
        <v>100105</v>
      </c>
      <c r="F3857" t="s">
        <v>11377</v>
      </c>
      <c r="G3857" s="3">
        <v>100105004</v>
      </c>
      <c r="H3857" t="s">
        <v>26116</v>
      </c>
      <c r="I3857" s="3">
        <v>2</v>
      </c>
      <c r="J3857" t="s">
        <v>12848</v>
      </c>
      <c r="K3857" s="3">
        <v>20</v>
      </c>
      <c r="L3857" t="s">
        <v>26117</v>
      </c>
      <c r="M3857" s="3">
        <v>7</v>
      </c>
      <c r="N3857" t="s">
        <v>14788</v>
      </c>
      <c r="O3857" s="3">
        <v>3</v>
      </c>
      <c r="P3857" t="s">
        <v>26085</v>
      </c>
      <c r="Q3857" s="3">
        <v>1</v>
      </c>
      <c r="R3857" t="s">
        <v>26083</v>
      </c>
      <c r="S3857" s="3">
        <v>5</v>
      </c>
      <c r="T3857" s="3">
        <v>1</v>
      </c>
      <c r="U3857" s="3">
        <v>185000</v>
      </c>
      <c r="V3857" s="3">
        <v>2014</v>
      </c>
      <c r="W3857" t="s">
        <v>25</v>
      </c>
    </row>
    <row r="3858" spans="1:23" x14ac:dyDescent="0.3">
      <c r="A3858" s="3">
        <v>6</v>
      </c>
      <c r="B3858" t="s">
        <v>1783</v>
      </c>
      <c r="C3858" s="3">
        <v>6116</v>
      </c>
      <c r="D3858" t="s">
        <v>1339</v>
      </c>
      <c r="E3858" s="3">
        <v>100105</v>
      </c>
      <c r="F3858" t="s">
        <v>11377</v>
      </c>
      <c r="G3858" s="3">
        <v>100105004</v>
      </c>
      <c r="H3858" t="s">
        <v>26116</v>
      </c>
      <c r="I3858" s="3">
        <v>2</v>
      </c>
      <c r="J3858" t="s">
        <v>12848</v>
      </c>
      <c r="K3858" s="3">
        <v>20</v>
      </c>
      <c r="L3858" t="s">
        <v>26117</v>
      </c>
      <c r="M3858" s="3">
        <v>7</v>
      </c>
      <c r="N3858" t="s">
        <v>14788</v>
      </c>
      <c r="O3858" s="3">
        <v>3</v>
      </c>
      <c r="P3858" t="s">
        <v>26085</v>
      </c>
      <c r="Q3858" s="3">
        <v>1</v>
      </c>
      <c r="R3858" t="s">
        <v>26083</v>
      </c>
      <c r="S3858" s="3">
        <v>2</v>
      </c>
      <c r="T3858" s="3">
        <v>1</v>
      </c>
      <c r="U3858" s="3">
        <v>20000</v>
      </c>
      <c r="V3858" s="3">
        <v>2014</v>
      </c>
      <c r="W3858" t="s">
        <v>25</v>
      </c>
    </row>
    <row r="3859" spans="1:23" x14ac:dyDescent="0.3">
      <c r="A3859" s="3">
        <v>6</v>
      </c>
      <c r="B3859" t="s">
        <v>1783</v>
      </c>
      <c r="C3859" s="3">
        <v>6116</v>
      </c>
      <c r="D3859" t="s">
        <v>1339</v>
      </c>
      <c r="E3859" s="3">
        <v>100105</v>
      </c>
      <c r="F3859" t="s">
        <v>11377</v>
      </c>
      <c r="G3859" s="3">
        <v>100105004</v>
      </c>
      <c r="H3859" t="s">
        <v>26116</v>
      </c>
      <c r="I3859" s="3">
        <v>2</v>
      </c>
      <c r="J3859" t="s">
        <v>12848</v>
      </c>
      <c r="K3859" s="3">
        <v>20</v>
      </c>
      <c r="L3859" t="s">
        <v>26117</v>
      </c>
      <c r="M3859" s="3">
        <v>7</v>
      </c>
      <c r="N3859" t="s">
        <v>14788</v>
      </c>
      <c r="O3859" s="3">
        <v>3</v>
      </c>
      <c r="P3859" t="s">
        <v>26085</v>
      </c>
      <c r="Q3859" s="3">
        <v>1</v>
      </c>
      <c r="R3859" t="s">
        <v>26083</v>
      </c>
      <c r="S3859" s="3">
        <v>3</v>
      </c>
      <c r="T3859" s="3">
        <v>1</v>
      </c>
      <c r="U3859" s="3">
        <v>120000</v>
      </c>
      <c r="V3859" s="3">
        <v>2014</v>
      </c>
      <c r="W3859" t="s">
        <v>25</v>
      </c>
    </row>
    <row r="3860" spans="1:23" x14ac:dyDescent="0.3">
      <c r="A3860" s="3">
        <v>6</v>
      </c>
      <c r="B3860" t="s">
        <v>1783</v>
      </c>
      <c r="C3860" s="3">
        <v>6116</v>
      </c>
      <c r="D3860" t="s">
        <v>1339</v>
      </c>
      <c r="E3860" s="3">
        <v>100105</v>
      </c>
      <c r="F3860" t="s">
        <v>11377</v>
      </c>
      <c r="G3860" s="3">
        <v>100105004</v>
      </c>
      <c r="H3860" t="s">
        <v>26116</v>
      </c>
      <c r="I3860" s="3">
        <v>2</v>
      </c>
      <c r="J3860" t="s">
        <v>12848</v>
      </c>
      <c r="K3860" s="3">
        <v>20</v>
      </c>
      <c r="L3860" t="s">
        <v>26117</v>
      </c>
      <c r="M3860" s="3">
        <v>5</v>
      </c>
      <c r="N3860" t="s">
        <v>26092</v>
      </c>
      <c r="O3860" s="3">
        <v>3</v>
      </c>
      <c r="P3860" t="s">
        <v>26085</v>
      </c>
      <c r="Q3860" s="3">
        <v>5</v>
      </c>
      <c r="R3860" t="s">
        <v>8203</v>
      </c>
      <c r="S3860" s="3">
        <v>80</v>
      </c>
      <c r="T3860" s="3">
        <v>1</v>
      </c>
      <c r="U3860" s="3">
        <v>20000</v>
      </c>
      <c r="V3860" s="3">
        <v>2014</v>
      </c>
      <c r="W3860" t="s">
        <v>25</v>
      </c>
    </row>
    <row r="3861" spans="1:23" x14ac:dyDescent="0.3">
      <c r="A3861" s="3">
        <v>6</v>
      </c>
      <c r="B3861" t="s">
        <v>1783</v>
      </c>
      <c r="C3861" s="3">
        <v>6116</v>
      </c>
      <c r="D3861" t="s">
        <v>1339</v>
      </c>
      <c r="E3861" s="3">
        <v>100105</v>
      </c>
      <c r="F3861" t="s">
        <v>11377</v>
      </c>
      <c r="G3861" s="3">
        <v>100105004</v>
      </c>
      <c r="H3861" t="s">
        <v>26116</v>
      </c>
      <c r="I3861" s="3">
        <v>2</v>
      </c>
      <c r="J3861" t="s">
        <v>12848</v>
      </c>
      <c r="K3861" s="3">
        <v>20</v>
      </c>
      <c r="L3861" t="s">
        <v>26117</v>
      </c>
      <c r="M3861" s="3">
        <v>6</v>
      </c>
      <c r="N3861" t="s">
        <v>18251</v>
      </c>
      <c r="O3861" s="3">
        <v>3</v>
      </c>
      <c r="P3861" t="s">
        <v>26085</v>
      </c>
      <c r="Q3861" s="3">
        <v>1</v>
      </c>
      <c r="R3861" t="s">
        <v>26083</v>
      </c>
      <c r="S3861" s="3">
        <v>18</v>
      </c>
      <c r="T3861" s="3">
        <v>1</v>
      </c>
      <c r="U3861" s="3">
        <v>8000</v>
      </c>
      <c r="V3861" s="3">
        <v>2014</v>
      </c>
      <c r="W3861" t="s">
        <v>25</v>
      </c>
    </row>
    <row r="3862" spans="1:23" x14ac:dyDescent="0.3">
      <c r="A3862" s="3">
        <v>6</v>
      </c>
      <c r="B3862" t="s">
        <v>1783</v>
      </c>
      <c r="C3862" s="3">
        <v>6116</v>
      </c>
      <c r="D3862" t="s">
        <v>1339</v>
      </c>
      <c r="E3862" s="3">
        <v>100105</v>
      </c>
      <c r="F3862" t="s">
        <v>11377</v>
      </c>
      <c r="G3862" s="3">
        <v>100105004</v>
      </c>
      <c r="H3862" t="s">
        <v>26116</v>
      </c>
      <c r="I3862" s="3">
        <v>2</v>
      </c>
      <c r="J3862" t="s">
        <v>12848</v>
      </c>
      <c r="K3862" s="3">
        <v>20</v>
      </c>
      <c r="L3862" t="s">
        <v>26117</v>
      </c>
      <c r="M3862" s="3">
        <v>5</v>
      </c>
      <c r="N3862" t="s">
        <v>26092</v>
      </c>
      <c r="O3862" s="3">
        <v>3</v>
      </c>
      <c r="P3862" t="s">
        <v>26085</v>
      </c>
      <c r="Q3862" s="3">
        <v>3</v>
      </c>
      <c r="R3862" t="s">
        <v>26107</v>
      </c>
      <c r="S3862" s="3">
        <v>10</v>
      </c>
      <c r="T3862" s="3">
        <v>1</v>
      </c>
      <c r="U3862" s="3">
        <v>20000</v>
      </c>
      <c r="V3862" s="3">
        <v>2014</v>
      </c>
      <c r="W3862" t="s">
        <v>25</v>
      </c>
    </row>
    <row r="3863" spans="1:23" x14ac:dyDescent="0.3">
      <c r="A3863" s="3">
        <v>6</v>
      </c>
      <c r="B3863" t="s">
        <v>1783</v>
      </c>
      <c r="C3863" s="3">
        <v>6116</v>
      </c>
      <c r="D3863" t="s">
        <v>1339</v>
      </c>
      <c r="E3863" s="3">
        <v>100103</v>
      </c>
      <c r="F3863" t="s">
        <v>11337</v>
      </c>
      <c r="G3863" s="3">
        <v>100103002</v>
      </c>
      <c r="H3863" t="s">
        <v>26099</v>
      </c>
      <c r="I3863" s="3">
        <v>2</v>
      </c>
      <c r="J3863" t="s">
        <v>12848</v>
      </c>
      <c r="K3863" s="3">
        <v>20</v>
      </c>
      <c r="L3863" t="s">
        <v>26117</v>
      </c>
      <c r="M3863" s="3">
        <v>5</v>
      </c>
      <c r="N3863" t="s">
        <v>26092</v>
      </c>
      <c r="O3863" s="3">
        <v>3</v>
      </c>
      <c r="P3863" t="s">
        <v>26085</v>
      </c>
      <c r="Q3863" s="3">
        <v>2</v>
      </c>
      <c r="R3863" t="s">
        <v>8209</v>
      </c>
      <c r="S3863" s="3">
        <v>80</v>
      </c>
      <c r="T3863" s="3">
        <v>1</v>
      </c>
      <c r="U3863" s="3">
        <v>85000</v>
      </c>
      <c r="V3863" s="3">
        <v>2014</v>
      </c>
      <c r="W3863" t="s">
        <v>25</v>
      </c>
    </row>
    <row r="3864" spans="1:23" x14ac:dyDescent="0.3">
      <c r="A3864" s="3">
        <v>6</v>
      </c>
      <c r="B3864" t="s">
        <v>1783</v>
      </c>
      <c r="C3864" s="3">
        <v>6116</v>
      </c>
      <c r="D3864" t="s">
        <v>1339</v>
      </c>
      <c r="E3864" s="3">
        <v>100105</v>
      </c>
      <c r="F3864" t="s">
        <v>11377</v>
      </c>
      <c r="G3864" s="3">
        <v>100105004</v>
      </c>
      <c r="H3864" t="s">
        <v>26116</v>
      </c>
      <c r="I3864" s="3">
        <v>2</v>
      </c>
      <c r="J3864" t="s">
        <v>12848</v>
      </c>
      <c r="K3864" s="3">
        <v>20</v>
      </c>
      <c r="L3864" t="s">
        <v>26117</v>
      </c>
      <c r="M3864" s="3">
        <v>7</v>
      </c>
      <c r="N3864" t="s">
        <v>14788</v>
      </c>
      <c r="O3864" s="3">
        <v>1</v>
      </c>
      <c r="P3864" t="s">
        <v>28066</v>
      </c>
      <c r="Q3864" s="3">
        <v>1</v>
      </c>
      <c r="R3864" t="s">
        <v>26083</v>
      </c>
      <c r="S3864" s="3">
        <v>8</v>
      </c>
      <c r="T3864" s="3">
        <v>1</v>
      </c>
      <c r="U3864" s="3">
        <v>15000</v>
      </c>
      <c r="V3864" s="3">
        <v>2014</v>
      </c>
      <c r="W3864" t="s">
        <v>25</v>
      </c>
    </row>
    <row r="3865" spans="1:23" x14ac:dyDescent="0.3">
      <c r="A3865" s="3">
        <v>6</v>
      </c>
      <c r="B3865" t="s">
        <v>1783</v>
      </c>
      <c r="C3865" s="3">
        <v>6116</v>
      </c>
      <c r="D3865" t="s">
        <v>1339</v>
      </c>
      <c r="E3865" s="3">
        <v>100105</v>
      </c>
      <c r="F3865" t="s">
        <v>11377</v>
      </c>
      <c r="G3865" s="3">
        <v>100105004</v>
      </c>
      <c r="H3865" t="s">
        <v>26116</v>
      </c>
      <c r="I3865" s="3">
        <v>2</v>
      </c>
      <c r="J3865" t="s">
        <v>12848</v>
      </c>
      <c r="K3865" s="3">
        <v>20</v>
      </c>
      <c r="L3865" t="s">
        <v>26117</v>
      </c>
      <c r="M3865" s="3">
        <v>5</v>
      </c>
      <c r="N3865" t="s">
        <v>26092</v>
      </c>
      <c r="O3865" s="3">
        <v>3</v>
      </c>
      <c r="P3865" t="s">
        <v>26085</v>
      </c>
      <c r="Q3865" s="3">
        <v>2</v>
      </c>
      <c r="R3865" t="s">
        <v>8209</v>
      </c>
      <c r="S3865" s="3">
        <v>80</v>
      </c>
      <c r="T3865" s="3">
        <v>1</v>
      </c>
      <c r="U3865" s="3">
        <v>180000</v>
      </c>
      <c r="V3865" s="3">
        <v>2014</v>
      </c>
      <c r="W3865" t="s">
        <v>25</v>
      </c>
    </row>
    <row r="3866" spans="1:23" x14ac:dyDescent="0.3">
      <c r="A3866" s="3">
        <v>6</v>
      </c>
      <c r="B3866" t="s">
        <v>1783</v>
      </c>
      <c r="C3866" s="3">
        <v>6116</v>
      </c>
      <c r="D3866" t="s">
        <v>1339</v>
      </c>
      <c r="E3866" s="3">
        <v>100105</v>
      </c>
      <c r="F3866" t="s">
        <v>11377</v>
      </c>
      <c r="G3866" s="3">
        <v>100105001</v>
      </c>
      <c r="H3866" t="s">
        <v>26118</v>
      </c>
      <c r="I3866" s="3">
        <v>2</v>
      </c>
      <c r="J3866" t="s">
        <v>12848</v>
      </c>
      <c r="K3866" s="3">
        <v>20</v>
      </c>
      <c r="L3866" t="s">
        <v>26117</v>
      </c>
      <c r="M3866" s="3">
        <v>5</v>
      </c>
      <c r="N3866" t="s">
        <v>26092</v>
      </c>
      <c r="O3866" s="3">
        <v>3</v>
      </c>
      <c r="P3866" t="s">
        <v>26085</v>
      </c>
      <c r="Q3866" s="3">
        <v>2</v>
      </c>
      <c r="R3866" t="s">
        <v>8209</v>
      </c>
      <c r="S3866" s="3">
        <v>80</v>
      </c>
      <c r="T3866" s="3">
        <v>1</v>
      </c>
      <c r="U3866" s="3">
        <v>180000</v>
      </c>
      <c r="V3866" s="3">
        <v>2014</v>
      </c>
      <c r="W3866" t="s">
        <v>25</v>
      </c>
    </row>
    <row r="3867" spans="1:23" x14ac:dyDescent="0.3">
      <c r="A3867" s="3">
        <v>6</v>
      </c>
      <c r="B3867" t="s">
        <v>1783</v>
      </c>
      <c r="C3867" s="3">
        <v>6117</v>
      </c>
      <c r="D3867" t="s">
        <v>1037</v>
      </c>
      <c r="E3867" s="3">
        <v>100105</v>
      </c>
      <c r="F3867" t="s">
        <v>11377</v>
      </c>
      <c r="G3867" s="3">
        <v>100105002</v>
      </c>
      <c r="H3867" t="s">
        <v>26142</v>
      </c>
      <c r="I3867" s="3">
        <v>1</v>
      </c>
      <c r="J3867" t="s">
        <v>26080</v>
      </c>
      <c r="K3867" s="3">
        <v>20</v>
      </c>
      <c r="L3867" t="s">
        <v>26117</v>
      </c>
      <c r="M3867" s="3">
        <v>5</v>
      </c>
      <c r="N3867" t="s">
        <v>26092</v>
      </c>
      <c r="O3867" s="3">
        <v>3</v>
      </c>
      <c r="P3867" t="s">
        <v>26085</v>
      </c>
      <c r="Q3867" s="3">
        <v>1</v>
      </c>
      <c r="R3867" t="s">
        <v>26083</v>
      </c>
      <c r="S3867" s="3">
        <v>5</v>
      </c>
      <c r="T3867" s="3">
        <v>1</v>
      </c>
      <c r="U3867" s="3">
        <v>2000</v>
      </c>
      <c r="V3867" s="3">
        <v>2014</v>
      </c>
      <c r="W3867" t="s">
        <v>25</v>
      </c>
    </row>
    <row r="3868" spans="1:23" x14ac:dyDescent="0.3">
      <c r="A3868" s="3">
        <v>6</v>
      </c>
      <c r="B3868" t="s">
        <v>1783</v>
      </c>
      <c r="C3868" s="3">
        <v>6117</v>
      </c>
      <c r="D3868" t="s">
        <v>1037</v>
      </c>
      <c r="E3868" s="3">
        <v>100105</v>
      </c>
      <c r="F3868" t="s">
        <v>11377</v>
      </c>
      <c r="G3868" s="3">
        <v>100105004</v>
      </c>
      <c r="H3868" t="s">
        <v>26116</v>
      </c>
      <c r="I3868" s="3">
        <v>1</v>
      </c>
      <c r="J3868" t="s">
        <v>26080</v>
      </c>
      <c r="K3868" s="3">
        <v>20</v>
      </c>
      <c r="L3868" t="s">
        <v>26117</v>
      </c>
      <c r="M3868" s="3">
        <v>7</v>
      </c>
      <c r="N3868" t="s">
        <v>14788</v>
      </c>
      <c r="O3868" s="3">
        <v>2</v>
      </c>
      <c r="P3868" t="s">
        <v>28067</v>
      </c>
      <c r="Q3868" s="3">
        <v>1</v>
      </c>
      <c r="R3868" t="s">
        <v>26083</v>
      </c>
      <c r="S3868" s="3">
        <v>4</v>
      </c>
      <c r="T3868" s="3">
        <v>1</v>
      </c>
      <c r="U3868" s="3">
        <v>14210</v>
      </c>
      <c r="V3868" s="3">
        <v>2014</v>
      </c>
      <c r="W3868" t="s">
        <v>25</v>
      </c>
    </row>
    <row r="3869" spans="1:23" x14ac:dyDescent="0.3">
      <c r="A3869" s="3">
        <v>6</v>
      </c>
      <c r="B3869" t="s">
        <v>1783</v>
      </c>
      <c r="C3869" s="3">
        <v>6117</v>
      </c>
      <c r="D3869" t="s">
        <v>1037</v>
      </c>
      <c r="E3869" s="3">
        <v>100105</v>
      </c>
      <c r="F3869" t="s">
        <v>11377</v>
      </c>
      <c r="G3869" s="3">
        <v>100105004</v>
      </c>
      <c r="H3869" t="s">
        <v>26116</v>
      </c>
      <c r="I3869" s="3">
        <v>1</v>
      </c>
      <c r="J3869" t="s">
        <v>26080</v>
      </c>
      <c r="K3869" s="3">
        <v>20</v>
      </c>
      <c r="L3869" t="s">
        <v>26117</v>
      </c>
      <c r="M3869" s="3">
        <v>5</v>
      </c>
      <c r="N3869" t="s">
        <v>26092</v>
      </c>
      <c r="O3869" s="3">
        <v>3</v>
      </c>
      <c r="P3869" t="s">
        <v>26085</v>
      </c>
      <c r="Q3869" s="3">
        <v>1</v>
      </c>
      <c r="R3869" t="s">
        <v>26083</v>
      </c>
      <c r="S3869" s="3">
        <v>5</v>
      </c>
      <c r="T3869" s="3">
        <v>1</v>
      </c>
      <c r="U3869" s="3">
        <v>6000</v>
      </c>
      <c r="V3869" s="3">
        <v>2014</v>
      </c>
      <c r="W3869" t="s">
        <v>25</v>
      </c>
    </row>
    <row r="3870" spans="1:23" x14ac:dyDescent="0.3">
      <c r="A3870" s="3">
        <v>6</v>
      </c>
      <c r="B3870" t="s">
        <v>1783</v>
      </c>
      <c r="C3870" s="3">
        <v>6117</v>
      </c>
      <c r="D3870" t="s">
        <v>1037</v>
      </c>
      <c r="E3870" s="3">
        <v>100105</v>
      </c>
      <c r="F3870" t="s">
        <v>11377</v>
      </c>
      <c r="G3870" s="3">
        <v>100105004</v>
      </c>
      <c r="H3870" t="s">
        <v>26116</v>
      </c>
      <c r="I3870" s="3">
        <v>2</v>
      </c>
      <c r="J3870" t="s">
        <v>12848</v>
      </c>
      <c r="K3870" s="3">
        <v>20</v>
      </c>
      <c r="L3870" t="s">
        <v>26117</v>
      </c>
      <c r="M3870" s="3">
        <v>7</v>
      </c>
      <c r="N3870" t="s">
        <v>14788</v>
      </c>
      <c r="O3870" s="3">
        <v>3</v>
      </c>
      <c r="P3870" t="s">
        <v>26085</v>
      </c>
      <c r="Q3870" s="3">
        <v>2</v>
      </c>
      <c r="R3870" t="s">
        <v>8209</v>
      </c>
      <c r="S3870" s="3">
        <v>10</v>
      </c>
      <c r="T3870" s="3">
        <v>1</v>
      </c>
      <c r="U3870" s="3">
        <v>199100</v>
      </c>
      <c r="V3870" s="3">
        <v>2014</v>
      </c>
      <c r="W3870" t="s">
        <v>25</v>
      </c>
    </row>
    <row r="3871" spans="1:23" x14ac:dyDescent="0.3">
      <c r="A3871" s="3">
        <v>6</v>
      </c>
      <c r="B3871" t="s">
        <v>1783</v>
      </c>
      <c r="C3871" s="3">
        <v>6303</v>
      </c>
      <c r="D3871" t="s">
        <v>1368</v>
      </c>
      <c r="E3871" s="3">
        <v>100105</v>
      </c>
      <c r="F3871" t="s">
        <v>11377</v>
      </c>
      <c r="G3871" s="3">
        <v>100105004</v>
      </c>
      <c r="H3871" t="s">
        <v>26116</v>
      </c>
      <c r="I3871" s="3">
        <v>2</v>
      </c>
      <c r="J3871" t="s">
        <v>12848</v>
      </c>
      <c r="K3871" s="3">
        <v>20</v>
      </c>
      <c r="L3871" t="s">
        <v>26117</v>
      </c>
      <c r="M3871" s="3">
        <v>2</v>
      </c>
      <c r="N3871" t="s">
        <v>26084</v>
      </c>
      <c r="O3871" s="3">
        <v>3</v>
      </c>
      <c r="P3871" t="s">
        <v>26085</v>
      </c>
      <c r="Q3871" s="3">
        <v>1</v>
      </c>
      <c r="R3871" t="s">
        <v>26083</v>
      </c>
      <c r="S3871" s="3">
        <v>37</v>
      </c>
      <c r="T3871" s="3">
        <v>1</v>
      </c>
      <c r="U3871" s="3">
        <v>124340</v>
      </c>
      <c r="V3871" s="3">
        <v>2018</v>
      </c>
      <c r="W3871" t="s">
        <v>26159</v>
      </c>
    </row>
    <row r="3872" spans="1:23" x14ac:dyDescent="0.3">
      <c r="A3872" s="3">
        <v>6</v>
      </c>
      <c r="B3872" t="s">
        <v>1783</v>
      </c>
      <c r="C3872" s="3">
        <v>6303</v>
      </c>
      <c r="D3872" t="s">
        <v>1368</v>
      </c>
      <c r="E3872" s="3">
        <v>100105</v>
      </c>
      <c r="F3872" t="s">
        <v>11377</v>
      </c>
      <c r="G3872" s="3">
        <v>100105004</v>
      </c>
      <c r="H3872" t="s">
        <v>26116</v>
      </c>
      <c r="I3872" s="3">
        <v>2</v>
      </c>
      <c r="J3872" t="s">
        <v>12848</v>
      </c>
      <c r="K3872" s="3">
        <v>20</v>
      </c>
      <c r="L3872" t="s">
        <v>26117</v>
      </c>
      <c r="M3872" s="3">
        <v>7</v>
      </c>
      <c r="N3872" t="s">
        <v>14788</v>
      </c>
      <c r="O3872" s="3">
        <v>3</v>
      </c>
      <c r="P3872" t="s">
        <v>26085</v>
      </c>
      <c r="Q3872" s="3">
        <v>1</v>
      </c>
      <c r="R3872" t="s">
        <v>26083</v>
      </c>
      <c r="S3872" s="3">
        <v>12</v>
      </c>
      <c r="T3872" s="3">
        <v>1</v>
      </c>
      <c r="U3872" s="3">
        <v>375000</v>
      </c>
      <c r="V3872" s="3">
        <v>2018</v>
      </c>
      <c r="W3872" t="s">
        <v>26159</v>
      </c>
    </row>
    <row r="3873" spans="1:23" x14ac:dyDescent="0.3">
      <c r="A3873" s="3">
        <v>6</v>
      </c>
      <c r="B3873" t="s">
        <v>1783</v>
      </c>
      <c r="C3873" s="3">
        <v>6303</v>
      </c>
      <c r="D3873" t="s">
        <v>1368</v>
      </c>
      <c r="E3873" s="3">
        <v>100105</v>
      </c>
      <c r="F3873" t="s">
        <v>11377</v>
      </c>
      <c r="G3873" s="3">
        <v>100105004</v>
      </c>
      <c r="H3873" t="s">
        <v>26116</v>
      </c>
      <c r="I3873" s="3">
        <v>2</v>
      </c>
      <c r="J3873" t="s">
        <v>12848</v>
      </c>
      <c r="K3873" s="3">
        <v>20</v>
      </c>
      <c r="L3873" t="s">
        <v>26117</v>
      </c>
      <c r="M3873" s="3">
        <v>7</v>
      </c>
      <c r="N3873" t="s">
        <v>14788</v>
      </c>
      <c r="O3873" s="3">
        <v>3</v>
      </c>
      <c r="P3873" t="s">
        <v>26085</v>
      </c>
      <c r="Q3873" s="3">
        <v>1</v>
      </c>
      <c r="R3873" t="s">
        <v>26083</v>
      </c>
      <c r="S3873" s="3">
        <v>7</v>
      </c>
      <c r="T3873" s="3">
        <v>1</v>
      </c>
      <c r="U3873" s="3">
        <v>245000</v>
      </c>
      <c r="V3873" s="3">
        <v>2018</v>
      </c>
      <c r="W3873" t="s">
        <v>26159</v>
      </c>
    </row>
    <row r="3874" spans="1:23" x14ac:dyDescent="0.3">
      <c r="A3874" s="3">
        <v>6</v>
      </c>
      <c r="B3874" t="s">
        <v>1783</v>
      </c>
      <c r="C3874" s="3">
        <v>6102</v>
      </c>
      <c r="D3874" t="s">
        <v>1297</v>
      </c>
      <c r="E3874" s="3">
        <v>100105</v>
      </c>
      <c r="F3874" t="s">
        <v>11377</v>
      </c>
      <c r="G3874" s="3">
        <v>100105004</v>
      </c>
      <c r="H3874" t="s">
        <v>26116</v>
      </c>
      <c r="I3874" s="3">
        <v>2</v>
      </c>
      <c r="J3874" t="s">
        <v>12848</v>
      </c>
      <c r="K3874" s="3">
        <v>20</v>
      </c>
      <c r="L3874" t="s">
        <v>26117</v>
      </c>
      <c r="M3874" s="3">
        <v>2</v>
      </c>
      <c r="N3874" t="s">
        <v>26084</v>
      </c>
      <c r="O3874" s="3">
        <v>3</v>
      </c>
      <c r="P3874" t="s">
        <v>26085</v>
      </c>
      <c r="Q3874" s="3">
        <v>2</v>
      </c>
      <c r="R3874" t="s">
        <v>8209</v>
      </c>
      <c r="S3874" s="3">
        <v>1</v>
      </c>
      <c r="T3874" s="3">
        <v>1</v>
      </c>
      <c r="U3874" s="3">
        <v>480000</v>
      </c>
      <c r="V3874" s="3">
        <v>2018</v>
      </c>
      <c r="W3874" t="s">
        <v>26159</v>
      </c>
    </row>
    <row r="3875" spans="1:23" x14ac:dyDescent="0.3">
      <c r="A3875" s="3">
        <v>6</v>
      </c>
      <c r="B3875" t="s">
        <v>1783</v>
      </c>
      <c r="C3875" s="3">
        <v>6102</v>
      </c>
      <c r="D3875" t="s">
        <v>1297</v>
      </c>
      <c r="E3875" s="3">
        <v>100105</v>
      </c>
      <c r="F3875" t="s">
        <v>11377</v>
      </c>
      <c r="G3875" s="3">
        <v>100105001</v>
      </c>
      <c r="H3875" t="s">
        <v>26118</v>
      </c>
      <c r="I3875" s="3">
        <v>2</v>
      </c>
      <c r="J3875" t="s">
        <v>12848</v>
      </c>
      <c r="K3875" s="3">
        <v>20</v>
      </c>
      <c r="L3875" t="s">
        <v>26117</v>
      </c>
      <c r="M3875" s="3">
        <v>2</v>
      </c>
      <c r="N3875" t="s">
        <v>26084</v>
      </c>
      <c r="O3875" s="3">
        <v>3</v>
      </c>
      <c r="P3875" t="s">
        <v>26085</v>
      </c>
      <c r="Q3875" s="3">
        <v>1</v>
      </c>
      <c r="R3875" t="s">
        <v>26083</v>
      </c>
      <c r="S3875" s="3">
        <v>1</v>
      </c>
      <c r="T3875" s="3">
        <v>1</v>
      </c>
      <c r="U3875" s="3">
        <v>100000</v>
      </c>
      <c r="V3875" s="3">
        <v>2018</v>
      </c>
      <c r="W3875" t="s">
        <v>26159</v>
      </c>
    </row>
    <row r="3876" spans="1:23" x14ac:dyDescent="0.3">
      <c r="A3876" s="3">
        <v>6</v>
      </c>
      <c r="B3876" t="s">
        <v>1783</v>
      </c>
      <c r="C3876" s="3">
        <v>6102</v>
      </c>
      <c r="D3876" t="s">
        <v>1297</v>
      </c>
      <c r="E3876" s="3">
        <v>100105</v>
      </c>
      <c r="F3876" t="s">
        <v>11377</v>
      </c>
      <c r="G3876" s="3">
        <v>100105004</v>
      </c>
      <c r="H3876" t="s">
        <v>26116</v>
      </c>
      <c r="I3876" s="3">
        <v>2</v>
      </c>
      <c r="J3876" t="s">
        <v>12848</v>
      </c>
      <c r="K3876" s="3">
        <v>20</v>
      </c>
      <c r="L3876" t="s">
        <v>26117</v>
      </c>
      <c r="M3876" s="3">
        <v>2</v>
      </c>
      <c r="N3876" t="s">
        <v>26084</v>
      </c>
      <c r="O3876" s="3">
        <v>3</v>
      </c>
      <c r="P3876" t="s">
        <v>26085</v>
      </c>
      <c r="Q3876" s="3">
        <v>2</v>
      </c>
      <c r="R3876" t="s">
        <v>8209</v>
      </c>
      <c r="S3876" s="3">
        <v>1</v>
      </c>
      <c r="T3876" s="3">
        <v>1</v>
      </c>
      <c r="U3876" s="3">
        <v>280000</v>
      </c>
      <c r="V3876" s="3">
        <v>2018</v>
      </c>
      <c r="W3876" t="s">
        <v>26159</v>
      </c>
    </row>
    <row r="3877" spans="1:23" x14ac:dyDescent="0.3">
      <c r="A3877" s="3">
        <v>6</v>
      </c>
      <c r="B3877" t="s">
        <v>1783</v>
      </c>
      <c r="C3877" s="3">
        <v>6102</v>
      </c>
      <c r="D3877" t="s">
        <v>1297</v>
      </c>
      <c r="E3877" s="3">
        <v>100105</v>
      </c>
      <c r="F3877" t="s">
        <v>11377</v>
      </c>
      <c r="G3877" s="3">
        <v>100105004</v>
      </c>
      <c r="H3877" t="s">
        <v>26116</v>
      </c>
      <c r="I3877" s="3">
        <v>2</v>
      </c>
      <c r="J3877" t="s">
        <v>12848</v>
      </c>
      <c r="K3877" s="3">
        <v>20</v>
      </c>
      <c r="L3877" t="s">
        <v>26117</v>
      </c>
      <c r="M3877" s="3">
        <v>2</v>
      </c>
      <c r="N3877" t="s">
        <v>26084</v>
      </c>
      <c r="O3877" s="3">
        <v>3</v>
      </c>
      <c r="P3877" t="s">
        <v>26085</v>
      </c>
      <c r="Q3877" s="3">
        <v>1</v>
      </c>
      <c r="R3877" t="s">
        <v>26083</v>
      </c>
      <c r="S3877" s="3">
        <v>3</v>
      </c>
      <c r="T3877" s="3">
        <v>1</v>
      </c>
      <c r="U3877" s="3">
        <v>40000</v>
      </c>
      <c r="V3877" s="3">
        <v>2018</v>
      </c>
      <c r="W3877" t="s">
        <v>26159</v>
      </c>
    </row>
    <row r="3878" spans="1:23" x14ac:dyDescent="0.3">
      <c r="A3878" s="3">
        <v>6</v>
      </c>
      <c r="B3878" t="s">
        <v>1783</v>
      </c>
      <c r="C3878" s="3">
        <v>6102</v>
      </c>
      <c r="D3878" t="s">
        <v>1297</v>
      </c>
      <c r="E3878" s="3">
        <v>100105</v>
      </c>
      <c r="F3878" t="s">
        <v>11377</v>
      </c>
      <c r="G3878" s="3">
        <v>100105004</v>
      </c>
      <c r="H3878" t="s">
        <v>26116</v>
      </c>
      <c r="I3878" s="3">
        <v>2</v>
      </c>
      <c r="J3878" t="s">
        <v>12848</v>
      </c>
      <c r="K3878" s="3">
        <v>20</v>
      </c>
      <c r="L3878" t="s">
        <v>26117</v>
      </c>
      <c r="M3878" s="3">
        <v>6</v>
      </c>
      <c r="N3878" t="s">
        <v>18251</v>
      </c>
      <c r="O3878" s="3">
        <v>3</v>
      </c>
      <c r="P3878" t="s">
        <v>26085</v>
      </c>
      <c r="Q3878" s="3">
        <v>1</v>
      </c>
      <c r="R3878" t="s">
        <v>26083</v>
      </c>
      <c r="S3878" s="3">
        <v>1</v>
      </c>
      <c r="T3878" s="3">
        <v>1</v>
      </c>
      <c r="U3878" s="3">
        <v>72000</v>
      </c>
      <c r="V3878" s="3">
        <v>2018</v>
      </c>
      <c r="W3878" t="s">
        <v>26159</v>
      </c>
    </row>
    <row r="3879" spans="1:23" x14ac:dyDescent="0.3">
      <c r="A3879" s="3">
        <v>6</v>
      </c>
      <c r="B3879" t="s">
        <v>1783</v>
      </c>
      <c r="C3879" s="3">
        <v>6102</v>
      </c>
      <c r="D3879" t="s">
        <v>1297</v>
      </c>
      <c r="E3879" s="3">
        <v>100105</v>
      </c>
      <c r="F3879" t="s">
        <v>11377</v>
      </c>
      <c r="G3879" s="3">
        <v>100105004</v>
      </c>
      <c r="H3879" t="s">
        <v>26116</v>
      </c>
      <c r="I3879" s="3">
        <v>2</v>
      </c>
      <c r="J3879" t="s">
        <v>12848</v>
      </c>
      <c r="K3879" s="3">
        <v>20</v>
      </c>
      <c r="L3879" t="s">
        <v>26117</v>
      </c>
      <c r="M3879" s="3">
        <v>2</v>
      </c>
      <c r="N3879" t="s">
        <v>26084</v>
      </c>
      <c r="O3879" s="3">
        <v>2</v>
      </c>
      <c r="P3879" t="s">
        <v>28067</v>
      </c>
      <c r="Q3879" s="3">
        <v>1</v>
      </c>
      <c r="R3879" t="s">
        <v>26083</v>
      </c>
      <c r="S3879" s="3">
        <v>1</v>
      </c>
      <c r="T3879" s="3">
        <v>1</v>
      </c>
      <c r="U3879" s="3">
        <v>23400</v>
      </c>
      <c r="V3879" s="3">
        <v>2018</v>
      </c>
      <c r="W3879" t="s">
        <v>26159</v>
      </c>
    </row>
    <row r="3880" spans="1:23" x14ac:dyDescent="0.3">
      <c r="A3880" s="3">
        <v>6</v>
      </c>
      <c r="B3880" t="s">
        <v>1783</v>
      </c>
      <c r="C3880" s="3">
        <v>6102</v>
      </c>
      <c r="D3880" t="s">
        <v>1297</v>
      </c>
      <c r="E3880" s="3">
        <v>100105</v>
      </c>
      <c r="F3880" t="s">
        <v>11377</v>
      </c>
      <c r="G3880" s="3">
        <v>100105004</v>
      </c>
      <c r="H3880" t="s">
        <v>26116</v>
      </c>
      <c r="I3880" s="3">
        <v>2</v>
      </c>
      <c r="J3880" t="s">
        <v>12848</v>
      </c>
      <c r="K3880" s="3">
        <v>20</v>
      </c>
      <c r="L3880" t="s">
        <v>26117</v>
      </c>
      <c r="M3880" s="3">
        <v>2</v>
      </c>
      <c r="N3880" t="s">
        <v>26084</v>
      </c>
      <c r="O3880" s="3">
        <v>1</v>
      </c>
      <c r="P3880" t="s">
        <v>28066</v>
      </c>
      <c r="Q3880" s="3">
        <v>1</v>
      </c>
      <c r="R3880" t="s">
        <v>26083</v>
      </c>
      <c r="S3880" s="3">
        <v>1</v>
      </c>
      <c r="T3880" s="3">
        <v>1</v>
      </c>
      <c r="U3880" s="3">
        <v>170000</v>
      </c>
      <c r="V3880" s="3">
        <v>2018</v>
      </c>
      <c r="W3880" t="s">
        <v>26159</v>
      </c>
    </row>
    <row r="3881" spans="1:23" x14ac:dyDescent="0.3">
      <c r="A3881" s="3">
        <v>6</v>
      </c>
      <c r="B3881" t="s">
        <v>1783</v>
      </c>
      <c r="C3881" s="3">
        <v>6102</v>
      </c>
      <c r="D3881" t="s">
        <v>1297</v>
      </c>
      <c r="E3881" s="3">
        <v>100105</v>
      </c>
      <c r="F3881" t="s">
        <v>11377</v>
      </c>
      <c r="G3881" s="3">
        <v>100105004</v>
      </c>
      <c r="H3881" t="s">
        <v>26116</v>
      </c>
      <c r="I3881" s="3">
        <v>2</v>
      </c>
      <c r="J3881" t="s">
        <v>12848</v>
      </c>
      <c r="K3881" s="3">
        <v>20</v>
      </c>
      <c r="L3881" t="s">
        <v>26117</v>
      </c>
      <c r="M3881" s="3">
        <v>2</v>
      </c>
      <c r="N3881" t="s">
        <v>26084</v>
      </c>
      <c r="O3881" s="3">
        <v>3</v>
      </c>
      <c r="P3881" t="s">
        <v>26085</v>
      </c>
      <c r="Q3881" s="3">
        <v>1</v>
      </c>
      <c r="R3881" t="s">
        <v>26083</v>
      </c>
      <c r="S3881" s="3">
        <v>1</v>
      </c>
      <c r="T3881" s="3">
        <v>1</v>
      </c>
      <c r="U3881" s="3">
        <v>150000</v>
      </c>
      <c r="V3881" s="3">
        <v>2018</v>
      </c>
      <c r="W3881" t="s">
        <v>26159</v>
      </c>
    </row>
    <row r="3882" spans="1:23" x14ac:dyDescent="0.3">
      <c r="A3882" s="3">
        <v>6</v>
      </c>
      <c r="B3882" t="s">
        <v>1783</v>
      </c>
      <c r="C3882" s="3">
        <v>6102</v>
      </c>
      <c r="D3882" t="s">
        <v>1297</v>
      </c>
      <c r="E3882" s="3">
        <v>100105</v>
      </c>
      <c r="F3882" t="s">
        <v>11377</v>
      </c>
      <c r="G3882" s="3">
        <v>100105004</v>
      </c>
      <c r="H3882" t="s">
        <v>26116</v>
      </c>
      <c r="I3882" s="3">
        <v>1</v>
      </c>
      <c r="J3882" t="s">
        <v>26080</v>
      </c>
      <c r="K3882" s="3">
        <v>20</v>
      </c>
      <c r="L3882" t="s">
        <v>26117</v>
      </c>
      <c r="M3882" s="3">
        <v>6</v>
      </c>
      <c r="N3882" t="s">
        <v>18251</v>
      </c>
      <c r="O3882" s="3">
        <v>3</v>
      </c>
      <c r="P3882" t="s">
        <v>26085</v>
      </c>
      <c r="Q3882" s="3">
        <v>1</v>
      </c>
      <c r="R3882" t="s">
        <v>26083</v>
      </c>
      <c r="S3882" s="3">
        <v>1</v>
      </c>
      <c r="T3882" s="3">
        <v>1</v>
      </c>
      <c r="U3882" s="3">
        <v>52000</v>
      </c>
      <c r="V3882" s="3">
        <v>2018</v>
      </c>
      <c r="W3882" t="s">
        <v>26159</v>
      </c>
    </row>
    <row r="3883" spans="1:23" x14ac:dyDescent="0.3">
      <c r="A3883" s="3">
        <v>6</v>
      </c>
      <c r="B3883" t="s">
        <v>1783</v>
      </c>
      <c r="C3883" s="3">
        <v>6102</v>
      </c>
      <c r="D3883" t="s">
        <v>1297</v>
      </c>
      <c r="E3883" s="3">
        <v>100105</v>
      </c>
      <c r="F3883" t="s">
        <v>11377</v>
      </c>
      <c r="G3883" s="3">
        <v>100105004</v>
      </c>
      <c r="H3883" t="s">
        <v>26116</v>
      </c>
      <c r="I3883" s="3">
        <v>2</v>
      </c>
      <c r="J3883" t="s">
        <v>12848</v>
      </c>
      <c r="K3883" s="3">
        <v>20</v>
      </c>
      <c r="L3883" t="s">
        <v>26117</v>
      </c>
      <c r="M3883" s="3">
        <v>7</v>
      </c>
      <c r="N3883" t="s">
        <v>14788</v>
      </c>
      <c r="O3883" s="3">
        <v>3</v>
      </c>
      <c r="P3883" t="s">
        <v>26085</v>
      </c>
      <c r="Q3883" s="3">
        <v>2</v>
      </c>
      <c r="R3883" t="s">
        <v>8209</v>
      </c>
      <c r="S3883" s="3">
        <v>1</v>
      </c>
      <c r="T3883" s="3">
        <v>1</v>
      </c>
      <c r="U3883" s="3">
        <v>887000</v>
      </c>
      <c r="V3883" s="3">
        <v>2018</v>
      </c>
      <c r="W3883" t="s">
        <v>26159</v>
      </c>
    </row>
    <row r="3884" spans="1:23" x14ac:dyDescent="0.3">
      <c r="A3884" s="3">
        <v>6</v>
      </c>
      <c r="B3884" t="s">
        <v>1783</v>
      </c>
      <c r="C3884" s="3">
        <v>6102</v>
      </c>
      <c r="D3884" t="s">
        <v>1297</v>
      </c>
      <c r="E3884" s="3">
        <v>100105</v>
      </c>
      <c r="F3884" t="s">
        <v>11377</v>
      </c>
      <c r="G3884" s="3">
        <v>100105004</v>
      </c>
      <c r="H3884" t="s">
        <v>26116</v>
      </c>
      <c r="I3884" s="3">
        <v>1</v>
      </c>
      <c r="J3884" t="s">
        <v>26080</v>
      </c>
      <c r="K3884" s="3">
        <v>20</v>
      </c>
      <c r="L3884" t="s">
        <v>26117</v>
      </c>
      <c r="M3884" s="3">
        <v>1</v>
      </c>
      <c r="N3884" t="s">
        <v>26082</v>
      </c>
      <c r="O3884" s="3">
        <v>1</v>
      </c>
      <c r="P3884" t="s">
        <v>28066</v>
      </c>
      <c r="Q3884" s="3">
        <v>1</v>
      </c>
      <c r="R3884" t="s">
        <v>26083</v>
      </c>
      <c r="S3884" s="3">
        <v>1</v>
      </c>
      <c r="T3884" s="3">
        <v>1</v>
      </c>
      <c r="U3884" s="3">
        <v>30000</v>
      </c>
      <c r="V3884" s="3">
        <v>2018</v>
      </c>
      <c r="W3884" t="s">
        <v>26159</v>
      </c>
    </row>
    <row r="3885" spans="1:23" x14ac:dyDescent="0.3">
      <c r="A3885" s="3">
        <v>6</v>
      </c>
      <c r="B3885" t="s">
        <v>1783</v>
      </c>
      <c r="C3885" s="3">
        <v>6104</v>
      </c>
      <c r="D3885" t="s">
        <v>1303</v>
      </c>
      <c r="E3885" s="3">
        <v>100105</v>
      </c>
      <c r="F3885" t="s">
        <v>11377</v>
      </c>
      <c r="G3885" s="3">
        <v>100105004</v>
      </c>
      <c r="H3885" t="s">
        <v>26116</v>
      </c>
      <c r="I3885" s="3">
        <v>2</v>
      </c>
      <c r="J3885" t="s">
        <v>12848</v>
      </c>
      <c r="K3885" s="3">
        <v>20</v>
      </c>
      <c r="L3885" t="s">
        <v>26117</v>
      </c>
      <c r="M3885" s="3">
        <v>2</v>
      </c>
      <c r="N3885" t="s">
        <v>26084</v>
      </c>
      <c r="O3885" s="3">
        <v>3</v>
      </c>
      <c r="P3885" t="s">
        <v>26085</v>
      </c>
      <c r="Q3885" s="3">
        <v>2</v>
      </c>
      <c r="R3885" t="s">
        <v>8209</v>
      </c>
      <c r="S3885" s="3">
        <v>5</v>
      </c>
      <c r="T3885" s="3">
        <v>1</v>
      </c>
      <c r="U3885" s="3">
        <v>17000</v>
      </c>
      <c r="V3885" s="3">
        <v>2018</v>
      </c>
      <c r="W3885" t="s">
        <v>26159</v>
      </c>
    </row>
    <row r="3886" spans="1:23" x14ac:dyDescent="0.3">
      <c r="A3886" s="3">
        <v>6</v>
      </c>
      <c r="B3886" t="s">
        <v>1783</v>
      </c>
      <c r="C3886" s="3">
        <v>6106</v>
      </c>
      <c r="D3886" t="s">
        <v>1309</v>
      </c>
      <c r="E3886" s="3">
        <v>100105</v>
      </c>
      <c r="F3886" t="s">
        <v>11377</v>
      </c>
      <c r="G3886" s="3">
        <v>100105004</v>
      </c>
      <c r="H3886" t="s">
        <v>26116</v>
      </c>
      <c r="I3886" s="3">
        <v>2</v>
      </c>
      <c r="J3886" t="s">
        <v>12848</v>
      </c>
      <c r="K3886" s="3">
        <v>20</v>
      </c>
      <c r="L3886" t="s">
        <v>26117</v>
      </c>
      <c r="M3886" s="3">
        <v>2</v>
      </c>
      <c r="N3886" t="s">
        <v>26084</v>
      </c>
      <c r="O3886" s="3">
        <v>3</v>
      </c>
      <c r="P3886" t="s">
        <v>26085</v>
      </c>
      <c r="Q3886" s="3">
        <v>1</v>
      </c>
      <c r="R3886" t="s">
        <v>26083</v>
      </c>
      <c r="S3886" s="3">
        <v>40</v>
      </c>
      <c r="T3886" s="3">
        <v>1</v>
      </c>
      <c r="U3886" s="3">
        <v>4000000</v>
      </c>
      <c r="V3886" s="3">
        <v>2018</v>
      </c>
      <c r="W3886" t="s">
        <v>26159</v>
      </c>
    </row>
    <row r="3887" spans="1:23" x14ac:dyDescent="0.3">
      <c r="A3887" s="3">
        <v>6</v>
      </c>
      <c r="B3887" t="s">
        <v>1783</v>
      </c>
      <c r="C3887" s="3">
        <v>6202</v>
      </c>
      <c r="D3887" t="s">
        <v>1347</v>
      </c>
      <c r="E3887" s="3">
        <v>100105</v>
      </c>
      <c r="F3887" t="s">
        <v>11377</v>
      </c>
      <c r="G3887" s="3">
        <v>100105004</v>
      </c>
      <c r="H3887" t="s">
        <v>26116</v>
      </c>
      <c r="I3887" s="3">
        <v>2</v>
      </c>
      <c r="J3887" t="s">
        <v>12848</v>
      </c>
      <c r="K3887" s="3">
        <v>20</v>
      </c>
      <c r="L3887" t="s">
        <v>26117</v>
      </c>
      <c r="M3887" s="3">
        <v>2</v>
      </c>
      <c r="N3887" t="s">
        <v>26084</v>
      </c>
      <c r="O3887" s="3">
        <v>1</v>
      </c>
      <c r="P3887" t="s">
        <v>28066</v>
      </c>
      <c r="Q3887" s="3">
        <v>1</v>
      </c>
      <c r="R3887" t="s">
        <v>26083</v>
      </c>
      <c r="S3887" s="3">
        <v>15</v>
      </c>
      <c r="T3887" s="3">
        <v>1</v>
      </c>
      <c r="U3887" s="3">
        <v>365000</v>
      </c>
      <c r="V3887" s="3">
        <v>2018</v>
      </c>
      <c r="W3887" t="s">
        <v>26159</v>
      </c>
    </row>
    <row r="3888" spans="1:23" x14ac:dyDescent="0.3">
      <c r="A3888" s="3">
        <v>6</v>
      </c>
      <c r="B3888" t="s">
        <v>1783</v>
      </c>
      <c r="C3888" s="3">
        <v>6107</v>
      </c>
      <c r="D3888" t="s">
        <v>1312</v>
      </c>
      <c r="E3888" s="3">
        <v>100105</v>
      </c>
      <c r="F3888" t="s">
        <v>11377</v>
      </c>
      <c r="G3888" s="3">
        <v>100105004</v>
      </c>
      <c r="H3888" t="s">
        <v>26116</v>
      </c>
      <c r="I3888" s="3">
        <v>2</v>
      </c>
      <c r="J3888" t="s">
        <v>12848</v>
      </c>
      <c r="K3888" s="3">
        <v>20</v>
      </c>
      <c r="L3888" t="s">
        <v>26117</v>
      </c>
      <c r="M3888" s="3">
        <v>2</v>
      </c>
      <c r="N3888" t="s">
        <v>26084</v>
      </c>
      <c r="O3888" s="3">
        <v>1</v>
      </c>
      <c r="P3888" t="s">
        <v>28066</v>
      </c>
      <c r="Q3888" s="3">
        <v>1</v>
      </c>
      <c r="R3888" t="s">
        <v>26083</v>
      </c>
      <c r="S3888" s="3">
        <v>1</v>
      </c>
      <c r="T3888" s="3">
        <v>1</v>
      </c>
      <c r="U3888" s="3">
        <v>25200</v>
      </c>
      <c r="V3888" s="3">
        <v>2018</v>
      </c>
      <c r="W3888" t="s">
        <v>26159</v>
      </c>
    </row>
    <row r="3889" spans="1:23" x14ac:dyDescent="0.3">
      <c r="A3889" s="3">
        <v>6</v>
      </c>
      <c r="B3889" t="s">
        <v>1783</v>
      </c>
      <c r="C3889" s="3">
        <v>6107</v>
      </c>
      <c r="D3889" t="s">
        <v>1312</v>
      </c>
      <c r="E3889" s="3">
        <v>100105</v>
      </c>
      <c r="F3889" t="s">
        <v>11377</v>
      </c>
      <c r="G3889" s="3">
        <v>100105004</v>
      </c>
      <c r="H3889" t="s">
        <v>26116</v>
      </c>
      <c r="I3889" s="3">
        <v>2</v>
      </c>
      <c r="J3889" t="s">
        <v>12848</v>
      </c>
      <c r="K3889" s="3">
        <v>20</v>
      </c>
      <c r="L3889" t="s">
        <v>26117</v>
      </c>
      <c r="M3889" s="3">
        <v>5</v>
      </c>
      <c r="N3889" t="s">
        <v>26092</v>
      </c>
      <c r="O3889" s="3">
        <v>3</v>
      </c>
      <c r="P3889" t="s">
        <v>26085</v>
      </c>
      <c r="Q3889" s="3">
        <v>2</v>
      </c>
      <c r="R3889" t="s">
        <v>8209</v>
      </c>
      <c r="S3889" s="3">
        <v>12</v>
      </c>
      <c r="T3889" s="3">
        <v>1</v>
      </c>
      <c r="U3889" s="3">
        <v>2707900</v>
      </c>
      <c r="V3889" s="3">
        <v>2018</v>
      </c>
      <c r="W3889" t="s">
        <v>26159</v>
      </c>
    </row>
    <row r="3890" spans="1:23" x14ac:dyDescent="0.3">
      <c r="A3890" s="3">
        <v>6</v>
      </c>
      <c r="B3890" t="s">
        <v>1783</v>
      </c>
      <c r="C3890" s="3">
        <v>6107</v>
      </c>
      <c r="D3890" t="s">
        <v>1312</v>
      </c>
      <c r="E3890" s="3">
        <v>100105</v>
      </c>
      <c r="F3890" t="s">
        <v>11377</v>
      </c>
      <c r="G3890" s="3">
        <v>100105001</v>
      </c>
      <c r="H3890" t="s">
        <v>26118</v>
      </c>
      <c r="I3890" s="3">
        <v>2</v>
      </c>
      <c r="J3890" t="s">
        <v>12848</v>
      </c>
      <c r="K3890" s="3">
        <v>20</v>
      </c>
      <c r="L3890" t="s">
        <v>26117</v>
      </c>
      <c r="M3890" s="3">
        <v>5</v>
      </c>
      <c r="N3890" t="s">
        <v>26092</v>
      </c>
      <c r="O3890" s="3">
        <v>3</v>
      </c>
      <c r="P3890" t="s">
        <v>26085</v>
      </c>
      <c r="Q3890" s="3">
        <v>2</v>
      </c>
      <c r="R3890" t="s">
        <v>8209</v>
      </c>
      <c r="S3890" s="3">
        <v>12</v>
      </c>
      <c r="T3890" s="3">
        <v>1</v>
      </c>
      <c r="U3890" s="3">
        <v>3329400</v>
      </c>
      <c r="V3890" s="3">
        <v>2018</v>
      </c>
      <c r="W3890" t="s">
        <v>26159</v>
      </c>
    </row>
    <row r="3891" spans="1:23" x14ac:dyDescent="0.3">
      <c r="A3891" s="3">
        <v>6</v>
      </c>
      <c r="B3891" t="s">
        <v>1783</v>
      </c>
      <c r="C3891" s="3">
        <v>6107</v>
      </c>
      <c r="D3891" t="s">
        <v>1312</v>
      </c>
      <c r="E3891" s="3">
        <v>100105</v>
      </c>
      <c r="F3891" t="s">
        <v>11377</v>
      </c>
      <c r="G3891" s="3">
        <v>100105004</v>
      </c>
      <c r="H3891" t="s">
        <v>26116</v>
      </c>
      <c r="I3891" s="3">
        <v>2</v>
      </c>
      <c r="J3891" t="s">
        <v>12848</v>
      </c>
      <c r="K3891" s="3">
        <v>20</v>
      </c>
      <c r="L3891" t="s">
        <v>26117</v>
      </c>
      <c r="M3891" s="3">
        <v>2</v>
      </c>
      <c r="N3891" t="s">
        <v>26084</v>
      </c>
      <c r="O3891" s="3">
        <v>3</v>
      </c>
      <c r="P3891" t="s">
        <v>26085</v>
      </c>
      <c r="Q3891" s="3">
        <v>1</v>
      </c>
      <c r="R3891" t="s">
        <v>26083</v>
      </c>
      <c r="S3891" s="3">
        <v>5</v>
      </c>
      <c r="T3891" s="3">
        <v>1</v>
      </c>
      <c r="U3891" s="3">
        <v>434720</v>
      </c>
      <c r="V3891" s="3">
        <v>2018</v>
      </c>
      <c r="W3891" t="s">
        <v>26159</v>
      </c>
    </row>
    <row r="3892" spans="1:23" x14ac:dyDescent="0.3">
      <c r="A3892" s="3">
        <v>6</v>
      </c>
      <c r="B3892" t="s">
        <v>1783</v>
      </c>
      <c r="C3892" s="3">
        <v>6203</v>
      </c>
      <c r="D3892" t="s">
        <v>1350</v>
      </c>
      <c r="E3892" s="3">
        <v>100105</v>
      </c>
      <c r="F3892" t="s">
        <v>11377</v>
      </c>
      <c r="G3892" s="3">
        <v>100105004</v>
      </c>
      <c r="H3892" t="s">
        <v>26116</v>
      </c>
      <c r="I3892" s="3">
        <v>2</v>
      </c>
      <c r="J3892" t="s">
        <v>12848</v>
      </c>
      <c r="K3892" s="3">
        <v>20</v>
      </c>
      <c r="L3892" t="s">
        <v>26117</v>
      </c>
      <c r="M3892" s="3">
        <v>2</v>
      </c>
      <c r="N3892" t="s">
        <v>26084</v>
      </c>
      <c r="O3892" s="3">
        <v>3</v>
      </c>
      <c r="P3892" t="s">
        <v>26085</v>
      </c>
      <c r="Q3892" s="3">
        <v>1</v>
      </c>
      <c r="R3892" t="s">
        <v>26083</v>
      </c>
      <c r="S3892" s="3">
        <v>3</v>
      </c>
      <c r="T3892" s="3">
        <v>1</v>
      </c>
      <c r="U3892" s="3">
        <v>13000</v>
      </c>
      <c r="V3892" s="3">
        <v>2018</v>
      </c>
      <c r="W3892" t="s">
        <v>26159</v>
      </c>
    </row>
    <row r="3893" spans="1:23" x14ac:dyDescent="0.3">
      <c r="A3893" s="3">
        <v>6</v>
      </c>
      <c r="B3893" t="s">
        <v>1783</v>
      </c>
      <c r="C3893" s="3">
        <v>6203</v>
      </c>
      <c r="D3893" t="s">
        <v>1350</v>
      </c>
      <c r="E3893" s="3">
        <v>100105</v>
      </c>
      <c r="F3893" t="s">
        <v>11377</v>
      </c>
      <c r="G3893" s="3">
        <v>100105004</v>
      </c>
      <c r="H3893" t="s">
        <v>26116</v>
      </c>
      <c r="I3893" s="3">
        <v>2</v>
      </c>
      <c r="J3893" t="s">
        <v>12848</v>
      </c>
      <c r="K3893" s="3">
        <v>20</v>
      </c>
      <c r="L3893" t="s">
        <v>26117</v>
      </c>
      <c r="M3893" s="3">
        <v>2</v>
      </c>
      <c r="N3893" t="s">
        <v>26084</v>
      </c>
      <c r="O3893" s="3">
        <v>3</v>
      </c>
      <c r="P3893" t="s">
        <v>26085</v>
      </c>
      <c r="Q3893" s="3">
        <v>1</v>
      </c>
      <c r="R3893" t="s">
        <v>26083</v>
      </c>
      <c r="S3893" s="3">
        <v>5</v>
      </c>
      <c r="T3893" s="3">
        <v>1</v>
      </c>
      <c r="U3893" s="3">
        <v>45000</v>
      </c>
      <c r="V3893" s="3">
        <v>2018</v>
      </c>
      <c r="W3893" t="s">
        <v>26159</v>
      </c>
    </row>
    <row r="3894" spans="1:23" x14ac:dyDescent="0.3">
      <c r="A3894" s="3">
        <v>6</v>
      </c>
      <c r="B3894" t="s">
        <v>1783</v>
      </c>
      <c r="C3894" s="3">
        <v>6108</v>
      </c>
      <c r="D3894" t="s">
        <v>1315</v>
      </c>
      <c r="E3894" s="3">
        <v>100105</v>
      </c>
      <c r="F3894" t="s">
        <v>11377</v>
      </c>
      <c r="G3894" s="3">
        <v>100105004</v>
      </c>
      <c r="H3894" t="s">
        <v>26116</v>
      </c>
      <c r="I3894" s="3">
        <v>1</v>
      </c>
      <c r="J3894" t="s">
        <v>26080</v>
      </c>
      <c r="K3894" s="3">
        <v>20</v>
      </c>
      <c r="L3894" t="s">
        <v>26117</v>
      </c>
      <c r="M3894" s="3">
        <v>7</v>
      </c>
      <c r="N3894" t="s">
        <v>14788</v>
      </c>
      <c r="O3894" s="3">
        <v>2</v>
      </c>
      <c r="P3894" t="s">
        <v>28067</v>
      </c>
      <c r="Q3894" s="3">
        <v>1</v>
      </c>
      <c r="R3894" t="s">
        <v>26083</v>
      </c>
      <c r="S3894" s="3">
        <v>2</v>
      </c>
      <c r="T3894" s="3">
        <v>1</v>
      </c>
      <c r="U3894" s="3">
        <v>3000</v>
      </c>
      <c r="V3894" s="3">
        <v>2018</v>
      </c>
      <c r="W3894" t="s">
        <v>26159</v>
      </c>
    </row>
    <row r="3895" spans="1:23" x14ac:dyDescent="0.3">
      <c r="A3895" s="3">
        <v>6</v>
      </c>
      <c r="B3895" t="s">
        <v>1783</v>
      </c>
      <c r="C3895" s="3">
        <v>6108</v>
      </c>
      <c r="D3895" t="s">
        <v>1315</v>
      </c>
      <c r="E3895" s="3">
        <v>100105</v>
      </c>
      <c r="F3895" t="s">
        <v>11377</v>
      </c>
      <c r="G3895" s="3">
        <v>100105004</v>
      </c>
      <c r="H3895" t="s">
        <v>26116</v>
      </c>
      <c r="I3895" s="3">
        <v>1</v>
      </c>
      <c r="J3895" t="s">
        <v>26080</v>
      </c>
      <c r="K3895" s="3">
        <v>20</v>
      </c>
      <c r="L3895" t="s">
        <v>26117</v>
      </c>
      <c r="M3895" s="3">
        <v>7</v>
      </c>
      <c r="N3895" t="s">
        <v>14788</v>
      </c>
      <c r="O3895" s="3">
        <v>1</v>
      </c>
      <c r="P3895" t="s">
        <v>28066</v>
      </c>
      <c r="Q3895" s="3">
        <v>1</v>
      </c>
      <c r="R3895" t="s">
        <v>26083</v>
      </c>
      <c r="S3895" s="3">
        <v>5</v>
      </c>
      <c r="T3895" s="3">
        <v>1</v>
      </c>
      <c r="U3895" s="3">
        <v>100000</v>
      </c>
      <c r="V3895" s="3">
        <v>2018</v>
      </c>
      <c r="W3895" t="s">
        <v>26159</v>
      </c>
    </row>
    <row r="3896" spans="1:23" x14ac:dyDescent="0.3">
      <c r="A3896" s="3">
        <v>6</v>
      </c>
      <c r="B3896" t="s">
        <v>1783</v>
      </c>
      <c r="C3896" s="3">
        <v>6111</v>
      </c>
      <c r="D3896" t="s">
        <v>1324</v>
      </c>
      <c r="E3896" s="3">
        <v>100105</v>
      </c>
      <c r="F3896" t="s">
        <v>11377</v>
      </c>
      <c r="G3896" s="3">
        <v>100105004</v>
      </c>
      <c r="H3896" t="s">
        <v>26116</v>
      </c>
      <c r="I3896" s="3">
        <v>2</v>
      </c>
      <c r="J3896" t="s">
        <v>12848</v>
      </c>
      <c r="K3896" s="3">
        <v>20</v>
      </c>
      <c r="L3896" t="s">
        <v>26117</v>
      </c>
      <c r="M3896" s="3">
        <v>7</v>
      </c>
      <c r="N3896" t="s">
        <v>14788</v>
      </c>
      <c r="O3896" s="3">
        <v>3</v>
      </c>
      <c r="P3896" t="s">
        <v>26085</v>
      </c>
      <c r="Q3896" s="3">
        <v>1</v>
      </c>
      <c r="R3896" t="s">
        <v>26083</v>
      </c>
      <c r="S3896" s="3">
        <v>3</v>
      </c>
      <c r="T3896" s="3">
        <v>1</v>
      </c>
      <c r="U3896" s="3">
        <v>449443</v>
      </c>
      <c r="V3896" s="3">
        <v>2018</v>
      </c>
      <c r="W3896" t="s">
        <v>26159</v>
      </c>
    </row>
    <row r="3897" spans="1:23" x14ac:dyDescent="0.3">
      <c r="A3897" s="3">
        <v>6</v>
      </c>
      <c r="B3897" t="s">
        <v>1783</v>
      </c>
      <c r="C3897" s="3">
        <v>6101</v>
      </c>
      <c r="D3897" t="s">
        <v>1294</v>
      </c>
      <c r="E3897" s="3">
        <v>100105</v>
      </c>
      <c r="F3897" t="s">
        <v>11377</v>
      </c>
      <c r="G3897" s="3">
        <v>100105004</v>
      </c>
      <c r="H3897" t="s">
        <v>26116</v>
      </c>
      <c r="I3897" s="3">
        <v>2</v>
      </c>
      <c r="J3897" t="s">
        <v>12848</v>
      </c>
      <c r="K3897" s="3">
        <v>20</v>
      </c>
      <c r="L3897" t="s">
        <v>26117</v>
      </c>
      <c r="M3897" s="3">
        <v>5</v>
      </c>
      <c r="N3897" t="s">
        <v>26092</v>
      </c>
      <c r="O3897" s="3">
        <v>1</v>
      </c>
      <c r="P3897" t="s">
        <v>28066</v>
      </c>
      <c r="Q3897" s="3">
        <v>4</v>
      </c>
      <c r="R3897" t="s">
        <v>26113</v>
      </c>
      <c r="S3897" s="3">
        <v>4</v>
      </c>
      <c r="T3897" s="3">
        <v>1</v>
      </c>
      <c r="U3897" s="3">
        <v>6000</v>
      </c>
      <c r="V3897" s="3">
        <v>2018</v>
      </c>
      <c r="W3897" t="s">
        <v>26159</v>
      </c>
    </row>
    <row r="3898" spans="1:23" x14ac:dyDescent="0.3">
      <c r="A3898" s="3">
        <v>6</v>
      </c>
      <c r="B3898" t="s">
        <v>1783</v>
      </c>
      <c r="C3898" s="3">
        <v>6101</v>
      </c>
      <c r="D3898" t="s">
        <v>1294</v>
      </c>
      <c r="E3898" s="3">
        <v>100105</v>
      </c>
      <c r="F3898" t="s">
        <v>11377</v>
      </c>
      <c r="G3898" s="3">
        <v>100105004</v>
      </c>
      <c r="H3898" t="s">
        <v>26116</v>
      </c>
      <c r="I3898" s="3">
        <v>2</v>
      </c>
      <c r="J3898" t="s">
        <v>12848</v>
      </c>
      <c r="K3898" s="3">
        <v>20</v>
      </c>
      <c r="L3898" t="s">
        <v>26117</v>
      </c>
      <c r="M3898" s="3">
        <v>2</v>
      </c>
      <c r="N3898" t="s">
        <v>26084</v>
      </c>
      <c r="O3898" s="3">
        <v>3</v>
      </c>
      <c r="P3898" t="s">
        <v>26085</v>
      </c>
      <c r="Q3898" s="3">
        <v>2</v>
      </c>
      <c r="R3898" t="s">
        <v>8209</v>
      </c>
      <c r="S3898" s="3">
        <v>47</v>
      </c>
      <c r="T3898" s="3">
        <v>1</v>
      </c>
      <c r="U3898" s="3">
        <v>680000</v>
      </c>
      <c r="V3898" s="3">
        <v>2018</v>
      </c>
      <c r="W3898" t="s">
        <v>26159</v>
      </c>
    </row>
    <row r="3899" spans="1:23" x14ac:dyDescent="0.3">
      <c r="A3899" s="3">
        <v>6</v>
      </c>
      <c r="B3899" t="s">
        <v>1783</v>
      </c>
      <c r="C3899" s="3">
        <v>6115</v>
      </c>
      <c r="D3899" t="s">
        <v>1336</v>
      </c>
      <c r="E3899" s="3">
        <v>100105</v>
      </c>
      <c r="F3899" t="s">
        <v>11377</v>
      </c>
      <c r="G3899" s="3">
        <v>100105004</v>
      </c>
      <c r="H3899" t="s">
        <v>26116</v>
      </c>
      <c r="I3899" s="3">
        <v>1</v>
      </c>
      <c r="J3899" t="s">
        <v>26080</v>
      </c>
      <c r="K3899" s="3">
        <v>20</v>
      </c>
      <c r="L3899" t="s">
        <v>26117</v>
      </c>
      <c r="M3899" s="3">
        <v>2</v>
      </c>
      <c r="N3899" t="s">
        <v>26084</v>
      </c>
      <c r="O3899" s="3">
        <v>3</v>
      </c>
      <c r="P3899" t="s">
        <v>26085</v>
      </c>
      <c r="Q3899" s="3">
        <v>2</v>
      </c>
      <c r="R3899" t="s">
        <v>8209</v>
      </c>
      <c r="S3899" s="3">
        <v>2</v>
      </c>
      <c r="T3899" s="3">
        <v>1</v>
      </c>
      <c r="U3899" s="3">
        <v>60000</v>
      </c>
      <c r="V3899" s="3">
        <v>2018</v>
      </c>
      <c r="W3899" t="s">
        <v>26159</v>
      </c>
    </row>
    <row r="3900" spans="1:23" x14ac:dyDescent="0.3">
      <c r="A3900" s="3">
        <v>6</v>
      </c>
      <c r="B3900" t="s">
        <v>1783</v>
      </c>
      <c r="C3900" s="3">
        <v>6115</v>
      </c>
      <c r="D3900" t="s">
        <v>1336</v>
      </c>
      <c r="E3900" s="3">
        <v>100105</v>
      </c>
      <c r="F3900" t="s">
        <v>11377</v>
      </c>
      <c r="G3900" s="3">
        <v>100105001</v>
      </c>
      <c r="H3900" t="s">
        <v>26118</v>
      </c>
      <c r="I3900" s="3">
        <v>1</v>
      </c>
      <c r="J3900" t="s">
        <v>26080</v>
      </c>
      <c r="K3900" s="3">
        <v>20</v>
      </c>
      <c r="L3900" t="s">
        <v>26117</v>
      </c>
      <c r="M3900" s="3">
        <v>5</v>
      </c>
      <c r="N3900" t="s">
        <v>26092</v>
      </c>
      <c r="O3900" s="3">
        <v>3</v>
      </c>
      <c r="P3900" t="s">
        <v>26085</v>
      </c>
      <c r="Q3900" s="3">
        <v>1</v>
      </c>
      <c r="R3900" t="s">
        <v>26083</v>
      </c>
      <c r="S3900" s="3">
        <v>11</v>
      </c>
      <c r="T3900" s="3">
        <v>1</v>
      </c>
      <c r="U3900" s="3">
        <v>400000</v>
      </c>
      <c r="V3900" s="3">
        <v>2018</v>
      </c>
      <c r="W3900" t="s">
        <v>26159</v>
      </c>
    </row>
    <row r="3901" spans="1:23" x14ac:dyDescent="0.3">
      <c r="A3901" s="3">
        <v>6</v>
      </c>
      <c r="B3901" t="s">
        <v>1783</v>
      </c>
      <c r="C3901" s="3">
        <v>6115</v>
      </c>
      <c r="D3901" t="s">
        <v>1336</v>
      </c>
      <c r="E3901" s="3">
        <v>100105</v>
      </c>
      <c r="F3901" t="s">
        <v>11377</v>
      </c>
      <c r="G3901" s="3">
        <v>100105004</v>
      </c>
      <c r="H3901" t="s">
        <v>26116</v>
      </c>
      <c r="I3901" s="3">
        <v>1</v>
      </c>
      <c r="J3901" t="s">
        <v>26080</v>
      </c>
      <c r="K3901" s="3">
        <v>20</v>
      </c>
      <c r="L3901" t="s">
        <v>26117</v>
      </c>
      <c r="M3901" s="3">
        <v>2</v>
      </c>
      <c r="N3901" t="s">
        <v>26084</v>
      </c>
      <c r="O3901" s="3">
        <v>3</v>
      </c>
      <c r="P3901" t="s">
        <v>26085</v>
      </c>
      <c r="Q3901" s="3">
        <v>2</v>
      </c>
      <c r="R3901" t="s">
        <v>8209</v>
      </c>
      <c r="S3901" s="3">
        <v>8</v>
      </c>
      <c r="T3901" s="3">
        <v>1</v>
      </c>
      <c r="U3901" s="3">
        <v>189666</v>
      </c>
      <c r="V3901" s="3">
        <v>2018</v>
      </c>
      <c r="W3901" t="s">
        <v>26159</v>
      </c>
    </row>
    <row r="3902" spans="1:23" x14ac:dyDescent="0.3">
      <c r="A3902" s="3">
        <v>6</v>
      </c>
      <c r="B3902" t="s">
        <v>1783</v>
      </c>
      <c r="C3902" s="3">
        <v>6115</v>
      </c>
      <c r="D3902" t="s">
        <v>1336</v>
      </c>
      <c r="E3902" s="3">
        <v>100105</v>
      </c>
      <c r="F3902" t="s">
        <v>11377</v>
      </c>
      <c r="G3902" s="3">
        <v>100105001</v>
      </c>
      <c r="H3902" t="s">
        <v>26118</v>
      </c>
      <c r="I3902" s="3">
        <v>1</v>
      </c>
      <c r="J3902" t="s">
        <v>26080</v>
      </c>
      <c r="K3902" s="3">
        <v>20</v>
      </c>
      <c r="L3902" t="s">
        <v>26117</v>
      </c>
      <c r="M3902" s="3">
        <v>2</v>
      </c>
      <c r="N3902" t="s">
        <v>26084</v>
      </c>
      <c r="O3902" s="3">
        <v>3</v>
      </c>
      <c r="P3902" t="s">
        <v>26085</v>
      </c>
      <c r="Q3902" s="3">
        <v>1</v>
      </c>
      <c r="R3902" t="s">
        <v>26083</v>
      </c>
      <c r="S3902" s="3">
        <v>10</v>
      </c>
      <c r="T3902" s="3">
        <v>1</v>
      </c>
      <c r="U3902" s="3">
        <v>80000</v>
      </c>
      <c r="V3902" s="3">
        <v>2018</v>
      </c>
      <c r="W3902" t="s">
        <v>26159</v>
      </c>
    </row>
    <row r="3903" spans="1:23" x14ac:dyDescent="0.3">
      <c r="A3903" s="3">
        <v>6</v>
      </c>
      <c r="B3903" t="s">
        <v>1783</v>
      </c>
      <c r="C3903" s="3">
        <v>6115</v>
      </c>
      <c r="D3903" t="s">
        <v>1336</v>
      </c>
      <c r="E3903" s="3">
        <v>100105</v>
      </c>
      <c r="F3903" t="s">
        <v>11377</v>
      </c>
      <c r="G3903" s="3">
        <v>100105001</v>
      </c>
      <c r="H3903" t="s">
        <v>26118</v>
      </c>
      <c r="I3903" s="3">
        <v>1</v>
      </c>
      <c r="J3903" t="s">
        <v>26080</v>
      </c>
      <c r="K3903" s="3">
        <v>20</v>
      </c>
      <c r="L3903" t="s">
        <v>26117</v>
      </c>
      <c r="M3903" s="3">
        <v>2</v>
      </c>
      <c r="N3903" t="s">
        <v>26084</v>
      </c>
      <c r="O3903" s="3">
        <v>3</v>
      </c>
      <c r="P3903" t="s">
        <v>26085</v>
      </c>
      <c r="Q3903" s="3">
        <v>3</v>
      </c>
      <c r="R3903" t="s">
        <v>26107</v>
      </c>
      <c r="S3903" s="3">
        <v>2</v>
      </c>
      <c r="T3903" s="3">
        <v>1</v>
      </c>
      <c r="U3903" s="3">
        <v>290000</v>
      </c>
      <c r="V3903" s="3">
        <v>2018</v>
      </c>
      <c r="W3903" t="s">
        <v>26159</v>
      </c>
    </row>
    <row r="3904" spans="1:23" x14ac:dyDescent="0.3">
      <c r="A3904" s="3">
        <v>6</v>
      </c>
      <c r="B3904" t="s">
        <v>1783</v>
      </c>
      <c r="C3904" s="3">
        <v>6115</v>
      </c>
      <c r="D3904" t="s">
        <v>1336</v>
      </c>
      <c r="E3904" s="3">
        <v>100105</v>
      </c>
      <c r="F3904" t="s">
        <v>11377</v>
      </c>
      <c r="G3904" s="3">
        <v>100105001</v>
      </c>
      <c r="H3904" t="s">
        <v>26118</v>
      </c>
      <c r="I3904" s="3">
        <v>2</v>
      </c>
      <c r="J3904" t="s">
        <v>12848</v>
      </c>
      <c r="K3904" s="3">
        <v>20</v>
      </c>
      <c r="L3904" t="s">
        <v>26117</v>
      </c>
      <c r="M3904" s="3">
        <v>2</v>
      </c>
      <c r="N3904" t="s">
        <v>26084</v>
      </c>
      <c r="O3904" s="3">
        <v>3</v>
      </c>
      <c r="P3904" t="s">
        <v>26085</v>
      </c>
      <c r="Q3904" s="3">
        <v>4</v>
      </c>
      <c r="R3904" t="s">
        <v>26113</v>
      </c>
      <c r="S3904" s="3">
        <v>3</v>
      </c>
      <c r="T3904" s="3">
        <v>1</v>
      </c>
      <c r="U3904" s="3">
        <v>461659</v>
      </c>
      <c r="V3904" s="3">
        <v>2018</v>
      </c>
      <c r="W3904" t="s">
        <v>26159</v>
      </c>
    </row>
    <row r="3905" spans="1:23" x14ac:dyDescent="0.3">
      <c r="A3905" s="3">
        <v>6</v>
      </c>
      <c r="B3905" t="s">
        <v>1783</v>
      </c>
      <c r="C3905" s="3">
        <v>6115</v>
      </c>
      <c r="D3905" t="s">
        <v>1336</v>
      </c>
      <c r="E3905" s="3">
        <v>100105</v>
      </c>
      <c r="F3905" t="s">
        <v>11377</v>
      </c>
      <c r="G3905" s="3">
        <v>100105004</v>
      </c>
      <c r="H3905" t="s">
        <v>26116</v>
      </c>
      <c r="I3905" s="3">
        <v>2</v>
      </c>
      <c r="J3905" t="s">
        <v>12848</v>
      </c>
      <c r="K3905" s="3">
        <v>20</v>
      </c>
      <c r="L3905" t="s">
        <v>26117</v>
      </c>
      <c r="M3905" s="3">
        <v>7</v>
      </c>
      <c r="N3905" t="s">
        <v>14788</v>
      </c>
      <c r="O3905" s="3">
        <v>3</v>
      </c>
      <c r="P3905" t="s">
        <v>26085</v>
      </c>
      <c r="Q3905" s="3">
        <v>2</v>
      </c>
      <c r="R3905" t="s">
        <v>8209</v>
      </c>
      <c r="S3905" s="3">
        <v>4</v>
      </c>
      <c r="T3905" s="3">
        <v>1</v>
      </c>
      <c r="U3905" s="3">
        <v>410000</v>
      </c>
      <c r="V3905" s="3">
        <v>2018</v>
      </c>
      <c r="W3905" t="s">
        <v>26159</v>
      </c>
    </row>
    <row r="3906" spans="1:23" x14ac:dyDescent="0.3">
      <c r="A3906" s="3">
        <v>6</v>
      </c>
      <c r="B3906" t="s">
        <v>1783</v>
      </c>
      <c r="C3906" s="3">
        <v>6115</v>
      </c>
      <c r="D3906" t="s">
        <v>1336</v>
      </c>
      <c r="E3906" s="3">
        <v>100105</v>
      </c>
      <c r="F3906" t="s">
        <v>11377</v>
      </c>
      <c r="G3906" s="3">
        <v>100105001</v>
      </c>
      <c r="H3906" t="s">
        <v>26118</v>
      </c>
      <c r="I3906" s="3">
        <v>1</v>
      </c>
      <c r="J3906" t="s">
        <v>26080</v>
      </c>
      <c r="K3906" s="3">
        <v>20</v>
      </c>
      <c r="L3906" t="s">
        <v>26117</v>
      </c>
      <c r="M3906" s="3">
        <v>5</v>
      </c>
      <c r="N3906" t="s">
        <v>26092</v>
      </c>
      <c r="O3906" s="3">
        <v>1</v>
      </c>
      <c r="P3906" t="s">
        <v>28066</v>
      </c>
      <c r="Q3906" s="3">
        <v>3</v>
      </c>
      <c r="R3906" t="s">
        <v>26107</v>
      </c>
      <c r="S3906" s="3">
        <v>2</v>
      </c>
      <c r="T3906" s="3">
        <v>1</v>
      </c>
      <c r="U3906" s="3">
        <v>75129</v>
      </c>
      <c r="V3906" s="3">
        <v>2018</v>
      </c>
      <c r="W3906" t="s">
        <v>26159</v>
      </c>
    </row>
    <row r="3907" spans="1:23" x14ac:dyDescent="0.3">
      <c r="A3907" s="3">
        <v>6</v>
      </c>
      <c r="B3907" t="s">
        <v>1783</v>
      </c>
      <c r="C3907" s="3">
        <v>6115</v>
      </c>
      <c r="D3907" t="s">
        <v>1336</v>
      </c>
      <c r="E3907" s="3">
        <v>100105</v>
      </c>
      <c r="F3907" t="s">
        <v>11377</v>
      </c>
      <c r="G3907" s="3">
        <v>100105004</v>
      </c>
      <c r="H3907" t="s">
        <v>26116</v>
      </c>
      <c r="I3907" s="3">
        <v>2</v>
      </c>
      <c r="J3907" t="s">
        <v>12848</v>
      </c>
      <c r="K3907" s="3">
        <v>20</v>
      </c>
      <c r="L3907" t="s">
        <v>26117</v>
      </c>
      <c r="M3907" s="3">
        <v>2</v>
      </c>
      <c r="N3907" t="s">
        <v>26084</v>
      </c>
      <c r="O3907" s="3">
        <v>3</v>
      </c>
      <c r="P3907" t="s">
        <v>26085</v>
      </c>
      <c r="Q3907" s="3">
        <v>4</v>
      </c>
      <c r="R3907" t="s">
        <v>26113</v>
      </c>
      <c r="S3907" s="3">
        <v>2</v>
      </c>
      <c r="T3907" s="3">
        <v>1</v>
      </c>
      <c r="U3907" s="3">
        <v>44000</v>
      </c>
      <c r="V3907" s="3">
        <v>2018</v>
      </c>
      <c r="W3907" t="s">
        <v>26159</v>
      </c>
    </row>
    <row r="3908" spans="1:23" x14ac:dyDescent="0.3">
      <c r="A3908" s="3">
        <v>6</v>
      </c>
      <c r="B3908" t="s">
        <v>1783</v>
      </c>
      <c r="C3908" s="3">
        <v>6115</v>
      </c>
      <c r="D3908" t="s">
        <v>1336</v>
      </c>
      <c r="E3908" s="3">
        <v>100105</v>
      </c>
      <c r="F3908" t="s">
        <v>11377</v>
      </c>
      <c r="G3908" s="3">
        <v>100105004</v>
      </c>
      <c r="H3908" t="s">
        <v>26116</v>
      </c>
      <c r="I3908" s="3">
        <v>2</v>
      </c>
      <c r="J3908" t="s">
        <v>12848</v>
      </c>
      <c r="K3908" s="3">
        <v>20</v>
      </c>
      <c r="L3908" t="s">
        <v>26117</v>
      </c>
      <c r="M3908" s="3">
        <v>2</v>
      </c>
      <c r="N3908" t="s">
        <v>26084</v>
      </c>
      <c r="O3908" s="3">
        <v>1</v>
      </c>
      <c r="P3908" t="s">
        <v>28066</v>
      </c>
      <c r="Q3908" s="3">
        <v>6</v>
      </c>
      <c r="R3908" t="s">
        <v>8196</v>
      </c>
      <c r="S3908" s="3">
        <v>12</v>
      </c>
      <c r="T3908" s="3">
        <v>1</v>
      </c>
      <c r="U3908" s="3">
        <v>600000</v>
      </c>
      <c r="V3908" s="3">
        <v>2018</v>
      </c>
      <c r="W3908" t="s">
        <v>26159</v>
      </c>
    </row>
    <row r="3909" spans="1:23" x14ac:dyDescent="0.3">
      <c r="A3909" s="3">
        <v>6</v>
      </c>
      <c r="B3909" t="s">
        <v>1783</v>
      </c>
      <c r="C3909" s="3">
        <v>6116</v>
      </c>
      <c r="D3909" t="s">
        <v>1339</v>
      </c>
      <c r="E3909" s="3">
        <v>100105</v>
      </c>
      <c r="F3909" t="s">
        <v>11377</v>
      </c>
      <c r="G3909" s="3">
        <v>100105001</v>
      </c>
      <c r="H3909" t="s">
        <v>26118</v>
      </c>
      <c r="I3909" s="3">
        <v>2</v>
      </c>
      <c r="J3909" t="s">
        <v>12848</v>
      </c>
      <c r="K3909" s="3">
        <v>20</v>
      </c>
      <c r="L3909" t="s">
        <v>26117</v>
      </c>
      <c r="M3909" s="3">
        <v>7</v>
      </c>
      <c r="N3909" t="s">
        <v>14788</v>
      </c>
      <c r="O3909" s="3">
        <v>1</v>
      </c>
      <c r="P3909" t="s">
        <v>28066</v>
      </c>
      <c r="Q3909" s="3">
        <v>1</v>
      </c>
      <c r="R3909" t="s">
        <v>26083</v>
      </c>
      <c r="S3909" s="3">
        <v>8</v>
      </c>
      <c r="T3909" s="3">
        <v>1</v>
      </c>
      <c r="U3909" s="3">
        <v>625000</v>
      </c>
      <c r="V3909" s="3">
        <v>2018</v>
      </c>
      <c r="W3909" t="s">
        <v>26159</v>
      </c>
    </row>
    <row r="3910" spans="1:23" x14ac:dyDescent="0.3">
      <c r="A3910" s="3">
        <v>6</v>
      </c>
      <c r="B3910" t="s">
        <v>1783</v>
      </c>
      <c r="C3910" s="3">
        <v>6116</v>
      </c>
      <c r="D3910" t="s">
        <v>1339</v>
      </c>
      <c r="E3910" s="3">
        <v>100105</v>
      </c>
      <c r="F3910" t="s">
        <v>11377</v>
      </c>
      <c r="G3910" s="3">
        <v>100105004</v>
      </c>
      <c r="H3910" t="s">
        <v>26116</v>
      </c>
      <c r="I3910" s="3">
        <v>1</v>
      </c>
      <c r="J3910" t="s">
        <v>26080</v>
      </c>
      <c r="K3910" s="3">
        <v>20</v>
      </c>
      <c r="L3910" t="s">
        <v>26117</v>
      </c>
      <c r="M3910" s="3">
        <v>7</v>
      </c>
      <c r="N3910" t="s">
        <v>14788</v>
      </c>
      <c r="O3910" s="3">
        <v>1</v>
      </c>
      <c r="P3910" t="s">
        <v>28066</v>
      </c>
      <c r="Q3910" s="3">
        <v>1</v>
      </c>
      <c r="R3910" t="s">
        <v>26083</v>
      </c>
      <c r="S3910" s="3">
        <v>2</v>
      </c>
      <c r="T3910" s="3">
        <v>1</v>
      </c>
      <c r="U3910" s="3">
        <v>37000</v>
      </c>
      <c r="V3910" s="3">
        <v>2018</v>
      </c>
      <c r="W3910" t="s">
        <v>26159</v>
      </c>
    </row>
    <row r="3911" spans="1:23" x14ac:dyDescent="0.3">
      <c r="A3911" s="3">
        <v>6</v>
      </c>
      <c r="B3911" t="s">
        <v>1783</v>
      </c>
      <c r="C3911" s="3">
        <v>6116</v>
      </c>
      <c r="D3911" t="s">
        <v>1339</v>
      </c>
      <c r="E3911" s="3">
        <v>100105</v>
      </c>
      <c r="F3911" t="s">
        <v>11377</v>
      </c>
      <c r="G3911" s="3">
        <v>100105004</v>
      </c>
      <c r="H3911" t="s">
        <v>26116</v>
      </c>
      <c r="I3911" s="3">
        <v>1</v>
      </c>
      <c r="J3911" t="s">
        <v>26080</v>
      </c>
      <c r="K3911" s="3">
        <v>20</v>
      </c>
      <c r="L3911" t="s">
        <v>26117</v>
      </c>
      <c r="M3911" s="3">
        <v>2</v>
      </c>
      <c r="N3911" t="s">
        <v>26084</v>
      </c>
      <c r="O3911" s="3">
        <v>3</v>
      </c>
      <c r="P3911" t="s">
        <v>26085</v>
      </c>
      <c r="Q3911" s="3">
        <v>1</v>
      </c>
      <c r="R3911" t="s">
        <v>26083</v>
      </c>
      <c r="S3911" s="3">
        <v>2</v>
      </c>
      <c r="T3911" s="3">
        <v>1</v>
      </c>
      <c r="U3911" s="3">
        <v>10000</v>
      </c>
      <c r="V3911" s="3">
        <v>2018</v>
      </c>
      <c r="W3911" t="s">
        <v>26159</v>
      </c>
    </row>
    <row r="3912" spans="1:23" x14ac:dyDescent="0.3">
      <c r="A3912" s="3">
        <v>6</v>
      </c>
      <c r="B3912" t="s">
        <v>1783</v>
      </c>
      <c r="C3912" s="3">
        <v>6116</v>
      </c>
      <c r="D3912" t="s">
        <v>1339</v>
      </c>
      <c r="E3912" s="3">
        <v>100105</v>
      </c>
      <c r="F3912" t="s">
        <v>11377</v>
      </c>
      <c r="G3912" s="3">
        <v>100105004</v>
      </c>
      <c r="H3912" t="s">
        <v>26116</v>
      </c>
      <c r="I3912" s="3">
        <v>1</v>
      </c>
      <c r="J3912" t="s">
        <v>26080</v>
      </c>
      <c r="K3912" s="3">
        <v>20</v>
      </c>
      <c r="L3912" t="s">
        <v>26117</v>
      </c>
      <c r="M3912" s="3">
        <v>7</v>
      </c>
      <c r="N3912" t="s">
        <v>14788</v>
      </c>
      <c r="O3912" s="3">
        <v>3</v>
      </c>
      <c r="P3912" t="s">
        <v>26085</v>
      </c>
      <c r="Q3912" s="3">
        <v>1</v>
      </c>
      <c r="R3912" t="s">
        <v>26083</v>
      </c>
      <c r="S3912" s="3">
        <v>2</v>
      </c>
      <c r="T3912" s="3">
        <v>1</v>
      </c>
      <c r="U3912" s="3">
        <v>160000</v>
      </c>
      <c r="V3912" s="3">
        <v>2018</v>
      </c>
      <c r="W3912" t="s">
        <v>26159</v>
      </c>
    </row>
    <row r="3913" spans="1:23" x14ac:dyDescent="0.3">
      <c r="A3913" s="3">
        <v>6</v>
      </c>
      <c r="B3913" t="s">
        <v>1783</v>
      </c>
      <c r="C3913" s="3">
        <v>6116</v>
      </c>
      <c r="D3913" t="s">
        <v>1339</v>
      </c>
      <c r="E3913" s="3">
        <v>100105</v>
      </c>
      <c r="F3913" t="s">
        <v>11377</v>
      </c>
      <c r="G3913" s="3">
        <v>100105004</v>
      </c>
      <c r="H3913" t="s">
        <v>26116</v>
      </c>
      <c r="I3913" s="3">
        <v>1</v>
      </c>
      <c r="J3913" t="s">
        <v>26080</v>
      </c>
      <c r="K3913" s="3">
        <v>20</v>
      </c>
      <c r="L3913" t="s">
        <v>26117</v>
      </c>
      <c r="M3913" s="3">
        <v>2</v>
      </c>
      <c r="N3913" t="s">
        <v>26084</v>
      </c>
      <c r="O3913" s="3">
        <v>3</v>
      </c>
      <c r="P3913" t="s">
        <v>26085</v>
      </c>
      <c r="Q3913" s="3">
        <v>1</v>
      </c>
      <c r="R3913" t="s">
        <v>26083</v>
      </c>
      <c r="S3913" s="3">
        <v>5</v>
      </c>
      <c r="T3913" s="3">
        <v>1</v>
      </c>
      <c r="U3913" s="3">
        <v>140000</v>
      </c>
      <c r="V3913" s="3">
        <v>2018</v>
      </c>
      <c r="W3913" t="s">
        <v>26159</v>
      </c>
    </row>
    <row r="3914" spans="1:23" x14ac:dyDescent="0.3">
      <c r="A3914" s="3">
        <v>6</v>
      </c>
      <c r="B3914" t="s">
        <v>1783</v>
      </c>
      <c r="C3914" s="3">
        <v>6116</v>
      </c>
      <c r="D3914" t="s">
        <v>1339</v>
      </c>
      <c r="E3914" s="3">
        <v>100105</v>
      </c>
      <c r="F3914" t="s">
        <v>11377</v>
      </c>
      <c r="G3914" s="3">
        <v>100105004</v>
      </c>
      <c r="H3914" t="s">
        <v>26116</v>
      </c>
      <c r="I3914" s="3">
        <v>1</v>
      </c>
      <c r="J3914" t="s">
        <v>26080</v>
      </c>
      <c r="K3914" s="3">
        <v>20</v>
      </c>
      <c r="L3914" t="s">
        <v>26117</v>
      </c>
      <c r="M3914" s="3">
        <v>7</v>
      </c>
      <c r="N3914" t="s">
        <v>14788</v>
      </c>
      <c r="O3914" s="3">
        <v>3</v>
      </c>
      <c r="P3914" t="s">
        <v>26085</v>
      </c>
      <c r="Q3914" s="3">
        <v>1</v>
      </c>
      <c r="R3914" t="s">
        <v>26083</v>
      </c>
      <c r="S3914" s="3">
        <v>6</v>
      </c>
      <c r="T3914" s="3">
        <v>1</v>
      </c>
      <c r="U3914" s="3">
        <v>64865</v>
      </c>
      <c r="V3914" s="3">
        <v>2018</v>
      </c>
      <c r="W3914" t="s">
        <v>26159</v>
      </c>
    </row>
    <row r="3915" spans="1:23" x14ac:dyDescent="0.3">
      <c r="A3915" s="3">
        <v>6</v>
      </c>
      <c r="B3915" t="s">
        <v>1783</v>
      </c>
      <c r="C3915" s="3">
        <v>6116</v>
      </c>
      <c r="D3915" t="s">
        <v>1339</v>
      </c>
      <c r="E3915" s="3">
        <v>100105</v>
      </c>
      <c r="F3915" t="s">
        <v>11377</v>
      </c>
      <c r="G3915" s="3">
        <v>100105004</v>
      </c>
      <c r="H3915" t="s">
        <v>26116</v>
      </c>
      <c r="I3915" s="3">
        <v>2</v>
      </c>
      <c r="J3915" t="s">
        <v>12848</v>
      </c>
      <c r="K3915" s="3">
        <v>20</v>
      </c>
      <c r="L3915" t="s">
        <v>26117</v>
      </c>
      <c r="M3915" s="3">
        <v>7</v>
      </c>
      <c r="N3915" t="s">
        <v>14788</v>
      </c>
      <c r="O3915" s="3">
        <v>3</v>
      </c>
      <c r="P3915" t="s">
        <v>26085</v>
      </c>
      <c r="Q3915" s="3">
        <v>1</v>
      </c>
      <c r="R3915" t="s">
        <v>26083</v>
      </c>
      <c r="S3915" s="3">
        <v>25</v>
      </c>
      <c r="T3915" s="3">
        <v>1</v>
      </c>
      <c r="U3915" s="3">
        <v>1321000</v>
      </c>
      <c r="V3915" s="3">
        <v>2018</v>
      </c>
      <c r="W3915" t="s">
        <v>26159</v>
      </c>
    </row>
    <row r="3916" spans="1:23" x14ac:dyDescent="0.3">
      <c r="A3916" s="3">
        <v>6</v>
      </c>
      <c r="B3916" t="s">
        <v>1783</v>
      </c>
      <c r="C3916" s="3">
        <v>6116</v>
      </c>
      <c r="D3916" t="s">
        <v>1339</v>
      </c>
      <c r="E3916" s="3">
        <v>100105</v>
      </c>
      <c r="F3916" t="s">
        <v>11377</v>
      </c>
      <c r="G3916" s="3">
        <v>100105004</v>
      </c>
      <c r="H3916" t="s">
        <v>26116</v>
      </c>
      <c r="I3916" s="3">
        <v>1</v>
      </c>
      <c r="J3916" t="s">
        <v>26080</v>
      </c>
      <c r="K3916" s="3">
        <v>20</v>
      </c>
      <c r="L3916" t="s">
        <v>26117</v>
      </c>
      <c r="M3916" s="3">
        <v>7</v>
      </c>
      <c r="N3916" t="s">
        <v>14788</v>
      </c>
      <c r="O3916" s="3">
        <v>3</v>
      </c>
      <c r="P3916" t="s">
        <v>26085</v>
      </c>
      <c r="Q3916" s="3">
        <v>1</v>
      </c>
      <c r="R3916" t="s">
        <v>26083</v>
      </c>
      <c r="S3916" s="3">
        <v>1</v>
      </c>
      <c r="T3916" s="3">
        <v>1</v>
      </c>
      <c r="U3916" s="3">
        <v>20000</v>
      </c>
      <c r="V3916" s="3">
        <v>2018</v>
      </c>
      <c r="W3916" t="s">
        <v>26159</v>
      </c>
    </row>
    <row r="3917" spans="1:23" x14ac:dyDescent="0.3">
      <c r="A3917" s="3">
        <v>6</v>
      </c>
      <c r="B3917" t="s">
        <v>1783</v>
      </c>
      <c r="C3917" s="3">
        <v>6116</v>
      </c>
      <c r="D3917" t="s">
        <v>1339</v>
      </c>
      <c r="E3917" s="3">
        <v>100105</v>
      </c>
      <c r="F3917" t="s">
        <v>11377</v>
      </c>
      <c r="G3917" s="3">
        <v>100105004</v>
      </c>
      <c r="H3917" t="s">
        <v>26116</v>
      </c>
      <c r="I3917" s="3">
        <v>2</v>
      </c>
      <c r="J3917" t="s">
        <v>12848</v>
      </c>
      <c r="K3917" s="3">
        <v>20</v>
      </c>
      <c r="L3917" t="s">
        <v>26117</v>
      </c>
      <c r="M3917" s="3">
        <v>7</v>
      </c>
      <c r="N3917" t="s">
        <v>14788</v>
      </c>
      <c r="O3917" s="3">
        <v>3</v>
      </c>
      <c r="P3917" t="s">
        <v>26085</v>
      </c>
      <c r="Q3917" s="3">
        <v>1</v>
      </c>
      <c r="R3917" t="s">
        <v>26083</v>
      </c>
      <c r="S3917" s="3">
        <v>8</v>
      </c>
      <c r="T3917" s="3">
        <v>1</v>
      </c>
      <c r="U3917" s="3">
        <v>800000</v>
      </c>
      <c r="V3917" s="3">
        <v>2018</v>
      </c>
      <c r="W3917" t="s">
        <v>26159</v>
      </c>
    </row>
    <row r="3918" spans="1:23" x14ac:dyDescent="0.3">
      <c r="A3918" s="3">
        <v>6</v>
      </c>
      <c r="B3918" t="s">
        <v>1783</v>
      </c>
      <c r="C3918" s="3">
        <v>6116</v>
      </c>
      <c r="D3918" t="s">
        <v>1339</v>
      </c>
      <c r="E3918" s="3">
        <v>100105</v>
      </c>
      <c r="F3918" t="s">
        <v>11377</v>
      </c>
      <c r="G3918" s="3">
        <v>100105004</v>
      </c>
      <c r="H3918" t="s">
        <v>26116</v>
      </c>
      <c r="I3918" s="3">
        <v>1</v>
      </c>
      <c r="J3918" t="s">
        <v>26080</v>
      </c>
      <c r="K3918" s="3">
        <v>20</v>
      </c>
      <c r="L3918" t="s">
        <v>26117</v>
      </c>
      <c r="M3918" s="3">
        <v>7</v>
      </c>
      <c r="N3918" t="s">
        <v>14788</v>
      </c>
      <c r="O3918" s="3">
        <v>3</v>
      </c>
      <c r="P3918" t="s">
        <v>26085</v>
      </c>
      <c r="Q3918" s="3">
        <v>1</v>
      </c>
      <c r="R3918" t="s">
        <v>26083</v>
      </c>
      <c r="S3918" s="3">
        <v>10</v>
      </c>
      <c r="T3918" s="3">
        <v>1</v>
      </c>
      <c r="U3918" s="3">
        <v>120000</v>
      </c>
      <c r="V3918" s="3">
        <v>2018</v>
      </c>
      <c r="W3918" t="s">
        <v>26159</v>
      </c>
    </row>
    <row r="3919" spans="1:23" x14ac:dyDescent="0.3">
      <c r="A3919" s="3">
        <v>6</v>
      </c>
      <c r="B3919" t="s">
        <v>1783</v>
      </c>
      <c r="C3919" s="3">
        <v>6116</v>
      </c>
      <c r="D3919" t="s">
        <v>1339</v>
      </c>
      <c r="E3919" s="3">
        <v>100105</v>
      </c>
      <c r="F3919" t="s">
        <v>11377</v>
      </c>
      <c r="G3919" s="3">
        <v>100105002</v>
      </c>
      <c r="H3919" t="s">
        <v>26142</v>
      </c>
      <c r="I3919" s="3">
        <v>2</v>
      </c>
      <c r="J3919" t="s">
        <v>12848</v>
      </c>
      <c r="K3919" s="3">
        <v>20</v>
      </c>
      <c r="L3919" t="s">
        <v>26117</v>
      </c>
      <c r="M3919" s="3">
        <v>7</v>
      </c>
      <c r="N3919" t="s">
        <v>14788</v>
      </c>
      <c r="O3919" s="3">
        <v>1</v>
      </c>
      <c r="P3919" t="s">
        <v>28066</v>
      </c>
      <c r="Q3919" s="3">
        <v>1</v>
      </c>
      <c r="R3919" t="s">
        <v>26083</v>
      </c>
      <c r="S3919" s="3">
        <v>12</v>
      </c>
      <c r="T3919" s="3">
        <v>1</v>
      </c>
      <c r="U3919" s="3">
        <v>60000</v>
      </c>
      <c r="V3919" s="3">
        <v>2018</v>
      </c>
      <c r="W3919" t="s">
        <v>26159</v>
      </c>
    </row>
    <row r="3920" spans="1:23" x14ac:dyDescent="0.3">
      <c r="A3920" s="3">
        <v>6</v>
      </c>
      <c r="B3920" t="s">
        <v>1783</v>
      </c>
      <c r="C3920" s="3">
        <v>6116</v>
      </c>
      <c r="D3920" t="s">
        <v>1339</v>
      </c>
      <c r="E3920" s="3">
        <v>100105</v>
      </c>
      <c r="F3920" t="s">
        <v>11377</v>
      </c>
      <c r="G3920" s="3">
        <v>100105004</v>
      </c>
      <c r="H3920" t="s">
        <v>26116</v>
      </c>
      <c r="I3920" s="3">
        <v>2</v>
      </c>
      <c r="J3920" t="s">
        <v>12848</v>
      </c>
      <c r="K3920" s="3">
        <v>20</v>
      </c>
      <c r="L3920" t="s">
        <v>26117</v>
      </c>
      <c r="M3920" s="3">
        <v>7</v>
      </c>
      <c r="N3920" t="s">
        <v>14788</v>
      </c>
      <c r="O3920" s="3">
        <v>1</v>
      </c>
      <c r="P3920" t="s">
        <v>28066</v>
      </c>
      <c r="Q3920" s="3">
        <v>1</v>
      </c>
      <c r="R3920" t="s">
        <v>26083</v>
      </c>
      <c r="S3920" s="3">
        <v>12</v>
      </c>
      <c r="T3920" s="3">
        <v>1</v>
      </c>
      <c r="U3920" s="3">
        <v>300000</v>
      </c>
      <c r="V3920" s="3">
        <v>2018</v>
      </c>
      <c r="W3920" t="s">
        <v>26159</v>
      </c>
    </row>
    <row r="3921" spans="1:23" x14ac:dyDescent="0.3">
      <c r="A3921" s="3">
        <v>6</v>
      </c>
      <c r="B3921" t="s">
        <v>1783</v>
      </c>
      <c r="C3921" s="3">
        <v>6116</v>
      </c>
      <c r="D3921" t="s">
        <v>1339</v>
      </c>
      <c r="E3921" s="3">
        <v>100105</v>
      </c>
      <c r="F3921" t="s">
        <v>11377</v>
      </c>
      <c r="G3921" s="3">
        <v>100105004</v>
      </c>
      <c r="H3921" t="s">
        <v>26116</v>
      </c>
      <c r="I3921" s="3">
        <v>2</v>
      </c>
      <c r="J3921" t="s">
        <v>12848</v>
      </c>
      <c r="K3921" s="3">
        <v>20</v>
      </c>
      <c r="L3921" t="s">
        <v>26117</v>
      </c>
      <c r="M3921" s="3">
        <v>7</v>
      </c>
      <c r="N3921" t="s">
        <v>14788</v>
      </c>
      <c r="O3921" s="3">
        <v>3</v>
      </c>
      <c r="P3921" t="s">
        <v>26085</v>
      </c>
      <c r="Q3921" s="3">
        <v>1</v>
      </c>
      <c r="R3921" t="s">
        <v>26083</v>
      </c>
      <c r="S3921" s="3">
        <v>5</v>
      </c>
      <c r="T3921" s="3">
        <v>1</v>
      </c>
      <c r="U3921" s="3">
        <v>1113000</v>
      </c>
      <c r="V3921" s="3">
        <v>2018</v>
      </c>
      <c r="W3921" t="s">
        <v>26159</v>
      </c>
    </row>
    <row r="3922" spans="1:23" x14ac:dyDescent="0.3">
      <c r="A3922" s="3">
        <v>6</v>
      </c>
      <c r="B3922" t="s">
        <v>1783</v>
      </c>
      <c r="C3922" s="3">
        <v>6116</v>
      </c>
      <c r="D3922" t="s">
        <v>1339</v>
      </c>
      <c r="E3922" s="3">
        <v>100105</v>
      </c>
      <c r="F3922" t="s">
        <v>11377</v>
      </c>
      <c r="G3922" s="3">
        <v>100105004</v>
      </c>
      <c r="H3922" t="s">
        <v>26116</v>
      </c>
      <c r="I3922" s="3">
        <v>1</v>
      </c>
      <c r="J3922" t="s">
        <v>26080</v>
      </c>
      <c r="K3922" s="3">
        <v>20</v>
      </c>
      <c r="L3922" t="s">
        <v>26117</v>
      </c>
      <c r="M3922" s="3">
        <v>7</v>
      </c>
      <c r="N3922" t="s">
        <v>14788</v>
      </c>
      <c r="O3922" s="3">
        <v>3</v>
      </c>
      <c r="P3922" t="s">
        <v>26085</v>
      </c>
      <c r="Q3922" s="3">
        <v>1</v>
      </c>
      <c r="R3922" t="s">
        <v>26083</v>
      </c>
      <c r="S3922" s="3">
        <v>5</v>
      </c>
      <c r="T3922" s="3">
        <v>1</v>
      </c>
      <c r="U3922" s="3">
        <v>76000</v>
      </c>
      <c r="V3922" s="3">
        <v>2018</v>
      </c>
      <c r="W3922" t="s">
        <v>26159</v>
      </c>
    </row>
    <row r="3923" spans="1:23" x14ac:dyDescent="0.3">
      <c r="A3923" s="3">
        <v>6</v>
      </c>
      <c r="B3923" t="s">
        <v>1783</v>
      </c>
      <c r="C3923" s="3">
        <v>6116</v>
      </c>
      <c r="D3923" t="s">
        <v>1339</v>
      </c>
      <c r="E3923" s="3">
        <v>100105</v>
      </c>
      <c r="F3923" t="s">
        <v>11377</v>
      </c>
      <c r="G3923" s="3">
        <v>100105004</v>
      </c>
      <c r="H3923" t="s">
        <v>26116</v>
      </c>
      <c r="I3923" s="3">
        <v>2</v>
      </c>
      <c r="J3923" t="s">
        <v>12848</v>
      </c>
      <c r="K3923" s="3">
        <v>20</v>
      </c>
      <c r="L3923" t="s">
        <v>26117</v>
      </c>
      <c r="M3923" s="3">
        <v>7</v>
      </c>
      <c r="N3923" t="s">
        <v>14788</v>
      </c>
      <c r="O3923" s="3">
        <v>3</v>
      </c>
      <c r="P3923" t="s">
        <v>26085</v>
      </c>
      <c r="Q3923" s="3">
        <v>1</v>
      </c>
      <c r="R3923" t="s">
        <v>26083</v>
      </c>
      <c r="S3923" s="3">
        <v>12</v>
      </c>
      <c r="T3923" s="3">
        <v>1</v>
      </c>
      <c r="U3923" s="3">
        <v>600000</v>
      </c>
      <c r="V3923" s="3">
        <v>2018</v>
      </c>
      <c r="W3923" t="s">
        <v>26159</v>
      </c>
    </row>
    <row r="3924" spans="1:23" x14ac:dyDescent="0.3">
      <c r="A3924" s="3">
        <v>6</v>
      </c>
      <c r="B3924" t="s">
        <v>1783</v>
      </c>
      <c r="C3924" s="3">
        <v>6116</v>
      </c>
      <c r="D3924" t="s">
        <v>1339</v>
      </c>
      <c r="E3924" s="3">
        <v>100105</v>
      </c>
      <c r="F3924" t="s">
        <v>11377</v>
      </c>
      <c r="G3924" s="3">
        <v>100105004</v>
      </c>
      <c r="H3924" t="s">
        <v>26116</v>
      </c>
      <c r="I3924" s="3">
        <v>2</v>
      </c>
      <c r="J3924" t="s">
        <v>12848</v>
      </c>
      <c r="K3924" s="3">
        <v>20</v>
      </c>
      <c r="L3924" t="s">
        <v>26117</v>
      </c>
      <c r="M3924" s="3">
        <v>7</v>
      </c>
      <c r="N3924" t="s">
        <v>14788</v>
      </c>
      <c r="O3924" s="3">
        <v>3</v>
      </c>
      <c r="P3924" t="s">
        <v>26085</v>
      </c>
      <c r="Q3924" s="3">
        <v>1</v>
      </c>
      <c r="R3924" t="s">
        <v>26083</v>
      </c>
      <c r="S3924" s="3">
        <v>3</v>
      </c>
      <c r="T3924" s="3">
        <v>1</v>
      </c>
      <c r="U3924" s="3">
        <v>60000</v>
      </c>
      <c r="V3924" s="3">
        <v>2018</v>
      </c>
      <c r="W3924" t="s">
        <v>26159</v>
      </c>
    </row>
    <row r="3925" spans="1:23" x14ac:dyDescent="0.3">
      <c r="A3925" s="3">
        <v>6</v>
      </c>
      <c r="B3925" t="s">
        <v>1783</v>
      </c>
      <c r="C3925" s="3">
        <v>6116</v>
      </c>
      <c r="D3925" t="s">
        <v>1339</v>
      </c>
      <c r="E3925" s="3">
        <v>100105</v>
      </c>
      <c r="F3925" t="s">
        <v>11377</v>
      </c>
      <c r="G3925" s="3">
        <v>100105004</v>
      </c>
      <c r="H3925" t="s">
        <v>26116</v>
      </c>
      <c r="I3925" s="3">
        <v>2</v>
      </c>
      <c r="J3925" t="s">
        <v>12848</v>
      </c>
      <c r="K3925" s="3">
        <v>20</v>
      </c>
      <c r="L3925" t="s">
        <v>26117</v>
      </c>
      <c r="M3925" s="3">
        <v>7</v>
      </c>
      <c r="N3925" t="s">
        <v>14788</v>
      </c>
      <c r="O3925" s="3">
        <v>3</v>
      </c>
      <c r="P3925" t="s">
        <v>26085</v>
      </c>
      <c r="Q3925" s="3">
        <v>1</v>
      </c>
      <c r="R3925" t="s">
        <v>26083</v>
      </c>
      <c r="S3925" s="3">
        <v>3</v>
      </c>
      <c r="T3925" s="3">
        <v>1</v>
      </c>
      <c r="U3925" s="3">
        <v>287000</v>
      </c>
      <c r="V3925" s="3">
        <v>2018</v>
      </c>
      <c r="W3925" t="s">
        <v>26159</v>
      </c>
    </row>
    <row r="3926" spans="1:23" x14ac:dyDescent="0.3">
      <c r="A3926" s="3">
        <v>6</v>
      </c>
      <c r="B3926" t="s">
        <v>1783</v>
      </c>
      <c r="C3926" s="3">
        <v>6116</v>
      </c>
      <c r="D3926" t="s">
        <v>1339</v>
      </c>
      <c r="E3926" s="3">
        <v>100105</v>
      </c>
      <c r="F3926" t="s">
        <v>11377</v>
      </c>
      <c r="G3926" s="3">
        <v>100105001</v>
      </c>
      <c r="H3926" t="s">
        <v>26118</v>
      </c>
      <c r="I3926" s="3">
        <v>2</v>
      </c>
      <c r="J3926" t="s">
        <v>12848</v>
      </c>
      <c r="K3926" s="3">
        <v>20</v>
      </c>
      <c r="L3926" t="s">
        <v>26117</v>
      </c>
      <c r="M3926" s="3">
        <v>5</v>
      </c>
      <c r="N3926" t="s">
        <v>26092</v>
      </c>
      <c r="O3926" s="3">
        <v>3</v>
      </c>
      <c r="P3926" t="s">
        <v>26085</v>
      </c>
      <c r="Q3926" s="3">
        <v>2</v>
      </c>
      <c r="R3926" t="s">
        <v>8209</v>
      </c>
      <c r="S3926" s="3">
        <v>8</v>
      </c>
      <c r="T3926" s="3">
        <v>1</v>
      </c>
      <c r="U3926" s="3">
        <v>500000</v>
      </c>
      <c r="V3926" s="3">
        <v>2018</v>
      </c>
      <c r="W3926" t="s">
        <v>26159</v>
      </c>
    </row>
    <row r="3927" spans="1:23" x14ac:dyDescent="0.3">
      <c r="A3927" s="3">
        <v>6</v>
      </c>
      <c r="B3927" t="s">
        <v>1783</v>
      </c>
      <c r="C3927" s="3">
        <v>6116</v>
      </c>
      <c r="D3927" t="s">
        <v>1339</v>
      </c>
      <c r="E3927" s="3">
        <v>100105</v>
      </c>
      <c r="F3927" t="s">
        <v>11377</v>
      </c>
      <c r="G3927" s="3">
        <v>100105004</v>
      </c>
      <c r="H3927" t="s">
        <v>26116</v>
      </c>
      <c r="I3927" s="3">
        <v>1</v>
      </c>
      <c r="J3927" t="s">
        <v>26080</v>
      </c>
      <c r="K3927" s="3">
        <v>20</v>
      </c>
      <c r="L3927" t="s">
        <v>26117</v>
      </c>
      <c r="M3927" s="3">
        <v>7</v>
      </c>
      <c r="N3927" t="s">
        <v>14788</v>
      </c>
      <c r="O3927" s="3">
        <v>3</v>
      </c>
      <c r="P3927" t="s">
        <v>26085</v>
      </c>
      <c r="Q3927" s="3">
        <v>1</v>
      </c>
      <c r="R3927" t="s">
        <v>26083</v>
      </c>
      <c r="S3927" s="3">
        <v>4</v>
      </c>
      <c r="T3927" s="3">
        <v>1</v>
      </c>
      <c r="U3927" s="3">
        <v>65000</v>
      </c>
      <c r="V3927" s="3">
        <v>2018</v>
      </c>
      <c r="W3927" t="s">
        <v>26159</v>
      </c>
    </row>
    <row r="3928" spans="1:23" x14ac:dyDescent="0.3">
      <c r="A3928" s="3">
        <v>6</v>
      </c>
      <c r="B3928" t="s">
        <v>1783</v>
      </c>
      <c r="C3928" s="3">
        <v>6116</v>
      </c>
      <c r="D3928" t="s">
        <v>1339</v>
      </c>
      <c r="E3928" s="3">
        <v>100105</v>
      </c>
      <c r="F3928" t="s">
        <v>11377</v>
      </c>
      <c r="G3928" s="3">
        <v>100105004</v>
      </c>
      <c r="H3928" t="s">
        <v>26116</v>
      </c>
      <c r="I3928" s="3">
        <v>1</v>
      </c>
      <c r="J3928" t="s">
        <v>26080</v>
      </c>
      <c r="K3928" s="3">
        <v>20</v>
      </c>
      <c r="L3928" t="s">
        <v>26117</v>
      </c>
      <c r="M3928" s="3">
        <v>7</v>
      </c>
      <c r="N3928" t="s">
        <v>14788</v>
      </c>
      <c r="O3928" s="3">
        <v>3</v>
      </c>
      <c r="P3928" t="s">
        <v>26085</v>
      </c>
      <c r="Q3928" s="3">
        <v>1</v>
      </c>
      <c r="R3928" t="s">
        <v>26083</v>
      </c>
      <c r="S3928" s="3">
        <v>6</v>
      </c>
      <c r="T3928" s="3">
        <v>1</v>
      </c>
      <c r="U3928" s="3">
        <v>120000</v>
      </c>
      <c r="V3928" s="3">
        <v>2018</v>
      </c>
      <c r="W3928" t="s">
        <v>26159</v>
      </c>
    </row>
    <row r="3929" spans="1:23" x14ac:dyDescent="0.3">
      <c r="A3929" s="3">
        <v>6</v>
      </c>
      <c r="B3929" t="s">
        <v>1783</v>
      </c>
      <c r="C3929" s="3">
        <v>6116</v>
      </c>
      <c r="D3929" t="s">
        <v>1339</v>
      </c>
      <c r="E3929" s="3">
        <v>100105</v>
      </c>
      <c r="F3929" t="s">
        <v>11377</v>
      </c>
      <c r="G3929" s="3">
        <v>100105004</v>
      </c>
      <c r="H3929" t="s">
        <v>26116</v>
      </c>
      <c r="I3929" s="3">
        <v>1</v>
      </c>
      <c r="J3929" t="s">
        <v>26080</v>
      </c>
      <c r="K3929" s="3">
        <v>20</v>
      </c>
      <c r="L3929" t="s">
        <v>26117</v>
      </c>
      <c r="M3929" s="3">
        <v>7</v>
      </c>
      <c r="N3929" t="s">
        <v>14788</v>
      </c>
      <c r="O3929" s="3">
        <v>3</v>
      </c>
      <c r="P3929" t="s">
        <v>26085</v>
      </c>
      <c r="Q3929" s="3">
        <v>1</v>
      </c>
      <c r="R3929" t="s">
        <v>26083</v>
      </c>
      <c r="S3929" s="3">
        <v>10</v>
      </c>
      <c r="T3929" s="3">
        <v>1</v>
      </c>
      <c r="U3929" s="3">
        <v>226500</v>
      </c>
      <c r="V3929" s="3">
        <v>2018</v>
      </c>
      <c r="W3929" t="s">
        <v>26159</v>
      </c>
    </row>
    <row r="3930" spans="1:23" x14ac:dyDescent="0.3">
      <c r="A3930" s="3">
        <v>6</v>
      </c>
      <c r="B3930" t="s">
        <v>1783</v>
      </c>
      <c r="C3930" s="3">
        <v>6116</v>
      </c>
      <c r="D3930" t="s">
        <v>1339</v>
      </c>
      <c r="E3930" s="3">
        <v>100105</v>
      </c>
      <c r="F3930" t="s">
        <v>11377</v>
      </c>
      <c r="G3930" s="3">
        <v>100105001</v>
      </c>
      <c r="H3930" t="s">
        <v>26118</v>
      </c>
      <c r="I3930" s="3">
        <v>2</v>
      </c>
      <c r="J3930" t="s">
        <v>12848</v>
      </c>
      <c r="K3930" s="3">
        <v>20</v>
      </c>
      <c r="L3930" t="s">
        <v>26117</v>
      </c>
      <c r="M3930" s="3">
        <v>5</v>
      </c>
      <c r="N3930" t="s">
        <v>26092</v>
      </c>
      <c r="O3930" s="3">
        <v>3</v>
      </c>
      <c r="P3930" t="s">
        <v>26085</v>
      </c>
      <c r="Q3930" s="3">
        <v>2</v>
      </c>
      <c r="R3930" t="s">
        <v>8209</v>
      </c>
      <c r="S3930" s="3">
        <v>80</v>
      </c>
      <c r="T3930" s="3">
        <v>1</v>
      </c>
      <c r="U3930" s="3">
        <v>717000</v>
      </c>
      <c r="V3930" s="3">
        <v>2018</v>
      </c>
      <c r="W3930" t="s">
        <v>26159</v>
      </c>
    </row>
    <row r="3931" spans="1:23" x14ac:dyDescent="0.3">
      <c r="A3931" s="3">
        <v>6</v>
      </c>
      <c r="B3931" t="s">
        <v>1783</v>
      </c>
      <c r="C3931" s="3">
        <v>6116</v>
      </c>
      <c r="D3931" t="s">
        <v>1339</v>
      </c>
      <c r="E3931" s="3">
        <v>100105</v>
      </c>
      <c r="F3931" t="s">
        <v>11377</v>
      </c>
      <c r="G3931" s="3">
        <v>100105004</v>
      </c>
      <c r="H3931" t="s">
        <v>26116</v>
      </c>
      <c r="I3931" s="3">
        <v>2</v>
      </c>
      <c r="J3931" t="s">
        <v>12848</v>
      </c>
      <c r="K3931" s="3">
        <v>20</v>
      </c>
      <c r="L3931" t="s">
        <v>26117</v>
      </c>
      <c r="M3931" s="3">
        <v>5</v>
      </c>
      <c r="N3931" t="s">
        <v>26092</v>
      </c>
      <c r="O3931" s="3">
        <v>3</v>
      </c>
      <c r="P3931" t="s">
        <v>26085</v>
      </c>
      <c r="Q3931" s="3">
        <v>2</v>
      </c>
      <c r="R3931" t="s">
        <v>8209</v>
      </c>
      <c r="S3931" s="3">
        <v>80</v>
      </c>
      <c r="T3931" s="3">
        <v>1</v>
      </c>
      <c r="U3931" s="3">
        <v>130000</v>
      </c>
      <c r="V3931" s="3">
        <v>2018</v>
      </c>
      <c r="W3931" t="s">
        <v>26159</v>
      </c>
    </row>
    <row r="3932" spans="1:23" x14ac:dyDescent="0.3">
      <c r="A3932" s="3">
        <v>6</v>
      </c>
      <c r="B3932" t="s">
        <v>1783</v>
      </c>
      <c r="C3932" s="3">
        <v>6116</v>
      </c>
      <c r="D3932" t="s">
        <v>1339</v>
      </c>
      <c r="E3932" s="3">
        <v>100103</v>
      </c>
      <c r="F3932" t="s">
        <v>11337</v>
      </c>
      <c r="G3932" s="3">
        <v>100103002</v>
      </c>
      <c r="H3932" t="s">
        <v>26099</v>
      </c>
      <c r="I3932" s="3">
        <v>2</v>
      </c>
      <c r="J3932" t="s">
        <v>12848</v>
      </c>
      <c r="K3932" s="3">
        <v>20</v>
      </c>
      <c r="L3932" t="s">
        <v>26117</v>
      </c>
      <c r="M3932" s="3">
        <v>5</v>
      </c>
      <c r="N3932" t="s">
        <v>26092</v>
      </c>
      <c r="O3932" s="3">
        <v>3</v>
      </c>
      <c r="P3932" t="s">
        <v>26085</v>
      </c>
      <c r="Q3932" s="3">
        <v>2</v>
      </c>
      <c r="R3932" t="s">
        <v>8209</v>
      </c>
      <c r="S3932" s="3">
        <v>80</v>
      </c>
      <c r="T3932" s="3">
        <v>1</v>
      </c>
      <c r="U3932" s="3">
        <v>1170000</v>
      </c>
      <c r="V3932" s="3">
        <v>2018</v>
      </c>
      <c r="W3932" t="s">
        <v>26159</v>
      </c>
    </row>
    <row r="3933" spans="1:23" x14ac:dyDescent="0.3">
      <c r="A3933" s="3">
        <v>6</v>
      </c>
      <c r="B3933" t="s">
        <v>1783</v>
      </c>
      <c r="C3933" s="3">
        <v>6116</v>
      </c>
      <c r="D3933" t="s">
        <v>1339</v>
      </c>
      <c r="E3933" s="3">
        <v>100105</v>
      </c>
      <c r="F3933" t="s">
        <v>11377</v>
      </c>
      <c r="G3933" s="3">
        <v>100105004</v>
      </c>
      <c r="H3933" t="s">
        <v>26116</v>
      </c>
      <c r="I3933" s="3">
        <v>2</v>
      </c>
      <c r="J3933" t="s">
        <v>12848</v>
      </c>
      <c r="K3933" s="3">
        <v>20</v>
      </c>
      <c r="L3933" t="s">
        <v>26117</v>
      </c>
      <c r="M3933" s="3">
        <v>5</v>
      </c>
      <c r="N3933" t="s">
        <v>26092</v>
      </c>
      <c r="O3933" s="3">
        <v>3</v>
      </c>
      <c r="P3933" t="s">
        <v>26085</v>
      </c>
      <c r="Q3933" s="3">
        <v>2</v>
      </c>
      <c r="R3933" t="s">
        <v>8209</v>
      </c>
      <c r="S3933" s="3">
        <v>5</v>
      </c>
      <c r="T3933" s="3">
        <v>1</v>
      </c>
      <c r="U3933" s="3">
        <v>1500000</v>
      </c>
      <c r="V3933" s="3">
        <v>2018</v>
      </c>
      <c r="W3933" t="s">
        <v>26159</v>
      </c>
    </row>
    <row r="3934" spans="1:23" x14ac:dyDescent="0.3">
      <c r="A3934" s="3">
        <v>6</v>
      </c>
      <c r="B3934" t="s">
        <v>1783</v>
      </c>
      <c r="C3934" s="3">
        <v>6301</v>
      </c>
      <c r="D3934" t="s">
        <v>1362</v>
      </c>
      <c r="E3934" s="3">
        <v>100105</v>
      </c>
      <c r="F3934" t="s">
        <v>11377</v>
      </c>
      <c r="G3934" s="3">
        <v>100105004</v>
      </c>
      <c r="H3934" t="s">
        <v>26116</v>
      </c>
      <c r="I3934" s="3">
        <v>1</v>
      </c>
      <c r="J3934" t="s">
        <v>26080</v>
      </c>
      <c r="K3934" s="3">
        <v>20</v>
      </c>
      <c r="L3934" t="s">
        <v>26117</v>
      </c>
      <c r="M3934" s="3">
        <v>6</v>
      </c>
      <c r="N3934" t="s">
        <v>18251</v>
      </c>
      <c r="O3934" s="3">
        <v>3</v>
      </c>
      <c r="P3934" t="s">
        <v>26085</v>
      </c>
      <c r="Q3934" s="3">
        <v>1</v>
      </c>
      <c r="R3934" t="s">
        <v>26083</v>
      </c>
      <c r="S3934" s="3">
        <v>5</v>
      </c>
      <c r="T3934" s="3">
        <v>1</v>
      </c>
      <c r="U3934" s="3">
        <v>14000</v>
      </c>
      <c r="V3934" s="3">
        <v>2018</v>
      </c>
      <c r="W3934" t="s">
        <v>26159</v>
      </c>
    </row>
    <row r="3935" spans="1:23" x14ac:dyDescent="0.3">
      <c r="A3935" s="3">
        <v>6</v>
      </c>
      <c r="B3935" t="s">
        <v>1783</v>
      </c>
      <c r="C3935" s="3">
        <v>6301</v>
      </c>
      <c r="D3935" t="s">
        <v>1362</v>
      </c>
      <c r="E3935" s="3">
        <v>100105</v>
      </c>
      <c r="F3935" t="s">
        <v>11377</v>
      </c>
      <c r="G3935" s="3">
        <v>100105004</v>
      </c>
      <c r="H3935" t="s">
        <v>26116</v>
      </c>
      <c r="I3935" s="3">
        <v>1</v>
      </c>
      <c r="J3935" t="s">
        <v>26080</v>
      </c>
      <c r="K3935" s="3">
        <v>20</v>
      </c>
      <c r="L3935" t="s">
        <v>26117</v>
      </c>
      <c r="M3935" s="3">
        <v>7</v>
      </c>
      <c r="N3935" t="s">
        <v>14788</v>
      </c>
      <c r="O3935" s="3">
        <v>1</v>
      </c>
      <c r="P3935" t="s">
        <v>28066</v>
      </c>
      <c r="Q3935" s="3">
        <v>1</v>
      </c>
      <c r="R3935" t="s">
        <v>26083</v>
      </c>
      <c r="S3935" s="3">
        <v>1</v>
      </c>
      <c r="T3935" s="3">
        <v>1</v>
      </c>
      <c r="U3935" s="3">
        <v>57700</v>
      </c>
      <c r="V3935" s="3">
        <v>2018</v>
      </c>
      <c r="W3935" t="s">
        <v>26159</v>
      </c>
    </row>
    <row r="3936" spans="1:23" x14ac:dyDescent="0.3">
      <c r="A3936" s="3">
        <v>6</v>
      </c>
      <c r="B3936" t="s">
        <v>1783</v>
      </c>
      <c r="C3936" s="3">
        <v>6117</v>
      </c>
      <c r="D3936" t="s">
        <v>1037</v>
      </c>
      <c r="E3936" s="3">
        <v>100105</v>
      </c>
      <c r="F3936" t="s">
        <v>11377</v>
      </c>
      <c r="G3936" s="3">
        <v>100105004</v>
      </c>
      <c r="H3936" t="s">
        <v>26116</v>
      </c>
      <c r="I3936" s="3">
        <v>1</v>
      </c>
      <c r="J3936" t="s">
        <v>26080</v>
      </c>
      <c r="K3936" s="3">
        <v>20</v>
      </c>
      <c r="L3936" t="s">
        <v>26117</v>
      </c>
      <c r="M3936" s="3">
        <v>2</v>
      </c>
      <c r="N3936" t="s">
        <v>26084</v>
      </c>
      <c r="O3936" s="3">
        <v>3</v>
      </c>
      <c r="P3936" t="s">
        <v>26085</v>
      </c>
      <c r="Q3936" s="3">
        <v>1</v>
      </c>
      <c r="R3936" t="s">
        <v>26083</v>
      </c>
      <c r="S3936" s="3">
        <v>8</v>
      </c>
      <c r="T3936" s="3">
        <v>1</v>
      </c>
      <c r="U3936" s="3">
        <v>1000</v>
      </c>
      <c r="V3936" s="3">
        <v>2018</v>
      </c>
      <c r="W3936" t="s">
        <v>26159</v>
      </c>
    </row>
    <row r="3937" spans="1:23" x14ac:dyDescent="0.3">
      <c r="A3937" s="3">
        <v>6</v>
      </c>
      <c r="B3937" t="s">
        <v>1783</v>
      </c>
      <c r="C3937" s="3">
        <v>6117</v>
      </c>
      <c r="D3937" t="s">
        <v>1037</v>
      </c>
      <c r="E3937" s="3">
        <v>100105</v>
      </c>
      <c r="F3937" t="s">
        <v>11377</v>
      </c>
      <c r="G3937" s="3">
        <v>100105004</v>
      </c>
      <c r="H3937" t="s">
        <v>26116</v>
      </c>
      <c r="I3937" s="3">
        <v>1</v>
      </c>
      <c r="J3937" t="s">
        <v>26080</v>
      </c>
      <c r="K3937" s="3">
        <v>20</v>
      </c>
      <c r="L3937" t="s">
        <v>26117</v>
      </c>
      <c r="M3937" s="3">
        <v>7</v>
      </c>
      <c r="N3937" t="s">
        <v>14788</v>
      </c>
      <c r="O3937" s="3">
        <v>2</v>
      </c>
      <c r="P3937" t="s">
        <v>28067</v>
      </c>
      <c r="Q3937" s="3">
        <v>1</v>
      </c>
      <c r="R3937" t="s">
        <v>26083</v>
      </c>
      <c r="S3937" s="3">
        <v>1</v>
      </c>
      <c r="T3937" s="3">
        <v>1</v>
      </c>
      <c r="U3937" s="3">
        <v>12480</v>
      </c>
      <c r="V3937" s="3">
        <v>2018</v>
      </c>
      <c r="W3937" t="s">
        <v>26159</v>
      </c>
    </row>
    <row r="3938" spans="1:23" x14ac:dyDescent="0.3">
      <c r="A3938" s="3">
        <v>6</v>
      </c>
      <c r="B3938" t="s">
        <v>1783</v>
      </c>
      <c r="C3938" s="3">
        <v>6117</v>
      </c>
      <c r="D3938" t="s">
        <v>1037</v>
      </c>
      <c r="E3938" s="3">
        <v>100105</v>
      </c>
      <c r="F3938" t="s">
        <v>11377</v>
      </c>
      <c r="G3938" s="3">
        <v>100105004</v>
      </c>
      <c r="H3938" t="s">
        <v>26116</v>
      </c>
      <c r="I3938" s="3">
        <v>2</v>
      </c>
      <c r="J3938" t="s">
        <v>12848</v>
      </c>
      <c r="K3938" s="3">
        <v>20</v>
      </c>
      <c r="L3938" t="s">
        <v>26117</v>
      </c>
      <c r="M3938" s="3">
        <v>7</v>
      </c>
      <c r="N3938" t="s">
        <v>14788</v>
      </c>
      <c r="O3938" s="3">
        <v>3</v>
      </c>
      <c r="P3938" t="s">
        <v>26085</v>
      </c>
      <c r="Q3938" s="3">
        <v>2</v>
      </c>
      <c r="R3938" t="s">
        <v>8209</v>
      </c>
      <c r="S3938" s="3">
        <v>12</v>
      </c>
      <c r="T3938" s="3">
        <v>1</v>
      </c>
      <c r="U3938" s="3">
        <v>1260300</v>
      </c>
      <c r="V3938" s="3">
        <v>2018</v>
      </c>
      <c r="W3938" t="s">
        <v>26159</v>
      </c>
    </row>
    <row r="3939" spans="1:23" x14ac:dyDescent="0.3">
      <c r="A3939" s="3">
        <v>6</v>
      </c>
      <c r="B3939" t="s">
        <v>1783</v>
      </c>
      <c r="C3939" s="3">
        <v>6117</v>
      </c>
      <c r="D3939" t="s">
        <v>1037</v>
      </c>
      <c r="E3939" s="3">
        <v>100105</v>
      </c>
      <c r="F3939" t="s">
        <v>11377</v>
      </c>
      <c r="G3939" s="3">
        <v>100105004</v>
      </c>
      <c r="H3939" t="s">
        <v>26116</v>
      </c>
      <c r="I3939" s="3">
        <v>2</v>
      </c>
      <c r="J3939" t="s">
        <v>12848</v>
      </c>
      <c r="K3939" s="3">
        <v>20</v>
      </c>
      <c r="L3939" t="s">
        <v>26117</v>
      </c>
      <c r="M3939" s="3">
        <v>2</v>
      </c>
      <c r="N3939" t="s">
        <v>26084</v>
      </c>
      <c r="O3939" s="3">
        <v>3</v>
      </c>
      <c r="P3939" t="s">
        <v>26085</v>
      </c>
      <c r="Q3939" s="3">
        <v>1</v>
      </c>
      <c r="R3939" t="s">
        <v>26083</v>
      </c>
      <c r="S3939" s="3">
        <v>2</v>
      </c>
      <c r="T3939" s="3">
        <v>1</v>
      </c>
      <c r="U3939" s="3">
        <v>435000</v>
      </c>
      <c r="V3939" s="3">
        <v>2018</v>
      </c>
      <c r="W3939" t="s">
        <v>26159</v>
      </c>
    </row>
    <row r="3940" spans="1:23" x14ac:dyDescent="0.3">
      <c r="A3940" s="3">
        <v>7</v>
      </c>
      <c r="B3940" t="s">
        <v>788</v>
      </c>
      <c r="C3940" s="3">
        <v>7403</v>
      </c>
      <c r="D3940" t="s">
        <v>1463</v>
      </c>
      <c r="E3940" s="3">
        <v>100105</v>
      </c>
      <c r="F3940" t="s">
        <v>11377</v>
      </c>
      <c r="G3940" s="3">
        <v>100105001</v>
      </c>
      <c r="H3940" t="s">
        <v>26118</v>
      </c>
      <c r="I3940" s="3">
        <v>2</v>
      </c>
      <c r="J3940" t="s">
        <v>12848</v>
      </c>
      <c r="K3940" s="3">
        <v>20</v>
      </c>
      <c r="L3940" t="s">
        <v>26117</v>
      </c>
      <c r="M3940" s="3">
        <v>5</v>
      </c>
      <c r="N3940" t="s">
        <v>26092</v>
      </c>
      <c r="O3940" s="3">
        <v>3</v>
      </c>
      <c r="P3940" t="s">
        <v>26085</v>
      </c>
      <c r="Q3940" s="3">
        <v>4</v>
      </c>
      <c r="R3940" t="s">
        <v>26113</v>
      </c>
      <c r="S3940" s="3">
        <v>140</v>
      </c>
      <c r="T3940" s="3">
        <v>1</v>
      </c>
      <c r="U3940" s="3">
        <v>100000</v>
      </c>
      <c r="V3940" s="3">
        <v>2007</v>
      </c>
      <c r="W3940" t="s">
        <v>25</v>
      </c>
    </row>
    <row r="3941" spans="1:23" x14ac:dyDescent="0.3">
      <c r="A3941" s="3">
        <v>7</v>
      </c>
      <c r="B3941" t="s">
        <v>788</v>
      </c>
      <c r="C3941" s="3">
        <v>7403</v>
      </c>
      <c r="D3941" t="s">
        <v>1463</v>
      </c>
      <c r="E3941" s="3">
        <v>100105</v>
      </c>
      <c r="F3941" t="s">
        <v>11377</v>
      </c>
      <c r="G3941" s="3">
        <v>100105002</v>
      </c>
      <c r="H3941" t="s">
        <v>26142</v>
      </c>
      <c r="I3941" s="3">
        <v>2</v>
      </c>
      <c r="J3941" t="s">
        <v>12848</v>
      </c>
      <c r="K3941" s="3">
        <v>20</v>
      </c>
      <c r="L3941" t="s">
        <v>26117</v>
      </c>
      <c r="M3941" s="3">
        <v>5</v>
      </c>
      <c r="N3941" t="s">
        <v>26092</v>
      </c>
      <c r="O3941" s="3">
        <v>3</v>
      </c>
      <c r="P3941" t="s">
        <v>26085</v>
      </c>
      <c r="Q3941" s="3">
        <v>2</v>
      </c>
      <c r="R3941" t="s">
        <v>8209</v>
      </c>
      <c r="S3941" s="3">
        <v>140</v>
      </c>
      <c r="T3941" s="3">
        <v>1</v>
      </c>
      <c r="U3941" s="3">
        <v>10000</v>
      </c>
      <c r="V3941" s="3">
        <v>2007</v>
      </c>
      <c r="W3941" t="s">
        <v>25</v>
      </c>
    </row>
    <row r="3942" spans="1:23" x14ac:dyDescent="0.3">
      <c r="A3942" s="3">
        <v>7</v>
      </c>
      <c r="B3942" t="s">
        <v>788</v>
      </c>
      <c r="C3942" s="3">
        <v>7403</v>
      </c>
      <c r="D3942" t="s">
        <v>1463</v>
      </c>
      <c r="E3942" s="3">
        <v>100105</v>
      </c>
      <c r="F3942" t="s">
        <v>11377</v>
      </c>
      <c r="G3942" s="3">
        <v>100105004</v>
      </c>
      <c r="H3942" t="s">
        <v>26116</v>
      </c>
      <c r="I3942" s="3">
        <v>2</v>
      </c>
      <c r="J3942" t="s">
        <v>12848</v>
      </c>
      <c r="K3942" s="3">
        <v>20</v>
      </c>
      <c r="L3942" t="s">
        <v>26117</v>
      </c>
      <c r="M3942" s="3">
        <v>5</v>
      </c>
      <c r="N3942" t="s">
        <v>26092</v>
      </c>
      <c r="O3942" s="3">
        <v>3</v>
      </c>
      <c r="P3942" t="s">
        <v>26085</v>
      </c>
      <c r="Q3942" s="3">
        <v>4</v>
      </c>
      <c r="R3942" t="s">
        <v>26113</v>
      </c>
      <c r="S3942" s="3">
        <v>140</v>
      </c>
      <c r="T3942" s="3">
        <v>1</v>
      </c>
      <c r="U3942" s="3">
        <v>250000</v>
      </c>
      <c r="V3942" s="3">
        <v>2007</v>
      </c>
      <c r="W3942" t="s">
        <v>25</v>
      </c>
    </row>
    <row r="3943" spans="1:23" x14ac:dyDescent="0.3">
      <c r="A3943" s="3">
        <v>7</v>
      </c>
      <c r="B3943" t="s">
        <v>788</v>
      </c>
      <c r="C3943" s="3">
        <v>7308</v>
      </c>
      <c r="D3943" t="s">
        <v>1451</v>
      </c>
      <c r="E3943" s="3">
        <v>100105</v>
      </c>
      <c r="F3943" t="s">
        <v>11377</v>
      </c>
      <c r="G3943" s="3">
        <v>100105004</v>
      </c>
      <c r="H3943" t="s">
        <v>26116</v>
      </c>
      <c r="I3943" s="3">
        <v>2</v>
      </c>
      <c r="J3943" t="s">
        <v>12848</v>
      </c>
      <c r="K3943" s="3">
        <v>20</v>
      </c>
      <c r="L3943" t="s">
        <v>26117</v>
      </c>
      <c r="M3943" s="3">
        <v>5</v>
      </c>
      <c r="N3943" t="s">
        <v>26092</v>
      </c>
      <c r="O3943" s="3">
        <v>1</v>
      </c>
      <c r="P3943" t="s">
        <v>28066</v>
      </c>
      <c r="Q3943" s="3">
        <v>2</v>
      </c>
      <c r="R3943" t="s">
        <v>8209</v>
      </c>
      <c r="S3943" s="3">
        <v>80</v>
      </c>
      <c r="T3943" s="3">
        <v>1</v>
      </c>
      <c r="U3943" s="3">
        <v>160000</v>
      </c>
      <c r="V3943" s="3">
        <v>2007</v>
      </c>
      <c r="W3943" t="s">
        <v>25</v>
      </c>
    </row>
    <row r="3944" spans="1:23" x14ac:dyDescent="0.3">
      <c r="A3944" s="3">
        <v>7</v>
      </c>
      <c r="B3944" t="s">
        <v>788</v>
      </c>
      <c r="C3944" s="3">
        <v>7402</v>
      </c>
      <c r="D3944" t="s">
        <v>1460</v>
      </c>
      <c r="E3944" s="3">
        <v>100105</v>
      </c>
      <c r="F3944" t="s">
        <v>11377</v>
      </c>
      <c r="G3944" s="3">
        <v>100105004</v>
      </c>
      <c r="H3944" t="s">
        <v>26116</v>
      </c>
      <c r="I3944" s="3">
        <v>2</v>
      </c>
      <c r="J3944" t="s">
        <v>12848</v>
      </c>
      <c r="K3944" s="3">
        <v>20</v>
      </c>
      <c r="L3944" t="s">
        <v>26117</v>
      </c>
      <c r="M3944" s="3">
        <v>6</v>
      </c>
      <c r="N3944" t="s">
        <v>18251</v>
      </c>
      <c r="O3944" s="3">
        <v>1</v>
      </c>
      <c r="P3944" t="s">
        <v>28066</v>
      </c>
      <c r="Q3944" s="3">
        <v>1</v>
      </c>
      <c r="R3944" t="s">
        <v>26083</v>
      </c>
      <c r="S3944" s="3">
        <v>2</v>
      </c>
      <c r="T3944" s="3">
        <v>1</v>
      </c>
      <c r="U3944" s="3">
        <v>130000</v>
      </c>
      <c r="V3944" s="3">
        <v>2016</v>
      </c>
      <c r="W3944" t="s">
        <v>25</v>
      </c>
    </row>
    <row r="3945" spans="1:23" x14ac:dyDescent="0.3">
      <c r="A3945" s="3">
        <v>7</v>
      </c>
      <c r="B3945" t="s">
        <v>788</v>
      </c>
      <c r="C3945" s="3">
        <v>7301</v>
      </c>
      <c r="D3945" t="s">
        <v>1430</v>
      </c>
      <c r="E3945" s="3">
        <v>100105</v>
      </c>
      <c r="F3945" t="s">
        <v>11377</v>
      </c>
      <c r="G3945" s="3">
        <v>100105004</v>
      </c>
      <c r="H3945" t="s">
        <v>26116</v>
      </c>
      <c r="I3945" s="3">
        <v>2</v>
      </c>
      <c r="J3945" t="s">
        <v>12848</v>
      </c>
      <c r="K3945" s="3">
        <v>20</v>
      </c>
      <c r="L3945" t="s">
        <v>26117</v>
      </c>
      <c r="M3945" s="3">
        <v>2</v>
      </c>
      <c r="N3945" t="s">
        <v>26084</v>
      </c>
      <c r="O3945" s="3">
        <v>3</v>
      </c>
      <c r="P3945" t="s">
        <v>26085</v>
      </c>
      <c r="Q3945" s="3">
        <v>2</v>
      </c>
      <c r="R3945" t="s">
        <v>8209</v>
      </c>
      <c r="S3945" s="3">
        <v>1</v>
      </c>
      <c r="T3945" s="3">
        <v>1</v>
      </c>
      <c r="U3945" s="3">
        <v>57500</v>
      </c>
      <c r="V3945" s="3">
        <v>2016</v>
      </c>
      <c r="W3945" t="s">
        <v>25</v>
      </c>
    </row>
    <row r="3946" spans="1:23" x14ac:dyDescent="0.3">
      <c r="A3946" s="3">
        <v>7</v>
      </c>
      <c r="B3946" t="s">
        <v>788</v>
      </c>
      <c r="C3946" s="3">
        <v>7301</v>
      </c>
      <c r="D3946" t="s">
        <v>1430</v>
      </c>
      <c r="E3946" s="3">
        <v>100105</v>
      </c>
      <c r="F3946" t="s">
        <v>11377</v>
      </c>
      <c r="G3946" s="3">
        <v>100105004</v>
      </c>
      <c r="H3946" t="s">
        <v>26116</v>
      </c>
      <c r="I3946" s="3">
        <v>1</v>
      </c>
      <c r="J3946" t="s">
        <v>26080</v>
      </c>
      <c r="K3946" s="3">
        <v>20</v>
      </c>
      <c r="L3946" t="s">
        <v>26117</v>
      </c>
      <c r="M3946" s="3">
        <v>2</v>
      </c>
      <c r="N3946" t="s">
        <v>26084</v>
      </c>
      <c r="O3946" s="3">
        <v>1</v>
      </c>
      <c r="P3946" t="s">
        <v>28066</v>
      </c>
      <c r="Q3946" s="3">
        <v>2</v>
      </c>
      <c r="R3946" t="s">
        <v>8209</v>
      </c>
      <c r="S3946" s="3">
        <v>1</v>
      </c>
      <c r="T3946" s="3">
        <v>1</v>
      </c>
      <c r="U3946" s="3">
        <v>28750</v>
      </c>
      <c r="V3946" s="3">
        <v>2016</v>
      </c>
      <c r="W3946" t="s">
        <v>25</v>
      </c>
    </row>
    <row r="3947" spans="1:23" x14ac:dyDescent="0.3">
      <c r="A3947" s="3">
        <v>7</v>
      </c>
      <c r="B3947" t="s">
        <v>788</v>
      </c>
      <c r="C3947" s="3">
        <v>7403</v>
      </c>
      <c r="D3947" t="s">
        <v>1463</v>
      </c>
      <c r="E3947" s="3">
        <v>100105</v>
      </c>
      <c r="F3947" t="s">
        <v>11377</v>
      </c>
      <c r="G3947" s="3">
        <v>100105002</v>
      </c>
      <c r="H3947" t="s">
        <v>26142</v>
      </c>
      <c r="I3947" s="3">
        <v>2</v>
      </c>
      <c r="J3947" t="s">
        <v>12848</v>
      </c>
      <c r="K3947" s="3">
        <v>20</v>
      </c>
      <c r="L3947" t="s">
        <v>26117</v>
      </c>
      <c r="M3947" s="3">
        <v>2</v>
      </c>
      <c r="N3947" t="s">
        <v>26084</v>
      </c>
      <c r="O3947" s="3">
        <v>3</v>
      </c>
      <c r="P3947" t="s">
        <v>26085</v>
      </c>
      <c r="Q3947" s="3">
        <v>3</v>
      </c>
      <c r="R3947" t="s">
        <v>26107</v>
      </c>
      <c r="S3947" s="3">
        <v>12</v>
      </c>
      <c r="T3947" s="3">
        <v>1</v>
      </c>
      <c r="U3947" s="3">
        <v>600000</v>
      </c>
      <c r="V3947" s="3">
        <v>2016</v>
      </c>
      <c r="W3947" t="s">
        <v>25</v>
      </c>
    </row>
    <row r="3948" spans="1:23" x14ac:dyDescent="0.3">
      <c r="A3948" s="3">
        <v>7</v>
      </c>
      <c r="B3948" t="s">
        <v>788</v>
      </c>
      <c r="C3948" s="3">
        <v>7403</v>
      </c>
      <c r="D3948" t="s">
        <v>1463</v>
      </c>
      <c r="E3948" s="3">
        <v>100105</v>
      </c>
      <c r="F3948" t="s">
        <v>11377</v>
      </c>
      <c r="G3948" s="3">
        <v>100105002</v>
      </c>
      <c r="H3948" t="s">
        <v>26142</v>
      </c>
      <c r="I3948" s="3">
        <v>2</v>
      </c>
      <c r="J3948" t="s">
        <v>12848</v>
      </c>
      <c r="K3948" s="3">
        <v>20</v>
      </c>
      <c r="L3948" t="s">
        <v>26117</v>
      </c>
      <c r="M3948" s="3">
        <v>1</v>
      </c>
      <c r="N3948" t="s">
        <v>26082</v>
      </c>
      <c r="O3948" s="3">
        <v>3</v>
      </c>
      <c r="P3948" t="s">
        <v>26085</v>
      </c>
      <c r="Q3948" s="3">
        <v>2</v>
      </c>
      <c r="R3948" t="s">
        <v>8209</v>
      </c>
      <c r="S3948" s="3">
        <v>1</v>
      </c>
      <c r="T3948" s="3">
        <v>1</v>
      </c>
      <c r="U3948" s="3">
        <v>440087</v>
      </c>
      <c r="V3948" s="3">
        <v>2016</v>
      </c>
      <c r="W3948" t="s">
        <v>25</v>
      </c>
    </row>
    <row r="3949" spans="1:23" x14ac:dyDescent="0.3">
      <c r="A3949" s="3">
        <v>7</v>
      </c>
      <c r="B3949" t="s">
        <v>788</v>
      </c>
      <c r="C3949" s="3">
        <v>7403</v>
      </c>
      <c r="D3949" t="s">
        <v>1463</v>
      </c>
      <c r="E3949" s="3">
        <v>100105</v>
      </c>
      <c r="F3949" t="s">
        <v>11377</v>
      </c>
      <c r="G3949" s="3">
        <v>100105004</v>
      </c>
      <c r="H3949" t="s">
        <v>26116</v>
      </c>
      <c r="I3949" s="3">
        <v>2</v>
      </c>
      <c r="J3949" t="s">
        <v>12848</v>
      </c>
      <c r="K3949" s="3">
        <v>20</v>
      </c>
      <c r="L3949" t="s">
        <v>26117</v>
      </c>
      <c r="M3949" s="3">
        <v>2</v>
      </c>
      <c r="N3949" t="s">
        <v>26084</v>
      </c>
      <c r="O3949" s="3">
        <v>3</v>
      </c>
      <c r="P3949" t="s">
        <v>26085</v>
      </c>
      <c r="Q3949" s="3">
        <v>5</v>
      </c>
      <c r="R3949" t="s">
        <v>8203</v>
      </c>
      <c r="S3949" s="3">
        <v>6</v>
      </c>
      <c r="T3949" s="3">
        <v>1</v>
      </c>
      <c r="U3949" s="3">
        <v>188497</v>
      </c>
      <c r="V3949" s="3">
        <v>2016</v>
      </c>
      <c r="W3949" t="s">
        <v>25</v>
      </c>
    </row>
    <row r="3950" spans="1:23" x14ac:dyDescent="0.3">
      <c r="A3950" s="3">
        <v>7</v>
      </c>
      <c r="B3950" t="s">
        <v>788</v>
      </c>
      <c r="C3950" s="3">
        <v>7105</v>
      </c>
      <c r="D3950" t="s">
        <v>788</v>
      </c>
      <c r="E3950" s="3">
        <v>100105</v>
      </c>
      <c r="F3950" t="s">
        <v>11377</v>
      </c>
      <c r="G3950" s="3">
        <v>100105004</v>
      </c>
      <c r="H3950" t="s">
        <v>26116</v>
      </c>
      <c r="I3950" s="3">
        <v>2</v>
      </c>
      <c r="J3950" t="s">
        <v>12848</v>
      </c>
      <c r="K3950" s="3">
        <v>20</v>
      </c>
      <c r="L3950" t="s">
        <v>26117</v>
      </c>
      <c r="M3950" s="3">
        <v>2</v>
      </c>
      <c r="N3950" t="s">
        <v>26084</v>
      </c>
      <c r="O3950" s="3">
        <v>3</v>
      </c>
      <c r="P3950" t="s">
        <v>26085</v>
      </c>
      <c r="Q3950" s="3">
        <v>4</v>
      </c>
      <c r="R3950" t="s">
        <v>26113</v>
      </c>
      <c r="S3950" s="3">
        <v>4</v>
      </c>
      <c r="T3950" s="3">
        <v>1</v>
      </c>
      <c r="U3950" s="3">
        <v>328600</v>
      </c>
      <c r="V3950" s="3">
        <v>2016</v>
      </c>
      <c r="W3950" t="s">
        <v>25</v>
      </c>
    </row>
    <row r="3951" spans="1:23" x14ac:dyDescent="0.3">
      <c r="A3951" s="3">
        <v>7</v>
      </c>
      <c r="B3951" t="s">
        <v>788</v>
      </c>
      <c r="C3951" s="3">
        <v>7108</v>
      </c>
      <c r="D3951" t="s">
        <v>1412</v>
      </c>
      <c r="E3951" s="3">
        <v>100105</v>
      </c>
      <c r="F3951" t="s">
        <v>11377</v>
      </c>
      <c r="G3951" s="3">
        <v>100105002</v>
      </c>
      <c r="H3951" t="s">
        <v>26142</v>
      </c>
      <c r="I3951" s="3">
        <v>2</v>
      </c>
      <c r="J3951" t="s">
        <v>12848</v>
      </c>
      <c r="K3951" s="3">
        <v>20</v>
      </c>
      <c r="L3951" t="s">
        <v>26117</v>
      </c>
      <c r="M3951" s="3">
        <v>2</v>
      </c>
      <c r="N3951" t="s">
        <v>26084</v>
      </c>
      <c r="O3951" s="3">
        <v>3</v>
      </c>
      <c r="P3951" t="s">
        <v>26085</v>
      </c>
      <c r="Q3951" s="3">
        <v>2</v>
      </c>
      <c r="R3951" t="s">
        <v>8209</v>
      </c>
      <c r="S3951" s="3">
        <v>30</v>
      </c>
      <c r="T3951" s="3">
        <v>1</v>
      </c>
      <c r="U3951" s="3">
        <v>150000</v>
      </c>
      <c r="V3951" s="3">
        <v>2016</v>
      </c>
      <c r="W3951" t="s">
        <v>25</v>
      </c>
    </row>
    <row r="3952" spans="1:23" x14ac:dyDescent="0.3">
      <c r="A3952" s="3">
        <v>7</v>
      </c>
      <c r="B3952" t="s">
        <v>788</v>
      </c>
      <c r="C3952" s="3">
        <v>7109</v>
      </c>
      <c r="D3952" t="s">
        <v>1415</v>
      </c>
      <c r="E3952" s="3">
        <v>100105</v>
      </c>
      <c r="F3952" t="s">
        <v>11377</v>
      </c>
      <c r="G3952" s="3">
        <v>100105004</v>
      </c>
      <c r="H3952" t="s">
        <v>26116</v>
      </c>
      <c r="I3952" s="3">
        <v>2</v>
      </c>
      <c r="J3952" t="s">
        <v>12848</v>
      </c>
      <c r="K3952" s="3">
        <v>20</v>
      </c>
      <c r="L3952" t="s">
        <v>26117</v>
      </c>
      <c r="M3952" s="3">
        <v>5</v>
      </c>
      <c r="N3952" t="s">
        <v>26092</v>
      </c>
      <c r="O3952" s="3">
        <v>3</v>
      </c>
      <c r="P3952" t="s">
        <v>26085</v>
      </c>
      <c r="Q3952" s="3">
        <v>4</v>
      </c>
      <c r="R3952" t="s">
        <v>26113</v>
      </c>
      <c r="S3952" s="3">
        <v>6</v>
      </c>
      <c r="T3952" s="3">
        <v>1</v>
      </c>
      <c r="U3952" s="3">
        <v>136008</v>
      </c>
      <c r="V3952" s="3">
        <v>2016</v>
      </c>
      <c r="W3952" t="s">
        <v>25</v>
      </c>
    </row>
    <row r="3953" spans="1:23" x14ac:dyDescent="0.3">
      <c r="A3953" s="3">
        <v>7</v>
      </c>
      <c r="B3953" t="s">
        <v>788</v>
      </c>
      <c r="C3953" s="3">
        <v>7109</v>
      </c>
      <c r="D3953" t="s">
        <v>1415</v>
      </c>
      <c r="E3953" s="3">
        <v>100105</v>
      </c>
      <c r="F3953" t="s">
        <v>11377</v>
      </c>
      <c r="G3953" s="3">
        <v>100105004</v>
      </c>
      <c r="H3953" t="s">
        <v>26116</v>
      </c>
      <c r="I3953" s="3">
        <v>2</v>
      </c>
      <c r="J3953" t="s">
        <v>12848</v>
      </c>
      <c r="K3953" s="3">
        <v>20</v>
      </c>
      <c r="L3953" t="s">
        <v>26117</v>
      </c>
      <c r="M3953" s="3">
        <v>2</v>
      </c>
      <c r="N3953" t="s">
        <v>26084</v>
      </c>
      <c r="O3953" s="3">
        <v>1</v>
      </c>
      <c r="P3953" t="s">
        <v>28066</v>
      </c>
      <c r="Q3953" s="3">
        <v>4</v>
      </c>
      <c r="R3953" t="s">
        <v>26113</v>
      </c>
      <c r="S3953" s="3">
        <v>2</v>
      </c>
      <c r="T3953" s="3">
        <v>1</v>
      </c>
      <c r="U3953" s="3">
        <v>95550</v>
      </c>
      <c r="V3953" s="3">
        <v>2016</v>
      </c>
      <c r="W3953" t="s">
        <v>25</v>
      </c>
    </row>
    <row r="3954" spans="1:23" x14ac:dyDescent="0.3">
      <c r="A3954" s="3">
        <v>7</v>
      </c>
      <c r="B3954" t="s">
        <v>788</v>
      </c>
      <c r="C3954" s="3">
        <v>7109</v>
      </c>
      <c r="D3954" t="s">
        <v>1415</v>
      </c>
      <c r="E3954" s="3">
        <v>100105</v>
      </c>
      <c r="F3954" t="s">
        <v>11377</v>
      </c>
      <c r="G3954" s="3">
        <v>100105004</v>
      </c>
      <c r="H3954" t="s">
        <v>26116</v>
      </c>
      <c r="I3954" s="3">
        <v>2</v>
      </c>
      <c r="J3954" t="s">
        <v>12848</v>
      </c>
      <c r="K3954" s="3">
        <v>20</v>
      </c>
      <c r="L3954" t="s">
        <v>26117</v>
      </c>
      <c r="M3954" s="3">
        <v>2</v>
      </c>
      <c r="N3954" t="s">
        <v>26084</v>
      </c>
      <c r="O3954" s="3">
        <v>1</v>
      </c>
      <c r="P3954" t="s">
        <v>28066</v>
      </c>
      <c r="Q3954" s="3">
        <v>4</v>
      </c>
      <c r="R3954" t="s">
        <v>26113</v>
      </c>
      <c r="S3954" s="3">
        <v>2</v>
      </c>
      <c r="T3954" s="3">
        <v>1</v>
      </c>
      <c r="U3954" s="3">
        <v>65000</v>
      </c>
      <c r="V3954" s="3">
        <v>2016</v>
      </c>
      <c r="W3954" t="s">
        <v>25</v>
      </c>
    </row>
    <row r="3955" spans="1:23" x14ac:dyDescent="0.3">
      <c r="A3955" s="3">
        <v>7</v>
      </c>
      <c r="B3955" t="s">
        <v>788</v>
      </c>
      <c r="C3955" s="3">
        <v>7110</v>
      </c>
      <c r="D3955" t="s">
        <v>1418</v>
      </c>
      <c r="E3955" s="3">
        <v>100105</v>
      </c>
      <c r="F3955" t="s">
        <v>11377</v>
      </c>
      <c r="G3955" s="3">
        <v>100105002</v>
      </c>
      <c r="H3955" t="s">
        <v>26142</v>
      </c>
      <c r="I3955" s="3">
        <v>2</v>
      </c>
      <c r="J3955" t="s">
        <v>12848</v>
      </c>
      <c r="K3955" s="3">
        <v>20</v>
      </c>
      <c r="L3955" t="s">
        <v>26117</v>
      </c>
      <c r="M3955" s="3">
        <v>7</v>
      </c>
      <c r="N3955" t="s">
        <v>14788</v>
      </c>
      <c r="O3955" s="3">
        <v>3</v>
      </c>
      <c r="P3955" t="s">
        <v>26085</v>
      </c>
      <c r="Q3955" s="3">
        <v>2</v>
      </c>
      <c r="R3955" t="s">
        <v>8209</v>
      </c>
      <c r="S3955" s="3">
        <v>1</v>
      </c>
      <c r="T3955" s="3">
        <v>1</v>
      </c>
      <c r="U3955" s="3">
        <v>7100000</v>
      </c>
      <c r="V3955" s="3">
        <v>2016</v>
      </c>
      <c r="W3955" t="s">
        <v>25</v>
      </c>
    </row>
    <row r="3956" spans="1:23" x14ac:dyDescent="0.3">
      <c r="A3956" s="3">
        <v>7</v>
      </c>
      <c r="B3956" t="s">
        <v>788</v>
      </c>
      <c r="C3956" s="3">
        <v>7110</v>
      </c>
      <c r="D3956" t="s">
        <v>1418</v>
      </c>
      <c r="E3956" s="3">
        <v>100105</v>
      </c>
      <c r="F3956" t="s">
        <v>11377</v>
      </c>
      <c r="G3956" s="3">
        <v>100105004</v>
      </c>
      <c r="H3956" t="s">
        <v>26116</v>
      </c>
      <c r="I3956" s="3">
        <v>2</v>
      </c>
      <c r="J3956" t="s">
        <v>12848</v>
      </c>
      <c r="K3956" s="3">
        <v>20</v>
      </c>
      <c r="L3956" t="s">
        <v>26117</v>
      </c>
      <c r="M3956" s="3">
        <v>7</v>
      </c>
      <c r="N3956" t="s">
        <v>14788</v>
      </c>
      <c r="O3956" s="3">
        <v>3</v>
      </c>
      <c r="P3956" t="s">
        <v>26085</v>
      </c>
      <c r="Q3956" s="3">
        <v>2</v>
      </c>
      <c r="R3956" t="s">
        <v>8209</v>
      </c>
      <c r="S3956" s="3">
        <v>8</v>
      </c>
      <c r="T3956" s="3">
        <v>1</v>
      </c>
      <c r="U3956" s="3">
        <v>730000</v>
      </c>
      <c r="V3956" s="3">
        <v>2016</v>
      </c>
      <c r="W3956" t="s">
        <v>25</v>
      </c>
    </row>
    <row r="3957" spans="1:23" x14ac:dyDescent="0.3">
      <c r="A3957" s="3">
        <v>7</v>
      </c>
      <c r="B3957" t="s">
        <v>788</v>
      </c>
      <c r="C3957" s="3">
        <v>7308</v>
      </c>
      <c r="D3957" t="s">
        <v>1451</v>
      </c>
      <c r="E3957" s="3">
        <v>100105</v>
      </c>
      <c r="F3957" t="s">
        <v>11377</v>
      </c>
      <c r="G3957" s="3">
        <v>100105004</v>
      </c>
      <c r="H3957" t="s">
        <v>26116</v>
      </c>
      <c r="I3957" s="3">
        <v>2</v>
      </c>
      <c r="J3957" t="s">
        <v>12848</v>
      </c>
      <c r="K3957" s="3">
        <v>20</v>
      </c>
      <c r="L3957" t="s">
        <v>26117</v>
      </c>
      <c r="M3957" s="3">
        <v>2</v>
      </c>
      <c r="N3957" t="s">
        <v>26084</v>
      </c>
      <c r="O3957" s="3">
        <v>3</v>
      </c>
      <c r="P3957" t="s">
        <v>26085</v>
      </c>
      <c r="Q3957" s="3">
        <v>1</v>
      </c>
      <c r="R3957" t="s">
        <v>26083</v>
      </c>
      <c r="S3957" s="3">
        <v>1</v>
      </c>
      <c r="T3957" s="3">
        <v>1</v>
      </c>
      <c r="U3957" s="3">
        <v>4000</v>
      </c>
      <c r="V3957" s="3">
        <v>2016</v>
      </c>
      <c r="W3957" t="s">
        <v>25</v>
      </c>
    </row>
    <row r="3958" spans="1:23" x14ac:dyDescent="0.3">
      <c r="A3958" s="3">
        <v>7</v>
      </c>
      <c r="B3958" t="s">
        <v>788</v>
      </c>
      <c r="C3958" s="3">
        <v>7308</v>
      </c>
      <c r="D3958" t="s">
        <v>1451</v>
      </c>
      <c r="E3958" s="3">
        <v>100105</v>
      </c>
      <c r="F3958" t="s">
        <v>11377</v>
      </c>
      <c r="G3958" s="3">
        <v>100105004</v>
      </c>
      <c r="H3958" t="s">
        <v>26116</v>
      </c>
      <c r="I3958" s="3">
        <v>2</v>
      </c>
      <c r="J3958" t="s">
        <v>12848</v>
      </c>
      <c r="K3958" s="3">
        <v>20</v>
      </c>
      <c r="L3958" t="s">
        <v>26117</v>
      </c>
      <c r="M3958" s="3">
        <v>2</v>
      </c>
      <c r="N3958" t="s">
        <v>26084</v>
      </c>
      <c r="O3958" s="3">
        <v>3</v>
      </c>
      <c r="P3958" t="s">
        <v>26085</v>
      </c>
      <c r="Q3958" s="3">
        <v>1</v>
      </c>
      <c r="R3958" t="s">
        <v>26083</v>
      </c>
      <c r="S3958" s="3">
        <v>1</v>
      </c>
      <c r="T3958" s="3">
        <v>1</v>
      </c>
      <c r="U3958" s="3">
        <v>60000</v>
      </c>
      <c r="V3958" s="3">
        <v>2016</v>
      </c>
      <c r="W3958" t="s">
        <v>25</v>
      </c>
    </row>
    <row r="3959" spans="1:23" x14ac:dyDescent="0.3">
      <c r="A3959" s="3">
        <v>7</v>
      </c>
      <c r="B3959" t="s">
        <v>788</v>
      </c>
      <c r="C3959" s="3">
        <v>7407</v>
      </c>
      <c r="D3959" t="s">
        <v>1475</v>
      </c>
      <c r="E3959" s="3">
        <v>100105</v>
      </c>
      <c r="F3959" t="s">
        <v>11377</v>
      </c>
      <c r="G3959" s="3">
        <v>100105004</v>
      </c>
      <c r="H3959" t="s">
        <v>26116</v>
      </c>
      <c r="I3959" s="3">
        <v>2</v>
      </c>
      <c r="J3959" t="s">
        <v>12848</v>
      </c>
      <c r="K3959" s="3">
        <v>20</v>
      </c>
      <c r="L3959" t="s">
        <v>26117</v>
      </c>
      <c r="M3959" s="3">
        <v>7</v>
      </c>
      <c r="N3959" t="s">
        <v>14788</v>
      </c>
      <c r="O3959" s="3">
        <v>3</v>
      </c>
      <c r="P3959" t="s">
        <v>26085</v>
      </c>
      <c r="Q3959" s="3">
        <v>2</v>
      </c>
      <c r="R3959" t="s">
        <v>8209</v>
      </c>
      <c r="S3959" s="3">
        <v>20</v>
      </c>
      <c r="T3959" s="3">
        <v>1</v>
      </c>
      <c r="U3959" s="3">
        <v>900000</v>
      </c>
      <c r="V3959" s="3">
        <v>2016</v>
      </c>
      <c r="W3959" t="s">
        <v>25</v>
      </c>
    </row>
    <row r="3960" spans="1:23" x14ac:dyDescent="0.3">
      <c r="A3960" s="3">
        <v>7</v>
      </c>
      <c r="B3960" t="s">
        <v>788</v>
      </c>
      <c r="C3960" s="3">
        <v>7408</v>
      </c>
      <c r="D3960" t="s">
        <v>1478</v>
      </c>
      <c r="E3960" s="3">
        <v>100105</v>
      </c>
      <c r="F3960" t="s">
        <v>11377</v>
      </c>
      <c r="G3960" s="3">
        <v>100105004</v>
      </c>
      <c r="H3960" t="s">
        <v>26116</v>
      </c>
      <c r="I3960" s="3">
        <v>1</v>
      </c>
      <c r="J3960" t="s">
        <v>26080</v>
      </c>
      <c r="K3960" s="3">
        <v>20</v>
      </c>
      <c r="L3960" t="s">
        <v>26117</v>
      </c>
      <c r="M3960" s="3">
        <v>7</v>
      </c>
      <c r="N3960" t="s">
        <v>14788</v>
      </c>
      <c r="O3960" s="3">
        <v>3</v>
      </c>
      <c r="P3960" t="s">
        <v>26085</v>
      </c>
      <c r="Q3960" s="3">
        <v>2</v>
      </c>
      <c r="R3960" t="s">
        <v>8209</v>
      </c>
      <c r="S3960" s="3">
        <v>1</v>
      </c>
      <c r="T3960" s="3">
        <v>1</v>
      </c>
      <c r="U3960" s="3">
        <v>21300</v>
      </c>
      <c r="V3960" s="3">
        <v>2016</v>
      </c>
      <c r="W3960" t="s">
        <v>25</v>
      </c>
    </row>
    <row r="3961" spans="1:23" x14ac:dyDescent="0.3">
      <c r="A3961" s="3">
        <v>7</v>
      </c>
      <c r="B3961" t="s">
        <v>788</v>
      </c>
      <c r="C3961" s="3">
        <v>7402</v>
      </c>
      <c r="D3961" t="s">
        <v>1460</v>
      </c>
      <c r="E3961" s="3">
        <v>100105</v>
      </c>
      <c r="F3961" t="s">
        <v>11377</v>
      </c>
      <c r="G3961" s="3">
        <v>100105004</v>
      </c>
      <c r="H3961" t="s">
        <v>26116</v>
      </c>
      <c r="I3961" s="3">
        <v>2</v>
      </c>
      <c r="J3961" t="s">
        <v>12848</v>
      </c>
      <c r="K3961" s="3">
        <v>20</v>
      </c>
      <c r="L3961" t="s">
        <v>26117</v>
      </c>
      <c r="M3961" s="3">
        <v>6</v>
      </c>
      <c r="N3961" t="s">
        <v>18251</v>
      </c>
      <c r="O3961" s="3">
        <v>3</v>
      </c>
      <c r="P3961" t="s">
        <v>26085</v>
      </c>
      <c r="Q3961" s="3">
        <v>1</v>
      </c>
      <c r="R3961" t="s">
        <v>26083</v>
      </c>
      <c r="S3961" s="3">
        <v>3</v>
      </c>
      <c r="T3961" s="3">
        <v>1</v>
      </c>
      <c r="U3961" s="3">
        <v>166000</v>
      </c>
      <c r="V3961" s="3">
        <v>2019</v>
      </c>
      <c r="W3961" t="s">
        <v>26159</v>
      </c>
    </row>
    <row r="3962" spans="1:23" x14ac:dyDescent="0.3">
      <c r="A3962" s="3">
        <v>7</v>
      </c>
      <c r="B3962" t="s">
        <v>788</v>
      </c>
      <c r="C3962" s="3">
        <v>7402</v>
      </c>
      <c r="D3962" t="s">
        <v>1460</v>
      </c>
      <c r="E3962" s="3">
        <v>100105</v>
      </c>
      <c r="F3962" t="s">
        <v>11377</v>
      </c>
      <c r="G3962" s="3">
        <v>100105004</v>
      </c>
      <c r="H3962" t="s">
        <v>26116</v>
      </c>
      <c r="I3962" s="3">
        <v>2</v>
      </c>
      <c r="J3962" t="s">
        <v>12848</v>
      </c>
      <c r="K3962" s="3">
        <v>20</v>
      </c>
      <c r="L3962" t="s">
        <v>26117</v>
      </c>
      <c r="M3962" s="3">
        <v>2</v>
      </c>
      <c r="N3962" t="s">
        <v>26084</v>
      </c>
      <c r="O3962" s="3">
        <v>3</v>
      </c>
      <c r="P3962" t="s">
        <v>26085</v>
      </c>
      <c r="Q3962" s="3">
        <v>1</v>
      </c>
      <c r="R3962" t="s">
        <v>26083</v>
      </c>
      <c r="S3962" s="3">
        <v>6</v>
      </c>
      <c r="T3962" s="3">
        <v>1</v>
      </c>
      <c r="U3962" s="3">
        <v>54610</v>
      </c>
      <c r="V3962" s="3">
        <v>2019</v>
      </c>
      <c r="W3962" t="s">
        <v>26159</v>
      </c>
    </row>
    <row r="3963" spans="1:23" x14ac:dyDescent="0.3">
      <c r="A3963" s="3">
        <v>7</v>
      </c>
      <c r="B3963" t="s">
        <v>788</v>
      </c>
      <c r="C3963" s="3">
        <v>7301</v>
      </c>
      <c r="D3963" t="s">
        <v>1430</v>
      </c>
      <c r="E3963" s="3">
        <v>100105</v>
      </c>
      <c r="F3963" t="s">
        <v>11377</v>
      </c>
      <c r="G3963" s="3">
        <v>100105004</v>
      </c>
      <c r="H3963" t="s">
        <v>26116</v>
      </c>
      <c r="I3963" s="3">
        <v>1</v>
      </c>
      <c r="J3963" t="s">
        <v>26080</v>
      </c>
      <c r="K3963" s="3">
        <v>20</v>
      </c>
      <c r="L3963" t="s">
        <v>26117</v>
      </c>
      <c r="M3963" s="3">
        <v>2</v>
      </c>
      <c r="N3963" t="s">
        <v>26084</v>
      </c>
      <c r="O3963" s="3">
        <v>3</v>
      </c>
      <c r="P3963" t="s">
        <v>26085</v>
      </c>
      <c r="Q3963" s="3">
        <v>1</v>
      </c>
      <c r="R3963" t="s">
        <v>26083</v>
      </c>
      <c r="S3963" s="3">
        <v>3</v>
      </c>
      <c r="T3963" s="3">
        <v>1</v>
      </c>
      <c r="U3963" s="3">
        <v>32700</v>
      </c>
      <c r="V3963" s="3">
        <v>2019</v>
      </c>
      <c r="W3963" t="s">
        <v>26159</v>
      </c>
    </row>
    <row r="3964" spans="1:23" x14ac:dyDescent="0.3">
      <c r="A3964" s="3">
        <v>7</v>
      </c>
      <c r="B3964" t="s">
        <v>788</v>
      </c>
      <c r="C3964" s="3">
        <v>7302</v>
      </c>
      <c r="D3964" t="s">
        <v>1433</v>
      </c>
      <c r="E3964" s="3">
        <v>100105</v>
      </c>
      <c r="F3964" t="s">
        <v>11377</v>
      </c>
      <c r="G3964" s="3">
        <v>100105004</v>
      </c>
      <c r="H3964" t="s">
        <v>26116</v>
      </c>
      <c r="I3964" s="3">
        <v>1</v>
      </c>
      <c r="J3964" t="s">
        <v>26080</v>
      </c>
      <c r="K3964" s="3">
        <v>20</v>
      </c>
      <c r="L3964" t="s">
        <v>26117</v>
      </c>
      <c r="M3964" s="3">
        <v>2</v>
      </c>
      <c r="N3964" t="s">
        <v>26084</v>
      </c>
      <c r="O3964" s="3">
        <v>3</v>
      </c>
      <c r="P3964" t="s">
        <v>26085</v>
      </c>
      <c r="Q3964" s="3">
        <v>2</v>
      </c>
      <c r="R3964" t="s">
        <v>8209</v>
      </c>
      <c r="S3964" s="3">
        <v>16</v>
      </c>
      <c r="T3964" s="3">
        <v>1</v>
      </c>
      <c r="U3964" s="3">
        <v>350000</v>
      </c>
      <c r="V3964" s="3">
        <v>2019</v>
      </c>
      <c r="W3964" t="s">
        <v>26159</v>
      </c>
    </row>
    <row r="3965" spans="1:23" x14ac:dyDescent="0.3">
      <c r="A3965" s="3">
        <v>7</v>
      </c>
      <c r="B3965" t="s">
        <v>788</v>
      </c>
      <c r="C3965" s="3">
        <v>7403</v>
      </c>
      <c r="D3965" t="s">
        <v>1463</v>
      </c>
      <c r="E3965" s="3">
        <v>100105</v>
      </c>
      <c r="F3965" t="s">
        <v>11377</v>
      </c>
      <c r="G3965" s="3">
        <v>100105002</v>
      </c>
      <c r="H3965" t="s">
        <v>26142</v>
      </c>
      <c r="I3965" s="3">
        <v>2</v>
      </c>
      <c r="J3965" t="s">
        <v>12848</v>
      </c>
      <c r="K3965" s="3">
        <v>20</v>
      </c>
      <c r="L3965" t="s">
        <v>26117</v>
      </c>
      <c r="M3965" s="3">
        <v>1</v>
      </c>
      <c r="N3965" t="s">
        <v>26082</v>
      </c>
      <c r="O3965" s="3">
        <v>3</v>
      </c>
      <c r="P3965" t="s">
        <v>26085</v>
      </c>
      <c r="Q3965" s="3">
        <v>1</v>
      </c>
      <c r="R3965" t="s">
        <v>26083</v>
      </c>
      <c r="S3965" s="3">
        <v>2</v>
      </c>
      <c r="T3965" s="3">
        <v>1</v>
      </c>
      <c r="U3965" s="3">
        <v>1020000</v>
      </c>
      <c r="V3965" s="3">
        <v>2019</v>
      </c>
      <c r="W3965" t="s">
        <v>26159</v>
      </c>
    </row>
    <row r="3966" spans="1:23" x14ac:dyDescent="0.3">
      <c r="A3966" s="3">
        <v>7</v>
      </c>
      <c r="B3966" t="s">
        <v>788</v>
      </c>
      <c r="C3966" s="3">
        <v>7403</v>
      </c>
      <c r="D3966" t="s">
        <v>1463</v>
      </c>
      <c r="E3966" s="3">
        <v>100105</v>
      </c>
      <c r="F3966" t="s">
        <v>11377</v>
      </c>
      <c r="G3966" s="3">
        <v>100105002</v>
      </c>
      <c r="H3966" t="s">
        <v>26142</v>
      </c>
      <c r="I3966" s="3">
        <v>2</v>
      </c>
      <c r="J3966" t="s">
        <v>12848</v>
      </c>
      <c r="K3966" s="3">
        <v>20</v>
      </c>
      <c r="L3966" t="s">
        <v>26117</v>
      </c>
      <c r="M3966" s="3">
        <v>2</v>
      </c>
      <c r="N3966" t="s">
        <v>26084</v>
      </c>
      <c r="O3966" s="3">
        <v>3</v>
      </c>
      <c r="P3966" t="s">
        <v>26085</v>
      </c>
      <c r="Q3966" s="3">
        <v>6</v>
      </c>
      <c r="R3966" t="s">
        <v>8196</v>
      </c>
      <c r="S3966" s="3">
        <v>8</v>
      </c>
      <c r="T3966" s="3">
        <v>1</v>
      </c>
      <c r="U3966" s="3">
        <v>800000</v>
      </c>
      <c r="V3966" s="3">
        <v>2019</v>
      </c>
      <c r="W3966" t="s">
        <v>26159</v>
      </c>
    </row>
    <row r="3967" spans="1:23" x14ac:dyDescent="0.3">
      <c r="A3967" s="3">
        <v>7</v>
      </c>
      <c r="B3967" t="s">
        <v>788</v>
      </c>
      <c r="C3967" s="3">
        <v>7105</v>
      </c>
      <c r="D3967" t="s">
        <v>788</v>
      </c>
      <c r="E3967" s="3">
        <v>100105</v>
      </c>
      <c r="F3967" t="s">
        <v>11377</v>
      </c>
      <c r="G3967" s="3">
        <v>100105004</v>
      </c>
      <c r="H3967" t="s">
        <v>26116</v>
      </c>
      <c r="I3967" s="3">
        <v>2</v>
      </c>
      <c r="J3967" t="s">
        <v>12848</v>
      </c>
      <c r="K3967" s="3">
        <v>20</v>
      </c>
      <c r="L3967" t="s">
        <v>26117</v>
      </c>
      <c r="M3967" s="3">
        <v>2</v>
      </c>
      <c r="N3967" t="s">
        <v>26084</v>
      </c>
      <c r="O3967" s="3">
        <v>3</v>
      </c>
      <c r="P3967" t="s">
        <v>26085</v>
      </c>
      <c r="Q3967" s="3">
        <v>1</v>
      </c>
      <c r="R3967" t="s">
        <v>26083</v>
      </c>
      <c r="S3967" s="3">
        <v>6</v>
      </c>
      <c r="T3967" s="3">
        <v>1</v>
      </c>
      <c r="U3967" s="3">
        <v>145000</v>
      </c>
      <c r="V3967" s="3">
        <v>2019</v>
      </c>
      <c r="W3967" t="s">
        <v>26159</v>
      </c>
    </row>
    <row r="3968" spans="1:23" x14ac:dyDescent="0.3">
      <c r="A3968" s="3">
        <v>7</v>
      </c>
      <c r="B3968" t="s">
        <v>788</v>
      </c>
      <c r="C3968" s="3">
        <v>7107</v>
      </c>
      <c r="D3968" t="s">
        <v>1409</v>
      </c>
      <c r="E3968" s="3">
        <v>100105</v>
      </c>
      <c r="F3968" t="s">
        <v>11377</v>
      </c>
      <c r="G3968" s="3">
        <v>100105004</v>
      </c>
      <c r="H3968" t="s">
        <v>26116</v>
      </c>
      <c r="I3968" s="3">
        <v>1</v>
      </c>
      <c r="J3968" t="s">
        <v>26080</v>
      </c>
      <c r="K3968" s="3">
        <v>20</v>
      </c>
      <c r="L3968" t="s">
        <v>26117</v>
      </c>
      <c r="M3968" s="3">
        <v>2</v>
      </c>
      <c r="N3968" t="s">
        <v>26084</v>
      </c>
      <c r="O3968" s="3">
        <v>3</v>
      </c>
      <c r="P3968" t="s">
        <v>26085</v>
      </c>
      <c r="Q3968" s="3">
        <v>2</v>
      </c>
      <c r="R3968" t="s">
        <v>8209</v>
      </c>
      <c r="S3968" s="3">
        <v>2</v>
      </c>
      <c r="T3968" s="3">
        <v>1</v>
      </c>
      <c r="U3968" s="3">
        <v>276480</v>
      </c>
      <c r="V3968" s="3">
        <v>2019</v>
      </c>
      <c r="W3968" t="s">
        <v>26159</v>
      </c>
    </row>
    <row r="3969" spans="1:23" x14ac:dyDescent="0.3">
      <c r="A3969" s="3">
        <v>7</v>
      </c>
      <c r="B3969" t="s">
        <v>788</v>
      </c>
      <c r="C3969" s="3">
        <v>7405</v>
      </c>
      <c r="D3969" t="s">
        <v>1469</v>
      </c>
      <c r="E3969" s="3">
        <v>100105</v>
      </c>
      <c r="F3969" t="s">
        <v>11377</v>
      </c>
      <c r="G3969" s="3">
        <v>100105002</v>
      </c>
      <c r="H3969" t="s">
        <v>26142</v>
      </c>
      <c r="I3969" s="3">
        <v>2</v>
      </c>
      <c r="J3969" t="s">
        <v>12848</v>
      </c>
      <c r="K3969" s="3">
        <v>20</v>
      </c>
      <c r="L3969" t="s">
        <v>26117</v>
      </c>
      <c r="M3969" s="3">
        <v>2</v>
      </c>
      <c r="N3969" t="s">
        <v>26084</v>
      </c>
      <c r="O3969" s="3">
        <v>3</v>
      </c>
      <c r="P3969" t="s">
        <v>26085</v>
      </c>
      <c r="Q3969" s="3">
        <v>1</v>
      </c>
      <c r="R3969" t="s">
        <v>26083</v>
      </c>
      <c r="S3969" s="3">
        <v>2</v>
      </c>
      <c r="T3969" s="3">
        <v>1</v>
      </c>
      <c r="U3969" s="3">
        <v>445350</v>
      </c>
      <c r="V3969" s="3">
        <v>2019</v>
      </c>
      <c r="W3969" t="s">
        <v>26159</v>
      </c>
    </row>
    <row r="3970" spans="1:23" x14ac:dyDescent="0.3">
      <c r="A3970" s="3">
        <v>7</v>
      </c>
      <c r="B3970" t="s">
        <v>788</v>
      </c>
      <c r="C3970" s="3">
        <v>7405</v>
      </c>
      <c r="D3970" t="s">
        <v>1469</v>
      </c>
      <c r="E3970" s="3">
        <v>100105</v>
      </c>
      <c r="F3970" t="s">
        <v>11377</v>
      </c>
      <c r="G3970" s="3">
        <v>100105002</v>
      </c>
      <c r="H3970" t="s">
        <v>26142</v>
      </c>
      <c r="I3970" s="3">
        <v>2</v>
      </c>
      <c r="J3970" t="s">
        <v>12848</v>
      </c>
      <c r="K3970" s="3">
        <v>20</v>
      </c>
      <c r="L3970" t="s">
        <v>26117</v>
      </c>
      <c r="M3970" s="3">
        <v>2</v>
      </c>
      <c r="N3970" t="s">
        <v>26084</v>
      </c>
      <c r="O3970" s="3">
        <v>3</v>
      </c>
      <c r="P3970" t="s">
        <v>26085</v>
      </c>
      <c r="Q3970" s="3">
        <v>1</v>
      </c>
      <c r="R3970" t="s">
        <v>26083</v>
      </c>
      <c r="S3970" s="3">
        <v>1</v>
      </c>
      <c r="T3970" s="3">
        <v>1</v>
      </c>
      <c r="U3970" s="3">
        <v>58415</v>
      </c>
      <c r="V3970" s="3">
        <v>2019</v>
      </c>
      <c r="W3970" t="s">
        <v>26159</v>
      </c>
    </row>
    <row r="3971" spans="1:23" x14ac:dyDescent="0.3">
      <c r="A3971" s="3">
        <v>7</v>
      </c>
      <c r="B3971" t="s">
        <v>788</v>
      </c>
      <c r="C3971" s="3">
        <v>7405</v>
      </c>
      <c r="D3971" t="s">
        <v>1469</v>
      </c>
      <c r="E3971" s="3">
        <v>100105</v>
      </c>
      <c r="F3971" t="s">
        <v>11377</v>
      </c>
      <c r="G3971" s="3">
        <v>100105004</v>
      </c>
      <c r="H3971" t="s">
        <v>26116</v>
      </c>
      <c r="I3971" s="3">
        <v>2</v>
      </c>
      <c r="J3971" t="s">
        <v>12848</v>
      </c>
      <c r="K3971" s="3">
        <v>20</v>
      </c>
      <c r="L3971" t="s">
        <v>26117</v>
      </c>
      <c r="M3971" s="3">
        <v>2</v>
      </c>
      <c r="N3971" t="s">
        <v>26084</v>
      </c>
      <c r="O3971" s="3">
        <v>2</v>
      </c>
      <c r="P3971" t="s">
        <v>28067</v>
      </c>
      <c r="Q3971" s="3">
        <v>1</v>
      </c>
      <c r="R3971" t="s">
        <v>26083</v>
      </c>
      <c r="S3971" s="3">
        <v>1</v>
      </c>
      <c r="T3971" s="3">
        <v>1</v>
      </c>
      <c r="U3971" s="3">
        <v>21000</v>
      </c>
      <c r="V3971" s="3">
        <v>2019</v>
      </c>
      <c r="W3971" t="s">
        <v>26159</v>
      </c>
    </row>
    <row r="3972" spans="1:23" x14ac:dyDescent="0.3">
      <c r="A3972" s="3">
        <v>7</v>
      </c>
      <c r="B3972" t="s">
        <v>788</v>
      </c>
      <c r="C3972" s="3">
        <v>7405</v>
      </c>
      <c r="D3972" t="s">
        <v>1469</v>
      </c>
      <c r="E3972" s="3">
        <v>100105</v>
      </c>
      <c r="F3972" t="s">
        <v>11377</v>
      </c>
      <c r="G3972" s="3">
        <v>100105004</v>
      </c>
      <c r="H3972" t="s">
        <v>26116</v>
      </c>
      <c r="I3972" s="3">
        <v>2</v>
      </c>
      <c r="J3972" t="s">
        <v>12848</v>
      </c>
      <c r="K3972" s="3">
        <v>20</v>
      </c>
      <c r="L3972" t="s">
        <v>26117</v>
      </c>
      <c r="M3972" s="3">
        <v>2</v>
      </c>
      <c r="N3972" t="s">
        <v>26084</v>
      </c>
      <c r="O3972" s="3">
        <v>3</v>
      </c>
      <c r="P3972" t="s">
        <v>26085</v>
      </c>
      <c r="Q3972" s="3">
        <v>2</v>
      </c>
      <c r="R3972" t="s">
        <v>8209</v>
      </c>
      <c r="S3972" s="3">
        <v>4</v>
      </c>
      <c r="T3972" s="3">
        <v>1</v>
      </c>
      <c r="U3972" s="3">
        <v>1700000</v>
      </c>
      <c r="V3972" s="3">
        <v>2019</v>
      </c>
      <c r="W3972" t="s">
        <v>26159</v>
      </c>
    </row>
    <row r="3973" spans="1:23" x14ac:dyDescent="0.3">
      <c r="A3973" s="3">
        <v>7</v>
      </c>
      <c r="B3973" t="s">
        <v>788</v>
      </c>
      <c r="C3973" s="3">
        <v>7306</v>
      </c>
      <c r="D3973" t="s">
        <v>1445</v>
      </c>
      <c r="E3973" s="3">
        <v>100105</v>
      </c>
      <c r="F3973" t="s">
        <v>11377</v>
      </c>
      <c r="G3973" s="3">
        <v>100105002</v>
      </c>
      <c r="H3973" t="s">
        <v>26142</v>
      </c>
      <c r="I3973" s="3">
        <v>2</v>
      </c>
      <c r="J3973" t="s">
        <v>12848</v>
      </c>
      <c r="K3973" s="3">
        <v>20</v>
      </c>
      <c r="L3973" t="s">
        <v>26117</v>
      </c>
      <c r="M3973" s="3">
        <v>2</v>
      </c>
      <c r="N3973" t="s">
        <v>26084</v>
      </c>
      <c r="O3973" s="3">
        <v>3</v>
      </c>
      <c r="P3973" t="s">
        <v>26085</v>
      </c>
      <c r="Q3973" s="3">
        <v>6</v>
      </c>
      <c r="R3973" t="s">
        <v>8196</v>
      </c>
      <c r="S3973" s="3">
        <v>4</v>
      </c>
      <c r="T3973" s="3">
        <v>1</v>
      </c>
      <c r="U3973" s="3">
        <v>350000</v>
      </c>
      <c r="V3973" s="3">
        <v>2019</v>
      </c>
      <c r="W3973" t="s">
        <v>26159</v>
      </c>
    </row>
    <row r="3974" spans="1:23" x14ac:dyDescent="0.3">
      <c r="A3974" s="3">
        <v>7</v>
      </c>
      <c r="B3974" t="s">
        <v>788</v>
      </c>
      <c r="C3974" s="3">
        <v>7109</v>
      </c>
      <c r="D3974" t="s">
        <v>1415</v>
      </c>
      <c r="E3974" s="3">
        <v>100105</v>
      </c>
      <c r="F3974" t="s">
        <v>11377</v>
      </c>
      <c r="G3974" s="3">
        <v>100105004</v>
      </c>
      <c r="H3974" t="s">
        <v>26116</v>
      </c>
      <c r="I3974" s="3">
        <v>2</v>
      </c>
      <c r="J3974" t="s">
        <v>12848</v>
      </c>
      <c r="K3974" s="3">
        <v>20</v>
      </c>
      <c r="L3974" t="s">
        <v>26117</v>
      </c>
      <c r="M3974" s="3">
        <v>7</v>
      </c>
      <c r="N3974" t="s">
        <v>14788</v>
      </c>
      <c r="O3974" s="3">
        <v>3</v>
      </c>
      <c r="P3974" t="s">
        <v>26085</v>
      </c>
      <c r="Q3974" s="3">
        <v>1</v>
      </c>
      <c r="R3974" t="s">
        <v>26083</v>
      </c>
      <c r="S3974" s="3">
        <v>12</v>
      </c>
      <c r="T3974" s="3">
        <v>1</v>
      </c>
      <c r="U3974" s="3">
        <v>2000000</v>
      </c>
      <c r="V3974" s="3">
        <v>2019</v>
      </c>
      <c r="W3974" t="s">
        <v>26159</v>
      </c>
    </row>
    <row r="3975" spans="1:23" x14ac:dyDescent="0.3">
      <c r="A3975" s="3">
        <v>7</v>
      </c>
      <c r="B3975" t="s">
        <v>788</v>
      </c>
      <c r="C3975" s="3">
        <v>7109</v>
      </c>
      <c r="D3975" t="s">
        <v>1415</v>
      </c>
      <c r="E3975" s="3">
        <v>100105</v>
      </c>
      <c r="F3975" t="s">
        <v>11377</v>
      </c>
      <c r="G3975" s="3">
        <v>100105004</v>
      </c>
      <c r="H3975" t="s">
        <v>26116</v>
      </c>
      <c r="I3975" s="3">
        <v>2</v>
      </c>
      <c r="J3975" t="s">
        <v>12848</v>
      </c>
      <c r="K3975" s="3">
        <v>20</v>
      </c>
      <c r="L3975" t="s">
        <v>26117</v>
      </c>
      <c r="M3975" s="3">
        <v>2</v>
      </c>
      <c r="N3975" t="s">
        <v>26084</v>
      </c>
      <c r="O3975" s="3">
        <v>3</v>
      </c>
      <c r="P3975" t="s">
        <v>26085</v>
      </c>
      <c r="Q3975" s="3">
        <v>1</v>
      </c>
      <c r="R3975" t="s">
        <v>26083</v>
      </c>
      <c r="S3975" s="3">
        <v>3</v>
      </c>
      <c r="T3975" s="3">
        <v>1</v>
      </c>
      <c r="U3975" s="3">
        <v>20000</v>
      </c>
      <c r="V3975" s="3">
        <v>2019</v>
      </c>
      <c r="W3975" t="s">
        <v>26159</v>
      </c>
    </row>
    <row r="3976" spans="1:23" x14ac:dyDescent="0.3">
      <c r="A3976" s="3">
        <v>7</v>
      </c>
      <c r="B3976" t="s">
        <v>788</v>
      </c>
      <c r="C3976" s="3">
        <v>7109</v>
      </c>
      <c r="D3976" t="s">
        <v>1415</v>
      </c>
      <c r="E3976" s="3">
        <v>100105</v>
      </c>
      <c r="F3976" t="s">
        <v>11377</v>
      </c>
      <c r="G3976" s="3">
        <v>100105004</v>
      </c>
      <c r="H3976" t="s">
        <v>26116</v>
      </c>
      <c r="I3976" s="3">
        <v>2</v>
      </c>
      <c r="J3976" t="s">
        <v>12848</v>
      </c>
      <c r="K3976" s="3">
        <v>20</v>
      </c>
      <c r="L3976" t="s">
        <v>26117</v>
      </c>
      <c r="M3976" s="3">
        <v>2</v>
      </c>
      <c r="N3976" t="s">
        <v>26084</v>
      </c>
      <c r="O3976" s="3">
        <v>3</v>
      </c>
      <c r="P3976" t="s">
        <v>26085</v>
      </c>
      <c r="Q3976" s="3">
        <v>1</v>
      </c>
      <c r="R3976" t="s">
        <v>26083</v>
      </c>
      <c r="S3976" s="3">
        <v>3</v>
      </c>
      <c r="T3976" s="3">
        <v>1</v>
      </c>
      <c r="U3976" s="3">
        <v>63000</v>
      </c>
      <c r="V3976" s="3">
        <v>2019</v>
      </c>
      <c r="W3976" t="s">
        <v>26159</v>
      </c>
    </row>
    <row r="3977" spans="1:23" x14ac:dyDescent="0.3">
      <c r="A3977" s="3">
        <v>7</v>
      </c>
      <c r="B3977" t="s">
        <v>788</v>
      </c>
      <c r="C3977" s="3">
        <v>7109</v>
      </c>
      <c r="D3977" t="s">
        <v>1415</v>
      </c>
      <c r="E3977" s="3">
        <v>100105</v>
      </c>
      <c r="F3977" t="s">
        <v>11377</v>
      </c>
      <c r="G3977" s="3">
        <v>100105004</v>
      </c>
      <c r="H3977" t="s">
        <v>26116</v>
      </c>
      <c r="I3977" s="3">
        <v>1</v>
      </c>
      <c r="J3977" t="s">
        <v>26080</v>
      </c>
      <c r="K3977" s="3">
        <v>20</v>
      </c>
      <c r="L3977" t="s">
        <v>26117</v>
      </c>
      <c r="M3977" s="3">
        <v>7</v>
      </c>
      <c r="N3977" t="s">
        <v>14788</v>
      </c>
      <c r="O3977" s="3">
        <v>2</v>
      </c>
      <c r="P3977" t="s">
        <v>28067</v>
      </c>
      <c r="Q3977" s="3">
        <v>1</v>
      </c>
      <c r="R3977" t="s">
        <v>26083</v>
      </c>
      <c r="S3977" s="3">
        <v>2</v>
      </c>
      <c r="T3977" s="3">
        <v>1</v>
      </c>
      <c r="U3977" s="3">
        <v>10000</v>
      </c>
      <c r="V3977" s="3">
        <v>2019</v>
      </c>
      <c r="W3977" t="s">
        <v>26159</v>
      </c>
    </row>
    <row r="3978" spans="1:23" x14ac:dyDescent="0.3">
      <c r="A3978" s="3">
        <v>7</v>
      </c>
      <c r="B3978" t="s">
        <v>788</v>
      </c>
      <c r="C3978" s="3">
        <v>7109</v>
      </c>
      <c r="D3978" t="s">
        <v>1415</v>
      </c>
      <c r="E3978" s="3">
        <v>100105</v>
      </c>
      <c r="F3978" t="s">
        <v>11377</v>
      </c>
      <c r="G3978" s="3">
        <v>100105004</v>
      </c>
      <c r="H3978" t="s">
        <v>26116</v>
      </c>
      <c r="I3978" s="3">
        <v>1</v>
      </c>
      <c r="J3978" t="s">
        <v>26080</v>
      </c>
      <c r="K3978" s="3">
        <v>20</v>
      </c>
      <c r="L3978" t="s">
        <v>26117</v>
      </c>
      <c r="M3978" s="3">
        <v>7</v>
      </c>
      <c r="N3978" t="s">
        <v>14788</v>
      </c>
      <c r="O3978" s="3">
        <v>1</v>
      </c>
      <c r="P3978" t="s">
        <v>28066</v>
      </c>
      <c r="Q3978" s="3">
        <v>1</v>
      </c>
      <c r="R3978" t="s">
        <v>26083</v>
      </c>
      <c r="S3978" s="3">
        <v>2</v>
      </c>
      <c r="T3978" s="3">
        <v>1</v>
      </c>
      <c r="U3978" s="3">
        <v>32000</v>
      </c>
      <c r="V3978" s="3">
        <v>2019</v>
      </c>
      <c r="W3978" t="s">
        <v>26159</v>
      </c>
    </row>
    <row r="3979" spans="1:23" x14ac:dyDescent="0.3">
      <c r="A3979" s="3">
        <v>7</v>
      </c>
      <c r="B3979" t="s">
        <v>788</v>
      </c>
      <c r="C3979" s="3">
        <v>7109</v>
      </c>
      <c r="D3979" t="s">
        <v>1415</v>
      </c>
      <c r="E3979" s="3">
        <v>100105</v>
      </c>
      <c r="F3979" t="s">
        <v>11377</v>
      </c>
      <c r="G3979" s="3">
        <v>100105004</v>
      </c>
      <c r="H3979" t="s">
        <v>26116</v>
      </c>
      <c r="I3979" s="3">
        <v>1</v>
      </c>
      <c r="J3979" t="s">
        <v>26080</v>
      </c>
      <c r="K3979" s="3">
        <v>20</v>
      </c>
      <c r="L3979" t="s">
        <v>26117</v>
      </c>
      <c r="M3979" s="3">
        <v>7</v>
      </c>
      <c r="N3979" t="s">
        <v>14788</v>
      </c>
      <c r="O3979" s="3">
        <v>3</v>
      </c>
      <c r="P3979" t="s">
        <v>26085</v>
      </c>
      <c r="Q3979" s="3">
        <v>1</v>
      </c>
      <c r="R3979" t="s">
        <v>26083</v>
      </c>
      <c r="S3979" s="3">
        <v>3</v>
      </c>
      <c r="T3979" s="3">
        <v>1</v>
      </c>
      <c r="U3979" s="3">
        <v>6000</v>
      </c>
      <c r="V3979" s="3">
        <v>2019</v>
      </c>
      <c r="W3979" t="s">
        <v>26159</v>
      </c>
    </row>
    <row r="3980" spans="1:23" x14ac:dyDescent="0.3">
      <c r="A3980" s="3">
        <v>7</v>
      </c>
      <c r="B3980" t="s">
        <v>788</v>
      </c>
      <c r="C3980" s="3">
        <v>7109</v>
      </c>
      <c r="D3980" t="s">
        <v>1415</v>
      </c>
      <c r="E3980" s="3">
        <v>100105</v>
      </c>
      <c r="F3980" t="s">
        <v>11377</v>
      </c>
      <c r="G3980" s="3">
        <v>100105004</v>
      </c>
      <c r="H3980" t="s">
        <v>26116</v>
      </c>
      <c r="I3980" s="3">
        <v>1</v>
      </c>
      <c r="J3980" t="s">
        <v>26080</v>
      </c>
      <c r="K3980" s="3">
        <v>20</v>
      </c>
      <c r="L3980" t="s">
        <v>26117</v>
      </c>
      <c r="M3980" s="3">
        <v>2</v>
      </c>
      <c r="N3980" t="s">
        <v>26084</v>
      </c>
      <c r="O3980" s="3">
        <v>1</v>
      </c>
      <c r="P3980" t="s">
        <v>28066</v>
      </c>
      <c r="Q3980" s="3">
        <v>1</v>
      </c>
      <c r="R3980" t="s">
        <v>26083</v>
      </c>
      <c r="S3980" s="3">
        <v>2</v>
      </c>
      <c r="T3980" s="3">
        <v>1</v>
      </c>
      <c r="U3980" s="3">
        <v>14515</v>
      </c>
      <c r="V3980" s="3">
        <v>2019</v>
      </c>
      <c r="W3980" t="s">
        <v>26159</v>
      </c>
    </row>
    <row r="3981" spans="1:23" x14ac:dyDescent="0.3">
      <c r="A3981" s="3">
        <v>7</v>
      </c>
      <c r="B3981" t="s">
        <v>788</v>
      </c>
      <c r="C3981" s="3">
        <v>7109</v>
      </c>
      <c r="D3981" t="s">
        <v>1415</v>
      </c>
      <c r="E3981" s="3">
        <v>100105</v>
      </c>
      <c r="F3981" t="s">
        <v>11377</v>
      </c>
      <c r="G3981" s="3">
        <v>100105004</v>
      </c>
      <c r="H3981" t="s">
        <v>26116</v>
      </c>
      <c r="I3981" s="3">
        <v>2</v>
      </c>
      <c r="J3981" t="s">
        <v>12848</v>
      </c>
      <c r="K3981" s="3">
        <v>20</v>
      </c>
      <c r="L3981" t="s">
        <v>26117</v>
      </c>
      <c r="M3981" s="3">
        <v>7</v>
      </c>
      <c r="N3981" t="s">
        <v>14788</v>
      </c>
      <c r="O3981" s="3">
        <v>3</v>
      </c>
      <c r="P3981" t="s">
        <v>26085</v>
      </c>
      <c r="Q3981" s="3">
        <v>1</v>
      </c>
      <c r="R3981" t="s">
        <v>26083</v>
      </c>
      <c r="S3981" s="3">
        <v>5</v>
      </c>
      <c r="T3981" s="3">
        <v>1</v>
      </c>
      <c r="U3981" s="3">
        <v>200000</v>
      </c>
      <c r="V3981" s="3">
        <v>2019</v>
      </c>
      <c r="W3981" t="s">
        <v>26159</v>
      </c>
    </row>
    <row r="3982" spans="1:23" x14ac:dyDescent="0.3">
      <c r="A3982" s="3">
        <v>7</v>
      </c>
      <c r="B3982" t="s">
        <v>788</v>
      </c>
      <c r="C3982" s="3">
        <v>7109</v>
      </c>
      <c r="D3982" t="s">
        <v>1415</v>
      </c>
      <c r="E3982" s="3">
        <v>100105</v>
      </c>
      <c r="F3982" t="s">
        <v>11377</v>
      </c>
      <c r="G3982" s="3">
        <v>100105004</v>
      </c>
      <c r="H3982" t="s">
        <v>26116</v>
      </c>
      <c r="I3982" s="3">
        <v>1</v>
      </c>
      <c r="J3982" t="s">
        <v>26080</v>
      </c>
      <c r="K3982" s="3">
        <v>20</v>
      </c>
      <c r="L3982" t="s">
        <v>26117</v>
      </c>
      <c r="M3982" s="3">
        <v>2</v>
      </c>
      <c r="N3982" t="s">
        <v>26084</v>
      </c>
      <c r="O3982" s="3">
        <v>2</v>
      </c>
      <c r="P3982" t="s">
        <v>28067</v>
      </c>
      <c r="Q3982" s="3">
        <v>1</v>
      </c>
      <c r="R3982" t="s">
        <v>26083</v>
      </c>
      <c r="S3982" s="3">
        <v>2</v>
      </c>
      <c r="T3982" s="3">
        <v>1</v>
      </c>
      <c r="U3982" s="3">
        <v>15000</v>
      </c>
      <c r="V3982" s="3">
        <v>2019</v>
      </c>
      <c r="W3982" t="s">
        <v>26159</v>
      </c>
    </row>
    <row r="3983" spans="1:23" x14ac:dyDescent="0.3">
      <c r="A3983" s="3">
        <v>7</v>
      </c>
      <c r="B3983" t="s">
        <v>788</v>
      </c>
      <c r="C3983" s="3">
        <v>7110</v>
      </c>
      <c r="D3983" t="s">
        <v>1418</v>
      </c>
      <c r="E3983" s="3">
        <v>100105</v>
      </c>
      <c r="F3983" t="s">
        <v>11377</v>
      </c>
      <c r="G3983" s="3">
        <v>100105004</v>
      </c>
      <c r="H3983" t="s">
        <v>26116</v>
      </c>
      <c r="I3983" s="3">
        <v>2</v>
      </c>
      <c r="J3983" t="s">
        <v>12848</v>
      </c>
      <c r="K3983" s="3">
        <v>20</v>
      </c>
      <c r="L3983" t="s">
        <v>26117</v>
      </c>
      <c r="M3983" s="3">
        <v>2</v>
      </c>
      <c r="N3983" t="s">
        <v>26084</v>
      </c>
      <c r="O3983" s="3">
        <v>3</v>
      </c>
      <c r="P3983" t="s">
        <v>26085</v>
      </c>
      <c r="Q3983" s="3">
        <v>2</v>
      </c>
      <c r="R3983" t="s">
        <v>8209</v>
      </c>
      <c r="S3983" s="3">
        <v>30</v>
      </c>
      <c r="T3983" s="3">
        <v>1</v>
      </c>
      <c r="U3983" s="3">
        <v>2296000</v>
      </c>
      <c r="V3983" s="3">
        <v>2019</v>
      </c>
      <c r="W3983" t="s">
        <v>26159</v>
      </c>
    </row>
    <row r="3984" spans="1:23" x14ac:dyDescent="0.3">
      <c r="A3984" s="3">
        <v>7</v>
      </c>
      <c r="B3984" t="s">
        <v>788</v>
      </c>
      <c r="C3984" s="3">
        <v>7110</v>
      </c>
      <c r="D3984" t="s">
        <v>1418</v>
      </c>
      <c r="E3984" s="3">
        <v>100105</v>
      </c>
      <c r="F3984" t="s">
        <v>11377</v>
      </c>
      <c r="G3984" s="3">
        <v>100105002</v>
      </c>
      <c r="H3984" t="s">
        <v>26142</v>
      </c>
      <c r="I3984" s="3">
        <v>2</v>
      </c>
      <c r="J3984" t="s">
        <v>12848</v>
      </c>
      <c r="K3984" s="3">
        <v>20</v>
      </c>
      <c r="L3984" t="s">
        <v>26117</v>
      </c>
      <c r="M3984" s="3">
        <v>1</v>
      </c>
      <c r="N3984" t="s">
        <v>26082</v>
      </c>
      <c r="O3984" s="3">
        <v>3</v>
      </c>
      <c r="P3984" t="s">
        <v>26085</v>
      </c>
      <c r="Q3984" s="3">
        <v>2</v>
      </c>
      <c r="R3984" t="s">
        <v>8209</v>
      </c>
      <c r="S3984" s="3">
        <v>10</v>
      </c>
      <c r="T3984" s="3">
        <v>1</v>
      </c>
      <c r="U3984" s="3">
        <v>10000000</v>
      </c>
      <c r="V3984" s="3">
        <v>2019</v>
      </c>
      <c r="W3984" t="s">
        <v>26159</v>
      </c>
    </row>
    <row r="3985" spans="1:23" x14ac:dyDescent="0.3">
      <c r="A3985" s="3">
        <v>7</v>
      </c>
      <c r="B3985" t="s">
        <v>788</v>
      </c>
      <c r="C3985" s="3">
        <v>7308</v>
      </c>
      <c r="D3985" t="s">
        <v>1451</v>
      </c>
      <c r="E3985" s="3">
        <v>100105</v>
      </c>
      <c r="F3985" t="s">
        <v>11377</v>
      </c>
      <c r="G3985" s="3">
        <v>100105004</v>
      </c>
      <c r="H3985" t="s">
        <v>26116</v>
      </c>
      <c r="I3985" s="3">
        <v>1</v>
      </c>
      <c r="J3985" t="s">
        <v>26080</v>
      </c>
      <c r="K3985" s="3">
        <v>20</v>
      </c>
      <c r="L3985" t="s">
        <v>26117</v>
      </c>
      <c r="M3985" s="3">
        <v>2</v>
      </c>
      <c r="N3985" t="s">
        <v>26084</v>
      </c>
      <c r="O3985" s="3">
        <v>3</v>
      </c>
      <c r="P3985" t="s">
        <v>26085</v>
      </c>
      <c r="Q3985" s="3">
        <v>1</v>
      </c>
      <c r="R3985" t="s">
        <v>26083</v>
      </c>
      <c r="S3985" s="3">
        <v>10</v>
      </c>
      <c r="T3985" s="3">
        <v>1</v>
      </c>
      <c r="U3985" s="3">
        <v>179190</v>
      </c>
      <c r="V3985" s="3">
        <v>2019</v>
      </c>
      <c r="W3985" t="s">
        <v>26159</v>
      </c>
    </row>
    <row r="3986" spans="1:23" x14ac:dyDescent="0.3">
      <c r="A3986" s="3">
        <v>7</v>
      </c>
      <c r="B3986" t="s">
        <v>788</v>
      </c>
      <c r="C3986" s="3">
        <v>7308</v>
      </c>
      <c r="D3986" t="s">
        <v>1451</v>
      </c>
      <c r="E3986" s="3">
        <v>100105</v>
      </c>
      <c r="F3986" t="s">
        <v>11377</v>
      </c>
      <c r="G3986" s="3">
        <v>100105004</v>
      </c>
      <c r="H3986" t="s">
        <v>26116</v>
      </c>
      <c r="I3986" s="3">
        <v>1</v>
      </c>
      <c r="J3986" t="s">
        <v>26080</v>
      </c>
      <c r="K3986" s="3">
        <v>20</v>
      </c>
      <c r="L3986" t="s">
        <v>26117</v>
      </c>
      <c r="M3986" s="3">
        <v>6</v>
      </c>
      <c r="N3986" t="s">
        <v>18251</v>
      </c>
      <c r="O3986" s="3">
        <v>3</v>
      </c>
      <c r="P3986" t="s">
        <v>26085</v>
      </c>
      <c r="Q3986" s="3">
        <v>1</v>
      </c>
      <c r="R3986" t="s">
        <v>26083</v>
      </c>
      <c r="S3986" s="3">
        <v>2</v>
      </c>
      <c r="T3986" s="3">
        <v>1</v>
      </c>
      <c r="U3986" s="3">
        <v>10600</v>
      </c>
      <c r="V3986" s="3">
        <v>2019</v>
      </c>
      <c r="W3986" t="s">
        <v>26159</v>
      </c>
    </row>
    <row r="3987" spans="1:23" x14ac:dyDescent="0.3">
      <c r="A3987" s="3">
        <v>7</v>
      </c>
      <c r="B3987" t="s">
        <v>788</v>
      </c>
      <c r="C3987" s="3">
        <v>7407</v>
      </c>
      <c r="D3987" t="s">
        <v>1475</v>
      </c>
      <c r="E3987" s="3">
        <v>100105</v>
      </c>
      <c r="F3987" t="s">
        <v>11377</v>
      </c>
      <c r="G3987" s="3">
        <v>100105004</v>
      </c>
      <c r="H3987" t="s">
        <v>26116</v>
      </c>
      <c r="I3987" s="3">
        <v>2</v>
      </c>
      <c r="J3987" t="s">
        <v>12848</v>
      </c>
      <c r="K3987" s="3">
        <v>20</v>
      </c>
      <c r="L3987" t="s">
        <v>26117</v>
      </c>
      <c r="M3987" s="3">
        <v>7</v>
      </c>
      <c r="N3987" t="s">
        <v>14788</v>
      </c>
      <c r="O3987" s="3">
        <v>3</v>
      </c>
      <c r="P3987" t="s">
        <v>26085</v>
      </c>
      <c r="Q3987" s="3">
        <v>2</v>
      </c>
      <c r="R3987" t="s">
        <v>8209</v>
      </c>
      <c r="S3987" s="3">
        <v>2</v>
      </c>
      <c r="T3987" s="3">
        <v>1</v>
      </c>
      <c r="U3987" s="3">
        <v>1200000</v>
      </c>
      <c r="V3987" s="3">
        <v>2019</v>
      </c>
      <c r="W3987" t="s">
        <v>26159</v>
      </c>
    </row>
    <row r="3988" spans="1:23" x14ac:dyDescent="0.3">
      <c r="A3988" s="3">
        <v>16</v>
      </c>
      <c r="B3988" t="s">
        <v>791</v>
      </c>
      <c r="C3988" s="3">
        <v>16101</v>
      </c>
      <c r="D3988" t="s">
        <v>2026</v>
      </c>
      <c r="E3988" s="3">
        <v>100105</v>
      </c>
      <c r="F3988" t="s">
        <v>11377</v>
      </c>
      <c r="G3988" s="3">
        <v>100105004</v>
      </c>
      <c r="H3988" t="s">
        <v>26116</v>
      </c>
      <c r="I3988" s="3">
        <v>2</v>
      </c>
      <c r="J3988" t="s">
        <v>12848</v>
      </c>
      <c r="K3988" s="3">
        <v>20</v>
      </c>
      <c r="L3988" t="s">
        <v>26117</v>
      </c>
      <c r="M3988" s="3">
        <v>2</v>
      </c>
      <c r="N3988" t="s">
        <v>26084</v>
      </c>
      <c r="O3988" s="3">
        <v>1</v>
      </c>
      <c r="P3988" t="s">
        <v>28066</v>
      </c>
      <c r="Q3988" s="3">
        <v>2</v>
      </c>
      <c r="R3988" t="s">
        <v>8209</v>
      </c>
      <c r="S3988" s="3">
        <v>2</v>
      </c>
      <c r="T3988" s="3">
        <v>1</v>
      </c>
      <c r="U3988" s="3">
        <v>8280</v>
      </c>
      <c r="V3988" s="3">
        <v>2016</v>
      </c>
      <c r="W3988" t="s">
        <v>25</v>
      </c>
    </row>
    <row r="3989" spans="1:23" x14ac:dyDescent="0.3">
      <c r="A3989" s="3">
        <v>16</v>
      </c>
      <c r="B3989" t="s">
        <v>791</v>
      </c>
      <c r="C3989" s="3">
        <v>16101</v>
      </c>
      <c r="D3989" t="s">
        <v>2026</v>
      </c>
      <c r="E3989" s="3">
        <v>100105</v>
      </c>
      <c r="F3989" t="s">
        <v>11377</v>
      </c>
      <c r="G3989" s="3">
        <v>100105004</v>
      </c>
      <c r="H3989" t="s">
        <v>26116</v>
      </c>
      <c r="I3989" s="3">
        <v>2</v>
      </c>
      <c r="J3989" t="s">
        <v>12848</v>
      </c>
      <c r="K3989" s="3">
        <v>20</v>
      </c>
      <c r="L3989" t="s">
        <v>26117</v>
      </c>
      <c r="M3989" s="3">
        <v>7</v>
      </c>
      <c r="N3989" t="s">
        <v>14788</v>
      </c>
      <c r="O3989" s="3">
        <v>3</v>
      </c>
      <c r="P3989" t="s">
        <v>26085</v>
      </c>
      <c r="Q3989" s="3">
        <v>2</v>
      </c>
      <c r="R3989" t="s">
        <v>8209</v>
      </c>
      <c r="S3989" s="3">
        <v>4</v>
      </c>
      <c r="T3989" s="3">
        <v>1</v>
      </c>
      <c r="U3989" s="3">
        <v>149100</v>
      </c>
      <c r="V3989" s="3">
        <v>2016</v>
      </c>
      <c r="W3989" t="s">
        <v>25</v>
      </c>
    </row>
    <row r="3990" spans="1:23" x14ac:dyDescent="0.3">
      <c r="A3990" s="3">
        <v>8</v>
      </c>
      <c r="B3990" t="s">
        <v>770</v>
      </c>
      <c r="C3990" s="3">
        <v>8301</v>
      </c>
      <c r="D3990" t="s">
        <v>1538</v>
      </c>
      <c r="E3990" s="3">
        <v>100105</v>
      </c>
      <c r="F3990" t="s">
        <v>11377</v>
      </c>
      <c r="G3990" s="3">
        <v>100105004</v>
      </c>
      <c r="H3990" t="s">
        <v>26116</v>
      </c>
      <c r="I3990" s="3">
        <v>2</v>
      </c>
      <c r="J3990" t="s">
        <v>12848</v>
      </c>
      <c r="K3990" s="3">
        <v>20</v>
      </c>
      <c r="L3990" t="s">
        <v>26117</v>
      </c>
      <c r="M3990" s="3">
        <v>2</v>
      </c>
      <c r="N3990" t="s">
        <v>26084</v>
      </c>
      <c r="O3990" s="3">
        <v>1</v>
      </c>
      <c r="P3990" t="s">
        <v>28066</v>
      </c>
      <c r="Q3990" s="3">
        <v>2</v>
      </c>
      <c r="R3990" t="s">
        <v>8209</v>
      </c>
      <c r="S3990" s="3">
        <v>5</v>
      </c>
      <c r="T3990" s="3">
        <v>1</v>
      </c>
      <c r="U3990" s="3">
        <v>118300</v>
      </c>
      <c r="V3990" s="3">
        <v>2016</v>
      </c>
      <c r="W3990" t="s">
        <v>25</v>
      </c>
    </row>
    <row r="3991" spans="1:23" x14ac:dyDescent="0.3">
      <c r="A3991" s="3">
        <v>8</v>
      </c>
      <c r="B3991" t="s">
        <v>770</v>
      </c>
      <c r="C3991" s="3">
        <v>8305</v>
      </c>
      <c r="D3991" t="s">
        <v>1550</v>
      </c>
      <c r="E3991" s="3">
        <v>100105</v>
      </c>
      <c r="F3991" t="s">
        <v>11377</v>
      </c>
      <c r="G3991" s="3">
        <v>100105004</v>
      </c>
      <c r="H3991" t="s">
        <v>26116</v>
      </c>
      <c r="I3991" s="3">
        <v>2</v>
      </c>
      <c r="J3991" t="s">
        <v>12848</v>
      </c>
      <c r="K3991" s="3">
        <v>20</v>
      </c>
      <c r="L3991" t="s">
        <v>26117</v>
      </c>
      <c r="M3991" s="3">
        <v>7</v>
      </c>
      <c r="N3991" t="s">
        <v>14788</v>
      </c>
      <c r="O3991" s="3">
        <v>3</v>
      </c>
      <c r="P3991" t="s">
        <v>26085</v>
      </c>
      <c r="Q3991" s="3">
        <v>5</v>
      </c>
      <c r="R3991" t="s">
        <v>8203</v>
      </c>
      <c r="S3991" s="3">
        <v>6</v>
      </c>
      <c r="T3991" s="3">
        <v>1</v>
      </c>
      <c r="U3991" s="3">
        <v>133100</v>
      </c>
      <c r="V3991" s="3">
        <v>2016</v>
      </c>
      <c r="W3991" t="s">
        <v>25</v>
      </c>
    </row>
    <row r="3992" spans="1:23" x14ac:dyDescent="0.3">
      <c r="A3992" s="3">
        <v>8</v>
      </c>
      <c r="B3992" t="s">
        <v>770</v>
      </c>
      <c r="C3992" s="3">
        <v>8301</v>
      </c>
      <c r="D3992" t="s">
        <v>1538</v>
      </c>
      <c r="E3992" s="3">
        <v>100105</v>
      </c>
      <c r="F3992" t="s">
        <v>11377</v>
      </c>
      <c r="G3992" s="3">
        <v>100105004</v>
      </c>
      <c r="H3992" t="s">
        <v>26116</v>
      </c>
      <c r="I3992" s="3">
        <v>2</v>
      </c>
      <c r="J3992" t="s">
        <v>12848</v>
      </c>
      <c r="K3992" s="3">
        <v>20</v>
      </c>
      <c r="L3992" t="s">
        <v>26117</v>
      </c>
      <c r="M3992" s="3">
        <v>5</v>
      </c>
      <c r="N3992" t="s">
        <v>26092</v>
      </c>
      <c r="O3992" s="3">
        <v>3</v>
      </c>
      <c r="P3992" t="s">
        <v>26085</v>
      </c>
      <c r="Q3992" s="3">
        <v>2</v>
      </c>
      <c r="R3992" t="s">
        <v>8209</v>
      </c>
      <c r="S3992" s="3">
        <v>6</v>
      </c>
      <c r="T3992" s="3">
        <v>1</v>
      </c>
      <c r="U3992" s="3">
        <v>165000</v>
      </c>
      <c r="V3992" s="3">
        <v>2019</v>
      </c>
      <c r="W3992" t="s">
        <v>26159</v>
      </c>
    </row>
    <row r="3993" spans="1:23" x14ac:dyDescent="0.3">
      <c r="A3993" s="3">
        <v>8</v>
      </c>
      <c r="B3993" t="s">
        <v>770</v>
      </c>
      <c r="C3993" s="3">
        <v>8301</v>
      </c>
      <c r="D3993" t="s">
        <v>1538</v>
      </c>
      <c r="E3993" s="3">
        <v>100105</v>
      </c>
      <c r="F3993" t="s">
        <v>11377</v>
      </c>
      <c r="G3993" s="3">
        <v>100105004</v>
      </c>
      <c r="H3993" t="s">
        <v>26116</v>
      </c>
      <c r="I3993" s="3">
        <v>2</v>
      </c>
      <c r="J3993" t="s">
        <v>12848</v>
      </c>
      <c r="K3993" s="3">
        <v>20</v>
      </c>
      <c r="L3993" t="s">
        <v>26117</v>
      </c>
      <c r="M3993" s="3">
        <v>2</v>
      </c>
      <c r="N3993" t="s">
        <v>26084</v>
      </c>
      <c r="O3993" s="3">
        <v>3</v>
      </c>
      <c r="P3993" t="s">
        <v>26085</v>
      </c>
      <c r="Q3993" s="3">
        <v>2</v>
      </c>
      <c r="R3993" t="s">
        <v>8209</v>
      </c>
      <c r="S3993" s="3">
        <v>2</v>
      </c>
      <c r="T3993" s="3">
        <v>1</v>
      </c>
      <c r="U3993" s="3">
        <v>606680</v>
      </c>
      <c r="V3993" s="3">
        <v>2019</v>
      </c>
      <c r="W3993" t="s">
        <v>26159</v>
      </c>
    </row>
    <row r="3994" spans="1:23" x14ac:dyDescent="0.3">
      <c r="A3994" s="3">
        <v>8</v>
      </c>
      <c r="B3994" t="s">
        <v>770</v>
      </c>
      <c r="C3994" s="3">
        <v>8305</v>
      </c>
      <c r="D3994" t="s">
        <v>1550</v>
      </c>
      <c r="E3994" s="3">
        <v>100105</v>
      </c>
      <c r="F3994" t="s">
        <v>11377</v>
      </c>
      <c r="G3994" s="3">
        <v>100105002</v>
      </c>
      <c r="H3994" t="s">
        <v>26142</v>
      </c>
      <c r="I3994" s="3">
        <v>2</v>
      </c>
      <c r="J3994" t="s">
        <v>12848</v>
      </c>
      <c r="K3994" s="3">
        <v>20</v>
      </c>
      <c r="L3994" t="s">
        <v>26117</v>
      </c>
      <c r="M3994" s="3">
        <v>2</v>
      </c>
      <c r="N3994" t="s">
        <v>26084</v>
      </c>
      <c r="O3994" s="3">
        <v>1</v>
      </c>
      <c r="P3994" t="s">
        <v>28066</v>
      </c>
      <c r="Q3994" s="3">
        <v>5</v>
      </c>
      <c r="R3994" t="s">
        <v>8203</v>
      </c>
      <c r="S3994" s="3">
        <v>2</v>
      </c>
      <c r="T3994" s="3">
        <v>1</v>
      </c>
      <c r="U3994" s="3">
        <v>180000</v>
      </c>
      <c r="V3994" s="3">
        <v>2019</v>
      </c>
      <c r="W3994" t="s">
        <v>26159</v>
      </c>
    </row>
    <row r="3995" spans="1:23" x14ac:dyDescent="0.3">
      <c r="A3995" s="3">
        <v>8</v>
      </c>
      <c r="B3995" t="s">
        <v>770</v>
      </c>
      <c r="C3995" s="3">
        <v>8305</v>
      </c>
      <c r="D3995" t="s">
        <v>1550</v>
      </c>
      <c r="E3995" s="3">
        <v>100105</v>
      </c>
      <c r="F3995" t="s">
        <v>11377</v>
      </c>
      <c r="G3995" s="3">
        <v>100105004</v>
      </c>
      <c r="H3995" t="s">
        <v>26116</v>
      </c>
      <c r="I3995" s="3">
        <v>2</v>
      </c>
      <c r="J3995" t="s">
        <v>12848</v>
      </c>
      <c r="K3995" s="3">
        <v>20</v>
      </c>
      <c r="L3995" t="s">
        <v>26117</v>
      </c>
      <c r="M3995" s="3">
        <v>2</v>
      </c>
      <c r="N3995" t="s">
        <v>26084</v>
      </c>
      <c r="O3995" s="3">
        <v>1</v>
      </c>
      <c r="P3995" t="s">
        <v>28066</v>
      </c>
      <c r="Q3995" s="3">
        <v>2</v>
      </c>
      <c r="R3995" t="s">
        <v>8209</v>
      </c>
      <c r="S3995" s="3">
        <v>3</v>
      </c>
      <c r="T3995" s="3">
        <v>1</v>
      </c>
      <c r="U3995" s="3">
        <v>223000</v>
      </c>
      <c r="V3995" s="3">
        <v>2019</v>
      </c>
      <c r="W3995" t="s">
        <v>26159</v>
      </c>
    </row>
    <row r="3996" spans="1:23" x14ac:dyDescent="0.3">
      <c r="A3996" s="3">
        <v>8</v>
      </c>
      <c r="B3996" t="s">
        <v>770</v>
      </c>
      <c r="C3996" s="3">
        <v>8308</v>
      </c>
      <c r="D3996" t="s">
        <v>1559</v>
      </c>
      <c r="E3996" s="3">
        <v>100105</v>
      </c>
      <c r="F3996" t="s">
        <v>11377</v>
      </c>
      <c r="G3996" s="3">
        <v>100105004</v>
      </c>
      <c r="H3996" t="s">
        <v>26116</v>
      </c>
      <c r="I3996" s="3">
        <v>2</v>
      </c>
      <c r="J3996" t="s">
        <v>12848</v>
      </c>
      <c r="K3996" s="3">
        <v>20</v>
      </c>
      <c r="L3996" t="s">
        <v>26117</v>
      </c>
      <c r="M3996" s="3">
        <v>2</v>
      </c>
      <c r="N3996" t="s">
        <v>26084</v>
      </c>
      <c r="O3996" s="3">
        <v>3</v>
      </c>
      <c r="P3996" t="s">
        <v>26085</v>
      </c>
      <c r="Q3996" s="3">
        <v>2</v>
      </c>
      <c r="R3996" t="s">
        <v>8209</v>
      </c>
      <c r="S3996" s="3">
        <v>1</v>
      </c>
      <c r="T3996" s="3">
        <v>1</v>
      </c>
      <c r="U3996" s="3">
        <v>240000</v>
      </c>
      <c r="V3996" s="3">
        <v>2019</v>
      </c>
      <c r="W3996" t="s">
        <v>26159</v>
      </c>
    </row>
    <row r="3997" spans="1:23" x14ac:dyDescent="0.3">
      <c r="A3997" s="3">
        <v>8</v>
      </c>
      <c r="B3997" t="s">
        <v>770</v>
      </c>
      <c r="C3997" s="3">
        <v>8308</v>
      </c>
      <c r="D3997" t="s">
        <v>1559</v>
      </c>
      <c r="E3997" s="3">
        <v>100105</v>
      </c>
      <c r="F3997" t="s">
        <v>11377</v>
      </c>
      <c r="G3997" s="3">
        <v>100105004</v>
      </c>
      <c r="H3997" t="s">
        <v>26116</v>
      </c>
      <c r="I3997" s="3">
        <v>2</v>
      </c>
      <c r="J3997" t="s">
        <v>12848</v>
      </c>
      <c r="K3997" s="3">
        <v>20</v>
      </c>
      <c r="L3997" t="s">
        <v>26117</v>
      </c>
      <c r="M3997" s="3">
        <v>2</v>
      </c>
      <c r="N3997" t="s">
        <v>26084</v>
      </c>
      <c r="O3997" s="3">
        <v>3</v>
      </c>
      <c r="P3997" t="s">
        <v>26085</v>
      </c>
      <c r="Q3997" s="3">
        <v>5</v>
      </c>
      <c r="R3997" t="s">
        <v>8203</v>
      </c>
      <c r="S3997" s="3">
        <v>5</v>
      </c>
      <c r="T3997" s="3">
        <v>1</v>
      </c>
      <c r="U3997" s="3">
        <v>1280490</v>
      </c>
      <c r="V3997" s="3">
        <v>2019</v>
      </c>
      <c r="W3997" t="s">
        <v>26159</v>
      </c>
    </row>
    <row r="3998" spans="1:23" x14ac:dyDescent="0.3">
      <c r="A3998" s="3">
        <v>9</v>
      </c>
      <c r="B3998" t="s">
        <v>26150</v>
      </c>
      <c r="C3998" s="3">
        <v>9201</v>
      </c>
      <c r="D3998" t="s">
        <v>1642</v>
      </c>
      <c r="E3998" s="3">
        <v>100105</v>
      </c>
      <c r="F3998" t="s">
        <v>11377</v>
      </c>
      <c r="G3998" s="3">
        <v>100105004</v>
      </c>
      <c r="H3998" t="s">
        <v>26116</v>
      </c>
      <c r="I3998" s="3">
        <v>1</v>
      </c>
      <c r="J3998" t="s">
        <v>26080</v>
      </c>
      <c r="K3998" s="3">
        <v>20</v>
      </c>
      <c r="L3998" t="s">
        <v>26117</v>
      </c>
      <c r="M3998" s="3">
        <v>7</v>
      </c>
      <c r="N3998" t="s">
        <v>14788</v>
      </c>
      <c r="O3998" s="3">
        <v>1</v>
      </c>
      <c r="P3998" t="s">
        <v>28066</v>
      </c>
      <c r="Q3998" s="3">
        <v>1</v>
      </c>
      <c r="R3998" t="s">
        <v>26083</v>
      </c>
      <c r="S3998" s="3">
        <v>4</v>
      </c>
      <c r="T3998" s="3">
        <v>1</v>
      </c>
      <c r="U3998" s="3">
        <v>53000</v>
      </c>
      <c r="V3998" s="3">
        <v>2012</v>
      </c>
      <c r="W3998" t="s">
        <v>25</v>
      </c>
    </row>
    <row r="3999" spans="1:23" x14ac:dyDescent="0.3">
      <c r="A3999" s="3">
        <v>9</v>
      </c>
      <c r="B3999" t="s">
        <v>26150</v>
      </c>
      <c r="C3999" s="3">
        <v>9201</v>
      </c>
      <c r="D3999" t="s">
        <v>1642</v>
      </c>
      <c r="E3999" s="3">
        <v>100105</v>
      </c>
      <c r="F3999" t="s">
        <v>11377</v>
      </c>
      <c r="G3999" s="3">
        <v>100105004</v>
      </c>
      <c r="H3999" t="s">
        <v>26116</v>
      </c>
      <c r="I3999" s="3">
        <v>1</v>
      </c>
      <c r="J3999" t="s">
        <v>26080</v>
      </c>
      <c r="K3999" s="3">
        <v>20</v>
      </c>
      <c r="L3999" t="s">
        <v>26117</v>
      </c>
      <c r="M3999" s="3">
        <v>2</v>
      </c>
      <c r="N3999" t="s">
        <v>26084</v>
      </c>
      <c r="O3999" s="3">
        <v>1</v>
      </c>
      <c r="P3999" t="s">
        <v>28066</v>
      </c>
      <c r="Q3999" s="3">
        <v>1</v>
      </c>
      <c r="R3999" t="s">
        <v>26083</v>
      </c>
      <c r="S3999" s="3">
        <v>4</v>
      </c>
      <c r="T3999" s="3">
        <v>1</v>
      </c>
      <c r="U3999" s="3">
        <v>38000</v>
      </c>
      <c r="V3999" s="3">
        <v>2016</v>
      </c>
      <c r="W3999" t="s">
        <v>25</v>
      </c>
    </row>
    <row r="4000" spans="1:23" x14ac:dyDescent="0.3">
      <c r="A4000" s="3">
        <v>9</v>
      </c>
      <c r="B4000" t="s">
        <v>26150</v>
      </c>
      <c r="C4000" s="3">
        <v>9103</v>
      </c>
      <c r="D4000" t="s">
        <v>1585</v>
      </c>
      <c r="E4000" s="3">
        <v>100105</v>
      </c>
      <c r="F4000" t="s">
        <v>11377</v>
      </c>
      <c r="G4000" s="3">
        <v>100105002</v>
      </c>
      <c r="H4000" t="s">
        <v>26142</v>
      </c>
      <c r="I4000" s="3">
        <v>2</v>
      </c>
      <c r="J4000" t="s">
        <v>12848</v>
      </c>
      <c r="K4000" s="3">
        <v>20</v>
      </c>
      <c r="L4000" t="s">
        <v>26117</v>
      </c>
      <c r="M4000" s="3">
        <v>7</v>
      </c>
      <c r="N4000" t="s">
        <v>14788</v>
      </c>
      <c r="O4000" s="3">
        <v>3</v>
      </c>
      <c r="P4000" t="s">
        <v>26085</v>
      </c>
      <c r="Q4000" s="3">
        <v>2</v>
      </c>
      <c r="R4000" t="s">
        <v>8209</v>
      </c>
      <c r="S4000" s="3">
        <v>14</v>
      </c>
      <c r="T4000" s="3">
        <v>1</v>
      </c>
      <c r="U4000" s="3">
        <v>2000000</v>
      </c>
      <c r="V4000" s="3">
        <v>2016</v>
      </c>
      <c r="W4000" t="s">
        <v>25</v>
      </c>
    </row>
    <row r="4001" spans="1:23" x14ac:dyDescent="0.3">
      <c r="A4001" s="3">
        <v>9</v>
      </c>
      <c r="B4001" t="s">
        <v>26150</v>
      </c>
      <c r="C4001" s="3">
        <v>9204</v>
      </c>
      <c r="D4001" t="s">
        <v>1651</v>
      </c>
      <c r="E4001" s="3">
        <v>100105</v>
      </c>
      <c r="F4001" t="s">
        <v>11377</v>
      </c>
      <c r="G4001" s="3">
        <v>100105004</v>
      </c>
      <c r="H4001" t="s">
        <v>26116</v>
      </c>
      <c r="I4001" s="3">
        <v>2</v>
      </c>
      <c r="J4001" t="s">
        <v>12848</v>
      </c>
      <c r="K4001" s="3">
        <v>20</v>
      </c>
      <c r="L4001" t="s">
        <v>26117</v>
      </c>
      <c r="M4001" s="3">
        <v>2</v>
      </c>
      <c r="N4001" t="s">
        <v>26084</v>
      </c>
      <c r="O4001" s="3">
        <v>1</v>
      </c>
      <c r="P4001" t="s">
        <v>28066</v>
      </c>
      <c r="Q4001" s="3">
        <v>1</v>
      </c>
      <c r="R4001" t="s">
        <v>26083</v>
      </c>
      <c r="S4001" s="3">
        <v>3</v>
      </c>
      <c r="T4001" s="3">
        <v>1</v>
      </c>
      <c r="U4001" s="3">
        <v>18000</v>
      </c>
      <c r="V4001" s="3">
        <v>2016</v>
      </c>
      <c r="W4001" t="s">
        <v>25</v>
      </c>
    </row>
    <row r="4002" spans="1:23" x14ac:dyDescent="0.3">
      <c r="A4002" s="3">
        <v>9</v>
      </c>
      <c r="B4002" t="s">
        <v>26150</v>
      </c>
      <c r="C4002" s="3">
        <v>9105</v>
      </c>
      <c r="D4002" t="s">
        <v>1591</v>
      </c>
      <c r="E4002" s="3">
        <v>100105</v>
      </c>
      <c r="F4002" t="s">
        <v>11377</v>
      </c>
      <c r="G4002" s="3">
        <v>100105002</v>
      </c>
      <c r="H4002" t="s">
        <v>26142</v>
      </c>
      <c r="I4002" s="3">
        <v>2</v>
      </c>
      <c r="J4002" t="s">
        <v>12848</v>
      </c>
      <c r="K4002" s="3">
        <v>20</v>
      </c>
      <c r="L4002" t="s">
        <v>26117</v>
      </c>
      <c r="M4002" s="3">
        <v>2</v>
      </c>
      <c r="N4002" t="s">
        <v>26084</v>
      </c>
      <c r="O4002" s="3">
        <v>3</v>
      </c>
      <c r="P4002" t="s">
        <v>26085</v>
      </c>
      <c r="Q4002" s="3">
        <v>1</v>
      </c>
      <c r="R4002" t="s">
        <v>26083</v>
      </c>
      <c r="S4002" s="3">
        <v>7</v>
      </c>
      <c r="T4002" s="3">
        <v>1</v>
      </c>
      <c r="U4002" s="3">
        <v>170000</v>
      </c>
      <c r="V4002" s="3">
        <v>2016</v>
      </c>
      <c r="W4002" t="s">
        <v>25</v>
      </c>
    </row>
    <row r="4003" spans="1:23" x14ac:dyDescent="0.3">
      <c r="A4003" s="3">
        <v>9</v>
      </c>
      <c r="B4003" t="s">
        <v>26150</v>
      </c>
      <c r="C4003" s="3">
        <v>9105</v>
      </c>
      <c r="D4003" t="s">
        <v>1591</v>
      </c>
      <c r="E4003" s="3">
        <v>100105</v>
      </c>
      <c r="F4003" t="s">
        <v>11377</v>
      </c>
      <c r="G4003" s="3">
        <v>100105002</v>
      </c>
      <c r="H4003" t="s">
        <v>26142</v>
      </c>
      <c r="I4003" s="3">
        <v>2</v>
      </c>
      <c r="J4003" t="s">
        <v>12848</v>
      </c>
      <c r="K4003" s="3">
        <v>20</v>
      </c>
      <c r="L4003" t="s">
        <v>26117</v>
      </c>
      <c r="M4003" s="3">
        <v>2</v>
      </c>
      <c r="N4003" t="s">
        <v>26084</v>
      </c>
      <c r="O4003" s="3">
        <v>3</v>
      </c>
      <c r="P4003" t="s">
        <v>26085</v>
      </c>
      <c r="Q4003" s="3">
        <v>1</v>
      </c>
      <c r="R4003" t="s">
        <v>26083</v>
      </c>
      <c r="S4003" s="3">
        <v>6</v>
      </c>
      <c r="T4003" s="3">
        <v>1</v>
      </c>
      <c r="U4003" s="3">
        <v>92000</v>
      </c>
      <c r="V4003" s="3">
        <v>2016</v>
      </c>
      <c r="W4003" t="s">
        <v>25</v>
      </c>
    </row>
    <row r="4004" spans="1:23" x14ac:dyDescent="0.3">
      <c r="A4004" s="3">
        <v>9</v>
      </c>
      <c r="B4004" t="s">
        <v>26150</v>
      </c>
      <c r="C4004" s="3">
        <v>9106</v>
      </c>
      <c r="D4004" t="s">
        <v>1594</v>
      </c>
      <c r="E4004" s="3">
        <v>100105</v>
      </c>
      <c r="F4004" t="s">
        <v>11377</v>
      </c>
      <c r="G4004" s="3">
        <v>100105004</v>
      </c>
      <c r="H4004" t="s">
        <v>26116</v>
      </c>
      <c r="I4004" s="3">
        <v>2</v>
      </c>
      <c r="J4004" t="s">
        <v>12848</v>
      </c>
      <c r="K4004" s="3">
        <v>20</v>
      </c>
      <c r="L4004" t="s">
        <v>26117</v>
      </c>
      <c r="M4004" s="3">
        <v>2</v>
      </c>
      <c r="N4004" t="s">
        <v>26084</v>
      </c>
      <c r="O4004" s="3">
        <v>3</v>
      </c>
      <c r="P4004" t="s">
        <v>26085</v>
      </c>
      <c r="Q4004" s="3">
        <v>1</v>
      </c>
      <c r="R4004" t="s">
        <v>26083</v>
      </c>
      <c r="S4004" s="3">
        <v>5</v>
      </c>
      <c r="T4004" s="3">
        <v>1</v>
      </c>
      <c r="U4004" s="3">
        <v>2000</v>
      </c>
      <c r="V4004" s="3">
        <v>2016</v>
      </c>
      <c r="W4004" t="s">
        <v>25</v>
      </c>
    </row>
    <row r="4005" spans="1:23" x14ac:dyDescent="0.3">
      <c r="A4005" s="3">
        <v>9</v>
      </c>
      <c r="B4005" t="s">
        <v>26150</v>
      </c>
      <c r="C4005" s="3">
        <v>9107</v>
      </c>
      <c r="D4005" t="s">
        <v>1597</v>
      </c>
      <c r="E4005" s="3">
        <v>100105</v>
      </c>
      <c r="F4005" t="s">
        <v>11377</v>
      </c>
      <c r="G4005" s="3">
        <v>100105002</v>
      </c>
      <c r="H4005" t="s">
        <v>26142</v>
      </c>
      <c r="I4005" s="3">
        <v>1</v>
      </c>
      <c r="J4005" t="s">
        <v>26080</v>
      </c>
      <c r="K4005" s="3">
        <v>20</v>
      </c>
      <c r="L4005" t="s">
        <v>26117</v>
      </c>
      <c r="M4005" s="3">
        <v>7</v>
      </c>
      <c r="N4005" t="s">
        <v>14788</v>
      </c>
      <c r="O4005" s="3">
        <v>3</v>
      </c>
      <c r="P4005" t="s">
        <v>26085</v>
      </c>
      <c r="Q4005" s="3">
        <v>2</v>
      </c>
      <c r="R4005" t="s">
        <v>8209</v>
      </c>
      <c r="S4005" s="3">
        <v>2</v>
      </c>
      <c r="T4005" s="3">
        <v>1</v>
      </c>
      <c r="U4005" s="3">
        <v>28000</v>
      </c>
      <c r="V4005" s="3">
        <v>2016</v>
      </c>
      <c r="W4005" t="s">
        <v>25</v>
      </c>
    </row>
    <row r="4006" spans="1:23" x14ac:dyDescent="0.3">
      <c r="A4006" s="3">
        <v>9</v>
      </c>
      <c r="B4006" t="s">
        <v>26150</v>
      </c>
      <c r="C4006" s="3">
        <v>9107</v>
      </c>
      <c r="D4006" t="s">
        <v>1597</v>
      </c>
      <c r="E4006" s="3">
        <v>100105</v>
      </c>
      <c r="F4006" t="s">
        <v>11377</v>
      </c>
      <c r="G4006" s="3">
        <v>100105002</v>
      </c>
      <c r="H4006" t="s">
        <v>26142</v>
      </c>
      <c r="I4006" s="3">
        <v>2</v>
      </c>
      <c r="J4006" t="s">
        <v>12848</v>
      </c>
      <c r="K4006" s="3">
        <v>20</v>
      </c>
      <c r="L4006" t="s">
        <v>26117</v>
      </c>
      <c r="M4006" s="3">
        <v>7</v>
      </c>
      <c r="N4006" t="s">
        <v>14788</v>
      </c>
      <c r="O4006" s="3">
        <v>3</v>
      </c>
      <c r="P4006" t="s">
        <v>26085</v>
      </c>
      <c r="Q4006" s="3">
        <v>2</v>
      </c>
      <c r="R4006" t="s">
        <v>8209</v>
      </c>
      <c r="S4006" s="3">
        <v>4</v>
      </c>
      <c r="T4006" s="3">
        <v>1</v>
      </c>
      <c r="U4006" s="3">
        <v>800000</v>
      </c>
      <c r="V4006" s="3">
        <v>2016</v>
      </c>
      <c r="W4006" t="s">
        <v>25</v>
      </c>
    </row>
    <row r="4007" spans="1:23" x14ac:dyDescent="0.3">
      <c r="A4007" s="3">
        <v>9</v>
      </c>
      <c r="B4007" t="s">
        <v>26150</v>
      </c>
      <c r="C4007" s="3">
        <v>9206</v>
      </c>
      <c r="D4007" t="s">
        <v>1657</v>
      </c>
      <c r="E4007" s="3">
        <v>100105</v>
      </c>
      <c r="F4007" t="s">
        <v>11377</v>
      </c>
      <c r="G4007" s="3">
        <v>100105004</v>
      </c>
      <c r="H4007" t="s">
        <v>26116</v>
      </c>
      <c r="I4007" s="3">
        <v>2</v>
      </c>
      <c r="J4007" t="s">
        <v>12848</v>
      </c>
      <c r="K4007" s="3">
        <v>20</v>
      </c>
      <c r="L4007" t="s">
        <v>26117</v>
      </c>
      <c r="M4007" s="3">
        <v>2</v>
      </c>
      <c r="N4007" t="s">
        <v>26084</v>
      </c>
      <c r="O4007" s="3">
        <v>1</v>
      </c>
      <c r="P4007" t="s">
        <v>28066</v>
      </c>
      <c r="Q4007" s="3">
        <v>1</v>
      </c>
      <c r="R4007" t="s">
        <v>26083</v>
      </c>
      <c r="S4007" s="3">
        <v>27</v>
      </c>
      <c r="T4007" s="3">
        <v>1</v>
      </c>
      <c r="U4007" s="3">
        <v>60000</v>
      </c>
      <c r="V4007" s="3">
        <v>2016</v>
      </c>
      <c r="W4007" t="s">
        <v>25</v>
      </c>
    </row>
    <row r="4008" spans="1:23" x14ac:dyDescent="0.3">
      <c r="A4008" s="3">
        <v>9</v>
      </c>
      <c r="B4008" t="s">
        <v>26150</v>
      </c>
      <c r="C4008" s="3">
        <v>9114</v>
      </c>
      <c r="D4008" t="s">
        <v>1618</v>
      </c>
      <c r="E4008" s="3">
        <v>100105</v>
      </c>
      <c r="F4008" t="s">
        <v>11377</v>
      </c>
      <c r="G4008" s="3">
        <v>100105002</v>
      </c>
      <c r="H4008" t="s">
        <v>26142</v>
      </c>
      <c r="I4008" s="3">
        <v>1</v>
      </c>
      <c r="J4008" t="s">
        <v>26080</v>
      </c>
      <c r="K4008" s="3">
        <v>20</v>
      </c>
      <c r="L4008" t="s">
        <v>26117</v>
      </c>
      <c r="M4008" s="3">
        <v>7</v>
      </c>
      <c r="N4008" t="s">
        <v>14788</v>
      </c>
      <c r="O4008" s="3">
        <v>1</v>
      </c>
      <c r="P4008" t="s">
        <v>28066</v>
      </c>
      <c r="Q4008" s="3">
        <v>1</v>
      </c>
      <c r="R4008" t="s">
        <v>26083</v>
      </c>
      <c r="S4008" s="3">
        <v>1</v>
      </c>
      <c r="T4008" s="3">
        <v>1</v>
      </c>
      <c r="U4008" s="3">
        <v>50000</v>
      </c>
      <c r="V4008" s="3">
        <v>2016</v>
      </c>
      <c r="W4008" t="s">
        <v>25</v>
      </c>
    </row>
    <row r="4009" spans="1:23" x14ac:dyDescent="0.3">
      <c r="A4009" s="3">
        <v>9</v>
      </c>
      <c r="B4009" t="s">
        <v>26150</v>
      </c>
      <c r="C4009" s="3">
        <v>9114</v>
      </c>
      <c r="D4009" t="s">
        <v>1618</v>
      </c>
      <c r="E4009" s="3">
        <v>100105</v>
      </c>
      <c r="F4009" t="s">
        <v>11377</v>
      </c>
      <c r="G4009" s="3">
        <v>100105002</v>
      </c>
      <c r="H4009" t="s">
        <v>26142</v>
      </c>
      <c r="I4009" s="3">
        <v>1</v>
      </c>
      <c r="J4009" t="s">
        <v>26080</v>
      </c>
      <c r="K4009" s="3">
        <v>20</v>
      </c>
      <c r="L4009" t="s">
        <v>26117</v>
      </c>
      <c r="M4009" s="3">
        <v>7</v>
      </c>
      <c r="N4009" t="s">
        <v>14788</v>
      </c>
      <c r="O4009" s="3">
        <v>3</v>
      </c>
      <c r="P4009" t="s">
        <v>26085</v>
      </c>
      <c r="Q4009" s="3">
        <v>1</v>
      </c>
      <c r="R4009" t="s">
        <v>26083</v>
      </c>
      <c r="S4009" s="3">
        <v>3</v>
      </c>
      <c r="T4009" s="3">
        <v>1</v>
      </c>
      <c r="U4009" s="3">
        <v>40000</v>
      </c>
      <c r="V4009" s="3">
        <v>2016</v>
      </c>
      <c r="W4009" t="s">
        <v>25</v>
      </c>
    </row>
    <row r="4010" spans="1:23" x14ac:dyDescent="0.3">
      <c r="A4010" s="3">
        <v>9</v>
      </c>
      <c r="B4010" t="s">
        <v>26150</v>
      </c>
      <c r="C4010" s="3">
        <v>9201</v>
      </c>
      <c r="D4010" t="s">
        <v>1642</v>
      </c>
      <c r="E4010" s="3">
        <v>100105</v>
      </c>
      <c r="F4010" t="s">
        <v>11377</v>
      </c>
      <c r="G4010" s="3">
        <v>100105004</v>
      </c>
      <c r="H4010" t="s">
        <v>26116</v>
      </c>
      <c r="I4010" s="3">
        <v>2</v>
      </c>
      <c r="J4010" t="s">
        <v>12848</v>
      </c>
      <c r="K4010" s="3">
        <v>20</v>
      </c>
      <c r="L4010" t="s">
        <v>26117</v>
      </c>
      <c r="M4010" s="3">
        <v>6</v>
      </c>
      <c r="N4010" t="s">
        <v>18251</v>
      </c>
      <c r="O4010" s="3">
        <v>1</v>
      </c>
      <c r="P4010" t="s">
        <v>28066</v>
      </c>
      <c r="Q4010" s="3">
        <v>1</v>
      </c>
      <c r="R4010" t="s">
        <v>26083</v>
      </c>
      <c r="S4010" s="3">
        <v>2</v>
      </c>
      <c r="T4010" s="3">
        <v>1</v>
      </c>
      <c r="U4010" s="3">
        <v>60000</v>
      </c>
      <c r="V4010" s="3">
        <v>2019</v>
      </c>
      <c r="W4010" t="s">
        <v>26159</v>
      </c>
    </row>
    <row r="4011" spans="1:23" x14ac:dyDescent="0.3">
      <c r="A4011" s="3">
        <v>9</v>
      </c>
      <c r="B4011" t="s">
        <v>26150</v>
      </c>
      <c r="C4011" s="3">
        <v>9201</v>
      </c>
      <c r="D4011" t="s">
        <v>1642</v>
      </c>
      <c r="E4011" s="3">
        <v>100105</v>
      </c>
      <c r="F4011" t="s">
        <v>11377</v>
      </c>
      <c r="G4011" s="3">
        <v>100105004</v>
      </c>
      <c r="H4011" t="s">
        <v>26116</v>
      </c>
      <c r="I4011" s="3">
        <v>2</v>
      </c>
      <c r="J4011" t="s">
        <v>12848</v>
      </c>
      <c r="K4011" s="3">
        <v>20</v>
      </c>
      <c r="L4011" t="s">
        <v>26117</v>
      </c>
      <c r="M4011" s="3">
        <v>2</v>
      </c>
      <c r="N4011" t="s">
        <v>26084</v>
      </c>
      <c r="O4011" s="3">
        <v>1</v>
      </c>
      <c r="P4011" t="s">
        <v>28066</v>
      </c>
      <c r="Q4011" s="3">
        <v>1</v>
      </c>
      <c r="R4011" t="s">
        <v>26083</v>
      </c>
      <c r="S4011" s="3">
        <v>1</v>
      </c>
      <c r="T4011" s="3">
        <v>1</v>
      </c>
      <c r="U4011" s="3">
        <v>1800</v>
      </c>
      <c r="V4011" s="3">
        <v>2019</v>
      </c>
      <c r="W4011" t="s">
        <v>26159</v>
      </c>
    </row>
    <row r="4012" spans="1:23" x14ac:dyDescent="0.3">
      <c r="A4012" s="3">
        <v>9</v>
      </c>
      <c r="B4012" t="s">
        <v>26150</v>
      </c>
      <c r="C4012" s="3">
        <v>9202</v>
      </c>
      <c r="D4012" t="s">
        <v>1645</v>
      </c>
      <c r="E4012" s="3">
        <v>100105</v>
      </c>
      <c r="F4012" t="s">
        <v>11377</v>
      </c>
      <c r="G4012" s="3">
        <v>100105004</v>
      </c>
      <c r="H4012" t="s">
        <v>26116</v>
      </c>
      <c r="I4012" s="3">
        <v>2</v>
      </c>
      <c r="J4012" t="s">
        <v>12848</v>
      </c>
      <c r="K4012" s="3">
        <v>20</v>
      </c>
      <c r="L4012" t="s">
        <v>26117</v>
      </c>
      <c r="M4012" s="3">
        <v>7</v>
      </c>
      <c r="N4012" t="s">
        <v>14788</v>
      </c>
      <c r="O4012" s="3">
        <v>3</v>
      </c>
      <c r="P4012" t="s">
        <v>26085</v>
      </c>
      <c r="Q4012" s="3">
        <v>1</v>
      </c>
      <c r="R4012" t="s">
        <v>26083</v>
      </c>
      <c r="S4012" s="3">
        <v>3</v>
      </c>
      <c r="T4012" s="3">
        <v>1</v>
      </c>
      <c r="U4012" s="3">
        <v>25000</v>
      </c>
      <c r="V4012" s="3">
        <v>2019</v>
      </c>
      <c r="W4012" t="s">
        <v>26159</v>
      </c>
    </row>
    <row r="4013" spans="1:23" x14ac:dyDescent="0.3">
      <c r="A4013" s="3">
        <v>9</v>
      </c>
      <c r="B4013" t="s">
        <v>26150</v>
      </c>
      <c r="C4013" s="3">
        <v>9103</v>
      </c>
      <c r="D4013" t="s">
        <v>1585</v>
      </c>
      <c r="E4013" s="3">
        <v>100105</v>
      </c>
      <c r="F4013" t="s">
        <v>11377</v>
      </c>
      <c r="G4013" s="3">
        <v>100105002</v>
      </c>
      <c r="H4013" t="s">
        <v>26142</v>
      </c>
      <c r="I4013" s="3">
        <v>1</v>
      </c>
      <c r="J4013" t="s">
        <v>26080</v>
      </c>
      <c r="K4013" s="3">
        <v>20</v>
      </c>
      <c r="L4013" t="s">
        <v>26117</v>
      </c>
      <c r="M4013" s="3">
        <v>7</v>
      </c>
      <c r="N4013" t="s">
        <v>14788</v>
      </c>
      <c r="O4013" s="3">
        <v>3</v>
      </c>
      <c r="P4013" t="s">
        <v>26085</v>
      </c>
      <c r="Q4013" s="3">
        <v>1</v>
      </c>
      <c r="R4013" t="s">
        <v>26083</v>
      </c>
      <c r="S4013" s="3">
        <v>3</v>
      </c>
      <c r="T4013" s="3">
        <v>1</v>
      </c>
      <c r="U4013" s="3">
        <v>151788</v>
      </c>
      <c r="V4013" s="3">
        <v>2019</v>
      </c>
      <c r="W4013" t="s">
        <v>26159</v>
      </c>
    </row>
    <row r="4014" spans="1:23" x14ac:dyDescent="0.3">
      <c r="A4014" s="3">
        <v>9</v>
      </c>
      <c r="B4014" t="s">
        <v>26150</v>
      </c>
      <c r="C4014" s="3">
        <v>9103</v>
      </c>
      <c r="D4014" t="s">
        <v>1585</v>
      </c>
      <c r="E4014" s="3">
        <v>100105</v>
      </c>
      <c r="F4014" t="s">
        <v>11377</v>
      </c>
      <c r="G4014" s="3">
        <v>100105002</v>
      </c>
      <c r="H4014" t="s">
        <v>26142</v>
      </c>
      <c r="I4014" s="3">
        <v>2</v>
      </c>
      <c r="J4014" t="s">
        <v>12848</v>
      </c>
      <c r="K4014" s="3">
        <v>20</v>
      </c>
      <c r="L4014" t="s">
        <v>26117</v>
      </c>
      <c r="M4014" s="3">
        <v>7</v>
      </c>
      <c r="N4014" t="s">
        <v>14788</v>
      </c>
      <c r="O4014" s="3">
        <v>3</v>
      </c>
      <c r="P4014" t="s">
        <v>26085</v>
      </c>
      <c r="Q4014" s="3">
        <v>1</v>
      </c>
      <c r="R4014" t="s">
        <v>26083</v>
      </c>
      <c r="S4014" s="3">
        <v>51</v>
      </c>
      <c r="T4014" s="3">
        <v>1</v>
      </c>
      <c r="U4014" s="3">
        <v>1400000</v>
      </c>
      <c r="V4014" s="3">
        <v>2019</v>
      </c>
      <c r="W4014" t="s">
        <v>26159</v>
      </c>
    </row>
    <row r="4015" spans="1:23" x14ac:dyDescent="0.3">
      <c r="A4015" s="3">
        <v>9</v>
      </c>
      <c r="B4015" t="s">
        <v>26150</v>
      </c>
      <c r="C4015" s="3">
        <v>9204</v>
      </c>
      <c r="D4015" t="s">
        <v>1651</v>
      </c>
      <c r="E4015" s="3">
        <v>100105</v>
      </c>
      <c r="F4015" t="s">
        <v>11377</v>
      </c>
      <c r="G4015" s="3">
        <v>100105002</v>
      </c>
      <c r="H4015" t="s">
        <v>26142</v>
      </c>
      <c r="I4015" s="3">
        <v>2</v>
      </c>
      <c r="J4015" t="s">
        <v>12848</v>
      </c>
      <c r="K4015" s="3">
        <v>20</v>
      </c>
      <c r="L4015" t="s">
        <v>26117</v>
      </c>
      <c r="M4015" s="3">
        <v>7</v>
      </c>
      <c r="N4015" t="s">
        <v>14788</v>
      </c>
      <c r="O4015" s="3">
        <v>3</v>
      </c>
      <c r="P4015" t="s">
        <v>26085</v>
      </c>
      <c r="Q4015" s="3">
        <v>1</v>
      </c>
      <c r="R4015" t="s">
        <v>26083</v>
      </c>
      <c r="S4015" s="3">
        <v>3</v>
      </c>
      <c r="T4015" s="3">
        <v>1</v>
      </c>
      <c r="U4015" s="3">
        <v>168000</v>
      </c>
      <c r="V4015" s="3">
        <v>2019</v>
      </c>
      <c r="W4015" t="s">
        <v>26159</v>
      </c>
    </row>
    <row r="4016" spans="1:23" x14ac:dyDescent="0.3">
      <c r="A4016" s="3">
        <v>9</v>
      </c>
      <c r="B4016" t="s">
        <v>26150</v>
      </c>
      <c r="C4016" s="3">
        <v>9204</v>
      </c>
      <c r="D4016" t="s">
        <v>1651</v>
      </c>
      <c r="E4016" s="3">
        <v>100105</v>
      </c>
      <c r="F4016" t="s">
        <v>11377</v>
      </c>
      <c r="G4016" s="3">
        <v>100105004</v>
      </c>
      <c r="H4016" t="s">
        <v>26116</v>
      </c>
      <c r="I4016" s="3">
        <v>2</v>
      </c>
      <c r="J4016" t="s">
        <v>12848</v>
      </c>
      <c r="K4016" s="3">
        <v>20</v>
      </c>
      <c r="L4016" t="s">
        <v>26117</v>
      </c>
      <c r="M4016" s="3">
        <v>7</v>
      </c>
      <c r="N4016" t="s">
        <v>14788</v>
      </c>
      <c r="O4016" s="3">
        <v>1</v>
      </c>
      <c r="P4016" t="s">
        <v>28066</v>
      </c>
      <c r="Q4016" s="3">
        <v>1</v>
      </c>
      <c r="R4016" t="s">
        <v>26083</v>
      </c>
      <c r="S4016" s="3">
        <v>3</v>
      </c>
      <c r="T4016" s="3">
        <v>1</v>
      </c>
      <c r="U4016" s="3">
        <v>32000</v>
      </c>
      <c r="V4016" s="3">
        <v>2019</v>
      </c>
      <c r="W4016" t="s">
        <v>26159</v>
      </c>
    </row>
    <row r="4017" spans="1:23" x14ac:dyDescent="0.3">
      <c r="A4017" s="3">
        <v>9</v>
      </c>
      <c r="B4017" t="s">
        <v>26150</v>
      </c>
      <c r="C4017" s="3">
        <v>9105</v>
      </c>
      <c r="D4017" t="s">
        <v>1591</v>
      </c>
      <c r="E4017" s="3">
        <v>100105</v>
      </c>
      <c r="F4017" t="s">
        <v>11377</v>
      </c>
      <c r="G4017" s="3">
        <v>100105002</v>
      </c>
      <c r="H4017" t="s">
        <v>26142</v>
      </c>
      <c r="I4017" s="3">
        <v>1</v>
      </c>
      <c r="J4017" t="s">
        <v>26080</v>
      </c>
      <c r="K4017" s="3">
        <v>20</v>
      </c>
      <c r="L4017" t="s">
        <v>26117</v>
      </c>
      <c r="M4017" s="3">
        <v>7</v>
      </c>
      <c r="N4017" t="s">
        <v>14788</v>
      </c>
      <c r="O4017" s="3">
        <v>3</v>
      </c>
      <c r="P4017" t="s">
        <v>26085</v>
      </c>
      <c r="Q4017" s="3">
        <v>1</v>
      </c>
      <c r="R4017" t="s">
        <v>26083</v>
      </c>
      <c r="S4017" s="3">
        <v>2</v>
      </c>
      <c r="T4017" s="3">
        <v>1</v>
      </c>
      <c r="U4017" s="3">
        <v>20000</v>
      </c>
      <c r="V4017" s="3">
        <v>2019</v>
      </c>
      <c r="W4017" t="s">
        <v>26159</v>
      </c>
    </row>
    <row r="4018" spans="1:23" x14ac:dyDescent="0.3">
      <c r="A4018" s="3">
        <v>9</v>
      </c>
      <c r="B4018" t="s">
        <v>26150</v>
      </c>
      <c r="C4018" s="3">
        <v>9105</v>
      </c>
      <c r="D4018" t="s">
        <v>1591</v>
      </c>
      <c r="E4018" s="3">
        <v>100105</v>
      </c>
      <c r="F4018" t="s">
        <v>11377</v>
      </c>
      <c r="G4018" s="3">
        <v>100105002</v>
      </c>
      <c r="H4018" t="s">
        <v>26142</v>
      </c>
      <c r="I4018" s="3">
        <v>2</v>
      </c>
      <c r="J4018" t="s">
        <v>12848</v>
      </c>
      <c r="K4018" s="3">
        <v>20</v>
      </c>
      <c r="L4018" t="s">
        <v>26117</v>
      </c>
      <c r="M4018" s="3">
        <v>7</v>
      </c>
      <c r="N4018" t="s">
        <v>14788</v>
      </c>
      <c r="O4018" s="3">
        <v>3</v>
      </c>
      <c r="P4018" t="s">
        <v>26085</v>
      </c>
      <c r="Q4018" s="3">
        <v>1</v>
      </c>
      <c r="R4018" t="s">
        <v>26083</v>
      </c>
      <c r="S4018" s="3">
        <v>4</v>
      </c>
      <c r="T4018" s="3">
        <v>1</v>
      </c>
      <c r="U4018" s="3">
        <v>240000</v>
      </c>
      <c r="V4018" s="3">
        <v>2019</v>
      </c>
      <c r="W4018" t="s">
        <v>26159</v>
      </c>
    </row>
    <row r="4019" spans="1:23" x14ac:dyDescent="0.3">
      <c r="A4019" s="3">
        <v>9</v>
      </c>
      <c r="B4019" t="s">
        <v>26150</v>
      </c>
      <c r="C4019" s="3">
        <v>9105</v>
      </c>
      <c r="D4019" t="s">
        <v>1591</v>
      </c>
      <c r="E4019" s="3">
        <v>100105</v>
      </c>
      <c r="F4019" t="s">
        <v>11377</v>
      </c>
      <c r="G4019" s="3">
        <v>100105002</v>
      </c>
      <c r="H4019" t="s">
        <v>26142</v>
      </c>
      <c r="I4019" s="3">
        <v>2</v>
      </c>
      <c r="J4019" t="s">
        <v>12848</v>
      </c>
      <c r="K4019" s="3">
        <v>20</v>
      </c>
      <c r="L4019" t="s">
        <v>26117</v>
      </c>
      <c r="M4019" s="3">
        <v>7</v>
      </c>
      <c r="N4019" t="s">
        <v>14788</v>
      </c>
      <c r="O4019" s="3">
        <v>3</v>
      </c>
      <c r="P4019" t="s">
        <v>26085</v>
      </c>
      <c r="Q4019" s="3">
        <v>1</v>
      </c>
      <c r="R4019" t="s">
        <v>26083</v>
      </c>
      <c r="S4019" s="3">
        <v>6</v>
      </c>
      <c r="T4019" s="3">
        <v>1</v>
      </c>
      <c r="U4019" s="3">
        <v>700000</v>
      </c>
      <c r="V4019" s="3">
        <v>2019</v>
      </c>
      <c r="W4019" t="s">
        <v>26159</v>
      </c>
    </row>
    <row r="4020" spans="1:23" x14ac:dyDescent="0.3">
      <c r="A4020" s="3">
        <v>9</v>
      </c>
      <c r="B4020" t="s">
        <v>26150</v>
      </c>
      <c r="C4020" s="3">
        <v>9105</v>
      </c>
      <c r="D4020" t="s">
        <v>1591</v>
      </c>
      <c r="E4020" s="3">
        <v>100105</v>
      </c>
      <c r="F4020" t="s">
        <v>11377</v>
      </c>
      <c r="G4020" s="3">
        <v>100105002</v>
      </c>
      <c r="H4020" t="s">
        <v>26142</v>
      </c>
      <c r="I4020" s="3">
        <v>2</v>
      </c>
      <c r="J4020" t="s">
        <v>12848</v>
      </c>
      <c r="K4020" s="3">
        <v>20</v>
      </c>
      <c r="L4020" t="s">
        <v>26117</v>
      </c>
      <c r="M4020" s="3">
        <v>7</v>
      </c>
      <c r="N4020" t="s">
        <v>14788</v>
      </c>
      <c r="O4020" s="3">
        <v>1</v>
      </c>
      <c r="P4020" t="s">
        <v>28066</v>
      </c>
      <c r="Q4020" s="3">
        <v>1</v>
      </c>
      <c r="R4020" t="s">
        <v>26083</v>
      </c>
      <c r="S4020" s="3">
        <v>3</v>
      </c>
      <c r="T4020" s="3">
        <v>1</v>
      </c>
      <c r="U4020" s="3">
        <v>250000</v>
      </c>
      <c r="V4020" s="3">
        <v>2019</v>
      </c>
      <c r="W4020" t="s">
        <v>26159</v>
      </c>
    </row>
    <row r="4021" spans="1:23" x14ac:dyDescent="0.3">
      <c r="A4021" s="3">
        <v>9</v>
      </c>
      <c r="B4021" t="s">
        <v>26150</v>
      </c>
      <c r="C4021" s="3">
        <v>9106</v>
      </c>
      <c r="D4021" t="s">
        <v>1594</v>
      </c>
      <c r="E4021" s="3">
        <v>100105</v>
      </c>
      <c r="F4021" t="s">
        <v>11377</v>
      </c>
      <c r="G4021" s="3">
        <v>100105004</v>
      </c>
      <c r="H4021" t="s">
        <v>26116</v>
      </c>
      <c r="I4021" s="3">
        <v>2</v>
      </c>
      <c r="J4021" t="s">
        <v>12848</v>
      </c>
      <c r="K4021" s="3">
        <v>20</v>
      </c>
      <c r="L4021" t="s">
        <v>26117</v>
      </c>
      <c r="M4021" s="3">
        <v>7</v>
      </c>
      <c r="N4021" t="s">
        <v>14788</v>
      </c>
      <c r="O4021" s="3">
        <v>3</v>
      </c>
      <c r="P4021" t="s">
        <v>26085</v>
      </c>
      <c r="Q4021" s="3">
        <v>1</v>
      </c>
      <c r="R4021" t="s">
        <v>26083</v>
      </c>
      <c r="S4021" s="3">
        <v>2</v>
      </c>
      <c r="T4021" s="3">
        <v>1</v>
      </c>
      <c r="U4021" s="3">
        <v>4300</v>
      </c>
      <c r="V4021" s="3">
        <v>2019</v>
      </c>
      <c r="W4021" t="s">
        <v>26159</v>
      </c>
    </row>
    <row r="4022" spans="1:23" x14ac:dyDescent="0.3">
      <c r="A4022" s="3">
        <v>9</v>
      </c>
      <c r="B4022" t="s">
        <v>26150</v>
      </c>
      <c r="C4022" s="3">
        <v>9107</v>
      </c>
      <c r="D4022" t="s">
        <v>1597</v>
      </c>
      <c r="E4022" s="3">
        <v>100105</v>
      </c>
      <c r="F4022" t="s">
        <v>11377</v>
      </c>
      <c r="G4022" s="3">
        <v>100105002</v>
      </c>
      <c r="H4022" t="s">
        <v>26142</v>
      </c>
      <c r="I4022" s="3">
        <v>1</v>
      </c>
      <c r="J4022" t="s">
        <v>26080</v>
      </c>
      <c r="K4022" s="3">
        <v>20</v>
      </c>
      <c r="L4022" t="s">
        <v>26117</v>
      </c>
      <c r="M4022" s="3">
        <v>7</v>
      </c>
      <c r="N4022" t="s">
        <v>14788</v>
      </c>
      <c r="O4022" s="3">
        <v>3</v>
      </c>
      <c r="P4022" t="s">
        <v>26085</v>
      </c>
      <c r="Q4022" s="3">
        <v>1</v>
      </c>
      <c r="R4022" t="s">
        <v>26083</v>
      </c>
      <c r="S4022" s="3">
        <v>2</v>
      </c>
      <c r="T4022" s="3">
        <v>1</v>
      </c>
      <c r="U4022" s="3">
        <v>100000</v>
      </c>
      <c r="V4022" s="3">
        <v>2019</v>
      </c>
      <c r="W4022" t="s">
        <v>26159</v>
      </c>
    </row>
    <row r="4023" spans="1:23" x14ac:dyDescent="0.3">
      <c r="A4023" s="3">
        <v>9</v>
      </c>
      <c r="B4023" t="s">
        <v>26150</v>
      </c>
      <c r="C4023" s="3">
        <v>9107</v>
      </c>
      <c r="D4023" t="s">
        <v>1597</v>
      </c>
      <c r="E4023" s="3">
        <v>100105</v>
      </c>
      <c r="F4023" t="s">
        <v>11377</v>
      </c>
      <c r="G4023" s="3">
        <v>100105002</v>
      </c>
      <c r="H4023" t="s">
        <v>26142</v>
      </c>
      <c r="I4023" s="3">
        <v>1</v>
      </c>
      <c r="J4023" t="s">
        <v>26080</v>
      </c>
      <c r="K4023" s="3">
        <v>20</v>
      </c>
      <c r="L4023" t="s">
        <v>26117</v>
      </c>
      <c r="M4023" s="3">
        <v>7</v>
      </c>
      <c r="N4023" t="s">
        <v>14788</v>
      </c>
      <c r="O4023" s="3">
        <v>3</v>
      </c>
      <c r="P4023" t="s">
        <v>26085</v>
      </c>
      <c r="Q4023" s="3">
        <v>1</v>
      </c>
      <c r="R4023" t="s">
        <v>26083</v>
      </c>
      <c r="S4023" s="3">
        <v>2</v>
      </c>
      <c r="T4023" s="3">
        <v>1</v>
      </c>
      <c r="U4023" s="3">
        <v>250000</v>
      </c>
      <c r="V4023" s="3">
        <v>2019</v>
      </c>
      <c r="W4023" t="s">
        <v>26159</v>
      </c>
    </row>
    <row r="4024" spans="1:23" x14ac:dyDescent="0.3">
      <c r="A4024" s="3">
        <v>9</v>
      </c>
      <c r="B4024" t="s">
        <v>26150</v>
      </c>
      <c r="C4024" s="3">
        <v>9107</v>
      </c>
      <c r="D4024" t="s">
        <v>1597</v>
      </c>
      <c r="E4024" s="3">
        <v>100105</v>
      </c>
      <c r="F4024" t="s">
        <v>11377</v>
      </c>
      <c r="G4024" s="3">
        <v>100105004</v>
      </c>
      <c r="H4024" t="s">
        <v>26116</v>
      </c>
      <c r="I4024" s="3">
        <v>1</v>
      </c>
      <c r="J4024" t="s">
        <v>26080</v>
      </c>
      <c r="K4024" s="3">
        <v>20</v>
      </c>
      <c r="L4024" t="s">
        <v>26117</v>
      </c>
      <c r="M4024" s="3">
        <v>7</v>
      </c>
      <c r="N4024" t="s">
        <v>14788</v>
      </c>
      <c r="O4024" s="3">
        <v>1</v>
      </c>
      <c r="P4024" t="s">
        <v>28066</v>
      </c>
      <c r="Q4024" s="3">
        <v>1</v>
      </c>
      <c r="R4024" t="s">
        <v>26083</v>
      </c>
      <c r="S4024" s="3">
        <v>4</v>
      </c>
      <c r="T4024" s="3">
        <v>1</v>
      </c>
      <c r="U4024" s="3">
        <v>5000</v>
      </c>
      <c r="V4024" s="3">
        <v>2019</v>
      </c>
      <c r="W4024" t="s">
        <v>26159</v>
      </c>
    </row>
    <row r="4025" spans="1:23" x14ac:dyDescent="0.3">
      <c r="A4025" s="3">
        <v>9</v>
      </c>
      <c r="B4025" t="s">
        <v>26150</v>
      </c>
      <c r="C4025" s="3">
        <v>9107</v>
      </c>
      <c r="D4025" t="s">
        <v>1597</v>
      </c>
      <c r="E4025" s="3">
        <v>100105</v>
      </c>
      <c r="F4025" t="s">
        <v>11377</v>
      </c>
      <c r="G4025" s="3">
        <v>100105002</v>
      </c>
      <c r="H4025" t="s">
        <v>26142</v>
      </c>
      <c r="I4025" s="3">
        <v>2</v>
      </c>
      <c r="J4025" t="s">
        <v>12848</v>
      </c>
      <c r="K4025" s="3">
        <v>20</v>
      </c>
      <c r="L4025" t="s">
        <v>26117</v>
      </c>
      <c r="M4025" s="3">
        <v>7</v>
      </c>
      <c r="N4025" t="s">
        <v>14788</v>
      </c>
      <c r="O4025" s="3">
        <v>3</v>
      </c>
      <c r="P4025" t="s">
        <v>26085</v>
      </c>
      <c r="Q4025" s="3">
        <v>1</v>
      </c>
      <c r="R4025" t="s">
        <v>26083</v>
      </c>
      <c r="S4025" s="3">
        <v>1</v>
      </c>
      <c r="T4025" s="3">
        <v>1</v>
      </c>
      <c r="U4025" s="3">
        <v>80000</v>
      </c>
      <c r="V4025" s="3">
        <v>2019</v>
      </c>
      <c r="W4025" t="s">
        <v>26159</v>
      </c>
    </row>
    <row r="4026" spans="1:23" x14ac:dyDescent="0.3">
      <c r="A4026" s="3">
        <v>9</v>
      </c>
      <c r="B4026" t="s">
        <v>26150</v>
      </c>
      <c r="C4026" s="3">
        <v>9107</v>
      </c>
      <c r="D4026" t="s">
        <v>1597</v>
      </c>
      <c r="E4026" s="3">
        <v>100105</v>
      </c>
      <c r="F4026" t="s">
        <v>11377</v>
      </c>
      <c r="G4026" s="3">
        <v>100105002</v>
      </c>
      <c r="H4026" t="s">
        <v>26142</v>
      </c>
      <c r="I4026" s="3">
        <v>2</v>
      </c>
      <c r="J4026" t="s">
        <v>12848</v>
      </c>
      <c r="K4026" s="3">
        <v>20</v>
      </c>
      <c r="L4026" t="s">
        <v>26117</v>
      </c>
      <c r="M4026" s="3">
        <v>7</v>
      </c>
      <c r="N4026" t="s">
        <v>14788</v>
      </c>
      <c r="O4026" s="3">
        <v>3</v>
      </c>
      <c r="P4026" t="s">
        <v>26085</v>
      </c>
      <c r="Q4026" s="3">
        <v>1</v>
      </c>
      <c r="R4026" t="s">
        <v>26083</v>
      </c>
      <c r="S4026" s="3">
        <v>2</v>
      </c>
      <c r="T4026" s="3">
        <v>1</v>
      </c>
      <c r="U4026" s="3">
        <v>325000</v>
      </c>
      <c r="V4026" s="3">
        <v>2019</v>
      </c>
      <c r="W4026" t="s">
        <v>26159</v>
      </c>
    </row>
    <row r="4027" spans="1:23" x14ac:dyDescent="0.3">
      <c r="A4027" s="3">
        <v>9</v>
      </c>
      <c r="B4027" t="s">
        <v>26150</v>
      </c>
      <c r="C4027" s="3">
        <v>9107</v>
      </c>
      <c r="D4027" t="s">
        <v>1597</v>
      </c>
      <c r="E4027" s="3">
        <v>100105</v>
      </c>
      <c r="F4027" t="s">
        <v>11377</v>
      </c>
      <c r="G4027" s="3">
        <v>100105002</v>
      </c>
      <c r="H4027" t="s">
        <v>26142</v>
      </c>
      <c r="I4027" s="3">
        <v>2</v>
      </c>
      <c r="J4027" t="s">
        <v>12848</v>
      </c>
      <c r="K4027" s="3">
        <v>20</v>
      </c>
      <c r="L4027" t="s">
        <v>26117</v>
      </c>
      <c r="M4027" s="3">
        <v>7</v>
      </c>
      <c r="N4027" t="s">
        <v>14788</v>
      </c>
      <c r="O4027" s="3">
        <v>3</v>
      </c>
      <c r="P4027" t="s">
        <v>26085</v>
      </c>
      <c r="Q4027" s="3">
        <v>1</v>
      </c>
      <c r="R4027" t="s">
        <v>26083</v>
      </c>
      <c r="S4027" s="3">
        <v>5</v>
      </c>
      <c r="T4027" s="3">
        <v>1</v>
      </c>
      <c r="U4027" s="3">
        <v>65000</v>
      </c>
      <c r="V4027" s="3">
        <v>2019</v>
      </c>
      <c r="W4027" t="s">
        <v>26159</v>
      </c>
    </row>
    <row r="4028" spans="1:23" x14ac:dyDescent="0.3">
      <c r="A4028" s="3">
        <v>9</v>
      </c>
      <c r="B4028" t="s">
        <v>26150</v>
      </c>
      <c r="C4028" s="3">
        <v>9107</v>
      </c>
      <c r="D4028" t="s">
        <v>1597</v>
      </c>
      <c r="E4028" s="3">
        <v>100105</v>
      </c>
      <c r="F4028" t="s">
        <v>11377</v>
      </c>
      <c r="G4028" s="3">
        <v>100105002</v>
      </c>
      <c r="H4028" t="s">
        <v>26142</v>
      </c>
      <c r="I4028" s="3">
        <v>2</v>
      </c>
      <c r="J4028" t="s">
        <v>12848</v>
      </c>
      <c r="K4028" s="3">
        <v>20</v>
      </c>
      <c r="L4028" t="s">
        <v>26117</v>
      </c>
      <c r="M4028" s="3">
        <v>7</v>
      </c>
      <c r="N4028" t="s">
        <v>14788</v>
      </c>
      <c r="O4028" s="3">
        <v>1</v>
      </c>
      <c r="P4028" t="s">
        <v>28066</v>
      </c>
      <c r="Q4028" s="3">
        <v>1</v>
      </c>
      <c r="R4028" t="s">
        <v>26083</v>
      </c>
      <c r="S4028" s="3">
        <v>1</v>
      </c>
      <c r="T4028" s="3">
        <v>1</v>
      </c>
      <c r="U4028" s="3">
        <v>30000</v>
      </c>
      <c r="V4028" s="3">
        <v>2019</v>
      </c>
      <c r="W4028" t="s">
        <v>26159</v>
      </c>
    </row>
    <row r="4029" spans="1:23" x14ac:dyDescent="0.3">
      <c r="A4029" s="3">
        <v>9</v>
      </c>
      <c r="B4029" t="s">
        <v>26150</v>
      </c>
      <c r="C4029" s="3">
        <v>9107</v>
      </c>
      <c r="D4029" t="s">
        <v>1597</v>
      </c>
      <c r="E4029" s="3">
        <v>100105</v>
      </c>
      <c r="F4029" t="s">
        <v>11377</v>
      </c>
      <c r="G4029" s="3">
        <v>100105002</v>
      </c>
      <c r="H4029" t="s">
        <v>26142</v>
      </c>
      <c r="I4029" s="3">
        <v>2</v>
      </c>
      <c r="J4029" t="s">
        <v>12848</v>
      </c>
      <c r="K4029" s="3">
        <v>20</v>
      </c>
      <c r="L4029" t="s">
        <v>26117</v>
      </c>
      <c r="M4029" s="3">
        <v>7</v>
      </c>
      <c r="N4029" t="s">
        <v>14788</v>
      </c>
      <c r="O4029" s="3">
        <v>1</v>
      </c>
      <c r="P4029" t="s">
        <v>28066</v>
      </c>
      <c r="Q4029" s="3">
        <v>1</v>
      </c>
      <c r="R4029" t="s">
        <v>26083</v>
      </c>
      <c r="S4029" s="3">
        <v>2</v>
      </c>
      <c r="T4029" s="3">
        <v>1</v>
      </c>
      <c r="U4029" s="3">
        <v>90000</v>
      </c>
      <c r="V4029" s="3">
        <v>2019</v>
      </c>
      <c r="W4029" t="s">
        <v>26159</v>
      </c>
    </row>
    <row r="4030" spans="1:23" x14ac:dyDescent="0.3">
      <c r="A4030" s="3">
        <v>9</v>
      </c>
      <c r="B4030" t="s">
        <v>26150</v>
      </c>
      <c r="C4030" s="3">
        <v>9109</v>
      </c>
      <c r="D4030" t="s">
        <v>1603</v>
      </c>
      <c r="E4030" s="3">
        <v>100105</v>
      </c>
      <c r="F4030" t="s">
        <v>11377</v>
      </c>
      <c r="G4030" s="3">
        <v>100105002</v>
      </c>
      <c r="H4030" t="s">
        <v>26142</v>
      </c>
      <c r="I4030" s="3">
        <v>1</v>
      </c>
      <c r="J4030" t="s">
        <v>26080</v>
      </c>
      <c r="K4030" s="3">
        <v>20</v>
      </c>
      <c r="L4030" t="s">
        <v>26117</v>
      </c>
      <c r="M4030" s="3">
        <v>6</v>
      </c>
      <c r="N4030" t="s">
        <v>18251</v>
      </c>
      <c r="O4030" s="3">
        <v>1</v>
      </c>
      <c r="P4030" t="s">
        <v>28066</v>
      </c>
      <c r="Q4030" s="3">
        <v>1</v>
      </c>
      <c r="R4030" t="s">
        <v>26083</v>
      </c>
      <c r="S4030" s="3">
        <v>1</v>
      </c>
      <c r="T4030" s="3">
        <v>1</v>
      </c>
      <c r="U4030" s="3">
        <v>20000</v>
      </c>
      <c r="V4030" s="3">
        <v>2019</v>
      </c>
      <c r="W4030" t="s">
        <v>26159</v>
      </c>
    </row>
    <row r="4031" spans="1:23" x14ac:dyDescent="0.3">
      <c r="A4031" s="3">
        <v>9</v>
      </c>
      <c r="B4031" t="s">
        <v>26150</v>
      </c>
      <c r="C4031" s="3">
        <v>9206</v>
      </c>
      <c r="D4031" t="s">
        <v>1657</v>
      </c>
      <c r="E4031" s="3">
        <v>100105</v>
      </c>
      <c r="F4031" t="s">
        <v>11377</v>
      </c>
      <c r="G4031" s="3">
        <v>100105004</v>
      </c>
      <c r="H4031" t="s">
        <v>26116</v>
      </c>
      <c r="I4031" s="3">
        <v>2</v>
      </c>
      <c r="J4031" t="s">
        <v>12848</v>
      </c>
      <c r="K4031" s="3">
        <v>20</v>
      </c>
      <c r="L4031" t="s">
        <v>26117</v>
      </c>
      <c r="M4031" s="3">
        <v>7</v>
      </c>
      <c r="N4031" t="s">
        <v>14788</v>
      </c>
      <c r="O4031" s="3">
        <v>1</v>
      </c>
      <c r="P4031" t="s">
        <v>28066</v>
      </c>
      <c r="Q4031" s="3">
        <v>1</v>
      </c>
      <c r="R4031" t="s">
        <v>26083</v>
      </c>
      <c r="S4031" s="3">
        <v>35</v>
      </c>
      <c r="T4031" s="3">
        <v>1</v>
      </c>
      <c r="U4031" s="3">
        <v>400000</v>
      </c>
      <c r="V4031" s="3">
        <v>2019</v>
      </c>
      <c r="W4031" t="s">
        <v>26159</v>
      </c>
    </row>
    <row r="4032" spans="1:23" x14ac:dyDescent="0.3">
      <c r="A4032" s="3">
        <v>9</v>
      </c>
      <c r="B4032" t="s">
        <v>26150</v>
      </c>
      <c r="C4032" s="3">
        <v>9113</v>
      </c>
      <c r="D4032" t="s">
        <v>1615</v>
      </c>
      <c r="E4032" s="3">
        <v>100105</v>
      </c>
      <c r="F4032" t="s">
        <v>11377</v>
      </c>
      <c r="G4032" s="3">
        <v>100105002</v>
      </c>
      <c r="H4032" t="s">
        <v>26142</v>
      </c>
      <c r="I4032" s="3">
        <v>2</v>
      </c>
      <c r="J4032" t="s">
        <v>12848</v>
      </c>
      <c r="K4032" s="3">
        <v>20</v>
      </c>
      <c r="L4032" t="s">
        <v>26117</v>
      </c>
      <c r="M4032" s="3">
        <v>7</v>
      </c>
      <c r="N4032" t="s">
        <v>14788</v>
      </c>
      <c r="O4032" s="3">
        <v>3</v>
      </c>
      <c r="P4032" t="s">
        <v>26085</v>
      </c>
      <c r="Q4032" s="3">
        <v>1</v>
      </c>
      <c r="R4032" t="s">
        <v>26083</v>
      </c>
      <c r="S4032" s="3">
        <v>1</v>
      </c>
      <c r="T4032" s="3">
        <v>1</v>
      </c>
      <c r="U4032" s="3">
        <v>100000</v>
      </c>
      <c r="V4032" s="3">
        <v>2019</v>
      </c>
      <c r="W4032" t="s">
        <v>26159</v>
      </c>
    </row>
    <row r="4033" spans="1:23" x14ac:dyDescent="0.3">
      <c r="A4033" s="3">
        <v>9</v>
      </c>
      <c r="B4033" t="s">
        <v>26150</v>
      </c>
      <c r="C4033" s="3">
        <v>9114</v>
      </c>
      <c r="D4033" t="s">
        <v>1618</v>
      </c>
      <c r="E4033" s="3">
        <v>100105</v>
      </c>
      <c r="F4033" t="s">
        <v>11377</v>
      </c>
      <c r="G4033" s="3">
        <v>100105002</v>
      </c>
      <c r="H4033" t="s">
        <v>26142</v>
      </c>
      <c r="I4033" s="3">
        <v>1</v>
      </c>
      <c r="J4033" t="s">
        <v>26080</v>
      </c>
      <c r="K4033" s="3">
        <v>20</v>
      </c>
      <c r="L4033" t="s">
        <v>26117</v>
      </c>
      <c r="M4033" s="3">
        <v>7</v>
      </c>
      <c r="N4033" t="s">
        <v>14788</v>
      </c>
      <c r="O4033" s="3">
        <v>3</v>
      </c>
      <c r="P4033" t="s">
        <v>26085</v>
      </c>
      <c r="Q4033" s="3">
        <v>1</v>
      </c>
      <c r="R4033" t="s">
        <v>26083</v>
      </c>
      <c r="S4033" s="3">
        <v>2</v>
      </c>
      <c r="T4033" s="3">
        <v>1</v>
      </c>
      <c r="U4033" s="3">
        <v>90000</v>
      </c>
      <c r="V4033" s="3">
        <v>2019</v>
      </c>
      <c r="W4033" t="s">
        <v>26159</v>
      </c>
    </row>
    <row r="4034" spans="1:23" x14ac:dyDescent="0.3">
      <c r="A4034" s="3">
        <v>9</v>
      </c>
      <c r="B4034" t="s">
        <v>26150</v>
      </c>
      <c r="C4034" s="3">
        <v>9114</v>
      </c>
      <c r="D4034" t="s">
        <v>1618</v>
      </c>
      <c r="E4034" s="3">
        <v>100105</v>
      </c>
      <c r="F4034" t="s">
        <v>11377</v>
      </c>
      <c r="G4034" s="3">
        <v>100105002</v>
      </c>
      <c r="H4034" t="s">
        <v>26142</v>
      </c>
      <c r="I4034" s="3">
        <v>2</v>
      </c>
      <c r="J4034" t="s">
        <v>12848</v>
      </c>
      <c r="K4034" s="3">
        <v>20</v>
      </c>
      <c r="L4034" t="s">
        <v>26117</v>
      </c>
      <c r="M4034" s="3">
        <v>7</v>
      </c>
      <c r="N4034" t="s">
        <v>14788</v>
      </c>
      <c r="O4034" s="3">
        <v>3</v>
      </c>
      <c r="P4034" t="s">
        <v>26085</v>
      </c>
      <c r="Q4034" s="3">
        <v>1</v>
      </c>
      <c r="R4034" t="s">
        <v>26083</v>
      </c>
      <c r="S4034" s="3">
        <v>2</v>
      </c>
      <c r="T4034" s="3">
        <v>1</v>
      </c>
      <c r="U4034" s="3">
        <v>187000</v>
      </c>
      <c r="V4034" s="3">
        <v>2019</v>
      </c>
      <c r="W4034" t="s">
        <v>26159</v>
      </c>
    </row>
    <row r="4035" spans="1:23" x14ac:dyDescent="0.3">
      <c r="A4035" s="3">
        <v>9</v>
      </c>
      <c r="B4035" t="s">
        <v>26150</v>
      </c>
      <c r="C4035" s="3">
        <v>9114</v>
      </c>
      <c r="D4035" t="s">
        <v>1618</v>
      </c>
      <c r="E4035" s="3">
        <v>100105</v>
      </c>
      <c r="F4035" t="s">
        <v>11377</v>
      </c>
      <c r="G4035" s="3">
        <v>100105002</v>
      </c>
      <c r="H4035" t="s">
        <v>26142</v>
      </c>
      <c r="I4035" s="3">
        <v>2</v>
      </c>
      <c r="J4035" t="s">
        <v>12848</v>
      </c>
      <c r="K4035" s="3">
        <v>20</v>
      </c>
      <c r="L4035" t="s">
        <v>26117</v>
      </c>
      <c r="M4035" s="3">
        <v>7</v>
      </c>
      <c r="N4035" t="s">
        <v>14788</v>
      </c>
      <c r="O4035" s="3">
        <v>3</v>
      </c>
      <c r="P4035" t="s">
        <v>26085</v>
      </c>
      <c r="Q4035" s="3">
        <v>1</v>
      </c>
      <c r="R4035" t="s">
        <v>26083</v>
      </c>
      <c r="S4035" s="3">
        <v>3</v>
      </c>
      <c r="T4035" s="3">
        <v>1</v>
      </c>
      <c r="U4035" s="3">
        <v>317000</v>
      </c>
      <c r="V4035" s="3">
        <v>2019</v>
      </c>
      <c r="W4035" t="s">
        <v>26159</v>
      </c>
    </row>
    <row r="4036" spans="1:23" x14ac:dyDescent="0.3">
      <c r="A4036" s="3">
        <v>9</v>
      </c>
      <c r="B4036" t="s">
        <v>26150</v>
      </c>
      <c r="C4036" s="3">
        <v>9209</v>
      </c>
      <c r="D4036" t="s">
        <v>1666</v>
      </c>
      <c r="E4036" s="3">
        <v>100105</v>
      </c>
      <c r="F4036" t="s">
        <v>11377</v>
      </c>
      <c r="G4036" s="3">
        <v>100105002</v>
      </c>
      <c r="H4036" t="s">
        <v>26142</v>
      </c>
      <c r="I4036" s="3">
        <v>2</v>
      </c>
      <c r="J4036" t="s">
        <v>12848</v>
      </c>
      <c r="K4036" s="3">
        <v>20</v>
      </c>
      <c r="L4036" t="s">
        <v>26117</v>
      </c>
      <c r="M4036" s="3">
        <v>6</v>
      </c>
      <c r="N4036" t="s">
        <v>18251</v>
      </c>
      <c r="O4036" s="3">
        <v>3</v>
      </c>
      <c r="P4036" t="s">
        <v>26085</v>
      </c>
      <c r="Q4036" s="3">
        <v>1</v>
      </c>
      <c r="R4036" t="s">
        <v>26083</v>
      </c>
      <c r="S4036" s="3">
        <v>3</v>
      </c>
      <c r="T4036" s="3">
        <v>1</v>
      </c>
      <c r="U4036" s="3">
        <v>38000</v>
      </c>
      <c r="V4036" s="3">
        <v>2019</v>
      </c>
      <c r="W4036" t="s">
        <v>26159</v>
      </c>
    </row>
    <row r="4037" spans="1:23" x14ac:dyDescent="0.3">
      <c r="A4037" s="3">
        <v>9</v>
      </c>
      <c r="B4037" t="s">
        <v>26150</v>
      </c>
      <c r="C4037" s="3">
        <v>9209</v>
      </c>
      <c r="D4037" t="s">
        <v>1666</v>
      </c>
      <c r="E4037" s="3">
        <v>100105</v>
      </c>
      <c r="F4037" t="s">
        <v>11377</v>
      </c>
      <c r="G4037" s="3">
        <v>100105004</v>
      </c>
      <c r="H4037" t="s">
        <v>26116</v>
      </c>
      <c r="I4037" s="3">
        <v>2</v>
      </c>
      <c r="J4037" t="s">
        <v>12848</v>
      </c>
      <c r="K4037" s="3">
        <v>20</v>
      </c>
      <c r="L4037" t="s">
        <v>26117</v>
      </c>
      <c r="M4037" s="3">
        <v>7</v>
      </c>
      <c r="N4037" t="s">
        <v>14788</v>
      </c>
      <c r="O4037" s="3">
        <v>3</v>
      </c>
      <c r="P4037" t="s">
        <v>26085</v>
      </c>
      <c r="Q4037" s="3">
        <v>1</v>
      </c>
      <c r="R4037" t="s">
        <v>26083</v>
      </c>
      <c r="S4037" s="3">
        <v>5</v>
      </c>
      <c r="T4037" s="3">
        <v>1</v>
      </c>
      <c r="U4037" s="3">
        <v>50000</v>
      </c>
      <c r="V4037" s="3">
        <v>2019</v>
      </c>
      <c r="W4037" t="s">
        <v>26159</v>
      </c>
    </row>
    <row r="4038" spans="1:23" x14ac:dyDescent="0.3">
      <c r="A4038" s="3">
        <v>9</v>
      </c>
      <c r="B4038" t="s">
        <v>26150</v>
      </c>
      <c r="C4038" s="3">
        <v>9117</v>
      </c>
      <c r="D4038" t="s">
        <v>1627</v>
      </c>
      <c r="E4038" s="3">
        <v>100105</v>
      </c>
      <c r="F4038" t="s">
        <v>11377</v>
      </c>
      <c r="G4038" s="3">
        <v>100105002</v>
      </c>
      <c r="H4038" t="s">
        <v>26142</v>
      </c>
      <c r="I4038" s="3">
        <v>1</v>
      </c>
      <c r="J4038" t="s">
        <v>26080</v>
      </c>
      <c r="K4038" s="3">
        <v>20</v>
      </c>
      <c r="L4038" t="s">
        <v>26117</v>
      </c>
      <c r="M4038" s="3">
        <v>7</v>
      </c>
      <c r="N4038" t="s">
        <v>14788</v>
      </c>
      <c r="O4038" s="3">
        <v>3</v>
      </c>
      <c r="P4038" t="s">
        <v>26085</v>
      </c>
      <c r="Q4038" s="3">
        <v>1</v>
      </c>
      <c r="R4038" t="s">
        <v>26083</v>
      </c>
      <c r="S4038" s="3">
        <v>2</v>
      </c>
      <c r="T4038" s="3">
        <v>1</v>
      </c>
      <c r="U4038" s="3">
        <v>20000</v>
      </c>
      <c r="V4038" s="3">
        <v>2019</v>
      </c>
      <c r="W4038" t="s">
        <v>26159</v>
      </c>
    </row>
    <row r="4039" spans="1:23" x14ac:dyDescent="0.3">
      <c r="A4039" s="3">
        <v>9</v>
      </c>
      <c r="B4039" t="s">
        <v>26150</v>
      </c>
      <c r="C4039" s="3">
        <v>9211</v>
      </c>
      <c r="D4039" t="s">
        <v>1672</v>
      </c>
      <c r="E4039" s="3">
        <v>100105</v>
      </c>
      <c r="F4039" t="s">
        <v>11377</v>
      </c>
      <c r="G4039" s="3">
        <v>100105002</v>
      </c>
      <c r="H4039" t="s">
        <v>26142</v>
      </c>
      <c r="I4039" s="3">
        <v>2</v>
      </c>
      <c r="J4039" t="s">
        <v>12848</v>
      </c>
      <c r="K4039" s="3">
        <v>20</v>
      </c>
      <c r="L4039" t="s">
        <v>26117</v>
      </c>
      <c r="M4039" s="3">
        <v>7</v>
      </c>
      <c r="N4039" t="s">
        <v>14788</v>
      </c>
      <c r="O4039" s="3">
        <v>3</v>
      </c>
      <c r="P4039" t="s">
        <v>26085</v>
      </c>
      <c r="Q4039" s="3">
        <v>1</v>
      </c>
      <c r="R4039" t="s">
        <v>26083</v>
      </c>
      <c r="S4039" s="3">
        <v>3</v>
      </c>
      <c r="T4039" s="3">
        <v>1</v>
      </c>
      <c r="U4039" s="3">
        <v>208000</v>
      </c>
      <c r="V4039" s="3">
        <v>2019</v>
      </c>
      <c r="W4039" t="s">
        <v>26159</v>
      </c>
    </row>
    <row r="4040" spans="1:23" x14ac:dyDescent="0.3">
      <c r="A4040" s="3">
        <v>9</v>
      </c>
      <c r="B4040" t="s">
        <v>26150</v>
      </c>
      <c r="C4040" s="3">
        <v>9119</v>
      </c>
      <c r="D4040" t="s">
        <v>1633</v>
      </c>
      <c r="E4040" s="3">
        <v>100105</v>
      </c>
      <c r="F4040" t="s">
        <v>11377</v>
      </c>
      <c r="G4040" s="3">
        <v>100105002</v>
      </c>
      <c r="H4040" t="s">
        <v>26142</v>
      </c>
      <c r="I4040" s="3">
        <v>2</v>
      </c>
      <c r="J4040" t="s">
        <v>12848</v>
      </c>
      <c r="K4040" s="3">
        <v>20</v>
      </c>
      <c r="L4040" t="s">
        <v>26117</v>
      </c>
      <c r="M4040" s="3">
        <v>7</v>
      </c>
      <c r="N4040" t="s">
        <v>14788</v>
      </c>
      <c r="O4040" s="3">
        <v>1</v>
      </c>
      <c r="P4040" t="s">
        <v>28066</v>
      </c>
      <c r="Q4040" s="3">
        <v>1</v>
      </c>
      <c r="R4040" t="s">
        <v>26083</v>
      </c>
      <c r="S4040" s="3">
        <v>3</v>
      </c>
      <c r="T4040" s="3">
        <v>1</v>
      </c>
      <c r="U4040" s="3">
        <v>126000</v>
      </c>
      <c r="V4040" s="3">
        <v>2019</v>
      </c>
      <c r="W4040" t="s">
        <v>26159</v>
      </c>
    </row>
    <row r="4041" spans="1:23" x14ac:dyDescent="0.3">
      <c r="A4041" s="3">
        <v>9</v>
      </c>
      <c r="B4041" t="s">
        <v>26150</v>
      </c>
      <c r="C4041" s="3">
        <v>9120</v>
      </c>
      <c r="D4041" t="s">
        <v>1636</v>
      </c>
      <c r="E4041" s="3">
        <v>100105</v>
      </c>
      <c r="F4041" t="s">
        <v>11377</v>
      </c>
      <c r="G4041" s="3">
        <v>100105002</v>
      </c>
      <c r="H4041" t="s">
        <v>26142</v>
      </c>
      <c r="I4041" s="3">
        <v>1</v>
      </c>
      <c r="J4041" t="s">
        <v>26080</v>
      </c>
      <c r="K4041" s="3">
        <v>20</v>
      </c>
      <c r="L4041" t="s">
        <v>26117</v>
      </c>
      <c r="M4041" s="3">
        <v>7</v>
      </c>
      <c r="N4041" t="s">
        <v>14788</v>
      </c>
      <c r="O4041" s="3">
        <v>3</v>
      </c>
      <c r="P4041" t="s">
        <v>26085</v>
      </c>
      <c r="Q4041" s="3">
        <v>1</v>
      </c>
      <c r="R4041" t="s">
        <v>26083</v>
      </c>
      <c r="S4041" s="3">
        <v>2</v>
      </c>
      <c r="T4041" s="3">
        <v>1</v>
      </c>
      <c r="U4041" s="3">
        <v>85000</v>
      </c>
      <c r="V4041" s="3">
        <v>2019</v>
      </c>
      <c r="W4041" t="s">
        <v>26159</v>
      </c>
    </row>
    <row r="4042" spans="1:23" x14ac:dyDescent="0.3">
      <c r="A4042" s="3">
        <v>9</v>
      </c>
      <c r="B4042" t="s">
        <v>26150</v>
      </c>
      <c r="C4042" s="3">
        <v>9120</v>
      </c>
      <c r="D4042" t="s">
        <v>1636</v>
      </c>
      <c r="E4042" s="3">
        <v>100105</v>
      </c>
      <c r="F4042" t="s">
        <v>11377</v>
      </c>
      <c r="G4042" s="3">
        <v>100105002</v>
      </c>
      <c r="H4042" t="s">
        <v>26142</v>
      </c>
      <c r="I4042" s="3">
        <v>1</v>
      </c>
      <c r="J4042" t="s">
        <v>26080</v>
      </c>
      <c r="K4042" s="3">
        <v>20</v>
      </c>
      <c r="L4042" t="s">
        <v>26117</v>
      </c>
      <c r="M4042" s="3">
        <v>7</v>
      </c>
      <c r="N4042" t="s">
        <v>14788</v>
      </c>
      <c r="O4042" s="3">
        <v>1</v>
      </c>
      <c r="P4042" t="s">
        <v>28066</v>
      </c>
      <c r="Q4042" s="3">
        <v>1</v>
      </c>
      <c r="R4042" t="s">
        <v>26083</v>
      </c>
      <c r="S4042" s="3">
        <v>7</v>
      </c>
      <c r="T4042" s="3">
        <v>1</v>
      </c>
      <c r="U4042" s="3">
        <v>120000</v>
      </c>
      <c r="V4042" s="3">
        <v>2019</v>
      </c>
      <c r="W4042" t="s">
        <v>26159</v>
      </c>
    </row>
    <row r="4043" spans="1:23" x14ac:dyDescent="0.3">
      <c r="A4043" s="3">
        <v>9</v>
      </c>
      <c r="B4043" t="s">
        <v>26150</v>
      </c>
      <c r="C4043" s="3">
        <v>9120</v>
      </c>
      <c r="D4043" t="s">
        <v>1636</v>
      </c>
      <c r="E4043" s="3">
        <v>100105</v>
      </c>
      <c r="F4043" t="s">
        <v>11377</v>
      </c>
      <c r="G4043" s="3">
        <v>100105002</v>
      </c>
      <c r="H4043" t="s">
        <v>26142</v>
      </c>
      <c r="I4043" s="3">
        <v>2</v>
      </c>
      <c r="J4043" t="s">
        <v>12848</v>
      </c>
      <c r="K4043" s="3">
        <v>20</v>
      </c>
      <c r="L4043" t="s">
        <v>26117</v>
      </c>
      <c r="M4043" s="3">
        <v>7</v>
      </c>
      <c r="N4043" t="s">
        <v>14788</v>
      </c>
      <c r="O4043" s="3">
        <v>3</v>
      </c>
      <c r="P4043" t="s">
        <v>26085</v>
      </c>
      <c r="Q4043" s="3">
        <v>1</v>
      </c>
      <c r="R4043" t="s">
        <v>26083</v>
      </c>
      <c r="S4043" s="3">
        <v>3</v>
      </c>
      <c r="T4043" s="3">
        <v>1</v>
      </c>
      <c r="U4043" s="3">
        <v>32000</v>
      </c>
      <c r="V4043" s="3">
        <v>2019</v>
      </c>
      <c r="W4043" t="s">
        <v>26159</v>
      </c>
    </row>
    <row r="4044" spans="1:23" x14ac:dyDescent="0.3">
      <c r="A4044" s="3">
        <v>10</v>
      </c>
      <c r="B4044" t="s">
        <v>779</v>
      </c>
      <c r="C4044" s="3">
        <v>10305</v>
      </c>
      <c r="D4044" t="s">
        <v>1744</v>
      </c>
      <c r="E4044" s="3">
        <v>100105</v>
      </c>
      <c r="F4044" t="s">
        <v>11377</v>
      </c>
      <c r="G4044" s="3">
        <v>100105002</v>
      </c>
      <c r="H4044" t="s">
        <v>26142</v>
      </c>
      <c r="I4044" s="3">
        <v>2</v>
      </c>
      <c r="J4044" t="s">
        <v>12848</v>
      </c>
      <c r="K4044" s="3">
        <v>20</v>
      </c>
      <c r="L4044" t="s">
        <v>26117</v>
      </c>
      <c r="M4044" s="3">
        <v>7</v>
      </c>
      <c r="N4044" t="s">
        <v>14788</v>
      </c>
      <c r="O4044" s="3">
        <v>3</v>
      </c>
      <c r="P4044" t="s">
        <v>26085</v>
      </c>
      <c r="Q4044" s="3">
        <v>2</v>
      </c>
      <c r="R4044" t="s">
        <v>8209</v>
      </c>
      <c r="S4044" s="3">
        <v>2</v>
      </c>
      <c r="T4044" s="3">
        <v>1</v>
      </c>
      <c r="U4044" s="3">
        <v>800000</v>
      </c>
      <c r="V4044" s="3">
        <v>2016</v>
      </c>
      <c r="W4044" t="s">
        <v>25</v>
      </c>
    </row>
    <row r="4045" spans="1:23" x14ac:dyDescent="0.3">
      <c r="A4045" s="3">
        <v>10</v>
      </c>
      <c r="B4045" t="s">
        <v>779</v>
      </c>
      <c r="C4045" s="3">
        <v>10107</v>
      </c>
      <c r="D4045" t="s">
        <v>1693</v>
      </c>
      <c r="E4045" s="3">
        <v>100105</v>
      </c>
      <c r="F4045" t="s">
        <v>11377</v>
      </c>
      <c r="G4045" s="3">
        <v>100105002</v>
      </c>
      <c r="H4045" t="s">
        <v>26142</v>
      </c>
      <c r="I4045" s="3">
        <v>1</v>
      </c>
      <c r="J4045" t="s">
        <v>26080</v>
      </c>
      <c r="K4045" s="3">
        <v>20</v>
      </c>
      <c r="L4045" t="s">
        <v>26117</v>
      </c>
      <c r="M4045" s="3">
        <v>7</v>
      </c>
      <c r="N4045" t="s">
        <v>14788</v>
      </c>
      <c r="O4045" s="3">
        <v>3</v>
      </c>
      <c r="P4045" t="s">
        <v>26085</v>
      </c>
      <c r="Q4045" s="3">
        <v>1</v>
      </c>
      <c r="R4045" t="s">
        <v>26083</v>
      </c>
      <c r="S4045" s="3">
        <v>4</v>
      </c>
      <c r="T4045" s="3">
        <v>1</v>
      </c>
      <c r="U4045" s="3">
        <v>40000</v>
      </c>
      <c r="V4045" s="3">
        <v>2019</v>
      </c>
      <c r="W4045" t="s">
        <v>26159</v>
      </c>
    </row>
    <row r="4046" spans="1:23" x14ac:dyDescent="0.3">
      <c r="A4046" s="3">
        <v>10</v>
      </c>
      <c r="B4046" t="s">
        <v>779</v>
      </c>
      <c r="C4046" s="3">
        <v>10303</v>
      </c>
      <c r="D4046" t="s">
        <v>1738</v>
      </c>
      <c r="E4046" s="3">
        <v>100105</v>
      </c>
      <c r="F4046" t="s">
        <v>11377</v>
      </c>
      <c r="G4046" s="3">
        <v>100105002</v>
      </c>
      <c r="H4046" t="s">
        <v>26142</v>
      </c>
      <c r="I4046" s="3">
        <v>1</v>
      </c>
      <c r="J4046" t="s">
        <v>26080</v>
      </c>
      <c r="K4046" s="3">
        <v>20</v>
      </c>
      <c r="L4046" t="s">
        <v>26117</v>
      </c>
      <c r="M4046" s="3">
        <v>7</v>
      </c>
      <c r="N4046" t="s">
        <v>14788</v>
      </c>
      <c r="O4046" s="3">
        <v>3</v>
      </c>
      <c r="P4046" t="s">
        <v>26085</v>
      </c>
      <c r="Q4046" s="3">
        <v>1</v>
      </c>
      <c r="R4046" t="s">
        <v>26083</v>
      </c>
      <c r="S4046" s="3">
        <v>2</v>
      </c>
      <c r="T4046" s="3">
        <v>1</v>
      </c>
      <c r="U4046" s="3">
        <v>55000</v>
      </c>
      <c r="V4046" s="3">
        <v>2019</v>
      </c>
      <c r="W4046" t="s">
        <v>26159</v>
      </c>
    </row>
    <row r="4047" spans="1:23" x14ac:dyDescent="0.3">
      <c r="A4047" s="3">
        <v>10</v>
      </c>
      <c r="B4047" t="s">
        <v>779</v>
      </c>
      <c r="C4047" s="3">
        <v>10305</v>
      </c>
      <c r="D4047" t="s">
        <v>1744</v>
      </c>
      <c r="E4047" s="3">
        <v>100105</v>
      </c>
      <c r="F4047" t="s">
        <v>11377</v>
      </c>
      <c r="G4047" s="3">
        <v>100105002</v>
      </c>
      <c r="H4047" t="s">
        <v>26142</v>
      </c>
      <c r="I4047" s="3">
        <v>1</v>
      </c>
      <c r="J4047" t="s">
        <v>26080</v>
      </c>
      <c r="K4047" s="3">
        <v>20</v>
      </c>
      <c r="L4047" t="s">
        <v>26117</v>
      </c>
      <c r="M4047" s="3">
        <v>7</v>
      </c>
      <c r="N4047" t="s">
        <v>14788</v>
      </c>
      <c r="O4047" s="3">
        <v>3</v>
      </c>
      <c r="P4047" t="s">
        <v>26085</v>
      </c>
      <c r="Q4047" s="3">
        <v>1</v>
      </c>
      <c r="R4047" t="s">
        <v>26083</v>
      </c>
      <c r="S4047" s="3">
        <v>4</v>
      </c>
      <c r="T4047" s="3">
        <v>1</v>
      </c>
      <c r="U4047" s="3">
        <v>110000</v>
      </c>
      <c r="V4047" s="3">
        <v>2019</v>
      </c>
      <c r="W4047" t="s">
        <v>26159</v>
      </c>
    </row>
    <row r="4048" spans="1:23" x14ac:dyDescent="0.3">
      <c r="A4048" s="3">
        <v>13</v>
      </c>
      <c r="B4048" t="s">
        <v>26153</v>
      </c>
      <c r="C4048" s="3">
        <v>13502</v>
      </c>
      <c r="D4048" t="s">
        <v>1953</v>
      </c>
      <c r="E4048" s="3">
        <v>100105</v>
      </c>
      <c r="F4048" t="s">
        <v>11377</v>
      </c>
      <c r="G4048" s="3">
        <v>100105004</v>
      </c>
      <c r="H4048" t="s">
        <v>26116</v>
      </c>
      <c r="I4048" s="3">
        <v>1</v>
      </c>
      <c r="J4048" t="s">
        <v>26080</v>
      </c>
      <c r="K4048" s="3">
        <v>20</v>
      </c>
      <c r="L4048" t="s">
        <v>26117</v>
      </c>
      <c r="M4048" s="3">
        <v>5</v>
      </c>
      <c r="N4048" t="s">
        <v>26092</v>
      </c>
      <c r="O4048" s="3">
        <v>3</v>
      </c>
      <c r="P4048" t="s">
        <v>26085</v>
      </c>
      <c r="Q4048" s="3">
        <v>1</v>
      </c>
      <c r="R4048" t="s">
        <v>26083</v>
      </c>
      <c r="S4048" s="3">
        <v>14</v>
      </c>
      <c r="T4048" s="3">
        <v>1</v>
      </c>
      <c r="U4048" s="3">
        <v>15000</v>
      </c>
      <c r="V4048" s="3">
        <v>2004</v>
      </c>
      <c r="W4048" t="s">
        <v>25</v>
      </c>
    </row>
    <row r="4049" spans="1:23" x14ac:dyDescent="0.3">
      <c r="A4049" s="3">
        <v>13</v>
      </c>
      <c r="B4049" t="s">
        <v>26153</v>
      </c>
      <c r="C4049" s="3">
        <v>13402</v>
      </c>
      <c r="D4049" t="s">
        <v>1941</v>
      </c>
      <c r="E4049" s="3">
        <v>100105</v>
      </c>
      <c r="F4049" t="s">
        <v>11377</v>
      </c>
      <c r="G4049" s="3">
        <v>100105004</v>
      </c>
      <c r="H4049" t="s">
        <v>26116</v>
      </c>
      <c r="I4049" s="3">
        <v>1</v>
      </c>
      <c r="J4049" t="s">
        <v>26080</v>
      </c>
      <c r="K4049" s="3">
        <v>20</v>
      </c>
      <c r="L4049" t="s">
        <v>26117</v>
      </c>
      <c r="M4049" s="3">
        <v>6</v>
      </c>
      <c r="N4049" t="s">
        <v>18251</v>
      </c>
      <c r="O4049" s="3">
        <v>1</v>
      </c>
      <c r="P4049" t="s">
        <v>28066</v>
      </c>
      <c r="Q4049" s="3">
        <v>1</v>
      </c>
      <c r="R4049" t="s">
        <v>26083</v>
      </c>
      <c r="S4049" s="3">
        <v>2</v>
      </c>
      <c r="T4049" s="3">
        <v>1</v>
      </c>
      <c r="U4049" s="3">
        <v>50000</v>
      </c>
      <c r="V4049" s="3">
        <v>2004</v>
      </c>
      <c r="W4049" t="s">
        <v>25</v>
      </c>
    </row>
    <row r="4050" spans="1:23" x14ac:dyDescent="0.3">
      <c r="A4050" s="3">
        <v>13</v>
      </c>
      <c r="B4050" t="s">
        <v>26153</v>
      </c>
      <c r="C4050" s="3">
        <v>13402</v>
      </c>
      <c r="D4050" t="s">
        <v>1941</v>
      </c>
      <c r="E4050" s="3">
        <v>100105</v>
      </c>
      <c r="F4050" t="s">
        <v>11377</v>
      </c>
      <c r="G4050" s="3">
        <v>100105004</v>
      </c>
      <c r="H4050" t="s">
        <v>26116</v>
      </c>
      <c r="I4050" s="3">
        <v>1</v>
      </c>
      <c r="J4050" t="s">
        <v>26080</v>
      </c>
      <c r="K4050" s="3">
        <v>20</v>
      </c>
      <c r="L4050" t="s">
        <v>26117</v>
      </c>
      <c r="M4050" s="3">
        <v>2</v>
      </c>
      <c r="N4050" t="s">
        <v>26084</v>
      </c>
      <c r="O4050" s="3">
        <v>1</v>
      </c>
      <c r="P4050" t="s">
        <v>28066</v>
      </c>
      <c r="Q4050" s="3">
        <v>1</v>
      </c>
      <c r="R4050" t="s">
        <v>26083</v>
      </c>
      <c r="S4050" s="3">
        <v>2</v>
      </c>
      <c r="T4050" s="3">
        <v>1</v>
      </c>
      <c r="U4050" s="3">
        <v>30000</v>
      </c>
      <c r="V4050" s="3">
        <v>2004</v>
      </c>
      <c r="W4050" t="s">
        <v>25</v>
      </c>
    </row>
    <row r="4051" spans="1:23" x14ac:dyDescent="0.3">
      <c r="A4051" s="3">
        <v>13</v>
      </c>
      <c r="B4051" t="s">
        <v>26153</v>
      </c>
      <c r="C4051" s="3">
        <v>13402</v>
      </c>
      <c r="D4051" t="s">
        <v>1941</v>
      </c>
      <c r="E4051" s="3">
        <v>100105</v>
      </c>
      <c r="F4051" t="s">
        <v>11377</v>
      </c>
      <c r="G4051" s="3">
        <v>100105001</v>
      </c>
      <c r="H4051" t="s">
        <v>26118</v>
      </c>
      <c r="I4051" s="3">
        <v>2</v>
      </c>
      <c r="J4051" t="s">
        <v>12848</v>
      </c>
      <c r="K4051" s="3">
        <v>20</v>
      </c>
      <c r="L4051" t="s">
        <v>26117</v>
      </c>
      <c r="M4051" s="3">
        <v>2</v>
      </c>
      <c r="N4051" t="s">
        <v>26084</v>
      </c>
      <c r="O4051" s="3">
        <v>3</v>
      </c>
      <c r="P4051" t="s">
        <v>26085</v>
      </c>
      <c r="Q4051" s="3">
        <v>3</v>
      </c>
      <c r="R4051" t="s">
        <v>26107</v>
      </c>
      <c r="S4051" s="3">
        <v>30</v>
      </c>
      <c r="T4051" s="3">
        <v>1</v>
      </c>
      <c r="U4051" s="3">
        <v>1000000</v>
      </c>
      <c r="V4051" s="3">
        <v>2004</v>
      </c>
      <c r="W4051" t="s">
        <v>25</v>
      </c>
    </row>
    <row r="4052" spans="1:23" x14ac:dyDescent="0.3">
      <c r="A4052" s="3">
        <v>13</v>
      </c>
      <c r="B4052" t="s">
        <v>26153</v>
      </c>
      <c r="C4052" s="3">
        <v>13402</v>
      </c>
      <c r="D4052" t="s">
        <v>1941</v>
      </c>
      <c r="E4052" s="3">
        <v>100105</v>
      </c>
      <c r="F4052" t="s">
        <v>11377</v>
      </c>
      <c r="G4052" s="3">
        <v>100105004</v>
      </c>
      <c r="H4052" t="s">
        <v>26116</v>
      </c>
      <c r="I4052" s="3">
        <v>2</v>
      </c>
      <c r="J4052" t="s">
        <v>12848</v>
      </c>
      <c r="K4052" s="3">
        <v>20</v>
      </c>
      <c r="L4052" t="s">
        <v>26117</v>
      </c>
      <c r="M4052" s="3">
        <v>5</v>
      </c>
      <c r="N4052" t="s">
        <v>26092</v>
      </c>
      <c r="O4052" s="3">
        <v>3</v>
      </c>
      <c r="P4052" t="s">
        <v>26085</v>
      </c>
      <c r="Q4052" s="3">
        <v>2</v>
      </c>
      <c r="R4052" t="s">
        <v>8209</v>
      </c>
      <c r="S4052" s="3">
        <v>350</v>
      </c>
      <c r="T4052" s="3">
        <v>1</v>
      </c>
      <c r="U4052" s="3">
        <v>1800000</v>
      </c>
      <c r="V4052" s="3">
        <v>2004</v>
      </c>
      <c r="W4052" t="s">
        <v>25</v>
      </c>
    </row>
    <row r="4053" spans="1:23" x14ac:dyDescent="0.3">
      <c r="A4053" s="3">
        <v>13</v>
      </c>
      <c r="B4053" t="s">
        <v>26153</v>
      </c>
      <c r="C4053" s="3">
        <v>13402</v>
      </c>
      <c r="D4053" t="s">
        <v>1941</v>
      </c>
      <c r="E4053" s="3">
        <v>100105</v>
      </c>
      <c r="F4053" t="s">
        <v>11377</v>
      </c>
      <c r="G4053" s="3">
        <v>100105004</v>
      </c>
      <c r="H4053" t="s">
        <v>26116</v>
      </c>
      <c r="I4053" s="3">
        <v>2</v>
      </c>
      <c r="J4053" t="s">
        <v>12848</v>
      </c>
      <c r="K4053" s="3">
        <v>20</v>
      </c>
      <c r="L4053" t="s">
        <v>26117</v>
      </c>
      <c r="M4053" s="3">
        <v>2</v>
      </c>
      <c r="N4053" t="s">
        <v>26084</v>
      </c>
      <c r="O4053" s="3">
        <v>3</v>
      </c>
      <c r="P4053" t="s">
        <v>26085</v>
      </c>
      <c r="Q4053" s="3">
        <v>1</v>
      </c>
      <c r="R4053" t="s">
        <v>26083</v>
      </c>
      <c r="S4053" s="3">
        <v>2</v>
      </c>
      <c r="T4053" s="3">
        <v>1</v>
      </c>
      <c r="U4053" s="3">
        <v>75225</v>
      </c>
      <c r="V4053" s="3">
        <v>2004</v>
      </c>
      <c r="W4053" t="s">
        <v>25</v>
      </c>
    </row>
    <row r="4054" spans="1:23" x14ac:dyDescent="0.3">
      <c r="A4054" s="3">
        <v>13</v>
      </c>
      <c r="B4054" t="s">
        <v>26153</v>
      </c>
      <c r="C4054" s="3">
        <v>13402</v>
      </c>
      <c r="D4054" t="s">
        <v>1941</v>
      </c>
      <c r="E4054" s="3">
        <v>100105</v>
      </c>
      <c r="F4054" t="s">
        <v>11377</v>
      </c>
      <c r="G4054" s="3">
        <v>100105004</v>
      </c>
      <c r="H4054" t="s">
        <v>26116</v>
      </c>
      <c r="I4054" s="3">
        <v>2</v>
      </c>
      <c r="J4054" t="s">
        <v>12848</v>
      </c>
      <c r="K4054" s="3">
        <v>20</v>
      </c>
      <c r="L4054" t="s">
        <v>26117</v>
      </c>
      <c r="M4054" s="3">
        <v>2</v>
      </c>
      <c r="N4054" t="s">
        <v>26084</v>
      </c>
      <c r="O4054" s="3">
        <v>3</v>
      </c>
      <c r="P4054" t="s">
        <v>26085</v>
      </c>
      <c r="Q4054" s="3">
        <v>1</v>
      </c>
      <c r="R4054" t="s">
        <v>26083</v>
      </c>
      <c r="S4054" s="3">
        <v>5</v>
      </c>
      <c r="T4054" s="3">
        <v>1</v>
      </c>
      <c r="U4054" s="3">
        <v>45000</v>
      </c>
      <c r="V4054" s="3">
        <v>2004</v>
      </c>
      <c r="W4054" t="s">
        <v>25</v>
      </c>
    </row>
    <row r="4055" spans="1:23" x14ac:dyDescent="0.3">
      <c r="A4055" s="3">
        <v>13</v>
      </c>
      <c r="B4055" t="s">
        <v>26153</v>
      </c>
      <c r="C4055" s="3">
        <v>13402</v>
      </c>
      <c r="D4055" t="s">
        <v>1941</v>
      </c>
      <c r="E4055" s="3">
        <v>100105</v>
      </c>
      <c r="F4055" t="s">
        <v>11377</v>
      </c>
      <c r="G4055" s="3">
        <v>100105004</v>
      </c>
      <c r="H4055" t="s">
        <v>26116</v>
      </c>
      <c r="I4055" s="3">
        <v>2</v>
      </c>
      <c r="J4055" t="s">
        <v>12848</v>
      </c>
      <c r="K4055" s="3">
        <v>20</v>
      </c>
      <c r="L4055" t="s">
        <v>26117</v>
      </c>
      <c r="M4055" s="3">
        <v>2</v>
      </c>
      <c r="N4055" t="s">
        <v>26084</v>
      </c>
      <c r="O4055" s="3">
        <v>3</v>
      </c>
      <c r="P4055" t="s">
        <v>26085</v>
      </c>
      <c r="Q4055" s="3">
        <v>1</v>
      </c>
      <c r="R4055" t="s">
        <v>26083</v>
      </c>
      <c r="S4055" s="3">
        <v>350</v>
      </c>
      <c r="T4055" s="3">
        <v>1</v>
      </c>
      <c r="U4055" s="3">
        <v>800000</v>
      </c>
      <c r="V4055" s="3">
        <v>2004</v>
      </c>
      <c r="W4055" t="s">
        <v>25</v>
      </c>
    </row>
    <row r="4056" spans="1:23" x14ac:dyDescent="0.3">
      <c r="A4056" s="3">
        <v>13</v>
      </c>
      <c r="B4056" t="s">
        <v>26153</v>
      </c>
      <c r="C4056" s="3">
        <v>13402</v>
      </c>
      <c r="D4056" t="s">
        <v>1941</v>
      </c>
      <c r="E4056" s="3">
        <v>100105</v>
      </c>
      <c r="F4056" t="s">
        <v>11377</v>
      </c>
      <c r="G4056" s="3">
        <v>100105004</v>
      </c>
      <c r="H4056" t="s">
        <v>26116</v>
      </c>
      <c r="I4056" s="3">
        <v>2</v>
      </c>
      <c r="J4056" t="s">
        <v>12848</v>
      </c>
      <c r="K4056" s="3">
        <v>20</v>
      </c>
      <c r="L4056" t="s">
        <v>26117</v>
      </c>
      <c r="M4056" s="3">
        <v>2</v>
      </c>
      <c r="N4056" t="s">
        <v>26084</v>
      </c>
      <c r="O4056" s="3">
        <v>1</v>
      </c>
      <c r="P4056" t="s">
        <v>28066</v>
      </c>
      <c r="Q4056" s="3">
        <v>1</v>
      </c>
      <c r="R4056" t="s">
        <v>26083</v>
      </c>
      <c r="S4056" s="3">
        <v>3</v>
      </c>
      <c r="T4056" s="3">
        <v>1</v>
      </c>
      <c r="U4056" s="3">
        <v>15000</v>
      </c>
      <c r="V4056" s="3">
        <v>2004</v>
      </c>
      <c r="W4056" t="s">
        <v>25</v>
      </c>
    </row>
    <row r="4057" spans="1:23" x14ac:dyDescent="0.3">
      <c r="A4057" s="3">
        <v>13</v>
      </c>
      <c r="B4057" t="s">
        <v>26153</v>
      </c>
      <c r="C4057" s="3">
        <v>13403</v>
      </c>
      <c r="D4057" t="s">
        <v>1944</v>
      </c>
      <c r="E4057" s="3">
        <v>100105</v>
      </c>
      <c r="F4057" t="s">
        <v>11377</v>
      </c>
      <c r="G4057" s="3">
        <v>100105001</v>
      </c>
      <c r="H4057" t="s">
        <v>26118</v>
      </c>
      <c r="I4057" s="3">
        <v>2</v>
      </c>
      <c r="J4057" t="s">
        <v>12848</v>
      </c>
      <c r="K4057" s="3">
        <v>20</v>
      </c>
      <c r="L4057" t="s">
        <v>26117</v>
      </c>
      <c r="M4057" s="3">
        <v>2</v>
      </c>
      <c r="N4057" t="s">
        <v>26084</v>
      </c>
      <c r="O4057" s="3">
        <v>3</v>
      </c>
      <c r="P4057" t="s">
        <v>26085</v>
      </c>
      <c r="Q4057" s="3">
        <v>1</v>
      </c>
      <c r="R4057" t="s">
        <v>26083</v>
      </c>
      <c r="S4057" s="3">
        <v>4</v>
      </c>
      <c r="T4057" s="3">
        <v>1</v>
      </c>
      <c r="U4057" s="3">
        <v>60000</v>
      </c>
      <c r="V4057" s="3">
        <v>2004</v>
      </c>
      <c r="W4057" t="s">
        <v>25</v>
      </c>
    </row>
    <row r="4058" spans="1:23" x14ac:dyDescent="0.3">
      <c r="A4058" s="3">
        <v>13</v>
      </c>
      <c r="B4058" t="s">
        <v>26153</v>
      </c>
      <c r="C4058" s="3">
        <v>13403</v>
      </c>
      <c r="D4058" t="s">
        <v>1944</v>
      </c>
      <c r="E4058" s="3">
        <v>100105</v>
      </c>
      <c r="F4058" t="s">
        <v>11377</v>
      </c>
      <c r="G4058" s="3">
        <v>100105004</v>
      </c>
      <c r="H4058" t="s">
        <v>26116</v>
      </c>
      <c r="I4058" s="3">
        <v>2</v>
      </c>
      <c r="J4058" t="s">
        <v>12848</v>
      </c>
      <c r="K4058" s="3">
        <v>20</v>
      </c>
      <c r="L4058" t="s">
        <v>26117</v>
      </c>
      <c r="M4058" s="3">
        <v>2</v>
      </c>
      <c r="N4058" t="s">
        <v>26084</v>
      </c>
      <c r="O4058" s="3">
        <v>3</v>
      </c>
      <c r="P4058" t="s">
        <v>26085</v>
      </c>
      <c r="Q4058" s="3">
        <v>1</v>
      </c>
      <c r="R4058" t="s">
        <v>26083</v>
      </c>
      <c r="S4058" s="3">
        <v>4</v>
      </c>
      <c r="T4058" s="3">
        <v>1</v>
      </c>
      <c r="U4058" s="3">
        <v>8000</v>
      </c>
      <c r="V4058" s="3">
        <v>2004</v>
      </c>
      <c r="W4058" t="s">
        <v>25</v>
      </c>
    </row>
    <row r="4059" spans="1:23" x14ac:dyDescent="0.3">
      <c r="A4059" s="3">
        <v>13</v>
      </c>
      <c r="B4059" t="s">
        <v>26153</v>
      </c>
      <c r="C4059" s="3">
        <v>13503</v>
      </c>
      <c r="D4059" t="s">
        <v>1956</v>
      </c>
      <c r="E4059" s="3">
        <v>100105</v>
      </c>
      <c r="F4059" t="s">
        <v>11377</v>
      </c>
      <c r="G4059" s="3">
        <v>100105001</v>
      </c>
      <c r="H4059" t="s">
        <v>26118</v>
      </c>
      <c r="I4059" s="3">
        <v>1</v>
      </c>
      <c r="J4059" t="s">
        <v>26080</v>
      </c>
      <c r="K4059" s="3">
        <v>20</v>
      </c>
      <c r="L4059" t="s">
        <v>26117</v>
      </c>
      <c r="M4059" s="3">
        <v>2</v>
      </c>
      <c r="N4059" t="s">
        <v>26084</v>
      </c>
      <c r="O4059" s="3">
        <v>1</v>
      </c>
      <c r="P4059" t="s">
        <v>28066</v>
      </c>
      <c r="Q4059" s="3">
        <v>1</v>
      </c>
      <c r="R4059" t="s">
        <v>26083</v>
      </c>
      <c r="S4059" s="3">
        <v>1</v>
      </c>
      <c r="T4059" s="3">
        <v>1</v>
      </c>
      <c r="U4059" s="3">
        <v>2520</v>
      </c>
      <c r="V4059" s="3">
        <v>2004</v>
      </c>
      <c r="W4059" t="s">
        <v>25</v>
      </c>
    </row>
    <row r="4060" spans="1:23" x14ac:dyDescent="0.3">
      <c r="A4060" s="3">
        <v>13</v>
      </c>
      <c r="B4060" t="s">
        <v>26153</v>
      </c>
      <c r="C4060" s="3">
        <v>13603</v>
      </c>
      <c r="D4060" t="s">
        <v>1971</v>
      </c>
      <c r="E4060" s="3">
        <v>100105</v>
      </c>
      <c r="F4060" t="s">
        <v>11377</v>
      </c>
      <c r="G4060" s="3">
        <v>100105004</v>
      </c>
      <c r="H4060" t="s">
        <v>26116</v>
      </c>
      <c r="I4060" s="3">
        <v>2</v>
      </c>
      <c r="J4060" t="s">
        <v>12848</v>
      </c>
      <c r="K4060" s="3">
        <v>20</v>
      </c>
      <c r="L4060" t="s">
        <v>26117</v>
      </c>
      <c r="M4060" s="3">
        <v>5</v>
      </c>
      <c r="N4060" t="s">
        <v>26092</v>
      </c>
      <c r="O4060" s="3">
        <v>3</v>
      </c>
      <c r="P4060" t="s">
        <v>26085</v>
      </c>
      <c r="Q4060" s="3">
        <v>1</v>
      </c>
      <c r="R4060" t="s">
        <v>26083</v>
      </c>
      <c r="S4060" s="3">
        <v>3</v>
      </c>
      <c r="T4060" s="3">
        <v>1</v>
      </c>
      <c r="U4060" s="3">
        <v>46536</v>
      </c>
      <c r="V4060" s="3">
        <v>2004</v>
      </c>
      <c r="W4060" t="s">
        <v>25</v>
      </c>
    </row>
    <row r="4061" spans="1:23" x14ac:dyDescent="0.3">
      <c r="A4061" s="3">
        <v>13</v>
      </c>
      <c r="B4061" t="s">
        <v>26153</v>
      </c>
      <c r="C4061" s="3">
        <v>13501</v>
      </c>
      <c r="D4061" t="s">
        <v>1950</v>
      </c>
      <c r="E4061" s="3">
        <v>100105</v>
      </c>
      <c r="F4061" t="s">
        <v>11377</v>
      </c>
      <c r="G4061" s="3">
        <v>100105001</v>
      </c>
      <c r="H4061" t="s">
        <v>26118</v>
      </c>
      <c r="I4061" s="3">
        <v>1</v>
      </c>
      <c r="J4061" t="s">
        <v>26080</v>
      </c>
      <c r="K4061" s="3">
        <v>20</v>
      </c>
      <c r="L4061" t="s">
        <v>26117</v>
      </c>
      <c r="M4061" s="3">
        <v>2</v>
      </c>
      <c r="N4061" t="s">
        <v>26084</v>
      </c>
      <c r="O4061" s="3">
        <v>1</v>
      </c>
      <c r="P4061" t="s">
        <v>28066</v>
      </c>
      <c r="Q4061" s="3">
        <v>1</v>
      </c>
      <c r="R4061" t="s">
        <v>26083</v>
      </c>
      <c r="S4061" s="3">
        <v>2</v>
      </c>
      <c r="T4061" s="3">
        <v>1</v>
      </c>
      <c r="U4061" s="3">
        <v>3100</v>
      </c>
      <c r="V4061" s="3">
        <v>2004</v>
      </c>
      <c r="W4061" t="s">
        <v>25</v>
      </c>
    </row>
    <row r="4062" spans="1:23" x14ac:dyDescent="0.3">
      <c r="A4062" s="3">
        <v>13</v>
      </c>
      <c r="B4062" t="s">
        <v>26153</v>
      </c>
      <c r="C4062" s="3">
        <v>13501</v>
      </c>
      <c r="D4062" t="s">
        <v>1950</v>
      </c>
      <c r="E4062" s="3">
        <v>100105</v>
      </c>
      <c r="F4062" t="s">
        <v>11377</v>
      </c>
      <c r="G4062" s="3">
        <v>100105004</v>
      </c>
      <c r="H4062" t="s">
        <v>26116</v>
      </c>
      <c r="I4062" s="3">
        <v>1</v>
      </c>
      <c r="J4062" t="s">
        <v>26080</v>
      </c>
      <c r="K4062" s="3">
        <v>20</v>
      </c>
      <c r="L4062" t="s">
        <v>26117</v>
      </c>
      <c r="M4062" s="3">
        <v>2</v>
      </c>
      <c r="N4062" t="s">
        <v>26084</v>
      </c>
      <c r="O4062" s="3">
        <v>3</v>
      </c>
      <c r="P4062" t="s">
        <v>26085</v>
      </c>
      <c r="Q4062" s="3">
        <v>1</v>
      </c>
      <c r="R4062" t="s">
        <v>26083</v>
      </c>
      <c r="S4062" s="3">
        <v>1</v>
      </c>
      <c r="T4062" s="3">
        <v>1</v>
      </c>
      <c r="U4062" s="3">
        <v>50000</v>
      </c>
      <c r="V4062" s="3">
        <v>2004</v>
      </c>
      <c r="W4062" t="s">
        <v>25</v>
      </c>
    </row>
    <row r="4063" spans="1:23" x14ac:dyDescent="0.3">
      <c r="A4063" s="3">
        <v>13</v>
      </c>
      <c r="B4063" t="s">
        <v>26153</v>
      </c>
      <c r="C4063" s="3">
        <v>13501</v>
      </c>
      <c r="D4063" t="s">
        <v>1950</v>
      </c>
      <c r="E4063" s="3">
        <v>100105</v>
      </c>
      <c r="F4063" t="s">
        <v>11377</v>
      </c>
      <c r="G4063" s="3">
        <v>100105004</v>
      </c>
      <c r="H4063" t="s">
        <v>26116</v>
      </c>
      <c r="I4063" s="3">
        <v>1</v>
      </c>
      <c r="J4063" t="s">
        <v>26080</v>
      </c>
      <c r="K4063" s="3">
        <v>20</v>
      </c>
      <c r="L4063" t="s">
        <v>26117</v>
      </c>
      <c r="M4063" s="3">
        <v>2</v>
      </c>
      <c r="N4063" t="s">
        <v>26084</v>
      </c>
      <c r="O4063" s="3">
        <v>3</v>
      </c>
      <c r="P4063" t="s">
        <v>26085</v>
      </c>
      <c r="Q4063" s="3">
        <v>3</v>
      </c>
      <c r="R4063" t="s">
        <v>26107</v>
      </c>
      <c r="S4063" s="3">
        <v>2</v>
      </c>
      <c r="T4063" s="3">
        <v>1</v>
      </c>
      <c r="U4063" s="3">
        <v>110000</v>
      </c>
      <c r="V4063" s="3">
        <v>2004</v>
      </c>
      <c r="W4063" t="s">
        <v>25</v>
      </c>
    </row>
    <row r="4064" spans="1:23" x14ac:dyDescent="0.3">
      <c r="A4064" s="3">
        <v>13</v>
      </c>
      <c r="B4064" t="s">
        <v>26153</v>
      </c>
      <c r="C4064" s="3">
        <v>13501</v>
      </c>
      <c r="D4064" t="s">
        <v>1950</v>
      </c>
      <c r="E4064" s="3">
        <v>100105</v>
      </c>
      <c r="F4064" t="s">
        <v>11377</v>
      </c>
      <c r="G4064" s="3">
        <v>100105004</v>
      </c>
      <c r="H4064" t="s">
        <v>26116</v>
      </c>
      <c r="I4064" s="3">
        <v>1</v>
      </c>
      <c r="J4064" t="s">
        <v>26080</v>
      </c>
      <c r="K4064" s="3">
        <v>20</v>
      </c>
      <c r="L4064" t="s">
        <v>26117</v>
      </c>
      <c r="M4064" s="3">
        <v>2</v>
      </c>
      <c r="N4064" t="s">
        <v>26084</v>
      </c>
      <c r="O4064" s="3">
        <v>3</v>
      </c>
      <c r="P4064" t="s">
        <v>26085</v>
      </c>
      <c r="Q4064" s="3">
        <v>3</v>
      </c>
      <c r="R4064" t="s">
        <v>26107</v>
      </c>
      <c r="S4064" s="3">
        <v>4</v>
      </c>
      <c r="T4064" s="3">
        <v>1</v>
      </c>
      <c r="U4064" s="3">
        <v>360000</v>
      </c>
      <c r="V4064" s="3">
        <v>2004</v>
      </c>
      <c r="W4064" t="s">
        <v>25</v>
      </c>
    </row>
    <row r="4065" spans="1:23" x14ac:dyDescent="0.3">
      <c r="A4065" s="3">
        <v>13</v>
      </c>
      <c r="B4065" t="s">
        <v>26153</v>
      </c>
      <c r="C4065" s="3">
        <v>13501</v>
      </c>
      <c r="D4065" t="s">
        <v>1950</v>
      </c>
      <c r="E4065" s="3">
        <v>100105</v>
      </c>
      <c r="F4065" t="s">
        <v>11377</v>
      </c>
      <c r="G4065" s="3">
        <v>100105004</v>
      </c>
      <c r="H4065" t="s">
        <v>26116</v>
      </c>
      <c r="I4065" s="3">
        <v>1</v>
      </c>
      <c r="J4065" t="s">
        <v>26080</v>
      </c>
      <c r="K4065" s="3">
        <v>20</v>
      </c>
      <c r="L4065" t="s">
        <v>26117</v>
      </c>
      <c r="M4065" s="3">
        <v>2</v>
      </c>
      <c r="N4065" t="s">
        <v>26084</v>
      </c>
      <c r="O4065" s="3">
        <v>1</v>
      </c>
      <c r="P4065" t="s">
        <v>28066</v>
      </c>
      <c r="Q4065" s="3">
        <v>1</v>
      </c>
      <c r="R4065" t="s">
        <v>26083</v>
      </c>
      <c r="S4065" s="3">
        <v>3</v>
      </c>
      <c r="T4065" s="3">
        <v>1</v>
      </c>
      <c r="U4065" s="3">
        <v>62640</v>
      </c>
      <c r="V4065" s="3">
        <v>2004</v>
      </c>
      <c r="W4065" t="s">
        <v>25</v>
      </c>
    </row>
    <row r="4066" spans="1:23" x14ac:dyDescent="0.3">
      <c r="A4066" s="3">
        <v>13</v>
      </c>
      <c r="B4066" t="s">
        <v>26153</v>
      </c>
      <c r="C4066" s="3">
        <v>13501</v>
      </c>
      <c r="D4066" t="s">
        <v>1950</v>
      </c>
      <c r="E4066" s="3">
        <v>100105</v>
      </c>
      <c r="F4066" t="s">
        <v>11377</v>
      </c>
      <c r="G4066" s="3">
        <v>100105001</v>
      </c>
      <c r="H4066" t="s">
        <v>26118</v>
      </c>
      <c r="I4066" s="3">
        <v>2</v>
      </c>
      <c r="J4066" t="s">
        <v>12848</v>
      </c>
      <c r="K4066" s="3">
        <v>20</v>
      </c>
      <c r="L4066" t="s">
        <v>26117</v>
      </c>
      <c r="M4066" s="3">
        <v>6</v>
      </c>
      <c r="N4066" t="s">
        <v>18251</v>
      </c>
      <c r="O4066" s="3">
        <v>3</v>
      </c>
      <c r="P4066" t="s">
        <v>26085</v>
      </c>
      <c r="Q4066" s="3">
        <v>1</v>
      </c>
      <c r="R4066" t="s">
        <v>26083</v>
      </c>
      <c r="S4066" s="3">
        <v>60</v>
      </c>
      <c r="T4066" s="3">
        <v>1</v>
      </c>
      <c r="U4066" s="3">
        <v>1300000</v>
      </c>
      <c r="V4066" s="3">
        <v>2004</v>
      </c>
      <c r="W4066" t="s">
        <v>25</v>
      </c>
    </row>
    <row r="4067" spans="1:23" x14ac:dyDescent="0.3">
      <c r="A4067" s="3">
        <v>13</v>
      </c>
      <c r="B4067" t="s">
        <v>26153</v>
      </c>
      <c r="C4067" s="3">
        <v>13501</v>
      </c>
      <c r="D4067" t="s">
        <v>1950</v>
      </c>
      <c r="E4067" s="3">
        <v>100105</v>
      </c>
      <c r="F4067" t="s">
        <v>11377</v>
      </c>
      <c r="G4067" s="3">
        <v>100105004</v>
      </c>
      <c r="H4067" t="s">
        <v>26116</v>
      </c>
      <c r="I4067" s="3">
        <v>2</v>
      </c>
      <c r="J4067" t="s">
        <v>12848</v>
      </c>
      <c r="K4067" s="3">
        <v>20</v>
      </c>
      <c r="L4067" t="s">
        <v>26117</v>
      </c>
      <c r="M4067" s="3">
        <v>6</v>
      </c>
      <c r="N4067" t="s">
        <v>18251</v>
      </c>
      <c r="O4067" s="3">
        <v>3</v>
      </c>
      <c r="P4067" t="s">
        <v>26085</v>
      </c>
      <c r="Q4067" s="3">
        <v>1</v>
      </c>
      <c r="R4067" t="s">
        <v>26083</v>
      </c>
      <c r="S4067" s="3">
        <v>60</v>
      </c>
      <c r="T4067" s="3">
        <v>1</v>
      </c>
      <c r="U4067" s="3">
        <v>188000</v>
      </c>
      <c r="V4067" s="3">
        <v>2004</v>
      </c>
      <c r="W4067" t="s">
        <v>25</v>
      </c>
    </row>
    <row r="4068" spans="1:23" x14ac:dyDescent="0.3">
      <c r="A4068" s="3">
        <v>13</v>
      </c>
      <c r="B4068" t="s">
        <v>26153</v>
      </c>
      <c r="C4068" s="3">
        <v>13604</v>
      </c>
      <c r="D4068" t="s">
        <v>1974</v>
      </c>
      <c r="E4068" s="3">
        <v>100105</v>
      </c>
      <c r="F4068" t="s">
        <v>11377</v>
      </c>
      <c r="G4068" s="3">
        <v>100105004</v>
      </c>
      <c r="H4068" t="s">
        <v>26116</v>
      </c>
      <c r="I4068" s="3">
        <v>1</v>
      </c>
      <c r="J4068" t="s">
        <v>26080</v>
      </c>
      <c r="K4068" s="3">
        <v>20</v>
      </c>
      <c r="L4068" t="s">
        <v>26117</v>
      </c>
      <c r="M4068" s="3">
        <v>2</v>
      </c>
      <c r="N4068" t="s">
        <v>26084</v>
      </c>
      <c r="O4068" s="3">
        <v>1</v>
      </c>
      <c r="P4068" t="s">
        <v>28066</v>
      </c>
      <c r="Q4068" s="3">
        <v>1</v>
      </c>
      <c r="R4068" t="s">
        <v>26083</v>
      </c>
      <c r="S4068" s="3">
        <v>4</v>
      </c>
      <c r="T4068" s="3">
        <v>1</v>
      </c>
      <c r="U4068" s="3">
        <v>7000</v>
      </c>
      <c r="V4068" s="3">
        <v>2004</v>
      </c>
      <c r="W4068" t="s">
        <v>25</v>
      </c>
    </row>
    <row r="4069" spans="1:23" x14ac:dyDescent="0.3">
      <c r="A4069" s="3">
        <v>13</v>
      </c>
      <c r="B4069" t="s">
        <v>26153</v>
      </c>
      <c r="C4069" s="3">
        <v>13604</v>
      </c>
      <c r="D4069" t="s">
        <v>1974</v>
      </c>
      <c r="E4069" s="3">
        <v>100105</v>
      </c>
      <c r="F4069" t="s">
        <v>11377</v>
      </c>
      <c r="G4069" s="3">
        <v>100105001</v>
      </c>
      <c r="H4069" t="s">
        <v>26118</v>
      </c>
      <c r="I4069" s="3">
        <v>2</v>
      </c>
      <c r="J4069" t="s">
        <v>12848</v>
      </c>
      <c r="K4069" s="3">
        <v>20</v>
      </c>
      <c r="L4069" t="s">
        <v>26117</v>
      </c>
      <c r="M4069" s="3">
        <v>5</v>
      </c>
      <c r="N4069" t="s">
        <v>26092</v>
      </c>
      <c r="O4069" s="3">
        <v>3</v>
      </c>
      <c r="P4069" t="s">
        <v>26085</v>
      </c>
      <c r="Q4069" s="3">
        <v>2</v>
      </c>
      <c r="R4069" t="s">
        <v>8209</v>
      </c>
      <c r="S4069" s="3">
        <v>20</v>
      </c>
      <c r="T4069" s="3">
        <v>1</v>
      </c>
      <c r="U4069" s="3">
        <v>117976</v>
      </c>
      <c r="V4069" s="3">
        <v>2004</v>
      </c>
      <c r="W4069" t="s">
        <v>25</v>
      </c>
    </row>
    <row r="4070" spans="1:23" x14ac:dyDescent="0.3">
      <c r="A4070" s="3">
        <v>13</v>
      </c>
      <c r="B4070" t="s">
        <v>26153</v>
      </c>
      <c r="C4070" s="3">
        <v>13604</v>
      </c>
      <c r="D4070" t="s">
        <v>1974</v>
      </c>
      <c r="E4070" s="3">
        <v>100105</v>
      </c>
      <c r="F4070" t="s">
        <v>11377</v>
      </c>
      <c r="G4070" s="3">
        <v>100105004</v>
      </c>
      <c r="H4070" t="s">
        <v>26116</v>
      </c>
      <c r="I4070" s="3">
        <v>2</v>
      </c>
      <c r="J4070" t="s">
        <v>12848</v>
      </c>
      <c r="K4070" s="3">
        <v>20</v>
      </c>
      <c r="L4070" t="s">
        <v>26117</v>
      </c>
      <c r="M4070" s="3">
        <v>2</v>
      </c>
      <c r="N4070" t="s">
        <v>26084</v>
      </c>
      <c r="O4070" s="3">
        <v>3</v>
      </c>
      <c r="P4070" t="s">
        <v>26085</v>
      </c>
      <c r="Q4070" s="3">
        <v>2</v>
      </c>
      <c r="R4070" t="s">
        <v>8209</v>
      </c>
      <c r="S4070" s="3">
        <v>12</v>
      </c>
      <c r="T4070" s="3">
        <v>1</v>
      </c>
      <c r="U4070" s="3">
        <v>270000</v>
      </c>
      <c r="V4070" s="3">
        <v>2004</v>
      </c>
      <c r="W4070" t="s">
        <v>25</v>
      </c>
    </row>
    <row r="4071" spans="1:23" x14ac:dyDescent="0.3">
      <c r="A4071" s="3">
        <v>13</v>
      </c>
      <c r="B4071" t="s">
        <v>26153</v>
      </c>
      <c r="C4071" s="3">
        <v>13404</v>
      </c>
      <c r="D4071" t="s">
        <v>1947</v>
      </c>
      <c r="E4071" s="3">
        <v>100105</v>
      </c>
      <c r="F4071" t="s">
        <v>11377</v>
      </c>
      <c r="G4071" s="3">
        <v>100105001</v>
      </c>
      <c r="H4071" t="s">
        <v>26118</v>
      </c>
      <c r="I4071" s="3">
        <v>1</v>
      </c>
      <c r="J4071" t="s">
        <v>26080</v>
      </c>
      <c r="K4071" s="3">
        <v>20</v>
      </c>
      <c r="L4071" t="s">
        <v>26117</v>
      </c>
      <c r="M4071" s="3">
        <v>2</v>
      </c>
      <c r="N4071" t="s">
        <v>26084</v>
      </c>
      <c r="O4071" s="3">
        <v>3</v>
      </c>
      <c r="P4071" t="s">
        <v>26085</v>
      </c>
      <c r="Q4071" s="3">
        <v>1</v>
      </c>
      <c r="R4071" t="s">
        <v>26083</v>
      </c>
      <c r="S4071" s="3">
        <v>20</v>
      </c>
      <c r="T4071" s="3">
        <v>1</v>
      </c>
      <c r="U4071" s="3">
        <v>300000</v>
      </c>
      <c r="V4071" s="3">
        <v>2004</v>
      </c>
      <c r="W4071" t="s">
        <v>25</v>
      </c>
    </row>
    <row r="4072" spans="1:23" x14ac:dyDescent="0.3">
      <c r="A4072" s="3">
        <v>13</v>
      </c>
      <c r="B4072" t="s">
        <v>26153</v>
      </c>
      <c r="C4072" s="3">
        <v>13404</v>
      </c>
      <c r="D4072" t="s">
        <v>1947</v>
      </c>
      <c r="E4072" s="3">
        <v>100105</v>
      </c>
      <c r="F4072" t="s">
        <v>11377</v>
      </c>
      <c r="G4072" s="3">
        <v>100105001</v>
      </c>
      <c r="H4072" t="s">
        <v>26118</v>
      </c>
      <c r="I4072" s="3">
        <v>1</v>
      </c>
      <c r="J4072" t="s">
        <v>26080</v>
      </c>
      <c r="K4072" s="3">
        <v>20</v>
      </c>
      <c r="L4072" t="s">
        <v>26117</v>
      </c>
      <c r="M4072" s="3">
        <v>2</v>
      </c>
      <c r="N4072" t="s">
        <v>26084</v>
      </c>
      <c r="O4072" s="3">
        <v>1</v>
      </c>
      <c r="P4072" t="s">
        <v>28066</v>
      </c>
      <c r="Q4072" s="3">
        <v>1</v>
      </c>
      <c r="R4072" t="s">
        <v>26083</v>
      </c>
      <c r="S4072" s="3">
        <v>2</v>
      </c>
      <c r="T4072" s="3">
        <v>1</v>
      </c>
      <c r="U4072" s="3">
        <v>30000</v>
      </c>
      <c r="V4072" s="3">
        <v>2004</v>
      </c>
      <c r="W4072" t="s">
        <v>25</v>
      </c>
    </row>
    <row r="4073" spans="1:23" x14ac:dyDescent="0.3">
      <c r="A4073" s="3">
        <v>13</v>
      </c>
      <c r="B4073" t="s">
        <v>26153</v>
      </c>
      <c r="C4073" s="3">
        <v>13404</v>
      </c>
      <c r="D4073" t="s">
        <v>1947</v>
      </c>
      <c r="E4073" s="3">
        <v>100105</v>
      </c>
      <c r="F4073" t="s">
        <v>11377</v>
      </c>
      <c r="G4073" s="3">
        <v>100105004</v>
      </c>
      <c r="H4073" t="s">
        <v>26116</v>
      </c>
      <c r="I4073" s="3">
        <v>1</v>
      </c>
      <c r="J4073" t="s">
        <v>26080</v>
      </c>
      <c r="K4073" s="3">
        <v>20</v>
      </c>
      <c r="L4073" t="s">
        <v>26117</v>
      </c>
      <c r="M4073" s="3">
        <v>6</v>
      </c>
      <c r="N4073" t="s">
        <v>18251</v>
      </c>
      <c r="O4073" s="3">
        <v>1</v>
      </c>
      <c r="P4073" t="s">
        <v>28066</v>
      </c>
      <c r="Q4073" s="3">
        <v>1</v>
      </c>
      <c r="R4073" t="s">
        <v>26083</v>
      </c>
      <c r="S4073" s="3">
        <v>5</v>
      </c>
      <c r="T4073" s="3">
        <v>1</v>
      </c>
      <c r="U4073" s="3">
        <v>60000</v>
      </c>
      <c r="V4073" s="3">
        <v>2004</v>
      </c>
      <c r="W4073" t="s">
        <v>25</v>
      </c>
    </row>
    <row r="4074" spans="1:23" x14ac:dyDescent="0.3">
      <c r="A4074" s="3">
        <v>13</v>
      </c>
      <c r="B4074" t="s">
        <v>26153</v>
      </c>
      <c r="C4074" s="3">
        <v>13404</v>
      </c>
      <c r="D4074" t="s">
        <v>1947</v>
      </c>
      <c r="E4074" s="3">
        <v>100105</v>
      </c>
      <c r="F4074" t="s">
        <v>11377</v>
      </c>
      <c r="G4074" s="3">
        <v>100105004</v>
      </c>
      <c r="H4074" t="s">
        <v>26116</v>
      </c>
      <c r="I4074" s="3">
        <v>1</v>
      </c>
      <c r="J4074" t="s">
        <v>26080</v>
      </c>
      <c r="K4074" s="3">
        <v>20</v>
      </c>
      <c r="L4074" t="s">
        <v>26117</v>
      </c>
      <c r="M4074" s="3">
        <v>2</v>
      </c>
      <c r="N4074" t="s">
        <v>26084</v>
      </c>
      <c r="O4074" s="3">
        <v>1</v>
      </c>
      <c r="P4074" t="s">
        <v>28066</v>
      </c>
      <c r="Q4074" s="3">
        <v>1</v>
      </c>
      <c r="R4074" t="s">
        <v>26083</v>
      </c>
      <c r="S4074" s="3">
        <v>2</v>
      </c>
      <c r="T4074" s="3">
        <v>1</v>
      </c>
      <c r="U4074" s="3">
        <v>15000</v>
      </c>
      <c r="V4074" s="3">
        <v>2004</v>
      </c>
      <c r="W4074" t="s">
        <v>25</v>
      </c>
    </row>
    <row r="4075" spans="1:23" x14ac:dyDescent="0.3">
      <c r="A4075" s="3">
        <v>13</v>
      </c>
      <c r="B4075" t="s">
        <v>26153</v>
      </c>
      <c r="C4075" s="3">
        <v>13404</v>
      </c>
      <c r="D4075" t="s">
        <v>1947</v>
      </c>
      <c r="E4075" s="3">
        <v>100105</v>
      </c>
      <c r="F4075" t="s">
        <v>11377</v>
      </c>
      <c r="G4075" s="3">
        <v>100105004</v>
      </c>
      <c r="H4075" t="s">
        <v>26116</v>
      </c>
      <c r="I4075" s="3">
        <v>1</v>
      </c>
      <c r="J4075" t="s">
        <v>26080</v>
      </c>
      <c r="K4075" s="3">
        <v>20</v>
      </c>
      <c r="L4075" t="s">
        <v>26117</v>
      </c>
      <c r="M4075" s="3">
        <v>2</v>
      </c>
      <c r="N4075" t="s">
        <v>26084</v>
      </c>
      <c r="O4075" s="3">
        <v>1</v>
      </c>
      <c r="P4075" t="s">
        <v>28066</v>
      </c>
      <c r="Q4075" s="3">
        <v>1</v>
      </c>
      <c r="R4075" t="s">
        <v>26083</v>
      </c>
      <c r="S4075" s="3">
        <v>3</v>
      </c>
      <c r="T4075" s="3">
        <v>1</v>
      </c>
      <c r="U4075" s="3">
        <v>20000</v>
      </c>
      <c r="V4075" s="3">
        <v>2004</v>
      </c>
      <c r="W4075" t="s">
        <v>25</v>
      </c>
    </row>
    <row r="4076" spans="1:23" x14ac:dyDescent="0.3">
      <c r="A4076" s="3">
        <v>13</v>
      </c>
      <c r="B4076" t="s">
        <v>26153</v>
      </c>
      <c r="C4076" s="3">
        <v>13404</v>
      </c>
      <c r="D4076" t="s">
        <v>1947</v>
      </c>
      <c r="E4076" s="3">
        <v>100105</v>
      </c>
      <c r="F4076" t="s">
        <v>11377</v>
      </c>
      <c r="G4076" s="3">
        <v>100105004</v>
      </c>
      <c r="H4076" t="s">
        <v>26116</v>
      </c>
      <c r="I4076" s="3">
        <v>1</v>
      </c>
      <c r="J4076" t="s">
        <v>26080</v>
      </c>
      <c r="K4076" s="3">
        <v>20</v>
      </c>
      <c r="L4076" t="s">
        <v>26117</v>
      </c>
      <c r="M4076" s="3">
        <v>2</v>
      </c>
      <c r="N4076" t="s">
        <v>26084</v>
      </c>
      <c r="O4076" s="3">
        <v>1</v>
      </c>
      <c r="P4076" t="s">
        <v>28066</v>
      </c>
      <c r="Q4076" s="3">
        <v>1</v>
      </c>
      <c r="R4076" t="s">
        <v>26083</v>
      </c>
      <c r="S4076" s="3">
        <v>12</v>
      </c>
      <c r="T4076" s="3">
        <v>1</v>
      </c>
      <c r="U4076" s="3">
        <v>30900</v>
      </c>
      <c r="V4076" s="3">
        <v>2004</v>
      </c>
      <c r="W4076" t="s">
        <v>25</v>
      </c>
    </row>
    <row r="4077" spans="1:23" x14ac:dyDescent="0.3">
      <c r="A4077" s="3">
        <v>13</v>
      </c>
      <c r="B4077" t="s">
        <v>26153</v>
      </c>
      <c r="C4077" s="3">
        <v>13404</v>
      </c>
      <c r="D4077" t="s">
        <v>1947</v>
      </c>
      <c r="E4077" s="3">
        <v>100105</v>
      </c>
      <c r="F4077" t="s">
        <v>11377</v>
      </c>
      <c r="G4077" s="3">
        <v>100105001</v>
      </c>
      <c r="H4077" t="s">
        <v>26118</v>
      </c>
      <c r="I4077" s="3">
        <v>2</v>
      </c>
      <c r="J4077" t="s">
        <v>12848</v>
      </c>
      <c r="K4077" s="3">
        <v>20</v>
      </c>
      <c r="L4077" t="s">
        <v>26117</v>
      </c>
      <c r="M4077" s="3">
        <v>2</v>
      </c>
      <c r="N4077" t="s">
        <v>26084</v>
      </c>
      <c r="O4077" s="3">
        <v>3</v>
      </c>
      <c r="P4077" t="s">
        <v>26085</v>
      </c>
      <c r="Q4077" s="3">
        <v>5</v>
      </c>
      <c r="R4077" t="s">
        <v>8203</v>
      </c>
      <c r="S4077" s="3">
        <v>30</v>
      </c>
      <c r="T4077" s="3">
        <v>1</v>
      </c>
      <c r="U4077" s="3">
        <v>3000000</v>
      </c>
      <c r="V4077" s="3">
        <v>2004</v>
      </c>
      <c r="W4077" t="s">
        <v>25</v>
      </c>
    </row>
    <row r="4078" spans="1:23" x14ac:dyDescent="0.3">
      <c r="A4078" s="3">
        <v>13</v>
      </c>
      <c r="B4078" t="s">
        <v>26153</v>
      </c>
      <c r="C4078" s="3">
        <v>13404</v>
      </c>
      <c r="D4078" t="s">
        <v>1947</v>
      </c>
      <c r="E4078" s="3">
        <v>100105</v>
      </c>
      <c r="F4078" t="s">
        <v>11377</v>
      </c>
      <c r="G4078" s="3">
        <v>100105004</v>
      </c>
      <c r="H4078" t="s">
        <v>26116</v>
      </c>
      <c r="I4078" s="3">
        <v>2</v>
      </c>
      <c r="J4078" t="s">
        <v>12848</v>
      </c>
      <c r="K4078" s="3">
        <v>20</v>
      </c>
      <c r="L4078" t="s">
        <v>26117</v>
      </c>
      <c r="M4078" s="3">
        <v>6</v>
      </c>
      <c r="N4078" t="s">
        <v>18251</v>
      </c>
      <c r="O4078" s="3">
        <v>1</v>
      </c>
      <c r="P4078" t="s">
        <v>28066</v>
      </c>
      <c r="Q4078" s="3">
        <v>1</v>
      </c>
      <c r="R4078" t="s">
        <v>26083</v>
      </c>
      <c r="S4078" s="3">
        <v>5</v>
      </c>
      <c r="T4078" s="3">
        <v>1</v>
      </c>
      <c r="U4078" s="3">
        <v>54000</v>
      </c>
      <c r="V4078" s="3">
        <v>2004</v>
      </c>
      <c r="W4078" t="s">
        <v>25</v>
      </c>
    </row>
    <row r="4079" spans="1:23" x14ac:dyDescent="0.3">
      <c r="A4079" s="3">
        <v>13</v>
      </c>
      <c r="B4079" t="s">
        <v>26153</v>
      </c>
      <c r="C4079" s="3">
        <v>13404</v>
      </c>
      <c r="D4079" t="s">
        <v>1947</v>
      </c>
      <c r="E4079" s="3">
        <v>100105</v>
      </c>
      <c r="F4079" t="s">
        <v>11377</v>
      </c>
      <c r="G4079" s="3">
        <v>100105004</v>
      </c>
      <c r="H4079" t="s">
        <v>26116</v>
      </c>
      <c r="I4079" s="3">
        <v>2</v>
      </c>
      <c r="J4079" t="s">
        <v>12848</v>
      </c>
      <c r="K4079" s="3">
        <v>20</v>
      </c>
      <c r="L4079" t="s">
        <v>26117</v>
      </c>
      <c r="M4079" s="3">
        <v>5</v>
      </c>
      <c r="N4079" t="s">
        <v>26092</v>
      </c>
      <c r="O4079" s="3">
        <v>3</v>
      </c>
      <c r="P4079" t="s">
        <v>26085</v>
      </c>
      <c r="Q4079" s="3">
        <v>2</v>
      </c>
      <c r="R4079" t="s">
        <v>8209</v>
      </c>
      <c r="S4079" s="3">
        <v>80</v>
      </c>
      <c r="T4079" s="3">
        <v>1</v>
      </c>
      <c r="U4079" s="3">
        <v>1000000</v>
      </c>
      <c r="V4079" s="3">
        <v>2004</v>
      </c>
      <c r="W4079" t="s">
        <v>25</v>
      </c>
    </row>
    <row r="4080" spans="1:23" x14ac:dyDescent="0.3">
      <c r="A4080" s="3">
        <v>13</v>
      </c>
      <c r="B4080" t="s">
        <v>26153</v>
      </c>
      <c r="C4080" s="3">
        <v>13404</v>
      </c>
      <c r="D4080" t="s">
        <v>1947</v>
      </c>
      <c r="E4080" s="3">
        <v>100105</v>
      </c>
      <c r="F4080" t="s">
        <v>11377</v>
      </c>
      <c r="G4080" s="3">
        <v>100105004</v>
      </c>
      <c r="H4080" t="s">
        <v>26116</v>
      </c>
      <c r="I4080" s="3">
        <v>2</v>
      </c>
      <c r="J4080" t="s">
        <v>12848</v>
      </c>
      <c r="K4080" s="3">
        <v>20</v>
      </c>
      <c r="L4080" t="s">
        <v>26117</v>
      </c>
      <c r="M4080" s="3">
        <v>5</v>
      </c>
      <c r="N4080" t="s">
        <v>26092</v>
      </c>
      <c r="O4080" s="3">
        <v>1</v>
      </c>
      <c r="P4080" t="s">
        <v>28066</v>
      </c>
      <c r="Q4080" s="3">
        <v>1</v>
      </c>
      <c r="R4080" t="s">
        <v>26083</v>
      </c>
      <c r="S4080" s="3">
        <v>4</v>
      </c>
      <c r="T4080" s="3">
        <v>1</v>
      </c>
      <c r="U4080" s="3">
        <v>35000</v>
      </c>
      <c r="V4080" s="3">
        <v>2004</v>
      </c>
      <c r="W4080" t="s">
        <v>25</v>
      </c>
    </row>
    <row r="4081" spans="1:23" x14ac:dyDescent="0.3">
      <c r="A4081" s="3">
        <v>13</v>
      </c>
      <c r="B4081" t="s">
        <v>26153</v>
      </c>
      <c r="C4081" s="3">
        <v>13404</v>
      </c>
      <c r="D4081" t="s">
        <v>1947</v>
      </c>
      <c r="E4081" s="3">
        <v>100105</v>
      </c>
      <c r="F4081" t="s">
        <v>11377</v>
      </c>
      <c r="G4081" s="3">
        <v>100105004</v>
      </c>
      <c r="H4081" t="s">
        <v>26116</v>
      </c>
      <c r="I4081" s="3">
        <v>2</v>
      </c>
      <c r="J4081" t="s">
        <v>12848</v>
      </c>
      <c r="K4081" s="3">
        <v>20</v>
      </c>
      <c r="L4081" t="s">
        <v>26117</v>
      </c>
      <c r="M4081" s="3">
        <v>2</v>
      </c>
      <c r="N4081" t="s">
        <v>26084</v>
      </c>
      <c r="O4081" s="3">
        <v>3</v>
      </c>
      <c r="P4081" t="s">
        <v>26085</v>
      </c>
      <c r="Q4081" s="3">
        <v>1</v>
      </c>
      <c r="R4081" t="s">
        <v>26083</v>
      </c>
      <c r="S4081" s="3">
        <v>4</v>
      </c>
      <c r="T4081" s="3">
        <v>1</v>
      </c>
      <c r="U4081" s="3">
        <v>25000</v>
      </c>
      <c r="V4081" s="3">
        <v>2004</v>
      </c>
      <c r="W4081" t="s">
        <v>25</v>
      </c>
    </row>
    <row r="4082" spans="1:23" x14ac:dyDescent="0.3">
      <c r="A4082" s="3">
        <v>13</v>
      </c>
      <c r="B4082" t="s">
        <v>26153</v>
      </c>
      <c r="C4082" s="3">
        <v>13404</v>
      </c>
      <c r="D4082" t="s">
        <v>1947</v>
      </c>
      <c r="E4082" s="3">
        <v>100105</v>
      </c>
      <c r="F4082" t="s">
        <v>11377</v>
      </c>
      <c r="G4082" s="3">
        <v>100105004</v>
      </c>
      <c r="H4082" t="s">
        <v>26116</v>
      </c>
      <c r="I4082" s="3">
        <v>2</v>
      </c>
      <c r="J4082" t="s">
        <v>12848</v>
      </c>
      <c r="K4082" s="3">
        <v>20</v>
      </c>
      <c r="L4082" t="s">
        <v>26117</v>
      </c>
      <c r="M4082" s="3">
        <v>2</v>
      </c>
      <c r="N4082" t="s">
        <v>26084</v>
      </c>
      <c r="O4082" s="3">
        <v>3</v>
      </c>
      <c r="P4082" t="s">
        <v>26085</v>
      </c>
      <c r="Q4082" s="3">
        <v>1</v>
      </c>
      <c r="R4082" t="s">
        <v>26083</v>
      </c>
      <c r="S4082" s="3">
        <v>8</v>
      </c>
      <c r="T4082" s="3">
        <v>1</v>
      </c>
      <c r="U4082" s="3">
        <v>450000</v>
      </c>
      <c r="V4082" s="3">
        <v>2004</v>
      </c>
      <c r="W4082" t="s">
        <v>25</v>
      </c>
    </row>
    <row r="4083" spans="1:23" x14ac:dyDescent="0.3">
      <c r="A4083" s="3">
        <v>13</v>
      </c>
      <c r="B4083" t="s">
        <v>26153</v>
      </c>
      <c r="C4083" s="3">
        <v>13605</v>
      </c>
      <c r="D4083" t="s">
        <v>1977</v>
      </c>
      <c r="E4083" s="3">
        <v>100105</v>
      </c>
      <c r="F4083" t="s">
        <v>11377</v>
      </c>
      <c r="G4083" s="3">
        <v>100105004</v>
      </c>
      <c r="H4083" t="s">
        <v>26116</v>
      </c>
      <c r="I4083" s="3">
        <v>1</v>
      </c>
      <c r="J4083" t="s">
        <v>26080</v>
      </c>
      <c r="K4083" s="3">
        <v>20</v>
      </c>
      <c r="L4083" t="s">
        <v>26117</v>
      </c>
      <c r="M4083" s="3">
        <v>2</v>
      </c>
      <c r="N4083" t="s">
        <v>26084</v>
      </c>
      <c r="O4083" s="3">
        <v>1</v>
      </c>
      <c r="P4083" t="s">
        <v>28066</v>
      </c>
      <c r="Q4083" s="3">
        <v>1</v>
      </c>
      <c r="R4083" t="s">
        <v>26083</v>
      </c>
      <c r="S4083" s="3">
        <v>20</v>
      </c>
      <c r="T4083" s="3">
        <v>1</v>
      </c>
      <c r="U4083" s="3">
        <v>25000</v>
      </c>
      <c r="V4083" s="3">
        <v>2004</v>
      </c>
      <c r="W4083" t="s">
        <v>25</v>
      </c>
    </row>
    <row r="4084" spans="1:23" x14ac:dyDescent="0.3">
      <c r="A4084" s="3">
        <v>13</v>
      </c>
      <c r="B4084" t="s">
        <v>26153</v>
      </c>
      <c r="C4084" s="3">
        <v>13605</v>
      </c>
      <c r="D4084" t="s">
        <v>1977</v>
      </c>
      <c r="E4084" s="3">
        <v>100105</v>
      </c>
      <c r="F4084" t="s">
        <v>11377</v>
      </c>
      <c r="G4084" s="3">
        <v>100105004</v>
      </c>
      <c r="H4084" t="s">
        <v>26116</v>
      </c>
      <c r="I4084" s="3">
        <v>2</v>
      </c>
      <c r="J4084" t="s">
        <v>12848</v>
      </c>
      <c r="K4084" s="3">
        <v>20</v>
      </c>
      <c r="L4084" t="s">
        <v>26117</v>
      </c>
      <c r="M4084" s="3">
        <v>2</v>
      </c>
      <c r="N4084" t="s">
        <v>26084</v>
      </c>
      <c r="O4084" s="3">
        <v>2</v>
      </c>
      <c r="P4084" t="s">
        <v>28067</v>
      </c>
      <c r="Q4084" s="3">
        <v>1</v>
      </c>
      <c r="R4084" t="s">
        <v>26083</v>
      </c>
      <c r="S4084" s="3">
        <v>5</v>
      </c>
      <c r="T4084" s="3">
        <v>1</v>
      </c>
      <c r="U4084" s="3">
        <v>10650</v>
      </c>
      <c r="V4084" s="3">
        <v>2004</v>
      </c>
      <c r="W4084" t="s">
        <v>25</v>
      </c>
    </row>
    <row r="4085" spans="1:23" x14ac:dyDescent="0.3">
      <c r="A4085" s="3">
        <v>13</v>
      </c>
      <c r="B4085" t="s">
        <v>26153</v>
      </c>
      <c r="C4085" s="3">
        <v>13202</v>
      </c>
      <c r="D4085" t="s">
        <v>1923</v>
      </c>
      <c r="E4085" s="3">
        <v>100105</v>
      </c>
      <c r="F4085" t="s">
        <v>11377</v>
      </c>
      <c r="G4085" s="3">
        <v>100105004</v>
      </c>
      <c r="H4085" t="s">
        <v>26116</v>
      </c>
      <c r="I4085" s="3">
        <v>1</v>
      </c>
      <c r="J4085" t="s">
        <v>26080</v>
      </c>
      <c r="K4085" s="3">
        <v>20</v>
      </c>
      <c r="L4085" t="s">
        <v>26117</v>
      </c>
      <c r="M4085" s="3">
        <v>6</v>
      </c>
      <c r="N4085" t="s">
        <v>18251</v>
      </c>
      <c r="O4085" s="3">
        <v>2</v>
      </c>
      <c r="P4085" t="s">
        <v>28067</v>
      </c>
      <c r="Q4085" s="3">
        <v>1</v>
      </c>
      <c r="R4085" t="s">
        <v>26083</v>
      </c>
      <c r="S4085" s="3">
        <v>2</v>
      </c>
      <c r="T4085" s="3">
        <v>1</v>
      </c>
      <c r="U4085" s="3">
        <v>40000</v>
      </c>
      <c r="V4085" s="3">
        <v>2004</v>
      </c>
      <c r="W4085" t="s">
        <v>25</v>
      </c>
    </row>
    <row r="4086" spans="1:23" x14ac:dyDescent="0.3">
      <c r="A4086" s="3">
        <v>13</v>
      </c>
      <c r="B4086" t="s">
        <v>26153</v>
      </c>
      <c r="C4086" s="3">
        <v>13202</v>
      </c>
      <c r="D4086" t="s">
        <v>1923</v>
      </c>
      <c r="E4086" s="3">
        <v>100105</v>
      </c>
      <c r="F4086" t="s">
        <v>11377</v>
      </c>
      <c r="G4086" s="3">
        <v>100105004</v>
      </c>
      <c r="H4086" t="s">
        <v>26116</v>
      </c>
      <c r="I4086" s="3">
        <v>1</v>
      </c>
      <c r="J4086" t="s">
        <v>26080</v>
      </c>
      <c r="K4086" s="3">
        <v>20</v>
      </c>
      <c r="L4086" t="s">
        <v>26117</v>
      </c>
      <c r="M4086" s="3">
        <v>2</v>
      </c>
      <c r="N4086" t="s">
        <v>26084</v>
      </c>
      <c r="O4086" s="3">
        <v>3</v>
      </c>
      <c r="P4086" t="s">
        <v>26085</v>
      </c>
      <c r="Q4086" s="3">
        <v>1</v>
      </c>
      <c r="R4086" t="s">
        <v>26083</v>
      </c>
      <c r="S4086" s="3">
        <v>1</v>
      </c>
      <c r="T4086" s="3">
        <v>1</v>
      </c>
      <c r="U4086" s="3">
        <v>200000</v>
      </c>
      <c r="V4086" s="3">
        <v>2004</v>
      </c>
      <c r="W4086" t="s">
        <v>25</v>
      </c>
    </row>
    <row r="4087" spans="1:23" x14ac:dyDescent="0.3">
      <c r="A4087" s="3">
        <v>13</v>
      </c>
      <c r="B4087" t="s">
        <v>26153</v>
      </c>
      <c r="C4087" s="3">
        <v>13202</v>
      </c>
      <c r="D4087" t="s">
        <v>1923</v>
      </c>
      <c r="E4087" s="3">
        <v>100105</v>
      </c>
      <c r="F4087" t="s">
        <v>11377</v>
      </c>
      <c r="G4087" s="3">
        <v>100105004</v>
      </c>
      <c r="H4087" t="s">
        <v>26116</v>
      </c>
      <c r="I4087" s="3">
        <v>1</v>
      </c>
      <c r="J4087" t="s">
        <v>26080</v>
      </c>
      <c r="K4087" s="3">
        <v>20</v>
      </c>
      <c r="L4087" t="s">
        <v>26117</v>
      </c>
      <c r="M4087" s="3">
        <v>2</v>
      </c>
      <c r="N4087" t="s">
        <v>26084</v>
      </c>
      <c r="O4087" s="3">
        <v>3</v>
      </c>
      <c r="P4087" t="s">
        <v>26085</v>
      </c>
      <c r="Q4087" s="3">
        <v>1</v>
      </c>
      <c r="R4087" t="s">
        <v>26083</v>
      </c>
      <c r="S4087" s="3">
        <v>2</v>
      </c>
      <c r="T4087" s="3">
        <v>1</v>
      </c>
      <c r="U4087" s="3">
        <v>30000</v>
      </c>
      <c r="V4087" s="3">
        <v>2004</v>
      </c>
      <c r="W4087" t="s">
        <v>25</v>
      </c>
    </row>
    <row r="4088" spans="1:23" x14ac:dyDescent="0.3">
      <c r="A4088" s="3">
        <v>13</v>
      </c>
      <c r="B4088" t="s">
        <v>26153</v>
      </c>
      <c r="C4088" s="3">
        <v>13202</v>
      </c>
      <c r="D4088" t="s">
        <v>1923</v>
      </c>
      <c r="E4088" s="3">
        <v>100105</v>
      </c>
      <c r="F4088" t="s">
        <v>11377</v>
      </c>
      <c r="G4088" s="3">
        <v>100105004</v>
      </c>
      <c r="H4088" t="s">
        <v>26116</v>
      </c>
      <c r="I4088" s="3">
        <v>1</v>
      </c>
      <c r="J4088" t="s">
        <v>26080</v>
      </c>
      <c r="K4088" s="3">
        <v>20</v>
      </c>
      <c r="L4088" t="s">
        <v>26117</v>
      </c>
      <c r="M4088" s="3">
        <v>2</v>
      </c>
      <c r="N4088" t="s">
        <v>26084</v>
      </c>
      <c r="O4088" s="3">
        <v>1</v>
      </c>
      <c r="P4088" t="s">
        <v>28066</v>
      </c>
      <c r="Q4088" s="3">
        <v>1</v>
      </c>
      <c r="R4088" t="s">
        <v>26083</v>
      </c>
      <c r="S4088" s="3">
        <v>2</v>
      </c>
      <c r="T4088" s="3">
        <v>1</v>
      </c>
      <c r="U4088" s="3">
        <v>25000</v>
      </c>
      <c r="V4088" s="3">
        <v>2004</v>
      </c>
      <c r="W4088" t="s">
        <v>25</v>
      </c>
    </row>
    <row r="4089" spans="1:23" x14ac:dyDescent="0.3">
      <c r="A4089" s="3">
        <v>13</v>
      </c>
      <c r="B4089" t="s">
        <v>26153</v>
      </c>
      <c r="C4089" s="3">
        <v>13202</v>
      </c>
      <c r="D4089" t="s">
        <v>1923</v>
      </c>
      <c r="E4089" s="3">
        <v>100105</v>
      </c>
      <c r="F4089" t="s">
        <v>11377</v>
      </c>
      <c r="G4089" s="3">
        <v>100105004</v>
      </c>
      <c r="H4089" t="s">
        <v>26116</v>
      </c>
      <c r="I4089" s="3">
        <v>1</v>
      </c>
      <c r="J4089" t="s">
        <v>26080</v>
      </c>
      <c r="K4089" s="3">
        <v>20</v>
      </c>
      <c r="L4089" t="s">
        <v>26117</v>
      </c>
      <c r="M4089" s="3">
        <v>2</v>
      </c>
      <c r="N4089" t="s">
        <v>26084</v>
      </c>
      <c r="O4089" s="3">
        <v>1</v>
      </c>
      <c r="P4089" t="s">
        <v>28066</v>
      </c>
      <c r="Q4089" s="3">
        <v>1</v>
      </c>
      <c r="R4089" t="s">
        <v>26083</v>
      </c>
      <c r="S4089" s="3">
        <v>3</v>
      </c>
      <c r="T4089" s="3">
        <v>1</v>
      </c>
      <c r="U4089" s="3">
        <v>165000</v>
      </c>
      <c r="V4089" s="3">
        <v>2004</v>
      </c>
      <c r="W4089" t="s">
        <v>25</v>
      </c>
    </row>
    <row r="4090" spans="1:23" x14ac:dyDescent="0.3">
      <c r="A4090" s="3">
        <v>13</v>
      </c>
      <c r="B4090" t="s">
        <v>26153</v>
      </c>
      <c r="C4090" s="3">
        <v>13202</v>
      </c>
      <c r="D4090" t="s">
        <v>1923</v>
      </c>
      <c r="E4090" s="3">
        <v>100105</v>
      </c>
      <c r="F4090" t="s">
        <v>11377</v>
      </c>
      <c r="G4090" s="3">
        <v>100105004</v>
      </c>
      <c r="H4090" t="s">
        <v>26116</v>
      </c>
      <c r="I4090" s="3">
        <v>1</v>
      </c>
      <c r="J4090" t="s">
        <v>26080</v>
      </c>
      <c r="K4090" s="3">
        <v>20</v>
      </c>
      <c r="L4090" t="s">
        <v>26117</v>
      </c>
      <c r="M4090" s="3">
        <v>2</v>
      </c>
      <c r="N4090" t="s">
        <v>26084</v>
      </c>
      <c r="O4090" s="3">
        <v>1</v>
      </c>
      <c r="P4090" t="s">
        <v>28066</v>
      </c>
      <c r="Q4090" s="3">
        <v>1</v>
      </c>
      <c r="R4090" t="s">
        <v>26083</v>
      </c>
      <c r="S4090" s="3">
        <v>4</v>
      </c>
      <c r="T4090" s="3">
        <v>1</v>
      </c>
      <c r="U4090" s="3">
        <v>55000</v>
      </c>
      <c r="V4090" s="3">
        <v>2004</v>
      </c>
      <c r="W4090" t="s">
        <v>25</v>
      </c>
    </row>
    <row r="4091" spans="1:23" x14ac:dyDescent="0.3">
      <c r="A4091" s="3">
        <v>13</v>
      </c>
      <c r="B4091" t="s">
        <v>26153</v>
      </c>
      <c r="C4091" s="3">
        <v>13202</v>
      </c>
      <c r="D4091" t="s">
        <v>1923</v>
      </c>
      <c r="E4091" s="3">
        <v>100105</v>
      </c>
      <c r="F4091" t="s">
        <v>11377</v>
      </c>
      <c r="G4091" s="3">
        <v>100105004</v>
      </c>
      <c r="H4091" t="s">
        <v>26116</v>
      </c>
      <c r="I4091" s="3">
        <v>1</v>
      </c>
      <c r="J4091" t="s">
        <v>26080</v>
      </c>
      <c r="K4091" s="3">
        <v>20</v>
      </c>
      <c r="L4091" t="s">
        <v>26117</v>
      </c>
      <c r="M4091" s="3">
        <v>2</v>
      </c>
      <c r="N4091" t="s">
        <v>26084</v>
      </c>
      <c r="O4091" s="3">
        <v>1</v>
      </c>
      <c r="P4091" t="s">
        <v>28066</v>
      </c>
      <c r="Q4091" s="3">
        <v>1</v>
      </c>
      <c r="R4091" t="s">
        <v>26083</v>
      </c>
      <c r="S4091" s="3">
        <v>5</v>
      </c>
      <c r="T4091" s="3">
        <v>1</v>
      </c>
      <c r="U4091" s="3">
        <v>55000</v>
      </c>
      <c r="V4091" s="3">
        <v>2004</v>
      </c>
      <c r="W4091" t="s">
        <v>25</v>
      </c>
    </row>
    <row r="4092" spans="1:23" x14ac:dyDescent="0.3">
      <c r="A4092" s="3">
        <v>13</v>
      </c>
      <c r="B4092" t="s">
        <v>26153</v>
      </c>
      <c r="C4092" s="3">
        <v>13202</v>
      </c>
      <c r="D4092" t="s">
        <v>1923</v>
      </c>
      <c r="E4092" s="3">
        <v>100105</v>
      </c>
      <c r="F4092" t="s">
        <v>11377</v>
      </c>
      <c r="G4092" s="3">
        <v>100105004</v>
      </c>
      <c r="H4092" t="s">
        <v>26116</v>
      </c>
      <c r="I4092" s="3">
        <v>1</v>
      </c>
      <c r="J4092" t="s">
        <v>26080</v>
      </c>
      <c r="K4092" s="3">
        <v>20</v>
      </c>
      <c r="L4092" t="s">
        <v>26117</v>
      </c>
      <c r="M4092" s="3">
        <v>2</v>
      </c>
      <c r="N4092" t="s">
        <v>26084</v>
      </c>
      <c r="O4092" s="3">
        <v>2</v>
      </c>
      <c r="P4092" t="s">
        <v>28067</v>
      </c>
      <c r="Q4092" s="3">
        <v>1</v>
      </c>
      <c r="R4092" t="s">
        <v>26083</v>
      </c>
      <c r="S4092" s="3">
        <v>1</v>
      </c>
      <c r="T4092" s="3">
        <v>1</v>
      </c>
      <c r="U4092" s="3">
        <v>25000</v>
      </c>
      <c r="V4092" s="3">
        <v>2004</v>
      </c>
      <c r="W4092" t="s">
        <v>25</v>
      </c>
    </row>
    <row r="4093" spans="1:23" x14ac:dyDescent="0.3">
      <c r="A4093" s="3">
        <v>13</v>
      </c>
      <c r="B4093" t="s">
        <v>26153</v>
      </c>
      <c r="C4093" s="3">
        <v>13202</v>
      </c>
      <c r="D4093" t="s">
        <v>1923</v>
      </c>
      <c r="E4093" s="3">
        <v>100105</v>
      </c>
      <c r="F4093" t="s">
        <v>11377</v>
      </c>
      <c r="G4093" s="3">
        <v>100105004</v>
      </c>
      <c r="H4093" t="s">
        <v>26116</v>
      </c>
      <c r="I4093" s="3">
        <v>1</v>
      </c>
      <c r="J4093" t="s">
        <v>26080</v>
      </c>
      <c r="K4093" s="3">
        <v>20</v>
      </c>
      <c r="L4093" t="s">
        <v>26117</v>
      </c>
      <c r="M4093" s="3">
        <v>2</v>
      </c>
      <c r="N4093" t="s">
        <v>26084</v>
      </c>
      <c r="O4093" s="3">
        <v>2</v>
      </c>
      <c r="P4093" t="s">
        <v>28067</v>
      </c>
      <c r="Q4093" s="3">
        <v>1</v>
      </c>
      <c r="R4093" t="s">
        <v>26083</v>
      </c>
      <c r="S4093" s="3">
        <v>4</v>
      </c>
      <c r="T4093" s="3">
        <v>1</v>
      </c>
      <c r="U4093" s="3">
        <v>40000</v>
      </c>
      <c r="V4093" s="3">
        <v>2004</v>
      </c>
      <c r="W4093" t="s">
        <v>25</v>
      </c>
    </row>
    <row r="4094" spans="1:23" x14ac:dyDescent="0.3">
      <c r="A4094" s="3">
        <v>13</v>
      </c>
      <c r="B4094" t="s">
        <v>26153</v>
      </c>
      <c r="C4094" s="3">
        <v>13401</v>
      </c>
      <c r="D4094" t="s">
        <v>1938</v>
      </c>
      <c r="E4094" s="3">
        <v>100105</v>
      </c>
      <c r="F4094" t="s">
        <v>11377</v>
      </c>
      <c r="G4094" s="3">
        <v>100105001</v>
      </c>
      <c r="H4094" t="s">
        <v>26118</v>
      </c>
      <c r="I4094" s="3">
        <v>1</v>
      </c>
      <c r="J4094" t="s">
        <v>26080</v>
      </c>
      <c r="K4094" s="3">
        <v>20</v>
      </c>
      <c r="L4094" t="s">
        <v>26117</v>
      </c>
      <c r="M4094" s="3">
        <v>6</v>
      </c>
      <c r="N4094" t="s">
        <v>18251</v>
      </c>
      <c r="O4094" s="3">
        <v>3</v>
      </c>
      <c r="P4094" t="s">
        <v>26085</v>
      </c>
      <c r="Q4094" s="3">
        <v>1</v>
      </c>
      <c r="R4094" t="s">
        <v>26083</v>
      </c>
      <c r="S4094" s="3">
        <v>6</v>
      </c>
      <c r="T4094" s="3">
        <v>1</v>
      </c>
      <c r="U4094" s="3">
        <v>110250</v>
      </c>
      <c r="V4094" s="3">
        <v>2004</v>
      </c>
      <c r="W4094" t="s">
        <v>25</v>
      </c>
    </row>
    <row r="4095" spans="1:23" x14ac:dyDescent="0.3">
      <c r="A4095" s="3">
        <v>13</v>
      </c>
      <c r="B4095" t="s">
        <v>26153</v>
      </c>
      <c r="C4095" s="3">
        <v>13401</v>
      </c>
      <c r="D4095" t="s">
        <v>1938</v>
      </c>
      <c r="E4095" s="3">
        <v>100105</v>
      </c>
      <c r="F4095" t="s">
        <v>11377</v>
      </c>
      <c r="G4095" s="3">
        <v>100105004</v>
      </c>
      <c r="H4095" t="s">
        <v>26116</v>
      </c>
      <c r="I4095" s="3">
        <v>1</v>
      </c>
      <c r="J4095" t="s">
        <v>26080</v>
      </c>
      <c r="K4095" s="3">
        <v>20</v>
      </c>
      <c r="L4095" t="s">
        <v>26117</v>
      </c>
      <c r="M4095" s="3">
        <v>6</v>
      </c>
      <c r="N4095" t="s">
        <v>18251</v>
      </c>
      <c r="O4095" s="3">
        <v>3</v>
      </c>
      <c r="P4095" t="s">
        <v>26085</v>
      </c>
      <c r="Q4095" s="3">
        <v>1</v>
      </c>
      <c r="R4095" t="s">
        <v>26083</v>
      </c>
      <c r="S4095" s="3">
        <v>7</v>
      </c>
      <c r="T4095" s="3">
        <v>1</v>
      </c>
      <c r="U4095" s="3">
        <v>39600</v>
      </c>
      <c r="V4095" s="3">
        <v>2004</v>
      </c>
      <c r="W4095" t="s">
        <v>25</v>
      </c>
    </row>
    <row r="4096" spans="1:23" x14ac:dyDescent="0.3">
      <c r="A4096" s="3">
        <v>13</v>
      </c>
      <c r="B4096" t="s">
        <v>26153</v>
      </c>
      <c r="C4096" s="3">
        <v>13401</v>
      </c>
      <c r="D4096" t="s">
        <v>1938</v>
      </c>
      <c r="E4096" s="3">
        <v>100105</v>
      </c>
      <c r="F4096" t="s">
        <v>11377</v>
      </c>
      <c r="G4096" s="3">
        <v>100105004</v>
      </c>
      <c r="H4096" t="s">
        <v>26116</v>
      </c>
      <c r="I4096" s="3">
        <v>1</v>
      </c>
      <c r="J4096" t="s">
        <v>26080</v>
      </c>
      <c r="K4096" s="3">
        <v>20</v>
      </c>
      <c r="L4096" t="s">
        <v>26117</v>
      </c>
      <c r="M4096" s="3">
        <v>6</v>
      </c>
      <c r="N4096" t="s">
        <v>18251</v>
      </c>
      <c r="O4096" s="3">
        <v>1</v>
      </c>
      <c r="P4096" t="s">
        <v>28066</v>
      </c>
      <c r="Q4096" s="3">
        <v>4</v>
      </c>
      <c r="R4096" t="s">
        <v>26113</v>
      </c>
      <c r="S4096" s="3">
        <v>6</v>
      </c>
      <c r="T4096" s="3">
        <v>1</v>
      </c>
      <c r="U4096" s="3">
        <v>179700</v>
      </c>
      <c r="V4096" s="3">
        <v>2004</v>
      </c>
      <c r="W4096" t="s">
        <v>25</v>
      </c>
    </row>
    <row r="4097" spans="1:23" x14ac:dyDescent="0.3">
      <c r="A4097" s="3">
        <v>13</v>
      </c>
      <c r="B4097" t="s">
        <v>26153</v>
      </c>
      <c r="C4097" s="3">
        <v>13401</v>
      </c>
      <c r="D4097" t="s">
        <v>1938</v>
      </c>
      <c r="E4097" s="3">
        <v>100105</v>
      </c>
      <c r="F4097" t="s">
        <v>11377</v>
      </c>
      <c r="G4097" s="3">
        <v>100105004</v>
      </c>
      <c r="H4097" t="s">
        <v>26116</v>
      </c>
      <c r="I4097" s="3">
        <v>1</v>
      </c>
      <c r="J4097" t="s">
        <v>26080</v>
      </c>
      <c r="K4097" s="3">
        <v>20</v>
      </c>
      <c r="L4097" t="s">
        <v>26117</v>
      </c>
      <c r="M4097" s="3">
        <v>5</v>
      </c>
      <c r="N4097" t="s">
        <v>26092</v>
      </c>
      <c r="O4097" s="3">
        <v>3</v>
      </c>
      <c r="P4097" t="s">
        <v>26085</v>
      </c>
      <c r="Q4097" s="3">
        <v>2</v>
      </c>
      <c r="R4097" t="s">
        <v>8209</v>
      </c>
      <c r="S4097" s="3">
        <v>4</v>
      </c>
      <c r="T4097" s="3">
        <v>1</v>
      </c>
      <c r="U4097" s="3">
        <v>18000</v>
      </c>
      <c r="V4097" s="3">
        <v>2004</v>
      </c>
      <c r="W4097" t="s">
        <v>25</v>
      </c>
    </row>
    <row r="4098" spans="1:23" x14ac:dyDescent="0.3">
      <c r="A4098" s="3">
        <v>13</v>
      </c>
      <c r="B4098" t="s">
        <v>26153</v>
      </c>
      <c r="C4098" s="3">
        <v>13401</v>
      </c>
      <c r="D4098" t="s">
        <v>1938</v>
      </c>
      <c r="E4098" s="3">
        <v>100105</v>
      </c>
      <c r="F4098" t="s">
        <v>11377</v>
      </c>
      <c r="G4098" s="3">
        <v>100105004</v>
      </c>
      <c r="H4098" t="s">
        <v>26116</v>
      </c>
      <c r="I4098" s="3">
        <v>1</v>
      </c>
      <c r="J4098" t="s">
        <v>26080</v>
      </c>
      <c r="K4098" s="3">
        <v>20</v>
      </c>
      <c r="L4098" t="s">
        <v>26117</v>
      </c>
      <c r="M4098" s="3">
        <v>5</v>
      </c>
      <c r="N4098" t="s">
        <v>26092</v>
      </c>
      <c r="O4098" s="3">
        <v>3</v>
      </c>
      <c r="P4098" t="s">
        <v>26085</v>
      </c>
      <c r="Q4098" s="3">
        <v>1</v>
      </c>
      <c r="R4098" t="s">
        <v>26083</v>
      </c>
      <c r="S4098" s="3">
        <v>7</v>
      </c>
      <c r="T4098" s="3">
        <v>1</v>
      </c>
      <c r="U4098" s="3">
        <v>100000</v>
      </c>
      <c r="V4098" s="3">
        <v>2004</v>
      </c>
      <c r="W4098" t="s">
        <v>25</v>
      </c>
    </row>
    <row r="4099" spans="1:23" x14ac:dyDescent="0.3">
      <c r="A4099" s="3">
        <v>13</v>
      </c>
      <c r="B4099" t="s">
        <v>26153</v>
      </c>
      <c r="C4099" s="3">
        <v>13401</v>
      </c>
      <c r="D4099" t="s">
        <v>1938</v>
      </c>
      <c r="E4099" s="3">
        <v>100105</v>
      </c>
      <c r="F4099" t="s">
        <v>11377</v>
      </c>
      <c r="G4099" s="3">
        <v>100105004</v>
      </c>
      <c r="H4099" t="s">
        <v>26116</v>
      </c>
      <c r="I4099" s="3">
        <v>1</v>
      </c>
      <c r="J4099" t="s">
        <v>26080</v>
      </c>
      <c r="K4099" s="3">
        <v>20</v>
      </c>
      <c r="L4099" t="s">
        <v>26117</v>
      </c>
      <c r="M4099" s="3">
        <v>5</v>
      </c>
      <c r="N4099" t="s">
        <v>26092</v>
      </c>
      <c r="O4099" s="3">
        <v>1</v>
      </c>
      <c r="P4099" t="s">
        <v>28066</v>
      </c>
      <c r="Q4099" s="3">
        <v>2</v>
      </c>
      <c r="R4099" t="s">
        <v>8209</v>
      </c>
      <c r="S4099" s="3">
        <v>3</v>
      </c>
      <c r="T4099" s="3">
        <v>1</v>
      </c>
      <c r="U4099" s="3">
        <v>50000</v>
      </c>
      <c r="V4099" s="3">
        <v>2004</v>
      </c>
      <c r="W4099" t="s">
        <v>25</v>
      </c>
    </row>
    <row r="4100" spans="1:23" x14ac:dyDescent="0.3">
      <c r="A4100" s="3">
        <v>13</v>
      </c>
      <c r="B4100" t="s">
        <v>26153</v>
      </c>
      <c r="C4100" s="3">
        <v>13401</v>
      </c>
      <c r="D4100" t="s">
        <v>1938</v>
      </c>
      <c r="E4100" s="3">
        <v>100105</v>
      </c>
      <c r="F4100" t="s">
        <v>11377</v>
      </c>
      <c r="G4100" s="3">
        <v>100105004</v>
      </c>
      <c r="H4100" t="s">
        <v>26116</v>
      </c>
      <c r="I4100" s="3">
        <v>1</v>
      </c>
      <c r="J4100" t="s">
        <v>26080</v>
      </c>
      <c r="K4100" s="3">
        <v>20</v>
      </c>
      <c r="L4100" t="s">
        <v>26117</v>
      </c>
      <c r="M4100" s="3">
        <v>5</v>
      </c>
      <c r="N4100" t="s">
        <v>26092</v>
      </c>
      <c r="O4100" s="3">
        <v>1</v>
      </c>
      <c r="P4100" t="s">
        <v>28066</v>
      </c>
      <c r="Q4100" s="3">
        <v>2</v>
      </c>
      <c r="R4100" t="s">
        <v>8209</v>
      </c>
      <c r="S4100" s="3">
        <v>6</v>
      </c>
      <c r="T4100" s="3">
        <v>1</v>
      </c>
      <c r="U4100" s="3">
        <v>58500</v>
      </c>
      <c r="V4100" s="3">
        <v>2004</v>
      </c>
      <c r="W4100" t="s">
        <v>25</v>
      </c>
    </row>
    <row r="4101" spans="1:23" x14ac:dyDescent="0.3">
      <c r="A4101" s="3">
        <v>13</v>
      </c>
      <c r="B4101" t="s">
        <v>26153</v>
      </c>
      <c r="C4101" s="3">
        <v>13401</v>
      </c>
      <c r="D4101" t="s">
        <v>1938</v>
      </c>
      <c r="E4101" s="3">
        <v>100105</v>
      </c>
      <c r="F4101" t="s">
        <v>11377</v>
      </c>
      <c r="G4101" s="3">
        <v>100105004</v>
      </c>
      <c r="H4101" t="s">
        <v>26116</v>
      </c>
      <c r="I4101" s="3">
        <v>1</v>
      </c>
      <c r="J4101" t="s">
        <v>26080</v>
      </c>
      <c r="K4101" s="3">
        <v>20</v>
      </c>
      <c r="L4101" t="s">
        <v>26117</v>
      </c>
      <c r="M4101" s="3">
        <v>5</v>
      </c>
      <c r="N4101" t="s">
        <v>26092</v>
      </c>
      <c r="O4101" s="3">
        <v>1</v>
      </c>
      <c r="P4101" t="s">
        <v>28066</v>
      </c>
      <c r="Q4101" s="3">
        <v>1</v>
      </c>
      <c r="R4101" t="s">
        <v>26083</v>
      </c>
      <c r="S4101" s="3">
        <v>3</v>
      </c>
      <c r="T4101" s="3">
        <v>1</v>
      </c>
      <c r="U4101" s="3">
        <v>32000</v>
      </c>
      <c r="V4101" s="3">
        <v>2004</v>
      </c>
      <c r="W4101" t="s">
        <v>25</v>
      </c>
    </row>
    <row r="4102" spans="1:23" x14ac:dyDescent="0.3">
      <c r="A4102" s="3">
        <v>13</v>
      </c>
      <c r="B4102" t="s">
        <v>26153</v>
      </c>
      <c r="C4102" s="3">
        <v>13401</v>
      </c>
      <c r="D4102" t="s">
        <v>1938</v>
      </c>
      <c r="E4102" s="3">
        <v>100105</v>
      </c>
      <c r="F4102" t="s">
        <v>11377</v>
      </c>
      <c r="G4102" s="3">
        <v>100105001</v>
      </c>
      <c r="H4102" t="s">
        <v>26118</v>
      </c>
      <c r="I4102" s="3">
        <v>2</v>
      </c>
      <c r="J4102" t="s">
        <v>12848</v>
      </c>
      <c r="K4102" s="3">
        <v>20</v>
      </c>
      <c r="L4102" t="s">
        <v>26117</v>
      </c>
      <c r="M4102" s="3">
        <v>5</v>
      </c>
      <c r="N4102" t="s">
        <v>26092</v>
      </c>
      <c r="O4102" s="3">
        <v>3</v>
      </c>
      <c r="P4102" t="s">
        <v>26085</v>
      </c>
      <c r="Q4102" s="3">
        <v>2</v>
      </c>
      <c r="R4102" t="s">
        <v>8209</v>
      </c>
      <c r="S4102" s="3">
        <v>200</v>
      </c>
      <c r="T4102" s="3">
        <v>1</v>
      </c>
      <c r="U4102" s="3">
        <v>2600000</v>
      </c>
      <c r="V4102" s="3">
        <v>2004</v>
      </c>
      <c r="W4102" t="s">
        <v>25</v>
      </c>
    </row>
    <row r="4103" spans="1:23" x14ac:dyDescent="0.3">
      <c r="A4103" s="3">
        <v>13</v>
      </c>
      <c r="B4103" t="s">
        <v>26153</v>
      </c>
      <c r="C4103" s="3">
        <v>13401</v>
      </c>
      <c r="D4103" t="s">
        <v>1938</v>
      </c>
      <c r="E4103" s="3">
        <v>100105</v>
      </c>
      <c r="F4103" t="s">
        <v>11377</v>
      </c>
      <c r="G4103" s="3">
        <v>100105001</v>
      </c>
      <c r="H4103" t="s">
        <v>26118</v>
      </c>
      <c r="I4103" s="3">
        <v>2</v>
      </c>
      <c r="J4103" t="s">
        <v>12848</v>
      </c>
      <c r="K4103" s="3">
        <v>20</v>
      </c>
      <c r="L4103" t="s">
        <v>26117</v>
      </c>
      <c r="M4103" s="3">
        <v>5</v>
      </c>
      <c r="N4103" t="s">
        <v>26092</v>
      </c>
      <c r="O4103" s="3">
        <v>1</v>
      </c>
      <c r="P4103" t="s">
        <v>28066</v>
      </c>
      <c r="Q4103" s="3">
        <v>2</v>
      </c>
      <c r="R4103" t="s">
        <v>8209</v>
      </c>
      <c r="S4103" s="3">
        <v>6</v>
      </c>
      <c r="T4103" s="3">
        <v>1</v>
      </c>
      <c r="U4103" s="3">
        <v>37000</v>
      </c>
      <c r="V4103" s="3">
        <v>2004</v>
      </c>
      <c r="W4103" t="s">
        <v>25</v>
      </c>
    </row>
    <row r="4104" spans="1:23" x14ac:dyDescent="0.3">
      <c r="A4104" s="3">
        <v>13</v>
      </c>
      <c r="B4104" t="s">
        <v>26153</v>
      </c>
      <c r="C4104" s="3">
        <v>13401</v>
      </c>
      <c r="D4104" t="s">
        <v>1938</v>
      </c>
      <c r="E4104" s="3">
        <v>100105</v>
      </c>
      <c r="F4104" t="s">
        <v>11377</v>
      </c>
      <c r="G4104" s="3">
        <v>100105004</v>
      </c>
      <c r="H4104" t="s">
        <v>26116</v>
      </c>
      <c r="I4104" s="3">
        <v>2</v>
      </c>
      <c r="J4104" t="s">
        <v>12848</v>
      </c>
      <c r="K4104" s="3">
        <v>20</v>
      </c>
      <c r="L4104" t="s">
        <v>26117</v>
      </c>
      <c r="M4104" s="3">
        <v>5</v>
      </c>
      <c r="N4104" t="s">
        <v>26092</v>
      </c>
      <c r="O4104" s="3">
        <v>3</v>
      </c>
      <c r="P4104" t="s">
        <v>26085</v>
      </c>
      <c r="Q4104" s="3">
        <v>2</v>
      </c>
      <c r="R4104" t="s">
        <v>8209</v>
      </c>
      <c r="S4104" s="3">
        <v>100</v>
      </c>
      <c r="T4104" s="3">
        <v>1</v>
      </c>
      <c r="U4104" s="3">
        <v>280000</v>
      </c>
      <c r="V4104" s="3">
        <v>2004</v>
      </c>
      <c r="W4104" t="s">
        <v>25</v>
      </c>
    </row>
    <row r="4105" spans="1:23" x14ac:dyDescent="0.3">
      <c r="A4105" s="3">
        <v>13</v>
      </c>
      <c r="B4105" t="s">
        <v>26153</v>
      </c>
      <c r="C4105" s="3">
        <v>13401</v>
      </c>
      <c r="D4105" t="s">
        <v>1938</v>
      </c>
      <c r="E4105" s="3">
        <v>100105</v>
      </c>
      <c r="F4105" t="s">
        <v>11377</v>
      </c>
      <c r="G4105" s="3">
        <v>100105004</v>
      </c>
      <c r="H4105" t="s">
        <v>26116</v>
      </c>
      <c r="I4105" s="3">
        <v>2</v>
      </c>
      <c r="J4105" t="s">
        <v>12848</v>
      </c>
      <c r="K4105" s="3">
        <v>20</v>
      </c>
      <c r="L4105" t="s">
        <v>26117</v>
      </c>
      <c r="M4105" s="3">
        <v>5</v>
      </c>
      <c r="N4105" t="s">
        <v>26092</v>
      </c>
      <c r="O4105" s="3">
        <v>3</v>
      </c>
      <c r="P4105" t="s">
        <v>26085</v>
      </c>
      <c r="Q4105" s="3">
        <v>2</v>
      </c>
      <c r="R4105" t="s">
        <v>8209</v>
      </c>
      <c r="S4105" s="3">
        <v>200</v>
      </c>
      <c r="T4105" s="3">
        <v>1</v>
      </c>
      <c r="U4105" s="3">
        <v>1300000</v>
      </c>
      <c r="V4105" s="3">
        <v>2004</v>
      </c>
      <c r="W4105" t="s">
        <v>25</v>
      </c>
    </row>
    <row r="4106" spans="1:23" x14ac:dyDescent="0.3">
      <c r="A4106" s="3">
        <v>13</v>
      </c>
      <c r="B4106" t="s">
        <v>26153</v>
      </c>
      <c r="C4106" s="3">
        <v>13203</v>
      </c>
      <c r="D4106" t="s">
        <v>1926</v>
      </c>
      <c r="E4106" s="3">
        <v>100105</v>
      </c>
      <c r="F4106" t="s">
        <v>11377</v>
      </c>
      <c r="G4106" s="3">
        <v>100105004</v>
      </c>
      <c r="H4106" t="s">
        <v>26116</v>
      </c>
      <c r="I4106" s="3">
        <v>1</v>
      </c>
      <c r="J4106" t="s">
        <v>26080</v>
      </c>
      <c r="K4106" s="3">
        <v>20</v>
      </c>
      <c r="L4106" t="s">
        <v>26117</v>
      </c>
      <c r="M4106" s="3">
        <v>2</v>
      </c>
      <c r="N4106" t="s">
        <v>26084</v>
      </c>
      <c r="O4106" s="3">
        <v>3</v>
      </c>
      <c r="P4106" t="s">
        <v>26085</v>
      </c>
      <c r="Q4106" s="3">
        <v>1</v>
      </c>
      <c r="R4106" t="s">
        <v>26083</v>
      </c>
      <c r="S4106" s="3">
        <v>15</v>
      </c>
      <c r="T4106" s="3">
        <v>1</v>
      </c>
      <c r="U4106" s="3">
        <v>23000</v>
      </c>
      <c r="V4106" s="3">
        <v>2004</v>
      </c>
      <c r="W4106" t="s">
        <v>25</v>
      </c>
    </row>
    <row r="4107" spans="1:23" x14ac:dyDescent="0.3">
      <c r="A4107" s="3">
        <v>13</v>
      </c>
      <c r="B4107" t="s">
        <v>26153</v>
      </c>
      <c r="C4107" s="3">
        <v>13203</v>
      </c>
      <c r="D4107" t="s">
        <v>1926</v>
      </c>
      <c r="E4107" s="3">
        <v>100105</v>
      </c>
      <c r="F4107" t="s">
        <v>11377</v>
      </c>
      <c r="G4107" s="3">
        <v>100105004</v>
      </c>
      <c r="H4107" t="s">
        <v>26116</v>
      </c>
      <c r="I4107" s="3">
        <v>1</v>
      </c>
      <c r="J4107" t="s">
        <v>26080</v>
      </c>
      <c r="K4107" s="3">
        <v>20</v>
      </c>
      <c r="L4107" t="s">
        <v>26117</v>
      </c>
      <c r="M4107" s="3">
        <v>2</v>
      </c>
      <c r="N4107" t="s">
        <v>26084</v>
      </c>
      <c r="O4107" s="3">
        <v>2</v>
      </c>
      <c r="P4107" t="s">
        <v>28067</v>
      </c>
      <c r="Q4107" s="3">
        <v>1</v>
      </c>
      <c r="R4107" t="s">
        <v>26083</v>
      </c>
      <c r="S4107" s="3">
        <v>6</v>
      </c>
      <c r="T4107" s="3">
        <v>1</v>
      </c>
      <c r="U4107" s="3">
        <v>27000</v>
      </c>
      <c r="V4107" s="3">
        <v>2004</v>
      </c>
      <c r="W4107" t="s">
        <v>25</v>
      </c>
    </row>
    <row r="4108" spans="1:23" x14ac:dyDescent="0.3">
      <c r="A4108" s="3">
        <v>13</v>
      </c>
      <c r="B4108" t="s">
        <v>26153</v>
      </c>
      <c r="C4108" s="3">
        <v>13601</v>
      </c>
      <c r="D4108" t="s">
        <v>1965</v>
      </c>
      <c r="E4108" s="3">
        <v>100105</v>
      </c>
      <c r="F4108" t="s">
        <v>11377</v>
      </c>
      <c r="G4108" s="3">
        <v>100105004</v>
      </c>
      <c r="H4108" t="s">
        <v>26116</v>
      </c>
      <c r="I4108" s="3">
        <v>1</v>
      </c>
      <c r="J4108" t="s">
        <v>26080</v>
      </c>
      <c r="K4108" s="3">
        <v>20</v>
      </c>
      <c r="L4108" t="s">
        <v>26117</v>
      </c>
      <c r="M4108" s="3">
        <v>5</v>
      </c>
      <c r="N4108" t="s">
        <v>26092</v>
      </c>
      <c r="O4108" s="3">
        <v>3</v>
      </c>
      <c r="P4108" t="s">
        <v>26085</v>
      </c>
      <c r="Q4108" s="3">
        <v>2</v>
      </c>
      <c r="R4108" t="s">
        <v>8209</v>
      </c>
      <c r="S4108" s="3">
        <v>10</v>
      </c>
      <c r="T4108" s="3">
        <v>1</v>
      </c>
      <c r="U4108" s="3">
        <v>74000</v>
      </c>
      <c r="V4108" s="3">
        <v>2004</v>
      </c>
      <c r="W4108" t="s">
        <v>25</v>
      </c>
    </row>
    <row r="4109" spans="1:23" x14ac:dyDescent="0.3">
      <c r="A4109" s="3">
        <v>13</v>
      </c>
      <c r="B4109" t="s">
        <v>26153</v>
      </c>
      <c r="C4109" s="3">
        <v>13303</v>
      </c>
      <c r="D4109" t="s">
        <v>1935</v>
      </c>
      <c r="E4109" s="3">
        <v>100105</v>
      </c>
      <c r="F4109" t="s">
        <v>11377</v>
      </c>
      <c r="G4109" s="3">
        <v>100105004</v>
      </c>
      <c r="H4109" t="s">
        <v>26116</v>
      </c>
      <c r="I4109" s="3">
        <v>1</v>
      </c>
      <c r="J4109" t="s">
        <v>26080</v>
      </c>
      <c r="K4109" s="3">
        <v>20</v>
      </c>
      <c r="L4109" t="s">
        <v>26117</v>
      </c>
      <c r="M4109" s="3">
        <v>2</v>
      </c>
      <c r="N4109" t="s">
        <v>26084</v>
      </c>
      <c r="O4109" s="3">
        <v>3</v>
      </c>
      <c r="P4109" t="s">
        <v>26085</v>
      </c>
      <c r="Q4109" s="3">
        <v>1</v>
      </c>
      <c r="R4109" t="s">
        <v>26083</v>
      </c>
      <c r="S4109" s="3">
        <v>3</v>
      </c>
      <c r="T4109" s="3">
        <v>1</v>
      </c>
      <c r="U4109" s="3">
        <v>1000</v>
      </c>
      <c r="V4109" s="3">
        <v>2004</v>
      </c>
      <c r="W4109" t="s">
        <v>25</v>
      </c>
    </row>
    <row r="4110" spans="1:23" x14ac:dyDescent="0.3">
      <c r="A4110" s="3">
        <v>13</v>
      </c>
      <c r="B4110" t="s">
        <v>26153</v>
      </c>
      <c r="C4110" s="3">
        <v>13402</v>
      </c>
      <c r="D4110" t="s">
        <v>1941</v>
      </c>
      <c r="E4110" s="3">
        <v>100107</v>
      </c>
      <c r="F4110" t="s">
        <v>9429</v>
      </c>
      <c r="G4110" s="3">
        <v>100107012</v>
      </c>
      <c r="H4110" t="s">
        <v>26155</v>
      </c>
      <c r="I4110" s="3">
        <v>1</v>
      </c>
      <c r="J4110" t="s">
        <v>26080</v>
      </c>
      <c r="K4110" s="3">
        <v>20</v>
      </c>
      <c r="L4110" t="s">
        <v>26117</v>
      </c>
      <c r="M4110" s="3">
        <v>7</v>
      </c>
      <c r="N4110" t="s">
        <v>14788</v>
      </c>
      <c r="O4110" s="3">
        <v>3</v>
      </c>
      <c r="P4110" t="s">
        <v>26085</v>
      </c>
      <c r="Q4110" s="3">
        <v>1</v>
      </c>
      <c r="R4110" t="s">
        <v>26083</v>
      </c>
      <c r="S4110" s="3">
        <v>4</v>
      </c>
      <c r="T4110" s="3">
        <v>1</v>
      </c>
      <c r="U4110" s="3">
        <v>35000</v>
      </c>
      <c r="V4110" s="3">
        <v>2010</v>
      </c>
      <c r="W4110" t="s">
        <v>25</v>
      </c>
    </row>
    <row r="4111" spans="1:23" x14ac:dyDescent="0.3">
      <c r="A4111" s="3">
        <v>13</v>
      </c>
      <c r="B4111" t="s">
        <v>26153</v>
      </c>
      <c r="C4111" s="3">
        <v>13402</v>
      </c>
      <c r="D4111" t="s">
        <v>1941</v>
      </c>
      <c r="E4111" s="3">
        <v>100107</v>
      </c>
      <c r="F4111" t="s">
        <v>9429</v>
      </c>
      <c r="G4111" s="3">
        <v>100107012</v>
      </c>
      <c r="H4111" t="s">
        <v>26155</v>
      </c>
      <c r="I4111" s="3">
        <v>1</v>
      </c>
      <c r="J4111" t="s">
        <v>26080</v>
      </c>
      <c r="K4111" s="3">
        <v>20</v>
      </c>
      <c r="L4111" t="s">
        <v>26117</v>
      </c>
      <c r="M4111" s="3">
        <v>7</v>
      </c>
      <c r="N4111" t="s">
        <v>14788</v>
      </c>
      <c r="O4111" s="3">
        <v>1</v>
      </c>
      <c r="P4111" t="s">
        <v>28066</v>
      </c>
      <c r="Q4111" s="3">
        <v>1</v>
      </c>
      <c r="R4111" t="s">
        <v>26083</v>
      </c>
      <c r="S4111" s="3">
        <v>1</v>
      </c>
      <c r="T4111" s="3">
        <v>1</v>
      </c>
      <c r="U4111" s="3">
        <v>4800</v>
      </c>
      <c r="V4111" s="3">
        <v>2010</v>
      </c>
      <c r="W4111" t="s">
        <v>25</v>
      </c>
    </row>
    <row r="4112" spans="1:23" x14ac:dyDescent="0.3">
      <c r="A4112" s="3">
        <v>13</v>
      </c>
      <c r="B4112" t="s">
        <v>26153</v>
      </c>
      <c r="C4112" s="3">
        <v>13402</v>
      </c>
      <c r="D4112" t="s">
        <v>1941</v>
      </c>
      <c r="E4112" s="3">
        <v>100107</v>
      </c>
      <c r="F4112" t="s">
        <v>9429</v>
      </c>
      <c r="G4112" s="3">
        <v>100107012</v>
      </c>
      <c r="H4112" t="s">
        <v>26155</v>
      </c>
      <c r="I4112" s="3">
        <v>1</v>
      </c>
      <c r="J4112" t="s">
        <v>26080</v>
      </c>
      <c r="K4112" s="3">
        <v>20</v>
      </c>
      <c r="L4112" t="s">
        <v>26117</v>
      </c>
      <c r="M4112" s="3">
        <v>7</v>
      </c>
      <c r="N4112" t="s">
        <v>14788</v>
      </c>
      <c r="O4112" s="3">
        <v>1</v>
      </c>
      <c r="P4112" t="s">
        <v>28066</v>
      </c>
      <c r="Q4112" s="3">
        <v>1</v>
      </c>
      <c r="R4112" t="s">
        <v>26083</v>
      </c>
      <c r="S4112" s="3">
        <v>2</v>
      </c>
      <c r="T4112" s="3">
        <v>1</v>
      </c>
      <c r="U4112" s="3">
        <v>10000</v>
      </c>
      <c r="V4112" s="3">
        <v>2010</v>
      </c>
      <c r="W4112" t="s">
        <v>25</v>
      </c>
    </row>
    <row r="4113" spans="1:23" x14ac:dyDescent="0.3">
      <c r="A4113" s="3">
        <v>13</v>
      </c>
      <c r="B4113" t="s">
        <v>26153</v>
      </c>
      <c r="C4113" s="3">
        <v>13402</v>
      </c>
      <c r="D4113" t="s">
        <v>1941</v>
      </c>
      <c r="E4113" s="3">
        <v>100107</v>
      </c>
      <c r="F4113" t="s">
        <v>9429</v>
      </c>
      <c r="G4113" s="3">
        <v>100107012</v>
      </c>
      <c r="H4113" t="s">
        <v>26155</v>
      </c>
      <c r="I4113" s="3">
        <v>1</v>
      </c>
      <c r="J4113" t="s">
        <v>26080</v>
      </c>
      <c r="K4113" s="3">
        <v>20</v>
      </c>
      <c r="L4113" t="s">
        <v>26117</v>
      </c>
      <c r="M4113" s="3">
        <v>7</v>
      </c>
      <c r="N4113" t="s">
        <v>14788</v>
      </c>
      <c r="O4113" s="3">
        <v>2</v>
      </c>
      <c r="P4113" t="s">
        <v>28067</v>
      </c>
      <c r="Q4113" s="3">
        <v>2</v>
      </c>
      <c r="R4113" t="s">
        <v>8209</v>
      </c>
      <c r="S4113" s="3">
        <v>2</v>
      </c>
      <c r="T4113" s="3">
        <v>1</v>
      </c>
      <c r="U4113" s="3">
        <v>80000</v>
      </c>
      <c r="V4113" s="3">
        <v>2010</v>
      </c>
      <c r="W4113" t="s">
        <v>25</v>
      </c>
    </row>
    <row r="4114" spans="1:23" x14ac:dyDescent="0.3">
      <c r="A4114" s="3">
        <v>13</v>
      </c>
      <c r="B4114" t="s">
        <v>26153</v>
      </c>
      <c r="C4114" s="3">
        <v>13402</v>
      </c>
      <c r="D4114" t="s">
        <v>1941</v>
      </c>
      <c r="E4114" s="3">
        <v>100107</v>
      </c>
      <c r="F4114" t="s">
        <v>9429</v>
      </c>
      <c r="G4114" s="3">
        <v>100107012</v>
      </c>
      <c r="H4114" t="s">
        <v>26155</v>
      </c>
      <c r="I4114" s="3">
        <v>2</v>
      </c>
      <c r="J4114" t="s">
        <v>12848</v>
      </c>
      <c r="K4114" s="3">
        <v>20</v>
      </c>
      <c r="L4114" t="s">
        <v>26117</v>
      </c>
      <c r="M4114" s="3">
        <v>6</v>
      </c>
      <c r="N4114" t="s">
        <v>18251</v>
      </c>
      <c r="O4114" s="3">
        <v>1</v>
      </c>
      <c r="P4114" t="s">
        <v>28066</v>
      </c>
      <c r="Q4114" s="3">
        <v>1</v>
      </c>
      <c r="R4114" t="s">
        <v>26083</v>
      </c>
      <c r="S4114" s="3">
        <v>2</v>
      </c>
      <c r="T4114" s="3">
        <v>1</v>
      </c>
      <c r="U4114" s="3">
        <v>150000</v>
      </c>
      <c r="V4114" s="3">
        <v>2010</v>
      </c>
      <c r="W4114" t="s">
        <v>25</v>
      </c>
    </row>
    <row r="4115" spans="1:23" x14ac:dyDescent="0.3">
      <c r="A4115" s="3">
        <v>13</v>
      </c>
      <c r="B4115" t="s">
        <v>26153</v>
      </c>
      <c r="C4115" s="3">
        <v>13402</v>
      </c>
      <c r="D4115" t="s">
        <v>1941</v>
      </c>
      <c r="E4115" s="3">
        <v>100107</v>
      </c>
      <c r="F4115" t="s">
        <v>9429</v>
      </c>
      <c r="G4115" s="3">
        <v>100107012</v>
      </c>
      <c r="H4115" t="s">
        <v>26155</v>
      </c>
      <c r="I4115" s="3">
        <v>2</v>
      </c>
      <c r="J4115" t="s">
        <v>12848</v>
      </c>
      <c r="K4115" s="3">
        <v>20</v>
      </c>
      <c r="L4115" t="s">
        <v>26117</v>
      </c>
      <c r="M4115" s="3">
        <v>5</v>
      </c>
      <c r="N4115" t="s">
        <v>26092</v>
      </c>
      <c r="O4115" s="3">
        <v>3</v>
      </c>
      <c r="P4115" t="s">
        <v>26085</v>
      </c>
      <c r="Q4115" s="3">
        <v>3</v>
      </c>
      <c r="R4115" t="s">
        <v>26107</v>
      </c>
      <c r="S4115" s="3">
        <v>43</v>
      </c>
      <c r="T4115" s="3">
        <v>1</v>
      </c>
      <c r="U4115" s="3">
        <v>300000</v>
      </c>
      <c r="V4115" s="3">
        <v>2010</v>
      </c>
      <c r="W4115" t="s">
        <v>25</v>
      </c>
    </row>
    <row r="4116" spans="1:23" x14ac:dyDescent="0.3">
      <c r="A4116" s="3">
        <v>13</v>
      </c>
      <c r="B4116" t="s">
        <v>26153</v>
      </c>
      <c r="C4116" s="3">
        <v>13402</v>
      </c>
      <c r="D4116" t="s">
        <v>1941</v>
      </c>
      <c r="E4116" s="3">
        <v>100107</v>
      </c>
      <c r="F4116" t="s">
        <v>9429</v>
      </c>
      <c r="G4116" s="3">
        <v>100107012</v>
      </c>
      <c r="H4116" t="s">
        <v>26155</v>
      </c>
      <c r="I4116" s="3">
        <v>2</v>
      </c>
      <c r="J4116" t="s">
        <v>12848</v>
      </c>
      <c r="K4116" s="3">
        <v>20</v>
      </c>
      <c r="L4116" t="s">
        <v>26117</v>
      </c>
      <c r="M4116" s="3">
        <v>5</v>
      </c>
      <c r="N4116" t="s">
        <v>26092</v>
      </c>
      <c r="O4116" s="3">
        <v>1</v>
      </c>
      <c r="P4116" t="s">
        <v>28066</v>
      </c>
      <c r="Q4116" s="3">
        <v>2</v>
      </c>
      <c r="R4116" t="s">
        <v>8209</v>
      </c>
      <c r="S4116" s="3">
        <v>6</v>
      </c>
      <c r="T4116" s="3">
        <v>1</v>
      </c>
      <c r="U4116" s="3">
        <v>250000</v>
      </c>
      <c r="V4116" s="3">
        <v>2010</v>
      </c>
      <c r="W4116" t="s">
        <v>25</v>
      </c>
    </row>
    <row r="4117" spans="1:23" x14ac:dyDescent="0.3">
      <c r="A4117" s="3">
        <v>13</v>
      </c>
      <c r="B4117" t="s">
        <v>26153</v>
      </c>
      <c r="C4117" s="3">
        <v>13402</v>
      </c>
      <c r="D4117" t="s">
        <v>1941</v>
      </c>
      <c r="E4117" s="3">
        <v>100107</v>
      </c>
      <c r="F4117" t="s">
        <v>9429</v>
      </c>
      <c r="G4117" s="3">
        <v>100107012</v>
      </c>
      <c r="H4117" t="s">
        <v>26155</v>
      </c>
      <c r="I4117" s="3">
        <v>2</v>
      </c>
      <c r="J4117" t="s">
        <v>12848</v>
      </c>
      <c r="K4117" s="3">
        <v>20</v>
      </c>
      <c r="L4117" t="s">
        <v>26117</v>
      </c>
      <c r="M4117" s="3">
        <v>2</v>
      </c>
      <c r="N4117" t="s">
        <v>26084</v>
      </c>
      <c r="O4117" s="3">
        <v>3</v>
      </c>
      <c r="P4117" t="s">
        <v>26085</v>
      </c>
      <c r="Q4117" s="3">
        <v>1</v>
      </c>
      <c r="R4117" t="s">
        <v>26083</v>
      </c>
      <c r="S4117" s="3">
        <v>7</v>
      </c>
      <c r="T4117" s="3">
        <v>1</v>
      </c>
      <c r="U4117" s="3">
        <v>125141</v>
      </c>
      <c r="V4117" s="3">
        <v>2010</v>
      </c>
      <c r="W4117" t="s">
        <v>25</v>
      </c>
    </row>
    <row r="4118" spans="1:23" x14ac:dyDescent="0.3">
      <c r="A4118" s="3">
        <v>13</v>
      </c>
      <c r="B4118" t="s">
        <v>26153</v>
      </c>
      <c r="C4118" s="3">
        <v>13402</v>
      </c>
      <c r="D4118" t="s">
        <v>1941</v>
      </c>
      <c r="E4118" s="3">
        <v>100107</v>
      </c>
      <c r="F4118" t="s">
        <v>9429</v>
      </c>
      <c r="G4118" s="3">
        <v>100107012</v>
      </c>
      <c r="H4118" t="s">
        <v>26155</v>
      </c>
      <c r="I4118" s="3">
        <v>2</v>
      </c>
      <c r="J4118" t="s">
        <v>12848</v>
      </c>
      <c r="K4118" s="3">
        <v>20</v>
      </c>
      <c r="L4118" t="s">
        <v>26117</v>
      </c>
      <c r="M4118" s="3">
        <v>7</v>
      </c>
      <c r="N4118" t="s">
        <v>14788</v>
      </c>
      <c r="O4118" s="3">
        <v>3</v>
      </c>
      <c r="P4118" t="s">
        <v>26085</v>
      </c>
      <c r="Q4118" s="3">
        <v>2</v>
      </c>
      <c r="R4118" t="s">
        <v>8209</v>
      </c>
      <c r="S4118" s="3">
        <v>6</v>
      </c>
      <c r="T4118" s="3">
        <v>1</v>
      </c>
      <c r="U4118" s="3">
        <v>90000</v>
      </c>
      <c r="V4118" s="3">
        <v>2010</v>
      </c>
      <c r="W4118" t="s">
        <v>25</v>
      </c>
    </row>
    <row r="4119" spans="1:23" x14ac:dyDescent="0.3">
      <c r="A4119" s="3">
        <v>13</v>
      </c>
      <c r="B4119" t="s">
        <v>26153</v>
      </c>
      <c r="C4119" s="3">
        <v>13402</v>
      </c>
      <c r="D4119" t="s">
        <v>1941</v>
      </c>
      <c r="E4119" s="3">
        <v>100107</v>
      </c>
      <c r="F4119" t="s">
        <v>9429</v>
      </c>
      <c r="G4119" s="3">
        <v>100107012</v>
      </c>
      <c r="H4119" t="s">
        <v>26155</v>
      </c>
      <c r="I4119" s="3">
        <v>2</v>
      </c>
      <c r="J4119" t="s">
        <v>12848</v>
      </c>
      <c r="K4119" s="3">
        <v>20</v>
      </c>
      <c r="L4119" t="s">
        <v>26117</v>
      </c>
      <c r="M4119" s="3">
        <v>7</v>
      </c>
      <c r="N4119" t="s">
        <v>14788</v>
      </c>
      <c r="O4119" s="3">
        <v>3</v>
      </c>
      <c r="P4119" t="s">
        <v>26085</v>
      </c>
      <c r="Q4119" s="3">
        <v>1</v>
      </c>
      <c r="R4119" t="s">
        <v>26083</v>
      </c>
      <c r="S4119" s="3">
        <v>1</v>
      </c>
      <c r="T4119" s="3">
        <v>1</v>
      </c>
      <c r="U4119" s="3">
        <v>12000</v>
      </c>
      <c r="V4119" s="3">
        <v>2010</v>
      </c>
      <c r="W4119" t="s">
        <v>25</v>
      </c>
    </row>
    <row r="4120" spans="1:23" x14ac:dyDescent="0.3">
      <c r="A4120" s="3">
        <v>13</v>
      </c>
      <c r="B4120" t="s">
        <v>26153</v>
      </c>
      <c r="C4120" s="3">
        <v>13402</v>
      </c>
      <c r="D4120" t="s">
        <v>1941</v>
      </c>
      <c r="E4120" s="3">
        <v>100107</v>
      </c>
      <c r="F4120" t="s">
        <v>9429</v>
      </c>
      <c r="G4120" s="3">
        <v>100107012</v>
      </c>
      <c r="H4120" t="s">
        <v>26155</v>
      </c>
      <c r="I4120" s="3">
        <v>2</v>
      </c>
      <c r="J4120" t="s">
        <v>12848</v>
      </c>
      <c r="K4120" s="3">
        <v>20</v>
      </c>
      <c r="L4120" t="s">
        <v>26117</v>
      </c>
      <c r="M4120" s="3">
        <v>7</v>
      </c>
      <c r="N4120" t="s">
        <v>14788</v>
      </c>
      <c r="O4120" s="3">
        <v>3</v>
      </c>
      <c r="P4120" t="s">
        <v>26085</v>
      </c>
      <c r="Q4120" s="3">
        <v>1</v>
      </c>
      <c r="R4120" t="s">
        <v>26083</v>
      </c>
      <c r="S4120" s="3">
        <v>2</v>
      </c>
      <c r="T4120" s="3">
        <v>1</v>
      </c>
      <c r="U4120" s="3">
        <v>113000</v>
      </c>
      <c r="V4120" s="3">
        <v>2010</v>
      </c>
      <c r="W4120" t="s">
        <v>25</v>
      </c>
    </row>
    <row r="4121" spans="1:23" x14ac:dyDescent="0.3">
      <c r="A4121" s="3">
        <v>13</v>
      </c>
      <c r="B4121" t="s">
        <v>26153</v>
      </c>
      <c r="C4121" s="3">
        <v>13402</v>
      </c>
      <c r="D4121" t="s">
        <v>1941</v>
      </c>
      <c r="E4121" s="3">
        <v>100107</v>
      </c>
      <c r="F4121" t="s">
        <v>9429</v>
      </c>
      <c r="G4121" s="3">
        <v>100107012</v>
      </c>
      <c r="H4121" t="s">
        <v>26155</v>
      </c>
      <c r="I4121" s="3">
        <v>2</v>
      </c>
      <c r="J4121" t="s">
        <v>12848</v>
      </c>
      <c r="K4121" s="3">
        <v>20</v>
      </c>
      <c r="L4121" t="s">
        <v>26117</v>
      </c>
      <c r="M4121" s="3">
        <v>7</v>
      </c>
      <c r="N4121" t="s">
        <v>14788</v>
      </c>
      <c r="O4121" s="3">
        <v>3</v>
      </c>
      <c r="P4121" t="s">
        <v>26085</v>
      </c>
      <c r="Q4121" s="3">
        <v>1</v>
      </c>
      <c r="R4121" t="s">
        <v>26083</v>
      </c>
      <c r="S4121" s="3">
        <v>6</v>
      </c>
      <c r="T4121" s="3">
        <v>1</v>
      </c>
      <c r="U4121" s="3">
        <v>196800</v>
      </c>
      <c r="V4121" s="3">
        <v>2010</v>
      </c>
      <c r="W4121" t="s">
        <v>25</v>
      </c>
    </row>
    <row r="4122" spans="1:23" x14ac:dyDescent="0.3">
      <c r="A4122" s="3">
        <v>13</v>
      </c>
      <c r="B4122" t="s">
        <v>26153</v>
      </c>
      <c r="C4122" s="3">
        <v>13402</v>
      </c>
      <c r="D4122" t="s">
        <v>1941</v>
      </c>
      <c r="E4122" s="3">
        <v>100107</v>
      </c>
      <c r="F4122" t="s">
        <v>9429</v>
      </c>
      <c r="G4122" s="3">
        <v>100107012</v>
      </c>
      <c r="H4122" t="s">
        <v>26155</v>
      </c>
      <c r="I4122" s="3">
        <v>2</v>
      </c>
      <c r="J4122" t="s">
        <v>12848</v>
      </c>
      <c r="K4122" s="3">
        <v>20</v>
      </c>
      <c r="L4122" t="s">
        <v>26117</v>
      </c>
      <c r="M4122" s="3">
        <v>7</v>
      </c>
      <c r="N4122" t="s">
        <v>14788</v>
      </c>
      <c r="O4122" s="3">
        <v>1</v>
      </c>
      <c r="P4122" t="s">
        <v>28066</v>
      </c>
      <c r="Q4122" s="3">
        <v>2</v>
      </c>
      <c r="R4122" t="s">
        <v>8209</v>
      </c>
      <c r="S4122" s="3">
        <v>6</v>
      </c>
      <c r="T4122" s="3">
        <v>1</v>
      </c>
      <c r="U4122" s="3">
        <v>120000</v>
      </c>
      <c r="V4122" s="3">
        <v>2010</v>
      </c>
      <c r="W4122" t="s">
        <v>25</v>
      </c>
    </row>
    <row r="4123" spans="1:23" x14ac:dyDescent="0.3">
      <c r="A4123" s="3">
        <v>13</v>
      </c>
      <c r="B4123" t="s">
        <v>26153</v>
      </c>
      <c r="C4123" s="3">
        <v>13402</v>
      </c>
      <c r="D4123" t="s">
        <v>1941</v>
      </c>
      <c r="E4123" s="3">
        <v>100107</v>
      </c>
      <c r="F4123" t="s">
        <v>9429</v>
      </c>
      <c r="G4123" s="3">
        <v>100107012</v>
      </c>
      <c r="H4123" t="s">
        <v>26155</v>
      </c>
      <c r="I4123" s="3">
        <v>2</v>
      </c>
      <c r="J4123" t="s">
        <v>12848</v>
      </c>
      <c r="K4123" s="3">
        <v>20</v>
      </c>
      <c r="L4123" t="s">
        <v>26117</v>
      </c>
      <c r="M4123" s="3">
        <v>7</v>
      </c>
      <c r="N4123" t="s">
        <v>14788</v>
      </c>
      <c r="O4123" s="3">
        <v>1</v>
      </c>
      <c r="P4123" t="s">
        <v>28066</v>
      </c>
      <c r="Q4123" s="3">
        <v>2</v>
      </c>
      <c r="R4123" t="s">
        <v>8209</v>
      </c>
      <c r="S4123" s="3">
        <v>7</v>
      </c>
      <c r="T4123" s="3">
        <v>1</v>
      </c>
      <c r="U4123" s="3">
        <v>110000</v>
      </c>
      <c r="V4123" s="3">
        <v>2010</v>
      </c>
      <c r="W4123" t="s">
        <v>25</v>
      </c>
    </row>
    <row r="4124" spans="1:23" x14ac:dyDescent="0.3">
      <c r="A4124" s="3">
        <v>13</v>
      </c>
      <c r="B4124" t="s">
        <v>26153</v>
      </c>
      <c r="C4124" s="3">
        <v>13402</v>
      </c>
      <c r="D4124" t="s">
        <v>1941</v>
      </c>
      <c r="E4124" s="3">
        <v>100107</v>
      </c>
      <c r="F4124" t="s">
        <v>9429</v>
      </c>
      <c r="G4124" s="3">
        <v>100107012</v>
      </c>
      <c r="H4124" t="s">
        <v>26155</v>
      </c>
      <c r="I4124" s="3">
        <v>2</v>
      </c>
      <c r="J4124" t="s">
        <v>12848</v>
      </c>
      <c r="K4124" s="3">
        <v>20</v>
      </c>
      <c r="L4124" t="s">
        <v>26117</v>
      </c>
      <c r="M4124" s="3">
        <v>7</v>
      </c>
      <c r="N4124" t="s">
        <v>14788</v>
      </c>
      <c r="O4124" s="3">
        <v>1</v>
      </c>
      <c r="P4124" t="s">
        <v>28066</v>
      </c>
      <c r="Q4124" s="3">
        <v>1</v>
      </c>
      <c r="R4124" t="s">
        <v>26083</v>
      </c>
      <c r="S4124" s="3">
        <v>1</v>
      </c>
      <c r="T4124" s="3">
        <v>1</v>
      </c>
      <c r="U4124" s="3">
        <v>40000</v>
      </c>
      <c r="V4124" s="3">
        <v>2010</v>
      </c>
      <c r="W4124" t="s">
        <v>25</v>
      </c>
    </row>
    <row r="4125" spans="1:23" x14ac:dyDescent="0.3">
      <c r="A4125" s="3">
        <v>13</v>
      </c>
      <c r="B4125" t="s">
        <v>26153</v>
      </c>
      <c r="C4125" s="3">
        <v>13402</v>
      </c>
      <c r="D4125" t="s">
        <v>1941</v>
      </c>
      <c r="E4125" s="3">
        <v>100107</v>
      </c>
      <c r="F4125" t="s">
        <v>9429</v>
      </c>
      <c r="G4125" s="3">
        <v>100107012</v>
      </c>
      <c r="H4125" t="s">
        <v>26155</v>
      </c>
      <c r="I4125" s="3">
        <v>2</v>
      </c>
      <c r="J4125" t="s">
        <v>12848</v>
      </c>
      <c r="K4125" s="3">
        <v>20</v>
      </c>
      <c r="L4125" t="s">
        <v>26117</v>
      </c>
      <c r="M4125" s="3">
        <v>7</v>
      </c>
      <c r="N4125" t="s">
        <v>14788</v>
      </c>
      <c r="O4125" s="3">
        <v>1</v>
      </c>
      <c r="P4125" t="s">
        <v>28066</v>
      </c>
      <c r="Q4125" s="3">
        <v>1</v>
      </c>
      <c r="R4125" t="s">
        <v>26083</v>
      </c>
      <c r="S4125" s="3">
        <v>2</v>
      </c>
      <c r="T4125" s="3">
        <v>1</v>
      </c>
      <c r="U4125" s="3">
        <v>198000</v>
      </c>
      <c r="V4125" s="3">
        <v>2010</v>
      </c>
      <c r="W4125" t="s">
        <v>25</v>
      </c>
    </row>
    <row r="4126" spans="1:23" x14ac:dyDescent="0.3">
      <c r="A4126" s="3">
        <v>13</v>
      </c>
      <c r="B4126" t="s">
        <v>26153</v>
      </c>
      <c r="C4126" s="3">
        <v>13402</v>
      </c>
      <c r="D4126" t="s">
        <v>1941</v>
      </c>
      <c r="E4126" s="3">
        <v>100107</v>
      </c>
      <c r="F4126" t="s">
        <v>9429</v>
      </c>
      <c r="G4126" s="3">
        <v>100107012</v>
      </c>
      <c r="H4126" t="s">
        <v>26155</v>
      </c>
      <c r="I4126" s="3">
        <v>2</v>
      </c>
      <c r="J4126" t="s">
        <v>12848</v>
      </c>
      <c r="K4126" s="3">
        <v>20</v>
      </c>
      <c r="L4126" t="s">
        <v>26117</v>
      </c>
      <c r="M4126" s="3">
        <v>7</v>
      </c>
      <c r="N4126" t="s">
        <v>14788</v>
      </c>
      <c r="O4126" s="3">
        <v>1</v>
      </c>
      <c r="P4126" t="s">
        <v>28066</v>
      </c>
      <c r="Q4126" s="3">
        <v>1</v>
      </c>
      <c r="R4126" t="s">
        <v>26083</v>
      </c>
      <c r="S4126" s="3">
        <v>3</v>
      </c>
      <c r="T4126" s="3">
        <v>1</v>
      </c>
      <c r="U4126" s="3">
        <v>80000</v>
      </c>
      <c r="V4126" s="3">
        <v>2010</v>
      </c>
      <c r="W4126" t="s">
        <v>25</v>
      </c>
    </row>
    <row r="4127" spans="1:23" x14ac:dyDescent="0.3">
      <c r="A4127" s="3">
        <v>13</v>
      </c>
      <c r="B4127" t="s">
        <v>26153</v>
      </c>
      <c r="C4127" s="3">
        <v>13402</v>
      </c>
      <c r="D4127" t="s">
        <v>1941</v>
      </c>
      <c r="E4127" s="3">
        <v>100107</v>
      </c>
      <c r="F4127" t="s">
        <v>9429</v>
      </c>
      <c r="G4127" s="3">
        <v>100107012</v>
      </c>
      <c r="H4127" t="s">
        <v>26155</v>
      </c>
      <c r="I4127" s="3">
        <v>2</v>
      </c>
      <c r="J4127" t="s">
        <v>12848</v>
      </c>
      <c r="K4127" s="3">
        <v>20</v>
      </c>
      <c r="L4127" t="s">
        <v>26117</v>
      </c>
      <c r="M4127" s="3">
        <v>7</v>
      </c>
      <c r="N4127" t="s">
        <v>14788</v>
      </c>
      <c r="O4127" s="3">
        <v>1</v>
      </c>
      <c r="P4127" t="s">
        <v>28066</v>
      </c>
      <c r="Q4127" s="3">
        <v>1</v>
      </c>
      <c r="R4127" t="s">
        <v>26083</v>
      </c>
      <c r="S4127" s="3">
        <v>4</v>
      </c>
      <c r="T4127" s="3">
        <v>1</v>
      </c>
      <c r="U4127" s="3">
        <v>216500</v>
      </c>
      <c r="V4127" s="3">
        <v>2010</v>
      </c>
      <c r="W4127" t="s">
        <v>25</v>
      </c>
    </row>
    <row r="4128" spans="1:23" x14ac:dyDescent="0.3">
      <c r="A4128" s="3">
        <v>13</v>
      </c>
      <c r="B4128" t="s">
        <v>26153</v>
      </c>
      <c r="C4128" s="3">
        <v>13402</v>
      </c>
      <c r="D4128" t="s">
        <v>1941</v>
      </c>
      <c r="E4128" s="3">
        <v>100107</v>
      </c>
      <c r="F4128" t="s">
        <v>9429</v>
      </c>
      <c r="G4128" s="3">
        <v>100107012</v>
      </c>
      <c r="H4128" t="s">
        <v>26155</v>
      </c>
      <c r="I4128" s="3">
        <v>2</v>
      </c>
      <c r="J4128" t="s">
        <v>12848</v>
      </c>
      <c r="K4128" s="3">
        <v>20</v>
      </c>
      <c r="L4128" t="s">
        <v>26117</v>
      </c>
      <c r="M4128" s="3">
        <v>7</v>
      </c>
      <c r="N4128" t="s">
        <v>14788</v>
      </c>
      <c r="O4128" s="3">
        <v>1</v>
      </c>
      <c r="P4128" t="s">
        <v>28066</v>
      </c>
      <c r="Q4128" s="3">
        <v>1</v>
      </c>
      <c r="R4128" t="s">
        <v>26083</v>
      </c>
      <c r="S4128" s="3">
        <v>6</v>
      </c>
      <c r="T4128" s="3">
        <v>1</v>
      </c>
      <c r="U4128" s="3">
        <v>97000</v>
      </c>
      <c r="V4128" s="3">
        <v>2010</v>
      </c>
      <c r="W4128" t="s">
        <v>25</v>
      </c>
    </row>
    <row r="4129" spans="1:23" x14ac:dyDescent="0.3">
      <c r="A4129" s="3">
        <v>13</v>
      </c>
      <c r="B4129" t="s">
        <v>26153</v>
      </c>
      <c r="C4129" s="3">
        <v>13403</v>
      </c>
      <c r="D4129" t="s">
        <v>1944</v>
      </c>
      <c r="E4129" s="3">
        <v>100107</v>
      </c>
      <c r="F4129" t="s">
        <v>9429</v>
      </c>
      <c r="G4129" s="3">
        <v>100107012</v>
      </c>
      <c r="H4129" t="s">
        <v>26155</v>
      </c>
      <c r="I4129" s="3">
        <v>2</v>
      </c>
      <c r="J4129" t="s">
        <v>12848</v>
      </c>
      <c r="K4129" s="3">
        <v>20</v>
      </c>
      <c r="L4129" t="s">
        <v>26117</v>
      </c>
      <c r="M4129" s="3">
        <v>7</v>
      </c>
      <c r="N4129" t="s">
        <v>14788</v>
      </c>
      <c r="O4129" s="3">
        <v>3</v>
      </c>
      <c r="P4129" t="s">
        <v>26085</v>
      </c>
      <c r="Q4129" s="3">
        <v>2</v>
      </c>
      <c r="R4129" t="s">
        <v>8209</v>
      </c>
      <c r="S4129" s="3">
        <v>2</v>
      </c>
      <c r="T4129" s="3">
        <v>1</v>
      </c>
      <c r="U4129" s="3">
        <v>492092</v>
      </c>
      <c r="V4129" s="3">
        <v>2010</v>
      </c>
      <c r="W4129" t="s">
        <v>25</v>
      </c>
    </row>
    <row r="4130" spans="1:23" x14ac:dyDescent="0.3">
      <c r="A4130" s="3">
        <v>13</v>
      </c>
      <c r="B4130" t="s">
        <v>26153</v>
      </c>
      <c r="C4130" s="3">
        <v>13403</v>
      </c>
      <c r="D4130" t="s">
        <v>1944</v>
      </c>
      <c r="E4130" s="3">
        <v>100107</v>
      </c>
      <c r="F4130" t="s">
        <v>9429</v>
      </c>
      <c r="G4130" s="3">
        <v>100107012</v>
      </c>
      <c r="H4130" t="s">
        <v>26155</v>
      </c>
      <c r="I4130" s="3">
        <v>2</v>
      </c>
      <c r="J4130" t="s">
        <v>12848</v>
      </c>
      <c r="K4130" s="3">
        <v>20</v>
      </c>
      <c r="L4130" t="s">
        <v>26117</v>
      </c>
      <c r="M4130" s="3">
        <v>7</v>
      </c>
      <c r="N4130" t="s">
        <v>14788</v>
      </c>
      <c r="O4130" s="3">
        <v>3</v>
      </c>
      <c r="P4130" t="s">
        <v>26085</v>
      </c>
      <c r="Q4130" s="3">
        <v>2</v>
      </c>
      <c r="R4130" t="s">
        <v>8209</v>
      </c>
      <c r="S4130" s="3">
        <v>3</v>
      </c>
      <c r="T4130" s="3">
        <v>1</v>
      </c>
      <c r="U4130" s="3">
        <v>122640</v>
      </c>
      <c r="V4130" s="3">
        <v>2010</v>
      </c>
      <c r="W4130" t="s">
        <v>25</v>
      </c>
    </row>
    <row r="4131" spans="1:23" x14ac:dyDescent="0.3">
      <c r="A4131" s="3">
        <v>13</v>
      </c>
      <c r="B4131" t="s">
        <v>26153</v>
      </c>
      <c r="C4131" s="3">
        <v>13403</v>
      </c>
      <c r="D4131" t="s">
        <v>1944</v>
      </c>
      <c r="E4131" s="3">
        <v>100107</v>
      </c>
      <c r="F4131" t="s">
        <v>9429</v>
      </c>
      <c r="G4131" s="3">
        <v>100107012</v>
      </c>
      <c r="H4131" t="s">
        <v>26155</v>
      </c>
      <c r="I4131" s="3">
        <v>2</v>
      </c>
      <c r="J4131" t="s">
        <v>12848</v>
      </c>
      <c r="K4131" s="3">
        <v>20</v>
      </c>
      <c r="L4131" t="s">
        <v>26117</v>
      </c>
      <c r="M4131" s="3">
        <v>7</v>
      </c>
      <c r="N4131" t="s">
        <v>14788</v>
      </c>
      <c r="O4131" s="3">
        <v>1</v>
      </c>
      <c r="P4131" t="s">
        <v>28066</v>
      </c>
      <c r="Q4131" s="3">
        <v>5</v>
      </c>
      <c r="R4131" t="s">
        <v>8203</v>
      </c>
      <c r="S4131" s="3">
        <v>2</v>
      </c>
      <c r="T4131" s="3">
        <v>1</v>
      </c>
      <c r="U4131" s="3">
        <v>21480</v>
      </c>
      <c r="V4131" s="3">
        <v>2010</v>
      </c>
      <c r="W4131" t="s">
        <v>25</v>
      </c>
    </row>
    <row r="4132" spans="1:23" x14ac:dyDescent="0.3">
      <c r="A4132" s="3">
        <v>13</v>
      </c>
      <c r="B4132" t="s">
        <v>26153</v>
      </c>
      <c r="C4132" s="3">
        <v>13403</v>
      </c>
      <c r="D4132" t="s">
        <v>1944</v>
      </c>
      <c r="E4132" s="3">
        <v>100107</v>
      </c>
      <c r="F4132" t="s">
        <v>9429</v>
      </c>
      <c r="G4132" s="3">
        <v>100107012</v>
      </c>
      <c r="H4132" t="s">
        <v>26155</v>
      </c>
      <c r="I4132" s="3">
        <v>2</v>
      </c>
      <c r="J4132" t="s">
        <v>12848</v>
      </c>
      <c r="K4132" s="3">
        <v>20</v>
      </c>
      <c r="L4132" t="s">
        <v>26117</v>
      </c>
      <c r="M4132" s="3">
        <v>7</v>
      </c>
      <c r="N4132" t="s">
        <v>14788</v>
      </c>
      <c r="O4132" s="3">
        <v>1</v>
      </c>
      <c r="P4132" t="s">
        <v>28066</v>
      </c>
      <c r="Q4132" s="3">
        <v>2</v>
      </c>
      <c r="R4132" t="s">
        <v>8209</v>
      </c>
      <c r="S4132" s="3">
        <v>1</v>
      </c>
      <c r="T4132" s="3">
        <v>1</v>
      </c>
      <c r="U4132" s="3">
        <v>19922</v>
      </c>
      <c r="V4132" s="3">
        <v>2010</v>
      </c>
      <c r="W4132" t="s">
        <v>25</v>
      </c>
    </row>
    <row r="4133" spans="1:23" x14ac:dyDescent="0.3">
      <c r="A4133" s="3">
        <v>13</v>
      </c>
      <c r="B4133" t="s">
        <v>26153</v>
      </c>
      <c r="C4133" s="3">
        <v>13403</v>
      </c>
      <c r="D4133" t="s">
        <v>1944</v>
      </c>
      <c r="E4133" s="3">
        <v>100107</v>
      </c>
      <c r="F4133" t="s">
        <v>9429</v>
      </c>
      <c r="G4133" s="3">
        <v>100107012</v>
      </c>
      <c r="H4133" t="s">
        <v>26155</v>
      </c>
      <c r="I4133" s="3">
        <v>2</v>
      </c>
      <c r="J4133" t="s">
        <v>12848</v>
      </c>
      <c r="K4133" s="3">
        <v>20</v>
      </c>
      <c r="L4133" t="s">
        <v>26117</v>
      </c>
      <c r="M4133" s="3">
        <v>7</v>
      </c>
      <c r="N4133" t="s">
        <v>14788</v>
      </c>
      <c r="O4133" s="3">
        <v>1</v>
      </c>
      <c r="P4133" t="s">
        <v>28066</v>
      </c>
      <c r="Q4133" s="3">
        <v>2</v>
      </c>
      <c r="R4133" t="s">
        <v>8209</v>
      </c>
      <c r="S4133" s="3">
        <v>2</v>
      </c>
      <c r="T4133" s="3">
        <v>1</v>
      </c>
      <c r="U4133" s="3">
        <v>77250</v>
      </c>
      <c r="V4133" s="3">
        <v>2010</v>
      </c>
      <c r="W4133" t="s">
        <v>25</v>
      </c>
    </row>
    <row r="4134" spans="1:23" x14ac:dyDescent="0.3">
      <c r="A4134" s="3">
        <v>13</v>
      </c>
      <c r="B4134" t="s">
        <v>26153</v>
      </c>
      <c r="C4134" s="3">
        <v>13403</v>
      </c>
      <c r="D4134" t="s">
        <v>1944</v>
      </c>
      <c r="E4134" s="3">
        <v>100107</v>
      </c>
      <c r="F4134" t="s">
        <v>9429</v>
      </c>
      <c r="G4134" s="3">
        <v>100107012</v>
      </c>
      <c r="H4134" t="s">
        <v>26155</v>
      </c>
      <c r="I4134" s="3">
        <v>2</v>
      </c>
      <c r="J4134" t="s">
        <v>12848</v>
      </c>
      <c r="K4134" s="3">
        <v>20</v>
      </c>
      <c r="L4134" t="s">
        <v>26117</v>
      </c>
      <c r="M4134" s="3">
        <v>7</v>
      </c>
      <c r="N4134" t="s">
        <v>14788</v>
      </c>
      <c r="O4134" s="3">
        <v>2</v>
      </c>
      <c r="P4134" t="s">
        <v>28067</v>
      </c>
      <c r="Q4134" s="3">
        <v>2</v>
      </c>
      <c r="R4134" t="s">
        <v>8209</v>
      </c>
      <c r="S4134" s="3">
        <v>2</v>
      </c>
      <c r="T4134" s="3">
        <v>1</v>
      </c>
      <c r="U4134" s="3">
        <v>32286</v>
      </c>
      <c r="V4134" s="3">
        <v>2010</v>
      </c>
      <c r="W4134" t="s">
        <v>25</v>
      </c>
    </row>
    <row r="4135" spans="1:23" x14ac:dyDescent="0.3">
      <c r="A4135" s="3">
        <v>13</v>
      </c>
      <c r="B4135" t="s">
        <v>26153</v>
      </c>
      <c r="C4135" s="3">
        <v>13503</v>
      </c>
      <c r="D4135" t="s">
        <v>1956</v>
      </c>
      <c r="E4135" s="3">
        <v>100107</v>
      </c>
      <c r="F4135" t="s">
        <v>9429</v>
      </c>
      <c r="G4135" s="3">
        <v>100107012</v>
      </c>
      <c r="H4135" t="s">
        <v>26155</v>
      </c>
      <c r="I4135" s="3">
        <v>1</v>
      </c>
      <c r="J4135" t="s">
        <v>26080</v>
      </c>
      <c r="K4135" s="3">
        <v>20</v>
      </c>
      <c r="L4135" t="s">
        <v>26117</v>
      </c>
      <c r="M4135" s="3">
        <v>7</v>
      </c>
      <c r="N4135" t="s">
        <v>14788</v>
      </c>
      <c r="O4135" s="3">
        <v>3</v>
      </c>
      <c r="P4135" t="s">
        <v>26085</v>
      </c>
      <c r="Q4135" s="3">
        <v>1</v>
      </c>
      <c r="R4135" t="s">
        <v>26083</v>
      </c>
      <c r="S4135" s="3">
        <v>8</v>
      </c>
      <c r="T4135" s="3">
        <v>1</v>
      </c>
      <c r="U4135" s="3">
        <v>300000</v>
      </c>
      <c r="V4135" s="3">
        <v>2010</v>
      </c>
      <c r="W4135" t="s">
        <v>25</v>
      </c>
    </row>
    <row r="4136" spans="1:23" x14ac:dyDescent="0.3">
      <c r="A4136" s="3">
        <v>13</v>
      </c>
      <c r="B4136" t="s">
        <v>26153</v>
      </c>
      <c r="C4136" s="3">
        <v>13503</v>
      </c>
      <c r="D4136" t="s">
        <v>1956</v>
      </c>
      <c r="E4136" s="3">
        <v>100107</v>
      </c>
      <c r="F4136" t="s">
        <v>9429</v>
      </c>
      <c r="G4136" s="3">
        <v>100107012</v>
      </c>
      <c r="H4136" t="s">
        <v>26155</v>
      </c>
      <c r="I4136" s="3">
        <v>1</v>
      </c>
      <c r="J4136" t="s">
        <v>26080</v>
      </c>
      <c r="K4136" s="3">
        <v>20</v>
      </c>
      <c r="L4136" t="s">
        <v>26117</v>
      </c>
      <c r="M4136" s="3">
        <v>7</v>
      </c>
      <c r="N4136" t="s">
        <v>14788</v>
      </c>
      <c r="O4136" s="3">
        <v>1</v>
      </c>
      <c r="P4136" t="s">
        <v>28066</v>
      </c>
      <c r="Q4136" s="3">
        <v>1</v>
      </c>
      <c r="R4136" t="s">
        <v>26083</v>
      </c>
      <c r="S4136" s="3">
        <v>8</v>
      </c>
      <c r="T4136" s="3">
        <v>1</v>
      </c>
      <c r="U4136" s="3">
        <v>10000</v>
      </c>
      <c r="V4136" s="3">
        <v>2010</v>
      </c>
      <c r="W4136" t="s">
        <v>25</v>
      </c>
    </row>
    <row r="4137" spans="1:23" x14ac:dyDescent="0.3">
      <c r="A4137" s="3">
        <v>13</v>
      </c>
      <c r="B4137" t="s">
        <v>26153</v>
      </c>
      <c r="C4137" s="3">
        <v>13503</v>
      </c>
      <c r="D4137" t="s">
        <v>1956</v>
      </c>
      <c r="E4137" s="3">
        <v>100107</v>
      </c>
      <c r="F4137" t="s">
        <v>9429</v>
      </c>
      <c r="G4137" s="3">
        <v>100107012</v>
      </c>
      <c r="H4137" t="s">
        <v>26155</v>
      </c>
      <c r="I4137" s="3">
        <v>1</v>
      </c>
      <c r="J4137" t="s">
        <v>26080</v>
      </c>
      <c r="K4137" s="3">
        <v>20</v>
      </c>
      <c r="L4137" t="s">
        <v>26117</v>
      </c>
      <c r="M4137" s="3">
        <v>7</v>
      </c>
      <c r="N4137" t="s">
        <v>14788</v>
      </c>
      <c r="O4137" s="3">
        <v>2</v>
      </c>
      <c r="P4137" t="s">
        <v>28067</v>
      </c>
      <c r="Q4137" s="3">
        <v>1</v>
      </c>
      <c r="R4137" t="s">
        <v>26083</v>
      </c>
      <c r="S4137" s="3">
        <v>7</v>
      </c>
      <c r="T4137" s="3">
        <v>1</v>
      </c>
      <c r="U4137" s="3">
        <v>19000</v>
      </c>
      <c r="V4137" s="3">
        <v>2010</v>
      </c>
      <c r="W4137" t="s">
        <v>25</v>
      </c>
    </row>
    <row r="4138" spans="1:23" x14ac:dyDescent="0.3">
      <c r="A4138" s="3">
        <v>13</v>
      </c>
      <c r="B4138" t="s">
        <v>26153</v>
      </c>
      <c r="C4138" s="3">
        <v>13503</v>
      </c>
      <c r="D4138" t="s">
        <v>1956</v>
      </c>
      <c r="E4138" s="3">
        <v>100107</v>
      </c>
      <c r="F4138" t="s">
        <v>9429</v>
      </c>
      <c r="G4138" s="3">
        <v>100107012</v>
      </c>
      <c r="H4138" t="s">
        <v>26155</v>
      </c>
      <c r="I4138" s="3">
        <v>2</v>
      </c>
      <c r="J4138" t="s">
        <v>12848</v>
      </c>
      <c r="K4138" s="3">
        <v>20</v>
      </c>
      <c r="L4138" t="s">
        <v>26117</v>
      </c>
      <c r="M4138" s="3">
        <v>5</v>
      </c>
      <c r="N4138" t="s">
        <v>26092</v>
      </c>
      <c r="O4138" s="3">
        <v>3</v>
      </c>
      <c r="P4138" t="s">
        <v>26085</v>
      </c>
      <c r="Q4138" s="3">
        <v>1</v>
      </c>
      <c r="R4138" t="s">
        <v>26083</v>
      </c>
      <c r="S4138" s="3">
        <v>2</v>
      </c>
      <c r="T4138" s="3">
        <v>1</v>
      </c>
      <c r="U4138" s="3">
        <v>2000000</v>
      </c>
      <c r="V4138" s="3">
        <v>2010</v>
      </c>
      <c r="W4138" t="s">
        <v>25</v>
      </c>
    </row>
    <row r="4139" spans="1:23" x14ac:dyDescent="0.3">
      <c r="A4139" s="3">
        <v>13</v>
      </c>
      <c r="B4139" t="s">
        <v>26153</v>
      </c>
      <c r="C4139" s="3">
        <v>13503</v>
      </c>
      <c r="D4139" t="s">
        <v>1956</v>
      </c>
      <c r="E4139" s="3">
        <v>100107</v>
      </c>
      <c r="F4139" t="s">
        <v>9429</v>
      </c>
      <c r="G4139" s="3">
        <v>100107012</v>
      </c>
      <c r="H4139" t="s">
        <v>26155</v>
      </c>
      <c r="I4139" s="3">
        <v>2</v>
      </c>
      <c r="J4139" t="s">
        <v>12848</v>
      </c>
      <c r="K4139" s="3">
        <v>20</v>
      </c>
      <c r="L4139" t="s">
        <v>26117</v>
      </c>
      <c r="M4139" s="3">
        <v>7</v>
      </c>
      <c r="N4139" t="s">
        <v>14788</v>
      </c>
      <c r="O4139" s="3">
        <v>3</v>
      </c>
      <c r="P4139" t="s">
        <v>26085</v>
      </c>
      <c r="Q4139" s="3">
        <v>2</v>
      </c>
      <c r="R4139" t="s">
        <v>8209</v>
      </c>
      <c r="S4139" s="3">
        <v>12</v>
      </c>
      <c r="T4139" s="3">
        <v>1</v>
      </c>
      <c r="U4139" s="3">
        <v>100000</v>
      </c>
      <c r="V4139" s="3">
        <v>2010</v>
      </c>
      <c r="W4139" t="s">
        <v>25</v>
      </c>
    </row>
    <row r="4140" spans="1:23" x14ac:dyDescent="0.3">
      <c r="A4140" s="3">
        <v>13</v>
      </c>
      <c r="B4140" t="s">
        <v>26153</v>
      </c>
      <c r="C4140" s="3">
        <v>13503</v>
      </c>
      <c r="D4140" t="s">
        <v>1956</v>
      </c>
      <c r="E4140" s="3">
        <v>100107</v>
      </c>
      <c r="F4140" t="s">
        <v>9429</v>
      </c>
      <c r="G4140" s="3">
        <v>100107012</v>
      </c>
      <c r="H4140" t="s">
        <v>26155</v>
      </c>
      <c r="I4140" s="3">
        <v>2</v>
      </c>
      <c r="J4140" t="s">
        <v>12848</v>
      </c>
      <c r="K4140" s="3">
        <v>20</v>
      </c>
      <c r="L4140" t="s">
        <v>26117</v>
      </c>
      <c r="M4140" s="3">
        <v>7</v>
      </c>
      <c r="N4140" t="s">
        <v>14788</v>
      </c>
      <c r="O4140" s="3">
        <v>1</v>
      </c>
      <c r="P4140" t="s">
        <v>28066</v>
      </c>
      <c r="Q4140" s="3">
        <v>1</v>
      </c>
      <c r="R4140" t="s">
        <v>26083</v>
      </c>
      <c r="S4140" s="3">
        <v>1</v>
      </c>
      <c r="T4140" s="3">
        <v>1</v>
      </c>
      <c r="U4140" s="3">
        <v>30000</v>
      </c>
      <c r="V4140" s="3">
        <v>2010</v>
      </c>
      <c r="W4140" t="s">
        <v>25</v>
      </c>
    </row>
    <row r="4141" spans="1:23" x14ac:dyDescent="0.3">
      <c r="A4141" s="3">
        <v>13</v>
      </c>
      <c r="B4141" t="s">
        <v>26153</v>
      </c>
      <c r="C4141" s="3">
        <v>13602</v>
      </c>
      <c r="D4141" t="s">
        <v>1968</v>
      </c>
      <c r="E4141" s="3">
        <v>100107</v>
      </c>
      <c r="F4141" t="s">
        <v>9429</v>
      </c>
      <c r="G4141" s="3">
        <v>100107012</v>
      </c>
      <c r="H4141" t="s">
        <v>26155</v>
      </c>
      <c r="I4141" s="3">
        <v>2</v>
      </c>
      <c r="J4141" t="s">
        <v>12848</v>
      </c>
      <c r="K4141" s="3">
        <v>20</v>
      </c>
      <c r="L4141" t="s">
        <v>26117</v>
      </c>
      <c r="M4141" s="3">
        <v>6</v>
      </c>
      <c r="N4141" t="s">
        <v>18251</v>
      </c>
      <c r="O4141" s="3">
        <v>3</v>
      </c>
      <c r="P4141" t="s">
        <v>26085</v>
      </c>
      <c r="Q4141" s="3">
        <v>1</v>
      </c>
      <c r="R4141" t="s">
        <v>26083</v>
      </c>
      <c r="S4141" s="3">
        <v>2</v>
      </c>
      <c r="T4141" s="3">
        <v>1</v>
      </c>
      <c r="U4141" s="3">
        <v>60000</v>
      </c>
      <c r="V4141" s="3">
        <v>2010</v>
      </c>
      <c r="W4141" t="s">
        <v>25</v>
      </c>
    </row>
    <row r="4142" spans="1:23" x14ac:dyDescent="0.3">
      <c r="A4142" s="3">
        <v>13</v>
      </c>
      <c r="B4142" t="s">
        <v>26153</v>
      </c>
      <c r="C4142" s="3">
        <v>13602</v>
      </c>
      <c r="D4142" t="s">
        <v>1968</v>
      </c>
      <c r="E4142" s="3">
        <v>100107</v>
      </c>
      <c r="F4142" t="s">
        <v>9429</v>
      </c>
      <c r="G4142" s="3">
        <v>100107012</v>
      </c>
      <c r="H4142" t="s">
        <v>26155</v>
      </c>
      <c r="I4142" s="3">
        <v>2</v>
      </c>
      <c r="J4142" t="s">
        <v>12848</v>
      </c>
      <c r="K4142" s="3">
        <v>20</v>
      </c>
      <c r="L4142" t="s">
        <v>26117</v>
      </c>
      <c r="M4142" s="3">
        <v>7</v>
      </c>
      <c r="N4142" t="s">
        <v>14788</v>
      </c>
      <c r="O4142" s="3">
        <v>3</v>
      </c>
      <c r="P4142" t="s">
        <v>26085</v>
      </c>
      <c r="Q4142" s="3">
        <v>5</v>
      </c>
      <c r="R4142" t="s">
        <v>8203</v>
      </c>
      <c r="S4142" s="3">
        <v>6</v>
      </c>
      <c r="T4142" s="3">
        <v>1</v>
      </c>
      <c r="U4142" s="3">
        <v>120000</v>
      </c>
      <c r="V4142" s="3">
        <v>2010</v>
      </c>
      <c r="W4142" t="s">
        <v>25</v>
      </c>
    </row>
    <row r="4143" spans="1:23" x14ac:dyDescent="0.3">
      <c r="A4143" s="3">
        <v>13</v>
      </c>
      <c r="B4143" t="s">
        <v>26153</v>
      </c>
      <c r="C4143" s="3">
        <v>13603</v>
      </c>
      <c r="D4143" t="s">
        <v>1971</v>
      </c>
      <c r="E4143" s="3">
        <v>100107</v>
      </c>
      <c r="F4143" t="s">
        <v>9429</v>
      </c>
      <c r="G4143" s="3">
        <v>100107012</v>
      </c>
      <c r="H4143" t="s">
        <v>26155</v>
      </c>
      <c r="I4143" s="3">
        <v>2</v>
      </c>
      <c r="J4143" t="s">
        <v>12848</v>
      </c>
      <c r="K4143" s="3">
        <v>20</v>
      </c>
      <c r="L4143" t="s">
        <v>26117</v>
      </c>
      <c r="M4143" s="3">
        <v>6</v>
      </c>
      <c r="N4143" t="s">
        <v>18251</v>
      </c>
      <c r="O4143" s="3">
        <v>1</v>
      </c>
      <c r="P4143" t="s">
        <v>28066</v>
      </c>
      <c r="Q4143" s="3">
        <v>1</v>
      </c>
      <c r="R4143" t="s">
        <v>26083</v>
      </c>
      <c r="S4143" s="3">
        <v>10</v>
      </c>
      <c r="T4143" s="3">
        <v>1</v>
      </c>
      <c r="U4143" s="3">
        <v>87000</v>
      </c>
      <c r="V4143" s="3">
        <v>2010</v>
      </c>
      <c r="W4143" t="s">
        <v>25</v>
      </c>
    </row>
    <row r="4144" spans="1:23" x14ac:dyDescent="0.3">
      <c r="A4144" s="3">
        <v>13</v>
      </c>
      <c r="B4144" t="s">
        <v>26153</v>
      </c>
      <c r="C4144" s="3">
        <v>13603</v>
      </c>
      <c r="D4144" t="s">
        <v>1971</v>
      </c>
      <c r="E4144" s="3">
        <v>100107</v>
      </c>
      <c r="F4144" t="s">
        <v>9429</v>
      </c>
      <c r="G4144" s="3">
        <v>100107012</v>
      </c>
      <c r="H4144" t="s">
        <v>26155</v>
      </c>
      <c r="I4144" s="3">
        <v>2</v>
      </c>
      <c r="J4144" t="s">
        <v>12848</v>
      </c>
      <c r="K4144" s="3">
        <v>20</v>
      </c>
      <c r="L4144" t="s">
        <v>26117</v>
      </c>
      <c r="M4144" s="3">
        <v>5</v>
      </c>
      <c r="N4144" t="s">
        <v>26092</v>
      </c>
      <c r="O4144" s="3">
        <v>3</v>
      </c>
      <c r="P4144" t="s">
        <v>26085</v>
      </c>
      <c r="Q4144" s="3">
        <v>2</v>
      </c>
      <c r="R4144" t="s">
        <v>8209</v>
      </c>
      <c r="S4144" s="3">
        <v>4</v>
      </c>
      <c r="T4144" s="3">
        <v>1</v>
      </c>
      <c r="U4144" s="3">
        <v>20000</v>
      </c>
      <c r="V4144" s="3">
        <v>2010</v>
      </c>
      <c r="W4144" t="s">
        <v>25</v>
      </c>
    </row>
    <row r="4145" spans="1:23" x14ac:dyDescent="0.3">
      <c r="A4145" s="3">
        <v>13</v>
      </c>
      <c r="B4145" t="s">
        <v>26153</v>
      </c>
      <c r="C4145" s="3">
        <v>13603</v>
      </c>
      <c r="D4145" t="s">
        <v>1971</v>
      </c>
      <c r="E4145" s="3">
        <v>100107</v>
      </c>
      <c r="F4145" t="s">
        <v>9429</v>
      </c>
      <c r="G4145" s="3">
        <v>100107012</v>
      </c>
      <c r="H4145" t="s">
        <v>26155</v>
      </c>
      <c r="I4145" s="3">
        <v>2</v>
      </c>
      <c r="J4145" t="s">
        <v>12848</v>
      </c>
      <c r="K4145" s="3">
        <v>20</v>
      </c>
      <c r="L4145" t="s">
        <v>26117</v>
      </c>
      <c r="M4145" s="3">
        <v>7</v>
      </c>
      <c r="N4145" t="s">
        <v>14788</v>
      </c>
      <c r="O4145" s="3">
        <v>3</v>
      </c>
      <c r="P4145" t="s">
        <v>26085</v>
      </c>
      <c r="Q4145" s="3">
        <v>4</v>
      </c>
      <c r="R4145" t="s">
        <v>26113</v>
      </c>
      <c r="S4145" s="3">
        <v>5</v>
      </c>
      <c r="T4145" s="3">
        <v>1</v>
      </c>
      <c r="U4145" s="3">
        <v>100000</v>
      </c>
      <c r="V4145" s="3">
        <v>2010</v>
      </c>
      <c r="W4145" t="s">
        <v>25</v>
      </c>
    </row>
    <row r="4146" spans="1:23" x14ac:dyDescent="0.3">
      <c r="A4146" s="3">
        <v>13</v>
      </c>
      <c r="B4146" t="s">
        <v>26153</v>
      </c>
      <c r="C4146" s="3">
        <v>13603</v>
      </c>
      <c r="D4146" t="s">
        <v>1971</v>
      </c>
      <c r="E4146" s="3">
        <v>100107</v>
      </c>
      <c r="F4146" t="s">
        <v>9429</v>
      </c>
      <c r="G4146" s="3">
        <v>100107012</v>
      </c>
      <c r="H4146" t="s">
        <v>26155</v>
      </c>
      <c r="I4146" s="3">
        <v>2</v>
      </c>
      <c r="J4146" t="s">
        <v>12848</v>
      </c>
      <c r="K4146" s="3">
        <v>20</v>
      </c>
      <c r="L4146" t="s">
        <v>26117</v>
      </c>
      <c r="M4146" s="3">
        <v>7</v>
      </c>
      <c r="N4146" t="s">
        <v>14788</v>
      </c>
      <c r="O4146" s="3">
        <v>3</v>
      </c>
      <c r="P4146" t="s">
        <v>26085</v>
      </c>
      <c r="Q4146" s="3">
        <v>4</v>
      </c>
      <c r="R4146" t="s">
        <v>26113</v>
      </c>
      <c r="S4146" s="3">
        <v>11</v>
      </c>
      <c r="T4146" s="3">
        <v>1</v>
      </c>
      <c r="U4146" s="3">
        <v>100000</v>
      </c>
      <c r="V4146" s="3">
        <v>2010</v>
      </c>
      <c r="W4146" t="s">
        <v>25</v>
      </c>
    </row>
    <row r="4147" spans="1:23" x14ac:dyDescent="0.3">
      <c r="A4147" s="3">
        <v>13</v>
      </c>
      <c r="B4147" t="s">
        <v>26153</v>
      </c>
      <c r="C4147" s="3">
        <v>13302</v>
      </c>
      <c r="D4147" t="s">
        <v>1932</v>
      </c>
      <c r="E4147" s="3">
        <v>100107</v>
      </c>
      <c r="F4147" t="s">
        <v>9429</v>
      </c>
      <c r="G4147" s="3">
        <v>100107012</v>
      </c>
      <c r="H4147" t="s">
        <v>26155</v>
      </c>
      <c r="I4147" s="3">
        <v>2</v>
      </c>
      <c r="J4147" t="s">
        <v>12848</v>
      </c>
      <c r="K4147" s="3">
        <v>20</v>
      </c>
      <c r="L4147" t="s">
        <v>26117</v>
      </c>
      <c r="M4147" s="3">
        <v>2</v>
      </c>
      <c r="N4147" t="s">
        <v>26084</v>
      </c>
      <c r="O4147" s="3">
        <v>1</v>
      </c>
      <c r="P4147" t="s">
        <v>28066</v>
      </c>
      <c r="Q4147" s="3">
        <v>1</v>
      </c>
      <c r="R4147" t="s">
        <v>26083</v>
      </c>
      <c r="S4147" s="3">
        <v>1</v>
      </c>
      <c r="T4147" s="3">
        <v>1</v>
      </c>
      <c r="U4147" s="3">
        <v>90000</v>
      </c>
      <c r="V4147" s="3">
        <v>2010</v>
      </c>
      <c r="W4147" t="s">
        <v>25</v>
      </c>
    </row>
    <row r="4148" spans="1:23" x14ac:dyDescent="0.3">
      <c r="A4148" s="3">
        <v>13</v>
      </c>
      <c r="B4148" t="s">
        <v>26153</v>
      </c>
      <c r="C4148" s="3">
        <v>13504</v>
      </c>
      <c r="D4148" t="s">
        <v>1959</v>
      </c>
      <c r="E4148" s="3">
        <v>100107</v>
      </c>
      <c r="F4148" t="s">
        <v>9429</v>
      </c>
      <c r="G4148" s="3">
        <v>100107012</v>
      </c>
      <c r="H4148" t="s">
        <v>26155</v>
      </c>
      <c r="I4148" s="3">
        <v>1</v>
      </c>
      <c r="J4148" t="s">
        <v>26080</v>
      </c>
      <c r="K4148" s="3">
        <v>20</v>
      </c>
      <c r="L4148" t="s">
        <v>26117</v>
      </c>
      <c r="M4148" s="3">
        <v>7</v>
      </c>
      <c r="N4148" t="s">
        <v>14788</v>
      </c>
      <c r="O4148" s="3">
        <v>3</v>
      </c>
      <c r="P4148" t="s">
        <v>26085</v>
      </c>
      <c r="Q4148" s="3">
        <v>2</v>
      </c>
      <c r="R4148" t="s">
        <v>8209</v>
      </c>
      <c r="S4148" s="3">
        <v>3</v>
      </c>
      <c r="T4148" s="3">
        <v>1</v>
      </c>
      <c r="U4148" s="3">
        <v>120000</v>
      </c>
      <c r="V4148" s="3">
        <v>2010</v>
      </c>
      <c r="W4148" t="s">
        <v>25</v>
      </c>
    </row>
    <row r="4149" spans="1:23" x14ac:dyDescent="0.3">
      <c r="A4149" s="3">
        <v>13</v>
      </c>
      <c r="B4149" t="s">
        <v>26153</v>
      </c>
      <c r="C4149" s="3">
        <v>13504</v>
      </c>
      <c r="D4149" t="s">
        <v>1959</v>
      </c>
      <c r="E4149" s="3">
        <v>100107</v>
      </c>
      <c r="F4149" t="s">
        <v>9429</v>
      </c>
      <c r="G4149" s="3">
        <v>100107012</v>
      </c>
      <c r="H4149" t="s">
        <v>26155</v>
      </c>
      <c r="I4149" s="3">
        <v>2</v>
      </c>
      <c r="J4149" t="s">
        <v>12848</v>
      </c>
      <c r="K4149" s="3">
        <v>20</v>
      </c>
      <c r="L4149" t="s">
        <v>26117</v>
      </c>
      <c r="M4149" s="3">
        <v>7</v>
      </c>
      <c r="N4149" t="s">
        <v>14788</v>
      </c>
      <c r="O4149" s="3">
        <v>2</v>
      </c>
      <c r="P4149" t="s">
        <v>28067</v>
      </c>
      <c r="Q4149" s="3">
        <v>2</v>
      </c>
      <c r="R4149" t="s">
        <v>8209</v>
      </c>
      <c r="S4149" s="3">
        <v>2</v>
      </c>
      <c r="T4149" s="3">
        <v>1</v>
      </c>
      <c r="U4149" s="3">
        <v>70000</v>
      </c>
      <c r="V4149" s="3">
        <v>2010</v>
      </c>
      <c r="W4149" t="s">
        <v>25</v>
      </c>
    </row>
    <row r="4150" spans="1:23" x14ac:dyDescent="0.3">
      <c r="A4150" s="3">
        <v>13</v>
      </c>
      <c r="B4150" t="s">
        <v>26153</v>
      </c>
      <c r="C4150" s="3">
        <v>13501</v>
      </c>
      <c r="D4150" t="s">
        <v>1950</v>
      </c>
      <c r="E4150" s="3">
        <v>100107</v>
      </c>
      <c r="F4150" t="s">
        <v>9429</v>
      </c>
      <c r="G4150" s="3">
        <v>100107012</v>
      </c>
      <c r="H4150" t="s">
        <v>26155</v>
      </c>
      <c r="I4150" s="3">
        <v>1</v>
      </c>
      <c r="J4150" t="s">
        <v>26080</v>
      </c>
      <c r="K4150" s="3">
        <v>20</v>
      </c>
      <c r="L4150" t="s">
        <v>26117</v>
      </c>
      <c r="M4150" s="3">
        <v>2</v>
      </c>
      <c r="N4150" t="s">
        <v>26084</v>
      </c>
      <c r="O4150" s="3">
        <v>2</v>
      </c>
      <c r="P4150" t="s">
        <v>28067</v>
      </c>
      <c r="Q4150" s="3">
        <v>1</v>
      </c>
      <c r="R4150" t="s">
        <v>26083</v>
      </c>
      <c r="S4150" s="3">
        <v>4</v>
      </c>
      <c r="T4150" s="3">
        <v>1</v>
      </c>
      <c r="U4150" s="3">
        <v>28000</v>
      </c>
      <c r="V4150" s="3">
        <v>2010</v>
      </c>
      <c r="W4150" t="s">
        <v>25</v>
      </c>
    </row>
    <row r="4151" spans="1:23" x14ac:dyDescent="0.3">
      <c r="A4151" s="3">
        <v>13</v>
      </c>
      <c r="B4151" t="s">
        <v>26153</v>
      </c>
      <c r="C4151" s="3">
        <v>13501</v>
      </c>
      <c r="D4151" t="s">
        <v>1950</v>
      </c>
      <c r="E4151" s="3">
        <v>100107</v>
      </c>
      <c r="F4151" t="s">
        <v>9429</v>
      </c>
      <c r="G4151" s="3">
        <v>100107012</v>
      </c>
      <c r="H4151" t="s">
        <v>26155</v>
      </c>
      <c r="I4151" s="3">
        <v>1</v>
      </c>
      <c r="J4151" t="s">
        <v>26080</v>
      </c>
      <c r="K4151" s="3">
        <v>20</v>
      </c>
      <c r="L4151" t="s">
        <v>26117</v>
      </c>
      <c r="M4151" s="3">
        <v>7</v>
      </c>
      <c r="N4151" t="s">
        <v>14788</v>
      </c>
      <c r="O4151" s="3">
        <v>1</v>
      </c>
      <c r="P4151" t="s">
        <v>28066</v>
      </c>
      <c r="Q4151" s="3">
        <v>4</v>
      </c>
      <c r="R4151" t="s">
        <v>26113</v>
      </c>
      <c r="S4151" s="3">
        <v>3</v>
      </c>
      <c r="T4151" s="3">
        <v>1</v>
      </c>
      <c r="U4151" s="3">
        <v>40000</v>
      </c>
      <c r="V4151" s="3">
        <v>2010</v>
      </c>
      <c r="W4151" t="s">
        <v>25</v>
      </c>
    </row>
    <row r="4152" spans="1:23" x14ac:dyDescent="0.3">
      <c r="A4152" s="3">
        <v>13</v>
      </c>
      <c r="B4152" t="s">
        <v>26153</v>
      </c>
      <c r="C4152" s="3">
        <v>13501</v>
      </c>
      <c r="D4152" t="s">
        <v>1950</v>
      </c>
      <c r="E4152" s="3">
        <v>100107</v>
      </c>
      <c r="F4152" t="s">
        <v>9429</v>
      </c>
      <c r="G4152" s="3">
        <v>100107012</v>
      </c>
      <c r="H4152" t="s">
        <v>26155</v>
      </c>
      <c r="I4152" s="3">
        <v>2</v>
      </c>
      <c r="J4152" t="s">
        <v>12848</v>
      </c>
      <c r="K4152" s="3">
        <v>20</v>
      </c>
      <c r="L4152" t="s">
        <v>26117</v>
      </c>
      <c r="M4152" s="3">
        <v>2</v>
      </c>
      <c r="N4152" t="s">
        <v>26084</v>
      </c>
      <c r="O4152" s="3">
        <v>3</v>
      </c>
      <c r="P4152" t="s">
        <v>26085</v>
      </c>
      <c r="Q4152" s="3">
        <v>2</v>
      </c>
      <c r="R4152" t="s">
        <v>8209</v>
      </c>
      <c r="S4152" s="3">
        <v>3</v>
      </c>
      <c r="T4152" s="3">
        <v>1</v>
      </c>
      <c r="U4152" s="3">
        <v>93000</v>
      </c>
      <c r="V4152" s="3">
        <v>2010</v>
      </c>
      <c r="W4152" t="s">
        <v>25</v>
      </c>
    </row>
    <row r="4153" spans="1:23" x14ac:dyDescent="0.3">
      <c r="A4153" s="3">
        <v>13</v>
      </c>
      <c r="B4153" t="s">
        <v>26153</v>
      </c>
      <c r="C4153" s="3">
        <v>13501</v>
      </c>
      <c r="D4153" t="s">
        <v>1950</v>
      </c>
      <c r="E4153" s="3">
        <v>100107</v>
      </c>
      <c r="F4153" t="s">
        <v>9429</v>
      </c>
      <c r="G4153" s="3">
        <v>100107012</v>
      </c>
      <c r="H4153" t="s">
        <v>26155</v>
      </c>
      <c r="I4153" s="3">
        <v>2</v>
      </c>
      <c r="J4153" t="s">
        <v>12848</v>
      </c>
      <c r="K4153" s="3">
        <v>20</v>
      </c>
      <c r="L4153" t="s">
        <v>26117</v>
      </c>
      <c r="M4153" s="3">
        <v>2</v>
      </c>
      <c r="N4153" t="s">
        <v>26084</v>
      </c>
      <c r="O4153" s="3">
        <v>3</v>
      </c>
      <c r="P4153" t="s">
        <v>26085</v>
      </c>
      <c r="Q4153" s="3">
        <v>1</v>
      </c>
      <c r="R4153" t="s">
        <v>26083</v>
      </c>
      <c r="S4153" s="3">
        <v>4</v>
      </c>
      <c r="T4153" s="3">
        <v>1</v>
      </c>
      <c r="U4153" s="3">
        <v>25000</v>
      </c>
      <c r="V4153" s="3">
        <v>2010</v>
      </c>
      <c r="W4153" t="s">
        <v>25</v>
      </c>
    </row>
    <row r="4154" spans="1:23" x14ac:dyDescent="0.3">
      <c r="A4154" s="3">
        <v>13</v>
      </c>
      <c r="B4154" t="s">
        <v>26153</v>
      </c>
      <c r="C4154" s="3">
        <v>13501</v>
      </c>
      <c r="D4154" t="s">
        <v>1950</v>
      </c>
      <c r="E4154" s="3">
        <v>100107</v>
      </c>
      <c r="F4154" t="s">
        <v>9429</v>
      </c>
      <c r="G4154" s="3">
        <v>100107012</v>
      </c>
      <c r="H4154" t="s">
        <v>26155</v>
      </c>
      <c r="I4154" s="3">
        <v>2</v>
      </c>
      <c r="J4154" t="s">
        <v>12848</v>
      </c>
      <c r="K4154" s="3">
        <v>20</v>
      </c>
      <c r="L4154" t="s">
        <v>26117</v>
      </c>
      <c r="M4154" s="3">
        <v>2</v>
      </c>
      <c r="N4154" t="s">
        <v>26084</v>
      </c>
      <c r="O4154" s="3">
        <v>3</v>
      </c>
      <c r="P4154" t="s">
        <v>26085</v>
      </c>
      <c r="Q4154" s="3">
        <v>1</v>
      </c>
      <c r="R4154" t="s">
        <v>26083</v>
      </c>
      <c r="S4154" s="3">
        <v>6</v>
      </c>
      <c r="T4154" s="3">
        <v>1</v>
      </c>
      <c r="U4154" s="3">
        <v>40000</v>
      </c>
      <c r="V4154" s="3">
        <v>2010</v>
      </c>
      <c r="W4154" t="s">
        <v>25</v>
      </c>
    </row>
    <row r="4155" spans="1:23" x14ac:dyDescent="0.3">
      <c r="A4155" s="3">
        <v>13</v>
      </c>
      <c r="B4155" t="s">
        <v>26153</v>
      </c>
      <c r="C4155" s="3">
        <v>13501</v>
      </c>
      <c r="D4155" t="s">
        <v>1950</v>
      </c>
      <c r="E4155" s="3">
        <v>100107</v>
      </c>
      <c r="F4155" t="s">
        <v>9429</v>
      </c>
      <c r="G4155" s="3">
        <v>100107012</v>
      </c>
      <c r="H4155" t="s">
        <v>26155</v>
      </c>
      <c r="I4155" s="3">
        <v>2</v>
      </c>
      <c r="J4155" t="s">
        <v>12848</v>
      </c>
      <c r="K4155" s="3">
        <v>20</v>
      </c>
      <c r="L4155" t="s">
        <v>26117</v>
      </c>
      <c r="M4155" s="3">
        <v>2</v>
      </c>
      <c r="N4155" t="s">
        <v>26084</v>
      </c>
      <c r="O4155" s="3">
        <v>3</v>
      </c>
      <c r="P4155" t="s">
        <v>26085</v>
      </c>
      <c r="Q4155" s="3">
        <v>1</v>
      </c>
      <c r="R4155" t="s">
        <v>26083</v>
      </c>
      <c r="S4155" s="3">
        <v>23</v>
      </c>
      <c r="T4155" s="3">
        <v>1</v>
      </c>
      <c r="U4155" s="3">
        <v>80000</v>
      </c>
      <c r="V4155" s="3">
        <v>2010</v>
      </c>
      <c r="W4155" t="s">
        <v>25</v>
      </c>
    </row>
    <row r="4156" spans="1:23" x14ac:dyDescent="0.3">
      <c r="A4156" s="3">
        <v>13</v>
      </c>
      <c r="B4156" t="s">
        <v>26153</v>
      </c>
      <c r="C4156" s="3">
        <v>13501</v>
      </c>
      <c r="D4156" t="s">
        <v>1950</v>
      </c>
      <c r="E4156" s="3">
        <v>100107</v>
      </c>
      <c r="F4156" t="s">
        <v>9429</v>
      </c>
      <c r="G4156" s="3">
        <v>100107012</v>
      </c>
      <c r="H4156" t="s">
        <v>26155</v>
      </c>
      <c r="I4156" s="3">
        <v>2</v>
      </c>
      <c r="J4156" t="s">
        <v>12848</v>
      </c>
      <c r="K4156" s="3">
        <v>20</v>
      </c>
      <c r="L4156" t="s">
        <v>26117</v>
      </c>
      <c r="M4156" s="3">
        <v>2</v>
      </c>
      <c r="N4156" t="s">
        <v>26084</v>
      </c>
      <c r="O4156" s="3">
        <v>2</v>
      </c>
      <c r="P4156" t="s">
        <v>28067</v>
      </c>
      <c r="Q4156" s="3">
        <v>1</v>
      </c>
      <c r="R4156" t="s">
        <v>26083</v>
      </c>
      <c r="S4156" s="3">
        <v>2</v>
      </c>
      <c r="T4156" s="3">
        <v>1</v>
      </c>
      <c r="U4156" s="3">
        <v>50000</v>
      </c>
      <c r="V4156" s="3">
        <v>2010</v>
      </c>
      <c r="W4156" t="s">
        <v>25</v>
      </c>
    </row>
    <row r="4157" spans="1:23" x14ac:dyDescent="0.3">
      <c r="A4157" s="3">
        <v>13</v>
      </c>
      <c r="B4157" t="s">
        <v>26153</v>
      </c>
      <c r="C4157" s="3">
        <v>13501</v>
      </c>
      <c r="D4157" t="s">
        <v>1950</v>
      </c>
      <c r="E4157" s="3">
        <v>100107</v>
      </c>
      <c r="F4157" t="s">
        <v>9429</v>
      </c>
      <c r="G4157" s="3">
        <v>100107012</v>
      </c>
      <c r="H4157" t="s">
        <v>26155</v>
      </c>
      <c r="I4157" s="3">
        <v>2</v>
      </c>
      <c r="J4157" t="s">
        <v>12848</v>
      </c>
      <c r="K4157" s="3">
        <v>20</v>
      </c>
      <c r="L4157" t="s">
        <v>26117</v>
      </c>
      <c r="M4157" s="3">
        <v>7</v>
      </c>
      <c r="N4157" t="s">
        <v>14788</v>
      </c>
      <c r="O4157" s="3">
        <v>3</v>
      </c>
      <c r="P4157" t="s">
        <v>26085</v>
      </c>
      <c r="Q4157" s="3">
        <v>1</v>
      </c>
      <c r="R4157" t="s">
        <v>26083</v>
      </c>
      <c r="S4157" s="3">
        <v>6</v>
      </c>
      <c r="T4157" s="3">
        <v>1</v>
      </c>
      <c r="U4157" s="3">
        <v>73550</v>
      </c>
      <c r="V4157" s="3">
        <v>2010</v>
      </c>
      <c r="W4157" t="s">
        <v>25</v>
      </c>
    </row>
    <row r="4158" spans="1:23" x14ac:dyDescent="0.3">
      <c r="A4158" s="3">
        <v>13</v>
      </c>
      <c r="B4158" t="s">
        <v>26153</v>
      </c>
      <c r="C4158" s="3">
        <v>13501</v>
      </c>
      <c r="D4158" t="s">
        <v>1950</v>
      </c>
      <c r="E4158" s="3">
        <v>100107</v>
      </c>
      <c r="F4158" t="s">
        <v>9429</v>
      </c>
      <c r="G4158" s="3">
        <v>100107012</v>
      </c>
      <c r="H4158" t="s">
        <v>26155</v>
      </c>
      <c r="I4158" s="3">
        <v>2</v>
      </c>
      <c r="J4158" t="s">
        <v>12848</v>
      </c>
      <c r="K4158" s="3">
        <v>20</v>
      </c>
      <c r="L4158" t="s">
        <v>26117</v>
      </c>
      <c r="M4158" s="3">
        <v>7</v>
      </c>
      <c r="N4158" t="s">
        <v>14788</v>
      </c>
      <c r="O4158" s="3">
        <v>3</v>
      </c>
      <c r="P4158" t="s">
        <v>26085</v>
      </c>
      <c r="Q4158" s="3">
        <v>1</v>
      </c>
      <c r="R4158" t="s">
        <v>26083</v>
      </c>
      <c r="S4158" s="3">
        <v>15</v>
      </c>
      <c r="T4158" s="3">
        <v>1</v>
      </c>
      <c r="U4158" s="3">
        <v>200000</v>
      </c>
      <c r="V4158" s="3">
        <v>2010</v>
      </c>
      <c r="W4158" t="s">
        <v>25</v>
      </c>
    </row>
    <row r="4159" spans="1:23" x14ac:dyDescent="0.3">
      <c r="A4159" s="3">
        <v>13</v>
      </c>
      <c r="B4159" t="s">
        <v>26153</v>
      </c>
      <c r="C4159" s="3">
        <v>13604</v>
      </c>
      <c r="D4159" t="s">
        <v>1974</v>
      </c>
      <c r="E4159" s="3">
        <v>100107</v>
      </c>
      <c r="F4159" t="s">
        <v>9429</v>
      </c>
      <c r="G4159" s="3">
        <v>100107012</v>
      </c>
      <c r="H4159" t="s">
        <v>26155</v>
      </c>
      <c r="I4159" s="3">
        <v>2</v>
      </c>
      <c r="J4159" t="s">
        <v>12848</v>
      </c>
      <c r="K4159" s="3">
        <v>20</v>
      </c>
      <c r="L4159" t="s">
        <v>26117</v>
      </c>
      <c r="M4159" s="3">
        <v>5</v>
      </c>
      <c r="N4159" t="s">
        <v>26092</v>
      </c>
      <c r="O4159" s="3">
        <v>1</v>
      </c>
      <c r="P4159" t="s">
        <v>28066</v>
      </c>
      <c r="Q4159" s="3">
        <v>2</v>
      </c>
      <c r="R4159" t="s">
        <v>8209</v>
      </c>
      <c r="S4159" s="3">
        <v>1</v>
      </c>
      <c r="T4159" s="3">
        <v>1</v>
      </c>
      <c r="U4159" s="3">
        <v>160000</v>
      </c>
      <c r="V4159" s="3">
        <v>2010</v>
      </c>
      <c r="W4159" t="s">
        <v>25</v>
      </c>
    </row>
    <row r="4160" spans="1:23" x14ac:dyDescent="0.3">
      <c r="A4160" s="3">
        <v>13</v>
      </c>
      <c r="B4160" t="s">
        <v>26153</v>
      </c>
      <c r="C4160" s="3">
        <v>13604</v>
      </c>
      <c r="D4160" t="s">
        <v>1974</v>
      </c>
      <c r="E4160" s="3">
        <v>100107</v>
      </c>
      <c r="F4160" t="s">
        <v>9429</v>
      </c>
      <c r="G4160" s="3">
        <v>100107012</v>
      </c>
      <c r="H4160" t="s">
        <v>26155</v>
      </c>
      <c r="I4160" s="3">
        <v>2</v>
      </c>
      <c r="J4160" t="s">
        <v>12848</v>
      </c>
      <c r="K4160" s="3">
        <v>20</v>
      </c>
      <c r="L4160" t="s">
        <v>26117</v>
      </c>
      <c r="M4160" s="3">
        <v>7</v>
      </c>
      <c r="N4160" t="s">
        <v>14788</v>
      </c>
      <c r="O4160" s="3">
        <v>3</v>
      </c>
      <c r="P4160" t="s">
        <v>26085</v>
      </c>
      <c r="Q4160" s="3">
        <v>1</v>
      </c>
      <c r="R4160" t="s">
        <v>26083</v>
      </c>
      <c r="S4160" s="3">
        <v>1</v>
      </c>
      <c r="T4160" s="3">
        <v>1</v>
      </c>
      <c r="U4160" s="3">
        <v>600000</v>
      </c>
      <c r="V4160" s="3">
        <v>2010</v>
      </c>
      <c r="W4160" t="s">
        <v>25</v>
      </c>
    </row>
    <row r="4161" spans="1:23" x14ac:dyDescent="0.3">
      <c r="A4161" s="3">
        <v>13</v>
      </c>
      <c r="B4161" t="s">
        <v>26153</v>
      </c>
      <c r="C4161" s="3">
        <v>13604</v>
      </c>
      <c r="D4161" t="s">
        <v>1974</v>
      </c>
      <c r="E4161" s="3">
        <v>100107</v>
      </c>
      <c r="F4161" t="s">
        <v>9429</v>
      </c>
      <c r="G4161" s="3">
        <v>100107012</v>
      </c>
      <c r="H4161" t="s">
        <v>26155</v>
      </c>
      <c r="I4161" s="3">
        <v>2</v>
      </c>
      <c r="J4161" t="s">
        <v>12848</v>
      </c>
      <c r="K4161" s="3">
        <v>20</v>
      </c>
      <c r="L4161" t="s">
        <v>26117</v>
      </c>
      <c r="M4161" s="3">
        <v>7</v>
      </c>
      <c r="N4161" t="s">
        <v>14788</v>
      </c>
      <c r="O4161" s="3">
        <v>1</v>
      </c>
      <c r="P4161" t="s">
        <v>28066</v>
      </c>
      <c r="Q4161" s="3">
        <v>2</v>
      </c>
      <c r="R4161" t="s">
        <v>8209</v>
      </c>
      <c r="S4161" s="3">
        <v>1</v>
      </c>
      <c r="T4161" s="3">
        <v>1</v>
      </c>
      <c r="U4161" s="3">
        <v>33000</v>
      </c>
      <c r="V4161" s="3">
        <v>2010</v>
      </c>
      <c r="W4161" t="s">
        <v>25</v>
      </c>
    </row>
    <row r="4162" spans="1:23" x14ac:dyDescent="0.3">
      <c r="A4162" s="3">
        <v>13</v>
      </c>
      <c r="B4162" t="s">
        <v>26153</v>
      </c>
      <c r="C4162" s="3">
        <v>13404</v>
      </c>
      <c r="D4162" t="s">
        <v>1947</v>
      </c>
      <c r="E4162" s="3">
        <v>100107</v>
      </c>
      <c r="F4162" t="s">
        <v>9429</v>
      </c>
      <c r="G4162" s="3">
        <v>100107012</v>
      </c>
      <c r="H4162" t="s">
        <v>26155</v>
      </c>
      <c r="I4162" s="3">
        <v>1</v>
      </c>
      <c r="J4162" t="s">
        <v>26080</v>
      </c>
      <c r="K4162" s="3">
        <v>20</v>
      </c>
      <c r="L4162" t="s">
        <v>26117</v>
      </c>
      <c r="M4162" s="3">
        <v>5</v>
      </c>
      <c r="N4162" t="s">
        <v>26092</v>
      </c>
      <c r="O4162" s="3">
        <v>1</v>
      </c>
      <c r="P4162" t="s">
        <v>28066</v>
      </c>
      <c r="Q4162" s="3">
        <v>1</v>
      </c>
      <c r="R4162" t="s">
        <v>26083</v>
      </c>
      <c r="S4162" s="3">
        <v>11</v>
      </c>
      <c r="T4162" s="3">
        <v>1</v>
      </c>
      <c r="U4162" s="3">
        <v>42000</v>
      </c>
      <c r="V4162" s="3">
        <v>2010</v>
      </c>
      <c r="W4162" t="s">
        <v>25</v>
      </c>
    </row>
    <row r="4163" spans="1:23" x14ac:dyDescent="0.3">
      <c r="A4163" s="3">
        <v>13</v>
      </c>
      <c r="B4163" t="s">
        <v>26153</v>
      </c>
      <c r="C4163" s="3">
        <v>13404</v>
      </c>
      <c r="D4163" t="s">
        <v>1947</v>
      </c>
      <c r="E4163" s="3">
        <v>100107</v>
      </c>
      <c r="F4163" t="s">
        <v>9429</v>
      </c>
      <c r="G4163" s="3">
        <v>100107012</v>
      </c>
      <c r="H4163" t="s">
        <v>26155</v>
      </c>
      <c r="I4163" s="3">
        <v>1</v>
      </c>
      <c r="J4163" t="s">
        <v>26080</v>
      </c>
      <c r="K4163" s="3">
        <v>20</v>
      </c>
      <c r="L4163" t="s">
        <v>26117</v>
      </c>
      <c r="M4163" s="3">
        <v>2</v>
      </c>
      <c r="N4163" t="s">
        <v>26084</v>
      </c>
      <c r="O4163" s="3">
        <v>3</v>
      </c>
      <c r="P4163" t="s">
        <v>26085</v>
      </c>
      <c r="Q4163" s="3">
        <v>1</v>
      </c>
      <c r="R4163" t="s">
        <v>26083</v>
      </c>
      <c r="S4163" s="3">
        <v>2</v>
      </c>
      <c r="T4163" s="3">
        <v>1</v>
      </c>
      <c r="U4163" s="3">
        <v>30000</v>
      </c>
      <c r="V4163" s="3">
        <v>2010</v>
      </c>
      <c r="W4163" t="s">
        <v>25</v>
      </c>
    </row>
    <row r="4164" spans="1:23" x14ac:dyDescent="0.3">
      <c r="A4164" s="3">
        <v>13</v>
      </c>
      <c r="B4164" t="s">
        <v>26153</v>
      </c>
      <c r="C4164" s="3">
        <v>13404</v>
      </c>
      <c r="D4164" t="s">
        <v>1947</v>
      </c>
      <c r="E4164" s="3">
        <v>100107</v>
      </c>
      <c r="F4164" t="s">
        <v>9429</v>
      </c>
      <c r="G4164" s="3">
        <v>100107012</v>
      </c>
      <c r="H4164" t="s">
        <v>26155</v>
      </c>
      <c r="I4164" s="3">
        <v>1</v>
      </c>
      <c r="J4164" t="s">
        <v>26080</v>
      </c>
      <c r="K4164" s="3">
        <v>20</v>
      </c>
      <c r="L4164" t="s">
        <v>26117</v>
      </c>
      <c r="M4164" s="3">
        <v>7</v>
      </c>
      <c r="N4164" t="s">
        <v>14788</v>
      </c>
      <c r="O4164" s="3">
        <v>3</v>
      </c>
      <c r="P4164" t="s">
        <v>26085</v>
      </c>
      <c r="Q4164" s="3">
        <v>1</v>
      </c>
      <c r="R4164" t="s">
        <v>26083</v>
      </c>
      <c r="S4164" s="3">
        <v>1</v>
      </c>
      <c r="T4164" s="3">
        <v>1</v>
      </c>
      <c r="U4164" s="3">
        <v>31000</v>
      </c>
      <c r="V4164" s="3">
        <v>2010</v>
      </c>
      <c r="W4164" t="s">
        <v>25</v>
      </c>
    </row>
    <row r="4165" spans="1:23" x14ac:dyDescent="0.3">
      <c r="A4165" s="3">
        <v>13</v>
      </c>
      <c r="B4165" t="s">
        <v>26153</v>
      </c>
      <c r="C4165" s="3">
        <v>13404</v>
      </c>
      <c r="D4165" t="s">
        <v>1947</v>
      </c>
      <c r="E4165" s="3">
        <v>100107</v>
      </c>
      <c r="F4165" t="s">
        <v>9429</v>
      </c>
      <c r="G4165" s="3">
        <v>100107012</v>
      </c>
      <c r="H4165" t="s">
        <v>26155</v>
      </c>
      <c r="I4165" s="3">
        <v>1</v>
      </c>
      <c r="J4165" t="s">
        <v>26080</v>
      </c>
      <c r="K4165" s="3">
        <v>20</v>
      </c>
      <c r="L4165" t="s">
        <v>26117</v>
      </c>
      <c r="M4165" s="3">
        <v>7</v>
      </c>
      <c r="N4165" t="s">
        <v>14788</v>
      </c>
      <c r="O4165" s="3">
        <v>1</v>
      </c>
      <c r="P4165" t="s">
        <v>28066</v>
      </c>
      <c r="Q4165" s="3">
        <v>1</v>
      </c>
      <c r="R4165" t="s">
        <v>26083</v>
      </c>
      <c r="S4165" s="3">
        <v>4</v>
      </c>
      <c r="T4165" s="3">
        <v>1</v>
      </c>
      <c r="U4165" s="3">
        <v>51600</v>
      </c>
      <c r="V4165" s="3">
        <v>2010</v>
      </c>
      <c r="W4165" t="s">
        <v>25</v>
      </c>
    </row>
    <row r="4166" spans="1:23" x14ac:dyDescent="0.3">
      <c r="A4166" s="3">
        <v>13</v>
      </c>
      <c r="B4166" t="s">
        <v>26153</v>
      </c>
      <c r="C4166" s="3">
        <v>13404</v>
      </c>
      <c r="D4166" t="s">
        <v>1947</v>
      </c>
      <c r="E4166" s="3">
        <v>100107</v>
      </c>
      <c r="F4166" t="s">
        <v>9429</v>
      </c>
      <c r="G4166" s="3">
        <v>100107012</v>
      </c>
      <c r="H4166" t="s">
        <v>26155</v>
      </c>
      <c r="I4166" s="3">
        <v>1</v>
      </c>
      <c r="J4166" t="s">
        <v>26080</v>
      </c>
      <c r="K4166" s="3">
        <v>20</v>
      </c>
      <c r="L4166" t="s">
        <v>26117</v>
      </c>
      <c r="M4166" s="3">
        <v>7</v>
      </c>
      <c r="N4166" t="s">
        <v>14788</v>
      </c>
      <c r="O4166" s="3">
        <v>2</v>
      </c>
      <c r="P4166" t="s">
        <v>28067</v>
      </c>
      <c r="Q4166" s="3">
        <v>1</v>
      </c>
      <c r="R4166" t="s">
        <v>26083</v>
      </c>
      <c r="S4166" s="3">
        <v>1</v>
      </c>
      <c r="T4166" s="3">
        <v>1</v>
      </c>
      <c r="U4166" s="3">
        <v>12000</v>
      </c>
      <c r="V4166" s="3">
        <v>2010</v>
      </c>
      <c r="W4166" t="s">
        <v>25</v>
      </c>
    </row>
    <row r="4167" spans="1:23" x14ac:dyDescent="0.3">
      <c r="A4167" s="3">
        <v>13</v>
      </c>
      <c r="B4167" t="s">
        <v>26153</v>
      </c>
      <c r="C4167" s="3">
        <v>13404</v>
      </c>
      <c r="D4167" t="s">
        <v>1947</v>
      </c>
      <c r="E4167" s="3">
        <v>100107</v>
      </c>
      <c r="F4167" t="s">
        <v>9429</v>
      </c>
      <c r="G4167" s="3">
        <v>100107012</v>
      </c>
      <c r="H4167" t="s">
        <v>26155</v>
      </c>
      <c r="I4167" s="3">
        <v>2</v>
      </c>
      <c r="J4167" t="s">
        <v>12848</v>
      </c>
      <c r="K4167" s="3">
        <v>20</v>
      </c>
      <c r="L4167" t="s">
        <v>26117</v>
      </c>
      <c r="M4167" s="3">
        <v>5</v>
      </c>
      <c r="N4167" t="s">
        <v>26092</v>
      </c>
      <c r="O4167" s="3">
        <v>3</v>
      </c>
      <c r="P4167" t="s">
        <v>26085</v>
      </c>
      <c r="Q4167" s="3">
        <v>5</v>
      </c>
      <c r="R4167" t="s">
        <v>8203</v>
      </c>
      <c r="S4167" s="3">
        <v>15</v>
      </c>
      <c r="T4167" s="3">
        <v>1</v>
      </c>
      <c r="U4167" s="3">
        <v>600000</v>
      </c>
      <c r="V4167" s="3">
        <v>2010</v>
      </c>
      <c r="W4167" t="s">
        <v>25</v>
      </c>
    </row>
    <row r="4168" spans="1:23" x14ac:dyDescent="0.3">
      <c r="A4168" s="3">
        <v>13</v>
      </c>
      <c r="B4168" t="s">
        <v>26153</v>
      </c>
      <c r="C4168" s="3">
        <v>13404</v>
      </c>
      <c r="D4168" t="s">
        <v>1947</v>
      </c>
      <c r="E4168" s="3">
        <v>100107</v>
      </c>
      <c r="F4168" t="s">
        <v>9429</v>
      </c>
      <c r="G4168" s="3">
        <v>100107012</v>
      </c>
      <c r="H4168" t="s">
        <v>26155</v>
      </c>
      <c r="I4168" s="3">
        <v>2</v>
      </c>
      <c r="J4168" t="s">
        <v>12848</v>
      </c>
      <c r="K4168" s="3">
        <v>20</v>
      </c>
      <c r="L4168" t="s">
        <v>26117</v>
      </c>
      <c r="M4168" s="3">
        <v>5</v>
      </c>
      <c r="N4168" t="s">
        <v>26092</v>
      </c>
      <c r="O4168" s="3">
        <v>3</v>
      </c>
      <c r="P4168" t="s">
        <v>26085</v>
      </c>
      <c r="Q4168" s="3">
        <v>5</v>
      </c>
      <c r="R4168" t="s">
        <v>8203</v>
      </c>
      <c r="S4168" s="3">
        <v>25</v>
      </c>
      <c r="T4168" s="3">
        <v>1</v>
      </c>
      <c r="U4168" s="3">
        <v>5000000</v>
      </c>
      <c r="V4168" s="3">
        <v>2010</v>
      </c>
      <c r="W4168" t="s">
        <v>25</v>
      </c>
    </row>
    <row r="4169" spans="1:23" x14ac:dyDescent="0.3">
      <c r="A4169" s="3">
        <v>13</v>
      </c>
      <c r="B4169" t="s">
        <v>26153</v>
      </c>
      <c r="C4169" s="3">
        <v>13404</v>
      </c>
      <c r="D4169" t="s">
        <v>1947</v>
      </c>
      <c r="E4169" s="3">
        <v>100107</v>
      </c>
      <c r="F4169" t="s">
        <v>9429</v>
      </c>
      <c r="G4169" s="3">
        <v>100107012</v>
      </c>
      <c r="H4169" t="s">
        <v>26155</v>
      </c>
      <c r="I4169" s="3">
        <v>2</v>
      </c>
      <c r="J4169" t="s">
        <v>12848</v>
      </c>
      <c r="K4169" s="3">
        <v>20</v>
      </c>
      <c r="L4169" t="s">
        <v>26117</v>
      </c>
      <c r="M4169" s="3">
        <v>5</v>
      </c>
      <c r="N4169" t="s">
        <v>26092</v>
      </c>
      <c r="O4169" s="3">
        <v>3</v>
      </c>
      <c r="P4169" t="s">
        <v>26085</v>
      </c>
      <c r="Q4169" s="3">
        <v>2</v>
      </c>
      <c r="R4169" t="s">
        <v>8209</v>
      </c>
      <c r="S4169" s="3">
        <v>35</v>
      </c>
      <c r="T4169" s="3">
        <v>1</v>
      </c>
      <c r="U4169" s="3">
        <v>3500000</v>
      </c>
      <c r="V4169" s="3">
        <v>2010</v>
      </c>
      <c r="W4169" t="s">
        <v>25</v>
      </c>
    </row>
    <row r="4170" spans="1:23" x14ac:dyDescent="0.3">
      <c r="A4170" s="3">
        <v>13</v>
      </c>
      <c r="B4170" t="s">
        <v>26153</v>
      </c>
      <c r="C4170" s="3">
        <v>13404</v>
      </c>
      <c r="D4170" t="s">
        <v>1947</v>
      </c>
      <c r="E4170" s="3">
        <v>100107</v>
      </c>
      <c r="F4170" t="s">
        <v>9429</v>
      </c>
      <c r="G4170" s="3">
        <v>100107012</v>
      </c>
      <c r="H4170" t="s">
        <v>26155</v>
      </c>
      <c r="I4170" s="3">
        <v>2</v>
      </c>
      <c r="J4170" t="s">
        <v>12848</v>
      </c>
      <c r="K4170" s="3">
        <v>20</v>
      </c>
      <c r="L4170" t="s">
        <v>26117</v>
      </c>
      <c r="M4170" s="3">
        <v>5</v>
      </c>
      <c r="N4170" t="s">
        <v>26092</v>
      </c>
      <c r="O4170" s="3">
        <v>3</v>
      </c>
      <c r="P4170" t="s">
        <v>26085</v>
      </c>
      <c r="Q4170" s="3">
        <v>2</v>
      </c>
      <c r="R4170" t="s">
        <v>8209</v>
      </c>
      <c r="S4170" s="3">
        <v>60</v>
      </c>
      <c r="T4170" s="3">
        <v>1</v>
      </c>
      <c r="U4170" s="3">
        <v>4800000</v>
      </c>
      <c r="V4170" s="3">
        <v>2010</v>
      </c>
      <c r="W4170" t="s">
        <v>25</v>
      </c>
    </row>
    <row r="4171" spans="1:23" x14ac:dyDescent="0.3">
      <c r="A4171" s="3">
        <v>13</v>
      </c>
      <c r="B4171" t="s">
        <v>26153</v>
      </c>
      <c r="C4171" s="3">
        <v>13404</v>
      </c>
      <c r="D4171" t="s">
        <v>1947</v>
      </c>
      <c r="E4171" s="3">
        <v>100107</v>
      </c>
      <c r="F4171" t="s">
        <v>9429</v>
      </c>
      <c r="G4171" s="3">
        <v>100107012</v>
      </c>
      <c r="H4171" t="s">
        <v>26155</v>
      </c>
      <c r="I4171" s="3">
        <v>2</v>
      </c>
      <c r="J4171" t="s">
        <v>12848</v>
      </c>
      <c r="K4171" s="3">
        <v>20</v>
      </c>
      <c r="L4171" t="s">
        <v>26117</v>
      </c>
      <c r="M4171" s="3">
        <v>5</v>
      </c>
      <c r="N4171" t="s">
        <v>26092</v>
      </c>
      <c r="O4171" s="3">
        <v>1</v>
      </c>
      <c r="P4171" t="s">
        <v>28066</v>
      </c>
      <c r="Q4171" s="3">
        <v>4</v>
      </c>
      <c r="R4171" t="s">
        <v>26113</v>
      </c>
      <c r="S4171" s="3">
        <v>4</v>
      </c>
      <c r="T4171" s="3">
        <v>1</v>
      </c>
      <c r="U4171" s="3">
        <v>440000</v>
      </c>
      <c r="V4171" s="3">
        <v>2010</v>
      </c>
      <c r="W4171" t="s">
        <v>25</v>
      </c>
    </row>
    <row r="4172" spans="1:23" x14ac:dyDescent="0.3">
      <c r="A4172" s="3">
        <v>13</v>
      </c>
      <c r="B4172" t="s">
        <v>26153</v>
      </c>
      <c r="C4172" s="3">
        <v>13404</v>
      </c>
      <c r="D4172" t="s">
        <v>1947</v>
      </c>
      <c r="E4172" s="3">
        <v>100107</v>
      </c>
      <c r="F4172" t="s">
        <v>9429</v>
      </c>
      <c r="G4172" s="3">
        <v>100107012</v>
      </c>
      <c r="H4172" t="s">
        <v>26155</v>
      </c>
      <c r="I4172" s="3">
        <v>2</v>
      </c>
      <c r="J4172" t="s">
        <v>12848</v>
      </c>
      <c r="K4172" s="3">
        <v>20</v>
      </c>
      <c r="L4172" t="s">
        <v>26117</v>
      </c>
      <c r="M4172" s="3">
        <v>2</v>
      </c>
      <c r="N4172" t="s">
        <v>26084</v>
      </c>
      <c r="O4172" s="3">
        <v>3</v>
      </c>
      <c r="P4172" t="s">
        <v>26085</v>
      </c>
      <c r="Q4172" s="3">
        <v>2</v>
      </c>
      <c r="R4172" t="s">
        <v>8209</v>
      </c>
      <c r="S4172" s="3">
        <v>50</v>
      </c>
      <c r="T4172" s="3">
        <v>1</v>
      </c>
      <c r="U4172" s="3">
        <v>1500000</v>
      </c>
      <c r="V4172" s="3">
        <v>2010</v>
      </c>
      <c r="W4172" t="s">
        <v>25</v>
      </c>
    </row>
    <row r="4173" spans="1:23" x14ac:dyDescent="0.3">
      <c r="A4173" s="3">
        <v>13</v>
      </c>
      <c r="B4173" t="s">
        <v>26153</v>
      </c>
      <c r="C4173" s="3">
        <v>13404</v>
      </c>
      <c r="D4173" t="s">
        <v>1947</v>
      </c>
      <c r="E4173" s="3">
        <v>100107</v>
      </c>
      <c r="F4173" t="s">
        <v>9429</v>
      </c>
      <c r="G4173" s="3">
        <v>100107012</v>
      </c>
      <c r="H4173" t="s">
        <v>26155</v>
      </c>
      <c r="I4173" s="3">
        <v>2</v>
      </c>
      <c r="J4173" t="s">
        <v>12848</v>
      </c>
      <c r="K4173" s="3">
        <v>20</v>
      </c>
      <c r="L4173" t="s">
        <v>26117</v>
      </c>
      <c r="M4173" s="3">
        <v>7</v>
      </c>
      <c r="N4173" t="s">
        <v>14788</v>
      </c>
      <c r="O4173" s="3">
        <v>3</v>
      </c>
      <c r="P4173" t="s">
        <v>26085</v>
      </c>
      <c r="Q4173" s="3">
        <v>1</v>
      </c>
      <c r="R4173" t="s">
        <v>26083</v>
      </c>
      <c r="S4173" s="3">
        <v>2</v>
      </c>
      <c r="T4173" s="3">
        <v>1</v>
      </c>
      <c r="U4173" s="3">
        <v>100000</v>
      </c>
      <c r="V4173" s="3">
        <v>2010</v>
      </c>
      <c r="W4173" t="s">
        <v>25</v>
      </c>
    </row>
    <row r="4174" spans="1:23" x14ac:dyDescent="0.3">
      <c r="A4174" s="3">
        <v>13</v>
      </c>
      <c r="B4174" t="s">
        <v>26153</v>
      </c>
      <c r="C4174" s="3">
        <v>13404</v>
      </c>
      <c r="D4174" t="s">
        <v>1947</v>
      </c>
      <c r="E4174" s="3">
        <v>100107</v>
      </c>
      <c r="F4174" t="s">
        <v>9429</v>
      </c>
      <c r="G4174" s="3">
        <v>100107012</v>
      </c>
      <c r="H4174" t="s">
        <v>26155</v>
      </c>
      <c r="I4174" s="3">
        <v>2</v>
      </c>
      <c r="J4174" t="s">
        <v>12848</v>
      </c>
      <c r="K4174" s="3">
        <v>20</v>
      </c>
      <c r="L4174" t="s">
        <v>26117</v>
      </c>
      <c r="M4174" s="3">
        <v>7</v>
      </c>
      <c r="N4174" t="s">
        <v>14788</v>
      </c>
      <c r="O4174" s="3">
        <v>3</v>
      </c>
      <c r="P4174" t="s">
        <v>26085</v>
      </c>
      <c r="Q4174" s="3">
        <v>1</v>
      </c>
      <c r="R4174" t="s">
        <v>26083</v>
      </c>
      <c r="S4174" s="3">
        <v>3</v>
      </c>
      <c r="T4174" s="3">
        <v>1</v>
      </c>
      <c r="U4174" s="3">
        <v>81000</v>
      </c>
      <c r="V4174" s="3">
        <v>2010</v>
      </c>
      <c r="W4174" t="s">
        <v>25</v>
      </c>
    </row>
    <row r="4175" spans="1:23" x14ac:dyDescent="0.3">
      <c r="A4175" s="3">
        <v>13</v>
      </c>
      <c r="B4175" t="s">
        <v>26153</v>
      </c>
      <c r="C4175" s="3">
        <v>13404</v>
      </c>
      <c r="D4175" t="s">
        <v>1947</v>
      </c>
      <c r="E4175" s="3">
        <v>100107</v>
      </c>
      <c r="F4175" t="s">
        <v>9429</v>
      </c>
      <c r="G4175" s="3">
        <v>100107012</v>
      </c>
      <c r="H4175" t="s">
        <v>26155</v>
      </c>
      <c r="I4175" s="3">
        <v>2</v>
      </c>
      <c r="J4175" t="s">
        <v>12848</v>
      </c>
      <c r="K4175" s="3">
        <v>20</v>
      </c>
      <c r="L4175" t="s">
        <v>26117</v>
      </c>
      <c r="M4175" s="3">
        <v>7</v>
      </c>
      <c r="N4175" t="s">
        <v>14788</v>
      </c>
      <c r="O4175" s="3">
        <v>3</v>
      </c>
      <c r="P4175" t="s">
        <v>26085</v>
      </c>
      <c r="Q4175" s="3">
        <v>1</v>
      </c>
      <c r="R4175" t="s">
        <v>26083</v>
      </c>
      <c r="S4175" s="3">
        <v>35</v>
      </c>
      <c r="T4175" s="3">
        <v>1</v>
      </c>
      <c r="U4175" s="3">
        <v>210000</v>
      </c>
      <c r="V4175" s="3">
        <v>2010</v>
      </c>
      <c r="W4175" t="s">
        <v>25</v>
      </c>
    </row>
    <row r="4176" spans="1:23" x14ac:dyDescent="0.3">
      <c r="A4176" s="3">
        <v>13</v>
      </c>
      <c r="B4176" t="s">
        <v>26153</v>
      </c>
      <c r="C4176" s="3">
        <v>13404</v>
      </c>
      <c r="D4176" t="s">
        <v>1947</v>
      </c>
      <c r="E4176" s="3">
        <v>100107</v>
      </c>
      <c r="F4176" t="s">
        <v>9429</v>
      </c>
      <c r="G4176" s="3">
        <v>100107012</v>
      </c>
      <c r="H4176" t="s">
        <v>26155</v>
      </c>
      <c r="I4176" s="3">
        <v>2</v>
      </c>
      <c r="J4176" t="s">
        <v>12848</v>
      </c>
      <c r="K4176" s="3">
        <v>20</v>
      </c>
      <c r="L4176" t="s">
        <v>26117</v>
      </c>
      <c r="M4176" s="3">
        <v>7</v>
      </c>
      <c r="N4176" t="s">
        <v>14788</v>
      </c>
      <c r="O4176" s="3">
        <v>1</v>
      </c>
      <c r="P4176" t="s">
        <v>28066</v>
      </c>
      <c r="Q4176" s="3">
        <v>1</v>
      </c>
      <c r="R4176" t="s">
        <v>26083</v>
      </c>
      <c r="S4176" s="3">
        <v>1</v>
      </c>
      <c r="T4176" s="3">
        <v>1</v>
      </c>
      <c r="U4176" s="3">
        <v>91500</v>
      </c>
      <c r="V4176" s="3">
        <v>2010</v>
      </c>
      <c r="W4176" t="s">
        <v>25</v>
      </c>
    </row>
    <row r="4177" spans="1:23" x14ac:dyDescent="0.3">
      <c r="A4177" s="3">
        <v>13</v>
      </c>
      <c r="B4177" t="s">
        <v>26153</v>
      </c>
      <c r="C4177" s="3">
        <v>13404</v>
      </c>
      <c r="D4177" t="s">
        <v>1947</v>
      </c>
      <c r="E4177" s="3">
        <v>100107</v>
      </c>
      <c r="F4177" t="s">
        <v>9429</v>
      </c>
      <c r="G4177" s="3">
        <v>100107012</v>
      </c>
      <c r="H4177" t="s">
        <v>26155</v>
      </c>
      <c r="I4177" s="3">
        <v>2</v>
      </c>
      <c r="J4177" t="s">
        <v>12848</v>
      </c>
      <c r="K4177" s="3">
        <v>20</v>
      </c>
      <c r="L4177" t="s">
        <v>26117</v>
      </c>
      <c r="M4177" s="3">
        <v>7</v>
      </c>
      <c r="N4177" t="s">
        <v>14788</v>
      </c>
      <c r="O4177" s="3">
        <v>1</v>
      </c>
      <c r="P4177" t="s">
        <v>28066</v>
      </c>
      <c r="Q4177" s="3">
        <v>1</v>
      </c>
      <c r="R4177" t="s">
        <v>26083</v>
      </c>
      <c r="S4177" s="3">
        <v>3</v>
      </c>
      <c r="T4177" s="3">
        <v>1</v>
      </c>
      <c r="U4177" s="3">
        <v>119400</v>
      </c>
      <c r="V4177" s="3">
        <v>2010</v>
      </c>
      <c r="W4177" t="s">
        <v>25</v>
      </c>
    </row>
    <row r="4178" spans="1:23" x14ac:dyDescent="0.3">
      <c r="A4178" s="3">
        <v>13</v>
      </c>
      <c r="B4178" t="s">
        <v>26153</v>
      </c>
      <c r="C4178" s="3">
        <v>13404</v>
      </c>
      <c r="D4178" t="s">
        <v>1947</v>
      </c>
      <c r="E4178" s="3">
        <v>100107</v>
      </c>
      <c r="F4178" t="s">
        <v>9429</v>
      </c>
      <c r="G4178" s="3">
        <v>100107012</v>
      </c>
      <c r="H4178" t="s">
        <v>26155</v>
      </c>
      <c r="I4178" s="3">
        <v>2</v>
      </c>
      <c r="J4178" t="s">
        <v>12848</v>
      </c>
      <c r="K4178" s="3">
        <v>20</v>
      </c>
      <c r="L4178" t="s">
        <v>26117</v>
      </c>
      <c r="M4178" s="3">
        <v>7</v>
      </c>
      <c r="N4178" t="s">
        <v>14788</v>
      </c>
      <c r="O4178" s="3">
        <v>1</v>
      </c>
      <c r="P4178" t="s">
        <v>28066</v>
      </c>
      <c r="Q4178" s="3">
        <v>1</v>
      </c>
      <c r="R4178" t="s">
        <v>26083</v>
      </c>
      <c r="S4178" s="3">
        <v>7</v>
      </c>
      <c r="T4178" s="3">
        <v>1</v>
      </c>
      <c r="U4178" s="3">
        <v>15000</v>
      </c>
      <c r="V4178" s="3">
        <v>2010</v>
      </c>
      <c r="W4178" t="s">
        <v>25</v>
      </c>
    </row>
    <row r="4179" spans="1:23" x14ac:dyDescent="0.3">
      <c r="A4179" s="3">
        <v>13</v>
      </c>
      <c r="B4179" t="s">
        <v>26153</v>
      </c>
      <c r="C4179" s="3">
        <v>13404</v>
      </c>
      <c r="D4179" t="s">
        <v>1947</v>
      </c>
      <c r="E4179" s="3">
        <v>100107</v>
      </c>
      <c r="F4179" t="s">
        <v>9429</v>
      </c>
      <c r="G4179" s="3">
        <v>100107012</v>
      </c>
      <c r="H4179" t="s">
        <v>26155</v>
      </c>
      <c r="I4179" s="3">
        <v>2</v>
      </c>
      <c r="J4179" t="s">
        <v>12848</v>
      </c>
      <c r="K4179" s="3">
        <v>20</v>
      </c>
      <c r="L4179" t="s">
        <v>26117</v>
      </c>
      <c r="M4179" s="3">
        <v>7</v>
      </c>
      <c r="N4179" t="s">
        <v>14788</v>
      </c>
      <c r="O4179" s="3">
        <v>2</v>
      </c>
      <c r="P4179" t="s">
        <v>28067</v>
      </c>
      <c r="Q4179" s="3">
        <v>1</v>
      </c>
      <c r="R4179" t="s">
        <v>26083</v>
      </c>
      <c r="S4179" s="3">
        <v>2</v>
      </c>
      <c r="T4179" s="3">
        <v>1</v>
      </c>
      <c r="U4179" s="3">
        <v>19200</v>
      </c>
      <c r="V4179" s="3">
        <v>2010</v>
      </c>
      <c r="W4179" t="s">
        <v>25</v>
      </c>
    </row>
    <row r="4180" spans="1:23" x14ac:dyDescent="0.3">
      <c r="A4180" s="3">
        <v>13</v>
      </c>
      <c r="B4180" t="s">
        <v>26153</v>
      </c>
      <c r="C4180" s="3">
        <v>13404</v>
      </c>
      <c r="D4180" t="s">
        <v>1947</v>
      </c>
      <c r="E4180" s="3">
        <v>100107</v>
      </c>
      <c r="F4180" t="s">
        <v>9429</v>
      </c>
      <c r="G4180" s="3">
        <v>100107012</v>
      </c>
      <c r="H4180" t="s">
        <v>26155</v>
      </c>
      <c r="I4180" s="3">
        <v>2</v>
      </c>
      <c r="J4180" t="s">
        <v>12848</v>
      </c>
      <c r="K4180" s="3">
        <v>20</v>
      </c>
      <c r="L4180" t="s">
        <v>26117</v>
      </c>
      <c r="M4180" s="3">
        <v>7</v>
      </c>
      <c r="N4180" t="s">
        <v>14788</v>
      </c>
      <c r="O4180" s="3">
        <v>2</v>
      </c>
      <c r="P4180" t="s">
        <v>28067</v>
      </c>
      <c r="Q4180" s="3">
        <v>1</v>
      </c>
      <c r="R4180" t="s">
        <v>26083</v>
      </c>
      <c r="S4180" s="3">
        <v>6</v>
      </c>
      <c r="T4180" s="3">
        <v>1</v>
      </c>
      <c r="U4180" s="3">
        <v>32500</v>
      </c>
      <c r="V4180" s="3">
        <v>2010</v>
      </c>
      <c r="W4180" t="s">
        <v>25</v>
      </c>
    </row>
    <row r="4181" spans="1:23" x14ac:dyDescent="0.3">
      <c r="A4181" s="3">
        <v>13</v>
      </c>
      <c r="B4181" t="s">
        <v>26153</v>
      </c>
      <c r="C4181" s="3">
        <v>13605</v>
      </c>
      <c r="D4181" t="s">
        <v>1977</v>
      </c>
      <c r="E4181" s="3">
        <v>100107</v>
      </c>
      <c r="F4181" t="s">
        <v>9429</v>
      </c>
      <c r="G4181" s="3">
        <v>100107012</v>
      </c>
      <c r="H4181" t="s">
        <v>26155</v>
      </c>
      <c r="I4181" s="3">
        <v>2</v>
      </c>
      <c r="J4181" t="s">
        <v>12848</v>
      </c>
      <c r="K4181" s="3">
        <v>20</v>
      </c>
      <c r="L4181" t="s">
        <v>26117</v>
      </c>
      <c r="M4181" s="3">
        <v>5</v>
      </c>
      <c r="N4181" t="s">
        <v>26092</v>
      </c>
      <c r="O4181" s="3">
        <v>3</v>
      </c>
      <c r="P4181" t="s">
        <v>26085</v>
      </c>
      <c r="Q4181" s="3">
        <v>2</v>
      </c>
      <c r="R4181" t="s">
        <v>8209</v>
      </c>
      <c r="S4181" s="3">
        <v>6</v>
      </c>
      <c r="T4181" s="3">
        <v>1</v>
      </c>
      <c r="U4181" s="3">
        <v>285000</v>
      </c>
      <c r="V4181" s="3">
        <v>2010</v>
      </c>
      <c r="W4181" t="s">
        <v>25</v>
      </c>
    </row>
    <row r="4182" spans="1:23" x14ac:dyDescent="0.3">
      <c r="A4182" s="3">
        <v>13</v>
      </c>
      <c r="B4182" t="s">
        <v>26153</v>
      </c>
      <c r="C4182" s="3">
        <v>13605</v>
      </c>
      <c r="D4182" t="s">
        <v>1977</v>
      </c>
      <c r="E4182" s="3">
        <v>100107</v>
      </c>
      <c r="F4182" t="s">
        <v>9429</v>
      </c>
      <c r="G4182" s="3">
        <v>100107012</v>
      </c>
      <c r="H4182" t="s">
        <v>26155</v>
      </c>
      <c r="I4182" s="3">
        <v>2</v>
      </c>
      <c r="J4182" t="s">
        <v>12848</v>
      </c>
      <c r="K4182" s="3">
        <v>20</v>
      </c>
      <c r="L4182" t="s">
        <v>26117</v>
      </c>
      <c r="M4182" s="3">
        <v>5</v>
      </c>
      <c r="N4182" t="s">
        <v>26092</v>
      </c>
      <c r="O4182" s="3">
        <v>1</v>
      </c>
      <c r="P4182" t="s">
        <v>28066</v>
      </c>
      <c r="Q4182" s="3">
        <v>2</v>
      </c>
      <c r="R4182" t="s">
        <v>8209</v>
      </c>
      <c r="S4182" s="3">
        <v>1</v>
      </c>
      <c r="T4182" s="3">
        <v>1</v>
      </c>
      <c r="U4182" s="3">
        <v>120000</v>
      </c>
      <c r="V4182" s="3">
        <v>2010</v>
      </c>
      <c r="W4182" t="s">
        <v>25</v>
      </c>
    </row>
    <row r="4183" spans="1:23" x14ac:dyDescent="0.3">
      <c r="A4183" s="3">
        <v>13</v>
      </c>
      <c r="B4183" t="s">
        <v>26153</v>
      </c>
      <c r="C4183" s="3">
        <v>13605</v>
      </c>
      <c r="D4183" t="s">
        <v>1977</v>
      </c>
      <c r="E4183" s="3">
        <v>100107</v>
      </c>
      <c r="F4183" t="s">
        <v>9429</v>
      </c>
      <c r="G4183" s="3">
        <v>100107012</v>
      </c>
      <c r="H4183" t="s">
        <v>26155</v>
      </c>
      <c r="I4183" s="3">
        <v>2</v>
      </c>
      <c r="J4183" t="s">
        <v>12848</v>
      </c>
      <c r="K4183" s="3">
        <v>20</v>
      </c>
      <c r="L4183" t="s">
        <v>26117</v>
      </c>
      <c r="M4183" s="3">
        <v>5</v>
      </c>
      <c r="N4183" t="s">
        <v>26092</v>
      </c>
      <c r="O4183" s="3">
        <v>2</v>
      </c>
      <c r="P4183" t="s">
        <v>28067</v>
      </c>
      <c r="Q4183" s="3">
        <v>2</v>
      </c>
      <c r="R4183" t="s">
        <v>8209</v>
      </c>
      <c r="S4183" s="3">
        <v>2</v>
      </c>
      <c r="T4183" s="3">
        <v>1</v>
      </c>
      <c r="U4183" s="3">
        <v>9390</v>
      </c>
      <c r="V4183" s="3">
        <v>2010</v>
      </c>
      <c r="W4183" t="s">
        <v>25</v>
      </c>
    </row>
    <row r="4184" spans="1:23" x14ac:dyDescent="0.3">
      <c r="A4184" s="3">
        <v>13</v>
      </c>
      <c r="B4184" t="s">
        <v>26153</v>
      </c>
      <c r="C4184" s="3">
        <v>13605</v>
      </c>
      <c r="D4184" t="s">
        <v>1977</v>
      </c>
      <c r="E4184" s="3">
        <v>100107</v>
      </c>
      <c r="F4184" t="s">
        <v>9429</v>
      </c>
      <c r="G4184" s="3">
        <v>100107012</v>
      </c>
      <c r="H4184" t="s">
        <v>26155</v>
      </c>
      <c r="I4184" s="3">
        <v>2</v>
      </c>
      <c r="J4184" t="s">
        <v>12848</v>
      </c>
      <c r="K4184" s="3">
        <v>20</v>
      </c>
      <c r="L4184" t="s">
        <v>26117</v>
      </c>
      <c r="M4184" s="3">
        <v>7</v>
      </c>
      <c r="N4184" t="s">
        <v>14788</v>
      </c>
      <c r="O4184" s="3">
        <v>1</v>
      </c>
      <c r="P4184" t="s">
        <v>28066</v>
      </c>
      <c r="Q4184" s="3">
        <v>2</v>
      </c>
      <c r="R4184" t="s">
        <v>8209</v>
      </c>
      <c r="S4184" s="3">
        <v>2</v>
      </c>
      <c r="T4184" s="3">
        <v>1</v>
      </c>
      <c r="U4184" s="3">
        <v>190830</v>
      </c>
      <c r="V4184" s="3">
        <v>2010</v>
      </c>
      <c r="W4184" t="s">
        <v>25</v>
      </c>
    </row>
    <row r="4185" spans="1:23" x14ac:dyDescent="0.3">
      <c r="A4185" s="3">
        <v>13</v>
      </c>
      <c r="B4185" t="s">
        <v>26153</v>
      </c>
      <c r="C4185" s="3">
        <v>13202</v>
      </c>
      <c r="D4185" t="s">
        <v>1923</v>
      </c>
      <c r="E4185" s="3">
        <v>100107</v>
      </c>
      <c r="F4185" t="s">
        <v>9429</v>
      </c>
      <c r="G4185" s="3">
        <v>100107012</v>
      </c>
      <c r="H4185" t="s">
        <v>26155</v>
      </c>
      <c r="I4185" s="3">
        <v>1</v>
      </c>
      <c r="J4185" t="s">
        <v>26080</v>
      </c>
      <c r="K4185" s="3">
        <v>20</v>
      </c>
      <c r="L4185" t="s">
        <v>26117</v>
      </c>
      <c r="M4185" s="3">
        <v>6</v>
      </c>
      <c r="N4185" t="s">
        <v>18251</v>
      </c>
      <c r="O4185" s="3">
        <v>3</v>
      </c>
      <c r="P4185" t="s">
        <v>26085</v>
      </c>
      <c r="Q4185" s="3">
        <v>2</v>
      </c>
      <c r="R4185" t="s">
        <v>8209</v>
      </c>
      <c r="S4185" s="3">
        <v>4</v>
      </c>
      <c r="T4185" s="3">
        <v>1</v>
      </c>
      <c r="U4185" s="3">
        <v>265000</v>
      </c>
      <c r="V4185" s="3">
        <v>2010</v>
      </c>
      <c r="W4185" t="s">
        <v>25</v>
      </c>
    </row>
    <row r="4186" spans="1:23" x14ac:dyDescent="0.3">
      <c r="A4186" s="3">
        <v>13</v>
      </c>
      <c r="B4186" t="s">
        <v>26153</v>
      </c>
      <c r="C4186" s="3">
        <v>13202</v>
      </c>
      <c r="D4186" t="s">
        <v>1923</v>
      </c>
      <c r="E4186" s="3">
        <v>100107</v>
      </c>
      <c r="F4186" t="s">
        <v>9429</v>
      </c>
      <c r="G4186" s="3">
        <v>100107012</v>
      </c>
      <c r="H4186" t="s">
        <v>26155</v>
      </c>
      <c r="I4186" s="3">
        <v>1</v>
      </c>
      <c r="J4186" t="s">
        <v>26080</v>
      </c>
      <c r="K4186" s="3">
        <v>20</v>
      </c>
      <c r="L4186" t="s">
        <v>26117</v>
      </c>
      <c r="M4186" s="3">
        <v>6</v>
      </c>
      <c r="N4186" t="s">
        <v>18251</v>
      </c>
      <c r="O4186" s="3">
        <v>1</v>
      </c>
      <c r="P4186" t="s">
        <v>28066</v>
      </c>
      <c r="Q4186" s="3">
        <v>1</v>
      </c>
      <c r="R4186" t="s">
        <v>26083</v>
      </c>
      <c r="S4186" s="3">
        <v>1</v>
      </c>
      <c r="T4186" s="3">
        <v>1</v>
      </c>
      <c r="U4186" s="3">
        <v>25000</v>
      </c>
      <c r="V4186" s="3">
        <v>2010</v>
      </c>
      <c r="W4186" t="s">
        <v>25</v>
      </c>
    </row>
    <row r="4187" spans="1:23" x14ac:dyDescent="0.3">
      <c r="A4187" s="3">
        <v>13</v>
      </c>
      <c r="B4187" t="s">
        <v>26153</v>
      </c>
      <c r="C4187" s="3">
        <v>13202</v>
      </c>
      <c r="D4187" t="s">
        <v>1923</v>
      </c>
      <c r="E4187" s="3">
        <v>100107</v>
      </c>
      <c r="F4187" t="s">
        <v>9429</v>
      </c>
      <c r="G4187" s="3">
        <v>100107012</v>
      </c>
      <c r="H4187" t="s">
        <v>26155</v>
      </c>
      <c r="I4187" s="3">
        <v>1</v>
      </c>
      <c r="J4187" t="s">
        <v>26080</v>
      </c>
      <c r="K4187" s="3">
        <v>20</v>
      </c>
      <c r="L4187" t="s">
        <v>26117</v>
      </c>
      <c r="M4187" s="3">
        <v>2</v>
      </c>
      <c r="N4187" t="s">
        <v>26084</v>
      </c>
      <c r="O4187" s="3">
        <v>1</v>
      </c>
      <c r="P4187" t="s">
        <v>28066</v>
      </c>
      <c r="Q4187" s="3">
        <v>1</v>
      </c>
      <c r="R4187" t="s">
        <v>26083</v>
      </c>
      <c r="S4187" s="3">
        <v>2</v>
      </c>
      <c r="T4187" s="3">
        <v>1</v>
      </c>
      <c r="U4187" s="3">
        <v>75000</v>
      </c>
      <c r="V4187" s="3">
        <v>2010</v>
      </c>
      <c r="W4187" t="s">
        <v>25</v>
      </c>
    </row>
    <row r="4188" spans="1:23" x14ac:dyDescent="0.3">
      <c r="A4188" s="3">
        <v>13</v>
      </c>
      <c r="B4188" t="s">
        <v>26153</v>
      </c>
      <c r="C4188" s="3">
        <v>13202</v>
      </c>
      <c r="D4188" t="s">
        <v>1923</v>
      </c>
      <c r="E4188" s="3">
        <v>100107</v>
      </c>
      <c r="F4188" t="s">
        <v>9429</v>
      </c>
      <c r="G4188" s="3">
        <v>100107012</v>
      </c>
      <c r="H4188" t="s">
        <v>26155</v>
      </c>
      <c r="I4188" s="3">
        <v>1</v>
      </c>
      <c r="J4188" t="s">
        <v>26080</v>
      </c>
      <c r="K4188" s="3">
        <v>20</v>
      </c>
      <c r="L4188" t="s">
        <v>26117</v>
      </c>
      <c r="M4188" s="3">
        <v>7</v>
      </c>
      <c r="N4188" t="s">
        <v>14788</v>
      </c>
      <c r="O4188" s="3">
        <v>3</v>
      </c>
      <c r="P4188" t="s">
        <v>26085</v>
      </c>
      <c r="Q4188" s="3">
        <v>1</v>
      </c>
      <c r="R4188" t="s">
        <v>26083</v>
      </c>
      <c r="S4188" s="3">
        <v>2</v>
      </c>
      <c r="T4188" s="3">
        <v>1</v>
      </c>
      <c r="U4188" s="3">
        <v>12000</v>
      </c>
      <c r="V4188" s="3">
        <v>2010</v>
      </c>
      <c r="W4188" t="s">
        <v>25</v>
      </c>
    </row>
    <row r="4189" spans="1:23" x14ac:dyDescent="0.3">
      <c r="A4189" s="3">
        <v>13</v>
      </c>
      <c r="B4189" t="s">
        <v>26153</v>
      </c>
      <c r="C4189" s="3">
        <v>13202</v>
      </c>
      <c r="D4189" t="s">
        <v>1923</v>
      </c>
      <c r="E4189" s="3">
        <v>100107</v>
      </c>
      <c r="F4189" t="s">
        <v>9429</v>
      </c>
      <c r="G4189" s="3">
        <v>100107012</v>
      </c>
      <c r="H4189" t="s">
        <v>26155</v>
      </c>
      <c r="I4189" s="3">
        <v>1</v>
      </c>
      <c r="J4189" t="s">
        <v>26080</v>
      </c>
      <c r="K4189" s="3">
        <v>20</v>
      </c>
      <c r="L4189" t="s">
        <v>26117</v>
      </c>
      <c r="M4189" s="3">
        <v>7</v>
      </c>
      <c r="N4189" t="s">
        <v>14788</v>
      </c>
      <c r="O4189" s="3">
        <v>3</v>
      </c>
      <c r="P4189" t="s">
        <v>26085</v>
      </c>
      <c r="Q4189" s="3">
        <v>1</v>
      </c>
      <c r="R4189" t="s">
        <v>26083</v>
      </c>
      <c r="S4189" s="3">
        <v>5</v>
      </c>
      <c r="T4189" s="3">
        <v>1</v>
      </c>
      <c r="U4189" s="3">
        <v>60000</v>
      </c>
      <c r="V4189" s="3">
        <v>2010</v>
      </c>
      <c r="W4189" t="s">
        <v>25</v>
      </c>
    </row>
    <row r="4190" spans="1:23" x14ac:dyDescent="0.3">
      <c r="A4190" s="3">
        <v>13</v>
      </c>
      <c r="B4190" t="s">
        <v>26153</v>
      </c>
      <c r="C4190" s="3">
        <v>13202</v>
      </c>
      <c r="D4190" t="s">
        <v>1923</v>
      </c>
      <c r="E4190" s="3">
        <v>100107</v>
      </c>
      <c r="F4190" t="s">
        <v>9429</v>
      </c>
      <c r="G4190" s="3">
        <v>100107012</v>
      </c>
      <c r="H4190" t="s">
        <v>26155</v>
      </c>
      <c r="I4190" s="3">
        <v>1</v>
      </c>
      <c r="J4190" t="s">
        <v>26080</v>
      </c>
      <c r="K4190" s="3">
        <v>20</v>
      </c>
      <c r="L4190" t="s">
        <v>26117</v>
      </c>
      <c r="M4190" s="3">
        <v>7</v>
      </c>
      <c r="N4190" t="s">
        <v>14788</v>
      </c>
      <c r="O4190" s="3">
        <v>1</v>
      </c>
      <c r="P4190" t="s">
        <v>28066</v>
      </c>
      <c r="Q4190" s="3">
        <v>1</v>
      </c>
      <c r="R4190" t="s">
        <v>26083</v>
      </c>
      <c r="S4190" s="3">
        <v>2</v>
      </c>
      <c r="T4190" s="3">
        <v>1</v>
      </c>
      <c r="U4190" s="3">
        <v>200000</v>
      </c>
      <c r="V4190" s="3">
        <v>2010</v>
      </c>
      <c r="W4190" t="s">
        <v>25</v>
      </c>
    </row>
    <row r="4191" spans="1:23" x14ac:dyDescent="0.3">
      <c r="A4191" s="3">
        <v>13</v>
      </c>
      <c r="B4191" t="s">
        <v>26153</v>
      </c>
      <c r="C4191" s="3">
        <v>13202</v>
      </c>
      <c r="D4191" t="s">
        <v>1923</v>
      </c>
      <c r="E4191" s="3">
        <v>100107</v>
      </c>
      <c r="F4191" t="s">
        <v>9429</v>
      </c>
      <c r="G4191" s="3">
        <v>100107012</v>
      </c>
      <c r="H4191" t="s">
        <v>26155</v>
      </c>
      <c r="I4191" s="3">
        <v>1</v>
      </c>
      <c r="J4191" t="s">
        <v>26080</v>
      </c>
      <c r="K4191" s="3">
        <v>20</v>
      </c>
      <c r="L4191" t="s">
        <v>26117</v>
      </c>
      <c r="M4191" s="3">
        <v>7</v>
      </c>
      <c r="N4191" t="s">
        <v>14788</v>
      </c>
      <c r="O4191" s="3">
        <v>1</v>
      </c>
      <c r="P4191" t="s">
        <v>28066</v>
      </c>
      <c r="Q4191" s="3">
        <v>1</v>
      </c>
      <c r="R4191" t="s">
        <v>26083</v>
      </c>
      <c r="S4191" s="3">
        <v>5</v>
      </c>
      <c r="T4191" s="3">
        <v>1</v>
      </c>
      <c r="U4191" s="3">
        <v>26000</v>
      </c>
      <c r="V4191" s="3">
        <v>2010</v>
      </c>
      <c r="W4191" t="s">
        <v>25</v>
      </c>
    </row>
    <row r="4192" spans="1:23" x14ac:dyDescent="0.3">
      <c r="A4192" s="3">
        <v>13</v>
      </c>
      <c r="B4192" t="s">
        <v>26153</v>
      </c>
      <c r="C4192" s="3">
        <v>13202</v>
      </c>
      <c r="D4192" t="s">
        <v>1923</v>
      </c>
      <c r="E4192" s="3">
        <v>100107</v>
      </c>
      <c r="F4192" t="s">
        <v>9429</v>
      </c>
      <c r="G4192" s="3">
        <v>100107012</v>
      </c>
      <c r="H4192" t="s">
        <v>26155</v>
      </c>
      <c r="I4192" s="3">
        <v>1</v>
      </c>
      <c r="J4192" t="s">
        <v>26080</v>
      </c>
      <c r="K4192" s="3">
        <v>20</v>
      </c>
      <c r="L4192" t="s">
        <v>26117</v>
      </c>
      <c r="M4192" s="3">
        <v>7</v>
      </c>
      <c r="N4192" t="s">
        <v>14788</v>
      </c>
      <c r="O4192" s="3">
        <v>1</v>
      </c>
      <c r="P4192" t="s">
        <v>28066</v>
      </c>
      <c r="Q4192" s="3">
        <v>1</v>
      </c>
      <c r="R4192" t="s">
        <v>26083</v>
      </c>
      <c r="S4192" s="3">
        <v>10</v>
      </c>
      <c r="T4192" s="3">
        <v>1</v>
      </c>
      <c r="U4192" s="3">
        <v>38000</v>
      </c>
      <c r="V4192" s="3">
        <v>2010</v>
      </c>
      <c r="W4192" t="s">
        <v>25</v>
      </c>
    </row>
    <row r="4193" spans="1:23" x14ac:dyDescent="0.3">
      <c r="A4193" s="3">
        <v>13</v>
      </c>
      <c r="B4193" t="s">
        <v>26153</v>
      </c>
      <c r="C4193" s="3">
        <v>13202</v>
      </c>
      <c r="D4193" t="s">
        <v>1923</v>
      </c>
      <c r="E4193" s="3">
        <v>100107</v>
      </c>
      <c r="F4193" t="s">
        <v>9429</v>
      </c>
      <c r="G4193" s="3">
        <v>100107012</v>
      </c>
      <c r="H4193" t="s">
        <v>26155</v>
      </c>
      <c r="I4193" s="3">
        <v>1</v>
      </c>
      <c r="J4193" t="s">
        <v>26080</v>
      </c>
      <c r="K4193" s="3">
        <v>20</v>
      </c>
      <c r="L4193" t="s">
        <v>26117</v>
      </c>
      <c r="M4193" s="3">
        <v>7</v>
      </c>
      <c r="N4193" t="s">
        <v>14788</v>
      </c>
      <c r="O4193" s="3">
        <v>2</v>
      </c>
      <c r="P4193" t="s">
        <v>28067</v>
      </c>
      <c r="Q4193" s="3">
        <v>5</v>
      </c>
      <c r="R4193" t="s">
        <v>8203</v>
      </c>
      <c r="S4193" s="3">
        <v>3</v>
      </c>
      <c r="T4193" s="3">
        <v>1</v>
      </c>
      <c r="U4193" s="3">
        <v>42000</v>
      </c>
      <c r="V4193" s="3">
        <v>2010</v>
      </c>
      <c r="W4193" t="s">
        <v>25</v>
      </c>
    </row>
    <row r="4194" spans="1:23" x14ac:dyDescent="0.3">
      <c r="A4194" s="3">
        <v>13</v>
      </c>
      <c r="B4194" t="s">
        <v>26153</v>
      </c>
      <c r="C4194" s="3">
        <v>13202</v>
      </c>
      <c r="D4194" t="s">
        <v>1923</v>
      </c>
      <c r="E4194" s="3">
        <v>100107</v>
      </c>
      <c r="F4194" t="s">
        <v>9429</v>
      </c>
      <c r="G4194" s="3">
        <v>100107012</v>
      </c>
      <c r="H4194" t="s">
        <v>26155</v>
      </c>
      <c r="I4194" s="3">
        <v>1</v>
      </c>
      <c r="J4194" t="s">
        <v>26080</v>
      </c>
      <c r="K4194" s="3">
        <v>20</v>
      </c>
      <c r="L4194" t="s">
        <v>26117</v>
      </c>
      <c r="M4194" s="3">
        <v>7</v>
      </c>
      <c r="N4194" t="s">
        <v>14788</v>
      </c>
      <c r="O4194" s="3">
        <v>2</v>
      </c>
      <c r="P4194" t="s">
        <v>28067</v>
      </c>
      <c r="Q4194" s="3">
        <v>1</v>
      </c>
      <c r="R4194" t="s">
        <v>26083</v>
      </c>
      <c r="S4194" s="3">
        <v>2</v>
      </c>
      <c r="T4194" s="3">
        <v>1</v>
      </c>
      <c r="U4194" s="3">
        <v>65000</v>
      </c>
      <c r="V4194" s="3">
        <v>2010</v>
      </c>
      <c r="W4194" t="s">
        <v>25</v>
      </c>
    </row>
    <row r="4195" spans="1:23" x14ac:dyDescent="0.3">
      <c r="A4195" s="3">
        <v>13</v>
      </c>
      <c r="B4195" t="s">
        <v>26153</v>
      </c>
      <c r="C4195" s="3">
        <v>13202</v>
      </c>
      <c r="D4195" t="s">
        <v>1923</v>
      </c>
      <c r="E4195" s="3">
        <v>100107</v>
      </c>
      <c r="F4195" t="s">
        <v>9429</v>
      </c>
      <c r="G4195" s="3">
        <v>100107012</v>
      </c>
      <c r="H4195" t="s">
        <v>26155</v>
      </c>
      <c r="I4195" s="3">
        <v>2</v>
      </c>
      <c r="J4195" t="s">
        <v>12848</v>
      </c>
      <c r="K4195" s="3">
        <v>20</v>
      </c>
      <c r="L4195" t="s">
        <v>26117</v>
      </c>
      <c r="M4195" s="3">
        <v>7</v>
      </c>
      <c r="N4195" t="s">
        <v>14788</v>
      </c>
      <c r="O4195" s="3">
        <v>3</v>
      </c>
      <c r="P4195" t="s">
        <v>26085</v>
      </c>
      <c r="Q4195" s="3">
        <v>2</v>
      </c>
      <c r="R4195" t="s">
        <v>8209</v>
      </c>
      <c r="S4195" s="3">
        <v>3</v>
      </c>
      <c r="T4195" s="3">
        <v>1</v>
      </c>
      <c r="U4195" s="3">
        <v>450000</v>
      </c>
      <c r="V4195" s="3">
        <v>2010</v>
      </c>
      <c r="W4195" t="s">
        <v>25</v>
      </c>
    </row>
    <row r="4196" spans="1:23" x14ac:dyDescent="0.3">
      <c r="A4196" s="3">
        <v>13</v>
      </c>
      <c r="B4196" t="s">
        <v>26153</v>
      </c>
      <c r="C4196" s="3">
        <v>13202</v>
      </c>
      <c r="D4196" t="s">
        <v>1923</v>
      </c>
      <c r="E4196" s="3">
        <v>100107</v>
      </c>
      <c r="F4196" t="s">
        <v>9429</v>
      </c>
      <c r="G4196" s="3">
        <v>100107012</v>
      </c>
      <c r="H4196" t="s">
        <v>26155</v>
      </c>
      <c r="I4196" s="3">
        <v>2</v>
      </c>
      <c r="J4196" t="s">
        <v>12848</v>
      </c>
      <c r="K4196" s="3">
        <v>20</v>
      </c>
      <c r="L4196" t="s">
        <v>26117</v>
      </c>
      <c r="M4196" s="3">
        <v>7</v>
      </c>
      <c r="N4196" t="s">
        <v>14788</v>
      </c>
      <c r="O4196" s="3">
        <v>1</v>
      </c>
      <c r="P4196" t="s">
        <v>28066</v>
      </c>
      <c r="Q4196" s="3">
        <v>1</v>
      </c>
      <c r="R4196" t="s">
        <v>26083</v>
      </c>
      <c r="S4196" s="3">
        <v>2</v>
      </c>
      <c r="T4196" s="3">
        <v>1</v>
      </c>
      <c r="U4196" s="3">
        <v>15000</v>
      </c>
      <c r="V4196" s="3">
        <v>2010</v>
      </c>
      <c r="W4196" t="s">
        <v>25</v>
      </c>
    </row>
    <row r="4197" spans="1:23" x14ac:dyDescent="0.3">
      <c r="A4197" s="3">
        <v>13</v>
      </c>
      <c r="B4197" t="s">
        <v>26153</v>
      </c>
      <c r="C4197" s="3">
        <v>13201</v>
      </c>
      <c r="D4197" t="s">
        <v>1920</v>
      </c>
      <c r="E4197" s="3">
        <v>100107</v>
      </c>
      <c r="F4197" t="s">
        <v>9429</v>
      </c>
      <c r="G4197" s="3">
        <v>100107012</v>
      </c>
      <c r="H4197" t="s">
        <v>26155</v>
      </c>
      <c r="I4197" s="3">
        <v>1</v>
      </c>
      <c r="J4197" t="s">
        <v>26080</v>
      </c>
      <c r="K4197" s="3">
        <v>20</v>
      </c>
      <c r="L4197" t="s">
        <v>26117</v>
      </c>
      <c r="M4197" s="3">
        <v>4</v>
      </c>
      <c r="N4197" t="s">
        <v>26087</v>
      </c>
      <c r="O4197" s="3">
        <v>1</v>
      </c>
      <c r="P4197" t="s">
        <v>28066</v>
      </c>
      <c r="Q4197" s="3">
        <v>1</v>
      </c>
      <c r="R4197" t="s">
        <v>26083</v>
      </c>
      <c r="S4197" s="3">
        <v>2</v>
      </c>
      <c r="T4197" s="3">
        <v>1</v>
      </c>
      <c r="U4197" s="3">
        <v>10000</v>
      </c>
      <c r="V4197" s="3">
        <v>2010</v>
      </c>
      <c r="W4197" t="s">
        <v>25</v>
      </c>
    </row>
    <row r="4198" spans="1:23" x14ac:dyDescent="0.3">
      <c r="A4198" s="3">
        <v>13</v>
      </c>
      <c r="B4198" t="s">
        <v>26153</v>
      </c>
      <c r="C4198" s="3">
        <v>13128</v>
      </c>
      <c r="D4198" t="s">
        <v>1906</v>
      </c>
      <c r="E4198" s="3">
        <v>100107</v>
      </c>
      <c r="F4198" t="s">
        <v>9429</v>
      </c>
      <c r="G4198" s="3">
        <v>100107012</v>
      </c>
      <c r="H4198" t="s">
        <v>26155</v>
      </c>
      <c r="I4198" s="3">
        <v>2</v>
      </c>
      <c r="J4198" t="s">
        <v>12848</v>
      </c>
      <c r="K4198" s="3">
        <v>20</v>
      </c>
      <c r="L4198" t="s">
        <v>26117</v>
      </c>
      <c r="M4198" s="3">
        <v>2</v>
      </c>
      <c r="N4198" t="s">
        <v>26084</v>
      </c>
      <c r="O4198" s="3">
        <v>3</v>
      </c>
      <c r="P4198" t="s">
        <v>26085</v>
      </c>
      <c r="Q4198" s="3">
        <v>1</v>
      </c>
      <c r="R4198" t="s">
        <v>26083</v>
      </c>
      <c r="S4198" s="3">
        <v>2</v>
      </c>
      <c r="T4198" s="3">
        <v>1</v>
      </c>
      <c r="U4198" s="3">
        <v>154000</v>
      </c>
      <c r="V4198" s="3">
        <v>2010</v>
      </c>
      <c r="W4198" t="s">
        <v>25</v>
      </c>
    </row>
    <row r="4199" spans="1:23" x14ac:dyDescent="0.3">
      <c r="A4199" s="3">
        <v>13</v>
      </c>
      <c r="B4199" t="s">
        <v>26153</v>
      </c>
      <c r="C4199" s="3">
        <v>13401</v>
      </c>
      <c r="D4199" t="s">
        <v>1938</v>
      </c>
      <c r="E4199" s="3">
        <v>100107</v>
      </c>
      <c r="F4199" t="s">
        <v>9429</v>
      </c>
      <c r="G4199" s="3">
        <v>100107012</v>
      </c>
      <c r="H4199" t="s">
        <v>26155</v>
      </c>
      <c r="I4199" s="3">
        <v>1</v>
      </c>
      <c r="J4199" t="s">
        <v>26080</v>
      </c>
      <c r="K4199" s="3">
        <v>20</v>
      </c>
      <c r="L4199" t="s">
        <v>26117</v>
      </c>
      <c r="M4199" s="3">
        <v>7</v>
      </c>
      <c r="N4199" t="s">
        <v>14788</v>
      </c>
      <c r="O4199" s="3">
        <v>1</v>
      </c>
      <c r="P4199" t="s">
        <v>28066</v>
      </c>
      <c r="Q4199" s="3">
        <v>1</v>
      </c>
      <c r="R4199" t="s">
        <v>26083</v>
      </c>
      <c r="S4199" s="3">
        <v>8</v>
      </c>
      <c r="T4199" s="3">
        <v>1</v>
      </c>
      <c r="U4199" s="3">
        <v>35000</v>
      </c>
      <c r="V4199" s="3">
        <v>2010</v>
      </c>
      <c r="W4199" t="s">
        <v>25</v>
      </c>
    </row>
    <row r="4200" spans="1:23" x14ac:dyDescent="0.3">
      <c r="A4200" s="3">
        <v>13</v>
      </c>
      <c r="B4200" t="s">
        <v>26153</v>
      </c>
      <c r="C4200" s="3">
        <v>13401</v>
      </c>
      <c r="D4200" t="s">
        <v>1938</v>
      </c>
      <c r="E4200" s="3">
        <v>100107</v>
      </c>
      <c r="F4200" t="s">
        <v>9429</v>
      </c>
      <c r="G4200" s="3">
        <v>100107012</v>
      </c>
      <c r="H4200" t="s">
        <v>26155</v>
      </c>
      <c r="I4200" s="3">
        <v>2</v>
      </c>
      <c r="J4200" t="s">
        <v>12848</v>
      </c>
      <c r="K4200" s="3">
        <v>20</v>
      </c>
      <c r="L4200" t="s">
        <v>26117</v>
      </c>
      <c r="M4200" s="3">
        <v>6</v>
      </c>
      <c r="N4200" t="s">
        <v>18251</v>
      </c>
      <c r="O4200" s="3">
        <v>3</v>
      </c>
      <c r="P4200" t="s">
        <v>26085</v>
      </c>
      <c r="Q4200" s="3">
        <v>2</v>
      </c>
      <c r="R4200" t="s">
        <v>8209</v>
      </c>
      <c r="S4200" s="3">
        <v>5</v>
      </c>
      <c r="T4200" s="3">
        <v>1</v>
      </c>
      <c r="U4200" s="3">
        <v>2000000</v>
      </c>
      <c r="V4200" s="3">
        <v>2010</v>
      </c>
      <c r="W4200" t="s">
        <v>25</v>
      </c>
    </row>
    <row r="4201" spans="1:23" x14ac:dyDescent="0.3">
      <c r="A4201" s="3">
        <v>13</v>
      </c>
      <c r="B4201" t="s">
        <v>26153</v>
      </c>
      <c r="C4201" s="3">
        <v>13401</v>
      </c>
      <c r="D4201" t="s">
        <v>1938</v>
      </c>
      <c r="E4201" s="3">
        <v>100107</v>
      </c>
      <c r="F4201" t="s">
        <v>9429</v>
      </c>
      <c r="G4201" s="3">
        <v>100107012</v>
      </c>
      <c r="H4201" t="s">
        <v>26155</v>
      </c>
      <c r="I4201" s="3">
        <v>2</v>
      </c>
      <c r="J4201" t="s">
        <v>12848</v>
      </c>
      <c r="K4201" s="3">
        <v>20</v>
      </c>
      <c r="L4201" t="s">
        <v>26117</v>
      </c>
      <c r="M4201" s="3">
        <v>6</v>
      </c>
      <c r="N4201" t="s">
        <v>18251</v>
      </c>
      <c r="O4201" s="3">
        <v>3</v>
      </c>
      <c r="P4201" t="s">
        <v>26085</v>
      </c>
      <c r="Q4201" s="3">
        <v>1</v>
      </c>
      <c r="R4201" t="s">
        <v>26083</v>
      </c>
      <c r="S4201" s="3">
        <v>2</v>
      </c>
      <c r="T4201" s="3">
        <v>1</v>
      </c>
      <c r="U4201" s="3">
        <v>120000</v>
      </c>
      <c r="V4201" s="3">
        <v>2010</v>
      </c>
      <c r="W4201" t="s">
        <v>25</v>
      </c>
    </row>
    <row r="4202" spans="1:23" x14ac:dyDescent="0.3">
      <c r="A4202" s="3">
        <v>13</v>
      </c>
      <c r="B4202" t="s">
        <v>26153</v>
      </c>
      <c r="C4202" s="3">
        <v>13401</v>
      </c>
      <c r="D4202" t="s">
        <v>1938</v>
      </c>
      <c r="E4202" s="3">
        <v>100107</v>
      </c>
      <c r="F4202" t="s">
        <v>9429</v>
      </c>
      <c r="G4202" s="3">
        <v>100107012</v>
      </c>
      <c r="H4202" t="s">
        <v>26155</v>
      </c>
      <c r="I4202" s="3">
        <v>2</v>
      </c>
      <c r="J4202" t="s">
        <v>12848</v>
      </c>
      <c r="K4202" s="3">
        <v>20</v>
      </c>
      <c r="L4202" t="s">
        <v>26117</v>
      </c>
      <c r="M4202" s="3">
        <v>1</v>
      </c>
      <c r="N4202" t="s">
        <v>26082</v>
      </c>
      <c r="O4202" s="3">
        <v>1</v>
      </c>
      <c r="P4202" t="s">
        <v>28066</v>
      </c>
      <c r="Q4202" s="3">
        <v>3</v>
      </c>
      <c r="R4202" t="s">
        <v>26107</v>
      </c>
      <c r="S4202" s="3">
        <v>4</v>
      </c>
      <c r="T4202" s="3">
        <v>1</v>
      </c>
      <c r="U4202" s="3">
        <v>25000</v>
      </c>
      <c r="V4202" s="3">
        <v>2010</v>
      </c>
      <c r="W4202" t="s">
        <v>25</v>
      </c>
    </row>
    <row r="4203" spans="1:23" x14ac:dyDescent="0.3">
      <c r="A4203" s="3">
        <v>13</v>
      </c>
      <c r="B4203" t="s">
        <v>26153</v>
      </c>
      <c r="C4203" s="3">
        <v>13401</v>
      </c>
      <c r="D4203" t="s">
        <v>1938</v>
      </c>
      <c r="E4203" s="3">
        <v>100107</v>
      </c>
      <c r="F4203" t="s">
        <v>9429</v>
      </c>
      <c r="G4203" s="3">
        <v>100107012</v>
      </c>
      <c r="H4203" t="s">
        <v>26155</v>
      </c>
      <c r="I4203" s="3">
        <v>2</v>
      </c>
      <c r="J4203" t="s">
        <v>12848</v>
      </c>
      <c r="K4203" s="3">
        <v>20</v>
      </c>
      <c r="L4203" t="s">
        <v>26117</v>
      </c>
      <c r="M4203" s="3">
        <v>5</v>
      </c>
      <c r="N4203" t="s">
        <v>26092</v>
      </c>
      <c r="O4203" s="3">
        <v>3</v>
      </c>
      <c r="P4203" t="s">
        <v>26085</v>
      </c>
      <c r="Q4203" s="3">
        <v>2</v>
      </c>
      <c r="R4203" t="s">
        <v>8209</v>
      </c>
      <c r="S4203" s="3">
        <v>1</v>
      </c>
      <c r="T4203" s="3">
        <v>1</v>
      </c>
      <c r="U4203" s="3">
        <v>280000</v>
      </c>
      <c r="V4203" s="3">
        <v>2010</v>
      </c>
      <c r="W4203" t="s">
        <v>25</v>
      </c>
    </row>
    <row r="4204" spans="1:23" x14ac:dyDescent="0.3">
      <c r="A4204" s="3">
        <v>13</v>
      </c>
      <c r="B4204" t="s">
        <v>26153</v>
      </c>
      <c r="C4204" s="3">
        <v>13401</v>
      </c>
      <c r="D4204" t="s">
        <v>1938</v>
      </c>
      <c r="E4204" s="3">
        <v>100107</v>
      </c>
      <c r="F4204" t="s">
        <v>9429</v>
      </c>
      <c r="G4204" s="3">
        <v>100107012</v>
      </c>
      <c r="H4204" t="s">
        <v>26155</v>
      </c>
      <c r="I4204" s="3">
        <v>2</v>
      </c>
      <c r="J4204" t="s">
        <v>12848</v>
      </c>
      <c r="K4204" s="3">
        <v>20</v>
      </c>
      <c r="L4204" t="s">
        <v>26117</v>
      </c>
      <c r="M4204" s="3">
        <v>7</v>
      </c>
      <c r="N4204" t="s">
        <v>14788</v>
      </c>
      <c r="O4204" s="3">
        <v>3</v>
      </c>
      <c r="P4204" t="s">
        <v>26085</v>
      </c>
      <c r="Q4204" s="3">
        <v>2</v>
      </c>
      <c r="R4204" t="s">
        <v>8209</v>
      </c>
      <c r="S4204" s="3">
        <v>2</v>
      </c>
      <c r="T4204" s="3">
        <v>1</v>
      </c>
      <c r="U4204" s="3">
        <v>140000</v>
      </c>
      <c r="V4204" s="3">
        <v>2010</v>
      </c>
      <c r="W4204" t="s">
        <v>25</v>
      </c>
    </row>
    <row r="4205" spans="1:23" x14ac:dyDescent="0.3">
      <c r="A4205" s="3">
        <v>13</v>
      </c>
      <c r="B4205" t="s">
        <v>26153</v>
      </c>
      <c r="C4205" s="3">
        <v>13401</v>
      </c>
      <c r="D4205" t="s">
        <v>1938</v>
      </c>
      <c r="E4205" s="3">
        <v>100107</v>
      </c>
      <c r="F4205" t="s">
        <v>9429</v>
      </c>
      <c r="G4205" s="3">
        <v>100107012</v>
      </c>
      <c r="H4205" t="s">
        <v>26155</v>
      </c>
      <c r="I4205" s="3">
        <v>2</v>
      </c>
      <c r="J4205" t="s">
        <v>12848</v>
      </c>
      <c r="K4205" s="3">
        <v>20</v>
      </c>
      <c r="L4205" t="s">
        <v>26117</v>
      </c>
      <c r="M4205" s="3">
        <v>7</v>
      </c>
      <c r="N4205" t="s">
        <v>14788</v>
      </c>
      <c r="O4205" s="3">
        <v>3</v>
      </c>
      <c r="P4205" t="s">
        <v>26085</v>
      </c>
      <c r="Q4205" s="3">
        <v>1</v>
      </c>
      <c r="R4205" t="s">
        <v>26083</v>
      </c>
      <c r="S4205" s="3">
        <v>1</v>
      </c>
      <c r="T4205" s="3">
        <v>1</v>
      </c>
      <c r="U4205" s="3">
        <v>52000</v>
      </c>
      <c r="V4205" s="3">
        <v>2010</v>
      </c>
      <c r="W4205" t="s">
        <v>25</v>
      </c>
    </row>
    <row r="4206" spans="1:23" x14ac:dyDescent="0.3">
      <c r="A4206" s="3">
        <v>13</v>
      </c>
      <c r="B4206" t="s">
        <v>26153</v>
      </c>
      <c r="C4206" s="3">
        <v>13401</v>
      </c>
      <c r="D4206" t="s">
        <v>1938</v>
      </c>
      <c r="E4206" s="3">
        <v>100107</v>
      </c>
      <c r="F4206" t="s">
        <v>9429</v>
      </c>
      <c r="G4206" s="3">
        <v>100107012</v>
      </c>
      <c r="H4206" t="s">
        <v>26155</v>
      </c>
      <c r="I4206" s="3">
        <v>2</v>
      </c>
      <c r="J4206" t="s">
        <v>12848</v>
      </c>
      <c r="K4206" s="3">
        <v>20</v>
      </c>
      <c r="L4206" t="s">
        <v>26117</v>
      </c>
      <c r="M4206" s="3">
        <v>7</v>
      </c>
      <c r="N4206" t="s">
        <v>14788</v>
      </c>
      <c r="O4206" s="3">
        <v>3</v>
      </c>
      <c r="P4206" t="s">
        <v>26085</v>
      </c>
      <c r="Q4206" s="3">
        <v>1</v>
      </c>
      <c r="R4206" t="s">
        <v>26083</v>
      </c>
      <c r="S4206" s="3">
        <v>5</v>
      </c>
      <c r="T4206" s="3">
        <v>1</v>
      </c>
      <c r="U4206" s="3">
        <v>35000</v>
      </c>
      <c r="V4206" s="3">
        <v>2010</v>
      </c>
      <c r="W4206" t="s">
        <v>25</v>
      </c>
    </row>
    <row r="4207" spans="1:23" x14ac:dyDescent="0.3">
      <c r="A4207" s="3">
        <v>13</v>
      </c>
      <c r="B4207" t="s">
        <v>26153</v>
      </c>
      <c r="C4207" s="3">
        <v>13401</v>
      </c>
      <c r="D4207" t="s">
        <v>1938</v>
      </c>
      <c r="E4207" s="3">
        <v>100107</v>
      </c>
      <c r="F4207" t="s">
        <v>9429</v>
      </c>
      <c r="G4207" s="3">
        <v>100107012</v>
      </c>
      <c r="H4207" t="s">
        <v>26155</v>
      </c>
      <c r="I4207" s="3">
        <v>2</v>
      </c>
      <c r="J4207" t="s">
        <v>12848</v>
      </c>
      <c r="K4207" s="3">
        <v>20</v>
      </c>
      <c r="L4207" t="s">
        <v>26117</v>
      </c>
      <c r="M4207" s="3">
        <v>7</v>
      </c>
      <c r="N4207" t="s">
        <v>14788</v>
      </c>
      <c r="O4207" s="3">
        <v>1</v>
      </c>
      <c r="P4207" t="s">
        <v>28066</v>
      </c>
      <c r="Q4207" s="3">
        <v>2</v>
      </c>
      <c r="R4207" t="s">
        <v>8209</v>
      </c>
      <c r="S4207" s="3">
        <v>2</v>
      </c>
      <c r="T4207" s="3">
        <v>1</v>
      </c>
      <c r="U4207" s="3">
        <v>180000</v>
      </c>
      <c r="V4207" s="3">
        <v>2010</v>
      </c>
      <c r="W4207" t="s">
        <v>25</v>
      </c>
    </row>
    <row r="4208" spans="1:23" x14ac:dyDescent="0.3">
      <c r="A4208" s="3">
        <v>13</v>
      </c>
      <c r="B4208" t="s">
        <v>26153</v>
      </c>
      <c r="C4208" s="3">
        <v>13401</v>
      </c>
      <c r="D4208" t="s">
        <v>1938</v>
      </c>
      <c r="E4208" s="3">
        <v>100107</v>
      </c>
      <c r="F4208" t="s">
        <v>9429</v>
      </c>
      <c r="G4208" s="3">
        <v>100107012</v>
      </c>
      <c r="H4208" t="s">
        <v>26155</v>
      </c>
      <c r="I4208" s="3">
        <v>2</v>
      </c>
      <c r="J4208" t="s">
        <v>12848</v>
      </c>
      <c r="K4208" s="3">
        <v>20</v>
      </c>
      <c r="L4208" t="s">
        <v>26117</v>
      </c>
      <c r="M4208" s="3">
        <v>7</v>
      </c>
      <c r="N4208" t="s">
        <v>14788</v>
      </c>
      <c r="O4208" s="3">
        <v>1</v>
      </c>
      <c r="P4208" t="s">
        <v>28066</v>
      </c>
      <c r="Q4208" s="3">
        <v>2</v>
      </c>
      <c r="R4208" t="s">
        <v>8209</v>
      </c>
      <c r="S4208" s="3">
        <v>5</v>
      </c>
      <c r="T4208" s="3">
        <v>1</v>
      </c>
      <c r="U4208" s="3">
        <v>400000</v>
      </c>
      <c r="V4208" s="3">
        <v>2010</v>
      </c>
      <c r="W4208" t="s">
        <v>25</v>
      </c>
    </row>
    <row r="4209" spans="1:23" x14ac:dyDescent="0.3">
      <c r="A4209" s="3">
        <v>13</v>
      </c>
      <c r="B4209" t="s">
        <v>26153</v>
      </c>
      <c r="C4209" s="3">
        <v>13401</v>
      </c>
      <c r="D4209" t="s">
        <v>1938</v>
      </c>
      <c r="E4209" s="3">
        <v>100107</v>
      </c>
      <c r="F4209" t="s">
        <v>9429</v>
      </c>
      <c r="G4209" s="3">
        <v>100107012</v>
      </c>
      <c r="H4209" t="s">
        <v>26155</v>
      </c>
      <c r="I4209" s="3">
        <v>2</v>
      </c>
      <c r="J4209" t="s">
        <v>12848</v>
      </c>
      <c r="K4209" s="3">
        <v>20</v>
      </c>
      <c r="L4209" t="s">
        <v>26117</v>
      </c>
      <c r="M4209" s="3">
        <v>7</v>
      </c>
      <c r="N4209" t="s">
        <v>14788</v>
      </c>
      <c r="O4209" s="3">
        <v>1</v>
      </c>
      <c r="P4209" t="s">
        <v>28066</v>
      </c>
      <c r="Q4209" s="3">
        <v>1</v>
      </c>
      <c r="R4209" t="s">
        <v>26083</v>
      </c>
      <c r="S4209" s="3">
        <v>1</v>
      </c>
      <c r="T4209" s="3">
        <v>1</v>
      </c>
      <c r="U4209" s="3">
        <v>45000</v>
      </c>
      <c r="V4209" s="3">
        <v>2010</v>
      </c>
      <c r="W4209" t="s">
        <v>25</v>
      </c>
    </row>
    <row r="4210" spans="1:23" x14ac:dyDescent="0.3">
      <c r="A4210" s="3">
        <v>13</v>
      </c>
      <c r="B4210" t="s">
        <v>26153</v>
      </c>
      <c r="C4210" s="3">
        <v>13203</v>
      </c>
      <c r="D4210" t="s">
        <v>1926</v>
      </c>
      <c r="E4210" s="3">
        <v>100107</v>
      </c>
      <c r="F4210" t="s">
        <v>9429</v>
      </c>
      <c r="G4210" s="3">
        <v>100107012</v>
      </c>
      <c r="H4210" t="s">
        <v>26155</v>
      </c>
      <c r="I4210" s="3">
        <v>1</v>
      </c>
      <c r="J4210" t="s">
        <v>26080</v>
      </c>
      <c r="K4210" s="3">
        <v>20</v>
      </c>
      <c r="L4210" t="s">
        <v>26117</v>
      </c>
      <c r="M4210" s="3">
        <v>7</v>
      </c>
      <c r="N4210" t="s">
        <v>14788</v>
      </c>
      <c r="O4210" s="3">
        <v>2</v>
      </c>
      <c r="P4210" t="s">
        <v>28067</v>
      </c>
      <c r="Q4210" s="3">
        <v>1</v>
      </c>
      <c r="R4210" t="s">
        <v>26083</v>
      </c>
      <c r="S4210" s="3">
        <v>7</v>
      </c>
      <c r="T4210" s="3">
        <v>1</v>
      </c>
      <c r="U4210" s="3">
        <v>3000</v>
      </c>
      <c r="V4210" s="3">
        <v>2010</v>
      </c>
      <c r="W4210" t="s">
        <v>25</v>
      </c>
    </row>
    <row r="4211" spans="1:23" x14ac:dyDescent="0.3">
      <c r="A4211" s="3">
        <v>13</v>
      </c>
      <c r="B4211" t="s">
        <v>26153</v>
      </c>
      <c r="C4211" s="3">
        <v>13203</v>
      </c>
      <c r="D4211" t="s">
        <v>1926</v>
      </c>
      <c r="E4211" s="3">
        <v>100107</v>
      </c>
      <c r="F4211" t="s">
        <v>9429</v>
      </c>
      <c r="G4211" s="3">
        <v>100107012</v>
      </c>
      <c r="H4211" t="s">
        <v>26155</v>
      </c>
      <c r="I4211" s="3">
        <v>2</v>
      </c>
      <c r="J4211" t="s">
        <v>12848</v>
      </c>
      <c r="K4211" s="3">
        <v>20</v>
      </c>
      <c r="L4211" t="s">
        <v>26117</v>
      </c>
      <c r="M4211" s="3">
        <v>7</v>
      </c>
      <c r="N4211" t="s">
        <v>14788</v>
      </c>
      <c r="O4211" s="3">
        <v>3</v>
      </c>
      <c r="P4211" t="s">
        <v>26085</v>
      </c>
      <c r="Q4211" s="3">
        <v>1</v>
      </c>
      <c r="R4211" t="s">
        <v>26083</v>
      </c>
      <c r="S4211" s="3">
        <v>4</v>
      </c>
      <c r="T4211" s="3">
        <v>1</v>
      </c>
      <c r="U4211" s="3">
        <v>63750</v>
      </c>
      <c r="V4211" s="3">
        <v>2010</v>
      </c>
      <c r="W4211" t="s">
        <v>25</v>
      </c>
    </row>
    <row r="4212" spans="1:23" x14ac:dyDescent="0.3">
      <c r="A4212" s="3">
        <v>13</v>
      </c>
      <c r="B4212" t="s">
        <v>26153</v>
      </c>
      <c r="C4212" s="3">
        <v>13505</v>
      </c>
      <c r="D4212" t="s">
        <v>1962</v>
      </c>
      <c r="E4212" s="3">
        <v>100107</v>
      </c>
      <c r="F4212" t="s">
        <v>9429</v>
      </c>
      <c r="G4212" s="3">
        <v>100107012</v>
      </c>
      <c r="H4212" t="s">
        <v>26155</v>
      </c>
      <c r="I4212" s="3">
        <v>2</v>
      </c>
      <c r="J4212" t="s">
        <v>12848</v>
      </c>
      <c r="K4212" s="3">
        <v>20</v>
      </c>
      <c r="L4212" t="s">
        <v>26117</v>
      </c>
      <c r="M4212" s="3">
        <v>2</v>
      </c>
      <c r="N4212" t="s">
        <v>26084</v>
      </c>
      <c r="O4212" s="3">
        <v>1</v>
      </c>
      <c r="P4212" t="s">
        <v>28066</v>
      </c>
      <c r="Q4212" s="3">
        <v>1</v>
      </c>
      <c r="R4212" t="s">
        <v>26083</v>
      </c>
      <c r="S4212" s="3">
        <v>5</v>
      </c>
      <c r="T4212" s="3">
        <v>1</v>
      </c>
      <c r="U4212" s="3">
        <v>265000</v>
      </c>
      <c r="V4212" s="3">
        <v>2010</v>
      </c>
      <c r="W4212" t="s">
        <v>25</v>
      </c>
    </row>
    <row r="4213" spans="1:23" x14ac:dyDescent="0.3">
      <c r="A4213" s="3">
        <v>13</v>
      </c>
      <c r="B4213" t="s">
        <v>26153</v>
      </c>
      <c r="C4213" s="3">
        <v>13601</v>
      </c>
      <c r="D4213" t="s">
        <v>1965</v>
      </c>
      <c r="E4213" s="3">
        <v>100107</v>
      </c>
      <c r="F4213" t="s">
        <v>9429</v>
      </c>
      <c r="G4213" s="3">
        <v>100107012</v>
      </c>
      <c r="H4213" t="s">
        <v>26155</v>
      </c>
      <c r="I4213" s="3">
        <v>2</v>
      </c>
      <c r="J4213" t="s">
        <v>12848</v>
      </c>
      <c r="K4213" s="3">
        <v>20</v>
      </c>
      <c r="L4213" t="s">
        <v>26117</v>
      </c>
      <c r="M4213" s="3">
        <v>6</v>
      </c>
      <c r="N4213" t="s">
        <v>18251</v>
      </c>
      <c r="O4213" s="3">
        <v>1</v>
      </c>
      <c r="P4213" t="s">
        <v>28066</v>
      </c>
      <c r="Q4213" s="3">
        <v>2</v>
      </c>
      <c r="R4213" t="s">
        <v>8209</v>
      </c>
      <c r="S4213" s="3">
        <v>1</v>
      </c>
      <c r="T4213" s="3">
        <v>1</v>
      </c>
      <c r="U4213" s="3">
        <v>43880</v>
      </c>
      <c r="V4213" s="3">
        <v>2010</v>
      </c>
      <c r="W4213" t="s">
        <v>25</v>
      </c>
    </row>
    <row r="4214" spans="1:23" x14ac:dyDescent="0.3">
      <c r="A4214" s="3">
        <v>13</v>
      </c>
      <c r="B4214" t="s">
        <v>26153</v>
      </c>
      <c r="C4214" s="3">
        <v>13601</v>
      </c>
      <c r="D4214" t="s">
        <v>1965</v>
      </c>
      <c r="E4214" s="3">
        <v>100107</v>
      </c>
      <c r="F4214" t="s">
        <v>9429</v>
      </c>
      <c r="G4214" s="3">
        <v>100107012</v>
      </c>
      <c r="H4214" t="s">
        <v>26155</v>
      </c>
      <c r="I4214" s="3">
        <v>2</v>
      </c>
      <c r="J4214" t="s">
        <v>12848</v>
      </c>
      <c r="K4214" s="3">
        <v>20</v>
      </c>
      <c r="L4214" t="s">
        <v>26117</v>
      </c>
      <c r="M4214" s="3">
        <v>7</v>
      </c>
      <c r="N4214" t="s">
        <v>14788</v>
      </c>
      <c r="O4214" s="3">
        <v>3</v>
      </c>
      <c r="P4214" t="s">
        <v>26085</v>
      </c>
      <c r="Q4214" s="3">
        <v>2</v>
      </c>
      <c r="R4214" t="s">
        <v>8209</v>
      </c>
      <c r="S4214" s="3">
        <v>1</v>
      </c>
      <c r="T4214" s="3">
        <v>1</v>
      </c>
      <c r="U4214" s="3">
        <v>42228</v>
      </c>
      <c r="V4214" s="3">
        <v>2010</v>
      </c>
      <c r="W4214" t="s">
        <v>25</v>
      </c>
    </row>
    <row r="4215" spans="1:23" x14ac:dyDescent="0.3">
      <c r="A4215" s="3">
        <v>13</v>
      </c>
      <c r="B4215" t="s">
        <v>26153</v>
      </c>
      <c r="C4215" s="3">
        <v>13601</v>
      </c>
      <c r="D4215" t="s">
        <v>1965</v>
      </c>
      <c r="E4215" s="3">
        <v>100107</v>
      </c>
      <c r="F4215" t="s">
        <v>9429</v>
      </c>
      <c r="G4215" s="3">
        <v>100107012</v>
      </c>
      <c r="H4215" t="s">
        <v>26155</v>
      </c>
      <c r="I4215" s="3">
        <v>2</v>
      </c>
      <c r="J4215" t="s">
        <v>12848</v>
      </c>
      <c r="K4215" s="3">
        <v>20</v>
      </c>
      <c r="L4215" t="s">
        <v>26117</v>
      </c>
      <c r="M4215" s="3">
        <v>7</v>
      </c>
      <c r="N4215" t="s">
        <v>14788</v>
      </c>
      <c r="O4215" s="3">
        <v>3</v>
      </c>
      <c r="P4215" t="s">
        <v>26085</v>
      </c>
      <c r="Q4215" s="3">
        <v>2</v>
      </c>
      <c r="R4215" t="s">
        <v>8209</v>
      </c>
      <c r="S4215" s="3">
        <v>2</v>
      </c>
      <c r="T4215" s="3">
        <v>1</v>
      </c>
      <c r="U4215" s="3">
        <v>82000</v>
      </c>
      <c r="V4215" s="3">
        <v>2010</v>
      </c>
      <c r="W4215" t="s">
        <v>25</v>
      </c>
    </row>
    <row r="4216" spans="1:23" x14ac:dyDescent="0.3">
      <c r="A4216" s="3">
        <v>13</v>
      </c>
      <c r="B4216" t="s">
        <v>26153</v>
      </c>
      <c r="C4216" s="3">
        <v>13303</v>
      </c>
      <c r="D4216" t="s">
        <v>1935</v>
      </c>
      <c r="E4216" s="3">
        <v>100107</v>
      </c>
      <c r="F4216" t="s">
        <v>9429</v>
      </c>
      <c r="G4216" s="3">
        <v>100107012</v>
      </c>
      <c r="H4216" t="s">
        <v>26155</v>
      </c>
      <c r="I4216" s="3">
        <v>1</v>
      </c>
      <c r="J4216" t="s">
        <v>26080</v>
      </c>
      <c r="K4216" s="3">
        <v>20</v>
      </c>
      <c r="L4216" t="s">
        <v>26117</v>
      </c>
      <c r="M4216" s="3">
        <v>2</v>
      </c>
      <c r="N4216" t="s">
        <v>26084</v>
      </c>
      <c r="O4216" s="3">
        <v>3</v>
      </c>
      <c r="P4216" t="s">
        <v>26085</v>
      </c>
      <c r="Q4216" s="3">
        <v>5</v>
      </c>
      <c r="R4216" t="s">
        <v>8203</v>
      </c>
      <c r="S4216" s="3">
        <v>6</v>
      </c>
      <c r="T4216" s="3">
        <v>1</v>
      </c>
      <c r="U4216" s="3">
        <v>16000</v>
      </c>
      <c r="V4216" s="3">
        <v>2010</v>
      </c>
      <c r="W4216" t="s">
        <v>25</v>
      </c>
    </row>
    <row r="4217" spans="1:23" x14ac:dyDescent="0.3">
      <c r="A4217" s="3">
        <v>13</v>
      </c>
      <c r="B4217" t="s">
        <v>26153</v>
      </c>
      <c r="C4217" s="3">
        <v>13303</v>
      </c>
      <c r="D4217" t="s">
        <v>1935</v>
      </c>
      <c r="E4217" s="3">
        <v>100107</v>
      </c>
      <c r="F4217" t="s">
        <v>9429</v>
      </c>
      <c r="G4217" s="3">
        <v>100107012</v>
      </c>
      <c r="H4217" t="s">
        <v>26155</v>
      </c>
      <c r="I4217" s="3">
        <v>1</v>
      </c>
      <c r="J4217" t="s">
        <v>26080</v>
      </c>
      <c r="K4217" s="3">
        <v>20</v>
      </c>
      <c r="L4217" t="s">
        <v>26117</v>
      </c>
      <c r="M4217" s="3">
        <v>2</v>
      </c>
      <c r="N4217" t="s">
        <v>26084</v>
      </c>
      <c r="O4217" s="3">
        <v>3</v>
      </c>
      <c r="P4217" t="s">
        <v>26085</v>
      </c>
      <c r="Q4217" s="3">
        <v>2</v>
      </c>
      <c r="R4217" t="s">
        <v>8209</v>
      </c>
      <c r="S4217" s="3">
        <v>2</v>
      </c>
      <c r="T4217" s="3">
        <v>1</v>
      </c>
      <c r="U4217" s="3">
        <v>84000</v>
      </c>
      <c r="V4217" s="3">
        <v>2010</v>
      </c>
      <c r="W4217" t="s">
        <v>25</v>
      </c>
    </row>
    <row r="4218" spans="1:23" x14ac:dyDescent="0.3">
      <c r="A4218" s="3">
        <v>13</v>
      </c>
      <c r="B4218" t="s">
        <v>26153</v>
      </c>
      <c r="C4218" s="3">
        <v>13303</v>
      </c>
      <c r="D4218" t="s">
        <v>1935</v>
      </c>
      <c r="E4218" s="3">
        <v>100107</v>
      </c>
      <c r="F4218" t="s">
        <v>9429</v>
      </c>
      <c r="G4218" s="3">
        <v>100107012</v>
      </c>
      <c r="H4218" t="s">
        <v>26155</v>
      </c>
      <c r="I4218" s="3">
        <v>1</v>
      </c>
      <c r="J4218" t="s">
        <v>26080</v>
      </c>
      <c r="K4218" s="3">
        <v>20</v>
      </c>
      <c r="L4218" t="s">
        <v>26117</v>
      </c>
      <c r="M4218" s="3">
        <v>2</v>
      </c>
      <c r="N4218" t="s">
        <v>26084</v>
      </c>
      <c r="O4218" s="3">
        <v>3</v>
      </c>
      <c r="P4218" t="s">
        <v>26085</v>
      </c>
      <c r="Q4218" s="3">
        <v>1</v>
      </c>
      <c r="R4218" t="s">
        <v>26083</v>
      </c>
      <c r="S4218" s="3">
        <v>4</v>
      </c>
      <c r="T4218" s="3">
        <v>1</v>
      </c>
      <c r="U4218" s="3">
        <v>52000</v>
      </c>
      <c r="V4218" s="3">
        <v>2010</v>
      </c>
      <c r="W4218" t="s">
        <v>25</v>
      </c>
    </row>
    <row r="4219" spans="1:23" x14ac:dyDescent="0.3">
      <c r="A4219" s="3">
        <v>13</v>
      </c>
      <c r="B4219" t="s">
        <v>26153</v>
      </c>
      <c r="C4219" s="3">
        <v>13303</v>
      </c>
      <c r="D4219" t="s">
        <v>1935</v>
      </c>
      <c r="E4219" s="3">
        <v>100107</v>
      </c>
      <c r="F4219" t="s">
        <v>9429</v>
      </c>
      <c r="G4219" s="3">
        <v>100107012</v>
      </c>
      <c r="H4219" t="s">
        <v>26155</v>
      </c>
      <c r="I4219" s="3">
        <v>1</v>
      </c>
      <c r="J4219" t="s">
        <v>26080</v>
      </c>
      <c r="K4219" s="3">
        <v>20</v>
      </c>
      <c r="L4219" t="s">
        <v>26117</v>
      </c>
      <c r="M4219" s="3">
        <v>7</v>
      </c>
      <c r="N4219" t="s">
        <v>14788</v>
      </c>
      <c r="O4219" s="3">
        <v>2</v>
      </c>
      <c r="P4219" t="s">
        <v>28067</v>
      </c>
      <c r="Q4219" s="3">
        <v>1</v>
      </c>
      <c r="R4219" t="s">
        <v>26083</v>
      </c>
      <c r="S4219" s="3">
        <v>1</v>
      </c>
      <c r="T4219" s="3">
        <v>1</v>
      </c>
      <c r="U4219" s="3">
        <v>4200</v>
      </c>
      <c r="V4219" s="3">
        <v>2010</v>
      </c>
      <c r="W4219" t="s">
        <v>25</v>
      </c>
    </row>
    <row r="4220" spans="1:23" x14ac:dyDescent="0.3">
      <c r="A4220" s="3">
        <v>13</v>
      </c>
      <c r="B4220" t="s">
        <v>26153</v>
      </c>
      <c r="C4220" s="3">
        <v>13303</v>
      </c>
      <c r="D4220" t="s">
        <v>1935</v>
      </c>
      <c r="E4220" s="3">
        <v>100107</v>
      </c>
      <c r="F4220" t="s">
        <v>9429</v>
      </c>
      <c r="G4220" s="3">
        <v>100107012</v>
      </c>
      <c r="H4220" t="s">
        <v>26155</v>
      </c>
      <c r="I4220" s="3">
        <v>2</v>
      </c>
      <c r="J4220" t="s">
        <v>12848</v>
      </c>
      <c r="K4220" s="3">
        <v>20</v>
      </c>
      <c r="L4220" t="s">
        <v>26117</v>
      </c>
      <c r="M4220" s="3">
        <v>7</v>
      </c>
      <c r="N4220" t="s">
        <v>14788</v>
      </c>
      <c r="O4220" s="3">
        <v>1</v>
      </c>
      <c r="P4220" t="s">
        <v>28066</v>
      </c>
      <c r="Q4220" s="3">
        <v>2</v>
      </c>
      <c r="R4220" t="s">
        <v>8209</v>
      </c>
      <c r="S4220" s="3">
        <v>3</v>
      </c>
      <c r="T4220" s="3">
        <v>1</v>
      </c>
      <c r="U4220" s="3">
        <v>240000</v>
      </c>
      <c r="V4220" s="3">
        <v>2010</v>
      </c>
      <c r="W4220" t="s">
        <v>25</v>
      </c>
    </row>
    <row r="4221" spans="1:23" x14ac:dyDescent="0.3">
      <c r="A4221" s="3">
        <v>13</v>
      </c>
      <c r="B4221" t="s">
        <v>26153</v>
      </c>
      <c r="C4221" s="3">
        <v>13402</v>
      </c>
      <c r="D4221" t="s">
        <v>1941</v>
      </c>
      <c r="E4221" s="3">
        <v>100107</v>
      </c>
      <c r="F4221" t="s">
        <v>9429</v>
      </c>
      <c r="G4221" s="3">
        <v>100107012</v>
      </c>
      <c r="H4221" t="s">
        <v>26155</v>
      </c>
      <c r="I4221" s="3">
        <v>1</v>
      </c>
      <c r="J4221" t="s">
        <v>26080</v>
      </c>
      <c r="K4221" s="3">
        <v>20</v>
      </c>
      <c r="L4221" t="s">
        <v>26117</v>
      </c>
      <c r="M4221" s="3">
        <v>6</v>
      </c>
      <c r="N4221" t="s">
        <v>18251</v>
      </c>
      <c r="O4221" s="3">
        <v>4</v>
      </c>
      <c r="P4221" t="s">
        <v>26156</v>
      </c>
      <c r="Q4221" s="3">
        <v>1</v>
      </c>
      <c r="R4221" t="s">
        <v>26083</v>
      </c>
      <c r="S4221" s="3">
        <v>1</v>
      </c>
      <c r="T4221" s="3">
        <v>1</v>
      </c>
      <c r="U4221" s="3">
        <v>95000</v>
      </c>
      <c r="V4221" s="3">
        <v>2014</v>
      </c>
      <c r="W4221" t="s">
        <v>25</v>
      </c>
    </row>
    <row r="4222" spans="1:23" x14ac:dyDescent="0.3">
      <c r="A4222" s="3">
        <v>13</v>
      </c>
      <c r="B4222" t="s">
        <v>26153</v>
      </c>
      <c r="C4222" s="3">
        <v>13402</v>
      </c>
      <c r="D4222" t="s">
        <v>1941</v>
      </c>
      <c r="E4222" s="3">
        <v>100107</v>
      </c>
      <c r="F4222" t="s">
        <v>9429</v>
      </c>
      <c r="G4222" s="3">
        <v>100107012</v>
      </c>
      <c r="H4222" t="s">
        <v>26155</v>
      </c>
      <c r="I4222" s="3">
        <v>1</v>
      </c>
      <c r="J4222" t="s">
        <v>26080</v>
      </c>
      <c r="K4222" s="3">
        <v>20</v>
      </c>
      <c r="L4222" t="s">
        <v>26117</v>
      </c>
      <c r="M4222" s="3">
        <v>5</v>
      </c>
      <c r="N4222" t="s">
        <v>26092</v>
      </c>
      <c r="O4222" s="3">
        <v>4</v>
      </c>
      <c r="P4222" t="s">
        <v>26156</v>
      </c>
      <c r="Q4222" s="3">
        <v>1</v>
      </c>
      <c r="R4222" t="s">
        <v>26083</v>
      </c>
      <c r="S4222" s="3">
        <v>4</v>
      </c>
      <c r="T4222" s="3">
        <v>1</v>
      </c>
      <c r="U4222" s="3">
        <v>5000</v>
      </c>
      <c r="V4222" s="3">
        <v>2014</v>
      </c>
      <c r="W4222" t="s">
        <v>25</v>
      </c>
    </row>
    <row r="4223" spans="1:23" x14ac:dyDescent="0.3">
      <c r="A4223" s="3">
        <v>13</v>
      </c>
      <c r="B4223" t="s">
        <v>26153</v>
      </c>
      <c r="C4223" s="3">
        <v>13402</v>
      </c>
      <c r="D4223" t="s">
        <v>1941</v>
      </c>
      <c r="E4223" s="3">
        <v>100107</v>
      </c>
      <c r="F4223" t="s">
        <v>9429</v>
      </c>
      <c r="G4223" s="3">
        <v>100107012</v>
      </c>
      <c r="H4223" t="s">
        <v>26155</v>
      </c>
      <c r="I4223" s="3">
        <v>1</v>
      </c>
      <c r="J4223" t="s">
        <v>26080</v>
      </c>
      <c r="K4223" s="3">
        <v>20</v>
      </c>
      <c r="L4223" t="s">
        <v>26117</v>
      </c>
      <c r="M4223" s="3">
        <v>5</v>
      </c>
      <c r="N4223" t="s">
        <v>26092</v>
      </c>
      <c r="O4223" s="3">
        <v>4</v>
      </c>
      <c r="P4223" t="s">
        <v>26156</v>
      </c>
      <c r="Q4223" s="3">
        <v>1</v>
      </c>
      <c r="R4223" t="s">
        <v>26083</v>
      </c>
      <c r="S4223" s="3">
        <v>8</v>
      </c>
      <c r="T4223" s="3">
        <v>1</v>
      </c>
      <c r="U4223" s="3">
        <v>42000</v>
      </c>
      <c r="V4223" s="3">
        <v>2014</v>
      </c>
      <c r="W4223" t="s">
        <v>25</v>
      </c>
    </row>
    <row r="4224" spans="1:23" x14ac:dyDescent="0.3">
      <c r="A4224" s="3">
        <v>13</v>
      </c>
      <c r="B4224" t="s">
        <v>26153</v>
      </c>
      <c r="C4224" s="3">
        <v>13402</v>
      </c>
      <c r="D4224" t="s">
        <v>1941</v>
      </c>
      <c r="E4224" s="3">
        <v>100107</v>
      </c>
      <c r="F4224" t="s">
        <v>9429</v>
      </c>
      <c r="G4224" s="3">
        <v>100107012</v>
      </c>
      <c r="H4224" t="s">
        <v>26155</v>
      </c>
      <c r="I4224" s="3">
        <v>1</v>
      </c>
      <c r="J4224" t="s">
        <v>26080</v>
      </c>
      <c r="K4224" s="3">
        <v>20</v>
      </c>
      <c r="L4224" t="s">
        <v>26117</v>
      </c>
      <c r="M4224" s="3">
        <v>2</v>
      </c>
      <c r="N4224" t="s">
        <v>26084</v>
      </c>
      <c r="O4224" s="3">
        <v>4</v>
      </c>
      <c r="P4224" t="s">
        <v>26156</v>
      </c>
      <c r="Q4224" s="3">
        <v>1</v>
      </c>
      <c r="R4224" t="s">
        <v>26083</v>
      </c>
      <c r="S4224" s="3">
        <v>1</v>
      </c>
      <c r="T4224" s="3">
        <v>1</v>
      </c>
      <c r="U4224" s="3">
        <v>127285</v>
      </c>
      <c r="V4224" s="3">
        <v>2014</v>
      </c>
      <c r="W4224" t="s">
        <v>25</v>
      </c>
    </row>
    <row r="4225" spans="1:23" x14ac:dyDescent="0.3">
      <c r="A4225" s="3">
        <v>13</v>
      </c>
      <c r="B4225" t="s">
        <v>26153</v>
      </c>
      <c r="C4225" s="3">
        <v>13402</v>
      </c>
      <c r="D4225" t="s">
        <v>1941</v>
      </c>
      <c r="E4225" s="3">
        <v>100107</v>
      </c>
      <c r="F4225" t="s">
        <v>9429</v>
      </c>
      <c r="G4225" s="3">
        <v>100107012</v>
      </c>
      <c r="H4225" t="s">
        <v>26155</v>
      </c>
      <c r="I4225" s="3">
        <v>1</v>
      </c>
      <c r="J4225" t="s">
        <v>26080</v>
      </c>
      <c r="K4225" s="3">
        <v>20</v>
      </c>
      <c r="L4225" t="s">
        <v>26117</v>
      </c>
      <c r="M4225" s="3">
        <v>2</v>
      </c>
      <c r="N4225" t="s">
        <v>26084</v>
      </c>
      <c r="O4225" s="3">
        <v>4</v>
      </c>
      <c r="P4225" t="s">
        <v>26156</v>
      </c>
      <c r="Q4225" s="3">
        <v>1</v>
      </c>
      <c r="R4225" t="s">
        <v>26083</v>
      </c>
      <c r="S4225" s="3">
        <v>2</v>
      </c>
      <c r="T4225" s="3">
        <v>1</v>
      </c>
      <c r="U4225" s="3">
        <v>334160</v>
      </c>
      <c r="V4225" s="3">
        <v>2014</v>
      </c>
      <c r="W4225" t="s">
        <v>25</v>
      </c>
    </row>
    <row r="4226" spans="1:23" x14ac:dyDescent="0.3">
      <c r="A4226" s="3">
        <v>13</v>
      </c>
      <c r="B4226" t="s">
        <v>26153</v>
      </c>
      <c r="C4226" s="3">
        <v>13402</v>
      </c>
      <c r="D4226" t="s">
        <v>1941</v>
      </c>
      <c r="E4226" s="3">
        <v>100107</v>
      </c>
      <c r="F4226" t="s">
        <v>9429</v>
      </c>
      <c r="G4226" s="3">
        <v>100107012</v>
      </c>
      <c r="H4226" t="s">
        <v>26155</v>
      </c>
      <c r="I4226" s="3">
        <v>2</v>
      </c>
      <c r="J4226" t="s">
        <v>12848</v>
      </c>
      <c r="K4226" s="3">
        <v>20</v>
      </c>
      <c r="L4226" t="s">
        <v>26117</v>
      </c>
      <c r="M4226" s="3">
        <v>6</v>
      </c>
      <c r="N4226" t="s">
        <v>18251</v>
      </c>
      <c r="O4226" s="3">
        <v>4</v>
      </c>
      <c r="P4226" t="s">
        <v>26156</v>
      </c>
      <c r="Q4226" s="3">
        <v>1</v>
      </c>
      <c r="R4226" t="s">
        <v>26083</v>
      </c>
      <c r="S4226" s="3">
        <v>2</v>
      </c>
      <c r="T4226" s="3">
        <v>1</v>
      </c>
      <c r="U4226" s="3">
        <v>185000</v>
      </c>
      <c r="V4226" s="3">
        <v>2014</v>
      </c>
      <c r="W4226" t="s">
        <v>25</v>
      </c>
    </row>
    <row r="4227" spans="1:23" x14ac:dyDescent="0.3">
      <c r="A4227" s="3">
        <v>13</v>
      </c>
      <c r="B4227" t="s">
        <v>26153</v>
      </c>
      <c r="C4227" s="3">
        <v>13402</v>
      </c>
      <c r="D4227" t="s">
        <v>1941</v>
      </c>
      <c r="E4227" s="3">
        <v>100107</v>
      </c>
      <c r="F4227" t="s">
        <v>9429</v>
      </c>
      <c r="G4227" s="3">
        <v>100107012</v>
      </c>
      <c r="H4227" t="s">
        <v>26155</v>
      </c>
      <c r="I4227" s="3">
        <v>2</v>
      </c>
      <c r="J4227" t="s">
        <v>12848</v>
      </c>
      <c r="K4227" s="3">
        <v>20</v>
      </c>
      <c r="L4227" t="s">
        <v>26117</v>
      </c>
      <c r="M4227" s="3">
        <v>6</v>
      </c>
      <c r="N4227" t="s">
        <v>18251</v>
      </c>
      <c r="O4227" s="3">
        <v>4</v>
      </c>
      <c r="P4227" t="s">
        <v>26156</v>
      </c>
      <c r="Q4227" s="3">
        <v>1</v>
      </c>
      <c r="R4227" t="s">
        <v>26083</v>
      </c>
      <c r="S4227" s="3">
        <v>4</v>
      </c>
      <c r="T4227" s="3">
        <v>1</v>
      </c>
      <c r="U4227" s="3">
        <v>125000</v>
      </c>
      <c r="V4227" s="3">
        <v>2014</v>
      </c>
      <c r="W4227" t="s">
        <v>25</v>
      </c>
    </row>
    <row r="4228" spans="1:23" x14ac:dyDescent="0.3">
      <c r="A4228" s="3">
        <v>13</v>
      </c>
      <c r="B4228" t="s">
        <v>26153</v>
      </c>
      <c r="C4228" s="3">
        <v>13402</v>
      </c>
      <c r="D4228" t="s">
        <v>1941</v>
      </c>
      <c r="E4228" s="3">
        <v>100107</v>
      </c>
      <c r="F4228" t="s">
        <v>9429</v>
      </c>
      <c r="G4228" s="3">
        <v>100107012</v>
      </c>
      <c r="H4228" t="s">
        <v>26155</v>
      </c>
      <c r="I4228" s="3">
        <v>2</v>
      </c>
      <c r="J4228" t="s">
        <v>12848</v>
      </c>
      <c r="K4228" s="3">
        <v>20</v>
      </c>
      <c r="L4228" t="s">
        <v>26117</v>
      </c>
      <c r="M4228" s="3">
        <v>5</v>
      </c>
      <c r="N4228" t="s">
        <v>26092</v>
      </c>
      <c r="O4228" s="3">
        <v>4</v>
      </c>
      <c r="P4228" t="s">
        <v>26156</v>
      </c>
      <c r="Q4228" s="3">
        <v>5</v>
      </c>
      <c r="R4228" t="s">
        <v>8203</v>
      </c>
      <c r="S4228" s="3">
        <v>250</v>
      </c>
      <c r="T4228" s="3">
        <v>1</v>
      </c>
      <c r="U4228" s="3">
        <v>5000000</v>
      </c>
      <c r="V4228" s="3">
        <v>2014</v>
      </c>
      <c r="W4228" t="s">
        <v>25</v>
      </c>
    </row>
    <row r="4229" spans="1:23" x14ac:dyDescent="0.3">
      <c r="A4229" s="3">
        <v>13</v>
      </c>
      <c r="B4229" t="s">
        <v>26153</v>
      </c>
      <c r="C4229" s="3">
        <v>13402</v>
      </c>
      <c r="D4229" t="s">
        <v>1941</v>
      </c>
      <c r="E4229" s="3">
        <v>100107</v>
      </c>
      <c r="F4229" t="s">
        <v>9429</v>
      </c>
      <c r="G4229" s="3">
        <v>100107012</v>
      </c>
      <c r="H4229" t="s">
        <v>26155</v>
      </c>
      <c r="I4229" s="3">
        <v>2</v>
      </c>
      <c r="J4229" t="s">
        <v>12848</v>
      </c>
      <c r="K4229" s="3">
        <v>20</v>
      </c>
      <c r="L4229" t="s">
        <v>26117</v>
      </c>
      <c r="M4229" s="3">
        <v>5</v>
      </c>
      <c r="N4229" t="s">
        <v>26092</v>
      </c>
      <c r="O4229" s="3">
        <v>4</v>
      </c>
      <c r="P4229" t="s">
        <v>26156</v>
      </c>
      <c r="Q4229" s="3">
        <v>2</v>
      </c>
      <c r="R4229" t="s">
        <v>8209</v>
      </c>
      <c r="S4229" s="3">
        <v>40</v>
      </c>
      <c r="T4229" s="3">
        <v>1</v>
      </c>
      <c r="U4229" s="3">
        <v>90000</v>
      </c>
      <c r="V4229" s="3">
        <v>2014</v>
      </c>
      <c r="W4229" t="s">
        <v>25</v>
      </c>
    </row>
    <row r="4230" spans="1:23" x14ac:dyDescent="0.3">
      <c r="A4230" s="3">
        <v>13</v>
      </c>
      <c r="B4230" t="s">
        <v>26153</v>
      </c>
      <c r="C4230" s="3">
        <v>13402</v>
      </c>
      <c r="D4230" t="s">
        <v>1941</v>
      </c>
      <c r="E4230" s="3">
        <v>100107</v>
      </c>
      <c r="F4230" t="s">
        <v>9429</v>
      </c>
      <c r="G4230" s="3">
        <v>100107012</v>
      </c>
      <c r="H4230" t="s">
        <v>26155</v>
      </c>
      <c r="I4230" s="3">
        <v>2</v>
      </c>
      <c r="J4230" t="s">
        <v>12848</v>
      </c>
      <c r="K4230" s="3">
        <v>20</v>
      </c>
      <c r="L4230" t="s">
        <v>26117</v>
      </c>
      <c r="M4230" s="3">
        <v>5</v>
      </c>
      <c r="N4230" t="s">
        <v>26092</v>
      </c>
      <c r="O4230" s="3">
        <v>4</v>
      </c>
      <c r="P4230" t="s">
        <v>26156</v>
      </c>
      <c r="Q4230" s="3">
        <v>2</v>
      </c>
      <c r="R4230" t="s">
        <v>8209</v>
      </c>
      <c r="S4230" s="3">
        <v>170</v>
      </c>
      <c r="T4230" s="3">
        <v>1</v>
      </c>
      <c r="U4230" s="3">
        <v>1500000</v>
      </c>
      <c r="V4230" s="3">
        <v>2014</v>
      </c>
      <c r="W4230" t="s">
        <v>25</v>
      </c>
    </row>
    <row r="4231" spans="1:23" x14ac:dyDescent="0.3">
      <c r="A4231" s="3">
        <v>13</v>
      </c>
      <c r="B4231" t="s">
        <v>26153</v>
      </c>
      <c r="C4231" s="3">
        <v>13402</v>
      </c>
      <c r="D4231" t="s">
        <v>1941</v>
      </c>
      <c r="E4231" s="3">
        <v>100107</v>
      </c>
      <c r="F4231" t="s">
        <v>9429</v>
      </c>
      <c r="G4231" s="3">
        <v>100107012</v>
      </c>
      <c r="H4231" t="s">
        <v>26155</v>
      </c>
      <c r="I4231" s="3">
        <v>2</v>
      </c>
      <c r="J4231" t="s">
        <v>12848</v>
      </c>
      <c r="K4231" s="3">
        <v>20</v>
      </c>
      <c r="L4231" t="s">
        <v>26117</v>
      </c>
      <c r="M4231" s="3">
        <v>5</v>
      </c>
      <c r="N4231" t="s">
        <v>26092</v>
      </c>
      <c r="O4231" s="3">
        <v>4</v>
      </c>
      <c r="P4231" t="s">
        <v>26156</v>
      </c>
      <c r="Q4231" s="3">
        <v>3</v>
      </c>
      <c r="R4231" t="s">
        <v>26107</v>
      </c>
      <c r="S4231" s="3">
        <v>13</v>
      </c>
      <c r="T4231" s="3">
        <v>1</v>
      </c>
      <c r="U4231" s="3">
        <v>15000</v>
      </c>
      <c r="V4231" s="3">
        <v>2014</v>
      </c>
      <c r="W4231" t="s">
        <v>25</v>
      </c>
    </row>
    <row r="4232" spans="1:23" x14ac:dyDescent="0.3">
      <c r="A4232" s="3">
        <v>13</v>
      </c>
      <c r="B4232" t="s">
        <v>26153</v>
      </c>
      <c r="C4232" s="3">
        <v>13402</v>
      </c>
      <c r="D4232" t="s">
        <v>1941</v>
      </c>
      <c r="E4232" s="3">
        <v>100107</v>
      </c>
      <c r="F4232" t="s">
        <v>9429</v>
      </c>
      <c r="G4232" s="3">
        <v>100107012</v>
      </c>
      <c r="H4232" t="s">
        <v>26155</v>
      </c>
      <c r="I4232" s="3">
        <v>2</v>
      </c>
      <c r="J4232" t="s">
        <v>12848</v>
      </c>
      <c r="K4232" s="3">
        <v>20</v>
      </c>
      <c r="L4232" t="s">
        <v>26117</v>
      </c>
      <c r="M4232" s="3">
        <v>5</v>
      </c>
      <c r="N4232" t="s">
        <v>26092</v>
      </c>
      <c r="O4232" s="3">
        <v>4</v>
      </c>
      <c r="P4232" t="s">
        <v>26156</v>
      </c>
      <c r="Q4232" s="3">
        <v>3</v>
      </c>
      <c r="R4232" t="s">
        <v>26107</v>
      </c>
      <c r="S4232" s="3">
        <v>45</v>
      </c>
      <c r="T4232" s="3">
        <v>1</v>
      </c>
      <c r="U4232" s="3">
        <v>800000</v>
      </c>
      <c r="V4232" s="3">
        <v>2014</v>
      </c>
      <c r="W4232" t="s">
        <v>25</v>
      </c>
    </row>
    <row r="4233" spans="1:23" x14ac:dyDescent="0.3">
      <c r="A4233" s="3">
        <v>13</v>
      </c>
      <c r="B4233" t="s">
        <v>26153</v>
      </c>
      <c r="C4233" s="3">
        <v>13402</v>
      </c>
      <c r="D4233" t="s">
        <v>1941</v>
      </c>
      <c r="E4233" s="3">
        <v>100107</v>
      </c>
      <c r="F4233" t="s">
        <v>9429</v>
      </c>
      <c r="G4233" s="3">
        <v>100107012</v>
      </c>
      <c r="H4233" t="s">
        <v>26155</v>
      </c>
      <c r="I4233" s="3">
        <v>2</v>
      </c>
      <c r="J4233" t="s">
        <v>12848</v>
      </c>
      <c r="K4233" s="3">
        <v>20</v>
      </c>
      <c r="L4233" t="s">
        <v>26117</v>
      </c>
      <c r="M4233" s="3">
        <v>2</v>
      </c>
      <c r="N4233" t="s">
        <v>26084</v>
      </c>
      <c r="O4233" s="3">
        <v>4</v>
      </c>
      <c r="P4233" t="s">
        <v>26156</v>
      </c>
      <c r="Q4233" s="3">
        <v>5</v>
      </c>
      <c r="R4233" t="s">
        <v>8203</v>
      </c>
      <c r="S4233" s="3">
        <v>13</v>
      </c>
      <c r="T4233" s="3">
        <v>1</v>
      </c>
      <c r="U4233" s="3">
        <v>100000</v>
      </c>
      <c r="V4233" s="3">
        <v>2014</v>
      </c>
      <c r="W4233" t="s">
        <v>25</v>
      </c>
    </row>
    <row r="4234" spans="1:23" x14ac:dyDescent="0.3">
      <c r="A4234" s="3">
        <v>13</v>
      </c>
      <c r="B4234" t="s">
        <v>26153</v>
      </c>
      <c r="C4234" s="3">
        <v>13402</v>
      </c>
      <c r="D4234" t="s">
        <v>1941</v>
      </c>
      <c r="E4234" s="3">
        <v>100107</v>
      </c>
      <c r="F4234" t="s">
        <v>9429</v>
      </c>
      <c r="G4234" s="3">
        <v>100107012</v>
      </c>
      <c r="H4234" t="s">
        <v>26155</v>
      </c>
      <c r="I4234" s="3">
        <v>2</v>
      </c>
      <c r="J4234" t="s">
        <v>12848</v>
      </c>
      <c r="K4234" s="3">
        <v>20</v>
      </c>
      <c r="L4234" t="s">
        <v>26117</v>
      </c>
      <c r="M4234" s="3">
        <v>2</v>
      </c>
      <c r="N4234" t="s">
        <v>26084</v>
      </c>
      <c r="O4234" s="3">
        <v>4</v>
      </c>
      <c r="P4234" t="s">
        <v>26156</v>
      </c>
      <c r="Q4234" s="3">
        <v>1</v>
      </c>
      <c r="R4234" t="s">
        <v>26083</v>
      </c>
      <c r="S4234" s="3">
        <v>1</v>
      </c>
      <c r="T4234" s="3">
        <v>1</v>
      </c>
      <c r="U4234" s="3">
        <v>140000</v>
      </c>
      <c r="V4234" s="3">
        <v>2014</v>
      </c>
      <c r="W4234" t="s">
        <v>25</v>
      </c>
    </row>
    <row r="4235" spans="1:23" x14ac:dyDescent="0.3">
      <c r="A4235" s="3">
        <v>13</v>
      </c>
      <c r="B4235" t="s">
        <v>26153</v>
      </c>
      <c r="C4235" s="3">
        <v>13402</v>
      </c>
      <c r="D4235" t="s">
        <v>1941</v>
      </c>
      <c r="E4235" s="3">
        <v>100107</v>
      </c>
      <c r="F4235" t="s">
        <v>9429</v>
      </c>
      <c r="G4235" s="3">
        <v>100107012</v>
      </c>
      <c r="H4235" t="s">
        <v>26155</v>
      </c>
      <c r="I4235" s="3">
        <v>2</v>
      </c>
      <c r="J4235" t="s">
        <v>12848</v>
      </c>
      <c r="K4235" s="3">
        <v>20</v>
      </c>
      <c r="L4235" t="s">
        <v>26117</v>
      </c>
      <c r="M4235" s="3">
        <v>2</v>
      </c>
      <c r="N4235" t="s">
        <v>26084</v>
      </c>
      <c r="O4235" s="3">
        <v>4</v>
      </c>
      <c r="P4235" t="s">
        <v>26156</v>
      </c>
      <c r="Q4235" s="3">
        <v>1</v>
      </c>
      <c r="R4235" t="s">
        <v>26083</v>
      </c>
      <c r="S4235" s="3">
        <v>2</v>
      </c>
      <c r="T4235" s="3">
        <v>1</v>
      </c>
      <c r="U4235" s="3">
        <v>277000</v>
      </c>
      <c r="V4235" s="3">
        <v>2014</v>
      </c>
      <c r="W4235" t="s">
        <v>25</v>
      </c>
    </row>
    <row r="4236" spans="1:23" x14ac:dyDescent="0.3">
      <c r="A4236" s="3">
        <v>13</v>
      </c>
      <c r="B4236" t="s">
        <v>26153</v>
      </c>
      <c r="C4236" s="3">
        <v>13402</v>
      </c>
      <c r="D4236" t="s">
        <v>1941</v>
      </c>
      <c r="E4236" s="3">
        <v>100107</v>
      </c>
      <c r="F4236" t="s">
        <v>9429</v>
      </c>
      <c r="G4236" s="3">
        <v>100107012</v>
      </c>
      <c r="H4236" t="s">
        <v>26155</v>
      </c>
      <c r="I4236" s="3">
        <v>2</v>
      </c>
      <c r="J4236" t="s">
        <v>12848</v>
      </c>
      <c r="K4236" s="3">
        <v>20</v>
      </c>
      <c r="L4236" t="s">
        <v>26117</v>
      </c>
      <c r="M4236" s="3">
        <v>2</v>
      </c>
      <c r="N4236" t="s">
        <v>26084</v>
      </c>
      <c r="O4236" s="3">
        <v>4</v>
      </c>
      <c r="P4236" t="s">
        <v>26156</v>
      </c>
      <c r="Q4236" s="3">
        <v>1</v>
      </c>
      <c r="R4236" t="s">
        <v>26083</v>
      </c>
      <c r="S4236" s="3">
        <v>3</v>
      </c>
      <c r="T4236" s="3">
        <v>1</v>
      </c>
      <c r="U4236" s="3">
        <v>111000</v>
      </c>
      <c r="V4236" s="3">
        <v>2014</v>
      </c>
      <c r="W4236" t="s">
        <v>25</v>
      </c>
    </row>
    <row r="4237" spans="1:23" x14ac:dyDescent="0.3">
      <c r="A4237" s="3">
        <v>13</v>
      </c>
      <c r="B4237" t="s">
        <v>26153</v>
      </c>
      <c r="C4237" s="3">
        <v>13402</v>
      </c>
      <c r="D4237" t="s">
        <v>1941</v>
      </c>
      <c r="E4237" s="3">
        <v>100107</v>
      </c>
      <c r="F4237" t="s">
        <v>9429</v>
      </c>
      <c r="G4237" s="3">
        <v>100107012</v>
      </c>
      <c r="H4237" t="s">
        <v>26155</v>
      </c>
      <c r="I4237" s="3">
        <v>2</v>
      </c>
      <c r="J4237" t="s">
        <v>12848</v>
      </c>
      <c r="K4237" s="3">
        <v>20</v>
      </c>
      <c r="L4237" t="s">
        <v>26117</v>
      </c>
      <c r="M4237" s="3">
        <v>2</v>
      </c>
      <c r="N4237" t="s">
        <v>26084</v>
      </c>
      <c r="O4237" s="3">
        <v>4</v>
      </c>
      <c r="P4237" t="s">
        <v>26156</v>
      </c>
      <c r="Q4237" s="3">
        <v>1</v>
      </c>
      <c r="R4237" t="s">
        <v>26083</v>
      </c>
      <c r="S4237" s="3">
        <v>4</v>
      </c>
      <c r="T4237" s="3">
        <v>1</v>
      </c>
      <c r="U4237" s="3">
        <v>259000</v>
      </c>
      <c r="V4237" s="3">
        <v>2014</v>
      </c>
      <c r="W4237" t="s">
        <v>25</v>
      </c>
    </row>
    <row r="4238" spans="1:23" x14ac:dyDescent="0.3">
      <c r="A4238" s="3">
        <v>13</v>
      </c>
      <c r="B4238" t="s">
        <v>26153</v>
      </c>
      <c r="C4238" s="3">
        <v>13402</v>
      </c>
      <c r="D4238" t="s">
        <v>1941</v>
      </c>
      <c r="E4238" s="3">
        <v>100107</v>
      </c>
      <c r="F4238" t="s">
        <v>9429</v>
      </c>
      <c r="G4238" s="3">
        <v>100107012</v>
      </c>
      <c r="H4238" t="s">
        <v>26155</v>
      </c>
      <c r="I4238" s="3">
        <v>2</v>
      </c>
      <c r="J4238" t="s">
        <v>12848</v>
      </c>
      <c r="K4238" s="3">
        <v>20</v>
      </c>
      <c r="L4238" t="s">
        <v>26117</v>
      </c>
      <c r="M4238" s="3">
        <v>2</v>
      </c>
      <c r="N4238" t="s">
        <v>26084</v>
      </c>
      <c r="O4238" s="3">
        <v>4</v>
      </c>
      <c r="P4238" t="s">
        <v>26156</v>
      </c>
      <c r="Q4238" s="3">
        <v>1</v>
      </c>
      <c r="R4238" t="s">
        <v>26083</v>
      </c>
      <c r="S4238" s="3">
        <v>6</v>
      </c>
      <c r="T4238" s="3">
        <v>1</v>
      </c>
      <c r="U4238" s="3">
        <v>167000</v>
      </c>
      <c r="V4238" s="3">
        <v>2014</v>
      </c>
      <c r="W4238" t="s">
        <v>25</v>
      </c>
    </row>
    <row r="4239" spans="1:23" x14ac:dyDescent="0.3">
      <c r="A4239" s="3">
        <v>13</v>
      </c>
      <c r="B4239" t="s">
        <v>26153</v>
      </c>
      <c r="C4239" s="3">
        <v>13402</v>
      </c>
      <c r="D4239" t="s">
        <v>1941</v>
      </c>
      <c r="E4239" s="3">
        <v>100107</v>
      </c>
      <c r="F4239" t="s">
        <v>9429</v>
      </c>
      <c r="G4239" s="3">
        <v>100107012</v>
      </c>
      <c r="H4239" t="s">
        <v>26155</v>
      </c>
      <c r="I4239" s="3">
        <v>2</v>
      </c>
      <c r="J4239" t="s">
        <v>12848</v>
      </c>
      <c r="K4239" s="3">
        <v>20</v>
      </c>
      <c r="L4239" t="s">
        <v>26117</v>
      </c>
      <c r="M4239" s="3">
        <v>2</v>
      </c>
      <c r="N4239" t="s">
        <v>26084</v>
      </c>
      <c r="O4239" s="3">
        <v>4</v>
      </c>
      <c r="P4239" t="s">
        <v>26156</v>
      </c>
      <c r="Q4239" s="3">
        <v>1</v>
      </c>
      <c r="R4239" t="s">
        <v>26083</v>
      </c>
      <c r="S4239" s="3">
        <v>10</v>
      </c>
      <c r="T4239" s="3">
        <v>1</v>
      </c>
      <c r="U4239" s="3">
        <v>220000</v>
      </c>
      <c r="V4239" s="3">
        <v>2014</v>
      </c>
      <c r="W4239" t="s">
        <v>25</v>
      </c>
    </row>
    <row r="4240" spans="1:23" x14ac:dyDescent="0.3">
      <c r="A4240" s="3">
        <v>13</v>
      </c>
      <c r="B4240" t="s">
        <v>26153</v>
      </c>
      <c r="C4240" s="3">
        <v>13403</v>
      </c>
      <c r="D4240" t="s">
        <v>1944</v>
      </c>
      <c r="E4240" s="3">
        <v>100107</v>
      </c>
      <c r="F4240" t="s">
        <v>9429</v>
      </c>
      <c r="G4240" s="3">
        <v>100107012</v>
      </c>
      <c r="H4240" t="s">
        <v>26155</v>
      </c>
      <c r="I4240" s="3">
        <v>2</v>
      </c>
      <c r="J4240" t="s">
        <v>12848</v>
      </c>
      <c r="K4240" s="3">
        <v>20</v>
      </c>
      <c r="L4240" t="s">
        <v>26117</v>
      </c>
      <c r="M4240" s="3">
        <v>2</v>
      </c>
      <c r="N4240" t="s">
        <v>26084</v>
      </c>
      <c r="O4240" s="3">
        <v>4</v>
      </c>
      <c r="P4240" t="s">
        <v>26156</v>
      </c>
      <c r="Q4240" s="3">
        <v>5</v>
      </c>
      <c r="R4240" t="s">
        <v>8203</v>
      </c>
      <c r="S4240" s="3">
        <v>1</v>
      </c>
      <c r="T4240" s="3">
        <v>1</v>
      </c>
      <c r="U4240" s="3">
        <v>571600</v>
      </c>
      <c r="V4240" s="3">
        <v>2014</v>
      </c>
      <c r="W4240" t="s">
        <v>25</v>
      </c>
    </row>
    <row r="4241" spans="1:23" x14ac:dyDescent="0.3">
      <c r="A4241" s="3">
        <v>13</v>
      </c>
      <c r="B4241" t="s">
        <v>26153</v>
      </c>
      <c r="C4241" s="3">
        <v>13403</v>
      </c>
      <c r="D4241" t="s">
        <v>1944</v>
      </c>
      <c r="E4241" s="3">
        <v>100107</v>
      </c>
      <c r="F4241" t="s">
        <v>9429</v>
      </c>
      <c r="G4241" s="3">
        <v>100107012</v>
      </c>
      <c r="H4241" t="s">
        <v>26155</v>
      </c>
      <c r="I4241" s="3">
        <v>2</v>
      </c>
      <c r="J4241" t="s">
        <v>12848</v>
      </c>
      <c r="K4241" s="3">
        <v>20</v>
      </c>
      <c r="L4241" t="s">
        <v>26117</v>
      </c>
      <c r="M4241" s="3">
        <v>2</v>
      </c>
      <c r="N4241" t="s">
        <v>26084</v>
      </c>
      <c r="O4241" s="3">
        <v>4</v>
      </c>
      <c r="P4241" t="s">
        <v>26156</v>
      </c>
      <c r="Q4241" s="3">
        <v>5</v>
      </c>
      <c r="R4241" t="s">
        <v>8203</v>
      </c>
      <c r="S4241" s="3">
        <v>2</v>
      </c>
      <c r="T4241" s="3">
        <v>1</v>
      </c>
      <c r="U4241" s="3">
        <v>370000</v>
      </c>
      <c r="V4241" s="3">
        <v>2014</v>
      </c>
      <c r="W4241" t="s">
        <v>25</v>
      </c>
    </row>
    <row r="4242" spans="1:23" x14ac:dyDescent="0.3">
      <c r="A4242" s="3">
        <v>13</v>
      </c>
      <c r="B4242" t="s">
        <v>26153</v>
      </c>
      <c r="C4242" s="3">
        <v>13403</v>
      </c>
      <c r="D4242" t="s">
        <v>1944</v>
      </c>
      <c r="E4242" s="3">
        <v>100107</v>
      </c>
      <c r="F4242" t="s">
        <v>9429</v>
      </c>
      <c r="G4242" s="3">
        <v>100107012</v>
      </c>
      <c r="H4242" t="s">
        <v>26155</v>
      </c>
      <c r="I4242" s="3">
        <v>2</v>
      </c>
      <c r="J4242" t="s">
        <v>12848</v>
      </c>
      <c r="K4242" s="3">
        <v>20</v>
      </c>
      <c r="L4242" t="s">
        <v>26117</v>
      </c>
      <c r="M4242" s="3">
        <v>2</v>
      </c>
      <c r="N4242" t="s">
        <v>26084</v>
      </c>
      <c r="O4242" s="3">
        <v>4</v>
      </c>
      <c r="P4242" t="s">
        <v>26156</v>
      </c>
      <c r="Q4242" s="3">
        <v>2</v>
      </c>
      <c r="R4242" t="s">
        <v>8209</v>
      </c>
      <c r="S4242" s="3">
        <v>1</v>
      </c>
      <c r="T4242" s="3">
        <v>1</v>
      </c>
      <c r="U4242" s="3">
        <v>445000</v>
      </c>
      <c r="V4242" s="3">
        <v>2014</v>
      </c>
      <c r="W4242" t="s">
        <v>25</v>
      </c>
    </row>
    <row r="4243" spans="1:23" x14ac:dyDescent="0.3">
      <c r="A4243" s="3">
        <v>13</v>
      </c>
      <c r="B4243" t="s">
        <v>26153</v>
      </c>
      <c r="C4243" s="3">
        <v>13403</v>
      </c>
      <c r="D4243" t="s">
        <v>1944</v>
      </c>
      <c r="E4243" s="3">
        <v>100107</v>
      </c>
      <c r="F4243" t="s">
        <v>9429</v>
      </c>
      <c r="G4243" s="3">
        <v>100107012</v>
      </c>
      <c r="H4243" t="s">
        <v>26155</v>
      </c>
      <c r="I4243" s="3">
        <v>2</v>
      </c>
      <c r="J4243" t="s">
        <v>12848</v>
      </c>
      <c r="K4243" s="3">
        <v>20</v>
      </c>
      <c r="L4243" t="s">
        <v>26117</v>
      </c>
      <c r="M4243" s="3">
        <v>2</v>
      </c>
      <c r="N4243" t="s">
        <v>26084</v>
      </c>
      <c r="O4243" s="3">
        <v>4</v>
      </c>
      <c r="P4243" t="s">
        <v>26156</v>
      </c>
      <c r="Q4243" s="3">
        <v>2</v>
      </c>
      <c r="R4243" t="s">
        <v>8209</v>
      </c>
      <c r="S4243" s="3">
        <v>4</v>
      </c>
      <c r="T4243" s="3">
        <v>1</v>
      </c>
      <c r="U4243" s="3">
        <v>115000</v>
      </c>
      <c r="V4243" s="3">
        <v>2014</v>
      </c>
      <c r="W4243" t="s">
        <v>25</v>
      </c>
    </row>
    <row r="4244" spans="1:23" x14ac:dyDescent="0.3">
      <c r="A4244" s="3">
        <v>13</v>
      </c>
      <c r="B4244" t="s">
        <v>26153</v>
      </c>
      <c r="C4244" s="3">
        <v>13403</v>
      </c>
      <c r="D4244" t="s">
        <v>1944</v>
      </c>
      <c r="E4244" s="3">
        <v>100107</v>
      </c>
      <c r="F4244" t="s">
        <v>9429</v>
      </c>
      <c r="G4244" s="3">
        <v>100107012</v>
      </c>
      <c r="H4244" t="s">
        <v>26155</v>
      </c>
      <c r="I4244" s="3">
        <v>2</v>
      </c>
      <c r="J4244" t="s">
        <v>12848</v>
      </c>
      <c r="K4244" s="3">
        <v>20</v>
      </c>
      <c r="L4244" t="s">
        <v>26117</v>
      </c>
      <c r="M4244" s="3">
        <v>2</v>
      </c>
      <c r="N4244" t="s">
        <v>26084</v>
      </c>
      <c r="O4244" s="3">
        <v>4</v>
      </c>
      <c r="P4244" t="s">
        <v>26156</v>
      </c>
      <c r="Q4244" s="3">
        <v>3</v>
      </c>
      <c r="R4244" t="s">
        <v>26107</v>
      </c>
      <c r="S4244" s="3">
        <v>1</v>
      </c>
      <c r="T4244" s="3">
        <v>1</v>
      </c>
      <c r="U4244" s="3">
        <v>50000</v>
      </c>
      <c r="V4244" s="3">
        <v>2014</v>
      </c>
      <c r="W4244" t="s">
        <v>25</v>
      </c>
    </row>
    <row r="4245" spans="1:23" x14ac:dyDescent="0.3">
      <c r="A4245" s="3">
        <v>13</v>
      </c>
      <c r="B4245" t="s">
        <v>26153</v>
      </c>
      <c r="C4245" s="3">
        <v>13103</v>
      </c>
      <c r="D4245" t="s">
        <v>1832</v>
      </c>
      <c r="E4245" s="3">
        <v>100107</v>
      </c>
      <c r="F4245" t="s">
        <v>9429</v>
      </c>
      <c r="G4245" s="3">
        <v>100107012</v>
      </c>
      <c r="H4245" t="s">
        <v>26155</v>
      </c>
      <c r="I4245" s="3">
        <v>1</v>
      </c>
      <c r="J4245" t="s">
        <v>26080</v>
      </c>
      <c r="K4245" s="3">
        <v>20</v>
      </c>
      <c r="L4245" t="s">
        <v>26117</v>
      </c>
      <c r="M4245" s="3">
        <v>7</v>
      </c>
      <c r="N4245" t="s">
        <v>14788</v>
      </c>
      <c r="O4245" s="3">
        <v>4</v>
      </c>
      <c r="P4245" t="s">
        <v>26156</v>
      </c>
      <c r="Q4245" s="3">
        <v>1</v>
      </c>
      <c r="R4245" t="s">
        <v>26083</v>
      </c>
      <c r="S4245" s="3">
        <v>4</v>
      </c>
      <c r="T4245" s="3">
        <v>1</v>
      </c>
      <c r="U4245" s="3">
        <v>100000</v>
      </c>
      <c r="V4245" s="3">
        <v>2014</v>
      </c>
      <c r="W4245" t="s">
        <v>25</v>
      </c>
    </row>
    <row r="4246" spans="1:23" x14ac:dyDescent="0.3">
      <c r="A4246" s="3">
        <v>13</v>
      </c>
      <c r="B4246" t="s">
        <v>26153</v>
      </c>
      <c r="C4246" s="3">
        <v>13301</v>
      </c>
      <c r="D4246" t="s">
        <v>1929</v>
      </c>
      <c r="E4246" s="3">
        <v>100107</v>
      </c>
      <c r="F4246" t="s">
        <v>9429</v>
      </c>
      <c r="G4246" s="3">
        <v>100107012</v>
      </c>
      <c r="H4246" t="s">
        <v>26155</v>
      </c>
      <c r="I4246" s="3">
        <v>2</v>
      </c>
      <c r="J4246" t="s">
        <v>12848</v>
      </c>
      <c r="K4246" s="3">
        <v>20</v>
      </c>
      <c r="L4246" t="s">
        <v>26117</v>
      </c>
      <c r="M4246" s="3">
        <v>7</v>
      </c>
      <c r="N4246" t="s">
        <v>14788</v>
      </c>
      <c r="O4246" s="3">
        <v>4</v>
      </c>
      <c r="P4246" t="s">
        <v>26156</v>
      </c>
      <c r="Q4246" s="3">
        <v>1</v>
      </c>
      <c r="R4246" t="s">
        <v>26083</v>
      </c>
      <c r="S4246" s="3">
        <v>2</v>
      </c>
      <c r="T4246" s="3">
        <v>1</v>
      </c>
      <c r="U4246" s="3">
        <v>40700</v>
      </c>
      <c r="V4246" s="3">
        <v>2014</v>
      </c>
      <c r="W4246" t="s">
        <v>25</v>
      </c>
    </row>
    <row r="4247" spans="1:23" x14ac:dyDescent="0.3">
      <c r="A4247" s="3">
        <v>13</v>
      </c>
      <c r="B4247" t="s">
        <v>26153</v>
      </c>
      <c r="C4247" s="3">
        <v>13503</v>
      </c>
      <c r="D4247" t="s">
        <v>1956</v>
      </c>
      <c r="E4247" s="3">
        <v>100107</v>
      </c>
      <c r="F4247" t="s">
        <v>9429</v>
      </c>
      <c r="G4247" s="3">
        <v>100107012</v>
      </c>
      <c r="H4247" t="s">
        <v>26155</v>
      </c>
      <c r="I4247" s="3">
        <v>1</v>
      </c>
      <c r="J4247" t="s">
        <v>26080</v>
      </c>
      <c r="K4247" s="3">
        <v>20</v>
      </c>
      <c r="L4247" t="s">
        <v>26117</v>
      </c>
      <c r="M4247" s="3">
        <v>2</v>
      </c>
      <c r="N4247" t="s">
        <v>26084</v>
      </c>
      <c r="O4247" s="3">
        <v>4</v>
      </c>
      <c r="P4247" t="s">
        <v>26156</v>
      </c>
      <c r="Q4247" s="3">
        <v>1</v>
      </c>
      <c r="R4247" t="s">
        <v>26083</v>
      </c>
      <c r="S4247" s="3">
        <v>4</v>
      </c>
      <c r="T4247" s="3">
        <v>1</v>
      </c>
      <c r="U4247" s="3">
        <v>8000</v>
      </c>
      <c r="V4247" s="3">
        <v>2014</v>
      </c>
      <c r="W4247" t="s">
        <v>25</v>
      </c>
    </row>
    <row r="4248" spans="1:23" x14ac:dyDescent="0.3">
      <c r="A4248" s="3">
        <v>13</v>
      </c>
      <c r="B4248" t="s">
        <v>26153</v>
      </c>
      <c r="C4248" s="3">
        <v>13503</v>
      </c>
      <c r="D4248" t="s">
        <v>1956</v>
      </c>
      <c r="E4248" s="3">
        <v>100107</v>
      </c>
      <c r="F4248" t="s">
        <v>9429</v>
      </c>
      <c r="G4248" s="3">
        <v>100107012</v>
      </c>
      <c r="H4248" t="s">
        <v>26155</v>
      </c>
      <c r="I4248" s="3">
        <v>1</v>
      </c>
      <c r="J4248" t="s">
        <v>26080</v>
      </c>
      <c r="K4248" s="3">
        <v>20</v>
      </c>
      <c r="L4248" t="s">
        <v>26117</v>
      </c>
      <c r="M4248" s="3">
        <v>2</v>
      </c>
      <c r="N4248" t="s">
        <v>26084</v>
      </c>
      <c r="O4248" s="3">
        <v>4</v>
      </c>
      <c r="P4248" t="s">
        <v>26156</v>
      </c>
      <c r="Q4248" s="3">
        <v>1</v>
      </c>
      <c r="R4248" t="s">
        <v>26083</v>
      </c>
      <c r="S4248" s="3">
        <v>6</v>
      </c>
      <c r="T4248" s="3">
        <v>1</v>
      </c>
      <c r="U4248" s="3">
        <v>15000</v>
      </c>
      <c r="V4248" s="3">
        <v>2014</v>
      </c>
      <c r="W4248" t="s">
        <v>25</v>
      </c>
    </row>
    <row r="4249" spans="1:23" x14ac:dyDescent="0.3">
      <c r="A4249" s="3">
        <v>13</v>
      </c>
      <c r="B4249" t="s">
        <v>26153</v>
      </c>
      <c r="C4249" s="3">
        <v>13503</v>
      </c>
      <c r="D4249" t="s">
        <v>1956</v>
      </c>
      <c r="E4249" s="3">
        <v>100107</v>
      </c>
      <c r="F4249" t="s">
        <v>9429</v>
      </c>
      <c r="G4249" s="3">
        <v>100107012</v>
      </c>
      <c r="H4249" t="s">
        <v>26155</v>
      </c>
      <c r="I4249" s="3">
        <v>2</v>
      </c>
      <c r="J4249" t="s">
        <v>12848</v>
      </c>
      <c r="K4249" s="3">
        <v>20</v>
      </c>
      <c r="L4249" t="s">
        <v>26117</v>
      </c>
      <c r="M4249" s="3">
        <v>2</v>
      </c>
      <c r="N4249" t="s">
        <v>26084</v>
      </c>
      <c r="O4249" s="3">
        <v>4</v>
      </c>
      <c r="P4249" t="s">
        <v>26156</v>
      </c>
      <c r="Q4249" s="3">
        <v>2</v>
      </c>
      <c r="R4249" t="s">
        <v>8209</v>
      </c>
      <c r="S4249" s="3">
        <v>68</v>
      </c>
      <c r="T4249" s="3">
        <v>1</v>
      </c>
      <c r="U4249" s="3">
        <v>4000000</v>
      </c>
      <c r="V4249" s="3">
        <v>2014</v>
      </c>
      <c r="W4249" t="s">
        <v>25</v>
      </c>
    </row>
    <row r="4250" spans="1:23" x14ac:dyDescent="0.3">
      <c r="A4250" s="3">
        <v>13</v>
      </c>
      <c r="B4250" t="s">
        <v>26153</v>
      </c>
      <c r="C4250" s="3">
        <v>13503</v>
      </c>
      <c r="D4250" t="s">
        <v>1956</v>
      </c>
      <c r="E4250" s="3">
        <v>100107</v>
      </c>
      <c r="F4250" t="s">
        <v>9429</v>
      </c>
      <c r="G4250" s="3">
        <v>100107012</v>
      </c>
      <c r="H4250" t="s">
        <v>26155</v>
      </c>
      <c r="I4250" s="3">
        <v>2</v>
      </c>
      <c r="J4250" t="s">
        <v>12848</v>
      </c>
      <c r="K4250" s="3">
        <v>20</v>
      </c>
      <c r="L4250" t="s">
        <v>26117</v>
      </c>
      <c r="M4250" s="3">
        <v>2</v>
      </c>
      <c r="N4250" t="s">
        <v>26084</v>
      </c>
      <c r="O4250" s="3">
        <v>4</v>
      </c>
      <c r="P4250" t="s">
        <v>26156</v>
      </c>
      <c r="Q4250" s="3">
        <v>1</v>
      </c>
      <c r="R4250" t="s">
        <v>26083</v>
      </c>
      <c r="S4250" s="3">
        <v>4</v>
      </c>
      <c r="T4250" s="3">
        <v>1</v>
      </c>
      <c r="U4250" s="3">
        <v>60000</v>
      </c>
      <c r="V4250" s="3">
        <v>2014</v>
      </c>
      <c r="W4250" t="s">
        <v>25</v>
      </c>
    </row>
    <row r="4251" spans="1:23" x14ac:dyDescent="0.3">
      <c r="A4251" s="3">
        <v>13</v>
      </c>
      <c r="B4251" t="s">
        <v>26153</v>
      </c>
      <c r="C4251" s="3">
        <v>13503</v>
      </c>
      <c r="D4251" t="s">
        <v>1956</v>
      </c>
      <c r="E4251" s="3">
        <v>100107</v>
      </c>
      <c r="F4251" t="s">
        <v>9429</v>
      </c>
      <c r="G4251" s="3">
        <v>100107012</v>
      </c>
      <c r="H4251" t="s">
        <v>26155</v>
      </c>
      <c r="I4251" s="3">
        <v>2</v>
      </c>
      <c r="J4251" t="s">
        <v>12848</v>
      </c>
      <c r="K4251" s="3">
        <v>20</v>
      </c>
      <c r="L4251" t="s">
        <v>26117</v>
      </c>
      <c r="M4251" s="3">
        <v>2</v>
      </c>
      <c r="N4251" t="s">
        <v>26084</v>
      </c>
      <c r="O4251" s="3">
        <v>4</v>
      </c>
      <c r="P4251" t="s">
        <v>26156</v>
      </c>
      <c r="Q4251" s="3">
        <v>1</v>
      </c>
      <c r="R4251" t="s">
        <v>26083</v>
      </c>
      <c r="S4251" s="3">
        <v>5</v>
      </c>
      <c r="T4251" s="3">
        <v>1</v>
      </c>
      <c r="U4251" s="3">
        <v>25000</v>
      </c>
      <c r="V4251" s="3">
        <v>2014</v>
      </c>
      <c r="W4251" t="s">
        <v>25</v>
      </c>
    </row>
    <row r="4252" spans="1:23" x14ac:dyDescent="0.3">
      <c r="A4252" s="3">
        <v>13</v>
      </c>
      <c r="B4252" t="s">
        <v>26153</v>
      </c>
      <c r="C4252" s="3">
        <v>13503</v>
      </c>
      <c r="D4252" t="s">
        <v>1956</v>
      </c>
      <c r="E4252" s="3">
        <v>100107</v>
      </c>
      <c r="F4252" t="s">
        <v>9429</v>
      </c>
      <c r="G4252" s="3">
        <v>100107012</v>
      </c>
      <c r="H4252" t="s">
        <v>26155</v>
      </c>
      <c r="I4252" s="3">
        <v>2</v>
      </c>
      <c r="J4252" t="s">
        <v>12848</v>
      </c>
      <c r="K4252" s="3">
        <v>20</v>
      </c>
      <c r="L4252" t="s">
        <v>26117</v>
      </c>
      <c r="M4252" s="3">
        <v>2</v>
      </c>
      <c r="N4252" t="s">
        <v>26084</v>
      </c>
      <c r="O4252" s="3">
        <v>4</v>
      </c>
      <c r="P4252" t="s">
        <v>26156</v>
      </c>
      <c r="Q4252" s="3">
        <v>1</v>
      </c>
      <c r="R4252" t="s">
        <v>26083</v>
      </c>
      <c r="S4252" s="3">
        <v>6</v>
      </c>
      <c r="T4252" s="3">
        <v>1</v>
      </c>
      <c r="U4252" s="3">
        <v>10000</v>
      </c>
      <c r="V4252" s="3">
        <v>2014</v>
      </c>
      <c r="W4252" t="s">
        <v>25</v>
      </c>
    </row>
    <row r="4253" spans="1:23" x14ac:dyDescent="0.3">
      <c r="A4253" s="3">
        <v>13</v>
      </c>
      <c r="B4253" t="s">
        <v>26153</v>
      </c>
      <c r="C4253" s="3">
        <v>13503</v>
      </c>
      <c r="D4253" t="s">
        <v>1956</v>
      </c>
      <c r="E4253" s="3">
        <v>100107</v>
      </c>
      <c r="F4253" t="s">
        <v>9429</v>
      </c>
      <c r="G4253" s="3">
        <v>100107012</v>
      </c>
      <c r="H4253" t="s">
        <v>26155</v>
      </c>
      <c r="I4253" s="3">
        <v>2</v>
      </c>
      <c r="J4253" t="s">
        <v>12848</v>
      </c>
      <c r="K4253" s="3">
        <v>20</v>
      </c>
      <c r="L4253" t="s">
        <v>26117</v>
      </c>
      <c r="M4253" s="3">
        <v>2</v>
      </c>
      <c r="N4253" t="s">
        <v>26084</v>
      </c>
      <c r="O4253" s="3">
        <v>4</v>
      </c>
      <c r="P4253" t="s">
        <v>26156</v>
      </c>
      <c r="Q4253" s="3">
        <v>1</v>
      </c>
      <c r="R4253" t="s">
        <v>26083</v>
      </c>
      <c r="S4253" s="3">
        <v>8</v>
      </c>
      <c r="T4253" s="3">
        <v>1</v>
      </c>
      <c r="U4253" s="3">
        <v>80000</v>
      </c>
      <c r="V4253" s="3">
        <v>2014</v>
      </c>
      <c r="W4253" t="s">
        <v>25</v>
      </c>
    </row>
    <row r="4254" spans="1:23" x14ac:dyDescent="0.3">
      <c r="A4254" s="3">
        <v>13</v>
      </c>
      <c r="B4254" t="s">
        <v>26153</v>
      </c>
      <c r="C4254" s="3">
        <v>13602</v>
      </c>
      <c r="D4254" t="s">
        <v>1968</v>
      </c>
      <c r="E4254" s="3">
        <v>100107</v>
      </c>
      <c r="F4254" t="s">
        <v>9429</v>
      </c>
      <c r="G4254" s="3">
        <v>100107012</v>
      </c>
      <c r="H4254" t="s">
        <v>26155</v>
      </c>
      <c r="I4254" s="3">
        <v>2</v>
      </c>
      <c r="J4254" t="s">
        <v>12848</v>
      </c>
      <c r="K4254" s="3">
        <v>20</v>
      </c>
      <c r="L4254" t="s">
        <v>26117</v>
      </c>
      <c r="M4254" s="3">
        <v>2</v>
      </c>
      <c r="N4254" t="s">
        <v>26084</v>
      </c>
      <c r="O4254" s="3">
        <v>4</v>
      </c>
      <c r="P4254" t="s">
        <v>26156</v>
      </c>
      <c r="Q4254" s="3">
        <v>2</v>
      </c>
      <c r="R4254" t="s">
        <v>8209</v>
      </c>
      <c r="S4254" s="3">
        <v>3</v>
      </c>
      <c r="T4254" s="3">
        <v>1</v>
      </c>
      <c r="U4254" s="3">
        <v>50000</v>
      </c>
      <c r="V4254" s="3">
        <v>2014</v>
      </c>
      <c r="W4254" t="s">
        <v>25</v>
      </c>
    </row>
    <row r="4255" spans="1:23" x14ac:dyDescent="0.3">
      <c r="A4255" s="3">
        <v>13</v>
      </c>
      <c r="B4255" t="s">
        <v>26153</v>
      </c>
      <c r="C4255" s="3">
        <v>13602</v>
      </c>
      <c r="D4255" t="s">
        <v>1968</v>
      </c>
      <c r="E4255" s="3">
        <v>100107</v>
      </c>
      <c r="F4255" t="s">
        <v>9429</v>
      </c>
      <c r="G4255" s="3">
        <v>100107012</v>
      </c>
      <c r="H4255" t="s">
        <v>26155</v>
      </c>
      <c r="I4255" s="3">
        <v>2</v>
      </c>
      <c r="J4255" t="s">
        <v>12848</v>
      </c>
      <c r="K4255" s="3">
        <v>20</v>
      </c>
      <c r="L4255" t="s">
        <v>26117</v>
      </c>
      <c r="M4255" s="3">
        <v>2</v>
      </c>
      <c r="N4255" t="s">
        <v>26084</v>
      </c>
      <c r="O4255" s="3">
        <v>4</v>
      </c>
      <c r="P4255" t="s">
        <v>26156</v>
      </c>
      <c r="Q4255" s="3">
        <v>2</v>
      </c>
      <c r="R4255" t="s">
        <v>8209</v>
      </c>
      <c r="S4255" s="3">
        <v>6</v>
      </c>
      <c r="T4255" s="3">
        <v>1</v>
      </c>
      <c r="U4255" s="3">
        <v>200000</v>
      </c>
      <c r="V4255" s="3">
        <v>2014</v>
      </c>
      <c r="W4255" t="s">
        <v>25</v>
      </c>
    </row>
    <row r="4256" spans="1:23" x14ac:dyDescent="0.3">
      <c r="A4256" s="3">
        <v>13</v>
      </c>
      <c r="B4256" t="s">
        <v>26153</v>
      </c>
      <c r="C4256" s="3">
        <v>13603</v>
      </c>
      <c r="D4256" t="s">
        <v>1971</v>
      </c>
      <c r="E4256" s="3">
        <v>100107</v>
      </c>
      <c r="F4256" t="s">
        <v>9429</v>
      </c>
      <c r="G4256" s="3">
        <v>100107012</v>
      </c>
      <c r="H4256" t="s">
        <v>26155</v>
      </c>
      <c r="I4256" s="3">
        <v>2</v>
      </c>
      <c r="J4256" t="s">
        <v>12848</v>
      </c>
      <c r="K4256" s="3">
        <v>20</v>
      </c>
      <c r="L4256" t="s">
        <v>26117</v>
      </c>
      <c r="M4256" s="3">
        <v>2</v>
      </c>
      <c r="N4256" t="s">
        <v>26084</v>
      </c>
      <c r="O4256" s="3">
        <v>4</v>
      </c>
      <c r="P4256" t="s">
        <v>26156</v>
      </c>
      <c r="Q4256" s="3">
        <v>5</v>
      </c>
      <c r="R4256" t="s">
        <v>8203</v>
      </c>
      <c r="S4256" s="3">
        <v>5</v>
      </c>
      <c r="T4256" s="3">
        <v>1</v>
      </c>
      <c r="U4256" s="3">
        <v>6000</v>
      </c>
      <c r="V4256" s="3">
        <v>2014</v>
      </c>
      <c r="W4256" t="s">
        <v>25</v>
      </c>
    </row>
    <row r="4257" spans="1:23" x14ac:dyDescent="0.3">
      <c r="A4257" s="3">
        <v>13</v>
      </c>
      <c r="B4257" t="s">
        <v>26153</v>
      </c>
      <c r="C4257" s="3">
        <v>13603</v>
      </c>
      <c r="D4257" t="s">
        <v>1971</v>
      </c>
      <c r="E4257" s="3">
        <v>100107</v>
      </c>
      <c r="F4257" t="s">
        <v>9429</v>
      </c>
      <c r="G4257" s="3">
        <v>100107012</v>
      </c>
      <c r="H4257" t="s">
        <v>26155</v>
      </c>
      <c r="I4257" s="3">
        <v>2</v>
      </c>
      <c r="J4257" t="s">
        <v>12848</v>
      </c>
      <c r="K4257" s="3">
        <v>20</v>
      </c>
      <c r="L4257" t="s">
        <v>26117</v>
      </c>
      <c r="M4257" s="3">
        <v>2</v>
      </c>
      <c r="N4257" t="s">
        <v>26084</v>
      </c>
      <c r="O4257" s="3">
        <v>4</v>
      </c>
      <c r="P4257" t="s">
        <v>26156</v>
      </c>
      <c r="Q4257" s="3">
        <v>5</v>
      </c>
      <c r="R4257" t="s">
        <v>8203</v>
      </c>
      <c r="S4257" s="3">
        <v>50</v>
      </c>
      <c r="T4257" s="3">
        <v>1</v>
      </c>
      <c r="U4257" s="3">
        <v>150000</v>
      </c>
      <c r="V4257" s="3">
        <v>2014</v>
      </c>
      <c r="W4257" t="s">
        <v>25</v>
      </c>
    </row>
    <row r="4258" spans="1:23" x14ac:dyDescent="0.3">
      <c r="A4258" s="3">
        <v>13</v>
      </c>
      <c r="B4258" t="s">
        <v>26153</v>
      </c>
      <c r="C4258" s="3">
        <v>13603</v>
      </c>
      <c r="D4258" t="s">
        <v>1971</v>
      </c>
      <c r="E4258" s="3">
        <v>100107</v>
      </c>
      <c r="F4258" t="s">
        <v>9429</v>
      </c>
      <c r="G4258" s="3">
        <v>100107012</v>
      </c>
      <c r="H4258" t="s">
        <v>26155</v>
      </c>
      <c r="I4258" s="3">
        <v>2</v>
      </c>
      <c r="J4258" t="s">
        <v>12848</v>
      </c>
      <c r="K4258" s="3">
        <v>20</v>
      </c>
      <c r="L4258" t="s">
        <v>26117</v>
      </c>
      <c r="M4258" s="3">
        <v>2</v>
      </c>
      <c r="N4258" t="s">
        <v>26084</v>
      </c>
      <c r="O4258" s="3">
        <v>4</v>
      </c>
      <c r="P4258" t="s">
        <v>26156</v>
      </c>
      <c r="Q4258" s="3">
        <v>1</v>
      </c>
      <c r="R4258" t="s">
        <v>26083</v>
      </c>
      <c r="S4258" s="3">
        <v>6</v>
      </c>
      <c r="T4258" s="3">
        <v>1</v>
      </c>
      <c r="U4258" s="3">
        <v>90000</v>
      </c>
      <c r="V4258" s="3">
        <v>2014</v>
      </c>
      <c r="W4258" t="s">
        <v>25</v>
      </c>
    </row>
    <row r="4259" spans="1:23" x14ac:dyDescent="0.3">
      <c r="A4259" s="3">
        <v>13</v>
      </c>
      <c r="B4259" t="s">
        <v>26153</v>
      </c>
      <c r="C4259" s="3">
        <v>13302</v>
      </c>
      <c r="D4259" t="s">
        <v>1932</v>
      </c>
      <c r="E4259" s="3">
        <v>100107</v>
      </c>
      <c r="F4259" t="s">
        <v>9429</v>
      </c>
      <c r="G4259" s="3">
        <v>100107012</v>
      </c>
      <c r="H4259" t="s">
        <v>26155</v>
      </c>
      <c r="I4259" s="3">
        <v>1</v>
      </c>
      <c r="J4259" t="s">
        <v>26080</v>
      </c>
      <c r="K4259" s="3">
        <v>20</v>
      </c>
      <c r="L4259" t="s">
        <v>26117</v>
      </c>
      <c r="M4259" s="3">
        <v>2</v>
      </c>
      <c r="N4259" t="s">
        <v>26084</v>
      </c>
      <c r="O4259" s="3">
        <v>4</v>
      </c>
      <c r="P4259" t="s">
        <v>26156</v>
      </c>
      <c r="Q4259" s="3">
        <v>1</v>
      </c>
      <c r="R4259" t="s">
        <v>26083</v>
      </c>
      <c r="S4259" s="3">
        <v>3</v>
      </c>
      <c r="T4259" s="3">
        <v>1</v>
      </c>
      <c r="U4259" s="3">
        <v>6300</v>
      </c>
      <c r="V4259" s="3">
        <v>2014</v>
      </c>
      <c r="W4259" t="s">
        <v>25</v>
      </c>
    </row>
    <row r="4260" spans="1:23" x14ac:dyDescent="0.3">
      <c r="A4260" s="3">
        <v>13</v>
      </c>
      <c r="B4260" t="s">
        <v>26153</v>
      </c>
      <c r="C4260" s="3">
        <v>13302</v>
      </c>
      <c r="D4260" t="s">
        <v>1932</v>
      </c>
      <c r="E4260" s="3">
        <v>100107</v>
      </c>
      <c r="F4260" t="s">
        <v>9429</v>
      </c>
      <c r="G4260" s="3">
        <v>100107012</v>
      </c>
      <c r="H4260" t="s">
        <v>26155</v>
      </c>
      <c r="I4260" s="3">
        <v>2</v>
      </c>
      <c r="J4260" t="s">
        <v>12848</v>
      </c>
      <c r="K4260" s="3">
        <v>20</v>
      </c>
      <c r="L4260" t="s">
        <v>26117</v>
      </c>
      <c r="M4260" s="3">
        <v>7</v>
      </c>
      <c r="N4260" t="s">
        <v>14788</v>
      </c>
      <c r="O4260" s="3">
        <v>4</v>
      </c>
      <c r="P4260" t="s">
        <v>26156</v>
      </c>
      <c r="Q4260" s="3">
        <v>2</v>
      </c>
      <c r="R4260" t="s">
        <v>8209</v>
      </c>
      <c r="S4260" s="3">
        <v>4</v>
      </c>
      <c r="T4260" s="3">
        <v>1</v>
      </c>
      <c r="U4260" s="3">
        <v>300000</v>
      </c>
      <c r="V4260" s="3">
        <v>2014</v>
      </c>
      <c r="W4260" t="s">
        <v>25</v>
      </c>
    </row>
    <row r="4261" spans="1:23" x14ac:dyDescent="0.3">
      <c r="A4261" s="3">
        <v>13</v>
      </c>
      <c r="B4261" t="s">
        <v>26153</v>
      </c>
      <c r="C4261" s="3">
        <v>13302</v>
      </c>
      <c r="D4261" t="s">
        <v>1932</v>
      </c>
      <c r="E4261" s="3">
        <v>100107</v>
      </c>
      <c r="F4261" t="s">
        <v>9429</v>
      </c>
      <c r="G4261" s="3">
        <v>100107012</v>
      </c>
      <c r="H4261" t="s">
        <v>26155</v>
      </c>
      <c r="I4261" s="3">
        <v>2</v>
      </c>
      <c r="J4261" t="s">
        <v>12848</v>
      </c>
      <c r="K4261" s="3">
        <v>20</v>
      </c>
      <c r="L4261" t="s">
        <v>26117</v>
      </c>
      <c r="M4261" s="3">
        <v>7</v>
      </c>
      <c r="N4261" t="s">
        <v>14788</v>
      </c>
      <c r="O4261" s="3">
        <v>4</v>
      </c>
      <c r="P4261" t="s">
        <v>26156</v>
      </c>
      <c r="Q4261" s="3">
        <v>2</v>
      </c>
      <c r="R4261" t="s">
        <v>8209</v>
      </c>
      <c r="S4261" s="3">
        <v>5</v>
      </c>
      <c r="T4261" s="3">
        <v>1</v>
      </c>
      <c r="U4261" s="3">
        <v>513600</v>
      </c>
      <c r="V4261" s="3">
        <v>2014</v>
      </c>
      <c r="W4261" t="s">
        <v>25</v>
      </c>
    </row>
    <row r="4262" spans="1:23" x14ac:dyDescent="0.3">
      <c r="A4262" s="3">
        <v>13</v>
      </c>
      <c r="B4262" t="s">
        <v>26153</v>
      </c>
      <c r="C4262" s="3">
        <v>13302</v>
      </c>
      <c r="D4262" t="s">
        <v>1932</v>
      </c>
      <c r="E4262" s="3">
        <v>100107</v>
      </c>
      <c r="F4262" t="s">
        <v>9429</v>
      </c>
      <c r="G4262" s="3">
        <v>100107012</v>
      </c>
      <c r="H4262" t="s">
        <v>26155</v>
      </c>
      <c r="I4262" s="3">
        <v>2</v>
      </c>
      <c r="J4262" t="s">
        <v>12848</v>
      </c>
      <c r="K4262" s="3">
        <v>20</v>
      </c>
      <c r="L4262" t="s">
        <v>26117</v>
      </c>
      <c r="M4262" s="3">
        <v>7</v>
      </c>
      <c r="N4262" t="s">
        <v>14788</v>
      </c>
      <c r="O4262" s="3">
        <v>4</v>
      </c>
      <c r="P4262" t="s">
        <v>26156</v>
      </c>
      <c r="Q4262" s="3">
        <v>1</v>
      </c>
      <c r="R4262" t="s">
        <v>26083</v>
      </c>
      <c r="S4262" s="3">
        <v>7</v>
      </c>
      <c r="T4262" s="3">
        <v>1</v>
      </c>
      <c r="U4262" s="3">
        <v>180000</v>
      </c>
      <c r="V4262" s="3">
        <v>2014</v>
      </c>
      <c r="W4262" t="s">
        <v>25</v>
      </c>
    </row>
    <row r="4263" spans="1:23" x14ac:dyDescent="0.3">
      <c r="A4263" s="3">
        <v>13</v>
      </c>
      <c r="B4263" t="s">
        <v>26153</v>
      </c>
      <c r="C4263" s="3">
        <v>13504</v>
      </c>
      <c r="D4263" t="s">
        <v>1959</v>
      </c>
      <c r="E4263" s="3">
        <v>100107</v>
      </c>
      <c r="F4263" t="s">
        <v>9429</v>
      </c>
      <c r="G4263" s="3">
        <v>100107012</v>
      </c>
      <c r="H4263" t="s">
        <v>26155</v>
      </c>
      <c r="I4263" s="3">
        <v>2</v>
      </c>
      <c r="J4263" t="s">
        <v>12848</v>
      </c>
      <c r="K4263" s="3">
        <v>20</v>
      </c>
      <c r="L4263" t="s">
        <v>26117</v>
      </c>
      <c r="M4263" s="3">
        <v>2</v>
      </c>
      <c r="N4263" t="s">
        <v>26084</v>
      </c>
      <c r="O4263" s="3">
        <v>4</v>
      </c>
      <c r="P4263" t="s">
        <v>26156</v>
      </c>
      <c r="Q4263" s="3">
        <v>1</v>
      </c>
      <c r="R4263" t="s">
        <v>26083</v>
      </c>
      <c r="S4263" s="3">
        <v>2</v>
      </c>
      <c r="T4263" s="3">
        <v>1</v>
      </c>
      <c r="U4263" s="3">
        <v>5200</v>
      </c>
      <c r="V4263" s="3">
        <v>2014</v>
      </c>
      <c r="W4263" t="s">
        <v>25</v>
      </c>
    </row>
    <row r="4264" spans="1:23" x14ac:dyDescent="0.3">
      <c r="A4264" s="3">
        <v>13</v>
      </c>
      <c r="B4264" t="s">
        <v>26153</v>
      </c>
      <c r="C4264" s="3">
        <v>13504</v>
      </c>
      <c r="D4264" t="s">
        <v>1959</v>
      </c>
      <c r="E4264" s="3">
        <v>100107</v>
      </c>
      <c r="F4264" t="s">
        <v>9429</v>
      </c>
      <c r="G4264" s="3">
        <v>100107012</v>
      </c>
      <c r="H4264" t="s">
        <v>26155</v>
      </c>
      <c r="I4264" s="3">
        <v>2</v>
      </c>
      <c r="J4264" t="s">
        <v>12848</v>
      </c>
      <c r="K4264" s="3">
        <v>20</v>
      </c>
      <c r="L4264" t="s">
        <v>26117</v>
      </c>
      <c r="M4264" s="3">
        <v>7</v>
      </c>
      <c r="N4264" t="s">
        <v>14788</v>
      </c>
      <c r="O4264" s="3">
        <v>4</v>
      </c>
      <c r="P4264" t="s">
        <v>26156</v>
      </c>
      <c r="Q4264" s="3">
        <v>5</v>
      </c>
      <c r="R4264" t="s">
        <v>8203</v>
      </c>
      <c r="S4264" s="3">
        <v>1</v>
      </c>
      <c r="T4264" s="3">
        <v>1</v>
      </c>
      <c r="U4264" s="3">
        <v>12000</v>
      </c>
      <c r="V4264" s="3">
        <v>2014</v>
      </c>
      <c r="W4264" t="s">
        <v>25</v>
      </c>
    </row>
    <row r="4265" spans="1:23" x14ac:dyDescent="0.3">
      <c r="A4265" s="3">
        <v>13</v>
      </c>
      <c r="B4265" t="s">
        <v>26153</v>
      </c>
      <c r="C4265" s="3">
        <v>13504</v>
      </c>
      <c r="D4265" t="s">
        <v>1959</v>
      </c>
      <c r="E4265" s="3">
        <v>100107</v>
      </c>
      <c r="F4265" t="s">
        <v>9429</v>
      </c>
      <c r="G4265" s="3">
        <v>100107012</v>
      </c>
      <c r="H4265" t="s">
        <v>26155</v>
      </c>
      <c r="I4265" s="3">
        <v>2</v>
      </c>
      <c r="J4265" t="s">
        <v>12848</v>
      </c>
      <c r="K4265" s="3">
        <v>20</v>
      </c>
      <c r="L4265" t="s">
        <v>26117</v>
      </c>
      <c r="M4265" s="3">
        <v>7</v>
      </c>
      <c r="N4265" t="s">
        <v>14788</v>
      </c>
      <c r="O4265" s="3">
        <v>4</v>
      </c>
      <c r="P4265" t="s">
        <v>26156</v>
      </c>
      <c r="Q4265" s="3">
        <v>5</v>
      </c>
      <c r="R4265" t="s">
        <v>8203</v>
      </c>
      <c r="S4265" s="3">
        <v>40</v>
      </c>
      <c r="T4265" s="3">
        <v>1</v>
      </c>
      <c r="U4265" s="3">
        <v>76000</v>
      </c>
      <c r="V4265" s="3">
        <v>2014</v>
      </c>
      <c r="W4265" t="s">
        <v>25</v>
      </c>
    </row>
    <row r="4266" spans="1:23" x14ac:dyDescent="0.3">
      <c r="A4266" s="3">
        <v>13</v>
      </c>
      <c r="B4266" t="s">
        <v>26153</v>
      </c>
      <c r="C4266" s="3">
        <v>13501</v>
      </c>
      <c r="D4266" t="s">
        <v>1950</v>
      </c>
      <c r="E4266" s="3">
        <v>100107</v>
      </c>
      <c r="F4266" t="s">
        <v>9429</v>
      </c>
      <c r="G4266" s="3">
        <v>100107012</v>
      </c>
      <c r="H4266" t="s">
        <v>26155</v>
      </c>
      <c r="I4266" s="3">
        <v>1</v>
      </c>
      <c r="J4266" t="s">
        <v>26080</v>
      </c>
      <c r="K4266" s="3">
        <v>20</v>
      </c>
      <c r="L4266" t="s">
        <v>26117</v>
      </c>
      <c r="M4266" s="3">
        <v>2</v>
      </c>
      <c r="N4266" t="s">
        <v>26084</v>
      </c>
      <c r="O4266" s="3">
        <v>4</v>
      </c>
      <c r="P4266" t="s">
        <v>26156</v>
      </c>
      <c r="Q4266" s="3">
        <v>2</v>
      </c>
      <c r="R4266" t="s">
        <v>8209</v>
      </c>
      <c r="S4266" s="3">
        <v>2</v>
      </c>
      <c r="T4266" s="3">
        <v>1</v>
      </c>
      <c r="U4266" s="3">
        <v>140000</v>
      </c>
      <c r="V4266" s="3">
        <v>2014</v>
      </c>
      <c r="W4266" t="s">
        <v>25</v>
      </c>
    </row>
    <row r="4267" spans="1:23" x14ac:dyDescent="0.3">
      <c r="A4267" s="3">
        <v>13</v>
      </c>
      <c r="B4267" t="s">
        <v>26153</v>
      </c>
      <c r="C4267" s="3">
        <v>13501</v>
      </c>
      <c r="D4267" t="s">
        <v>1950</v>
      </c>
      <c r="E4267" s="3">
        <v>100107</v>
      </c>
      <c r="F4267" t="s">
        <v>9429</v>
      </c>
      <c r="G4267" s="3">
        <v>100107012</v>
      </c>
      <c r="H4267" t="s">
        <v>26155</v>
      </c>
      <c r="I4267" s="3">
        <v>1</v>
      </c>
      <c r="J4267" t="s">
        <v>26080</v>
      </c>
      <c r="K4267" s="3">
        <v>20</v>
      </c>
      <c r="L4267" t="s">
        <v>26117</v>
      </c>
      <c r="M4267" s="3">
        <v>2</v>
      </c>
      <c r="N4267" t="s">
        <v>26084</v>
      </c>
      <c r="O4267" s="3">
        <v>4</v>
      </c>
      <c r="P4267" t="s">
        <v>26156</v>
      </c>
      <c r="Q4267" s="3">
        <v>2</v>
      </c>
      <c r="R4267" t="s">
        <v>8209</v>
      </c>
      <c r="S4267" s="3">
        <v>4</v>
      </c>
      <c r="T4267" s="3">
        <v>1</v>
      </c>
      <c r="U4267" s="3">
        <v>80000</v>
      </c>
      <c r="V4267" s="3">
        <v>2014</v>
      </c>
      <c r="W4267" t="s">
        <v>25</v>
      </c>
    </row>
    <row r="4268" spans="1:23" x14ac:dyDescent="0.3">
      <c r="A4268" s="3">
        <v>13</v>
      </c>
      <c r="B4268" t="s">
        <v>26153</v>
      </c>
      <c r="C4268" s="3">
        <v>13501</v>
      </c>
      <c r="D4268" t="s">
        <v>1950</v>
      </c>
      <c r="E4268" s="3">
        <v>100107</v>
      </c>
      <c r="F4268" t="s">
        <v>9429</v>
      </c>
      <c r="G4268" s="3">
        <v>100107012</v>
      </c>
      <c r="H4268" t="s">
        <v>26155</v>
      </c>
      <c r="I4268" s="3">
        <v>1</v>
      </c>
      <c r="J4268" t="s">
        <v>26080</v>
      </c>
      <c r="K4268" s="3">
        <v>20</v>
      </c>
      <c r="L4268" t="s">
        <v>26117</v>
      </c>
      <c r="M4268" s="3">
        <v>2</v>
      </c>
      <c r="N4268" t="s">
        <v>26084</v>
      </c>
      <c r="O4268" s="3">
        <v>4</v>
      </c>
      <c r="P4268" t="s">
        <v>26156</v>
      </c>
      <c r="Q4268" s="3">
        <v>1</v>
      </c>
      <c r="R4268" t="s">
        <v>26083</v>
      </c>
      <c r="S4268" s="3">
        <v>2</v>
      </c>
      <c r="T4268" s="3">
        <v>1</v>
      </c>
      <c r="U4268" s="3">
        <v>2000</v>
      </c>
      <c r="V4268" s="3">
        <v>2014</v>
      </c>
      <c r="W4268" t="s">
        <v>25</v>
      </c>
    </row>
    <row r="4269" spans="1:23" x14ac:dyDescent="0.3">
      <c r="A4269" s="3">
        <v>13</v>
      </c>
      <c r="B4269" t="s">
        <v>26153</v>
      </c>
      <c r="C4269" s="3">
        <v>13501</v>
      </c>
      <c r="D4269" t="s">
        <v>1950</v>
      </c>
      <c r="E4269" s="3">
        <v>100107</v>
      </c>
      <c r="F4269" t="s">
        <v>9429</v>
      </c>
      <c r="G4269" s="3">
        <v>100107012</v>
      </c>
      <c r="H4269" t="s">
        <v>26155</v>
      </c>
      <c r="I4269" s="3">
        <v>1</v>
      </c>
      <c r="J4269" t="s">
        <v>26080</v>
      </c>
      <c r="K4269" s="3">
        <v>20</v>
      </c>
      <c r="L4269" t="s">
        <v>26117</v>
      </c>
      <c r="M4269" s="3">
        <v>2</v>
      </c>
      <c r="N4269" t="s">
        <v>26084</v>
      </c>
      <c r="O4269" s="3">
        <v>4</v>
      </c>
      <c r="P4269" t="s">
        <v>26156</v>
      </c>
      <c r="Q4269" s="3">
        <v>1</v>
      </c>
      <c r="R4269" t="s">
        <v>26083</v>
      </c>
      <c r="S4269" s="3">
        <v>3</v>
      </c>
      <c r="T4269" s="3">
        <v>1</v>
      </c>
      <c r="U4269" s="3">
        <v>2500</v>
      </c>
      <c r="V4269" s="3">
        <v>2014</v>
      </c>
      <c r="W4269" t="s">
        <v>25</v>
      </c>
    </row>
    <row r="4270" spans="1:23" x14ac:dyDescent="0.3">
      <c r="A4270" s="3">
        <v>13</v>
      </c>
      <c r="B4270" t="s">
        <v>26153</v>
      </c>
      <c r="C4270" s="3">
        <v>13501</v>
      </c>
      <c r="D4270" t="s">
        <v>1950</v>
      </c>
      <c r="E4270" s="3">
        <v>100107</v>
      </c>
      <c r="F4270" t="s">
        <v>9429</v>
      </c>
      <c r="G4270" s="3">
        <v>100107012</v>
      </c>
      <c r="H4270" t="s">
        <v>26155</v>
      </c>
      <c r="I4270" s="3">
        <v>1</v>
      </c>
      <c r="J4270" t="s">
        <v>26080</v>
      </c>
      <c r="K4270" s="3">
        <v>20</v>
      </c>
      <c r="L4270" t="s">
        <v>26117</v>
      </c>
      <c r="M4270" s="3">
        <v>7</v>
      </c>
      <c r="N4270" t="s">
        <v>14788</v>
      </c>
      <c r="O4270" s="3">
        <v>4</v>
      </c>
      <c r="P4270" t="s">
        <v>26156</v>
      </c>
      <c r="Q4270" s="3">
        <v>1</v>
      </c>
      <c r="R4270" t="s">
        <v>26083</v>
      </c>
      <c r="S4270" s="3">
        <v>1</v>
      </c>
      <c r="T4270" s="3">
        <v>1</v>
      </c>
      <c r="U4270" s="3">
        <v>12715</v>
      </c>
      <c r="V4270" s="3">
        <v>2014</v>
      </c>
      <c r="W4270" t="s">
        <v>25</v>
      </c>
    </row>
    <row r="4271" spans="1:23" x14ac:dyDescent="0.3">
      <c r="A4271" s="3">
        <v>13</v>
      </c>
      <c r="B4271" t="s">
        <v>26153</v>
      </c>
      <c r="C4271" s="3">
        <v>13501</v>
      </c>
      <c r="D4271" t="s">
        <v>1950</v>
      </c>
      <c r="E4271" s="3">
        <v>100107</v>
      </c>
      <c r="F4271" t="s">
        <v>9429</v>
      </c>
      <c r="G4271" s="3">
        <v>100107012</v>
      </c>
      <c r="H4271" t="s">
        <v>26155</v>
      </c>
      <c r="I4271" s="3">
        <v>2</v>
      </c>
      <c r="J4271" t="s">
        <v>12848</v>
      </c>
      <c r="K4271" s="3">
        <v>20</v>
      </c>
      <c r="L4271" t="s">
        <v>26117</v>
      </c>
      <c r="M4271" s="3">
        <v>5</v>
      </c>
      <c r="N4271" t="s">
        <v>26092</v>
      </c>
      <c r="O4271" s="3">
        <v>4</v>
      </c>
      <c r="P4271" t="s">
        <v>26156</v>
      </c>
      <c r="Q4271" s="3">
        <v>2</v>
      </c>
      <c r="R4271" t="s">
        <v>8209</v>
      </c>
      <c r="S4271" s="3">
        <v>10</v>
      </c>
      <c r="T4271" s="3">
        <v>1</v>
      </c>
      <c r="U4271" s="3">
        <v>138828</v>
      </c>
      <c r="V4271" s="3">
        <v>2014</v>
      </c>
      <c r="W4271" t="s">
        <v>25</v>
      </c>
    </row>
    <row r="4272" spans="1:23" x14ac:dyDescent="0.3">
      <c r="A4272" s="3">
        <v>13</v>
      </c>
      <c r="B4272" t="s">
        <v>26153</v>
      </c>
      <c r="C4272" s="3">
        <v>13501</v>
      </c>
      <c r="D4272" t="s">
        <v>1950</v>
      </c>
      <c r="E4272" s="3">
        <v>100107</v>
      </c>
      <c r="F4272" t="s">
        <v>9429</v>
      </c>
      <c r="G4272" s="3">
        <v>100107012</v>
      </c>
      <c r="H4272" t="s">
        <v>26155</v>
      </c>
      <c r="I4272" s="3">
        <v>2</v>
      </c>
      <c r="J4272" t="s">
        <v>12848</v>
      </c>
      <c r="K4272" s="3">
        <v>20</v>
      </c>
      <c r="L4272" t="s">
        <v>26117</v>
      </c>
      <c r="M4272" s="3">
        <v>2</v>
      </c>
      <c r="N4272" t="s">
        <v>26084</v>
      </c>
      <c r="O4272" s="3">
        <v>4</v>
      </c>
      <c r="P4272" t="s">
        <v>26156</v>
      </c>
      <c r="Q4272" s="3">
        <v>5</v>
      </c>
      <c r="R4272" t="s">
        <v>8203</v>
      </c>
      <c r="S4272" s="3">
        <v>2</v>
      </c>
      <c r="T4272" s="3">
        <v>1</v>
      </c>
      <c r="U4272" s="3">
        <v>80000</v>
      </c>
      <c r="V4272" s="3">
        <v>2014</v>
      </c>
      <c r="W4272" t="s">
        <v>25</v>
      </c>
    </row>
    <row r="4273" spans="1:23" x14ac:dyDescent="0.3">
      <c r="A4273" s="3">
        <v>13</v>
      </c>
      <c r="B4273" t="s">
        <v>26153</v>
      </c>
      <c r="C4273" s="3">
        <v>13501</v>
      </c>
      <c r="D4273" t="s">
        <v>1950</v>
      </c>
      <c r="E4273" s="3">
        <v>100107</v>
      </c>
      <c r="F4273" t="s">
        <v>9429</v>
      </c>
      <c r="G4273" s="3">
        <v>100107012</v>
      </c>
      <c r="H4273" t="s">
        <v>26155</v>
      </c>
      <c r="I4273" s="3">
        <v>2</v>
      </c>
      <c r="J4273" t="s">
        <v>12848</v>
      </c>
      <c r="K4273" s="3">
        <v>20</v>
      </c>
      <c r="L4273" t="s">
        <v>26117</v>
      </c>
      <c r="M4273" s="3">
        <v>2</v>
      </c>
      <c r="N4273" t="s">
        <v>26084</v>
      </c>
      <c r="O4273" s="3">
        <v>4</v>
      </c>
      <c r="P4273" t="s">
        <v>26156</v>
      </c>
      <c r="Q4273" s="3">
        <v>2</v>
      </c>
      <c r="R4273" t="s">
        <v>8209</v>
      </c>
      <c r="S4273" s="3">
        <v>2</v>
      </c>
      <c r="T4273" s="3">
        <v>1</v>
      </c>
      <c r="U4273" s="3">
        <v>224000</v>
      </c>
      <c r="V4273" s="3">
        <v>2014</v>
      </c>
      <c r="W4273" t="s">
        <v>25</v>
      </c>
    </row>
    <row r="4274" spans="1:23" x14ac:dyDescent="0.3">
      <c r="A4274" s="3">
        <v>13</v>
      </c>
      <c r="B4274" t="s">
        <v>26153</v>
      </c>
      <c r="C4274" s="3">
        <v>13501</v>
      </c>
      <c r="D4274" t="s">
        <v>1950</v>
      </c>
      <c r="E4274" s="3">
        <v>100107</v>
      </c>
      <c r="F4274" t="s">
        <v>9429</v>
      </c>
      <c r="G4274" s="3">
        <v>100107012</v>
      </c>
      <c r="H4274" t="s">
        <v>26155</v>
      </c>
      <c r="I4274" s="3">
        <v>2</v>
      </c>
      <c r="J4274" t="s">
        <v>12848</v>
      </c>
      <c r="K4274" s="3">
        <v>20</v>
      </c>
      <c r="L4274" t="s">
        <v>26117</v>
      </c>
      <c r="M4274" s="3">
        <v>7</v>
      </c>
      <c r="N4274" t="s">
        <v>14788</v>
      </c>
      <c r="O4274" s="3">
        <v>4</v>
      </c>
      <c r="P4274" t="s">
        <v>26156</v>
      </c>
      <c r="Q4274" s="3">
        <v>2</v>
      </c>
      <c r="R4274" t="s">
        <v>8209</v>
      </c>
      <c r="S4274" s="3">
        <v>10</v>
      </c>
      <c r="T4274" s="3">
        <v>1</v>
      </c>
      <c r="U4274" s="3">
        <v>1100000</v>
      </c>
      <c r="V4274" s="3">
        <v>2014</v>
      </c>
      <c r="W4274" t="s">
        <v>25</v>
      </c>
    </row>
    <row r="4275" spans="1:23" x14ac:dyDescent="0.3">
      <c r="A4275" s="3">
        <v>13</v>
      </c>
      <c r="B4275" t="s">
        <v>26153</v>
      </c>
      <c r="C4275" s="3">
        <v>13501</v>
      </c>
      <c r="D4275" t="s">
        <v>1950</v>
      </c>
      <c r="E4275" s="3">
        <v>100107</v>
      </c>
      <c r="F4275" t="s">
        <v>9429</v>
      </c>
      <c r="G4275" s="3">
        <v>100107012</v>
      </c>
      <c r="H4275" t="s">
        <v>26155</v>
      </c>
      <c r="I4275" s="3">
        <v>2</v>
      </c>
      <c r="J4275" t="s">
        <v>12848</v>
      </c>
      <c r="K4275" s="3">
        <v>20</v>
      </c>
      <c r="L4275" t="s">
        <v>26117</v>
      </c>
      <c r="M4275" s="3">
        <v>7</v>
      </c>
      <c r="N4275" t="s">
        <v>14788</v>
      </c>
      <c r="O4275" s="3">
        <v>4</v>
      </c>
      <c r="P4275" t="s">
        <v>26156</v>
      </c>
      <c r="Q4275" s="3">
        <v>1</v>
      </c>
      <c r="R4275" t="s">
        <v>26083</v>
      </c>
      <c r="S4275" s="3">
        <v>1</v>
      </c>
      <c r="T4275" s="3">
        <v>1</v>
      </c>
      <c r="U4275" s="3">
        <v>59250</v>
      </c>
      <c r="V4275" s="3">
        <v>2014</v>
      </c>
      <c r="W4275" t="s">
        <v>25</v>
      </c>
    </row>
    <row r="4276" spans="1:23" x14ac:dyDescent="0.3">
      <c r="A4276" s="3">
        <v>13</v>
      </c>
      <c r="B4276" t="s">
        <v>26153</v>
      </c>
      <c r="C4276" s="3">
        <v>13501</v>
      </c>
      <c r="D4276" t="s">
        <v>1950</v>
      </c>
      <c r="E4276" s="3">
        <v>100107</v>
      </c>
      <c r="F4276" t="s">
        <v>9429</v>
      </c>
      <c r="G4276" s="3">
        <v>100107012</v>
      </c>
      <c r="H4276" t="s">
        <v>26155</v>
      </c>
      <c r="I4276" s="3">
        <v>2</v>
      </c>
      <c r="J4276" t="s">
        <v>12848</v>
      </c>
      <c r="K4276" s="3">
        <v>20</v>
      </c>
      <c r="L4276" t="s">
        <v>26117</v>
      </c>
      <c r="M4276" s="3">
        <v>7</v>
      </c>
      <c r="N4276" t="s">
        <v>14788</v>
      </c>
      <c r="O4276" s="3">
        <v>4</v>
      </c>
      <c r="P4276" t="s">
        <v>26156</v>
      </c>
      <c r="Q4276" s="3">
        <v>1</v>
      </c>
      <c r="R4276" t="s">
        <v>26083</v>
      </c>
      <c r="S4276" s="3">
        <v>3</v>
      </c>
      <c r="T4276" s="3">
        <v>1</v>
      </c>
      <c r="U4276" s="3">
        <v>43000</v>
      </c>
      <c r="V4276" s="3">
        <v>2014</v>
      </c>
      <c r="W4276" t="s">
        <v>25</v>
      </c>
    </row>
    <row r="4277" spans="1:23" x14ac:dyDescent="0.3">
      <c r="A4277" s="3">
        <v>13</v>
      </c>
      <c r="B4277" t="s">
        <v>26153</v>
      </c>
      <c r="C4277" s="3">
        <v>13501</v>
      </c>
      <c r="D4277" t="s">
        <v>1950</v>
      </c>
      <c r="E4277" s="3">
        <v>100107</v>
      </c>
      <c r="F4277" t="s">
        <v>9429</v>
      </c>
      <c r="G4277" s="3">
        <v>100107012</v>
      </c>
      <c r="H4277" t="s">
        <v>26155</v>
      </c>
      <c r="I4277" s="3">
        <v>2</v>
      </c>
      <c r="J4277" t="s">
        <v>12848</v>
      </c>
      <c r="K4277" s="3">
        <v>20</v>
      </c>
      <c r="L4277" t="s">
        <v>26117</v>
      </c>
      <c r="M4277" s="3">
        <v>7</v>
      </c>
      <c r="N4277" t="s">
        <v>14788</v>
      </c>
      <c r="O4277" s="3">
        <v>4</v>
      </c>
      <c r="P4277" t="s">
        <v>26156</v>
      </c>
      <c r="Q4277" s="3">
        <v>1</v>
      </c>
      <c r="R4277" t="s">
        <v>26083</v>
      </c>
      <c r="S4277" s="3">
        <v>9</v>
      </c>
      <c r="T4277" s="3">
        <v>1</v>
      </c>
      <c r="U4277" s="3">
        <v>84240</v>
      </c>
      <c r="V4277" s="3">
        <v>2014</v>
      </c>
      <c r="W4277" t="s">
        <v>25</v>
      </c>
    </row>
    <row r="4278" spans="1:23" x14ac:dyDescent="0.3">
      <c r="A4278" s="3">
        <v>13</v>
      </c>
      <c r="B4278" t="s">
        <v>26153</v>
      </c>
      <c r="C4278" s="3">
        <v>13604</v>
      </c>
      <c r="D4278" t="s">
        <v>1974</v>
      </c>
      <c r="E4278" s="3">
        <v>100107</v>
      </c>
      <c r="F4278" t="s">
        <v>9429</v>
      </c>
      <c r="G4278" s="3">
        <v>100107012</v>
      </c>
      <c r="H4278" t="s">
        <v>26155</v>
      </c>
      <c r="I4278" s="3">
        <v>1</v>
      </c>
      <c r="J4278" t="s">
        <v>26080</v>
      </c>
      <c r="K4278" s="3">
        <v>20</v>
      </c>
      <c r="L4278" t="s">
        <v>26117</v>
      </c>
      <c r="M4278" s="3">
        <v>5</v>
      </c>
      <c r="N4278" t="s">
        <v>26092</v>
      </c>
      <c r="O4278" s="3">
        <v>4</v>
      </c>
      <c r="P4278" t="s">
        <v>26156</v>
      </c>
      <c r="Q4278" s="3">
        <v>1</v>
      </c>
      <c r="R4278" t="s">
        <v>26083</v>
      </c>
      <c r="S4278" s="3">
        <v>3</v>
      </c>
      <c r="T4278" s="3">
        <v>1</v>
      </c>
      <c r="U4278" s="3">
        <v>30000</v>
      </c>
      <c r="V4278" s="3">
        <v>2014</v>
      </c>
      <c r="W4278" t="s">
        <v>25</v>
      </c>
    </row>
    <row r="4279" spans="1:23" x14ac:dyDescent="0.3">
      <c r="A4279" s="3">
        <v>13</v>
      </c>
      <c r="B4279" t="s">
        <v>26153</v>
      </c>
      <c r="C4279" s="3">
        <v>13604</v>
      </c>
      <c r="D4279" t="s">
        <v>1974</v>
      </c>
      <c r="E4279" s="3">
        <v>100107</v>
      </c>
      <c r="F4279" t="s">
        <v>9429</v>
      </c>
      <c r="G4279" s="3">
        <v>100107012</v>
      </c>
      <c r="H4279" t="s">
        <v>26155</v>
      </c>
      <c r="I4279" s="3">
        <v>2</v>
      </c>
      <c r="J4279" t="s">
        <v>12848</v>
      </c>
      <c r="K4279" s="3">
        <v>20</v>
      </c>
      <c r="L4279" t="s">
        <v>26117</v>
      </c>
      <c r="M4279" s="3">
        <v>2</v>
      </c>
      <c r="N4279" t="s">
        <v>26084</v>
      </c>
      <c r="O4279" s="3">
        <v>4</v>
      </c>
      <c r="P4279" t="s">
        <v>26156</v>
      </c>
      <c r="Q4279" s="3">
        <v>5</v>
      </c>
      <c r="R4279" t="s">
        <v>8203</v>
      </c>
      <c r="S4279" s="3">
        <v>2</v>
      </c>
      <c r="T4279" s="3">
        <v>1</v>
      </c>
      <c r="U4279" s="3">
        <v>312000</v>
      </c>
      <c r="V4279" s="3">
        <v>2014</v>
      </c>
      <c r="W4279" t="s">
        <v>25</v>
      </c>
    </row>
    <row r="4280" spans="1:23" x14ac:dyDescent="0.3">
      <c r="A4280" s="3">
        <v>13</v>
      </c>
      <c r="B4280" t="s">
        <v>26153</v>
      </c>
      <c r="C4280" s="3">
        <v>13604</v>
      </c>
      <c r="D4280" t="s">
        <v>1974</v>
      </c>
      <c r="E4280" s="3">
        <v>100107</v>
      </c>
      <c r="F4280" t="s">
        <v>9429</v>
      </c>
      <c r="G4280" s="3">
        <v>100107012</v>
      </c>
      <c r="H4280" t="s">
        <v>26155</v>
      </c>
      <c r="I4280" s="3">
        <v>2</v>
      </c>
      <c r="J4280" t="s">
        <v>12848</v>
      </c>
      <c r="K4280" s="3">
        <v>20</v>
      </c>
      <c r="L4280" t="s">
        <v>26117</v>
      </c>
      <c r="M4280" s="3">
        <v>2</v>
      </c>
      <c r="N4280" t="s">
        <v>26084</v>
      </c>
      <c r="O4280" s="3">
        <v>4</v>
      </c>
      <c r="P4280" t="s">
        <v>26156</v>
      </c>
      <c r="Q4280" s="3">
        <v>5</v>
      </c>
      <c r="R4280" t="s">
        <v>8203</v>
      </c>
      <c r="S4280" s="3">
        <v>4</v>
      </c>
      <c r="T4280" s="3">
        <v>1</v>
      </c>
      <c r="U4280" s="3">
        <v>270000</v>
      </c>
      <c r="V4280" s="3">
        <v>2014</v>
      </c>
      <c r="W4280" t="s">
        <v>25</v>
      </c>
    </row>
    <row r="4281" spans="1:23" x14ac:dyDescent="0.3">
      <c r="A4281" s="3">
        <v>13</v>
      </c>
      <c r="B4281" t="s">
        <v>26153</v>
      </c>
      <c r="C4281" s="3">
        <v>13604</v>
      </c>
      <c r="D4281" t="s">
        <v>1974</v>
      </c>
      <c r="E4281" s="3">
        <v>100107</v>
      </c>
      <c r="F4281" t="s">
        <v>9429</v>
      </c>
      <c r="G4281" s="3">
        <v>100107012</v>
      </c>
      <c r="H4281" t="s">
        <v>26155</v>
      </c>
      <c r="I4281" s="3">
        <v>2</v>
      </c>
      <c r="J4281" t="s">
        <v>12848</v>
      </c>
      <c r="K4281" s="3">
        <v>20</v>
      </c>
      <c r="L4281" t="s">
        <v>26117</v>
      </c>
      <c r="M4281" s="3">
        <v>2</v>
      </c>
      <c r="N4281" t="s">
        <v>26084</v>
      </c>
      <c r="O4281" s="3">
        <v>4</v>
      </c>
      <c r="P4281" t="s">
        <v>26156</v>
      </c>
      <c r="Q4281" s="3">
        <v>2</v>
      </c>
      <c r="R4281" t="s">
        <v>8209</v>
      </c>
      <c r="S4281" s="3">
        <v>5</v>
      </c>
      <c r="T4281" s="3">
        <v>1</v>
      </c>
      <c r="U4281" s="3">
        <v>2000000</v>
      </c>
      <c r="V4281" s="3">
        <v>2014</v>
      </c>
      <c r="W4281" t="s">
        <v>25</v>
      </c>
    </row>
    <row r="4282" spans="1:23" x14ac:dyDescent="0.3">
      <c r="A4282" s="3">
        <v>13</v>
      </c>
      <c r="B4282" t="s">
        <v>26153</v>
      </c>
      <c r="C4282" s="3">
        <v>13404</v>
      </c>
      <c r="D4282" t="s">
        <v>1947</v>
      </c>
      <c r="E4282" s="3">
        <v>100107</v>
      </c>
      <c r="F4282" t="s">
        <v>9429</v>
      </c>
      <c r="G4282" s="3">
        <v>100107012</v>
      </c>
      <c r="H4282" t="s">
        <v>26155</v>
      </c>
      <c r="I4282" s="3">
        <v>1</v>
      </c>
      <c r="J4282" t="s">
        <v>26080</v>
      </c>
      <c r="K4282" s="3">
        <v>20</v>
      </c>
      <c r="L4282" t="s">
        <v>26117</v>
      </c>
      <c r="M4282" s="3">
        <v>5</v>
      </c>
      <c r="N4282" t="s">
        <v>26092</v>
      </c>
      <c r="O4282" s="3">
        <v>4</v>
      </c>
      <c r="P4282" t="s">
        <v>26156</v>
      </c>
      <c r="Q4282" s="3">
        <v>2</v>
      </c>
      <c r="R4282" t="s">
        <v>8209</v>
      </c>
      <c r="S4282" s="3">
        <v>1</v>
      </c>
      <c r="T4282" s="3">
        <v>1</v>
      </c>
      <c r="U4282" s="3">
        <v>460854</v>
      </c>
      <c r="V4282" s="3">
        <v>2014</v>
      </c>
      <c r="W4282" t="s">
        <v>25</v>
      </c>
    </row>
    <row r="4283" spans="1:23" x14ac:dyDescent="0.3">
      <c r="A4283" s="3">
        <v>13</v>
      </c>
      <c r="B4283" t="s">
        <v>26153</v>
      </c>
      <c r="C4283" s="3">
        <v>13404</v>
      </c>
      <c r="D4283" t="s">
        <v>1947</v>
      </c>
      <c r="E4283" s="3">
        <v>100107</v>
      </c>
      <c r="F4283" t="s">
        <v>9429</v>
      </c>
      <c r="G4283" s="3">
        <v>100107012</v>
      </c>
      <c r="H4283" t="s">
        <v>26155</v>
      </c>
      <c r="I4283" s="3">
        <v>1</v>
      </c>
      <c r="J4283" t="s">
        <v>26080</v>
      </c>
      <c r="K4283" s="3">
        <v>20</v>
      </c>
      <c r="L4283" t="s">
        <v>26117</v>
      </c>
      <c r="M4283" s="3">
        <v>5</v>
      </c>
      <c r="N4283" t="s">
        <v>26092</v>
      </c>
      <c r="O4283" s="3">
        <v>4</v>
      </c>
      <c r="P4283" t="s">
        <v>26156</v>
      </c>
      <c r="Q4283" s="3">
        <v>2</v>
      </c>
      <c r="R4283" t="s">
        <v>8209</v>
      </c>
      <c r="S4283" s="3">
        <v>2</v>
      </c>
      <c r="T4283" s="3">
        <v>1</v>
      </c>
      <c r="U4283" s="3">
        <v>42528</v>
      </c>
      <c r="V4283" s="3">
        <v>2014</v>
      </c>
      <c r="W4283" t="s">
        <v>25</v>
      </c>
    </row>
    <row r="4284" spans="1:23" x14ac:dyDescent="0.3">
      <c r="A4284" s="3">
        <v>13</v>
      </c>
      <c r="B4284" t="s">
        <v>26153</v>
      </c>
      <c r="C4284" s="3">
        <v>13404</v>
      </c>
      <c r="D4284" t="s">
        <v>1947</v>
      </c>
      <c r="E4284" s="3">
        <v>100107</v>
      </c>
      <c r="F4284" t="s">
        <v>9429</v>
      </c>
      <c r="G4284" s="3">
        <v>100107012</v>
      </c>
      <c r="H4284" t="s">
        <v>26155</v>
      </c>
      <c r="I4284" s="3">
        <v>1</v>
      </c>
      <c r="J4284" t="s">
        <v>26080</v>
      </c>
      <c r="K4284" s="3">
        <v>20</v>
      </c>
      <c r="L4284" t="s">
        <v>26117</v>
      </c>
      <c r="M4284" s="3">
        <v>2</v>
      </c>
      <c r="N4284" t="s">
        <v>26084</v>
      </c>
      <c r="O4284" s="3">
        <v>4</v>
      </c>
      <c r="P4284" t="s">
        <v>26156</v>
      </c>
      <c r="Q4284" s="3">
        <v>2</v>
      </c>
      <c r="R4284" t="s">
        <v>8209</v>
      </c>
      <c r="S4284" s="3">
        <v>10</v>
      </c>
      <c r="T4284" s="3">
        <v>1</v>
      </c>
      <c r="U4284" s="3">
        <v>17000</v>
      </c>
      <c r="V4284" s="3">
        <v>2014</v>
      </c>
      <c r="W4284" t="s">
        <v>25</v>
      </c>
    </row>
    <row r="4285" spans="1:23" x14ac:dyDescent="0.3">
      <c r="A4285" s="3">
        <v>13</v>
      </c>
      <c r="B4285" t="s">
        <v>26153</v>
      </c>
      <c r="C4285" s="3">
        <v>13404</v>
      </c>
      <c r="D4285" t="s">
        <v>1947</v>
      </c>
      <c r="E4285" s="3">
        <v>100107</v>
      </c>
      <c r="F4285" t="s">
        <v>9429</v>
      </c>
      <c r="G4285" s="3">
        <v>100107012</v>
      </c>
      <c r="H4285" t="s">
        <v>26155</v>
      </c>
      <c r="I4285" s="3">
        <v>1</v>
      </c>
      <c r="J4285" t="s">
        <v>26080</v>
      </c>
      <c r="K4285" s="3">
        <v>20</v>
      </c>
      <c r="L4285" t="s">
        <v>26117</v>
      </c>
      <c r="M4285" s="3">
        <v>2</v>
      </c>
      <c r="N4285" t="s">
        <v>26084</v>
      </c>
      <c r="O4285" s="3">
        <v>4</v>
      </c>
      <c r="P4285" t="s">
        <v>26156</v>
      </c>
      <c r="Q4285" s="3">
        <v>1</v>
      </c>
      <c r="R4285" t="s">
        <v>26083</v>
      </c>
      <c r="S4285" s="3">
        <v>1</v>
      </c>
      <c r="T4285" s="3">
        <v>1</v>
      </c>
      <c r="U4285" s="3">
        <v>40000</v>
      </c>
      <c r="V4285" s="3">
        <v>2014</v>
      </c>
      <c r="W4285" t="s">
        <v>25</v>
      </c>
    </row>
    <row r="4286" spans="1:23" x14ac:dyDescent="0.3">
      <c r="A4286" s="3">
        <v>13</v>
      </c>
      <c r="B4286" t="s">
        <v>26153</v>
      </c>
      <c r="C4286" s="3">
        <v>13404</v>
      </c>
      <c r="D4286" t="s">
        <v>1947</v>
      </c>
      <c r="E4286" s="3">
        <v>100107</v>
      </c>
      <c r="F4286" t="s">
        <v>9429</v>
      </c>
      <c r="G4286" s="3">
        <v>100107012</v>
      </c>
      <c r="H4286" t="s">
        <v>26155</v>
      </c>
      <c r="I4286" s="3">
        <v>1</v>
      </c>
      <c r="J4286" t="s">
        <v>26080</v>
      </c>
      <c r="K4286" s="3">
        <v>20</v>
      </c>
      <c r="L4286" t="s">
        <v>26117</v>
      </c>
      <c r="M4286" s="3">
        <v>2</v>
      </c>
      <c r="N4286" t="s">
        <v>26084</v>
      </c>
      <c r="O4286" s="3">
        <v>4</v>
      </c>
      <c r="P4286" t="s">
        <v>26156</v>
      </c>
      <c r="Q4286" s="3">
        <v>1</v>
      </c>
      <c r="R4286" t="s">
        <v>26083</v>
      </c>
      <c r="S4286" s="3">
        <v>2</v>
      </c>
      <c r="T4286" s="3">
        <v>1</v>
      </c>
      <c r="U4286" s="3">
        <v>129000</v>
      </c>
      <c r="V4286" s="3">
        <v>2014</v>
      </c>
      <c r="W4286" t="s">
        <v>25</v>
      </c>
    </row>
    <row r="4287" spans="1:23" x14ac:dyDescent="0.3">
      <c r="A4287" s="3">
        <v>13</v>
      </c>
      <c r="B4287" t="s">
        <v>26153</v>
      </c>
      <c r="C4287" s="3">
        <v>13404</v>
      </c>
      <c r="D4287" t="s">
        <v>1947</v>
      </c>
      <c r="E4287" s="3">
        <v>100107</v>
      </c>
      <c r="F4287" t="s">
        <v>9429</v>
      </c>
      <c r="G4287" s="3">
        <v>100107012</v>
      </c>
      <c r="H4287" t="s">
        <v>26155</v>
      </c>
      <c r="I4287" s="3">
        <v>1</v>
      </c>
      <c r="J4287" t="s">
        <v>26080</v>
      </c>
      <c r="K4287" s="3">
        <v>20</v>
      </c>
      <c r="L4287" t="s">
        <v>26117</v>
      </c>
      <c r="M4287" s="3">
        <v>7</v>
      </c>
      <c r="N4287" t="s">
        <v>14788</v>
      </c>
      <c r="O4287" s="3">
        <v>4</v>
      </c>
      <c r="P4287" t="s">
        <v>26156</v>
      </c>
      <c r="Q4287" s="3">
        <v>1</v>
      </c>
      <c r="R4287" t="s">
        <v>26083</v>
      </c>
      <c r="S4287" s="3">
        <v>2</v>
      </c>
      <c r="T4287" s="3">
        <v>1</v>
      </c>
      <c r="U4287" s="3">
        <v>20000</v>
      </c>
      <c r="V4287" s="3">
        <v>2014</v>
      </c>
      <c r="W4287" t="s">
        <v>25</v>
      </c>
    </row>
    <row r="4288" spans="1:23" x14ac:dyDescent="0.3">
      <c r="A4288" s="3">
        <v>13</v>
      </c>
      <c r="B4288" t="s">
        <v>26153</v>
      </c>
      <c r="C4288" s="3">
        <v>13404</v>
      </c>
      <c r="D4288" t="s">
        <v>1947</v>
      </c>
      <c r="E4288" s="3">
        <v>100107</v>
      </c>
      <c r="F4288" t="s">
        <v>9429</v>
      </c>
      <c r="G4288" s="3">
        <v>100107012</v>
      </c>
      <c r="H4288" t="s">
        <v>26155</v>
      </c>
      <c r="I4288" s="3">
        <v>2</v>
      </c>
      <c r="J4288" t="s">
        <v>12848</v>
      </c>
      <c r="K4288" s="3">
        <v>20</v>
      </c>
      <c r="L4288" t="s">
        <v>26117</v>
      </c>
      <c r="M4288" s="3">
        <v>5</v>
      </c>
      <c r="N4288" t="s">
        <v>26092</v>
      </c>
      <c r="O4288" s="3">
        <v>4</v>
      </c>
      <c r="P4288" t="s">
        <v>26156</v>
      </c>
      <c r="Q4288" s="3">
        <v>2</v>
      </c>
      <c r="R4288" t="s">
        <v>8209</v>
      </c>
      <c r="S4288" s="3">
        <v>1</v>
      </c>
      <c r="T4288" s="3">
        <v>1</v>
      </c>
      <c r="U4288" s="3">
        <v>24800</v>
      </c>
      <c r="V4288" s="3">
        <v>2014</v>
      </c>
      <c r="W4288" t="s">
        <v>25</v>
      </c>
    </row>
    <row r="4289" spans="1:23" x14ac:dyDescent="0.3">
      <c r="A4289" s="3">
        <v>13</v>
      </c>
      <c r="B4289" t="s">
        <v>26153</v>
      </c>
      <c r="C4289" s="3">
        <v>13404</v>
      </c>
      <c r="D4289" t="s">
        <v>1947</v>
      </c>
      <c r="E4289" s="3">
        <v>100107</v>
      </c>
      <c r="F4289" t="s">
        <v>9429</v>
      </c>
      <c r="G4289" s="3">
        <v>100107012</v>
      </c>
      <c r="H4289" t="s">
        <v>26155</v>
      </c>
      <c r="I4289" s="3">
        <v>2</v>
      </c>
      <c r="J4289" t="s">
        <v>12848</v>
      </c>
      <c r="K4289" s="3">
        <v>20</v>
      </c>
      <c r="L4289" t="s">
        <v>26117</v>
      </c>
      <c r="M4289" s="3">
        <v>5</v>
      </c>
      <c r="N4289" t="s">
        <v>26092</v>
      </c>
      <c r="O4289" s="3">
        <v>4</v>
      </c>
      <c r="P4289" t="s">
        <v>26156</v>
      </c>
      <c r="Q4289" s="3">
        <v>2</v>
      </c>
      <c r="R4289" t="s">
        <v>8209</v>
      </c>
      <c r="S4289" s="3">
        <v>5</v>
      </c>
      <c r="T4289" s="3">
        <v>1</v>
      </c>
      <c r="U4289" s="3">
        <v>4030000</v>
      </c>
      <c r="V4289" s="3">
        <v>2014</v>
      </c>
      <c r="W4289" t="s">
        <v>25</v>
      </c>
    </row>
    <row r="4290" spans="1:23" x14ac:dyDescent="0.3">
      <c r="A4290" s="3">
        <v>13</v>
      </c>
      <c r="B4290" t="s">
        <v>26153</v>
      </c>
      <c r="C4290" s="3">
        <v>13404</v>
      </c>
      <c r="D4290" t="s">
        <v>1947</v>
      </c>
      <c r="E4290" s="3">
        <v>100107</v>
      </c>
      <c r="F4290" t="s">
        <v>9429</v>
      </c>
      <c r="G4290" s="3">
        <v>100107012</v>
      </c>
      <c r="H4290" t="s">
        <v>26155</v>
      </c>
      <c r="I4290" s="3">
        <v>2</v>
      </c>
      <c r="J4290" t="s">
        <v>12848</v>
      </c>
      <c r="K4290" s="3">
        <v>20</v>
      </c>
      <c r="L4290" t="s">
        <v>26117</v>
      </c>
      <c r="M4290" s="3">
        <v>5</v>
      </c>
      <c r="N4290" t="s">
        <v>26092</v>
      </c>
      <c r="O4290" s="3">
        <v>4</v>
      </c>
      <c r="P4290" t="s">
        <v>26156</v>
      </c>
      <c r="Q4290" s="3">
        <v>2</v>
      </c>
      <c r="R4290" t="s">
        <v>8209</v>
      </c>
      <c r="S4290" s="3">
        <v>7</v>
      </c>
      <c r="T4290" s="3">
        <v>1</v>
      </c>
      <c r="U4290" s="3">
        <v>1000000</v>
      </c>
      <c r="V4290" s="3">
        <v>2014</v>
      </c>
      <c r="W4290" t="s">
        <v>25</v>
      </c>
    </row>
    <row r="4291" spans="1:23" x14ac:dyDescent="0.3">
      <c r="A4291" s="3">
        <v>13</v>
      </c>
      <c r="B4291" t="s">
        <v>26153</v>
      </c>
      <c r="C4291" s="3">
        <v>13404</v>
      </c>
      <c r="D4291" t="s">
        <v>1947</v>
      </c>
      <c r="E4291" s="3">
        <v>100107</v>
      </c>
      <c r="F4291" t="s">
        <v>9429</v>
      </c>
      <c r="G4291" s="3">
        <v>100107012</v>
      </c>
      <c r="H4291" t="s">
        <v>26155</v>
      </c>
      <c r="I4291" s="3">
        <v>2</v>
      </c>
      <c r="J4291" t="s">
        <v>12848</v>
      </c>
      <c r="K4291" s="3">
        <v>20</v>
      </c>
      <c r="L4291" t="s">
        <v>26117</v>
      </c>
      <c r="M4291" s="3">
        <v>5</v>
      </c>
      <c r="N4291" t="s">
        <v>26092</v>
      </c>
      <c r="O4291" s="3">
        <v>4</v>
      </c>
      <c r="P4291" t="s">
        <v>26156</v>
      </c>
      <c r="Q4291" s="3">
        <v>2</v>
      </c>
      <c r="R4291" t="s">
        <v>8209</v>
      </c>
      <c r="S4291" s="3">
        <v>32</v>
      </c>
      <c r="T4291" s="3">
        <v>1</v>
      </c>
      <c r="U4291" s="3">
        <v>750000</v>
      </c>
      <c r="V4291" s="3">
        <v>2014</v>
      </c>
      <c r="W4291" t="s">
        <v>25</v>
      </c>
    </row>
    <row r="4292" spans="1:23" x14ac:dyDescent="0.3">
      <c r="A4292" s="3">
        <v>13</v>
      </c>
      <c r="B4292" t="s">
        <v>26153</v>
      </c>
      <c r="C4292" s="3">
        <v>13404</v>
      </c>
      <c r="D4292" t="s">
        <v>1947</v>
      </c>
      <c r="E4292" s="3">
        <v>100107</v>
      </c>
      <c r="F4292" t="s">
        <v>9429</v>
      </c>
      <c r="G4292" s="3">
        <v>100107012</v>
      </c>
      <c r="H4292" t="s">
        <v>26155</v>
      </c>
      <c r="I4292" s="3">
        <v>2</v>
      </c>
      <c r="J4292" t="s">
        <v>12848</v>
      </c>
      <c r="K4292" s="3">
        <v>20</v>
      </c>
      <c r="L4292" t="s">
        <v>26117</v>
      </c>
      <c r="M4292" s="3">
        <v>5</v>
      </c>
      <c r="N4292" t="s">
        <v>26092</v>
      </c>
      <c r="O4292" s="3">
        <v>4</v>
      </c>
      <c r="P4292" t="s">
        <v>26156</v>
      </c>
      <c r="Q4292" s="3">
        <v>2</v>
      </c>
      <c r="R4292" t="s">
        <v>8209</v>
      </c>
      <c r="S4292" s="3">
        <v>42</v>
      </c>
      <c r="T4292" s="3">
        <v>1</v>
      </c>
      <c r="U4292" s="3">
        <v>3570800</v>
      </c>
      <c r="V4292" s="3">
        <v>2014</v>
      </c>
      <c r="W4292" t="s">
        <v>25</v>
      </c>
    </row>
    <row r="4293" spans="1:23" x14ac:dyDescent="0.3">
      <c r="A4293" s="3">
        <v>13</v>
      </c>
      <c r="B4293" t="s">
        <v>26153</v>
      </c>
      <c r="C4293" s="3">
        <v>13404</v>
      </c>
      <c r="D4293" t="s">
        <v>1947</v>
      </c>
      <c r="E4293" s="3">
        <v>100107</v>
      </c>
      <c r="F4293" t="s">
        <v>9429</v>
      </c>
      <c r="G4293" s="3">
        <v>100107012</v>
      </c>
      <c r="H4293" t="s">
        <v>26155</v>
      </c>
      <c r="I4293" s="3">
        <v>2</v>
      </c>
      <c r="J4293" t="s">
        <v>12848</v>
      </c>
      <c r="K4293" s="3">
        <v>20</v>
      </c>
      <c r="L4293" t="s">
        <v>26117</v>
      </c>
      <c r="M4293" s="3">
        <v>5</v>
      </c>
      <c r="N4293" t="s">
        <v>26092</v>
      </c>
      <c r="O4293" s="3">
        <v>4</v>
      </c>
      <c r="P4293" t="s">
        <v>26156</v>
      </c>
      <c r="Q4293" s="3">
        <v>2</v>
      </c>
      <c r="R4293" t="s">
        <v>8209</v>
      </c>
      <c r="S4293" s="3">
        <v>56</v>
      </c>
      <c r="T4293" s="3">
        <v>1</v>
      </c>
      <c r="U4293" s="3">
        <v>1200000</v>
      </c>
      <c r="V4293" s="3">
        <v>2014</v>
      </c>
      <c r="W4293" t="s">
        <v>25</v>
      </c>
    </row>
    <row r="4294" spans="1:23" x14ac:dyDescent="0.3">
      <c r="A4294" s="3">
        <v>13</v>
      </c>
      <c r="B4294" t="s">
        <v>26153</v>
      </c>
      <c r="C4294" s="3">
        <v>13404</v>
      </c>
      <c r="D4294" t="s">
        <v>1947</v>
      </c>
      <c r="E4294" s="3">
        <v>100107</v>
      </c>
      <c r="F4294" t="s">
        <v>9429</v>
      </c>
      <c r="G4294" s="3">
        <v>100107012</v>
      </c>
      <c r="H4294" t="s">
        <v>26155</v>
      </c>
      <c r="I4294" s="3">
        <v>2</v>
      </c>
      <c r="J4294" t="s">
        <v>12848</v>
      </c>
      <c r="K4294" s="3">
        <v>20</v>
      </c>
      <c r="L4294" t="s">
        <v>26117</v>
      </c>
      <c r="M4294" s="3">
        <v>5</v>
      </c>
      <c r="N4294" t="s">
        <v>26092</v>
      </c>
      <c r="O4294" s="3">
        <v>4</v>
      </c>
      <c r="P4294" t="s">
        <v>26156</v>
      </c>
      <c r="Q4294" s="3">
        <v>2</v>
      </c>
      <c r="R4294" t="s">
        <v>8209</v>
      </c>
      <c r="S4294" s="3">
        <v>90</v>
      </c>
      <c r="T4294" s="3">
        <v>1</v>
      </c>
      <c r="U4294" s="3">
        <v>1850000</v>
      </c>
      <c r="V4294" s="3">
        <v>2014</v>
      </c>
      <c r="W4294" t="s">
        <v>25</v>
      </c>
    </row>
    <row r="4295" spans="1:23" x14ac:dyDescent="0.3">
      <c r="A4295" s="3">
        <v>13</v>
      </c>
      <c r="B4295" t="s">
        <v>26153</v>
      </c>
      <c r="C4295" s="3">
        <v>13404</v>
      </c>
      <c r="D4295" t="s">
        <v>1947</v>
      </c>
      <c r="E4295" s="3">
        <v>100107</v>
      </c>
      <c r="F4295" t="s">
        <v>9429</v>
      </c>
      <c r="G4295" s="3">
        <v>100107012</v>
      </c>
      <c r="H4295" t="s">
        <v>26155</v>
      </c>
      <c r="I4295" s="3">
        <v>2</v>
      </c>
      <c r="J4295" t="s">
        <v>12848</v>
      </c>
      <c r="K4295" s="3">
        <v>20</v>
      </c>
      <c r="L4295" t="s">
        <v>26117</v>
      </c>
      <c r="M4295" s="3">
        <v>2</v>
      </c>
      <c r="N4295" t="s">
        <v>26084</v>
      </c>
      <c r="O4295" s="3">
        <v>4</v>
      </c>
      <c r="P4295" t="s">
        <v>26156</v>
      </c>
      <c r="Q4295" s="3">
        <v>5</v>
      </c>
      <c r="R4295" t="s">
        <v>8203</v>
      </c>
      <c r="S4295" s="3">
        <v>2</v>
      </c>
      <c r="T4295" s="3">
        <v>1</v>
      </c>
      <c r="U4295" s="3">
        <v>128100</v>
      </c>
      <c r="V4295" s="3">
        <v>2014</v>
      </c>
      <c r="W4295" t="s">
        <v>25</v>
      </c>
    </row>
    <row r="4296" spans="1:23" x14ac:dyDescent="0.3">
      <c r="A4296" s="3">
        <v>13</v>
      </c>
      <c r="B4296" t="s">
        <v>26153</v>
      </c>
      <c r="C4296" s="3">
        <v>13404</v>
      </c>
      <c r="D4296" t="s">
        <v>1947</v>
      </c>
      <c r="E4296" s="3">
        <v>100107</v>
      </c>
      <c r="F4296" t="s">
        <v>9429</v>
      </c>
      <c r="G4296" s="3">
        <v>100107012</v>
      </c>
      <c r="H4296" t="s">
        <v>26155</v>
      </c>
      <c r="I4296" s="3">
        <v>2</v>
      </c>
      <c r="J4296" t="s">
        <v>12848</v>
      </c>
      <c r="K4296" s="3">
        <v>20</v>
      </c>
      <c r="L4296" t="s">
        <v>26117</v>
      </c>
      <c r="M4296" s="3">
        <v>2</v>
      </c>
      <c r="N4296" t="s">
        <v>26084</v>
      </c>
      <c r="O4296" s="3">
        <v>4</v>
      </c>
      <c r="P4296" t="s">
        <v>26156</v>
      </c>
      <c r="Q4296" s="3">
        <v>2</v>
      </c>
      <c r="R4296" t="s">
        <v>8209</v>
      </c>
      <c r="S4296" s="3">
        <v>15</v>
      </c>
      <c r="T4296" s="3">
        <v>1</v>
      </c>
      <c r="U4296" s="3">
        <v>267770</v>
      </c>
      <c r="V4296" s="3">
        <v>2014</v>
      </c>
      <c r="W4296" t="s">
        <v>25</v>
      </c>
    </row>
    <row r="4297" spans="1:23" x14ac:dyDescent="0.3">
      <c r="A4297" s="3">
        <v>13</v>
      </c>
      <c r="B4297" t="s">
        <v>26153</v>
      </c>
      <c r="C4297" s="3">
        <v>13404</v>
      </c>
      <c r="D4297" t="s">
        <v>1947</v>
      </c>
      <c r="E4297" s="3">
        <v>100107</v>
      </c>
      <c r="F4297" t="s">
        <v>9429</v>
      </c>
      <c r="G4297" s="3">
        <v>100107012</v>
      </c>
      <c r="H4297" t="s">
        <v>26155</v>
      </c>
      <c r="I4297" s="3">
        <v>2</v>
      </c>
      <c r="J4297" t="s">
        <v>12848</v>
      </c>
      <c r="K4297" s="3">
        <v>20</v>
      </c>
      <c r="L4297" t="s">
        <v>26117</v>
      </c>
      <c r="M4297" s="3">
        <v>2</v>
      </c>
      <c r="N4297" t="s">
        <v>26084</v>
      </c>
      <c r="O4297" s="3">
        <v>4</v>
      </c>
      <c r="P4297" t="s">
        <v>26156</v>
      </c>
      <c r="Q4297" s="3">
        <v>2</v>
      </c>
      <c r="R4297" t="s">
        <v>8209</v>
      </c>
      <c r="S4297" s="3">
        <v>40</v>
      </c>
      <c r="T4297" s="3">
        <v>1</v>
      </c>
      <c r="U4297" s="3">
        <v>3870000</v>
      </c>
      <c r="V4297" s="3">
        <v>2014</v>
      </c>
      <c r="W4297" t="s">
        <v>25</v>
      </c>
    </row>
    <row r="4298" spans="1:23" x14ac:dyDescent="0.3">
      <c r="A4298" s="3">
        <v>13</v>
      </c>
      <c r="B4298" t="s">
        <v>26153</v>
      </c>
      <c r="C4298" s="3">
        <v>13404</v>
      </c>
      <c r="D4298" t="s">
        <v>1947</v>
      </c>
      <c r="E4298" s="3">
        <v>100107</v>
      </c>
      <c r="F4298" t="s">
        <v>9429</v>
      </c>
      <c r="G4298" s="3">
        <v>100107012</v>
      </c>
      <c r="H4298" t="s">
        <v>26155</v>
      </c>
      <c r="I4298" s="3">
        <v>2</v>
      </c>
      <c r="J4298" t="s">
        <v>12848</v>
      </c>
      <c r="K4298" s="3">
        <v>20</v>
      </c>
      <c r="L4298" t="s">
        <v>26117</v>
      </c>
      <c r="M4298" s="3">
        <v>2</v>
      </c>
      <c r="N4298" t="s">
        <v>26084</v>
      </c>
      <c r="O4298" s="3">
        <v>4</v>
      </c>
      <c r="P4298" t="s">
        <v>26156</v>
      </c>
      <c r="Q4298" s="3">
        <v>1</v>
      </c>
      <c r="R4298" t="s">
        <v>26083</v>
      </c>
      <c r="S4298" s="3">
        <v>5</v>
      </c>
      <c r="T4298" s="3">
        <v>1</v>
      </c>
      <c r="U4298" s="3">
        <v>300000</v>
      </c>
      <c r="V4298" s="3">
        <v>2014</v>
      </c>
      <c r="W4298" t="s">
        <v>25</v>
      </c>
    </row>
    <row r="4299" spans="1:23" x14ac:dyDescent="0.3">
      <c r="A4299" s="3">
        <v>13</v>
      </c>
      <c r="B4299" t="s">
        <v>26153</v>
      </c>
      <c r="C4299" s="3">
        <v>13404</v>
      </c>
      <c r="D4299" t="s">
        <v>1947</v>
      </c>
      <c r="E4299" s="3">
        <v>100107</v>
      </c>
      <c r="F4299" t="s">
        <v>9429</v>
      </c>
      <c r="G4299" s="3">
        <v>100107012</v>
      </c>
      <c r="H4299" t="s">
        <v>26155</v>
      </c>
      <c r="I4299" s="3">
        <v>2</v>
      </c>
      <c r="J4299" t="s">
        <v>12848</v>
      </c>
      <c r="K4299" s="3">
        <v>20</v>
      </c>
      <c r="L4299" t="s">
        <v>26117</v>
      </c>
      <c r="M4299" s="3">
        <v>2</v>
      </c>
      <c r="N4299" t="s">
        <v>26084</v>
      </c>
      <c r="O4299" s="3">
        <v>4</v>
      </c>
      <c r="P4299" t="s">
        <v>26156</v>
      </c>
      <c r="Q4299" s="3">
        <v>1</v>
      </c>
      <c r="R4299" t="s">
        <v>26083</v>
      </c>
      <c r="S4299" s="3">
        <v>12</v>
      </c>
      <c r="T4299" s="3">
        <v>1</v>
      </c>
      <c r="U4299" s="3">
        <v>1100000</v>
      </c>
      <c r="V4299" s="3">
        <v>2014</v>
      </c>
      <c r="W4299" t="s">
        <v>25</v>
      </c>
    </row>
    <row r="4300" spans="1:23" x14ac:dyDescent="0.3">
      <c r="A4300" s="3">
        <v>13</v>
      </c>
      <c r="B4300" t="s">
        <v>26153</v>
      </c>
      <c r="C4300" s="3">
        <v>13404</v>
      </c>
      <c r="D4300" t="s">
        <v>1947</v>
      </c>
      <c r="E4300" s="3">
        <v>100107</v>
      </c>
      <c r="F4300" t="s">
        <v>9429</v>
      </c>
      <c r="G4300" s="3">
        <v>100107012</v>
      </c>
      <c r="H4300" t="s">
        <v>26155</v>
      </c>
      <c r="I4300" s="3">
        <v>2</v>
      </c>
      <c r="J4300" t="s">
        <v>12848</v>
      </c>
      <c r="K4300" s="3">
        <v>20</v>
      </c>
      <c r="L4300" t="s">
        <v>26117</v>
      </c>
      <c r="M4300" s="3">
        <v>2</v>
      </c>
      <c r="N4300" t="s">
        <v>26084</v>
      </c>
      <c r="O4300" s="3">
        <v>4</v>
      </c>
      <c r="P4300" t="s">
        <v>26156</v>
      </c>
      <c r="Q4300" s="3">
        <v>3</v>
      </c>
      <c r="R4300" t="s">
        <v>26107</v>
      </c>
      <c r="S4300" s="3">
        <v>18</v>
      </c>
      <c r="T4300" s="3">
        <v>1</v>
      </c>
      <c r="U4300" s="3">
        <v>260000</v>
      </c>
      <c r="V4300" s="3">
        <v>2014</v>
      </c>
      <c r="W4300" t="s">
        <v>25</v>
      </c>
    </row>
    <row r="4301" spans="1:23" x14ac:dyDescent="0.3">
      <c r="A4301" s="3">
        <v>13</v>
      </c>
      <c r="B4301" t="s">
        <v>26153</v>
      </c>
      <c r="C4301" s="3">
        <v>13404</v>
      </c>
      <c r="D4301" t="s">
        <v>1947</v>
      </c>
      <c r="E4301" s="3">
        <v>100107</v>
      </c>
      <c r="F4301" t="s">
        <v>9429</v>
      </c>
      <c r="G4301" s="3">
        <v>100107012</v>
      </c>
      <c r="H4301" t="s">
        <v>26155</v>
      </c>
      <c r="I4301" s="3">
        <v>2</v>
      </c>
      <c r="J4301" t="s">
        <v>12848</v>
      </c>
      <c r="K4301" s="3">
        <v>20</v>
      </c>
      <c r="L4301" t="s">
        <v>26117</v>
      </c>
      <c r="M4301" s="3">
        <v>7</v>
      </c>
      <c r="N4301" t="s">
        <v>14788</v>
      </c>
      <c r="O4301" s="3">
        <v>4</v>
      </c>
      <c r="P4301" t="s">
        <v>26156</v>
      </c>
      <c r="Q4301" s="3">
        <v>1</v>
      </c>
      <c r="R4301" t="s">
        <v>26083</v>
      </c>
      <c r="S4301" s="3">
        <v>1</v>
      </c>
      <c r="T4301" s="3">
        <v>1</v>
      </c>
      <c r="U4301" s="3">
        <v>5000</v>
      </c>
      <c r="V4301" s="3">
        <v>2014</v>
      </c>
      <c r="W4301" t="s">
        <v>25</v>
      </c>
    </row>
    <row r="4302" spans="1:23" x14ac:dyDescent="0.3">
      <c r="A4302" s="3">
        <v>13</v>
      </c>
      <c r="B4302" t="s">
        <v>26153</v>
      </c>
      <c r="C4302" s="3">
        <v>13404</v>
      </c>
      <c r="D4302" t="s">
        <v>1947</v>
      </c>
      <c r="E4302" s="3">
        <v>100107</v>
      </c>
      <c r="F4302" t="s">
        <v>9429</v>
      </c>
      <c r="G4302" s="3">
        <v>100107012</v>
      </c>
      <c r="H4302" t="s">
        <v>26155</v>
      </c>
      <c r="I4302" s="3">
        <v>2</v>
      </c>
      <c r="J4302" t="s">
        <v>12848</v>
      </c>
      <c r="K4302" s="3">
        <v>20</v>
      </c>
      <c r="L4302" t="s">
        <v>26117</v>
      </c>
      <c r="M4302" s="3">
        <v>7</v>
      </c>
      <c r="N4302" t="s">
        <v>14788</v>
      </c>
      <c r="O4302" s="3">
        <v>4</v>
      </c>
      <c r="P4302" t="s">
        <v>26156</v>
      </c>
      <c r="Q4302" s="3">
        <v>1</v>
      </c>
      <c r="R4302" t="s">
        <v>26083</v>
      </c>
      <c r="S4302" s="3">
        <v>2</v>
      </c>
      <c r="T4302" s="3">
        <v>1</v>
      </c>
      <c r="U4302" s="3">
        <v>105000</v>
      </c>
      <c r="V4302" s="3">
        <v>2014</v>
      </c>
      <c r="W4302" t="s">
        <v>25</v>
      </c>
    </row>
    <row r="4303" spans="1:23" x14ac:dyDescent="0.3">
      <c r="A4303" s="3">
        <v>13</v>
      </c>
      <c r="B4303" t="s">
        <v>26153</v>
      </c>
      <c r="C4303" s="3">
        <v>13404</v>
      </c>
      <c r="D4303" t="s">
        <v>1947</v>
      </c>
      <c r="E4303" s="3">
        <v>100107</v>
      </c>
      <c r="F4303" t="s">
        <v>9429</v>
      </c>
      <c r="G4303" s="3">
        <v>100107012</v>
      </c>
      <c r="H4303" t="s">
        <v>26155</v>
      </c>
      <c r="I4303" s="3">
        <v>2</v>
      </c>
      <c r="J4303" t="s">
        <v>12848</v>
      </c>
      <c r="K4303" s="3">
        <v>20</v>
      </c>
      <c r="L4303" t="s">
        <v>26117</v>
      </c>
      <c r="M4303" s="3">
        <v>7</v>
      </c>
      <c r="N4303" t="s">
        <v>14788</v>
      </c>
      <c r="O4303" s="3">
        <v>4</v>
      </c>
      <c r="P4303" t="s">
        <v>26156</v>
      </c>
      <c r="Q4303" s="3">
        <v>1</v>
      </c>
      <c r="R4303" t="s">
        <v>26083</v>
      </c>
      <c r="S4303" s="3">
        <v>14</v>
      </c>
      <c r="T4303" s="3">
        <v>1</v>
      </c>
      <c r="U4303" s="3">
        <v>80000</v>
      </c>
      <c r="V4303" s="3">
        <v>2014</v>
      </c>
      <c r="W4303" t="s">
        <v>25</v>
      </c>
    </row>
    <row r="4304" spans="1:23" x14ac:dyDescent="0.3">
      <c r="A4304" s="3">
        <v>13</v>
      </c>
      <c r="B4304" t="s">
        <v>26153</v>
      </c>
      <c r="C4304" s="3">
        <v>13404</v>
      </c>
      <c r="D4304" t="s">
        <v>1947</v>
      </c>
      <c r="E4304" s="3">
        <v>100107</v>
      </c>
      <c r="F4304" t="s">
        <v>9429</v>
      </c>
      <c r="G4304" s="3">
        <v>100107012</v>
      </c>
      <c r="H4304" t="s">
        <v>26155</v>
      </c>
      <c r="I4304" s="3">
        <v>2</v>
      </c>
      <c r="J4304" t="s">
        <v>12848</v>
      </c>
      <c r="K4304" s="3">
        <v>20</v>
      </c>
      <c r="L4304" t="s">
        <v>26117</v>
      </c>
      <c r="M4304" s="3">
        <v>7</v>
      </c>
      <c r="N4304" t="s">
        <v>14788</v>
      </c>
      <c r="O4304" s="3">
        <v>4</v>
      </c>
      <c r="P4304" t="s">
        <v>26156</v>
      </c>
      <c r="Q4304" s="3">
        <v>3</v>
      </c>
      <c r="R4304" t="s">
        <v>26107</v>
      </c>
      <c r="S4304" s="3">
        <v>65</v>
      </c>
      <c r="T4304" s="3">
        <v>1</v>
      </c>
      <c r="U4304" s="3">
        <v>6500000</v>
      </c>
      <c r="V4304" s="3">
        <v>2014</v>
      </c>
      <c r="W4304" t="s">
        <v>25</v>
      </c>
    </row>
    <row r="4305" spans="1:23" x14ac:dyDescent="0.3">
      <c r="A4305" s="3">
        <v>13</v>
      </c>
      <c r="B4305" t="s">
        <v>26153</v>
      </c>
      <c r="C4305" s="3">
        <v>13605</v>
      </c>
      <c r="D4305" t="s">
        <v>1977</v>
      </c>
      <c r="E4305" s="3">
        <v>100107</v>
      </c>
      <c r="F4305" t="s">
        <v>9429</v>
      </c>
      <c r="G4305" s="3">
        <v>100107012</v>
      </c>
      <c r="H4305" t="s">
        <v>26155</v>
      </c>
      <c r="I4305" s="3">
        <v>2</v>
      </c>
      <c r="J4305" t="s">
        <v>12848</v>
      </c>
      <c r="K4305" s="3">
        <v>20</v>
      </c>
      <c r="L4305" t="s">
        <v>26117</v>
      </c>
      <c r="M4305" s="3">
        <v>2</v>
      </c>
      <c r="N4305" t="s">
        <v>26084</v>
      </c>
      <c r="O4305" s="3">
        <v>4</v>
      </c>
      <c r="P4305" t="s">
        <v>26156</v>
      </c>
      <c r="Q4305" s="3">
        <v>5</v>
      </c>
      <c r="R4305" t="s">
        <v>8203</v>
      </c>
      <c r="S4305" s="3">
        <v>20</v>
      </c>
      <c r="T4305" s="3">
        <v>1</v>
      </c>
      <c r="U4305" s="3">
        <v>2000000</v>
      </c>
      <c r="V4305" s="3">
        <v>2014</v>
      </c>
      <c r="W4305" t="s">
        <v>25</v>
      </c>
    </row>
    <row r="4306" spans="1:23" x14ac:dyDescent="0.3">
      <c r="A4306" s="3">
        <v>13</v>
      </c>
      <c r="B4306" t="s">
        <v>26153</v>
      </c>
      <c r="C4306" s="3">
        <v>13605</v>
      </c>
      <c r="D4306" t="s">
        <v>1977</v>
      </c>
      <c r="E4306" s="3">
        <v>100107</v>
      </c>
      <c r="F4306" t="s">
        <v>9429</v>
      </c>
      <c r="G4306" s="3">
        <v>100107012</v>
      </c>
      <c r="H4306" t="s">
        <v>26155</v>
      </c>
      <c r="I4306" s="3">
        <v>2</v>
      </c>
      <c r="J4306" t="s">
        <v>12848</v>
      </c>
      <c r="K4306" s="3">
        <v>20</v>
      </c>
      <c r="L4306" t="s">
        <v>26117</v>
      </c>
      <c r="M4306" s="3">
        <v>2</v>
      </c>
      <c r="N4306" t="s">
        <v>26084</v>
      </c>
      <c r="O4306" s="3">
        <v>4</v>
      </c>
      <c r="P4306" t="s">
        <v>26156</v>
      </c>
      <c r="Q4306" s="3">
        <v>2</v>
      </c>
      <c r="R4306" t="s">
        <v>8209</v>
      </c>
      <c r="S4306" s="3">
        <v>1</v>
      </c>
      <c r="T4306" s="3">
        <v>1</v>
      </c>
      <c r="U4306" s="3">
        <v>150000</v>
      </c>
      <c r="V4306" s="3">
        <v>2014</v>
      </c>
      <c r="W4306" t="s">
        <v>25</v>
      </c>
    </row>
    <row r="4307" spans="1:23" x14ac:dyDescent="0.3">
      <c r="A4307" s="3">
        <v>13</v>
      </c>
      <c r="B4307" t="s">
        <v>26153</v>
      </c>
      <c r="C4307" s="3">
        <v>13605</v>
      </c>
      <c r="D4307" t="s">
        <v>1977</v>
      </c>
      <c r="E4307" s="3">
        <v>100107</v>
      </c>
      <c r="F4307" t="s">
        <v>9429</v>
      </c>
      <c r="G4307" s="3">
        <v>100107012</v>
      </c>
      <c r="H4307" t="s">
        <v>26155</v>
      </c>
      <c r="I4307" s="3">
        <v>2</v>
      </c>
      <c r="J4307" t="s">
        <v>12848</v>
      </c>
      <c r="K4307" s="3">
        <v>20</v>
      </c>
      <c r="L4307" t="s">
        <v>26117</v>
      </c>
      <c r="M4307" s="3">
        <v>2</v>
      </c>
      <c r="N4307" t="s">
        <v>26084</v>
      </c>
      <c r="O4307" s="3">
        <v>4</v>
      </c>
      <c r="P4307" t="s">
        <v>26156</v>
      </c>
      <c r="Q4307" s="3">
        <v>2</v>
      </c>
      <c r="R4307" t="s">
        <v>8209</v>
      </c>
      <c r="S4307" s="3">
        <v>25</v>
      </c>
      <c r="T4307" s="3">
        <v>1</v>
      </c>
      <c r="U4307" s="3">
        <v>500000</v>
      </c>
      <c r="V4307" s="3">
        <v>2014</v>
      </c>
      <c r="W4307" t="s">
        <v>25</v>
      </c>
    </row>
    <row r="4308" spans="1:23" x14ac:dyDescent="0.3">
      <c r="A4308" s="3">
        <v>13</v>
      </c>
      <c r="B4308" t="s">
        <v>26153</v>
      </c>
      <c r="C4308" s="3">
        <v>13605</v>
      </c>
      <c r="D4308" t="s">
        <v>1977</v>
      </c>
      <c r="E4308" s="3">
        <v>100107</v>
      </c>
      <c r="F4308" t="s">
        <v>9429</v>
      </c>
      <c r="G4308" s="3">
        <v>100107012</v>
      </c>
      <c r="H4308" t="s">
        <v>26155</v>
      </c>
      <c r="I4308" s="3">
        <v>2</v>
      </c>
      <c r="J4308" t="s">
        <v>12848</v>
      </c>
      <c r="K4308" s="3">
        <v>20</v>
      </c>
      <c r="L4308" t="s">
        <v>26117</v>
      </c>
      <c r="M4308" s="3">
        <v>2</v>
      </c>
      <c r="N4308" t="s">
        <v>26084</v>
      </c>
      <c r="O4308" s="3">
        <v>4</v>
      </c>
      <c r="P4308" t="s">
        <v>26156</v>
      </c>
      <c r="Q4308" s="3">
        <v>1</v>
      </c>
      <c r="R4308" t="s">
        <v>26083</v>
      </c>
      <c r="S4308" s="3">
        <v>2</v>
      </c>
      <c r="T4308" s="3">
        <v>1</v>
      </c>
      <c r="U4308" s="3">
        <v>11000</v>
      </c>
      <c r="V4308" s="3">
        <v>2014</v>
      </c>
      <c r="W4308" t="s">
        <v>25</v>
      </c>
    </row>
    <row r="4309" spans="1:23" x14ac:dyDescent="0.3">
      <c r="A4309" s="3">
        <v>13</v>
      </c>
      <c r="B4309" t="s">
        <v>26153</v>
      </c>
      <c r="C4309" s="3">
        <v>13202</v>
      </c>
      <c r="D4309" t="s">
        <v>1923</v>
      </c>
      <c r="E4309" s="3">
        <v>100107</v>
      </c>
      <c r="F4309" t="s">
        <v>9429</v>
      </c>
      <c r="G4309" s="3">
        <v>100107012</v>
      </c>
      <c r="H4309" t="s">
        <v>26155</v>
      </c>
      <c r="I4309" s="3">
        <v>1</v>
      </c>
      <c r="J4309" t="s">
        <v>26080</v>
      </c>
      <c r="K4309" s="3">
        <v>20</v>
      </c>
      <c r="L4309" t="s">
        <v>26117</v>
      </c>
      <c r="M4309" s="3">
        <v>6</v>
      </c>
      <c r="N4309" t="s">
        <v>18251</v>
      </c>
      <c r="O4309" s="3">
        <v>4</v>
      </c>
      <c r="P4309" t="s">
        <v>26156</v>
      </c>
      <c r="Q4309" s="3">
        <v>1</v>
      </c>
      <c r="R4309" t="s">
        <v>26083</v>
      </c>
      <c r="S4309" s="3">
        <v>2</v>
      </c>
      <c r="T4309" s="3">
        <v>1</v>
      </c>
      <c r="U4309" s="3">
        <v>32000</v>
      </c>
      <c r="V4309" s="3">
        <v>2014</v>
      </c>
      <c r="W4309" t="s">
        <v>25</v>
      </c>
    </row>
    <row r="4310" spans="1:23" x14ac:dyDescent="0.3">
      <c r="A4310" s="3">
        <v>13</v>
      </c>
      <c r="B4310" t="s">
        <v>26153</v>
      </c>
      <c r="C4310" s="3">
        <v>13202</v>
      </c>
      <c r="D4310" t="s">
        <v>1923</v>
      </c>
      <c r="E4310" s="3">
        <v>100107</v>
      </c>
      <c r="F4310" t="s">
        <v>9429</v>
      </c>
      <c r="G4310" s="3">
        <v>100107012</v>
      </c>
      <c r="H4310" t="s">
        <v>26155</v>
      </c>
      <c r="I4310" s="3">
        <v>1</v>
      </c>
      <c r="J4310" t="s">
        <v>26080</v>
      </c>
      <c r="K4310" s="3">
        <v>20</v>
      </c>
      <c r="L4310" t="s">
        <v>26117</v>
      </c>
      <c r="M4310" s="3">
        <v>2</v>
      </c>
      <c r="N4310" t="s">
        <v>26084</v>
      </c>
      <c r="O4310" s="3">
        <v>4</v>
      </c>
      <c r="P4310" t="s">
        <v>26156</v>
      </c>
      <c r="Q4310" s="3">
        <v>1</v>
      </c>
      <c r="R4310" t="s">
        <v>26083</v>
      </c>
      <c r="S4310" s="3">
        <v>2</v>
      </c>
      <c r="T4310" s="3">
        <v>1</v>
      </c>
      <c r="U4310" s="3">
        <v>20000</v>
      </c>
      <c r="V4310" s="3">
        <v>2014</v>
      </c>
      <c r="W4310" t="s">
        <v>25</v>
      </c>
    </row>
    <row r="4311" spans="1:23" x14ac:dyDescent="0.3">
      <c r="A4311" s="3">
        <v>13</v>
      </c>
      <c r="B4311" t="s">
        <v>26153</v>
      </c>
      <c r="C4311" s="3">
        <v>13202</v>
      </c>
      <c r="D4311" t="s">
        <v>1923</v>
      </c>
      <c r="E4311" s="3">
        <v>100107</v>
      </c>
      <c r="F4311" t="s">
        <v>9429</v>
      </c>
      <c r="G4311" s="3">
        <v>100107012</v>
      </c>
      <c r="H4311" t="s">
        <v>26155</v>
      </c>
      <c r="I4311" s="3">
        <v>1</v>
      </c>
      <c r="J4311" t="s">
        <v>26080</v>
      </c>
      <c r="K4311" s="3">
        <v>20</v>
      </c>
      <c r="L4311" t="s">
        <v>26117</v>
      </c>
      <c r="M4311" s="3">
        <v>7</v>
      </c>
      <c r="N4311" t="s">
        <v>14788</v>
      </c>
      <c r="O4311" s="3">
        <v>4</v>
      </c>
      <c r="P4311" t="s">
        <v>26156</v>
      </c>
      <c r="Q4311" s="3">
        <v>1</v>
      </c>
      <c r="R4311" t="s">
        <v>26083</v>
      </c>
      <c r="S4311" s="3">
        <v>1</v>
      </c>
      <c r="T4311" s="3">
        <v>1</v>
      </c>
      <c r="U4311" s="3">
        <v>23000</v>
      </c>
      <c r="V4311" s="3">
        <v>2014</v>
      </c>
      <c r="W4311" t="s">
        <v>25</v>
      </c>
    </row>
    <row r="4312" spans="1:23" x14ac:dyDescent="0.3">
      <c r="A4312" s="3">
        <v>13</v>
      </c>
      <c r="B4312" t="s">
        <v>26153</v>
      </c>
      <c r="C4312" s="3">
        <v>13202</v>
      </c>
      <c r="D4312" t="s">
        <v>1923</v>
      </c>
      <c r="E4312" s="3">
        <v>100107</v>
      </c>
      <c r="F4312" t="s">
        <v>9429</v>
      </c>
      <c r="G4312" s="3">
        <v>100107012</v>
      </c>
      <c r="H4312" t="s">
        <v>26155</v>
      </c>
      <c r="I4312" s="3">
        <v>1</v>
      </c>
      <c r="J4312" t="s">
        <v>26080</v>
      </c>
      <c r="K4312" s="3">
        <v>20</v>
      </c>
      <c r="L4312" t="s">
        <v>26117</v>
      </c>
      <c r="M4312" s="3">
        <v>7</v>
      </c>
      <c r="N4312" t="s">
        <v>14788</v>
      </c>
      <c r="O4312" s="3">
        <v>4</v>
      </c>
      <c r="P4312" t="s">
        <v>26156</v>
      </c>
      <c r="Q4312" s="3">
        <v>1</v>
      </c>
      <c r="R4312" t="s">
        <v>26083</v>
      </c>
      <c r="S4312" s="3">
        <v>2</v>
      </c>
      <c r="T4312" s="3">
        <v>1</v>
      </c>
      <c r="U4312" s="3">
        <v>30000</v>
      </c>
      <c r="V4312" s="3">
        <v>2014</v>
      </c>
      <c r="W4312" t="s">
        <v>25</v>
      </c>
    </row>
    <row r="4313" spans="1:23" x14ac:dyDescent="0.3">
      <c r="A4313" s="3">
        <v>13</v>
      </c>
      <c r="B4313" t="s">
        <v>26153</v>
      </c>
      <c r="C4313" s="3">
        <v>13202</v>
      </c>
      <c r="D4313" t="s">
        <v>1923</v>
      </c>
      <c r="E4313" s="3">
        <v>100107</v>
      </c>
      <c r="F4313" t="s">
        <v>9429</v>
      </c>
      <c r="G4313" s="3">
        <v>100107012</v>
      </c>
      <c r="H4313" t="s">
        <v>26155</v>
      </c>
      <c r="I4313" s="3">
        <v>2</v>
      </c>
      <c r="J4313" t="s">
        <v>12848</v>
      </c>
      <c r="K4313" s="3">
        <v>20</v>
      </c>
      <c r="L4313" t="s">
        <v>26117</v>
      </c>
      <c r="M4313" s="3">
        <v>2</v>
      </c>
      <c r="N4313" t="s">
        <v>26084</v>
      </c>
      <c r="O4313" s="3">
        <v>4</v>
      </c>
      <c r="P4313" t="s">
        <v>26156</v>
      </c>
      <c r="Q4313" s="3">
        <v>2</v>
      </c>
      <c r="R4313" t="s">
        <v>8209</v>
      </c>
      <c r="S4313" s="3">
        <v>1</v>
      </c>
      <c r="T4313" s="3">
        <v>1</v>
      </c>
      <c r="U4313" s="3">
        <v>140000</v>
      </c>
      <c r="V4313" s="3">
        <v>2014</v>
      </c>
      <c r="W4313" t="s">
        <v>25</v>
      </c>
    </row>
    <row r="4314" spans="1:23" x14ac:dyDescent="0.3">
      <c r="A4314" s="3">
        <v>13</v>
      </c>
      <c r="B4314" t="s">
        <v>26153</v>
      </c>
      <c r="C4314" s="3">
        <v>13202</v>
      </c>
      <c r="D4314" t="s">
        <v>1923</v>
      </c>
      <c r="E4314" s="3">
        <v>100107</v>
      </c>
      <c r="F4314" t="s">
        <v>9429</v>
      </c>
      <c r="G4314" s="3">
        <v>100107012</v>
      </c>
      <c r="H4314" t="s">
        <v>26155</v>
      </c>
      <c r="I4314" s="3">
        <v>2</v>
      </c>
      <c r="J4314" t="s">
        <v>12848</v>
      </c>
      <c r="K4314" s="3">
        <v>20</v>
      </c>
      <c r="L4314" t="s">
        <v>26117</v>
      </c>
      <c r="M4314" s="3">
        <v>2</v>
      </c>
      <c r="N4314" t="s">
        <v>26084</v>
      </c>
      <c r="O4314" s="3">
        <v>4</v>
      </c>
      <c r="P4314" t="s">
        <v>26156</v>
      </c>
      <c r="Q4314" s="3">
        <v>2</v>
      </c>
      <c r="R4314" t="s">
        <v>8209</v>
      </c>
      <c r="S4314" s="3">
        <v>2</v>
      </c>
      <c r="T4314" s="3">
        <v>1</v>
      </c>
      <c r="U4314" s="3">
        <v>350000</v>
      </c>
      <c r="V4314" s="3">
        <v>2014</v>
      </c>
      <c r="W4314" t="s">
        <v>25</v>
      </c>
    </row>
    <row r="4315" spans="1:23" x14ac:dyDescent="0.3">
      <c r="A4315" s="3">
        <v>13</v>
      </c>
      <c r="B4315" t="s">
        <v>26153</v>
      </c>
      <c r="C4315" s="3">
        <v>13202</v>
      </c>
      <c r="D4315" t="s">
        <v>1923</v>
      </c>
      <c r="E4315" s="3">
        <v>100107</v>
      </c>
      <c r="F4315" t="s">
        <v>9429</v>
      </c>
      <c r="G4315" s="3">
        <v>100107012</v>
      </c>
      <c r="H4315" t="s">
        <v>26155</v>
      </c>
      <c r="I4315" s="3">
        <v>2</v>
      </c>
      <c r="J4315" t="s">
        <v>12848</v>
      </c>
      <c r="K4315" s="3">
        <v>20</v>
      </c>
      <c r="L4315" t="s">
        <v>26117</v>
      </c>
      <c r="M4315" s="3">
        <v>2</v>
      </c>
      <c r="N4315" t="s">
        <v>26084</v>
      </c>
      <c r="O4315" s="3">
        <v>4</v>
      </c>
      <c r="P4315" t="s">
        <v>26156</v>
      </c>
      <c r="Q4315" s="3">
        <v>2</v>
      </c>
      <c r="R4315" t="s">
        <v>8209</v>
      </c>
      <c r="S4315" s="3">
        <v>20</v>
      </c>
      <c r="T4315" s="3">
        <v>1</v>
      </c>
      <c r="U4315" s="3">
        <v>150000</v>
      </c>
      <c r="V4315" s="3">
        <v>2014</v>
      </c>
      <c r="W4315" t="s">
        <v>25</v>
      </c>
    </row>
    <row r="4316" spans="1:23" x14ac:dyDescent="0.3">
      <c r="A4316" s="3">
        <v>13</v>
      </c>
      <c r="B4316" t="s">
        <v>26153</v>
      </c>
      <c r="C4316" s="3">
        <v>13202</v>
      </c>
      <c r="D4316" t="s">
        <v>1923</v>
      </c>
      <c r="E4316" s="3">
        <v>100107</v>
      </c>
      <c r="F4316" t="s">
        <v>9429</v>
      </c>
      <c r="G4316" s="3">
        <v>100107012</v>
      </c>
      <c r="H4316" t="s">
        <v>26155</v>
      </c>
      <c r="I4316" s="3">
        <v>2</v>
      </c>
      <c r="J4316" t="s">
        <v>12848</v>
      </c>
      <c r="K4316" s="3">
        <v>20</v>
      </c>
      <c r="L4316" t="s">
        <v>26117</v>
      </c>
      <c r="M4316" s="3">
        <v>7</v>
      </c>
      <c r="N4316" t="s">
        <v>14788</v>
      </c>
      <c r="O4316" s="3">
        <v>4</v>
      </c>
      <c r="P4316" t="s">
        <v>26156</v>
      </c>
      <c r="Q4316" s="3">
        <v>2</v>
      </c>
      <c r="R4316" t="s">
        <v>8209</v>
      </c>
      <c r="S4316" s="3">
        <v>1</v>
      </c>
      <c r="T4316" s="3">
        <v>1</v>
      </c>
      <c r="U4316" s="3">
        <v>73000</v>
      </c>
      <c r="V4316" s="3">
        <v>2014</v>
      </c>
      <c r="W4316" t="s">
        <v>25</v>
      </c>
    </row>
    <row r="4317" spans="1:23" x14ac:dyDescent="0.3">
      <c r="A4317" s="3">
        <v>13</v>
      </c>
      <c r="B4317" t="s">
        <v>26153</v>
      </c>
      <c r="C4317" s="3">
        <v>13202</v>
      </c>
      <c r="D4317" t="s">
        <v>1923</v>
      </c>
      <c r="E4317" s="3">
        <v>100107</v>
      </c>
      <c r="F4317" t="s">
        <v>9429</v>
      </c>
      <c r="G4317" s="3">
        <v>100107012</v>
      </c>
      <c r="H4317" t="s">
        <v>26155</v>
      </c>
      <c r="I4317" s="3">
        <v>2</v>
      </c>
      <c r="J4317" t="s">
        <v>12848</v>
      </c>
      <c r="K4317" s="3">
        <v>20</v>
      </c>
      <c r="L4317" t="s">
        <v>26117</v>
      </c>
      <c r="M4317" s="3">
        <v>7</v>
      </c>
      <c r="N4317" t="s">
        <v>14788</v>
      </c>
      <c r="O4317" s="3">
        <v>4</v>
      </c>
      <c r="P4317" t="s">
        <v>26156</v>
      </c>
      <c r="Q4317" s="3">
        <v>2</v>
      </c>
      <c r="R4317" t="s">
        <v>8209</v>
      </c>
      <c r="S4317" s="3">
        <v>2</v>
      </c>
      <c r="T4317" s="3">
        <v>1</v>
      </c>
      <c r="U4317" s="3">
        <v>108000</v>
      </c>
      <c r="V4317" s="3">
        <v>2014</v>
      </c>
      <c r="W4317" t="s">
        <v>25</v>
      </c>
    </row>
    <row r="4318" spans="1:23" x14ac:dyDescent="0.3">
      <c r="A4318" s="3">
        <v>13</v>
      </c>
      <c r="B4318" t="s">
        <v>26153</v>
      </c>
      <c r="C4318" s="3">
        <v>13202</v>
      </c>
      <c r="D4318" t="s">
        <v>1923</v>
      </c>
      <c r="E4318" s="3">
        <v>100107</v>
      </c>
      <c r="F4318" t="s">
        <v>9429</v>
      </c>
      <c r="G4318" s="3">
        <v>100107012</v>
      </c>
      <c r="H4318" t="s">
        <v>26155</v>
      </c>
      <c r="I4318" s="3">
        <v>2</v>
      </c>
      <c r="J4318" t="s">
        <v>12848</v>
      </c>
      <c r="K4318" s="3">
        <v>20</v>
      </c>
      <c r="L4318" t="s">
        <v>26117</v>
      </c>
      <c r="M4318" s="3">
        <v>7</v>
      </c>
      <c r="N4318" t="s">
        <v>14788</v>
      </c>
      <c r="O4318" s="3">
        <v>4</v>
      </c>
      <c r="P4318" t="s">
        <v>26156</v>
      </c>
      <c r="Q4318" s="3">
        <v>2</v>
      </c>
      <c r="R4318" t="s">
        <v>8209</v>
      </c>
      <c r="S4318" s="3">
        <v>4</v>
      </c>
      <c r="T4318" s="3">
        <v>1</v>
      </c>
      <c r="U4318" s="3">
        <v>200000</v>
      </c>
      <c r="V4318" s="3">
        <v>2014</v>
      </c>
      <c r="W4318" t="s">
        <v>25</v>
      </c>
    </row>
    <row r="4319" spans="1:23" x14ac:dyDescent="0.3">
      <c r="A4319" s="3">
        <v>13</v>
      </c>
      <c r="B4319" t="s">
        <v>26153</v>
      </c>
      <c r="C4319" s="3">
        <v>13202</v>
      </c>
      <c r="D4319" t="s">
        <v>1923</v>
      </c>
      <c r="E4319" s="3">
        <v>100107</v>
      </c>
      <c r="F4319" t="s">
        <v>9429</v>
      </c>
      <c r="G4319" s="3">
        <v>100107012</v>
      </c>
      <c r="H4319" t="s">
        <v>26155</v>
      </c>
      <c r="I4319" s="3">
        <v>2</v>
      </c>
      <c r="J4319" t="s">
        <v>12848</v>
      </c>
      <c r="K4319" s="3">
        <v>20</v>
      </c>
      <c r="L4319" t="s">
        <v>26117</v>
      </c>
      <c r="M4319" s="3">
        <v>7</v>
      </c>
      <c r="N4319" t="s">
        <v>14788</v>
      </c>
      <c r="O4319" s="3">
        <v>4</v>
      </c>
      <c r="P4319" t="s">
        <v>26156</v>
      </c>
      <c r="Q4319" s="3">
        <v>2</v>
      </c>
      <c r="R4319" t="s">
        <v>8209</v>
      </c>
      <c r="S4319" s="3">
        <v>5</v>
      </c>
      <c r="T4319" s="3">
        <v>1</v>
      </c>
      <c r="U4319" s="3">
        <v>68000</v>
      </c>
      <c r="V4319" s="3">
        <v>2014</v>
      </c>
      <c r="W4319" t="s">
        <v>25</v>
      </c>
    </row>
    <row r="4320" spans="1:23" x14ac:dyDescent="0.3">
      <c r="A4320" s="3">
        <v>13</v>
      </c>
      <c r="B4320" t="s">
        <v>26153</v>
      </c>
      <c r="C4320" s="3">
        <v>13202</v>
      </c>
      <c r="D4320" t="s">
        <v>1923</v>
      </c>
      <c r="E4320" s="3">
        <v>100107</v>
      </c>
      <c r="F4320" t="s">
        <v>9429</v>
      </c>
      <c r="G4320" s="3">
        <v>100107012</v>
      </c>
      <c r="H4320" t="s">
        <v>26155</v>
      </c>
      <c r="I4320" s="3">
        <v>2</v>
      </c>
      <c r="J4320" t="s">
        <v>12848</v>
      </c>
      <c r="K4320" s="3">
        <v>20</v>
      </c>
      <c r="L4320" t="s">
        <v>26117</v>
      </c>
      <c r="M4320" s="3">
        <v>7</v>
      </c>
      <c r="N4320" t="s">
        <v>14788</v>
      </c>
      <c r="O4320" s="3">
        <v>4</v>
      </c>
      <c r="P4320" t="s">
        <v>26156</v>
      </c>
      <c r="Q4320" s="3">
        <v>2</v>
      </c>
      <c r="R4320" t="s">
        <v>8209</v>
      </c>
      <c r="S4320" s="3">
        <v>12</v>
      </c>
      <c r="T4320" s="3">
        <v>1</v>
      </c>
      <c r="U4320" s="3">
        <v>45000</v>
      </c>
      <c r="V4320" s="3">
        <v>2014</v>
      </c>
      <c r="W4320" t="s">
        <v>25</v>
      </c>
    </row>
    <row r="4321" spans="1:23" x14ac:dyDescent="0.3">
      <c r="A4321" s="3">
        <v>13</v>
      </c>
      <c r="B4321" t="s">
        <v>26153</v>
      </c>
      <c r="C4321" s="3">
        <v>13202</v>
      </c>
      <c r="D4321" t="s">
        <v>1923</v>
      </c>
      <c r="E4321" s="3">
        <v>100107</v>
      </c>
      <c r="F4321" t="s">
        <v>9429</v>
      </c>
      <c r="G4321" s="3">
        <v>100107012</v>
      </c>
      <c r="H4321" t="s">
        <v>26155</v>
      </c>
      <c r="I4321" s="3">
        <v>2</v>
      </c>
      <c r="J4321" t="s">
        <v>12848</v>
      </c>
      <c r="K4321" s="3">
        <v>20</v>
      </c>
      <c r="L4321" t="s">
        <v>26117</v>
      </c>
      <c r="M4321" s="3">
        <v>7</v>
      </c>
      <c r="N4321" t="s">
        <v>14788</v>
      </c>
      <c r="O4321" s="3">
        <v>4</v>
      </c>
      <c r="P4321" t="s">
        <v>26156</v>
      </c>
      <c r="Q4321" s="3">
        <v>1</v>
      </c>
      <c r="R4321" t="s">
        <v>26083</v>
      </c>
      <c r="S4321" s="3">
        <v>4</v>
      </c>
      <c r="T4321" s="3">
        <v>1</v>
      </c>
      <c r="U4321" s="3">
        <v>152000</v>
      </c>
      <c r="V4321" s="3">
        <v>2014</v>
      </c>
      <c r="W4321" t="s">
        <v>25</v>
      </c>
    </row>
    <row r="4322" spans="1:23" x14ac:dyDescent="0.3">
      <c r="A4322" s="3">
        <v>13</v>
      </c>
      <c r="B4322" t="s">
        <v>26153</v>
      </c>
      <c r="C4322" s="3">
        <v>13401</v>
      </c>
      <c r="D4322" t="s">
        <v>1938</v>
      </c>
      <c r="E4322" s="3">
        <v>100107</v>
      </c>
      <c r="F4322" t="s">
        <v>9429</v>
      </c>
      <c r="G4322" s="3">
        <v>100107012</v>
      </c>
      <c r="H4322" t="s">
        <v>26155</v>
      </c>
      <c r="I4322" s="3">
        <v>1</v>
      </c>
      <c r="J4322" t="s">
        <v>26080</v>
      </c>
      <c r="K4322" s="3">
        <v>20</v>
      </c>
      <c r="L4322" t="s">
        <v>26117</v>
      </c>
      <c r="M4322" s="3">
        <v>7</v>
      </c>
      <c r="N4322" t="s">
        <v>14788</v>
      </c>
      <c r="O4322" s="3">
        <v>4</v>
      </c>
      <c r="P4322" t="s">
        <v>26156</v>
      </c>
      <c r="Q4322" s="3">
        <v>2</v>
      </c>
      <c r="R4322" t="s">
        <v>8209</v>
      </c>
      <c r="S4322" s="3">
        <v>3</v>
      </c>
      <c r="T4322" s="3">
        <v>1</v>
      </c>
      <c r="U4322" s="3">
        <v>30000</v>
      </c>
      <c r="V4322" s="3">
        <v>2014</v>
      </c>
      <c r="W4322" t="s">
        <v>25</v>
      </c>
    </row>
    <row r="4323" spans="1:23" x14ac:dyDescent="0.3">
      <c r="A4323" s="3">
        <v>13</v>
      </c>
      <c r="B4323" t="s">
        <v>26153</v>
      </c>
      <c r="C4323" s="3">
        <v>13401</v>
      </c>
      <c r="D4323" t="s">
        <v>1938</v>
      </c>
      <c r="E4323" s="3">
        <v>100107</v>
      </c>
      <c r="F4323" t="s">
        <v>9429</v>
      </c>
      <c r="G4323" s="3">
        <v>100107012</v>
      </c>
      <c r="H4323" t="s">
        <v>26155</v>
      </c>
      <c r="I4323" s="3">
        <v>1</v>
      </c>
      <c r="J4323" t="s">
        <v>26080</v>
      </c>
      <c r="K4323" s="3">
        <v>20</v>
      </c>
      <c r="L4323" t="s">
        <v>26117</v>
      </c>
      <c r="M4323" s="3">
        <v>7</v>
      </c>
      <c r="N4323" t="s">
        <v>14788</v>
      </c>
      <c r="O4323" s="3">
        <v>4</v>
      </c>
      <c r="P4323" t="s">
        <v>26156</v>
      </c>
      <c r="Q4323" s="3">
        <v>3</v>
      </c>
      <c r="R4323" t="s">
        <v>26107</v>
      </c>
      <c r="S4323" s="3">
        <v>2</v>
      </c>
      <c r="T4323" s="3">
        <v>1</v>
      </c>
      <c r="U4323" s="3">
        <v>8000</v>
      </c>
      <c r="V4323" s="3">
        <v>2014</v>
      </c>
      <c r="W4323" t="s">
        <v>25</v>
      </c>
    </row>
    <row r="4324" spans="1:23" x14ac:dyDescent="0.3">
      <c r="A4324" s="3">
        <v>13</v>
      </c>
      <c r="B4324" t="s">
        <v>26153</v>
      </c>
      <c r="C4324" s="3">
        <v>13401</v>
      </c>
      <c r="D4324" t="s">
        <v>1938</v>
      </c>
      <c r="E4324" s="3">
        <v>100107</v>
      </c>
      <c r="F4324" t="s">
        <v>9429</v>
      </c>
      <c r="G4324" s="3">
        <v>100107012</v>
      </c>
      <c r="H4324" t="s">
        <v>26155</v>
      </c>
      <c r="I4324" s="3">
        <v>2</v>
      </c>
      <c r="J4324" t="s">
        <v>12848</v>
      </c>
      <c r="K4324" s="3">
        <v>20</v>
      </c>
      <c r="L4324" t="s">
        <v>26117</v>
      </c>
      <c r="M4324" s="3">
        <v>1</v>
      </c>
      <c r="N4324" t="s">
        <v>26082</v>
      </c>
      <c r="O4324" s="3">
        <v>4</v>
      </c>
      <c r="P4324" t="s">
        <v>26156</v>
      </c>
      <c r="Q4324" s="3">
        <v>4</v>
      </c>
      <c r="R4324" t="s">
        <v>26113</v>
      </c>
      <c r="S4324" s="3">
        <v>16</v>
      </c>
      <c r="T4324" s="3">
        <v>1</v>
      </c>
      <c r="U4324" s="3">
        <v>11000</v>
      </c>
      <c r="V4324" s="3">
        <v>2014</v>
      </c>
      <c r="W4324" t="s">
        <v>25</v>
      </c>
    </row>
    <row r="4325" spans="1:23" x14ac:dyDescent="0.3">
      <c r="A4325" s="3">
        <v>13</v>
      </c>
      <c r="B4325" t="s">
        <v>26153</v>
      </c>
      <c r="C4325" s="3">
        <v>13401</v>
      </c>
      <c r="D4325" t="s">
        <v>1938</v>
      </c>
      <c r="E4325" s="3">
        <v>100107</v>
      </c>
      <c r="F4325" t="s">
        <v>9429</v>
      </c>
      <c r="G4325" s="3">
        <v>100107012</v>
      </c>
      <c r="H4325" t="s">
        <v>26155</v>
      </c>
      <c r="I4325" s="3">
        <v>2</v>
      </c>
      <c r="J4325" t="s">
        <v>12848</v>
      </c>
      <c r="K4325" s="3">
        <v>20</v>
      </c>
      <c r="L4325" t="s">
        <v>26117</v>
      </c>
      <c r="M4325" s="3">
        <v>5</v>
      </c>
      <c r="N4325" t="s">
        <v>26092</v>
      </c>
      <c r="O4325" s="3">
        <v>4</v>
      </c>
      <c r="P4325" t="s">
        <v>26156</v>
      </c>
      <c r="Q4325" s="3">
        <v>2</v>
      </c>
      <c r="R4325" t="s">
        <v>8209</v>
      </c>
      <c r="S4325" s="3">
        <v>1</v>
      </c>
      <c r="T4325" s="3">
        <v>1</v>
      </c>
      <c r="U4325" s="3">
        <v>305000</v>
      </c>
      <c r="V4325" s="3">
        <v>2014</v>
      </c>
      <c r="W4325" t="s">
        <v>25</v>
      </c>
    </row>
    <row r="4326" spans="1:23" x14ac:dyDescent="0.3">
      <c r="A4326" s="3">
        <v>13</v>
      </c>
      <c r="B4326" t="s">
        <v>26153</v>
      </c>
      <c r="C4326" s="3">
        <v>13401</v>
      </c>
      <c r="D4326" t="s">
        <v>1938</v>
      </c>
      <c r="E4326" s="3">
        <v>100107</v>
      </c>
      <c r="F4326" t="s">
        <v>9429</v>
      </c>
      <c r="G4326" s="3">
        <v>100107012</v>
      </c>
      <c r="H4326" t="s">
        <v>26155</v>
      </c>
      <c r="I4326" s="3">
        <v>2</v>
      </c>
      <c r="J4326" t="s">
        <v>12848</v>
      </c>
      <c r="K4326" s="3">
        <v>20</v>
      </c>
      <c r="L4326" t="s">
        <v>26117</v>
      </c>
      <c r="M4326" s="3">
        <v>2</v>
      </c>
      <c r="N4326" t="s">
        <v>26084</v>
      </c>
      <c r="O4326" s="3">
        <v>4</v>
      </c>
      <c r="P4326" t="s">
        <v>26156</v>
      </c>
      <c r="Q4326" s="3">
        <v>2</v>
      </c>
      <c r="R4326" t="s">
        <v>8209</v>
      </c>
      <c r="S4326" s="3">
        <v>1</v>
      </c>
      <c r="T4326" s="3">
        <v>1</v>
      </c>
      <c r="U4326" s="3">
        <v>30000</v>
      </c>
      <c r="V4326" s="3">
        <v>2014</v>
      </c>
      <c r="W4326" t="s">
        <v>25</v>
      </c>
    </row>
    <row r="4327" spans="1:23" x14ac:dyDescent="0.3">
      <c r="A4327" s="3">
        <v>13</v>
      </c>
      <c r="B4327" t="s">
        <v>26153</v>
      </c>
      <c r="C4327" s="3">
        <v>13401</v>
      </c>
      <c r="D4327" t="s">
        <v>1938</v>
      </c>
      <c r="E4327" s="3">
        <v>100107</v>
      </c>
      <c r="F4327" t="s">
        <v>9429</v>
      </c>
      <c r="G4327" s="3">
        <v>100107012</v>
      </c>
      <c r="H4327" t="s">
        <v>26155</v>
      </c>
      <c r="I4327" s="3">
        <v>2</v>
      </c>
      <c r="J4327" t="s">
        <v>12848</v>
      </c>
      <c r="K4327" s="3">
        <v>20</v>
      </c>
      <c r="L4327" t="s">
        <v>26117</v>
      </c>
      <c r="M4327" s="3">
        <v>2</v>
      </c>
      <c r="N4327" t="s">
        <v>26084</v>
      </c>
      <c r="O4327" s="3">
        <v>4</v>
      </c>
      <c r="P4327" t="s">
        <v>26156</v>
      </c>
      <c r="Q4327" s="3">
        <v>2</v>
      </c>
      <c r="R4327" t="s">
        <v>8209</v>
      </c>
      <c r="S4327" s="3">
        <v>3</v>
      </c>
      <c r="T4327" s="3">
        <v>1</v>
      </c>
      <c r="U4327" s="3">
        <v>180000</v>
      </c>
      <c r="V4327" s="3">
        <v>2014</v>
      </c>
      <c r="W4327" t="s">
        <v>25</v>
      </c>
    </row>
    <row r="4328" spans="1:23" x14ac:dyDescent="0.3">
      <c r="A4328" s="3">
        <v>13</v>
      </c>
      <c r="B4328" t="s">
        <v>26153</v>
      </c>
      <c r="C4328" s="3">
        <v>13401</v>
      </c>
      <c r="D4328" t="s">
        <v>1938</v>
      </c>
      <c r="E4328" s="3">
        <v>100107</v>
      </c>
      <c r="F4328" t="s">
        <v>9429</v>
      </c>
      <c r="G4328" s="3">
        <v>100107012</v>
      </c>
      <c r="H4328" t="s">
        <v>26155</v>
      </c>
      <c r="I4328" s="3">
        <v>2</v>
      </c>
      <c r="J4328" t="s">
        <v>12848</v>
      </c>
      <c r="K4328" s="3">
        <v>20</v>
      </c>
      <c r="L4328" t="s">
        <v>26117</v>
      </c>
      <c r="M4328" s="3">
        <v>2</v>
      </c>
      <c r="N4328" t="s">
        <v>26084</v>
      </c>
      <c r="O4328" s="3">
        <v>4</v>
      </c>
      <c r="P4328" t="s">
        <v>26156</v>
      </c>
      <c r="Q4328" s="3">
        <v>2</v>
      </c>
      <c r="R4328" t="s">
        <v>8209</v>
      </c>
      <c r="S4328" s="3">
        <v>14</v>
      </c>
      <c r="T4328" s="3">
        <v>1</v>
      </c>
      <c r="U4328" s="3">
        <v>128000</v>
      </c>
      <c r="V4328" s="3">
        <v>2014</v>
      </c>
      <c r="W4328" t="s">
        <v>25</v>
      </c>
    </row>
    <row r="4329" spans="1:23" x14ac:dyDescent="0.3">
      <c r="A4329" s="3">
        <v>13</v>
      </c>
      <c r="B4329" t="s">
        <v>26153</v>
      </c>
      <c r="C4329" s="3">
        <v>13401</v>
      </c>
      <c r="D4329" t="s">
        <v>1938</v>
      </c>
      <c r="E4329" s="3">
        <v>100107</v>
      </c>
      <c r="F4329" t="s">
        <v>9429</v>
      </c>
      <c r="G4329" s="3">
        <v>100107012</v>
      </c>
      <c r="H4329" t="s">
        <v>26155</v>
      </c>
      <c r="I4329" s="3">
        <v>2</v>
      </c>
      <c r="J4329" t="s">
        <v>12848</v>
      </c>
      <c r="K4329" s="3">
        <v>20</v>
      </c>
      <c r="L4329" t="s">
        <v>26117</v>
      </c>
      <c r="M4329" s="3">
        <v>2</v>
      </c>
      <c r="N4329" t="s">
        <v>26084</v>
      </c>
      <c r="O4329" s="3">
        <v>4</v>
      </c>
      <c r="P4329" t="s">
        <v>26156</v>
      </c>
      <c r="Q4329" s="3">
        <v>3</v>
      </c>
      <c r="R4329" t="s">
        <v>26107</v>
      </c>
      <c r="S4329" s="3">
        <v>8</v>
      </c>
      <c r="T4329" s="3">
        <v>1</v>
      </c>
      <c r="U4329" s="3">
        <v>2600000</v>
      </c>
      <c r="V4329" s="3">
        <v>2014</v>
      </c>
      <c r="W4329" t="s">
        <v>25</v>
      </c>
    </row>
    <row r="4330" spans="1:23" x14ac:dyDescent="0.3">
      <c r="A4330" s="3">
        <v>13</v>
      </c>
      <c r="B4330" t="s">
        <v>26153</v>
      </c>
      <c r="C4330" s="3">
        <v>13401</v>
      </c>
      <c r="D4330" t="s">
        <v>1938</v>
      </c>
      <c r="E4330" s="3">
        <v>100107</v>
      </c>
      <c r="F4330" t="s">
        <v>9429</v>
      </c>
      <c r="G4330" s="3">
        <v>100107012</v>
      </c>
      <c r="H4330" t="s">
        <v>26155</v>
      </c>
      <c r="I4330" s="3">
        <v>2</v>
      </c>
      <c r="J4330" t="s">
        <v>12848</v>
      </c>
      <c r="K4330" s="3">
        <v>20</v>
      </c>
      <c r="L4330" t="s">
        <v>26117</v>
      </c>
      <c r="M4330" s="3">
        <v>7</v>
      </c>
      <c r="N4330" t="s">
        <v>14788</v>
      </c>
      <c r="O4330" s="3">
        <v>4</v>
      </c>
      <c r="P4330" t="s">
        <v>26156</v>
      </c>
      <c r="Q4330" s="3">
        <v>5</v>
      </c>
      <c r="R4330" t="s">
        <v>8203</v>
      </c>
      <c r="S4330" s="3">
        <v>3</v>
      </c>
      <c r="T4330" s="3">
        <v>1</v>
      </c>
      <c r="U4330" s="3">
        <v>90000</v>
      </c>
      <c r="V4330" s="3">
        <v>2014</v>
      </c>
      <c r="W4330" t="s">
        <v>25</v>
      </c>
    </row>
    <row r="4331" spans="1:23" x14ac:dyDescent="0.3">
      <c r="A4331" s="3">
        <v>13</v>
      </c>
      <c r="B4331" t="s">
        <v>26153</v>
      </c>
      <c r="C4331" s="3">
        <v>13401</v>
      </c>
      <c r="D4331" t="s">
        <v>1938</v>
      </c>
      <c r="E4331" s="3">
        <v>100107</v>
      </c>
      <c r="F4331" t="s">
        <v>9429</v>
      </c>
      <c r="G4331" s="3">
        <v>100107012</v>
      </c>
      <c r="H4331" t="s">
        <v>26155</v>
      </c>
      <c r="I4331" s="3">
        <v>2</v>
      </c>
      <c r="J4331" t="s">
        <v>12848</v>
      </c>
      <c r="K4331" s="3">
        <v>20</v>
      </c>
      <c r="L4331" t="s">
        <v>26117</v>
      </c>
      <c r="M4331" s="3">
        <v>7</v>
      </c>
      <c r="N4331" t="s">
        <v>14788</v>
      </c>
      <c r="O4331" s="3">
        <v>4</v>
      </c>
      <c r="P4331" t="s">
        <v>26156</v>
      </c>
      <c r="Q4331" s="3">
        <v>2</v>
      </c>
      <c r="R4331" t="s">
        <v>8209</v>
      </c>
      <c r="S4331" s="3">
        <v>3</v>
      </c>
      <c r="T4331" s="3">
        <v>1</v>
      </c>
      <c r="U4331" s="3">
        <v>24000</v>
      </c>
      <c r="V4331" s="3">
        <v>2014</v>
      </c>
      <c r="W4331" t="s">
        <v>25</v>
      </c>
    </row>
    <row r="4332" spans="1:23" x14ac:dyDescent="0.3">
      <c r="A4332" s="3">
        <v>13</v>
      </c>
      <c r="B4332" t="s">
        <v>26153</v>
      </c>
      <c r="C4332" s="3">
        <v>13401</v>
      </c>
      <c r="D4332" t="s">
        <v>1938</v>
      </c>
      <c r="E4332" s="3">
        <v>100107</v>
      </c>
      <c r="F4332" t="s">
        <v>9429</v>
      </c>
      <c r="G4332" s="3">
        <v>100107012</v>
      </c>
      <c r="H4332" t="s">
        <v>26155</v>
      </c>
      <c r="I4332" s="3">
        <v>2</v>
      </c>
      <c r="J4332" t="s">
        <v>12848</v>
      </c>
      <c r="K4332" s="3">
        <v>20</v>
      </c>
      <c r="L4332" t="s">
        <v>26117</v>
      </c>
      <c r="M4332" s="3">
        <v>7</v>
      </c>
      <c r="N4332" t="s">
        <v>14788</v>
      </c>
      <c r="O4332" s="3">
        <v>4</v>
      </c>
      <c r="P4332" t="s">
        <v>26156</v>
      </c>
      <c r="Q4332" s="3">
        <v>2</v>
      </c>
      <c r="R4332" t="s">
        <v>8209</v>
      </c>
      <c r="S4332" s="3">
        <v>27</v>
      </c>
      <c r="T4332" s="3">
        <v>1</v>
      </c>
      <c r="U4332" s="3">
        <v>350000</v>
      </c>
      <c r="V4332" s="3">
        <v>2014</v>
      </c>
      <c r="W4332" t="s">
        <v>25</v>
      </c>
    </row>
    <row r="4333" spans="1:23" x14ac:dyDescent="0.3">
      <c r="A4333" s="3">
        <v>13</v>
      </c>
      <c r="B4333" t="s">
        <v>26153</v>
      </c>
      <c r="C4333" s="3">
        <v>13401</v>
      </c>
      <c r="D4333" t="s">
        <v>1938</v>
      </c>
      <c r="E4333" s="3">
        <v>100107</v>
      </c>
      <c r="F4333" t="s">
        <v>9429</v>
      </c>
      <c r="G4333" s="3">
        <v>100107012</v>
      </c>
      <c r="H4333" t="s">
        <v>26155</v>
      </c>
      <c r="I4333" s="3">
        <v>2</v>
      </c>
      <c r="J4333" t="s">
        <v>12848</v>
      </c>
      <c r="K4333" s="3">
        <v>20</v>
      </c>
      <c r="L4333" t="s">
        <v>26117</v>
      </c>
      <c r="M4333" s="3">
        <v>7</v>
      </c>
      <c r="N4333" t="s">
        <v>14788</v>
      </c>
      <c r="O4333" s="3">
        <v>4</v>
      </c>
      <c r="P4333" t="s">
        <v>26156</v>
      </c>
      <c r="Q4333" s="3">
        <v>1</v>
      </c>
      <c r="R4333" t="s">
        <v>26083</v>
      </c>
      <c r="S4333" s="3">
        <v>5</v>
      </c>
      <c r="T4333" s="3">
        <v>1</v>
      </c>
      <c r="U4333" s="3">
        <v>150000</v>
      </c>
      <c r="V4333" s="3">
        <v>2014</v>
      </c>
      <c r="W4333" t="s">
        <v>25</v>
      </c>
    </row>
    <row r="4334" spans="1:23" x14ac:dyDescent="0.3">
      <c r="A4334" s="3">
        <v>13</v>
      </c>
      <c r="B4334" t="s">
        <v>26153</v>
      </c>
      <c r="C4334" s="3">
        <v>13203</v>
      </c>
      <c r="D4334" t="s">
        <v>1926</v>
      </c>
      <c r="E4334" s="3">
        <v>100107</v>
      </c>
      <c r="F4334" t="s">
        <v>9429</v>
      </c>
      <c r="G4334" s="3">
        <v>100107012</v>
      </c>
      <c r="H4334" t="s">
        <v>26155</v>
      </c>
      <c r="I4334" s="3">
        <v>2</v>
      </c>
      <c r="J4334" t="s">
        <v>12848</v>
      </c>
      <c r="K4334" s="3">
        <v>20</v>
      </c>
      <c r="L4334" t="s">
        <v>26117</v>
      </c>
      <c r="M4334" s="3">
        <v>2</v>
      </c>
      <c r="N4334" t="s">
        <v>26084</v>
      </c>
      <c r="O4334" s="3">
        <v>4</v>
      </c>
      <c r="P4334" t="s">
        <v>26156</v>
      </c>
      <c r="Q4334" s="3">
        <v>2</v>
      </c>
      <c r="R4334" t="s">
        <v>8209</v>
      </c>
      <c r="S4334" s="3">
        <v>7</v>
      </c>
      <c r="T4334" s="3">
        <v>1</v>
      </c>
      <c r="U4334" s="3">
        <v>130000</v>
      </c>
      <c r="V4334" s="3">
        <v>2014</v>
      </c>
      <c r="W4334" t="s">
        <v>25</v>
      </c>
    </row>
    <row r="4335" spans="1:23" x14ac:dyDescent="0.3">
      <c r="A4335" s="3">
        <v>13</v>
      </c>
      <c r="B4335" t="s">
        <v>26153</v>
      </c>
      <c r="C4335" s="3">
        <v>13203</v>
      </c>
      <c r="D4335" t="s">
        <v>1926</v>
      </c>
      <c r="E4335" s="3">
        <v>100107</v>
      </c>
      <c r="F4335" t="s">
        <v>9429</v>
      </c>
      <c r="G4335" s="3">
        <v>100107012</v>
      </c>
      <c r="H4335" t="s">
        <v>26155</v>
      </c>
      <c r="I4335" s="3">
        <v>2</v>
      </c>
      <c r="J4335" t="s">
        <v>12848</v>
      </c>
      <c r="K4335" s="3">
        <v>20</v>
      </c>
      <c r="L4335" t="s">
        <v>26117</v>
      </c>
      <c r="M4335" s="3">
        <v>2</v>
      </c>
      <c r="N4335" t="s">
        <v>26084</v>
      </c>
      <c r="O4335" s="3">
        <v>4</v>
      </c>
      <c r="P4335" t="s">
        <v>26156</v>
      </c>
      <c r="Q4335" s="3">
        <v>1</v>
      </c>
      <c r="R4335" t="s">
        <v>26083</v>
      </c>
      <c r="S4335" s="3">
        <v>6</v>
      </c>
      <c r="T4335" s="3">
        <v>1</v>
      </c>
      <c r="U4335" s="3">
        <v>10400</v>
      </c>
      <c r="V4335" s="3">
        <v>2014</v>
      </c>
      <c r="W4335" t="s">
        <v>25</v>
      </c>
    </row>
    <row r="4336" spans="1:23" x14ac:dyDescent="0.3">
      <c r="A4336" s="3">
        <v>13</v>
      </c>
      <c r="B4336" t="s">
        <v>26153</v>
      </c>
      <c r="C4336" s="3">
        <v>13505</v>
      </c>
      <c r="D4336" t="s">
        <v>1962</v>
      </c>
      <c r="E4336" s="3">
        <v>100107</v>
      </c>
      <c r="F4336" t="s">
        <v>9429</v>
      </c>
      <c r="G4336" s="3">
        <v>100107012</v>
      </c>
      <c r="H4336" t="s">
        <v>26155</v>
      </c>
      <c r="I4336" s="3">
        <v>2</v>
      </c>
      <c r="J4336" t="s">
        <v>12848</v>
      </c>
      <c r="K4336" s="3">
        <v>20</v>
      </c>
      <c r="L4336" t="s">
        <v>26117</v>
      </c>
      <c r="M4336" s="3">
        <v>2</v>
      </c>
      <c r="N4336" t="s">
        <v>26084</v>
      </c>
      <c r="O4336" s="3">
        <v>4</v>
      </c>
      <c r="P4336" t="s">
        <v>26156</v>
      </c>
      <c r="Q4336" s="3">
        <v>2</v>
      </c>
      <c r="R4336" t="s">
        <v>8209</v>
      </c>
      <c r="S4336" s="3">
        <v>10</v>
      </c>
      <c r="T4336" s="3">
        <v>1</v>
      </c>
      <c r="U4336" s="3">
        <v>295000</v>
      </c>
      <c r="V4336" s="3">
        <v>2014</v>
      </c>
      <c r="W4336" t="s">
        <v>25</v>
      </c>
    </row>
    <row r="4337" spans="1:23" x14ac:dyDescent="0.3">
      <c r="A4337" s="3">
        <v>13</v>
      </c>
      <c r="B4337" t="s">
        <v>26153</v>
      </c>
      <c r="C4337" s="3">
        <v>13601</v>
      </c>
      <c r="D4337" t="s">
        <v>1965</v>
      </c>
      <c r="E4337" s="3">
        <v>100107</v>
      </c>
      <c r="F4337" t="s">
        <v>9429</v>
      </c>
      <c r="G4337" s="3">
        <v>100107012</v>
      </c>
      <c r="H4337" t="s">
        <v>26155</v>
      </c>
      <c r="I4337" s="3">
        <v>2</v>
      </c>
      <c r="J4337" t="s">
        <v>12848</v>
      </c>
      <c r="K4337" s="3">
        <v>20</v>
      </c>
      <c r="L4337" t="s">
        <v>26117</v>
      </c>
      <c r="M4337" s="3">
        <v>2</v>
      </c>
      <c r="N4337" t="s">
        <v>26084</v>
      </c>
      <c r="O4337" s="3">
        <v>4</v>
      </c>
      <c r="P4337" t="s">
        <v>26156</v>
      </c>
      <c r="Q4337" s="3">
        <v>1</v>
      </c>
      <c r="R4337" t="s">
        <v>26083</v>
      </c>
      <c r="S4337" s="3">
        <v>3</v>
      </c>
      <c r="T4337" s="3">
        <v>1</v>
      </c>
      <c r="U4337" s="3">
        <v>64000</v>
      </c>
      <c r="V4337" s="3">
        <v>2014</v>
      </c>
      <c r="W4337" t="s">
        <v>25</v>
      </c>
    </row>
    <row r="4338" spans="1:23" x14ac:dyDescent="0.3">
      <c r="A4338" s="3">
        <v>13</v>
      </c>
      <c r="B4338" t="s">
        <v>26153</v>
      </c>
      <c r="C4338" s="3">
        <v>13601</v>
      </c>
      <c r="D4338" t="s">
        <v>1965</v>
      </c>
      <c r="E4338" s="3">
        <v>100107</v>
      </c>
      <c r="F4338" t="s">
        <v>9429</v>
      </c>
      <c r="G4338" s="3">
        <v>100107012</v>
      </c>
      <c r="H4338" t="s">
        <v>26155</v>
      </c>
      <c r="I4338" s="3">
        <v>2</v>
      </c>
      <c r="J4338" t="s">
        <v>12848</v>
      </c>
      <c r="K4338" s="3">
        <v>20</v>
      </c>
      <c r="L4338" t="s">
        <v>26117</v>
      </c>
      <c r="M4338" s="3">
        <v>2</v>
      </c>
      <c r="N4338" t="s">
        <v>26084</v>
      </c>
      <c r="O4338" s="3">
        <v>4</v>
      </c>
      <c r="P4338" t="s">
        <v>26156</v>
      </c>
      <c r="Q4338" s="3">
        <v>1</v>
      </c>
      <c r="R4338" t="s">
        <v>26083</v>
      </c>
      <c r="S4338" s="3">
        <v>5</v>
      </c>
      <c r="T4338" s="3">
        <v>1</v>
      </c>
      <c r="U4338" s="3">
        <v>35000</v>
      </c>
      <c r="V4338" s="3">
        <v>2014</v>
      </c>
      <c r="W4338" t="s">
        <v>25</v>
      </c>
    </row>
    <row r="4339" spans="1:23" x14ac:dyDescent="0.3">
      <c r="A4339" s="3">
        <v>13</v>
      </c>
      <c r="B4339" t="s">
        <v>26153</v>
      </c>
      <c r="C4339" s="3">
        <v>13601</v>
      </c>
      <c r="D4339" t="s">
        <v>1965</v>
      </c>
      <c r="E4339" s="3">
        <v>100107</v>
      </c>
      <c r="F4339" t="s">
        <v>9429</v>
      </c>
      <c r="G4339" s="3">
        <v>100107012</v>
      </c>
      <c r="H4339" t="s">
        <v>26155</v>
      </c>
      <c r="I4339" s="3">
        <v>2</v>
      </c>
      <c r="J4339" t="s">
        <v>12848</v>
      </c>
      <c r="K4339" s="3">
        <v>20</v>
      </c>
      <c r="L4339" t="s">
        <v>26117</v>
      </c>
      <c r="M4339" s="3">
        <v>2</v>
      </c>
      <c r="N4339" t="s">
        <v>26084</v>
      </c>
      <c r="O4339" s="3">
        <v>4</v>
      </c>
      <c r="P4339" t="s">
        <v>26156</v>
      </c>
      <c r="Q4339" s="3">
        <v>1</v>
      </c>
      <c r="R4339" t="s">
        <v>26083</v>
      </c>
      <c r="S4339" s="3">
        <v>6</v>
      </c>
      <c r="T4339" s="3">
        <v>1</v>
      </c>
      <c r="U4339" s="3">
        <v>988000</v>
      </c>
      <c r="V4339" s="3">
        <v>2014</v>
      </c>
      <c r="W4339" t="s">
        <v>25</v>
      </c>
    </row>
    <row r="4340" spans="1:23" x14ac:dyDescent="0.3">
      <c r="A4340" s="3">
        <v>13</v>
      </c>
      <c r="B4340" t="s">
        <v>26153</v>
      </c>
      <c r="C4340" s="3">
        <v>13601</v>
      </c>
      <c r="D4340" t="s">
        <v>1965</v>
      </c>
      <c r="E4340" s="3">
        <v>100107</v>
      </c>
      <c r="F4340" t="s">
        <v>9429</v>
      </c>
      <c r="G4340" s="3">
        <v>100107012</v>
      </c>
      <c r="H4340" t="s">
        <v>26155</v>
      </c>
      <c r="I4340" s="3">
        <v>2</v>
      </c>
      <c r="J4340" t="s">
        <v>12848</v>
      </c>
      <c r="K4340" s="3">
        <v>20</v>
      </c>
      <c r="L4340" t="s">
        <v>26117</v>
      </c>
      <c r="M4340" s="3">
        <v>2</v>
      </c>
      <c r="N4340" t="s">
        <v>26084</v>
      </c>
      <c r="O4340" s="3">
        <v>4</v>
      </c>
      <c r="P4340" t="s">
        <v>26156</v>
      </c>
      <c r="Q4340" s="3">
        <v>1</v>
      </c>
      <c r="R4340" t="s">
        <v>26083</v>
      </c>
      <c r="S4340" s="3">
        <v>10</v>
      </c>
      <c r="T4340" s="3">
        <v>1</v>
      </c>
      <c r="U4340" s="3">
        <v>150000</v>
      </c>
      <c r="V4340" s="3">
        <v>2014</v>
      </c>
      <c r="W4340" t="s">
        <v>25</v>
      </c>
    </row>
    <row r="4341" spans="1:23" x14ac:dyDescent="0.3">
      <c r="A4341" s="3">
        <v>13</v>
      </c>
      <c r="B4341" t="s">
        <v>26153</v>
      </c>
      <c r="C4341" s="3">
        <v>13303</v>
      </c>
      <c r="D4341" t="s">
        <v>1935</v>
      </c>
      <c r="E4341" s="3">
        <v>100107</v>
      </c>
      <c r="F4341" t="s">
        <v>9429</v>
      </c>
      <c r="G4341" s="3">
        <v>100107012</v>
      </c>
      <c r="H4341" t="s">
        <v>26155</v>
      </c>
      <c r="I4341" s="3">
        <v>2</v>
      </c>
      <c r="J4341" t="s">
        <v>12848</v>
      </c>
      <c r="K4341" s="3">
        <v>20</v>
      </c>
      <c r="L4341" t="s">
        <v>26117</v>
      </c>
      <c r="M4341" s="3">
        <v>6</v>
      </c>
      <c r="N4341" t="s">
        <v>18251</v>
      </c>
      <c r="O4341" s="3">
        <v>4</v>
      </c>
      <c r="P4341" t="s">
        <v>26156</v>
      </c>
      <c r="Q4341" s="3">
        <v>1</v>
      </c>
      <c r="R4341" t="s">
        <v>26083</v>
      </c>
      <c r="S4341" s="3">
        <v>2</v>
      </c>
      <c r="T4341" s="3">
        <v>1</v>
      </c>
      <c r="U4341" s="3">
        <v>70000</v>
      </c>
      <c r="V4341" s="3">
        <v>2014</v>
      </c>
      <c r="W4341" t="s">
        <v>25</v>
      </c>
    </row>
    <row r="4342" spans="1:23" x14ac:dyDescent="0.3">
      <c r="A4342" s="3">
        <v>13</v>
      </c>
      <c r="B4342" t="s">
        <v>26153</v>
      </c>
      <c r="C4342" s="3">
        <v>13303</v>
      </c>
      <c r="D4342" t="s">
        <v>1935</v>
      </c>
      <c r="E4342" s="3">
        <v>100107</v>
      </c>
      <c r="F4342" t="s">
        <v>9429</v>
      </c>
      <c r="G4342" s="3">
        <v>100107012</v>
      </c>
      <c r="H4342" t="s">
        <v>26155</v>
      </c>
      <c r="I4342" s="3">
        <v>2</v>
      </c>
      <c r="J4342" t="s">
        <v>12848</v>
      </c>
      <c r="K4342" s="3">
        <v>20</v>
      </c>
      <c r="L4342" t="s">
        <v>26117</v>
      </c>
      <c r="M4342" s="3">
        <v>7</v>
      </c>
      <c r="N4342" t="s">
        <v>14788</v>
      </c>
      <c r="O4342" s="3">
        <v>4</v>
      </c>
      <c r="P4342" t="s">
        <v>26156</v>
      </c>
      <c r="Q4342" s="3">
        <v>1</v>
      </c>
      <c r="R4342" t="s">
        <v>26083</v>
      </c>
      <c r="S4342" s="3">
        <v>5</v>
      </c>
      <c r="T4342" s="3">
        <v>1</v>
      </c>
      <c r="U4342" s="3">
        <v>150000</v>
      </c>
      <c r="V4342" s="3">
        <v>2014</v>
      </c>
      <c r="W4342" t="s">
        <v>25</v>
      </c>
    </row>
    <row r="4343" spans="1:23" x14ac:dyDescent="0.3">
      <c r="A4343" s="3">
        <v>13</v>
      </c>
      <c r="B4343" t="s">
        <v>26153</v>
      </c>
      <c r="C4343" s="3">
        <v>13303</v>
      </c>
      <c r="D4343" t="s">
        <v>1935</v>
      </c>
      <c r="E4343" s="3">
        <v>100107</v>
      </c>
      <c r="F4343" t="s">
        <v>9429</v>
      </c>
      <c r="G4343" s="3">
        <v>100107012</v>
      </c>
      <c r="H4343" t="s">
        <v>26155</v>
      </c>
      <c r="I4343" s="3">
        <v>2</v>
      </c>
      <c r="J4343" t="s">
        <v>12848</v>
      </c>
      <c r="K4343" s="3">
        <v>20</v>
      </c>
      <c r="L4343" t="s">
        <v>26117</v>
      </c>
      <c r="M4343" s="3">
        <v>7</v>
      </c>
      <c r="N4343" t="s">
        <v>14788</v>
      </c>
      <c r="O4343" s="3">
        <v>4</v>
      </c>
      <c r="P4343" t="s">
        <v>26156</v>
      </c>
      <c r="Q4343" s="3">
        <v>1</v>
      </c>
      <c r="R4343" t="s">
        <v>26083</v>
      </c>
      <c r="S4343" s="3">
        <v>6</v>
      </c>
      <c r="T4343" s="3">
        <v>1</v>
      </c>
      <c r="U4343" s="3">
        <v>330000</v>
      </c>
      <c r="V4343" s="3">
        <v>2014</v>
      </c>
      <c r="W4343" t="s">
        <v>25</v>
      </c>
    </row>
    <row r="4344" spans="1:23" x14ac:dyDescent="0.3">
      <c r="A4344" s="3">
        <v>13</v>
      </c>
      <c r="B4344" t="s">
        <v>26153</v>
      </c>
      <c r="C4344" s="3">
        <v>13502</v>
      </c>
      <c r="D4344" t="s">
        <v>1953</v>
      </c>
      <c r="E4344" s="3">
        <v>100105</v>
      </c>
      <c r="F4344" t="s">
        <v>11377</v>
      </c>
      <c r="G4344" s="3">
        <v>100105004</v>
      </c>
      <c r="H4344" t="s">
        <v>26116</v>
      </c>
      <c r="I4344" s="3">
        <v>1</v>
      </c>
      <c r="J4344" t="s">
        <v>26080</v>
      </c>
      <c r="K4344" s="3">
        <v>20</v>
      </c>
      <c r="L4344" t="s">
        <v>26117</v>
      </c>
      <c r="M4344" s="3">
        <v>2</v>
      </c>
      <c r="N4344" t="s">
        <v>26084</v>
      </c>
      <c r="O4344" s="3">
        <v>3</v>
      </c>
      <c r="P4344" t="s">
        <v>26085</v>
      </c>
      <c r="Q4344" s="3">
        <v>1</v>
      </c>
      <c r="R4344" t="s">
        <v>26083</v>
      </c>
      <c r="S4344" s="3">
        <v>2</v>
      </c>
      <c r="T4344" s="3">
        <v>1</v>
      </c>
      <c r="U4344" s="3">
        <v>3500</v>
      </c>
      <c r="V4344" s="3">
        <v>2017</v>
      </c>
      <c r="W4344" t="s">
        <v>25</v>
      </c>
    </row>
    <row r="4345" spans="1:23" x14ac:dyDescent="0.3">
      <c r="A4345" s="3">
        <v>13</v>
      </c>
      <c r="B4345" t="s">
        <v>26153</v>
      </c>
      <c r="C4345" s="3">
        <v>13502</v>
      </c>
      <c r="D4345" t="s">
        <v>1953</v>
      </c>
      <c r="E4345" s="3">
        <v>100105</v>
      </c>
      <c r="F4345" t="s">
        <v>11377</v>
      </c>
      <c r="G4345" s="3">
        <v>100105004</v>
      </c>
      <c r="H4345" t="s">
        <v>26116</v>
      </c>
      <c r="I4345" s="3">
        <v>1</v>
      </c>
      <c r="J4345" t="s">
        <v>26080</v>
      </c>
      <c r="K4345" s="3">
        <v>20</v>
      </c>
      <c r="L4345" t="s">
        <v>26117</v>
      </c>
      <c r="M4345" s="3">
        <v>2</v>
      </c>
      <c r="N4345" t="s">
        <v>26084</v>
      </c>
      <c r="O4345" s="3">
        <v>2</v>
      </c>
      <c r="P4345" t="s">
        <v>28067</v>
      </c>
      <c r="Q4345" s="3">
        <v>1</v>
      </c>
      <c r="R4345" t="s">
        <v>26083</v>
      </c>
      <c r="S4345" s="3">
        <v>2</v>
      </c>
      <c r="T4345" s="3">
        <v>1</v>
      </c>
      <c r="U4345" s="3">
        <v>5000</v>
      </c>
      <c r="V4345" s="3">
        <v>2017</v>
      </c>
      <c r="W4345" t="s">
        <v>25</v>
      </c>
    </row>
    <row r="4346" spans="1:23" x14ac:dyDescent="0.3">
      <c r="A4346" s="3">
        <v>13</v>
      </c>
      <c r="B4346" t="s">
        <v>26153</v>
      </c>
      <c r="C4346" s="3">
        <v>13402</v>
      </c>
      <c r="D4346" t="s">
        <v>1941</v>
      </c>
      <c r="E4346" s="3">
        <v>100105</v>
      </c>
      <c r="F4346" t="s">
        <v>11377</v>
      </c>
      <c r="G4346" s="3">
        <v>100105004</v>
      </c>
      <c r="H4346" t="s">
        <v>26116</v>
      </c>
      <c r="I4346" s="3">
        <v>1</v>
      </c>
      <c r="J4346" t="s">
        <v>26080</v>
      </c>
      <c r="K4346" s="3">
        <v>20</v>
      </c>
      <c r="L4346" t="s">
        <v>26117</v>
      </c>
      <c r="M4346" s="3">
        <v>2</v>
      </c>
      <c r="N4346" t="s">
        <v>26084</v>
      </c>
      <c r="O4346" s="3">
        <v>1</v>
      </c>
      <c r="P4346" t="s">
        <v>28066</v>
      </c>
      <c r="Q4346" s="3">
        <v>1</v>
      </c>
      <c r="R4346" t="s">
        <v>26083</v>
      </c>
      <c r="S4346" s="3">
        <v>1</v>
      </c>
      <c r="T4346" s="3">
        <v>1</v>
      </c>
      <c r="U4346" s="3">
        <v>200000</v>
      </c>
      <c r="V4346" s="3">
        <v>2017</v>
      </c>
      <c r="W4346" t="s">
        <v>25</v>
      </c>
    </row>
    <row r="4347" spans="1:23" x14ac:dyDescent="0.3">
      <c r="A4347" s="3">
        <v>13</v>
      </c>
      <c r="B4347" t="s">
        <v>26153</v>
      </c>
      <c r="C4347" s="3">
        <v>13402</v>
      </c>
      <c r="D4347" t="s">
        <v>1941</v>
      </c>
      <c r="E4347" s="3">
        <v>100105</v>
      </c>
      <c r="F4347" t="s">
        <v>11377</v>
      </c>
      <c r="G4347" s="3">
        <v>100105004</v>
      </c>
      <c r="H4347" t="s">
        <v>26116</v>
      </c>
      <c r="I4347" s="3">
        <v>1</v>
      </c>
      <c r="J4347" t="s">
        <v>26080</v>
      </c>
      <c r="K4347" s="3">
        <v>20</v>
      </c>
      <c r="L4347" t="s">
        <v>26117</v>
      </c>
      <c r="M4347" s="3">
        <v>5</v>
      </c>
      <c r="N4347" t="s">
        <v>26092</v>
      </c>
      <c r="O4347" s="3">
        <v>1</v>
      </c>
      <c r="P4347" t="s">
        <v>28066</v>
      </c>
      <c r="Q4347" s="3">
        <v>1</v>
      </c>
      <c r="R4347" t="s">
        <v>26083</v>
      </c>
      <c r="S4347" s="3">
        <v>1</v>
      </c>
      <c r="T4347" s="3">
        <v>1</v>
      </c>
      <c r="U4347" s="3">
        <v>15000</v>
      </c>
      <c r="V4347" s="3">
        <v>2017</v>
      </c>
      <c r="W4347" t="s">
        <v>25</v>
      </c>
    </row>
    <row r="4348" spans="1:23" x14ac:dyDescent="0.3">
      <c r="A4348" s="3">
        <v>13</v>
      </c>
      <c r="B4348" t="s">
        <v>26153</v>
      </c>
      <c r="C4348" s="3">
        <v>13402</v>
      </c>
      <c r="D4348" t="s">
        <v>1941</v>
      </c>
      <c r="E4348" s="3">
        <v>100105</v>
      </c>
      <c r="F4348" t="s">
        <v>11377</v>
      </c>
      <c r="G4348" s="3">
        <v>100105004</v>
      </c>
      <c r="H4348" t="s">
        <v>26116</v>
      </c>
      <c r="I4348" s="3">
        <v>2</v>
      </c>
      <c r="J4348" t="s">
        <v>12848</v>
      </c>
      <c r="K4348" s="3">
        <v>20</v>
      </c>
      <c r="L4348" t="s">
        <v>26117</v>
      </c>
      <c r="M4348" s="3">
        <v>5</v>
      </c>
      <c r="N4348" t="s">
        <v>26092</v>
      </c>
      <c r="O4348" s="3">
        <v>3</v>
      </c>
      <c r="P4348" t="s">
        <v>26085</v>
      </c>
      <c r="Q4348" s="3">
        <v>2</v>
      </c>
      <c r="R4348" t="s">
        <v>8209</v>
      </c>
      <c r="S4348" s="3">
        <v>1</v>
      </c>
      <c r="T4348" s="3">
        <v>1</v>
      </c>
      <c r="U4348" s="3">
        <v>200000</v>
      </c>
      <c r="V4348" s="3">
        <v>2017</v>
      </c>
      <c r="W4348" t="s">
        <v>25</v>
      </c>
    </row>
    <row r="4349" spans="1:23" x14ac:dyDescent="0.3">
      <c r="A4349" s="3">
        <v>13</v>
      </c>
      <c r="B4349" t="s">
        <v>26153</v>
      </c>
      <c r="C4349" s="3">
        <v>13402</v>
      </c>
      <c r="D4349" t="s">
        <v>1941</v>
      </c>
      <c r="E4349" s="3">
        <v>100105</v>
      </c>
      <c r="F4349" t="s">
        <v>11377</v>
      </c>
      <c r="G4349" s="3">
        <v>100105004</v>
      </c>
      <c r="H4349" t="s">
        <v>26116</v>
      </c>
      <c r="I4349" s="3">
        <v>1</v>
      </c>
      <c r="J4349" t="s">
        <v>26080</v>
      </c>
      <c r="K4349" s="3">
        <v>20</v>
      </c>
      <c r="L4349" t="s">
        <v>26117</v>
      </c>
      <c r="M4349" s="3">
        <v>2</v>
      </c>
      <c r="N4349" t="s">
        <v>26084</v>
      </c>
      <c r="O4349" s="3">
        <v>3</v>
      </c>
      <c r="P4349" t="s">
        <v>26085</v>
      </c>
      <c r="Q4349" s="3">
        <v>2</v>
      </c>
      <c r="R4349" t="s">
        <v>8209</v>
      </c>
      <c r="S4349" s="3">
        <v>1</v>
      </c>
      <c r="T4349" s="3">
        <v>1</v>
      </c>
      <c r="U4349" s="3">
        <v>60000</v>
      </c>
      <c r="V4349" s="3">
        <v>2017</v>
      </c>
      <c r="W4349" t="s">
        <v>25</v>
      </c>
    </row>
    <row r="4350" spans="1:23" x14ac:dyDescent="0.3">
      <c r="A4350" s="3">
        <v>13</v>
      </c>
      <c r="B4350" t="s">
        <v>26153</v>
      </c>
      <c r="C4350" s="3">
        <v>13402</v>
      </c>
      <c r="D4350" t="s">
        <v>1941</v>
      </c>
      <c r="E4350" s="3">
        <v>100105</v>
      </c>
      <c r="F4350" t="s">
        <v>11377</v>
      </c>
      <c r="G4350" s="3">
        <v>100105004</v>
      </c>
      <c r="H4350" t="s">
        <v>26116</v>
      </c>
      <c r="I4350" s="3">
        <v>1</v>
      </c>
      <c r="J4350" t="s">
        <v>26080</v>
      </c>
      <c r="K4350" s="3">
        <v>20</v>
      </c>
      <c r="L4350" t="s">
        <v>26117</v>
      </c>
      <c r="M4350" s="3">
        <v>2</v>
      </c>
      <c r="N4350" t="s">
        <v>26084</v>
      </c>
      <c r="O4350" s="3">
        <v>1</v>
      </c>
      <c r="P4350" t="s">
        <v>28066</v>
      </c>
      <c r="Q4350" s="3">
        <v>1</v>
      </c>
      <c r="R4350" t="s">
        <v>26083</v>
      </c>
      <c r="S4350" s="3">
        <v>1</v>
      </c>
      <c r="T4350" s="3">
        <v>1</v>
      </c>
      <c r="U4350" s="3">
        <v>20000</v>
      </c>
      <c r="V4350" s="3">
        <v>2017</v>
      </c>
      <c r="W4350" t="s">
        <v>25</v>
      </c>
    </row>
    <row r="4351" spans="1:23" x14ac:dyDescent="0.3">
      <c r="A4351" s="3">
        <v>13</v>
      </c>
      <c r="B4351" t="s">
        <v>26153</v>
      </c>
      <c r="C4351" s="3">
        <v>13402</v>
      </c>
      <c r="D4351" t="s">
        <v>1941</v>
      </c>
      <c r="E4351" s="3">
        <v>100105</v>
      </c>
      <c r="F4351" t="s">
        <v>11377</v>
      </c>
      <c r="G4351" s="3">
        <v>100105004</v>
      </c>
      <c r="H4351" t="s">
        <v>26116</v>
      </c>
      <c r="I4351" s="3">
        <v>2</v>
      </c>
      <c r="J4351" t="s">
        <v>12848</v>
      </c>
      <c r="K4351" s="3">
        <v>20</v>
      </c>
      <c r="L4351" t="s">
        <v>26117</v>
      </c>
      <c r="M4351" s="3">
        <v>6</v>
      </c>
      <c r="N4351" t="s">
        <v>18251</v>
      </c>
      <c r="O4351" s="3">
        <v>3</v>
      </c>
      <c r="P4351" t="s">
        <v>26085</v>
      </c>
      <c r="Q4351" s="3">
        <v>1</v>
      </c>
      <c r="R4351" t="s">
        <v>26083</v>
      </c>
      <c r="S4351" s="3">
        <v>1</v>
      </c>
      <c r="T4351" s="3">
        <v>1</v>
      </c>
      <c r="U4351" s="3">
        <v>206000</v>
      </c>
      <c r="V4351" s="3">
        <v>2017</v>
      </c>
      <c r="W4351" t="s">
        <v>25</v>
      </c>
    </row>
    <row r="4352" spans="1:23" x14ac:dyDescent="0.3">
      <c r="A4352" s="3">
        <v>13</v>
      </c>
      <c r="B4352" t="s">
        <v>26153</v>
      </c>
      <c r="C4352" s="3">
        <v>13402</v>
      </c>
      <c r="D4352" t="s">
        <v>1941</v>
      </c>
      <c r="E4352" s="3">
        <v>100105</v>
      </c>
      <c r="F4352" t="s">
        <v>11377</v>
      </c>
      <c r="G4352" s="3">
        <v>100105004</v>
      </c>
      <c r="H4352" t="s">
        <v>26116</v>
      </c>
      <c r="I4352" s="3">
        <v>2</v>
      </c>
      <c r="J4352" t="s">
        <v>12848</v>
      </c>
      <c r="K4352" s="3">
        <v>20</v>
      </c>
      <c r="L4352" t="s">
        <v>26117</v>
      </c>
      <c r="M4352" s="3">
        <v>2</v>
      </c>
      <c r="N4352" t="s">
        <v>26084</v>
      </c>
      <c r="O4352" s="3">
        <v>3</v>
      </c>
      <c r="P4352" t="s">
        <v>26085</v>
      </c>
      <c r="Q4352" s="3">
        <v>2</v>
      </c>
      <c r="R4352" t="s">
        <v>8209</v>
      </c>
      <c r="S4352" s="3">
        <v>1</v>
      </c>
      <c r="T4352" s="3">
        <v>1</v>
      </c>
      <c r="U4352" s="3">
        <v>100000</v>
      </c>
      <c r="V4352" s="3">
        <v>2017</v>
      </c>
      <c r="W4352" t="s">
        <v>25</v>
      </c>
    </row>
    <row r="4353" spans="1:23" x14ac:dyDescent="0.3">
      <c r="A4353" s="3">
        <v>13</v>
      </c>
      <c r="B4353" t="s">
        <v>26153</v>
      </c>
      <c r="C4353" s="3">
        <v>13402</v>
      </c>
      <c r="D4353" t="s">
        <v>1941</v>
      </c>
      <c r="E4353" s="3">
        <v>100105</v>
      </c>
      <c r="F4353" t="s">
        <v>11377</v>
      </c>
      <c r="G4353" s="3">
        <v>100105001</v>
      </c>
      <c r="H4353" t="s">
        <v>26118</v>
      </c>
      <c r="I4353" s="3">
        <v>2</v>
      </c>
      <c r="J4353" t="s">
        <v>12848</v>
      </c>
      <c r="K4353" s="3">
        <v>20</v>
      </c>
      <c r="L4353" t="s">
        <v>26117</v>
      </c>
      <c r="M4353" s="3">
        <v>7</v>
      </c>
      <c r="N4353" t="s">
        <v>14788</v>
      </c>
      <c r="O4353" s="3">
        <v>3</v>
      </c>
      <c r="P4353" t="s">
        <v>26085</v>
      </c>
      <c r="Q4353" s="3">
        <v>2</v>
      </c>
      <c r="R4353" t="s">
        <v>8209</v>
      </c>
      <c r="S4353" s="3">
        <v>1</v>
      </c>
      <c r="T4353" s="3">
        <v>1</v>
      </c>
      <c r="U4353" s="3">
        <v>45000</v>
      </c>
      <c r="V4353" s="3">
        <v>2017</v>
      </c>
      <c r="W4353" t="s">
        <v>25</v>
      </c>
    </row>
    <row r="4354" spans="1:23" x14ac:dyDescent="0.3">
      <c r="A4354" s="3">
        <v>13</v>
      </c>
      <c r="B4354" t="s">
        <v>26153</v>
      </c>
      <c r="C4354" s="3">
        <v>13402</v>
      </c>
      <c r="D4354" t="s">
        <v>1941</v>
      </c>
      <c r="E4354" s="3">
        <v>100105</v>
      </c>
      <c r="F4354" t="s">
        <v>11377</v>
      </c>
      <c r="G4354" s="3">
        <v>100105004</v>
      </c>
      <c r="H4354" t="s">
        <v>26116</v>
      </c>
      <c r="I4354" s="3">
        <v>2</v>
      </c>
      <c r="J4354" t="s">
        <v>12848</v>
      </c>
      <c r="K4354" s="3">
        <v>20</v>
      </c>
      <c r="L4354" t="s">
        <v>26117</v>
      </c>
      <c r="M4354" s="3">
        <v>2</v>
      </c>
      <c r="N4354" t="s">
        <v>26084</v>
      </c>
      <c r="O4354" s="3">
        <v>3</v>
      </c>
      <c r="P4354" t="s">
        <v>26085</v>
      </c>
      <c r="Q4354" s="3">
        <v>1</v>
      </c>
      <c r="R4354" t="s">
        <v>26083</v>
      </c>
      <c r="S4354" s="3">
        <v>1</v>
      </c>
      <c r="T4354" s="3">
        <v>1</v>
      </c>
      <c r="U4354" s="3">
        <v>250000</v>
      </c>
      <c r="V4354" s="3">
        <v>2017</v>
      </c>
      <c r="W4354" t="s">
        <v>25</v>
      </c>
    </row>
    <row r="4355" spans="1:23" x14ac:dyDescent="0.3">
      <c r="A4355" s="3">
        <v>13</v>
      </c>
      <c r="B4355" t="s">
        <v>26153</v>
      </c>
      <c r="C4355" s="3">
        <v>13402</v>
      </c>
      <c r="D4355" t="s">
        <v>1941</v>
      </c>
      <c r="E4355" s="3">
        <v>100105</v>
      </c>
      <c r="F4355" t="s">
        <v>11377</v>
      </c>
      <c r="G4355" s="3">
        <v>100105004</v>
      </c>
      <c r="H4355" t="s">
        <v>26116</v>
      </c>
      <c r="I4355" s="3">
        <v>1</v>
      </c>
      <c r="J4355" t="s">
        <v>26080</v>
      </c>
      <c r="K4355" s="3">
        <v>20</v>
      </c>
      <c r="L4355" t="s">
        <v>26117</v>
      </c>
      <c r="M4355" s="3">
        <v>2</v>
      </c>
      <c r="N4355" t="s">
        <v>26084</v>
      </c>
      <c r="O4355" s="3">
        <v>3</v>
      </c>
      <c r="P4355" t="s">
        <v>26085</v>
      </c>
      <c r="Q4355" s="3">
        <v>1</v>
      </c>
      <c r="R4355" t="s">
        <v>26083</v>
      </c>
      <c r="S4355" s="3">
        <v>1</v>
      </c>
      <c r="T4355" s="3">
        <v>1</v>
      </c>
      <c r="U4355" s="3">
        <v>260000</v>
      </c>
      <c r="V4355" s="3">
        <v>2017</v>
      </c>
      <c r="W4355" t="s">
        <v>25</v>
      </c>
    </row>
    <row r="4356" spans="1:23" x14ac:dyDescent="0.3">
      <c r="A4356" s="3">
        <v>13</v>
      </c>
      <c r="B4356" t="s">
        <v>26153</v>
      </c>
      <c r="C4356" s="3">
        <v>13402</v>
      </c>
      <c r="D4356" t="s">
        <v>1941</v>
      </c>
      <c r="E4356" s="3">
        <v>100105</v>
      </c>
      <c r="F4356" t="s">
        <v>11377</v>
      </c>
      <c r="G4356" s="3">
        <v>100105004</v>
      </c>
      <c r="H4356" t="s">
        <v>26116</v>
      </c>
      <c r="I4356" s="3">
        <v>1</v>
      </c>
      <c r="J4356" t="s">
        <v>26080</v>
      </c>
      <c r="K4356" s="3">
        <v>20</v>
      </c>
      <c r="L4356" t="s">
        <v>26117</v>
      </c>
      <c r="M4356" s="3">
        <v>7</v>
      </c>
      <c r="N4356" t="s">
        <v>14788</v>
      </c>
      <c r="O4356" s="3">
        <v>3</v>
      </c>
      <c r="P4356" t="s">
        <v>26085</v>
      </c>
      <c r="Q4356" s="3">
        <v>1</v>
      </c>
      <c r="R4356" t="s">
        <v>26083</v>
      </c>
      <c r="S4356" s="3">
        <v>1</v>
      </c>
      <c r="T4356" s="3">
        <v>1</v>
      </c>
      <c r="U4356" s="3">
        <v>140000</v>
      </c>
      <c r="V4356" s="3">
        <v>2017</v>
      </c>
      <c r="W4356" t="s">
        <v>25</v>
      </c>
    </row>
    <row r="4357" spans="1:23" x14ac:dyDescent="0.3">
      <c r="A4357" s="3">
        <v>13</v>
      </c>
      <c r="B4357" t="s">
        <v>26153</v>
      </c>
      <c r="C4357" s="3">
        <v>13402</v>
      </c>
      <c r="D4357" t="s">
        <v>1941</v>
      </c>
      <c r="E4357" s="3">
        <v>100105</v>
      </c>
      <c r="F4357" t="s">
        <v>11377</v>
      </c>
      <c r="G4357" s="3">
        <v>100105004</v>
      </c>
      <c r="H4357" t="s">
        <v>26116</v>
      </c>
      <c r="I4357" s="3">
        <v>1</v>
      </c>
      <c r="J4357" t="s">
        <v>26080</v>
      </c>
      <c r="K4357" s="3">
        <v>20</v>
      </c>
      <c r="L4357" t="s">
        <v>26117</v>
      </c>
      <c r="M4357" s="3">
        <v>7</v>
      </c>
      <c r="N4357" t="s">
        <v>14788</v>
      </c>
      <c r="O4357" s="3">
        <v>3</v>
      </c>
      <c r="P4357" t="s">
        <v>26085</v>
      </c>
      <c r="Q4357" s="3">
        <v>2</v>
      </c>
      <c r="R4357" t="s">
        <v>8209</v>
      </c>
      <c r="S4357" s="3">
        <v>1</v>
      </c>
      <c r="T4357" s="3">
        <v>1</v>
      </c>
      <c r="U4357" s="3">
        <v>142000</v>
      </c>
      <c r="V4357" s="3">
        <v>2017</v>
      </c>
      <c r="W4357" t="s">
        <v>25</v>
      </c>
    </row>
    <row r="4358" spans="1:23" x14ac:dyDescent="0.3">
      <c r="A4358" s="3">
        <v>13</v>
      </c>
      <c r="B4358" t="s">
        <v>26153</v>
      </c>
      <c r="C4358" s="3">
        <v>13402</v>
      </c>
      <c r="D4358" t="s">
        <v>1941</v>
      </c>
      <c r="E4358" s="3">
        <v>100105</v>
      </c>
      <c r="F4358" t="s">
        <v>11377</v>
      </c>
      <c r="G4358" s="3">
        <v>100105004</v>
      </c>
      <c r="H4358" t="s">
        <v>26116</v>
      </c>
      <c r="I4358" s="3">
        <v>1</v>
      </c>
      <c r="J4358" t="s">
        <v>26080</v>
      </c>
      <c r="K4358" s="3">
        <v>20</v>
      </c>
      <c r="L4358" t="s">
        <v>26117</v>
      </c>
      <c r="M4358" s="3">
        <v>2</v>
      </c>
      <c r="N4358" t="s">
        <v>26084</v>
      </c>
      <c r="O4358" s="3">
        <v>1</v>
      </c>
      <c r="P4358" t="s">
        <v>28066</v>
      </c>
      <c r="Q4358" s="3">
        <v>1</v>
      </c>
      <c r="R4358" t="s">
        <v>26083</v>
      </c>
      <c r="S4358" s="3">
        <v>1</v>
      </c>
      <c r="T4358" s="3">
        <v>1</v>
      </c>
      <c r="U4358" s="3">
        <v>1650</v>
      </c>
      <c r="V4358" s="3">
        <v>2017</v>
      </c>
      <c r="W4358" t="s">
        <v>25</v>
      </c>
    </row>
    <row r="4359" spans="1:23" x14ac:dyDescent="0.3">
      <c r="A4359" s="3">
        <v>13</v>
      </c>
      <c r="B4359" t="s">
        <v>26153</v>
      </c>
      <c r="C4359" s="3">
        <v>13402</v>
      </c>
      <c r="D4359" t="s">
        <v>1941</v>
      </c>
      <c r="E4359" s="3">
        <v>100105</v>
      </c>
      <c r="F4359" t="s">
        <v>11377</v>
      </c>
      <c r="G4359" s="3">
        <v>100105004</v>
      </c>
      <c r="H4359" t="s">
        <v>26116</v>
      </c>
      <c r="I4359" s="3">
        <v>1</v>
      </c>
      <c r="J4359" t="s">
        <v>26080</v>
      </c>
      <c r="K4359" s="3">
        <v>20</v>
      </c>
      <c r="L4359" t="s">
        <v>26117</v>
      </c>
      <c r="M4359" s="3">
        <v>2</v>
      </c>
      <c r="N4359" t="s">
        <v>26084</v>
      </c>
      <c r="O4359" s="3">
        <v>1</v>
      </c>
      <c r="P4359" t="s">
        <v>28066</v>
      </c>
      <c r="Q4359" s="3">
        <v>1</v>
      </c>
      <c r="R4359" t="s">
        <v>26083</v>
      </c>
      <c r="S4359" s="3">
        <v>1</v>
      </c>
      <c r="T4359" s="3">
        <v>1</v>
      </c>
      <c r="U4359" s="3">
        <v>65000</v>
      </c>
      <c r="V4359" s="3">
        <v>2017</v>
      </c>
      <c r="W4359" t="s">
        <v>25</v>
      </c>
    </row>
    <row r="4360" spans="1:23" x14ac:dyDescent="0.3">
      <c r="A4360" s="3">
        <v>13</v>
      </c>
      <c r="B4360" t="s">
        <v>26153</v>
      </c>
      <c r="C4360" s="3">
        <v>13402</v>
      </c>
      <c r="D4360" t="s">
        <v>1941</v>
      </c>
      <c r="E4360" s="3">
        <v>100105</v>
      </c>
      <c r="F4360" t="s">
        <v>11377</v>
      </c>
      <c r="G4360" s="3">
        <v>100105004</v>
      </c>
      <c r="H4360" t="s">
        <v>26116</v>
      </c>
      <c r="I4360" s="3">
        <v>1</v>
      </c>
      <c r="J4360" t="s">
        <v>26080</v>
      </c>
      <c r="K4360" s="3">
        <v>20</v>
      </c>
      <c r="L4360" t="s">
        <v>26117</v>
      </c>
      <c r="M4360" s="3">
        <v>2</v>
      </c>
      <c r="N4360" t="s">
        <v>26084</v>
      </c>
      <c r="O4360" s="3">
        <v>3</v>
      </c>
      <c r="P4360" t="s">
        <v>26085</v>
      </c>
      <c r="Q4360" s="3">
        <v>1</v>
      </c>
      <c r="R4360" t="s">
        <v>26083</v>
      </c>
      <c r="S4360" s="3">
        <v>1</v>
      </c>
      <c r="T4360" s="3">
        <v>1</v>
      </c>
      <c r="U4360" s="3">
        <v>155000</v>
      </c>
      <c r="V4360" s="3">
        <v>2017</v>
      </c>
      <c r="W4360" t="s">
        <v>25</v>
      </c>
    </row>
    <row r="4361" spans="1:23" x14ac:dyDescent="0.3">
      <c r="A4361" s="3">
        <v>13</v>
      </c>
      <c r="B4361" t="s">
        <v>26153</v>
      </c>
      <c r="C4361" s="3">
        <v>13402</v>
      </c>
      <c r="D4361" t="s">
        <v>1941</v>
      </c>
      <c r="E4361" s="3">
        <v>100105</v>
      </c>
      <c r="F4361" t="s">
        <v>11377</v>
      </c>
      <c r="G4361" s="3">
        <v>100105004</v>
      </c>
      <c r="H4361" t="s">
        <v>26116</v>
      </c>
      <c r="I4361" s="3">
        <v>2</v>
      </c>
      <c r="J4361" t="s">
        <v>12848</v>
      </c>
      <c r="K4361" s="3">
        <v>20</v>
      </c>
      <c r="L4361" t="s">
        <v>26117</v>
      </c>
      <c r="M4361" s="3">
        <v>5</v>
      </c>
      <c r="N4361" t="s">
        <v>26092</v>
      </c>
      <c r="O4361" s="3">
        <v>3</v>
      </c>
      <c r="P4361" t="s">
        <v>26085</v>
      </c>
      <c r="Q4361" s="3">
        <v>2</v>
      </c>
      <c r="R4361" t="s">
        <v>8209</v>
      </c>
      <c r="S4361" s="3">
        <v>20</v>
      </c>
      <c r="T4361" s="3">
        <v>1</v>
      </c>
      <c r="U4361" s="3">
        <v>5000000</v>
      </c>
      <c r="V4361" s="3">
        <v>2017</v>
      </c>
      <c r="W4361" t="s">
        <v>25</v>
      </c>
    </row>
    <row r="4362" spans="1:23" x14ac:dyDescent="0.3">
      <c r="A4362" s="3">
        <v>13</v>
      </c>
      <c r="B4362" t="s">
        <v>26153</v>
      </c>
      <c r="C4362" s="3">
        <v>13402</v>
      </c>
      <c r="D4362" t="s">
        <v>1941</v>
      </c>
      <c r="E4362" s="3">
        <v>100105</v>
      </c>
      <c r="F4362" t="s">
        <v>11377</v>
      </c>
      <c r="G4362" s="3">
        <v>100105004</v>
      </c>
      <c r="H4362" t="s">
        <v>26116</v>
      </c>
      <c r="I4362" s="3">
        <v>2</v>
      </c>
      <c r="J4362" t="s">
        <v>12848</v>
      </c>
      <c r="K4362" s="3">
        <v>20</v>
      </c>
      <c r="L4362" t="s">
        <v>26117</v>
      </c>
      <c r="M4362" s="3">
        <v>2</v>
      </c>
      <c r="N4362" t="s">
        <v>26084</v>
      </c>
      <c r="O4362" s="3">
        <v>3</v>
      </c>
      <c r="P4362" t="s">
        <v>26085</v>
      </c>
      <c r="Q4362" s="3">
        <v>1</v>
      </c>
      <c r="R4362" t="s">
        <v>26083</v>
      </c>
      <c r="S4362" s="3">
        <v>1</v>
      </c>
      <c r="T4362" s="3">
        <v>1</v>
      </c>
      <c r="U4362" s="3">
        <v>40000</v>
      </c>
      <c r="V4362" s="3">
        <v>2017</v>
      </c>
      <c r="W4362" t="s">
        <v>25</v>
      </c>
    </row>
    <row r="4363" spans="1:23" x14ac:dyDescent="0.3">
      <c r="A4363" s="3">
        <v>13</v>
      </c>
      <c r="B4363" t="s">
        <v>26153</v>
      </c>
      <c r="C4363" s="3">
        <v>13402</v>
      </c>
      <c r="D4363" t="s">
        <v>1941</v>
      </c>
      <c r="E4363" s="3">
        <v>100105</v>
      </c>
      <c r="F4363" t="s">
        <v>11377</v>
      </c>
      <c r="G4363" s="3">
        <v>100105004</v>
      </c>
      <c r="H4363" t="s">
        <v>26116</v>
      </c>
      <c r="I4363" s="3">
        <v>2</v>
      </c>
      <c r="J4363" t="s">
        <v>12848</v>
      </c>
      <c r="K4363" s="3">
        <v>20</v>
      </c>
      <c r="L4363" t="s">
        <v>26117</v>
      </c>
      <c r="M4363" s="3">
        <v>2</v>
      </c>
      <c r="N4363" t="s">
        <v>26084</v>
      </c>
      <c r="O4363" s="3">
        <v>3</v>
      </c>
      <c r="P4363" t="s">
        <v>26085</v>
      </c>
      <c r="Q4363" s="3">
        <v>1</v>
      </c>
      <c r="R4363" t="s">
        <v>26083</v>
      </c>
      <c r="S4363" s="3">
        <v>1</v>
      </c>
      <c r="T4363" s="3">
        <v>1</v>
      </c>
      <c r="U4363" s="3">
        <v>90000</v>
      </c>
      <c r="V4363" s="3">
        <v>2017</v>
      </c>
      <c r="W4363" t="s">
        <v>25</v>
      </c>
    </row>
    <row r="4364" spans="1:23" x14ac:dyDescent="0.3">
      <c r="A4364" s="3">
        <v>13</v>
      </c>
      <c r="B4364" t="s">
        <v>26153</v>
      </c>
      <c r="C4364" s="3">
        <v>13402</v>
      </c>
      <c r="D4364" t="s">
        <v>1941</v>
      </c>
      <c r="E4364" s="3">
        <v>100105</v>
      </c>
      <c r="F4364" t="s">
        <v>11377</v>
      </c>
      <c r="G4364" s="3">
        <v>100105004</v>
      </c>
      <c r="H4364" t="s">
        <v>26116</v>
      </c>
      <c r="I4364" s="3">
        <v>2</v>
      </c>
      <c r="J4364" t="s">
        <v>12848</v>
      </c>
      <c r="K4364" s="3">
        <v>20</v>
      </c>
      <c r="L4364" t="s">
        <v>26117</v>
      </c>
      <c r="M4364" s="3">
        <v>5</v>
      </c>
      <c r="N4364" t="s">
        <v>26092</v>
      </c>
      <c r="O4364" s="3">
        <v>3</v>
      </c>
      <c r="P4364" t="s">
        <v>26085</v>
      </c>
      <c r="Q4364" s="3">
        <v>2</v>
      </c>
      <c r="R4364" t="s">
        <v>8209</v>
      </c>
      <c r="S4364" s="3">
        <v>80</v>
      </c>
      <c r="T4364" s="3">
        <v>1</v>
      </c>
      <c r="U4364" s="3">
        <v>2600000</v>
      </c>
      <c r="V4364" s="3">
        <v>2017</v>
      </c>
      <c r="W4364" t="s">
        <v>25</v>
      </c>
    </row>
    <row r="4365" spans="1:23" x14ac:dyDescent="0.3">
      <c r="A4365" s="3">
        <v>13</v>
      </c>
      <c r="B4365" t="s">
        <v>26153</v>
      </c>
      <c r="C4365" s="3">
        <v>13402</v>
      </c>
      <c r="D4365" t="s">
        <v>1941</v>
      </c>
      <c r="E4365" s="3">
        <v>100105</v>
      </c>
      <c r="F4365" t="s">
        <v>11377</v>
      </c>
      <c r="G4365" s="3">
        <v>100105004</v>
      </c>
      <c r="H4365" t="s">
        <v>26116</v>
      </c>
      <c r="I4365" s="3">
        <v>2</v>
      </c>
      <c r="J4365" t="s">
        <v>12848</v>
      </c>
      <c r="K4365" s="3">
        <v>20</v>
      </c>
      <c r="L4365" t="s">
        <v>26117</v>
      </c>
      <c r="M4365" s="3">
        <v>2</v>
      </c>
      <c r="N4365" t="s">
        <v>26084</v>
      </c>
      <c r="O4365" s="3">
        <v>3</v>
      </c>
      <c r="P4365" t="s">
        <v>26085</v>
      </c>
      <c r="Q4365" s="3">
        <v>1</v>
      </c>
      <c r="R4365" t="s">
        <v>26083</v>
      </c>
      <c r="S4365" s="3">
        <v>1</v>
      </c>
      <c r="T4365" s="3">
        <v>1</v>
      </c>
      <c r="U4365" s="3">
        <v>18000</v>
      </c>
      <c r="V4365" s="3">
        <v>2017</v>
      </c>
      <c r="W4365" t="s">
        <v>25</v>
      </c>
    </row>
    <row r="4366" spans="1:23" x14ac:dyDescent="0.3">
      <c r="A4366" s="3">
        <v>13</v>
      </c>
      <c r="B4366" t="s">
        <v>26153</v>
      </c>
      <c r="C4366" s="3">
        <v>13402</v>
      </c>
      <c r="D4366" t="s">
        <v>1941</v>
      </c>
      <c r="E4366" s="3">
        <v>100105</v>
      </c>
      <c r="F4366" t="s">
        <v>11377</v>
      </c>
      <c r="G4366" s="3">
        <v>100105004</v>
      </c>
      <c r="H4366" t="s">
        <v>26116</v>
      </c>
      <c r="I4366" s="3">
        <v>2</v>
      </c>
      <c r="J4366" t="s">
        <v>12848</v>
      </c>
      <c r="K4366" s="3">
        <v>20</v>
      </c>
      <c r="L4366" t="s">
        <v>26117</v>
      </c>
      <c r="M4366" s="3">
        <v>2</v>
      </c>
      <c r="N4366" t="s">
        <v>26084</v>
      </c>
      <c r="O4366" s="3">
        <v>1</v>
      </c>
      <c r="P4366" t="s">
        <v>28066</v>
      </c>
      <c r="Q4366" s="3">
        <v>1</v>
      </c>
      <c r="R4366" t="s">
        <v>26083</v>
      </c>
      <c r="S4366" s="3">
        <v>1</v>
      </c>
      <c r="T4366" s="3">
        <v>1</v>
      </c>
      <c r="U4366" s="3">
        <v>16000</v>
      </c>
      <c r="V4366" s="3">
        <v>2017</v>
      </c>
      <c r="W4366" t="s">
        <v>25</v>
      </c>
    </row>
    <row r="4367" spans="1:23" x14ac:dyDescent="0.3">
      <c r="A4367" s="3">
        <v>13</v>
      </c>
      <c r="B4367" t="s">
        <v>26153</v>
      </c>
      <c r="C4367" s="3">
        <v>13402</v>
      </c>
      <c r="D4367" t="s">
        <v>1941</v>
      </c>
      <c r="E4367" s="3">
        <v>100105</v>
      </c>
      <c r="F4367" t="s">
        <v>11377</v>
      </c>
      <c r="G4367" s="3">
        <v>100105004</v>
      </c>
      <c r="H4367" t="s">
        <v>26116</v>
      </c>
      <c r="I4367" s="3">
        <v>2</v>
      </c>
      <c r="J4367" t="s">
        <v>12848</v>
      </c>
      <c r="K4367" s="3">
        <v>20</v>
      </c>
      <c r="L4367" t="s">
        <v>26117</v>
      </c>
      <c r="M4367" s="3">
        <v>2</v>
      </c>
      <c r="N4367" t="s">
        <v>26084</v>
      </c>
      <c r="O4367" s="3">
        <v>3</v>
      </c>
      <c r="P4367" t="s">
        <v>26085</v>
      </c>
      <c r="Q4367" s="3">
        <v>1</v>
      </c>
      <c r="R4367" t="s">
        <v>26083</v>
      </c>
      <c r="S4367" s="3">
        <v>1</v>
      </c>
      <c r="T4367" s="3">
        <v>1</v>
      </c>
      <c r="U4367" s="3">
        <v>40000</v>
      </c>
      <c r="V4367" s="3">
        <v>2017</v>
      </c>
      <c r="W4367" t="s">
        <v>25</v>
      </c>
    </row>
    <row r="4368" spans="1:23" x14ac:dyDescent="0.3">
      <c r="A4368" s="3">
        <v>13</v>
      </c>
      <c r="B4368" t="s">
        <v>26153</v>
      </c>
      <c r="C4368" s="3">
        <v>13402</v>
      </c>
      <c r="D4368" t="s">
        <v>1941</v>
      </c>
      <c r="E4368" s="3">
        <v>100105</v>
      </c>
      <c r="F4368" t="s">
        <v>11377</v>
      </c>
      <c r="G4368" s="3">
        <v>100105004</v>
      </c>
      <c r="H4368" t="s">
        <v>26116</v>
      </c>
      <c r="I4368" s="3">
        <v>2</v>
      </c>
      <c r="J4368" t="s">
        <v>12848</v>
      </c>
      <c r="K4368" s="3">
        <v>20</v>
      </c>
      <c r="L4368" t="s">
        <v>26117</v>
      </c>
      <c r="M4368" s="3">
        <v>2</v>
      </c>
      <c r="N4368" t="s">
        <v>26084</v>
      </c>
      <c r="O4368" s="3">
        <v>3</v>
      </c>
      <c r="P4368" t="s">
        <v>26085</v>
      </c>
      <c r="Q4368" s="3">
        <v>2</v>
      </c>
      <c r="R4368" t="s">
        <v>8209</v>
      </c>
      <c r="S4368" s="3">
        <v>3</v>
      </c>
      <c r="T4368" s="3">
        <v>1</v>
      </c>
      <c r="U4368" s="3">
        <v>800000</v>
      </c>
      <c r="V4368" s="3">
        <v>2017</v>
      </c>
      <c r="W4368" t="s">
        <v>25</v>
      </c>
    </row>
    <row r="4369" spans="1:23" x14ac:dyDescent="0.3">
      <c r="A4369" s="3">
        <v>13</v>
      </c>
      <c r="B4369" t="s">
        <v>26153</v>
      </c>
      <c r="C4369" s="3">
        <v>13402</v>
      </c>
      <c r="D4369" t="s">
        <v>1941</v>
      </c>
      <c r="E4369" s="3">
        <v>100105</v>
      </c>
      <c r="F4369" t="s">
        <v>11377</v>
      </c>
      <c r="G4369" s="3">
        <v>100105004</v>
      </c>
      <c r="H4369" t="s">
        <v>26116</v>
      </c>
      <c r="I4369" s="3">
        <v>2</v>
      </c>
      <c r="J4369" t="s">
        <v>12848</v>
      </c>
      <c r="K4369" s="3">
        <v>20</v>
      </c>
      <c r="L4369" t="s">
        <v>26117</v>
      </c>
      <c r="M4369" s="3">
        <v>2</v>
      </c>
      <c r="N4369" t="s">
        <v>26084</v>
      </c>
      <c r="O4369" s="3">
        <v>3</v>
      </c>
      <c r="P4369" t="s">
        <v>26085</v>
      </c>
      <c r="Q4369" s="3">
        <v>2</v>
      </c>
      <c r="R4369" t="s">
        <v>8209</v>
      </c>
      <c r="S4369" s="3">
        <v>1</v>
      </c>
      <c r="T4369" s="3">
        <v>1</v>
      </c>
      <c r="U4369" s="3">
        <v>200000</v>
      </c>
      <c r="V4369" s="3">
        <v>2017</v>
      </c>
      <c r="W4369" t="s">
        <v>25</v>
      </c>
    </row>
    <row r="4370" spans="1:23" x14ac:dyDescent="0.3">
      <c r="A4370" s="3">
        <v>13</v>
      </c>
      <c r="B4370" t="s">
        <v>26153</v>
      </c>
      <c r="C4370" s="3">
        <v>13402</v>
      </c>
      <c r="D4370" t="s">
        <v>1941</v>
      </c>
      <c r="E4370" s="3">
        <v>100105</v>
      </c>
      <c r="F4370" t="s">
        <v>11377</v>
      </c>
      <c r="G4370" s="3">
        <v>100105004</v>
      </c>
      <c r="H4370" t="s">
        <v>26116</v>
      </c>
      <c r="I4370" s="3">
        <v>1</v>
      </c>
      <c r="J4370" t="s">
        <v>26080</v>
      </c>
      <c r="K4370" s="3">
        <v>20</v>
      </c>
      <c r="L4370" t="s">
        <v>26117</v>
      </c>
      <c r="M4370" s="3">
        <v>7</v>
      </c>
      <c r="N4370" t="s">
        <v>14788</v>
      </c>
      <c r="O4370" s="3">
        <v>3</v>
      </c>
      <c r="P4370" t="s">
        <v>26085</v>
      </c>
      <c r="Q4370" s="3">
        <v>1</v>
      </c>
      <c r="R4370" t="s">
        <v>26083</v>
      </c>
      <c r="S4370" s="3">
        <v>1</v>
      </c>
      <c r="T4370" s="3">
        <v>1</v>
      </c>
      <c r="U4370" s="3">
        <v>20300</v>
      </c>
      <c r="V4370" s="3">
        <v>2017</v>
      </c>
      <c r="W4370" t="s">
        <v>25</v>
      </c>
    </row>
    <row r="4371" spans="1:23" x14ac:dyDescent="0.3">
      <c r="A4371" s="3">
        <v>13</v>
      </c>
      <c r="B4371" t="s">
        <v>26153</v>
      </c>
      <c r="C4371" s="3">
        <v>13402</v>
      </c>
      <c r="D4371" t="s">
        <v>1941</v>
      </c>
      <c r="E4371" s="3">
        <v>100105</v>
      </c>
      <c r="F4371" t="s">
        <v>11377</v>
      </c>
      <c r="G4371" s="3">
        <v>100105004</v>
      </c>
      <c r="H4371" t="s">
        <v>26116</v>
      </c>
      <c r="I4371" s="3">
        <v>1</v>
      </c>
      <c r="J4371" t="s">
        <v>26080</v>
      </c>
      <c r="K4371" s="3">
        <v>20</v>
      </c>
      <c r="L4371" t="s">
        <v>26117</v>
      </c>
      <c r="M4371" s="3">
        <v>2</v>
      </c>
      <c r="N4371" t="s">
        <v>26084</v>
      </c>
      <c r="O4371" s="3">
        <v>1</v>
      </c>
      <c r="P4371" t="s">
        <v>28066</v>
      </c>
      <c r="Q4371" s="3">
        <v>1</v>
      </c>
      <c r="R4371" t="s">
        <v>26083</v>
      </c>
      <c r="S4371" s="3">
        <v>1</v>
      </c>
      <c r="T4371" s="3">
        <v>1</v>
      </c>
      <c r="U4371" s="3">
        <v>77000</v>
      </c>
      <c r="V4371" s="3">
        <v>2017</v>
      </c>
      <c r="W4371" t="s">
        <v>25</v>
      </c>
    </row>
    <row r="4372" spans="1:23" x14ac:dyDescent="0.3">
      <c r="A4372" s="3">
        <v>13</v>
      </c>
      <c r="B4372" t="s">
        <v>26153</v>
      </c>
      <c r="C4372" s="3">
        <v>13402</v>
      </c>
      <c r="D4372" t="s">
        <v>1941</v>
      </c>
      <c r="E4372" s="3">
        <v>100105</v>
      </c>
      <c r="F4372" t="s">
        <v>11377</v>
      </c>
      <c r="G4372" s="3">
        <v>100105001</v>
      </c>
      <c r="H4372" t="s">
        <v>26118</v>
      </c>
      <c r="I4372" s="3">
        <v>1</v>
      </c>
      <c r="J4372" t="s">
        <v>26080</v>
      </c>
      <c r="K4372" s="3">
        <v>20</v>
      </c>
      <c r="L4372" t="s">
        <v>26117</v>
      </c>
      <c r="M4372" s="3">
        <v>2</v>
      </c>
      <c r="N4372" t="s">
        <v>26084</v>
      </c>
      <c r="O4372" s="3">
        <v>3</v>
      </c>
      <c r="P4372" t="s">
        <v>26085</v>
      </c>
      <c r="Q4372" s="3">
        <v>1</v>
      </c>
      <c r="R4372" t="s">
        <v>26083</v>
      </c>
      <c r="S4372" s="3">
        <v>1</v>
      </c>
      <c r="T4372" s="3">
        <v>1</v>
      </c>
      <c r="U4372" s="3">
        <v>680000</v>
      </c>
      <c r="V4372" s="3">
        <v>2017</v>
      </c>
      <c r="W4372" t="s">
        <v>25</v>
      </c>
    </row>
    <row r="4373" spans="1:23" x14ac:dyDescent="0.3">
      <c r="A4373" s="3">
        <v>13</v>
      </c>
      <c r="B4373" t="s">
        <v>26153</v>
      </c>
      <c r="C4373" s="3">
        <v>13402</v>
      </c>
      <c r="D4373" t="s">
        <v>1941</v>
      </c>
      <c r="E4373" s="3">
        <v>100105</v>
      </c>
      <c r="F4373" t="s">
        <v>11377</v>
      </c>
      <c r="G4373" s="3">
        <v>100105001</v>
      </c>
      <c r="H4373" t="s">
        <v>26118</v>
      </c>
      <c r="I4373" s="3">
        <v>2</v>
      </c>
      <c r="J4373" t="s">
        <v>12848</v>
      </c>
      <c r="K4373" s="3">
        <v>20</v>
      </c>
      <c r="L4373" t="s">
        <v>26117</v>
      </c>
      <c r="M4373" s="3">
        <v>5</v>
      </c>
      <c r="N4373" t="s">
        <v>26092</v>
      </c>
      <c r="O4373" s="3">
        <v>3</v>
      </c>
      <c r="P4373" t="s">
        <v>26085</v>
      </c>
      <c r="Q4373" s="3">
        <v>1</v>
      </c>
      <c r="R4373" t="s">
        <v>26083</v>
      </c>
      <c r="S4373" s="3">
        <v>42</v>
      </c>
      <c r="T4373" s="3">
        <v>1</v>
      </c>
      <c r="U4373" s="3">
        <v>1100000</v>
      </c>
      <c r="V4373" s="3">
        <v>2017</v>
      </c>
      <c r="W4373" t="s">
        <v>25</v>
      </c>
    </row>
    <row r="4374" spans="1:23" x14ac:dyDescent="0.3">
      <c r="A4374" s="3">
        <v>13</v>
      </c>
      <c r="B4374" t="s">
        <v>26153</v>
      </c>
      <c r="C4374" s="3">
        <v>13402</v>
      </c>
      <c r="D4374" t="s">
        <v>1941</v>
      </c>
      <c r="E4374" s="3">
        <v>100105</v>
      </c>
      <c r="F4374" t="s">
        <v>11377</v>
      </c>
      <c r="G4374" s="3">
        <v>100105004</v>
      </c>
      <c r="H4374" t="s">
        <v>26116</v>
      </c>
      <c r="I4374" s="3">
        <v>1</v>
      </c>
      <c r="J4374" t="s">
        <v>26080</v>
      </c>
      <c r="K4374" s="3">
        <v>20</v>
      </c>
      <c r="L4374" t="s">
        <v>26117</v>
      </c>
      <c r="M4374" s="3">
        <v>2</v>
      </c>
      <c r="N4374" t="s">
        <v>26084</v>
      </c>
      <c r="O4374" s="3">
        <v>3</v>
      </c>
      <c r="P4374" t="s">
        <v>26085</v>
      </c>
      <c r="Q4374" s="3">
        <v>1</v>
      </c>
      <c r="R4374" t="s">
        <v>26083</v>
      </c>
      <c r="S4374" s="3">
        <v>1</v>
      </c>
      <c r="T4374" s="3">
        <v>1</v>
      </c>
      <c r="U4374" s="3">
        <v>86000</v>
      </c>
      <c r="V4374" s="3">
        <v>2017</v>
      </c>
      <c r="W4374" t="s">
        <v>25</v>
      </c>
    </row>
    <row r="4375" spans="1:23" x14ac:dyDescent="0.3">
      <c r="A4375" s="3">
        <v>13</v>
      </c>
      <c r="B4375" t="s">
        <v>26153</v>
      </c>
      <c r="C4375" s="3">
        <v>13402</v>
      </c>
      <c r="D4375" t="s">
        <v>1941</v>
      </c>
      <c r="E4375" s="3">
        <v>100105</v>
      </c>
      <c r="F4375" t="s">
        <v>11377</v>
      </c>
      <c r="G4375" s="3">
        <v>100105004</v>
      </c>
      <c r="H4375" t="s">
        <v>26116</v>
      </c>
      <c r="I4375" s="3">
        <v>1</v>
      </c>
      <c r="J4375" t="s">
        <v>26080</v>
      </c>
      <c r="K4375" s="3">
        <v>20</v>
      </c>
      <c r="L4375" t="s">
        <v>26117</v>
      </c>
      <c r="M4375" s="3">
        <v>2</v>
      </c>
      <c r="N4375" t="s">
        <v>26084</v>
      </c>
      <c r="O4375" s="3">
        <v>1</v>
      </c>
      <c r="P4375" t="s">
        <v>28066</v>
      </c>
      <c r="Q4375" s="3">
        <v>1</v>
      </c>
      <c r="R4375" t="s">
        <v>26083</v>
      </c>
      <c r="S4375" s="3">
        <v>1</v>
      </c>
      <c r="T4375" s="3">
        <v>1</v>
      </c>
      <c r="U4375" s="3">
        <v>30000</v>
      </c>
      <c r="V4375" s="3">
        <v>2017</v>
      </c>
      <c r="W4375" t="s">
        <v>25</v>
      </c>
    </row>
    <row r="4376" spans="1:23" x14ac:dyDescent="0.3">
      <c r="A4376" s="3">
        <v>13</v>
      </c>
      <c r="B4376" t="s">
        <v>26153</v>
      </c>
      <c r="C4376" s="3">
        <v>13402</v>
      </c>
      <c r="D4376" t="s">
        <v>1941</v>
      </c>
      <c r="E4376" s="3">
        <v>100105</v>
      </c>
      <c r="F4376" t="s">
        <v>11377</v>
      </c>
      <c r="G4376" s="3">
        <v>100105004</v>
      </c>
      <c r="H4376" t="s">
        <v>26116</v>
      </c>
      <c r="I4376" s="3">
        <v>2</v>
      </c>
      <c r="J4376" t="s">
        <v>12848</v>
      </c>
      <c r="K4376" s="3">
        <v>20</v>
      </c>
      <c r="L4376" t="s">
        <v>26117</v>
      </c>
      <c r="M4376" s="3">
        <v>1</v>
      </c>
      <c r="N4376" t="s">
        <v>26082</v>
      </c>
      <c r="O4376" s="3">
        <v>3</v>
      </c>
      <c r="P4376" t="s">
        <v>26085</v>
      </c>
      <c r="Q4376" s="3">
        <v>1</v>
      </c>
      <c r="R4376" t="s">
        <v>26083</v>
      </c>
      <c r="S4376" s="3">
        <v>20</v>
      </c>
      <c r="T4376" s="3">
        <v>1</v>
      </c>
      <c r="U4376" s="3">
        <v>500000</v>
      </c>
      <c r="V4376" s="3">
        <v>2017</v>
      </c>
      <c r="W4376" t="s">
        <v>25</v>
      </c>
    </row>
    <row r="4377" spans="1:23" x14ac:dyDescent="0.3">
      <c r="A4377" s="3">
        <v>13</v>
      </c>
      <c r="B4377" t="s">
        <v>26153</v>
      </c>
      <c r="C4377" s="3">
        <v>13402</v>
      </c>
      <c r="D4377" t="s">
        <v>1941</v>
      </c>
      <c r="E4377" s="3">
        <v>100105</v>
      </c>
      <c r="F4377" t="s">
        <v>11377</v>
      </c>
      <c r="G4377" s="3">
        <v>100105004</v>
      </c>
      <c r="H4377" t="s">
        <v>26116</v>
      </c>
      <c r="I4377" s="3">
        <v>2</v>
      </c>
      <c r="J4377" t="s">
        <v>12848</v>
      </c>
      <c r="K4377" s="3">
        <v>20</v>
      </c>
      <c r="L4377" t="s">
        <v>26117</v>
      </c>
      <c r="M4377" s="3">
        <v>2</v>
      </c>
      <c r="N4377" t="s">
        <v>26084</v>
      </c>
      <c r="O4377" s="3">
        <v>3</v>
      </c>
      <c r="P4377" t="s">
        <v>26085</v>
      </c>
      <c r="Q4377" s="3">
        <v>1</v>
      </c>
      <c r="R4377" t="s">
        <v>26083</v>
      </c>
      <c r="S4377" s="3">
        <v>1</v>
      </c>
      <c r="T4377" s="3">
        <v>1</v>
      </c>
      <c r="U4377" s="3">
        <v>94000</v>
      </c>
      <c r="V4377" s="3">
        <v>2017</v>
      </c>
      <c r="W4377" t="s">
        <v>25</v>
      </c>
    </row>
    <row r="4378" spans="1:23" x14ac:dyDescent="0.3">
      <c r="A4378" s="3">
        <v>13</v>
      </c>
      <c r="B4378" t="s">
        <v>26153</v>
      </c>
      <c r="C4378" s="3">
        <v>13402</v>
      </c>
      <c r="D4378" t="s">
        <v>1941</v>
      </c>
      <c r="E4378" s="3">
        <v>100105</v>
      </c>
      <c r="F4378" t="s">
        <v>11377</v>
      </c>
      <c r="G4378" s="3">
        <v>100105004</v>
      </c>
      <c r="H4378" t="s">
        <v>26116</v>
      </c>
      <c r="I4378" s="3">
        <v>2</v>
      </c>
      <c r="J4378" t="s">
        <v>12848</v>
      </c>
      <c r="K4378" s="3">
        <v>20</v>
      </c>
      <c r="L4378" t="s">
        <v>26117</v>
      </c>
      <c r="M4378" s="3">
        <v>2</v>
      </c>
      <c r="N4378" t="s">
        <v>26084</v>
      </c>
      <c r="O4378" s="3">
        <v>3</v>
      </c>
      <c r="P4378" t="s">
        <v>26085</v>
      </c>
      <c r="Q4378" s="3">
        <v>1</v>
      </c>
      <c r="R4378" t="s">
        <v>26083</v>
      </c>
      <c r="S4378" s="3">
        <v>3</v>
      </c>
      <c r="T4378" s="3">
        <v>1</v>
      </c>
      <c r="U4378" s="3">
        <v>800000</v>
      </c>
      <c r="V4378" s="3">
        <v>2017</v>
      </c>
      <c r="W4378" t="s">
        <v>25</v>
      </c>
    </row>
    <row r="4379" spans="1:23" x14ac:dyDescent="0.3">
      <c r="A4379" s="3">
        <v>13</v>
      </c>
      <c r="B4379" t="s">
        <v>26153</v>
      </c>
      <c r="C4379" s="3">
        <v>13403</v>
      </c>
      <c r="D4379" t="s">
        <v>1944</v>
      </c>
      <c r="E4379" s="3">
        <v>100105</v>
      </c>
      <c r="F4379" t="s">
        <v>11377</v>
      </c>
      <c r="G4379" s="3">
        <v>100105004</v>
      </c>
      <c r="H4379" t="s">
        <v>26116</v>
      </c>
      <c r="I4379" s="3">
        <v>1</v>
      </c>
      <c r="J4379" t="s">
        <v>26080</v>
      </c>
      <c r="K4379" s="3">
        <v>20</v>
      </c>
      <c r="L4379" t="s">
        <v>26117</v>
      </c>
      <c r="M4379" s="3">
        <v>5</v>
      </c>
      <c r="N4379" t="s">
        <v>26092</v>
      </c>
      <c r="O4379" s="3">
        <v>1</v>
      </c>
      <c r="P4379" t="s">
        <v>28066</v>
      </c>
      <c r="Q4379" s="3">
        <v>1</v>
      </c>
      <c r="R4379" t="s">
        <v>26083</v>
      </c>
      <c r="S4379" s="3">
        <v>2</v>
      </c>
      <c r="T4379" s="3">
        <v>1</v>
      </c>
      <c r="U4379" s="3">
        <v>14000</v>
      </c>
      <c r="V4379" s="3">
        <v>2017</v>
      </c>
      <c r="W4379" t="s">
        <v>25</v>
      </c>
    </row>
    <row r="4380" spans="1:23" x14ac:dyDescent="0.3">
      <c r="A4380" s="3">
        <v>13</v>
      </c>
      <c r="B4380" t="s">
        <v>26153</v>
      </c>
      <c r="C4380" s="3">
        <v>13403</v>
      </c>
      <c r="D4380" t="s">
        <v>1944</v>
      </c>
      <c r="E4380" s="3">
        <v>100105</v>
      </c>
      <c r="F4380" t="s">
        <v>11377</v>
      </c>
      <c r="G4380" s="3">
        <v>100105004</v>
      </c>
      <c r="H4380" t="s">
        <v>26116</v>
      </c>
      <c r="I4380" s="3">
        <v>1</v>
      </c>
      <c r="J4380" t="s">
        <v>26080</v>
      </c>
      <c r="K4380" s="3">
        <v>20</v>
      </c>
      <c r="L4380" t="s">
        <v>26117</v>
      </c>
      <c r="M4380" s="3">
        <v>5</v>
      </c>
      <c r="N4380" t="s">
        <v>26092</v>
      </c>
      <c r="O4380" s="3">
        <v>3</v>
      </c>
      <c r="P4380" t="s">
        <v>26085</v>
      </c>
      <c r="Q4380" s="3">
        <v>7</v>
      </c>
      <c r="R4380" t="s">
        <v>8206</v>
      </c>
      <c r="S4380" s="3">
        <v>7</v>
      </c>
      <c r="T4380" s="3">
        <v>1</v>
      </c>
      <c r="U4380" s="3">
        <v>250000</v>
      </c>
      <c r="V4380" s="3">
        <v>2017</v>
      </c>
      <c r="W4380" t="s">
        <v>25</v>
      </c>
    </row>
    <row r="4381" spans="1:23" x14ac:dyDescent="0.3">
      <c r="A4381" s="3">
        <v>13</v>
      </c>
      <c r="B4381" t="s">
        <v>26153</v>
      </c>
      <c r="C4381" s="3">
        <v>13403</v>
      </c>
      <c r="D4381" t="s">
        <v>1944</v>
      </c>
      <c r="E4381" s="3">
        <v>100105</v>
      </c>
      <c r="F4381" t="s">
        <v>11377</v>
      </c>
      <c r="G4381" s="3">
        <v>100105004</v>
      </c>
      <c r="H4381" t="s">
        <v>26116</v>
      </c>
      <c r="I4381" s="3">
        <v>1</v>
      </c>
      <c r="J4381" t="s">
        <v>26080</v>
      </c>
      <c r="K4381" s="3">
        <v>20</v>
      </c>
      <c r="L4381" t="s">
        <v>26117</v>
      </c>
      <c r="M4381" s="3">
        <v>5</v>
      </c>
      <c r="N4381" t="s">
        <v>26092</v>
      </c>
      <c r="O4381" s="3">
        <v>3</v>
      </c>
      <c r="P4381" t="s">
        <v>26085</v>
      </c>
      <c r="Q4381" s="3">
        <v>5</v>
      </c>
      <c r="R4381" t="s">
        <v>8203</v>
      </c>
      <c r="S4381" s="3">
        <v>4</v>
      </c>
      <c r="T4381" s="3">
        <v>1</v>
      </c>
      <c r="U4381" s="3">
        <v>78600</v>
      </c>
      <c r="V4381" s="3">
        <v>2017</v>
      </c>
      <c r="W4381" t="s">
        <v>25</v>
      </c>
    </row>
    <row r="4382" spans="1:23" x14ac:dyDescent="0.3">
      <c r="A4382" s="3">
        <v>13</v>
      </c>
      <c r="B4382" t="s">
        <v>26153</v>
      </c>
      <c r="C4382" s="3">
        <v>13403</v>
      </c>
      <c r="D4382" t="s">
        <v>1944</v>
      </c>
      <c r="E4382" s="3">
        <v>100105</v>
      </c>
      <c r="F4382" t="s">
        <v>11377</v>
      </c>
      <c r="G4382" s="3">
        <v>100105004</v>
      </c>
      <c r="H4382" t="s">
        <v>26116</v>
      </c>
      <c r="I4382" s="3">
        <v>1</v>
      </c>
      <c r="J4382" t="s">
        <v>26080</v>
      </c>
      <c r="K4382" s="3">
        <v>20</v>
      </c>
      <c r="L4382" t="s">
        <v>26117</v>
      </c>
      <c r="M4382" s="3">
        <v>1</v>
      </c>
      <c r="N4382" t="s">
        <v>26082</v>
      </c>
      <c r="O4382" s="3">
        <v>3</v>
      </c>
      <c r="P4382" t="s">
        <v>26085</v>
      </c>
      <c r="Q4382" s="3">
        <v>1</v>
      </c>
      <c r="R4382" t="s">
        <v>26083</v>
      </c>
      <c r="S4382" s="3">
        <v>1</v>
      </c>
      <c r="T4382" s="3">
        <v>1</v>
      </c>
      <c r="U4382" s="3">
        <v>781320</v>
      </c>
      <c r="V4382" s="3">
        <v>2017</v>
      </c>
      <c r="W4382" t="s">
        <v>25</v>
      </c>
    </row>
    <row r="4383" spans="1:23" x14ac:dyDescent="0.3">
      <c r="A4383" s="3">
        <v>13</v>
      </c>
      <c r="B4383" t="s">
        <v>26153</v>
      </c>
      <c r="C4383" s="3">
        <v>13403</v>
      </c>
      <c r="D4383" t="s">
        <v>1944</v>
      </c>
      <c r="E4383" s="3">
        <v>100105</v>
      </c>
      <c r="F4383" t="s">
        <v>11377</v>
      </c>
      <c r="G4383" s="3">
        <v>100105004</v>
      </c>
      <c r="H4383" t="s">
        <v>26116</v>
      </c>
      <c r="I4383" s="3">
        <v>1</v>
      </c>
      <c r="J4383" t="s">
        <v>26080</v>
      </c>
      <c r="K4383" s="3">
        <v>20</v>
      </c>
      <c r="L4383" t="s">
        <v>26117</v>
      </c>
      <c r="M4383" s="3">
        <v>1</v>
      </c>
      <c r="N4383" t="s">
        <v>26082</v>
      </c>
      <c r="O4383" s="3">
        <v>1</v>
      </c>
      <c r="P4383" t="s">
        <v>28066</v>
      </c>
      <c r="Q4383" s="3">
        <v>1</v>
      </c>
      <c r="R4383" t="s">
        <v>26083</v>
      </c>
      <c r="S4383" s="3">
        <v>2</v>
      </c>
      <c r="T4383" s="3">
        <v>1</v>
      </c>
      <c r="U4383" s="3">
        <v>47040</v>
      </c>
      <c r="V4383" s="3">
        <v>2017</v>
      </c>
      <c r="W4383" t="s">
        <v>25</v>
      </c>
    </row>
    <row r="4384" spans="1:23" x14ac:dyDescent="0.3">
      <c r="A4384" s="3">
        <v>13</v>
      </c>
      <c r="B4384" t="s">
        <v>26153</v>
      </c>
      <c r="C4384" s="3">
        <v>13403</v>
      </c>
      <c r="D4384" t="s">
        <v>1944</v>
      </c>
      <c r="E4384" s="3">
        <v>100105</v>
      </c>
      <c r="F4384" t="s">
        <v>11377</v>
      </c>
      <c r="G4384" s="3">
        <v>100105004</v>
      </c>
      <c r="H4384" t="s">
        <v>26116</v>
      </c>
      <c r="I4384" s="3">
        <v>1</v>
      </c>
      <c r="J4384" t="s">
        <v>26080</v>
      </c>
      <c r="K4384" s="3">
        <v>20</v>
      </c>
      <c r="L4384" t="s">
        <v>26117</v>
      </c>
      <c r="M4384" s="3">
        <v>1</v>
      </c>
      <c r="N4384" t="s">
        <v>26082</v>
      </c>
      <c r="O4384" s="3">
        <v>1</v>
      </c>
      <c r="P4384" t="s">
        <v>28066</v>
      </c>
      <c r="Q4384" s="3">
        <v>1</v>
      </c>
      <c r="R4384" t="s">
        <v>26083</v>
      </c>
      <c r="S4384" s="3">
        <v>1</v>
      </c>
      <c r="T4384" s="3">
        <v>1</v>
      </c>
      <c r="U4384" s="3">
        <v>136620</v>
      </c>
      <c r="V4384" s="3">
        <v>2017</v>
      </c>
      <c r="W4384" t="s">
        <v>25</v>
      </c>
    </row>
    <row r="4385" spans="1:23" x14ac:dyDescent="0.3">
      <c r="A4385" s="3">
        <v>13</v>
      </c>
      <c r="B4385" t="s">
        <v>26153</v>
      </c>
      <c r="C4385" s="3">
        <v>13403</v>
      </c>
      <c r="D4385" t="s">
        <v>1944</v>
      </c>
      <c r="E4385" s="3">
        <v>100105</v>
      </c>
      <c r="F4385" t="s">
        <v>11377</v>
      </c>
      <c r="G4385" s="3">
        <v>100105004</v>
      </c>
      <c r="H4385" t="s">
        <v>26116</v>
      </c>
      <c r="I4385" s="3">
        <v>1</v>
      </c>
      <c r="J4385" t="s">
        <v>26080</v>
      </c>
      <c r="K4385" s="3">
        <v>20</v>
      </c>
      <c r="L4385" t="s">
        <v>26117</v>
      </c>
      <c r="M4385" s="3">
        <v>5</v>
      </c>
      <c r="N4385" t="s">
        <v>26092</v>
      </c>
      <c r="O4385" s="3">
        <v>3</v>
      </c>
      <c r="P4385" t="s">
        <v>26085</v>
      </c>
      <c r="Q4385" s="3">
        <v>1</v>
      </c>
      <c r="R4385" t="s">
        <v>26083</v>
      </c>
      <c r="S4385" s="3">
        <v>2</v>
      </c>
      <c r="T4385" s="3">
        <v>1</v>
      </c>
      <c r="U4385" s="3">
        <v>200000</v>
      </c>
      <c r="V4385" s="3">
        <v>2017</v>
      </c>
      <c r="W4385" t="s">
        <v>25</v>
      </c>
    </row>
    <row r="4386" spans="1:23" x14ac:dyDescent="0.3">
      <c r="A4386" s="3">
        <v>13</v>
      </c>
      <c r="B4386" t="s">
        <v>26153</v>
      </c>
      <c r="C4386" s="3">
        <v>13403</v>
      </c>
      <c r="D4386" t="s">
        <v>1944</v>
      </c>
      <c r="E4386" s="3">
        <v>100105</v>
      </c>
      <c r="F4386" t="s">
        <v>11377</v>
      </c>
      <c r="G4386" s="3">
        <v>100105004</v>
      </c>
      <c r="H4386" t="s">
        <v>26116</v>
      </c>
      <c r="I4386" s="3">
        <v>1</v>
      </c>
      <c r="J4386" t="s">
        <v>26080</v>
      </c>
      <c r="K4386" s="3">
        <v>20</v>
      </c>
      <c r="L4386" t="s">
        <v>26117</v>
      </c>
      <c r="M4386" s="3">
        <v>2</v>
      </c>
      <c r="N4386" t="s">
        <v>26084</v>
      </c>
      <c r="O4386" s="3">
        <v>2</v>
      </c>
      <c r="P4386" t="s">
        <v>28067</v>
      </c>
      <c r="Q4386" s="3">
        <v>1</v>
      </c>
      <c r="R4386" t="s">
        <v>26083</v>
      </c>
      <c r="S4386" s="3">
        <v>2</v>
      </c>
      <c r="T4386" s="3">
        <v>1</v>
      </c>
      <c r="U4386" s="3">
        <v>25000</v>
      </c>
      <c r="V4386" s="3">
        <v>2017</v>
      </c>
      <c r="W4386" t="s">
        <v>25</v>
      </c>
    </row>
    <row r="4387" spans="1:23" x14ac:dyDescent="0.3">
      <c r="A4387" s="3">
        <v>13</v>
      </c>
      <c r="B4387" t="s">
        <v>26153</v>
      </c>
      <c r="C4387" s="3">
        <v>13403</v>
      </c>
      <c r="D4387" t="s">
        <v>1944</v>
      </c>
      <c r="E4387" s="3">
        <v>100105</v>
      </c>
      <c r="F4387" t="s">
        <v>11377</v>
      </c>
      <c r="G4387" s="3">
        <v>100105004</v>
      </c>
      <c r="H4387" t="s">
        <v>26116</v>
      </c>
      <c r="I4387" s="3">
        <v>2</v>
      </c>
      <c r="J4387" t="s">
        <v>12848</v>
      </c>
      <c r="K4387" s="3">
        <v>20</v>
      </c>
      <c r="L4387" t="s">
        <v>26117</v>
      </c>
      <c r="M4387" s="3">
        <v>5</v>
      </c>
      <c r="N4387" t="s">
        <v>26092</v>
      </c>
      <c r="O4387" s="3">
        <v>3</v>
      </c>
      <c r="P4387" t="s">
        <v>26085</v>
      </c>
      <c r="Q4387" s="3">
        <v>5</v>
      </c>
      <c r="R4387" t="s">
        <v>8203</v>
      </c>
      <c r="S4387" s="3">
        <v>9</v>
      </c>
      <c r="T4387" s="3">
        <v>1</v>
      </c>
      <c r="U4387" s="3">
        <v>400000</v>
      </c>
      <c r="V4387" s="3">
        <v>2017</v>
      </c>
      <c r="W4387" t="s">
        <v>25</v>
      </c>
    </row>
    <row r="4388" spans="1:23" x14ac:dyDescent="0.3">
      <c r="A4388" s="3">
        <v>13</v>
      </c>
      <c r="B4388" t="s">
        <v>26153</v>
      </c>
      <c r="C4388" s="3">
        <v>13403</v>
      </c>
      <c r="D4388" t="s">
        <v>1944</v>
      </c>
      <c r="E4388" s="3">
        <v>100105</v>
      </c>
      <c r="F4388" t="s">
        <v>11377</v>
      </c>
      <c r="G4388" s="3">
        <v>100105001</v>
      </c>
      <c r="H4388" t="s">
        <v>26118</v>
      </c>
      <c r="I4388" s="3">
        <v>2</v>
      </c>
      <c r="J4388" t="s">
        <v>12848</v>
      </c>
      <c r="K4388" s="3">
        <v>20</v>
      </c>
      <c r="L4388" t="s">
        <v>26117</v>
      </c>
      <c r="M4388" s="3">
        <v>5</v>
      </c>
      <c r="N4388" t="s">
        <v>26092</v>
      </c>
      <c r="O4388" s="3">
        <v>3</v>
      </c>
      <c r="P4388" t="s">
        <v>26085</v>
      </c>
      <c r="Q4388" s="3">
        <v>5</v>
      </c>
      <c r="R4388" t="s">
        <v>8203</v>
      </c>
      <c r="S4388" s="3">
        <v>9</v>
      </c>
      <c r="T4388" s="3">
        <v>1</v>
      </c>
      <c r="U4388" s="3">
        <v>100000</v>
      </c>
      <c r="V4388" s="3">
        <v>2017</v>
      </c>
      <c r="W4388" t="s">
        <v>25</v>
      </c>
    </row>
    <row r="4389" spans="1:23" x14ac:dyDescent="0.3">
      <c r="A4389" s="3">
        <v>13</v>
      </c>
      <c r="B4389" t="s">
        <v>26153</v>
      </c>
      <c r="C4389" s="3">
        <v>13403</v>
      </c>
      <c r="D4389" t="s">
        <v>1944</v>
      </c>
      <c r="E4389" s="3">
        <v>100105</v>
      </c>
      <c r="F4389" t="s">
        <v>11377</v>
      </c>
      <c r="G4389" s="3">
        <v>100105004</v>
      </c>
      <c r="H4389" t="s">
        <v>26116</v>
      </c>
      <c r="I4389" s="3">
        <v>1</v>
      </c>
      <c r="J4389" t="s">
        <v>26080</v>
      </c>
      <c r="K4389" s="3">
        <v>20</v>
      </c>
      <c r="L4389" t="s">
        <v>26117</v>
      </c>
      <c r="M4389" s="3">
        <v>2</v>
      </c>
      <c r="N4389" t="s">
        <v>26084</v>
      </c>
      <c r="O4389" s="3">
        <v>3</v>
      </c>
      <c r="P4389" t="s">
        <v>26085</v>
      </c>
      <c r="Q4389" s="3">
        <v>1</v>
      </c>
      <c r="R4389" t="s">
        <v>26083</v>
      </c>
      <c r="S4389" s="3">
        <v>5</v>
      </c>
      <c r="T4389" s="3">
        <v>1</v>
      </c>
      <c r="U4389" s="3">
        <v>120000</v>
      </c>
      <c r="V4389" s="3">
        <v>2017</v>
      </c>
      <c r="W4389" t="s">
        <v>25</v>
      </c>
    </row>
    <row r="4390" spans="1:23" x14ac:dyDescent="0.3">
      <c r="A4390" s="3">
        <v>13</v>
      </c>
      <c r="B4390" t="s">
        <v>26153</v>
      </c>
      <c r="C4390" s="3">
        <v>13403</v>
      </c>
      <c r="D4390" t="s">
        <v>1944</v>
      </c>
      <c r="E4390" s="3">
        <v>100105</v>
      </c>
      <c r="F4390" t="s">
        <v>11377</v>
      </c>
      <c r="G4390" s="3">
        <v>100105004</v>
      </c>
      <c r="H4390" t="s">
        <v>26116</v>
      </c>
      <c r="I4390" s="3">
        <v>2</v>
      </c>
      <c r="J4390" t="s">
        <v>12848</v>
      </c>
      <c r="K4390" s="3">
        <v>20</v>
      </c>
      <c r="L4390" t="s">
        <v>26117</v>
      </c>
      <c r="M4390" s="3">
        <v>1</v>
      </c>
      <c r="N4390" t="s">
        <v>26082</v>
      </c>
      <c r="O4390" s="3">
        <v>3</v>
      </c>
      <c r="P4390" t="s">
        <v>26085</v>
      </c>
      <c r="Q4390" s="3">
        <v>1</v>
      </c>
      <c r="R4390" t="s">
        <v>26083</v>
      </c>
      <c r="S4390" s="3">
        <v>5</v>
      </c>
      <c r="T4390" s="3">
        <v>1</v>
      </c>
      <c r="U4390" s="3">
        <v>200000</v>
      </c>
      <c r="V4390" s="3">
        <v>2017</v>
      </c>
      <c r="W4390" t="s">
        <v>25</v>
      </c>
    </row>
    <row r="4391" spans="1:23" x14ac:dyDescent="0.3">
      <c r="A4391" s="3">
        <v>13</v>
      </c>
      <c r="B4391" t="s">
        <v>26153</v>
      </c>
      <c r="C4391" s="3">
        <v>13403</v>
      </c>
      <c r="D4391" t="s">
        <v>1944</v>
      </c>
      <c r="E4391" s="3">
        <v>100105</v>
      </c>
      <c r="F4391" t="s">
        <v>11377</v>
      </c>
      <c r="G4391" s="3">
        <v>100105001</v>
      </c>
      <c r="H4391" t="s">
        <v>26118</v>
      </c>
      <c r="I4391" s="3">
        <v>1</v>
      </c>
      <c r="J4391" t="s">
        <v>26080</v>
      </c>
      <c r="K4391" s="3">
        <v>20</v>
      </c>
      <c r="L4391" t="s">
        <v>26117</v>
      </c>
      <c r="M4391" s="3">
        <v>1</v>
      </c>
      <c r="N4391" t="s">
        <v>26082</v>
      </c>
      <c r="O4391" s="3">
        <v>1</v>
      </c>
      <c r="P4391" t="s">
        <v>28066</v>
      </c>
      <c r="Q4391" s="3">
        <v>1</v>
      </c>
      <c r="R4391" t="s">
        <v>26083</v>
      </c>
      <c r="S4391" s="3">
        <v>2</v>
      </c>
      <c r="T4391" s="3">
        <v>1</v>
      </c>
      <c r="U4391" s="3">
        <v>50000</v>
      </c>
      <c r="V4391" s="3">
        <v>2017</v>
      </c>
      <c r="W4391" t="s">
        <v>25</v>
      </c>
    </row>
    <row r="4392" spans="1:23" x14ac:dyDescent="0.3">
      <c r="A4392" s="3">
        <v>13</v>
      </c>
      <c r="B4392" t="s">
        <v>26153</v>
      </c>
      <c r="C4392" s="3">
        <v>13103</v>
      </c>
      <c r="D4392" t="s">
        <v>1832</v>
      </c>
      <c r="E4392" s="3">
        <v>100105</v>
      </c>
      <c r="F4392" t="s">
        <v>11377</v>
      </c>
      <c r="G4392" s="3">
        <v>100105004</v>
      </c>
      <c r="H4392" t="s">
        <v>26116</v>
      </c>
      <c r="I4392" s="3">
        <v>2</v>
      </c>
      <c r="J4392" t="s">
        <v>12848</v>
      </c>
      <c r="K4392" s="3">
        <v>20</v>
      </c>
      <c r="L4392" t="s">
        <v>26117</v>
      </c>
      <c r="M4392" s="3">
        <v>2</v>
      </c>
      <c r="N4392" t="s">
        <v>26084</v>
      </c>
      <c r="O4392" s="3">
        <v>3</v>
      </c>
      <c r="P4392" t="s">
        <v>26085</v>
      </c>
      <c r="Q4392" s="3">
        <v>1</v>
      </c>
      <c r="R4392" t="s">
        <v>26083</v>
      </c>
      <c r="S4392" s="3">
        <v>6</v>
      </c>
      <c r="T4392" s="3">
        <v>1</v>
      </c>
      <c r="U4392" s="3">
        <v>86000</v>
      </c>
      <c r="V4392" s="3">
        <v>2017</v>
      </c>
      <c r="W4392" t="s">
        <v>25</v>
      </c>
    </row>
    <row r="4393" spans="1:23" x14ac:dyDescent="0.3">
      <c r="A4393" s="3">
        <v>13</v>
      </c>
      <c r="B4393" t="s">
        <v>26153</v>
      </c>
      <c r="C4393" s="3">
        <v>13301</v>
      </c>
      <c r="D4393" t="s">
        <v>1929</v>
      </c>
      <c r="E4393" s="3">
        <v>100105</v>
      </c>
      <c r="F4393" t="s">
        <v>11377</v>
      </c>
      <c r="G4393" s="3">
        <v>100105004</v>
      </c>
      <c r="H4393" t="s">
        <v>26116</v>
      </c>
      <c r="I4393" s="3">
        <v>1</v>
      </c>
      <c r="J4393" t="s">
        <v>26080</v>
      </c>
      <c r="K4393" s="3">
        <v>20</v>
      </c>
      <c r="L4393" t="s">
        <v>26117</v>
      </c>
      <c r="M4393" s="3">
        <v>5</v>
      </c>
      <c r="N4393" t="s">
        <v>26092</v>
      </c>
      <c r="O4393" s="3">
        <v>3</v>
      </c>
      <c r="P4393" t="s">
        <v>26085</v>
      </c>
      <c r="Q4393" s="3">
        <v>5</v>
      </c>
      <c r="R4393" t="s">
        <v>8203</v>
      </c>
      <c r="S4393" s="3">
        <v>5</v>
      </c>
      <c r="T4393" s="3">
        <v>1</v>
      </c>
      <c r="U4393" s="3">
        <v>230000</v>
      </c>
      <c r="V4393" s="3">
        <v>2017</v>
      </c>
      <c r="W4393" t="s">
        <v>25</v>
      </c>
    </row>
    <row r="4394" spans="1:23" x14ac:dyDescent="0.3">
      <c r="A4394" s="3">
        <v>13</v>
      </c>
      <c r="B4394" t="s">
        <v>26153</v>
      </c>
      <c r="C4394" s="3">
        <v>13301</v>
      </c>
      <c r="D4394" t="s">
        <v>1929</v>
      </c>
      <c r="E4394" s="3">
        <v>100105</v>
      </c>
      <c r="F4394" t="s">
        <v>11377</v>
      </c>
      <c r="G4394" s="3">
        <v>100105004</v>
      </c>
      <c r="H4394" t="s">
        <v>26116</v>
      </c>
      <c r="I4394" s="3">
        <v>1</v>
      </c>
      <c r="J4394" t="s">
        <v>26080</v>
      </c>
      <c r="K4394" s="3">
        <v>20</v>
      </c>
      <c r="L4394" t="s">
        <v>26117</v>
      </c>
      <c r="M4394" s="3">
        <v>5</v>
      </c>
      <c r="N4394" t="s">
        <v>26092</v>
      </c>
      <c r="O4394" s="3">
        <v>3</v>
      </c>
      <c r="P4394" t="s">
        <v>26085</v>
      </c>
      <c r="Q4394" s="3">
        <v>1</v>
      </c>
      <c r="R4394" t="s">
        <v>26083</v>
      </c>
      <c r="S4394" s="3">
        <v>3</v>
      </c>
      <c r="T4394" s="3">
        <v>1</v>
      </c>
      <c r="U4394" s="3">
        <v>40000</v>
      </c>
      <c r="V4394" s="3">
        <v>2017</v>
      </c>
      <c r="W4394" t="s">
        <v>25</v>
      </c>
    </row>
    <row r="4395" spans="1:23" x14ac:dyDescent="0.3">
      <c r="A4395" s="3">
        <v>13</v>
      </c>
      <c r="B4395" t="s">
        <v>26153</v>
      </c>
      <c r="C4395" s="3">
        <v>13301</v>
      </c>
      <c r="D4395" t="s">
        <v>1929</v>
      </c>
      <c r="E4395" s="3">
        <v>100105</v>
      </c>
      <c r="F4395" t="s">
        <v>11377</v>
      </c>
      <c r="G4395" s="3">
        <v>100105004</v>
      </c>
      <c r="H4395" t="s">
        <v>26116</v>
      </c>
      <c r="I4395" s="3">
        <v>1</v>
      </c>
      <c r="J4395" t="s">
        <v>26080</v>
      </c>
      <c r="K4395" s="3">
        <v>20</v>
      </c>
      <c r="L4395" t="s">
        <v>26117</v>
      </c>
      <c r="M4395" s="3">
        <v>5</v>
      </c>
      <c r="N4395" t="s">
        <v>26092</v>
      </c>
      <c r="O4395" s="3">
        <v>3</v>
      </c>
      <c r="P4395" t="s">
        <v>26085</v>
      </c>
      <c r="Q4395" s="3">
        <v>5</v>
      </c>
      <c r="R4395" t="s">
        <v>8203</v>
      </c>
      <c r="S4395" s="3">
        <v>10</v>
      </c>
      <c r="T4395" s="3">
        <v>1</v>
      </c>
      <c r="U4395" s="3">
        <v>180000</v>
      </c>
      <c r="V4395" s="3">
        <v>2017</v>
      </c>
      <c r="W4395" t="s">
        <v>25</v>
      </c>
    </row>
    <row r="4396" spans="1:23" x14ac:dyDescent="0.3">
      <c r="A4396" s="3">
        <v>13</v>
      </c>
      <c r="B4396" t="s">
        <v>26153</v>
      </c>
      <c r="C4396" s="3">
        <v>13301</v>
      </c>
      <c r="D4396" t="s">
        <v>1929</v>
      </c>
      <c r="E4396" s="3">
        <v>100105</v>
      </c>
      <c r="F4396" t="s">
        <v>11377</v>
      </c>
      <c r="G4396" s="3">
        <v>100105004</v>
      </c>
      <c r="H4396" t="s">
        <v>26116</v>
      </c>
      <c r="I4396" s="3">
        <v>2</v>
      </c>
      <c r="J4396" t="s">
        <v>12848</v>
      </c>
      <c r="K4396" s="3">
        <v>20</v>
      </c>
      <c r="L4396" t="s">
        <v>26117</v>
      </c>
      <c r="M4396" s="3">
        <v>5</v>
      </c>
      <c r="N4396" t="s">
        <v>26092</v>
      </c>
      <c r="O4396" s="3">
        <v>3</v>
      </c>
      <c r="P4396" t="s">
        <v>26085</v>
      </c>
      <c r="Q4396" s="3">
        <v>2</v>
      </c>
      <c r="R4396" t="s">
        <v>8209</v>
      </c>
      <c r="S4396" s="3">
        <v>8</v>
      </c>
      <c r="T4396" s="3">
        <v>1</v>
      </c>
      <c r="U4396" s="3">
        <v>182000</v>
      </c>
      <c r="V4396" s="3">
        <v>2017</v>
      </c>
      <c r="W4396" t="s">
        <v>25</v>
      </c>
    </row>
    <row r="4397" spans="1:23" x14ac:dyDescent="0.3">
      <c r="A4397" s="3">
        <v>13</v>
      </c>
      <c r="B4397" t="s">
        <v>26153</v>
      </c>
      <c r="C4397" s="3">
        <v>13503</v>
      </c>
      <c r="D4397" t="s">
        <v>1956</v>
      </c>
      <c r="E4397" s="3">
        <v>100105</v>
      </c>
      <c r="F4397" t="s">
        <v>11377</v>
      </c>
      <c r="G4397" s="3">
        <v>100105004</v>
      </c>
      <c r="H4397" t="s">
        <v>26116</v>
      </c>
      <c r="I4397" s="3">
        <v>1</v>
      </c>
      <c r="J4397" t="s">
        <v>26080</v>
      </c>
      <c r="K4397" s="3">
        <v>20</v>
      </c>
      <c r="L4397" t="s">
        <v>26117</v>
      </c>
      <c r="M4397" s="3">
        <v>2</v>
      </c>
      <c r="N4397" t="s">
        <v>26084</v>
      </c>
      <c r="O4397" s="3">
        <v>1</v>
      </c>
      <c r="P4397" t="s">
        <v>28066</v>
      </c>
      <c r="Q4397" s="3">
        <v>1</v>
      </c>
      <c r="R4397" t="s">
        <v>26083</v>
      </c>
      <c r="S4397" s="3">
        <v>2</v>
      </c>
      <c r="T4397" s="3">
        <v>1</v>
      </c>
      <c r="U4397" s="3">
        <v>12000</v>
      </c>
      <c r="V4397" s="3">
        <v>2017</v>
      </c>
      <c r="W4397" t="s">
        <v>25</v>
      </c>
    </row>
    <row r="4398" spans="1:23" x14ac:dyDescent="0.3">
      <c r="A4398" s="3">
        <v>13</v>
      </c>
      <c r="B4398" t="s">
        <v>26153</v>
      </c>
      <c r="C4398" s="3">
        <v>13503</v>
      </c>
      <c r="D4398" t="s">
        <v>1956</v>
      </c>
      <c r="E4398" s="3">
        <v>100105</v>
      </c>
      <c r="F4398" t="s">
        <v>11377</v>
      </c>
      <c r="G4398" s="3">
        <v>100105004</v>
      </c>
      <c r="H4398" t="s">
        <v>26116</v>
      </c>
      <c r="I4398" s="3">
        <v>2</v>
      </c>
      <c r="J4398" t="s">
        <v>12848</v>
      </c>
      <c r="K4398" s="3">
        <v>20</v>
      </c>
      <c r="L4398" t="s">
        <v>26117</v>
      </c>
      <c r="M4398" s="3">
        <v>2</v>
      </c>
      <c r="N4398" t="s">
        <v>26084</v>
      </c>
      <c r="O4398" s="3">
        <v>1</v>
      </c>
      <c r="P4398" t="s">
        <v>28066</v>
      </c>
      <c r="Q4398" s="3">
        <v>1</v>
      </c>
      <c r="R4398" t="s">
        <v>26083</v>
      </c>
      <c r="S4398" s="3">
        <v>2</v>
      </c>
      <c r="T4398" s="3">
        <v>1</v>
      </c>
      <c r="U4398" s="3">
        <v>15000</v>
      </c>
      <c r="V4398" s="3">
        <v>2017</v>
      </c>
      <c r="W4398" t="s">
        <v>25</v>
      </c>
    </row>
    <row r="4399" spans="1:23" x14ac:dyDescent="0.3">
      <c r="A4399" s="3">
        <v>13</v>
      </c>
      <c r="B4399" t="s">
        <v>26153</v>
      </c>
      <c r="C4399" s="3">
        <v>13503</v>
      </c>
      <c r="D4399" t="s">
        <v>1956</v>
      </c>
      <c r="E4399" s="3">
        <v>100105</v>
      </c>
      <c r="F4399" t="s">
        <v>11377</v>
      </c>
      <c r="G4399" s="3">
        <v>100105001</v>
      </c>
      <c r="H4399" t="s">
        <v>26118</v>
      </c>
      <c r="I4399" s="3">
        <v>2</v>
      </c>
      <c r="J4399" t="s">
        <v>12848</v>
      </c>
      <c r="K4399" s="3">
        <v>20</v>
      </c>
      <c r="L4399" t="s">
        <v>26117</v>
      </c>
      <c r="M4399" s="3">
        <v>2</v>
      </c>
      <c r="N4399" t="s">
        <v>26084</v>
      </c>
      <c r="O4399" s="3">
        <v>1</v>
      </c>
      <c r="P4399" t="s">
        <v>28066</v>
      </c>
      <c r="Q4399" s="3">
        <v>2</v>
      </c>
      <c r="R4399" t="s">
        <v>8209</v>
      </c>
      <c r="S4399" s="3">
        <v>6</v>
      </c>
      <c r="T4399" s="3">
        <v>1</v>
      </c>
      <c r="U4399" s="3">
        <v>90000</v>
      </c>
      <c r="V4399" s="3">
        <v>2017</v>
      </c>
      <c r="W4399" t="s">
        <v>25</v>
      </c>
    </row>
    <row r="4400" spans="1:23" x14ac:dyDescent="0.3">
      <c r="A4400" s="3">
        <v>13</v>
      </c>
      <c r="B4400" t="s">
        <v>26153</v>
      </c>
      <c r="C4400" s="3">
        <v>13503</v>
      </c>
      <c r="D4400" t="s">
        <v>1956</v>
      </c>
      <c r="E4400" s="3">
        <v>100105</v>
      </c>
      <c r="F4400" t="s">
        <v>11377</v>
      </c>
      <c r="G4400" s="3">
        <v>100105004</v>
      </c>
      <c r="H4400" t="s">
        <v>26116</v>
      </c>
      <c r="I4400" s="3">
        <v>1</v>
      </c>
      <c r="J4400" t="s">
        <v>26080</v>
      </c>
      <c r="K4400" s="3">
        <v>20</v>
      </c>
      <c r="L4400" t="s">
        <v>26117</v>
      </c>
      <c r="M4400" s="3">
        <v>2</v>
      </c>
      <c r="N4400" t="s">
        <v>26084</v>
      </c>
      <c r="O4400" s="3">
        <v>1</v>
      </c>
      <c r="P4400" t="s">
        <v>28066</v>
      </c>
      <c r="Q4400" s="3">
        <v>1</v>
      </c>
      <c r="R4400" t="s">
        <v>26083</v>
      </c>
      <c r="S4400" s="3">
        <v>4</v>
      </c>
      <c r="T4400" s="3">
        <v>1</v>
      </c>
      <c r="U4400" s="3">
        <v>100000</v>
      </c>
      <c r="V4400" s="3">
        <v>2017</v>
      </c>
      <c r="W4400" t="s">
        <v>25</v>
      </c>
    </row>
    <row r="4401" spans="1:23" x14ac:dyDescent="0.3">
      <c r="A4401" s="3">
        <v>13</v>
      </c>
      <c r="B4401" t="s">
        <v>26153</v>
      </c>
      <c r="C4401" s="3">
        <v>13503</v>
      </c>
      <c r="D4401" t="s">
        <v>1956</v>
      </c>
      <c r="E4401" s="3">
        <v>100105</v>
      </c>
      <c r="F4401" t="s">
        <v>11377</v>
      </c>
      <c r="G4401" s="3">
        <v>100105001</v>
      </c>
      <c r="H4401" t="s">
        <v>26118</v>
      </c>
      <c r="I4401" s="3">
        <v>2</v>
      </c>
      <c r="J4401" t="s">
        <v>12848</v>
      </c>
      <c r="K4401" s="3">
        <v>20</v>
      </c>
      <c r="L4401" t="s">
        <v>26117</v>
      </c>
      <c r="M4401" s="3">
        <v>2</v>
      </c>
      <c r="N4401" t="s">
        <v>26084</v>
      </c>
      <c r="O4401" s="3">
        <v>3</v>
      </c>
      <c r="P4401" t="s">
        <v>26085</v>
      </c>
      <c r="Q4401" s="3">
        <v>5</v>
      </c>
      <c r="R4401" t="s">
        <v>8203</v>
      </c>
      <c r="S4401" s="3">
        <v>4</v>
      </c>
      <c r="T4401" s="3">
        <v>1</v>
      </c>
      <c r="U4401" s="3">
        <v>900000</v>
      </c>
      <c r="V4401" s="3">
        <v>2017</v>
      </c>
      <c r="W4401" t="s">
        <v>25</v>
      </c>
    </row>
    <row r="4402" spans="1:23" x14ac:dyDescent="0.3">
      <c r="A4402" s="3">
        <v>13</v>
      </c>
      <c r="B4402" t="s">
        <v>26153</v>
      </c>
      <c r="C4402" s="3">
        <v>13602</v>
      </c>
      <c r="D4402" t="s">
        <v>1968</v>
      </c>
      <c r="E4402" s="3">
        <v>100105</v>
      </c>
      <c r="F4402" t="s">
        <v>11377</v>
      </c>
      <c r="G4402" s="3">
        <v>100105004</v>
      </c>
      <c r="H4402" t="s">
        <v>26116</v>
      </c>
      <c r="I4402" s="3">
        <v>1</v>
      </c>
      <c r="J4402" t="s">
        <v>26080</v>
      </c>
      <c r="K4402" s="3">
        <v>20</v>
      </c>
      <c r="L4402" t="s">
        <v>26117</v>
      </c>
      <c r="M4402" s="3">
        <v>2</v>
      </c>
      <c r="N4402" t="s">
        <v>26084</v>
      </c>
      <c r="O4402" s="3">
        <v>1</v>
      </c>
      <c r="P4402" t="s">
        <v>28066</v>
      </c>
      <c r="Q4402" s="3">
        <v>1</v>
      </c>
      <c r="R4402" t="s">
        <v>26083</v>
      </c>
      <c r="S4402" s="3">
        <v>2</v>
      </c>
      <c r="T4402" s="3">
        <v>1</v>
      </c>
      <c r="U4402" s="3">
        <v>11000</v>
      </c>
      <c r="V4402" s="3">
        <v>2017</v>
      </c>
      <c r="W4402" t="s">
        <v>25</v>
      </c>
    </row>
    <row r="4403" spans="1:23" x14ac:dyDescent="0.3">
      <c r="A4403" s="3">
        <v>13</v>
      </c>
      <c r="B4403" t="s">
        <v>26153</v>
      </c>
      <c r="C4403" s="3">
        <v>13602</v>
      </c>
      <c r="D4403" t="s">
        <v>1968</v>
      </c>
      <c r="E4403" s="3">
        <v>100105</v>
      </c>
      <c r="F4403" t="s">
        <v>11377</v>
      </c>
      <c r="G4403" s="3">
        <v>100105004</v>
      </c>
      <c r="H4403" t="s">
        <v>26116</v>
      </c>
      <c r="I4403" s="3">
        <v>2</v>
      </c>
      <c r="J4403" t="s">
        <v>12848</v>
      </c>
      <c r="K4403" s="3">
        <v>20</v>
      </c>
      <c r="L4403" t="s">
        <v>26117</v>
      </c>
      <c r="M4403" s="3">
        <v>2</v>
      </c>
      <c r="N4403" t="s">
        <v>26084</v>
      </c>
      <c r="O4403" s="3">
        <v>1</v>
      </c>
      <c r="P4403" t="s">
        <v>28066</v>
      </c>
      <c r="Q4403" s="3">
        <v>1</v>
      </c>
      <c r="R4403" t="s">
        <v>26083</v>
      </c>
      <c r="S4403" s="3">
        <v>1</v>
      </c>
      <c r="T4403" s="3">
        <v>1</v>
      </c>
      <c r="U4403" s="3">
        <v>8000</v>
      </c>
      <c r="V4403" s="3">
        <v>2017</v>
      </c>
      <c r="W4403" t="s">
        <v>25</v>
      </c>
    </row>
    <row r="4404" spans="1:23" x14ac:dyDescent="0.3">
      <c r="A4404" s="3">
        <v>13</v>
      </c>
      <c r="B4404" t="s">
        <v>26153</v>
      </c>
      <c r="C4404" s="3">
        <v>13602</v>
      </c>
      <c r="D4404" t="s">
        <v>1968</v>
      </c>
      <c r="E4404" s="3">
        <v>100105</v>
      </c>
      <c r="F4404" t="s">
        <v>11377</v>
      </c>
      <c r="G4404" s="3">
        <v>100105004</v>
      </c>
      <c r="H4404" t="s">
        <v>26116</v>
      </c>
      <c r="I4404" s="3">
        <v>2</v>
      </c>
      <c r="J4404" t="s">
        <v>12848</v>
      </c>
      <c r="K4404" s="3">
        <v>20</v>
      </c>
      <c r="L4404" t="s">
        <v>26117</v>
      </c>
      <c r="M4404" s="3">
        <v>2</v>
      </c>
      <c r="N4404" t="s">
        <v>26084</v>
      </c>
      <c r="O4404" s="3">
        <v>1</v>
      </c>
      <c r="P4404" t="s">
        <v>28066</v>
      </c>
      <c r="Q4404" s="3">
        <v>1</v>
      </c>
      <c r="R4404" t="s">
        <v>26083</v>
      </c>
      <c r="S4404" s="3">
        <v>1</v>
      </c>
      <c r="T4404" s="3">
        <v>1</v>
      </c>
      <c r="U4404" s="3">
        <v>4000</v>
      </c>
      <c r="V4404" s="3">
        <v>2017</v>
      </c>
      <c r="W4404" t="s">
        <v>25</v>
      </c>
    </row>
    <row r="4405" spans="1:23" x14ac:dyDescent="0.3">
      <c r="A4405" s="3">
        <v>13</v>
      </c>
      <c r="B4405" t="s">
        <v>26153</v>
      </c>
      <c r="C4405" s="3">
        <v>13602</v>
      </c>
      <c r="D4405" t="s">
        <v>1968</v>
      </c>
      <c r="E4405" s="3">
        <v>100105</v>
      </c>
      <c r="F4405" t="s">
        <v>11377</v>
      </c>
      <c r="G4405" s="3">
        <v>100105004</v>
      </c>
      <c r="H4405" t="s">
        <v>26116</v>
      </c>
      <c r="I4405" s="3">
        <v>1</v>
      </c>
      <c r="J4405" t="s">
        <v>26080</v>
      </c>
      <c r="K4405" s="3">
        <v>20</v>
      </c>
      <c r="L4405" t="s">
        <v>26117</v>
      </c>
      <c r="M4405" s="3">
        <v>2</v>
      </c>
      <c r="N4405" t="s">
        <v>26084</v>
      </c>
      <c r="O4405" s="3">
        <v>3</v>
      </c>
      <c r="P4405" t="s">
        <v>26085</v>
      </c>
      <c r="Q4405" s="3">
        <v>1</v>
      </c>
      <c r="R4405" t="s">
        <v>26083</v>
      </c>
      <c r="S4405" s="3">
        <v>2</v>
      </c>
      <c r="T4405" s="3">
        <v>1</v>
      </c>
      <c r="U4405" s="3">
        <v>50000</v>
      </c>
      <c r="V4405" s="3">
        <v>2017</v>
      </c>
      <c r="W4405" t="s">
        <v>25</v>
      </c>
    </row>
    <row r="4406" spans="1:23" x14ac:dyDescent="0.3">
      <c r="A4406" s="3">
        <v>13</v>
      </c>
      <c r="B4406" t="s">
        <v>26153</v>
      </c>
      <c r="C4406" s="3">
        <v>13603</v>
      </c>
      <c r="D4406" t="s">
        <v>1971</v>
      </c>
      <c r="E4406" s="3">
        <v>100105</v>
      </c>
      <c r="F4406" t="s">
        <v>11377</v>
      </c>
      <c r="G4406" s="3">
        <v>100105004</v>
      </c>
      <c r="H4406" t="s">
        <v>26116</v>
      </c>
      <c r="I4406" s="3">
        <v>2</v>
      </c>
      <c r="J4406" t="s">
        <v>12848</v>
      </c>
      <c r="K4406" s="3">
        <v>20</v>
      </c>
      <c r="L4406" t="s">
        <v>26117</v>
      </c>
      <c r="M4406" s="3">
        <v>2</v>
      </c>
      <c r="N4406" t="s">
        <v>26084</v>
      </c>
      <c r="O4406" s="3">
        <v>3</v>
      </c>
      <c r="P4406" t="s">
        <v>26085</v>
      </c>
      <c r="Q4406" s="3">
        <v>1</v>
      </c>
      <c r="R4406" t="s">
        <v>26083</v>
      </c>
      <c r="S4406" s="3">
        <v>2</v>
      </c>
      <c r="T4406" s="3">
        <v>1</v>
      </c>
      <c r="U4406" s="3">
        <v>30000</v>
      </c>
      <c r="V4406" s="3">
        <v>2017</v>
      </c>
      <c r="W4406" t="s">
        <v>25</v>
      </c>
    </row>
    <row r="4407" spans="1:23" x14ac:dyDescent="0.3">
      <c r="A4407" s="3">
        <v>13</v>
      </c>
      <c r="B4407" t="s">
        <v>26153</v>
      </c>
      <c r="C4407" s="3">
        <v>13603</v>
      </c>
      <c r="D4407" t="s">
        <v>1971</v>
      </c>
      <c r="E4407" s="3">
        <v>100105</v>
      </c>
      <c r="F4407" t="s">
        <v>11377</v>
      </c>
      <c r="G4407" s="3">
        <v>100105004</v>
      </c>
      <c r="H4407" t="s">
        <v>26116</v>
      </c>
      <c r="I4407" s="3">
        <v>2</v>
      </c>
      <c r="J4407" t="s">
        <v>12848</v>
      </c>
      <c r="K4407" s="3">
        <v>20</v>
      </c>
      <c r="L4407" t="s">
        <v>26117</v>
      </c>
      <c r="M4407" s="3">
        <v>2</v>
      </c>
      <c r="N4407" t="s">
        <v>26084</v>
      </c>
      <c r="O4407" s="3">
        <v>3</v>
      </c>
      <c r="P4407" t="s">
        <v>26085</v>
      </c>
      <c r="Q4407" s="3">
        <v>1</v>
      </c>
      <c r="R4407" t="s">
        <v>26083</v>
      </c>
      <c r="S4407" s="3">
        <v>3</v>
      </c>
      <c r="T4407" s="3">
        <v>1</v>
      </c>
      <c r="U4407" s="3">
        <v>80000</v>
      </c>
      <c r="V4407" s="3">
        <v>2017</v>
      </c>
      <c r="W4407" t="s">
        <v>25</v>
      </c>
    </row>
    <row r="4408" spans="1:23" x14ac:dyDescent="0.3">
      <c r="A4408" s="3">
        <v>13</v>
      </c>
      <c r="B4408" t="s">
        <v>26153</v>
      </c>
      <c r="C4408" s="3">
        <v>13603</v>
      </c>
      <c r="D4408" t="s">
        <v>1971</v>
      </c>
      <c r="E4408" s="3">
        <v>100105</v>
      </c>
      <c r="F4408" t="s">
        <v>11377</v>
      </c>
      <c r="G4408" s="3">
        <v>100105004</v>
      </c>
      <c r="H4408" t="s">
        <v>26116</v>
      </c>
      <c r="I4408" s="3">
        <v>2</v>
      </c>
      <c r="J4408" t="s">
        <v>12848</v>
      </c>
      <c r="K4408" s="3">
        <v>20</v>
      </c>
      <c r="L4408" t="s">
        <v>26117</v>
      </c>
      <c r="M4408" s="3">
        <v>2</v>
      </c>
      <c r="N4408" t="s">
        <v>26084</v>
      </c>
      <c r="O4408" s="3">
        <v>3</v>
      </c>
      <c r="P4408" t="s">
        <v>26085</v>
      </c>
      <c r="Q4408" s="3">
        <v>1</v>
      </c>
      <c r="R4408" t="s">
        <v>26083</v>
      </c>
      <c r="S4408" s="3">
        <v>2</v>
      </c>
      <c r="T4408" s="3">
        <v>1</v>
      </c>
      <c r="U4408" s="3">
        <v>150000</v>
      </c>
      <c r="V4408" s="3">
        <v>2017</v>
      </c>
      <c r="W4408" t="s">
        <v>25</v>
      </c>
    </row>
    <row r="4409" spans="1:23" x14ac:dyDescent="0.3">
      <c r="A4409" s="3">
        <v>13</v>
      </c>
      <c r="B4409" t="s">
        <v>26153</v>
      </c>
      <c r="C4409" s="3">
        <v>13603</v>
      </c>
      <c r="D4409" t="s">
        <v>1971</v>
      </c>
      <c r="E4409" s="3">
        <v>100105</v>
      </c>
      <c r="F4409" t="s">
        <v>11377</v>
      </c>
      <c r="G4409" s="3">
        <v>100105004</v>
      </c>
      <c r="H4409" t="s">
        <v>26116</v>
      </c>
      <c r="I4409" s="3">
        <v>2</v>
      </c>
      <c r="J4409" t="s">
        <v>12848</v>
      </c>
      <c r="K4409" s="3">
        <v>20</v>
      </c>
      <c r="L4409" t="s">
        <v>26117</v>
      </c>
      <c r="M4409" s="3">
        <v>2</v>
      </c>
      <c r="N4409" t="s">
        <v>26084</v>
      </c>
      <c r="O4409" s="3">
        <v>2</v>
      </c>
      <c r="P4409" t="s">
        <v>28067</v>
      </c>
      <c r="Q4409" s="3">
        <v>1</v>
      </c>
      <c r="R4409" t="s">
        <v>26083</v>
      </c>
      <c r="S4409" s="3">
        <v>2</v>
      </c>
      <c r="T4409" s="3">
        <v>1</v>
      </c>
      <c r="U4409" s="3">
        <v>18000</v>
      </c>
      <c r="V4409" s="3">
        <v>2017</v>
      </c>
      <c r="W4409" t="s">
        <v>25</v>
      </c>
    </row>
    <row r="4410" spans="1:23" x14ac:dyDescent="0.3">
      <c r="A4410" s="3">
        <v>13</v>
      </c>
      <c r="B4410" t="s">
        <v>26153</v>
      </c>
      <c r="C4410" s="3">
        <v>13603</v>
      </c>
      <c r="D4410" t="s">
        <v>1971</v>
      </c>
      <c r="E4410" s="3">
        <v>100105</v>
      </c>
      <c r="F4410" t="s">
        <v>11377</v>
      </c>
      <c r="G4410" s="3">
        <v>100105004</v>
      </c>
      <c r="H4410" t="s">
        <v>26116</v>
      </c>
      <c r="I4410" s="3">
        <v>2</v>
      </c>
      <c r="J4410" t="s">
        <v>12848</v>
      </c>
      <c r="K4410" s="3">
        <v>20</v>
      </c>
      <c r="L4410" t="s">
        <v>26117</v>
      </c>
      <c r="M4410" s="3">
        <v>2</v>
      </c>
      <c r="N4410" t="s">
        <v>26084</v>
      </c>
      <c r="O4410" s="3">
        <v>3</v>
      </c>
      <c r="P4410" t="s">
        <v>26085</v>
      </c>
      <c r="Q4410" s="3">
        <v>1</v>
      </c>
      <c r="R4410" t="s">
        <v>26083</v>
      </c>
      <c r="S4410" s="3">
        <v>3</v>
      </c>
      <c r="T4410" s="3">
        <v>1</v>
      </c>
      <c r="U4410" s="3">
        <v>400000</v>
      </c>
      <c r="V4410" s="3">
        <v>2017</v>
      </c>
      <c r="W4410" t="s">
        <v>25</v>
      </c>
    </row>
    <row r="4411" spans="1:23" x14ac:dyDescent="0.3">
      <c r="A4411" s="3">
        <v>13</v>
      </c>
      <c r="B4411" t="s">
        <v>26153</v>
      </c>
      <c r="C4411" s="3">
        <v>13603</v>
      </c>
      <c r="D4411" t="s">
        <v>1971</v>
      </c>
      <c r="E4411" s="3">
        <v>100105</v>
      </c>
      <c r="F4411" t="s">
        <v>11377</v>
      </c>
      <c r="G4411" s="3">
        <v>100105004</v>
      </c>
      <c r="H4411" t="s">
        <v>26116</v>
      </c>
      <c r="I4411" s="3">
        <v>2</v>
      </c>
      <c r="J4411" t="s">
        <v>12848</v>
      </c>
      <c r="K4411" s="3">
        <v>20</v>
      </c>
      <c r="L4411" t="s">
        <v>26117</v>
      </c>
      <c r="M4411" s="3">
        <v>2</v>
      </c>
      <c r="N4411" t="s">
        <v>26084</v>
      </c>
      <c r="O4411" s="3">
        <v>3</v>
      </c>
      <c r="P4411" t="s">
        <v>26085</v>
      </c>
      <c r="Q4411" s="3">
        <v>4</v>
      </c>
      <c r="R4411" t="s">
        <v>26113</v>
      </c>
      <c r="S4411" s="3">
        <v>10</v>
      </c>
      <c r="T4411" s="3">
        <v>1</v>
      </c>
      <c r="U4411" s="3">
        <v>250000</v>
      </c>
      <c r="V4411" s="3">
        <v>2017</v>
      </c>
      <c r="W4411" t="s">
        <v>25</v>
      </c>
    </row>
    <row r="4412" spans="1:23" x14ac:dyDescent="0.3">
      <c r="A4412" s="3">
        <v>13</v>
      </c>
      <c r="B4412" t="s">
        <v>26153</v>
      </c>
      <c r="C4412" s="3">
        <v>13603</v>
      </c>
      <c r="D4412" t="s">
        <v>1971</v>
      </c>
      <c r="E4412" s="3">
        <v>100105</v>
      </c>
      <c r="F4412" t="s">
        <v>11377</v>
      </c>
      <c r="G4412" s="3">
        <v>100105004</v>
      </c>
      <c r="H4412" t="s">
        <v>26116</v>
      </c>
      <c r="I4412" s="3">
        <v>2</v>
      </c>
      <c r="J4412" t="s">
        <v>12848</v>
      </c>
      <c r="K4412" s="3">
        <v>20</v>
      </c>
      <c r="L4412" t="s">
        <v>26117</v>
      </c>
      <c r="M4412" s="3">
        <v>7</v>
      </c>
      <c r="N4412" t="s">
        <v>14788</v>
      </c>
      <c r="O4412" s="3">
        <v>1</v>
      </c>
      <c r="P4412" t="s">
        <v>28066</v>
      </c>
      <c r="Q4412" s="3">
        <v>1</v>
      </c>
      <c r="R4412" t="s">
        <v>26083</v>
      </c>
      <c r="S4412" s="3">
        <v>2</v>
      </c>
      <c r="T4412" s="3">
        <v>1</v>
      </c>
      <c r="U4412" s="3">
        <v>25000</v>
      </c>
      <c r="V4412" s="3">
        <v>2017</v>
      </c>
      <c r="W4412" t="s">
        <v>25</v>
      </c>
    </row>
    <row r="4413" spans="1:23" x14ac:dyDescent="0.3">
      <c r="A4413" s="3">
        <v>13</v>
      </c>
      <c r="B4413" t="s">
        <v>26153</v>
      </c>
      <c r="C4413" s="3">
        <v>13603</v>
      </c>
      <c r="D4413" t="s">
        <v>1971</v>
      </c>
      <c r="E4413" s="3">
        <v>100105</v>
      </c>
      <c r="F4413" t="s">
        <v>11377</v>
      </c>
      <c r="G4413" s="3">
        <v>100105004</v>
      </c>
      <c r="H4413" t="s">
        <v>26116</v>
      </c>
      <c r="I4413" s="3">
        <v>2</v>
      </c>
      <c r="J4413" t="s">
        <v>12848</v>
      </c>
      <c r="K4413" s="3">
        <v>20</v>
      </c>
      <c r="L4413" t="s">
        <v>26117</v>
      </c>
      <c r="M4413" s="3">
        <v>2</v>
      </c>
      <c r="N4413" t="s">
        <v>26084</v>
      </c>
      <c r="O4413" s="3">
        <v>3</v>
      </c>
      <c r="P4413" t="s">
        <v>26085</v>
      </c>
      <c r="Q4413" s="3">
        <v>5</v>
      </c>
      <c r="R4413" t="s">
        <v>8203</v>
      </c>
      <c r="S4413" s="3">
        <v>6</v>
      </c>
      <c r="T4413" s="3">
        <v>1</v>
      </c>
      <c r="U4413" s="3">
        <v>250000</v>
      </c>
      <c r="V4413" s="3">
        <v>2017</v>
      </c>
      <c r="W4413" t="s">
        <v>25</v>
      </c>
    </row>
    <row r="4414" spans="1:23" x14ac:dyDescent="0.3">
      <c r="A4414" s="3">
        <v>13</v>
      </c>
      <c r="B4414" t="s">
        <v>26153</v>
      </c>
      <c r="C4414" s="3">
        <v>13603</v>
      </c>
      <c r="D4414" t="s">
        <v>1971</v>
      </c>
      <c r="E4414" s="3">
        <v>100105</v>
      </c>
      <c r="F4414" t="s">
        <v>11377</v>
      </c>
      <c r="G4414" s="3">
        <v>100105004</v>
      </c>
      <c r="H4414" t="s">
        <v>26116</v>
      </c>
      <c r="I4414" s="3">
        <v>2</v>
      </c>
      <c r="J4414" t="s">
        <v>12848</v>
      </c>
      <c r="K4414" s="3">
        <v>20</v>
      </c>
      <c r="L4414" t="s">
        <v>26117</v>
      </c>
      <c r="M4414" s="3">
        <v>2</v>
      </c>
      <c r="N4414" t="s">
        <v>26084</v>
      </c>
      <c r="O4414" s="3">
        <v>3</v>
      </c>
      <c r="P4414" t="s">
        <v>26085</v>
      </c>
      <c r="Q4414" s="3">
        <v>1</v>
      </c>
      <c r="R4414" t="s">
        <v>26083</v>
      </c>
      <c r="S4414" s="3">
        <v>3</v>
      </c>
      <c r="T4414" s="3">
        <v>1</v>
      </c>
      <c r="U4414" s="3">
        <v>240000</v>
      </c>
      <c r="V4414" s="3">
        <v>2017</v>
      </c>
      <c r="W4414" t="s">
        <v>25</v>
      </c>
    </row>
    <row r="4415" spans="1:23" x14ac:dyDescent="0.3">
      <c r="A4415" s="3">
        <v>13</v>
      </c>
      <c r="B4415" t="s">
        <v>26153</v>
      </c>
      <c r="C4415" s="3">
        <v>13603</v>
      </c>
      <c r="D4415" t="s">
        <v>1971</v>
      </c>
      <c r="E4415" s="3">
        <v>100105</v>
      </c>
      <c r="F4415" t="s">
        <v>11377</v>
      </c>
      <c r="G4415" s="3">
        <v>100105004</v>
      </c>
      <c r="H4415" t="s">
        <v>26116</v>
      </c>
      <c r="I4415" s="3">
        <v>2</v>
      </c>
      <c r="J4415" t="s">
        <v>12848</v>
      </c>
      <c r="K4415" s="3">
        <v>20</v>
      </c>
      <c r="L4415" t="s">
        <v>26117</v>
      </c>
      <c r="M4415" s="3">
        <v>2</v>
      </c>
      <c r="N4415" t="s">
        <v>26084</v>
      </c>
      <c r="O4415" s="3">
        <v>2</v>
      </c>
      <c r="P4415" t="s">
        <v>28067</v>
      </c>
      <c r="Q4415" s="3">
        <v>1</v>
      </c>
      <c r="R4415" t="s">
        <v>26083</v>
      </c>
      <c r="S4415" s="3">
        <v>4</v>
      </c>
      <c r="T4415" s="3">
        <v>1</v>
      </c>
      <c r="U4415" s="3">
        <v>1500</v>
      </c>
      <c r="V4415" s="3">
        <v>2017</v>
      </c>
      <c r="W4415" t="s">
        <v>25</v>
      </c>
    </row>
    <row r="4416" spans="1:23" x14ac:dyDescent="0.3">
      <c r="A4416" s="3">
        <v>13</v>
      </c>
      <c r="B4416" t="s">
        <v>26153</v>
      </c>
      <c r="C4416" s="3">
        <v>13603</v>
      </c>
      <c r="D4416" t="s">
        <v>1971</v>
      </c>
      <c r="E4416" s="3">
        <v>100105</v>
      </c>
      <c r="F4416" t="s">
        <v>11377</v>
      </c>
      <c r="G4416" s="3">
        <v>100105004</v>
      </c>
      <c r="H4416" t="s">
        <v>26116</v>
      </c>
      <c r="I4416" s="3">
        <v>2</v>
      </c>
      <c r="J4416" t="s">
        <v>12848</v>
      </c>
      <c r="K4416" s="3">
        <v>20</v>
      </c>
      <c r="L4416" t="s">
        <v>26117</v>
      </c>
      <c r="M4416" s="3">
        <v>2</v>
      </c>
      <c r="N4416" t="s">
        <v>26084</v>
      </c>
      <c r="O4416" s="3">
        <v>1</v>
      </c>
      <c r="P4416" t="s">
        <v>28066</v>
      </c>
      <c r="Q4416" s="3">
        <v>1</v>
      </c>
      <c r="R4416" t="s">
        <v>26083</v>
      </c>
      <c r="S4416" s="3">
        <v>1</v>
      </c>
      <c r="T4416" s="3">
        <v>1</v>
      </c>
      <c r="U4416" s="3">
        <v>10000</v>
      </c>
      <c r="V4416" s="3">
        <v>2017</v>
      </c>
      <c r="W4416" t="s">
        <v>25</v>
      </c>
    </row>
    <row r="4417" spans="1:23" x14ac:dyDescent="0.3">
      <c r="A4417" s="3">
        <v>13</v>
      </c>
      <c r="B4417" t="s">
        <v>26153</v>
      </c>
      <c r="C4417" s="3">
        <v>13603</v>
      </c>
      <c r="D4417" t="s">
        <v>1971</v>
      </c>
      <c r="E4417" s="3">
        <v>100105</v>
      </c>
      <c r="F4417" t="s">
        <v>11377</v>
      </c>
      <c r="G4417" s="3">
        <v>100105004</v>
      </c>
      <c r="H4417" t="s">
        <v>26116</v>
      </c>
      <c r="I4417" s="3">
        <v>2</v>
      </c>
      <c r="J4417" t="s">
        <v>12848</v>
      </c>
      <c r="K4417" s="3">
        <v>20</v>
      </c>
      <c r="L4417" t="s">
        <v>26117</v>
      </c>
      <c r="M4417" s="3">
        <v>2</v>
      </c>
      <c r="N4417" t="s">
        <v>26084</v>
      </c>
      <c r="O4417" s="3">
        <v>1</v>
      </c>
      <c r="P4417" t="s">
        <v>28066</v>
      </c>
      <c r="Q4417" s="3">
        <v>1</v>
      </c>
      <c r="R4417" t="s">
        <v>26083</v>
      </c>
      <c r="S4417" s="3">
        <v>2</v>
      </c>
      <c r="T4417" s="3">
        <v>1</v>
      </c>
      <c r="U4417" s="3">
        <v>4000</v>
      </c>
      <c r="V4417" s="3">
        <v>2017</v>
      </c>
      <c r="W4417" t="s">
        <v>25</v>
      </c>
    </row>
    <row r="4418" spans="1:23" x14ac:dyDescent="0.3">
      <c r="A4418" s="3">
        <v>13</v>
      </c>
      <c r="B4418" t="s">
        <v>26153</v>
      </c>
      <c r="C4418" s="3">
        <v>13603</v>
      </c>
      <c r="D4418" t="s">
        <v>1971</v>
      </c>
      <c r="E4418" s="3">
        <v>100105</v>
      </c>
      <c r="F4418" t="s">
        <v>11377</v>
      </c>
      <c r="G4418" s="3">
        <v>100105004</v>
      </c>
      <c r="H4418" t="s">
        <v>26116</v>
      </c>
      <c r="I4418" s="3">
        <v>2</v>
      </c>
      <c r="J4418" t="s">
        <v>12848</v>
      </c>
      <c r="K4418" s="3">
        <v>20</v>
      </c>
      <c r="L4418" t="s">
        <v>26117</v>
      </c>
      <c r="M4418" s="3">
        <v>2</v>
      </c>
      <c r="N4418" t="s">
        <v>26084</v>
      </c>
      <c r="O4418" s="3">
        <v>3</v>
      </c>
      <c r="P4418" t="s">
        <v>26085</v>
      </c>
      <c r="Q4418" s="3">
        <v>1</v>
      </c>
      <c r="R4418" t="s">
        <v>26083</v>
      </c>
      <c r="S4418" s="3">
        <v>2</v>
      </c>
      <c r="T4418" s="3">
        <v>1</v>
      </c>
      <c r="U4418" s="3">
        <v>117000</v>
      </c>
      <c r="V4418" s="3">
        <v>2017</v>
      </c>
      <c r="W4418" t="s">
        <v>25</v>
      </c>
    </row>
    <row r="4419" spans="1:23" x14ac:dyDescent="0.3">
      <c r="A4419" s="3">
        <v>13</v>
      </c>
      <c r="B4419" t="s">
        <v>26153</v>
      </c>
      <c r="C4419" s="3">
        <v>13603</v>
      </c>
      <c r="D4419" t="s">
        <v>1971</v>
      </c>
      <c r="E4419" s="3">
        <v>100105</v>
      </c>
      <c r="F4419" t="s">
        <v>11377</v>
      </c>
      <c r="G4419" s="3">
        <v>100105004</v>
      </c>
      <c r="H4419" t="s">
        <v>26116</v>
      </c>
      <c r="I4419" s="3">
        <v>2</v>
      </c>
      <c r="J4419" t="s">
        <v>12848</v>
      </c>
      <c r="K4419" s="3">
        <v>20</v>
      </c>
      <c r="L4419" t="s">
        <v>26117</v>
      </c>
      <c r="M4419" s="3">
        <v>2</v>
      </c>
      <c r="N4419" t="s">
        <v>26084</v>
      </c>
      <c r="O4419" s="3">
        <v>3</v>
      </c>
      <c r="P4419" t="s">
        <v>26085</v>
      </c>
      <c r="Q4419" s="3">
        <v>1</v>
      </c>
      <c r="R4419" t="s">
        <v>26083</v>
      </c>
      <c r="S4419" s="3">
        <v>2</v>
      </c>
      <c r="T4419" s="3">
        <v>1</v>
      </c>
      <c r="U4419" s="3">
        <v>80000</v>
      </c>
      <c r="V4419" s="3">
        <v>2017</v>
      </c>
      <c r="W4419" t="s">
        <v>25</v>
      </c>
    </row>
    <row r="4420" spans="1:23" x14ac:dyDescent="0.3">
      <c r="A4420" s="3">
        <v>13</v>
      </c>
      <c r="B4420" t="s">
        <v>26153</v>
      </c>
      <c r="C4420" s="3">
        <v>13603</v>
      </c>
      <c r="D4420" t="s">
        <v>1971</v>
      </c>
      <c r="E4420" s="3">
        <v>100105</v>
      </c>
      <c r="F4420" t="s">
        <v>11377</v>
      </c>
      <c r="G4420" s="3">
        <v>100105004</v>
      </c>
      <c r="H4420" t="s">
        <v>26116</v>
      </c>
      <c r="I4420" s="3">
        <v>1</v>
      </c>
      <c r="J4420" t="s">
        <v>26080</v>
      </c>
      <c r="K4420" s="3">
        <v>20</v>
      </c>
      <c r="L4420" t="s">
        <v>26117</v>
      </c>
      <c r="M4420" s="3">
        <v>2</v>
      </c>
      <c r="N4420" t="s">
        <v>26084</v>
      </c>
      <c r="O4420" s="3">
        <v>3</v>
      </c>
      <c r="P4420" t="s">
        <v>26085</v>
      </c>
      <c r="Q4420" s="3">
        <v>1</v>
      </c>
      <c r="R4420" t="s">
        <v>26083</v>
      </c>
      <c r="S4420" s="3">
        <v>3</v>
      </c>
      <c r="T4420" s="3">
        <v>1</v>
      </c>
      <c r="U4420" s="3">
        <v>16000</v>
      </c>
      <c r="V4420" s="3">
        <v>2017</v>
      </c>
      <c r="W4420" t="s">
        <v>25</v>
      </c>
    </row>
    <row r="4421" spans="1:23" x14ac:dyDescent="0.3">
      <c r="A4421" s="3">
        <v>13</v>
      </c>
      <c r="B4421" t="s">
        <v>26153</v>
      </c>
      <c r="C4421" s="3">
        <v>13603</v>
      </c>
      <c r="D4421" t="s">
        <v>1971</v>
      </c>
      <c r="E4421" s="3">
        <v>100105</v>
      </c>
      <c r="F4421" t="s">
        <v>11377</v>
      </c>
      <c r="G4421" s="3">
        <v>100105004</v>
      </c>
      <c r="H4421" t="s">
        <v>26116</v>
      </c>
      <c r="I4421" s="3">
        <v>2</v>
      </c>
      <c r="J4421" t="s">
        <v>12848</v>
      </c>
      <c r="K4421" s="3">
        <v>20</v>
      </c>
      <c r="L4421" t="s">
        <v>26117</v>
      </c>
      <c r="M4421" s="3">
        <v>2</v>
      </c>
      <c r="N4421" t="s">
        <v>26084</v>
      </c>
      <c r="O4421" s="3">
        <v>3</v>
      </c>
      <c r="P4421" t="s">
        <v>26085</v>
      </c>
      <c r="Q4421" s="3">
        <v>1</v>
      </c>
      <c r="R4421" t="s">
        <v>26083</v>
      </c>
      <c r="S4421" s="3">
        <v>10</v>
      </c>
      <c r="T4421" s="3">
        <v>1</v>
      </c>
      <c r="U4421" s="3">
        <v>246000</v>
      </c>
      <c r="V4421" s="3">
        <v>2017</v>
      </c>
      <c r="W4421" t="s">
        <v>25</v>
      </c>
    </row>
    <row r="4422" spans="1:23" x14ac:dyDescent="0.3">
      <c r="A4422" s="3">
        <v>13</v>
      </c>
      <c r="B4422" t="s">
        <v>26153</v>
      </c>
      <c r="C4422" s="3">
        <v>13603</v>
      </c>
      <c r="D4422" t="s">
        <v>1971</v>
      </c>
      <c r="E4422" s="3">
        <v>100105</v>
      </c>
      <c r="F4422" t="s">
        <v>11377</v>
      </c>
      <c r="G4422" s="3">
        <v>100105004</v>
      </c>
      <c r="H4422" t="s">
        <v>26116</v>
      </c>
      <c r="I4422" s="3">
        <v>2</v>
      </c>
      <c r="J4422" t="s">
        <v>12848</v>
      </c>
      <c r="K4422" s="3">
        <v>20</v>
      </c>
      <c r="L4422" t="s">
        <v>26117</v>
      </c>
      <c r="M4422" s="3">
        <v>2</v>
      </c>
      <c r="N4422" t="s">
        <v>26084</v>
      </c>
      <c r="O4422" s="3">
        <v>1</v>
      </c>
      <c r="P4422" t="s">
        <v>28066</v>
      </c>
      <c r="Q4422" s="3">
        <v>5</v>
      </c>
      <c r="R4422" t="s">
        <v>8203</v>
      </c>
      <c r="S4422" s="3">
        <v>6</v>
      </c>
      <c r="T4422" s="3">
        <v>1</v>
      </c>
      <c r="U4422" s="3">
        <v>1230000</v>
      </c>
      <c r="V4422" s="3">
        <v>2017</v>
      </c>
      <c r="W4422" t="s">
        <v>25</v>
      </c>
    </row>
    <row r="4423" spans="1:23" x14ac:dyDescent="0.3">
      <c r="A4423" s="3">
        <v>13</v>
      </c>
      <c r="B4423" t="s">
        <v>26153</v>
      </c>
      <c r="C4423" s="3">
        <v>13603</v>
      </c>
      <c r="D4423" t="s">
        <v>1971</v>
      </c>
      <c r="E4423" s="3">
        <v>100105</v>
      </c>
      <c r="F4423" t="s">
        <v>11377</v>
      </c>
      <c r="G4423" s="3">
        <v>100105004</v>
      </c>
      <c r="H4423" t="s">
        <v>26116</v>
      </c>
      <c r="I4423" s="3">
        <v>2</v>
      </c>
      <c r="J4423" t="s">
        <v>12848</v>
      </c>
      <c r="K4423" s="3">
        <v>20</v>
      </c>
      <c r="L4423" t="s">
        <v>26117</v>
      </c>
      <c r="M4423" s="3">
        <v>2</v>
      </c>
      <c r="N4423" t="s">
        <v>26084</v>
      </c>
      <c r="O4423" s="3">
        <v>1</v>
      </c>
      <c r="P4423" t="s">
        <v>28066</v>
      </c>
      <c r="Q4423" s="3">
        <v>1</v>
      </c>
      <c r="R4423" t="s">
        <v>26083</v>
      </c>
      <c r="S4423" s="3">
        <v>2</v>
      </c>
      <c r="T4423" s="3">
        <v>1</v>
      </c>
      <c r="U4423" s="3">
        <v>7000</v>
      </c>
      <c r="V4423" s="3">
        <v>2017</v>
      </c>
      <c r="W4423" t="s">
        <v>25</v>
      </c>
    </row>
    <row r="4424" spans="1:23" x14ac:dyDescent="0.3">
      <c r="A4424" s="3">
        <v>13</v>
      </c>
      <c r="B4424" t="s">
        <v>26153</v>
      </c>
      <c r="C4424" s="3">
        <v>13603</v>
      </c>
      <c r="D4424" t="s">
        <v>1971</v>
      </c>
      <c r="E4424" s="3">
        <v>100105</v>
      </c>
      <c r="F4424" t="s">
        <v>11377</v>
      </c>
      <c r="G4424" s="3">
        <v>100105004</v>
      </c>
      <c r="H4424" t="s">
        <v>26116</v>
      </c>
      <c r="I4424" s="3">
        <v>2</v>
      </c>
      <c r="J4424" t="s">
        <v>12848</v>
      </c>
      <c r="K4424" s="3">
        <v>20</v>
      </c>
      <c r="L4424" t="s">
        <v>26117</v>
      </c>
      <c r="M4424" s="3">
        <v>2</v>
      </c>
      <c r="N4424" t="s">
        <v>26084</v>
      </c>
      <c r="O4424" s="3">
        <v>1</v>
      </c>
      <c r="P4424" t="s">
        <v>28066</v>
      </c>
      <c r="Q4424" s="3">
        <v>1</v>
      </c>
      <c r="R4424" t="s">
        <v>26083</v>
      </c>
      <c r="S4424" s="3">
        <v>1</v>
      </c>
      <c r="T4424" s="3">
        <v>1</v>
      </c>
      <c r="U4424" s="3">
        <v>8000</v>
      </c>
      <c r="V4424" s="3">
        <v>2017</v>
      </c>
      <c r="W4424" t="s">
        <v>25</v>
      </c>
    </row>
    <row r="4425" spans="1:23" x14ac:dyDescent="0.3">
      <c r="A4425" s="3">
        <v>13</v>
      </c>
      <c r="B4425" t="s">
        <v>26153</v>
      </c>
      <c r="C4425" s="3">
        <v>13603</v>
      </c>
      <c r="D4425" t="s">
        <v>1971</v>
      </c>
      <c r="E4425" s="3">
        <v>100105</v>
      </c>
      <c r="F4425" t="s">
        <v>11377</v>
      </c>
      <c r="G4425" s="3">
        <v>100105004</v>
      </c>
      <c r="H4425" t="s">
        <v>26116</v>
      </c>
      <c r="I4425" s="3">
        <v>2</v>
      </c>
      <c r="J4425" t="s">
        <v>12848</v>
      </c>
      <c r="K4425" s="3">
        <v>20</v>
      </c>
      <c r="L4425" t="s">
        <v>26117</v>
      </c>
      <c r="M4425" s="3">
        <v>2</v>
      </c>
      <c r="N4425" t="s">
        <v>26084</v>
      </c>
      <c r="O4425" s="3">
        <v>1</v>
      </c>
      <c r="P4425" t="s">
        <v>28066</v>
      </c>
      <c r="Q4425" s="3">
        <v>1</v>
      </c>
      <c r="R4425" t="s">
        <v>26083</v>
      </c>
      <c r="S4425" s="3">
        <v>2</v>
      </c>
      <c r="T4425" s="3">
        <v>1</v>
      </c>
      <c r="U4425" s="3">
        <v>13500</v>
      </c>
      <c r="V4425" s="3">
        <v>2017</v>
      </c>
      <c r="W4425" t="s">
        <v>25</v>
      </c>
    </row>
    <row r="4426" spans="1:23" x14ac:dyDescent="0.3">
      <c r="A4426" s="3">
        <v>13</v>
      </c>
      <c r="B4426" t="s">
        <v>26153</v>
      </c>
      <c r="C4426" s="3">
        <v>13302</v>
      </c>
      <c r="D4426" t="s">
        <v>1932</v>
      </c>
      <c r="E4426" s="3">
        <v>100105</v>
      </c>
      <c r="F4426" t="s">
        <v>11377</v>
      </c>
      <c r="G4426" s="3">
        <v>100105005</v>
      </c>
      <c r="H4426" t="s">
        <v>11378</v>
      </c>
      <c r="I4426" s="3">
        <v>2</v>
      </c>
      <c r="J4426" t="s">
        <v>12848</v>
      </c>
      <c r="K4426" s="3">
        <v>20</v>
      </c>
      <c r="L4426" t="s">
        <v>26117</v>
      </c>
      <c r="M4426" s="3">
        <v>5</v>
      </c>
      <c r="N4426" t="s">
        <v>26092</v>
      </c>
      <c r="O4426" s="3">
        <v>3</v>
      </c>
      <c r="P4426" t="s">
        <v>26085</v>
      </c>
      <c r="Q4426" s="3">
        <v>2</v>
      </c>
      <c r="R4426" t="s">
        <v>8209</v>
      </c>
      <c r="S4426" s="3">
        <v>8</v>
      </c>
      <c r="T4426" s="3">
        <v>1</v>
      </c>
      <c r="U4426" s="3">
        <v>17000</v>
      </c>
      <c r="V4426" s="3">
        <v>2017</v>
      </c>
      <c r="W4426" t="s">
        <v>25</v>
      </c>
    </row>
    <row r="4427" spans="1:23" x14ac:dyDescent="0.3">
      <c r="A4427" s="3">
        <v>13</v>
      </c>
      <c r="B4427" t="s">
        <v>26153</v>
      </c>
      <c r="C4427" s="3">
        <v>13302</v>
      </c>
      <c r="D4427" t="s">
        <v>1932</v>
      </c>
      <c r="E4427" s="3">
        <v>100105</v>
      </c>
      <c r="F4427" t="s">
        <v>11377</v>
      </c>
      <c r="G4427" s="3">
        <v>100105004</v>
      </c>
      <c r="H4427" t="s">
        <v>26116</v>
      </c>
      <c r="I4427" s="3">
        <v>1</v>
      </c>
      <c r="J4427" t="s">
        <v>26080</v>
      </c>
      <c r="K4427" s="3">
        <v>20</v>
      </c>
      <c r="L4427" t="s">
        <v>26117</v>
      </c>
      <c r="M4427" s="3">
        <v>5</v>
      </c>
      <c r="N4427" t="s">
        <v>26092</v>
      </c>
      <c r="O4427" s="3">
        <v>3</v>
      </c>
      <c r="P4427" t="s">
        <v>26085</v>
      </c>
      <c r="Q4427" s="3">
        <v>5</v>
      </c>
      <c r="R4427" t="s">
        <v>8203</v>
      </c>
      <c r="S4427" s="3">
        <v>15</v>
      </c>
      <c r="T4427" s="3">
        <v>1</v>
      </c>
      <c r="U4427" s="3">
        <v>300000</v>
      </c>
      <c r="V4427" s="3">
        <v>2017</v>
      </c>
      <c r="W4427" t="s">
        <v>25</v>
      </c>
    </row>
    <row r="4428" spans="1:23" x14ac:dyDescent="0.3">
      <c r="A4428" s="3">
        <v>13</v>
      </c>
      <c r="B4428" t="s">
        <v>26153</v>
      </c>
      <c r="C4428" s="3">
        <v>13302</v>
      </c>
      <c r="D4428" t="s">
        <v>1932</v>
      </c>
      <c r="E4428" s="3">
        <v>100105</v>
      </c>
      <c r="F4428" t="s">
        <v>11377</v>
      </c>
      <c r="G4428" s="3">
        <v>100105004</v>
      </c>
      <c r="H4428" t="s">
        <v>26116</v>
      </c>
      <c r="I4428" s="3">
        <v>1</v>
      </c>
      <c r="J4428" t="s">
        <v>26080</v>
      </c>
      <c r="K4428" s="3">
        <v>20</v>
      </c>
      <c r="L4428" t="s">
        <v>26117</v>
      </c>
      <c r="M4428" s="3">
        <v>5</v>
      </c>
      <c r="N4428" t="s">
        <v>26092</v>
      </c>
      <c r="O4428" s="3">
        <v>1</v>
      </c>
      <c r="P4428" t="s">
        <v>28066</v>
      </c>
      <c r="Q4428" s="3">
        <v>1</v>
      </c>
      <c r="R4428" t="s">
        <v>26083</v>
      </c>
      <c r="S4428" s="3">
        <v>3</v>
      </c>
      <c r="T4428" s="3">
        <v>1</v>
      </c>
      <c r="U4428" s="3">
        <v>30000</v>
      </c>
      <c r="V4428" s="3">
        <v>2017</v>
      </c>
      <c r="W4428" t="s">
        <v>25</v>
      </c>
    </row>
    <row r="4429" spans="1:23" x14ac:dyDescent="0.3">
      <c r="A4429" s="3">
        <v>13</v>
      </c>
      <c r="B4429" t="s">
        <v>26153</v>
      </c>
      <c r="C4429" s="3">
        <v>13302</v>
      </c>
      <c r="D4429" t="s">
        <v>1932</v>
      </c>
      <c r="E4429" s="3">
        <v>100105</v>
      </c>
      <c r="F4429" t="s">
        <v>11377</v>
      </c>
      <c r="G4429" s="3">
        <v>100105004</v>
      </c>
      <c r="H4429" t="s">
        <v>26116</v>
      </c>
      <c r="I4429" s="3">
        <v>1</v>
      </c>
      <c r="J4429" t="s">
        <v>26080</v>
      </c>
      <c r="K4429" s="3">
        <v>20</v>
      </c>
      <c r="L4429" t="s">
        <v>26117</v>
      </c>
      <c r="M4429" s="3">
        <v>5</v>
      </c>
      <c r="N4429" t="s">
        <v>26092</v>
      </c>
      <c r="O4429" s="3">
        <v>3</v>
      </c>
      <c r="P4429" t="s">
        <v>26085</v>
      </c>
      <c r="Q4429" s="3">
        <v>5</v>
      </c>
      <c r="R4429" t="s">
        <v>8203</v>
      </c>
      <c r="S4429" s="3">
        <v>10</v>
      </c>
      <c r="T4429" s="3">
        <v>1</v>
      </c>
      <c r="U4429" s="3">
        <v>150000</v>
      </c>
      <c r="V4429" s="3">
        <v>2017</v>
      </c>
      <c r="W4429" t="s">
        <v>25</v>
      </c>
    </row>
    <row r="4430" spans="1:23" x14ac:dyDescent="0.3">
      <c r="A4430" s="3">
        <v>13</v>
      </c>
      <c r="B4430" t="s">
        <v>26153</v>
      </c>
      <c r="C4430" s="3">
        <v>13302</v>
      </c>
      <c r="D4430" t="s">
        <v>1932</v>
      </c>
      <c r="E4430" s="3">
        <v>100105</v>
      </c>
      <c r="F4430" t="s">
        <v>11377</v>
      </c>
      <c r="G4430" s="3">
        <v>100105004</v>
      </c>
      <c r="H4430" t="s">
        <v>26116</v>
      </c>
      <c r="I4430" s="3">
        <v>1</v>
      </c>
      <c r="J4430" t="s">
        <v>26080</v>
      </c>
      <c r="K4430" s="3">
        <v>20</v>
      </c>
      <c r="L4430" t="s">
        <v>26117</v>
      </c>
      <c r="M4430" s="3">
        <v>5</v>
      </c>
      <c r="N4430" t="s">
        <v>26092</v>
      </c>
      <c r="O4430" s="3">
        <v>1</v>
      </c>
      <c r="P4430" t="s">
        <v>28066</v>
      </c>
      <c r="Q4430" s="3">
        <v>5</v>
      </c>
      <c r="R4430" t="s">
        <v>8203</v>
      </c>
      <c r="S4430" s="3">
        <v>1</v>
      </c>
      <c r="T4430" s="3">
        <v>1</v>
      </c>
      <c r="U4430" s="3">
        <v>32000</v>
      </c>
      <c r="V4430" s="3">
        <v>2017</v>
      </c>
      <c r="W4430" t="s">
        <v>25</v>
      </c>
    </row>
    <row r="4431" spans="1:23" x14ac:dyDescent="0.3">
      <c r="A4431" s="3">
        <v>13</v>
      </c>
      <c r="B4431" t="s">
        <v>26153</v>
      </c>
      <c r="C4431" s="3">
        <v>13302</v>
      </c>
      <c r="D4431" t="s">
        <v>1932</v>
      </c>
      <c r="E4431" s="3">
        <v>100105</v>
      </c>
      <c r="F4431" t="s">
        <v>11377</v>
      </c>
      <c r="G4431" s="3">
        <v>100105004</v>
      </c>
      <c r="H4431" t="s">
        <v>26116</v>
      </c>
      <c r="I4431" s="3">
        <v>1</v>
      </c>
      <c r="J4431" t="s">
        <v>26080</v>
      </c>
      <c r="K4431" s="3">
        <v>20</v>
      </c>
      <c r="L4431" t="s">
        <v>26117</v>
      </c>
      <c r="M4431" s="3">
        <v>5</v>
      </c>
      <c r="N4431" t="s">
        <v>26092</v>
      </c>
      <c r="O4431" s="3">
        <v>1</v>
      </c>
      <c r="P4431" t="s">
        <v>28066</v>
      </c>
      <c r="Q4431" s="3">
        <v>5</v>
      </c>
      <c r="R4431" t="s">
        <v>8203</v>
      </c>
      <c r="S4431" s="3">
        <v>10</v>
      </c>
      <c r="T4431" s="3">
        <v>1</v>
      </c>
      <c r="U4431" s="3">
        <v>170000</v>
      </c>
      <c r="V4431" s="3">
        <v>2017</v>
      </c>
      <c r="W4431" t="s">
        <v>25</v>
      </c>
    </row>
    <row r="4432" spans="1:23" x14ac:dyDescent="0.3">
      <c r="A4432" s="3">
        <v>13</v>
      </c>
      <c r="B4432" t="s">
        <v>26153</v>
      </c>
      <c r="C4432" s="3">
        <v>13119</v>
      </c>
      <c r="D4432" t="s">
        <v>1879</v>
      </c>
      <c r="E4432" s="3">
        <v>100105</v>
      </c>
      <c r="F4432" t="s">
        <v>11377</v>
      </c>
      <c r="G4432" s="3">
        <v>100105004</v>
      </c>
      <c r="H4432" t="s">
        <v>26116</v>
      </c>
      <c r="I4432" s="3">
        <v>1</v>
      </c>
      <c r="J4432" t="s">
        <v>26080</v>
      </c>
      <c r="K4432" s="3">
        <v>20</v>
      </c>
      <c r="L4432" t="s">
        <v>26117</v>
      </c>
      <c r="M4432" s="3">
        <v>7</v>
      </c>
      <c r="N4432" t="s">
        <v>14788</v>
      </c>
      <c r="O4432" s="3">
        <v>3</v>
      </c>
      <c r="P4432" t="s">
        <v>26085</v>
      </c>
      <c r="Q4432" s="3">
        <v>1</v>
      </c>
      <c r="R4432" t="s">
        <v>26083</v>
      </c>
      <c r="S4432" s="3">
        <v>4</v>
      </c>
      <c r="T4432" s="3">
        <v>1</v>
      </c>
      <c r="U4432" s="3">
        <v>60000</v>
      </c>
      <c r="V4432" s="3">
        <v>2017</v>
      </c>
      <c r="W4432" t="s">
        <v>25</v>
      </c>
    </row>
    <row r="4433" spans="1:23" x14ac:dyDescent="0.3">
      <c r="A4433" s="3">
        <v>13</v>
      </c>
      <c r="B4433" t="s">
        <v>26153</v>
      </c>
      <c r="C4433" s="3">
        <v>13504</v>
      </c>
      <c r="D4433" t="s">
        <v>1959</v>
      </c>
      <c r="E4433" s="3">
        <v>100105</v>
      </c>
      <c r="F4433" t="s">
        <v>11377</v>
      </c>
      <c r="G4433" s="3">
        <v>100105004</v>
      </c>
      <c r="H4433" t="s">
        <v>26116</v>
      </c>
      <c r="I4433" s="3">
        <v>1</v>
      </c>
      <c r="J4433" t="s">
        <v>26080</v>
      </c>
      <c r="K4433" s="3">
        <v>20</v>
      </c>
      <c r="L4433" t="s">
        <v>26117</v>
      </c>
      <c r="M4433" s="3">
        <v>2</v>
      </c>
      <c r="N4433" t="s">
        <v>26084</v>
      </c>
      <c r="O4433" s="3">
        <v>2</v>
      </c>
      <c r="P4433" t="s">
        <v>28067</v>
      </c>
      <c r="Q4433" s="3">
        <v>1</v>
      </c>
      <c r="R4433" t="s">
        <v>26083</v>
      </c>
      <c r="S4433" s="3">
        <v>1</v>
      </c>
      <c r="T4433" s="3">
        <v>1</v>
      </c>
      <c r="U4433" s="3">
        <v>44000</v>
      </c>
      <c r="V4433" s="3">
        <v>2017</v>
      </c>
      <c r="W4433" t="s">
        <v>25</v>
      </c>
    </row>
    <row r="4434" spans="1:23" x14ac:dyDescent="0.3">
      <c r="A4434" s="3">
        <v>13</v>
      </c>
      <c r="B4434" t="s">
        <v>26153</v>
      </c>
      <c r="C4434" s="3">
        <v>13504</v>
      </c>
      <c r="D4434" t="s">
        <v>1959</v>
      </c>
      <c r="E4434" s="3">
        <v>100105</v>
      </c>
      <c r="F4434" t="s">
        <v>11377</v>
      </c>
      <c r="G4434" s="3">
        <v>100105004</v>
      </c>
      <c r="H4434" t="s">
        <v>26116</v>
      </c>
      <c r="I4434" s="3">
        <v>2</v>
      </c>
      <c r="J4434" t="s">
        <v>12848</v>
      </c>
      <c r="K4434" s="3">
        <v>20</v>
      </c>
      <c r="L4434" t="s">
        <v>26117</v>
      </c>
      <c r="M4434" s="3">
        <v>2</v>
      </c>
      <c r="N4434" t="s">
        <v>26084</v>
      </c>
      <c r="O4434" s="3">
        <v>3</v>
      </c>
      <c r="P4434" t="s">
        <v>26085</v>
      </c>
      <c r="Q4434" s="3">
        <v>1</v>
      </c>
      <c r="R4434" t="s">
        <v>26083</v>
      </c>
      <c r="S4434" s="3">
        <v>2</v>
      </c>
      <c r="T4434" s="3">
        <v>1</v>
      </c>
      <c r="U4434" s="3">
        <v>35000</v>
      </c>
      <c r="V4434" s="3">
        <v>2017</v>
      </c>
      <c r="W4434" t="s">
        <v>25</v>
      </c>
    </row>
    <row r="4435" spans="1:23" x14ac:dyDescent="0.3">
      <c r="A4435" s="3">
        <v>13</v>
      </c>
      <c r="B4435" t="s">
        <v>26153</v>
      </c>
      <c r="C4435" s="3">
        <v>13504</v>
      </c>
      <c r="D4435" t="s">
        <v>1959</v>
      </c>
      <c r="E4435" s="3">
        <v>100105</v>
      </c>
      <c r="F4435" t="s">
        <v>11377</v>
      </c>
      <c r="G4435" s="3">
        <v>100105004</v>
      </c>
      <c r="H4435" t="s">
        <v>26116</v>
      </c>
      <c r="I4435" s="3">
        <v>1</v>
      </c>
      <c r="J4435" t="s">
        <v>26080</v>
      </c>
      <c r="K4435" s="3">
        <v>20</v>
      </c>
      <c r="L4435" t="s">
        <v>26117</v>
      </c>
      <c r="M4435" s="3">
        <v>2</v>
      </c>
      <c r="N4435" t="s">
        <v>26084</v>
      </c>
      <c r="O4435" s="3">
        <v>3</v>
      </c>
      <c r="P4435" t="s">
        <v>26085</v>
      </c>
      <c r="Q4435" s="3">
        <v>1</v>
      </c>
      <c r="R4435" t="s">
        <v>26083</v>
      </c>
      <c r="S4435" s="3">
        <v>3</v>
      </c>
      <c r="T4435" s="3">
        <v>1</v>
      </c>
      <c r="U4435" s="3">
        <v>133000</v>
      </c>
      <c r="V4435" s="3">
        <v>2017</v>
      </c>
      <c r="W4435" t="s">
        <v>25</v>
      </c>
    </row>
    <row r="4436" spans="1:23" x14ac:dyDescent="0.3">
      <c r="A4436" s="3">
        <v>13</v>
      </c>
      <c r="B4436" t="s">
        <v>26153</v>
      </c>
      <c r="C4436" s="3">
        <v>13504</v>
      </c>
      <c r="D4436" t="s">
        <v>1959</v>
      </c>
      <c r="E4436" s="3">
        <v>100105</v>
      </c>
      <c r="F4436" t="s">
        <v>11377</v>
      </c>
      <c r="G4436" s="3">
        <v>100105004</v>
      </c>
      <c r="H4436" t="s">
        <v>26116</v>
      </c>
      <c r="I4436" s="3">
        <v>1</v>
      </c>
      <c r="J4436" t="s">
        <v>26080</v>
      </c>
      <c r="K4436" s="3">
        <v>20</v>
      </c>
      <c r="L4436" t="s">
        <v>26117</v>
      </c>
      <c r="M4436" s="3">
        <v>2</v>
      </c>
      <c r="N4436" t="s">
        <v>26084</v>
      </c>
      <c r="O4436" s="3">
        <v>3</v>
      </c>
      <c r="P4436" t="s">
        <v>26085</v>
      </c>
      <c r="Q4436" s="3">
        <v>1</v>
      </c>
      <c r="R4436" t="s">
        <v>26083</v>
      </c>
      <c r="S4436" s="3">
        <v>1</v>
      </c>
      <c r="T4436" s="3">
        <v>1</v>
      </c>
      <c r="U4436" s="3">
        <v>36000</v>
      </c>
      <c r="V4436" s="3">
        <v>2017</v>
      </c>
      <c r="W4436" t="s">
        <v>25</v>
      </c>
    </row>
    <row r="4437" spans="1:23" x14ac:dyDescent="0.3">
      <c r="A4437" s="3">
        <v>13</v>
      </c>
      <c r="B4437" t="s">
        <v>26153</v>
      </c>
      <c r="C4437" s="3">
        <v>13504</v>
      </c>
      <c r="D4437" t="s">
        <v>1959</v>
      </c>
      <c r="E4437" s="3">
        <v>100105</v>
      </c>
      <c r="F4437" t="s">
        <v>11377</v>
      </c>
      <c r="G4437" s="3">
        <v>100105004</v>
      </c>
      <c r="H4437" t="s">
        <v>26116</v>
      </c>
      <c r="I4437" s="3">
        <v>2</v>
      </c>
      <c r="J4437" t="s">
        <v>12848</v>
      </c>
      <c r="K4437" s="3">
        <v>20</v>
      </c>
      <c r="L4437" t="s">
        <v>26117</v>
      </c>
      <c r="M4437" s="3">
        <v>2</v>
      </c>
      <c r="N4437" t="s">
        <v>26084</v>
      </c>
      <c r="O4437" s="3">
        <v>3</v>
      </c>
      <c r="P4437" t="s">
        <v>26085</v>
      </c>
      <c r="Q4437" s="3">
        <v>1</v>
      </c>
      <c r="R4437" t="s">
        <v>26083</v>
      </c>
      <c r="S4437" s="3">
        <v>3</v>
      </c>
      <c r="T4437" s="3">
        <v>1</v>
      </c>
      <c r="U4437" s="3">
        <v>35000</v>
      </c>
      <c r="V4437" s="3">
        <v>2017</v>
      </c>
      <c r="W4437" t="s">
        <v>25</v>
      </c>
    </row>
    <row r="4438" spans="1:23" x14ac:dyDescent="0.3">
      <c r="A4438" s="3">
        <v>13</v>
      </c>
      <c r="B4438" t="s">
        <v>26153</v>
      </c>
      <c r="C4438" s="3">
        <v>13504</v>
      </c>
      <c r="D4438" t="s">
        <v>1959</v>
      </c>
      <c r="E4438" s="3">
        <v>100105</v>
      </c>
      <c r="F4438" t="s">
        <v>11377</v>
      </c>
      <c r="G4438" s="3">
        <v>100105004</v>
      </c>
      <c r="H4438" t="s">
        <v>26116</v>
      </c>
      <c r="I4438" s="3">
        <v>2</v>
      </c>
      <c r="J4438" t="s">
        <v>12848</v>
      </c>
      <c r="K4438" s="3">
        <v>20</v>
      </c>
      <c r="L4438" t="s">
        <v>26117</v>
      </c>
      <c r="M4438" s="3">
        <v>2</v>
      </c>
      <c r="N4438" t="s">
        <v>26084</v>
      </c>
      <c r="O4438" s="3">
        <v>2</v>
      </c>
      <c r="P4438" t="s">
        <v>28067</v>
      </c>
      <c r="Q4438" s="3">
        <v>1</v>
      </c>
      <c r="R4438" t="s">
        <v>26083</v>
      </c>
      <c r="S4438" s="3">
        <v>2</v>
      </c>
      <c r="T4438" s="3">
        <v>1</v>
      </c>
      <c r="U4438" s="3">
        <v>12000</v>
      </c>
      <c r="V4438" s="3">
        <v>2017</v>
      </c>
      <c r="W4438" t="s">
        <v>25</v>
      </c>
    </row>
    <row r="4439" spans="1:23" x14ac:dyDescent="0.3">
      <c r="A4439" s="3">
        <v>13</v>
      </c>
      <c r="B4439" t="s">
        <v>26153</v>
      </c>
      <c r="C4439" s="3">
        <v>13501</v>
      </c>
      <c r="D4439" t="s">
        <v>1950</v>
      </c>
      <c r="E4439" s="3">
        <v>100105</v>
      </c>
      <c r="F4439" t="s">
        <v>11377</v>
      </c>
      <c r="G4439" s="3">
        <v>100105004</v>
      </c>
      <c r="H4439" t="s">
        <v>26116</v>
      </c>
      <c r="I4439" s="3">
        <v>2</v>
      </c>
      <c r="J4439" t="s">
        <v>12848</v>
      </c>
      <c r="K4439" s="3">
        <v>20</v>
      </c>
      <c r="L4439" t="s">
        <v>26117</v>
      </c>
      <c r="M4439" s="3">
        <v>2</v>
      </c>
      <c r="N4439" t="s">
        <v>26084</v>
      </c>
      <c r="O4439" s="3">
        <v>3</v>
      </c>
      <c r="P4439" t="s">
        <v>26085</v>
      </c>
      <c r="Q4439" s="3">
        <v>1</v>
      </c>
      <c r="R4439" t="s">
        <v>26083</v>
      </c>
      <c r="S4439" s="3">
        <v>3</v>
      </c>
      <c r="T4439" s="3">
        <v>1</v>
      </c>
      <c r="U4439" s="3">
        <v>360000</v>
      </c>
      <c r="V4439" s="3">
        <v>2017</v>
      </c>
      <c r="W4439" t="s">
        <v>25</v>
      </c>
    </row>
    <row r="4440" spans="1:23" x14ac:dyDescent="0.3">
      <c r="A4440" s="3">
        <v>13</v>
      </c>
      <c r="B4440" t="s">
        <v>26153</v>
      </c>
      <c r="C4440" s="3">
        <v>13501</v>
      </c>
      <c r="D4440" t="s">
        <v>1950</v>
      </c>
      <c r="E4440" s="3">
        <v>100105</v>
      </c>
      <c r="F4440" t="s">
        <v>11377</v>
      </c>
      <c r="G4440" s="3">
        <v>100105004</v>
      </c>
      <c r="H4440" t="s">
        <v>26116</v>
      </c>
      <c r="I4440" s="3">
        <v>2</v>
      </c>
      <c r="J4440" t="s">
        <v>12848</v>
      </c>
      <c r="K4440" s="3">
        <v>20</v>
      </c>
      <c r="L4440" t="s">
        <v>26117</v>
      </c>
      <c r="M4440" s="3">
        <v>2</v>
      </c>
      <c r="N4440" t="s">
        <v>26084</v>
      </c>
      <c r="O4440" s="3">
        <v>1</v>
      </c>
      <c r="P4440" t="s">
        <v>28066</v>
      </c>
      <c r="Q4440" s="3">
        <v>1</v>
      </c>
      <c r="R4440" t="s">
        <v>26083</v>
      </c>
      <c r="S4440" s="3">
        <v>1</v>
      </c>
      <c r="T4440" s="3">
        <v>1</v>
      </c>
      <c r="U4440" s="3">
        <v>22000</v>
      </c>
      <c r="V4440" s="3">
        <v>2017</v>
      </c>
      <c r="W4440" t="s">
        <v>25</v>
      </c>
    </row>
    <row r="4441" spans="1:23" x14ac:dyDescent="0.3">
      <c r="A4441" s="3">
        <v>13</v>
      </c>
      <c r="B4441" t="s">
        <v>26153</v>
      </c>
      <c r="C4441" s="3">
        <v>13501</v>
      </c>
      <c r="D4441" t="s">
        <v>1950</v>
      </c>
      <c r="E4441" s="3">
        <v>100105</v>
      </c>
      <c r="F4441" t="s">
        <v>11377</v>
      </c>
      <c r="G4441" s="3">
        <v>100105004</v>
      </c>
      <c r="H4441" t="s">
        <v>26116</v>
      </c>
      <c r="I4441" s="3">
        <v>2</v>
      </c>
      <c r="J4441" t="s">
        <v>12848</v>
      </c>
      <c r="K4441" s="3">
        <v>20</v>
      </c>
      <c r="L4441" t="s">
        <v>26117</v>
      </c>
      <c r="M4441" s="3">
        <v>7</v>
      </c>
      <c r="N4441" t="s">
        <v>14788</v>
      </c>
      <c r="O4441" s="3">
        <v>3</v>
      </c>
      <c r="P4441" t="s">
        <v>26085</v>
      </c>
      <c r="Q4441" s="3">
        <v>1</v>
      </c>
      <c r="R4441" t="s">
        <v>26083</v>
      </c>
      <c r="S4441" s="3">
        <v>1</v>
      </c>
      <c r="T4441" s="3">
        <v>1</v>
      </c>
      <c r="U4441" s="3">
        <v>90000</v>
      </c>
      <c r="V4441" s="3">
        <v>2017</v>
      </c>
      <c r="W4441" t="s">
        <v>25</v>
      </c>
    </row>
    <row r="4442" spans="1:23" x14ac:dyDescent="0.3">
      <c r="A4442" s="3">
        <v>13</v>
      </c>
      <c r="B4442" t="s">
        <v>26153</v>
      </c>
      <c r="C4442" s="3">
        <v>13501</v>
      </c>
      <c r="D4442" t="s">
        <v>1950</v>
      </c>
      <c r="E4442" s="3">
        <v>100105</v>
      </c>
      <c r="F4442" t="s">
        <v>11377</v>
      </c>
      <c r="G4442" s="3">
        <v>100105004</v>
      </c>
      <c r="H4442" t="s">
        <v>26116</v>
      </c>
      <c r="I4442" s="3">
        <v>2</v>
      </c>
      <c r="J4442" t="s">
        <v>12848</v>
      </c>
      <c r="K4442" s="3">
        <v>20</v>
      </c>
      <c r="L4442" t="s">
        <v>26117</v>
      </c>
      <c r="M4442" s="3">
        <v>2</v>
      </c>
      <c r="N4442" t="s">
        <v>26084</v>
      </c>
      <c r="O4442" s="3">
        <v>1</v>
      </c>
      <c r="P4442" t="s">
        <v>28066</v>
      </c>
      <c r="Q4442" s="3">
        <v>1</v>
      </c>
      <c r="R4442" t="s">
        <v>26083</v>
      </c>
      <c r="S4442" s="3">
        <v>2</v>
      </c>
      <c r="T4442" s="3">
        <v>1</v>
      </c>
      <c r="U4442" s="3">
        <v>21000</v>
      </c>
      <c r="V4442" s="3">
        <v>2017</v>
      </c>
      <c r="W4442" t="s">
        <v>25</v>
      </c>
    </row>
    <row r="4443" spans="1:23" x14ac:dyDescent="0.3">
      <c r="A4443" s="3">
        <v>13</v>
      </c>
      <c r="B4443" t="s">
        <v>26153</v>
      </c>
      <c r="C4443" s="3">
        <v>13501</v>
      </c>
      <c r="D4443" t="s">
        <v>1950</v>
      </c>
      <c r="E4443" s="3">
        <v>100105</v>
      </c>
      <c r="F4443" t="s">
        <v>11377</v>
      </c>
      <c r="G4443" s="3">
        <v>100105004</v>
      </c>
      <c r="H4443" t="s">
        <v>26116</v>
      </c>
      <c r="I4443" s="3">
        <v>1</v>
      </c>
      <c r="J4443" t="s">
        <v>26080</v>
      </c>
      <c r="K4443" s="3">
        <v>20</v>
      </c>
      <c r="L4443" t="s">
        <v>26117</v>
      </c>
      <c r="M4443" s="3">
        <v>7</v>
      </c>
      <c r="N4443" t="s">
        <v>14788</v>
      </c>
      <c r="O4443" s="3">
        <v>1</v>
      </c>
      <c r="P4443" t="s">
        <v>28066</v>
      </c>
      <c r="Q4443" s="3">
        <v>1</v>
      </c>
      <c r="R4443" t="s">
        <v>26083</v>
      </c>
      <c r="S4443" s="3">
        <v>1</v>
      </c>
      <c r="T4443" s="3">
        <v>1</v>
      </c>
      <c r="U4443" s="3">
        <v>2000</v>
      </c>
      <c r="V4443" s="3">
        <v>2017</v>
      </c>
      <c r="W4443" t="s">
        <v>25</v>
      </c>
    </row>
    <row r="4444" spans="1:23" x14ac:dyDescent="0.3">
      <c r="A4444" s="3">
        <v>13</v>
      </c>
      <c r="B4444" t="s">
        <v>26153</v>
      </c>
      <c r="C4444" s="3">
        <v>13501</v>
      </c>
      <c r="D4444" t="s">
        <v>1950</v>
      </c>
      <c r="E4444" s="3">
        <v>100105</v>
      </c>
      <c r="F4444" t="s">
        <v>11377</v>
      </c>
      <c r="G4444" s="3">
        <v>100105001</v>
      </c>
      <c r="H4444" t="s">
        <v>26118</v>
      </c>
      <c r="I4444" s="3">
        <v>2</v>
      </c>
      <c r="J4444" t="s">
        <v>12848</v>
      </c>
      <c r="K4444" s="3">
        <v>20</v>
      </c>
      <c r="L4444" t="s">
        <v>26117</v>
      </c>
      <c r="M4444" s="3">
        <v>2</v>
      </c>
      <c r="N4444" t="s">
        <v>26084</v>
      </c>
      <c r="O4444" s="3">
        <v>1</v>
      </c>
      <c r="P4444" t="s">
        <v>28066</v>
      </c>
      <c r="Q4444" s="3">
        <v>1</v>
      </c>
      <c r="R4444" t="s">
        <v>26083</v>
      </c>
      <c r="S4444" s="3">
        <v>3</v>
      </c>
      <c r="T4444" s="3">
        <v>1</v>
      </c>
      <c r="U4444" s="3">
        <v>10000</v>
      </c>
      <c r="V4444" s="3">
        <v>2017</v>
      </c>
      <c r="W4444" t="s">
        <v>25</v>
      </c>
    </row>
    <row r="4445" spans="1:23" x14ac:dyDescent="0.3">
      <c r="A4445" s="3">
        <v>13</v>
      </c>
      <c r="B4445" t="s">
        <v>26153</v>
      </c>
      <c r="C4445" s="3">
        <v>13501</v>
      </c>
      <c r="D4445" t="s">
        <v>1950</v>
      </c>
      <c r="E4445" s="3">
        <v>100105</v>
      </c>
      <c r="F4445" t="s">
        <v>11377</v>
      </c>
      <c r="G4445" s="3">
        <v>100105004</v>
      </c>
      <c r="H4445" t="s">
        <v>26116</v>
      </c>
      <c r="I4445" s="3">
        <v>2</v>
      </c>
      <c r="J4445" t="s">
        <v>12848</v>
      </c>
      <c r="K4445" s="3">
        <v>20</v>
      </c>
      <c r="L4445" t="s">
        <v>26117</v>
      </c>
      <c r="M4445" s="3">
        <v>7</v>
      </c>
      <c r="N4445" t="s">
        <v>14788</v>
      </c>
      <c r="O4445" s="3">
        <v>3</v>
      </c>
      <c r="P4445" t="s">
        <v>26085</v>
      </c>
      <c r="Q4445" s="3">
        <v>1</v>
      </c>
      <c r="R4445" t="s">
        <v>26083</v>
      </c>
      <c r="S4445" s="3">
        <v>1</v>
      </c>
      <c r="T4445" s="3">
        <v>1</v>
      </c>
      <c r="U4445" s="3">
        <v>15500</v>
      </c>
      <c r="V4445" s="3">
        <v>2017</v>
      </c>
      <c r="W4445" t="s">
        <v>25</v>
      </c>
    </row>
    <row r="4446" spans="1:23" x14ac:dyDescent="0.3">
      <c r="A4446" s="3">
        <v>13</v>
      </c>
      <c r="B4446" t="s">
        <v>26153</v>
      </c>
      <c r="C4446" s="3">
        <v>13501</v>
      </c>
      <c r="D4446" t="s">
        <v>1950</v>
      </c>
      <c r="E4446" s="3">
        <v>100105</v>
      </c>
      <c r="F4446" t="s">
        <v>11377</v>
      </c>
      <c r="G4446" s="3">
        <v>100105004</v>
      </c>
      <c r="H4446" t="s">
        <v>26116</v>
      </c>
      <c r="I4446" s="3">
        <v>2</v>
      </c>
      <c r="J4446" t="s">
        <v>12848</v>
      </c>
      <c r="K4446" s="3">
        <v>20</v>
      </c>
      <c r="L4446" t="s">
        <v>26117</v>
      </c>
      <c r="M4446" s="3">
        <v>6</v>
      </c>
      <c r="N4446" t="s">
        <v>18251</v>
      </c>
      <c r="O4446" s="3">
        <v>3</v>
      </c>
      <c r="P4446" t="s">
        <v>26085</v>
      </c>
      <c r="Q4446" s="3">
        <v>1</v>
      </c>
      <c r="R4446" t="s">
        <v>26083</v>
      </c>
      <c r="S4446" s="3">
        <v>1</v>
      </c>
      <c r="T4446" s="3">
        <v>1</v>
      </c>
      <c r="U4446" s="3">
        <v>360000</v>
      </c>
      <c r="V4446" s="3">
        <v>2017</v>
      </c>
      <c r="W4446" t="s">
        <v>25</v>
      </c>
    </row>
    <row r="4447" spans="1:23" x14ac:dyDescent="0.3">
      <c r="A4447" s="3">
        <v>13</v>
      </c>
      <c r="B4447" t="s">
        <v>26153</v>
      </c>
      <c r="C4447" s="3">
        <v>13501</v>
      </c>
      <c r="D4447" t="s">
        <v>1950</v>
      </c>
      <c r="E4447" s="3">
        <v>100105</v>
      </c>
      <c r="F4447" t="s">
        <v>11377</v>
      </c>
      <c r="G4447" s="3">
        <v>100105004</v>
      </c>
      <c r="H4447" t="s">
        <v>26116</v>
      </c>
      <c r="I4447" s="3">
        <v>2</v>
      </c>
      <c r="J4447" t="s">
        <v>12848</v>
      </c>
      <c r="K4447" s="3">
        <v>20</v>
      </c>
      <c r="L4447" t="s">
        <v>26117</v>
      </c>
      <c r="M4447" s="3">
        <v>2</v>
      </c>
      <c r="N4447" t="s">
        <v>26084</v>
      </c>
      <c r="O4447" s="3">
        <v>3</v>
      </c>
      <c r="P4447" t="s">
        <v>26085</v>
      </c>
      <c r="Q4447" s="3">
        <v>5</v>
      </c>
      <c r="R4447" t="s">
        <v>8203</v>
      </c>
      <c r="S4447" s="3">
        <v>3</v>
      </c>
      <c r="T4447" s="3">
        <v>1</v>
      </c>
      <c r="U4447" s="3">
        <v>100500</v>
      </c>
      <c r="V4447" s="3">
        <v>2017</v>
      </c>
      <c r="W4447" t="s">
        <v>25</v>
      </c>
    </row>
    <row r="4448" spans="1:23" x14ac:dyDescent="0.3">
      <c r="A4448" s="3">
        <v>13</v>
      </c>
      <c r="B4448" t="s">
        <v>26153</v>
      </c>
      <c r="C4448" s="3">
        <v>13604</v>
      </c>
      <c r="D4448" t="s">
        <v>1974</v>
      </c>
      <c r="E4448" s="3">
        <v>100105</v>
      </c>
      <c r="F4448" t="s">
        <v>11377</v>
      </c>
      <c r="G4448" s="3">
        <v>100105001</v>
      </c>
      <c r="H4448" t="s">
        <v>26118</v>
      </c>
      <c r="I4448" s="3">
        <v>1</v>
      </c>
      <c r="J4448" t="s">
        <v>26080</v>
      </c>
      <c r="K4448" s="3">
        <v>20</v>
      </c>
      <c r="L4448" t="s">
        <v>26117</v>
      </c>
      <c r="M4448" s="3">
        <v>5</v>
      </c>
      <c r="N4448" t="s">
        <v>26092</v>
      </c>
      <c r="O4448" s="3">
        <v>3</v>
      </c>
      <c r="P4448" t="s">
        <v>26085</v>
      </c>
      <c r="Q4448" s="3">
        <v>2</v>
      </c>
      <c r="R4448" t="s">
        <v>8209</v>
      </c>
      <c r="S4448" s="3">
        <v>6</v>
      </c>
      <c r="T4448" s="3">
        <v>1</v>
      </c>
      <c r="U4448" s="3">
        <v>25000</v>
      </c>
      <c r="V4448" s="3">
        <v>2017</v>
      </c>
      <c r="W4448" t="s">
        <v>25</v>
      </c>
    </row>
    <row r="4449" spans="1:23" x14ac:dyDescent="0.3">
      <c r="A4449" s="3">
        <v>13</v>
      </c>
      <c r="B4449" t="s">
        <v>26153</v>
      </c>
      <c r="C4449" s="3">
        <v>13604</v>
      </c>
      <c r="D4449" t="s">
        <v>1974</v>
      </c>
      <c r="E4449" s="3">
        <v>100105</v>
      </c>
      <c r="F4449" t="s">
        <v>11377</v>
      </c>
      <c r="G4449" s="3">
        <v>100105004</v>
      </c>
      <c r="H4449" t="s">
        <v>26116</v>
      </c>
      <c r="I4449" s="3">
        <v>2</v>
      </c>
      <c r="J4449" t="s">
        <v>12848</v>
      </c>
      <c r="K4449" s="3">
        <v>20</v>
      </c>
      <c r="L4449" t="s">
        <v>26117</v>
      </c>
      <c r="M4449" s="3">
        <v>5</v>
      </c>
      <c r="N4449" t="s">
        <v>26092</v>
      </c>
      <c r="O4449" s="3">
        <v>3</v>
      </c>
      <c r="P4449" t="s">
        <v>26085</v>
      </c>
      <c r="Q4449" s="3">
        <v>5</v>
      </c>
      <c r="R4449" t="s">
        <v>8203</v>
      </c>
      <c r="S4449" s="3">
        <v>15</v>
      </c>
      <c r="T4449" s="3">
        <v>1</v>
      </c>
      <c r="U4449" s="3">
        <v>350000</v>
      </c>
      <c r="V4449" s="3">
        <v>2017</v>
      </c>
      <c r="W4449" t="s">
        <v>25</v>
      </c>
    </row>
    <row r="4450" spans="1:23" x14ac:dyDescent="0.3">
      <c r="A4450" s="3">
        <v>13</v>
      </c>
      <c r="B4450" t="s">
        <v>26153</v>
      </c>
      <c r="C4450" s="3">
        <v>13604</v>
      </c>
      <c r="D4450" t="s">
        <v>1974</v>
      </c>
      <c r="E4450" s="3">
        <v>100105</v>
      </c>
      <c r="F4450" t="s">
        <v>11377</v>
      </c>
      <c r="G4450" s="3">
        <v>100105004</v>
      </c>
      <c r="H4450" t="s">
        <v>26116</v>
      </c>
      <c r="I4450" s="3">
        <v>1</v>
      </c>
      <c r="J4450" t="s">
        <v>26080</v>
      </c>
      <c r="K4450" s="3">
        <v>20</v>
      </c>
      <c r="L4450" t="s">
        <v>26117</v>
      </c>
      <c r="M4450" s="3">
        <v>5</v>
      </c>
      <c r="N4450" t="s">
        <v>26092</v>
      </c>
      <c r="O4450" s="3">
        <v>1</v>
      </c>
      <c r="P4450" t="s">
        <v>28066</v>
      </c>
      <c r="Q4450" s="3">
        <v>1</v>
      </c>
      <c r="R4450" t="s">
        <v>26083</v>
      </c>
      <c r="S4450" s="3">
        <v>6</v>
      </c>
      <c r="T4450" s="3">
        <v>1</v>
      </c>
      <c r="U4450" s="3">
        <v>34000</v>
      </c>
      <c r="V4450" s="3">
        <v>2017</v>
      </c>
      <c r="W4450" t="s">
        <v>25</v>
      </c>
    </row>
    <row r="4451" spans="1:23" x14ac:dyDescent="0.3">
      <c r="A4451" s="3">
        <v>13</v>
      </c>
      <c r="B4451" t="s">
        <v>26153</v>
      </c>
      <c r="C4451" s="3">
        <v>13604</v>
      </c>
      <c r="D4451" t="s">
        <v>1974</v>
      </c>
      <c r="E4451" s="3">
        <v>100105</v>
      </c>
      <c r="F4451" t="s">
        <v>11377</v>
      </c>
      <c r="G4451" s="3">
        <v>100105001</v>
      </c>
      <c r="H4451" t="s">
        <v>26118</v>
      </c>
      <c r="I4451" s="3">
        <v>2</v>
      </c>
      <c r="J4451" t="s">
        <v>12848</v>
      </c>
      <c r="K4451" s="3">
        <v>20</v>
      </c>
      <c r="L4451" t="s">
        <v>26117</v>
      </c>
      <c r="M4451" s="3">
        <v>5</v>
      </c>
      <c r="N4451" t="s">
        <v>26092</v>
      </c>
      <c r="O4451" s="3">
        <v>3</v>
      </c>
      <c r="P4451" t="s">
        <v>26085</v>
      </c>
      <c r="Q4451" s="3">
        <v>1</v>
      </c>
      <c r="R4451" t="s">
        <v>26083</v>
      </c>
      <c r="S4451" s="3">
        <v>15</v>
      </c>
      <c r="T4451" s="3">
        <v>1</v>
      </c>
      <c r="U4451" s="3">
        <v>180000</v>
      </c>
      <c r="V4451" s="3">
        <v>2017</v>
      </c>
      <c r="W4451" t="s">
        <v>25</v>
      </c>
    </row>
    <row r="4452" spans="1:23" x14ac:dyDescent="0.3">
      <c r="A4452" s="3">
        <v>13</v>
      </c>
      <c r="B4452" t="s">
        <v>26153</v>
      </c>
      <c r="C4452" s="3">
        <v>13604</v>
      </c>
      <c r="D4452" t="s">
        <v>1974</v>
      </c>
      <c r="E4452" s="3">
        <v>100105</v>
      </c>
      <c r="F4452" t="s">
        <v>11377</v>
      </c>
      <c r="G4452" s="3">
        <v>100105004</v>
      </c>
      <c r="H4452" t="s">
        <v>26116</v>
      </c>
      <c r="I4452" s="3">
        <v>1</v>
      </c>
      <c r="J4452" t="s">
        <v>26080</v>
      </c>
      <c r="K4452" s="3">
        <v>20</v>
      </c>
      <c r="L4452" t="s">
        <v>26117</v>
      </c>
      <c r="M4452" s="3">
        <v>5</v>
      </c>
      <c r="N4452" t="s">
        <v>26092</v>
      </c>
      <c r="O4452" s="3">
        <v>1</v>
      </c>
      <c r="P4452" t="s">
        <v>28066</v>
      </c>
      <c r="Q4452" s="3">
        <v>1</v>
      </c>
      <c r="R4452" t="s">
        <v>26083</v>
      </c>
      <c r="S4452" s="3">
        <v>5</v>
      </c>
      <c r="T4452" s="3">
        <v>1</v>
      </c>
      <c r="U4452" s="3">
        <v>26000</v>
      </c>
      <c r="V4452" s="3">
        <v>2017</v>
      </c>
      <c r="W4452" t="s">
        <v>25</v>
      </c>
    </row>
    <row r="4453" spans="1:23" x14ac:dyDescent="0.3">
      <c r="A4453" s="3">
        <v>13</v>
      </c>
      <c r="B4453" t="s">
        <v>26153</v>
      </c>
      <c r="C4453" s="3">
        <v>13404</v>
      </c>
      <c r="D4453" t="s">
        <v>1947</v>
      </c>
      <c r="E4453" s="3">
        <v>100105</v>
      </c>
      <c r="F4453" t="s">
        <v>11377</v>
      </c>
      <c r="G4453" s="3">
        <v>100105001</v>
      </c>
      <c r="H4453" t="s">
        <v>26118</v>
      </c>
      <c r="I4453" s="3">
        <v>1</v>
      </c>
      <c r="J4453" t="s">
        <v>26080</v>
      </c>
      <c r="K4453" s="3">
        <v>20</v>
      </c>
      <c r="L4453" t="s">
        <v>26117</v>
      </c>
      <c r="M4453" s="3">
        <v>2</v>
      </c>
      <c r="N4453" t="s">
        <v>26084</v>
      </c>
      <c r="O4453" s="3">
        <v>1</v>
      </c>
      <c r="P4453" t="s">
        <v>28066</v>
      </c>
      <c r="Q4453" s="3">
        <v>1</v>
      </c>
      <c r="R4453" t="s">
        <v>26083</v>
      </c>
      <c r="S4453" s="3">
        <v>3</v>
      </c>
      <c r="T4453" s="3">
        <v>1</v>
      </c>
      <c r="U4453" s="3">
        <v>70000</v>
      </c>
      <c r="V4453" s="3">
        <v>2017</v>
      </c>
      <c r="W4453" t="s">
        <v>25</v>
      </c>
    </row>
    <row r="4454" spans="1:23" x14ac:dyDescent="0.3">
      <c r="A4454" s="3">
        <v>13</v>
      </c>
      <c r="B4454" t="s">
        <v>26153</v>
      </c>
      <c r="C4454" s="3">
        <v>13404</v>
      </c>
      <c r="D4454" t="s">
        <v>1947</v>
      </c>
      <c r="E4454" s="3">
        <v>100105</v>
      </c>
      <c r="F4454" t="s">
        <v>11377</v>
      </c>
      <c r="G4454" s="3">
        <v>100105004</v>
      </c>
      <c r="H4454" t="s">
        <v>26116</v>
      </c>
      <c r="I4454" s="3">
        <v>2</v>
      </c>
      <c r="J4454" t="s">
        <v>12848</v>
      </c>
      <c r="K4454" s="3">
        <v>20</v>
      </c>
      <c r="L4454" t="s">
        <v>26117</v>
      </c>
      <c r="M4454" s="3">
        <v>5</v>
      </c>
      <c r="N4454" t="s">
        <v>26092</v>
      </c>
      <c r="O4454" s="3">
        <v>3</v>
      </c>
      <c r="P4454" t="s">
        <v>26085</v>
      </c>
      <c r="Q4454" s="3">
        <v>5</v>
      </c>
      <c r="R4454" t="s">
        <v>8203</v>
      </c>
      <c r="S4454" s="3">
        <v>47</v>
      </c>
      <c r="T4454" s="3">
        <v>1</v>
      </c>
      <c r="U4454" s="3">
        <v>2000000</v>
      </c>
      <c r="V4454" s="3">
        <v>2017</v>
      </c>
      <c r="W4454" t="s">
        <v>25</v>
      </c>
    </row>
    <row r="4455" spans="1:23" x14ac:dyDescent="0.3">
      <c r="A4455" s="3">
        <v>13</v>
      </c>
      <c r="B4455" t="s">
        <v>26153</v>
      </c>
      <c r="C4455" s="3">
        <v>13404</v>
      </c>
      <c r="D4455" t="s">
        <v>1947</v>
      </c>
      <c r="E4455" s="3">
        <v>100105</v>
      </c>
      <c r="F4455" t="s">
        <v>11377</v>
      </c>
      <c r="G4455" s="3">
        <v>100105004</v>
      </c>
      <c r="H4455" t="s">
        <v>26116</v>
      </c>
      <c r="I4455" s="3">
        <v>2</v>
      </c>
      <c r="J4455" t="s">
        <v>12848</v>
      </c>
      <c r="K4455" s="3">
        <v>20</v>
      </c>
      <c r="L4455" t="s">
        <v>26117</v>
      </c>
      <c r="M4455" s="3">
        <v>7</v>
      </c>
      <c r="N4455" t="s">
        <v>14788</v>
      </c>
      <c r="O4455" s="3">
        <v>1</v>
      </c>
      <c r="P4455" t="s">
        <v>28066</v>
      </c>
      <c r="Q4455" s="3">
        <v>1</v>
      </c>
      <c r="R4455" t="s">
        <v>26083</v>
      </c>
      <c r="S4455" s="3">
        <v>3</v>
      </c>
      <c r="T4455" s="3">
        <v>1</v>
      </c>
      <c r="U4455" s="3">
        <v>100000</v>
      </c>
      <c r="V4455" s="3">
        <v>2017</v>
      </c>
      <c r="W4455" t="s">
        <v>25</v>
      </c>
    </row>
    <row r="4456" spans="1:23" x14ac:dyDescent="0.3">
      <c r="A4456" s="3">
        <v>13</v>
      </c>
      <c r="B4456" t="s">
        <v>26153</v>
      </c>
      <c r="C4456" s="3">
        <v>13404</v>
      </c>
      <c r="D4456" t="s">
        <v>1947</v>
      </c>
      <c r="E4456" s="3">
        <v>100105</v>
      </c>
      <c r="F4456" t="s">
        <v>11377</v>
      </c>
      <c r="G4456" s="3">
        <v>100105001</v>
      </c>
      <c r="H4456" t="s">
        <v>26118</v>
      </c>
      <c r="I4456" s="3">
        <v>2</v>
      </c>
      <c r="J4456" t="s">
        <v>12848</v>
      </c>
      <c r="K4456" s="3">
        <v>20</v>
      </c>
      <c r="L4456" t="s">
        <v>26117</v>
      </c>
      <c r="M4456" s="3">
        <v>5</v>
      </c>
      <c r="N4456" t="s">
        <v>26092</v>
      </c>
      <c r="O4456" s="3">
        <v>3</v>
      </c>
      <c r="P4456" t="s">
        <v>26085</v>
      </c>
      <c r="Q4456" s="3">
        <v>2</v>
      </c>
      <c r="R4456" t="s">
        <v>8209</v>
      </c>
      <c r="S4456" s="3">
        <v>30</v>
      </c>
      <c r="T4456" s="3">
        <v>1</v>
      </c>
      <c r="U4456" s="3">
        <v>900000</v>
      </c>
      <c r="V4456" s="3">
        <v>2017</v>
      </c>
      <c r="W4456" t="s">
        <v>25</v>
      </c>
    </row>
    <row r="4457" spans="1:23" x14ac:dyDescent="0.3">
      <c r="A4457" s="3">
        <v>13</v>
      </c>
      <c r="B4457" t="s">
        <v>26153</v>
      </c>
      <c r="C4457" s="3">
        <v>13404</v>
      </c>
      <c r="D4457" t="s">
        <v>1947</v>
      </c>
      <c r="E4457" s="3">
        <v>100105</v>
      </c>
      <c r="F4457" t="s">
        <v>11377</v>
      </c>
      <c r="G4457" s="3">
        <v>100105004</v>
      </c>
      <c r="H4457" t="s">
        <v>26116</v>
      </c>
      <c r="I4457" s="3">
        <v>2</v>
      </c>
      <c r="J4457" t="s">
        <v>12848</v>
      </c>
      <c r="K4457" s="3">
        <v>20</v>
      </c>
      <c r="L4457" t="s">
        <v>26117</v>
      </c>
      <c r="M4457" s="3">
        <v>7</v>
      </c>
      <c r="N4457" t="s">
        <v>14788</v>
      </c>
      <c r="O4457" s="3">
        <v>3</v>
      </c>
      <c r="P4457" t="s">
        <v>26085</v>
      </c>
      <c r="Q4457" s="3">
        <v>1</v>
      </c>
      <c r="R4457" t="s">
        <v>26083</v>
      </c>
      <c r="S4457" s="3">
        <v>3</v>
      </c>
      <c r="T4457" s="3">
        <v>1</v>
      </c>
      <c r="U4457" s="3">
        <v>75000</v>
      </c>
      <c r="V4457" s="3">
        <v>2017</v>
      </c>
      <c r="W4457" t="s">
        <v>25</v>
      </c>
    </row>
    <row r="4458" spans="1:23" x14ac:dyDescent="0.3">
      <c r="A4458" s="3">
        <v>13</v>
      </c>
      <c r="B4458" t="s">
        <v>26153</v>
      </c>
      <c r="C4458" s="3">
        <v>13404</v>
      </c>
      <c r="D4458" t="s">
        <v>1947</v>
      </c>
      <c r="E4458" s="3">
        <v>100105</v>
      </c>
      <c r="F4458" t="s">
        <v>11377</v>
      </c>
      <c r="G4458" s="3">
        <v>100105004</v>
      </c>
      <c r="H4458" t="s">
        <v>26116</v>
      </c>
      <c r="I4458" s="3">
        <v>1</v>
      </c>
      <c r="J4458" t="s">
        <v>26080</v>
      </c>
      <c r="K4458" s="3">
        <v>20</v>
      </c>
      <c r="L4458" t="s">
        <v>26117</v>
      </c>
      <c r="M4458" s="3">
        <v>2</v>
      </c>
      <c r="N4458" t="s">
        <v>26084</v>
      </c>
      <c r="O4458" s="3">
        <v>1</v>
      </c>
      <c r="P4458" t="s">
        <v>28066</v>
      </c>
      <c r="Q4458" s="3">
        <v>1</v>
      </c>
      <c r="R4458" t="s">
        <v>26083</v>
      </c>
      <c r="S4458" s="3">
        <v>1</v>
      </c>
      <c r="T4458" s="3">
        <v>1</v>
      </c>
      <c r="U4458" s="3">
        <v>7000</v>
      </c>
      <c r="V4458" s="3">
        <v>2017</v>
      </c>
      <c r="W4458" t="s">
        <v>25</v>
      </c>
    </row>
    <row r="4459" spans="1:23" x14ac:dyDescent="0.3">
      <c r="A4459" s="3">
        <v>13</v>
      </c>
      <c r="B4459" t="s">
        <v>26153</v>
      </c>
      <c r="C4459" s="3">
        <v>13404</v>
      </c>
      <c r="D4459" t="s">
        <v>1947</v>
      </c>
      <c r="E4459" s="3">
        <v>100105</v>
      </c>
      <c r="F4459" t="s">
        <v>11377</v>
      </c>
      <c r="G4459" s="3">
        <v>100105004</v>
      </c>
      <c r="H4459" t="s">
        <v>26116</v>
      </c>
      <c r="I4459" s="3">
        <v>1</v>
      </c>
      <c r="J4459" t="s">
        <v>26080</v>
      </c>
      <c r="K4459" s="3">
        <v>20</v>
      </c>
      <c r="L4459" t="s">
        <v>26117</v>
      </c>
      <c r="M4459" s="3">
        <v>7</v>
      </c>
      <c r="N4459" t="s">
        <v>14788</v>
      </c>
      <c r="O4459" s="3">
        <v>1</v>
      </c>
      <c r="P4459" t="s">
        <v>28066</v>
      </c>
      <c r="Q4459" s="3">
        <v>1</v>
      </c>
      <c r="R4459" t="s">
        <v>26083</v>
      </c>
      <c r="S4459" s="3">
        <v>1</v>
      </c>
      <c r="T4459" s="3">
        <v>1</v>
      </c>
      <c r="U4459" s="3">
        <v>19000</v>
      </c>
      <c r="V4459" s="3">
        <v>2017</v>
      </c>
      <c r="W4459" t="s">
        <v>25</v>
      </c>
    </row>
    <row r="4460" spans="1:23" x14ac:dyDescent="0.3">
      <c r="A4460" s="3">
        <v>13</v>
      </c>
      <c r="B4460" t="s">
        <v>26153</v>
      </c>
      <c r="C4460" s="3">
        <v>13404</v>
      </c>
      <c r="D4460" t="s">
        <v>1947</v>
      </c>
      <c r="E4460" s="3">
        <v>100105</v>
      </c>
      <c r="F4460" t="s">
        <v>11377</v>
      </c>
      <c r="G4460" s="3">
        <v>100105004</v>
      </c>
      <c r="H4460" t="s">
        <v>26116</v>
      </c>
      <c r="I4460" s="3">
        <v>1</v>
      </c>
      <c r="J4460" t="s">
        <v>26080</v>
      </c>
      <c r="K4460" s="3">
        <v>20</v>
      </c>
      <c r="L4460" t="s">
        <v>26117</v>
      </c>
      <c r="M4460" s="3">
        <v>7</v>
      </c>
      <c r="N4460" t="s">
        <v>14788</v>
      </c>
      <c r="O4460" s="3">
        <v>2</v>
      </c>
      <c r="P4460" t="s">
        <v>28067</v>
      </c>
      <c r="Q4460" s="3">
        <v>1</v>
      </c>
      <c r="R4460" t="s">
        <v>26083</v>
      </c>
      <c r="S4460" s="3">
        <v>1</v>
      </c>
      <c r="T4460" s="3">
        <v>1</v>
      </c>
      <c r="U4460" s="3">
        <v>12000</v>
      </c>
      <c r="V4460" s="3">
        <v>2017</v>
      </c>
      <c r="W4460" t="s">
        <v>25</v>
      </c>
    </row>
    <row r="4461" spans="1:23" x14ac:dyDescent="0.3">
      <c r="A4461" s="3">
        <v>13</v>
      </c>
      <c r="B4461" t="s">
        <v>26153</v>
      </c>
      <c r="C4461" s="3">
        <v>13404</v>
      </c>
      <c r="D4461" t="s">
        <v>1947</v>
      </c>
      <c r="E4461" s="3">
        <v>100105</v>
      </c>
      <c r="F4461" t="s">
        <v>11377</v>
      </c>
      <c r="G4461" s="3">
        <v>100105004</v>
      </c>
      <c r="H4461" t="s">
        <v>26116</v>
      </c>
      <c r="I4461" s="3">
        <v>1</v>
      </c>
      <c r="J4461" t="s">
        <v>26080</v>
      </c>
      <c r="K4461" s="3">
        <v>20</v>
      </c>
      <c r="L4461" t="s">
        <v>26117</v>
      </c>
      <c r="M4461" s="3">
        <v>7</v>
      </c>
      <c r="N4461" t="s">
        <v>14788</v>
      </c>
      <c r="O4461" s="3">
        <v>1</v>
      </c>
      <c r="P4461" t="s">
        <v>28066</v>
      </c>
      <c r="Q4461" s="3">
        <v>1</v>
      </c>
      <c r="R4461" t="s">
        <v>26083</v>
      </c>
      <c r="S4461" s="3">
        <v>1</v>
      </c>
      <c r="T4461" s="3">
        <v>1</v>
      </c>
      <c r="U4461" s="3">
        <v>30000</v>
      </c>
      <c r="V4461" s="3">
        <v>2017</v>
      </c>
      <c r="W4461" t="s">
        <v>25</v>
      </c>
    </row>
    <row r="4462" spans="1:23" x14ac:dyDescent="0.3">
      <c r="A4462" s="3">
        <v>13</v>
      </c>
      <c r="B4462" t="s">
        <v>26153</v>
      </c>
      <c r="C4462" s="3">
        <v>13404</v>
      </c>
      <c r="D4462" t="s">
        <v>1947</v>
      </c>
      <c r="E4462" s="3">
        <v>100105</v>
      </c>
      <c r="F4462" t="s">
        <v>11377</v>
      </c>
      <c r="G4462" s="3">
        <v>100105001</v>
      </c>
      <c r="H4462" t="s">
        <v>26118</v>
      </c>
      <c r="I4462" s="3">
        <v>2</v>
      </c>
      <c r="J4462" t="s">
        <v>12848</v>
      </c>
      <c r="K4462" s="3">
        <v>20</v>
      </c>
      <c r="L4462" t="s">
        <v>26117</v>
      </c>
      <c r="M4462" s="3">
        <v>5</v>
      </c>
      <c r="N4462" t="s">
        <v>26092</v>
      </c>
      <c r="O4462" s="3">
        <v>3</v>
      </c>
      <c r="P4462" t="s">
        <v>26085</v>
      </c>
      <c r="Q4462" s="3">
        <v>2</v>
      </c>
      <c r="R4462" t="s">
        <v>8209</v>
      </c>
      <c r="S4462" s="3">
        <v>30</v>
      </c>
      <c r="T4462" s="3">
        <v>1</v>
      </c>
      <c r="U4462" s="3">
        <v>1600000</v>
      </c>
      <c r="V4462" s="3">
        <v>2017</v>
      </c>
      <c r="W4462" t="s">
        <v>25</v>
      </c>
    </row>
    <row r="4463" spans="1:23" x14ac:dyDescent="0.3">
      <c r="A4463" s="3">
        <v>13</v>
      </c>
      <c r="B4463" t="s">
        <v>26153</v>
      </c>
      <c r="C4463" s="3">
        <v>13404</v>
      </c>
      <c r="D4463" t="s">
        <v>1947</v>
      </c>
      <c r="E4463" s="3">
        <v>100105</v>
      </c>
      <c r="F4463" t="s">
        <v>11377</v>
      </c>
      <c r="G4463" s="3">
        <v>100105004</v>
      </c>
      <c r="H4463" t="s">
        <v>26116</v>
      </c>
      <c r="I4463" s="3">
        <v>2</v>
      </c>
      <c r="J4463" t="s">
        <v>12848</v>
      </c>
      <c r="K4463" s="3">
        <v>20</v>
      </c>
      <c r="L4463" t="s">
        <v>26117</v>
      </c>
      <c r="M4463" s="3">
        <v>7</v>
      </c>
      <c r="N4463" t="s">
        <v>14788</v>
      </c>
      <c r="O4463" s="3">
        <v>3</v>
      </c>
      <c r="P4463" t="s">
        <v>26085</v>
      </c>
      <c r="Q4463" s="3">
        <v>1</v>
      </c>
      <c r="R4463" t="s">
        <v>26083</v>
      </c>
      <c r="S4463" s="3">
        <v>13</v>
      </c>
      <c r="T4463" s="3">
        <v>1</v>
      </c>
      <c r="U4463" s="3">
        <v>900000</v>
      </c>
      <c r="V4463" s="3">
        <v>2017</v>
      </c>
      <c r="W4463" t="s">
        <v>25</v>
      </c>
    </row>
    <row r="4464" spans="1:23" x14ac:dyDescent="0.3">
      <c r="A4464" s="3">
        <v>13</v>
      </c>
      <c r="B4464" t="s">
        <v>26153</v>
      </c>
      <c r="C4464" s="3">
        <v>13404</v>
      </c>
      <c r="D4464" t="s">
        <v>1947</v>
      </c>
      <c r="E4464" s="3">
        <v>100105</v>
      </c>
      <c r="F4464" t="s">
        <v>11377</v>
      </c>
      <c r="G4464" s="3">
        <v>100105004</v>
      </c>
      <c r="H4464" t="s">
        <v>26116</v>
      </c>
      <c r="I4464" s="3">
        <v>1</v>
      </c>
      <c r="J4464" t="s">
        <v>26080</v>
      </c>
      <c r="K4464" s="3">
        <v>20</v>
      </c>
      <c r="L4464" t="s">
        <v>26117</v>
      </c>
      <c r="M4464" s="3">
        <v>2</v>
      </c>
      <c r="N4464" t="s">
        <v>26084</v>
      </c>
      <c r="O4464" s="3">
        <v>3</v>
      </c>
      <c r="P4464" t="s">
        <v>26085</v>
      </c>
      <c r="Q4464" s="3">
        <v>1</v>
      </c>
      <c r="R4464" t="s">
        <v>26083</v>
      </c>
      <c r="S4464" s="3">
        <v>4</v>
      </c>
      <c r="T4464" s="3">
        <v>1</v>
      </c>
      <c r="U4464" s="3">
        <v>85000</v>
      </c>
      <c r="V4464" s="3">
        <v>2017</v>
      </c>
      <c r="W4464" t="s">
        <v>25</v>
      </c>
    </row>
    <row r="4465" spans="1:23" x14ac:dyDescent="0.3">
      <c r="A4465" s="3">
        <v>13</v>
      </c>
      <c r="B4465" t="s">
        <v>26153</v>
      </c>
      <c r="C4465" s="3">
        <v>13404</v>
      </c>
      <c r="D4465" t="s">
        <v>1947</v>
      </c>
      <c r="E4465" s="3">
        <v>100105</v>
      </c>
      <c r="F4465" t="s">
        <v>11377</v>
      </c>
      <c r="G4465" s="3">
        <v>100105004</v>
      </c>
      <c r="H4465" t="s">
        <v>26116</v>
      </c>
      <c r="I4465" s="3">
        <v>1</v>
      </c>
      <c r="J4465" t="s">
        <v>26080</v>
      </c>
      <c r="K4465" s="3">
        <v>20</v>
      </c>
      <c r="L4465" t="s">
        <v>26117</v>
      </c>
      <c r="M4465" s="3">
        <v>2</v>
      </c>
      <c r="N4465" t="s">
        <v>26084</v>
      </c>
      <c r="O4465" s="3">
        <v>2</v>
      </c>
      <c r="P4465" t="s">
        <v>28067</v>
      </c>
      <c r="Q4465" s="3">
        <v>1</v>
      </c>
      <c r="R4465" t="s">
        <v>26083</v>
      </c>
      <c r="S4465" s="3">
        <v>2</v>
      </c>
      <c r="T4465" s="3">
        <v>1</v>
      </c>
      <c r="U4465" s="3">
        <v>9500</v>
      </c>
      <c r="V4465" s="3">
        <v>2017</v>
      </c>
      <c r="W4465" t="s">
        <v>25</v>
      </c>
    </row>
    <row r="4466" spans="1:23" x14ac:dyDescent="0.3">
      <c r="A4466" s="3">
        <v>13</v>
      </c>
      <c r="B4466" t="s">
        <v>26153</v>
      </c>
      <c r="C4466" s="3">
        <v>13404</v>
      </c>
      <c r="D4466" t="s">
        <v>1947</v>
      </c>
      <c r="E4466" s="3">
        <v>100105</v>
      </c>
      <c r="F4466" t="s">
        <v>11377</v>
      </c>
      <c r="G4466" s="3">
        <v>100105001</v>
      </c>
      <c r="H4466" t="s">
        <v>26118</v>
      </c>
      <c r="I4466" s="3">
        <v>1</v>
      </c>
      <c r="J4466" t="s">
        <v>26080</v>
      </c>
      <c r="K4466" s="3">
        <v>20</v>
      </c>
      <c r="L4466" t="s">
        <v>26117</v>
      </c>
      <c r="M4466" s="3">
        <v>2</v>
      </c>
      <c r="N4466" t="s">
        <v>26084</v>
      </c>
      <c r="O4466" s="3">
        <v>1</v>
      </c>
      <c r="P4466" t="s">
        <v>28066</v>
      </c>
      <c r="Q4466" s="3">
        <v>1</v>
      </c>
      <c r="R4466" t="s">
        <v>26083</v>
      </c>
      <c r="S4466" s="3">
        <v>2</v>
      </c>
      <c r="T4466" s="3">
        <v>1</v>
      </c>
      <c r="U4466" s="3">
        <v>80000</v>
      </c>
      <c r="V4466" s="3">
        <v>2017</v>
      </c>
      <c r="W4466" t="s">
        <v>25</v>
      </c>
    </row>
    <row r="4467" spans="1:23" x14ac:dyDescent="0.3">
      <c r="A4467" s="3">
        <v>13</v>
      </c>
      <c r="B4467" t="s">
        <v>26153</v>
      </c>
      <c r="C4467" s="3">
        <v>13404</v>
      </c>
      <c r="D4467" t="s">
        <v>1947</v>
      </c>
      <c r="E4467" s="3">
        <v>100105</v>
      </c>
      <c r="F4467" t="s">
        <v>11377</v>
      </c>
      <c r="G4467" s="3">
        <v>100105004</v>
      </c>
      <c r="H4467" t="s">
        <v>26116</v>
      </c>
      <c r="I4467" s="3">
        <v>1</v>
      </c>
      <c r="J4467" t="s">
        <v>26080</v>
      </c>
      <c r="K4467" s="3">
        <v>20</v>
      </c>
      <c r="L4467" t="s">
        <v>26117</v>
      </c>
      <c r="M4467" s="3">
        <v>7</v>
      </c>
      <c r="N4467" t="s">
        <v>14788</v>
      </c>
      <c r="O4467" s="3">
        <v>1</v>
      </c>
      <c r="P4467" t="s">
        <v>28066</v>
      </c>
      <c r="Q4467" s="3">
        <v>1</v>
      </c>
      <c r="R4467" t="s">
        <v>26083</v>
      </c>
      <c r="S4467" s="3">
        <v>1</v>
      </c>
      <c r="T4467" s="3">
        <v>1</v>
      </c>
      <c r="U4467" s="3">
        <v>33000</v>
      </c>
      <c r="V4467" s="3">
        <v>2017</v>
      </c>
      <c r="W4467" t="s">
        <v>25</v>
      </c>
    </row>
    <row r="4468" spans="1:23" x14ac:dyDescent="0.3">
      <c r="A4468" s="3">
        <v>13</v>
      </c>
      <c r="B4468" t="s">
        <v>26153</v>
      </c>
      <c r="C4468" s="3">
        <v>13404</v>
      </c>
      <c r="D4468" t="s">
        <v>1947</v>
      </c>
      <c r="E4468" s="3">
        <v>100105</v>
      </c>
      <c r="F4468" t="s">
        <v>11377</v>
      </c>
      <c r="G4468" s="3">
        <v>100105004</v>
      </c>
      <c r="H4468" t="s">
        <v>26116</v>
      </c>
      <c r="I4468" s="3">
        <v>2</v>
      </c>
      <c r="J4468" t="s">
        <v>12848</v>
      </c>
      <c r="K4468" s="3">
        <v>20</v>
      </c>
      <c r="L4468" t="s">
        <v>26117</v>
      </c>
      <c r="M4468" s="3">
        <v>7</v>
      </c>
      <c r="N4468" t="s">
        <v>14788</v>
      </c>
      <c r="O4468" s="3">
        <v>1</v>
      </c>
      <c r="P4468" t="s">
        <v>28066</v>
      </c>
      <c r="Q4468" s="3">
        <v>1</v>
      </c>
      <c r="R4468" t="s">
        <v>26083</v>
      </c>
      <c r="S4468" s="3">
        <v>2</v>
      </c>
      <c r="T4468" s="3">
        <v>1</v>
      </c>
      <c r="U4468" s="3">
        <v>12000</v>
      </c>
      <c r="V4468" s="3">
        <v>2017</v>
      </c>
      <c r="W4468" t="s">
        <v>25</v>
      </c>
    </row>
    <row r="4469" spans="1:23" x14ac:dyDescent="0.3">
      <c r="A4469" s="3">
        <v>13</v>
      </c>
      <c r="B4469" t="s">
        <v>26153</v>
      </c>
      <c r="C4469" s="3">
        <v>13404</v>
      </c>
      <c r="D4469" t="s">
        <v>1947</v>
      </c>
      <c r="E4469" s="3">
        <v>100105</v>
      </c>
      <c r="F4469" t="s">
        <v>11377</v>
      </c>
      <c r="G4469" s="3">
        <v>100105004</v>
      </c>
      <c r="H4469" t="s">
        <v>26116</v>
      </c>
      <c r="I4469" s="3">
        <v>2</v>
      </c>
      <c r="J4469" t="s">
        <v>12848</v>
      </c>
      <c r="K4469" s="3">
        <v>20</v>
      </c>
      <c r="L4469" t="s">
        <v>26117</v>
      </c>
      <c r="M4469" s="3">
        <v>5</v>
      </c>
      <c r="N4469" t="s">
        <v>26092</v>
      </c>
      <c r="O4469" s="3">
        <v>3</v>
      </c>
      <c r="P4469" t="s">
        <v>26085</v>
      </c>
      <c r="Q4469" s="3">
        <v>3</v>
      </c>
      <c r="R4469" t="s">
        <v>26107</v>
      </c>
      <c r="S4469" s="3">
        <v>50</v>
      </c>
      <c r="T4469" s="3">
        <v>1</v>
      </c>
      <c r="U4469" s="3">
        <v>400000</v>
      </c>
      <c r="V4469" s="3">
        <v>2017</v>
      </c>
      <c r="W4469" t="s">
        <v>25</v>
      </c>
    </row>
    <row r="4470" spans="1:23" x14ac:dyDescent="0.3">
      <c r="A4470" s="3">
        <v>13</v>
      </c>
      <c r="B4470" t="s">
        <v>26153</v>
      </c>
      <c r="C4470" s="3">
        <v>13404</v>
      </c>
      <c r="D4470" t="s">
        <v>1947</v>
      </c>
      <c r="E4470" s="3">
        <v>100105</v>
      </c>
      <c r="F4470" t="s">
        <v>11377</v>
      </c>
      <c r="G4470" s="3">
        <v>100105001</v>
      </c>
      <c r="H4470" t="s">
        <v>26118</v>
      </c>
      <c r="I4470" s="3">
        <v>2</v>
      </c>
      <c r="J4470" t="s">
        <v>12848</v>
      </c>
      <c r="K4470" s="3">
        <v>20</v>
      </c>
      <c r="L4470" t="s">
        <v>26117</v>
      </c>
      <c r="M4470" s="3">
        <v>5</v>
      </c>
      <c r="N4470" t="s">
        <v>26092</v>
      </c>
      <c r="O4470" s="3">
        <v>3</v>
      </c>
      <c r="P4470" t="s">
        <v>26085</v>
      </c>
      <c r="Q4470" s="3">
        <v>5</v>
      </c>
      <c r="R4470" t="s">
        <v>8203</v>
      </c>
      <c r="S4470" s="3">
        <v>100</v>
      </c>
      <c r="T4470" s="3">
        <v>1</v>
      </c>
      <c r="U4470" s="3">
        <v>6000000</v>
      </c>
      <c r="V4470" s="3">
        <v>2017</v>
      </c>
      <c r="W4470" t="s">
        <v>25</v>
      </c>
    </row>
    <row r="4471" spans="1:23" x14ac:dyDescent="0.3">
      <c r="A4471" s="3">
        <v>13</v>
      </c>
      <c r="B4471" t="s">
        <v>26153</v>
      </c>
      <c r="C4471" s="3">
        <v>13404</v>
      </c>
      <c r="D4471" t="s">
        <v>1947</v>
      </c>
      <c r="E4471" s="3">
        <v>100105</v>
      </c>
      <c r="F4471" t="s">
        <v>11377</v>
      </c>
      <c r="G4471" s="3">
        <v>100105004</v>
      </c>
      <c r="H4471" t="s">
        <v>26116</v>
      </c>
      <c r="I4471" s="3">
        <v>1</v>
      </c>
      <c r="J4471" t="s">
        <v>26080</v>
      </c>
      <c r="K4471" s="3">
        <v>20</v>
      </c>
      <c r="L4471" t="s">
        <v>26117</v>
      </c>
      <c r="M4471" s="3">
        <v>7</v>
      </c>
      <c r="N4471" t="s">
        <v>14788</v>
      </c>
      <c r="O4471" s="3">
        <v>1</v>
      </c>
      <c r="P4471" t="s">
        <v>28066</v>
      </c>
      <c r="Q4471" s="3">
        <v>1</v>
      </c>
      <c r="R4471" t="s">
        <v>26083</v>
      </c>
      <c r="S4471" s="3">
        <v>3</v>
      </c>
      <c r="T4471" s="3">
        <v>1</v>
      </c>
      <c r="U4471" s="3">
        <v>50000</v>
      </c>
      <c r="V4471" s="3">
        <v>2017</v>
      </c>
      <c r="W4471" t="s">
        <v>25</v>
      </c>
    </row>
    <row r="4472" spans="1:23" x14ac:dyDescent="0.3">
      <c r="A4472" s="3">
        <v>13</v>
      </c>
      <c r="B4472" t="s">
        <v>26153</v>
      </c>
      <c r="C4472" s="3">
        <v>13404</v>
      </c>
      <c r="D4472" t="s">
        <v>1947</v>
      </c>
      <c r="E4472" s="3">
        <v>100105</v>
      </c>
      <c r="F4472" t="s">
        <v>11377</v>
      </c>
      <c r="G4472" s="3">
        <v>100105004</v>
      </c>
      <c r="H4472" t="s">
        <v>26116</v>
      </c>
      <c r="I4472" s="3">
        <v>1</v>
      </c>
      <c r="J4472" t="s">
        <v>26080</v>
      </c>
      <c r="K4472" s="3">
        <v>20</v>
      </c>
      <c r="L4472" t="s">
        <v>26117</v>
      </c>
      <c r="M4472" s="3">
        <v>7</v>
      </c>
      <c r="N4472" t="s">
        <v>14788</v>
      </c>
      <c r="O4472" s="3">
        <v>3</v>
      </c>
      <c r="P4472" t="s">
        <v>26085</v>
      </c>
      <c r="Q4472" s="3">
        <v>1</v>
      </c>
      <c r="R4472" t="s">
        <v>26083</v>
      </c>
      <c r="S4472" s="3">
        <v>1</v>
      </c>
      <c r="T4472" s="3">
        <v>1</v>
      </c>
      <c r="U4472" s="3">
        <v>20000</v>
      </c>
      <c r="V4472" s="3">
        <v>2017</v>
      </c>
      <c r="W4472" t="s">
        <v>25</v>
      </c>
    </row>
    <row r="4473" spans="1:23" x14ac:dyDescent="0.3">
      <c r="A4473" s="3">
        <v>13</v>
      </c>
      <c r="B4473" t="s">
        <v>26153</v>
      </c>
      <c r="C4473" s="3">
        <v>13404</v>
      </c>
      <c r="D4473" t="s">
        <v>1947</v>
      </c>
      <c r="E4473" s="3">
        <v>100105</v>
      </c>
      <c r="F4473" t="s">
        <v>11377</v>
      </c>
      <c r="G4473" s="3">
        <v>100105004</v>
      </c>
      <c r="H4473" t="s">
        <v>26116</v>
      </c>
      <c r="I4473" s="3">
        <v>2</v>
      </c>
      <c r="J4473" t="s">
        <v>12848</v>
      </c>
      <c r="K4473" s="3">
        <v>20</v>
      </c>
      <c r="L4473" t="s">
        <v>26117</v>
      </c>
      <c r="M4473" s="3">
        <v>7</v>
      </c>
      <c r="N4473" t="s">
        <v>14788</v>
      </c>
      <c r="O4473" s="3">
        <v>3</v>
      </c>
      <c r="P4473" t="s">
        <v>26085</v>
      </c>
      <c r="Q4473" s="3">
        <v>1</v>
      </c>
      <c r="R4473" t="s">
        <v>26083</v>
      </c>
      <c r="S4473" s="3">
        <v>10</v>
      </c>
      <c r="T4473" s="3">
        <v>1</v>
      </c>
      <c r="U4473" s="3">
        <v>1000000</v>
      </c>
      <c r="V4473" s="3">
        <v>2017</v>
      </c>
      <c r="W4473" t="s">
        <v>25</v>
      </c>
    </row>
    <row r="4474" spans="1:23" x14ac:dyDescent="0.3">
      <c r="A4474" s="3">
        <v>13</v>
      </c>
      <c r="B4474" t="s">
        <v>26153</v>
      </c>
      <c r="C4474" s="3">
        <v>13404</v>
      </c>
      <c r="D4474" t="s">
        <v>1947</v>
      </c>
      <c r="E4474" s="3">
        <v>100105</v>
      </c>
      <c r="F4474" t="s">
        <v>11377</v>
      </c>
      <c r="G4474" s="3">
        <v>100105004</v>
      </c>
      <c r="H4474" t="s">
        <v>26116</v>
      </c>
      <c r="I4474" s="3">
        <v>1</v>
      </c>
      <c r="J4474" t="s">
        <v>26080</v>
      </c>
      <c r="K4474" s="3">
        <v>20</v>
      </c>
      <c r="L4474" t="s">
        <v>26117</v>
      </c>
      <c r="M4474" s="3">
        <v>7</v>
      </c>
      <c r="N4474" t="s">
        <v>14788</v>
      </c>
      <c r="O4474" s="3">
        <v>3</v>
      </c>
      <c r="P4474" t="s">
        <v>26085</v>
      </c>
      <c r="Q4474" s="3">
        <v>1</v>
      </c>
      <c r="R4474" t="s">
        <v>26083</v>
      </c>
      <c r="S4474" s="3">
        <v>1</v>
      </c>
      <c r="T4474" s="3">
        <v>1</v>
      </c>
      <c r="U4474" s="3">
        <v>11000</v>
      </c>
      <c r="V4474" s="3">
        <v>2017</v>
      </c>
      <c r="W4474" t="s">
        <v>25</v>
      </c>
    </row>
    <row r="4475" spans="1:23" x14ac:dyDescent="0.3">
      <c r="A4475" s="3">
        <v>13</v>
      </c>
      <c r="B4475" t="s">
        <v>26153</v>
      </c>
      <c r="C4475" s="3">
        <v>13404</v>
      </c>
      <c r="D4475" t="s">
        <v>1947</v>
      </c>
      <c r="E4475" s="3">
        <v>100105</v>
      </c>
      <c r="F4475" t="s">
        <v>11377</v>
      </c>
      <c r="G4475" s="3">
        <v>100105004</v>
      </c>
      <c r="H4475" t="s">
        <v>26116</v>
      </c>
      <c r="I4475" s="3">
        <v>1</v>
      </c>
      <c r="J4475" t="s">
        <v>26080</v>
      </c>
      <c r="K4475" s="3">
        <v>20</v>
      </c>
      <c r="L4475" t="s">
        <v>26117</v>
      </c>
      <c r="M4475" s="3">
        <v>7</v>
      </c>
      <c r="N4475" t="s">
        <v>14788</v>
      </c>
      <c r="O4475" s="3">
        <v>2</v>
      </c>
      <c r="P4475" t="s">
        <v>28067</v>
      </c>
      <c r="Q4475" s="3">
        <v>1</v>
      </c>
      <c r="R4475" t="s">
        <v>26083</v>
      </c>
      <c r="S4475" s="3">
        <v>2</v>
      </c>
      <c r="T4475" s="3">
        <v>1</v>
      </c>
      <c r="U4475" s="3">
        <v>34000</v>
      </c>
      <c r="V4475" s="3">
        <v>2017</v>
      </c>
      <c r="W4475" t="s">
        <v>25</v>
      </c>
    </row>
    <row r="4476" spans="1:23" x14ac:dyDescent="0.3">
      <c r="A4476" s="3">
        <v>13</v>
      </c>
      <c r="B4476" t="s">
        <v>26153</v>
      </c>
      <c r="C4476" s="3">
        <v>13404</v>
      </c>
      <c r="D4476" t="s">
        <v>1947</v>
      </c>
      <c r="E4476" s="3">
        <v>100105</v>
      </c>
      <c r="F4476" t="s">
        <v>11377</v>
      </c>
      <c r="G4476" s="3">
        <v>100105004</v>
      </c>
      <c r="H4476" t="s">
        <v>26116</v>
      </c>
      <c r="I4476" s="3">
        <v>2</v>
      </c>
      <c r="J4476" t="s">
        <v>12848</v>
      </c>
      <c r="K4476" s="3">
        <v>20</v>
      </c>
      <c r="L4476" t="s">
        <v>26117</v>
      </c>
      <c r="M4476" s="3">
        <v>5</v>
      </c>
      <c r="N4476" t="s">
        <v>26092</v>
      </c>
      <c r="O4476" s="3">
        <v>3</v>
      </c>
      <c r="P4476" t="s">
        <v>26085</v>
      </c>
      <c r="Q4476" s="3">
        <v>5</v>
      </c>
      <c r="R4476" t="s">
        <v>8203</v>
      </c>
      <c r="S4476" s="3">
        <v>100</v>
      </c>
      <c r="T4476" s="3">
        <v>1</v>
      </c>
      <c r="U4476" s="3">
        <v>6500000</v>
      </c>
      <c r="V4476" s="3">
        <v>2017</v>
      </c>
      <c r="W4476" t="s">
        <v>25</v>
      </c>
    </row>
    <row r="4477" spans="1:23" x14ac:dyDescent="0.3">
      <c r="A4477" s="3">
        <v>13</v>
      </c>
      <c r="B4477" t="s">
        <v>26153</v>
      </c>
      <c r="C4477" s="3">
        <v>13404</v>
      </c>
      <c r="D4477" t="s">
        <v>1947</v>
      </c>
      <c r="E4477" s="3">
        <v>100105</v>
      </c>
      <c r="F4477" t="s">
        <v>11377</v>
      </c>
      <c r="G4477" s="3">
        <v>100105004</v>
      </c>
      <c r="H4477" t="s">
        <v>26116</v>
      </c>
      <c r="I4477" s="3">
        <v>2</v>
      </c>
      <c r="J4477" t="s">
        <v>12848</v>
      </c>
      <c r="K4477" s="3">
        <v>20</v>
      </c>
      <c r="L4477" t="s">
        <v>26117</v>
      </c>
      <c r="M4477" s="3">
        <v>5</v>
      </c>
      <c r="N4477" t="s">
        <v>26092</v>
      </c>
      <c r="O4477" s="3">
        <v>3</v>
      </c>
      <c r="P4477" t="s">
        <v>26085</v>
      </c>
      <c r="Q4477" s="3">
        <v>5</v>
      </c>
      <c r="R4477" t="s">
        <v>8203</v>
      </c>
      <c r="S4477" s="3">
        <v>23</v>
      </c>
      <c r="T4477" s="3">
        <v>1</v>
      </c>
      <c r="U4477" s="3">
        <v>2500000</v>
      </c>
      <c r="V4477" s="3">
        <v>2017</v>
      </c>
      <c r="W4477" t="s">
        <v>25</v>
      </c>
    </row>
    <row r="4478" spans="1:23" x14ac:dyDescent="0.3">
      <c r="A4478" s="3">
        <v>13</v>
      </c>
      <c r="B4478" t="s">
        <v>26153</v>
      </c>
      <c r="C4478" s="3">
        <v>13404</v>
      </c>
      <c r="D4478" t="s">
        <v>1947</v>
      </c>
      <c r="E4478" s="3">
        <v>100105</v>
      </c>
      <c r="F4478" t="s">
        <v>11377</v>
      </c>
      <c r="G4478" s="3">
        <v>100105004</v>
      </c>
      <c r="H4478" t="s">
        <v>26116</v>
      </c>
      <c r="I4478" s="3">
        <v>1</v>
      </c>
      <c r="J4478" t="s">
        <v>26080</v>
      </c>
      <c r="K4478" s="3">
        <v>20</v>
      </c>
      <c r="L4478" t="s">
        <v>26117</v>
      </c>
      <c r="M4478" s="3">
        <v>7</v>
      </c>
      <c r="N4478" t="s">
        <v>14788</v>
      </c>
      <c r="O4478" s="3">
        <v>1</v>
      </c>
      <c r="P4478" t="s">
        <v>28066</v>
      </c>
      <c r="Q4478" s="3">
        <v>1</v>
      </c>
      <c r="R4478" t="s">
        <v>26083</v>
      </c>
      <c r="S4478" s="3">
        <v>2</v>
      </c>
      <c r="T4478" s="3">
        <v>1</v>
      </c>
      <c r="U4478" s="3">
        <v>7000</v>
      </c>
      <c r="V4478" s="3">
        <v>2017</v>
      </c>
      <c r="W4478" t="s">
        <v>25</v>
      </c>
    </row>
    <row r="4479" spans="1:23" x14ac:dyDescent="0.3">
      <c r="A4479" s="3">
        <v>13</v>
      </c>
      <c r="B4479" t="s">
        <v>26153</v>
      </c>
      <c r="C4479" s="3">
        <v>13404</v>
      </c>
      <c r="D4479" t="s">
        <v>1947</v>
      </c>
      <c r="E4479" s="3">
        <v>100105</v>
      </c>
      <c r="F4479" t="s">
        <v>11377</v>
      </c>
      <c r="G4479" s="3">
        <v>100105004</v>
      </c>
      <c r="H4479" t="s">
        <v>26116</v>
      </c>
      <c r="I4479" s="3">
        <v>2</v>
      </c>
      <c r="J4479" t="s">
        <v>12848</v>
      </c>
      <c r="K4479" s="3">
        <v>20</v>
      </c>
      <c r="L4479" t="s">
        <v>26117</v>
      </c>
      <c r="M4479" s="3">
        <v>7</v>
      </c>
      <c r="N4479" t="s">
        <v>14788</v>
      </c>
      <c r="O4479" s="3">
        <v>3</v>
      </c>
      <c r="P4479" t="s">
        <v>26085</v>
      </c>
      <c r="Q4479" s="3">
        <v>1</v>
      </c>
      <c r="R4479" t="s">
        <v>26083</v>
      </c>
      <c r="S4479" s="3">
        <v>3</v>
      </c>
      <c r="T4479" s="3">
        <v>1</v>
      </c>
      <c r="U4479" s="3">
        <v>400000</v>
      </c>
      <c r="V4479" s="3">
        <v>2017</v>
      </c>
      <c r="W4479" t="s">
        <v>25</v>
      </c>
    </row>
    <row r="4480" spans="1:23" x14ac:dyDescent="0.3">
      <c r="A4480" s="3">
        <v>13</v>
      </c>
      <c r="B4480" t="s">
        <v>26153</v>
      </c>
      <c r="C4480" s="3">
        <v>13404</v>
      </c>
      <c r="D4480" t="s">
        <v>1947</v>
      </c>
      <c r="E4480" s="3">
        <v>100105</v>
      </c>
      <c r="F4480" t="s">
        <v>11377</v>
      </c>
      <c r="G4480" s="3">
        <v>100105004</v>
      </c>
      <c r="H4480" t="s">
        <v>26116</v>
      </c>
      <c r="I4480" s="3">
        <v>2</v>
      </c>
      <c r="J4480" t="s">
        <v>12848</v>
      </c>
      <c r="K4480" s="3">
        <v>20</v>
      </c>
      <c r="L4480" t="s">
        <v>26117</v>
      </c>
      <c r="M4480" s="3">
        <v>5</v>
      </c>
      <c r="N4480" t="s">
        <v>26092</v>
      </c>
      <c r="O4480" s="3">
        <v>3</v>
      </c>
      <c r="P4480" t="s">
        <v>26085</v>
      </c>
      <c r="Q4480" s="3">
        <v>2</v>
      </c>
      <c r="R4480" t="s">
        <v>8209</v>
      </c>
      <c r="S4480" s="3">
        <v>25</v>
      </c>
      <c r="T4480" s="3">
        <v>1</v>
      </c>
      <c r="U4480" s="3">
        <v>3700000</v>
      </c>
      <c r="V4480" s="3">
        <v>2017</v>
      </c>
      <c r="W4480" t="s">
        <v>25</v>
      </c>
    </row>
    <row r="4481" spans="1:23" x14ac:dyDescent="0.3">
      <c r="A4481" s="3">
        <v>13</v>
      </c>
      <c r="B4481" t="s">
        <v>26153</v>
      </c>
      <c r="C4481" s="3">
        <v>13404</v>
      </c>
      <c r="D4481" t="s">
        <v>1947</v>
      </c>
      <c r="E4481" s="3">
        <v>100105</v>
      </c>
      <c r="F4481" t="s">
        <v>11377</v>
      </c>
      <c r="G4481" s="3">
        <v>100105004</v>
      </c>
      <c r="H4481" t="s">
        <v>26116</v>
      </c>
      <c r="I4481" s="3">
        <v>2</v>
      </c>
      <c r="J4481" t="s">
        <v>12848</v>
      </c>
      <c r="K4481" s="3">
        <v>20</v>
      </c>
      <c r="L4481" t="s">
        <v>26117</v>
      </c>
      <c r="M4481" s="3">
        <v>5</v>
      </c>
      <c r="N4481" t="s">
        <v>26092</v>
      </c>
      <c r="O4481" s="3">
        <v>3</v>
      </c>
      <c r="P4481" t="s">
        <v>26085</v>
      </c>
      <c r="Q4481" s="3">
        <v>5</v>
      </c>
      <c r="R4481" t="s">
        <v>8203</v>
      </c>
      <c r="S4481" s="3">
        <v>68</v>
      </c>
      <c r="T4481" s="3">
        <v>1</v>
      </c>
      <c r="U4481" s="3">
        <v>200000</v>
      </c>
      <c r="V4481" s="3">
        <v>2017</v>
      </c>
      <c r="W4481" t="s">
        <v>25</v>
      </c>
    </row>
    <row r="4482" spans="1:23" x14ac:dyDescent="0.3">
      <c r="A4482" s="3">
        <v>13</v>
      </c>
      <c r="B4482" t="s">
        <v>26153</v>
      </c>
      <c r="C4482" s="3">
        <v>13404</v>
      </c>
      <c r="D4482" t="s">
        <v>1947</v>
      </c>
      <c r="E4482" s="3">
        <v>100105</v>
      </c>
      <c r="F4482" t="s">
        <v>11377</v>
      </c>
      <c r="G4482" s="3">
        <v>100105004</v>
      </c>
      <c r="H4482" t="s">
        <v>26116</v>
      </c>
      <c r="I4482" s="3">
        <v>2</v>
      </c>
      <c r="J4482" t="s">
        <v>12848</v>
      </c>
      <c r="K4482" s="3">
        <v>20</v>
      </c>
      <c r="L4482" t="s">
        <v>26117</v>
      </c>
      <c r="M4482" s="3">
        <v>7</v>
      </c>
      <c r="N4482" t="s">
        <v>14788</v>
      </c>
      <c r="O4482" s="3">
        <v>3</v>
      </c>
      <c r="P4482" t="s">
        <v>26085</v>
      </c>
      <c r="Q4482" s="3">
        <v>1</v>
      </c>
      <c r="R4482" t="s">
        <v>26083</v>
      </c>
      <c r="S4482" s="3">
        <v>20</v>
      </c>
      <c r="T4482" s="3">
        <v>1</v>
      </c>
      <c r="U4482" s="3">
        <v>156000</v>
      </c>
      <c r="V4482" s="3">
        <v>2017</v>
      </c>
      <c r="W4482" t="s">
        <v>25</v>
      </c>
    </row>
    <row r="4483" spans="1:23" x14ac:dyDescent="0.3">
      <c r="A4483" s="3">
        <v>13</v>
      </c>
      <c r="B4483" t="s">
        <v>26153</v>
      </c>
      <c r="C4483" s="3">
        <v>13404</v>
      </c>
      <c r="D4483" t="s">
        <v>1947</v>
      </c>
      <c r="E4483" s="3">
        <v>100105</v>
      </c>
      <c r="F4483" t="s">
        <v>11377</v>
      </c>
      <c r="G4483" s="3">
        <v>100105001</v>
      </c>
      <c r="H4483" t="s">
        <v>26118</v>
      </c>
      <c r="I4483" s="3">
        <v>2</v>
      </c>
      <c r="J4483" t="s">
        <v>12848</v>
      </c>
      <c r="K4483" s="3">
        <v>20</v>
      </c>
      <c r="L4483" t="s">
        <v>26117</v>
      </c>
      <c r="M4483" s="3">
        <v>2</v>
      </c>
      <c r="N4483" t="s">
        <v>26084</v>
      </c>
      <c r="O4483" s="3">
        <v>3</v>
      </c>
      <c r="P4483" t="s">
        <v>26085</v>
      </c>
      <c r="Q4483" s="3">
        <v>1</v>
      </c>
      <c r="R4483" t="s">
        <v>26083</v>
      </c>
      <c r="S4483" s="3">
        <v>3</v>
      </c>
      <c r="T4483" s="3">
        <v>1</v>
      </c>
      <c r="U4483" s="3">
        <v>250000</v>
      </c>
      <c r="V4483" s="3">
        <v>2017</v>
      </c>
      <c r="W4483" t="s">
        <v>25</v>
      </c>
    </row>
    <row r="4484" spans="1:23" x14ac:dyDescent="0.3">
      <c r="A4484" s="3">
        <v>13</v>
      </c>
      <c r="B4484" t="s">
        <v>26153</v>
      </c>
      <c r="C4484" s="3">
        <v>13404</v>
      </c>
      <c r="D4484" t="s">
        <v>1947</v>
      </c>
      <c r="E4484" s="3">
        <v>100105</v>
      </c>
      <c r="F4484" t="s">
        <v>11377</v>
      </c>
      <c r="G4484" s="3">
        <v>100105004</v>
      </c>
      <c r="H4484" t="s">
        <v>26116</v>
      </c>
      <c r="I4484" s="3">
        <v>2</v>
      </c>
      <c r="J4484" t="s">
        <v>12848</v>
      </c>
      <c r="K4484" s="3">
        <v>20</v>
      </c>
      <c r="L4484" t="s">
        <v>26117</v>
      </c>
      <c r="M4484" s="3">
        <v>7</v>
      </c>
      <c r="N4484" t="s">
        <v>14788</v>
      </c>
      <c r="O4484" s="3">
        <v>1</v>
      </c>
      <c r="P4484" t="s">
        <v>28066</v>
      </c>
      <c r="Q4484" s="3">
        <v>1</v>
      </c>
      <c r="R4484" t="s">
        <v>26083</v>
      </c>
      <c r="S4484" s="3">
        <v>5</v>
      </c>
      <c r="T4484" s="3">
        <v>1</v>
      </c>
      <c r="U4484" s="3">
        <v>100000</v>
      </c>
      <c r="V4484" s="3">
        <v>2017</v>
      </c>
      <c r="W4484" t="s">
        <v>25</v>
      </c>
    </row>
    <row r="4485" spans="1:23" x14ac:dyDescent="0.3">
      <c r="A4485" s="3">
        <v>13</v>
      </c>
      <c r="B4485" t="s">
        <v>26153</v>
      </c>
      <c r="C4485" s="3">
        <v>13404</v>
      </c>
      <c r="D4485" t="s">
        <v>1947</v>
      </c>
      <c r="E4485" s="3">
        <v>100105</v>
      </c>
      <c r="F4485" t="s">
        <v>11377</v>
      </c>
      <c r="G4485" s="3">
        <v>100105004</v>
      </c>
      <c r="H4485" t="s">
        <v>26116</v>
      </c>
      <c r="I4485" s="3">
        <v>1</v>
      </c>
      <c r="J4485" t="s">
        <v>26080</v>
      </c>
      <c r="K4485" s="3">
        <v>20</v>
      </c>
      <c r="L4485" t="s">
        <v>26117</v>
      </c>
      <c r="M4485" s="3">
        <v>7</v>
      </c>
      <c r="N4485" t="s">
        <v>14788</v>
      </c>
      <c r="O4485" s="3">
        <v>3</v>
      </c>
      <c r="P4485" t="s">
        <v>26085</v>
      </c>
      <c r="Q4485" s="3">
        <v>1</v>
      </c>
      <c r="R4485" t="s">
        <v>26083</v>
      </c>
      <c r="S4485" s="3">
        <v>3</v>
      </c>
      <c r="T4485" s="3">
        <v>1</v>
      </c>
      <c r="U4485" s="3">
        <v>12500</v>
      </c>
      <c r="V4485" s="3">
        <v>2017</v>
      </c>
      <c r="W4485" t="s">
        <v>25</v>
      </c>
    </row>
    <row r="4486" spans="1:23" x14ac:dyDescent="0.3">
      <c r="A4486" s="3">
        <v>13</v>
      </c>
      <c r="B4486" t="s">
        <v>26153</v>
      </c>
      <c r="C4486" s="3">
        <v>13404</v>
      </c>
      <c r="D4486" t="s">
        <v>1947</v>
      </c>
      <c r="E4486" s="3">
        <v>100105</v>
      </c>
      <c r="F4486" t="s">
        <v>11377</v>
      </c>
      <c r="G4486" s="3">
        <v>100105004</v>
      </c>
      <c r="H4486" t="s">
        <v>26116</v>
      </c>
      <c r="I4486" s="3">
        <v>1</v>
      </c>
      <c r="J4486" t="s">
        <v>26080</v>
      </c>
      <c r="K4486" s="3">
        <v>20</v>
      </c>
      <c r="L4486" t="s">
        <v>26117</v>
      </c>
      <c r="M4486" s="3">
        <v>1</v>
      </c>
      <c r="N4486" t="s">
        <v>26082</v>
      </c>
      <c r="O4486" s="3">
        <v>3</v>
      </c>
      <c r="P4486" t="s">
        <v>26085</v>
      </c>
      <c r="Q4486" s="3">
        <v>1</v>
      </c>
      <c r="R4486" t="s">
        <v>26083</v>
      </c>
      <c r="S4486" s="3">
        <v>2</v>
      </c>
      <c r="T4486" s="3">
        <v>1</v>
      </c>
      <c r="U4486" s="3">
        <v>50000</v>
      </c>
      <c r="V4486" s="3">
        <v>2017</v>
      </c>
      <c r="W4486" t="s">
        <v>25</v>
      </c>
    </row>
    <row r="4487" spans="1:23" x14ac:dyDescent="0.3">
      <c r="A4487" s="3">
        <v>13</v>
      </c>
      <c r="B4487" t="s">
        <v>26153</v>
      </c>
      <c r="C4487" s="3">
        <v>13404</v>
      </c>
      <c r="D4487" t="s">
        <v>1947</v>
      </c>
      <c r="E4487" s="3">
        <v>100105</v>
      </c>
      <c r="F4487" t="s">
        <v>11377</v>
      </c>
      <c r="G4487" s="3">
        <v>100105004</v>
      </c>
      <c r="H4487" t="s">
        <v>26116</v>
      </c>
      <c r="I4487" s="3">
        <v>1</v>
      </c>
      <c r="J4487" t="s">
        <v>26080</v>
      </c>
      <c r="K4487" s="3">
        <v>20</v>
      </c>
      <c r="L4487" t="s">
        <v>26117</v>
      </c>
      <c r="M4487" s="3">
        <v>7</v>
      </c>
      <c r="N4487" t="s">
        <v>14788</v>
      </c>
      <c r="O4487" s="3">
        <v>1</v>
      </c>
      <c r="P4487" t="s">
        <v>28066</v>
      </c>
      <c r="Q4487" s="3">
        <v>1</v>
      </c>
      <c r="R4487" t="s">
        <v>26083</v>
      </c>
      <c r="S4487" s="3">
        <v>2</v>
      </c>
      <c r="T4487" s="3">
        <v>1</v>
      </c>
      <c r="U4487" s="3">
        <v>19000</v>
      </c>
      <c r="V4487" s="3">
        <v>2017</v>
      </c>
      <c r="W4487" t="s">
        <v>25</v>
      </c>
    </row>
    <row r="4488" spans="1:23" x14ac:dyDescent="0.3">
      <c r="A4488" s="3">
        <v>13</v>
      </c>
      <c r="B4488" t="s">
        <v>26153</v>
      </c>
      <c r="C4488" s="3">
        <v>13605</v>
      </c>
      <c r="D4488" t="s">
        <v>1977</v>
      </c>
      <c r="E4488" s="3">
        <v>100105</v>
      </c>
      <c r="F4488" t="s">
        <v>11377</v>
      </c>
      <c r="G4488" s="3">
        <v>100105004</v>
      </c>
      <c r="H4488" t="s">
        <v>26116</v>
      </c>
      <c r="I4488" s="3">
        <v>1</v>
      </c>
      <c r="J4488" t="s">
        <v>26080</v>
      </c>
      <c r="K4488" s="3">
        <v>20</v>
      </c>
      <c r="L4488" t="s">
        <v>26117</v>
      </c>
      <c r="M4488" s="3">
        <v>2</v>
      </c>
      <c r="N4488" t="s">
        <v>26084</v>
      </c>
      <c r="O4488" s="3">
        <v>1</v>
      </c>
      <c r="P4488" t="s">
        <v>28066</v>
      </c>
      <c r="Q4488" s="3">
        <v>1</v>
      </c>
      <c r="R4488" t="s">
        <v>26083</v>
      </c>
      <c r="S4488" s="3">
        <v>1</v>
      </c>
      <c r="T4488" s="3">
        <v>1</v>
      </c>
      <c r="U4488" s="3">
        <v>8000</v>
      </c>
      <c r="V4488" s="3">
        <v>2017</v>
      </c>
      <c r="W4488" t="s">
        <v>25</v>
      </c>
    </row>
    <row r="4489" spans="1:23" x14ac:dyDescent="0.3">
      <c r="A4489" s="3">
        <v>13</v>
      </c>
      <c r="B4489" t="s">
        <v>26153</v>
      </c>
      <c r="C4489" s="3">
        <v>13605</v>
      </c>
      <c r="D4489" t="s">
        <v>1977</v>
      </c>
      <c r="E4489" s="3">
        <v>100105</v>
      </c>
      <c r="F4489" t="s">
        <v>11377</v>
      </c>
      <c r="G4489" s="3">
        <v>100105004</v>
      </c>
      <c r="H4489" t="s">
        <v>26116</v>
      </c>
      <c r="I4489" s="3">
        <v>1</v>
      </c>
      <c r="J4489" t="s">
        <v>26080</v>
      </c>
      <c r="K4489" s="3">
        <v>20</v>
      </c>
      <c r="L4489" t="s">
        <v>26117</v>
      </c>
      <c r="M4489" s="3">
        <v>2</v>
      </c>
      <c r="N4489" t="s">
        <v>26084</v>
      </c>
      <c r="O4489" s="3">
        <v>1</v>
      </c>
      <c r="P4489" t="s">
        <v>28066</v>
      </c>
      <c r="Q4489" s="3">
        <v>1</v>
      </c>
      <c r="R4489" t="s">
        <v>26083</v>
      </c>
      <c r="S4489" s="3">
        <v>1</v>
      </c>
      <c r="T4489" s="3">
        <v>1</v>
      </c>
      <c r="U4489" s="3">
        <v>212000</v>
      </c>
      <c r="V4489" s="3">
        <v>2017</v>
      </c>
      <c r="W4489" t="s">
        <v>25</v>
      </c>
    </row>
    <row r="4490" spans="1:23" x14ac:dyDescent="0.3">
      <c r="A4490" s="3">
        <v>13</v>
      </c>
      <c r="B4490" t="s">
        <v>26153</v>
      </c>
      <c r="C4490" s="3">
        <v>13605</v>
      </c>
      <c r="D4490" t="s">
        <v>1977</v>
      </c>
      <c r="E4490" s="3">
        <v>100105</v>
      </c>
      <c r="F4490" t="s">
        <v>11377</v>
      </c>
      <c r="G4490" s="3">
        <v>100105004</v>
      </c>
      <c r="H4490" t="s">
        <v>26116</v>
      </c>
      <c r="I4490" s="3">
        <v>2</v>
      </c>
      <c r="J4490" t="s">
        <v>12848</v>
      </c>
      <c r="K4490" s="3">
        <v>20</v>
      </c>
      <c r="L4490" t="s">
        <v>26117</v>
      </c>
      <c r="M4490" s="3">
        <v>7</v>
      </c>
      <c r="N4490" t="s">
        <v>14788</v>
      </c>
      <c r="O4490" s="3">
        <v>3</v>
      </c>
      <c r="P4490" t="s">
        <v>26085</v>
      </c>
      <c r="Q4490" s="3">
        <v>2</v>
      </c>
      <c r="R4490" t="s">
        <v>8209</v>
      </c>
      <c r="S4490" s="3">
        <v>2</v>
      </c>
      <c r="T4490" s="3">
        <v>1</v>
      </c>
      <c r="U4490" s="3">
        <v>600000</v>
      </c>
      <c r="V4490" s="3">
        <v>2017</v>
      </c>
      <c r="W4490" t="s">
        <v>25</v>
      </c>
    </row>
    <row r="4491" spans="1:23" x14ac:dyDescent="0.3">
      <c r="A4491" s="3">
        <v>13</v>
      </c>
      <c r="B4491" t="s">
        <v>26153</v>
      </c>
      <c r="C4491" s="3">
        <v>13605</v>
      </c>
      <c r="D4491" t="s">
        <v>1977</v>
      </c>
      <c r="E4491" s="3">
        <v>100105</v>
      </c>
      <c r="F4491" t="s">
        <v>11377</v>
      </c>
      <c r="G4491" s="3">
        <v>100105004</v>
      </c>
      <c r="H4491" t="s">
        <v>26116</v>
      </c>
      <c r="I4491" s="3">
        <v>2</v>
      </c>
      <c r="J4491" t="s">
        <v>12848</v>
      </c>
      <c r="K4491" s="3">
        <v>20</v>
      </c>
      <c r="L4491" t="s">
        <v>26117</v>
      </c>
      <c r="M4491" s="3">
        <v>2</v>
      </c>
      <c r="N4491" t="s">
        <v>26084</v>
      </c>
      <c r="O4491" s="3">
        <v>3</v>
      </c>
      <c r="P4491" t="s">
        <v>26085</v>
      </c>
      <c r="Q4491" s="3">
        <v>1</v>
      </c>
      <c r="R4491" t="s">
        <v>26083</v>
      </c>
      <c r="S4491" s="3">
        <v>1</v>
      </c>
      <c r="T4491" s="3">
        <v>1</v>
      </c>
      <c r="U4491" s="3">
        <v>560000</v>
      </c>
      <c r="V4491" s="3">
        <v>2017</v>
      </c>
      <c r="W4491" t="s">
        <v>25</v>
      </c>
    </row>
    <row r="4492" spans="1:23" x14ac:dyDescent="0.3">
      <c r="A4492" s="3">
        <v>13</v>
      </c>
      <c r="B4492" t="s">
        <v>26153</v>
      </c>
      <c r="C4492" s="3">
        <v>13202</v>
      </c>
      <c r="D4492" t="s">
        <v>1923</v>
      </c>
      <c r="E4492" s="3">
        <v>100105</v>
      </c>
      <c r="F4492" t="s">
        <v>11377</v>
      </c>
      <c r="G4492" s="3">
        <v>100105004</v>
      </c>
      <c r="H4492" t="s">
        <v>26116</v>
      </c>
      <c r="I4492" s="3">
        <v>2</v>
      </c>
      <c r="J4492" t="s">
        <v>12848</v>
      </c>
      <c r="K4492" s="3">
        <v>20</v>
      </c>
      <c r="L4492" t="s">
        <v>26117</v>
      </c>
      <c r="M4492" s="3">
        <v>2</v>
      </c>
      <c r="N4492" t="s">
        <v>26084</v>
      </c>
      <c r="O4492" s="3">
        <v>1</v>
      </c>
      <c r="P4492" t="s">
        <v>28066</v>
      </c>
      <c r="Q4492" s="3">
        <v>1</v>
      </c>
      <c r="R4492" t="s">
        <v>26083</v>
      </c>
      <c r="S4492" s="3">
        <v>5</v>
      </c>
      <c r="T4492" s="3">
        <v>1</v>
      </c>
      <c r="U4492" s="3">
        <v>18000</v>
      </c>
      <c r="V4492" s="3">
        <v>2017</v>
      </c>
      <c r="W4492" t="s">
        <v>25</v>
      </c>
    </row>
    <row r="4493" spans="1:23" x14ac:dyDescent="0.3">
      <c r="A4493" s="3">
        <v>13</v>
      </c>
      <c r="B4493" t="s">
        <v>26153</v>
      </c>
      <c r="C4493" s="3">
        <v>13202</v>
      </c>
      <c r="D4493" t="s">
        <v>1923</v>
      </c>
      <c r="E4493" s="3">
        <v>100105</v>
      </c>
      <c r="F4493" t="s">
        <v>11377</v>
      </c>
      <c r="G4493" s="3">
        <v>100105004</v>
      </c>
      <c r="H4493" t="s">
        <v>26116</v>
      </c>
      <c r="I4493" s="3">
        <v>2</v>
      </c>
      <c r="J4493" t="s">
        <v>12848</v>
      </c>
      <c r="K4493" s="3">
        <v>20</v>
      </c>
      <c r="L4493" t="s">
        <v>26117</v>
      </c>
      <c r="M4493" s="3">
        <v>2</v>
      </c>
      <c r="N4493" t="s">
        <v>26084</v>
      </c>
      <c r="O4493" s="3">
        <v>1</v>
      </c>
      <c r="P4493" t="s">
        <v>28066</v>
      </c>
      <c r="Q4493" s="3">
        <v>1</v>
      </c>
      <c r="R4493" t="s">
        <v>26083</v>
      </c>
      <c r="S4493" s="3">
        <v>2</v>
      </c>
      <c r="T4493" s="3">
        <v>1</v>
      </c>
      <c r="U4493" s="3">
        <v>32416</v>
      </c>
      <c r="V4493" s="3">
        <v>2017</v>
      </c>
      <c r="W4493" t="s">
        <v>25</v>
      </c>
    </row>
    <row r="4494" spans="1:23" x14ac:dyDescent="0.3">
      <c r="A4494" s="3">
        <v>13</v>
      </c>
      <c r="B4494" t="s">
        <v>26153</v>
      </c>
      <c r="C4494" s="3">
        <v>13202</v>
      </c>
      <c r="D4494" t="s">
        <v>1923</v>
      </c>
      <c r="E4494" s="3">
        <v>100105</v>
      </c>
      <c r="F4494" t="s">
        <v>11377</v>
      </c>
      <c r="G4494" s="3">
        <v>100105004</v>
      </c>
      <c r="H4494" t="s">
        <v>26116</v>
      </c>
      <c r="I4494" s="3">
        <v>2</v>
      </c>
      <c r="J4494" t="s">
        <v>12848</v>
      </c>
      <c r="K4494" s="3">
        <v>20</v>
      </c>
      <c r="L4494" t="s">
        <v>26117</v>
      </c>
      <c r="M4494" s="3">
        <v>2</v>
      </c>
      <c r="N4494" t="s">
        <v>26084</v>
      </c>
      <c r="O4494" s="3">
        <v>2</v>
      </c>
      <c r="P4494" t="s">
        <v>28067</v>
      </c>
      <c r="Q4494" s="3">
        <v>1</v>
      </c>
      <c r="R4494" t="s">
        <v>26083</v>
      </c>
      <c r="S4494" s="3">
        <v>1</v>
      </c>
      <c r="T4494" s="3">
        <v>1</v>
      </c>
      <c r="U4494" s="3">
        <v>10000</v>
      </c>
      <c r="V4494" s="3">
        <v>2017</v>
      </c>
      <c r="W4494" t="s">
        <v>25</v>
      </c>
    </row>
    <row r="4495" spans="1:23" x14ac:dyDescent="0.3">
      <c r="A4495" s="3">
        <v>13</v>
      </c>
      <c r="B4495" t="s">
        <v>26153</v>
      </c>
      <c r="C4495" s="3">
        <v>13202</v>
      </c>
      <c r="D4495" t="s">
        <v>1923</v>
      </c>
      <c r="E4495" s="3">
        <v>100105</v>
      </c>
      <c r="F4495" t="s">
        <v>11377</v>
      </c>
      <c r="G4495" s="3">
        <v>100105004</v>
      </c>
      <c r="H4495" t="s">
        <v>26116</v>
      </c>
      <c r="I4495" s="3">
        <v>2</v>
      </c>
      <c r="J4495" t="s">
        <v>12848</v>
      </c>
      <c r="K4495" s="3">
        <v>20</v>
      </c>
      <c r="L4495" t="s">
        <v>26117</v>
      </c>
      <c r="M4495" s="3">
        <v>1</v>
      </c>
      <c r="N4495" t="s">
        <v>26082</v>
      </c>
      <c r="O4495" s="3">
        <v>1</v>
      </c>
      <c r="P4495" t="s">
        <v>28066</v>
      </c>
      <c r="Q4495" s="3">
        <v>1</v>
      </c>
      <c r="R4495" t="s">
        <v>26083</v>
      </c>
      <c r="S4495" s="3">
        <v>1</v>
      </c>
      <c r="T4495" s="3">
        <v>1</v>
      </c>
      <c r="U4495" s="3">
        <v>50000</v>
      </c>
      <c r="V4495" s="3">
        <v>2017</v>
      </c>
      <c r="W4495" t="s">
        <v>25</v>
      </c>
    </row>
    <row r="4496" spans="1:23" x14ac:dyDescent="0.3">
      <c r="A4496" s="3">
        <v>13</v>
      </c>
      <c r="B4496" t="s">
        <v>26153</v>
      </c>
      <c r="C4496" s="3">
        <v>13202</v>
      </c>
      <c r="D4496" t="s">
        <v>1923</v>
      </c>
      <c r="E4496" s="3">
        <v>100105</v>
      </c>
      <c r="F4496" t="s">
        <v>11377</v>
      </c>
      <c r="G4496" s="3">
        <v>100105004</v>
      </c>
      <c r="H4496" t="s">
        <v>26116</v>
      </c>
      <c r="I4496" s="3">
        <v>2</v>
      </c>
      <c r="J4496" t="s">
        <v>12848</v>
      </c>
      <c r="K4496" s="3">
        <v>20</v>
      </c>
      <c r="L4496" t="s">
        <v>26117</v>
      </c>
      <c r="M4496" s="3">
        <v>1</v>
      </c>
      <c r="N4496" t="s">
        <v>26082</v>
      </c>
      <c r="O4496" s="3">
        <v>3</v>
      </c>
      <c r="P4496" t="s">
        <v>26085</v>
      </c>
      <c r="Q4496" s="3">
        <v>1</v>
      </c>
      <c r="R4496" t="s">
        <v>26083</v>
      </c>
      <c r="S4496" s="3">
        <v>2</v>
      </c>
      <c r="T4496" s="3">
        <v>1</v>
      </c>
      <c r="U4496" s="3">
        <v>173000</v>
      </c>
      <c r="V4496" s="3">
        <v>2017</v>
      </c>
      <c r="W4496" t="s">
        <v>25</v>
      </c>
    </row>
    <row r="4497" spans="1:23" x14ac:dyDescent="0.3">
      <c r="A4497" s="3">
        <v>13</v>
      </c>
      <c r="B4497" t="s">
        <v>26153</v>
      </c>
      <c r="C4497" s="3">
        <v>13202</v>
      </c>
      <c r="D4497" t="s">
        <v>1923</v>
      </c>
      <c r="E4497" s="3">
        <v>100105</v>
      </c>
      <c r="F4497" t="s">
        <v>11377</v>
      </c>
      <c r="G4497" s="3">
        <v>100105004</v>
      </c>
      <c r="H4497" t="s">
        <v>26116</v>
      </c>
      <c r="I4497" s="3">
        <v>2</v>
      </c>
      <c r="J4497" t="s">
        <v>12848</v>
      </c>
      <c r="K4497" s="3">
        <v>20</v>
      </c>
      <c r="L4497" t="s">
        <v>26117</v>
      </c>
      <c r="M4497" s="3">
        <v>2</v>
      </c>
      <c r="N4497" t="s">
        <v>26084</v>
      </c>
      <c r="O4497" s="3">
        <v>1</v>
      </c>
      <c r="P4497" t="s">
        <v>28066</v>
      </c>
      <c r="Q4497" s="3">
        <v>1</v>
      </c>
      <c r="R4497" t="s">
        <v>26083</v>
      </c>
      <c r="S4497" s="3">
        <v>1</v>
      </c>
      <c r="T4497" s="3">
        <v>1</v>
      </c>
      <c r="U4497" s="3">
        <v>19656</v>
      </c>
      <c r="V4497" s="3">
        <v>2017</v>
      </c>
      <c r="W4497" t="s">
        <v>25</v>
      </c>
    </row>
    <row r="4498" spans="1:23" x14ac:dyDescent="0.3">
      <c r="A4498" s="3">
        <v>13</v>
      </c>
      <c r="B4498" t="s">
        <v>26153</v>
      </c>
      <c r="C4498" s="3">
        <v>13202</v>
      </c>
      <c r="D4498" t="s">
        <v>1923</v>
      </c>
      <c r="E4498" s="3">
        <v>100105</v>
      </c>
      <c r="F4498" t="s">
        <v>11377</v>
      </c>
      <c r="G4498" s="3">
        <v>100105004</v>
      </c>
      <c r="H4498" t="s">
        <v>26116</v>
      </c>
      <c r="I4498" s="3">
        <v>2</v>
      </c>
      <c r="J4498" t="s">
        <v>12848</v>
      </c>
      <c r="K4498" s="3">
        <v>20</v>
      </c>
      <c r="L4498" t="s">
        <v>26117</v>
      </c>
      <c r="M4498" s="3">
        <v>2</v>
      </c>
      <c r="N4498" t="s">
        <v>26084</v>
      </c>
      <c r="O4498" s="3">
        <v>1</v>
      </c>
      <c r="P4498" t="s">
        <v>28066</v>
      </c>
      <c r="Q4498" s="3">
        <v>1</v>
      </c>
      <c r="R4498" t="s">
        <v>26083</v>
      </c>
      <c r="S4498" s="3">
        <v>2</v>
      </c>
      <c r="T4498" s="3">
        <v>1</v>
      </c>
      <c r="U4498" s="3">
        <v>61932</v>
      </c>
      <c r="V4498" s="3">
        <v>2017</v>
      </c>
      <c r="W4498" t="s">
        <v>25</v>
      </c>
    </row>
    <row r="4499" spans="1:23" x14ac:dyDescent="0.3">
      <c r="A4499" s="3">
        <v>13</v>
      </c>
      <c r="B4499" t="s">
        <v>26153</v>
      </c>
      <c r="C4499" s="3">
        <v>13202</v>
      </c>
      <c r="D4499" t="s">
        <v>1923</v>
      </c>
      <c r="E4499" s="3">
        <v>100105</v>
      </c>
      <c r="F4499" t="s">
        <v>11377</v>
      </c>
      <c r="G4499" s="3">
        <v>100105004</v>
      </c>
      <c r="H4499" t="s">
        <v>26116</v>
      </c>
      <c r="I4499" s="3">
        <v>2</v>
      </c>
      <c r="J4499" t="s">
        <v>12848</v>
      </c>
      <c r="K4499" s="3">
        <v>20</v>
      </c>
      <c r="L4499" t="s">
        <v>26117</v>
      </c>
      <c r="M4499" s="3">
        <v>2</v>
      </c>
      <c r="N4499" t="s">
        <v>26084</v>
      </c>
      <c r="O4499" s="3">
        <v>1</v>
      </c>
      <c r="P4499" t="s">
        <v>28066</v>
      </c>
      <c r="Q4499" s="3">
        <v>1</v>
      </c>
      <c r="R4499" t="s">
        <v>26083</v>
      </c>
      <c r="S4499" s="3">
        <v>2</v>
      </c>
      <c r="T4499" s="3">
        <v>1</v>
      </c>
      <c r="U4499" s="3">
        <v>29657</v>
      </c>
      <c r="V4499" s="3">
        <v>2017</v>
      </c>
      <c r="W4499" t="s">
        <v>25</v>
      </c>
    </row>
    <row r="4500" spans="1:23" x14ac:dyDescent="0.3">
      <c r="A4500" s="3">
        <v>13</v>
      </c>
      <c r="B4500" t="s">
        <v>26153</v>
      </c>
      <c r="C4500" s="3">
        <v>13202</v>
      </c>
      <c r="D4500" t="s">
        <v>1923</v>
      </c>
      <c r="E4500" s="3">
        <v>100105</v>
      </c>
      <c r="F4500" t="s">
        <v>11377</v>
      </c>
      <c r="G4500" s="3">
        <v>100105004</v>
      </c>
      <c r="H4500" t="s">
        <v>26116</v>
      </c>
      <c r="I4500" s="3">
        <v>2</v>
      </c>
      <c r="J4500" t="s">
        <v>12848</v>
      </c>
      <c r="K4500" s="3">
        <v>20</v>
      </c>
      <c r="L4500" t="s">
        <v>26117</v>
      </c>
      <c r="M4500" s="3">
        <v>1</v>
      </c>
      <c r="N4500" t="s">
        <v>26082</v>
      </c>
      <c r="O4500" s="3">
        <v>1</v>
      </c>
      <c r="P4500" t="s">
        <v>28066</v>
      </c>
      <c r="Q4500" s="3">
        <v>1</v>
      </c>
      <c r="R4500" t="s">
        <v>26083</v>
      </c>
      <c r="S4500" s="3">
        <v>2</v>
      </c>
      <c r="T4500" s="3">
        <v>1</v>
      </c>
      <c r="U4500" s="3">
        <v>49300</v>
      </c>
      <c r="V4500" s="3">
        <v>2017</v>
      </c>
      <c r="W4500" t="s">
        <v>25</v>
      </c>
    </row>
    <row r="4501" spans="1:23" x14ac:dyDescent="0.3">
      <c r="A4501" s="3">
        <v>13</v>
      </c>
      <c r="B4501" t="s">
        <v>26153</v>
      </c>
      <c r="C4501" s="3">
        <v>13202</v>
      </c>
      <c r="D4501" t="s">
        <v>1923</v>
      </c>
      <c r="E4501" s="3">
        <v>100105</v>
      </c>
      <c r="F4501" t="s">
        <v>11377</v>
      </c>
      <c r="G4501" s="3">
        <v>100105004</v>
      </c>
      <c r="H4501" t="s">
        <v>26116</v>
      </c>
      <c r="I4501" s="3">
        <v>2</v>
      </c>
      <c r="J4501" t="s">
        <v>12848</v>
      </c>
      <c r="K4501" s="3">
        <v>20</v>
      </c>
      <c r="L4501" t="s">
        <v>26117</v>
      </c>
      <c r="M4501" s="3">
        <v>1</v>
      </c>
      <c r="N4501" t="s">
        <v>26082</v>
      </c>
      <c r="O4501" s="3">
        <v>3</v>
      </c>
      <c r="P4501" t="s">
        <v>26085</v>
      </c>
      <c r="Q4501" s="3">
        <v>2</v>
      </c>
      <c r="R4501" t="s">
        <v>8209</v>
      </c>
      <c r="S4501" s="3">
        <v>2</v>
      </c>
      <c r="T4501" s="3">
        <v>1</v>
      </c>
      <c r="U4501" s="3">
        <v>300000</v>
      </c>
      <c r="V4501" s="3">
        <v>2017</v>
      </c>
      <c r="W4501" t="s">
        <v>25</v>
      </c>
    </row>
    <row r="4502" spans="1:23" x14ac:dyDescent="0.3">
      <c r="A4502" s="3">
        <v>13</v>
      </c>
      <c r="B4502" t="s">
        <v>26153</v>
      </c>
      <c r="C4502" s="3">
        <v>13202</v>
      </c>
      <c r="D4502" t="s">
        <v>1923</v>
      </c>
      <c r="E4502" s="3">
        <v>100105</v>
      </c>
      <c r="F4502" t="s">
        <v>11377</v>
      </c>
      <c r="G4502" s="3">
        <v>100105004</v>
      </c>
      <c r="H4502" t="s">
        <v>26116</v>
      </c>
      <c r="I4502" s="3">
        <v>2</v>
      </c>
      <c r="J4502" t="s">
        <v>12848</v>
      </c>
      <c r="K4502" s="3">
        <v>20</v>
      </c>
      <c r="L4502" t="s">
        <v>26117</v>
      </c>
      <c r="M4502" s="3">
        <v>1</v>
      </c>
      <c r="N4502" t="s">
        <v>26082</v>
      </c>
      <c r="O4502" s="3">
        <v>3</v>
      </c>
      <c r="P4502" t="s">
        <v>26085</v>
      </c>
      <c r="Q4502" s="3">
        <v>1</v>
      </c>
      <c r="R4502" t="s">
        <v>26083</v>
      </c>
      <c r="S4502" s="3">
        <v>2</v>
      </c>
      <c r="T4502" s="3">
        <v>1</v>
      </c>
      <c r="U4502" s="3">
        <v>200000</v>
      </c>
      <c r="V4502" s="3">
        <v>2017</v>
      </c>
      <c r="W4502" t="s">
        <v>25</v>
      </c>
    </row>
    <row r="4503" spans="1:23" x14ac:dyDescent="0.3">
      <c r="A4503" s="3">
        <v>13</v>
      </c>
      <c r="B4503" t="s">
        <v>26153</v>
      </c>
      <c r="C4503" s="3">
        <v>13202</v>
      </c>
      <c r="D4503" t="s">
        <v>1923</v>
      </c>
      <c r="E4503" s="3">
        <v>100105</v>
      </c>
      <c r="F4503" t="s">
        <v>11377</v>
      </c>
      <c r="G4503" s="3">
        <v>100105004</v>
      </c>
      <c r="H4503" t="s">
        <v>26116</v>
      </c>
      <c r="I4503" s="3">
        <v>2</v>
      </c>
      <c r="J4503" t="s">
        <v>12848</v>
      </c>
      <c r="K4503" s="3">
        <v>20</v>
      </c>
      <c r="L4503" t="s">
        <v>26117</v>
      </c>
      <c r="M4503" s="3">
        <v>1</v>
      </c>
      <c r="N4503" t="s">
        <v>26082</v>
      </c>
      <c r="O4503" s="3">
        <v>1</v>
      </c>
      <c r="P4503" t="s">
        <v>28066</v>
      </c>
      <c r="Q4503" s="3">
        <v>1</v>
      </c>
      <c r="R4503" t="s">
        <v>26083</v>
      </c>
      <c r="S4503" s="3">
        <v>2</v>
      </c>
      <c r="T4503" s="3">
        <v>1</v>
      </c>
      <c r="U4503" s="3">
        <v>160000</v>
      </c>
      <c r="V4503" s="3">
        <v>2017</v>
      </c>
      <c r="W4503" t="s">
        <v>25</v>
      </c>
    </row>
    <row r="4504" spans="1:23" x14ac:dyDescent="0.3">
      <c r="A4504" s="3">
        <v>13</v>
      </c>
      <c r="B4504" t="s">
        <v>26153</v>
      </c>
      <c r="C4504" s="3">
        <v>13202</v>
      </c>
      <c r="D4504" t="s">
        <v>1923</v>
      </c>
      <c r="E4504" s="3">
        <v>100105</v>
      </c>
      <c r="F4504" t="s">
        <v>11377</v>
      </c>
      <c r="G4504" s="3">
        <v>100105004</v>
      </c>
      <c r="H4504" t="s">
        <v>26116</v>
      </c>
      <c r="I4504" s="3">
        <v>2</v>
      </c>
      <c r="J4504" t="s">
        <v>12848</v>
      </c>
      <c r="K4504" s="3">
        <v>20</v>
      </c>
      <c r="L4504" t="s">
        <v>26117</v>
      </c>
      <c r="M4504" s="3">
        <v>1</v>
      </c>
      <c r="N4504" t="s">
        <v>26082</v>
      </c>
      <c r="O4504" s="3">
        <v>3</v>
      </c>
      <c r="P4504" t="s">
        <v>26085</v>
      </c>
      <c r="Q4504" s="3">
        <v>2</v>
      </c>
      <c r="R4504" t="s">
        <v>8209</v>
      </c>
      <c r="S4504" s="3">
        <v>2</v>
      </c>
      <c r="T4504" s="3">
        <v>1</v>
      </c>
      <c r="U4504" s="3">
        <v>207725</v>
      </c>
      <c r="V4504" s="3">
        <v>2017</v>
      </c>
      <c r="W4504" t="s">
        <v>25</v>
      </c>
    </row>
    <row r="4505" spans="1:23" x14ac:dyDescent="0.3">
      <c r="A4505" s="3">
        <v>13</v>
      </c>
      <c r="B4505" t="s">
        <v>26153</v>
      </c>
      <c r="C4505" s="3">
        <v>13202</v>
      </c>
      <c r="D4505" t="s">
        <v>1923</v>
      </c>
      <c r="E4505" s="3">
        <v>100105</v>
      </c>
      <c r="F4505" t="s">
        <v>11377</v>
      </c>
      <c r="G4505" s="3">
        <v>100105004</v>
      </c>
      <c r="H4505" t="s">
        <v>26116</v>
      </c>
      <c r="I4505" s="3">
        <v>2</v>
      </c>
      <c r="J4505" t="s">
        <v>12848</v>
      </c>
      <c r="K4505" s="3">
        <v>20</v>
      </c>
      <c r="L4505" t="s">
        <v>26117</v>
      </c>
      <c r="M4505" s="3">
        <v>2</v>
      </c>
      <c r="N4505" t="s">
        <v>26084</v>
      </c>
      <c r="O4505" s="3">
        <v>3</v>
      </c>
      <c r="P4505" t="s">
        <v>26085</v>
      </c>
      <c r="Q4505" s="3">
        <v>1</v>
      </c>
      <c r="R4505" t="s">
        <v>26083</v>
      </c>
      <c r="S4505" s="3">
        <v>1</v>
      </c>
      <c r="T4505" s="3">
        <v>1</v>
      </c>
      <c r="U4505" s="3">
        <v>40000</v>
      </c>
      <c r="V4505" s="3">
        <v>2017</v>
      </c>
      <c r="W4505" t="s">
        <v>25</v>
      </c>
    </row>
    <row r="4506" spans="1:23" x14ac:dyDescent="0.3">
      <c r="A4506" s="3">
        <v>13</v>
      </c>
      <c r="B4506" t="s">
        <v>26153</v>
      </c>
      <c r="C4506" s="3">
        <v>13202</v>
      </c>
      <c r="D4506" t="s">
        <v>1923</v>
      </c>
      <c r="E4506" s="3">
        <v>100105</v>
      </c>
      <c r="F4506" t="s">
        <v>11377</v>
      </c>
      <c r="G4506" s="3">
        <v>100105004</v>
      </c>
      <c r="H4506" t="s">
        <v>26116</v>
      </c>
      <c r="I4506" s="3">
        <v>2</v>
      </c>
      <c r="J4506" t="s">
        <v>12848</v>
      </c>
      <c r="K4506" s="3">
        <v>20</v>
      </c>
      <c r="L4506" t="s">
        <v>26117</v>
      </c>
      <c r="M4506" s="3">
        <v>1</v>
      </c>
      <c r="N4506" t="s">
        <v>26082</v>
      </c>
      <c r="O4506" s="3">
        <v>1</v>
      </c>
      <c r="P4506" t="s">
        <v>28066</v>
      </c>
      <c r="Q4506" s="3">
        <v>2</v>
      </c>
      <c r="R4506" t="s">
        <v>8209</v>
      </c>
      <c r="S4506" s="3">
        <v>3</v>
      </c>
      <c r="T4506" s="3">
        <v>1</v>
      </c>
      <c r="U4506" s="3">
        <v>124830</v>
      </c>
      <c r="V4506" s="3">
        <v>2017</v>
      </c>
      <c r="W4506" t="s">
        <v>25</v>
      </c>
    </row>
    <row r="4507" spans="1:23" x14ac:dyDescent="0.3">
      <c r="A4507" s="3">
        <v>13</v>
      </c>
      <c r="B4507" t="s">
        <v>26153</v>
      </c>
      <c r="C4507" s="3">
        <v>13202</v>
      </c>
      <c r="D4507" t="s">
        <v>1923</v>
      </c>
      <c r="E4507" s="3">
        <v>100105</v>
      </c>
      <c r="F4507" t="s">
        <v>11377</v>
      </c>
      <c r="G4507" s="3">
        <v>100105004</v>
      </c>
      <c r="H4507" t="s">
        <v>26116</v>
      </c>
      <c r="I4507" s="3">
        <v>2</v>
      </c>
      <c r="J4507" t="s">
        <v>12848</v>
      </c>
      <c r="K4507" s="3">
        <v>20</v>
      </c>
      <c r="L4507" t="s">
        <v>26117</v>
      </c>
      <c r="M4507" s="3">
        <v>2</v>
      </c>
      <c r="N4507" t="s">
        <v>26084</v>
      </c>
      <c r="O4507" s="3">
        <v>1</v>
      </c>
      <c r="P4507" t="s">
        <v>28066</v>
      </c>
      <c r="Q4507" s="3">
        <v>1</v>
      </c>
      <c r="R4507" t="s">
        <v>26083</v>
      </c>
      <c r="S4507" s="3">
        <v>4</v>
      </c>
      <c r="T4507" s="3">
        <v>1</v>
      </c>
      <c r="U4507" s="3">
        <v>70000</v>
      </c>
      <c r="V4507" s="3">
        <v>2017</v>
      </c>
      <c r="W4507" t="s">
        <v>25</v>
      </c>
    </row>
    <row r="4508" spans="1:23" x14ac:dyDescent="0.3">
      <c r="A4508" s="3">
        <v>13</v>
      </c>
      <c r="B4508" t="s">
        <v>26153</v>
      </c>
      <c r="C4508" s="3">
        <v>13202</v>
      </c>
      <c r="D4508" t="s">
        <v>1923</v>
      </c>
      <c r="E4508" s="3">
        <v>100105</v>
      </c>
      <c r="F4508" t="s">
        <v>11377</v>
      </c>
      <c r="G4508" s="3">
        <v>100105004</v>
      </c>
      <c r="H4508" t="s">
        <v>26116</v>
      </c>
      <c r="I4508" s="3">
        <v>2</v>
      </c>
      <c r="J4508" t="s">
        <v>12848</v>
      </c>
      <c r="K4508" s="3">
        <v>20</v>
      </c>
      <c r="L4508" t="s">
        <v>26117</v>
      </c>
      <c r="M4508" s="3">
        <v>2</v>
      </c>
      <c r="N4508" t="s">
        <v>26084</v>
      </c>
      <c r="O4508" s="3">
        <v>3</v>
      </c>
      <c r="P4508" t="s">
        <v>26085</v>
      </c>
      <c r="Q4508" s="3">
        <v>2</v>
      </c>
      <c r="R4508" t="s">
        <v>8209</v>
      </c>
      <c r="S4508" s="3">
        <v>3</v>
      </c>
      <c r="T4508" s="3">
        <v>1</v>
      </c>
      <c r="U4508" s="3">
        <v>215000</v>
      </c>
      <c r="V4508" s="3">
        <v>2017</v>
      </c>
      <c r="W4508" t="s">
        <v>25</v>
      </c>
    </row>
    <row r="4509" spans="1:23" x14ac:dyDescent="0.3">
      <c r="A4509" s="3">
        <v>13</v>
      </c>
      <c r="B4509" t="s">
        <v>26153</v>
      </c>
      <c r="C4509" s="3">
        <v>13202</v>
      </c>
      <c r="D4509" t="s">
        <v>1923</v>
      </c>
      <c r="E4509" s="3">
        <v>100105</v>
      </c>
      <c r="F4509" t="s">
        <v>11377</v>
      </c>
      <c r="G4509" s="3">
        <v>100105004</v>
      </c>
      <c r="H4509" t="s">
        <v>26116</v>
      </c>
      <c r="I4509" s="3">
        <v>2</v>
      </c>
      <c r="J4509" t="s">
        <v>12848</v>
      </c>
      <c r="K4509" s="3">
        <v>20</v>
      </c>
      <c r="L4509" t="s">
        <v>26117</v>
      </c>
      <c r="M4509" s="3">
        <v>2</v>
      </c>
      <c r="N4509" t="s">
        <v>26084</v>
      </c>
      <c r="O4509" s="3">
        <v>3</v>
      </c>
      <c r="P4509" t="s">
        <v>26085</v>
      </c>
      <c r="Q4509" s="3">
        <v>1</v>
      </c>
      <c r="R4509" t="s">
        <v>26083</v>
      </c>
      <c r="S4509" s="3">
        <v>1</v>
      </c>
      <c r="T4509" s="3">
        <v>1</v>
      </c>
      <c r="U4509" s="3">
        <v>13500</v>
      </c>
      <c r="V4509" s="3">
        <v>2017</v>
      </c>
      <c r="W4509" t="s">
        <v>25</v>
      </c>
    </row>
    <row r="4510" spans="1:23" x14ac:dyDescent="0.3">
      <c r="A4510" s="3">
        <v>13</v>
      </c>
      <c r="B4510" t="s">
        <v>26153</v>
      </c>
      <c r="C4510" s="3">
        <v>13202</v>
      </c>
      <c r="D4510" t="s">
        <v>1923</v>
      </c>
      <c r="E4510" s="3">
        <v>100105</v>
      </c>
      <c r="F4510" t="s">
        <v>11377</v>
      </c>
      <c r="G4510" s="3">
        <v>100105004</v>
      </c>
      <c r="H4510" t="s">
        <v>26116</v>
      </c>
      <c r="I4510" s="3">
        <v>2</v>
      </c>
      <c r="J4510" t="s">
        <v>12848</v>
      </c>
      <c r="K4510" s="3">
        <v>20</v>
      </c>
      <c r="L4510" t="s">
        <v>26117</v>
      </c>
      <c r="M4510" s="3">
        <v>1</v>
      </c>
      <c r="N4510" t="s">
        <v>26082</v>
      </c>
      <c r="O4510" s="3">
        <v>1</v>
      </c>
      <c r="P4510" t="s">
        <v>28066</v>
      </c>
      <c r="Q4510" s="3">
        <v>1</v>
      </c>
      <c r="R4510" t="s">
        <v>26083</v>
      </c>
      <c r="S4510" s="3">
        <v>2</v>
      </c>
      <c r="T4510" s="3">
        <v>1</v>
      </c>
      <c r="U4510" s="3">
        <v>30000</v>
      </c>
      <c r="V4510" s="3">
        <v>2017</v>
      </c>
      <c r="W4510" t="s">
        <v>25</v>
      </c>
    </row>
    <row r="4511" spans="1:23" x14ac:dyDescent="0.3">
      <c r="A4511" s="3">
        <v>13</v>
      </c>
      <c r="B4511" t="s">
        <v>26153</v>
      </c>
      <c r="C4511" s="3">
        <v>13202</v>
      </c>
      <c r="D4511" t="s">
        <v>1923</v>
      </c>
      <c r="E4511" s="3">
        <v>100105</v>
      </c>
      <c r="F4511" t="s">
        <v>11377</v>
      </c>
      <c r="G4511" s="3">
        <v>100105004</v>
      </c>
      <c r="H4511" t="s">
        <v>26116</v>
      </c>
      <c r="I4511" s="3">
        <v>2</v>
      </c>
      <c r="J4511" t="s">
        <v>12848</v>
      </c>
      <c r="K4511" s="3">
        <v>20</v>
      </c>
      <c r="L4511" t="s">
        <v>26117</v>
      </c>
      <c r="M4511" s="3">
        <v>1</v>
      </c>
      <c r="N4511" t="s">
        <v>26082</v>
      </c>
      <c r="O4511" s="3">
        <v>1</v>
      </c>
      <c r="P4511" t="s">
        <v>28066</v>
      </c>
      <c r="Q4511" s="3">
        <v>1</v>
      </c>
      <c r="R4511" t="s">
        <v>26083</v>
      </c>
      <c r="S4511" s="3">
        <v>2</v>
      </c>
      <c r="T4511" s="3">
        <v>1</v>
      </c>
      <c r="U4511" s="3">
        <v>13000</v>
      </c>
      <c r="V4511" s="3">
        <v>2017</v>
      </c>
      <c r="W4511" t="s">
        <v>25</v>
      </c>
    </row>
    <row r="4512" spans="1:23" x14ac:dyDescent="0.3">
      <c r="A4512" s="3">
        <v>13</v>
      </c>
      <c r="B4512" t="s">
        <v>26153</v>
      </c>
      <c r="C4512" s="3">
        <v>13202</v>
      </c>
      <c r="D4512" t="s">
        <v>1923</v>
      </c>
      <c r="E4512" s="3">
        <v>100105</v>
      </c>
      <c r="F4512" t="s">
        <v>11377</v>
      </c>
      <c r="G4512" s="3">
        <v>100105004</v>
      </c>
      <c r="H4512" t="s">
        <v>26116</v>
      </c>
      <c r="I4512" s="3">
        <v>2</v>
      </c>
      <c r="J4512" t="s">
        <v>12848</v>
      </c>
      <c r="K4512" s="3">
        <v>20</v>
      </c>
      <c r="L4512" t="s">
        <v>26117</v>
      </c>
      <c r="M4512" s="3">
        <v>5</v>
      </c>
      <c r="N4512" t="s">
        <v>26092</v>
      </c>
      <c r="O4512" s="3">
        <v>2</v>
      </c>
      <c r="P4512" t="s">
        <v>28067</v>
      </c>
      <c r="Q4512" s="3">
        <v>2</v>
      </c>
      <c r="R4512" t="s">
        <v>8209</v>
      </c>
      <c r="S4512" s="3">
        <v>2</v>
      </c>
      <c r="T4512" s="3">
        <v>1</v>
      </c>
      <c r="U4512" s="3">
        <v>47000</v>
      </c>
      <c r="V4512" s="3">
        <v>2017</v>
      </c>
      <c r="W4512" t="s">
        <v>25</v>
      </c>
    </row>
    <row r="4513" spans="1:23" x14ac:dyDescent="0.3">
      <c r="A4513" s="3">
        <v>13</v>
      </c>
      <c r="B4513" t="s">
        <v>26153</v>
      </c>
      <c r="C4513" s="3">
        <v>13202</v>
      </c>
      <c r="D4513" t="s">
        <v>1923</v>
      </c>
      <c r="E4513" s="3">
        <v>100105</v>
      </c>
      <c r="F4513" t="s">
        <v>11377</v>
      </c>
      <c r="G4513" s="3">
        <v>100105004</v>
      </c>
      <c r="H4513" t="s">
        <v>26116</v>
      </c>
      <c r="I4513" s="3">
        <v>2</v>
      </c>
      <c r="J4513" t="s">
        <v>12848</v>
      </c>
      <c r="K4513" s="3">
        <v>20</v>
      </c>
      <c r="L4513" t="s">
        <v>26117</v>
      </c>
      <c r="M4513" s="3">
        <v>2</v>
      </c>
      <c r="N4513" t="s">
        <v>26084</v>
      </c>
      <c r="O4513" s="3">
        <v>1</v>
      </c>
      <c r="P4513" t="s">
        <v>28066</v>
      </c>
      <c r="Q4513" s="3">
        <v>1</v>
      </c>
      <c r="R4513" t="s">
        <v>26083</v>
      </c>
      <c r="S4513" s="3">
        <v>2</v>
      </c>
      <c r="T4513" s="3">
        <v>1</v>
      </c>
      <c r="U4513" s="3">
        <v>23500</v>
      </c>
      <c r="V4513" s="3">
        <v>2017</v>
      </c>
      <c r="W4513" t="s">
        <v>25</v>
      </c>
    </row>
    <row r="4514" spans="1:23" x14ac:dyDescent="0.3">
      <c r="A4514" s="3">
        <v>13</v>
      </c>
      <c r="B4514" t="s">
        <v>26153</v>
      </c>
      <c r="C4514" s="3">
        <v>13202</v>
      </c>
      <c r="D4514" t="s">
        <v>1923</v>
      </c>
      <c r="E4514" s="3">
        <v>100105</v>
      </c>
      <c r="F4514" t="s">
        <v>11377</v>
      </c>
      <c r="G4514" s="3">
        <v>100105004</v>
      </c>
      <c r="H4514" t="s">
        <v>26116</v>
      </c>
      <c r="I4514" s="3">
        <v>2</v>
      </c>
      <c r="J4514" t="s">
        <v>12848</v>
      </c>
      <c r="K4514" s="3">
        <v>20</v>
      </c>
      <c r="L4514" t="s">
        <v>26117</v>
      </c>
      <c r="M4514" s="3">
        <v>5</v>
      </c>
      <c r="N4514" t="s">
        <v>26092</v>
      </c>
      <c r="O4514" s="3">
        <v>3</v>
      </c>
      <c r="P4514" t="s">
        <v>26085</v>
      </c>
      <c r="Q4514" s="3">
        <v>2</v>
      </c>
      <c r="R4514" t="s">
        <v>8209</v>
      </c>
      <c r="S4514" s="3">
        <v>5</v>
      </c>
      <c r="T4514" s="3">
        <v>1</v>
      </c>
      <c r="U4514" s="3">
        <v>260000</v>
      </c>
      <c r="V4514" s="3">
        <v>2017</v>
      </c>
      <c r="W4514" t="s">
        <v>25</v>
      </c>
    </row>
    <row r="4515" spans="1:23" x14ac:dyDescent="0.3">
      <c r="A4515" s="3">
        <v>13</v>
      </c>
      <c r="B4515" t="s">
        <v>26153</v>
      </c>
      <c r="C4515" s="3">
        <v>13202</v>
      </c>
      <c r="D4515" t="s">
        <v>1923</v>
      </c>
      <c r="E4515" s="3">
        <v>100105</v>
      </c>
      <c r="F4515" t="s">
        <v>11377</v>
      </c>
      <c r="G4515" s="3">
        <v>100105004</v>
      </c>
      <c r="H4515" t="s">
        <v>26116</v>
      </c>
      <c r="I4515" s="3">
        <v>2</v>
      </c>
      <c r="J4515" t="s">
        <v>12848</v>
      </c>
      <c r="K4515" s="3">
        <v>20</v>
      </c>
      <c r="L4515" t="s">
        <v>26117</v>
      </c>
      <c r="M4515" s="3">
        <v>2</v>
      </c>
      <c r="N4515" t="s">
        <v>26084</v>
      </c>
      <c r="O4515" s="3">
        <v>3</v>
      </c>
      <c r="P4515" t="s">
        <v>26085</v>
      </c>
      <c r="Q4515" s="3">
        <v>1</v>
      </c>
      <c r="R4515" t="s">
        <v>26083</v>
      </c>
      <c r="S4515" s="3">
        <v>1</v>
      </c>
      <c r="T4515" s="3">
        <v>1</v>
      </c>
      <c r="U4515" s="3">
        <v>12000</v>
      </c>
      <c r="V4515" s="3">
        <v>2017</v>
      </c>
      <c r="W4515" t="s">
        <v>25</v>
      </c>
    </row>
    <row r="4516" spans="1:23" x14ac:dyDescent="0.3">
      <c r="A4516" s="3">
        <v>13</v>
      </c>
      <c r="B4516" t="s">
        <v>26153</v>
      </c>
      <c r="C4516" s="3">
        <v>13202</v>
      </c>
      <c r="D4516" t="s">
        <v>1923</v>
      </c>
      <c r="E4516" s="3">
        <v>100105</v>
      </c>
      <c r="F4516" t="s">
        <v>11377</v>
      </c>
      <c r="G4516" s="3">
        <v>100105004</v>
      </c>
      <c r="H4516" t="s">
        <v>26116</v>
      </c>
      <c r="I4516" s="3">
        <v>2</v>
      </c>
      <c r="J4516" t="s">
        <v>12848</v>
      </c>
      <c r="K4516" s="3">
        <v>20</v>
      </c>
      <c r="L4516" t="s">
        <v>26117</v>
      </c>
      <c r="M4516" s="3">
        <v>2</v>
      </c>
      <c r="N4516" t="s">
        <v>26084</v>
      </c>
      <c r="O4516" s="3">
        <v>3</v>
      </c>
      <c r="P4516" t="s">
        <v>26085</v>
      </c>
      <c r="Q4516" s="3">
        <v>2</v>
      </c>
      <c r="R4516" t="s">
        <v>8209</v>
      </c>
      <c r="S4516" s="3">
        <v>5</v>
      </c>
      <c r="T4516" s="3">
        <v>1</v>
      </c>
      <c r="U4516" s="3">
        <v>450000</v>
      </c>
      <c r="V4516" s="3">
        <v>2017</v>
      </c>
      <c r="W4516" t="s">
        <v>25</v>
      </c>
    </row>
    <row r="4517" spans="1:23" x14ac:dyDescent="0.3">
      <c r="A4517" s="3">
        <v>13</v>
      </c>
      <c r="B4517" t="s">
        <v>26153</v>
      </c>
      <c r="C4517" s="3">
        <v>13201</v>
      </c>
      <c r="D4517" t="s">
        <v>1920</v>
      </c>
      <c r="E4517" s="3">
        <v>100105</v>
      </c>
      <c r="F4517" t="s">
        <v>11377</v>
      </c>
      <c r="G4517" s="3">
        <v>100105004</v>
      </c>
      <c r="H4517" t="s">
        <v>26116</v>
      </c>
      <c r="I4517" s="3">
        <v>2</v>
      </c>
      <c r="J4517" t="s">
        <v>12848</v>
      </c>
      <c r="K4517" s="3">
        <v>20</v>
      </c>
      <c r="L4517" t="s">
        <v>26117</v>
      </c>
      <c r="M4517" s="3">
        <v>2</v>
      </c>
      <c r="N4517" t="s">
        <v>26084</v>
      </c>
      <c r="O4517" s="3">
        <v>1</v>
      </c>
      <c r="P4517" t="s">
        <v>28066</v>
      </c>
      <c r="Q4517" s="3">
        <v>1</v>
      </c>
      <c r="R4517" t="s">
        <v>26083</v>
      </c>
      <c r="S4517" s="3">
        <v>2</v>
      </c>
      <c r="T4517" s="3">
        <v>1</v>
      </c>
      <c r="U4517" s="3">
        <v>12000</v>
      </c>
      <c r="V4517" s="3">
        <v>2017</v>
      </c>
      <c r="W4517" t="s">
        <v>25</v>
      </c>
    </row>
    <row r="4518" spans="1:23" x14ac:dyDescent="0.3">
      <c r="A4518" s="3">
        <v>13</v>
      </c>
      <c r="B4518" t="s">
        <v>26153</v>
      </c>
      <c r="C4518" s="3">
        <v>13401</v>
      </c>
      <c r="D4518" t="s">
        <v>1938</v>
      </c>
      <c r="E4518" s="3">
        <v>100105</v>
      </c>
      <c r="F4518" t="s">
        <v>11377</v>
      </c>
      <c r="G4518" s="3">
        <v>100105004</v>
      </c>
      <c r="H4518" t="s">
        <v>26116</v>
      </c>
      <c r="I4518" s="3">
        <v>2</v>
      </c>
      <c r="J4518" t="s">
        <v>12848</v>
      </c>
      <c r="K4518" s="3">
        <v>20</v>
      </c>
      <c r="L4518" t="s">
        <v>26117</v>
      </c>
      <c r="M4518" s="3">
        <v>6</v>
      </c>
      <c r="N4518" t="s">
        <v>18251</v>
      </c>
      <c r="O4518" s="3">
        <v>3</v>
      </c>
      <c r="P4518" t="s">
        <v>26085</v>
      </c>
      <c r="Q4518" s="3">
        <v>1</v>
      </c>
      <c r="R4518" t="s">
        <v>26083</v>
      </c>
      <c r="S4518" s="3">
        <v>3</v>
      </c>
      <c r="T4518" s="3">
        <v>1</v>
      </c>
      <c r="U4518" s="3">
        <v>135000</v>
      </c>
      <c r="V4518" s="3">
        <v>2017</v>
      </c>
      <c r="W4518" t="s">
        <v>25</v>
      </c>
    </row>
    <row r="4519" spans="1:23" x14ac:dyDescent="0.3">
      <c r="A4519" s="3">
        <v>13</v>
      </c>
      <c r="B4519" t="s">
        <v>26153</v>
      </c>
      <c r="C4519" s="3">
        <v>13401</v>
      </c>
      <c r="D4519" t="s">
        <v>1938</v>
      </c>
      <c r="E4519" s="3">
        <v>100105</v>
      </c>
      <c r="F4519" t="s">
        <v>11377</v>
      </c>
      <c r="G4519" s="3">
        <v>100105004</v>
      </c>
      <c r="H4519" t="s">
        <v>26116</v>
      </c>
      <c r="I4519" s="3">
        <v>2</v>
      </c>
      <c r="J4519" t="s">
        <v>12848</v>
      </c>
      <c r="K4519" s="3">
        <v>20</v>
      </c>
      <c r="L4519" t="s">
        <v>26117</v>
      </c>
      <c r="M4519" s="3">
        <v>6</v>
      </c>
      <c r="N4519" t="s">
        <v>18251</v>
      </c>
      <c r="O4519" s="3">
        <v>3</v>
      </c>
      <c r="P4519" t="s">
        <v>26085</v>
      </c>
      <c r="Q4519" s="3">
        <v>1</v>
      </c>
      <c r="R4519" t="s">
        <v>26083</v>
      </c>
      <c r="S4519" s="3">
        <v>2</v>
      </c>
      <c r="T4519" s="3">
        <v>1</v>
      </c>
      <c r="U4519" s="3">
        <v>80000</v>
      </c>
      <c r="V4519" s="3">
        <v>2017</v>
      </c>
      <c r="W4519" t="s">
        <v>25</v>
      </c>
    </row>
    <row r="4520" spans="1:23" x14ac:dyDescent="0.3">
      <c r="A4520" s="3">
        <v>13</v>
      </c>
      <c r="B4520" t="s">
        <v>26153</v>
      </c>
      <c r="C4520" s="3">
        <v>13401</v>
      </c>
      <c r="D4520" t="s">
        <v>1938</v>
      </c>
      <c r="E4520" s="3">
        <v>100105</v>
      </c>
      <c r="F4520" t="s">
        <v>11377</v>
      </c>
      <c r="G4520" s="3">
        <v>100105004</v>
      </c>
      <c r="H4520" t="s">
        <v>26116</v>
      </c>
      <c r="I4520" s="3">
        <v>2</v>
      </c>
      <c r="J4520" t="s">
        <v>12848</v>
      </c>
      <c r="K4520" s="3">
        <v>20</v>
      </c>
      <c r="L4520" t="s">
        <v>26117</v>
      </c>
      <c r="M4520" s="3">
        <v>1</v>
      </c>
      <c r="N4520" t="s">
        <v>26082</v>
      </c>
      <c r="O4520" s="3">
        <v>1</v>
      </c>
      <c r="P4520" t="s">
        <v>28066</v>
      </c>
      <c r="Q4520" s="3">
        <v>2</v>
      </c>
      <c r="R4520" t="s">
        <v>8209</v>
      </c>
      <c r="S4520" s="3">
        <v>3</v>
      </c>
      <c r="T4520" s="3">
        <v>1</v>
      </c>
      <c r="U4520" s="3">
        <v>207090</v>
      </c>
      <c r="V4520" s="3">
        <v>2017</v>
      </c>
      <c r="W4520" t="s">
        <v>25</v>
      </c>
    </row>
    <row r="4521" spans="1:23" x14ac:dyDescent="0.3">
      <c r="A4521" s="3">
        <v>13</v>
      </c>
      <c r="B4521" t="s">
        <v>26153</v>
      </c>
      <c r="C4521" s="3">
        <v>13401</v>
      </c>
      <c r="D4521" t="s">
        <v>1938</v>
      </c>
      <c r="E4521" s="3">
        <v>100105</v>
      </c>
      <c r="F4521" t="s">
        <v>11377</v>
      </c>
      <c r="G4521" s="3">
        <v>100105001</v>
      </c>
      <c r="H4521" t="s">
        <v>26118</v>
      </c>
      <c r="I4521" s="3">
        <v>2</v>
      </c>
      <c r="J4521" t="s">
        <v>12848</v>
      </c>
      <c r="K4521" s="3">
        <v>20</v>
      </c>
      <c r="L4521" t="s">
        <v>26117</v>
      </c>
      <c r="M4521" s="3">
        <v>5</v>
      </c>
      <c r="N4521" t="s">
        <v>26092</v>
      </c>
      <c r="O4521" s="3">
        <v>3</v>
      </c>
      <c r="P4521" t="s">
        <v>26085</v>
      </c>
      <c r="Q4521" s="3">
        <v>2</v>
      </c>
      <c r="R4521" t="s">
        <v>8209</v>
      </c>
      <c r="S4521" s="3">
        <v>15</v>
      </c>
      <c r="T4521" s="3">
        <v>1</v>
      </c>
      <c r="U4521" s="3">
        <v>855460</v>
      </c>
      <c r="V4521" s="3">
        <v>2017</v>
      </c>
      <c r="W4521" t="s">
        <v>25</v>
      </c>
    </row>
    <row r="4522" spans="1:23" x14ac:dyDescent="0.3">
      <c r="A4522" s="3">
        <v>13</v>
      </c>
      <c r="B4522" t="s">
        <v>26153</v>
      </c>
      <c r="C4522" s="3">
        <v>13401</v>
      </c>
      <c r="D4522" t="s">
        <v>1938</v>
      </c>
      <c r="E4522" s="3">
        <v>100105</v>
      </c>
      <c r="F4522" t="s">
        <v>11377</v>
      </c>
      <c r="G4522" s="3">
        <v>100105004</v>
      </c>
      <c r="H4522" t="s">
        <v>26116</v>
      </c>
      <c r="I4522" s="3">
        <v>2</v>
      </c>
      <c r="J4522" t="s">
        <v>12848</v>
      </c>
      <c r="K4522" s="3">
        <v>20</v>
      </c>
      <c r="L4522" t="s">
        <v>26117</v>
      </c>
      <c r="M4522" s="3">
        <v>1</v>
      </c>
      <c r="N4522" t="s">
        <v>26082</v>
      </c>
      <c r="O4522" s="3">
        <v>1</v>
      </c>
      <c r="P4522" t="s">
        <v>28066</v>
      </c>
      <c r="Q4522" s="3">
        <v>1</v>
      </c>
      <c r="R4522" t="s">
        <v>26083</v>
      </c>
      <c r="S4522" s="3">
        <v>3</v>
      </c>
      <c r="T4522" s="3">
        <v>1</v>
      </c>
      <c r="U4522" s="3">
        <v>220750</v>
      </c>
      <c r="V4522" s="3">
        <v>2017</v>
      </c>
      <c r="W4522" t="s">
        <v>25</v>
      </c>
    </row>
    <row r="4523" spans="1:23" x14ac:dyDescent="0.3">
      <c r="A4523" s="3">
        <v>13</v>
      </c>
      <c r="B4523" t="s">
        <v>26153</v>
      </c>
      <c r="C4523" s="3">
        <v>13401</v>
      </c>
      <c r="D4523" t="s">
        <v>1938</v>
      </c>
      <c r="E4523" s="3">
        <v>100105</v>
      </c>
      <c r="F4523" t="s">
        <v>11377</v>
      </c>
      <c r="G4523" s="3">
        <v>100105004</v>
      </c>
      <c r="H4523" t="s">
        <v>26116</v>
      </c>
      <c r="I4523" s="3">
        <v>2</v>
      </c>
      <c r="J4523" t="s">
        <v>12848</v>
      </c>
      <c r="K4523" s="3">
        <v>20</v>
      </c>
      <c r="L4523" t="s">
        <v>26117</v>
      </c>
      <c r="M4523" s="3">
        <v>1</v>
      </c>
      <c r="N4523" t="s">
        <v>26082</v>
      </c>
      <c r="O4523" s="3">
        <v>3</v>
      </c>
      <c r="P4523" t="s">
        <v>26085</v>
      </c>
      <c r="Q4523" s="3">
        <v>2</v>
      </c>
      <c r="R4523" t="s">
        <v>8209</v>
      </c>
      <c r="S4523" s="3">
        <v>1</v>
      </c>
      <c r="T4523" s="3">
        <v>1</v>
      </c>
      <c r="U4523" s="3">
        <v>200000</v>
      </c>
      <c r="V4523" s="3">
        <v>2017</v>
      </c>
      <c r="W4523" t="s">
        <v>25</v>
      </c>
    </row>
    <row r="4524" spans="1:23" x14ac:dyDescent="0.3">
      <c r="A4524" s="3">
        <v>13</v>
      </c>
      <c r="B4524" t="s">
        <v>26153</v>
      </c>
      <c r="C4524" s="3">
        <v>13401</v>
      </c>
      <c r="D4524" t="s">
        <v>1938</v>
      </c>
      <c r="E4524" s="3">
        <v>100105</v>
      </c>
      <c r="F4524" t="s">
        <v>11377</v>
      </c>
      <c r="G4524" s="3">
        <v>100105004</v>
      </c>
      <c r="H4524" t="s">
        <v>26116</v>
      </c>
      <c r="I4524" s="3">
        <v>2</v>
      </c>
      <c r="J4524" t="s">
        <v>12848</v>
      </c>
      <c r="K4524" s="3">
        <v>20</v>
      </c>
      <c r="L4524" t="s">
        <v>26117</v>
      </c>
      <c r="M4524" s="3">
        <v>1</v>
      </c>
      <c r="N4524" t="s">
        <v>26082</v>
      </c>
      <c r="O4524" s="3">
        <v>3</v>
      </c>
      <c r="P4524" t="s">
        <v>26085</v>
      </c>
      <c r="Q4524" s="3">
        <v>1</v>
      </c>
      <c r="R4524" t="s">
        <v>26083</v>
      </c>
      <c r="S4524" s="3">
        <v>1</v>
      </c>
      <c r="T4524" s="3">
        <v>1</v>
      </c>
      <c r="U4524" s="3">
        <v>120000</v>
      </c>
      <c r="V4524" s="3">
        <v>2017</v>
      </c>
      <c r="W4524" t="s">
        <v>25</v>
      </c>
    </row>
    <row r="4525" spans="1:23" x14ac:dyDescent="0.3">
      <c r="A4525" s="3">
        <v>13</v>
      </c>
      <c r="B4525" t="s">
        <v>26153</v>
      </c>
      <c r="C4525" s="3">
        <v>13401</v>
      </c>
      <c r="D4525" t="s">
        <v>1938</v>
      </c>
      <c r="E4525" s="3">
        <v>100105</v>
      </c>
      <c r="F4525" t="s">
        <v>11377</v>
      </c>
      <c r="G4525" s="3">
        <v>100105004</v>
      </c>
      <c r="H4525" t="s">
        <v>26116</v>
      </c>
      <c r="I4525" s="3">
        <v>2</v>
      </c>
      <c r="J4525" t="s">
        <v>12848</v>
      </c>
      <c r="K4525" s="3">
        <v>20</v>
      </c>
      <c r="L4525" t="s">
        <v>26117</v>
      </c>
      <c r="M4525" s="3">
        <v>1</v>
      </c>
      <c r="N4525" t="s">
        <v>26082</v>
      </c>
      <c r="O4525" s="3">
        <v>3</v>
      </c>
      <c r="P4525" t="s">
        <v>26085</v>
      </c>
      <c r="Q4525" s="3">
        <v>7</v>
      </c>
      <c r="R4525" t="s">
        <v>8206</v>
      </c>
      <c r="S4525" s="3">
        <v>3</v>
      </c>
      <c r="T4525" s="3">
        <v>1</v>
      </c>
      <c r="U4525" s="3">
        <v>350000</v>
      </c>
      <c r="V4525" s="3">
        <v>2017</v>
      </c>
      <c r="W4525" t="s">
        <v>25</v>
      </c>
    </row>
    <row r="4526" spans="1:23" x14ac:dyDescent="0.3">
      <c r="A4526" s="3">
        <v>13</v>
      </c>
      <c r="B4526" t="s">
        <v>26153</v>
      </c>
      <c r="C4526" s="3">
        <v>13401</v>
      </c>
      <c r="D4526" t="s">
        <v>1938</v>
      </c>
      <c r="E4526" s="3">
        <v>100105</v>
      </c>
      <c r="F4526" t="s">
        <v>11377</v>
      </c>
      <c r="G4526" s="3">
        <v>100105004</v>
      </c>
      <c r="H4526" t="s">
        <v>26116</v>
      </c>
      <c r="I4526" s="3">
        <v>2</v>
      </c>
      <c r="J4526" t="s">
        <v>12848</v>
      </c>
      <c r="K4526" s="3">
        <v>20</v>
      </c>
      <c r="L4526" t="s">
        <v>26117</v>
      </c>
      <c r="M4526" s="3">
        <v>5</v>
      </c>
      <c r="N4526" t="s">
        <v>26092</v>
      </c>
      <c r="O4526" s="3">
        <v>3</v>
      </c>
      <c r="P4526" t="s">
        <v>26085</v>
      </c>
      <c r="Q4526" s="3">
        <v>2</v>
      </c>
      <c r="R4526" t="s">
        <v>8209</v>
      </c>
      <c r="S4526" s="3">
        <v>15</v>
      </c>
      <c r="T4526" s="3">
        <v>1</v>
      </c>
      <c r="U4526" s="3">
        <v>86275</v>
      </c>
      <c r="V4526" s="3">
        <v>2017</v>
      </c>
      <c r="W4526" t="s">
        <v>25</v>
      </c>
    </row>
    <row r="4527" spans="1:23" x14ac:dyDescent="0.3">
      <c r="A4527" s="3">
        <v>13</v>
      </c>
      <c r="B4527" t="s">
        <v>26153</v>
      </c>
      <c r="C4527" s="3">
        <v>13401</v>
      </c>
      <c r="D4527" t="s">
        <v>1938</v>
      </c>
      <c r="E4527" s="3">
        <v>100105</v>
      </c>
      <c r="F4527" t="s">
        <v>11377</v>
      </c>
      <c r="G4527" s="3">
        <v>100105004</v>
      </c>
      <c r="H4527" t="s">
        <v>26116</v>
      </c>
      <c r="I4527" s="3">
        <v>2</v>
      </c>
      <c r="J4527" t="s">
        <v>12848</v>
      </c>
      <c r="K4527" s="3">
        <v>20</v>
      </c>
      <c r="L4527" t="s">
        <v>26117</v>
      </c>
      <c r="M4527" s="3">
        <v>1</v>
      </c>
      <c r="N4527" t="s">
        <v>26082</v>
      </c>
      <c r="O4527" s="3">
        <v>3</v>
      </c>
      <c r="P4527" t="s">
        <v>26085</v>
      </c>
      <c r="Q4527" s="3">
        <v>2</v>
      </c>
      <c r="R4527" t="s">
        <v>8209</v>
      </c>
      <c r="S4527" s="3">
        <v>2</v>
      </c>
      <c r="T4527" s="3">
        <v>1</v>
      </c>
      <c r="U4527" s="3">
        <v>240000</v>
      </c>
      <c r="V4527" s="3">
        <v>2017</v>
      </c>
      <c r="W4527" t="s">
        <v>25</v>
      </c>
    </row>
    <row r="4528" spans="1:23" x14ac:dyDescent="0.3">
      <c r="A4528" s="3">
        <v>13</v>
      </c>
      <c r="B4528" t="s">
        <v>26153</v>
      </c>
      <c r="C4528" s="3">
        <v>13401</v>
      </c>
      <c r="D4528" t="s">
        <v>1938</v>
      </c>
      <c r="E4528" s="3">
        <v>100105</v>
      </c>
      <c r="F4528" t="s">
        <v>11377</v>
      </c>
      <c r="G4528" s="3">
        <v>100105004</v>
      </c>
      <c r="H4528" t="s">
        <v>26116</v>
      </c>
      <c r="I4528" s="3">
        <v>2</v>
      </c>
      <c r="J4528" t="s">
        <v>12848</v>
      </c>
      <c r="K4528" s="3">
        <v>20</v>
      </c>
      <c r="L4528" t="s">
        <v>26117</v>
      </c>
      <c r="M4528" s="3">
        <v>1</v>
      </c>
      <c r="N4528" t="s">
        <v>26082</v>
      </c>
      <c r="O4528" s="3">
        <v>3</v>
      </c>
      <c r="P4528" t="s">
        <v>26085</v>
      </c>
      <c r="Q4528" s="3">
        <v>2</v>
      </c>
      <c r="R4528" t="s">
        <v>8209</v>
      </c>
      <c r="S4528" s="3">
        <v>4</v>
      </c>
      <c r="T4528" s="3">
        <v>1</v>
      </c>
      <c r="U4528" s="3">
        <v>245000</v>
      </c>
      <c r="V4528" s="3">
        <v>2017</v>
      </c>
      <c r="W4528" t="s">
        <v>25</v>
      </c>
    </row>
    <row r="4529" spans="1:23" x14ac:dyDescent="0.3">
      <c r="A4529" s="3">
        <v>13</v>
      </c>
      <c r="B4529" t="s">
        <v>26153</v>
      </c>
      <c r="C4529" s="3">
        <v>13401</v>
      </c>
      <c r="D4529" t="s">
        <v>1938</v>
      </c>
      <c r="E4529" s="3">
        <v>100105</v>
      </c>
      <c r="F4529" t="s">
        <v>11377</v>
      </c>
      <c r="G4529" s="3">
        <v>100105004</v>
      </c>
      <c r="H4529" t="s">
        <v>26116</v>
      </c>
      <c r="I4529" s="3">
        <v>2</v>
      </c>
      <c r="J4529" t="s">
        <v>12848</v>
      </c>
      <c r="K4529" s="3">
        <v>20</v>
      </c>
      <c r="L4529" t="s">
        <v>26117</v>
      </c>
      <c r="M4529" s="3">
        <v>1</v>
      </c>
      <c r="N4529" t="s">
        <v>26082</v>
      </c>
      <c r="O4529" s="3">
        <v>3</v>
      </c>
      <c r="P4529" t="s">
        <v>26085</v>
      </c>
      <c r="Q4529" s="3">
        <v>1</v>
      </c>
      <c r="R4529" t="s">
        <v>26083</v>
      </c>
      <c r="S4529" s="3">
        <v>3</v>
      </c>
      <c r="T4529" s="3">
        <v>1</v>
      </c>
      <c r="U4529" s="3">
        <v>25000</v>
      </c>
      <c r="V4529" s="3">
        <v>2017</v>
      </c>
      <c r="W4529" t="s">
        <v>25</v>
      </c>
    </row>
    <row r="4530" spans="1:23" x14ac:dyDescent="0.3">
      <c r="A4530" s="3">
        <v>13</v>
      </c>
      <c r="B4530" t="s">
        <v>26153</v>
      </c>
      <c r="C4530" s="3">
        <v>13401</v>
      </c>
      <c r="D4530" t="s">
        <v>1938</v>
      </c>
      <c r="E4530" s="3">
        <v>100105</v>
      </c>
      <c r="F4530" t="s">
        <v>11377</v>
      </c>
      <c r="G4530" s="3">
        <v>100105004</v>
      </c>
      <c r="H4530" t="s">
        <v>26116</v>
      </c>
      <c r="I4530" s="3">
        <v>2</v>
      </c>
      <c r="J4530" t="s">
        <v>12848</v>
      </c>
      <c r="K4530" s="3">
        <v>20</v>
      </c>
      <c r="L4530" t="s">
        <v>26117</v>
      </c>
      <c r="M4530" s="3">
        <v>6</v>
      </c>
      <c r="N4530" t="s">
        <v>18251</v>
      </c>
      <c r="O4530" s="3">
        <v>3</v>
      </c>
      <c r="P4530" t="s">
        <v>26085</v>
      </c>
      <c r="Q4530" s="3">
        <v>2</v>
      </c>
      <c r="R4530" t="s">
        <v>8209</v>
      </c>
      <c r="S4530" s="3">
        <v>1</v>
      </c>
      <c r="T4530" s="3">
        <v>1</v>
      </c>
      <c r="U4530" s="3">
        <v>32000</v>
      </c>
      <c r="V4530" s="3">
        <v>2017</v>
      </c>
      <c r="W4530" t="s">
        <v>25</v>
      </c>
    </row>
    <row r="4531" spans="1:23" x14ac:dyDescent="0.3">
      <c r="A4531" s="3">
        <v>13</v>
      </c>
      <c r="B4531" t="s">
        <v>26153</v>
      </c>
      <c r="C4531" s="3">
        <v>13401</v>
      </c>
      <c r="D4531" t="s">
        <v>1938</v>
      </c>
      <c r="E4531" s="3">
        <v>100105</v>
      </c>
      <c r="F4531" t="s">
        <v>11377</v>
      </c>
      <c r="G4531" s="3">
        <v>100105004</v>
      </c>
      <c r="H4531" t="s">
        <v>26116</v>
      </c>
      <c r="I4531" s="3">
        <v>2</v>
      </c>
      <c r="J4531" t="s">
        <v>12848</v>
      </c>
      <c r="K4531" s="3">
        <v>20</v>
      </c>
      <c r="L4531" t="s">
        <v>26117</v>
      </c>
      <c r="M4531" s="3">
        <v>5</v>
      </c>
      <c r="N4531" t="s">
        <v>26092</v>
      </c>
      <c r="O4531" s="3">
        <v>1</v>
      </c>
      <c r="P4531" t="s">
        <v>28066</v>
      </c>
      <c r="Q4531" s="3">
        <v>2</v>
      </c>
      <c r="R4531" t="s">
        <v>8209</v>
      </c>
      <c r="S4531" s="3">
        <v>8</v>
      </c>
      <c r="T4531" s="3">
        <v>1</v>
      </c>
      <c r="U4531" s="3">
        <v>26000</v>
      </c>
      <c r="V4531" s="3">
        <v>2017</v>
      </c>
      <c r="W4531" t="s">
        <v>25</v>
      </c>
    </row>
    <row r="4532" spans="1:23" x14ac:dyDescent="0.3">
      <c r="A4532" s="3">
        <v>13</v>
      </c>
      <c r="B4532" t="s">
        <v>26153</v>
      </c>
      <c r="C4532" s="3">
        <v>13401</v>
      </c>
      <c r="D4532" t="s">
        <v>1938</v>
      </c>
      <c r="E4532" s="3">
        <v>100105</v>
      </c>
      <c r="F4532" t="s">
        <v>11377</v>
      </c>
      <c r="G4532" s="3">
        <v>100105004</v>
      </c>
      <c r="H4532" t="s">
        <v>26116</v>
      </c>
      <c r="I4532" s="3">
        <v>2</v>
      </c>
      <c r="J4532" t="s">
        <v>12848</v>
      </c>
      <c r="K4532" s="3">
        <v>20</v>
      </c>
      <c r="L4532" t="s">
        <v>26117</v>
      </c>
      <c r="M4532" s="3">
        <v>1</v>
      </c>
      <c r="N4532" t="s">
        <v>26082</v>
      </c>
      <c r="O4532" s="3">
        <v>1</v>
      </c>
      <c r="P4532" t="s">
        <v>28066</v>
      </c>
      <c r="Q4532" s="3">
        <v>7</v>
      </c>
      <c r="R4532" t="s">
        <v>8206</v>
      </c>
      <c r="S4532" s="3">
        <v>1</v>
      </c>
      <c r="T4532" s="3">
        <v>1</v>
      </c>
      <c r="U4532" s="3">
        <v>300000</v>
      </c>
      <c r="V4532" s="3">
        <v>2017</v>
      </c>
      <c r="W4532" t="s">
        <v>25</v>
      </c>
    </row>
    <row r="4533" spans="1:23" x14ac:dyDescent="0.3">
      <c r="A4533" s="3">
        <v>13</v>
      </c>
      <c r="B4533" t="s">
        <v>26153</v>
      </c>
      <c r="C4533" s="3">
        <v>13203</v>
      </c>
      <c r="D4533" t="s">
        <v>1926</v>
      </c>
      <c r="E4533" s="3">
        <v>100105</v>
      </c>
      <c r="F4533" t="s">
        <v>11377</v>
      </c>
      <c r="G4533" s="3">
        <v>100105004</v>
      </c>
      <c r="H4533" t="s">
        <v>26116</v>
      </c>
      <c r="I4533" s="3">
        <v>1</v>
      </c>
      <c r="J4533" t="s">
        <v>26080</v>
      </c>
      <c r="K4533" s="3">
        <v>20</v>
      </c>
      <c r="L4533" t="s">
        <v>26117</v>
      </c>
      <c r="M4533" s="3">
        <v>5</v>
      </c>
      <c r="N4533" t="s">
        <v>26092</v>
      </c>
      <c r="O4533" s="3">
        <v>3</v>
      </c>
      <c r="P4533" t="s">
        <v>26085</v>
      </c>
      <c r="Q4533" s="3">
        <v>5</v>
      </c>
      <c r="R4533" t="s">
        <v>8203</v>
      </c>
      <c r="S4533" s="3">
        <v>4</v>
      </c>
      <c r="T4533" s="3">
        <v>1</v>
      </c>
      <c r="U4533" s="3">
        <v>200000</v>
      </c>
      <c r="V4533" s="3">
        <v>2017</v>
      </c>
      <c r="W4533" t="s">
        <v>25</v>
      </c>
    </row>
    <row r="4534" spans="1:23" x14ac:dyDescent="0.3">
      <c r="A4534" s="3">
        <v>13</v>
      </c>
      <c r="B4534" t="s">
        <v>26153</v>
      </c>
      <c r="C4534" s="3">
        <v>13203</v>
      </c>
      <c r="D4534" t="s">
        <v>1926</v>
      </c>
      <c r="E4534" s="3">
        <v>100105</v>
      </c>
      <c r="F4534" t="s">
        <v>11377</v>
      </c>
      <c r="G4534" s="3">
        <v>100105004</v>
      </c>
      <c r="H4534" t="s">
        <v>26116</v>
      </c>
      <c r="I4534" s="3">
        <v>1</v>
      </c>
      <c r="J4534" t="s">
        <v>26080</v>
      </c>
      <c r="K4534" s="3">
        <v>20</v>
      </c>
      <c r="L4534" t="s">
        <v>26117</v>
      </c>
      <c r="M4534" s="3">
        <v>5</v>
      </c>
      <c r="N4534" t="s">
        <v>26092</v>
      </c>
      <c r="O4534" s="3">
        <v>2</v>
      </c>
      <c r="P4534" t="s">
        <v>28067</v>
      </c>
      <c r="Q4534" s="3">
        <v>5</v>
      </c>
      <c r="R4534" t="s">
        <v>8203</v>
      </c>
      <c r="S4534" s="3">
        <v>6</v>
      </c>
      <c r="T4534" s="3">
        <v>1</v>
      </c>
      <c r="U4534" s="3">
        <v>60000</v>
      </c>
      <c r="V4534" s="3">
        <v>2017</v>
      </c>
      <c r="W4534" t="s">
        <v>25</v>
      </c>
    </row>
    <row r="4535" spans="1:23" x14ac:dyDescent="0.3">
      <c r="A4535" s="3">
        <v>13</v>
      </c>
      <c r="B4535" t="s">
        <v>26153</v>
      </c>
      <c r="C4535" s="3">
        <v>13203</v>
      </c>
      <c r="D4535" t="s">
        <v>1926</v>
      </c>
      <c r="E4535" s="3">
        <v>100105</v>
      </c>
      <c r="F4535" t="s">
        <v>11377</v>
      </c>
      <c r="G4535" s="3">
        <v>100105004</v>
      </c>
      <c r="H4535" t="s">
        <v>26116</v>
      </c>
      <c r="I4535" s="3">
        <v>1</v>
      </c>
      <c r="J4535" t="s">
        <v>26080</v>
      </c>
      <c r="K4535" s="3">
        <v>20</v>
      </c>
      <c r="L4535" t="s">
        <v>26117</v>
      </c>
      <c r="M4535" s="3">
        <v>5</v>
      </c>
      <c r="N4535" t="s">
        <v>26092</v>
      </c>
      <c r="O4535" s="3">
        <v>1</v>
      </c>
      <c r="P4535" t="s">
        <v>28066</v>
      </c>
      <c r="Q4535" s="3">
        <v>5</v>
      </c>
      <c r="R4535" t="s">
        <v>8203</v>
      </c>
      <c r="S4535" s="3">
        <v>4</v>
      </c>
      <c r="T4535" s="3">
        <v>1</v>
      </c>
      <c r="U4535" s="3">
        <v>50000</v>
      </c>
      <c r="V4535" s="3">
        <v>2017</v>
      </c>
      <c r="W4535" t="s">
        <v>25</v>
      </c>
    </row>
    <row r="4536" spans="1:23" x14ac:dyDescent="0.3">
      <c r="A4536" s="3">
        <v>13</v>
      </c>
      <c r="B4536" t="s">
        <v>26153</v>
      </c>
      <c r="C4536" s="3">
        <v>13505</v>
      </c>
      <c r="D4536" t="s">
        <v>1962</v>
      </c>
      <c r="E4536" s="3">
        <v>100105</v>
      </c>
      <c r="F4536" t="s">
        <v>11377</v>
      </c>
      <c r="G4536" s="3">
        <v>100105004</v>
      </c>
      <c r="H4536" t="s">
        <v>26116</v>
      </c>
      <c r="I4536" s="3">
        <v>1</v>
      </c>
      <c r="J4536" t="s">
        <v>26080</v>
      </c>
      <c r="K4536" s="3">
        <v>20</v>
      </c>
      <c r="L4536" t="s">
        <v>26117</v>
      </c>
      <c r="M4536" s="3">
        <v>2</v>
      </c>
      <c r="N4536" t="s">
        <v>26084</v>
      </c>
      <c r="O4536" s="3">
        <v>2</v>
      </c>
      <c r="P4536" t="s">
        <v>28067</v>
      </c>
      <c r="Q4536" s="3">
        <v>1</v>
      </c>
      <c r="R4536" t="s">
        <v>26083</v>
      </c>
      <c r="S4536" s="3">
        <v>2</v>
      </c>
      <c r="T4536" s="3">
        <v>1</v>
      </c>
      <c r="U4536" s="3">
        <v>4000</v>
      </c>
      <c r="V4536" s="3">
        <v>2017</v>
      </c>
      <c r="W4536" t="s">
        <v>25</v>
      </c>
    </row>
    <row r="4537" spans="1:23" x14ac:dyDescent="0.3">
      <c r="A4537" s="3">
        <v>13</v>
      </c>
      <c r="B4537" t="s">
        <v>26153</v>
      </c>
      <c r="C4537" s="3">
        <v>13601</v>
      </c>
      <c r="D4537" t="s">
        <v>1965</v>
      </c>
      <c r="E4537" s="3">
        <v>100105</v>
      </c>
      <c r="F4537" t="s">
        <v>11377</v>
      </c>
      <c r="G4537" s="3">
        <v>100105004</v>
      </c>
      <c r="H4537" t="s">
        <v>26116</v>
      </c>
      <c r="I4537" s="3">
        <v>1</v>
      </c>
      <c r="J4537" t="s">
        <v>26080</v>
      </c>
      <c r="K4537" s="3">
        <v>20</v>
      </c>
      <c r="L4537" t="s">
        <v>26117</v>
      </c>
      <c r="M4537" s="3">
        <v>2</v>
      </c>
      <c r="N4537" t="s">
        <v>26084</v>
      </c>
      <c r="O4537" s="3">
        <v>3</v>
      </c>
      <c r="P4537" t="s">
        <v>26085</v>
      </c>
      <c r="Q4537" s="3">
        <v>4</v>
      </c>
      <c r="R4537" t="s">
        <v>26113</v>
      </c>
      <c r="S4537" s="3">
        <v>10</v>
      </c>
      <c r="T4537" s="3">
        <v>1</v>
      </c>
      <c r="U4537" s="3">
        <v>48000</v>
      </c>
      <c r="V4537" s="3">
        <v>2017</v>
      </c>
      <c r="W4537" t="s">
        <v>25</v>
      </c>
    </row>
    <row r="4538" spans="1:23" x14ac:dyDescent="0.3">
      <c r="A4538" s="3">
        <v>13</v>
      </c>
      <c r="B4538" t="s">
        <v>26153</v>
      </c>
      <c r="C4538" s="3">
        <v>13601</v>
      </c>
      <c r="D4538" t="s">
        <v>1965</v>
      </c>
      <c r="E4538" s="3">
        <v>100105</v>
      </c>
      <c r="F4538" t="s">
        <v>11377</v>
      </c>
      <c r="G4538" s="3">
        <v>100105004</v>
      </c>
      <c r="H4538" t="s">
        <v>26116</v>
      </c>
      <c r="I4538" s="3">
        <v>2</v>
      </c>
      <c r="J4538" t="s">
        <v>12848</v>
      </c>
      <c r="K4538" s="3">
        <v>20</v>
      </c>
      <c r="L4538" t="s">
        <v>26117</v>
      </c>
      <c r="M4538" s="3">
        <v>1</v>
      </c>
      <c r="N4538" t="s">
        <v>26082</v>
      </c>
      <c r="O4538" s="3">
        <v>3</v>
      </c>
      <c r="P4538" t="s">
        <v>26085</v>
      </c>
      <c r="Q4538" s="3">
        <v>1</v>
      </c>
      <c r="R4538" t="s">
        <v>26083</v>
      </c>
      <c r="S4538" s="3">
        <v>6</v>
      </c>
      <c r="T4538" s="3">
        <v>1</v>
      </c>
      <c r="U4538" s="3">
        <v>27000</v>
      </c>
      <c r="V4538" s="3">
        <v>2017</v>
      </c>
      <c r="W4538" t="s">
        <v>25</v>
      </c>
    </row>
    <row r="4539" spans="1:23" x14ac:dyDescent="0.3">
      <c r="A4539" s="3">
        <v>13</v>
      </c>
      <c r="B4539" t="s">
        <v>26153</v>
      </c>
      <c r="C4539" s="3">
        <v>13601</v>
      </c>
      <c r="D4539" t="s">
        <v>1965</v>
      </c>
      <c r="E4539" s="3">
        <v>100105</v>
      </c>
      <c r="F4539" t="s">
        <v>11377</v>
      </c>
      <c r="G4539" s="3">
        <v>100105004</v>
      </c>
      <c r="H4539" t="s">
        <v>26116</v>
      </c>
      <c r="I4539" s="3">
        <v>1</v>
      </c>
      <c r="J4539" t="s">
        <v>26080</v>
      </c>
      <c r="K4539" s="3">
        <v>20</v>
      </c>
      <c r="L4539" t="s">
        <v>26117</v>
      </c>
      <c r="M4539" s="3">
        <v>2</v>
      </c>
      <c r="N4539" t="s">
        <v>26084</v>
      </c>
      <c r="O4539" s="3">
        <v>1</v>
      </c>
      <c r="P4539" t="s">
        <v>28066</v>
      </c>
      <c r="Q4539" s="3">
        <v>5</v>
      </c>
      <c r="R4539" t="s">
        <v>8203</v>
      </c>
      <c r="S4539" s="3">
        <v>8</v>
      </c>
      <c r="T4539" s="3">
        <v>1</v>
      </c>
      <c r="U4539" s="3">
        <v>30000</v>
      </c>
      <c r="V4539" s="3">
        <v>2017</v>
      </c>
      <c r="W4539" t="s">
        <v>25</v>
      </c>
    </row>
    <row r="4540" spans="1:23" x14ac:dyDescent="0.3">
      <c r="A4540" s="3">
        <v>13</v>
      </c>
      <c r="B4540" t="s">
        <v>26153</v>
      </c>
      <c r="C4540" s="3">
        <v>13601</v>
      </c>
      <c r="D4540" t="s">
        <v>1965</v>
      </c>
      <c r="E4540" s="3">
        <v>100105</v>
      </c>
      <c r="F4540" t="s">
        <v>11377</v>
      </c>
      <c r="G4540" s="3">
        <v>100105004</v>
      </c>
      <c r="H4540" t="s">
        <v>26116</v>
      </c>
      <c r="I4540" s="3">
        <v>1</v>
      </c>
      <c r="J4540" t="s">
        <v>26080</v>
      </c>
      <c r="K4540" s="3">
        <v>20</v>
      </c>
      <c r="L4540" t="s">
        <v>26117</v>
      </c>
      <c r="M4540" s="3">
        <v>2</v>
      </c>
      <c r="N4540" t="s">
        <v>26084</v>
      </c>
      <c r="O4540" s="3">
        <v>1</v>
      </c>
      <c r="P4540" t="s">
        <v>28066</v>
      </c>
      <c r="Q4540" s="3">
        <v>5</v>
      </c>
      <c r="R4540" t="s">
        <v>8203</v>
      </c>
      <c r="S4540" s="3">
        <v>6</v>
      </c>
      <c r="T4540" s="3">
        <v>1</v>
      </c>
      <c r="U4540" s="3">
        <v>22000</v>
      </c>
      <c r="V4540" s="3">
        <v>2017</v>
      </c>
      <c r="W4540" t="s">
        <v>25</v>
      </c>
    </row>
    <row r="4541" spans="1:23" x14ac:dyDescent="0.3">
      <c r="A4541" s="3">
        <v>13</v>
      </c>
      <c r="B4541" t="s">
        <v>26153</v>
      </c>
      <c r="C4541" s="3">
        <v>13601</v>
      </c>
      <c r="D4541" t="s">
        <v>1965</v>
      </c>
      <c r="E4541" s="3">
        <v>100105</v>
      </c>
      <c r="F4541" t="s">
        <v>11377</v>
      </c>
      <c r="G4541" s="3">
        <v>100105004</v>
      </c>
      <c r="H4541" t="s">
        <v>26116</v>
      </c>
      <c r="I4541" s="3">
        <v>2</v>
      </c>
      <c r="J4541" t="s">
        <v>12848</v>
      </c>
      <c r="K4541" s="3">
        <v>20</v>
      </c>
      <c r="L4541" t="s">
        <v>26117</v>
      </c>
      <c r="M4541" s="3">
        <v>5</v>
      </c>
      <c r="N4541" t="s">
        <v>26092</v>
      </c>
      <c r="O4541" s="3">
        <v>3</v>
      </c>
      <c r="P4541" t="s">
        <v>26085</v>
      </c>
      <c r="Q4541" s="3">
        <v>5</v>
      </c>
      <c r="R4541" t="s">
        <v>8203</v>
      </c>
      <c r="S4541" s="3">
        <v>16</v>
      </c>
      <c r="T4541" s="3">
        <v>1</v>
      </c>
      <c r="U4541" s="3">
        <v>910000</v>
      </c>
      <c r="V4541" s="3">
        <v>2017</v>
      </c>
      <c r="W4541" t="s">
        <v>25</v>
      </c>
    </row>
    <row r="4542" spans="1:23" x14ac:dyDescent="0.3">
      <c r="A4542" s="3">
        <v>13</v>
      </c>
      <c r="B4542" t="s">
        <v>26153</v>
      </c>
      <c r="C4542" s="3">
        <v>13601</v>
      </c>
      <c r="D4542" t="s">
        <v>1965</v>
      </c>
      <c r="E4542" s="3">
        <v>100105</v>
      </c>
      <c r="F4542" t="s">
        <v>11377</v>
      </c>
      <c r="G4542" s="3">
        <v>100105004</v>
      </c>
      <c r="H4542" t="s">
        <v>26116</v>
      </c>
      <c r="I4542" s="3">
        <v>1</v>
      </c>
      <c r="J4542" t="s">
        <v>26080</v>
      </c>
      <c r="K4542" s="3">
        <v>20</v>
      </c>
      <c r="L4542" t="s">
        <v>26117</v>
      </c>
      <c r="M4542" s="3">
        <v>2</v>
      </c>
      <c r="N4542" t="s">
        <v>26084</v>
      </c>
      <c r="O4542" s="3">
        <v>1</v>
      </c>
      <c r="P4542" t="s">
        <v>28066</v>
      </c>
      <c r="Q4542" s="3">
        <v>1</v>
      </c>
      <c r="R4542" t="s">
        <v>26083</v>
      </c>
      <c r="S4542" s="3">
        <v>7</v>
      </c>
      <c r="T4542" s="3">
        <v>1</v>
      </c>
      <c r="U4542" s="3">
        <v>9000</v>
      </c>
      <c r="V4542" s="3">
        <v>2017</v>
      </c>
      <c r="W4542" t="s">
        <v>25</v>
      </c>
    </row>
    <row r="4543" spans="1:23" x14ac:dyDescent="0.3">
      <c r="A4543" s="3">
        <v>13</v>
      </c>
      <c r="B4543" t="s">
        <v>26153</v>
      </c>
      <c r="C4543" s="3">
        <v>13601</v>
      </c>
      <c r="D4543" t="s">
        <v>1965</v>
      </c>
      <c r="E4543" s="3">
        <v>100105</v>
      </c>
      <c r="F4543" t="s">
        <v>11377</v>
      </c>
      <c r="G4543" s="3">
        <v>100105004</v>
      </c>
      <c r="H4543" t="s">
        <v>26116</v>
      </c>
      <c r="I4543" s="3">
        <v>2</v>
      </c>
      <c r="J4543" t="s">
        <v>12848</v>
      </c>
      <c r="K4543" s="3">
        <v>20</v>
      </c>
      <c r="L4543" t="s">
        <v>26117</v>
      </c>
      <c r="M4543" s="3">
        <v>1</v>
      </c>
      <c r="N4543" t="s">
        <v>26082</v>
      </c>
      <c r="O4543" s="3">
        <v>3</v>
      </c>
      <c r="P4543" t="s">
        <v>26085</v>
      </c>
      <c r="Q4543" s="3">
        <v>1</v>
      </c>
      <c r="R4543" t="s">
        <v>26083</v>
      </c>
      <c r="S4543" s="3">
        <v>6</v>
      </c>
      <c r="T4543" s="3">
        <v>1</v>
      </c>
      <c r="U4543" s="3">
        <v>70100</v>
      </c>
      <c r="V4543" s="3">
        <v>2017</v>
      </c>
      <c r="W4543" t="s">
        <v>25</v>
      </c>
    </row>
    <row r="4544" spans="1:23" x14ac:dyDescent="0.3">
      <c r="A4544" s="3">
        <v>13</v>
      </c>
      <c r="B4544" t="s">
        <v>26153</v>
      </c>
      <c r="C4544" s="3">
        <v>13601</v>
      </c>
      <c r="D4544" t="s">
        <v>1965</v>
      </c>
      <c r="E4544" s="3">
        <v>100105</v>
      </c>
      <c r="F4544" t="s">
        <v>11377</v>
      </c>
      <c r="G4544" s="3">
        <v>100105004</v>
      </c>
      <c r="H4544" t="s">
        <v>26116</v>
      </c>
      <c r="I4544" s="3">
        <v>1</v>
      </c>
      <c r="J4544" t="s">
        <v>26080</v>
      </c>
      <c r="K4544" s="3">
        <v>20</v>
      </c>
      <c r="L4544" t="s">
        <v>26117</v>
      </c>
      <c r="M4544" s="3">
        <v>2</v>
      </c>
      <c r="N4544" t="s">
        <v>26084</v>
      </c>
      <c r="O4544" s="3">
        <v>1</v>
      </c>
      <c r="P4544" t="s">
        <v>28066</v>
      </c>
      <c r="Q4544" s="3">
        <v>5</v>
      </c>
      <c r="R4544" t="s">
        <v>8203</v>
      </c>
      <c r="S4544" s="3">
        <v>15</v>
      </c>
      <c r="T4544" s="3">
        <v>1</v>
      </c>
      <c r="U4544" s="3">
        <v>270000</v>
      </c>
      <c r="V4544" s="3">
        <v>2017</v>
      </c>
      <c r="W4544" t="s">
        <v>25</v>
      </c>
    </row>
    <row r="4545" spans="1:23" x14ac:dyDescent="0.3">
      <c r="A4545" s="3">
        <v>13</v>
      </c>
      <c r="B4545" t="s">
        <v>26153</v>
      </c>
      <c r="C4545" s="3">
        <v>13303</v>
      </c>
      <c r="D4545" t="s">
        <v>1935</v>
      </c>
      <c r="E4545" s="3">
        <v>100105</v>
      </c>
      <c r="F4545" t="s">
        <v>11377</v>
      </c>
      <c r="G4545" s="3">
        <v>100105004</v>
      </c>
      <c r="H4545" t="s">
        <v>26116</v>
      </c>
      <c r="I4545" s="3">
        <v>2</v>
      </c>
      <c r="J4545" t="s">
        <v>12848</v>
      </c>
      <c r="K4545" s="3">
        <v>20</v>
      </c>
      <c r="L4545" t="s">
        <v>26117</v>
      </c>
      <c r="M4545" s="3">
        <v>2</v>
      </c>
      <c r="N4545" t="s">
        <v>26084</v>
      </c>
      <c r="O4545" s="3">
        <v>3</v>
      </c>
      <c r="P4545" t="s">
        <v>26085</v>
      </c>
      <c r="Q4545" s="3">
        <v>1</v>
      </c>
      <c r="R4545" t="s">
        <v>26083</v>
      </c>
      <c r="S4545" s="3">
        <v>3</v>
      </c>
      <c r="T4545" s="3">
        <v>1</v>
      </c>
      <c r="U4545" s="3">
        <v>118872</v>
      </c>
      <c r="V4545" s="3">
        <v>2017</v>
      </c>
      <c r="W4545" t="s">
        <v>25</v>
      </c>
    </row>
    <row r="4546" spans="1:23" x14ac:dyDescent="0.3">
      <c r="A4546" s="3">
        <v>13</v>
      </c>
      <c r="B4546" t="s">
        <v>26153</v>
      </c>
      <c r="C4546" s="3">
        <v>13303</v>
      </c>
      <c r="D4546" t="s">
        <v>1935</v>
      </c>
      <c r="E4546" s="3">
        <v>100105</v>
      </c>
      <c r="F4546" t="s">
        <v>11377</v>
      </c>
      <c r="G4546" s="3">
        <v>100105004</v>
      </c>
      <c r="H4546" t="s">
        <v>26116</v>
      </c>
      <c r="I4546" s="3">
        <v>2</v>
      </c>
      <c r="J4546" t="s">
        <v>12848</v>
      </c>
      <c r="K4546" s="3">
        <v>20</v>
      </c>
      <c r="L4546" t="s">
        <v>26117</v>
      </c>
      <c r="M4546" s="3">
        <v>2</v>
      </c>
      <c r="N4546" t="s">
        <v>26084</v>
      </c>
      <c r="O4546" s="3">
        <v>3</v>
      </c>
      <c r="P4546" t="s">
        <v>26085</v>
      </c>
      <c r="Q4546" s="3">
        <v>2</v>
      </c>
      <c r="R4546" t="s">
        <v>8209</v>
      </c>
      <c r="S4546" s="3">
        <v>3</v>
      </c>
      <c r="T4546" s="3">
        <v>1</v>
      </c>
      <c r="U4546" s="3">
        <v>228035</v>
      </c>
      <c r="V4546" s="3">
        <v>2017</v>
      </c>
      <c r="W4546" t="s">
        <v>25</v>
      </c>
    </row>
    <row r="4547" spans="1:23" x14ac:dyDescent="0.3">
      <c r="A4547" s="3">
        <v>13</v>
      </c>
      <c r="B4547" t="s">
        <v>26153</v>
      </c>
      <c r="C4547" s="3">
        <v>13303</v>
      </c>
      <c r="D4547" t="s">
        <v>1935</v>
      </c>
      <c r="E4547" s="3">
        <v>100105</v>
      </c>
      <c r="F4547" t="s">
        <v>11377</v>
      </c>
      <c r="G4547" s="3">
        <v>100105004</v>
      </c>
      <c r="H4547" t="s">
        <v>26116</v>
      </c>
      <c r="I4547" s="3">
        <v>2</v>
      </c>
      <c r="J4547" t="s">
        <v>12848</v>
      </c>
      <c r="K4547" s="3">
        <v>20</v>
      </c>
      <c r="L4547" t="s">
        <v>26117</v>
      </c>
      <c r="M4547" s="3">
        <v>2</v>
      </c>
      <c r="N4547" t="s">
        <v>26084</v>
      </c>
      <c r="O4547" s="3">
        <v>3</v>
      </c>
      <c r="P4547" t="s">
        <v>26085</v>
      </c>
      <c r="Q4547" s="3">
        <v>1</v>
      </c>
      <c r="R4547" t="s">
        <v>26083</v>
      </c>
      <c r="S4547" s="3">
        <v>3</v>
      </c>
      <c r="T4547" s="3">
        <v>1</v>
      </c>
      <c r="U4547" s="3">
        <v>48000</v>
      </c>
      <c r="V4547" s="3">
        <v>2017</v>
      </c>
      <c r="W4547" t="s">
        <v>25</v>
      </c>
    </row>
    <row r="4548" spans="1:23" x14ac:dyDescent="0.3">
      <c r="A4548" s="3">
        <v>13</v>
      </c>
      <c r="B4548" t="s">
        <v>26153</v>
      </c>
      <c r="C4548" s="3">
        <v>13303</v>
      </c>
      <c r="D4548" t="s">
        <v>1935</v>
      </c>
      <c r="E4548" s="3">
        <v>100105</v>
      </c>
      <c r="F4548" t="s">
        <v>11377</v>
      </c>
      <c r="G4548" s="3">
        <v>100105004</v>
      </c>
      <c r="H4548" t="s">
        <v>26116</v>
      </c>
      <c r="I4548" s="3">
        <v>2</v>
      </c>
      <c r="J4548" t="s">
        <v>12848</v>
      </c>
      <c r="K4548" s="3">
        <v>20</v>
      </c>
      <c r="L4548" t="s">
        <v>26117</v>
      </c>
      <c r="M4548" s="3">
        <v>2</v>
      </c>
      <c r="N4548" t="s">
        <v>26084</v>
      </c>
      <c r="O4548" s="3">
        <v>2</v>
      </c>
      <c r="P4548" t="s">
        <v>28067</v>
      </c>
      <c r="Q4548" s="3">
        <v>1</v>
      </c>
      <c r="R4548" t="s">
        <v>26083</v>
      </c>
      <c r="S4548" s="3">
        <v>2</v>
      </c>
      <c r="T4548" s="3">
        <v>1</v>
      </c>
      <c r="U4548" s="3">
        <v>106616</v>
      </c>
      <c r="V4548" s="3">
        <v>2017</v>
      </c>
      <c r="W4548" t="s">
        <v>25</v>
      </c>
    </row>
    <row r="4549" spans="1:23" x14ac:dyDescent="0.3">
      <c r="A4549" s="3">
        <v>13</v>
      </c>
      <c r="B4549" t="s">
        <v>26153</v>
      </c>
      <c r="C4549" s="3">
        <v>13303</v>
      </c>
      <c r="D4549" t="s">
        <v>1935</v>
      </c>
      <c r="E4549" s="3">
        <v>100105</v>
      </c>
      <c r="F4549" t="s">
        <v>11377</v>
      </c>
      <c r="G4549" s="3">
        <v>100105004</v>
      </c>
      <c r="H4549" t="s">
        <v>26116</v>
      </c>
      <c r="I4549" s="3">
        <v>2</v>
      </c>
      <c r="J4549" t="s">
        <v>12848</v>
      </c>
      <c r="K4549" s="3">
        <v>20</v>
      </c>
      <c r="L4549" t="s">
        <v>26117</v>
      </c>
      <c r="M4549" s="3">
        <v>2</v>
      </c>
      <c r="N4549" t="s">
        <v>26084</v>
      </c>
      <c r="O4549" s="3">
        <v>3</v>
      </c>
      <c r="P4549" t="s">
        <v>26085</v>
      </c>
      <c r="Q4549" s="3">
        <v>1</v>
      </c>
      <c r="R4549" t="s">
        <v>26083</v>
      </c>
      <c r="S4549" s="3">
        <v>2</v>
      </c>
      <c r="T4549" s="3">
        <v>1</v>
      </c>
      <c r="U4549" s="3">
        <v>200000</v>
      </c>
      <c r="V4549" s="3">
        <v>2017</v>
      </c>
      <c r="W4549" t="s">
        <v>25</v>
      </c>
    </row>
    <row r="4550" spans="1:23" x14ac:dyDescent="0.3">
      <c r="A4550" s="3">
        <v>14</v>
      </c>
      <c r="B4550" t="s">
        <v>782</v>
      </c>
      <c r="C4550" s="3">
        <v>14106</v>
      </c>
      <c r="D4550" t="s">
        <v>1994</v>
      </c>
      <c r="E4550" s="3">
        <v>100105</v>
      </c>
      <c r="F4550" t="s">
        <v>11377</v>
      </c>
      <c r="G4550" s="3">
        <v>100105002</v>
      </c>
      <c r="H4550" t="s">
        <v>26142</v>
      </c>
      <c r="I4550" s="3">
        <v>2</v>
      </c>
      <c r="J4550" t="s">
        <v>12848</v>
      </c>
      <c r="K4550" s="3">
        <v>20</v>
      </c>
      <c r="L4550" t="s">
        <v>26117</v>
      </c>
      <c r="M4550" s="3">
        <v>7</v>
      </c>
      <c r="N4550" t="s">
        <v>14788</v>
      </c>
      <c r="O4550" s="3">
        <v>3</v>
      </c>
      <c r="P4550" t="s">
        <v>26085</v>
      </c>
      <c r="Q4550" s="3">
        <v>2</v>
      </c>
      <c r="R4550" t="s">
        <v>8209</v>
      </c>
      <c r="S4550" s="3">
        <v>3</v>
      </c>
      <c r="T4550" s="3">
        <v>1</v>
      </c>
      <c r="U4550" s="3">
        <v>64000</v>
      </c>
      <c r="V4550" s="3">
        <v>2016</v>
      </c>
      <c r="W4550" t="s">
        <v>25</v>
      </c>
    </row>
    <row r="4551" spans="1:23" x14ac:dyDescent="0.3">
      <c r="A4551" s="3">
        <v>16</v>
      </c>
      <c r="B4551" t="s">
        <v>791</v>
      </c>
      <c r="C4551" s="3">
        <v>16102</v>
      </c>
      <c r="D4551" t="s">
        <v>2029</v>
      </c>
      <c r="E4551" s="3">
        <v>100105</v>
      </c>
      <c r="F4551" t="s">
        <v>11377</v>
      </c>
      <c r="G4551" s="3">
        <v>100105004</v>
      </c>
      <c r="H4551" t="s">
        <v>26116</v>
      </c>
      <c r="I4551" s="3">
        <v>2</v>
      </c>
      <c r="J4551" t="s">
        <v>12848</v>
      </c>
      <c r="K4551" s="3">
        <v>20</v>
      </c>
      <c r="L4551" t="s">
        <v>26117</v>
      </c>
      <c r="M4551" s="3">
        <v>7</v>
      </c>
      <c r="N4551" t="s">
        <v>14788</v>
      </c>
      <c r="O4551" s="3">
        <v>3</v>
      </c>
      <c r="P4551" t="s">
        <v>26085</v>
      </c>
      <c r="Q4551" s="3">
        <v>1</v>
      </c>
      <c r="R4551" t="s">
        <v>26083</v>
      </c>
      <c r="S4551" s="3">
        <v>5</v>
      </c>
      <c r="T4551" s="3">
        <v>1</v>
      </c>
      <c r="U4551" s="3">
        <v>50000</v>
      </c>
      <c r="V4551" s="3">
        <v>2019</v>
      </c>
      <c r="W4551" t="s">
        <v>26159</v>
      </c>
    </row>
    <row r="4552" spans="1:23" x14ac:dyDescent="0.3">
      <c r="A4552" s="3">
        <v>16</v>
      </c>
      <c r="B4552" t="s">
        <v>791</v>
      </c>
      <c r="C4552" s="3">
        <v>16102</v>
      </c>
      <c r="D4552" t="s">
        <v>2029</v>
      </c>
      <c r="E4552" s="3">
        <v>100105</v>
      </c>
      <c r="F4552" t="s">
        <v>11377</v>
      </c>
      <c r="G4552" s="3">
        <v>100105004</v>
      </c>
      <c r="H4552" t="s">
        <v>26116</v>
      </c>
      <c r="I4552" s="3">
        <v>2</v>
      </c>
      <c r="J4552" t="s">
        <v>12848</v>
      </c>
      <c r="K4552" s="3">
        <v>20</v>
      </c>
      <c r="L4552" t="s">
        <v>26117</v>
      </c>
      <c r="M4552" s="3">
        <v>7</v>
      </c>
      <c r="N4552" t="s">
        <v>14788</v>
      </c>
      <c r="O4552" s="3">
        <v>1</v>
      </c>
      <c r="P4552" t="s">
        <v>28066</v>
      </c>
      <c r="Q4552" s="3">
        <v>1</v>
      </c>
      <c r="R4552" t="s">
        <v>26083</v>
      </c>
      <c r="S4552" s="3">
        <v>6</v>
      </c>
      <c r="T4552" s="3">
        <v>1</v>
      </c>
      <c r="U4552" s="3">
        <v>70000</v>
      </c>
      <c r="V4552" s="3">
        <v>2019</v>
      </c>
      <c r="W4552" t="s">
        <v>26159</v>
      </c>
    </row>
    <row r="4553" spans="1:23" x14ac:dyDescent="0.3">
      <c r="A4553" s="3">
        <v>16</v>
      </c>
      <c r="B4553" t="s">
        <v>791</v>
      </c>
      <c r="C4553" s="3">
        <v>16101</v>
      </c>
      <c r="D4553" t="s">
        <v>2026</v>
      </c>
      <c r="E4553" s="3">
        <v>100105</v>
      </c>
      <c r="F4553" t="s">
        <v>11377</v>
      </c>
      <c r="G4553" s="3">
        <v>100105002</v>
      </c>
      <c r="H4553" t="s">
        <v>26142</v>
      </c>
      <c r="I4553" s="3">
        <v>1</v>
      </c>
      <c r="J4553" t="s">
        <v>26080</v>
      </c>
      <c r="K4553" s="3">
        <v>20</v>
      </c>
      <c r="L4553" t="s">
        <v>26117</v>
      </c>
      <c r="M4553" s="3">
        <v>2</v>
      </c>
      <c r="N4553" t="s">
        <v>26084</v>
      </c>
      <c r="O4553" s="3">
        <v>1</v>
      </c>
      <c r="P4553" t="s">
        <v>28066</v>
      </c>
      <c r="Q4553" s="3">
        <v>1</v>
      </c>
      <c r="R4553" t="s">
        <v>26083</v>
      </c>
      <c r="S4553" s="3">
        <v>2</v>
      </c>
      <c r="T4553" s="3">
        <v>1</v>
      </c>
      <c r="U4553" s="3">
        <v>600</v>
      </c>
      <c r="V4553" s="3">
        <v>2019</v>
      </c>
      <c r="W4553" t="s">
        <v>26159</v>
      </c>
    </row>
    <row r="4554" spans="1:23" x14ac:dyDescent="0.3">
      <c r="A4554" s="3">
        <v>16</v>
      </c>
      <c r="B4554" t="s">
        <v>791</v>
      </c>
      <c r="C4554" s="3">
        <v>16101</v>
      </c>
      <c r="D4554" t="s">
        <v>2026</v>
      </c>
      <c r="E4554" s="3">
        <v>100105</v>
      </c>
      <c r="F4554" t="s">
        <v>11377</v>
      </c>
      <c r="G4554" s="3">
        <v>100105004</v>
      </c>
      <c r="H4554" t="s">
        <v>26116</v>
      </c>
      <c r="I4554" s="3">
        <v>2</v>
      </c>
      <c r="J4554" t="s">
        <v>12848</v>
      </c>
      <c r="K4554" s="3">
        <v>20</v>
      </c>
      <c r="L4554" t="s">
        <v>26117</v>
      </c>
      <c r="M4554" s="3">
        <v>2</v>
      </c>
      <c r="N4554" t="s">
        <v>26084</v>
      </c>
      <c r="O4554" s="3">
        <v>1</v>
      </c>
      <c r="P4554" t="s">
        <v>28066</v>
      </c>
      <c r="Q4554" s="3">
        <v>2</v>
      </c>
      <c r="R4554" t="s">
        <v>8209</v>
      </c>
      <c r="S4554" s="3">
        <v>3</v>
      </c>
      <c r="T4554" s="3">
        <v>1</v>
      </c>
      <c r="U4554" s="3">
        <v>8750</v>
      </c>
      <c r="V4554" s="3">
        <v>2019</v>
      </c>
      <c r="W4554" t="s">
        <v>26159</v>
      </c>
    </row>
    <row r="4555" spans="1:23" x14ac:dyDescent="0.3">
      <c r="A4555" s="3">
        <v>16</v>
      </c>
      <c r="B4555" t="s">
        <v>791</v>
      </c>
      <c r="C4555" s="3">
        <v>16101</v>
      </c>
      <c r="D4555" t="s">
        <v>2026</v>
      </c>
      <c r="E4555" s="3">
        <v>100105</v>
      </c>
      <c r="F4555" t="s">
        <v>11377</v>
      </c>
      <c r="G4555" s="3">
        <v>100105004</v>
      </c>
      <c r="H4555" t="s">
        <v>26116</v>
      </c>
      <c r="I4555" s="3">
        <v>2</v>
      </c>
      <c r="J4555" t="s">
        <v>12848</v>
      </c>
      <c r="K4555" s="3">
        <v>20</v>
      </c>
      <c r="L4555" t="s">
        <v>26117</v>
      </c>
      <c r="M4555" s="3">
        <v>2</v>
      </c>
      <c r="N4555" t="s">
        <v>26084</v>
      </c>
      <c r="O4555" s="3">
        <v>1</v>
      </c>
      <c r="P4555" t="s">
        <v>28066</v>
      </c>
      <c r="Q4555" s="3">
        <v>2</v>
      </c>
      <c r="R4555" t="s">
        <v>8209</v>
      </c>
      <c r="S4555" s="3">
        <v>3</v>
      </c>
      <c r="T4555" s="3">
        <v>1</v>
      </c>
      <c r="U4555" s="3">
        <v>14400</v>
      </c>
      <c r="V4555" s="3">
        <v>2019</v>
      </c>
      <c r="W4555" t="s">
        <v>26159</v>
      </c>
    </row>
    <row r="4556" spans="1:23" x14ac:dyDescent="0.3">
      <c r="A4556" s="3">
        <v>16</v>
      </c>
      <c r="B4556" t="s">
        <v>791</v>
      </c>
      <c r="C4556" s="3">
        <v>16101</v>
      </c>
      <c r="D4556" t="s">
        <v>2026</v>
      </c>
      <c r="E4556" s="3">
        <v>100105</v>
      </c>
      <c r="F4556" t="s">
        <v>11377</v>
      </c>
      <c r="G4556" s="3">
        <v>100105004</v>
      </c>
      <c r="H4556" t="s">
        <v>26116</v>
      </c>
      <c r="I4556" s="3">
        <v>2</v>
      </c>
      <c r="J4556" t="s">
        <v>12848</v>
      </c>
      <c r="K4556" s="3">
        <v>20</v>
      </c>
      <c r="L4556" t="s">
        <v>26117</v>
      </c>
      <c r="M4556" s="3">
        <v>2</v>
      </c>
      <c r="N4556" t="s">
        <v>26084</v>
      </c>
      <c r="O4556" s="3">
        <v>3</v>
      </c>
      <c r="P4556" t="s">
        <v>26085</v>
      </c>
      <c r="Q4556" s="3">
        <v>2</v>
      </c>
      <c r="R4556" t="s">
        <v>8209</v>
      </c>
      <c r="S4556" s="3">
        <v>5</v>
      </c>
      <c r="T4556" s="3">
        <v>1</v>
      </c>
      <c r="U4556" s="3">
        <v>200550</v>
      </c>
      <c r="V4556" s="3">
        <v>2019</v>
      </c>
      <c r="W4556" t="s">
        <v>26159</v>
      </c>
    </row>
    <row r="4557" spans="1:23" x14ac:dyDescent="0.3">
      <c r="A4557" s="3">
        <v>16</v>
      </c>
      <c r="B4557" t="s">
        <v>791</v>
      </c>
      <c r="C4557" s="3">
        <v>16101</v>
      </c>
      <c r="D4557" t="s">
        <v>2026</v>
      </c>
      <c r="E4557" s="3">
        <v>100105</v>
      </c>
      <c r="F4557" t="s">
        <v>11377</v>
      </c>
      <c r="G4557" s="3">
        <v>100105004</v>
      </c>
      <c r="H4557" t="s">
        <v>26116</v>
      </c>
      <c r="I4557" s="3">
        <v>2</v>
      </c>
      <c r="J4557" t="s">
        <v>12848</v>
      </c>
      <c r="K4557" s="3">
        <v>20</v>
      </c>
      <c r="L4557" t="s">
        <v>26117</v>
      </c>
      <c r="M4557" s="3">
        <v>2</v>
      </c>
      <c r="N4557" t="s">
        <v>26084</v>
      </c>
      <c r="O4557" s="3">
        <v>3</v>
      </c>
      <c r="P4557" t="s">
        <v>26085</v>
      </c>
      <c r="Q4557" s="3">
        <v>5</v>
      </c>
      <c r="R4557" t="s">
        <v>8203</v>
      </c>
      <c r="S4557" s="3">
        <v>4</v>
      </c>
      <c r="T4557" s="3">
        <v>1</v>
      </c>
      <c r="U4557" s="3">
        <v>159570</v>
      </c>
      <c r="V4557" s="3">
        <v>2019</v>
      </c>
      <c r="W4557" t="s">
        <v>26159</v>
      </c>
    </row>
    <row r="4558" spans="1:23" x14ac:dyDescent="0.3">
      <c r="A4558" s="3">
        <v>16</v>
      </c>
      <c r="B4558" t="s">
        <v>791</v>
      </c>
      <c r="C4558" s="3">
        <v>16302</v>
      </c>
      <c r="D4558" t="s">
        <v>2077</v>
      </c>
      <c r="E4558" s="3">
        <v>100105</v>
      </c>
      <c r="F4558" t="s">
        <v>11377</v>
      </c>
      <c r="G4558" s="3">
        <v>100105004</v>
      </c>
      <c r="H4558" t="s">
        <v>26116</v>
      </c>
      <c r="I4558" s="3">
        <v>2</v>
      </c>
      <c r="J4558" t="s">
        <v>12848</v>
      </c>
      <c r="K4558" s="3">
        <v>20</v>
      </c>
      <c r="L4558" t="s">
        <v>26117</v>
      </c>
      <c r="M4558" s="3">
        <v>7</v>
      </c>
      <c r="N4558" t="s">
        <v>14788</v>
      </c>
      <c r="O4558" s="3">
        <v>3</v>
      </c>
      <c r="P4558" t="s">
        <v>26085</v>
      </c>
      <c r="Q4558" s="3">
        <v>1</v>
      </c>
      <c r="R4558" t="s">
        <v>26083</v>
      </c>
      <c r="S4558" s="3">
        <v>10</v>
      </c>
      <c r="T4558" s="3">
        <v>1</v>
      </c>
      <c r="U4558" s="3">
        <v>98621</v>
      </c>
      <c r="V4558" s="3">
        <v>2019</v>
      </c>
      <c r="W4558" t="s">
        <v>26159</v>
      </c>
    </row>
    <row r="4559" spans="1:23" x14ac:dyDescent="0.3">
      <c r="A4559" s="3">
        <v>16</v>
      </c>
      <c r="B4559" t="s">
        <v>791</v>
      </c>
      <c r="C4559" s="3">
        <v>16302</v>
      </c>
      <c r="D4559" t="s">
        <v>2077</v>
      </c>
      <c r="E4559" s="3">
        <v>100105</v>
      </c>
      <c r="F4559" t="s">
        <v>11377</v>
      </c>
      <c r="G4559" s="3">
        <v>100105004</v>
      </c>
      <c r="H4559" t="s">
        <v>26116</v>
      </c>
      <c r="I4559" s="3">
        <v>2</v>
      </c>
      <c r="J4559" t="s">
        <v>12848</v>
      </c>
      <c r="K4559" s="3">
        <v>20</v>
      </c>
      <c r="L4559" t="s">
        <v>26117</v>
      </c>
      <c r="M4559" s="3">
        <v>7</v>
      </c>
      <c r="N4559" t="s">
        <v>14788</v>
      </c>
      <c r="O4559" s="3">
        <v>3</v>
      </c>
      <c r="P4559" t="s">
        <v>26085</v>
      </c>
      <c r="Q4559" s="3">
        <v>1</v>
      </c>
      <c r="R4559" t="s">
        <v>26083</v>
      </c>
      <c r="S4559" s="3">
        <v>10</v>
      </c>
      <c r="T4559" s="3">
        <v>1</v>
      </c>
      <c r="U4559" s="3">
        <v>469576</v>
      </c>
      <c r="V4559" s="3">
        <v>2019</v>
      </c>
      <c r="W4559" t="s">
        <v>26159</v>
      </c>
    </row>
    <row r="4560" spans="1:23" x14ac:dyDescent="0.3">
      <c r="A4560" s="3">
        <v>16</v>
      </c>
      <c r="B4560" t="s">
        <v>791</v>
      </c>
      <c r="C4560" s="3">
        <v>16104</v>
      </c>
      <c r="D4560" t="s">
        <v>2035</v>
      </c>
      <c r="E4560" s="3">
        <v>100105</v>
      </c>
      <c r="F4560" t="s">
        <v>11377</v>
      </c>
      <c r="G4560" s="3">
        <v>100105004</v>
      </c>
      <c r="H4560" t="s">
        <v>26116</v>
      </c>
      <c r="I4560" s="3">
        <v>1</v>
      </c>
      <c r="J4560" t="s">
        <v>26080</v>
      </c>
      <c r="K4560" s="3">
        <v>20</v>
      </c>
      <c r="L4560" t="s">
        <v>26117</v>
      </c>
      <c r="M4560" s="3">
        <v>2</v>
      </c>
      <c r="N4560" t="s">
        <v>26084</v>
      </c>
      <c r="O4560" s="3">
        <v>1</v>
      </c>
      <c r="P4560" t="s">
        <v>28066</v>
      </c>
      <c r="Q4560" s="3">
        <v>1</v>
      </c>
      <c r="R4560" t="s">
        <v>26083</v>
      </c>
      <c r="S4560" s="3">
        <v>2</v>
      </c>
      <c r="T4560" s="3">
        <v>1</v>
      </c>
      <c r="U4560" s="3">
        <v>7000</v>
      </c>
      <c r="V4560" s="3">
        <v>2019</v>
      </c>
      <c r="W4560" t="s">
        <v>26159</v>
      </c>
    </row>
    <row r="4561" spans="1:23" x14ac:dyDescent="0.3">
      <c r="A4561" s="3">
        <v>16</v>
      </c>
      <c r="B4561" t="s">
        <v>791</v>
      </c>
      <c r="C4561" s="3">
        <v>16303</v>
      </c>
      <c r="D4561" t="s">
        <v>2080</v>
      </c>
      <c r="E4561" s="3">
        <v>100105</v>
      </c>
      <c r="F4561" t="s">
        <v>11377</v>
      </c>
      <c r="G4561" s="3">
        <v>100105002</v>
      </c>
      <c r="H4561" t="s">
        <v>26142</v>
      </c>
      <c r="I4561" s="3">
        <v>2</v>
      </c>
      <c r="J4561" t="s">
        <v>12848</v>
      </c>
      <c r="K4561" s="3">
        <v>20</v>
      </c>
      <c r="L4561" t="s">
        <v>26117</v>
      </c>
      <c r="M4561" s="3">
        <v>7</v>
      </c>
      <c r="N4561" t="s">
        <v>14788</v>
      </c>
      <c r="O4561" s="3">
        <v>3</v>
      </c>
      <c r="P4561" t="s">
        <v>26085</v>
      </c>
      <c r="Q4561" s="3">
        <v>4</v>
      </c>
      <c r="R4561" t="s">
        <v>26113</v>
      </c>
      <c r="S4561" s="3">
        <v>4</v>
      </c>
      <c r="T4561" s="3">
        <v>1</v>
      </c>
      <c r="U4561" s="3">
        <v>108000</v>
      </c>
      <c r="V4561" s="3">
        <v>2019</v>
      </c>
      <c r="W4561" t="s">
        <v>26159</v>
      </c>
    </row>
    <row r="4562" spans="1:23" x14ac:dyDescent="0.3">
      <c r="A4562" s="3">
        <v>16</v>
      </c>
      <c r="B4562" t="s">
        <v>791</v>
      </c>
      <c r="C4562" s="3">
        <v>16107</v>
      </c>
      <c r="D4562" t="s">
        <v>2044</v>
      </c>
      <c r="E4562" s="3">
        <v>100105</v>
      </c>
      <c r="F4562" t="s">
        <v>11377</v>
      </c>
      <c r="G4562" s="3">
        <v>100105004</v>
      </c>
      <c r="H4562" t="s">
        <v>26116</v>
      </c>
      <c r="I4562" s="3">
        <v>2</v>
      </c>
      <c r="J4562" t="s">
        <v>12848</v>
      </c>
      <c r="K4562" s="3">
        <v>20</v>
      </c>
      <c r="L4562" t="s">
        <v>26117</v>
      </c>
      <c r="M4562" s="3">
        <v>2</v>
      </c>
      <c r="N4562" t="s">
        <v>26084</v>
      </c>
      <c r="O4562" s="3">
        <v>3</v>
      </c>
      <c r="P4562" t="s">
        <v>26085</v>
      </c>
      <c r="Q4562" s="3">
        <v>5</v>
      </c>
      <c r="R4562" t="s">
        <v>8203</v>
      </c>
      <c r="S4562" s="3">
        <v>25</v>
      </c>
      <c r="T4562" s="3">
        <v>1</v>
      </c>
      <c r="U4562" s="3">
        <v>302800</v>
      </c>
      <c r="V4562" s="3">
        <v>2019</v>
      </c>
      <c r="W4562" t="s">
        <v>26159</v>
      </c>
    </row>
    <row r="4563" spans="1:23" x14ac:dyDescent="0.3">
      <c r="A4563" s="3">
        <v>16</v>
      </c>
      <c r="B4563" t="s">
        <v>791</v>
      </c>
      <c r="C4563" s="3">
        <v>16301</v>
      </c>
      <c r="D4563" t="s">
        <v>2074</v>
      </c>
      <c r="E4563" s="3">
        <v>100105</v>
      </c>
      <c r="F4563" t="s">
        <v>11377</v>
      </c>
      <c r="G4563" s="3">
        <v>100105004</v>
      </c>
      <c r="H4563" t="s">
        <v>26116</v>
      </c>
      <c r="I4563" s="3">
        <v>1</v>
      </c>
      <c r="J4563" t="s">
        <v>26080</v>
      </c>
      <c r="K4563" s="3">
        <v>20</v>
      </c>
      <c r="L4563" t="s">
        <v>26117</v>
      </c>
      <c r="M4563" s="3">
        <v>2</v>
      </c>
      <c r="N4563" t="s">
        <v>26084</v>
      </c>
      <c r="O4563" s="3">
        <v>1</v>
      </c>
      <c r="P4563" t="s">
        <v>28066</v>
      </c>
      <c r="Q4563" s="3">
        <v>1</v>
      </c>
      <c r="R4563" t="s">
        <v>26083</v>
      </c>
      <c r="S4563" s="3">
        <v>2</v>
      </c>
      <c r="T4563" s="3">
        <v>1</v>
      </c>
      <c r="U4563" s="3">
        <v>9750</v>
      </c>
      <c r="V4563" s="3">
        <v>2019</v>
      </c>
      <c r="W4563" t="s">
        <v>26159</v>
      </c>
    </row>
    <row r="4564" spans="1:23" x14ac:dyDescent="0.3">
      <c r="A4564" s="3">
        <v>16</v>
      </c>
      <c r="B4564" t="s">
        <v>791</v>
      </c>
      <c r="C4564" s="3">
        <v>16109</v>
      </c>
      <c r="D4564" t="s">
        <v>2050</v>
      </c>
      <c r="E4564" s="3">
        <v>100105</v>
      </c>
      <c r="F4564" t="s">
        <v>11377</v>
      </c>
      <c r="G4564" s="3">
        <v>100105004</v>
      </c>
      <c r="H4564" t="s">
        <v>26116</v>
      </c>
      <c r="I4564" s="3">
        <v>2</v>
      </c>
      <c r="J4564" t="s">
        <v>12848</v>
      </c>
      <c r="K4564" s="3">
        <v>20</v>
      </c>
      <c r="L4564" t="s">
        <v>26117</v>
      </c>
      <c r="M4564" s="3">
        <v>2</v>
      </c>
      <c r="N4564" t="s">
        <v>26084</v>
      </c>
      <c r="O4564" s="3">
        <v>1</v>
      </c>
      <c r="P4564" t="s">
        <v>28066</v>
      </c>
      <c r="Q4564" s="3">
        <v>2</v>
      </c>
      <c r="R4564" t="s">
        <v>8209</v>
      </c>
      <c r="S4564" s="3">
        <v>3</v>
      </c>
      <c r="T4564" s="3">
        <v>1</v>
      </c>
      <c r="U4564" s="3">
        <v>11800</v>
      </c>
      <c r="V4564" s="3">
        <v>2019</v>
      </c>
      <c r="W4564" t="s">
        <v>26159</v>
      </c>
    </row>
    <row r="4565" spans="1:23" x14ac:dyDescent="0.3">
      <c r="A4565" s="3">
        <v>16</v>
      </c>
      <c r="B4565" t="s">
        <v>791</v>
      </c>
      <c r="C4565" s="3">
        <v>16109</v>
      </c>
      <c r="D4565" t="s">
        <v>2050</v>
      </c>
      <c r="E4565" s="3">
        <v>100105</v>
      </c>
      <c r="F4565" t="s">
        <v>11377</v>
      </c>
      <c r="G4565" s="3">
        <v>100105004</v>
      </c>
      <c r="H4565" t="s">
        <v>26116</v>
      </c>
      <c r="I4565" s="3">
        <v>2</v>
      </c>
      <c r="J4565" t="s">
        <v>12848</v>
      </c>
      <c r="K4565" s="3">
        <v>20</v>
      </c>
      <c r="L4565" t="s">
        <v>26117</v>
      </c>
      <c r="M4565" s="3">
        <v>2</v>
      </c>
      <c r="N4565" t="s">
        <v>26084</v>
      </c>
      <c r="O4565" s="3">
        <v>1</v>
      </c>
      <c r="P4565" t="s">
        <v>28066</v>
      </c>
      <c r="Q4565" s="3">
        <v>1</v>
      </c>
      <c r="R4565" t="s">
        <v>26083</v>
      </c>
      <c r="S4565" s="3">
        <v>3</v>
      </c>
      <c r="T4565" s="3">
        <v>1</v>
      </c>
      <c r="U4565" s="3">
        <v>18200</v>
      </c>
      <c r="V4565" s="3">
        <v>2019</v>
      </c>
      <c r="W4565" t="s">
        <v>26159</v>
      </c>
    </row>
    <row r="4566" spans="1:23" x14ac:dyDescent="0.3">
      <c r="A4566" s="3">
        <v>4</v>
      </c>
      <c r="B4566" t="s">
        <v>773</v>
      </c>
      <c r="C4566" s="3">
        <v>4102</v>
      </c>
      <c r="D4566" t="s">
        <v>773</v>
      </c>
      <c r="E4566" s="3">
        <v>100107</v>
      </c>
      <c r="F4566" t="s">
        <v>9429</v>
      </c>
      <c r="G4566" s="3">
        <v>100107002</v>
      </c>
      <c r="H4566" t="s">
        <v>26119</v>
      </c>
      <c r="I4566" s="3">
        <v>2</v>
      </c>
      <c r="J4566" t="s">
        <v>12848</v>
      </c>
      <c r="K4566" s="3">
        <v>21</v>
      </c>
      <c r="L4566" t="s">
        <v>26121</v>
      </c>
      <c r="M4566" s="3">
        <v>6</v>
      </c>
      <c r="N4566" t="s">
        <v>18251</v>
      </c>
      <c r="O4566" s="3">
        <v>3</v>
      </c>
      <c r="P4566" t="s">
        <v>26085</v>
      </c>
      <c r="Q4566" s="3">
        <v>1</v>
      </c>
      <c r="R4566" t="s">
        <v>26083</v>
      </c>
      <c r="S4566" s="3">
        <v>14</v>
      </c>
      <c r="T4566" s="3">
        <v>1</v>
      </c>
      <c r="U4566" s="3">
        <v>83232</v>
      </c>
      <c r="V4566" s="3">
        <v>2015</v>
      </c>
      <c r="W4566" t="s">
        <v>25</v>
      </c>
    </row>
    <row r="4567" spans="1:23" x14ac:dyDescent="0.3">
      <c r="A4567" s="3">
        <v>4</v>
      </c>
      <c r="B4567" t="s">
        <v>773</v>
      </c>
      <c r="C4567" s="3">
        <v>4102</v>
      </c>
      <c r="D4567" t="s">
        <v>773</v>
      </c>
      <c r="E4567" s="3">
        <v>100102</v>
      </c>
      <c r="F4567" t="s">
        <v>11306</v>
      </c>
      <c r="G4567" s="3">
        <v>100102003</v>
      </c>
      <c r="H4567" t="s">
        <v>26093</v>
      </c>
      <c r="I4567" s="3">
        <v>2</v>
      </c>
      <c r="J4567" t="s">
        <v>12848</v>
      </c>
      <c r="K4567" s="3">
        <v>21</v>
      </c>
      <c r="L4567" t="s">
        <v>26121</v>
      </c>
      <c r="M4567" s="3">
        <v>2</v>
      </c>
      <c r="N4567" t="s">
        <v>26084</v>
      </c>
      <c r="O4567" s="3">
        <v>3</v>
      </c>
      <c r="P4567" t="s">
        <v>26085</v>
      </c>
      <c r="Q4567" s="3">
        <v>1</v>
      </c>
      <c r="R4567" t="s">
        <v>26083</v>
      </c>
      <c r="S4567" s="3">
        <v>8</v>
      </c>
      <c r="T4567" s="3">
        <v>1</v>
      </c>
      <c r="U4567" s="3">
        <v>1877760</v>
      </c>
      <c r="V4567" s="3">
        <v>2015</v>
      </c>
      <c r="W4567" t="s">
        <v>25</v>
      </c>
    </row>
    <row r="4568" spans="1:23" x14ac:dyDescent="0.3">
      <c r="A4568" s="3">
        <v>4</v>
      </c>
      <c r="B4568" t="s">
        <v>773</v>
      </c>
      <c r="C4568" s="3">
        <v>4102</v>
      </c>
      <c r="D4568" t="s">
        <v>773</v>
      </c>
      <c r="E4568" s="3">
        <v>100102</v>
      </c>
      <c r="F4568" t="s">
        <v>11306</v>
      </c>
      <c r="G4568" s="3">
        <v>100102005</v>
      </c>
      <c r="H4568" t="s">
        <v>2163</v>
      </c>
      <c r="I4568" s="3">
        <v>2</v>
      </c>
      <c r="J4568" t="s">
        <v>12848</v>
      </c>
      <c r="K4568" s="3">
        <v>21</v>
      </c>
      <c r="L4568" t="s">
        <v>26121</v>
      </c>
      <c r="M4568" s="3">
        <v>2</v>
      </c>
      <c r="N4568" t="s">
        <v>26084</v>
      </c>
      <c r="O4568" s="3">
        <v>3</v>
      </c>
      <c r="P4568" t="s">
        <v>26085</v>
      </c>
      <c r="Q4568" s="3">
        <v>1</v>
      </c>
      <c r="R4568" t="s">
        <v>26083</v>
      </c>
      <c r="S4568" s="3">
        <v>9</v>
      </c>
      <c r="T4568" s="3">
        <v>1</v>
      </c>
      <c r="U4568" s="3">
        <v>1350720</v>
      </c>
      <c r="V4568" s="3">
        <v>2015</v>
      </c>
      <c r="W4568" t="s">
        <v>25</v>
      </c>
    </row>
    <row r="4569" spans="1:23" x14ac:dyDescent="0.3">
      <c r="A4569" s="3">
        <v>4</v>
      </c>
      <c r="B4569" t="s">
        <v>773</v>
      </c>
      <c r="C4569" s="3">
        <v>4102</v>
      </c>
      <c r="D4569" t="s">
        <v>773</v>
      </c>
      <c r="E4569" s="3">
        <v>100102</v>
      </c>
      <c r="F4569" t="s">
        <v>11306</v>
      </c>
      <c r="G4569" s="3">
        <v>100102003</v>
      </c>
      <c r="H4569" t="s">
        <v>26093</v>
      </c>
      <c r="I4569" s="3">
        <v>1</v>
      </c>
      <c r="J4569" t="s">
        <v>26080</v>
      </c>
      <c r="K4569" s="3">
        <v>21</v>
      </c>
      <c r="L4569" t="s">
        <v>26121</v>
      </c>
      <c r="M4569" s="3">
        <v>2</v>
      </c>
      <c r="N4569" t="s">
        <v>26084</v>
      </c>
      <c r="O4569" s="3">
        <v>3</v>
      </c>
      <c r="P4569" t="s">
        <v>26085</v>
      </c>
      <c r="Q4569" s="3">
        <v>4</v>
      </c>
      <c r="R4569" t="s">
        <v>26113</v>
      </c>
      <c r="S4569" s="3">
        <v>19</v>
      </c>
      <c r="T4569" s="3">
        <v>1</v>
      </c>
      <c r="U4569" s="3">
        <v>3617280</v>
      </c>
      <c r="V4569" s="3">
        <v>2015</v>
      </c>
      <c r="W4569" t="s">
        <v>25</v>
      </c>
    </row>
    <row r="4570" spans="1:23" x14ac:dyDescent="0.3">
      <c r="A4570" s="3">
        <v>4</v>
      </c>
      <c r="B4570" t="s">
        <v>773</v>
      </c>
      <c r="C4570" s="3">
        <v>4102</v>
      </c>
      <c r="D4570" t="s">
        <v>773</v>
      </c>
      <c r="E4570" s="3">
        <v>100107</v>
      </c>
      <c r="F4570" t="s">
        <v>9429</v>
      </c>
      <c r="G4570" s="3">
        <v>100107002</v>
      </c>
      <c r="H4570" t="s">
        <v>26119</v>
      </c>
      <c r="I4570" s="3">
        <v>1</v>
      </c>
      <c r="J4570" t="s">
        <v>26080</v>
      </c>
      <c r="K4570" s="3">
        <v>21</v>
      </c>
      <c r="L4570" t="s">
        <v>26121</v>
      </c>
      <c r="M4570" s="3">
        <v>6</v>
      </c>
      <c r="N4570" t="s">
        <v>18251</v>
      </c>
      <c r="O4570" s="3">
        <v>3</v>
      </c>
      <c r="P4570" t="s">
        <v>26085</v>
      </c>
      <c r="Q4570" s="3">
        <v>1</v>
      </c>
      <c r="R4570" t="s">
        <v>26083</v>
      </c>
      <c r="S4570" s="3">
        <v>7</v>
      </c>
      <c r="T4570" s="3">
        <v>1</v>
      </c>
      <c r="U4570" s="3">
        <v>81936</v>
      </c>
      <c r="V4570" s="3">
        <v>2015</v>
      </c>
      <c r="W4570" t="s">
        <v>25</v>
      </c>
    </row>
    <row r="4571" spans="1:23" x14ac:dyDescent="0.3">
      <c r="A4571" s="3">
        <v>4</v>
      </c>
      <c r="B4571" t="s">
        <v>773</v>
      </c>
      <c r="C4571" s="3">
        <v>4102</v>
      </c>
      <c r="D4571" t="s">
        <v>773</v>
      </c>
      <c r="E4571" s="3">
        <v>100108</v>
      </c>
      <c r="F4571" t="s">
        <v>11438</v>
      </c>
      <c r="G4571" s="3">
        <v>100108004</v>
      </c>
      <c r="H4571" t="s">
        <v>26097</v>
      </c>
      <c r="I4571" s="3">
        <v>1</v>
      </c>
      <c r="J4571" t="s">
        <v>26080</v>
      </c>
      <c r="K4571" s="3">
        <v>21</v>
      </c>
      <c r="L4571" t="s">
        <v>26121</v>
      </c>
      <c r="M4571" s="3">
        <v>2</v>
      </c>
      <c r="N4571" t="s">
        <v>26084</v>
      </c>
      <c r="O4571" s="3">
        <v>1</v>
      </c>
      <c r="P4571" t="s">
        <v>28066</v>
      </c>
      <c r="Q4571" s="3">
        <v>1</v>
      </c>
      <c r="R4571" t="s">
        <v>26083</v>
      </c>
      <c r="S4571" s="3">
        <v>6</v>
      </c>
      <c r="T4571" s="3">
        <v>1</v>
      </c>
      <c r="U4571" s="3">
        <v>374400</v>
      </c>
      <c r="V4571" s="3">
        <v>2015</v>
      </c>
      <c r="W4571" t="s">
        <v>25</v>
      </c>
    </row>
    <row r="4572" spans="1:23" x14ac:dyDescent="0.3">
      <c r="A4572" s="3">
        <v>4</v>
      </c>
      <c r="B4572" t="s">
        <v>773</v>
      </c>
      <c r="C4572" s="3">
        <v>4102</v>
      </c>
      <c r="D4572" t="s">
        <v>773</v>
      </c>
      <c r="E4572" s="3">
        <v>100107</v>
      </c>
      <c r="F4572" t="s">
        <v>9429</v>
      </c>
      <c r="G4572" s="3">
        <v>100107002</v>
      </c>
      <c r="H4572" t="s">
        <v>26119</v>
      </c>
      <c r="I4572" s="3">
        <v>2</v>
      </c>
      <c r="J4572" t="s">
        <v>12848</v>
      </c>
      <c r="K4572" s="3">
        <v>21</v>
      </c>
      <c r="L4572" t="s">
        <v>26121</v>
      </c>
      <c r="M4572" s="3">
        <v>6</v>
      </c>
      <c r="N4572" t="s">
        <v>18251</v>
      </c>
      <c r="O4572" s="3">
        <v>3</v>
      </c>
      <c r="P4572" t="s">
        <v>26085</v>
      </c>
      <c r="Q4572" s="3">
        <v>1</v>
      </c>
      <c r="R4572" t="s">
        <v>26083</v>
      </c>
      <c r="S4572" s="3">
        <v>14</v>
      </c>
      <c r="T4572" s="3">
        <v>1</v>
      </c>
      <c r="U4572" s="3">
        <v>336000</v>
      </c>
      <c r="V4572" s="3">
        <v>2015</v>
      </c>
      <c r="W4572" t="s">
        <v>25</v>
      </c>
    </row>
    <row r="4573" spans="1:23" x14ac:dyDescent="0.3">
      <c r="A4573" s="3">
        <v>4</v>
      </c>
      <c r="B4573" t="s">
        <v>773</v>
      </c>
      <c r="C4573" s="3">
        <v>4102</v>
      </c>
      <c r="D4573" t="s">
        <v>773</v>
      </c>
      <c r="E4573" s="3">
        <v>100102</v>
      </c>
      <c r="F4573" t="s">
        <v>11306</v>
      </c>
      <c r="G4573" s="3">
        <v>100102003</v>
      </c>
      <c r="H4573" t="s">
        <v>26093</v>
      </c>
      <c r="I4573" s="3">
        <v>2</v>
      </c>
      <c r="J4573" t="s">
        <v>12848</v>
      </c>
      <c r="K4573" s="3">
        <v>21</v>
      </c>
      <c r="L4573" t="s">
        <v>26121</v>
      </c>
      <c r="M4573" s="3">
        <v>2</v>
      </c>
      <c r="N4573" t="s">
        <v>26084</v>
      </c>
      <c r="O4573" s="3">
        <v>3</v>
      </c>
      <c r="P4573" t="s">
        <v>26085</v>
      </c>
      <c r="Q4573" s="3">
        <v>1</v>
      </c>
      <c r="R4573" t="s">
        <v>26083</v>
      </c>
      <c r="S4573" s="3">
        <v>14</v>
      </c>
      <c r="T4573" s="3">
        <v>1</v>
      </c>
      <c r="U4573" s="3">
        <v>955296</v>
      </c>
      <c r="V4573" s="3">
        <v>2015</v>
      </c>
      <c r="W4573" t="s">
        <v>25</v>
      </c>
    </row>
    <row r="4574" spans="1:23" x14ac:dyDescent="0.3">
      <c r="A4574" s="3">
        <v>4</v>
      </c>
      <c r="B4574" t="s">
        <v>773</v>
      </c>
      <c r="C4574" s="3">
        <v>4102</v>
      </c>
      <c r="D4574" t="s">
        <v>773</v>
      </c>
      <c r="E4574" s="3">
        <v>100107</v>
      </c>
      <c r="F4574" t="s">
        <v>9429</v>
      </c>
      <c r="G4574" s="3">
        <v>100107002</v>
      </c>
      <c r="H4574" t="s">
        <v>26119</v>
      </c>
      <c r="I4574" s="3">
        <v>1</v>
      </c>
      <c r="J4574" t="s">
        <v>26080</v>
      </c>
      <c r="K4574" s="3">
        <v>21</v>
      </c>
      <c r="L4574" t="s">
        <v>26121</v>
      </c>
      <c r="M4574" s="3">
        <v>6</v>
      </c>
      <c r="N4574" t="s">
        <v>18251</v>
      </c>
      <c r="O4574" s="3">
        <v>1</v>
      </c>
      <c r="P4574" t="s">
        <v>28066</v>
      </c>
      <c r="Q4574" s="3">
        <v>1</v>
      </c>
      <c r="R4574" t="s">
        <v>26083</v>
      </c>
      <c r="S4574" s="3">
        <v>5</v>
      </c>
      <c r="T4574" s="3">
        <v>1</v>
      </c>
      <c r="U4574" s="3">
        <v>912000</v>
      </c>
      <c r="V4574" s="3">
        <v>2015</v>
      </c>
      <c r="W4574" t="s">
        <v>25</v>
      </c>
    </row>
    <row r="4575" spans="1:23" x14ac:dyDescent="0.3">
      <c r="A4575" s="3">
        <v>4</v>
      </c>
      <c r="B4575" t="s">
        <v>773</v>
      </c>
      <c r="C4575" s="3">
        <v>4102</v>
      </c>
      <c r="D4575" t="s">
        <v>773</v>
      </c>
      <c r="E4575" s="3">
        <v>100107</v>
      </c>
      <c r="F4575" t="s">
        <v>9429</v>
      </c>
      <c r="G4575" s="3">
        <v>100107002</v>
      </c>
      <c r="H4575" t="s">
        <v>26119</v>
      </c>
      <c r="I4575" s="3">
        <v>1</v>
      </c>
      <c r="J4575" t="s">
        <v>26080</v>
      </c>
      <c r="K4575" s="3">
        <v>21</v>
      </c>
      <c r="L4575" t="s">
        <v>26121</v>
      </c>
      <c r="M4575" s="3">
        <v>6</v>
      </c>
      <c r="N4575" t="s">
        <v>18251</v>
      </c>
      <c r="O4575" s="3">
        <v>1</v>
      </c>
      <c r="P4575" t="s">
        <v>28066</v>
      </c>
      <c r="Q4575" s="3">
        <v>1</v>
      </c>
      <c r="R4575" t="s">
        <v>26083</v>
      </c>
      <c r="S4575" s="3">
        <v>7</v>
      </c>
      <c r="T4575" s="3">
        <v>1</v>
      </c>
      <c r="U4575" s="3">
        <v>3600</v>
      </c>
      <c r="V4575" s="3">
        <v>2015</v>
      </c>
      <c r="W4575" t="s">
        <v>25</v>
      </c>
    </row>
    <row r="4576" spans="1:23" x14ac:dyDescent="0.3">
      <c r="A4576" s="3">
        <v>4</v>
      </c>
      <c r="B4576" t="s">
        <v>773</v>
      </c>
      <c r="C4576" s="3">
        <v>4102</v>
      </c>
      <c r="D4576" t="s">
        <v>773</v>
      </c>
      <c r="E4576" s="3">
        <v>100107</v>
      </c>
      <c r="F4576" t="s">
        <v>9429</v>
      </c>
      <c r="G4576" s="3">
        <v>100107002</v>
      </c>
      <c r="H4576" t="s">
        <v>26119</v>
      </c>
      <c r="I4576" s="3">
        <v>1</v>
      </c>
      <c r="J4576" t="s">
        <v>26080</v>
      </c>
      <c r="K4576" s="3">
        <v>21</v>
      </c>
      <c r="L4576" t="s">
        <v>26121</v>
      </c>
      <c r="M4576" s="3">
        <v>6</v>
      </c>
      <c r="N4576" t="s">
        <v>18251</v>
      </c>
      <c r="O4576" s="3">
        <v>3</v>
      </c>
      <c r="P4576" t="s">
        <v>26085</v>
      </c>
      <c r="Q4576" s="3">
        <v>1</v>
      </c>
      <c r="R4576" t="s">
        <v>26083</v>
      </c>
      <c r="S4576" s="3">
        <v>8</v>
      </c>
      <c r="T4576" s="3">
        <v>1</v>
      </c>
      <c r="U4576" s="3">
        <v>125424</v>
      </c>
      <c r="V4576" s="3">
        <v>2015</v>
      </c>
      <c r="W4576" t="s">
        <v>25</v>
      </c>
    </row>
    <row r="4577" spans="1:23" x14ac:dyDescent="0.3">
      <c r="A4577" s="3">
        <v>4</v>
      </c>
      <c r="B4577" t="s">
        <v>773</v>
      </c>
      <c r="C4577" s="3">
        <v>4102</v>
      </c>
      <c r="D4577" t="s">
        <v>773</v>
      </c>
      <c r="E4577" s="3">
        <v>100107</v>
      </c>
      <c r="F4577" t="s">
        <v>9429</v>
      </c>
      <c r="G4577" s="3">
        <v>100107002</v>
      </c>
      <c r="H4577" t="s">
        <v>26119</v>
      </c>
      <c r="I4577" s="3">
        <v>2</v>
      </c>
      <c r="J4577" t="s">
        <v>12848</v>
      </c>
      <c r="K4577" s="3">
        <v>21</v>
      </c>
      <c r="L4577" t="s">
        <v>26121</v>
      </c>
      <c r="M4577" s="3">
        <v>2</v>
      </c>
      <c r="N4577" t="s">
        <v>26084</v>
      </c>
      <c r="O4577" s="3">
        <v>1</v>
      </c>
      <c r="P4577" t="s">
        <v>28066</v>
      </c>
      <c r="Q4577" s="3">
        <v>1</v>
      </c>
      <c r="R4577" t="s">
        <v>26083</v>
      </c>
      <c r="S4577" s="3">
        <v>3</v>
      </c>
      <c r="T4577" s="3">
        <v>1</v>
      </c>
      <c r="U4577" s="3">
        <v>12500</v>
      </c>
      <c r="V4577" s="3">
        <v>2015</v>
      </c>
      <c r="W4577" t="s">
        <v>25</v>
      </c>
    </row>
    <row r="4578" spans="1:23" x14ac:dyDescent="0.3">
      <c r="A4578" s="3">
        <v>4</v>
      </c>
      <c r="B4578" t="s">
        <v>773</v>
      </c>
      <c r="C4578" s="3">
        <v>4102</v>
      </c>
      <c r="D4578" t="s">
        <v>773</v>
      </c>
      <c r="E4578" s="3">
        <v>100102</v>
      </c>
      <c r="F4578" t="s">
        <v>11306</v>
      </c>
      <c r="G4578" s="3">
        <v>100102005</v>
      </c>
      <c r="H4578" t="s">
        <v>2163</v>
      </c>
      <c r="I4578" s="3">
        <v>2</v>
      </c>
      <c r="J4578" t="s">
        <v>12848</v>
      </c>
      <c r="K4578" s="3">
        <v>21</v>
      </c>
      <c r="L4578" t="s">
        <v>26121</v>
      </c>
      <c r="M4578" s="3">
        <v>2</v>
      </c>
      <c r="N4578" t="s">
        <v>26084</v>
      </c>
      <c r="O4578" s="3">
        <v>1</v>
      </c>
      <c r="P4578" t="s">
        <v>28066</v>
      </c>
      <c r="Q4578" s="3">
        <v>1</v>
      </c>
      <c r="R4578" t="s">
        <v>26083</v>
      </c>
      <c r="S4578" s="3">
        <v>3</v>
      </c>
      <c r="T4578" s="3">
        <v>1</v>
      </c>
      <c r="U4578" s="3">
        <v>672000</v>
      </c>
      <c r="V4578" s="3">
        <v>2015</v>
      </c>
      <c r="W4578" t="s">
        <v>25</v>
      </c>
    </row>
    <row r="4579" spans="1:23" x14ac:dyDescent="0.3">
      <c r="A4579" s="3">
        <v>4</v>
      </c>
      <c r="B4579" t="s">
        <v>773</v>
      </c>
      <c r="C4579" s="3">
        <v>4102</v>
      </c>
      <c r="D4579" t="s">
        <v>773</v>
      </c>
      <c r="E4579" s="3">
        <v>100102</v>
      </c>
      <c r="F4579" t="s">
        <v>11306</v>
      </c>
      <c r="G4579" s="3">
        <v>100102003</v>
      </c>
      <c r="H4579" t="s">
        <v>26093</v>
      </c>
      <c r="I4579" s="3">
        <v>2</v>
      </c>
      <c r="J4579" t="s">
        <v>12848</v>
      </c>
      <c r="K4579" s="3">
        <v>21</v>
      </c>
      <c r="L4579" t="s">
        <v>26121</v>
      </c>
      <c r="M4579" s="3">
        <v>2</v>
      </c>
      <c r="N4579" t="s">
        <v>26084</v>
      </c>
      <c r="O4579" s="3">
        <v>1</v>
      </c>
      <c r="P4579" t="s">
        <v>28066</v>
      </c>
      <c r="Q4579" s="3">
        <v>1</v>
      </c>
      <c r="R4579" t="s">
        <v>26083</v>
      </c>
      <c r="S4579" s="3">
        <v>3</v>
      </c>
      <c r="T4579" s="3">
        <v>1</v>
      </c>
      <c r="U4579" s="3">
        <v>120000</v>
      </c>
      <c r="V4579" s="3">
        <v>2015</v>
      </c>
      <c r="W4579" t="s">
        <v>25</v>
      </c>
    </row>
    <row r="4580" spans="1:23" x14ac:dyDescent="0.3">
      <c r="A4580" s="3">
        <v>4</v>
      </c>
      <c r="B4580" t="s">
        <v>773</v>
      </c>
      <c r="C4580" s="3">
        <v>4102</v>
      </c>
      <c r="D4580" t="s">
        <v>773</v>
      </c>
      <c r="E4580" s="3">
        <v>100107</v>
      </c>
      <c r="F4580" t="s">
        <v>9429</v>
      </c>
      <c r="G4580" s="3">
        <v>100107002</v>
      </c>
      <c r="H4580" t="s">
        <v>26119</v>
      </c>
      <c r="I4580" s="3">
        <v>1</v>
      </c>
      <c r="J4580" t="s">
        <v>26080</v>
      </c>
      <c r="K4580" s="3">
        <v>21</v>
      </c>
      <c r="L4580" t="s">
        <v>26121</v>
      </c>
      <c r="M4580" s="3">
        <v>6</v>
      </c>
      <c r="N4580" t="s">
        <v>18251</v>
      </c>
      <c r="O4580" s="3">
        <v>1</v>
      </c>
      <c r="P4580" t="s">
        <v>28066</v>
      </c>
      <c r="Q4580" s="3">
        <v>1</v>
      </c>
      <c r="R4580" t="s">
        <v>26083</v>
      </c>
      <c r="S4580" s="3">
        <v>1</v>
      </c>
      <c r="T4580" s="3">
        <v>1</v>
      </c>
      <c r="U4580" s="3">
        <v>5000</v>
      </c>
      <c r="V4580" s="3">
        <v>2015</v>
      </c>
      <c r="W4580" t="s">
        <v>25</v>
      </c>
    </row>
    <row r="4581" spans="1:23" x14ac:dyDescent="0.3">
      <c r="A4581" s="3">
        <v>4</v>
      </c>
      <c r="B4581" t="s">
        <v>773</v>
      </c>
      <c r="C4581" s="3">
        <v>4102</v>
      </c>
      <c r="D4581" t="s">
        <v>773</v>
      </c>
      <c r="E4581" s="3">
        <v>100102</v>
      </c>
      <c r="F4581" t="s">
        <v>11306</v>
      </c>
      <c r="G4581" s="3">
        <v>100102003</v>
      </c>
      <c r="H4581" t="s">
        <v>26093</v>
      </c>
      <c r="I4581" s="3">
        <v>1</v>
      </c>
      <c r="J4581" t="s">
        <v>26080</v>
      </c>
      <c r="K4581" s="3">
        <v>21</v>
      </c>
      <c r="L4581" t="s">
        <v>26121</v>
      </c>
      <c r="M4581" s="3">
        <v>6</v>
      </c>
      <c r="N4581" t="s">
        <v>18251</v>
      </c>
      <c r="O4581" s="3">
        <v>1</v>
      </c>
      <c r="P4581" t="s">
        <v>28066</v>
      </c>
      <c r="Q4581" s="3">
        <v>1</v>
      </c>
      <c r="R4581" t="s">
        <v>26083</v>
      </c>
      <c r="S4581" s="3">
        <v>7</v>
      </c>
      <c r="T4581" s="3">
        <v>1</v>
      </c>
      <c r="U4581" s="3">
        <v>1295910</v>
      </c>
      <c r="V4581" s="3">
        <v>2015</v>
      </c>
      <c r="W4581" t="s">
        <v>25</v>
      </c>
    </row>
    <row r="4582" spans="1:23" x14ac:dyDescent="0.3">
      <c r="A4582" s="3">
        <v>4</v>
      </c>
      <c r="B4582" t="s">
        <v>773</v>
      </c>
      <c r="C4582" s="3">
        <v>4102</v>
      </c>
      <c r="D4582" t="s">
        <v>773</v>
      </c>
      <c r="E4582" s="3">
        <v>100102</v>
      </c>
      <c r="F4582" t="s">
        <v>11306</v>
      </c>
      <c r="G4582" s="3">
        <v>100102003</v>
      </c>
      <c r="H4582" t="s">
        <v>26093</v>
      </c>
      <c r="I4582" s="3">
        <v>1</v>
      </c>
      <c r="J4582" t="s">
        <v>26080</v>
      </c>
      <c r="K4582" s="3">
        <v>21</v>
      </c>
      <c r="L4582" t="s">
        <v>26121</v>
      </c>
      <c r="M4582" s="3">
        <v>2</v>
      </c>
      <c r="N4582" t="s">
        <v>26084</v>
      </c>
      <c r="O4582" s="3">
        <v>3</v>
      </c>
      <c r="P4582" t="s">
        <v>26085</v>
      </c>
      <c r="Q4582" s="3">
        <v>1</v>
      </c>
      <c r="R4582" t="s">
        <v>26083</v>
      </c>
      <c r="S4582" s="3">
        <v>7</v>
      </c>
      <c r="T4582" s="3">
        <v>1</v>
      </c>
      <c r="U4582" s="3">
        <v>537600</v>
      </c>
      <c r="V4582" s="3">
        <v>2015</v>
      </c>
      <c r="W4582" t="s">
        <v>25</v>
      </c>
    </row>
    <row r="4583" spans="1:23" x14ac:dyDescent="0.3">
      <c r="A4583" s="3">
        <v>4</v>
      </c>
      <c r="B4583" t="s">
        <v>773</v>
      </c>
      <c r="C4583" s="3">
        <v>4102</v>
      </c>
      <c r="D4583" t="s">
        <v>773</v>
      </c>
      <c r="E4583" s="3">
        <v>100107</v>
      </c>
      <c r="F4583" t="s">
        <v>9429</v>
      </c>
      <c r="G4583" s="3">
        <v>100107002</v>
      </c>
      <c r="H4583" t="s">
        <v>26119</v>
      </c>
      <c r="I4583" s="3">
        <v>1</v>
      </c>
      <c r="J4583" t="s">
        <v>26080</v>
      </c>
      <c r="K4583" s="3">
        <v>21</v>
      </c>
      <c r="L4583" t="s">
        <v>26121</v>
      </c>
      <c r="M4583" s="3">
        <v>6</v>
      </c>
      <c r="N4583" t="s">
        <v>18251</v>
      </c>
      <c r="O4583" s="3">
        <v>3</v>
      </c>
      <c r="P4583" t="s">
        <v>26085</v>
      </c>
      <c r="Q4583" s="3">
        <v>1</v>
      </c>
      <c r="R4583" t="s">
        <v>26083</v>
      </c>
      <c r="S4583" s="3">
        <v>7</v>
      </c>
      <c r="T4583" s="3">
        <v>1</v>
      </c>
      <c r="U4583" s="3">
        <v>330400</v>
      </c>
      <c r="V4583" s="3">
        <v>2015</v>
      </c>
      <c r="W4583" t="s">
        <v>25</v>
      </c>
    </row>
    <row r="4584" spans="1:23" x14ac:dyDescent="0.3">
      <c r="A4584" s="3">
        <v>4</v>
      </c>
      <c r="B4584" t="s">
        <v>773</v>
      </c>
      <c r="C4584" s="3">
        <v>4102</v>
      </c>
      <c r="D4584" t="s">
        <v>773</v>
      </c>
      <c r="E4584" s="3">
        <v>100102</v>
      </c>
      <c r="F4584" t="s">
        <v>11306</v>
      </c>
      <c r="G4584" s="3">
        <v>100102003</v>
      </c>
      <c r="H4584" t="s">
        <v>26093</v>
      </c>
      <c r="I4584" s="3">
        <v>2</v>
      </c>
      <c r="J4584" t="s">
        <v>12848</v>
      </c>
      <c r="K4584" s="3">
        <v>21</v>
      </c>
      <c r="L4584" t="s">
        <v>26121</v>
      </c>
      <c r="M4584" s="3">
        <v>2</v>
      </c>
      <c r="N4584" t="s">
        <v>26084</v>
      </c>
      <c r="O4584" s="3">
        <v>1</v>
      </c>
      <c r="P4584" t="s">
        <v>28066</v>
      </c>
      <c r="Q4584" s="3">
        <v>1</v>
      </c>
      <c r="R4584" t="s">
        <v>26083</v>
      </c>
      <c r="S4584" s="3">
        <v>11</v>
      </c>
      <c r="T4584" s="3">
        <v>1</v>
      </c>
      <c r="U4584" s="3">
        <v>2095344</v>
      </c>
      <c r="V4584" s="3">
        <v>2015</v>
      </c>
      <c r="W4584" t="s">
        <v>25</v>
      </c>
    </row>
    <row r="4585" spans="1:23" x14ac:dyDescent="0.3">
      <c r="A4585" s="3">
        <v>4</v>
      </c>
      <c r="B4585" t="s">
        <v>773</v>
      </c>
      <c r="C4585" s="3">
        <v>4102</v>
      </c>
      <c r="D4585" t="s">
        <v>773</v>
      </c>
      <c r="E4585" s="3">
        <v>100107</v>
      </c>
      <c r="F4585" t="s">
        <v>9429</v>
      </c>
      <c r="G4585" s="3">
        <v>100107002</v>
      </c>
      <c r="H4585" t="s">
        <v>26119</v>
      </c>
      <c r="I4585" s="3">
        <v>1</v>
      </c>
      <c r="J4585" t="s">
        <v>26080</v>
      </c>
      <c r="K4585" s="3">
        <v>21</v>
      </c>
      <c r="L4585" t="s">
        <v>26121</v>
      </c>
      <c r="M4585" s="3">
        <v>6</v>
      </c>
      <c r="N4585" t="s">
        <v>18251</v>
      </c>
      <c r="O4585" s="3">
        <v>3</v>
      </c>
      <c r="P4585" t="s">
        <v>26085</v>
      </c>
      <c r="Q4585" s="3">
        <v>1</v>
      </c>
      <c r="R4585" t="s">
        <v>26083</v>
      </c>
      <c r="S4585" s="3">
        <v>5</v>
      </c>
      <c r="T4585" s="3">
        <v>1</v>
      </c>
      <c r="U4585" s="3">
        <v>86496</v>
      </c>
      <c r="V4585" s="3">
        <v>2015</v>
      </c>
      <c r="W4585" t="s">
        <v>25</v>
      </c>
    </row>
    <row r="4586" spans="1:23" x14ac:dyDescent="0.3">
      <c r="A4586" s="3">
        <v>4</v>
      </c>
      <c r="B4586" t="s">
        <v>773</v>
      </c>
      <c r="C4586" s="3">
        <v>4102</v>
      </c>
      <c r="D4586" t="s">
        <v>773</v>
      </c>
      <c r="E4586" s="3">
        <v>100107</v>
      </c>
      <c r="F4586" t="s">
        <v>9429</v>
      </c>
      <c r="G4586" s="3">
        <v>100107002</v>
      </c>
      <c r="H4586" t="s">
        <v>26119</v>
      </c>
      <c r="I4586" s="3">
        <v>2</v>
      </c>
      <c r="J4586" t="s">
        <v>12848</v>
      </c>
      <c r="K4586" s="3">
        <v>21</v>
      </c>
      <c r="L4586" t="s">
        <v>26121</v>
      </c>
      <c r="M4586" s="3">
        <v>2</v>
      </c>
      <c r="N4586" t="s">
        <v>26084</v>
      </c>
      <c r="O4586" s="3">
        <v>3</v>
      </c>
      <c r="P4586" t="s">
        <v>26085</v>
      </c>
      <c r="Q4586" s="3">
        <v>1</v>
      </c>
      <c r="R4586" t="s">
        <v>26083</v>
      </c>
      <c r="S4586" s="3">
        <v>43</v>
      </c>
      <c r="T4586" s="3">
        <v>1</v>
      </c>
      <c r="U4586" s="3">
        <v>575200</v>
      </c>
      <c r="V4586" s="3">
        <v>2015</v>
      </c>
      <c r="W4586" t="s">
        <v>25</v>
      </c>
    </row>
    <row r="4587" spans="1:23" x14ac:dyDescent="0.3">
      <c r="A4587" s="3">
        <v>4</v>
      </c>
      <c r="B4587" t="s">
        <v>773</v>
      </c>
      <c r="C4587" s="3">
        <v>4101</v>
      </c>
      <c r="D4587" t="s">
        <v>1137</v>
      </c>
      <c r="E4587" s="3">
        <v>100108</v>
      </c>
      <c r="F4587" t="s">
        <v>11438</v>
      </c>
      <c r="G4587" s="3">
        <v>100108004</v>
      </c>
      <c r="H4587" t="s">
        <v>26097</v>
      </c>
      <c r="I4587" s="3">
        <v>1</v>
      </c>
      <c r="J4587" t="s">
        <v>26080</v>
      </c>
      <c r="K4587" s="3">
        <v>21</v>
      </c>
      <c r="L4587" t="s">
        <v>26121</v>
      </c>
      <c r="M4587" s="3">
        <v>5</v>
      </c>
      <c r="N4587" t="s">
        <v>26092</v>
      </c>
      <c r="O4587" s="3">
        <v>1</v>
      </c>
      <c r="P4587" t="s">
        <v>28066</v>
      </c>
      <c r="Q4587" s="3">
        <v>1</v>
      </c>
      <c r="R4587" t="s">
        <v>26083</v>
      </c>
      <c r="S4587" s="3">
        <v>3</v>
      </c>
      <c r="T4587" s="3">
        <v>1</v>
      </c>
      <c r="U4587" s="3">
        <v>14400</v>
      </c>
      <c r="V4587" s="3">
        <v>2015</v>
      </c>
      <c r="W4587" t="s">
        <v>25</v>
      </c>
    </row>
    <row r="4588" spans="1:23" x14ac:dyDescent="0.3">
      <c r="A4588" s="3">
        <v>4</v>
      </c>
      <c r="B4588" t="s">
        <v>773</v>
      </c>
      <c r="C4588" s="3">
        <v>4101</v>
      </c>
      <c r="D4588" t="s">
        <v>1137</v>
      </c>
      <c r="E4588" s="3">
        <v>100107</v>
      </c>
      <c r="F4588" t="s">
        <v>9429</v>
      </c>
      <c r="G4588" s="3">
        <v>100107002</v>
      </c>
      <c r="H4588" t="s">
        <v>26119</v>
      </c>
      <c r="I4588" s="3">
        <v>2</v>
      </c>
      <c r="J4588" t="s">
        <v>12848</v>
      </c>
      <c r="K4588" s="3">
        <v>21</v>
      </c>
      <c r="L4588" t="s">
        <v>26121</v>
      </c>
      <c r="M4588" s="3">
        <v>2</v>
      </c>
      <c r="N4588" t="s">
        <v>26084</v>
      </c>
      <c r="O4588" s="3">
        <v>1</v>
      </c>
      <c r="P4588" t="s">
        <v>28066</v>
      </c>
      <c r="Q4588" s="3">
        <v>1</v>
      </c>
      <c r="R4588" t="s">
        <v>26083</v>
      </c>
      <c r="S4588" s="3">
        <v>4</v>
      </c>
      <c r="T4588" s="3">
        <v>1</v>
      </c>
      <c r="U4588" s="3">
        <v>70000</v>
      </c>
      <c r="V4588" s="3">
        <v>2015</v>
      </c>
      <c r="W4588" t="s">
        <v>25</v>
      </c>
    </row>
    <row r="4589" spans="1:23" x14ac:dyDescent="0.3">
      <c r="A4589" s="3">
        <v>4</v>
      </c>
      <c r="B4589" t="s">
        <v>773</v>
      </c>
      <c r="C4589" s="3">
        <v>4101</v>
      </c>
      <c r="D4589" t="s">
        <v>1137</v>
      </c>
      <c r="E4589" s="3">
        <v>100107</v>
      </c>
      <c r="F4589" t="s">
        <v>9429</v>
      </c>
      <c r="G4589" s="3">
        <v>100107002</v>
      </c>
      <c r="H4589" t="s">
        <v>26119</v>
      </c>
      <c r="I4589" s="3">
        <v>2</v>
      </c>
      <c r="J4589" t="s">
        <v>12848</v>
      </c>
      <c r="K4589" s="3">
        <v>21</v>
      </c>
      <c r="L4589" t="s">
        <v>26121</v>
      </c>
      <c r="M4589" s="3">
        <v>2</v>
      </c>
      <c r="N4589" t="s">
        <v>26084</v>
      </c>
      <c r="O4589" s="3">
        <v>1</v>
      </c>
      <c r="P4589" t="s">
        <v>28066</v>
      </c>
      <c r="Q4589" s="3">
        <v>1</v>
      </c>
      <c r="R4589" t="s">
        <v>26083</v>
      </c>
      <c r="S4589" s="3">
        <v>7</v>
      </c>
      <c r="T4589" s="3">
        <v>1</v>
      </c>
      <c r="U4589" s="3">
        <v>63750</v>
      </c>
      <c r="V4589" s="3">
        <v>2015</v>
      </c>
      <c r="W4589" t="s">
        <v>25</v>
      </c>
    </row>
    <row r="4590" spans="1:23" x14ac:dyDescent="0.3">
      <c r="A4590" s="3">
        <v>4</v>
      </c>
      <c r="B4590" t="s">
        <v>773</v>
      </c>
      <c r="C4590" s="3">
        <v>4101</v>
      </c>
      <c r="D4590" t="s">
        <v>1137</v>
      </c>
      <c r="E4590" s="3">
        <v>100107</v>
      </c>
      <c r="F4590" t="s">
        <v>9429</v>
      </c>
      <c r="G4590" s="3">
        <v>100107002</v>
      </c>
      <c r="H4590" t="s">
        <v>26119</v>
      </c>
      <c r="I4590" s="3">
        <v>1</v>
      </c>
      <c r="J4590" t="s">
        <v>26080</v>
      </c>
      <c r="K4590" s="3">
        <v>21</v>
      </c>
      <c r="L4590" t="s">
        <v>26121</v>
      </c>
      <c r="M4590" s="3">
        <v>5</v>
      </c>
      <c r="N4590" t="s">
        <v>26092</v>
      </c>
      <c r="O4590" s="3">
        <v>1</v>
      </c>
      <c r="P4590" t="s">
        <v>28066</v>
      </c>
      <c r="Q4590" s="3">
        <v>1</v>
      </c>
      <c r="R4590" t="s">
        <v>26083</v>
      </c>
      <c r="S4590" s="3">
        <v>3</v>
      </c>
      <c r="T4590" s="3">
        <v>1</v>
      </c>
      <c r="U4590" s="3">
        <v>30000</v>
      </c>
      <c r="V4590" s="3">
        <v>2015</v>
      </c>
      <c r="W4590" t="s">
        <v>25</v>
      </c>
    </row>
    <row r="4591" spans="1:23" x14ac:dyDescent="0.3">
      <c r="A4591" s="3">
        <v>4</v>
      </c>
      <c r="B4591" t="s">
        <v>773</v>
      </c>
      <c r="C4591" s="3">
        <v>4101</v>
      </c>
      <c r="D4591" t="s">
        <v>1137</v>
      </c>
      <c r="E4591" s="3">
        <v>100107</v>
      </c>
      <c r="F4591" t="s">
        <v>9429</v>
      </c>
      <c r="G4591" s="3">
        <v>100107002</v>
      </c>
      <c r="H4591" t="s">
        <v>26119</v>
      </c>
      <c r="I4591" s="3">
        <v>1</v>
      </c>
      <c r="J4591" t="s">
        <v>26080</v>
      </c>
      <c r="K4591" s="3">
        <v>21</v>
      </c>
      <c r="L4591" t="s">
        <v>26121</v>
      </c>
      <c r="M4591" s="3">
        <v>5</v>
      </c>
      <c r="N4591" t="s">
        <v>26092</v>
      </c>
      <c r="O4591" s="3">
        <v>1</v>
      </c>
      <c r="P4591" t="s">
        <v>28066</v>
      </c>
      <c r="Q4591" s="3">
        <v>1</v>
      </c>
      <c r="R4591" t="s">
        <v>26083</v>
      </c>
      <c r="S4591" s="3">
        <v>3</v>
      </c>
      <c r="T4591" s="3">
        <v>1</v>
      </c>
      <c r="U4591" s="3">
        <v>3500</v>
      </c>
      <c r="V4591" s="3">
        <v>2015</v>
      </c>
      <c r="W4591" t="s">
        <v>25</v>
      </c>
    </row>
    <row r="4592" spans="1:23" x14ac:dyDescent="0.3">
      <c r="A4592" s="3">
        <v>4</v>
      </c>
      <c r="B4592" t="s">
        <v>773</v>
      </c>
      <c r="C4592" s="3">
        <v>4101</v>
      </c>
      <c r="D4592" t="s">
        <v>1137</v>
      </c>
      <c r="E4592" s="3">
        <v>100107</v>
      </c>
      <c r="F4592" t="s">
        <v>9429</v>
      </c>
      <c r="G4592" s="3">
        <v>100107002</v>
      </c>
      <c r="H4592" t="s">
        <v>26119</v>
      </c>
      <c r="I4592" s="3">
        <v>1</v>
      </c>
      <c r="J4592" t="s">
        <v>26080</v>
      </c>
      <c r="K4592" s="3">
        <v>21</v>
      </c>
      <c r="L4592" t="s">
        <v>26121</v>
      </c>
      <c r="M4592" s="3">
        <v>6</v>
      </c>
      <c r="N4592" t="s">
        <v>18251</v>
      </c>
      <c r="O4592" s="3">
        <v>1</v>
      </c>
      <c r="P4592" t="s">
        <v>28066</v>
      </c>
      <c r="Q4592" s="3">
        <v>1</v>
      </c>
      <c r="R4592" t="s">
        <v>26083</v>
      </c>
      <c r="S4592" s="3">
        <v>1</v>
      </c>
      <c r="T4592" s="3">
        <v>1</v>
      </c>
      <c r="U4592" s="3">
        <v>20000</v>
      </c>
      <c r="V4592" s="3">
        <v>2015</v>
      </c>
      <c r="W4592" t="s">
        <v>25</v>
      </c>
    </row>
    <row r="4593" spans="1:23" x14ac:dyDescent="0.3">
      <c r="A4593" s="3">
        <v>4</v>
      </c>
      <c r="B4593" t="s">
        <v>773</v>
      </c>
      <c r="C4593" s="3">
        <v>4101</v>
      </c>
      <c r="D4593" t="s">
        <v>1137</v>
      </c>
      <c r="E4593" s="3">
        <v>100107</v>
      </c>
      <c r="F4593" t="s">
        <v>9429</v>
      </c>
      <c r="G4593" s="3">
        <v>100107002</v>
      </c>
      <c r="H4593" t="s">
        <v>26119</v>
      </c>
      <c r="I4593" s="3">
        <v>2</v>
      </c>
      <c r="J4593" t="s">
        <v>12848</v>
      </c>
      <c r="K4593" s="3">
        <v>21</v>
      </c>
      <c r="L4593" t="s">
        <v>26121</v>
      </c>
      <c r="M4593" s="3">
        <v>3</v>
      </c>
      <c r="N4593" t="s">
        <v>16841</v>
      </c>
      <c r="O4593" s="3">
        <v>1</v>
      </c>
      <c r="P4593" t="s">
        <v>28066</v>
      </c>
      <c r="Q4593" s="3">
        <v>1</v>
      </c>
      <c r="R4593" t="s">
        <v>26083</v>
      </c>
      <c r="S4593" s="3">
        <v>6</v>
      </c>
      <c r="T4593" s="3">
        <v>1</v>
      </c>
      <c r="U4593" s="3">
        <v>4000</v>
      </c>
      <c r="V4593" s="3">
        <v>2015</v>
      </c>
      <c r="W4593" t="s">
        <v>25</v>
      </c>
    </row>
    <row r="4594" spans="1:23" x14ac:dyDescent="0.3">
      <c r="A4594" s="3">
        <v>4</v>
      </c>
      <c r="B4594" t="s">
        <v>773</v>
      </c>
      <c r="C4594" s="3">
        <v>4101</v>
      </c>
      <c r="D4594" t="s">
        <v>1137</v>
      </c>
      <c r="E4594" s="3">
        <v>100107</v>
      </c>
      <c r="F4594" t="s">
        <v>9429</v>
      </c>
      <c r="G4594" s="3">
        <v>100107002</v>
      </c>
      <c r="H4594" t="s">
        <v>26119</v>
      </c>
      <c r="I4594" s="3">
        <v>1</v>
      </c>
      <c r="J4594" t="s">
        <v>26080</v>
      </c>
      <c r="K4594" s="3">
        <v>21</v>
      </c>
      <c r="L4594" t="s">
        <v>26121</v>
      </c>
      <c r="M4594" s="3">
        <v>2</v>
      </c>
      <c r="N4594" t="s">
        <v>26084</v>
      </c>
      <c r="O4594" s="3">
        <v>1</v>
      </c>
      <c r="P4594" t="s">
        <v>28066</v>
      </c>
      <c r="Q4594" s="3">
        <v>1</v>
      </c>
      <c r="R4594" t="s">
        <v>26083</v>
      </c>
      <c r="S4594" s="3">
        <v>4</v>
      </c>
      <c r="T4594" s="3">
        <v>1</v>
      </c>
      <c r="U4594" s="3">
        <v>70000</v>
      </c>
      <c r="V4594" s="3">
        <v>2015</v>
      </c>
      <c r="W4594" t="s">
        <v>25</v>
      </c>
    </row>
    <row r="4595" spans="1:23" x14ac:dyDescent="0.3">
      <c r="A4595" s="3">
        <v>4</v>
      </c>
      <c r="B4595" t="s">
        <v>773</v>
      </c>
      <c r="C4595" s="3">
        <v>4101</v>
      </c>
      <c r="D4595" t="s">
        <v>1137</v>
      </c>
      <c r="E4595" s="3">
        <v>100108</v>
      </c>
      <c r="F4595" t="s">
        <v>11438</v>
      </c>
      <c r="G4595" s="3">
        <v>100108004</v>
      </c>
      <c r="H4595" t="s">
        <v>26097</v>
      </c>
      <c r="I4595" s="3">
        <v>1</v>
      </c>
      <c r="J4595" t="s">
        <v>26080</v>
      </c>
      <c r="K4595" s="3">
        <v>21</v>
      </c>
      <c r="L4595" t="s">
        <v>26121</v>
      </c>
      <c r="M4595" s="3">
        <v>2</v>
      </c>
      <c r="N4595" t="s">
        <v>26084</v>
      </c>
      <c r="O4595" s="3">
        <v>1</v>
      </c>
      <c r="P4595" t="s">
        <v>28066</v>
      </c>
      <c r="Q4595" s="3">
        <v>1</v>
      </c>
      <c r="R4595" t="s">
        <v>26083</v>
      </c>
      <c r="S4595" s="3">
        <v>6</v>
      </c>
      <c r="T4595" s="3">
        <v>1</v>
      </c>
      <c r="U4595" s="3">
        <v>7200</v>
      </c>
      <c r="V4595" s="3">
        <v>2015</v>
      </c>
      <c r="W4595" t="s">
        <v>25</v>
      </c>
    </row>
    <row r="4596" spans="1:23" x14ac:dyDescent="0.3">
      <c r="A4596" s="3">
        <v>4</v>
      </c>
      <c r="B4596" t="s">
        <v>773</v>
      </c>
      <c r="C4596" s="3">
        <v>4101</v>
      </c>
      <c r="D4596" t="s">
        <v>1137</v>
      </c>
      <c r="E4596" s="3">
        <v>100107</v>
      </c>
      <c r="F4596" t="s">
        <v>9429</v>
      </c>
      <c r="G4596" s="3">
        <v>100107002</v>
      </c>
      <c r="H4596" t="s">
        <v>26119</v>
      </c>
      <c r="I4596" s="3">
        <v>1</v>
      </c>
      <c r="J4596" t="s">
        <v>26080</v>
      </c>
      <c r="K4596" s="3">
        <v>21</v>
      </c>
      <c r="L4596" t="s">
        <v>26121</v>
      </c>
      <c r="M4596" s="3">
        <v>5</v>
      </c>
      <c r="N4596" t="s">
        <v>26092</v>
      </c>
      <c r="O4596" s="3">
        <v>1</v>
      </c>
      <c r="P4596" t="s">
        <v>28066</v>
      </c>
      <c r="Q4596" s="3">
        <v>1</v>
      </c>
      <c r="R4596" t="s">
        <v>26083</v>
      </c>
      <c r="S4596" s="3">
        <v>3</v>
      </c>
      <c r="T4596" s="3">
        <v>1</v>
      </c>
      <c r="U4596" s="3">
        <v>18000</v>
      </c>
      <c r="V4596" s="3">
        <v>2015</v>
      </c>
      <c r="W4596" t="s">
        <v>25</v>
      </c>
    </row>
    <row r="4597" spans="1:23" x14ac:dyDescent="0.3">
      <c r="A4597" s="3">
        <v>4</v>
      </c>
      <c r="B4597" t="s">
        <v>773</v>
      </c>
      <c r="C4597" s="3">
        <v>4101</v>
      </c>
      <c r="D4597" t="s">
        <v>1137</v>
      </c>
      <c r="E4597" s="3">
        <v>100107</v>
      </c>
      <c r="F4597" t="s">
        <v>9429</v>
      </c>
      <c r="G4597" s="3">
        <v>100107002</v>
      </c>
      <c r="H4597" t="s">
        <v>26119</v>
      </c>
      <c r="I4597" s="3">
        <v>1</v>
      </c>
      <c r="J4597" t="s">
        <v>26080</v>
      </c>
      <c r="K4597" s="3">
        <v>21</v>
      </c>
      <c r="L4597" t="s">
        <v>26121</v>
      </c>
      <c r="M4597" s="3">
        <v>2</v>
      </c>
      <c r="N4597" t="s">
        <v>26084</v>
      </c>
      <c r="O4597" s="3">
        <v>3</v>
      </c>
      <c r="P4597" t="s">
        <v>26085</v>
      </c>
      <c r="Q4597" s="3">
        <v>1</v>
      </c>
      <c r="R4597" t="s">
        <v>26083</v>
      </c>
      <c r="S4597" s="3">
        <v>4</v>
      </c>
      <c r="T4597" s="3">
        <v>1</v>
      </c>
      <c r="U4597" s="3">
        <v>3500</v>
      </c>
      <c r="V4597" s="3">
        <v>2015</v>
      </c>
      <c r="W4597" t="s">
        <v>25</v>
      </c>
    </row>
    <row r="4598" spans="1:23" x14ac:dyDescent="0.3">
      <c r="A4598" s="3">
        <v>4</v>
      </c>
      <c r="B4598" t="s">
        <v>773</v>
      </c>
      <c r="C4598" s="3">
        <v>4101</v>
      </c>
      <c r="D4598" t="s">
        <v>1137</v>
      </c>
      <c r="E4598" s="3">
        <v>100107</v>
      </c>
      <c r="F4598" t="s">
        <v>9429</v>
      </c>
      <c r="G4598" s="3">
        <v>100107002</v>
      </c>
      <c r="H4598" t="s">
        <v>26119</v>
      </c>
      <c r="I4598" s="3">
        <v>2</v>
      </c>
      <c r="J4598" t="s">
        <v>12848</v>
      </c>
      <c r="K4598" s="3">
        <v>21</v>
      </c>
      <c r="L4598" t="s">
        <v>26121</v>
      </c>
      <c r="M4598" s="3">
        <v>2</v>
      </c>
      <c r="N4598" t="s">
        <v>26084</v>
      </c>
      <c r="O4598" s="3">
        <v>3</v>
      </c>
      <c r="P4598" t="s">
        <v>26085</v>
      </c>
      <c r="Q4598" s="3">
        <v>1</v>
      </c>
      <c r="R4598" t="s">
        <v>26083</v>
      </c>
      <c r="S4598" s="3">
        <v>1</v>
      </c>
      <c r="T4598" s="3">
        <v>1</v>
      </c>
      <c r="U4598" s="3">
        <v>35000</v>
      </c>
      <c r="V4598" s="3">
        <v>2015</v>
      </c>
      <c r="W4598" t="s">
        <v>25</v>
      </c>
    </row>
    <row r="4599" spans="1:23" x14ac:dyDescent="0.3">
      <c r="A4599" s="3">
        <v>4</v>
      </c>
      <c r="B4599" t="s">
        <v>773</v>
      </c>
      <c r="C4599" s="3">
        <v>4101</v>
      </c>
      <c r="D4599" t="s">
        <v>1137</v>
      </c>
      <c r="E4599" s="3">
        <v>100108</v>
      </c>
      <c r="F4599" t="s">
        <v>11438</v>
      </c>
      <c r="G4599" s="3">
        <v>100108004</v>
      </c>
      <c r="H4599" t="s">
        <v>26097</v>
      </c>
      <c r="I4599" s="3">
        <v>1</v>
      </c>
      <c r="J4599" t="s">
        <v>26080</v>
      </c>
      <c r="K4599" s="3">
        <v>21</v>
      </c>
      <c r="L4599" t="s">
        <v>26121</v>
      </c>
      <c r="M4599" s="3">
        <v>2</v>
      </c>
      <c r="N4599" t="s">
        <v>26084</v>
      </c>
      <c r="O4599" s="3">
        <v>3</v>
      </c>
      <c r="P4599" t="s">
        <v>26085</v>
      </c>
      <c r="Q4599" s="3">
        <v>1</v>
      </c>
      <c r="R4599" t="s">
        <v>26083</v>
      </c>
      <c r="S4599" s="3">
        <v>4</v>
      </c>
      <c r="T4599" s="3">
        <v>1</v>
      </c>
      <c r="U4599" s="3">
        <v>250000</v>
      </c>
      <c r="V4599" s="3">
        <v>2015</v>
      </c>
      <c r="W4599" t="s">
        <v>25</v>
      </c>
    </row>
    <row r="4600" spans="1:23" x14ac:dyDescent="0.3">
      <c r="A4600" s="3">
        <v>4</v>
      </c>
      <c r="B4600" t="s">
        <v>773</v>
      </c>
      <c r="C4600" s="3">
        <v>4101</v>
      </c>
      <c r="D4600" t="s">
        <v>1137</v>
      </c>
      <c r="E4600" s="3">
        <v>100107</v>
      </c>
      <c r="F4600" t="s">
        <v>9429</v>
      </c>
      <c r="G4600" s="3">
        <v>100107002</v>
      </c>
      <c r="H4600" t="s">
        <v>26119</v>
      </c>
      <c r="I4600" s="3">
        <v>1</v>
      </c>
      <c r="J4600" t="s">
        <v>26080</v>
      </c>
      <c r="K4600" s="3">
        <v>21</v>
      </c>
      <c r="L4600" t="s">
        <v>26121</v>
      </c>
      <c r="M4600" s="3">
        <v>2</v>
      </c>
      <c r="N4600" t="s">
        <v>26084</v>
      </c>
      <c r="O4600" s="3">
        <v>1</v>
      </c>
      <c r="P4600" t="s">
        <v>28066</v>
      </c>
      <c r="Q4600" s="3">
        <v>1</v>
      </c>
      <c r="R4600" t="s">
        <v>26083</v>
      </c>
      <c r="S4600" s="3">
        <v>5</v>
      </c>
      <c r="T4600" s="3">
        <v>1</v>
      </c>
      <c r="U4600" s="3">
        <v>80000</v>
      </c>
      <c r="V4600" s="3">
        <v>2015</v>
      </c>
      <c r="W4600" t="s">
        <v>25</v>
      </c>
    </row>
    <row r="4601" spans="1:23" x14ac:dyDescent="0.3">
      <c r="A4601" s="3">
        <v>4</v>
      </c>
      <c r="B4601" t="s">
        <v>773</v>
      </c>
      <c r="C4601" s="3">
        <v>4101</v>
      </c>
      <c r="D4601" t="s">
        <v>1137</v>
      </c>
      <c r="E4601" s="3">
        <v>100107</v>
      </c>
      <c r="F4601" t="s">
        <v>9429</v>
      </c>
      <c r="G4601" s="3">
        <v>100107002</v>
      </c>
      <c r="H4601" t="s">
        <v>26119</v>
      </c>
      <c r="I4601" s="3">
        <v>2</v>
      </c>
      <c r="J4601" t="s">
        <v>12848</v>
      </c>
      <c r="K4601" s="3">
        <v>21</v>
      </c>
      <c r="L4601" t="s">
        <v>26121</v>
      </c>
      <c r="M4601" s="3">
        <v>2</v>
      </c>
      <c r="N4601" t="s">
        <v>26084</v>
      </c>
      <c r="O4601" s="3">
        <v>1</v>
      </c>
      <c r="P4601" t="s">
        <v>28066</v>
      </c>
      <c r="Q4601" s="3">
        <v>1</v>
      </c>
      <c r="R4601" t="s">
        <v>26083</v>
      </c>
      <c r="S4601" s="3">
        <v>2</v>
      </c>
      <c r="T4601" s="3">
        <v>1</v>
      </c>
      <c r="U4601" s="3">
        <v>150000</v>
      </c>
      <c r="V4601" s="3">
        <v>2015</v>
      </c>
      <c r="W4601" t="s">
        <v>25</v>
      </c>
    </row>
    <row r="4602" spans="1:23" x14ac:dyDescent="0.3">
      <c r="A4602" s="3">
        <v>4</v>
      </c>
      <c r="B4602" t="s">
        <v>773</v>
      </c>
      <c r="C4602" s="3">
        <v>4101</v>
      </c>
      <c r="D4602" t="s">
        <v>1137</v>
      </c>
      <c r="E4602" s="3">
        <v>100107</v>
      </c>
      <c r="F4602" t="s">
        <v>9429</v>
      </c>
      <c r="G4602" s="3">
        <v>100107002</v>
      </c>
      <c r="H4602" t="s">
        <v>26119</v>
      </c>
      <c r="I4602" s="3">
        <v>2</v>
      </c>
      <c r="J4602" t="s">
        <v>12848</v>
      </c>
      <c r="K4602" s="3">
        <v>21</v>
      </c>
      <c r="L4602" t="s">
        <v>26121</v>
      </c>
      <c r="M4602" s="3">
        <v>2</v>
      </c>
      <c r="N4602" t="s">
        <v>26084</v>
      </c>
      <c r="O4602" s="3">
        <v>1</v>
      </c>
      <c r="P4602" t="s">
        <v>28066</v>
      </c>
      <c r="Q4602" s="3">
        <v>1</v>
      </c>
      <c r="R4602" t="s">
        <v>26083</v>
      </c>
      <c r="S4602" s="3">
        <v>4</v>
      </c>
      <c r="T4602" s="3">
        <v>1</v>
      </c>
      <c r="U4602" s="3">
        <v>54000</v>
      </c>
      <c r="V4602" s="3">
        <v>2015</v>
      </c>
      <c r="W4602" t="s">
        <v>25</v>
      </c>
    </row>
    <row r="4603" spans="1:23" x14ac:dyDescent="0.3">
      <c r="A4603" s="3">
        <v>4</v>
      </c>
      <c r="B4603" t="s">
        <v>773</v>
      </c>
      <c r="C4603" s="3">
        <v>4101</v>
      </c>
      <c r="D4603" t="s">
        <v>1137</v>
      </c>
      <c r="E4603" s="3">
        <v>100107</v>
      </c>
      <c r="F4603" t="s">
        <v>9429</v>
      </c>
      <c r="G4603" s="3">
        <v>100107002</v>
      </c>
      <c r="H4603" t="s">
        <v>26119</v>
      </c>
      <c r="I4603" s="3">
        <v>1</v>
      </c>
      <c r="J4603" t="s">
        <v>26080</v>
      </c>
      <c r="K4603" s="3">
        <v>21</v>
      </c>
      <c r="L4603" t="s">
        <v>26121</v>
      </c>
      <c r="M4603" s="3">
        <v>2</v>
      </c>
      <c r="N4603" t="s">
        <v>26084</v>
      </c>
      <c r="O4603" s="3">
        <v>1</v>
      </c>
      <c r="P4603" t="s">
        <v>28066</v>
      </c>
      <c r="Q4603" s="3">
        <v>1</v>
      </c>
      <c r="R4603" t="s">
        <v>26083</v>
      </c>
      <c r="S4603" s="3">
        <v>3</v>
      </c>
      <c r="T4603" s="3">
        <v>1</v>
      </c>
      <c r="U4603" s="3">
        <v>140000</v>
      </c>
      <c r="V4603" s="3">
        <v>2015</v>
      </c>
      <c r="W4603" t="s">
        <v>25</v>
      </c>
    </row>
    <row r="4604" spans="1:23" x14ac:dyDescent="0.3">
      <c r="A4604" s="3">
        <v>4</v>
      </c>
      <c r="B4604" t="s">
        <v>773</v>
      </c>
      <c r="C4604" s="3">
        <v>4101</v>
      </c>
      <c r="D4604" t="s">
        <v>1137</v>
      </c>
      <c r="E4604" s="3">
        <v>100107</v>
      </c>
      <c r="F4604" t="s">
        <v>9429</v>
      </c>
      <c r="G4604" s="3">
        <v>100107002</v>
      </c>
      <c r="H4604" t="s">
        <v>26119</v>
      </c>
      <c r="I4604" s="3">
        <v>1</v>
      </c>
      <c r="J4604" t="s">
        <v>26080</v>
      </c>
      <c r="K4604" s="3">
        <v>21</v>
      </c>
      <c r="L4604" t="s">
        <v>26121</v>
      </c>
      <c r="M4604" s="3">
        <v>2</v>
      </c>
      <c r="N4604" t="s">
        <v>26084</v>
      </c>
      <c r="O4604" s="3">
        <v>1</v>
      </c>
      <c r="P4604" t="s">
        <v>28066</v>
      </c>
      <c r="Q4604" s="3">
        <v>1</v>
      </c>
      <c r="R4604" t="s">
        <v>26083</v>
      </c>
      <c r="S4604" s="3">
        <v>3</v>
      </c>
      <c r="T4604" s="3">
        <v>1</v>
      </c>
      <c r="U4604" s="3">
        <v>39000</v>
      </c>
      <c r="V4604" s="3">
        <v>2015</v>
      </c>
      <c r="W4604" t="s">
        <v>25</v>
      </c>
    </row>
    <row r="4605" spans="1:23" x14ac:dyDescent="0.3">
      <c r="A4605" s="3">
        <v>4</v>
      </c>
      <c r="B4605" t="s">
        <v>773</v>
      </c>
      <c r="C4605" s="3">
        <v>4101</v>
      </c>
      <c r="D4605" t="s">
        <v>1137</v>
      </c>
      <c r="E4605" s="3">
        <v>100107</v>
      </c>
      <c r="F4605" t="s">
        <v>9429</v>
      </c>
      <c r="G4605" s="3">
        <v>100107002</v>
      </c>
      <c r="H4605" t="s">
        <v>26119</v>
      </c>
      <c r="I4605" s="3">
        <v>2</v>
      </c>
      <c r="J4605" t="s">
        <v>12848</v>
      </c>
      <c r="K4605" s="3">
        <v>21</v>
      </c>
      <c r="L4605" t="s">
        <v>26121</v>
      </c>
      <c r="M4605" s="3">
        <v>2</v>
      </c>
      <c r="N4605" t="s">
        <v>26084</v>
      </c>
      <c r="O4605" s="3">
        <v>2</v>
      </c>
      <c r="P4605" t="s">
        <v>28067</v>
      </c>
      <c r="Q4605" s="3">
        <v>1</v>
      </c>
      <c r="R4605" t="s">
        <v>26083</v>
      </c>
      <c r="S4605" s="3">
        <v>4</v>
      </c>
      <c r="T4605" s="3">
        <v>1</v>
      </c>
      <c r="U4605" s="3">
        <v>60000</v>
      </c>
      <c r="V4605" s="3">
        <v>2015</v>
      </c>
      <c r="W4605" t="s">
        <v>25</v>
      </c>
    </row>
    <row r="4606" spans="1:23" x14ac:dyDescent="0.3">
      <c r="A4606" s="3">
        <v>13</v>
      </c>
      <c r="B4606" t="s">
        <v>26153</v>
      </c>
      <c r="C4606" s="3">
        <v>13501</v>
      </c>
      <c r="D4606" t="s">
        <v>1950</v>
      </c>
      <c r="E4606" s="3">
        <v>100107</v>
      </c>
      <c r="F4606" t="s">
        <v>9429</v>
      </c>
      <c r="G4606" s="3">
        <v>100107012</v>
      </c>
      <c r="H4606" t="s">
        <v>26155</v>
      </c>
      <c r="I4606" s="3">
        <v>1</v>
      </c>
      <c r="J4606" t="s">
        <v>26080</v>
      </c>
      <c r="K4606" s="3">
        <v>21</v>
      </c>
      <c r="L4606" t="s">
        <v>26121</v>
      </c>
      <c r="M4606" s="3">
        <v>7</v>
      </c>
      <c r="N4606" t="s">
        <v>14788</v>
      </c>
      <c r="O4606" s="3">
        <v>4</v>
      </c>
      <c r="P4606" t="s">
        <v>26156</v>
      </c>
      <c r="Q4606" s="3">
        <v>1</v>
      </c>
      <c r="R4606" t="s">
        <v>26083</v>
      </c>
      <c r="S4606" s="3">
        <v>2</v>
      </c>
      <c r="T4606" s="3">
        <v>1</v>
      </c>
      <c r="U4606" s="3">
        <v>1444000</v>
      </c>
      <c r="V4606" s="3">
        <v>2014</v>
      </c>
      <c r="W4606" t="s">
        <v>25</v>
      </c>
    </row>
    <row r="4607" spans="1:23" x14ac:dyDescent="0.3">
      <c r="A4607" s="3">
        <v>13</v>
      </c>
      <c r="B4607" t="s">
        <v>26153</v>
      </c>
      <c r="C4607" s="3">
        <v>13501</v>
      </c>
      <c r="D4607" t="s">
        <v>1950</v>
      </c>
      <c r="E4607" s="3">
        <v>100107</v>
      </c>
      <c r="F4607" t="s">
        <v>9429</v>
      </c>
      <c r="G4607" s="3">
        <v>100107012</v>
      </c>
      <c r="H4607" t="s">
        <v>26155</v>
      </c>
      <c r="I4607" s="3">
        <v>2</v>
      </c>
      <c r="J4607" t="s">
        <v>12848</v>
      </c>
      <c r="K4607" s="3">
        <v>21</v>
      </c>
      <c r="L4607" t="s">
        <v>26121</v>
      </c>
      <c r="M4607" s="3">
        <v>2</v>
      </c>
      <c r="N4607" t="s">
        <v>26084</v>
      </c>
      <c r="O4607" s="3">
        <v>4</v>
      </c>
      <c r="P4607" t="s">
        <v>26156</v>
      </c>
      <c r="Q4607" s="3">
        <v>1</v>
      </c>
      <c r="R4607" t="s">
        <v>26083</v>
      </c>
      <c r="S4607" s="3">
        <v>4</v>
      </c>
      <c r="T4607" s="3">
        <v>1</v>
      </c>
      <c r="U4607" s="3">
        <v>2000000</v>
      </c>
      <c r="V4607" s="3">
        <v>2014</v>
      </c>
      <c r="W4607" t="s">
        <v>25</v>
      </c>
    </row>
    <row r="4608" spans="1:23" x14ac:dyDescent="0.3">
      <c r="A4608" s="3">
        <v>4</v>
      </c>
      <c r="B4608" t="s">
        <v>773</v>
      </c>
      <c r="C4608" s="3">
        <v>4102</v>
      </c>
      <c r="D4608" t="s">
        <v>773</v>
      </c>
      <c r="E4608" s="3">
        <v>100105</v>
      </c>
      <c r="F4608" t="s">
        <v>11377</v>
      </c>
      <c r="G4608" s="3">
        <v>100105001</v>
      </c>
      <c r="H4608" t="s">
        <v>26118</v>
      </c>
      <c r="I4608" s="3">
        <v>2</v>
      </c>
      <c r="J4608" t="s">
        <v>12848</v>
      </c>
      <c r="K4608" s="3">
        <v>22</v>
      </c>
      <c r="L4608" t="s">
        <v>26122</v>
      </c>
      <c r="M4608" s="3">
        <v>2</v>
      </c>
      <c r="N4608" t="s">
        <v>26084</v>
      </c>
      <c r="O4608" s="3">
        <v>3</v>
      </c>
      <c r="P4608" t="s">
        <v>26085</v>
      </c>
      <c r="Q4608" s="3">
        <v>1</v>
      </c>
      <c r="R4608" t="s">
        <v>26083</v>
      </c>
      <c r="S4608" s="3">
        <v>5</v>
      </c>
      <c r="T4608" s="3">
        <v>1</v>
      </c>
      <c r="U4608" s="3">
        <v>4464</v>
      </c>
      <c r="V4608" s="3">
        <v>2015</v>
      </c>
      <c r="W4608" t="s">
        <v>25</v>
      </c>
    </row>
    <row r="4609" spans="1:23" x14ac:dyDescent="0.3">
      <c r="A4609" s="3">
        <v>4</v>
      </c>
      <c r="B4609" t="s">
        <v>773</v>
      </c>
      <c r="C4609" s="3">
        <v>4303</v>
      </c>
      <c r="D4609" t="s">
        <v>1172</v>
      </c>
      <c r="E4609" s="3">
        <v>100105</v>
      </c>
      <c r="F4609" t="s">
        <v>11377</v>
      </c>
      <c r="G4609" s="3">
        <v>100105004</v>
      </c>
      <c r="H4609" t="s">
        <v>26116</v>
      </c>
      <c r="I4609" s="3">
        <v>1</v>
      </c>
      <c r="J4609" t="s">
        <v>26080</v>
      </c>
      <c r="K4609" s="3">
        <v>22</v>
      </c>
      <c r="L4609" t="s">
        <v>26122</v>
      </c>
      <c r="M4609" s="3">
        <v>2</v>
      </c>
      <c r="N4609" t="s">
        <v>26084</v>
      </c>
      <c r="O4609" s="3">
        <v>1</v>
      </c>
      <c r="P4609" t="s">
        <v>28066</v>
      </c>
      <c r="Q4609" s="3">
        <v>1</v>
      </c>
      <c r="R4609" t="s">
        <v>26083</v>
      </c>
      <c r="S4609" s="3">
        <v>1</v>
      </c>
      <c r="T4609" s="3">
        <v>1</v>
      </c>
      <c r="U4609" s="3">
        <v>6000</v>
      </c>
      <c r="V4609" s="3">
        <v>2015</v>
      </c>
      <c r="W4609" t="s">
        <v>25</v>
      </c>
    </row>
    <row r="4610" spans="1:23" x14ac:dyDescent="0.3">
      <c r="A4610" s="3">
        <v>4</v>
      </c>
      <c r="B4610" t="s">
        <v>773</v>
      </c>
      <c r="C4610" s="3">
        <v>4301</v>
      </c>
      <c r="D4610" t="s">
        <v>1166</v>
      </c>
      <c r="E4610" s="3">
        <v>100105</v>
      </c>
      <c r="F4610" t="s">
        <v>11377</v>
      </c>
      <c r="G4610" s="3">
        <v>100105001</v>
      </c>
      <c r="H4610" t="s">
        <v>26118</v>
      </c>
      <c r="I4610" s="3">
        <v>2</v>
      </c>
      <c r="J4610" t="s">
        <v>12848</v>
      </c>
      <c r="K4610" s="3">
        <v>22</v>
      </c>
      <c r="L4610" t="s">
        <v>26122</v>
      </c>
      <c r="M4610" s="3">
        <v>5</v>
      </c>
      <c r="N4610" t="s">
        <v>26092</v>
      </c>
      <c r="O4610" s="3">
        <v>3</v>
      </c>
      <c r="P4610" t="s">
        <v>26085</v>
      </c>
      <c r="Q4610" s="3">
        <v>1</v>
      </c>
      <c r="R4610" t="s">
        <v>26083</v>
      </c>
      <c r="S4610" s="3">
        <v>5</v>
      </c>
      <c r="T4610" s="3">
        <v>1</v>
      </c>
      <c r="U4610" s="3">
        <v>871212</v>
      </c>
      <c r="V4610" s="3">
        <v>2015</v>
      </c>
      <c r="W4610" t="s">
        <v>25</v>
      </c>
    </row>
    <row r="4611" spans="1:23" x14ac:dyDescent="0.3">
      <c r="A4611" s="3">
        <v>4</v>
      </c>
      <c r="B4611" t="s">
        <v>773</v>
      </c>
      <c r="C4611" s="3">
        <v>4301</v>
      </c>
      <c r="D4611" t="s">
        <v>1166</v>
      </c>
      <c r="E4611" s="3">
        <v>100105</v>
      </c>
      <c r="F4611" t="s">
        <v>11377</v>
      </c>
      <c r="G4611" s="3">
        <v>100105001</v>
      </c>
      <c r="H4611" t="s">
        <v>26118</v>
      </c>
      <c r="I4611" s="3">
        <v>2</v>
      </c>
      <c r="J4611" t="s">
        <v>12848</v>
      </c>
      <c r="K4611" s="3">
        <v>22</v>
      </c>
      <c r="L4611" t="s">
        <v>26122</v>
      </c>
      <c r="M4611" s="3">
        <v>1</v>
      </c>
      <c r="N4611" t="s">
        <v>26082</v>
      </c>
      <c r="O4611" s="3">
        <v>3</v>
      </c>
      <c r="P4611" t="s">
        <v>26085</v>
      </c>
      <c r="Q4611" s="3">
        <v>1</v>
      </c>
      <c r="R4611" t="s">
        <v>26083</v>
      </c>
      <c r="S4611" s="3">
        <v>3</v>
      </c>
      <c r="T4611" s="3">
        <v>1</v>
      </c>
      <c r="U4611" s="3">
        <v>16000</v>
      </c>
      <c r="V4611" s="3">
        <v>2015</v>
      </c>
      <c r="W4611" t="s">
        <v>25</v>
      </c>
    </row>
    <row r="4612" spans="1:23" x14ac:dyDescent="0.3">
      <c r="A4612" s="3">
        <v>4</v>
      </c>
      <c r="B4612" t="s">
        <v>773</v>
      </c>
      <c r="C4612" s="3">
        <v>4301</v>
      </c>
      <c r="D4612" t="s">
        <v>1166</v>
      </c>
      <c r="E4612" s="3">
        <v>100105</v>
      </c>
      <c r="F4612" t="s">
        <v>11377</v>
      </c>
      <c r="G4612" s="3">
        <v>100105001</v>
      </c>
      <c r="H4612" t="s">
        <v>26118</v>
      </c>
      <c r="I4612" s="3">
        <v>2</v>
      </c>
      <c r="J4612" t="s">
        <v>12848</v>
      </c>
      <c r="K4612" s="3">
        <v>22</v>
      </c>
      <c r="L4612" t="s">
        <v>26122</v>
      </c>
      <c r="M4612" s="3">
        <v>2</v>
      </c>
      <c r="N4612" t="s">
        <v>26084</v>
      </c>
      <c r="O4612" s="3">
        <v>3</v>
      </c>
      <c r="P4612" t="s">
        <v>26085</v>
      </c>
      <c r="Q4612" s="3">
        <v>1</v>
      </c>
      <c r="R4612" t="s">
        <v>26083</v>
      </c>
      <c r="S4612" s="3">
        <v>4</v>
      </c>
      <c r="T4612" s="3">
        <v>1</v>
      </c>
      <c r="U4612" s="3">
        <v>634380</v>
      </c>
      <c r="V4612" s="3">
        <v>2018</v>
      </c>
      <c r="W4612" t="s">
        <v>26159</v>
      </c>
    </row>
    <row r="4613" spans="1:23" x14ac:dyDescent="0.3">
      <c r="A4613" s="3">
        <v>4</v>
      </c>
      <c r="B4613" t="s">
        <v>773</v>
      </c>
      <c r="C4613" s="3">
        <v>4301</v>
      </c>
      <c r="D4613" t="s">
        <v>1166</v>
      </c>
      <c r="E4613" s="3">
        <v>100105</v>
      </c>
      <c r="F4613" t="s">
        <v>11377</v>
      </c>
      <c r="G4613" s="3">
        <v>100105001</v>
      </c>
      <c r="H4613" t="s">
        <v>26118</v>
      </c>
      <c r="I4613" s="3">
        <v>2</v>
      </c>
      <c r="J4613" t="s">
        <v>12848</v>
      </c>
      <c r="K4613" s="3">
        <v>22</v>
      </c>
      <c r="L4613" t="s">
        <v>26122</v>
      </c>
      <c r="M4613" s="3">
        <v>2</v>
      </c>
      <c r="N4613" t="s">
        <v>26084</v>
      </c>
      <c r="O4613" s="3">
        <v>3</v>
      </c>
      <c r="P4613" t="s">
        <v>26085</v>
      </c>
      <c r="Q4613" s="3">
        <v>1</v>
      </c>
      <c r="R4613" t="s">
        <v>26083</v>
      </c>
      <c r="S4613" s="3">
        <v>5</v>
      </c>
      <c r="T4613" s="3">
        <v>1</v>
      </c>
      <c r="U4613" s="3">
        <v>800000</v>
      </c>
      <c r="V4613" s="3">
        <v>2018</v>
      </c>
      <c r="W4613" t="s">
        <v>26159</v>
      </c>
    </row>
    <row r="4614" spans="1:23" x14ac:dyDescent="0.3">
      <c r="A4614" s="3">
        <v>4</v>
      </c>
      <c r="B4614" t="s">
        <v>773</v>
      </c>
      <c r="C4614" s="3">
        <v>4301</v>
      </c>
      <c r="D4614" t="s">
        <v>1166</v>
      </c>
      <c r="E4614" s="3">
        <v>100105</v>
      </c>
      <c r="F4614" t="s">
        <v>11377</v>
      </c>
      <c r="G4614" s="3">
        <v>100105001</v>
      </c>
      <c r="H4614" t="s">
        <v>26118</v>
      </c>
      <c r="I4614" s="3">
        <v>2</v>
      </c>
      <c r="J4614" t="s">
        <v>12848</v>
      </c>
      <c r="K4614" s="3">
        <v>22</v>
      </c>
      <c r="L4614" t="s">
        <v>26122</v>
      </c>
      <c r="M4614" s="3">
        <v>2</v>
      </c>
      <c r="N4614" t="s">
        <v>26084</v>
      </c>
      <c r="O4614" s="3">
        <v>1</v>
      </c>
      <c r="P4614" t="s">
        <v>28066</v>
      </c>
      <c r="Q4614" s="3">
        <v>1</v>
      </c>
      <c r="R4614" t="s">
        <v>26083</v>
      </c>
      <c r="S4614" s="3">
        <v>6</v>
      </c>
      <c r="T4614" s="3">
        <v>1</v>
      </c>
      <c r="U4614" s="3">
        <v>891768</v>
      </c>
      <c r="V4614" s="3">
        <v>2018</v>
      </c>
      <c r="W4614" t="s">
        <v>26159</v>
      </c>
    </row>
    <row r="4615" spans="1:23" x14ac:dyDescent="0.3">
      <c r="A4615" s="3">
        <v>5</v>
      </c>
      <c r="B4615" t="s">
        <v>800</v>
      </c>
      <c r="C4615" s="3">
        <v>5802</v>
      </c>
      <c r="D4615" t="s">
        <v>1285</v>
      </c>
      <c r="E4615" s="3">
        <v>100105</v>
      </c>
      <c r="F4615" t="s">
        <v>11377</v>
      </c>
      <c r="G4615" s="3">
        <v>100105001</v>
      </c>
      <c r="H4615" t="s">
        <v>26118</v>
      </c>
      <c r="I4615" s="3">
        <v>2</v>
      </c>
      <c r="J4615" t="s">
        <v>12848</v>
      </c>
      <c r="K4615" s="3">
        <v>22</v>
      </c>
      <c r="L4615" t="s">
        <v>26122</v>
      </c>
      <c r="M4615" s="3">
        <v>2</v>
      </c>
      <c r="N4615" t="s">
        <v>26084</v>
      </c>
      <c r="O4615" s="3">
        <v>3</v>
      </c>
      <c r="P4615" t="s">
        <v>26085</v>
      </c>
      <c r="Q4615" s="3">
        <v>1</v>
      </c>
      <c r="R4615" t="s">
        <v>26083</v>
      </c>
      <c r="S4615" s="3">
        <v>3</v>
      </c>
      <c r="T4615" s="3">
        <v>1</v>
      </c>
      <c r="U4615" s="3">
        <v>120000</v>
      </c>
      <c r="V4615" s="3">
        <v>2002</v>
      </c>
      <c r="W4615" t="s">
        <v>25</v>
      </c>
    </row>
    <row r="4616" spans="1:23" x14ac:dyDescent="0.3">
      <c r="A4616" s="3">
        <v>5</v>
      </c>
      <c r="B4616" t="s">
        <v>800</v>
      </c>
      <c r="C4616" s="3">
        <v>5803</v>
      </c>
      <c r="D4616" t="s">
        <v>1288</v>
      </c>
      <c r="E4616" s="3">
        <v>100105</v>
      </c>
      <c r="F4616" t="s">
        <v>11377</v>
      </c>
      <c r="G4616" s="3">
        <v>100105001</v>
      </c>
      <c r="H4616" t="s">
        <v>26118</v>
      </c>
      <c r="I4616" s="3">
        <v>1</v>
      </c>
      <c r="J4616" t="s">
        <v>26080</v>
      </c>
      <c r="K4616" s="3">
        <v>22</v>
      </c>
      <c r="L4616" t="s">
        <v>26122</v>
      </c>
      <c r="M4616" s="3">
        <v>2</v>
      </c>
      <c r="N4616" t="s">
        <v>26084</v>
      </c>
      <c r="O4616" s="3">
        <v>1</v>
      </c>
      <c r="P4616" t="s">
        <v>28066</v>
      </c>
      <c r="Q4616" s="3">
        <v>1</v>
      </c>
      <c r="R4616" t="s">
        <v>26083</v>
      </c>
      <c r="S4616" s="3">
        <v>2</v>
      </c>
      <c r="T4616" s="3">
        <v>1</v>
      </c>
      <c r="U4616" s="3">
        <v>18000</v>
      </c>
      <c r="V4616" s="3">
        <v>2002</v>
      </c>
      <c r="W4616" t="s">
        <v>25</v>
      </c>
    </row>
    <row r="4617" spans="1:23" x14ac:dyDescent="0.3">
      <c r="A4617" s="3">
        <v>5</v>
      </c>
      <c r="B4617" t="s">
        <v>800</v>
      </c>
      <c r="C4617" s="3">
        <v>5705</v>
      </c>
      <c r="D4617" t="s">
        <v>1276</v>
      </c>
      <c r="E4617" s="3">
        <v>100105</v>
      </c>
      <c r="F4617" t="s">
        <v>11377</v>
      </c>
      <c r="G4617" s="3">
        <v>100105004</v>
      </c>
      <c r="H4617" t="s">
        <v>26116</v>
      </c>
      <c r="I4617" s="3">
        <v>1</v>
      </c>
      <c r="J4617" t="s">
        <v>26080</v>
      </c>
      <c r="K4617" s="3">
        <v>22</v>
      </c>
      <c r="L4617" t="s">
        <v>26122</v>
      </c>
      <c r="M4617" s="3">
        <v>5</v>
      </c>
      <c r="N4617" t="s">
        <v>26092</v>
      </c>
      <c r="O4617" s="3">
        <v>1</v>
      </c>
      <c r="P4617" t="s">
        <v>28066</v>
      </c>
      <c r="Q4617" s="3">
        <v>3</v>
      </c>
      <c r="R4617" t="s">
        <v>26107</v>
      </c>
      <c r="S4617" s="3">
        <v>80</v>
      </c>
      <c r="T4617" s="3">
        <v>1</v>
      </c>
      <c r="U4617" s="3">
        <v>250000</v>
      </c>
      <c r="V4617" s="3">
        <v>2002</v>
      </c>
      <c r="W4617" t="s">
        <v>25</v>
      </c>
    </row>
    <row r="4618" spans="1:23" x14ac:dyDescent="0.3">
      <c r="A4618" s="3">
        <v>5</v>
      </c>
      <c r="B4618" t="s">
        <v>800</v>
      </c>
      <c r="C4618" s="3">
        <v>5705</v>
      </c>
      <c r="D4618" t="s">
        <v>1276</v>
      </c>
      <c r="E4618" s="3">
        <v>100105</v>
      </c>
      <c r="F4618" t="s">
        <v>11377</v>
      </c>
      <c r="G4618" s="3">
        <v>100105004</v>
      </c>
      <c r="H4618" t="s">
        <v>26116</v>
      </c>
      <c r="I4618" s="3">
        <v>1</v>
      </c>
      <c r="J4618" t="s">
        <v>26080</v>
      </c>
      <c r="K4618" s="3">
        <v>22</v>
      </c>
      <c r="L4618" t="s">
        <v>26122</v>
      </c>
      <c r="M4618" s="3">
        <v>5</v>
      </c>
      <c r="N4618" t="s">
        <v>26092</v>
      </c>
      <c r="O4618" s="3">
        <v>2</v>
      </c>
      <c r="P4618" t="s">
        <v>28067</v>
      </c>
      <c r="Q4618" s="3">
        <v>1</v>
      </c>
      <c r="R4618" t="s">
        <v>26083</v>
      </c>
      <c r="S4618" s="3">
        <v>58</v>
      </c>
      <c r="T4618" s="3">
        <v>1</v>
      </c>
      <c r="U4618" s="3">
        <v>200000</v>
      </c>
      <c r="V4618" s="3">
        <v>2002</v>
      </c>
      <c r="W4618" t="s">
        <v>25</v>
      </c>
    </row>
    <row r="4619" spans="1:23" x14ac:dyDescent="0.3">
      <c r="A4619" s="3">
        <v>5</v>
      </c>
      <c r="B4619" t="s">
        <v>800</v>
      </c>
      <c r="C4619" s="3">
        <v>5705</v>
      </c>
      <c r="D4619" t="s">
        <v>1276</v>
      </c>
      <c r="E4619" s="3">
        <v>100105</v>
      </c>
      <c r="F4619" t="s">
        <v>11377</v>
      </c>
      <c r="G4619" s="3">
        <v>100105004</v>
      </c>
      <c r="H4619" t="s">
        <v>26116</v>
      </c>
      <c r="I4619" s="3">
        <v>2</v>
      </c>
      <c r="J4619" t="s">
        <v>12848</v>
      </c>
      <c r="K4619" s="3">
        <v>22</v>
      </c>
      <c r="L4619" t="s">
        <v>26122</v>
      </c>
      <c r="M4619" s="3">
        <v>5</v>
      </c>
      <c r="N4619" t="s">
        <v>26092</v>
      </c>
      <c r="O4619" s="3">
        <v>1</v>
      </c>
      <c r="P4619" t="s">
        <v>28066</v>
      </c>
      <c r="Q4619" s="3">
        <v>1</v>
      </c>
      <c r="R4619" t="s">
        <v>26083</v>
      </c>
      <c r="S4619" s="3">
        <v>14</v>
      </c>
      <c r="T4619" s="3">
        <v>1</v>
      </c>
      <c r="U4619" s="3">
        <v>435000</v>
      </c>
      <c r="V4619" s="3">
        <v>2017</v>
      </c>
      <c r="W4619" t="s">
        <v>25</v>
      </c>
    </row>
    <row r="4620" spans="1:23" x14ac:dyDescent="0.3">
      <c r="A4620" s="3">
        <v>5</v>
      </c>
      <c r="B4620" t="s">
        <v>800</v>
      </c>
      <c r="C4620" s="3">
        <v>5304</v>
      </c>
      <c r="D4620" t="s">
        <v>1213</v>
      </c>
      <c r="E4620" s="3">
        <v>100105</v>
      </c>
      <c r="F4620" t="s">
        <v>11377</v>
      </c>
      <c r="G4620" s="3">
        <v>100105001</v>
      </c>
      <c r="H4620" t="s">
        <v>26118</v>
      </c>
      <c r="I4620" s="3">
        <v>1</v>
      </c>
      <c r="J4620" t="s">
        <v>26080</v>
      </c>
      <c r="K4620" s="3">
        <v>22</v>
      </c>
      <c r="L4620" t="s">
        <v>26122</v>
      </c>
      <c r="M4620" s="3">
        <v>7</v>
      </c>
      <c r="N4620" t="s">
        <v>14788</v>
      </c>
      <c r="O4620" s="3">
        <v>1</v>
      </c>
      <c r="P4620" t="s">
        <v>28066</v>
      </c>
      <c r="Q4620" s="3">
        <v>1</v>
      </c>
      <c r="R4620" t="s">
        <v>26083</v>
      </c>
      <c r="S4620" s="3">
        <v>2</v>
      </c>
      <c r="T4620" s="3">
        <v>1</v>
      </c>
      <c r="U4620" s="3">
        <v>100</v>
      </c>
      <c r="V4620" s="3">
        <v>2017</v>
      </c>
      <c r="W4620" t="s">
        <v>25</v>
      </c>
    </row>
    <row r="4621" spans="1:23" x14ac:dyDescent="0.3">
      <c r="A4621" s="3">
        <v>5</v>
      </c>
      <c r="B4621" t="s">
        <v>800</v>
      </c>
      <c r="C4621" s="3">
        <v>5304</v>
      </c>
      <c r="D4621" t="s">
        <v>1213</v>
      </c>
      <c r="E4621" s="3">
        <v>100105</v>
      </c>
      <c r="F4621" t="s">
        <v>11377</v>
      </c>
      <c r="G4621" s="3">
        <v>100105004</v>
      </c>
      <c r="H4621" t="s">
        <v>26116</v>
      </c>
      <c r="I4621" s="3">
        <v>1</v>
      </c>
      <c r="J4621" t="s">
        <v>26080</v>
      </c>
      <c r="K4621" s="3">
        <v>22</v>
      </c>
      <c r="L4621" t="s">
        <v>26122</v>
      </c>
      <c r="M4621" s="3">
        <v>7</v>
      </c>
      <c r="N4621" t="s">
        <v>14788</v>
      </c>
      <c r="O4621" s="3">
        <v>1</v>
      </c>
      <c r="P4621" t="s">
        <v>28066</v>
      </c>
      <c r="Q4621" s="3">
        <v>1</v>
      </c>
      <c r="R4621" t="s">
        <v>26083</v>
      </c>
      <c r="S4621" s="3">
        <v>2</v>
      </c>
      <c r="T4621" s="3">
        <v>1</v>
      </c>
      <c r="U4621" s="3">
        <v>2000</v>
      </c>
      <c r="V4621" s="3">
        <v>2017</v>
      </c>
      <c r="W4621" t="s">
        <v>25</v>
      </c>
    </row>
    <row r="4622" spans="1:23" x14ac:dyDescent="0.3">
      <c r="A4622" s="3">
        <v>5</v>
      </c>
      <c r="B4622" t="s">
        <v>800</v>
      </c>
      <c r="C4622" s="3">
        <v>5304</v>
      </c>
      <c r="D4622" t="s">
        <v>1213</v>
      </c>
      <c r="E4622" s="3">
        <v>100105</v>
      </c>
      <c r="F4622" t="s">
        <v>11377</v>
      </c>
      <c r="G4622" s="3">
        <v>100105004</v>
      </c>
      <c r="H4622" t="s">
        <v>26116</v>
      </c>
      <c r="I4622" s="3">
        <v>2</v>
      </c>
      <c r="J4622" t="s">
        <v>12848</v>
      </c>
      <c r="K4622" s="3">
        <v>22</v>
      </c>
      <c r="L4622" t="s">
        <v>26122</v>
      </c>
      <c r="M4622" s="3">
        <v>7</v>
      </c>
      <c r="N4622" t="s">
        <v>14788</v>
      </c>
      <c r="O4622" s="3">
        <v>3</v>
      </c>
      <c r="P4622" t="s">
        <v>26085</v>
      </c>
      <c r="Q4622" s="3">
        <v>2</v>
      </c>
      <c r="R4622" t="s">
        <v>8209</v>
      </c>
      <c r="S4622" s="3">
        <v>27</v>
      </c>
      <c r="T4622" s="3">
        <v>1</v>
      </c>
      <c r="U4622" s="3">
        <v>990400</v>
      </c>
      <c r="V4622" s="3">
        <v>2017</v>
      </c>
      <c r="W4622" t="s">
        <v>25</v>
      </c>
    </row>
    <row r="4623" spans="1:23" x14ac:dyDescent="0.3">
      <c r="A4623" s="3">
        <v>6</v>
      </c>
      <c r="B4623" t="s">
        <v>1783</v>
      </c>
      <c r="C4623" s="3">
        <v>6102</v>
      </c>
      <c r="D4623" t="s">
        <v>1297</v>
      </c>
      <c r="E4623" s="3">
        <v>100105</v>
      </c>
      <c r="F4623" t="s">
        <v>11377</v>
      </c>
      <c r="G4623" s="3">
        <v>100105001</v>
      </c>
      <c r="H4623" t="s">
        <v>26118</v>
      </c>
      <c r="I4623" s="3">
        <v>2</v>
      </c>
      <c r="J4623" t="s">
        <v>12848</v>
      </c>
      <c r="K4623" s="3">
        <v>22</v>
      </c>
      <c r="L4623" t="s">
        <v>26122</v>
      </c>
      <c r="M4623" s="3">
        <v>3</v>
      </c>
      <c r="N4623" t="s">
        <v>16841</v>
      </c>
      <c r="O4623" s="3">
        <v>1</v>
      </c>
      <c r="P4623" t="s">
        <v>28066</v>
      </c>
      <c r="Q4623" s="3">
        <v>1</v>
      </c>
      <c r="R4623" t="s">
        <v>26083</v>
      </c>
      <c r="S4623" s="3">
        <v>24</v>
      </c>
      <c r="T4623" s="3">
        <v>1</v>
      </c>
      <c r="U4623" s="3">
        <v>250000</v>
      </c>
      <c r="V4623" s="3">
        <v>2003</v>
      </c>
      <c r="W4623" t="s">
        <v>25</v>
      </c>
    </row>
    <row r="4624" spans="1:23" x14ac:dyDescent="0.3">
      <c r="A4624" s="3">
        <v>6</v>
      </c>
      <c r="B4624" t="s">
        <v>1783</v>
      </c>
      <c r="C4624" s="3">
        <v>6117</v>
      </c>
      <c r="D4624" t="s">
        <v>1037</v>
      </c>
      <c r="E4624" s="3">
        <v>100105</v>
      </c>
      <c r="F4624" t="s">
        <v>11377</v>
      </c>
      <c r="G4624" s="3">
        <v>100105001</v>
      </c>
      <c r="H4624" t="s">
        <v>26118</v>
      </c>
      <c r="I4624" s="3">
        <v>1</v>
      </c>
      <c r="J4624" t="s">
        <v>26080</v>
      </c>
      <c r="K4624" s="3">
        <v>22</v>
      </c>
      <c r="L4624" t="s">
        <v>26122</v>
      </c>
      <c r="M4624" s="3">
        <v>2</v>
      </c>
      <c r="N4624" t="s">
        <v>26084</v>
      </c>
      <c r="O4624" s="3">
        <v>3</v>
      </c>
      <c r="P4624" t="s">
        <v>26085</v>
      </c>
      <c r="Q4624" s="3">
        <v>1</v>
      </c>
      <c r="R4624" t="s">
        <v>26083</v>
      </c>
      <c r="S4624" s="3">
        <v>7</v>
      </c>
      <c r="T4624" s="3">
        <v>1</v>
      </c>
      <c r="U4624" s="3">
        <v>118000</v>
      </c>
      <c r="V4624" s="3">
        <v>2003</v>
      </c>
      <c r="W4624" t="s">
        <v>25</v>
      </c>
    </row>
    <row r="4625" spans="1:23" x14ac:dyDescent="0.3">
      <c r="A4625" s="3">
        <v>6</v>
      </c>
      <c r="B4625" t="s">
        <v>1783</v>
      </c>
      <c r="C4625" s="3">
        <v>6303</v>
      </c>
      <c r="D4625" t="s">
        <v>1368</v>
      </c>
      <c r="E4625" s="3">
        <v>100105</v>
      </c>
      <c r="F4625" t="s">
        <v>11377</v>
      </c>
      <c r="G4625" s="3">
        <v>100105004</v>
      </c>
      <c r="H4625" t="s">
        <v>26116</v>
      </c>
      <c r="I4625" s="3">
        <v>2</v>
      </c>
      <c r="J4625" t="s">
        <v>12848</v>
      </c>
      <c r="K4625" s="3">
        <v>22</v>
      </c>
      <c r="L4625" t="s">
        <v>26122</v>
      </c>
      <c r="M4625" s="3">
        <v>2</v>
      </c>
      <c r="N4625" t="s">
        <v>26084</v>
      </c>
      <c r="O4625" s="3">
        <v>1</v>
      </c>
      <c r="P4625" t="s">
        <v>28066</v>
      </c>
      <c r="Q4625" s="3">
        <v>5</v>
      </c>
      <c r="R4625" t="s">
        <v>8203</v>
      </c>
      <c r="S4625" s="3">
        <v>4</v>
      </c>
      <c r="T4625" s="3">
        <v>1</v>
      </c>
      <c r="U4625" s="3">
        <v>210000</v>
      </c>
      <c r="V4625" s="3">
        <v>2014</v>
      </c>
      <c r="W4625" t="s">
        <v>25</v>
      </c>
    </row>
    <row r="4626" spans="1:23" x14ac:dyDescent="0.3">
      <c r="A4626" s="3">
        <v>6</v>
      </c>
      <c r="B4626" t="s">
        <v>1783</v>
      </c>
      <c r="C4626" s="3">
        <v>6101</v>
      </c>
      <c r="D4626" t="s">
        <v>1294</v>
      </c>
      <c r="E4626" s="3">
        <v>100105</v>
      </c>
      <c r="F4626" t="s">
        <v>11377</v>
      </c>
      <c r="G4626" s="3">
        <v>100105004</v>
      </c>
      <c r="H4626" t="s">
        <v>26116</v>
      </c>
      <c r="I4626" s="3">
        <v>2</v>
      </c>
      <c r="J4626" t="s">
        <v>12848</v>
      </c>
      <c r="K4626" s="3">
        <v>22</v>
      </c>
      <c r="L4626" t="s">
        <v>26122</v>
      </c>
      <c r="M4626" s="3">
        <v>2</v>
      </c>
      <c r="N4626" t="s">
        <v>26084</v>
      </c>
      <c r="O4626" s="3">
        <v>1</v>
      </c>
      <c r="P4626" t="s">
        <v>28066</v>
      </c>
      <c r="Q4626" s="3">
        <v>1</v>
      </c>
      <c r="R4626" t="s">
        <v>26083</v>
      </c>
      <c r="S4626" s="3">
        <v>2</v>
      </c>
      <c r="T4626" s="3">
        <v>1</v>
      </c>
      <c r="U4626" s="3">
        <v>43000</v>
      </c>
      <c r="V4626" s="3">
        <v>2014</v>
      </c>
      <c r="W4626" t="s">
        <v>25</v>
      </c>
    </row>
    <row r="4627" spans="1:23" x14ac:dyDescent="0.3">
      <c r="A4627" s="3">
        <v>6</v>
      </c>
      <c r="B4627" t="s">
        <v>1783</v>
      </c>
      <c r="C4627" s="3">
        <v>6117</v>
      </c>
      <c r="D4627" t="s">
        <v>1037</v>
      </c>
      <c r="E4627" s="3">
        <v>100105</v>
      </c>
      <c r="F4627" t="s">
        <v>11377</v>
      </c>
      <c r="G4627" s="3">
        <v>100105001</v>
      </c>
      <c r="H4627" t="s">
        <v>26118</v>
      </c>
      <c r="I4627" s="3">
        <v>1</v>
      </c>
      <c r="J4627" t="s">
        <v>26080</v>
      </c>
      <c r="K4627" s="3">
        <v>22</v>
      </c>
      <c r="L4627" t="s">
        <v>26122</v>
      </c>
      <c r="M4627" s="3">
        <v>5</v>
      </c>
      <c r="N4627" t="s">
        <v>26092</v>
      </c>
      <c r="O4627" s="3">
        <v>3</v>
      </c>
      <c r="P4627" t="s">
        <v>26085</v>
      </c>
      <c r="Q4627" s="3">
        <v>1</v>
      </c>
      <c r="R4627" t="s">
        <v>26083</v>
      </c>
      <c r="S4627" s="3">
        <v>5</v>
      </c>
      <c r="T4627" s="3">
        <v>1</v>
      </c>
      <c r="U4627" s="3">
        <v>10000</v>
      </c>
      <c r="V4627" s="3">
        <v>2014</v>
      </c>
      <c r="W4627" t="s">
        <v>25</v>
      </c>
    </row>
    <row r="4628" spans="1:23" x14ac:dyDescent="0.3">
      <c r="A4628" s="3">
        <v>6</v>
      </c>
      <c r="B4628" t="s">
        <v>1783</v>
      </c>
      <c r="C4628" s="3">
        <v>6204</v>
      </c>
      <c r="D4628" t="s">
        <v>1353</v>
      </c>
      <c r="E4628" s="3">
        <v>100105</v>
      </c>
      <c r="F4628" t="s">
        <v>11377</v>
      </c>
      <c r="G4628" s="3">
        <v>100105001</v>
      </c>
      <c r="H4628" t="s">
        <v>26118</v>
      </c>
      <c r="I4628" s="3">
        <v>2</v>
      </c>
      <c r="J4628" t="s">
        <v>12848</v>
      </c>
      <c r="K4628" s="3">
        <v>22</v>
      </c>
      <c r="L4628" t="s">
        <v>26122</v>
      </c>
      <c r="M4628" s="3">
        <v>2</v>
      </c>
      <c r="N4628" t="s">
        <v>26084</v>
      </c>
      <c r="O4628" s="3">
        <v>3</v>
      </c>
      <c r="P4628" t="s">
        <v>26085</v>
      </c>
      <c r="Q4628" s="3">
        <v>5</v>
      </c>
      <c r="R4628" t="s">
        <v>8203</v>
      </c>
      <c r="S4628" s="3">
        <v>2</v>
      </c>
      <c r="T4628" s="3">
        <v>1</v>
      </c>
      <c r="U4628" s="3">
        <v>25000</v>
      </c>
      <c r="V4628" s="3">
        <v>2018</v>
      </c>
      <c r="W4628" t="s">
        <v>26159</v>
      </c>
    </row>
    <row r="4629" spans="1:23" x14ac:dyDescent="0.3">
      <c r="A4629" s="3">
        <v>6</v>
      </c>
      <c r="B4629" t="s">
        <v>1783</v>
      </c>
      <c r="C4629" s="3">
        <v>6309</v>
      </c>
      <c r="D4629" t="s">
        <v>1386</v>
      </c>
      <c r="E4629" s="3">
        <v>100105</v>
      </c>
      <c r="F4629" t="s">
        <v>11377</v>
      </c>
      <c r="G4629" s="3">
        <v>100105004</v>
      </c>
      <c r="H4629" t="s">
        <v>26116</v>
      </c>
      <c r="I4629" s="3">
        <v>1</v>
      </c>
      <c r="J4629" t="s">
        <v>26080</v>
      </c>
      <c r="K4629" s="3">
        <v>22</v>
      </c>
      <c r="L4629" t="s">
        <v>26122</v>
      </c>
      <c r="M4629" s="3">
        <v>5</v>
      </c>
      <c r="N4629" t="s">
        <v>26092</v>
      </c>
      <c r="O4629" s="3">
        <v>1</v>
      </c>
      <c r="P4629" t="s">
        <v>28066</v>
      </c>
      <c r="Q4629" s="3">
        <v>2</v>
      </c>
      <c r="R4629" t="s">
        <v>8209</v>
      </c>
      <c r="S4629" s="3">
        <v>3</v>
      </c>
      <c r="T4629" s="3">
        <v>1</v>
      </c>
      <c r="U4629" s="3">
        <v>69800</v>
      </c>
      <c r="V4629" s="3">
        <v>2018</v>
      </c>
      <c r="W4629" t="s">
        <v>26159</v>
      </c>
    </row>
    <row r="4630" spans="1:23" x14ac:dyDescent="0.3">
      <c r="A4630" s="3">
        <v>6</v>
      </c>
      <c r="B4630" t="s">
        <v>1783</v>
      </c>
      <c r="C4630" s="3">
        <v>6101</v>
      </c>
      <c r="D4630" t="s">
        <v>1294</v>
      </c>
      <c r="E4630" s="3">
        <v>100105</v>
      </c>
      <c r="F4630" t="s">
        <v>11377</v>
      </c>
      <c r="G4630" s="3">
        <v>100105004</v>
      </c>
      <c r="H4630" t="s">
        <v>26116</v>
      </c>
      <c r="I4630" s="3">
        <v>1</v>
      </c>
      <c r="J4630" t="s">
        <v>26080</v>
      </c>
      <c r="K4630" s="3">
        <v>22</v>
      </c>
      <c r="L4630" t="s">
        <v>26122</v>
      </c>
      <c r="M4630" s="3">
        <v>5</v>
      </c>
      <c r="N4630" t="s">
        <v>26092</v>
      </c>
      <c r="O4630" s="3">
        <v>2</v>
      </c>
      <c r="P4630" t="s">
        <v>28067</v>
      </c>
      <c r="Q4630" s="3">
        <v>1</v>
      </c>
      <c r="R4630" t="s">
        <v>26083</v>
      </c>
      <c r="S4630" s="3">
        <v>1</v>
      </c>
      <c r="T4630" s="3">
        <v>1</v>
      </c>
      <c r="U4630" s="3">
        <v>15900</v>
      </c>
      <c r="V4630" s="3">
        <v>2018</v>
      </c>
      <c r="W4630" t="s">
        <v>26159</v>
      </c>
    </row>
    <row r="4631" spans="1:23" x14ac:dyDescent="0.3">
      <c r="A4631" s="3">
        <v>6</v>
      </c>
      <c r="B4631" t="s">
        <v>1783</v>
      </c>
      <c r="C4631" s="3">
        <v>6101</v>
      </c>
      <c r="D4631" t="s">
        <v>1294</v>
      </c>
      <c r="E4631" s="3">
        <v>100105</v>
      </c>
      <c r="F4631" t="s">
        <v>11377</v>
      </c>
      <c r="G4631" s="3">
        <v>100105004</v>
      </c>
      <c r="H4631" t="s">
        <v>26116</v>
      </c>
      <c r="I4631" s="3">
        <v>1</v>
      </c>
      <c r="J4631" t="s">
        <v>26080</v>
      </c>
      <c r="K4631" s="3">
        <v>22</v>
      </c>
      <c r="L4631" t="s">
        <v>26122</v>
      </c>
      <c r="M4631" s="3">
        <v>5</v>
      </c>
      <c r="N4631" t="s">
        <v>26092</v>
      </c>
      <c r="O4631" s="3">
        <v>1</v>
      </c>
      <c r="P4631" t="s">
        <v>28066</v>
      </c>
      <c r="Q4631" s="3">
        <v>4</v>
      </c>
      <c r="R4631" t="s">
        <v>26113</v>
      </c>
      <c r="S4631" s="3">
        <v>1</v>
      </c>
      <c r="T4631" s="3">
        <v>1</v>
      </c>
      <c r="U4631" s="3">
        <v>50000</v>
      </c>
      <c r="V4631" s="3">
        <v>2018</v>
      </c>
      <c r="W4631" t="s">
        <v>26159</v>
      </c>
    </row>
    <row r="4632" spans="1:23" x14ac:dyDescent="0.3">
      <c r="A4632" s="3">
        <v>6</v>
      </c>
      <c r="B4632" t="s">
        <v>1783</v>
      </c>
      <c r="C4632" s="3">
        <v>6101</v>
      </c>
      <c r="D4632" t="s">
        <v>1294</v>
      </c>
      <c r="E4632" s="3">
        <v>100105</v>
      </c>
      <c r="F4632" t="s">
        <v>11377</v>
      </c>
      <c r="G4632" s="3">
        <v>100105004</v>
      </c>
      <c r="H4632" t="s">
        <v>26116</v>
      </c>
      <c r="I4632" s="3">
        <v>1</v>
      </c>
      <c r="J4632" t="s">
        <v>26080</v>
      </c>
      <c r="K4632" s="3">
        <v>22</v>
      </c>
      <c r="L4632" t="s">
        <v>26122</v>
      </c>
      <c r="M4632" s="3">
        <v>5</v>
      </c>
      <c r="N4632" t="s">
        <v>26092</v>
      </c>
      <c r="O4632" s="3">
        <v>1</v>
      </c>
      <c r="P4632" t="s">
        <v>28066</v>
      </c>
      <c r="Q4632" s="3">
        <v>1</v>
      </c>
      <c r="R4632" t="s">
        <v>26083</v>
      </c>
      <c r="S4632" s="3">
        <v>1</v>
      </c>
      <c r="T4632" s="3">
        <v>1</v>
      </c>
      <c r="U4632" s="3">
        <v>15000</v>
      </c>
      <c r="V4632" s="3">
        <v>2018</v>
      </c>
      <c r="W4632" t="s">
        <v>26159</v>
      </c>
    </row>
    <row r="4633" spans="1:23" x14ac:dyDescent="0.3">
      <c r="A4633" s="3">
        <v>6</v>
      </c>
      <c r="B4633" t="s">
        <v>1783</v>
      </c>
      <c r="C4633" s="3">
        <v>6117</v>
      </c>
      <c r="D4633" t="s">
        <v>1037</v>
      </c>
      <c r="E4633" s="3">
        <v>100105</v>
      </c>
      <c r="F4633" t="s">
        <v>11377</v>
      </c>
      <c r="G4633" s="3">
        <v>100105001</v>
      </c>
      <c r="H4633" t="s">
        <v>26118</v>
      </c>
      <c r="I4633" s="3">
        <v>1</v>
      </c>
      <c r="J4633" t="s">
        <v>26080</v>
      </c>
      <c r="K4633" s="3">
        <v>22</v>
      </c>
      <c r="L4633" t="s">
        <v>26122</v>
      </c>
      <c r="M4633" s="3">
        <v>2</v>
      </c>
      <c r="N4633" t="s">
        <v>26084</v>
      </c>
      <c r="O4633" s="3">
        <v>3</v>
      </c>
      <c r="P4633" t="s">
        <v>26085</v>
      </c>
      <c r="Q4633" s="3">
        <v>1</v>
      </c>
      <c r="R4633" t="s">
        <v>26083</v>
      </c>
      <c r="S4633" s="3">
        <v>8</v>
      </c>
      <c r="T4633" s="3">
        <v>1</v>
      </c>
      <c r="U4633" s="3">
        <v>4000</v>
      </c>
      <c r="V4633" s="3">
        <v>2018</v>
      </c>
      <c r="W4633" t="s">
        <v>26159</v>
      </c>
    </row>
    <row r="4634" spans="1:23" x14ac:dyDescent="0.3">
      <c r="A4634" s="3">
        <v>7</v>
      </c>
      <c r="B4634" t="s">
        <v>788</v>
      </c>
      <c r="C4634" s="3">
        <v>7306</v>
      </c>
      <c r="D4634" t="s">
        <v>1445</v>
      </c>
      <c r="E4634" s="3">
        <v>100105</v>
      </c>
      <c r="F4634" t="s">
        <v>11377</v>
      </c>
      <c r="G4634" s="3">
        <v>100105004</v>
      </c>
      <c r="H4634" t="s">
        <v>26116</v>
      </c>
      <c r="I4634" s="3">
        <v>1</v>
      </c>
      <c r="J4634" t="s">
        <v>26080</v>
      </c>
      <c r="K4634" s="3">
        <v>22</v>
      </c>
      <c r="L4634" t="s">
        <v>26122</v>
      </c>
      <c r="M4634" s="3">
        <v>5</v>
      </c>
      <c r="N4634" t="s">
        <v>26092</v>
      </c>
      <c r="O4634" s="3">
        <v>3</v>
      </c>
      <c r="P4634" t="s">
        <v>26085</v>
      </c>
      <c r="Q4634" s="3">
        <v>1</v>
      </c>
      <c r="R4634" t="s">
        <v>26083</v>
      </c>
      <c r="S4634" s="3">
        <v>4</v>
      </c>
      <c r="T4634" s="3">
        <v>1</v>
      </c>
      <c r="U4634" s="3">
        <v>4000</v>
      </c>
      <c r="V4634" s="3">
        <v>2016</v>
      </c>
      <c r="W4634" t="s">
        <v>25</v>
      </c>
    </row>
    <row r="4635" spans="1:23" x14ac:dyDescent="0.3">
      <c r="A4635" s="3">
        <v>7</v>
      </c>
      <c r="B4635" t="s">
        <v>788</v>
      </c>
      <c r="C4635" s="3">
        <v>7109</v>
      </c>
      <c r="D4635" t="s">
        <v>1415</v>
      </c>
      <c r="E4635" s="3">
        <v>100105</v>
      </c>
      <c r="F4635" t="s">
        <v>11377</v>
      </c>
      <c r="G4635" s="3">
        <v>100105004</v>
      </c>
      <c r="H4635" t="s">
        <v>26116</v>
      </c>
      <c r="I4635" s="3">
        <v>2</v>
      </c>
      <c r="J4635" t="s">
        <v>12848</v>
      </c>
      <c r="K4635" s="3">
        <v>22</v>
      </c>
      <c r="L4635" t="s">
        <v>26122</v>
      </c>
      <c r="M4635" s="3">
        <v>5</v>
      </c>
      <c r="N4635" t="s">
        <v>26092</v>
      </c>
      <c r="O4635" s="3">
        <v>3</v>
      </c>
      <c r="P4635" t="s">
        <v>26085</v>
      </c>
      <c r="Q4635" s="3">
        <v>2</v>
      </c>
      <c r="R4635" t="s">
        <v>8209</v>
      </c>
      <c r="S4635" s="3">
        <v>15</v>
      </c>
      <c r="T4635" s="3">
        <v>1</v>
      </c>
      <c r="U4635" s="3">
        <v>1500000</v>
      </c>
      <c r="V4635" s="3">
        <v>2016</v>
      </c>
      <c r="W4635" t="s">
        <v>25</v>
      </c>
    </row>
    <row r="4636" spans="1:23" x14ac:dyDescent="0.3">
      <c r="A4636" s="3">
        <v>7</v>
      </c>
      <c r="B4636" t="s">
        <v>788</v>
      </c>
      <c r="C4636" s="3">
        <v>7108</v>
      </c>
      <c r="D4636" t="s">
        <v>1412</v>
      </c>
      <c r="E4636" s="3">
        <v>100105</v>
      </c>
      <c r="F4636" t="s">
        <v>11377</v>
      </c>
      <c r="G4636" s="3">
        <v>100105002</v>
      </c>
      <c r="H4636" t="s">
        <v>26142</v>
      </c>
      <c r="I4636" s="3">
        <v>2</v>
      </c>
      <c r="J4636" t="s">
        <v>12848</v>
      </c>
      <c r="K4636" s="3">
        <v>22</v>
      </c>
      <c r="L4636" t="s">
        <v>26122</v>
      </c>
      <c r="M4636" s="3">
        <v>2</v>
      </c>
      <c r="N4636" t="s">
        <v>26084</v>
      </c>
      <c r="O4636" s="3">
        <v>3</v>
      </c>
      <c r="P4636" t="s">
        <v>26085</v>
      </c>
      <c r="Q4636" s="3">
        <v>2</v>
      </c>
      <c r="R4636" t="s">
        <v>8209</v>
      </c>
      <c r="S4636" s="3">
        <v>35</v>
      </c>
      <c r="T4636" s="3">
        <v>1</v>
      </c>
      <c r="U4636" s="3">
        <v>20000000</v>
      </c>
      <c r="V4636" s="3">
        <v>2019</v>
      </c>
      <c r="W4636" t="s">
        <v>26159</v>
      </c>
    </row>
    <row r="4637" spans="1:23" x14ac:dyDescent="0.3">
      <c r="A4637" s="3">
        <v>16</v>
      </c>
      <c r="B4637" t="s">
        <v>791</v>
      </c>
      <c r="C4637" s="3">
        <v>16101</v>
      </c>
      <c r="D4637" t="s">
        <v>2026</v>
      </c>
      <c r="E4637" s="3">
        <v>100105</v>
      </c>
      <c r="F4637" t="s">
        <v>11377</v>
      </c>
      <c r="G4637" s="3">
        <v>100105002</v>
      </c>
      <c r="H4637" t="s">
        <v>26142</v>
      </c>
      <c r="I4637" s="3">
        <v>2</v>
      </c>
      <c r="J4637" t="s">
        <v>12848</v>
      </c>
      <c r="K4637" s="3">
        <v>22</v>
      </c>
      <c r="L4637" t="s">
        <v>26122</v>
      </c>
      <c r="M4637" s="3">
        <v>2</v>
      </c>
      <c r="N4637" t="s">
        <v>26084</v>
      </c>
      <c r="O4637" s="3">
        <v>1</v>
      </c>
      <c r="P4637" t="s">
        <v>28066</v>
      </c>
      <c r="Q4637" s="3">
        <v>1</v>
      </c>
      <c r="R4637" t="s">
        <v>26083</v>
      </c>
      <c r="S4637" s="3">
        <v>1</v>
      </c>
      <c r="T4637" s="3">
        <v>1</v>
      </c>
      <c r="U4637" s="3">
        <v>1300</v>
      </c>
      <c r="V4637" s="3">
        <v>2016</v>
      </c>
      <c r="W4637" t="s">
        <v>25</v>
      </c>
    </row>
    <row r="4638" spans="1:23" x14ac:dyDescent="0.3">
      <c r="A4638" s="3">
        <v>8</v>
      </c>
      <c r="B4638" t="s">
        <v>770</v>
      </c>
      <c r="C4638" s="3">
        <v>8305</v>
      </c>
      <c r="D4638" t="s">
        <v>1550</v>
      </c>
      <c r="E4638" s="3">
        <v>100105</v>
      </c>
      <c r="F4638" t="s">
        <v>11377</v>
      </c>
      <c r="G4638" s="3">
        <v>100105004</v>
      </c>
      <c r="H4638" t="s">
        <v>26116</v>
      </c>
      <c r="I4638" s="3">
        <v>2</v>
      </c>
      <c r="J4638" t="s">
        <v>12848</v>
      </c>
      <c r="K4638" s="3">
        <v>22</v>
      </c>
      <c r="L4638" t="s">
        <v>26122</v>
      </c>
      <c r="M4638" s="3">
        <v>2</v>
      </c>
      <c r="N4638" t="s">
        <v>26084</v>
      </c>
      <c r="O4638" s="3">
        <v>3</v>
      </c>
      <c r="P4638" t="s">
        <v>26085</v>
      </c>
      <c r="Q4638" s="3">
        <v>2</v>
      </c>
      <c r="R4638" t="s">
        <v>8209</v>
      </c>
      <c r="S4638" s="3">
        <v>10</v>
      </c>
      <c r="T4638" s="3">
        <v>1</v>
      </c>
      <c r="U4638" s="3">
        <v>800000</v>
      </c>
      <c r="V4638" s="3">
        <v>2019</v>
      </c>
      <c r="W4638" t="s">
        <v>26159</v>
      </c>
    </row>
    <row r="4639" spans="1:23" x14ac:dyDescent="0.3">
      <c r="A4639" s="3">
        <v>13</v>
      </c>
      <c r="B4639" t="s">
        <v>26153</v>
      </c>
      <c r="C4639" s="3">
        <v>13403</v>
      </c>
      <c r="D4639" t="s">
        <v>1944</v>
      </c>
      <c r="E4639" s="3">
        <v>100105</v>
      </c>
      <c r="F4639" t="s">
        <v>11377</v>
      </c>
      <c r="G4639" s="3">
        <v>100105004</v>
      </c>
      <c r="H4639" t="s">
        <v>26116</v>
      </c>
      <c r="I4639" s="3">
        <v>1</v>
      </c>
      <c r="J4639" t="s">
        <v>26080</v>
      </c>
      <c r="K4639" s="3">
        <v>22</v>
      </c>
      <c r="L4639" t="s">
        <v>26122</v>
      </c>
      <c r="M4639" s="3">
        <v>2</v>
      </c>
      <c r="N4639" t="s">
        <v>26084</v>
      </c>
      <c r="O4639" s="3">
        <v>1</v>
      </c>
      <c r="P4639" t="s">
        <v>28066</v>
      </c>
      <c r="Q4639" s="3">
        <v>1</v>
      </c>
      <c r="R4639" t="s">
        <v>26083</v>
      </c>
      <c r="S4639" s="3">
        <v>3</v>
      </c>
      <c r="T4639" s="3">
        <v>1</v>
      </c>
      <c r="U4639" s="3">
        <v>23000</v>
      </c>
      <c r="V4639" s="3">
        <v>2017</v>
      </c>
      <c r="W4639" t="s">
        <v>25</v>
      </c>
    </row>
    <row r="4640" spans="1:23" x14ac:dyDescent="0.3">
      <c r="A4640" s="3">
        <v>13</v>
      </c>
      <c r="B4640" t="s">
        <v>26153</v>
      </c>
      <c r="C4640" s="3">
        <v>13501</v>
      </c>
      <c r="D4640" t="s">
        <v>1950</v>
      </c>
      <c r="E4640" s="3">
        <v>100105</v>
      </c>
      <c r="F4640" t="s">
        <v>11377</v>
      </c>
      <c r="G4640" s="3">
        <v>100105004</v>
      </c>
      <c r="H4640" t="s">
        <v>26116</v>
      </c>
      <c r="I4640" s="3">
        <v>2</v>
      </c>
      <c r="J4640" t="s">
        <v>12848</v>
      </c>
      <c r="K4640" s="3">
        <v>22</v>
      </c>
      <c r="L4640" t="s">
        <v>26122</v>
      </c>
      <c r="M4640" s="3">
        <v>6</v>
      </c>
      <c r="N4640" t="s">
        <v>18251</v>
      </c>
      <c r="O4640" s="3">
        <v>3</v>
      </c>
      <c r="P4640" t="s">
        <v>26085</v>
      </c>
      <c r="Q4640" s="3">
        <v>1</v>
      </c>
      <c r="R4640" t="s">
        <v>26083</v>
      </c>
      <c r="S4640" s="3">
        <v>1</v>
      </c>
      <c r="T4640" s="3">
        <v>1</v>
      </c>
      <c r="U4640" s="3">
        <v>2892000</v>
      </c>
      <c r="V4640" s="3">
        <v>2017</v>
      </c>
      <c r="W4640" t="s">
        <v>25</v>
      </c>
    </row>
    <row r="4641" spans="1:23" x14ac:dyDescent="0.3">
      <c r="A4641" s="3">
        <v>13</v>
      </c>
      <c r="B4641" t="s">
        <v>26153</v>
      </c>
      <c r="C4641" s="3">
        <v>13501</v>
      </c>
      <c r="D4641" t="s">
        <v>1950</v>
      </c>
      <c r="E4641" s="3">
        <v>100105</v>
      </c>
      <c r="F4641" t="s">
        <v>11377</v>
      </c>
      <c r="G4641" s="3">
        <v>100105004</v>
      </c>
      <c r="H4641" t="s">
        <v>26116</v>
      </c>
      <c r="I4641" s="3">
        <v>2</v>
      </c>
      <c r="J4641" t="s">
        <v>12848</v>
      </c>
      <c r="K4641" s="3">
        <v>22</v>
      </c>
      <c r="L4641" t="s">
        <v>26122</v>
      </c>
      <c r="M4641" s="3">
        <v>2</v>
      </c>
      <c r="N4641" t="s">
        <v>26084</v>
      </c>
      <c r="O4641" s="3">
        <v>3</v>
      </c>
      <c r="P4641" t="s">
        <v>26085</v>
      </c>
      <c r="Q4641" s="3">
        <v>1</v>
      </c>
      <c r="R4641" t="s">
        <v>26083</v>
      </c>
      <c r="S4641" s="3">
        <v>4</v>
      </c>
      <c r="T4641" s="3">
        <v>1</v>
      </c>
      <c r="U4641" s="3">
        <v>600000</v>
      </c>
      <c r="V4641" s="3">
        <v>2017</v>
      </c>
      <c r="W4641" t="s">
        <v>25</v>
      </c>
    </row>
    <row r="4642" spans="1:23" x14ac:dyDescent="0.3">
      <c r="A4642" s="3">
        <v>13</v>
      </c>
      <c r="B4642" t="s">
        <v>26153</v>
      </c>
      <c r="C4642" s="3">
        <v>13501</v>
      </c>
      <c r="D4642" t="s">
        <v>1950</v>
      </c>
      <c r="E4642" s="3">
        <v>100105</v>
      </c>
      <c r="F4642" t="s">
        <v>11377</v>
      </c>
      <c r="G4642" s="3">
        <v>100105004</v>
      </c>
      <c r="H4642" t="s">
        <v>26116</v>
      </c>
      <c r="I4642" s="3">
        <v>2</v>
      </c>
      <c r="J4642" t="s">
        <v>12848</v>
      </c>
      <c r="K4642" s="3">
        <v>22</v>
      </c>
      <c r="L4642" t="s">
        <v>26122</v>
      </c>
      <c r="M4642" s="3">
        <v>2</v>
      </c>
      <c r="N4642" t="s">
        <v>26084</v>
      </c>
      <c r="O4642" s="3">
        <v>1</v>
      </c>
      <c r="P4642" t="s">
        <v>28066</v>
      </c>
      <c r="Q4642" s="3">
        <v>2</v>
      </c>
      <c r="R4642" t="s">
        <v>8209</v>
      </c>
      <c r="S4642" s="3">
        <v>1</v>
      </c>
      <c r="T4642" s="3">
        <v>1</v>
      </c>
      <c r="U4642" s="3">
        <v>400000</v>
      </c>
      <c r="V4642" s="3">
        <v>2017</v>
      </c>
      <c r="W4642" t="s">
        <v>25</v>
      </c>
    </row>
    <row r="4643" spans="1:23" x14ac:dyDescent="0.3">
      <c r="A4643" s="3">
        <v>13</v>
      </c>
      <c r="B4643" t="s">
        <v>26153</v>
      </c>
      <c r="C4643" s="3">
        <v>13501</v>
      </c>
      <c r="D4643" t="s">
        <v>1950</v>
      </c>
      <c r="E4643" s="3">
        <v>100105</v>
      </c>
      <c r="F4643" t="s">
        <v>11377</v>
      </c>
      <c r="G4643" s="3">
        <v>100105004</v>
      </c>
      <c r="H4643" t="s">
        <v>26116</v>
      </c>
      <c r="I4643" s="3">
        <v>2</v>
      </c>
      <c r="J4643" t="s">
        <v>12848</v>
      </c>
      <c r="K4643" s="3">
        <v>22</v>
      </c>
      <c r="L4643" t="s">
        <v>26122</v>
      </c>
      <c r="M4643" s="3">
        <v>6</v>
      </c>
      <c r="N4643" t="s">
        <v>18251</v>
      </c>
      <c r="O4643" s="3">
        <v>3</v>
      </c>
      <c r="P4643" t="s">
        <v>26085</v>
      </c>
      <c r="Q4643" s="3">
        <v>1</v>
      </c>
      <c r="R4643" t="s">
        <v>26083</v>
      </c>
      <c r="S4643" s="3">
        <v>1</v>
      </c>
      <c r="T4643" s="3">
        <v>1</v>
      </c>
      <c r="U4643" s="3">
        <v>1500000</v>
      </c>
      <c r="V4643" s="3">
        <v>2017</v>
      </c>
      <c r="W4643" t="s">
        <v>25</v>
      </c>
    </row>
    <row r="4644" spans="1:23" x14ac:dyDescent="0.3">
      <c r="A4644" s="3">
        <v>13</v>
      </c>
      <c r="B4644" t="s">
        <v>26153</v>
      </c>
      <c r="C4644" s="3">
        <v>13501</v>
      </c>
      <c r="D4644" t="s">
        <v>1950</v>
      </c>
      <c r="E4644" s="3">
        <v>100105</v>
      </c>
      <c r="F4644" t="s">
        <v>11377</v>
      </c>
      <c r="G4644" s="3">
        <v>100105004</v>
      </c>
      <c r="H4644" t="s">
        <v>26116</v>
      </c>
      <c r="I4644" s="3">
        <v>2</v>
      </c>
      <c r="J4644" t="s">
        <v>12848</v>
      </c>
      <c r="K4644" s="3">
        <v>22</v>
      </c>
      <c r="L4644" t="s">
        <v>26122</v>
      </c>
      <c r="M4644" s="3">
        <v>2</v>
      </c>
      <c r="N4644" t="s">
        <v>26084</v>
      </c>
      <c r="O4644" s="3">
        <v>3</v>
      </c>
      <c r="P4644" t="s">
        <v>26085</v>
      </c>
      <c r="Q4644" s="3">
        <v>1</v>
      </c>
      <c r="R4644" t="s">
        <v>26083</v>
      </c>
      <c r="S4644" s="3">
        <v>1</v>
      </c>
      <c r="T4644" s="3">
        <v>1</v>
      </c>
      <c r="U4644" s="3">
        <v>115000</v>
      </c>
      <c r="V4644" s="3">
        <v>2017</v>
      </c>
      <c r="W4644" t="s">
        <v>25</v>
      </c>
    </row>
    <row r="4645" spans="1:23" x14ac:dyDescent="0.3">
      <c r="A4645" s="3">
        <v>13</v>
      </c>
      <c r="B4645" t="s">
        <v>26153</v>
      </c>
      <c r="C4645" s="3">
        <v>13404</v>
      </c>
      <c r="D4645" t="s">
        <v>1947</v>
      </c>
      <c r="E4645" s="3">
        <v>100105</v>
      </c>
      <c r="F4645" t="s">
        <v>11377</v>
      </c>
      <c r="G4645" s="3">
        <v>100105001</v>
      </c>
      <c r="H4645" t="s">
        <v>26118</v>
      </c>
      <c r="I4645" s="3">
        <v>2</v>
      </c>
      <c r="J4645" t="s">
        <v>12848</v>
      </c>
      <c r="K4645" s="3">
        <v>22</v>
      </c>
      <c r="L4645" t="s">
        <v>26122</v>
      </c>
      <c r="M4645" s="3">
        <v>2</v>
      </c>
      <c r="N4645" t="s">
        <v>26084</v>
      </c>
      <c r="O4645" s="3">
        <v>3</v>
      </c>
      <c r="P4645" t="s">
        <v>26085</v>
      </c>
      <c r="Q4645" s="3">
        <v>1</v>
      </c>
      <c r="R4645" t="s">
        <v>26083</v>
      </c>
      <c r="S4645" s="3">
        <v>9</v>
      </c>
      <c r="T4645" s="3">
        <v>1</v>
      </c>
      <c r="U4645" s="3">
        <v>4000000</v>
      </c>
      <c r="V4645" s="3">
        <v>2017</v>
      </c>
      <c r="W4645" t="s">
        <v>25</v>
      </c>
    </row>
    <row r="4646" spans="1:23" x14ac:dyDescent="0.3">
      <c r="A4646" s="3">
        <v>13</v>
      </c>
      <c r="B4646" t="s">
        <v>26153</v>
      </c>
      <c r="C4646" s="3">
        <v>13401</v>
      </c>
      <c r="D4646" t="s">
        <v>1938</v>
      </c>
      <c r="E4646" s="3">
        <v>100105</v>
      </c>
      <c r="F4646" t="s">
        <v>11377</v>
      </c>
      <c r="G4646" s="3">
        <v>100105004</v>
      </c>
      <c r="H4646" t="s">
        <v>26116</v>
      </c>
      <c r="I4646" s="3">
        <v>2</v>
      </c>
      <c r="J4646" t="s">
        <v>12848</v>
      </c>
      <c r="K4646" s="3">
        <v>22</v>
      </c>
      <c r="L4646" t="s">
        <v>26122</v>
      </c>
      <c r="M4646" s="3">
        <v>5</v>
      </c>
      <c r="N4646" t="s">
        <v>26092</v>
      </c>
      <c r="O4646" s="3">
        <v>2</v>
      </c>
      <c r="P4646" t="s">
        <v>28067</v>
      </c>
      <c r="Q4646" s="3">
        <v>4</v>
      </c>
      <c r="R4646" t="s">
        <v>26113</v>
      </c>
      <c r="S4646" s="3">
        <v>1</v>
      </c>
      <c r="T4646" s="3">
        <v>1</v>
      </c>
      <c r="U4646" s="3">
        <v>70000</v>
      </c>
      <c r="V4646" s="3">
        <v>2017</v>
      </c>
      <c r="W4646" t="s">
        <v>25</v>
      </c>
    </row>
    <row r="4647" spans="1:23" x14ac:dyDescent="0.3">
      <c r="A4647" s="3">
        <v>16</v>
      </c>
      <c r="B4647" t="s">
        <v>791</v>
      </c>
      <c r="C4647" s="3">
        <v>16106</v>
      </c>
      <c r="D4647" t="s">
        <v>2041</v>
      </c>
      <c r="E4647" s="3">
        <v>100105</v>
      </c>
      <c r="F4647" t="s">
        <v>11377</v>
      </c>
      <c r="G4647" s="3">
        <v>100105003</v>
      </c>
      <c r="H4647" t="s">
        <v>26147</v>
      </c>
      <c r="I4647" s="3">
        <v>1</v>
      </c>
      <c r="J4647" t="s">
        <v>26080</v>
      </c>
      <c r="K4647" s="3">
        <v>22</v>
      </c>
      <c r="L4647" t="s">
        <v>26122</v>
      </c>
      <c r="M4647" s="3">
        <v>2</v>
      </c>
      <c r="N4647" t="s">
        <v>26084</v>
      </c>
      <c r="O4647" s="3">
        <v>3</v>
      </c>
      <c r="P4647" t="s">
        <v>26085</v>
      </c>
      <c r="Q4647" s="3">
        <v>1</v>
      </c>
      <c r="R4647" t="s">
        <v>26083</v>
      </c>
      <c r="S4647" s="3">
        <v>2</v>
      </c>
      <c r="T4647" s="3">
        <v>1</v>
      </c>
      <c r="U4647" s="3">
        <v>3000</v>
      </c>
      <c r="V4647" s="3">
        <v>2019</v>
      </c>
      <c r="W4647" t="s">
        <v>26159</v>
      </c>
    </row>
    <row r="4648" spans="1:23" x14ac:dyDescent="0.3">
      <c r="A4648" s="3">
        <v>5</v>
      </c>
      <c r="B4648" t="s">
        <v>800</v>
      </c>
      <c r="C4648" s="3">
        <v>5503</v>
      </c>
      <c r="D4648" t="s">
        <v>1237</v>
      </c>
      <c r="E4648" s="3">
        <v>100109</v>
      </c>
      <c r="F4648" t="s">
        <v>18431</v>
      </c>
      <c r="G4648" s="3">
        <v>100109001</v>
      </c>
      <c r="H4648" t="s">
        <v>26106</v>
      </c>
      <c r="I4648" s="3">
        <v>1</v>
      </c>
      <c r="J4648" t="s">
        <v>26080</v>
      </c>
      <c r="K4648" s="3">
        <v>23</v>
      </c>
      <c r="L4648" t="s">
        <v>26127</v>
      </c>
      <c r="M4648" s="3">
        <v>2</v>
      </c>
      <c r="N4648" t="s">
        <v>26084</v>
      </c>
      <c r="O4648" s="3">
        <v>1</v>
      </c>
      <c r="P4648" t="s">
        <v>28066</v>
      </c>
      <c r="Q4648" s="3">
        <v>3</v>
      </c>
      <c r="R4648" t="s">
        <v>26107</v>
      </c>
      <c r="S4648" s="3">
        <v>4</v>
      </c>
      <c r="T4648" s="3">
        <v>1</v>
      </c>
      <c r="U4648" s="3">
        <v>168000</v>
      </c>
      <c r="V4648" s="3">
        <v>2002</v>
      </c>
      <c r="W4648" t="s">
        <v>25</v>
      </c>
    </row>
    <row r="4649" spans="1:23" x14ac:dyDescent="0.3">
      <c r="A4649" s="3">
        <v>5</v>
      </c>
      <c r="B4649" t="s">
        <v>800</v>
      </c>
      <c r="C4649" s="3">
        <v>5704</v>
      </c>
      <c r="D4649" t="s">
        <v>1273</v>
      </c>
      <c r="E4649" s="3">
        <v>100103</v>
      </c>
      <c r="F4649" t="s">
        <v>11337</v>
      </c>
      <c r="G4649" s="3">
        <v>1001030040</v>
      </c>
      <c r="H4649" t="s">
        <v>26115</v>
      </c>
      <c r="I4649" s="3">
        <v>2</v>
      </c>
      <c r="J4649" t="s">
        <v>12848</v>
      </c>
      <c r="K4649" s="3">
        <v>23</v>
      </c>
      <c r="L4649" t="s">
        <v>26127</v>
      </c>
      <c r="M4649" s="3">
        <v>5</v>
      </c>
      <c r="N4649" t="s">
        <v>26092</v>
      </c>
      <c r="O4649" s="3">
        <v>3</v>
      </c>
      <c r="P4649" t="s">
        <v>26085</v>
      </c>
      <c r="Q4649" s="3">
        <v>4</v>
      </c>
      <c r="R4649" t="s">
        <v>26113</v>
      </c>
      <c r="S4649" s="3">
        <v>80</v>
      </c>
      <c r="T4649" s="3">
        <v>1</v>
      </c>
      <c r="U4649" s="3">
        <v>200000</v>
      </c>
      <c r="V4649" s="3">
        <v>2002</v>
      </c>
      <c r="W4649" t="s">
        <v>25</v>
      </c>
    </row>
    <row r="4650" spans="1:23" x14ac:dyDescent="0.3">
      <c r="A4650" s="3">
        <v>5</v>
      </c>
      <c r="B4650" t="s">
        <v>800</v>
      </c>
      <c r="C4650" s="3">
        <v>5704</v>
      </c>
      <c r="D4650" t="s">
        <v>1273</v>
      </c>
      <c r="E4650" s="3">
        <v>100105</v>
      </c>
      <c r="F4650" t="s">
        <v>11377</v>
      </c>
      <c r="G4650" s="3">
        <v>100105004</v>
      </c>
      <c r="H4650" t="s">
        <v>26116</v>
      </c>
      <c r="I4650" s="3">
        <v>2</v>
      </c>
      <c r="J4650" t="s">
        <v>12848</v>
      </c>
      <c r="K4650" s="3">
        <v>23</v>
      </c>
      <c r="L4650" t="s">
        <v>26127</v>
      </c>
      <c r="M4650" s="3">
        <v>5</v>
      </c>
      <c r="N4650" t="s">
        <v>26092</v>
      </c>
      <c r="O4650" s="3">
        <v>3</v>
      </c>
      <c r="P4650" t="s">
        <v>26085</v>
      </c>
      <c r="Q4650" s="3">
        <v>4</v>
      </c>
      <c r="R4650" t="s">
        <v>26113</v>
      </c>
      <c r="S4650" s="3">
        <v>80</v>
      </c>
      <c r="T4650" s="3">
        <v>1</v>
      </c>
      <c r="U4650" s="3">
        <v>60000</v>
      </c>
      <c r="V4650" s="3">
        <v>2002</v>
      </c>
      <c r="W4650" t="s">
        <v>25</v>
      </c>
    </row>
    <row r="4651" spans="1:23" x14ac:dyDescent="0.3">
      <c r="A4651" s="3">
        <v>5</v>
      </c>
      <c r="B4651" t="s">
        <v>800</v>
      </c>
      <c r="C4651" s="3">
        <v>5705</v>
      </c>
      <c r="D4651" t="s">
        <v>1276</v>
      </c>
      <c r="E4651" s="3">
        <v>100105</v>
      </c>
      <c r="F4651" t="s">
        <v>11377</v>
      </c>
      <c r="G4651" s="3">
        <v>100105001</v>
      </c>
      <c r="H4651" t="s">
        <v>26118</v>
      </c>
      <c r="I4651" s="3">
        <v>2</v>
      </c>
      <c r="J4651" t="s">
        <v>12848</v>
      </c>
      <c r="K4651" s="3">
        <v>23</v>
      </c>
      <c r="L4651" t="s">
        <v>26127</v>
      </c>
      <c r="M4651" s="3">
        <v>2</v>
      </c>
      <c r="N4651" t="s">
        <v>26084</v>
      </c>
      <c r="O4651" s="3">
        <v>3</v>
      </c>
      <c r="P4651" t="s">
        <v>26085</v>
      </c>
      <c r="Q4651" s="3">
        <v>1</v>
      </c>
      <c r="R4651" t="s">
        <v>26083</v>
      </c>
      <c r="S4651" s="3">
        <v>6</v>
      </c>
      <c r="T4651" s="3">
        <v>1</v>
      </c>
      <c r="U4651" s="3">
        <v>40000</v>
      </c>
      <c r="V4651" s="3">
        <v>2002</v>
      </c>
      <c r="W4651" t="s">
        <v>25</v>
      </c>
    </row>
    <row r="4652" spans="1:23" x14ac:dyDescent="0.3">
      <c r="A4652" s="3">
        <v>5</v>
      </c>
      <c r="B4652" t="s">
        <v>800</v>
      </c>
      <c r="C4652" s="3">
        <v>5701</v>
      </c>
      <c r="D4652" t="s">
        <v>1264</v>
      </c>
      <c r="E4652" s="3">
        <v>100105</v>
      </c>
      <c r="F4652" t="s">
        <v>11377</v>
      </c>
      <c r="G4652" s="3">
        <v>100105001</v>
      </c>
      <c r="H4652" t="s">
        <v>26118</v>
      </c>
      <c r="I4652" s="3">
        <v>2</v>
      </c>
      <c r="J4652" t="s">
        <v>12848</v>
      </c>
      <c r="K4652" s="3">
        <v>23</v>
      </c>
      <c r="L4652" t="s">
        <v>26127</v>
      </c>
      <c r="M4652" s="3">
        <v>5</v>
      </c>
      <c r="N4652" t="s">
        <v>26092</v>
      </c>
      <c r="O4652" s="3">
        <v>3</v>
      </c>
      <c r="P4652" t="s">
        <v>26085</v>
      </c>
      <c r="Q4652" s="3">
        <v>4</v>
      </c>
      <c r="R4652" t="s">
        <v>26113</v>
      </c>
      <c r="S4652" s="3">
        <v>50</v>
      </c>
      <c r="T4652" s="3">
        <v>1</v>
      </c>
      <c r="U4652" s="3">
        <v>20000</v>
      </c>
      <c r="V4652" s="3">
        <v>2002</v>
      </c>
      <c r="W4652" t="s">
        <v>25</v>
      </c>
    </row>
    <row r="4653" spans="1:23" x14ac:dyDescent="0.3">
      <c r="A4653" s="3">
        <v>5</v>
      </c>
      <c r="B4653" t="s">
        <v>800</v>
      </c>
      <c r="C4653" s="3">
        <v>5701</v>
      </c>
      <c r="D4653" t="s">
        <v>1264</v>
      </c>
      <c r="E4653" s="3">
        <v>100103</v>
      </c>
      <c r="F4653" t="s">
        <v>11337</v>
      </c>
      <c r="G4653" s="3">
        <v>1001030020</v>
      </c>
      <c r="H4653" t="s">
        <v>26128</v>
      </c>
      <c r="I4653" s="3">
        <v>2</v>
      </c>
      <c r="J4653" t="s">
        <v>12848</v>
      </c>
      <c r="K4653" s="3">
        <v>23</v>
      </c>
      <c r="L4653" t="s">
        <v>26127</v>
      </c>
      <c r="M4653" s="3">
        <v>5</v>
      </c>
      <c r="N4653" t="s">
        <v>26092</v>
      </c>
      <c r="O4653" s="3">
        <v>3</v>
      </c>
      <c r="P4653" t="s">
        <v>26085</v>
      </c>
      <c r="Q4653" s="3">
        <v>4</v>
      </c>
      <c r="R4653" t="s">
        <v>26113</v>
      </c>
      <c r="S4653" s="3">
        <v>50</v>
      </c>
      <c r="T4653" s="3">
        <v>1</v>
      </c>
      <c r="U4653" s="3">
        <v>80000</v>
      </c>
      <c r="V4653" s="3">
        <v>2002</v>
      </c>
      <c r="W4653" t="s">
        <v>25</v>
      </c>
    </row>
    <row r="4654" spans="1:23" x14ac:dyDescent="0.3">
      <c r="A4654" s="3">
        <v>5</v>
      </c>
      <c r="B4654" t="s">
        <v>800</v>
      </c>
      <c r="C4654" s="3">
        <v>5701</v>
      </c>
      <c r="D4654" t="s">
        <v>1264</v>
      </c>
      <c r="E4654" s="3">
        <v>100103</v>
      </c>
      <c r="F4654" t="s">
        <v>11337</v>
      </c>
      <c r="G4654" s="3">
        <v>1001030020</v>
      </c>
      <c r="H4654" t="s">
        <v>26128</v>
      </c>
      <c r="I4654" s="3">
        <v>2</v>
      </c>
      <c r="J4654" t="s">
        <v>12848</v>
      </c>
      <c r="K4654" s="3">
        <v>23</v>
      </c>
      <c r="L4654" t="s">
        <v>26127</v>
      </c>
      <c r="M4654" s="3">
        <v>5</v>
      </c>
      <c r="N4654" t="s">
        <v>26092</v>
      </c>
      <c r="O4654" s="3">
        <v>3</v>
      </c>
      <c r="P4654" t="s">
        <v>26085</v>
      </c>
      <c r="Q4654" s="3">
        <v>4</v>
      </c>
      <c r="R4654" t="s">
        <v>26113</v>
      </c>
      <c r="S4654" s="3">
        <v>110</v>
      </c>
      <c r="T4654" s="3">
        <v>1</v>
      </c>
      <c r="U4654" s="3">
        <v>750000</v>
      </c>
      <c r="V4654" s="3">
        <v>2002</v>
      </c>
      <c r="W4654" t="s">
        <v>25</v>
      </c>
    </row>
    <row r="4655" spans="1:23" x14ac:dyDescent="0.3">
      <c r="A4655" s="3">
        <v>5</v>
      </c>
      <c r="B4655" t="s">
        <v>800</v>
      </c>
      <c r="C4655" s="3">
        <v>5701</v>
      </c>
      <c r="D4655" t="s">
        <v>1264</v>
      </c>
      <c r="E4655" s="3">
        <v>100105</v>
      </c>
      <c r="F4655" t="s">
        <v>11377</v>
      </c>
      <c r="G4655" s="3">
        <v>100105004</v>
      </c>
      <c r="H4655" t="s">
        <v>26116</v>
      </c>
      <c r="I4655" s="3">
        <v>2</v>
      </c>
      <c r="J4655" t="s">
        <v>12848</v>
      </c>
      <c r="K4655" s="3">
        <v>23</v>
      </c>
      <c r="L4655" t="s">
        <v>26127</v>
      </c>
      <c r="M4655" s="3">
        <v>5</v>
      </c>
      <c r="N4655" t="s">
        <v>26092</v>
      </c>
      <c r="O4655" s="3">
        <v>3</v>
      </c>
      <c r="P4655" t="s">
        <v>26085</v>
      </c>
      <c r="Q4655" s="3">
        <v>4</v>
      </c>
      <c r="R4655" t="s">
        <v>26113</v>
      </c>
      <c r="S4655" s="3">
        <v>50</v>
      </c>
      <c r="T4655" s="3">
        <v>1</v>
      </c>
      <c r="U4655" s="3">
        <v>20000</v>
      </c>
      <c r="V4655" s="3">
        <v>2002</v>
      </c>
      <c r="W4655" t="s">
        <v>25</v>
      </c>
    </row>
    <row r="4656" spans="1:23" x14ac:dyDescent="0.3">
      <c r="A4656" s="3">
        <v>5</v>
      </c>
      <c r="B4656" t="s">
        <v>800</v>
      </c>
      <c r="C4656" s="3">
        <v>5706</v>
      </c>
      <c r="D4656" t="s">
        <v>1279</v>
      </c>
      <c r="E4656" s="3">
        <v>100105</v>
      </c>
      <c r="F4656" t="s">
        <v>11377</v>
      </c>
      <c r="G4656" s="3">
        <v>100105004</v>
      </c>
      <c r="H4656" t="s">
        <v>26116</v>
      </c>
      <c r="I4656" s="3">
        <v>1</v>
      </c>
      <c r="J4656" t="s">
        <v>26080</v>
      </c>
      <c r="K4656" s="3">
        <v>23</v>
      </c>
      <c r="L4656" t="s">
        <v>26127</v>
      </c>
      <c r="M4656" s="3">
        <v>5</v>
      </c>
      <c r="N4656" t="s">
        <v>26092</v>
      </c>
      <c r="O4656" s="3">
        <v>1</v>
      </c>
      <c r="P4656" t="s">
        <v>28066</v>
      </c>
      <c r="Q4656" s="3">
        <v>1</v>
      </c>
      <c r="R4656" t="s">
        <v>26083</v>
      </c>
      <c r="S4656" s="3">
        <v>20</v>
      </c>
      <c r="T4656" s="3">
        <v>1</v>
      </c>
      <c r="U4656" s="3">
        <v>80000</v>
      </c>
      <c r="V4656" s="3">
        <v>2002</v>
      </c>
      <c r="W4656" t="s">
        <v>25</v>
      </c>
    </row>
    <row r="4657" spans="1:23" x14ac:dyDescent="0.3">
      <c r="A4657" s="3">
        <v>5</v>
      </c>
      <c r="B4657" t="s">
        <v>800</v>
      </c>
      <c r="C4657" s="3">
        <v>5706</v>
      </c>
      <c r="D4657" t="s">
        <v>1279</v>
      </c>
      <c r="E4657" s="3">
        <v>100105</v>
      </c>
      <c r="F4657" t="s">
        <v>11377</v>
      </c>
      <c r="G4657" s="3">
        <v>100105004</v>
      </c>
      <c r="H4657" t="s">
        <v>26116</v>
      </c>
      <c r="I4657" s="3">
        <v>2</v>
      </c>
      <c r="J4657" t="s">
        <v>12848</v>
      </c>
      <c r="K4657" s="3">
        <v>23</v>
      </c>
      <c r="L4657" t="s">
        <v>26127</v>
      </c>
      <c r="M4657" s="3">
        <v>2</v>
      </c>
      <c r="N4657" t="s">
        <v>26084</v>
      </c>
      <c r="O4657" s="3">
        <v>3</v>
      </c>
      <c r="P4657" t="s">
        <v>26085</v>
      </c>
      <c r="Q4657" s="3">
        <v>1</v>
      </c>
      <c r="R4657" t="s">
        <v>26083</v>
      </c>
      <c r="S4657" s="3">
        <v>54</v>
      </c>
      <c r="T4657" s="3">
        <v>1</v>
      </c>
      <c r="U4657" s="3">
        <v>120000</v>
      </c>
      <c r="V4657" s="3">
        <v>2002</v>
      </c>
      <c r="W4657" t="s">
        <v>25</v>
      </c>
    </row>
    <row r="4658" spans="1:23" x14ac:dyDescent="0.3">
      <c r="A4658" s="3">
        <v>5</v>
      </c>
      <c r="B4658" t="s">
        <v>800</v>
      </c>
      <c r="C4658" s="3">
        <v>5706</v>
      </c>
      <c r="D4658" t="s">
        <v>1279</v>
      </c>
      <c r="E4658" s="3">
        <v>100105</v>
      </c>
      <c r="F4658" t="s">
        <v>11377</v>
      </c>
      <c r="G4658" s="3">
        <v>100105004</v>
      </c>
      <c r="H4658" t="s">
        <v>26116</v>
      </c>
      <c r="I4658" s="3">
        <v>2</v>
      </c>
      <c r="J4658" t="s">
        <v>12848</v>
      </c>
      <c r="K4658" s="3">
        <v>23</v>
      </c>
      <c r="L4658" t="s">
        <v>26127</v>
      </c>
      <c r="M4658" s="3">
        <v>2</v>
      </c>
      <c r="N4658" t="s">
        <v>26084</v>
      </c>
      <c r="O4658" s="3">
        <v>1</v>
      </c>
      <c r="P4658" t="s">
        <v>28066</v>
      </c>
      <c r="Q4658" s="3">
        <v>3</v>
      </c>
      <c r="R4658" t="s">
        <v>26107</v>
      </c>
      <c r="S4658" s="3">
        <v>50</v>
      </c>
      <c r="T4658" s="3">
        <v>1</v>
      </c>
      <c r="U4658" s="3">
        <v>660000</v>
      </c>
      <c r="V4658" s="3">
        <v>2002</v>
      </c>
      <c r="W4658" t="s">
        <v>25</v>
      </c>
    </row>
    <row r="4659" spans="1:23" x14ac:dyDescent="0.3">
      <c r="A4659" s="3">
        <v>5</v>
      </c>
      <c r="B4659" t="s">
        <v>800</v>
      </c>
      <c r="C4659" s="3">
        <v>5504</v>
      </c>
      <c r="D4659" t="s">
        <v>1240</v>
      </c>
      <c r="E4659" s="3">
        <v>100106</v>
      </c>
      <c r="F4659" t="s">
        <v>17000</v>
      </c>
      <c r="G4659" s="3">
        <v>100106002</v>
      </c>
      <c r="H4659" t="s">
        <v>26096</v>
      </c>
      <c r="I4659" s="3">
        <v>2</v>
      </c>
      <c r="J4659" t="s">
        <v>12848</v>
      </c>
      <c r="K4659" s="3">
        <v>24</v>
      </c>
      <c r="L4659" t="s">
        <v>26134</v>
      </c>
      <c r="M4659" s="3">
        <v>3</v>
      </c>
      <c r="N4659" t="s">
        <v>16841</v>
      </c>
      <c r="O4659" s="3">
        <v>3</v>
      </c>
      <c r="P4659" t="s">
        <v>26085</v>
      </c>
      <c r="Q4659" s="3">
        <v>2</v>
      </c>
      <c r="R4659" t="s">
        <v>8209</v>
      </c>
      <c r="S4659" s="3">
        <v>30</v>
      </c>
      <c r="T4659" s="3">
        <v>1</v>
      </c>
      <c r="U4659" s="3">
        <v>280000</v>
      </c>
      <c r="V4659" s="3">
        <v>2008</v>
      </c>
      <c r="W4659" t="s">
        <v>25</v>
      </c>
    </row>
    <row r="4660" spans="1:23" x14ac:dyDescent="0.3">
      <c r="A4660" s="3">
        <v>5</v>
      </c>
      <c r="B4660" t="s">
        <v>800</v>
      </c>
      <c r="C4660" s="3">
        <v>5401</v>
      </c>
      <c r="D4660" t="s">
        <v>1216</v>
      </c>
      <c r="E4660" s="3">
        <v>100106</v>
      </c>
      <c r="F4660" t="s">
        <v>17000</v>
      </c>
      <c r="G4660" s="3">
        <v>100106002</v>
      </c>
      <c r="H4660" t="s">
        <v>26096</v>
      </c>
      <c r="I4660" s="3">
        <v>2</v>
      </c>
      <c r="J4660" t="s">
        <v>12848</v>
      </c>
      <c r="K4660" s="3">
        <v>24</v>
      </c>
      <c r="L4660" t="s">
        <v>26134</v>
      </c>
      <c r="M4660" s="3">
        <v>3</v>
      </c>
      <c r="N4660" t="s">
        <v>16841</v>
      </c>
      <c r="O4660" s="3">
        <v>1</v>
      </c>
      <c r="P4660" t="s">
        <v>28066</v>
      </c>
      <c r="Q4660" s="3">
        <v>4</v>
      </c>
      <c r="R4660" t="s">
        <v>26113</v>
      </c>
      <c r="S4660" s="3">
        <v>6</v>
      </c>
      <c r="T4660" s="3">
        <v>1</v>
      </c>
      <c r="U4660" s="3">
        <v>150000</v>
      </c>
      <c r="V4660" s="3">
        <v>2008</v>
      </c>
      <c r="W4660" t="s">
        <v>25</v>
      </c>
    </row>
    <row r="4661" spans="1:23" x14ac:dyDescent="0.3">
      <c r="A4661" s="3">
        <v>5</v>
      </c>
      <c r="B4661" t="s">
        <v>800</v>
      </c>
      <c r="C4661" s="3">
        <v>5401</v>
      </c>
      <c r="D4661" t="s">
        <v>1216</v>
      </c>
      <c r="E4661" s="3">
        <v>100106</v>
      </c>
      <c r="F4661" t="s">
        <v>17000</v>
      </c>
      <c r="G4661" s="3">
        <v>100106002</v>
      </c>
      <c r="H4661" t="s">
        <v>26096</v>
      </c>
      <c r="I4661" s="3">
        <v>2</v>
      </c>
      <c r="J4661" t="s">
        <v>12848</v>
      </c>
      <c r="K4661" s="3">
        <v>24</v>
      </c>
      <c r="L4661" t="s">
        <v>26134</v>
      </c>
      <c r="M4661" s="3">
        <v>3</v>
      </c>
      <c r="N4661" t="s">
        <v>16841</v>
      </c>
      <c r="O4661" s="3">
        <v>3</v>
      </c>
      <c r="P4661" t="s">
        <v>26085</v>
      </c>
      <c r="Q4661" s="3">
        <v>2</v>
      </c>
      <c r="R4661" t="s">
        <v>8209</v>
      </c>
      <c r="S4661" s="3">
        <v>10</v>
      </c>
      <c r="T4661" s="3">
        <v>1</v>
      </c>
      <c r="U4661" s="3">
        <v>200000</v>
      </c>
      <c r="V4661" s="3">
        <v>2008</v>
      </c>
      <c r="W4661" t="s">
        <v>25</v>
      </c>
    </row>
    <row r="4662" spans="1:23" x14ac:dyDescent="0.3">
      <c r="A4662" s="3">
        <v>5</v>
      </c>
      <c r="B4662" t="s">
        <v>800</v>
      </c>
      <c r="C4662" s="3">
        <v>5401</v>
      </c>
      <c r="D4662" t="s">
        <v>1216</v>
      </c>
      <c r="E4662" s="3">
        <v>100106</v>
      </c>
      <c r="F4662" t="s">
        <v>17000</v>
      </c>
      <c r="G4662" s="3">
        <v>100106002</v>
      </c>
      <c r="H4662" t="s">
        <v>26096</v>
      </c>
      <c r="I4662" s="3">
        <v>2</v>
      </c>
      <c r="J4662" t="s">
        <v>12848</v>
      </c>
      <c r="K4662" s="3">
        <v>24</v>
      </c>
      <c r="L4662" t="s">
        <v>26134</v>
      </c>
      <c r="M4662" s="3">
        <v>3</v>
      </c>
      <c r="N4662" t="s">
        <v>16841</v>
      </c>
      <c r="O4662" s="3">
        <v>3</v>
      </c>
      <c r="P4662" t="s">
        <v>26085</v>
      </c>
      <c r="Q4662" s="3">
        <v>4</v>
      </c>
      <c r="R4662" t="s">
        <v>26113</v>
      </c>
      <c r="S4662" s="3">
        <v>2</v>
      </c>
      <c r="T4662" s="3">
        <v>1</v>
      </c>
      <c r="U4662" s="3">
        <v>55000</v>
      </c>
      <c r="V4662" s="3">
        <v>2014</v>
      </c>
      <c r="W4662" t="s">
        <v>25</v>
      </c>
    </row>
    <row r="4663" spans="1:23" x14ac:dyDescent="0.3">
      <c r="A4663" s="3">
        <v>5</v>
      </c>
      <c r="B4663" t="s">
        <v>800</v>
      </c>
      <c r="C4663" s="3">
        <v>5501</v>
      </c>
      <c r="D4663" t="s">
        <v>1231</v>
      </c>
      <c r="E4663" s="3">
        <v>100106</v>
      </c>
      <c r="F4663" t="s">
        <v>17000</v>
      </c>
      <c r="G4663" s="3">
        <v>100106002</v>
      </c>
      <c r="H4663" t="s">
        <v>26096</v>
      </c>
      <c r="I4663" s="3">
        <v>2</v>
      </c>
      <c r="J4663" t="s">
        <v>12848</v>
      </c>
      <c r="K4663" s="3">
        <v>24</v>
      </c>
      <c r="L4663" t="s">
        <v>26134</v>
      </c>
      <c r="M4663" s="3">
        <v>3</v>
      </c>
      <c r="N4663" t="s">
        <v>16841</v>
      </c>
      <c r="O4663" s="3">
        <v>3</v>
      </c>
      <c r="P4663" t="s">
        <v>26085</v>
      </c>
      <c r="Q4663" s="3">
        <v>4</v>
      </c>
      <c r="R4663" t="s">
        <v>26113</v>
      </c>
      <c r="S4663" s="3">
        <v>6</v>
      </c>
      <c r="T4663" s="3">
        <v>1</v>
      </c>
      <c r="U4663" s="3">
        <v>70000</v>
      </c>
      <c r="V4663" s="3">
        <v>2014</v>
      </c>
      <c r="W4663" t="s">
        <v>25</v>
      </c>
    </row>
    <row r="4664" spans="1:23" x14ac:dyDescent="0.3">
      <c r="A4664" s="3">
        <v>5</v>
      </c>
      <c r="B4664" t="s">
        <v>800</v>
      </c>
      <c r="C4664" s="3">
        <v>5504</v>
      </c>
      <c r="D4664" t="s">
        <v>1240</v>
      </c>
      <c r="E4664" s="3">
        <v>100106</v>
      </c>
      <c r="F4664" t="s">
        <v>17000</v>
      </c>
      <c r="G4664" s="3">
        <v>100106002</v>
      </c>
      <c r="H4664" t="s">
        <v>26096</v>
      </c>
      <c r="I4664" s="3">
        <v>2</v>
      </c>
      <c r="J4664" t="s">
        <v>12848</v>
      </c>
      <c r="K4664" s="3">
        <v>24</v>
      </c>
      <c r="L4664" t="s">
        <v>26134</v>
      </c>
      <c r="M4664" s="3">
        <v>3</v>
      </c>
      <c r="N4664" t="s">
        <v>16841</v>
      </c>
      <c r="O4664" s="3">
        <v>1</v>
      </c>
      <c r="P4664" t="s">
        <v>28066</v>
      </c>
      <c r="Q4664" s="3">
        <v>2</v>
      </c>
      <c r="R4664" t="s">
        <v>8209</v>
      </c>
      <c r="S4664" s="3">
        <v>2</v>
      </c>
      <c r="T4664" s="3">
        <v>1</v>
      </c>
      <c r="U4664" s="3">
        <v>200000</v>
      </c>
      <c r="V4664" s="3">
        <v>2017</v>
      </c>
      <c r="W4664" t="s">
        <v>25</v>
      </c>
    </row>
    <row r="4665" spans="1:23" x14ac:dyDescent="0.3">
      <c r="A4665" s="3">
        <v>5</v>
      </c>
      <c r="B4665" t="s">
        <v>800</v>
      </c>
      <c r="C4665" s="3">
        <v>5401</v>
      </c>
      <c r="D4665" t="s">
        <v>1216</v>
      </c>
      <c r="E4665" s="3">
        <v>100106</v>
      </c>
      <c r="F4665" t="s">
        <v>17000</v>
      </c>
      <c r="G4665" s="3">
        <v>100106002</v>
      </c>
      <c r="H4665" t="s">
        <v>26096</v>
      </c>
      <c r="I4665" s="3">
        <v>2</v>
      </c>
      <c r="J4665" t="s">
        <v>12848</v>
      </c>
      <c r="K4665" s="3">
        <v>24</v>
      </c>
      <c r="L4665" t="s">
        <v>26134</v>
      </c>
      <c r="M4665" s="3">
        <v>3</v>
      </c>
      <c r="N4665" t="s">
        <v>16841</v>
      </c>
      <c r="O4665" s="3">
        <v>3</v>
      </c>
      <c r="P4665" t="s">
        <v>26085</v>
      </c>
      <c r="Q4665" s="3">
        <v>2</v>
      </c>
      <c r="R4665" t="s">
        <v>8209</v>
      </c>
      <c r="S4665" s="3">
        <v>1</v>
      </c>
      <c r="T4665" s="3">
        <v>1</v>
      </c>
      <c r="U4665" s="3">
        <v>3500</v>
      </c>
      <c r="V4665" s="3">
        <v>2017</v>
      </c>
      <c r="W4665" t="s">
        <v>25</v>
      </c>
    </row>
    <row r="4666" spans="1:23" x14ac:dyDescent="0.3">
      <c r="A4666" s="3">
        <v>5</v>
      </c>
      <c r="B4666" t="s">
        <v>800</v>
      </c>
      <c r="C4666" s="3">
        <v>5501</v>
      </c>
      <c r="D4666" t="s">
        <v>1231</v>
      </c>
      <c r="E4666" s="3">
        <v>100106</v>
      </c>
      <c r="F4666" t="s">
        <v>17000</v>
      </c>
      <c r="G4666" s="3">
        <v>100106002</v>
      </c>
      <c r="H4666" t="s">
        <v>26096</v>
      </c>
      <c r="I4666" s="3">
        <v>2</v>
      </c>
      <c r="J4666" t="s">
        <v>12848</v>
      </c>
      <c r="K4666" s="3">
        <v>24</v>
      </c>
      <c r="L4666" t="s">
        <v>26134</v>
      </c>
      <c r="M4666" s="3">
        <v>3</v>
      </c>
      <c r="N4666" t="s">
        <v>16841</v>
      </c>
      <c r="O4666" s="3">
        <v>3</v>
      </c>
      <c r="P4666" t="s">
        <v>26085</v>
      </c>
      <c r="Q4666" s="3">
        <v>4</v>
      </c>
      <c r="R4666" t="s">
        <v>26113</v>
      </c>
      <c r="S4666" s="3">
        <v>8</v>
      </c>
      <c r="T4666" s="3">
        <v>1</v>
      </c>
      <c r="U4666" s="3">
        <v>40000</v>
      </c>
      <c r="V4666" s="3">
        <v>2017</v>
      </c>
      <c r="W4666" t="s">
        <v>25</v>
      </c>
    </row>
    <row r="4667" spans="1:23" x14ac:dyDescent="0.3">
      <c r="A4667" s="3">
        <v>5</v>
      </c>
      <c r="B4667" t="s">
        <v>800</v>
      </c>
      <c r="C4667" s="3">
        <v>5706</v>
      </c>
      <c r="D4667" t="s">
        <v>1279</v>
      </c>
      <c r="E4667" s="3">
        <v>100109</v>
      </c>
      <c r="F4667" t="s">
        <v>18431</v>
      </c>
      <c r="G4667" s="3">
        <v>100109001</v>
      </c>
      <c r="H4667" t="s">
        <v>26106</v>
      </c>
      <c r="I4667" s="3">
        <v>2</v>
      </c>
      <c r="J4667" t="s">
        <v>12848</v>
      </c>
      <c r="K4667" s="3">
        <v>25</v>
      </c>
      <c r="L4667" t="s">
        <v>26135</v>
      </c>
      <c r="M4667" s="3">
        <v>6</v>
      </c>
      <c r="N4667" t="s">
        <v>18251</v>
      </c>
      <c r="O4667" s="3">
        <v>3</v>
      </c>
      <c r="P4667" t="s">
        <v>26085</v>
      </c>
      <c r="Q4667" s="3">
        <v>3</v>
      </c>
      <c r="R4667" t="s">
        <v>26107</v>
      </c>
      <c r="S4667" s="3">
        <v>24</v>
      </c>
      <c r="T4667" s="3">
        <v>1</v>
      </c>
      <c r="U4667" s="3">
        <v>1500000</v>
      </c>
      <c r="V4667" s="3">
        <v>2008</v>
      </c>
      <c r="W4667" t="s">
        <v>25</v>
      </c>
    </row>
    <row r="4668" spans="1:23" x14ac:dyDescent="0.3">
      <c r="A4668" s="3">
        <v>5</v>
      </c>
      <c r="B4668" t="s">
        <v>800</v>
      </c>
      <c r="C4668" s="3">
        <v>5705</v>
      </c>
      <c r="D4668" t="s">
        <v>1276</v>
      </c>
      <c r="E4668" s="3">
        <v>100103</v>
      </c>
      <c r="F4668" t="s">
        <v>11337</v>
      </c>
      <c r="G4668" s="3">
        <v>100103002</v>
      </c>
      <c r="H4668" t="s">
        <v>26099</v>
      </c>
      <c r="I4668" s="3">
        <v>1</v>
      </c>
      <c r="J4668" t="s">
        <v>26080</v>
      </c>
      <c r="K4668" s="3">
        <v>25</v>
      </c>
      <c r="L4668" t="s">
        <v>26135</v>
      </c>
      <c r="M4668" s="3">
        <v>5</v>
      </c>
      <c r="N4668" t="s">
        <v>26092</v>
      </c>
      <c r="O4668" s="3">
        <v>1</v>
      </c>
      <c r="P4668" t="s">
        <v>28066</v>
      </c>
      <c r="Q4668" s="3">
        <v>1</v>
      </c>
      <c r="R4668" t="s">
        <v>26083</v>
      </c>
      <c r="S4668" s="3">
        <v>3</v>
      </c>
      <c r="T4668" s="3">
        <v>1</v>
      </c>
      <c r="U4668" s="3">
        <v>10000</v>
      </c>
      <c r="V4668" s="3">
        <v>2017</v>
      </c>
      <c r="W4668" t="s">
        <v>25</v>
      </c>
    </row>
    <row r="4669" spans="1:23" x14ac:dyDescent="0.3">
      <c r="A4669" s="3">
        <v>5</v>
      </c>
      <c r="B4669" t="s">
        <v>800</v>
      </c>
      <c r="C4669" s="3">
        <v>5705</v>
      </c>
      <c r="D4669" t="s">
        <v>1276</v>
      </c>
      <c r="E4669" s="3">
        <v>100103</v>
      </c>
      <c r="F4669" t="s">
        <v>11337</v>
      </c>
      <c r="G4669" s="3">
        <v>100103002</v>
      </c>
      <c r="H4669" t="s">
        <v>26099</v>
      </c>
      <c r="I4669" s="3">
        <v>1</v>
      </c>
      <c r="J4669" t="s">
        <v>26080</v>
      </c>
      <c r="K4669" s="3">
        <v>25</v>
      </c>
      <c r="L4669" t="s">
        <v>26135</v>
      </c>
      <c r="M4669" s="3">
        <v>5</v>
      </c>
      <c r="N4669" t="s">
        <v>26092</v>
      </c>
      <c r="O4669" s="3">
        <v>1</v>
      </c>
      <c r="P4669" t="s">
        <v>28066</v>
      </c>
      <c r="Q4669" s="3">
        <v>1</v>
      </c>
      <c r="R4669" t="s">
        <v>26083</v>
      </c>
      <c r="S4669" s="3">
        <v>3</v>
      </c>
      <c r="T4669" s="3">
        <v>1</v>
      </c>
      <c r="U4669" s="3">
        <v>30000</v>
      </c>
      <c r="V4669" s="3">
        <v>2017</v>
      </c>
      <c r="W4669" t="s">
        <v>25</v>
      </c>
    </row>
    <row r="4670" spans="1:23" x14ac:dyDescent="0.3">
      <c r="A4670" s="3">
        <v>6</v>
      </c>
      <c r="B4670" t="s">
        <v>1783</v>
      </c>
      <c r="C4670" s="3">
        <v>6111</v>
      </c>
      <c r="D4670" t="s">
        <v>1324</v>
      </c>
      <c r="E4670" s="3">
        <v>100103</v>
      </c>
      <c r="F4670" t="s">
        <v>11337</v>
      </c>
      <c r="G4670" s="3">
        <v>1001030020</v>
      </c>
      <c r="H4670" t="s">
        <v>26128</v>
      </c>
      <c r="I4670" s="3">
        <v>2</v>
      </c>
      <c r="J4670" t="s">
        <v>12848</v>
      </c>
      <c r="K4670" s="3">
        <v>25</v>
      </c>
      <c r="L4670" t="s">
        <v>26135</v>
      </c>
      <c r="M4670" s="3">
        <v>5</v>
      </c>
      <c r="N4670" t="s">
        <v>26092</v>
      </c>
      <c r="O4670" s="3">
        <v>3</v>
      </c>
      <c r="P4670" t="s">
        <v>26085</v>
      </c>
      <c r="Q4670" s="3">
        <v>4</v>
      </c>
      <c r="R4670" t="s">
        <v>26113</v>
      </c>
      <c r="S4670" s="3">
        <v>70</v>
      </c>
      <c r="T4670" s="3">
        <v>1</v>
      </c>
      <c r="U4670" s="3">
        <v>1400000</v>
      </c>
      <c r="V4670" s="3">
        <v>2009</v>
      </c>
      <c r="W4670" t="s">
        <v>25</v>
      </c>
    </row>
    <row r="4671" spans="1:23" x14ac:dyDescent="0.3">
      <c r="A4671" s="3">
        <v>6</v>
      </c>
      <c r="B4671" t="s">
        <v>1783</v>
      </c>
      <c r="C4671" s="3">
        <v>6305</v>
      </c>
      <c r="D4671" t="s">
        <v>1374</v>
      </c>
      <c r="E4671" s="3">
        <v>100103</v>
      </c>
      <c r="F4671" t="s">
        <v>11337</v>
      </c>
      <c r="G4671" s="3">
        <v>100103002</v>
      </c>
      <c r="H4671" t="s">
        <v>26099</v>
      </c>
      <c r="I4671" s="3">
        <v>2</v>
      </c>
      <c r="J4671" t="s">
        <v>12848</v>
      </c>
      <c r="K4671" s="3">
        <v>25</v>
      </c>
      <c r="L4671" t="s">
        <v>26135</v>
      </c>
      <c r="M4671" s="3">
        <v>5</v>
      </c>
      <c r="N4671" t="s">
        <v>26092</v>
      </c>
      <c r="O4671" s="3">
        <v>3</v>
      </c>
      <c r="P4671" t="s">
        <v>26085</v>
      </c>
      <c r="Q4671" s="3">
        <v>1</v>
      </c>
      <c r="R4671" t="s">
        <v>26083</v>
      </c>
      <c r="S4671" s="3">
        <v>6</v>
      </c>
      <c r="T4671" s="3">
        <v>1</v>
      </c>
      <c r="U4671" s="3">
        <v>2500000</v>
      </c>
      <c r="V4671" s="3">
        <v>2014</v>
      </c>
      <c r="W4671" t="s">
        <v>25</v>
      </c>
    </row>
    <row r="4672" spans="1:23" x14ac:dyDescent="0.3">
      <c r="A4672" s="3">
        <v>6</v>
      </c>
      <c r="B4672" t="s">
        <v>1783</v>
      </c>
      <c r="C4672" s="3">
        <v>6305</v>
      </c>
      <c r="D4672" t="s">
        <v>1374</v>
      </c>
      <c r="E4672" s="3">
        <v>100103</v>
      </c>
      <c r="F4672" t="s">
        <v>11337</v>
      </c>
      <c r="G4672" s="3">
        <v>100103002</v>
      </c>
      <c r="H4672" t="s">
        <v>26099</v>
      </c>
      <c r="I4672" s="3">
        <v>2</v>
      </c>
      <c r="J4672" t="s">
        <v>12848</v>
      </c>
      <c r="K4672" s="3">
        <v>25</v>
      </c>
      <c r="L4672" t="s">
        <v>26135</v>
      </c>
      <c r="M4672" s="3">
        <v>5</v>
      </c>
      <c r="N4672" t="s">
        <v>26092</v>
      </c>
      <c r="O4672" s="3">
        <v>1</v>
      </c>
      <c r="P4672" t="s">
        <v>28066</v>
      </c>
      <c r="Q4672" s="3">
        <v>3</v>
      </c>
      <c r="R4672" t="s">
        <v>26107</v>
      </c>
      <c r="S4672" s="3">
        <v>4</v>
      </c>
      <c r="T4672" s="3">
        <v>1</v>
      </c>
      <c r="U4672" s="3">
        <v>2000000</v>
      </c>
      <c r="V4672" s="3">
        <v>2014</v>
      </c>
      <c r="W4672" t="s">
        <v>25</v>
      </c>
    </row>
    <row r="4673" spans="1:23" x14ac:dyDescent="0.3">
      <c r="A4673" s="3">
        <v>6</v>
      </c>
      <c r="B4673" t="s">
        <v>1783</v>
      </c>
      <c r="C4673" s="3">
        <v>6111</v>
      </c>
      <c r="D4673" t="s">
        <v>1324</v>
      </c>
      <c r="E4673" s="3">
        <v>100103</v>
      </c>
      <c r="F4673" t="s">
        <v>11337</v>
      </c>
      <c r="G4673" s="3">
        <v>100103002</v>
      </c>
      <c r="H4673" t="s">
        <v>26099</v>
      </c>
      <c r="I4673" s="3">
        <v>2</v>
      </c>
      <c r="J4673" t="s">
        <v>12848</v>
      </c>
      <c r="K4673" s="3">
        <v>25</v>
      </c>
      <c r="L4673" t="s">
        <v>26135</v>
      </c>
      <c r="M4673" s="3">
        <v>5</v>
      </c>
      <c r="N4673" t="s">
        <v>26092</v>
      </c>
      <c r="O4673" s="3">
        <v>3</v>
      </c>
      <c r="P4673" t="s">
        <v>26085</v>
      </c>
      <c r="Q4673" s="3">
        <v>2</v>
      </c>
      <c r="R4673" t="s">
        <v>8209</v>
      </c>
      <c r="S4673" s="3">
        <v>9</v>
      </c>
      <c r="T4673" s="3">
        <v>1</v>
      </c>
      <c r="U4673" s="3">
        <v>10000</v>
      </c>
      <c r="V4673" s="3">
        <v>2014</v>
      </c>
      <c r="W4673" t="s">
        <v>25</v>
      </c>
    </row>
    <row r="4674" spans="1:23" x14ac:dyDescent="0.3">
      <c r="A4674" s="3">
        <v>6</v>
      </c>
      <c r="B4674" t="s">
        <v>1783</v>
      </c>
      <c r="C4674" s="3">
        <v>6310</v>
      </c>
      <c r="D4674" t="s">
        <v>1389</v>
      </c>
      <c r="E4674" s="3">
        <v>100103</v>
      </c>
      <c r="F4674" t="s">
        <v>11337</v>
      </c>
      <c r="G4674" s="3">
        <v>100103002</v>
      </c>
      <c r="H4674" t="s">
        <v>26099</v>
      </c>
      <c r="I4674" s="3">
        <v>2</v>
      </c>
      <c r="J4674" t="s">
        <v>12848</v>
      </c>
      <c r="K4674" s="3">
        <v>25</v>
      </c>
      <c r="L4674" t="s">
        <v>26135</v>
      </c>
      <c r="M4674" s="3">
        <v>7</v>
      </c>
      <c r="N4674" t="s">
        <v>14788</v>
      </c>
      <c r="O4674" s="3">
        <v>3</v>
      </c>
      <c r="P4674" t="s">
        <v>26085</v>
      </c>
      <c r="Q4674" s="3">
        <v>1</v>
      </c>
      <c r="R4674" t="s">
        <v>26083</v>
      </c>
      <c r="S4674" s="3">
        <v>40</v>
      </c>
      <c r="T4674" s="3">
        <v>1</v>
      </c>
      <c r="U4674" s="3">
        <v>1056000</v>
      </c>
      <c r="V4674" s="3">
        <v>2014</v>
      </c>
      <c r="W4674" t="s">
        <v>25</v>
      </c>
    </row>
    <row r="4675" spans="1:23" x14ac:dyDescent="0.3">
      <c r="A4675" s="3">
        <v>6</v>
      </c>
      <c r="B4675" t="s">
        <v>1783</v>
      </c>
      <c r="C4675" s="3">
        <v>6111</v>
      </c>
      <c r="D4675" t="s">
        <v>1324</v>
      </c>
      <c r="E4675" s="3">
        <v>100103</v>
      </c>
      <c r="F4675" t="s">
        <v>11337</v>
      </c>
      <c r="G4675" s="3">
        <v>100103002</v>
      </c>
      <c r="H4675" t="s">
        <v>26099</v>
      </c>
      <c r="I4675" s="3">
        <v>2</v>
      </c>
      <c r="J4675" t="s">
        <v>12848</v>
      </c>
      <c r="K4675" s="3">
        <v>25</v>
      </c>
      <c r="L4675" t="s">
        <v>26135</v>
      </c>
      <c r="M4675" s="3">
        <v>5</v>
      </c>
      <c r="N4675" t="s">
        <v>26092</v>
      </c>
      <c r="O4675" s="3">
        <v>1</v>
      </c>
      <c r="P4675" t="s">
        <v>28066</v>
      </c>
      <c r="Q4675" s="3">
        <v>4</v>
      </c>
      <c r="R4675" t="s">
        <v>26113</v>
      </c>
      <c r="S4675" s="3">
        <v>30</v>
      </c>
      <c r="T4675" s="3">
        <v>1</v>
      </c>
      <c r="U4675" s="3">
        <v>1400000</v>
      </c>
      <c r="V4675" s="3">
        <v>2018</v>
      </c>
      <c r="W4675" t="s">
        <v>26159</v>
      </c>
    </row>
    <row r="4676" spans="1:23" x14ac:dyDescent="0.3">
      <c r="A4676" s="3">
        <v>7</v>
      </c>
      <c r="B4676" t="s">
        <v>788</v>
      </c>
      <c r="C4676" s="3">
        <v>7301</v>
      </c>
      <c r="D4676" t="s">
        <v>1430</v>
      </c>
      <c r="E4676" s="3">
        <v>100103</v>
      </c>
      <c r="F4676" t="s">
        <v>11337</v>
      </c>
      <c r="G4676" s="3">
        <v>100103002</v>
      </c>
      <c r="H4676" t="s">
        <v>26099</v>
      </c>
      <c r="I4676" s="3">
        <v>2</v>
      </c>
      <c r="J4676" t="s">
        <v>12848</v>
      </c>
      <c r="K4676" s="3">
        <v>25</v>
      </c>
      <c r="L4676" t="s">
        <v>26135</v>
      </c>
      <c r="M4676" s="3">
        <v>5</v>
      </c>
      <c r="N4676" t="s">
        <v>26092</v>
      </c>
      <c r="O4676" s="3">
        <v>3</v>
      </c>
      <c r="P4676" t="s">
        <v>26085</v>
      </c>
      <c r="Q4676" s="3">
        <v>2</v>
      </c>
      <c r="R4676" t="s">
        <v>8209</v>
      </c>
      <c r="S4676" s="3">
        <v>95</v>
      </c>
      <c r="T4676" s="3">
        <v>1</v>
      </c>
      <c r="U4676" s="3">
        <v>350000</v>
      </c>
      <c r="V4676" s="3">
        <v>2016</v>
      </c>
      <c r="W4676" t="s">
        <v>25</v>
      </c>
    </row>
    <row r="4677" spans="1:23" x14ac:dyDescent="0.3">
      <c r="A4677" s="3">
        <v>7</v>
      </c>
      <c r="B4677" t="s">
        <v>788</v>
      </c>
      <c r="C4677" s="3">
        <v>7301</v>
      </c>
      <c r="D4677" t="s">
        <v>1430</v>
      </c>
      <c r="E4677" s="3">
        <v>100103</v>
      </c>
      <c r="F4677" t="s">
        <v>11337</v>
      </c>
      <c r="G4677" s="3">
        <v>100103002</v>
      </c>
      <c r="H4677" t="s">
        <v>26099</v>
      </c>
      <c r="I4677" s="3">
        <v>2</v>
      </c>
      <c r="J4677" t="s">
        <v>12848</v>
      </c>
      <c r="K4677" s="3">
        <v>25</v>
      </c>
      <c r="L4677" t="s">
        <v>26135</v>
      </c>
      <c r="M4677" s="3">
        <v>7</v>
      </c>
      <c r="N4677" t="s">
        <v>14788</v>
      </c>
      <c r="O4677" s="3">
        <v>3</v>
      </c>
      <c r="P4677" t="s">
        <v>26085</v>
      </c>
      <c r="Q4677" s="3">
        <v>2</v>
      </c>
      <c r="R4677" t="s">
        <v>8209</v>
      </c>
      <c r="S4677" s="3">
        <v>95</v>
      </c>
      <c r="T4677" s="3">
        <v>1</v>
      </c>
      <c r="U4677" s="3">
        <v>350000</v>
      </c>
      <c r="V4677" s="3">
        <v>2019</v>
      </c>
      <c r="W4677" t="s">
        <v>26159</v>
      </c>
    </row>
    <row r="4678" spans="1:23" x14ac:dyDescent="0.3">
      <c r="A4678" s="3">
        <v>16</v>
      </c>
      <c r="B4678" t="s">
        <v>791</v>
      </c>
      <c r="C4678" s="3">
        <v>16206</v>
      </c>
      <c r="D4678" t="s">
        <v>2068</v>
      </c>
      <c r="E4678" s="3">
        <v>100106</v>
      </c>
      <c r="F4678" t="s">
        <v>17000</v>
      </c>
      <c r="G4678" s="3">
        <v>100106001</v>
      </c>
      <c r="H4678" t="s">
        <v>18416</v>
      </c>
      <c r="I4678" s="3">
        <v>1</v>
      </c>
      <c r="J4678" t="s">
        <v>26080</v>
      </c>
      <c r="K4678" s="3">
        <v>25</v>
      </c>
      <c r="L4678" t="s">
        <v>26135</v>
      </c>
      <c r="M4678" s="3">
        <v>3</v>
      </c>
      <c r="N4678" t="s">
        <v>16841</v>
      </c>
      <c r="O4678" s="3">
        <v>3</v>
      </c>
      <c r="P4678" t="s">
        <v>26085</v>
      </c>
      <c r="Q4678" s="3">
        <v>2</v>
      </c>
      <c r="R4678" t="s">
        <v>8209</v>
      </c>
      <c r="S4678" s="3">
        <v>6</v>
      </c>
      <c r="T4678" s="3">
        <v>1</v>
      </c>
      <c r="U4678" s="3">
        <v>75000</v>
      </c>
      <c r="V4678" s="3">
        <v>2012</v>
      </c>
      <c r="W4678" t="s">
        <v>25</v>
      </c>
    </row>
    <row r="4679" spans="1:23" x14ac:dyDescent="0.3">
      <c r="A4679" s="3">
        <v>13</v>
      </c>
      <c r="B4679" t="s">
        <v>26153</v>
      </c>
      <c r="C4679" s="3">
        <v>13404</v>
      </c>
      <c r="D4679" t="s">
        <v>1947</v>
      </c>
      <c r="E4679" s="3">
        <v>100103</v>
      </c>
      <c r="F4679" t="s">
        <v>11337</v>
      </c>
      <c r="G4679" s="3">
        <v>100103002</v>
      </c>
      <c r="H4679" t="s">
        <v>26099</v>
      </c>
      <c r="I4679" s="3">
        <v>2</v>
      </c>
      <c r="J4679" t="s">
        <v>12848</v>
      </c>
      <c r="K4679" s="3">
        <v>25</v>
      </c>
      <c r="L4679" t="s">
        <v>26135</v>
      </c>
      <c r="M4679" s="3">
        <v>2</v>
      </c>
      <c r="N4679" t="s">
        <v>26084</v>
      </c>
      <c r="O4679" s="3">
        <v>3</v>
      </c>
      <c r="P4679" t="s">
        <v>26085</v>
      </c>
      <c r="Q4679" s="3">
        <v>2</v>
      </c>
      <c r="R4679" t="s">
        <v>8209</v>
      </c>
      <c r="S4679" s="3">
        <v>13</v>
      </c>
      <c r="T4679" s="3">
        <v>1</v>
      </c>
      <c r="U4679" s="3">
        <v>430000</v>
      </c>
      <c r="V4679" s="3">
        <v>2004</v>
      </c>
      <c r="W4679" t="s">
        <v>25</v>
      </c>
    </row>
    <row r="4680" spans="1:23" x14ac:dyDescent="0.3">
      <c r="A4680" s="3">
        <v>13</v>
      </c>
      <c r="B4680" t="s">
        <v>26153</v>
      </c>
      <c r="C4680" s="3">
        <v>13404</v>
      </c>
      <c r="D4680" t="s">
        <v>1947</v>
      </c>
      <c r="E4680" s="3">
        <v>100103</v>
      </c>
      <c r="F4680" t="s">
        <v>11337</v>
      </c>
      <c r="G4680" s="3">
        <v>100103002</v>
      </c>
      <c r="H4680" t="s">
        <v>26099</v>
      </c>
      <c r="I4680" s="3">
        <v>2</v>
      </c>
      <c r="J4680" t="s">
        <v>12848</v>
      </c>
      <c r="K4680" s="3">
        <v>25</v>
      </c>
      <c r="L4680" t="s">
        <v>26135</v>
      </c>
      <c r="M4680" s="3">
        <v>2</v>
      </c>
      <c r="N4680" t="s">
        <v>26084</v>
      </c>
      <c r="O4680" s="3">
        <v>3</v>
      </c>
      <c r="P4680" t="s">
        <v>26085</v>
      </c>
      <c r="Q4680" s="3">
        <v>2</v>
      </c>
      <c r="R4680" t="s">
        <v>8209</v>
      </c>
      <c r="S4680" s="3">
        <v>55</v>
      </c>
      <c r="T4680" s="3">
        <v>1</v>
      </c>
      <c r="U4680" s="3">
        <v>1500000</v>
      </c>
      <c r="V4680" s="3">
        <v>2004</v>
      </c>
      <c r="W4680" t="s">
        <v>25</v>
      </c>
    </row>
    <row r="4681" spans="1:23" x14ac:dyDescent="0.3">
      <c r="A4681" s="3">
        <v>13</v>
      </c>
      <c r="B4681" t="s">
        <v>26153</v>
      </c>
      <c r="C4681" s="3">
        <v>13202</v>
      </c>
      <c r="D4681" t="s">
        <v>1923</v>
      </c>
      <c r="E4681" s="3">
        <v>100103</v>
      </c>
      <c r="F4681" t="s">
        <v>11337</v>
      </c>
      <c r="G4681" s="3">
        <v>100103002</v>
      </c>
      <c r="H4681" t="s">
        <v>26099</v>
      </c>
      <c r="I4681" s="3">
        <v>2</v>
      </c>
      <c r="J4681" t="s">
        <v>12848</v>
      </c>
      <c r="K4681" s="3">
        <v>25</v>
      </c>
      <c r="L4681" t="s">
        <v>26135</v>
      </c>
      <c r="M4681" s="3">
        <v>2</v>
      </c>
      <c r="N4681" t="s">
        <v>26084</v>
      </c>
      <c r="O4681" s="3">
        <v>3</v>
      </c>
      <c r="P4681" t="s">
        <v>26085</v>
      </c>
      <c r="Q4681" s="3">
        <v>2</v>
      </c>
      <c r="R4681" t="s">
        <v>8209</v>
      </c>
      <c r="S4681" s="3">
        <v>170</v>
      </c>
      <c r="T4681" s="3">
        <v>1</v>
      </c>
      <c r="U4681" s="3">
        <v>15000000</v>
      </c>
      <c r="V4681" s="3">
        <v>2004</v>
      </c>
      <c r="W4681" t="s">
        <v>25</v>
      </c>
    </row>
    <row r="4682" spans="1:23" x14ac:dyDescent="0.3">
      <c r="A4682" s="3">
        <v>13</v>
      </c>
      <c r="B4682" t="s">
        <v>26153</v>
      </c>
      <c r="C4682" s="3">
        <v>13401</v>
      </c>
      <c r="D4682" t="s">
        <v>1938</v>
      </c>
      <c r="E4682" s="3">
        <v>100103</v>
      </c>
      <c r="F4682" t="s">
        <v>11337</v>
      </c>
      <c r="G4682" s="3">
        <v>100103002</v>
      </c>
      <c r="H4682" t="s">
        <v>26099</v>
      </c>
      <c r="I4682" s="3">
        <v>2</v>
      </c>
      <c r="J4682" t="s">
        <v>12848</v>
      </c>
      <c r="K4682" s="3">
        <v>25</v>
      </c>
      <c r="L4682" t="s">
        <v>26135</v>
      </c>
      <c r="M4682" s="3">
        <v>5</v>
      </c>
      <c r="N4682" t="s">
        <v>26092</v>
      </c>
      <c r="O4682" s="3">
        <v>3</v>
      </c>
      <c r="P4682" t="s">
        <v>26085</v>
      </c>
      <c r="Q4682" s="3">
        <v>2</v>
      </c>
      <c r="R4682" t="s">
        <v>8209</v>
      </c>
      <c r="S4682" s="3">
        <v>150</v>
      </c>
      <c r="T4682" s="3">
        <v>1</v>
      </c>
      <c r="U4682" s="3">
        <v>1300000</v>
      </c>
      <c r="V4682" s="3">
        <v>2004</v>
      </c>
      <c r="W4682" t="s">
        <v>25</v>
      </c>
    </row>
    <row r="4683" spans="1:23" x14ac:dyDescent="0.3">
      <c r="A4683" s="3">
        <v>13</v>
      </c>
      <c r="B4683" t="s">
        <v>26153</v>
      </c>
      <c r="C4683" s="3">
        <v>13402</v>
      </c>
      <c r="D4683" t="s">
        <v>1941</v>
      </c>
      <c r="E4683" s="3">
        <v>100107</v>
      </c>
      <c r="F4683" t="s">
        <v>9429</v>
      </c>
      <c r="G4683" s="3">
        <v>100107012</v>
      </c>
      <c r="H4683" t="s">
        <v>26155</v>
      </c>
      <c r="I4683" s="3">
        <v>2</v>
      </c>
      <c r="J4683" t="s">
        <v>12848</v>
      </c>
      <c r="K4683" s="3">
        <v>25</v>
      </c>
      <c r="L4683" t="s">
        <v>26135</v>
      </c>
      <c r="M4683" s="3">
        <v>5</v>
      </c>
      <c r="N4683" t="s">
        <v>26092</v>
      </c>
      <c r="O4683" s="3">
        <v>3</v>
      </c>
      <c r="P4683" t="s">
        <v>26085</v>
      </c>
      <c r="Q4683" s="3">
        <v>4</v>
      </c>
      <c r="R4683" t="s">
        <v>26113</v>
      </c>
      <c r="S4683" s="3">
        <v>5</v>
      </c>
      <c r="T4683" s="3">
        <v>1</v>
      </c>
      <c r="U4683" s="3">
        <v>724400</v>
      </c>
      <c r="V4683" s="3">
        <v>2010</v>
      </c>
      <c r="W4683" t="s">
        <v>25</v>
      </c>
    </row>
    <row r="4684" spans="1:23" x14ac:dyDescent="0.3">
      <c r="A4684" s="3">
        <v>13</v>
      </c>
      <c r="B4684" t="s">
        <v>26153</v>
      </c>
      <c r="C4684" s="3">
        <v>13402</v>
      </c>
      <c r="D4684" t="s">
        <v>1941</v>
      </c>
      <c r="E4684" s="3">
        <v>100107</v>
      </c>
      <c r="F4684" t="s">
        <v>9429</v>
      </c>
      <c r="G4684" s="3">
        <v>100107012</v>
      </c>
      <c r="H4684" t="s">
        <v>26155</v>
      </c>
      <c r="I4684" s="3">
        <v>2</v>
      </c>
      <c r="J4684" t="s">
        <v>12848</v>
      </c>
      <c r="K4684" s="3">
        <v>25</v>
      </c>
      <c r="L4684" t="s">
        <v>26135</v>
      </c>
      <c r="M4684" s="3">
        <v>5</v>
      </c>
      <c r="N4684" t="s">
        <v>26092</v>
      </c>
      <c r="O4684" s="3">
        <v>3</v>
      </c>
      <c r="P4684" t="s">
        <v>26085</v>
      </c>
      <c r="Q4684" s="3">
        <v>2</v>
      </c>
      <c r="R4684" t="s">
        <v>8209</v>
      </c>
      <c r="S4684" s="3">
        <v>25</v>
      </c>
      <c r="T4684" s="3">
        <v>1</v>
      </c>
      <c r="U4684" s="3">
        <v>2000000</v>
      </c>
      <c r="V4684" s="3">
        <v>2010</v>
      </c>
      <c r="W4684" t="s">
        <v>25</v>
      </c>
    </row>
    <row r="4685" spans="1:23" x14ac:dyDescent="0.3">
      <c r="A4685" s="3">
        <v>13</v>
      </c>
      <c r="B4685" t="s">
        <v>26153</v>
      </c>
      <c r="C4685" s="3">
        <v>13402</v>
      </c>
      <c r="D4685" t="s">
        <v>1941</v>
      </c>
      <c r="E4685" s="3">
        <v>100107</v>
      </c>
      <c r="F4685" t="s">
        <v>9429</v>
      </c>
      <c r="G4685" s="3">
        <v>100107012</v>
      </c>
      <c r="H4685" t="s">
        <v>26155</v>
      </c>
      <c r="I4685" s="3">
        <v>2</v>
      </c>
      <c r="J4685" t="s">
        <v>12848</v>
      </c>
      <c r="K4685" s="3">
        <v>25</v>
      </c>
      <c r="L4685" t="s">
        <v>26135</v>
      </c>
      <c r="M4685" s="3">
        <v>5</v>
      </c>
      <c r="N4685" t="s">
        <v>26092</v>
      </c>
      <c r="O4685" s="3">
        <v>1</v>
      </c>
      <c r="P4685" t="s">
        <v>28066</v>
      </c>
      <c r="Q4685" s="3">
        <v>4</v>
      </c>
      <c r="R4685" t="s">
        <v>26113</v>
      </c>
      <c r="S4685" s="3">
        <v>6</v>
      </c>
      <c r="T4685" s="3">
        <v>1</v>
      </c>
      <c r="U4685" s="3">
        <v>300000</v>
      </c>
      <c r="V4685" s="3">
        <v>2010</v>
      </c>
      <c r="W4685" t="s">
        <v>25</v>
      </c>
    </row>
    <row r="4686" spans="1:23" x14ac:dyDescent="0.3">
      <c r="A4686" s="3">
        <v>13</v>
      </c>
      <c r="B4686" t="s">
        <v>26153</v>
      </c>
      <c r="C4686" s="3">
        <v>13404</v>
      </c>
      <c r="D4686" t="s">
        <v>1947</v>
      </c>
      <c r="E4686" s="3">
        <v>100107</v>
      </c>
      <c r="F4686" t="s">
        <v>9429</v>
      </c>
      <c r="G4686" s="3">
        <v>100107012</v>
      </c>
      <c r="H4686" t="s">
        <v>26155</v>
      </c>
      <c r="I4686" s="3">
        <v>2</v>
      </c>
      <c r="J4686" t="s">
        <v>12848</v>
      </c>
      <c r="K4686" s="3">
        <v>25</v>
      </c>
      <c r="L4686" t="s">
        <v>26135</v>
      </c>
      <c r="M4686" s="3">
        <v>5</v>
      </c>
      <c r="N4686" t="s">
        <v>26092</v>
      </c>
      <c r="O4686" s="3">
        <v>3</v>
      </c>
      <c r="P4686" t="s">
        <v>26085</v>
      </c>
      <c r="Q4686" s="3">
        <v>2</v>
      </c>
      <c r="R4686" t="s">
        <v>8209</v>
      </c>
      <c r="S4686" s="3">
        <v>90</v>
      </c>
      <c r="T4686" s="3">
        <v>1</v>
      </c>
      <c r="U4686" s="3">
        <v>2780000</v>
      </c>
      <c r="V4686" s="3">
        <v>2010</v>
      </c>
      <c r="W4686" t="s">
        <v>25</v>
      </c>
    </row>
    <row r="4687" spans="1:23" x14ac:dyDescent="0.3">
      <c r="A4687" s="3">
        <v>13</v>
      </c>
      <c r="B4687" t="s">
        <v>26153</v>
      </c>
      <c r="C4687" s="3">
        <v>13202</v>
      </c>
      <c r="D4687" t="s">
        <v>1923</v>
      </c>
      <c r="E4687" s="3">
        <v>100107</v>
      </c>
      <c r="F4687" t="s">
        <v>9429</v>
      </c>
      <c r="G4687" s="3">
        <v>100107012</v>
      </c>
      <c r="H4687" t="s">
        <v>26155</v>
      </c>
      <c r="I4687" s="3">
        <v>2</v>
      </c>
      <c r="J4687" t="s">
        <v>12848</v>
      </c>
      <c r="K4687" s="3">
        <v>25</v>
      </c>
      <c r="L4687" t="s">
        <v>26135</v>
      </c>
      <c r="M4687" s="3">
        <v>5</v>
      </c>
      <c r="N4687" t="s">
        <v>26092</v>
      </c>
      <c r="O4687" s="3">
        <v>4</v>
      </c>
      <c r="P4687" t="s">
        <v>26156</v>
      </c>
      <c r="Q4687" s="3">
        <v>2</v>
      </c>
      <c r="R4687" t="s">
        <v>8209</v>
      </c>
      <c r="S4687" s="3">
        <v>125</v>
      </c>
      <c r="T4687" s="3">
        <v>1</v>
      </c>
      <c r="U4687" s="3">
        <v>20000000</v>
      </c>
      <c r="V4687" s="3">
        <v>2014</v>
      </c>
      <c r="W4687" t="s">
        <v>25</v>
      </c>
    </row>
    <row r="4688" spans="1:23" x14ac:dyDescent="0.3">
      <c r="A4688" s="3">
        <v>13</v>
      </c>
      <c r="B4688" t="s">
        <v>26153</v>
      </c>
      <c r="C4688" s="3">
        <v>13401</v>
      </c>
      <c r="D4688" t="s">
        <v>1938</v>
      </c>
      <c r="E4688" s="3">
        <v>100107</v>
      </c>
      <c r="F4688" t="s">
        <v>9429</v>
      </c>
      <c r="G4688" s="3">
        <v>100107012</v>
      </c>
      <c r="H4688" t="s">
        <v>26155</v>
      </c>
      <c r="I4688" s="3">
        <v>2</v>
      </c>
      <c r="J4688" t="s">
        <v>12848</v>
      </c>
      <c r="K4688" s="3">
        <v>25</v>
      </c>
      <c r="L4688" t="s">
        <v>26135</v>
      </c>
      <c r="M4688" s="3">
        <v>2</v>
      </c>
      <c r="N4688" t="s">
        <v>26084</v>
      </c>
      <c r="O4688" s="3">
        <v>4</v>
      </c>
      <c r="P4688" t="s">
        <v>26156</v>
      </c>
      <c r="Q4688" s="3">
        <v>2</v>
      </c>
      <c r="R4688" t="s">
        <v>8209</v>
      </c>
      <c r="S4688" s="3">
        <v>10</v>
      </c>
      <c r="T4688" s="3">
        <v>1</v>
      </c>
      <c r="U4688" s="3">
        <v>400000</v>
      </c>
      <c r="V4688" s="3">
        <v>2014</v>
      </c>
      <c r="W4688" t="s">
        <v>25</v>
      </c>
    </row>
    <row r="4689" spans="1:23" x14ac:dyDescent="0.3">
      <c r="A4689" s="3">
        <v>13</v>
      </c>
      <c r="B4689" t="s">
        <v>26153</v>
      </c>
      <c r="C4689" s="3">
        <v>13402</v>
      </c>
      <c r="D4689" t="s">
        <v>1941</v>
      </c>
      <c r="E4689" s="3">
        <v>100103</v>
      </c>
      <c r="F4689" t="s">
        <v>11337</v>
      </c>
      <c r="G4689" s="3">
        <v>100103002</v>
      </c>
      <c r="H4689" t="s">
        <v>26099</v>
      </c>
      <c r="I4689" s="3">
        <v>2</v>
      </c>
      <c r="J4689" t="s">
        <v>12848</v>
      </c>
      <c r="K4689" s="3">
        <v>25</v>
      </c>
      <c r="L4689" t="s">
        <v>26135</v>
      </c>
      <c r="M4689" s="3">
        <v>5</v>
      </c>
      <c r="N4689" t="s">
        <v>26092</v>
      </c>
      <c r="O4689" s="3">
        <v>3</v>
      </c>
      <c r="P4689" t="s">
        <v>26085</v>
      </c>
      <c r="Q4689" s="3">
        <v>3</v>
      </c>
      <c r="R4689" t="s">
        <v>26107</v>
      </c>
      <c r="S4689" s="3">
        <v>80</v>
      </c>
      <c r="T4689" s="3">
        <v>1</v>
      </c>
      <c r="U4689" s="3">
        <v>12500000</v>
      </c>
      <c r="V4689" s="3">
        <v>2017</v>
      </c>
      <c r="W4689" t="s">
        <v>25</v>
      </c>
    </row>
    <row r="4690" spans="1:23" x14ac:dyDescent="0.3">
      <c r="A4690" s="3">
        <v>5</v>
      </c>
      <c r="B4690" t="s">
        <v>800</v>
      </c>
      <c r="C4690" s="3">
        <v>5401</v>
      </c>
      <c r="D4690" t="s">
        <v>1216</v>
      </c>
      <c r="E4690" s="3">
        <v>100107</v>
      </c>
      <c r="F4690" t="s">
        <v>9429</v>
      </c>
      <c r="G4690" s="3">
        <v>100107002</v>
      </c>
      <c r="H4690" t="s">
        <v>26119</v>
      </c>
      <c r="I4690" s="3">
        <v>2</v>
      </c>
      <c r="J4690" t="s">
        <v>12848</v>
      </c>
      <c r="K4690" s="3">
        <v>26</v>
      </c>
      <c r="L4690" t="s">
        <v>26136</v>
      </c>
      <c r="M4690" s="3">
        <v>2</v>
      </c>
      <c r="N4690" t="s">
        <v>26084</v>
      </c>
      <c r="O4690" s="3">
        <v>3</v>
      </c>
      <c r="P4690" t="s">
        <v>26085</v>
      </c>
      <c r="Q4690" s="3">
        <v>1</v>
      </c>
      <c r="R4690" t="s">
        <v>26083</v>
      </c>
      <c r="S4690" s="3">
        <v>8</v>
      </c>
      <c r="T4690" s="3">
        <v>1</v>
      </c>
      <c r="U4690" s="3">
        <v>12000</v>
      </c>
      <c r="V4690" s="3">
        <v>2014</v>
      </c>
      <c r="W4690" t="s">
        <v>25</v>
      </c>
    </row>
    <row r="4691" spans="1:23" x14ac:dyDescent="0.3">
      <c r="A4691" s="3">
        <v>5</v>
      </c>
      <c r="B4691" t="s">
        <v>800</v>
      </c>
      <c r="C4691" s="3">
        <v>5401</v>
      </c>
      <c r="D4691" t="s">
        <v>1216</v>
      </c>
      <c r="E4691" s="3">
        <v>100101</v>
      </c>
      <c r="F4691" t="s">
        <v>11256</v>
      </c>
      <c r="G4691" s="3">
        <v>100101004</v>
      </c>
      <c r="H4691" t="s">
        <v>16281</v>
      </c>
      <c r="I4691" s="3">
        <v>2</v>
      </c>
      <c r="J4691" t="s">
        <v>12848</v>
      </c>
      <c r="K4691" s="3">
        <v>26</v>
      </c>
      <c r="L4691" t="s">
        <v>26136</v>
      </c>
      <c r="M4691" s="3">
        <v>2</v>
      </c>
      <c r="N4691" t="s">
        <v>26084</v>
      </c>
      <c r="O4691" s="3">
        <v>3</v>
      </c>
      <c r="P4691" t="s">
        <v>26085</v>
      </c>
      <c r="Q4691" s="3">
        <v>1</v>
      </c>
      <c r="R4691" t="s">
        <v>26083</v>
      </c>
      <c r="S4691" s="3">
        <v>210</v>
      </c>
      <c r="T4691" s="3">
        <v>1</v>
      </c>
      <c r="U4691" s="3">
        <v>500000</v>
      </c>
      <c r="V4691" s="3">
        <v>2014</v>
      </c>
      <c r="W4691" t="s">
        <v>25</v>
      </c>
    </row>
    <row r="4692" spans="1:23" x14ac:dyDescent="0.3">
      <c r="A4692" s="3">
        <v>5</v>
      </c>
      <c r="B4692" t="s">
        <v>800</v>
      </c>
      <c r="C4692" s="3">
        <v>5401</v>
      </c>
      <c r="D4692" t="s">
        <v>1216</v>
      </c>
      <c r="E4692" s="3">
        <v>100108</v>
      </c>
      <c r="F4692" t="s">
        <v>11438</v>
      </c>
      <c r="G4692" s="3">
        <v>100108004</v>
      </c>
      <c r="H4692" t="s">
        <v>26097</v>
      </c>
      <c r="I4692" s="3">
        <v>2</v>
      </c>
      <c r="J4692" t="s">
        <v>12848</v>
      </c>
      <c r="K4692" s="3">
        <v>26</v>
      </c>
      <c r="L4692" t="s">
        <v>26136</v>
      </c>
      <c r="M4692" s="3">
        <v>2</v>
      </c>
      <c r="N4692" t="s">
        <v>26084</v>
      </c>
      <c r="O4692" s="3">
        <v>3</v>
      </c>
      <c r="P4692" t="s">
        <v>26085</v>
      </c>
      <c r="Q4692" s="3">
        <v>1</v>
      </c>
      <c r="R4692" t="s">
        <v>26083</v>
      </c>
      <c r="S4692" s="3">
        <v>8</v>
      </c>
      <c r="T4692" s="3">
        <v>1</v>
      </c>
      <c r="U4692" s="3">
        <v>135000</v>
      </c>
      <c r="V4692" s="3">
        <v>2014</v>
      </c>
      <c r="W4692" t="s">
        <v>25</v>
      </c>
    </row>
    <row r="4693" spans="1:23" x14ac:dyDescent="0.3">
      <c r="A4693" s="3">
        <v>5</v>
      </c>
      <c r="B4693" t="s">
        <v>800</v>
      </c>
      <c r="C4693" s="3">
        <v>5401</v>
      </c>
      <c r="D4693" t="s">
        <v>1216</v>
      </c>
      <c r="E4693" s="3">
        <v>100107</v>
      </c>
      <c r="F4693" t="s">
        <v>9429</v>
      </c>
      <c r="G4693" s="3">
        <v>100107007</v>
      </c>
      <c r="H4693" t="s">
        <v>26120</v>
      </c>
      <c r="I4693" s="3">
        <v>2</v>
      </c>
      <c r="J4693" t="s">
        <v>12848</v>
      </c>
      <c r="K4693" s="3">
        <v>26</v>
      </c>
      <c r="L4693" t="s">
        <v>26136</v>
      </c>
      <c r="M4693" s="3">
        <v>2</v>
      </c>
      <c r="N4693" t="s">
        <v>26084</v>
      </c>
      <c r="O4693" s="3">
        <v>3</v>
      </c>
      <c r="P4693" t="s">
        <v>26085</v>
      </c>
      <c r="Q4693" s="3">
        <v>1</v>
      </c>
      <c r="R4693" t="s">
        <v>26083</v>
      </c>
      <c r="S4693" s="3">
        <v>8</v>
      </c>
      <c r="T4693" s="3">
        <v>1</v>
      </c>
      <c r="U4693" s="3">
        <v>127000</v>
      </c>
      <c r="V4693" s="3">
        <v>2014</v>
      </c>
      <c r="W4693" t="s">
        <v>25</v>
      </c>
    </row>
    <row r="4694" spans="1:23" x14ac:dyDescent="0.3">
      <c r="A4694" s="3">
        <v>5</v>
      </c>
      <c r="B4694" t="s">
        <v>800</v>
      </c>
      <c r="C4694" s="3">
        <v>5401</v>
      </c>
      <c r="D4694" t="s">
        <v>1216</v>
      </c>
      <c r="E4694" s="3">
        <v>100108</v>
      </c>
      <c r="F4694" t="s">
        <v>11438</v>
      </c>
      <c r="G4694" s="3">
        <v>100108002</v>
      </c>
      <c r="H4694" t="s">
        <v>17713</v>
      </c>
      <c r="I4694" s="3">
        <v>2</v>
      </c>
      <c r="J4694" t="s">
        <v>12848</v>
      </c>
      <c r="K4694" s="3">
        <v>26</v>
      </c>
      <c r="L4694" t="s">
        <v>26136</v>
      </c>
      <c r="M4694" s="3">
        <v>2</v>
      </c>
      <c r="N4694" t="s">
        <v>26084</v>
      </c>
      <c r="O4694" s="3">
        <v>3</v>
      </c>
      <c r="P4694" t="s">
        <v>26085</v>
      </c>
      <c r="Q4694" s="3">
        <v>1</v>
      </c>
      <c r="R4694" t="s">
        <v>26083</v>
      </c>
      <c r="S4694" s="3">
        <v>210</v>
      </c>
      <c r="T4694" s="3">
        <v>1</v>
      </c>
      <c r="U4694" s="3">
        <v>200000</v>
      </c>
      <c r="V4694" s="3">
        <v>2014</v>
      </c>
      <c r="W4694" t="s">
        <v>25</v>
      </c>
    </row>
    <row r="4695" spans="1:23" x14ac:dyDescent="0.3">
      <c r="A4695" s="3">
        <v>5</v>
      </c>
      <c r="B4695" t="s">
        <v>800</v>
      </c>
      <c r="C4695" s="3">
        <v>5401</v>
      </c>
      <c r="D4695" t="s">
        <v>1216</v>
      </c>
      <c r="E4695" s="3">
        <v>100107</v>
      </c>
      <c r="F4695" t="s">
        <v>9429</v>
      </c>
      <c r="G4695" s="3">
        <v>100107002</v>
      </c>
      <c r="H4695" t="s">
        <v>26119</v>
      </c>
      <c r="I4695" s="3">
        <v>2</v>
      </c>
      <c r="J4695" t="s">
        <v>12848</v>
      </c>
      <c r="K4695" s="3">
        <v>26</v>
      </c>
      <c r="L4695" t="s">
        <v>26136</v>
      </c>
      <c r="M4695" s="3">
        <v>2</v>
      </c>
      <c r="N4695" t="s">
        <v>26084</v>
      </c>
      <c r="O4695" s="3">
        <v>3</v>
      </c>
      <c r="P4695" t="s">
        <v>26085</v>
      </c>
      <c r="Q4695" s="3">
        <v>1</v>
      </c>
      <c r="R4695" t="s">
        <v>26083</v>
      </c>
      <c r="S4695" s="3">
        <v>210</v>
      </c>
      <c r="T4695" s="3">
        <v>1</v>
      </c>
      <c r="U4695" s="3">
        <v>400000</v>
      </c>
      <c r="V4695" s="3">
        <v>2014</v>
      </c>
      <c r="W4695" t="s">
        <v>25</v>
      </c>
    </row>
    <row r="4696" spans="1:23" x14ac:dyDescent="0.3">
      <c r="A4696" s="3">
        <v>5</v>
      </c>
      <c r="B4696" t="s">
        <v>800</v>
      </c>
      <c r="C4696" s="3">
        <v>5401</v>
      </c>
      <c r="D4696" t="s">
        <v>1216</v>
      </c>
      <c r="E4696" s="3">
        <v>100108</v>
      </c>
      <c r="F4696" t="s">
        <v>11438</v>
      </c>
      <c r="G4696" s="3">
        <v>100108004</v>
      </c>
      <c r="H4696" t="s">
        <v>26097</v>
      </c>
      <c r="I4696" s="3">
        <v>2</v>
      </c>
      <c r="J4696" t="s">
        <v>12848</v>
      </c>
      <c r="K4696" s="3">
        <v>26</v>
      </c>
      <c r="L4696" t="s">
        <v>26136</v>
      </c>
      <c r="M4696" s="3">
        <v>2</v>
      </c>
      <c r="N4696" t="s">
        <v>26084</v>
      </c>
      <c r="O4696" s="3">
        <v>3</v>
      </c>
      <c r="P4696" t="s">
        <v>26085</v>
      </c>
      <c r="Q4696" s="3">
        <v>1</v>
      </c>
      <c r="R4696" t="s">
        <v>26083</v>
      </c>
      <c r="S4696" s="3">
        <v>210</v>
      </c>
      <c r="T4696" s="3">
        <v>1</v>
      </c>
      <c r="U4696" s="3">
        <v>800000</v>
      </c>
      <c r="V4696" s="3">
        <v>2014</v>
      </c>
      <c r="W4696" t="s">
        <v>25</v>
      </c>
    </row>
    <row r="4697" spans="1:23" x14ac:dyDescent="0.3">
      <c r="A4697" s="3">
        <v>5</v>
      </c>
      <c r="B4697" t="s">
        <v>800</v>
      </c>
      <c r="C4697" s="3">
        <v>5702</v>
      </c>
      <c r="D4697" t="s">
        <v>1267</v>
      </c>
      <c r="E4697" s="3">
        <v>100101</v>
      </c>
      <c r="F4697" t="s">
        <v>11256</v>
      </c>
      <c r="G4697" s="3">
        <v>100101004</v>
      </c>
      <c r="H4697" t="s">
        <v>16281</v>
      </c>
      <c r="I4697" s="3">
        <v>1</v>
      </c>
      <c r="J4697" t="s">
        <v>26080</v>
      </c>
      <c r="K4697" s="3">
        <v>26</v>
      </c>
      <c r="L4697" t="s">
        <v>26136</v>
      </c>
      <c r="M4697" s="3">
        <v>2</v>
      </c>
      <c r="N4697" t="s">
        <v>26084</v>
      </c>
      <c r="O4697" s="3">
        <v>1</v>
      </c>
      <c r="P4697" t="s">
        <v>28066</v>
      </c>
      <c r="Q4697" s="3">
        <v>1</v>
      </c>
      <c r="R4697" t="s">
        <v>26083</v>
      </c>
      <c r="S4697" s="3">
        <v>2</v>
      </c>
      <c r="T4697" s="3">
        <v>1</v>
      </c>
      <c r="U4697" s="3">
        <v>2200</v>
      </c>
      <c r="V4697" s="3">
        <v>2017</v>
      </c>
      <c r="W4697" t="s">
        <v>25</v>
      </c>
    </row>
    <row r="4698" spans="1:23" x14ac:dyDescent="0.3">
      <c r="A4698" s="3">
        <v>7</v>
      </c>
      <c r="B4698" t="s">
        <v>788</v>
      </c>
      <c r="C4698" s="3">
        <v>7306</v>
      </c>
      <c r="D4698" t="s">
        <v>1445</v>
      </c>
      <c r="E4698" s="3">
        <v>100101</v>
      </c>
      <c r="F4698" t="s">
        <v>11256</v>
      </c>
      <c r="G4698" s="3">
        <v>100101004</v>
      </c>
      <c r="H4698" t="s">
        <v>16281</v>
      </c>
      <c r="I4698" s="3">
        <v>2</v>
      </c>
      <c r="J4698" t="s">
        <v>12848</v>
      </c>
      <c r="K4698" s="3">
        <v>26</v>
      </c>
      <c r="L4698" t="s">
        <v>26136</v>
      </c>
      <c r="M4698" s="3">
        <v>5</v>
      </c>
      <c r="N4698" t="s">
        <v>26092</v>
      </c>
      <c r="O4698" s="3">
        <v>3</v>
      </c>
      <c r="P4698" t="s">
        <v>26085</v>
      </c>
      <c r="Q4698" s="3">
        <v>2</v>
      </c>
      <c r="R4698" t="s">
        <v>8209</v>
      </c>
      <c r="S4698" s="3">
        <v>7</v>
      </c>
      <c r="T4698" s="3">
        <v>1</v>
      </c>
      <c r="U4698" s="3">
        <v>80000</v>
      </c>
      <c r="V4698" s="3">
        <v>2001</v>
      </c>
      <c r="W4698" t="s">
        <v>25</v>
      </c>
    </row>
    <row r="4699" spans="1:23" x14ac:dyDescent="0.3">
      <c r="A4699" s="3">
        <v>7</v>
      </c>
      <c r="B4699" t="s">
        <v>788</v>
      </c>
      <c r="C4699" s="3">
        <v>7306</v>
      </c>
      <c r="D4699" t="s">
        <v>1445</v>
      </c>
      <c r="E4699" s="3">
        <v>100101</v>
      </c>
      <c r="F4699" t="s">
        <v>11256</v>
      </c>
      <c r="G4699" s="3">
        <v>100101004</v>
      </c>
      <c r="H4699" t="s">
        <v>16281</v>
      </c>
      <c r="I4699" s="3">
        <v>2</v>
      </c>
      <c r="J4699" t="s">
        <v>12848</v>
      </c>
      <c r="K4699" s="3">
        <v>26</v>
      </c>
      <c r="L4699" t="s">
        <v>26136</v>
      </c>
      <c r="M4699" s="3">
        <v>5</v>
      </c>
      <c r="N4699" t="s">
        <v>26092</v>
      </c>
      <c r="O4699" s="3">
        <v>3</v>
      </c>
      <c r="P4699" t="s">
        <v>26085</v>
      </c>
      <c r="Q4699" s="3">
        <v>2</v>
      </c>
      <c r="R4699" t="s">
        <v>8209</v>
      </c>
      <c r="S4699" s="3">
        <v>32</v>
      </c>
      <c r="T4699" s="3">
        <v>1</v>
      </c>
      <c r="U4699" s="3">
        <v>120000</v>
      </c>
      <c r="V4699" s="3">
        <v>2001</v>
      </c>
      <c r="W4699" t="s">
        <v>25</v>
      </c>
    </row>
    <row r="4700" spans="1:23" x14ac:dyDescent="0.3">
      <c r="A4700" s="3">
        <v>7</v>
      </c>
      <c r="B4700" t="s">
        <v>788</v>
      </c>
      <c r="C4700" s="3">
        <v>7306</v>
      </c>
      <c r="D4700" t="s">
        <v>1445</v>
      </c>
      <c r="E4700" s="3">
        <v>100101</v>
      </c>
      <c r="F4700" t="s">
        <v>11256</v>
      </c>
      <c r="G4700" s="3">
        <v>100101004</v>
      </c>
      <c r="H4700" t="s">
        <v>16281</v>
      </c>
      <c r="I4700" s="3">
        <v>2</v>
      </c>
      <c r="J4700" t="s">
        <v>12848</v>
      </c>
      <c r="K4700" s="3">
        <v>26</v>
      </c>
      <c r="L4700" t="s">
        <v>26136</v>
      </c>
      <c r="M4700" s="3">
        <v>5</v>
      </c>
      <c r="N4700" t="s">
        <v>26092</v>
      </c>
      <c r="O4700" s="3">
        <v>3</v>
      </c>
      <c r="P4700" t="s">
        <v>26085</v>
      </c>
      <c r="Q4700" s="3">
        <v>4</v>
      </c>
      <c r="R4700" t="s">
        <v>26113</v>
      </c>
      <c r="S4700" s="3">
        <v>38</v>
      </c>
      <c r="T4700" s="3">
        <v>1</v>
      </c>
      <c r="U4700" s="3">
        <v>550000</v>
      </c>
      <c r="V4700" s="3">
        <v>2007</v>
      </c>
      <c r="W4700" t="s">
        <v>25</v>
      </c>
    </row>
    <row r="4701" spans="1:23" x14ac:dyDescent="0.3">
      <c r="A4701" s="3">
        <v>7</v>
      </c>
      <c r="B4701" t="s">
        <v>788</v>
      </c>
      <c r="C4701" s="3">
        <v>7306</v>
      </c>
      <c r="D4701" t="s">
        <v>1445</v>
      </c>
      <c r="E4701" s="3">
        <v>100101</v>
      </c>
      <c r="F4701" t="s">
        <v>11256</v>
      </c>
      <c r="G4701" s="3">
        <v>100101004</v>
      </c>
      <c r="H4701" t="s">
        <v>16281</v>
      </c>
      <c r="I4701" s="3">
        <v>2</v>
      </c>
      <c r="J4701" t="s">
        <v>12848</v>
      </c>
      <c r="K4701" s="3">
        <v>26</v>
      </c>
      <c r="L4701" t="s">
        <v>26136</v>
      </c>
      <c r="M4701" s="3">
        <v>5</v>
      </c>
      <c r="N4701" t="s">
        <v>26092</v>
      </c>
      <c r="O4701" s="3">
        <v>3</v>
      </c>
      <c r="P4701" t="s">
        <v>26085</v>
      </c>
      <c r="Q4701" s="3">
        <v>2</v>
      </c>
      <c r="R4701" t="s">
        <v>8209</v>
      </c>
      <c r="S4701" s="3">
        <v>120</v>
      </c>
      <c r="T4701" s="3">
        <v>1</v>
      </c>
      <c r="U4701" s="3">
        <v>500000</v>
      </c>
      <c r="V4701" s="3">
        <v>2007</v>
      </c>
      <c r="W4701" t="s">
        <v>25</v>
      </c>
    </row>
    <row r="4702" spans="1:23" x14ac:dyDescent="0.3">
      <c r="A4702" s="3">
        <v>7</v>
      </c>
      <c r="B4702" t="s">
        <v>788</v>
      </c>
      <c r="C4702" s="3">
        <v>7306</v>
      </c>
      <c r="D4702" t="s">
        <v>1445</v>
      </c>
      <c r="E4702" s="3">
        <v>100101</v>
      </c>
      <c r="F4702" t="s">
        <v>11256</v>
      </c>
      <c r="G4702" s="3">
        <v>100101004</v>
      </c>
      <c r="H4702" t="s">
        <v>16281</v>
      </c>
      <c r="I4702" s="3">
        <v>2</v>
      </c>
      <c r="J4702" t="s">
        <v>12848</v>
      </c>
      <c r="K4702" s="3">
        <v>26</v>
      </c>
      <c r="L4702" t="s">
        <v>26136</v>
      </c>
      <c r="M4702" s="3">
        <v>5</v>
      </c>
      <c r="N4702" t="s">
        <v>26092</v>
      </c>
      <c r="O4702" s="3">
        <v>1</v>
      </c>
      <c r="P4702" t="s">
        <v>28066</v>
      </c>
      <c r="Q4702" s="3">
        <v>4</v>
      </c>
      <c r="R4702" t="s">
        <v>26113</v>
      </c>
      <c r="S4702" s="3">
        <v>60</v>
      </c>
      <c r="T4702" s="3">
        <v>1</v>
      </c>
      <c r="U4702" s="3">
        <v>2500000</v>
      </c>
      <c r="V4702" s="3">
        <v>2007</v>
      </c>
      <c r="W4702" t="s">
        <v>25</v>
      </c>
    </row>
    <row r="4703" spans="1:23" x14ac:dyDescent="0.3">
      <c r="A4703" s="3">
        <v>7</v>
      </c>
      <c r="B4703" t="s">
        <v>788</v>
      </c>
      <c r="C4703" s="3">
        <v>7306</v>
      </c>
      <c r="D4703" t="s">
        <v>1445</v>
      </c>
      <c r="E4703" s="3">
        <v>100101</v>
      </c>
      <c r="F4703" t="s">
        <v>11256</v>
      </c>
      <c r="G4703" s="3">
        <v>100101004</v>
      </c>
      <c r="H4703" t="s">
        <v>16281</v>
      </c>
      <c r="I4703" s="3">
        <v>2</v>
      </c>
      <c r="J4703" t="s">
        <v>12848</v>
      </c>
      <c r="K4703" s="3">
        <v>26</v>
      </c>
      <c r="L4703" t="s">
        <v>26136</v>
      </c>
      <c r="M4703" s="3">
        <v>2</v>
      </c>
      <c r="N4703" t="s">
        <v>26084</v>
      </c>
      <c r="O4703" s="3">
        <v>3</v>
      </c>
      <c r="P4703" t="s">
        <v>26085</v>
      </c>
      <c r="Q4703" s="3">
        <v>4</v>
      </c>
      <c r="R4703" t="s">
        <v>26113</v>
      </c>
      <c r="S4703" s="3">
        <v>12</v>
      </c>
      <c r="T4703" s="3">
        <v>1</v>
      </c>
      <c r="U4703" s="3">
        <v>450000</v>
      </c>
      <c r="V4703" s="3">
        <v>2007</v>
      </c>
      <c r="W4703" t="s">
        <v>25</v>
      </c>
    </row>
    <row r="4704" spans="1:23" x14ac:dyDescent="0.3">
      <c r="A4704" s="3">
        <v>7</v>
      </c>
      <c r="B4704" t="s">
        <v>788</v>
      </c>
      <c r="C4704" s="3">
        <v>7306</v>
      </c>
      <c r="D4704" t="s">
        <v>1445</v>
      </c>
      <c r="E4704" s="3">
        <v>100101</v>
      </c>
      <c r="F4704" t="s">
        <v>11256</v>
      </c>
      <c r="G4704" s="3">
        <v>1001010080</v>
      </c>
      <c r="H4704" t="s">
        <v>26126</v>
      </c>
      <c r="I4704" s="3">
        <v>2</v>
      </c>
      <c r="J4704" t="s">
        <v>12848</v>
      </c>
      <c r="K4704" s="3">
        <v>26</v>
      </c>
      <c r="L4704" t="s">
        <v>26136</v>
      </c>
      <c r="M4704" s="3">
        <v>5</v>
      </c>
      <c r="N4704" t="s">
        <v>26092</v>
      </c>
      <c r="O4704" s="3">
        <v>3</v>
      </c>
      <c r="P4704" t="s">
        <v>26085</v>
      </c>
      <c r="Q4704" s="3">
        <v>4</v>
      </c>
      <c r="R4704" t="s">
        <v>26113</v>
      </c>
      <c r="S4704" s="3">
        <v>38</v>
      </c>
      <c r="T4704" s="3">
        <v>1</v>
      </c>
      <c r="U4704" s="3">
        <v>360000</v>
      </c>
      <c r="V4704" s="3">
        <v>2007</v>
      </c>
      <c r="W4704" t="s">
        <v>25</v>
      </c>
    </row>
    <row r="4705" spans="1:23" x14ac:dyDescent="0.3">
      <c r="A4705" s="3">
        <v>7</v>
      </c>
      <c r="B4705" t="s">
        <v>788</v>
      </c>
      <c r="C4705" s="3">
        <v>7306</v>
      </c>
      <c r="D4705" t="s">
        <v>1445</v>
      </c>
      <c r="E4705" s="3">
        <v>100101</v>
      </c>
      <c r="F4705" t="s">
        <v>11256</v>
      </c>
      <c r="G4705" s="3">
        <v>1001010080</v>
      </c>
      <c r="H4705" t="s">
        <v>26126</v>
      </c>
      <c r="I4705" s="3">
        <v>2</v>
      </c>
      <c r="J4705" t="s">
        <v>12848</v>
      </c>
      <c r="K4705" s="3">
        <v>26</v>
      </c>
      <c r="L4705" t="s">
        <v>26136</v>
      </c>
      <c r="M4705" s="3">
        <v>2</v>
      </c>
      <c r="N4705" t="s">
        <v>26084</v>
      </c>
      <c r="O4705" s="3">
        <v>3</v>
      </c>
      <c r="P4705" t="s">
        <v>26085</v>
      </c>
      <c r="Q4705" s="3">
        <v>4</v>
      </c>
      <c r="R4705" t="s">
        <v>26113</v>
      </c>
      <c r="S4705" s="3">
        <v>12</v>
      </c>
      <c r="T4705" s="3">
        <v>1</v>
      </c>
      <c r="U4705" s="3">
        <v>40000</v>
      </c>
      <c r="V4705" s="3">
        <v>2007</v>
      </c>
      <c r="W4705" t="s">
        <v>25</v>
      </c>
    </row>
    <row r="4706" spans="1:23" x14ac:dyDescent="0.3">
      <c r="A4706" s="3">
        <v>7</v>
      </c>
      <c r="B4706" t="s">
        <v>788</v>
      </c>
      <c r="C4706" s="3">
        <v>7307</v>
      </c>
      <c r="D4706" t="s">
        <v>1448</v>
      </c>
      <c r="E4706" s="3">
        <v>100101</v>
      </c>
      <c r="F4706" t="s">
        <v>11256</v>
      </c>
      <c r="G4706" s="3">
        <v>100101001</v>
      </c>
      <c r="H4706" t="s">
        <v>26124</v>
      </c>
      <c r="I4706" s="3">
        <v>2</v>
      </c>
      <c r="J4706" t="s">
        <v>12848</v>
      </c>
      <c r="K4706" s="3">
        <v>26</v>
      </c>
      <c r="L4706" t="s">
        <v>26136</v>
      </c>
      <c r="M4706" s="3">
        <v>5</v>
      </c>
      <c r="N4706" t="s">
        <v>26092</v>
      </c>
      <c r="O4706" s="3">
        <v>3</v>
      </c>
      <c r="P4706" t="s">
        <v>26085</v>
      </c>
      <c r="Q4706" s="3">
        <v>4</v>
      </c>
      <c r="R4706" t="s">
        <v>26113</v>
      </c>
      <c r="S4706" s="3">
        <v>400</v>
      </c>
      <c r="T4706" s="3">
        <v>1</v>
      </c>
      <c r="U4706" s="3">
        <v>300000</v>
      </c>
      <c r="V4706" s="3">
        <v>2007</v>
      </c>
      <c r="W4706" t="s">
        <v>25</v>
      </c>
    </row>
    <row r="4707" spans="1:23" x14ac:dyDescent="0.3">
      <c r="A4707" s="3">
        <v>7</v>
      </c>
      <c r="B4707" t="s">
        <v>788</v>
      </c>
      <c r="C4707" s="3">
        <v>7307</v>
      </c>
      <c r="D4707" t="s">
        <v>1448</v>
      </c>
      <c r="E4707" s="3">
        <v>100101</v>
      </c>
      <c r="F4707" t="s">
        <v>11256</v>
      </c>
      <c r="G4707" s="3">
        <v>100101004</v>
      </c>
      <c r="H4707" t="s">
        <v>16281</v>
      </c>
      <c r="I4707" s="3">
        <v>2</v>
      </c>
      <c r="J4707" t="s">
        <v>12848</v>
      </c>
      <c r="K4707" s="3">
        <v>26</v>
      </c>
      <c r="L4707" t="s">
        <v>26136</v>
      </c>
      <c r="M4707" s="3">
        <v>5</v>
      </c>
      <c r="N4707" t="s">
        <v>26092</v>
      </c>
      <c r="O4707" s="3">
        <v>3</v>
      </c>
      <c r="P4707" t="s">
        <v>26085</v>
      </c>
      <c r="Q4707" s="3">
        <v>4</v>
      </c>
      <c r="R4707" t="s">
        <v>26113</v>
      </c>
      <c r="S4707" s="3">
        <v>400</v>
      </c>
      <c r="T4707" s="3">
        <v>1</v>
      </c>
      <c r="U4707" s="3">
        <v>2000000</v>
      </c>
      <c r="V4707" s="3">
        <v>2007</v>
      </c>
      <c r="W4707" t="s">
        <v>25</v>
      </c>
    </row>
    <row r="4708" spans="1:23" x14ac:dyDescent="0.3">
      <c r="A4708" s="3">
        <v>7</v>
      </c>
      <c r="B4708" t="s">
        <v>788</v>
      </c>
      <c r="C4708" s="3">
        <v>7307</v>
      </c>
      <c r="D4708" t="s">
        <v>1448</v>
      </c>
      <c r="E4708" s="3">
        <v>100101</v>
      </c>
      <c r="F4708" t="s">
        <v>11256</v>
      </c>
      <c r="G4708" s="3">
        <v>1001010080</v>
      </c>
      <c r="H4708" t="s">
        <v>26126</v>
      </c>
      <c r="I4708" s="3">
        <v>2</v>
      </c>
      <c r="J4708" t="s">
        <v>12848</v>
      </c>
      <c r="K4708" s="3">
        <v>26</v>
      </c>
      <c r="L4708" t="s">
        <v>26136</v>
      </c>
      <c r="M4708" s="3">
        <v>5</v>
      </c>
      <c r="N4708" t="s">
        <v>26092</v>
      </c>
      <c r="O4708" s="3">
        <v>3</v>
      </c>
      <c r="P4708" t="s">
        <v>26085</v>
      </c>
      <c r="Q4708" s="3">
        <v>4</v>
      </c>
      <c r="R4708" t="s">
        <v>26113</v>
      </c>
      <c r="S4708" s="3">
        <v>400</v>
      </c>
      <c r="T4708" s="3">
        <v>1</v>
      </c>
      <c r="U4708" s="3">
        <v>1000000</v>
      </c>
      <c r="V4708" s="3">
        <v>2007</v>
      </c>
      <c r="W4708" t="s">
        <v>25</v>
      </c>
    </row>
    <row r="4709" spans="1:23" x14ac:dyDescent="0.3">
      <c r="A4709" s="3">
        <v>7</v>
      </c>
      <c r="B4709" t="s">
        <v>788</v>
      </c>
      <c r="C4709" s="3">
        <v>7306</v>
      </c>
      <c r="D4709" t="s">
        <v>1445</v>
      </c>
      <c r="E4709" s="3">
        <v>100101</v>
      </c>
      <c r="F4709" t="s">
        <v>11256</v>
      </c>
      <c r="G4709" s="3">
        <v>100101001</v>
      </c>
      <c r="H4709" t="s">
        <v>26124</v>
      </c>
      <c r="I4709" s="3">
        <v>2</v>
      </c>
      <c r="J4709" t="s">
        <v>12848</v>
      </c>
      <c r="K4709" s="3">
        <v>26</v>
      </c>
      <c r="L4709" t="s">
        <v>26136</v>
      </c>
      <c r="M4709" s="3">
        <v>5</v>
      </c>
      <c r="N4709" t="s">
        <v>26092</v>
      </c>
      <c r="O4709" s="3">
        <v>3</v>
      </c>
      <c r="P4709" t="s">
        <v>26085</v>
      </c>
      <c r="Q4709" s="3">
        <v>4</v>
      </c>
      <c r="R4709" t="s">
        <v>26113</v>
      </c>
      <c r="S4709" s="3">
        <v>8</v>
      </c>
      <c r="T4709" s="3">
        <v>1</v>
      </c>
      <c r="U4709" s="3">
        <v>240000</v>
      </c>
      <c r="V4709" s="3">
        <v>2013</v>
      </c>
      <c r="W4709" t="s">
        <v>25</v>
      </c>
    </row>
    <row r="4710" spans="1:23" x14ac:dyDescent="0.3">
      <c r="A4710" s="3">
        <v>7</v>
      </c>
      <c r="B4710" t="s">
        <v>788</v>
      </c>
      <c r="C4710" s="3">
        <v>7301</v>
      </c>
      <c r="D4710" t="s">
        <v>1430</v>
      </c>
      <c r="E4710" s="3">
        <v>100101</v>
      </c>
      <c r="F4710" t="s">
        <v>11256</v>
      </c>
      <c r="G4710" s="3">
        <v>1001010080</v>
      </c>
      <c r="H4710" t="s">
        <v>26126</v>
      </c>
      <c r="I4710" s="3">
        <v>2</v>
      </c>
      <c r="J4710" t="s">
        <v>12848</v>
      </c>
      <c r="K4710" s="3">
        <v>26</v>
      </c>
      <c r="L4710" t="s">
        <v>26136</v>
      </c>
      <c r="M4710" s="3">
        <v>7</v>
      </c>
      <c r="N4710" t="s">
        <v>14788</v>
      </c>
      <c r="O4710" s="3">
        <v>3</v>
      </c>
      <c r="P4710" t="s">
        <v>26085</v>
      </c>
      <c r="Q4710" s="3">
        <v>3</v>
      </c>
      <c r="R4710" t="s">
        <v>26107</v>
      </c>
      <c r="S4710" s="3">
        <v>7</v>
      </c>
      <c r="T4710" s="3">
        <v>1</v>
      </c>
      <c r="U4710" s="3">
        <v>10000</v>
      </c>
      <c r="V4710" s="3">
        <v>2016</v>
      </c>
      <c r="W4710" t="s">
        <v>25</v>
      </c>
    </row>
    <row r="4711" spans="1:23" x14ac:dyDescent="0.3">
      <c r="A4711" s="3">
        <v>7</v>
      </c>
      <c r="B4711" t="s">
        <v>788</v>
      </c>
      <c r="C4711" s="3">
        <v>7301</v>
      </c>
      <c r="D4711" t="s">
        <v>1430</v>
      </c>
      <c r="E4711" s="3">
        <v>100101</v>
      </c>
      <c r="F4711" t="s">
        <v>11256</v>
      </c>
      <c r="G4711" s="3">
        <v>100101004</v>
      </c>
      <c r="H4711" t="s">
        <v>16281</v>
      </c>
      <c r="I4711" s="3">
        <v>2</v>
      </c>
      <c r="J4711" t="s">
        <v>12848</v>
      </c>
      <c r="K4711" s="3">
        <v>26</v>
      </c>
      <c r="L4711" t="s">
        <v>26136</v>
      </c>
      <c r="M4711" s="3">
        <v>7</v>
      </c>
      <c r="N4711" t="s">
        <v>14788</v>
      </c>
      <c r="O4711" s="3">
        <v>3</v>
      </c>
      <c r="P4711" t="s">
        <v>26085</v>
      </c>
      <c r="Q4711" s="3">
        <v>3</v>
      </c>
      <c r="R4711" t="s">
        <v>26107</v>
      </c>
      <c r="S4711" s="3">
        <v>7</v>
      </c>
      <c r="T4711" s="3">
        <v>1</v>
      </c>
      <c r="U4711" s="3">
        <v>20000</v>
      </c>
      <c r="V4711" s="3">
        <v>2016</v>
      </c>
      <c r="W4711" t="s">
        <v>25</v>
      </c>
    </row>
    <row r="4712" spans="1:23" x14ac:dyDescent="0.3">
      <c r="A4712" s="3">
        <v>7</v>
      </c>
      <c r="B4712" t="s">
        <v>788</v>
      </c>
      <c r="C4712" s="3">
        <v>7301</v>
      </c>
      <c r="D4712" t="s">
        <v>1430</v>
      </c>
      <c r="E4712" s="3">
        <v>100101</v>
      </c>
      <c r="F4712" t="s">
        <v>11256</v>
      </c>
      <c r="G4712" s="3">
        <v>1001010080</v>
      </c>
      <c r="H4712" t="s">
        <v>26126</v>
      </c>
      <c r="I4712" s="3">
        <v>2</v>
      </c>
      <c r="J4712" t="s">
        <v>12848</v>
      </c>
      <c r="K4712" s="3">
        <v>26</v>
      </c>
      <c r="L4712" t="s">
        <v>26136</v>
      </c>
      <c r="M4712" s="3">
        <v>7</v>
      </c>
      <c r="N4712" t="s">
        <v>14788</v>
      </c>
      <c r="O4712" s="3">
        <v>3</v>
      </c>
      <c r="P4712" t="s">
        <v>26085</v>
      </c>
      <c r="Q4712" s="3">
        <v>2</v>
      </c>
      <c r="R4712" t="s">
        <v>8209</v>
      </c>
      <c r="S4712" s="3">
        <v>14</v>
      </c>
      <c r="T4712" s="3">
        <v>1</v>
      </c>
      <c r="U4712" s="3">
        <v>45000</v>
      </c>
      <c r="V4712" s="3">
        <v>2016</v>
      </c>
      <c r="W4712" t="s">
        <v>25</v>
      </c>
    </row>
    <row r="4713" spans="1:23" x14ac:dyDescent="0.3">
      <c r="A4713" s="3">
        <v>7</v>
      </c>
      <c r="B4713" t="s">
        <v>788</v>
      </c>
      <c r="C4713" s="3">
        <v>7301</v>
      </c>
      <c r="D4713" t="s">
        <v>1430</v>
      </c>
      <c r="E4713" s="3">
        <v>100101</v>
      </c>
      <c r="F4713" t="s">
        <v>11256</v>
      </c>
      <c r="G4713" s="3">
        <v>100101004</v>
      </c>
      <c r="H4713" t="s">
        <v>16281</v>
      </c>
      <c r="I4713" s="3">
        <v>2</v>
      </c>
      <c r="J4713" t="s">
        <v>12848</v>
      </c>
      <c r="K4713" s="3">
        <v>26</v>
      </c>
      <c r="L4713" t="s">
        <v>26136</v>
      </c>
      <c r="M4713" s="3">
        <v>7</v>
      </c>
      <c r="N4713" t="s">
        <v>14788</v>
      </c>
      <c r="O4713" s="3">
        <v>3</v>
      </c>
      <c r="P4713" t="s">
        <v>26085</v>
      </c>
      <c r="Q4713" s="3">
        <v>2</v>
      </c>
      <c r="R4713" t="s">
        <v>8209</v>
      </c>
      <c r="S4713" s="3">
        <v>14</v>
      </c>
      <c r="T4713" s="3">
        <v>1</v>
      </c>
      <c r="U4713" s="3">
        <v>24000</v>
      </c>
      <c r="V4713" s="3">
        <v>2016</v>
      </c>
      <c r="W4713" t="s">
        <v>25</v>
      </c>
    </row>
    <row r="4714" spans="1:23" x14ac:dyDescent="0.3">
      <c r="A4714" s="3">
        <v>7</v>
      </c>
      <c r="B4714" t="s">
        <v>788</v>
      </c>
      <c r="C4714" s="3">
        <v>7301</v>
      </c>
      <c r="D4714" t="s">
        <v>1430</v>
      </c>
      <c r="E4714" s="3">
        <v>100101</v>
      </c>
      <c r="F4714" t="s">
        <v>11256</v>
      </c>
      <c r="G4714" s="3">
        <v>100101001</v>
      </c>
      <c r="H4714" t="s">
        <v>26124</v>
      </c>
      <c r="I4714" s="3">
        <v>2</v>
      </c>
      <c r="J4714" t="s">
        <v>12848</v>
      </c>
      <c r="K4714" s="3">
        <v>26</v>
      </c>
      <c r="L4714" t="s">
        <v>26136</v>
      </c>
      <c r="M4714" s="3">
        <v>5</v>
      </c>
      <c r="N4714" t="s">
        <v>26092</v>
      </c>
      <c r="O4714" s="3">
        <v>3</v>
      </c>
      <c r="P4714" t="s">
        <v>26085</v>
      </c>
      <c r="Q4714" s="3">
        <v>4</v>
      </c>
      <c r="R4714" t="s">
        <v>26113</v>
      </c>
      <c r="S4714" s="3">
        <v>350</v>
      </c>
      <c r="T4714" s="3">
        <v>1</v>
      </c>
      <c r="U4714" s="3">
        <v>450000</v>
      </c>
      <c r="V4714" s="3">
        <v>2016</v>
      </c>
      <c r="W4714" t="s">
        <v>25</v>
      </c>
    </row>
    <row r="4715" spans="1:23" x14ac:dyDescent="0.3">
      <c r="A4715" s="3">
        <v>7</v>
      </c>
      <c r="B4715" t="s">
        <v>788</v>
      </c>
      <c r="C4715" s="3">
        <v>7301</v>
      </c>
      <c r="D4715" t="s">
        <v>1430</v>
      </c>
      <c r="E4715" s="3">
        <v>100101</v>
      </c>
      <c r="F4715" t="s">
        <v>11256</v>
      </c>
      <c r="G4715" s="3">
        <v>1001010080</v>
      </c>
      <c r="H4715" t="s">
        <v>26126</v>
      </c>
      <c r="I4715" s="3">
        <v>2</v>
      </c>
      <c r="J4715" t="s">
        <v>12848</v>
      </c>
      <c r="K4715" s="3">
        <v>26</v>
      </c>
      <c r="L4715" t="s">
        <v>26136</v>
      </c>
      <c r="M4715" s="3">
        <v>5</v>
      </c>
      <c r="N4715" t="s">
        <v>26092</v>
      </c>
      <c r="O4715" s="3">
        <v>3</v>
      </c>
      <c r="P4715" t="s">
        <v>26085</v>
      </c>
      <c r="Q4715" s="3">
        <v>4</v>
      </c>
      <c r="R4715" t="s">
        <v>26113</v>
      </c>
      <c r="S4715" s="3">
        <v>350</v>
      </c>
      <c r="T4715" s="3">
        <v>1</v>
      </c>
      <c r="U4715" s="3">
        <v>660000</v>
      </c>
      <c r="V4715" s="3">
        <v>2016</v>
      </c>
      <c r="W4715" t="s">
        <v>25</v>
      </c>
    </row>
    <row r="4716" spans="1:23" x14ac:dyDescent="0.3">
      <c r="A4716" s="3">
        <v>7</v>
      </c>
      <c r="B4716" t="s">
        <v>788</v>
      </c>
      <c r="C4716" s="3">
        <v>7301</v>
      </c>
      <c r="D4716" t="s">
        <v>1430</v>
      </c>
      <c r="E4716" s="3">
        <v>100103</v>
      </c>
      <c r="F4716" t="s">
        <v>11337</v>
      </c>
      <c r="G4716" s="3">
        <v>100103001</v>
      </c>
      <c r="H4716" t="s">
        <v>26123</v>
      </c>
      <c r="I4716" s="3">
        <v>2</v>
      </c>
      <c r="J4716" t="s">
        <v>12848</v>
      </c>
      <c r="K4716" s="3">
        <v>26</v>
      </c>
      <c r="L4716" t="s">
        <v>26136</v>
      </c>
      <c r="M4716" s="3">
        <v>5</v>
      </c>
      <c r="N4716" t="s">
        <v>26092</v>
      </c>
      <c r="O4716" s="3">
        <v>3</v>
      </c>
      <c r="P4716" t="s">
        <v>26085</v>
      </c>
      <c r="Q4716" s="3">
        <v>4</v>
      </c>
      <c r="R4716" t="s">
        <v>26113</v>
      </c>
      <c r="S4716" s="3">
        <v>350</v>
      </c>
      <c r="T4716" s="3">
        <v>1</v>
      </c>
      <c r="U4716" s="3">
        <v>300000</v>
      </c>
      <c r="V4716" s="3">
        <v>2016</v>
      </c>
      <c r="W4716" t="s">
        <v>25</v>
      </c>
    </row>
    <row r="4717" spans="1:23" x14ac:dyDescent="0.3">
      <c r="A4717" s="3">
        <v>7</v>
      </c>
      <c r="B4717" t="s">
        <v>788</v>
      </c>
      <c r="C4717" s="3">
        <v>7301</v>
      </c>
      <c r="D4717" t="s">
        <v>1430</v>
      </c>
      <c r="E4717" s="3">
        <v>100101</v>
      </c>
      <c r="F4717" t="s">
        <v>11256</v>
      </c>
      <c r="G4717" s="3">
        <v>100101004</v>
      </c>
      <c r="H4717" t="s">
        <v>16281</v>
      </c>
      <c r="I4717" s="3">
        <v>2</v>
      </c>
      <c r="J4717" t="s">
        <v>12848</v>
      </c>
      <c r="K4717" s="3">
        <v>26</v>
      </c>
      <c r="L4717" t="s">
        <v>26136</v>
      </c>
      <c r="M4717" s="3">
        <v>5</v>
      </c>
      <c r="N4717" t="s">
        <v>26092</v>
      </c>
      <c r="O4717" s="3">
        <v>3</v>
      </c>
      <c r="P4717" t="s">
        <v>26085</v>
      </c>
      <c r="Q4717" s="3">
        <v>4</v>
      </c>
      <c r="R4717" t="s">
        <v>26113</v>
      </c>
      <c r="S4717" s="3">
        <v>350</v>
      </c>
      <c r="T4717" s="3">
        <v>1</v>
      </c>
      <c r="U4717" s="3">
        <v>750000</v>
      </c>
      <c r="V4717" s="3">
        <v>2016</v>
      </c>
      <c r="W4717" t="s">
        <v>25</v>
      </c>
    </row>
    <row r="4718" spans="1:23" x14ac:dyDescent="0.3">
      <c r="A4718" s="3">
        <v>7</v>
      </c>
      <c r="B4718" t="s">
        <v>788</v>
      </c>
      <c r="C4718" s="3">
        <v>7306</v>
      </c>
      <c r="D4718" t="s">
        <v>1445</v>
      </c>
      <c r="E4718" s="3">
        <v>100109</v>
      </c>
      <c r="F4718" t="s">
        <v>18431</v>
      </c>
      <c r="G4718" s="3">
        <v>100109001</v>
      </c>
      <c r="H4718" t="s">
        <v>26106</v>
      </c>
      <c r="I4718" s="3">
        <v>2</v>
      </c>
      <c r="J4718" t="s">
        <v>12848</v>
      </c>
      <c r="K4718" s="3">
        <v>26</v>
      </c>
      <c r="L4718" t="s">
        <v>26136</v>
      </c>
      <c r="M4718" s="3">
        <v>2</v>
      </c>
      <c r="N4718" t="s">
        <v>26084</v>
      </c>
      <c r="O4718" s="3">
        <v>3</v>
      </c>
      <c r="P4718" t="s">
        <v>26085</v>
      </c>
      <c r="Q4718" s="3">
        <v>4</v>
      </c>
      <c r="R4718" t="s">
        <v>26113</v>
      </c>
      <c r="S4718" s="3">
        <v>30</v>
      </c>
      <c r="T4718" s="3">
        <v>1</v>
      </c>
      <c r="U4718" s="3">
        <v>2000</v>
      </c>
      <c r="V4718" s="3">
        <v>2016</v>
      </c>
      <c r="W4718" t="s">
        <v>25</v>
      </c>
    </row>
    <row r="4719" spans="1:23" x14ac:dyDescent="0.3">
      <c r="A4719" s="3">
        <v>7</v>
      </c>
      <c r="B4719" t="s">
        <v>788</v>
      </c>
      <c r="C4719" s="3">
        <v>7306</v>
      </c>
      <c r="D4719" t="s">
        <v>1445</v>
      </c>
      <c r="E4719" s="3">
        <v>100101</v>
      </c>
      <c r="F4719" t="s">
        <v>11256</v>
      </c>
      <c r="G4719" s="3">
        <v>100101004</v>
      </c>
      <c r="H4719" t="s">
        <v>16281</v>
      </c>
      <c r="I4719" s="3">
        <v>2</v>
      </c>
      <c r="J4719" t="s">
        <v>12848</v>
      </c>
      <c r="K4719" s="3">
        <v>26</v>
      </c>
      <c r="L4719" t="s">
        <v>26136</v>
      </c>
      <c r="M4719" s="3">
        <v>2</v>
      </c>
      <c r="N4719" t="s">
        <v>26084</v>
      </c>
      <c r="O4719" s="3">
        <v>3</v>
      </c>
      <c r="P4719" t="s">
        <v>26085</v>
      </c>
      <c r="Q4719" s="3">
        <v>2</v>
      </c>
      <c r="R4719" t="s">
        <v>8209</v>
      </c>
      <c r="S4719" s="3">
        <v>30</v>
      </c>
      <c r="T4719" s="3">
        <v>1</v>
      </c>
      <c r="U4719" s="3">
        <v>1000000</v>
      </c>
      <c r="V4719" s="3">
        <v>2016</v>
      </c>
      <c r="W4719" t="s">
        <v>25</v>
      </c>
    </row>
    <row r="4720" spans="1:23" x14ac:dyDescent="0.3">
      <c r="A4720" s="3">
        <v>7</v>
      </c>
      <c r="B4720" t="s">
        <v>788</v>
      </c>
      <c r="C4720" s="3">
        <v>7306</v>
      </c>
      <c r="D4720" t="s">
        <v>1445</v>
      </c>
      <c r="E4720" s="3">
        <v>100101</v>
      </c>
      <c r="F4720" t="s">
        <v>11256</v>
      </c>
      <c r="G4720" s="3">
        <v>1001010080</v>
      </c>
      <c r="H4720" t="s">
        <v>26126</v>
      </c>
      <c r="I4720" s="3">
        <v>2</v>
      </c>
      <c r="J4720" t="s">
        <v>12848</v>
      </c>
      <c r="K4720" s="3">
        <v>26</v>
      </c>
      <c r="L4720" t="s">
        <v>26136</v>
      </c>
      <c r="M4720" s="3">
        <v>2</v>
      </c>
      <c r="N4720" t="s">
        <v>26084</v>
      </c>
      <c r="O4720" s="3">
        <v>3</v>
      </c>
      <c r="P4720" t="s">
        <v>26085</v>
      </c>
      <c r="Q4720" s="3">
        <v>2</v>
      </c>
      <c r="R4720" t="s">
        <v>8209</v>
      </c>
      <c r="S4720" s="3">
        <v>30</v>
      </c>
      <c r="T4720" s="3">
        <v>1</v>
      </c>
      <c r="U4720" s="3">
        <v>350000</v>
      </c>
      <c r="V4720" s="3">
        <v>2016</v>
      </c>
      <c r="W4720" t="s">
        <v>25</v>
      </c>
    </row>
    <row r="4721" spans="1:23" x14ac:dyDescent="0.3">
      <c r="A4721" s="3">
        <v>7</v>
      </c>
      <c r="B4721" t="s">
        <v>788</v>
      </c>
      <c r="C4721" s="3">
        <v>7306</v>
      </c>
      <c r="D4721" t="s">
        <v>1445</v>
      </c>
      <c r="E4721" s="3">
        <v>100101</v>
      </c>
      <c r="F4721" t="s">
        <v>11256</v>
      </c>
      <c r="G4721" s="3">
        <v>100101001</v>
      </c>
      <c r="H4721" t="s">
        <v>26124</v>
      </c>
      <c r="I4721" s="3">
        <v>2</v>
      </c>
      <c r="J4721" t="s">
        <v>12848</v>
      </c>
      <c r="K4721" s="3">
        <v>26</v>
      </c>
      <c r="L4721" t="s">
        <v>26136</v>
      </c>
      <c r="M4721" s="3">
        <v>2</v>
      </c>
      <c r="N4721" t="s">
        <v>26084</v>
      </c>
      <c r="O4721" s="3">
        <v>3</v>
      </c>
      <c r="P4721" t="s">
        <v>26085</v>
      </c>
      <c r="Q4721" s="3">
        <v>4</v>
      </c>
      <c r="R4721" t="s">
        <v>26113</v>
      </c>
      <c r="S4721" s="3">
        <v>30</v>
      </c>
      <c r="T4721" s="3">
        <v>1</v>
      </c>
      <c r="U4721" s="3">
        <v>2000</v>
      </c>
      <c r="V4721" s="3">
        <v>2016</v>
      </c>
      <c r="W4721" t="s">
        <v>25</v>
      </c>
    </row>
    <row r="4722" spans="1:23" x14ac:dyDescent="0.3">
      <c r="A4722" s="3">
        <v>7</v>
      </c>
      <c r="B4722" t="s">
        <v>788</v>
      </c>
      <c r="C4722" s="3">
        <v>7306</v>
      </c>
      <c r="D4722" t="s">
        <v>1445</v>
      </c>
      <c r="E4722" s="3">
        <v>100101</v>
      </c>
      <c r="F4722" t="s">
        <v>11256</v>
      </c>
      <c r="G4722" s="3">
        <v>1001010080</v>
      </c>
      <c r="H4722" t="s">
        <v>26126</v>
      </c>
      <c r="I4722" s="3">
        <v>2</v>
      </c>
      <c r="J4722" t="s">
        <v>12848</v>
      </c>
      <c r="K4722" s="3">
        <v>26</v>
      </c>
      <c r="L4722" t="s">
        <v>26136</v>
      </c>
      <c r="M4722" s="3">
        <v>2</v>
      </c>
      <c r="N4722" t="s">
        <v>26084</v>
      </c>
      <c r="O4722" s="3">
        <v>3</v>
      </c>
      <c r="P4722" t="s">
        <v>26085</v>
      </c>
      <c r="Q4722" s="3">
        <v>2</v>
      </c>
      <c r="R4722" t="s">
        <v>8209</v>
      </c>
      <c r="S4722" s="3">
        <v>7</v>
      </c>
      <c r="T4722" s="3">
        <v>1</v>
      </c>
      <c r="U4722" s="3">
        <v>220000</v>
      </c>
      <c r="V4722" s="3">
        <v>2016</v>
      </c>
      <c r="W4722" t="s">
        <v>25</v>
      </c>
    </row>
    <row r="4723" spans="1:23" x14ac:dyDescent="0.3">
      <c r="A4723" s="3">
        <v>7</v>
      </c>
      <c r="B4723" t="s">
        <v>788</v>
      </c>
      <c r="C4723" s="3">
        <v>7306</v>
      </c>
      <c r="D4723" t="s">
        <v>1445</v>
      </c>
      <c r="E4723" s="3">
        <v>100101</v>
      </c>
      <c r="F4723" t="s">
        <v>11256</v>
      </c>
      <c r="G4723" s="3">
        <v>100101004</v>
      </c>
      <c r="H4723" t="s">
        <v>16281</v>
      </c>
      <c r="I4723" s="3">
        <v>2</v>
      </c>
      <c r="J4723" t="s">
        <v>12848</v>
      </c>
      <c r="K4723" s="3">
        <v>26</v>
      </c>
      <c r="L4723" t="s">
        <v>26136</v>
      </c>
      <c r="M4723" s="3">
        <v>2</v>
      </c>
      <c r="N4723" t="s">
        <v>26084</v>
      </c>
      <c r="O4723" s="3">
        <v>3</v>
      </c>
      <c r="P4723" t="s">
        <v>26085</v>
      </c>
      <c r="Q4723" s="3">
        <v>4</v>
      </c>
      <c r="R4723" t="s">
        <v>26113</v>
      </c>
      <c r="S4723" s="3">
        <v>7</v>
      </c>
      <c r="T4723" s="3">
        <v>1</v>
      </c>
      <c r="U4723" s="3">
        <v>200000</v>
      </c>
      <c r="V4723" s="3">
        <v>2016</v>
      </c>
      <c r="W4723" t="s">
        <v>25</v>
      </c>
    </row>
    <row r="4724" spans="1:23" x14ac:dyDescent="0.3">
      <c r="A4724" s="3">
        <v>7</v>
      </c>
      <c r="B4724" t="s">
        <v>788</v>
      </c>
      <c r="C4724" s="3">
        <v>7306</v>
      </c>
      <c r="D4724" t="s">
        <v>1445</v>
      </c>
      <c r="E4724" s="3">
        <v>100101</v>
      </c>
      <c r="F4724" t="s">
        <v>11256</v>
      </c>
      <c r="G4724" s="3">
        <v>1001010080</v>
      </c>
      <c r="H4724" t="s">
        <v>26126</v>
      </c>
      <c r="I4724" s="3">
        <v>2</v>
      </c>
      <c r="J4724" t="s">
        <v>12848</v>
      </c>
      <c r="K4724" s="3">
        <v>26</v>
      </c>
      <c r="L4724" t="s">
        <v>26136</v>
      </c>
      <c r="M4724" s="3">
        <v>2</v>
      </c>
      <c r="N4724" t="s">
        <v>26084</v>
      </c>
      <c r="O4724" s="3">
        <v>3</v>
      </c>
      <c r="P4724" t="s">
        <v>26085</v>
      </c>
      <c r="Q4724" s="3">
        <v>1</v>
      </c>
      <c r="R4724" t="s">
        <v>26083</v>
      </c>
      <c r="S4724" s="3">
        <v>5</v>
      </c>
      <c r="T4724" s="3">
        <v>1</v>
      </c>
      <c r="U4724" s="3">
        <v>500000</v>
      </c>
      <c r="V4724" s="3">
        <v>2016</v>
      </c>
      <c r="W4724" t="s">
        <v>25</v>
      </c>
    </row>
    <row r="4725" spans="1:23" x14ac:dyDescent="0.3">
      <c r="A4725" s="3">
        <v>7</v>
      </c>
      <c r="B4725" t="s">
        <v>788</v>
      </c>
      <c r="C4725" s="3">
        <v>7306</v>
      </c>
      <c r="D4725" t="s">
        <v>1445</v>
      </c>
      <c r="E4725" s="3">
        <v>100101</v>
      </c>
      <c r="F4725" t="s">
        <v>11256</v>
      </c>
      <c r="G4725" s="3">
        <v>100101004</v>
      </c>
      <c r="H4725" t="s">
        <v>16281</v>
      </c>
      <c r="I4725" s="3">
        <v>2</v>
      </c>
      <c r="J4725" t="s">
        <v>12848</v>
      </c>
      <c r="K4725" s="3">
        <v>26</v>
      </c>
      <c r="L4725" t="s">
        <v>26136</v>
      </c>
      <c r="M4725" s="3">
        <v>2</v>
      </c>
      <c r="N4725" t="s">
        <v>26084</v>
      </c>
      <c r="O4725" s="3">
        <v>3</v>
      </c>
      <c r="P4725" t="s">
        <v>26085</v>
      </c>
      <c r="Q4725" s="3">
        <v>1</v>
      </c>
      <c r="R4725" t="s">
        <v>26083</v>
      </c>
      <c r="S4725" s="3">
        <v>5</v>
      </c>
      <c r="T4725" s="3">
        <v>1</v>
      </c>
      <c r="U4725" s="3">
        <v>250000</v>
      </c>
      <c r="V4725" s="3">
        <v>2016</v>
      </c>
      <c r="W4725" t="s">
        <v>25</v>
      </c>
    </row>
    <row r="4726" spans="1:23" x14ac:dyDescent="0.3">
      <c r="A4726" s="3">
        <v>7</v>
      </c>
      <c r="B4726" t="s">
        <v>788</v>
      </c>
      <c r="C4726" s="3">
        <v>7109</v>
      </c>
      <c r="D4726" t="s">
        <v>1415</v>
      </c>
      <c r="E4726" s="3">
        <v>100101</v>
      </c>
      <c r="F4726" t="s">
        <v>11256</v>
      </c>
      <c r="G4726" s="3">
        <v>1001010080</v>
      </c>
      <c r="H4726" t="s">
        <v>26126</v>
      </c>
      <c r="I4726" s="3">
        <v>2</v>
      </c>
      <c r="J4726" t="s">
        <v>12848</v>
      </c>
      <c r="K4726" s="3">
        <v>26</v>
      </c>
      <c r="L4726" t="s">
        <v>26136</v>
      </c>
      <c r="M4726" s="3">
        <v>2</v>
      </c>
      <c r="N4726" t="s">
        <v>26084</v>
      </c>
      <c r="O4726" s="3">
        <v>3</v>
      </c>
      <c r="P4726" t="s">
        <v>26085</v>
      </c>
      <c r="Q4726" s="3">
        <v>2</v>
      </c>
      <c r="R4726" t="s">
        <v>8209</v>
      </c>
      <c r="S4726" s="3">
        <v>80</v>
      </c>
      <c r="T4726" s="3">
        <v>1</v>
      </c>
      <c r="U4726" s="3">
        <v>71400</v>
      </c>
      <c r="V4726" s="3">
        <v>2016</v>
      </c>
      <c r="W4726" t="s">
        <v>25</v>
      </c>
    </row>
    <row r="4727" spans="1:23" x14ac:dyDescent="0.3">
      <c r="A4727" s="3">
        <v>7</v>
      </c>
      <c r="B4727" t="s">
        <v>788</v>
      </c>
      <c r="C4727" s="3">
        <v>7109</v>
      </c>
      <c r="D4727" t="s">
        <v>1415</v>
      </c>
      <c r="E4727" s="3">
        <v>100101</v>
      </c>
      <c r="F4727" t="s">
        <v>11256</v>
      </c>
      <c r="G4727" s="3">
        <v>100101004</v>
      </c>
      <c r="H4727" t="s">
        <v>16281</v>
      </c>
      <c r="I4727" s="3">
        <v>2</v>
      </c>
      <c r="J4727" t="s">
        <v>12848</v>
      </c>
      <c r="K4727" s="3">
        <v>26</v>
      </c>
      <c r="L4727" t="s">
        <v>26136</v>
      </c>
      <c r="M4727" s="3">
        <v>2</v>
      </c>
      <c r="N4727" t="s">
        <v>26084</v>
      </c>
      <c r="O4727" s="3">
        <v>3</v>
      </c>
      <c r="P4727" t="s">
        <v>26085</v>
      </c>
      <c r="Q4727" s="3">
        <v>4</v>
      </c>
      <c r="R4727" t="s">
        <v>26113</v>
      </c>
      <c r="S4727" s="3">
        <v>80</v>
      </c>
      <c r="T4727" s="3">
        <v>1</v>
      </c>
      <c r="U4727" s="3">
        <v>308200</v>
      </c>
      <c r="V4727" s="3">
        <v>2016</v>
      </c>
      <c r="W4727" t="s">
        <v>25</v>
      </c>
    </row>
    <row r="4728" spans="1:23" x14ac:dyDescent="0.3">
      <c r="A4728" s="3">
        <v>7</v>
      </c>
      <c r="B4728" t="s">
        <v>788</v>
      </c>
      <c r="C4728" s="3">
        <v>7109</v>
      </c>
      <c r="D4728" t="s">
        <v>1415</v>
      </c>
      <c r="E4728" s="3">
        <v>100101</v>
      </c>
      <c r="F4728" t="s">
        <v>11256</v>
      </c>
      <c r="G4728" s="3">
        <v>100101001</v>
      </c>
      <c r="H4728" t="s">
        <v>26124</v>
      </c>
      <c r="I4728" s="3">
        <v>2</v>
      </c>
      <c r="J4728" t="s">
        <v>12848</v>
      </c>
      <c r="K4728" s="3">
        <v>26</v>
      </c>
      <c r="L4728" t="s">
        <v>26136</v>
      </c>
      <c r="M4728" s="3">
        <v>2</v>
      </c>
      <c r="N4728" t="s">
        <v>26084</v>
      </c>
      <c r="O4728" s="3">
        <v>3</v>
      </c>
      <c r="P4728" t="s">
        <v>26085</v>
      </c>
      <c r="Q4728" s="3">
        <v>4</v>
      </c>
      <c r="R4728" t="s">
        <v>26113</v>
      </c>
      <c r="S4728" s="3">
        <v>80</v>
      </c>
      <c r="T4728" s="3">
        <v>1</v>
      </c>
      <c r="U4728" s="3">
        <v>123984</v>
      </c>
      <c r="V4728" s="3">
        <v>2016</v>
      </c>
      <c r="W4728" t="s">
        <v>25</v>
      </c>
    </row>
    <row r="4729" spans="1:23" x14ac:dyDescent="0.3">
      <c r="A4729" s="3">
        <v>7</v>
      </c>
      <c r="B4729" t="s">
        <v>788</v>
      </c>
      <c r="C4729" s="3">
        <v>7408</v>
      </c>
      <c r="D4729" t="s">
        <v>1478</v>
      </c>
      <c r="E4729" s="3">
        <v>100101</v>
      </c>
      <c r="F4729" t="s">
        <v>11256</v>
      </c>
      <c r="G4729" s="3">
        <v>1001010080</v>
      </c>
      <c r="H4729" t="s">
        <v>26126</v>
      </c>
      <c r="I4729" s="3">
        <v>2</v>
      </c>
      <c r="J4729" t="s">
        <v>12848</v>
      </c>
      <c r="K4729" s="3">
        <v>26</v>
      </c>
      <c r="L4729" t="s">
        <v>26136</v>
      </c>
      <c r="M4729" s="3">
        <v>5</v>
      </c>
      <c r="N4729" t="s">
        <v>26092</v>
      </c>
      <c r="O4729" s="3">
        <v>3</v>
      </c>
      <c r="P4729" t="s">
        <v>26085</v>
      </c>
      <c r="Q4729" s="3">
        <v>2</v>
      </c>
      <c r="R4729" t="s">
        <v>8209</v>
      </c>
      <c r="S4729" s="3">
        <v>1</v>
      </c>
      <c r="T4729" s="3">
        <v>1</v>
      </c>
      <c r="U4729" s="3">
        <v>800000</v>
      </c>
      <c r="V4729" s="3">
        <v>2016</v>
      </c>
      <c r="W4729" t="s">
        <v>25</v>
      </c>
    </row>
    <row r="4730" spans="1:23" x14ac:dyDescent="0.3">
      <c r="A4730" s="3">
        <v>7</v>
      </c>
      <c r="B4730" t="s">
        <v>788</v>
      </c>
      <c r="C4730" s="3">
        <v>7408</v>
      </c>
      <c r="D4730" t="s">
        <v>1478</v>
      </c>
      <c r="E4730" s="3">
        <v>100101</v>
      </c>
      <c r="F4730" t="s">
        <v>11256</v>
      </c>
      <c r="G4730" s="3">
        <v>100101004</v>
      </c>
      <c r="H4730" t="s">
        <v>16281</v>
      </c>
      <c r="I4730" s="3">
        <v>2</v>
      </c>
      <c r="J4730" t="s">
        <v>12848</v>
      </c>
      <c r="K4730" s="3">
        <v>26</v>
      </c>
      <c r="L4730" t="s">
        <v>26136</v>
      </c>
      <c r="M4730" s="3">
        <v>5</v>
      </c>
      <c r="N4730" t="s">
        <v>26092</v>
      </c>
      <c r="O4730" s="3">
        <v>3</v>
      </c>
      <c r="P4730" t="s">
        <v>26085</v>
      </c>
      <c r="Q4730" s="3">
        <v>2</v>
      </c>
      <c r="R4730" t="s">
        <v>8209</v>
      </c>
      <c r="S4730" s="3">
        <v>1</v>
      </c>
      <c r="T4730" s="3">
        <v>1</v>
      </c>
      <c r="U4730" s="3">
        <v>800000</v>
      </c>
      <c r="V4730" s="3">
        <v>2016</v>
      </c>
      <c r="W4730" t="s">
        <v>25</v>
      </c>
    </row>
    <row r="4731" spans="1:23" x14ac:dyDescent="0.3">
      <c r="A4731" s="3">
        <v>7</v>
      </c>
      <c r="B4731" t="s">
        <v>788</v>
      </c>
      <c r="C4731" s="3">
        <v>7301</v>
      </c>
      <c r="D4731" t="s">
        <v>1430</v>
      </c>
      <c r="E4731" s="3">
        <v>100103</v>
      </c>
      <c r="F4731" t="s">
        <v>11337</v>
      </c>
      <c r="G4731" s="3">
        <v>100103001</v>
      </c>
      <c r="H4731" t="s">
        <v>26123</v>
      </c>
      <c r="I4731" s="3">
        <v>2</v>
      </c>
      <c r="J4731" t="s">
        <v>12848</v>
      </c>
      <c r="K4731" s="3">
        <v>26</v>
      </c>
      <c r="L4731" t="s">
        <v>26136</v>
      </c>
      <c r="M4731" s="3">
        <v>5</v>
      </c>
      <c r="N4731" t="s">
        <v>26092</v>
      </c>
      <c r="O4731" s="3">
        <v>3</v>
      </c>
      <c r="P4731" t="s">
        <v>26085</v>
      </c>
      <c r="Q4731" s="3">
        <v>4</v>
      </c>
      <c r="R4731" t="s">
        <v>26113</v>
      </c>
      <c r="S4731" s="3">
        <v>350</v>
      </c>
      <c r="T4731" s="3">
        <v>1</v>
      </c>
      <c r="U4731" s="3">
        <v>300000</v>
      </c>
      <c r="V4731" s="3">
        <v>2019</v>
      </c>
      <c r="W4731" t="s">
        <v>26159</v>
      </c>
    </row>
    <row r="4732" spans="1:23" x14ac:dyDescent="0.3">
      <c r="A4732" s="3">
        <v>7</v>
      </c>
      <c r="B4732" t="s">
        <v>788</v>
      </c>
      <c r="C4732" s="3">
        <v>7301</v>
      </c>
      <c r="D4732" t="s">
        <v>1430</v>
      </c>
      <c r="E4732" s="3">
        <v>100101</v>
      </c>
      <c r="F4732" t="s">
        <v>11256</v>
      </c>
      <c r="G4732" s="3">
        <v>1001010080</v>
      </c>
      <c r="H4732" t="s">
        <v>26126</v>
      </c>
      <c r="I4732" s="3">
        <v>2</v>
      </c>
      <c r="J4732" t="s">
        <v>12848</v>
      </c>
      <c r="K4732" s="3">
        <v>26</v>
      </c>
      <c r="L4732" t="s">
        <v>26136</v>
      </c>
      <c r="M4732" s="3">
        <v>5</v>
      </c>
      <c r="N4732" t="s">
        <v>26092</v>
      </c>
      <c r="O4732" s="3">
        <v>3</v>
      </c>
      <c r="P4732" t="s">
        <v>26085</v>
      </c>
      <c r="Q4732" s="3">
        <v>4</v>
      </c>
      <c r="R4732" t="s">
        <v>26113</v>
      </c>
      <c r="S4732" s="3">
        <v>350</v>
      </c>
      <c r="T4732" s="3">
        <v>1</v>
      </c>
      <c r="U4732" s="3">
        <v>660000</v>
      </c>
      <c r="V4732" s="3">
        <v>2019</v>
      </c>
      <c r="W4732" t="s">
        <v>26159</v>
      </c>
    </row>
    <row r="4733" spans="1:23" x14ac:dyDescent="0.3">
      <c r="A4733" s="3">
        <v>7</v>
      </c>
      <c r="B4733" t="s">
        <v>788</v>
      </c>
      <c r="C4733" s="3">
        <v>7301</v>
      </c>
      <c r="D4733" t="s">
        <v>1430</v>
      </c>
      <c r="E4733" s="3">
        <v>100101</v>
      </c>
      <c r="F4733" t="s">
        <v>11256</v>
      </c>
      <c r="G4733" s="3">
        <v>100101001</v>
      </c>
      <c r="H4733" t="s">
        <v>26124</v>
      </c>
      <c r="I4733" s="3">
        <v>2</v>
      </c>
      <c r="J4733" t="s">
        <v>12848</v>
      </c>
      <c r="K4733" s="3">
        <v>26</v>
      </c>
      <c r="L4733" t="s">
        <v>26136</v>
      </c>
      <c r="M4733" s="3">
        <v>5</v>
      </c>
      <c r="N4733" t="s">
        <v>26092</v>
      </c>
      <c r="O4733" s="3">
        <v>3</v>
      </c>
      <c r="P4733" t="s">
        <v>26085</v>
      </c>
      <c r="Q4733" s="3">
        <v>4</v>
      </c>
      <c r="R4733" t="s">
        <v>26113</v>
      </c>
      <c r="S4733" s="3">
        <v>350</v>
      </c>
      <c r="T4733" s="3">
        <v>1</v>
      </c>
      <c r="U4733" s="3">
        <v>450000</v>
      </c>
      <c r="V4733" s="3">
        <v>2019</v>
      </c>
      <c r="W4733" t="s">
        <v>26159</v>
      </c>
    </row>
    <row r="4734" spans="1:23" x14ac:dyDescent="0.3">
      <c r="A4734" s="3">
        <v>7</v>
      </c>
      <c r="B4734" t="s">
        <v>788</v>
      </c>
      <c r="C4734" s="3">
        <v>7301</v>
      </c>
      <c r="D4734" t="s">
        <v>1430</v>
      </c>
      <c r="E4734" s="3">
        <v>100101</v>
      </c>
      <c r="F4734" t="s">
        <v>11256</v>
      </c>
      <c r="G4734" s="3">
        <v>100101004</v>
      </c>
      <c r="H4734" t="s">
        <v>16281</v>
      </c>
      <c r="I4734" s="3">
        <v>2</v>
      </c>
      <c r="J4734" t="s">
        <v>12848</v>
      </c>
      <c r="K4734" s="3">
        <v>26</v>
      </c>
      <c r="L4734" t="s">
        <v>26136</v>
      </c>
      <c r="M4734" s="3">
        <v>5</v>
      </c>
      <c r="N4734" t="s">
        <v>26092</v>
      </c>
      <c r="O4734" s="3">
        <v>3</v>
      </c>
      <c r="P4734" t="s">
        <v>26085</v>
      </c>
      <c r="Q4734" s="3">
        <v>4</v>
      </c>
      <c r="R4734" t="s">
        <v>26113</v>
      </c>
      <c r="S4734" s="3">
        <v>350</v>
      </c>
      <c r="T4734" s="3">
        <v>1</v>
      </c>
      <c r="U4734" s="3">
        <v>750000</v>
      </c>
      <c r="V4734" s="3">
        <v>2019</v>
      </c>
      <c r="W4734" t="s">
        <v>26159</v>
      </c>
    </row>
    <row r="4735" spans="1:23" x14ac:dyDescent="0.3">
      <c r="A4735" s="3">
        <v>7</v>
      </c>
      <c r="B4735" t="s">
        <v>788</v>
      </c>
      <c r="C4735" s="3">
        <v>7403</v>
      </c>
      <c r="D4735" t="s">
        <v>1463</v>
      </c>
      <c r="E4735" s="3">
        <v>100101</v>
      </c>
      <c r="F4735" t="s">
        <v>11256</v>
      </c>
      <c r="G4735" s="3">
        <v>100101001</v>
      </c>
      <c r="H4735" t="s">
        <v>26124</v>
      </c>
      <c r="I4735" s="3">
        <v>2</v>
      </c>
      <c r="J4735" t="s">
        <v>12848</v>
      </c>
      <c r="K4735" s="3">
        <v>26</v>
      </c>
      <c r="L4735" t="s">
        <v>26136</v>
      </c>
      <c r="M4735" s="3">
        <v>2</v>
      </c>
      <c r="N4735" t="s">
        <v>26084</v>
      </c>
      <c r="O4735" s="3">
        <v>3</v>
      </c>
      <c r="P4735" t="s">
        <v>26085</v>
      </c>
      <c r="Q4735" s="3">
        <v>2</v>
      </c>
      <c r="R4735" t="s">
        <v>8209</v>
      </c>
      <c r="S4735" s="3">
        <v>10</v>
      </c>
      <c r="T4735" s="3">
        <v>1</v>
      </c>
      <c r="U4735" s="3">
        <v>666666</v>
      </c>
      <c r="V4735" s="3">
        <v>2019</v>
      </c>
      <c r="W4735" t="s">
        <v>26159</v>
      </c>
    </row>
    <row r="4736" spans="1:23" x14ac:dyDescent="0.3">
      <c r="A4736" s="3">
        <v>7</v>
      </c>
      <c r="B4736" t="s">
        <v>788</v>
      </c>
      <c r="C4736" s="3">
        <v>7403</v>
      </c>
      <c r="D4736" t="s">
        <v>1463</v>
      </c>
      <c r="E4736" s="3">
        <v>100101</v>
      </c>
      <c r="F4736" t="s">
        <v>11256</v>
      </c>
      <c r="G4736" s="3">
        <v>1001010080</v>
      </c>
      <c r="H4736" t="s">
        <v>26126</v>
      </c>
      <c r="I4736" s="3">
        <v>2</v>
      </c>
      <c r="J4736" t="s">
        <v>12848</v>
      </c>
      <c r="K4736" s="3">
        <v>26</v>
      </c>
      <c r="L4736" t="s">
        <v>26136</v>
      </c>
      <c r="M4736" s="3">
        <v>2</v>
      </c>
      <c r="N4736" t="s">
        <v>26084</v>
      </c>
      <c r="O4736" s="3">
        <v>3</v>
      </c>
      <c r="P4736" t="s">
        <v>26085</v>
      </c>
      <c r="Q4736" s="3">
        <v>2</v>
      </c>
      <c r="R4736" t="s">
        <v>8209</v>
      </c>
      <c r="S4736" s="3">
        <v>10</v>
      </c>
      <c r="T4736" s="3">
        <v>1</v>
      </c>
      <c r="U4736" s="3">
        <v>1066666</v>
      </c>
      <c r="V4736" s="3">
        <v>2019</v>
      </c>
      <c r="W4736" t="s">
        <v>26159</v>
      </c>
    </row>
    <row r="4737" spans="1:23" x14ac:dyDescent="0.3">
      <c r="A4737" s="3">
        <v>7</v>
      </c>
      <c r="B4737" t="s">
        <v>788</v>
      </c>
      <c r="C4737" s="3">
        <v>7403</v>
      </c>
      <c r="D4737" t="s">
        <v>1463</v>
      </c>
      <c r="E4737" s="3">
        <v>100101</v>
      </c>
      <c r="F4737" t="s">
        <v>11256</v>
      </c>
      <c r="G4737" s="3">
        <v>100101007</v>
      </c>
      <c r="H4737" t="s">
        <v>11267</v>
      </c>
      <c r="I4737" s="3">
        <v>2</v>
      </c>
      <c r="J4737" t="s">
        <v>12848</v>
      </c>
      <c r="K4737" s="3">
        <v>26</v>
      </c>
      <c r="L4737" t="s">
        <v>26136</v>
      </c>
      <c r="M4737" s="3">
        <v>2</v>
      </c>
      <c r="N4737" t="s">
        <v>26084</v>
      </c>
      <c r="O4737" s="3">
        <v>3</v>
      </c>
      <c r="P4737" t="s">
        <v>26085</v>
      </c>
      <c r="Q4737" s="3">
        <v>2</v>
      </c>
      <c r="R4737" t="s">
        <v>8209</v>
      </c>
      <c r="S4737" s="3">
        <v>10</v>
      </c>
      <c r="T4737" s="3">
        <v>1</v>
      </c>
      <c r="U4737" s="3">
        <v>44445</v>
      </c>
      <c r="V4737" s="3">
        <v>2019</v>
      </c>
      <c r="W4737" t="s">
        <v>26159</v>
      </c>
    </row>
    <row r="4738" spans="1:23" x14ac:dyDescent="0.3">
      <c r="A4738" s="3">
        <v>7</v>
      </c>
      <c r="B4738" t="s">
        <v>788</v>
      </c>
      <c r="C4738" s="3">
        <v>7304</v>
      </c>
      <c r="D4738" t="s">
        <v>1439</v>
      </c>
      <c r="E4738" s="3">
        <v>100101</v>
      </c>
      <c r="F4738" t="s">
        <v>11256</v>
      </c>
      <c r="G4738" s="3">
        <v>100101004</v>
      </c>
      <c r="H4738" t="s">
        <v>16281</v>
      </c>
      <c r="I4738" s="3">
        <v>2</v>
      </c>
      <c r="J4738" t="s">
        <v>12848</v>
      </c>
      <c r="K4738" s="3">
        <v>26</v>
      </c>
      <c r="L4738" t="s">
        <v>26136</v>
      </c>
      <c r="M4738" s="3">
        <v>5</v>
      </c>
      <c r="N4738" t="s">
        <v>26092</v>
      </c>
      <c r="O4738" s="3">
        <v>3</v>
      </c>
      <c r="P4738" t="s">
        <v>26085</v>
      </c>
      <c r="Q4738" s="3">
        <v>5</v>
      </c>
      <c r="R4738" t="s">
        <v>8203</v>
      </c>
      <c r="S4738" s="3">
        <v>10</v>
      </c>
      <c r="T4738" s="3">
        <v>1</v>
      </c>
      <c r="U4738" s="3">
        <v>800000</v>
      </c>
      <c r="V4738" s="3">
        <v>2019</v>
      </c>
      <c r="W4738" t="s">
        <v>26159</v>
      </c>
    </row>
    <row r="4739" spans="1:23" x14ac:dyDescent="0.3">
      <c r="A4739" s="3">
        <v>7</v>
      </c>
      <c r="B4739" t="s">
        <v>788</v>
      </c>
      <c r="C4739" s="3">
        <v>7304</v>
      </c>
      <c r="D4739" t="s">
        <v>1439</v>
      </c>
      <c r="E4739" s="3">
        <v>100103</v>
      </c>
      <c r="F4739" t="s">
        <v>11337</v>
      </c>
      <c r="G4739" s="3">
        <v>100103001</v>
      </c>
      <c r="H4739" t="s">
        <v>26123</v>
      </c>
      <c r="I4739" s="3">
        <v>2</v>
      </c>
      <c r="J4739" t="s">
        <v>12848</v>
      </c>
      <c r="K4739" s="3">
        <v>26</v>
      </c>
      <c r="L4739" t="s">
        <v>26136</v>
      </c>
      <c r="M4739" s="3">
        <v>5</v>
      </c>
      <c r="N4739" t="s">
        <v>26092</v>
      </c>
      <c r="O4739" s="3">
        <v>3</v>
      </c>
      <c r="P4739" t="s">
        <v>26085</v>
      </c>
      <c r="Q4739" s="3">
        <v>5</v>
      </c>
      <c r="R4739" t="s">
        <v>8203</v>
      </c>
      <c r="S4739" s="3">
        <v>10</v>
      </c>
      <c r="T4739" s="3">
        <v>1</v>
      </c>
      <c r="U4739" s="3">
        <v>1300000</v>
      </c>
      <c r="V4739" s="3">
        <v>2019</v>
      </c>
      <c r="W4739" t="s">
        <v>26159</v>
      </c>
    </row>
    <row r="4740" spans="1:23" x14ac:dyDescent="0.3">
      <c r="A4740" s="3">
        <v>7</v>
      </c>
      <c r="B4740" t="s">
        <v>788</v>
      </c>
      <c r="C4740" s="3">
        <v>7304</v>
      </c>
      <c r="D4740" t="s">
        <v>1439</v>
      </c>
      <c r="E4740" s="3">
        <v>100101</v>
      </c>
      <c r="F4740" t="s">
        <v>11256</v>
      </c>
      <c r="G4740" s="3">
        <v>1001010080</v>
      </c>
      <c r="H4740" t="s">
        <v>26126</v>
      </c>
      <c r="I4740" s="3">
        <v>2</v>
      </c>
      <c r="J4740" t="s">
        <v>12848</v>
      </c>
      <c r="K4740" s="3">
        <v>26</v>
      </c>
      <c r="L4740" t="s">
        <v>26136</v>
      </c>
      <c r="M4740" s="3">
        <v>5</v>
      </c>
      <c r="N4740" t="s">
        <v>26092</v>
      </c>
      <c r="O4740" s="3">
        <v>3</v>
      </c>
      <c r="P4740" t="s">
        <v>26085</v>
      </c>
      <c r="Q4740" s="3">
        <v>5</v>
      </c>
      <c r="R4740" t="s">
        <v>8203</v>
      </c>
      <c r="S4740" s="3">
        <v>10</v>
      </c>
      <c r="T4740" s="3">
        <v>1</v>
      </c>
      <c r="U4740" s="3">
        <v>1200000</v>
      </c>
      <c r="V4740" s="3">
        <v>2019</v>
      </c>
      <c r="W4740" t="s">
        <v>26159</v>
      </c>
    </row>
    <row r="4741" spans="1:23" x14ac:dyDescent="0.3">
      <c r="A4741" s="3">
        <v>7</v>
      </c>
      <c r="B4741" t="s">
        <v>788</v>
      </c>
      <c r="C4741" s="3">
        <v>7405</v>
      </c>
      <c r="D4741" t="s">
        <v>1469</v>
      </c>
      <c r="E4741" s="3">
        <v>100109</v>
      </c>
      <c r="F4741" t="s">
        <v>18431</v>
      </c>
      <c r="G4741" s="3">
        <v>100109001</v>
      </c>
      <c r="H4741" t="s">
        <v>26106</v>
      </c>
      <c r="I4741" s="3">
        <v>2</v>
      </c>
      <c r="J4741" t="s">
        <v>12848</v>
      </c>
      <c r="K4741" s="3">
        <v>26</v>
      </c>
      <c r="L4741" t="s">
        <v>26136</v>
      </c>
      <c r="M4741" s="3">
        <v>5</v>
      </c>
      <c r="N4741" t="s">
        <v>26092</v>
      </c>
      <c r="O4741" s="3">
        <v>1</v>
      </c>
      <c r="P4741" t="s">
        <v>28066</v>
      </c>
      <c r="Q4741" s="3">
        <v>1</v>
      </c>
      <c r="R4741" t="s">
        <v>26083</v>
      </c>
      <c r="S4741" s="3">
        <v>28</v>
      </c>
      <c r="T4741" s="3">
        <v>1</v>
      </c>
      <c r="U4741" s="3">
        <v>90000</v>
      </c>
      <c r="V4741" s="3">
        <v>2019</v>
      </c>
      <c r="W4741" t="s">
        <v>26159</v>
      </c>
    </row>
    <row r="4742" spans="1:23" x14ac:dyDescent="0.3">
      <c r="A4742" s="3">
        <v>7</v>
      </c>
      <c r="B4742" t="s">
        <v>788</v>
      </c>
      <c r="C4742" s="3">
        <v>7405</v>
      </c>
      <c r="D4742" t="s">
        <v>1469</v>
      </c>
      <c r="E4742" s="3">
        <v>100101</v>
      </c>
      <c r="F4742" t="s">
        <v>11256</v>
      </c>
      <c r="G4742" s="3">
        <v>100101004</v>
      </c>
      <c r="H4742" t="s">
        <v>16281</v>
      </c>
      <c r="I4742" s="3">
        <v>2</v>
      </c>
      <c r="J4742" t="s">
        <v>12848</v>
      </c>
      <c r="K4742" s="3">
        <v>26</v>
      </c>
      <c r="L4742" t="s">
        <v>26136</v>
      </c>
      <c r="M4742" s="3">
        <v>5</v>
      </c>
      <c r="N4742" t="s">
        <v>26092</v>
      </c>
      <c r="O4742" s="3">
        <v>3</v>
      </c>
      <c r="P4742" t="s">
        <v>26085</v>
      </c>
      <c r="Q4742" s="3">
        <v>1</v>
      </c>
      <c r="R4742" t="s">
        <v>26083</v>
      </c>
      <c r="S4742" s="3">
        <v>7</v>
      </c>
      <c r="T4742" s="3">
        <v>1</v>
      </c>
      <c r="U4742" s="3">
        <v>193944</v>
      </c>
      <c r="V4742" s="3">
        <v>2019</v>
      </c>
      <c r="W4742" t="s">
        <v>26159</v>
      </c>
    </row>
    <row r="4743" spans="1:23" x14ac:dyDescent="0.3">
      <c r="A4743" s="3">
        <v>7</v>
      </c>
      <c r="B4743" t="s">
        <v>788</v>
      </c>
      <c r="C4743" s="3">
        <v>7405</v>
      </c>
      <c r="D4743" t="s">
        <v>1469</v>
      </c>
      <c r="E4743" s="3">
        <v>100101</v>
      </c>
      <c r="F4743" t="s">
        <v>11256</v>
      </c>
      <c r="G4743" s="3">
        <v>1001010080</v>
      </c>
      <c r="H4743" t="s">
        <v>26126</v>
      </c>
      <c r="I4743" s="3">
        <v>2</v>
      </c>
      <c r="J4743" t="s">
        <v>12848</v>
      </c>
      <c r="K4743" s="3">
        <v>26</v>
      </c>
      <c r="L4743" t="s">
        <v>26136</v>
      </c>
      <c r="M4743" s="3">
        <v>5</v>
      </c>
      <c r="N4743" t="s">
        <v>26092</v>
      </c>
      <c r="O4743" s="3">
        <v>3</v>
      </c>
      <c r="P4743" t="s">
        <v>26085</v>
      </c>
      <c r="Q4743" s="3">
        <v>1</v>
      </c>
      <c r="R4743" t="s">
        <v>26083</v>
      </c>
      <c r="S4743" s="3">
        <v>7</v>
      </c>
      <c r="T4743" s="3">
        <v>1</v>
      </c>
      <c r="U4743" s="3">
        <v>83889</v>
      </c>
      <c r="V4743" s="3">
        <v>2019</v>
      </c>
      <c r="W4743" t="s">
        <v>26159</v>
      </c>
    </row>
    <row r="4744" spans="1:23" x14ac:dyDescent="0.3">
      <c r="A4744" s="3">
        <v>7</v>
      </c>
      <c r="B4744" t="s">
        <v>788</v>
      </c>
      <c r="C4744" s="3">
        <v>7405</v>
      </c>
      <c r="D4744" t="s">
        <v>1469</v>
      </c>
      <c r="E4744" s="3">
        <v>100104</v>
      </c>
      <c r="F4744" t="s">
        <v>11362</v>
      </c>
      <c r="G4744" s="3">
        <v>100104002</v>
      </c>
      <c r="H4744" t="s">
        <v>26132</v>
      </c>
      <c r="I4744" s="3">
        <v>2</v>
      </c>
      <c r="J4744" t="s">
        <v>12848</v>
      </c>
      <c r="K4744" s="3">
        <v>26</v>
      </c>
      <c r="L4744" t="s">
        <v>26136</v>
      </c>
      <c r="M4744" s="3">
        <v>5</v>
      </c>
      <c r="N4744" t="s">
        <v>26092</v>
      </c>
      <c r="O4744" s="3">
        <v>1</v>
      </c>
      <c r="P4744" t="s">
        <v>28066</v>
      </c>
      <c r="Q4744" s="3">
        <v>1</v>
      </c>
      <c r="R4744" t="s">
        <v>26083</v>
      </c>
      <c r="S4744" s="3">
        <v>28</v>
      </c>
      <c r="T4744" s="3">
        <v>1</v>
      </c>
      <c r="U4744" s="3">
        <v>36000</v>
      </c>
      <c r="V4744" s="3">
        <v>2019</v>
      </c>
      <c r="W4744" t="s">
        <v>26159</v>
      </c>
    </row>
    <row r="4745" spans="1:23" x14ac:dyDescent="0.3">
      <c r="A4745" s="3">
        <v>7</v>
      </c>
      <c r="B4745" t="s">
        <v>788</v>
      </c>
      <c r="C4745" s="3">
        <v>7405</v>
      </c>
      <c r="D4745" t="s">
        <v>1469</v>
      </c>
      <c r="E4745" s="3">
        <v>100101</v>
      </c>
      <c r="F4745" t="s">
        <v>11256</v>
      </c>
      <c r="G4745" s="3">
        <v>100101007</v>
      </c>
      <c r="H4745" t="s">
        <v>11267</v>
      </c>
      <c r="I4745" s="3">
        <v>2</v>
      </c>
      <c r="J4745" t="s">
        <v>12848</v>
      </c>
      <c r="K4745" s="3">
        <v>26</v>
      </c>
      <c r="L4745" t="s">
        <v>26136</v>
      </c>
      <c r="M4745" s="3">
        <v>5</v>
      </c>
      <c r="N4745" t="s">
        <v>26092</v>
      </c>
      <c r="O4745" s="3">
        <v>1</v>
      </c>
      <c r="P4745" t="s">
        <v>28066</v>
      </c>
      <c r="Q4745" s="3">
        <v>1</v>
      </c>
      <c r="R4745" t="s">
        <v>26083</v>
      </c>
      <c r="S4745" s="3">
        <v>28</v>
      </c>
      <c r="T4745" s="3">
        <v>1</v>
      </c>
      <c r="U4745" s="3">
        <v>45000</v>
      </c>
      <c r="V4745" s="3">
        <v>2019</v>
      </c>
      <c r="W4745" t="s">
        <v>26159</v>
      </c>
    </row>
    <row r="4746" spans="1:23" x14ac:dyDescent="0.3">
      <c r="A4746" s="3">
        <v>7</v>
      </c>
      <c r="B4746" t="s">
        <v>788</v>
      </c>
      <c r="C4746" s="3">
        <v>7405</v>
      </c>
      <c r="D4746" t="s">
        <v>1469</v>
      </c>
      <c r="E4746" s="3">
        <v>100101</v>
      </c>
      <c r="F4746" t="s">
        <v>11256</v>
      </c>
      <c r="G4746" s="3">
        <v>100101008</v>
      </c>
      <c r="H4746" t="s">
        <v>26130</v>
      </c>
      <c r="I4746" s="3">
        <v>2</v>
      </c>
      <c r="J4746" t="s">
        <v>12848</v>
      </c>
      <c r="K4746" s="3">
        <v>26</v>
      </c>
      <c r="L4746" t="s">
        <v>26136</v>
      </c>
      <c r="M4746" s="3">
        <v>5</v>
      </c>
      <c r="N4746" t="s">
        <v>26092</v>
      </c>
      <c r="O4746" s="3">
        <v>1</v>
      </c>
      <c r="P4746" t="s">
        <v>28066</v>
      </c>
      <c r="Q4746" s="3">
        <v>1</v>
      </c>
      <c r="R4746" t="s">
        <v>26083</v>
      </c>
      <c r="S4746" s="3">
        <v>28</v>
      </c>
      <c r="T4746" s="3">
        <v>1</v>
      </c>
      <c r="U4746" s="3">
        <v>6750</v>
      </c>
      <c r="V4746" s="3">
        <v>2019</v>
      </c>
      <c r="W4746" t="s">
        <v>26159</v>
      </c>
    </row>
    <row r="4747" spans="1:23" x14ac:dyDescent="0.3">
      <c r="A4747" s="3">
        <v>7</v>
      </c>
      <c r="B4747" t="s">
        <v>788</v>
      </c>
      <c r="C4747" s="3">
        <v>7405</v>
      </c>
      <c r="D4747" t="s">
        <v>1469</v>
      </c>
      <c r="E4747" s="3">
        <v>100101</v>
      </c>
      <c r="F4747" t="s">
        <v>11256</v>
      </c>
      <c r="G4747" s="3">
        <v>1001010080</v>
      </c>
      <c r="H4747" t="s">
        <v>26126</v>
      </c>
      <c r="I4747" s="3">
        <v>2</v>
      </c>
      <c r="J4747" t="s">
        <v>12848</v>
      </c>
      <c r="K4747" s="3">
        <v>26</v>
      </c>
      <c r="L4747" t="s">
        <v>26136</v>
      </c>
      <c r="M4747" s="3">
        <v>5</v>
      </c>
      <c r="N4747" t="s">
        <v>26092</v>
      </c>
      <c r="O4747" s="3">
        <v>1</v>
      </c>
      <c r="P4747" t="s">
        <v>28066</v>
      </c>
      <c r="Q4747" s="3">
        <v>1</v>
      </c>
      <c r="R4747" t="s">
        <v>26083</v>
      </c>
      <c r="S4747" s="3">
        <v>28</v>
      </c>
      <c r="T4747" s="3">
        <v>1</v>
      </c>
      <c r="U4747" s="3">
        <v>56250</v>
      </c>
      <c r="V4747" s="3">
        <v>2019</v>
      </c>
      <c r="W4747" t="s">
        <v>26159</v>
      </c>
    </row>
    <row r="4748" spans="1:23" x14ac:dyDescent="0.3">
      <c r="A4748" s="3">
        <v>7</v>
      </c>
      <c r="B4748" t="s">
        <v>788</v>
      </c>
      <c r="C4748" s="3">
        <v>7405</v>
      </c>
      <c r="D4748" t="s">
        <v>1469</v>
      </c>
      <c r="E4748" s="3">
        <v>100101</v>
      </c>
      <c r="F4748" t="s">
        <v>11256</v>
      </c>
      <c r="G4748" s="3">
        <v>100101001</v>
      </c>
      <c r="H4748" t="s">
        <v>26124</v>
      </c>
      <c r="I4748" s="3">
        <v>2</v>
      </c>
      <c r="J4748" t="s">
        <v>12848</v>
      </c>
      <c r="K4748" s="3">
        <v>26</v>
      </c>
      <c r="L4748" t="s">
        <v>26136</v>
      </c>
      <c r="M4748" s="3">
        <v>5</v>
      </c>
      <c r="N4748" t="s">
        <v>26092</v>
      </c>
      <c r="O4748" s="3">
        <v>1</v>
      </c>
      <c r="P4748" t="s">
        <v>28066</v>
      </c>
      <c r="Q4748" s="3">
        <v>1</v>
      </c>
      <c r="R4748" t="s">
        <v>26083</v>
      </c>
      <c r="S4748" s="3">
        <v>28</v>
      </c>
      <c r="T4748" s="3">
        <v>1</v>
      </c>
      <c r="U4748" s="3">
        <v>405000</v>
      </c>
      <c r="V4748" s="3">
        <v>2019</v>
      </c>
      <c r="W4748" t="s">
        <v>26159</v>
      </c>
    </row>
    <row r="4749" spans="1:23" x14ac:dyDescent="0.3">
      <c r="A4749" s="3">
        <v>7</v>
      </c>
      <c r="B4749" t="s">
        <v>788</v>
      </c>
      <c r="C4749" s="3">
        <v>7405</v>
      </c>
      <c r="D4749" t="s">
        <v>1469</v>
      </c>
      <c r="E4749" s="3">
        <v>100101</v>
      </c>
      <c r="F4749" t="s">
        <v>11256</v>
      </c>
      <c r="G4749" s="3">
        <v>100101004</v>
      </c>
      <c r="H4749" t="s">
        <v>16281</v>
      </c>
      <c r="I4749" s="3">
        <v>2</v>
      </c>
      <c r="J4749" t="s">
        <v>12848</v>
      </c>
      <c r="K4749" s="3">
        <v>26</v>
      </c>
      <c r="L4749" t="s">
        <v>26136</v>
      </c>
      <c r="M4749" s="3">
        <v>5</v>
      </c>
      <c r="N4749" t="s">
        <v>26092</v>
      </c>
      <c r="O4749" s="3">
        <v>1</v>
      </c>
      <c r="P4749" t="s">
        <v>28066</v>
      </c>
      <c r="Q4749" s="3">
        <v>1</v>
      </c>
      <c r="R4749" t="s">
        <v>26083</v>
      </c>
      <c r="S4749" s="3">
        <v>28</v>
      </c>
      <c r="T4749" s="3">
        <v>1</v>
      </c>
      <c r="U4749" s="3">
        <v>270000</v>
      </c>
      <c r="V4749" s="3">
        <v>2019</v>
      </c>
      <c r="W4749" t="s">
        <v>26159</v>
      </c>
    </row>
    <row r="4750" spans="1:23" x14ac:dyDescent="0.3">
      <c r="A4750" s="3">
        <v>7</v>
      </c>
      <c r="B4750" t="s">
        <v>788</v>
      </c>
      <c r="C4750" s="3">
        <v>7306</v>
      </c>
      <c r="D4750" t="s">
        <v>1445</v>
      </c>
      <c r="E4750" s="3">
        <v>100101</v>
      </c>
      <c r="F4750" t="s">
        <v>11256</v>
      </c>
      <c r="G4750" s="3">
        <v>100101001</v>
      </c>
      <c r="H4750" t="s">
        <v>26124</v>
      </c>
      <c r="I4750" s="3">
        <v>2</v>
      </c>
      <c r="J4750" t="s">
        <v>12848</v>
      </c>
      <c r="K4750" s="3">
        <v>26</v>
      </c>
      <c r="L4750" t="s">
        <v>26136</v>
      </c>
      <c r="M4750" s="3">
        <v>5</v>
      </c>
      <c r="N4750" t="s">
        <v>26092</v>
      </c>
      <c r="O4750" s="3">
        <v>3</v>
      </c>
      <c r="P4750" t="s">
        <v>26085</v>
      </c>
      <c r="Q4750" s="3">
        <v>2</v>
      </c>
      <c r="R4750" t="s">
        <v>8209</v>
      </c>
      <c r="S4750" s="3">
        <v>150</v>
      </c>
      <c r="T4750" s="3">
        <v>1</v>
      </c>
      <c r="U4750" s="3">
        <v>1800000</v>
      </c>
      <c r="V4750" s="3">
        <v>2019</v>
      </c>
      <c r="W4750" t="s">
        <v>26159</v>
      </c>
    </row>
    <row r="4751" spans="1:23" x14ac:dyDescent="0.3">
      <c r="A4751" s="3">
        <v>7</v>
      </c>
      <c r="B4751" t="s">
        <v>788</v>
      </c>
      <c r="C4751" s="3">
        <v>7306</v>
      </c>
      <c r="D4751" t="s">
        <v>1445</v>
      </c>
      <c r="E4751" s="3">
        <v>100101</v>
      </c>
      <c r="F4751" t="s">
        <v>11256</v>
      </c>
      <c r="G4751" s="3">
        <v>100101004</v>
      </c>
      <c r="H4751" t="s">
        <v>16281</v>
      </c>
      <c r="I4751" s="3">
        <v>2</v>
      </c>
      <c r="J4751" t="s">
        <v>12848</v>
      </c>
      <c r="K4751" s="3">
        <v>26</v>
      </c>
      <c r="L4751" t="s">
        <v>26136</v>
      </c>
      <c r="M4751" s="3">
        <v>5</v>
      </c>
      <c r="N4751" t="s">
        <v>26092</v>
      </c>
      <c r="O4751" s="3">
        <v>3</v>
      </c>
      <c r="P4751" t="s">
        <v>26085</v>
      </c>
      <c r="Q4751" s="3">
        <v>2</v>
      </c>
      <c r="R4751" t="s">
        <v>8209</v>
      </c>
      <c r="S4751" s="3">
        <v>150</v>
      </c>
      <c r="T4751" s="3">
        <v>1</v>
      </c>
      <c r="U4751" s="3">
        <v>1700000</v>
      </c>
      <c r="V4751" s="3">
        <v>2019</v>
      </c>
      <c r="W4751" t="s">
        <v>26159</v>
      </c>
    </row>
    <row r="4752" spans="1:23" x14ac:dyDescent="0.3">
      <c r="A4752" s="3">
        <v>7</v>
      </c>
      <c r="B4752" t="s">
        <v>788</v>
      </c>
      <c r="C4752" s="3">
        <v>7306</v>
      </c>
      <c r="D4752" t="s">
        <v>1445</v>
      </c>
      <c r="E4752" s="3">
        <v>100101</v>
      </c>
      <c r="F4752" t="s">
        <v>11256</v>
      </c>
      <c r="G4752" s="3">
        <v>1001010080</v>
      </c>
      <c r="H4752" t="s">
        <v>26126</v>
      </c>
      <c r="I4752" s="3">
        <v>2</v>
      </c>
      <c r="J4752" t="s">
        <v>12848</v>
      </c>
      <c r="K4752" s="3">
        <v>26</v>
      </c>
      <c r="L4752" t="s">
        <v>26136</v>
      </c>
      <c r="M4752" s="3">
        <v>5</v>
      </c>
      <c r="N4752" t="s">
        <v>26092</v>
      </c>
      <c r="O4752" s="3">
        <v>3</v>
      </c>
      <c r="P4752" t="s">
        <v>26085</v>
      </c>
      <c r="Q4752" s="3">
        <v>2</v>
      </c>
      <c r="R4752" t="s">
        <v>8209</v>
      </c>
      <c r="S4752" s="3">
        <v>150</v>
      </c>
      <c r="T4752" s="3">
        <v>1</v>
      </c>
      <c r="U4752" s="3">
        <v>930000</v>
      </c>
      <c r="V4752" s="3">
        <v>2019</v>
      </c>
      <c r="W4752" t="s">
        <v>26159</v>
      </c>
    </row>
    <row r="4753" spans="1:23" x14ac:dyDescent="0.3">
      <c r="A4753" s="3">
        <v>7</v>
      </c>
      <c r="B4753" t="s">
        <v>788</v>
      </c>
      <c r="C4753" s="3">
        <v>7306</v>
      </c>
      <c r="D4753" t="s">
        <v>1445</v>
      </c>
      <c r="E4753" s="3">
        <v>100101</v>
      </c>
      <c r="F4753" t="s">
        <v>11256</v>
      </c>
      <c r="G4753" s="3">
        <v>100101004</v>
      </c>
      <c r="H4753" t="s">
        <v>16281</v>
      </c>
      <c r="I4753" s="3">
        <v>2</v>
      </c>
      <c r="J4753" t="s">
        <v>12848</v>
      </c>
      <c r="K4753" s="3">
        <v>26</v>
      </c>
      <c r="L4753" t="s">
        <v>26136</v>
      </c>
      <c r="M4753" s="3">
        <v>5</v>
      </c>
      <c r="N4753" t="s">
        <v>26092</v>
      </c>
      <c r="O4753" s="3">
        <v>3</v>
      </c>
      <c r="P4753" t="s">
        <v>26085</v>
      </c>
      <c r="Q4753" s="3">
        <v>1</v>
      </c>
      <c r="R4753" t="s">
        <v>26083</v>
      </c>
      <c r="S4753" s="3">
        <v>15</v>
      </c>
      <c r="T4753" s="3">
        <v>1</v>
      </c>
      <c r="U4753" s="3">
        <v>200000</v>
      </c>
      <c r="V4753" s="3">
        <v>2019</v>
      </c>
      <c r="W4753" t="s">
        <v>26159</v>
      </c>
    </row>
    <row r="4754" spans="1:23" x14ac:dyDescent="0.3">
      <c r="A4754" s="3">
        <v>7</v>
      </c>
      <c r="B4754" t="s">
        <v>788</v>
      </c>
      <c r="C4754" s="3">
        <v>7109</v>
      </c>
      <c r="D4754" t="s">
        <v>1415</v>
      </c>
      <c r="E4754" s="3">
        <v>100101</v>
      </c>
      <c r="F4754" t="s">
        <v>11256</v>
      </c>
      <c r="G4754" s="3">
        <v>100101004</v>
      </c>
      <c r="H4754" t="s">
        <v>16281</v>
      </c>
      <c r="I4754" s="3">
        <v>2</v>
      </c>
      <c r="J4754" t="s">
        <v>12848</v>
      </c>
      <c r="K4754" s="3">
        <v>26</v>
      </c>
      <c r="L4754" t="s">
        <v>26136</v>
      </c>
      <c r="M4754" s="3">
        <v>2</v>
      </c>
      <c r="N4754" t="s">
        <v>26084</v>
      </c>
      <c r="O4754" s="3">
        <v>3</v>
      </c>
      <c r="P4754" t="s">
        <v>26085</v>
      </c>
      <c r="Q4754" s="3">
        <v>1</v>
      </c>
      <c r="R4754" t="s">
        <v>26083</v>
      </c>
      <c r="S4754" s="3">
        <v>8</v>
      </c>
      <c r="T4754" s="3">
        <v>1</v>
      </c>
      <c r="U4754" s="3">
        <v>1160000</v>
      </c>
      <c r="V4754" s="3">
        <v>2019</v>
      </c>
      <c r="W4754" t="s">
        <v>26159</v>
      </c>
    </row>
    <row r="4755" spans="1:23" x14ac:dyDescent="0.3">
      <c r="A4755" s="3">
        <v>7</v>
      </c>
      <c r="B4755" t="s">
        <v>788</v>
      </c>
      <c r="C4755" s="3">
        <v>7109</v>
      </c>
      <c r="D4755" t="s">
        <v>1415</v>
      </c>
      <c r="E4755" s="3">
        <v>100101</v>
      </c>
      <c r="F4755" t="s">
        <v>11256</v>
      </c>
      <c r="G4755" s="3">
        <v>1001010080</v>
      </c>
      <c r="H4755" t="s">
        <v>26126</v>
      </c>
      <c r="I4755" s="3">
        <v>2</v>
      </c>
      <c r="J4755" t="s">
        <v>12848</v>
      </c>
      <c r="K4755" s="3">
        <v>26</v>
      </c>
      <c r="L4755" t="s">
        <v>26136</v>
      </c>
      <c r="M4755" s="3">
        <v>2</v>
      </c>
      <c r="N4755" t="s">
        <v>26084</v>
      </c>
      <c r="O4755" s="3">
        <v>3</v>
      </c>
      <c r="P4755" t="s">
        <v>26085</v>
      </c>
      <c r="Q4755" s="3">
        <v>1</v>
      </c>
      <c r="R4755" t="s">
        <v>26083</v>
      </c>
      <c r="S4755" s="3">
        <v>8</v>
      </c>
      <c r="T4755" s="3">
        <v>1</v>
      </c>
      <c r="U4755" s="3">
        <v>1164000</v>
      </c>
      <c r="V4755" s="3">
        <v>2019</v>
      </c>
      <c r="W4755" t="s">
        <v>26159</v>
      </c>
    </row>
    <row r="4756" spans="1:23" x14ac:dyDescent="0.3">
      <c r="A4756" s="3">
        <v>16</v>
      </c>
      <c r="B4756" t="s">
        <v>791</v>
      </c>
      <c r="C4756" s="3">
        <v>16101</v>
      </c>
      <c r="D4756" t="s">
        <v>2026</v>
      </c>
      <c r="E4756" s="3">
        <v>100101</v>
      </c>
      <c r="F4756" t="s">
        <v>11256</v>
      </c>
      <c r="G4756" s="3">
        <v>100101004</v>
      </c>
      <c r="H4756" t="s">
        <v>16281</v>
      </c>
      <c r="I4756" s="3">
        <v>2</v>
      </c>
      <c r="J4756" t="s">
        <v>12848</v>
      </c>
      <c r="K4756" s="3">
        <v>26</v>
      </c>
      <c r="L4756" t="s">
        <v>26136</v>
      </c>
      <c r="M4756" s="3">
        <v>1</v>
      </c>
      <c r="N4756" t="s">
        <v>26082</v>
      </c>
      <c r="O4756" s="3">
        <v>1</v>
      </c>
      <c r="P4756" t="s">
        <v>28066</v>
      </c>
      <c r="Q4756" s="3">
        <v>1</v>
      </c>
      <c r="R4756" t="s">
        <v>26083</v>
      </c>
      <c r="S4756" s="3">
        <v>80</v>
      </c>
      <c r="T4756" s="3">
        <v>1</v>
      </c>
      <c r="U4756" s="3">
        <v>100000</v>
      </c>
      <c r="V4756" s="3">
        <v>2000</v>
      </c>
      <c r="W4756" t="s">
        <v>25</v>
      </c>
    </row>
    <row r="4757" spans="1:23" x14ac:dyDescent="0.3">
      <c r="A4757" s="3">
        <v>16</v>
      </c>
      <c r="B4757" t="s">
        <v>791</v>
      </c>
      <c r="C4757" s="3">
        <v>16101</v>
      </c>
      <c r="D4757" t="s">
        <v>2026</v>
      </c>
      <c r="E4757" s="3">
        <v>100101</v>
      </c>
      <c r="F4757" t="s">
        <v>11256</v>
      </c>
      <c r="G4757" s="3">
        <v>100101008</v>
      </c>
      <c r="H4757" t="s">
        <v>26130</v>
      </c>
      <c r="I4757" s="3">
        <v>2</v>
      </c>
      <c r="J4757" t="s">
        <v>12848</v>
      </c>
      <c r="K4757" s="3">
        <v>26</v>
      </c>
      <c r="L4757" t="s">
        <v>26136</v>
      </c>
      <c r="M4757" s="3">
        <v>1</v>
      </c>
      <c r="N4757" t="s">
        <v>26082</v>
      </c>
      <c r="O4757" s="3">
        <v>1</v>
      </c>
      <c r="P4757" t="s">
        <v>28066</v>
      </c>
      <c r="Q4757" s="3">
        <v>1</v>
      </c>
      <c r="R4757" t="s">
        <v>26083</v>
      </c>
      <c r="S4757" s="3">
        <v>80</v>
      </c>
      <c r="T4757" s="3">
        <v>1</v>
      </c>
      <c r="U4757" s="3">
        <v>75000</v>
      </c>
      <c r="V4757" s="3">
        <v>2000</v>
      </c>
      <c r="W4757" t="s">
        <v>25</v>
      </c>
    </row>
    <row r="4758" spans="1:23" x14ac:dyDescent="0.3">
      <c r="A4758" s="3">
        <v>8</v>
      </c>
      <c r="B4758" t="s">
        <v>770</v>
      </c>
      <c r="C4758" s="3">
        <v>8301</v>
      </c>
      <c r="D4758" t="s">
        <v>1538</v>
      </c>
      <c r="E4758" s="3">
        <v>100101</v>
      </c>
      <c r="F4758" t="s">
        <v>11256</v>
      </c>
      <c r="G4758" s="3">
        <v>100101004</v>
      </c>
      <c r="H4758" t="s">
        <v>16281</v>
      </c>
      <c r="I4758" s="3">
        <v>2</v>
      </c>
      <c r="J4758" t="s">
        <v>12848</v>
      </c>
      <c r="K4758" s="3">
        <v>26</v>
      </c>
      <c r="L4758" t="s">
        <v>26136</v>
      </c>
      <c r="M4758" s="3">
        <v>2</v>
      </c>
      <c r="N4758" t="s">
        <v>26084</v>
      </c>
      <c r="O4758" s="3">
        <v>3</v>
      </c>
      <c r="P4758" t="s">
        <v>26085</v>
      </c>
      <c r="Q4758" s="3">
        <v>4</v>
      </c>
      <c r="R4758" t="s">
        <v>26113</v>
      </c>
      <c r="S4758" s="3">
        <v>33</v>
      </c>
      <c r="T4758" s="3">
        <v>1</v>
      </c>
      <c r="U4758" s="3">
        <v>266000</v>
      </c>
      <c r="V4758" s="3">
        <v>2000</v>
      </c>
      <c r="W4758" t="s">
        <v>25</v>
      </c>
    </row>
    <row r="4759" spans="1:23" x14ac:dyDescent="0.3">
      <c r="A4759" s="3">
        <v>16</v>
      </c>
      <c r="B4759" t="s">
        <v>791</v>
      </c>
      <c r="C4759" s="3">
        <v>16301</v>
      </c>
      <c r="D4759" t="s">
        <v>2074</v>
      </c>
      <c r="E4759" s="3">
        <v>100101</v>
      </c>
      <c r="F4759" t="s">
        <v>11256</v>
      </c>
      <c r="G4759" s="3">
        <v>100101004</v>
      </c>
      <c r="H4759" t="s">
        <v>16281</v>
      </c>
      <c r="I4759" s="3">
        <v>2</v>
      </c>
      <c r="J4759" t="s">
        <v>12848</v>
      </c>
      <c r="K4759" s="3">
        <v>26</v>
      </c>
      <c r="L4759" t="s">
        <v>26136</v>
      </c>
      <c r="M4759" s="3">
        <v>5</v>
      </c>
      <c r="N4759" t="s">
        <v>26092</v>
      </c>
      <c r="O4759" s="3">
        <v>3</v>
      </c>
      <c r="P4759" t="s">
        <v>26085</v>
      </c>
      <c r="Q4759" s="3">
        <v>4</v>
      </c>
      <c r="R4759" t="s">
        <v>26113</v>
      </c>
      <c r="S4759" s="3">
        <v>90</v>
      </c>
      <c r="T4759" s="3">
        <v>1</v>
      </c>
      <c r="U4759" s="3">
        <v>3000000</v>
      </c>
      <c r="V4759" s="3">
        <v>2000</v>
      </c>
      <c r="W4759" t="s">
        <v>25</v>
      </c>
    </row>
    <row r="4760" spans="1:23" x14ac:dyDescent="0.3">
      <c r="A4760" s="3">
        <v>16</v>
      </c>
      <c r="B4760" t="s">
        <v>791</v>
      </c>
      <c r="C4760" s="3">
        <v>16301</v>
      </c>
      <c r="D4760" t="s">
        <v>2074</v>
      </c>
      <c r="E4760" s="3">
        <v>100101</v>
      </c>
      <c r="F4760" t="s">
        <v>11256</v>
      </c>
      <c r="G4760" s="3">
        <v>100101001</v>
      </c>
      <c r="H4760" t="s">
        <v>26124</v>
      </c>
      <c r="I4760" s="3">
        <v>2</v>
      </c>
      <c r="J4760" t="s">
        <v>12848</v>
      </c>
      <c r="K4760" s="3">
        <v>26</v>
      </c>
      <c r="L4760" t="s">
        <v>26136</v>
      </c>
      <c r="M4760" s="3">
        <v>5</v>
      </c>
      <c r="N4760" t="s">
        <v>26092</v>
      </c>
      <c r="O4760" s="3">
        <v>3</v>
      </c>
      <c r="P4760" t="s">
        <v>26085</v>
      </c>
      <c r="Q4760" s="3">
        <v>4</v>
      </c>
      <c r="R4760" t="s">
        <v>26113</v>
      </c>
      <c r="S4760" s="3">
        <v>90</v>
      </c>
      <c r="T4760" s="3">
        <v>1</v>
      </c>
      <c r="U4760" s="3">
        <v>20000</v>
      </c>
      <c r="V4760" s="3">
        <v>2000</v>
      </c>
      <c r="W4760" t="s">
        <v>25</v>
      </c>
    </row>
    <row r="4761" spans="1:23" x14ac:dyDescent="0.3">
      <c r="A4761" s="3">
        <v>16</v>
      </c>
      <c r="B4761" t="s">
        <v>791</v>
      </c>
      <c r="C4761" s="3">
        <v>16301</v>
      </c>
      <c r="D4761" t="s">
        <v>2074</v>
      </c>
      <c r="E4761" s="3">
        <v>100101</v>
      </c>
      <c r="F4761" t="s">
        <v>11256</v>
      </c>
      <c r="G4761" s="3">
        <v>1001010080</v>
      </c>
      <c r="H4761" t="s">
        <v>26126</v>
      </c>
      <c r="I4761" s="3">
        <v>2</v>
      </c>
      <c r="J4761" t="s">
        <v>12848</v>
      </c>
      <c r="K4761" s="3">
        <v>26</v>
      </c>
      <c r="L4761" t="s">
        <v>26136</v>
      </c>
      <c r="M4761" s="3">
        <v>5</v>
      </c>
      <c r="N4761" t="s">
        <v>26092</v>
      </c>
      <c r="O4761" s="3">
        <v>3</v>
      </c>
      <c r="P4761" t="s">
        <v>26085</v>
      </c>
      <c r="Q4761" s="3">
        <v>4</v>
      </c>
      <c r="R4761" t="s">
        <v>26113</v>
      </c>
      <c r="S4761" s="3">
        <v>90</v>
      </c>
      <c r="T4761" s="3">
        <v>1</v>
      </c>
      <c r="U4761" s="3">
        <v>300000</v>
      </c>
      <c r="V4761" s="3">
        <v>2000</v>
      </c>
      <c r="W4761" t="s">
        <v>25</v>
      </c>
    </row>
    <row r="4762" spans="1:23" x14ac:dyDescent="0.3">
      <c r="A4762" s="3">
        <v>8</v>
      </c>
      <c r="B4762" t="s">
        <v>770</v>
      </c>
      <c r="C4762" s="3">
        <v>8301</v>
      </c>
      <c r="D4762" t="s">
        <v>1538</v>
      </c>
      <c r="E4762" s="3">
        <v>100101</v>
      </c>
      <c r="F4762" t="s">
        <v>11256</v>
      </c>
      <c r="G4762" s="3">
        <v>100101004</v>
      </c>
      <c r="H4762" t="s">
        <v>16281</v>
      </c>
      <c r="I4762" s="3">
        <v>2</v>
      </c>
      <c r="J4762" t="s">
        <v>12848</v>
      </c>
      <c r="K4762" s="3">
        <v>26</v>
      </c>
      <c r="L4762" t="s">
        <v>26136</v>
      </c>
      <c r="M4762" s="3">
        <v>2</v>
      </c>
      <c r="N4762" t="s">
        <v>26084</v>
      </c>
      <c r="O4762" s="3">
        <v>3</v>
      </c>
      <c r="P4762" t="s">
        <v>26085</v>
      </c>
      <c r="Q4762" s="3">
        <v>2</v>
      </c>
      <c r="R4762" t="s">
        <v>8209</v>
      </c>
      <c r="S4762" s="3">
        <v>30</v>
      </c>
      <c r="T4762" s="3">
        <v>1</v>
      </c>
      <c r="U4762" s="3">
        <v>200000</v>
      </c>
      <c r="V4762" s="3">
        <v>2006</v>
      </c>
      <c r="W4762" t="s">
        <v>25</v>
      </c>
    </row>
    <row r="4763" spans="1:23" x14ac:dyDescent="0.3">
      <c r="A4763" s="3">
        <v>16</v>
      </c>
      <c r="B4763" t="s">
        <v>791</v>
      </c>
      <c r="C4763" s="3">
        <v>16303</v>
      </c>
      <c r="D4763" t="s">
        <v>2080</v>
      </c>
      <c r="E4763" s="3">
        <v>100101</v>
      </c>
      <c r="F4763" t="s">
        <v>11256</v>
      </c>
      <c r="G4763" s="3">
        <v>100101004</v>
      </c>
      <c r="H4763" t="s">
        <v>16281</v>
      </c>
      <c r="I4763" s="3">
        <v>2</v>
      </c>
      <c r="J4763" t="s">
        <v>12848</v>
      </c>
      <c r="K4763" s="3">
        <v>26</v>
      </c>
      <c r="L4763" t="s">
        <v>26136</v>
      </c>
      <c r="M4763" s="3">
        <v>2</v>
      </c>
      <c r="N4763" t="s">
        <v>26084</v>
      </c>
      <c r="O4763" s="3">
        <v>2</v>
      </c>
      <c r="P4763" t="s">
        <v>28067</v>
      </c>
      <c r="Q4763" s="3">
        <v>3</v>
      </c>
      <c r="R4763" t="s">
        <v>26107</v>
      </c>
      <c r="S4763" s="3">
        <v>15</v>
      </c>
      <c r="T4763" s="3">
        <v>1</v>
      </c>
      <c r="U4763" s="3">
        <v>400000</v>
      </c>
      <c r="V4763" s="3">
        <v>2006</v>
      </c>
      <c r="W4763" t="s">
        <v>25</v>
      </c>
    </row>
    <row r="4764" spans="1:23" x14ac:dyDescent="0.3">
      <c r="A4764" s="3">
        <v>16</v>
      </c>
      <c r="B4764" t="s">
        <v>791</v>
      </c>
      <c r="C4764" s="3">
        <v>16101</v>
      </c>
      <c r="D4764" t="s">
        <v>2026</v>
      </c>
      <c r="E4764" s="3">
        <v>100101</v>
      </c>
      <c r="F4764" t="s">
        <v>11256</v>
      </c>
      <c r="G4764" s="3">
        <v>100101001</v>
      </c>
      <c r="H4764" t="s">
        <v>26124</v>
      </c>
      <c r="I4764" s="3">
        <v>2</v>
      </c>
      <c r="J4764" t="s">
        <v>12848</v>
      </c>
      <c r="K4764" s="3">
        <v>26</v>
      </c>
      <c r="L4764" t="s">
        <v>26136</v>
      </c>
      <c r="M4764" s="3">
        <v>5</v>
      </c>
      <c r="N4764" t="s">
        <v>26092</v>
      </c>
      <c r="O4764" s="3">
        <v>3</v>
      </c>
      <c r="P4764" t="s">
        <v>26085</v>
      </c>
      <c r="Q4764" s="3">
        <v>2</v>
      </c>
      <c r="R4764" t="s">
        <v>8209</v>
      </c>
      <c r="S4764" s="3">
        <v>100</v>
      </c>
      <c r="T4764" s="3">
        <v>1</v>
      </c>
      <c r="U4764" s="3">
        <v>30000</v>
      </c>
      <c r="V4764" s="3">
        <v>2012</v>
      </c>
      <c r="W4764" t="s">
        <v>25</v>
      </c>
    </row>
    <row r="4765" spans="1:23" x14ac:dyDescent="0.3">
      <c r="A4765" s="3">
        <v>16</v>
      </c>
      <c r="B4765" t="s">
        <v>791</v>
      </c>
      <c r="C4765" s="3">
        <v>16101</v>
      </c>
      <c r="D4765" t="s">
        <v>2026</v>
      </c>
      <c r="E4765" s="3">
        <v>100101</v>
      </c>
      <c r="F4765" t="s">
        <v>11256</v>
      </c>
      <c r="G4765" s="3">
        <v>100101004</v>
      </c>
      <c r="H4765" t="s">
        <v>16281</v>
      </c>
      <c r="I4765" s="3">
        <v>2</v>
      </c>
      <c r="J4765" t="s">
        <v>12848</v>
      </c>
      <c r="K4765" s="3">
        <v>26</v>
      </c>
      <c r="L4765" t="s">
        <v>26136</v>
      </c>
      <c r="M4765" s="3">
        <v>5</v>
      </c>
      <c r="N4765" t="s">
        <v>26092</v>
      </c>
      <c r="O4765" s="3">
        <v>3</v>
      </c>
      <c r="P4765" t="s">
        <v>26085</v>
      </c>
      <c r="Q4765" s="3">
        <v>2</v>
      </c>
      <c r="R4765" t="s">
        <v>8209</v>
      </c>
      <c r="S4765" s="3">
        <v>100</v>
      </c>
      <c r="T4765" s="3">
        <v>1</v>
      </c>
      <c r="U4765" s="3">
        <v>70000</v>
      </c>
      <c r="V4765" s="3">
        <v>2012</v>
      </c>
      <c r="W4765" t="s">
        <v>25</v>
      </c>
    </row>
    <row r="4766" spans="1:23" x14ac:dyDescent="0.3">
      <c r="A4766" s="3">
        <v>16</v>
      </c>
      <c r="B4766" t="s">
        <v>791</v>
      </c>
      <c r="C4766" s="3">
        <v>16101</v>
      </c>
      <c r="D4766" t="s">
        <v>2026</v>
      </c>
      <c r="E4766" s="3">
        <v>100101</v>
      </c>
      <c r="F4766" t="s">
        <v>11256</v>
      </c>
      <c r="G4766" s="3">
        <v>1001010080</v>
      </c>
      <c r="H4766" t="s">
        <v>26126</v>
      </c>
      <c r="I4766" s="3">
        <v>2</v>
      </c>
      <c r="J4766" t="s">
        <v>12848</v>
      </c>
      <c r="K4766" s="3">
        <v>26</v>
      </c>
      <c r="L4766" t="s">
        <v>26136</v>
      </c>
      <c r="M4766" s="3">
        <v>5</v>
      </c>
      <c r="N4766" t="s">
        <v>26092</v>
      </c>
      <c r="O4766" s="3">
        <v>3</v>
      </c>
      <c r="P4766" t="s">
        <v>26085</v>
      </c>
      <c r="Q4766" s="3">
        <v>2</v>
      </c>
      <c r="R4766" t="s">
        <v>8209</v>
      </c>
      <c r="S4766" s="3">
        <v>100</v>
      </c>
      <c r="T4766" s="3">
        <v>1</v>
      </c>
      <c r="U4766" s="3">
        <v>120000</v>
      </c>
      <c r="V4766" s="3">
        <v>2012</v>
      </c>
      <c r="W4766" t="s">
        <v>25</v>
      </c>
    </row>
    <row r="4767" spans="1:23" x14ac:dyDescent="0.3">
      <c r="A4767" s="3">
        <v>16</v>
      </c>
      <c r="B4767" t="s">
        <v>791</v>
      </c>
      <c r="C4767" s="3">
        <v>16101</v>
      </c>
      <c r="D4767" t="s">
        <v>2026</v>
      </c>
      <c r="E4767" s="3">
        <v>100103</v>
      </c>
      <c r="F4767" t="s">
        <v>11337</v>
      </c>
      <c r="G4767" s="3">
        <v>100103001</v>
      </c>
      <c r="H4767" t="s">
        <v>26123</v>
      </c>
      <c r="I4767" s="3">
        <v>2</v>
      </c>
      <c r="J4767" t="s">
        <v>12848</v>
      </c>
      <c r="K4767" s="3">
        <v>26</v>
      </c>
      <c r="L4767" t="s">
        <v>26136</v>
      </c>
      <c r="M4767" s="3">
        <v>5</v>
      </c>
      <c r="N4767" t="s">
        <v>26092</v>
      </c>
      <c r="O4767" s="3">
        <v>3</v>
      </c>
      <c r="P4767" t="s">
        <v>26085</v>
      </c>
      <c r="Q4767" s="3">
        <v>4</v>
      </c>
      <c r="R4767" t="s">
        <v>26113</v>
      </c>
      <c r="S4767" s="3">
        <v>3</v>
      </c>
      <c r="T4767" s="3">
        <v>1</v>
      </c>
      <c r="U4767" s="3">
        <v>300000</v>
      </c>
      <c r="V4767" s="3">
        <v>2012</v>
      </c>
      <c r="W4767" t="s">
        <v>25</v>
      </c>
    </row>
    <row r="4768" spans="1:23" x14ac:dyDescent="0.3">
      <c r="A4768" s="3">
        <v>16</v>
      </c>
      <c r="B4768" t="s">
        <v>791</v>
      </c>
      <c r="C4768" s="3">
        <v>16303</v>
      </c>
      <c r="D4768" t="s">
        <v>2080</v>
      </c>
      <c r="E4768" s="3">
        <v>100101</v>
      </c>
      <c r="F4768" t="s">
        <v>11256</v>
      </c>
      <c r="G4768" s="3">
        <v>100101004</v>
      </c>
      <c r="H4768" t="s">
        <v>16281</v>
      </c>
      <c r="I4768" s="3">
        <v>2</v>
      </c>
      <c r="J4768" t="s">
        <v>12848</v>
      </c>
      <c r="K4768" s="3">
        <v>26</v>
      </c>
      <c r="L4768" t="s">
        <v>26136</v>
      </c>
      <c r="M4768" s="3">
        <v>2</v>
      </c>
      <c r="N4768" t="s">
        <v>26084</v>
      </c>
      <c r="O4768" s="3">
        <v>2</v>
      </c>
      <c r="P4768" t="s">
        <v>28067</v>
      </c>
      <c r="Q4768" s="3">
        <v>2</v>
      </c>
      <c r="R4768" t="s">
        <v>8209</v>
      </c>
      <c r="S4768" s="3">
        <v>148</v>
      </c>
      <c r="T4768" s="3">
        <v>1</v>
      </c>
      <c r="U4768" s="3">
        <v>600000</v>
      </c>
      <c r="V4768" s="3">
        <v>2012</v>
      </c>
      <c r="W4768" t="s">
        <v>25</v>
      </c>
    </row>
    <row r="4769" spans="1:23" x14ac:dyDescent="0.3">
      <c r="A4769" s="3">
        <v>16</v>
      </c>
      <c r="B4769" t="s">
        <v>791</v>
      </c>
      <c r="C4769" s="3">
        <v>16303</v>
      </c>
      <c r="D4769" t="s">
        <v>2080</v>
      </c>
      <c r="E4769" s="3">
        <v>100101</v>
      </c>
      <c r="F4769" t="s">
        <v>11256</v>
      </c>
      <c r="G4769" s="3">
        <v>100101004</v>
      </c>
      <c r="H4769" t="s">
        <v>16281</v>
      </c>
      <c r="I4769" s="3">
        <v>2</v>
      </c>
      <c r="J4769" t="s">
        <v>12848</v>
      </c>
      <c r="K4769" s="3">
        <v>26</v>
      </c>
      <c r="L4769" t="s">
        <v>26136</v>
      </c>
      <c r="M4769" s="3">
        <v>5</v>
      </c>
      <c r="N4769" t="s">
        <v>26092</v>
      </c>
      <c r="O4769" s="3">
        <v>2</v>
      </c>
      <c r="P4769" t="s">
        <v>28067</v>
      </c>
      <c r="Q4769" s="3">
        <v>4</v>
      </c>
      <c r="R4769" t="s">
        <v>26113</v>
      </c>
      <c r="S4769" s="3">
        <v>115</v>
      </c>
      <c r="T4769" s="3">
        <v>1</v>
      </c>
      <c r="U4769" s="3">
        <v>120000</v>
      </c>
      <c r="V4769" s="3">
        <v>2016</v>
      </c>
      <c r="W4769" t="s">
        <v>25</v>
      </c>
    </row>
    <row r="4770" spans="1:23" x14ac:dyDescent="0.3">
      <c r="A4770" s="3">
        <v>16</v>
      </c>
      <c r="B4770" t="s">
        <v>791</v>
      </c>
      <c r="C4770" s="3">
        <v>16303</v>
      </c>
      <c r="D4770" t="s">
        <v>2080</v>
      </c>
      <c r="E4770" s="3">
        <v>100101</v>
      </c>
      <c r="F4770" t="s">
        <v>11256</v>
      </c>
      <c r="G4770" s="3">
        <v>1001010080</v>
      </c>
      <c r="H4770" t="s">
        <v>26126</v>
      </c>
      <c r="I4770" s="3">
        <v>2</v>
      </c>
      <c r="J4770" t="s">
        <v>12848</v>
      </c>
      <c r="K4770" s="3">
        <v>26</v>
      </c>
      <c r="L4770" t="s">
        <v>26136</v>
      </c>
      <c r="M4770" s="3">
        <v>5</v>
      </c>
      <c r="N4770" t="s">
        <v>26092</v>
      </c>
      <c r="O4770" s="3">
        <v>2</v>
      </c>
      <c r="P4770" t="s">
        <v>28067</v>
      </c>
      <c r="Q4770" s="3">
        <v>4</v>
      </c>
      <c r="R4770" t="s">
        <v>26113</v>
      </c>
      <c r="S4770" s="3">
        <v>115</v>
      </c>
      <c r="T4770" s="3">
        <v>1</v>
      </c>
      <c r="U4770" s="3">
        <v>100000</v>
      </c>
      <c r="V4770" s="3">
        <v>2016</v>
      </c>
      <c r="W4770" t="s">
        <v>25</v>
      </c>
    </row>
    <row r="4771" spans="1:23" x14ac:dyDescent="0.3">
      <c r="A4771" s="3">
        <v>8</v>
      </c>
      <c r="B4771" t="s">
        <v>770</v>
      </c>
      <c r="C4771" s="3">
        <v>8301</v>
      </c>
      <c r="D4771" t="s">
        <v>1538</v>
      </c>
      <c r="E4771" s="3">
        <v>100107</v>
      </c>
      <c r="F4771" t="s">
        <v>9429</v>
      </c>
      <c r="G4771" s="3">
        <v>100107008</v>
      </c>
      <c r="H4771" t="s">
        <v>11403</v>
      </c>
      <c r="I4771" s="3">
        <v>2</v>
      </c>
      <c r="J4771" t="s">
        <v>12848</v>
      </c>
      <c r="K4771" s="3">
        <v>26</v>
      </c>
      <c r="L4771" t="s">
        <v>26136</v>
      </c>
      <c r="M4771" s="3">
        <v>5</v>
      </c>
      <c r="N4771" t="s">
        <v>26092</v>
      </c>
      <c r="O4771" s="3">
        <v>3</v>
      </c>
      <c r="P4771" t="s">
        <v>26085</v>
      </c>
      <c r="Q4771" s="3">
        <v>1</v>
      </c>
      <c r="R4771" t="s">
        <v>26083</v>
      </c>
      <c r="S4771" s="3">
        <v>10</v>
      </c>
      <c r="T4771" s="3">
        <v>1</v>
      </c>
      <c r="U4771" s="3">
        <v>200000</v>
      </c>
      <c r="V4771" s="3">
        <v>2019</v>
      </c>
      <c r="W4771" t="s">
        <v>26159</v>
      </c>
    </row>
    <row r="4772" spans="1:23" x14ac:dyDescent="0.3">
      <c r="A4772" s="3">
        <v>8</v>
      </c>
      <c r="B4772" t="s">
        <v>770</v>
      </c>
      <c r="C4772" s="3">
        <v>8301</v>
      </c>
      <c r="D4772" t="s">
        <v>1538</v>
      </c>
      <c r="E4772" s="3">
        <v>100101</v>
      </c>
      <c r="F4772" t="s">
        <v>11256</v>
      </c>
      <c r="G4772" s="3">
        <v>100101001</v>
      </c>
      <c r="H4772" t="s">
        <v>26124</v>
      </c>
      <c r="I4772" s="3">
        <v>2</v>
      </c>
      <c r="J4772" t="s">
        <v>12848</v>
      </c>
      <c r="K4772" s="3">
        <v>26</v>
      </c>
      <c r="L4772" t="s">
        <v>26136</v>
      </c>
      <c r="M4772" s="3">
        <v>5</v>
      </c>
      <c r="N4772" t="s">
        <v>26092</v>
      </c>
      <c r="O4772" s="3">
        <v>3</v>
      </c>
      <c r="P4772" t="s">
        <v>26085</v>
      </c>
      <c r="Q4772" s="3">
        <v>1</v>
      </c>
      <c r="R4772" t="s">
        <v>26083</v>
      </c>
      <c r="S4772" s="3">
        <v>10</v>
      </c>
      <c r="T4772" s="3">
        <v>1</v>
      </c>
      <c r="U4772" s="3">
        <v>250000</v>
      </c>
      <c r="V4772" s="3">
        <v>2019</v>
      </c>
      <c r="W4772" t="s">
        <v>26159</v>
      </c>
    </row>
    <row r="4773" spans="1:23" x14ac:dyDescent="0.3">
      <c r="A4773" s="3">
        <v>8</v>
      </c>
      <c r="B4773" t="s">
        <v>770</v>
      </c>
      <c r="C4773" s="3">
        <v>8301</v>
      </c>
      <c r="D4773" t="s">
        <v>1538</v>
      </c>
      <c r="E4773" s="3">
        <v>100101</v>
      </c>
      <c r="F4773" t="s">
        <v>11256</v>
      </c>
      <c r="G4773" s="3">
        <v>100101004</v>
      </c>
      <c r="H4773" t="s">
        <v>16281</v>
      </c>
      <c r="I4773" s="3">
        <v>2</v>
      </c>
      <c r="J4773" t="s">
        <v>12848</v>
      </c>
      <c r="K4773" s="3">
        <v>26</v>
      </c>
      <c r="L4773" t="s">
        <v>26136</v>
      </c>
      <c r="M4773" s="3">
        <v>5</v>
      </c>
      <c r="N4773" t="s">
        <v>26092</v>
      </c>
      <c r="O4773" s="3">
        <v>3</v>
      </c>
      <c r="P4773" t="s">
        <v>26085</v>
      </c>
      <c r="Q4773" s="3">
        <v>1</v>
      </c>
      <c r="R4773" t="s">
        <v>26083</v>
      </c>
      <c r="S4773" s="3">
        <v>10</v>
      </c>
      <c r="T4773" s="3">
        <v>1</v>
      </c>
      <c r="U4773" s="3">
        <v>50000</v>
      </c>
      <c r="V4773" s="3">
        <v>2019</v>
      </c>
      <c r="W4773" t="s">
        <v>26159</v>
      </c>
    </row>
    <row r="4774" spans="1:23" x14ac:dyDescent="0.3">
      <c r="A4774" s="3">
        <v>10</v>
      </c>
      <c r="B4774" t="s">
        <v>779</v>
      </c>
      <c r="C4774" s="3">
        <v>10304</v>
      </c>
      <c r="D4774" t="s">
        <v>1741</v>
      </c>
      <c r="E4774" s="3">
        <v>100101</v>
      </c>
      <c r="F4774" t="s">
        <v>11256</v>
      </c>
      <c r="G4774" s="3">
        <v>100101004</v>
      </c>
      <c r="H4774" t="s">
        <v>16281</v>
      </c>
      <c r="I4774" s="3">
        <v>2</v>
      </c>
      <c r="J4774" t="s">
        <v>12848</v>
      </c>
      <c r="K4774" s="3">
        <v>26</v>
      </c>
      <c r="L4774" t="s">
        <v>26136</v>
      </c>
      <c r="M4774" s="3">
        <v>5</v>
      </c>
      <c r="N4774" t="s">
        <v>26092</v>
      </c>
      <c r="O4774" s="3">
        <v>3</v>
      </c>
      <c r="P4774" t="s">
        <v>26085</v>
      </c>
      <c r="Q4774" s="3">
        <v>2</v>
      </c>
      <c r="R4774" t="s">
        <v>8209</v>
      </c>
      <c r="S4774" s="3">
        <v>600</v>
      </c>
      <c r="T4774" s="3">
        <v>1</v>
      </c>
      <c r="U4774" s="3">
        <v>600000</v>
      </c>
      <c r="V4774" s="3">
        <v>2006</v>
      </c>
      <c r="W4774" t="s">
        <v>25</v>
      </c>
    </row>
    <row r="4775" spans="1:23" x14ac:dyDescent="0.3">
      <c r="A4775" s="3">
        <v>13</v>
      </c>
      <c r="B4775" t="s">
        <v>26153</v>
      </c>
      <c r="C4775" s="3">
        <v>13202</v>
      </c>
      <c r="D4775" t="s">
        <v>1923</v>
      </c>
      <c r="E4775" s="3">
        <v>100101</v>
      </c>
      <c r="F4775" t="s">
        <v>11256</v>
      </c>
      <c r="G4775" s="3">
        <v>100101004</v>
      </c>
      <c r="H4775" t="s">
        <v>16281</v>
      </c>
      <c r="I4775" s="3">
        <v>1</v>
      </c>
      <c r="J4775" t="s">
        <v>26080</v>
      </c>
      <c r="K4775" s="3">
        <v>26</v>
      </c>
      <c r="L4775" t="s">
        <v>26136</v>
      </c>
      <c r="M4775" s="3">
        <v>2</v>
      </c>
      <c r="N4775" t="s">
        <v>26084</v>
      </c>
      <c r="O4775" s="3">
        <v>3</v>
      </c>
      <c r="P4775" t="s">
        <v>26085</v>
      </c>
      <c r="Q4775" s="3">
        <v>2</v>
      </c>
      <c r="R4775" t="s">
        <v>8209</v>
      </c>
      <c r="S4775" s="3">
        <v>26</v>
      </c>
      <c r="T4775" s="3">
        <v>1</v>
      </c>
      <c r="U4775" s="3">
        <v>300000</v>
      </c>
      <c r="V4775" s="3">
        <v>2004</v>
      </c>
      <c r="W4775" t="s">
        <v>25</v>
      </c>
    </row>
    <row r="4776" spans="1:23" x14ac:dyDescent="0.3">
      <c r="A4776" s="3">
        <v>13</v>
      </c>
      <c r="B4776" t="s">
        <v>26153</v>
      </c>
      <c r="C4776" s="3">
        <v>13601</v>
      </c>
      <c r="D4776" t="s">
        <v>1965</v>
      </c>
      <c r="E4776" s="3">
        <v>100103</v>
      </c>
      <c r="F4776" t="s">
        <v>11337</v>
      </c>
      <c r="G4776" s="3">
        <v>100103003</v>
      </c>
      <c r="H4776" t="s">
        <v>16985</v>
      </c>
      <c r="I4776" s="3">
        <v>2</v>
      </c>
      <c r="J4776" t="s">
        <v>12848</v>
      </c>
      <c r="K4776" s="3">
        <v>26</v>
      </c>
      <c r="L4776" t="s">
        <v>26136</v>
      </c>
      <c r="M4776" s="3">
        <v>2</v>
      </c>
      <c r="N4776" t="s">
        <v>26084</v>
      </c>
      <c r="O4776" s="3">
        <v>3</v>
      </c>
      <c r="P4776" t="s">
        <v>26085</v>
      </c>
      <c r="Q4776" s="3">
        <v>5</v>
      </c>
      <c r="R4776" t="s">
        <v>8203</v>
      </c>
      <c r="S4776" s="3">
        <v>50</v>
      </c>
      <c r="T4776" s="3">
        <v>1</v>
      </c>
      <c r="U4776" s="3">
        <v>45000</v>
      </c>
      <c r="V4776" s="3">
        <v>2004</v>
      </c>
      <c r="W4776" t="s">
        <v>25</v>
      </c>
    </row>
    <row r="4777" spans="1:23" x14ac:dyDescent="0.3">
      <c r="A4777" s="3">
        <v>13</v>
      </c>
      <c r="B4777" t="s">
        <v>26153</v>
      </c>
      <c r="C4777" s="3">
        <v>13601</v>
      </c>
      <c r="D4777" t="s">
        <v>1965</v>
      </c>
      <c r="E4777" s="3">
        <v>100103</v>
      </c>
      <c r="F4777" t="s">
        <v>11337</v>
      </c>
      <c r="G4777" s="3">
        <v>1001030040</v>
      </c>
      <c r="H4777" t="s">
        <v>26115</v>
      </c>
      <c r="I4777" s="3">
        <v>2</v>
      </c>
      <c r="J4777" t="s">
        <v>12848</v>
      </c>
      <c r="K4777" s="3">
        <v>26</v>
      </c>
      <c r="L4777" t="s">
        <v>26136</v>
      </c>
      <c r="M4777" s="3">
        <v>2</v>
      </c>
      <c r="N4777" t="s">
        <v>26084</v>
      </c>
      <c r="O4777" s="3">
        <v>3</v>
      </c>
      <c r="P4777" t="s">
        <v>26085</v>
      </c>
      <c r="Q4777" s="3">
        <v>5</v>
      </c>
      <c r="R4777" t="s">
        <v>8203</v>
      </c>
      <c r="S4777" s="3">
        <v>50</v>
      </c>
      <c r="T4777" s="3">
        <v>1</v>
      </c>
      <c r="U4777" s="3">
        <v>210000</v>
      </c>
      <c r="V4777" s="3">
        <v>2004</v>
      </c>
      <c r="W4777" t="s">
        <v>25</v>
      </c>
    </row>
    <row r="4778" spans="1:23" x14ac:dyDescent="0.3">
      <c r="A4778" s="3">
        <v>13</v>
      </c>
      <c r="B4778" t="s">
        <v>26153</v>
      </c>
      <c r="C4778" s="3">
        <v>13601</v>
      </c>
      <c r="D4778" t="s">
        <v>1965</v>
      </c>
      <c r="E4778" s="3">
        <v>100102</v>
      </c>
      <c r="F4778" t="s">
        <v>11306</v>
      </c>
      <c r="G4778" s="3">
        <v>100102003</v>
      </c>
      <c r="H4778" t="s">
        <v>26093</v>
      </c>
      <c r="I4778" s="3">
        <v>2</v>
      </c>
      <c r="J4778" t="s">
        <v>12848</v>
      </c>
      <c r="K4778" s="3">
        <v>26</v>
      </c>
      <c r="L4778" t="s">
        <v>26136</v>
      </c>
      <c r="M4778" s="3">
        <v>2</v>
      </c>
      <c r="N4778" t="s">
        <v>26084</v>
      </c>
      <c r="O4778" s="3">
        <v>3</v>
      </c>
      <c r="P4778" t="s">
        <v>26085</v>
      </c>
      <c r="Q4778" s="3">
        <v>5</v>
      </c>
      <c r="R4778" t="s">
        <v>8203</v>
      </c>
      <c r="S4778" s="3">
        <v>50</v>
      </c>
      <c r="T4778" s="3">
        <v>1</v>
      </c>
      <c r="U4778" s="3">
        <v>120000</v>
      </c>
      <c r="V4778" s="3">
        <v>2004</v>
      </c>
      <c r="W4778" t="s">
        <v>25</v>
      </c>
    </row>
    <row r="4779" spans="1:23" x14ac:dyDescent="0.3">
      <c r="A4779" s="3">
        <v>13</v>
      </c>
      <c r="B4779" t="s">
        <v>26153</v>
      </c>
      <c r="C4779" s="3">
        <v>13601</v>
      </c>
      <c r="D4779" t="s">
        <v>1965</v>
      </c>
      <c r="E4779" s="3">
        <v>100104</v>
      </c>
      <c r="F4779" t="s">
        <v>11362</v>
      </c>
      <c r="G4779" s="3">
        <v>1001040020</v>
      </c>
      <c r="H4779" t="s">
        <v>26133</v>
      </c>
      <c r="I4779" s="3">
        <v>2</v>
      </c>
      <c r="J4779" t="s">
        <v>12848</v>
      </c>
      <c r="K4779" s="3">
        <v>26</v>
      </c>
      <c r="L4779" t="s">
        <v>26136</v>
      </c>
      <c r="M4779" s="3">
        <v>2</v>
      </c>
      <c r="N4779" t="s">
        <v>26084</v>
      </c>
      <c r="O4779" s="3">
        <v>3</v>
      </c>
      <c r="P4779" t="s">
        <v>26085</v>
      </c>
      <c r="Q4779" s="3">
        <v>5</v>
      </c>
      <c r="R4779" t="s">
        <v>8203</v>
      </c>
      <c r="S4779" s="3">
        <v>50</v>
      </c>
      <c r="T4779" s="3">
        <v>1</v>
      </c>
      <c r="U4779" s="3">
        <v>210000</v>
      </c>
      <c r="V4779" s="3">
        <v>2004</v>
      </c>
      <c r="W4779" t="s">
        <v>25</v>
      </c>
    </row>
    <row r="4780" spans="1:23" x14ac:dyDescent="0.3">
      <c r="A4780" s="3">
        <v>13</v>
      </c>
      <c r="B4780" t="s">
        <v>26153</v>
      </c>
      <c r="C4780" s="3">
        <v>13601</v>
      </c>
      <c r="D4780" t="s">
        <v>1965</v>
      </c>
      <c r="E4780" s="3">
        <v>100102</v>
      </c>
      <c r="F4780" t="s">
        <v>11306</v>
      </c>
      <c r="G4780" s="3">
        <v>100102005</v>
      </c>
      <c r="H4780" t="s">
        <v>2163</v>
      </c>
      <c r="I4780" s="3">
        <v>2</v>
      </c>
      <c r="J4780" t="s">
        <v>12848</v>
      </c>
      <c r="K4780" s="3">
        <v>26</v>
      </c>
      <c r="L4780" t="s">
        <v>26136</v>
      </c>
      <c r="M4780" s="3">
        <v>2</v>
      </c>
      <c r="N4780" t="s">
        <v>26084</v>
      </c>
      <c r="O4780" s="3">
        <v>3</v>
      </c>
      <c r="P4780" t="s">
        <v>26085</v>
      </c>
      <c r="Q4780" s="3">
        <v>5</v>
      </c>
      <c r="R4780" t="s">
        <v>8203</v>
      </c>
      <c r="S4780" s="3">
        <v>50</v>
      </c>
      <c r="T4780" s="3">
        <v>1</v>
      </c>
      <c r="U4780" s="3">
        <v>210000</v>
      </c>
      <c r="V4780" s="3">
        <v>2004</v>
      </c>
      <c r="W4780" t="s">
        <v>25</v>
      </c>
    </row>
    <row r="4781" spans="1:23" x14ac:dyDescent="0.3">
      <c r="A4781" s="3">
        <v>13</v>
      </c>
      <c r="B4781" t="s">
        <v>26153</v>
      </c>
      <c r="C4781" s="3">
        <v>13402</v>
      </c>
      <c r="D4781" t="s">
        <v>1941</v>
      </c>
      <c r="E4781" s="3">
        <v>100107</v>
      </c>
      <c r="F4781" t="s">
        <v>9429</v>
      </c>
      <c r="G4781" s="3">
        <v>100107012</v>
      </c>
      <c r="H4781" t="s">
        <v>26155</v>
      </c>
      <c r="I4781" s="3">
        <v>2</v>
      </c>
      <c r="J4781" t="s">
        <v>12848</v>
      </c>
      <c r="K4781" s="3">
        <v>26</v>
      </c>
      <c r="L4781" t="s">
        <v>26136</v>
      </c>
      <c r="M4781" s="3">
        <v>5</v>
      </c>
      <c r="N4781" t="s">
        <v>26092</v>
      </c>
      <c r="O4781" s="3">
        <v>3</v>
      </c>
      <c r="P4781" t="s">
        <v>26085</v>
      </c>
      <c r="Q4781" s="3">
        <v>1</v>
      </c>
      <c r="R4781" t="s">
        <v>26083</v>
      </c>
      <c r="S4781" s="3">
        <v>5</v>
      </c>
      <c r="T4781" s="3">
        <v>1</v>
      </c>
      <c r="U4781" s="3">
        <v>2250000</v>
      </c>
      <c r="V4781" s="3">
        <v>2010</v>
      </c>
      <c r="W4781" t="s">
        <v>25</v>
      </c>
    </row>
    <row r="4782" spans="1:23" x14ac:dyDescent="0.3">
      <c r="A4782" s="3">
        <v>13</v>
      </c>
      <c r="B4782" t="s">
        <v>26153</v>
      </c>
      <c r="C4782" s="3">
        <v>13601</v>
      </c>
      <c r="D4782" t="s">
        <v>1965</v>
      </c>
      <c r="E4782" s="3">
        <v>100102</v>
      </c>
      <c r="F4782" t="s">
        <v>11306</v>
      </c>
      <c r="G4782" s="3">
        <v>100102005</v>
      </c>
      <c r="H4782" t="s">
        <v>2163</v>
      </c>
      <c r="I4782" s="3">
        <v>2</v>
      </c>
      <c r="J4782" t="s">
        <v>12848</v>
      </c>
      <c r="K4782" s="3">
        <v>26</v>
      </c>
      <c r="L4782" t="s">
        <v>26136</v>
      </c>
      <c r="M4782" s="3">
        <v>2</v>
      </c>
      <c r="N4782" t="s">
        <v>26084</v>
      </c>
      <c r="O4782" s="3">
        <v>3</v>
      </c>
      <c r="P4782" t="s">
        <v>26085</v>
      </c>
      <c r="Q4782" s="3">
        <v>5</v>
      </c>
      <c r="R4782" t="s">
        <v>8203</v>
      </c>
      <c r="S4782" s="3">
        <v>30</v>
      </c>
      <c r="T4782" s="3">
        <v>1</v>
      </c>
      <c r="U4782" s="3">
        <v>1200000</v>
      </c>
      <c r="V4782" s="3">
        <v>2017</v>
      </c>
      <c r="W4782" t="s">
        <v>25</v>
      </c>
    </row>
    <row r="4783" spans="1:23" x14ac:dyDescent="0.3">
      <c r="A4783" s="3">
        <v>13</v>
      </c>
      <c r="B4783" t="s">
        <v>26153</v>
      </c>
      <c r="C4783" s="3">
        <v>13601</v>
      </c>
      <c r="D4783" t="s">
        <v>1965</v>
      </c>
      <c r="E4783" s="3">
        <v>100102</v>
      </c>
      <c r="F4783" t="s">
        <v>11306</v>
      </c>
      <c r="G4783" s="3">
        <v>100102003</v>
      </c>
      <c r="H4783" t="s">
        <v>26093</v>
      </c>
      <c r="I4783" s="3">
        <v>2</v>
      </c>
      <c r="J4783" t="s">
        <v>12848</v>
      </c>
      <c r="K4783" s="3">
        <v>26</v>
      </c>
      <c r="L4783" t="s">
        <v>26136</v>
      </c>
      <c r="M4783" s="3">
        <v>2</v>
      </c>
      <c r="N4783" t="s">
        <v>26084</v>
      </c>
      <c r="O4783" s="3">
        <v>3</v>
      </c>
      <c r="P4783" t="s">
        <v>26085</v>
      </c>
      <c r="Q4783" s="3">
        <v>5</v>
      </c>
      <c r="R4783" t="s">
        <v>8203</v>
      </c>
      <c r="S4783" s="3">
        <v>30</v>
      </c>
      <c r="T4783" s="3">
        <v>1</v>
      </c>
      <c r="U4783" s="3">
        <v>700000</v>
      </c>
      <c r="V4783" s="3">
        <v>2017</v>
      </c>
      <c r="W4783" t="s">
        <v>25</v>
      </c>
    </row>
    <row r="4784" spans="1:23" x14ac:dyDescent="0.3">
      <c r="A4784" s="3">
        <v>16</v>
      </c>
      <c r="B4784" t="s">
        <v>791</v>
      </c>
      <c r="C4784" s="3">
        <v>16303</v>
      </c>
      <c r="D4784" t="s">
        <v>2080</v>
      </c>
      <c r="E4784" s="3">
        <v>100101</v>
      </c>
      <c r="F4784" t="s">
        <v>11256</v>
      </c>
      <c r="G4784" s="3">
        <v>100101004</v>
      </c>
      <c r="H4784" t="s">
        <v>16281</v>
      </c>
      <c r="I4784" s="3">
        <v>2</v>
      </c>
      <c r="J4784" t="s">
        <v>12848</v>
      </c>
      <c r="K4784" s="3">
        <v>26</v>
      </c>
      <c r="L4784" t="s">
        <v>26136</v>
      </c>
      <c r="M4784" s="3">
        <v>2</v>
      </c>
      <c r="N4784" t="s">
        <v>26084</v>
      </c>
      <c r="O4784" s="3">
        <v>3</v>
      </c>
      <c r="P4784" t="s">
        <v>26085</v>
      </c>
      <c r="Q4784" s="3">
        <v>3</v>
      </c>
      <c r="R4784" t="s">
        <v>26107</v>
      </c>
      <c r="S4784" s="3">
        <v>12</v>
      </c>
      <c r="T4784" s="3">
        <v>1</v>
      </c>
      <c r="U4784" s="3">
        <v>60000</v>
      </c>
      <c r="V4784" s="3">
        <v>2019</v>
      </c>
      <c r="W4784" t="s">
        <v>26159</v>
      </c>
    </row>
    <row r="4785" spans="1:23" x14ac:dyDescent="0.3">
      <c r="A4785" s="3">
        <v>16</v>
      </c>
      <c r="B4785" t="s">
        <v>791</v>
      </c>
      <c r="C4785" s="3">
        <v>16303</v>
      </c>
      <c r="D4785" t="s">
        <v>2080</v>
      </c>
      <c r="E4785" s="3">
        <v>100101</v>
      </c>
      <c r="F4785" t="s">
        <v>11256</v>
      </c>
      <c r="G4785" s="3">
        <v>100101004</v>
      </c>
      <c r="H4785" t="s">
        <v>16281</v>
      </c>
      <c r="I4785" s="3">
        <v>2</v>
      </c>
      <c r="J4785" t="s">
        <v>12848</v>
      </c>
      <c r="K4785" s="3">
        <v>26</v>
      </c>
      <c r="L4785" t="s">
        <v>26136</v>
      </c>
      <c r="M4785" s="3">
        <v>2</v>
      </c>
      <c r="N4785" t="s">
        <v>26084</v>
      </c>
      <c r="O4785" s="3">
        <v>3</v>
      </c>
      <c r="P4785" t="s">
        <v>26085</v>
      </c>
      <c r="Q4785" s="3">
        <v>3</v>
      </c>
      <c r="R4785" t="s">
        <v>26107</v>
      </c>
      <c r="S4785" s="3">
        <v>14</v>
      </c>
      <c r="T4785" s="3">
        <v>1</v>
      </c>
      <c r="U4785" s="3">
        <v>13231</v>
      </c>
      <c r="V4785" s="3">
        <v>2019</v>
      </c>
      <c r="W4785" t="s">
        <v>26159</v>
      </c>
    </row>
    <row r="4786" spans="1:23" x14ac:dyDescent="0.3">
      <c r="A4786" s="3">
        <v>16</v>
      </c>
      <c r="B4786" t="s">
        <v>791</v>
      </c>
      <c r="C4786" s="3">
        <v>16303</v>
      </c>
      <c r="D4786" t="s">
        <v>2080</v>
      </c>
      <c r="E4786" s="3">
        <v>100101</v>
      </c>
      <c r="F4786" t="s">
        <v>11256</v>
      </c>
      <c r="G4786" s="3">
        <v>1001010080</v>
      </c>
      <c r="H4786" t="s">
        <v>26126</v>
      </c>
      <c r="I4786" s="3">
        <v>2</v>
      </c>
      <c r="J4786" t="s">
        <v>12848</v>
      </c>
      <c r="K4786" s="3">
        <v>26</v>
      </c>
      <c r="L4786" t="s">
        <v>26136</v>
      </c>
      <c r="M4786" s="3">
        <v>2</v>
      </c>
      <c r="N4786" t="s">
        <v>26084</v>
      </c>
      <c r="O4786" s="3">
        <v>3</v>
      </c>
      <c r="P4786" t="s">
        <v>26085</v>
      </c>
      <c r="Q4786" s="3">
        <v>3</v>
      </c>
      <c r="R4786" t="s">
        <v>26107</v>
      </c>
      <c r="S4786" s="3">
        <v>12</v>
      </c>
      <c r="T4786" s="3">
        <v>1</v>
      </c>
      <c r="U4786" s="3">
        <v>30000</v>
      </c>
      <c r="V4786" s="3">
        <v>2019</v>
      </c>
      <c r="W4786" t="s">
        <v>26159</v>
      </c>
    </row>
    <row r="4787" spans="1:23" x14ac:dyDescent="0.3">
      <c r="A4787" s="3">
        <v>16</v>
      </c>
      <c r="B4787" t="s">
        <v>791</v>
      </c>
      <c r="C4787" s="3">
        <v>16301</v>
      </c>
      <c r="D4787" t="s">
        <v>2074</v>
      </c>
      <c r="E4787" s="3">
        <v>100101</v>
      </c>
      <c r="F4787" t="s">
        <v>11256</v>
      </c>
      <c r="G4787" s="3">
        <v>100101004</v>
      </c>
      <c r="H4787" t="s">
        <v>16281</v>
      </c>
      <c r="I4787" s="3">
        <v>2</v>
      </c>
      <c r="J4787" t="s">
        <v>12848</v>
      </c>
      <c r="K4787" s="3">
        <v>26</v>
      </c>
      <c r="L4787" t="s">
        <v>26136</v>
      </c>
      <c r="M4787" s="3">
        <v>5</v>
      </c>
      <c r="N4787" t="s">
        <v>26092</v>
      </c>
      <c r="O4787" s="3">
        <v>3</v>
      </c>
      <c r="P4787" t="s">
        <v>26085</v>
      </c>
      <c r="Q4787" s="3">
        <v>1</v>
      </c>
      <c r="R4787" t="s">
        <v>26083</v>
      </c>
      <c r="S4787" s="3">
        <v>4</v>
      </c>
      <c r="T4787" s="3">
        <v>1</v>
      </c>
      <c r="U4787" s="3">
        <v>90000</v>
      </c>
      <c r="V4787" s="3">
        <v>2019</v>
      </c>
      <c r="W4787" t="s">
        <v>26159</v>
      </c>
    </row>
    <row r="4788" spans="1:23" x14ac:dyDescent="0.3">
      <c r="A4788" s="3">
        <v>16</v>
      </c>
      <c r="B4788" t="s">
        <v>791</v>
      </c>
      <c r="C4788" s="3">
        <v>16301</v>
      </c>
      <c r="D4788" t="s">
        <v>2074</v>
      </c>
      <c r="E4788" s="3">
        <v>100101</v>
      </c>
      <c r="F4788" t="s">
        <v>11256</v>
      </c>
      <c r="G4788" s="3">
        <v>100101004</v>
      </c>
      <c r="H4788" t="s">
        <v>16281</v>
      </c>
      <c r="I4788" s="3">
        <v>2</v>
      </c>
      <c r="J4788" t="s">
        <v>12848</v>
      </c>
      <c r="K4788" s="3">
        <v>26</v>
      </c>
      <c r="L4788" t="s">
        <v>26136</v>
      </c>
      <c r="M4788" s="3">
        <v>5</v>
      </c>
      <c r="N4788" t="s">
        <v>26092</v>
      </c>
      <c r="O4788" s="3">
        <v>3</v>
      </c>
      <c r="P4788" t="s">
        <v>26085</v>
      </c>
      <c r="Q4788" s="3">
        <v>1</v>
      </c>
      <c r="R4788" t="s">
        <v>26083</v>
      </c>
      <c r="S4788" s="3">
        <v>4</v>
      </c>
      <c r="T4788" s="3">
        <v>1</v>
      </c>
      <c r="U4788" s="3">
        <v>510000</v>
      </c>
      <c r="V4788" s="3">
        <v>2019</v>
      </c>
      <c r="W4788" t="s">
        <v>26159</v>
      </c>
    </row>
    <row r="4789" spans="1:23" x14ac:dyDescent="0.3">
      <c r="A4789" s="3">
        <v>16</v>
      </c>
      <c r="B4789" t="s">
        <v>791</v>
      </c>
      <c r="C4789" s="3">
        <v>16301</v>
      </c>
      <c r="D4789" t="s">
        <v>2074</v>
      </c>
      <c r="E4789" s="3">
        <v>100101</v>
      </c>
      <c r="F4789" t="s">
        <v>11256</v>
      </c>
      <c r="G4789" s="3">
        <v>100101004</v>
      </c>
      <c r="H4789" t="s">
        <v>16281</v>
      </c>
      <c r="I4789" s="3">
        <v>2</v>
      </c>
      <c r="J4789" t="s">
        <v>12848</v>
      </c>
      <c r="K4789" s="3">
        <v>26</v>
      </c>
      <c r="L4789" t="s">
        <v>26136</v>
      </c>
      <c r="M4789" s="3">
        <v>5</v>
      </c>
      <c r="N4789" t="s">
        <v>26092</v>
      </c>
      <c r="O4789" s="3">
        <v>3</v>
      </c>
      <c r="P4789" t="s">
        <v>26085</v>
      </c>
      <c r="Q4789" s="3">
        <v>1</v>
      </c>
      <c r="R4789" t="s">
        <v>26083</v>
      </c>
      <c r="S4789" s="3">
        <v>90</v>
      </c>
      <c r="T4789" s="3">
        <v>1</v>
      </c>
      <c r="U4789" s="3">
        <v>15000</v>
      </c>
      <c r="V4789" s="3">
        <v>2019</v>
      </c>
      <c r="W4789" t="s">
        <v>26159</v>
      </c>
    </row>
    <row r="4790" spans="1:23" x14ac:dyDescent="0.3">
      <c r="A4790" s="3">
        <v>16</v>
      </c>
      <c r="B4790" t="s">
        <v>791</v>
      </c>
      <c r="C4790" s="3">
        <v>16301</v>
      </c>
      <c r="D4790" t="s">
        <v>2074</v>
      </c>
      <c r="E4790" s="3">
        <v>100101</v>
      </c>
      <c r="F4790" t="s">
        <v>11256</v>
      </c>
      <c r="G4790" s="3">
        <v>1001010080</v>
      </c>
      <c r="H4790" t="s">
        <v>26126</v>
      </c>
      <c r="I4790" s="3">
        <v>2</v>
      </c>
      <c r="J4790" t="s">
        <v>12848</v>
      </c>
      <c r="K4790" s="3">
        <v>26</v>
      </c>
      <c r="L4790" t="s">
        <v>26136</v>
      </c>
      <c r="M4790" s="3">
        <v>5</v>
      </c>
      <c r="N4790" t="s">
        <v>26092</v>
      </c>
      <c r="O4790" s="3">
        <v>3</v>
      </c>
      <c r="P4790" t="s">
        <v>26085</v>
      </c>
      <c r="Q4790" s="3">
        <v>1</v>
      </c>
      <c r="R4790" t="s">
        <v>26083</v>
      </c>
      <c r="S4790" s="3">
        <v>6</v>
      </c>
      <c r="T4790" s="3">
        <v>1</v>
      </c>
      <c r="U4790" s="3">
        <v>15000</v>
      </c>
      <c r="V4790" s="3">
        <v>2019</v>
      </c>
      <c r="W4790" t="s">
        <v>26159</v>
      </c>
    </row>
    <row r="4791" spans="1:23" x14ac:dyDescent="0.3">
      <c r="A4791" s="3">
        <v>16</v>
      </c>
      <c r="B4791" t="s">
        <v>791</v>
      </c>
      <c r="C4791" s="3">
        <v>16301</v>
      </c>
      <c r="D4791" t="s">
        <v>2074</v>
      </c>
      <c r="E4791" s="3">
        <v>100101</v>
      </c>
      <c r="F4791" t="s">
        <v>11256</v>
      </c>
      <c r="G4791" s="3">
        <v>100101001</v>
      </c>
      <c r="H4791" t="s">
        <v>26124</v>
      </c>
      <c r="I4791" s="3">
        <v>2</v>
      </c>
      <c r="J4791" t="s">
        <v>12848</v>
      </c>
      <c r="K4791" s="3">
        <v>26</v>
      </c>
      <c r="L4791" t="s">
        <v>26136</v>
      </c>
      <c r="M4791" s="3">
        <v>5</v>
      </c>
      <c r="N4791" t="s">
        <v>26092</v>
      </c>
      <c r="O4791" s="3">
        <v>3</v>
      </c>
      <c r="P4791" t="s">
        <v>26085</v>
      </c>
      <c r="Q4791" s="3">
        <v>1</v>
      </c>
      <c r="R4791" t="s">
        <v>26083</v>
      </c>
      <c r="S4791" s="3">
        <v>6</v>
      </c>
      <c r="T4791" s="3">
        <v>1</v>
      </c>
      <c r="U4791" s="3">
        <v>3000</v>
      </c>
      <c r="V4791" s="3">
        <v>2019</v>
      </c>
      <c r="W4791" t="s">
        <v>26159</v>
      </c>
    </row>
    <row r="4792" spans="1:23" x14ac:dyDescent="0.3">
      <c r="A4792" s="3">
        <v>16</v>
      </c>
      <c r="B4792" t="s">
        <v>791</v>
      </c>
      <c r="C4792" s="3">
        <v>16301</v>
      </c>
      <c r="D4792" t="s">
        <v>2074</v>
      </c>
      <c r="E4792" s="3">
        <v>100101</v>
      </c>
      <c r="F4792" t="s">
        <v>11256</v>
      </c>
      <c r="G4792" s="3">
        <v>100101004</v>
      </c>
      <c r="H4792" t="s">
        <v>16281</v>
      </c>
      <c r="I4792" s="3">
        <v>2</v>
      </c>
      <c r="J4792" t="s">
        <v>12848</v>
      </c>
      <c r="K4792" s="3">
        <v>26</v>
      </c>
      <c r="L4792" t="s">
        <v>26136</v>
      </c>
      <c r="M4792" s="3">
        <v>5</v>
      </c>
      <c r="N4792" t="s">
        <v>26092</v>
      </c>
      <c r="O4792" s="3">
        <v>3</v>
      </c>
      <c r="P4792" t="s">
        <v>26085</v>
      </c>
      <c r="Q4792" s="3">
        <v>1</v>
      </c>
      <c r="R4792" t="s">
        <v>26083</v>
      </c>
      <c r="S4792" s="3">
        <v>6</v>
      </c>
      <c r="T4792" s="3">
        <v>1</v>
      </c>
      <c r="U4792" s="3">
        <v>60000</v>
      </c>
      <c r="V4792" s="3">
        <v>2019</v>
      </c>
      <c r="W4792" t="s">
        <v>26159</v>
      </c>
    </row>
    <row r="4793" spans="1:23" x14ac:dyDescent="0.3">
      <c r="A4793" s="3">
        <v>16</v>
      </c>
      <c r="B4793" t="s">
        <v>791</v>
      </c>
      <c r="C4793" s="3">
        <v>16301</v>
      </c>
      <c r="D4793" t="s">
        <v>2074</v>
      </c>
      <c r="E4793" s="3">
        <v>100101</v>
      </c>
      <c r="F4793" t="s">
        <v>11256</v>
      </c>
      <c r="G4793" s="3">
        <v>1001010080</v>
      </c>
      <c r="H4793" t="s">
        <v>26126</v>
      </c>
      <c r="I4793" s="3">
        <v>2</v>
      </c>
      <c r="J4793" t="s">
        <v>12848</v>
      </c>
      <c r="K4793" s="3">
        <v>26</v>
      </c>
      <c r="L4793" t="s">
        <v>26136</v>
      </c>
      <c r="M4793" s="3">
        <v>5</v>
      </c>
      <c r="N4793" t="s">
        <v>26092</v>
      </c>
      <c r="O4793" s="3">
        <v>3</v>
      </c>
      <c r="P4793" t="s">
        <v>26085</v>
      </c>
      <c r="Q4793" s="3">
        <v>1</v>
      </c>
      <c r="R4793" t="s">
        <v>26083</v>
      </c>
      <c r="S4793" s="3">
        <v>90</v>
      </c>
      <c r="T4793" s="3">
        <v>1</v>
      </c>
      <c r="U4793" s="3">
        <v>10050</v>
      </c>
      <c r="V4793" s="3">
        <v>2019</v>
      </c>
      <c r="W4793" t="s">
        <v>26159</v>
      </c>
    </row>
    <row r="4794" spans="1:23" x14ac:dyDescent="0.3">
      <c r="A4794" s="3">
        <v>16</v>
      </c>
      <c r="B4794" t="s">
        <v>791</v>
      </c>
      <c r="C4794" s="3">
        <v>16301</v>
      </c>
      <c r="D4794" t="s">
        <v>2074</v>
      </c>
      <c r="E4794" s="3">
        <v>100101</v>
      </c>
      <c r="F4794" t="s">
        <v>11256</v>
      </c>
      <c r="G4794" s="3">
        <v>100101001</v>
      </c>
      <c r="H4794" t="s">
        <v>26124</v>
      </c>
      <c r="I4794" s="3">
        <v>2</v>
      </c>
      <c r="J4794" t="s">
        <v>12848</v>
      </c>
      <c r="K4794" s="3">
        <v>26</v>
      </c>
      <c r="L4794" t="s">
        <v>26136</v>
      </c>
      <c r="M4794" s="3">
        <v>5</v>
      </c>
      <c r="N4794" t="s">
        <v>26092</v>
      </c>
      <c r="O4794" s="3">
        <v>3</v>
      </c>
      <c r="P4794" t="s">
        <v>26085</v>
      </c>
      <c r="Q4794" s="3">
        <v>1</v>
      </c>
      <c r="R4794" t="s">
        <v>26083</v>
      </c>
      <c r="S4794" s="3">
        <v>90</v>
      </c>
      <c r="T4794" s="3">
        <v>1</v>
      </c>
      <c r="U4794" s="3">
        <v>795000</v>
      </c>
      <c r="V4794" s="3">
        <v>2019</v>
      </c>
      <c r="W4794" t="s">
        <v>26159</v>
      </c>
    </row>
    <row r="4795" spans="1:23" x14ac:dyDescent="0.3">
      <c r="A4795" s="3">
        <v>16</v>
      </c>
      <c r="B4795" t="s">
        <v>791</v>
      </c>
      <c r="C4795" s="3">
        <v>16108</v>
      </c>
      <c r="D4795" t="s">
        <v>2047</v>
      </c>
      <c r="E4795" s="3">
        <v>100101</v>
      </c>
      <c r="F4795" t="s">
        <v>11256</v>
      </c>
      <c r="G4795" s="3">
        <v>1001010080</v>
      </c>
      <c r="H4795" t="s">
        <v>26126</v>
      </c>
      <c r="I4795" s="3">
        <v>2</v>
      </c>
      <c r="J4795" t="s">
        <v>12848</v>
      </c>
      <c r="K4795" s="3">
        <v>26</v>
      </c>
      <c r="L4795" t="s">
        <v>26136</v>
      </c>
      <c r="M4795" s="3">
        <v>5</v>
      </c>
      <c r="N4795" t="s">
        <v>26092</v>
      </c>
      <c r="O4795" s="3">
        <v>3</v>
      </c>
      <c r="P4795" t="s">
        <v>26085</v>
      </c>
      <c r="Q4795" s="3">
        <v>2</v>
      </c>
      <c r="R4795" t="s">
        <v>8209</v>
      </c>
      <c r="S4795" s="3">
        <v>40</v>
      </c>
      <c r="T4795" s="3">
        <v>1</v>
      </c>
      <c r="U4795" s="3">
        <v>5000</v>
      </c>
      <c r="V4795" s="3">
        <v>2019</v>
      </c>
      <c r="W4795" t="s">
        <v>26159</v>
      </c>
    </row>
    <row r="4796" spans="1:23" x14ac:dyDescent="0.3">
      <c r="A4796" s="3">
        <v>16</v>
      </c>
      <c r="B4796" t="s">
        <v>791</v>
      </c>
      <c r="C4796" s="3">
        <v>16108</v>
      </c>
      <c r="D4796" t="s">
        <v>2047</v>
      </c>
      <c r="E4796" s="3">
        <v>100101</v>
      </c>
      <c r="F4796" t="s">
        <v>11256</v>
      </c>
      <c r="G4796" s="3">
        <v>100101001</v>
      </c>
      <c r="H4796" t="s">
        <v>26124</v>
      </c>
      <c r="I4796" s="3">
        <v>2</v>
      </c>
      <c r="J4796" t="s">
        <v>12848</v>
      </c>
      <c r="K4796" s="3">
        <v>26</v>
      </c>
      <c r="L4796" t="s">
        <v>26136</v>
      </c>
      <c r="M4796" s="3">
        <v>5</v>
      </c>
      <c r="N4796" t="s">
        <v>26092</v>
      </c>
      <c r="O4796" s="3">
        <v>3</v>
      </c>
      <c r="P4796" t="s">
        <v>26085</v>
      </c>
      <c r="Q4796" s="3">
        <v>4</v>
      </c>
      <c r="R4796" t="s">
        <v>26113</v>
      </c>
      <c r="S4796" s="3">
        <v>40</v>
      </c>
      <c r="T4796" s="3">
        <v>1</v>
      </c>
      <c r="U4796" s="3">
        <v>20000</v>
      </c>
      <c r="V4796" s="3">
        <v>2019</v>
      </c>
      <c r="W4796" t="s">
        <v>26159</v>
      </c>
    </row>
    <row r="4797" spans="1:23" x14ac:dyDescent="0.3">
      <c r="A4797" s="3">
        <v>5</v>
      </c>
      <c r="B4797" t="s">
        <v>800</v>
      </c>
      <c r="C4797" s="3">
        <v>5506</v>
      </c>
      <c r="D4797" t="s">
        <v>1243</v>
      </c>
      <c r="E4797" s="3">
        <v>100106</v>
      </c>
      <c r="F4797" t="s">
        <v>17000</v>
      </c>
      <c r="G4797" s="3">
        <v>100106002</v>
      </c>
      <c r="H4797" t="s">
        <v>26096</v>
      </c>
      <c r="I4797" s="3">
        <v>2</v>
      </c>
      <c r="J4797" t="s">
        <v>12848</v>
      </c>
      <c r="K4797" s="3">
        <v>27</v>
      </c>
      <c r="L4797" t="s">
        <v>26137</v>
      </c>
      <c r="M4797" s="3">
        <v>2</v>
      </c>
      <c r="N4797" t="s">
        <v>26084</v>
      </c>
      <c r="O4797" s="3">
        <v>3</v>
      </c>
      <c r="P4797" t="s">
        <v>26085</v>
      </c>
      <c r="Q4797" s="3">
        <v>1</v>
      </c>
      <c r="R4797" t="s">
        <v>26083</v>
      </c>
      <c r="S4797" s="3">
        <v>3</v>
      </c>
      <c r="T4797" s="3">
        <v>1</v>
      </c>
      <c r="U4797" s="3">
        <v>10000</v>
      </c>
      <c r="V4797" s="3">
        <v>2014</v>
      </c>
      <c r="W4797" t="s">
        <v>25</v>
      </c>
    </row>
    <row r="4798" spans="1:23" x14ac:dyDescent="0.3">
      <c r="A4798" s="3">
        <v>8</v>
      </c>
      <c r="B4798" t="s">
        <v>770</v>
      </c>
      <c r="C4798" s="3">
        <v>8301</v>
      </c>
      <c r="D4798" t="s">
        <v>1538</v>
      </c>
      <c r="E4798" s="3">
        <v>100105</v>
      </c>
      <c r="F4798" t="s">
        <v>11377</v>
      </c>
      <c r="G4798" s="3">
        <v>100105003</v>
      </c>
      <c r="H4798" t="s">
        <v>26147</v>
      </c>
      <c r="I4798" s="3">
        <v>2</v>
      </c>
      <c r="J4798" t="s">
        <v>12848</v>
      </c>
      <c r="K4798" s="3">
        <v>27</v>
      </c>
      <c r="L4798" t="s">
        <v>26137</v>
      </c>
      <c r="M4798" s="3">
        <v>5</v>
      </c>
      <c r="N4798" t="s">
        <v>26092</v>
      </c>
      <c r="O4798" s="3">
        <v>3</v>
      </c>
      <c r="P4798" t="s">
        <v>26085</v>
      </c>
      <c r="Q4798" s="3">
        <v>2</v>
      </c>
      <c r="R4798" t="s">
        <v>8209</v>
      </c>
      <c r="S4798" s="3">
        <v>3</v>
      </c>
      <c r="T4798" s="3">
        <v>1</v>
      </c>
      <c r="U4798" s="3">
        <v>200000</v>
      </c>
      <c r="V4798" s="3">
        <v>2019</v>
      </c>
      <c r="W4798" t="s">
        <v>26159</v>
      </c>
    </row>
    <row r="4799" spans="1:23" x14ac:dyDescent="0.3">
      <c r="A4799" s="3">
        <v>13</v>
      </c>
      <c r="B4799" t="s">
        <v>26153</v>
      </c>
      <c r="C4799" s="3">
        <v>13402</v>
      </c>
      <c r="D4799" t="s">
        <v>1941</v>
      </c>
      <c r="E4799" s="3">
        <v>100107</v>
      </c>
      <c r="F4799" t="s">
        <v>9429</v>
      </c>
      <c r="G4799" s="3">
        <v>100107012</v>
      </c>
      <c r="H4799" t="s">
        <v>26155</v>
      </c>
      <c r="I4799" s="3">
        <v>2</v>
      </c>
      <c r="J4799" t="s">
        <v>12848</v>
      </c>
      <c r="K4799" s="3">
        <v>27</v>
      </c>
      <c r="L4799" t="s">
        <v>26137</v>
      </c>
      <c r="M4799" s="3">
        <v>5</v>
      </c>
      <c r="N4799" t="s">
        <v>26092</v>
      </c>
      <c r="O4799" s="3">
        <v>4</v>
      </c>
      <c r="P4799" t="s">
        <v>26156</v>
      </c>
      <c r="Q4799" s="3">
        <v>4</v>
      </c>
      <c r="R4799" t="s">
        <v>26113</v>
      </c>
      <c r="S4799" s="3">
        <v>70</v>
      </c>
      <c r="T4799" s="3">
        <v>1</v>
      </c>
      <c r="U4799" s="3">
        <v>203000</v>
      </c>
      <c r="V4799" s="3">
        <v>2014</v>
      </c>
      <c r="W4799" t="s">
        <v>25</v>
      </c>
    </row>
    <row r="4800" spans="1:23" x14ac:dyDescent="0.3">
      <c r="A4800" s="3">
        <v>13</v>
      </c>
      <c r="B4800" t="s">
        <v>26153</v>
      </c>
      <c r="C4800" s="3">
        <v>13402</v>
      </c>
      <c r="D4800" t="s">
        <v>1941</v>
      </c>
      <c r="E4800" s="3">
        <v>100107</v>
      </c>
      <c r="F4800" t="s">
        <v>9429</v>
      </c>
      <c r="G4800" s="3">
        <v>100107008</v>
      </c>
      <c r="H4800" t="s">
        <v>11403</v>
      </c>
      <c r="I4800" s="3">
        <v>2</v>
      </c>
      <c r="J4800" t="s">
        <v>12848</v>
      </c>
      <c r="K4800" s="3">
        <v>27</v>
      </c>
      <c r="L4800" t="s">
        <v>26137</v>
      </c>
      <c r="M4800" s="3">
        <v>5</v>
      </c>
      <c r="N4800" t="s">
        <v>26092</v>
      </c>
      <c r="O4800" s="3">
        <v>3</v>
      </c>
      <c r="P4800" t="s">
        <v>26085</v>
      </c>
      <c r="Q4800" s="3">
        <v>4</v>
      </c>
      <c r="R4800" t="s">
        <v>26113</v>
      </c>
      <c r="S4800" s="3">
        <v>70</v>
      </c>
      <c r="T4800" s="3">
        <v>1</v>
      </c>
      <c r="U4800" s="3">
        <v>300000</v>
      </c>
      <c r="V4800" s="3">
        <v>2017</v>
      </c>
      <c r="W4800" t="s">
        <v>25</v>
      </c>
    </row>
    <row r="4801" spans="1:23" x14ac:dyDescent="0.3">
      <c r="A4801" s="3">
        <v>13</v>
      </c>
      <c r="B4801" t="s">
        <v>26153</v>
      </c>
      <c r="C4801" s="3">
        <v>13402</v>
      </c>
      <c r="D4801" t="s">
        <v>1941</v>
      </c>
      <c r="E4801" s="3">
        <v>100101</v>
      </c>
      <c r="F4801" t="s">
        <v>11256</v>
      </c>
      <c r="G4801" s="3">
        <v>100101004</v>
      </c>
      <c r="H4801" t="s">
        <v>16281</v>
      </c>
      <c r="I4801" s="3">
        <v>2</v>
      </c>
      <c r="J4801" t="s">
        <v>12848</v>
      </c>
      <c r="K4801" s="3">
        <v>27</v>
      </c>
      <c r="L4801" t="s">
        <v>26137</v>
      </c>
      <c r="M4801" s="3">
        <v>5</v>
      </c>
      <c r="N4801" t="s">
        <v>26092</v>
      </c>
      <c r="O4801" s="3">
        <v>3</v>
      </c>
      <c r="P4801" t="s">
        <v>26085</v>
      </c>
      <c r="Q4801" s="3">
        <v>4</v>
      </c>
      <c r="R4801" t="s">
        <v>26113</v>
      </c>
      <c r="S4801" s="3">
        <v>70</v>
      </c>
      <c r="T4801" s="3">
        <v>1</v>
      </c>
      <c r="U4801" s="3">
        <v>3000</v>
      </c>
      <c r="V4801" s="3">
        <v>2017</v>
      </c>
      <c r="W4801" t="s">
        <v>25</v>
      </c>
    </row>
    <row r="4802" spans="1:23" x14ac:dyDescent="0.3">
      <c r="A4802" s="3">
        <v>13</v>
      </c>
      <c r="B4802" t="s">
        <v>26153</v>
      </c>
      <c r="C4802" s="3">
        <v>13402</v>
      </c>
      <c r="D4802" t="s">
        <v>1941</v>
      </c>
      <c r="E4802" s="3">
        <v>100108</v>
      </c>
      <c r="F4802" t="s">
        <v>11438</v>
      </c>
      <c r="G4802" s="3">
        <v>100108005</v>
      </c>
      <c r="H4802" t="s">
        <v>5400</v>
      </c>
      <c r="I4802" s="3">
        <v>2</v>
      </c>
      <c r="J4802" t="s">
        <v>12848</v>
      </c>
      <c r="K4802" s="3">
        <v>27</v>
      </c>
      <c r="L4802" t="s">
        <v>26137</v>
      </c>
      <c r="M4802" s="3">
        <v>5</v>
      </c>
      <c r="N4802" t="s">
        <v>26092</v>
      </c>
      <c r="O4802" s="3">
        <v>3</v>
      </c>
      <c r="P4802" t="s">
        <v>26085</v>
      </c>
      <c r="Q4802" s="3">
        <v>4</v>
      </c>
      <c r="R4802" t="s">
        <v>26113</v>
      </c>
      <c r="S4802" s="3">
        <v>70</v>
      </c>
      <c r="T4802" s="3">
        <v>1</v>
      </c>
      <c r="U4802" s="3">
        <v>92000</v>
      </c>
      <c r="V4802" s="3">
        <v>2017</v>
      </c>
      <c r="W4802" t="s">
        <v>25</v>
      </c>
    </row>
    <row r="4803" spans="1:23" x14ac:dyDescent="0.3">
      <c r="A4803" s="3">
        <v>13</v>
      </c>
      <c r="B4803" t="s">
        <v>26153</v>
      </c>
      <c r="C4803" s="3">
        <v>13402</v>
      </c>
      <c r="D4803" t="s">
        <v>1941</v>
      </c>
      <c r="E4803" s="3">
        <v>100103</v>
      </c>
      <c r="F4803" t="s">
        <v>11337</v>
      </c>
      <c r="G4803" s="3">
        <v>1001030040</v>
      </c>
      <c r="H4803" t="s">
        <v>26115</v>
      </c>
      <c r="I4803" s="3">
        <v>2</v>
      </c>
      <c r="J4803" t="s">
        <v>12848</v>
      </c>
      <c r="K4803" s="3">
        <v>27</v>
      </c>
      <c r="L4803" t="s">
        <v>26137</v>
      </c>
      <c r="M4803" s="3">
        <v>5</v>
      </c>
      <c r="N4803" t="s">
        <v>26092</v>
      </c>
      <c r="O4803" s="3">
        <v>3</v>
      </c>
      <c r="P4803" t="s">
        <v>26085</v>
      </c>
      <c r="Q4803" s="3">
        <v>4</v>
      </c>
      <c r="R4803" t="s">
        <v>26113</v>
      </c>
      <c r="S4803" s="3">
        <v>70</v>
      </c>
      <c r="T4803" s="3">
        <v>1</v>
      </c>
      <c r="U4803" s="3">
        <v>182000</v>
      </c>
      <c r="V4803" s="3">
        <v>2017</v>
      </c>
      <c r="W4803" t="s">
        <v>25</v>
      </c>
    </row>
    <row r="4804" spans="1:23" x14ac:dyDescent="0.3">
      <c r="A4804" s="3">
        <v>13</v>
      </c>
      <c r="B4804" t="s">
        <v>26153</v>
      </c>
      <c r="C4804" s="3">
        <v>13402</v>
      </c>
      <c r="D4804" t="s">
        <v>1941</v>
      </c>
      <c r="E4804" s="3">
        <v>100101</v>
      </c>
      <c r="F4804" t="s">
        <v>11256</v>
      </c>
      <c r="G4804" s="3">
        <v>100101003</v>
      </c>
      <c r="H4804" t="s">
        <v>16976</v>
      </c>
      <c r="I4804" s="3">
        <v>2</v>
      </c>
      <c r="J4804" t="s">
        <v>12848</v>
      </c>
      <c r="K4804" s="3">
        <v>27</v>
      </c>
      <c r="L4804" t="s">
        <v>26137</v>
      </c>
      <c r="M4804" s="3">
        <v>5</v>
      </c>
      <c r="N4804" t="s">
        <v>26092</v>
      </c>
      <c r="O4804" s="3">
        <v>3</v>
      </c>
      <c r="P4804" t="s">
        <v>26085</v>
      </c>
      <c r="Q4804" s="3">
        <v>4</v>
      </c>
      <c r="R4804" t="s">
        <v>26113</v>
      </c>
      <c r="S4804" s="3">
        <v>70</v>
      </c>
      <c r="T4804" s="3">
        <v>1</v>
      </c>
      <c r="U4804" s="3">
        <v>2000</v>
      </c>
      <c r="V4804" s="3">
        <v>2017</v>
      </c>
      <c r="W4804" t="s">
        <v>25</v>
      </c>
    </row>
    <row r="4805" spans="1:23" x14ac:dyDescent="0.3">
      <c r="A4805" s="3">
        <v>13</v>
      </c>
      <c r="B4805" t="s">
        <v>26153</v>
      </c>
      <c r="C4805" s="3">
        <v>13402</v>
      </c>
      <c r="D4805" t="s">
        <v>1941</v>
      </c>
      <c r="E4805" s="3">
        <v>100108</v>
      </c>
      <c r="F4805" t="s">
        <v>11438</v>
      </c>
      <c r="G4805" s="3">
        <v>100108002</v>
      </c>
      <c r="H4805" t="s">
        <v>17713</v>
      </c>
      <c r="I4805" s="3">
        <v>2</v>
      </c>
      <c r="J4805" t="s">
        <v>12848</v>
      </c>
      <c r="K4805" s="3">
        <v>27</v>
      </c>
      <c r="L4805" t="s">
        <v>26137</v>
      </c>
      <c r="M4805" s="3">
        <v>5</v>
      </c>
      <c r="N4805" t="s">
        <v>26092</v>
      </c>
      <c r="O4805" s="3">
        <v>3</v>
      </c>
      <c r="P4805" t="s">
        <v>26085</v>
      </c>
      <c r="Q4805" s="3">
        <v>4</v>
      </c>
      <c r="R4805" t="s">
        <v>26113</v>
      </c>
      <c r="S4805" s="3">
        <v>70</v>
      </c>
      <c r="T4805" s="3">
        <v>1</v>
      </c>
      <c r="U4805" s="3">
        <v>17000</v>
      </c>
      <c r="V4805" s="3">
        <v>2017</v>
      </c>
      <c r="W4805" t="s">
        <v>25</v>
      </c>
    </row>
    <row r="4806" spans="1:23" x14ac:dyDescent="0.3">
      <c r="A4806" s="3">
        <v>13</v>
      </c>
      <c r="B4806" t="s">
        <v>26153</v>
      </c>
      <c r="C4806" s="3">
        <v>13402</v>
      </c>
      <c r="D4806" t="s">
        <v>1941</v>
      </c>
      <c r="E4806" s="3">
        <v>100104</v>
      </c>
      <c r="F4806" t="s">
        <v>11362</v>
      </c>
      <c r="G4806" s="3">
        <v>1001040020</v>
      </c>
      <c r="H4806" t="s">
        <v>26133</v>
      </c>
      <c r="I4806" s="3">
        <v>2</v>
      </c>
      <c r="J4806" t="s">
        <v>12848</v>
      </c>
      <c r="K4806" s="3">
        <v>27</v>
      </c>
      <c r="L4806" t="s">
        <v>26137</v>
      </c>
      <c r="M4806" s="3">
        <v>5</v>
      </c>
      <c r="N4806" t="s">
        <v>26092</v>
      </c>
      <c r="O4806" s="3">
        <v>3</v>
      </c>
      <c r="P4806" t="s">
        <v>26085</v>
      </c>
      <c r="Q4806" s="3">
        <v>4</v>
      </c>
      <c r="R4806" t="s">
        <v>26113</v>
      </c>
      <c r="S4806" s="3">
        <v>70</v>
      </c>
      <c r="T4806" s="3">
        <v>1</v>
      </c>
      <c r="U4806" s="3">
        <v>78000</v>
      </c>
      <c r="V4806" s="3">
        <v>2017</v>
      </c>
      <c r="W4806" t="s">
        <v>25</v>
      </c>
    </row>
    <row r="4807" spans="1:23" x14ac:dyDescent="0.3">
      <c r="A4807" s="3">
        <v>13</v>
      </c>
      <c r="B4807" t="s">
        <v>26153</v>
      </c>
      <c r="C4807" s="3">
        <v>13402</v>
      </c>
      <c r="D4807" t="s">
        <v>1941</v>
      </c>
      <c r="E4807" s="3">
        <v>100108</v>
      </c>
      <c r="F4807" t="s">
        <v>11438</v>
      </c>
      <c r="G4807" s="3">
        <v>100108006</v>
      </c>
      <c r="H4807" t="s">
        <v>11443</v>
      </c>
      <c r="I4807" s="3">
        <v>2</v>
      </c>
      <c r="J4807" t="s">
        <v>12848</v>
      </c>
      <c r="K4807" s="3">
        <v>27</v>
      </c>
      <c r="L4807" t="s">
        <v>26137</v>
      </c>
      <c r="M4807" s="3">
        <v>5</v>
      </c>
      <c r="N4807" t="s">
        <v>26092</v>
      </c>
      <c r="O4807" s="3">
        <v>3</v>
      </c>
      <c r="P4807" t="s">
        <v>26085</v>
      </c>
      <c r="Q4807" s="3">
        <v>4</v>
      </c>
      <c r="R4807" t="s">
        <v>26113</v>
      </c>
      <c r="S4807" s="3">
        <v>70</v>
      </c>
      <c r="T4807" s="3">
        <v>1</v>
      </c>
      <c r="U4807" s="3">
        <v>128000</v>
      </c>
      <c r="V4807" s="3">
        <v>2017</v>
      </c>
      <c r="W4807" t="s">
        <v>25</v>
      </c>
    </row>
    <row r="4808" spans="1:23" x14ac:dyDescent="0.3">
      <c r="A4808" s="3">
        <v>13</v>
      </c>
      <c r="B4808" t="s">
        <v>26153</v>
      </c>
      <c r="C4808" s="3">
        <v>13402</v>
      </c>
      <c r="D4808" t="s">
        <v>1941</v>
      </c>
      <c r="E4808" s="3">
        <v>100104</v>
      </c>
      <c r="F4808" t="s">
        <v>11362</v>
      </c>
      <c r="G4808" s="3">
        <v>100104002</v>
      </c>
      <c r="H4808" t="s">
        <v>26132</v>
      </c>
      <c r="I4808" s="3">
        <v>2</v>
      </c>
      <c r="J4808" t="s">
        <v>12848</v>
      </c>
      <c r="K4808" s="3">
        <v>27</v>
      </c>
      <c r="L4808" t="s">
        <v>26137</v>
      </c>
      <c r="M4808" s="3">
        <v>5</v>
      </c>
      <c r="N4808" t="s">
        <v>26092</v>
      </c>
      <c r="O4808" s="3">
        <v>3</v>
      </c>
      <c r="P4808" t="s">
        <v>26085</v>
      </c>
      <c r="Q4808" s="3">
        <v>4</v>
      </c>
      <c r="R4808" t="s">
        <v>26113</v>
      </c>
      <c r="S4808" s="3">
        <v>70</v>
      </c>
      <c r="T4808" s="3">
        <v>1</v>
      </c>
      <c r="U4808" s="3">
        <v>97000</v>
      </c>
      <c r="V4808" s="3">
        <v>2017</v>
      </c>
      <c r="W4808" t="s">
        <v>25</v>
      </c>
    </row>
    <row r="4809" spans="1:23" x14ac:dyDescent="0.3">
      <c r="A4809" s="3">
        <v>13</v>
      </c>
      <c r="B4809" t="s">
        <v>26153</v>
      </c>
      <c r="C4809" s="3">
        <v>13402</v>
      </c>
      <c r="D4809" t="s">
        <v>1941</v>
      </c>
      <c r="E4809" s="3">
        <v>100101</v>
      </c>
      <c r="F4809" t="s">
        <v>11256</v>
      </c>
      <c r="G4809" s="3">
        <v>100101001</v>
      </c>
      <c r="H4809" t="s">
        <v>26124</v>
      </c>
      <c r="I4809" s="3">
        <v>2</v>
      </c>
      <c r="J4809" t="s">
        <v>12848</v>
      </c>
      <c r="K4809" s="3">
        <v>27</v>
      </c>
      <c r="L4809" t="s">
        <v>26137</v>
      </c>
      <c r="M4809" s="3">
        <v>5</v>
      </c>
      <c r="N4809" t="s">
        <v>26092</v>
      </c>
      <c r="O4809" s="3">
        <v>3</v>
      </c>
      <c r="P4809" t="s">
        <v>26085</v>
      </c>
      <c r="Q4809" s="3">
        <v>4</v>
      </c>
      <c r="R4809" t="s">
        <v>26113</v>
      </c>
      <c r="S4809" s="3">
        <v>70</v>
      </c>
      <c r="T4809" s="3">
        <v>1</v>
      </c>
      <c r="U4809" s="3">
        <v>35000</v>
      </c>
      <c r="V4809" s="3">
        <v>2017</v>
      </c>
      <c r="W4809" t="s">
        <v>25</v>
      </c>
    </row>
    <row r="4810" spans="1:23" x14ac:dyDescent="0.3">
      <c r="A4810" s="3">
        <v>5</v>
      </c>
      <c r="B4810" t="s">
        <v>800</v>
      </c>
      <c r="C4810" s="3">
        <v>5701</v>
      </c>
      <c r="D4810" t="s">
        <v>1264</v>
      </c>
      <c r="E4810" s="3">
        <v>100103</v>
      </c>
      <c r="F4810" t="s">
        <v>11337</v>
      </c>
      <c r="G4810" s="3">
        <v>1001030040</v>
      </c>
      <c r="H4810" t="s">
        <v>26115</v>
      </c>
      <c r="I4810" s="3">
        <v>2</v>
      </c>
      <c r="J4810" t="s">
        <v>12848</v>
      </c>
      <c r="K4810" s="3">
        <v>28</v>
      </c>
      <c r="L4810" t="s">
        <v>26139</v>
      </c>
      <c r="M4810" s="3">
        <v>5</v>
      </c>
      <c r="N4810" t="s">
        <v>26092</v>
      </c>
      <c r="O4810" s="3">
        <v>3</v>
      </c>
      <c r="P4810" t="s">
        <v>26085</v>
      </c>
      <c r="Q4810" s="3">
        <v>4</v>
      </c>
      <c r="R4810" t="s">
        <v>26113</v>
      </c>
      <c r="S4810" s="3">
        <v>16</v>
      </c>
      <c r="T4810" s="3">
        <v>1</v>
      </c>
      <c r="U4810" s="3">
        <v>250000</v>
      </c>
      <c r="V4810" s="3">
        <v>2017</v>
      </c>
      <c r="W4810" t="s">
        <v>25</v>
      </c>
    </row>
    <row r="4811" spans="1:23" x14ac:dyDescent="0.3">
      <c r="A4811" s="3">
        <v>6</v>
      </c>
      <c r="B4811" t="s">
        <v>1783</v>
      </c>
      <c r="C4811" s="3">
        <v>6109</v>
      </c>
      <c r="D4811" t="s">
        <v>1318</v>
      </c>
      <c r="E4811" s="3">
        <v>100103</v>
      </c>
      <c r="F4811" t="s">
        <v>11337</v>
      </c>
      <c r="G4811" s="3">
        <v>100103003</v>
      </c>
      <c r="H4811" t="s">
        <v>16985</v>
      </c>
      <c r="I4811" s="3">
        <v>2</v>
      </c>
      <c r="J4811" t="s">
        <v>12848</v>
      </c>
      <c r="K4811" s="3">
        <v>28</v>
      </c>
      <c r="L4811" t="s">
        <v>26139</v>
      </c>
      <c r="M4811" s="3">
        <v>2</v>
      </c>
      <c r="N4811" t="s">
        <v>26084</v>
      </c>
      <c r="O4811" s="3">
        <v>1</v>
      </c>
      <c r="P4811" t="s">
        <v>28066</v>
      </c>
      <c r="Q4811" s="3">
        <v>1</v>
      </c>
      <c r="R4811" t="s">
        <v>26083</v>
      </c>
      <c r="S4811" s="3">
        <v>9</v>
      </c>
      <c r="T4811" s="3">
        <v>1</v>
      </c>
      <c r="U4811" s="3">
        <v>300000</v>
      </c>
      <c r="V4811" s="3">
        <v>2014</v>
      </c>
      <c r="W4811" t="s">
        <v>25</v>
      </c>
    </row>
    <row r="4812" spans="1:23" x14ac:dyDescent="0.3">
      <c r="A4812" s="3">
        <v>16</v>
      </c>
      <c r="B4812" t="s">
        <v>791</v>
      </c>
      <c r="C4812" s="3">
        <v>16101</v>
      </c>
      <c r="D4812" t="s">
        <v>2026</v>
      </c>
      <c r="E4812" s="3">
        <v>100103</v>
      </c>
      <c r="F4812" t="s">
        <v>11337</v>
      </c>
      <c r="G4812" s="3">
        <v>100103001</v>
      </c>
      <c r="H4812" t="s">
        <v>26123</v>
      </c>
      <c r="I4812" s="3">
        <v>2</v>
      </c>
      <c r="J4812" t="s">
        <v>12848</v>
      </c>
      <c r="K4812" s="3">
        <v>28</v>
      </c>
      <c r="L4812" t="s">
        <v>26139</v>
      </c>
      <c r="M4812" s="3">
        <v>5</v>
      </c>
      <c r="N4812" t="s">
        <v>26092</v>
      </c>
      <c r="O4812" s="3">
        <v>3</v>
      </c>
      <c r="P4812" t="s">
        <v>26085</v>
      </c>
      <c r="Q4812" s="3">
        <v>4</v>
      </c>
      <c r="R4812" t="s">
        <v>26113</v>
      </c>
      <c r="S4812" s="3">
        <v>42</v>
      </c>
      <c r="T4812" s="3">
        <v>1</v>
      </c>
      <c r="U4812" s="3">
        <v>325000</v>
      </c>
      <c r="V4812" s="3">
        <v>2016</v>
      </c>
      <c r="W4812" t="s">
        <v>25</v>
      </c>
    </row>
    <row r="4813" spans="1:23" x14ac:dyDescent="0.3">
      <c r="A4813" s="3">
        <v>6</v>
      </c>
      <c r="B4813" t="s">
        <v>1783</v>
      </c>
      <c r="C4813" s="3">
        <v>6302</v>
      </c>
      <c r="D4813" t="s">
        <v>1365</v>
      </c>
      <c r="E4813" s="3">
        <v>100103</v>
      </c>
      <c r="F4813" t="s">
        <v>11337</v>
      </c>
      <c r="G4813" s="3">
        <v>100103002</v>
      </c>
      <c r="H4813" t="s">
        <v>26099</v>
      </c>
      <c r="I4813" s="3">
        <v>1</v>
      </c>
      <c r="J4813" t="s">
        <v>26080</v>
      </c>
      <c r="K4813" s="3">
        <v>29</v>
      </c>
      <c r="L4813" t="s">
        <v>26100</v>
      </c>
      <c r="M4813" s="3">
        <v>6</v>
      </c>
      <c r="N4813" t="s">
        <v>18251</v>
      </c>
      <c r="O4813" s="3">
        <v>3</v>
      </c>
      <c r="P4813" t="s">
        <v>26085</v>
      </c>
      <c r="Q4813" s="3">
        <v>2</v>
      </c>
      <c r="R4813" t="s">
        <v>8209</v>
      </c>
      <c r="S4813" s="3">
        <v>3</v>
      </c>
      <c r="T4813" s="3">
        <v>1</v>
      </c>
      <c r="U4813" s="3">
        <v>450000</v>
      </c>
      <c r="V4813" s="3">
        <v>2003</v>
      </c>
      <c r="W4813" t="s">
        <v>25</v>
      </c>
    </row>
    <row r="4814" spans="1:23" x14ac:dyDescent="0.3">
      <c r="A4814" s="3">
        <v>6</v>
      </c>
      <c r="B4814" t="s">
        <v>1783</v>
      </c>
      <c r="C4814" s="3">
        <v>6109</v>
      </c>
      <c r="D4814" t="s">
        <v>1318</v>
      </c>
      <c r="E4814" s="3">
        <v>100109</v>
      </c>
      <c r="F4814" t="s">
        <v>18431</v>
      </c>
      <c r="G4814" s="3">
        <v>100109001</v>
      </c>
      <c r="H4814" t="s">
        <v>26106</v>
      </c>
      <c r="I4814" s="3">
        <v>2</v>
      </c>
      <c r="J4814" t="s">
        <v>12848</v>
      </c>
      <c r="K4814" s="3">
        <v>30</v>
      </c>
      <c r="L4814" t="s">
        <v>26141</v>
      </c>
      <c r="M4814" s="3">
        <v>2</v>
      </c>
      <c r="N4814" t="s">
        <v>26084</v>
      </c>
      <c r="O4814" s="3">
        <v>1</v>
      </c>
      <c r="P4814" t="s">
        <v>28066</v>
      </c>
      <c r="Q4814" s="3">
        <v>1</v>
      </c>
      <c r="R4814" t="s">
        <v>26083</v>
      </c>
      <c r="S4814" s="3">
        <v>9</v>
      </c>
      <c r="T4814" s="3">
        <v>1</v>
      </c>
      <c r="U4814" s="3">
        <v>200000</v>
      </c>
      <c r="V4814" s="3">
        <v>2014</v>
      </c>
      <c r="W4814" t="s">
        <v>25</v>
      </c>
    </row>
    <row r="4815" spans="1:23" x14ac:dyDescent="0.3">
      <c r="A4815" s="3">
        <v>7</v>
      </c>
      <c r="B4815" t="s">
        <v>788</v>
      </c>
      <c r="C4815" s="3">
        <v>7403</v>
      </c>
      <c r="D4815" t="s">
        <v>1463</v>
      </c>
      <c r="E4815" s="3">
        <v>100109</v>
      </c>
      <c r="F4815" t="s">
        <v>18431</v>
      </c>
      <c r="G4815" s="3">
        <v>100109001</v>
      </c>
      <c r="H4815" t="s">
        <v>26106</v>
      </c>
      <c r="I4815" s="3">
        <v>2</v>
      </c>
      <c r="J4815" t="s">
        <v>12848</v>
      </c>
      <c r="K4815" s="3">
        <v>30</v>
      </c>
      <c r="L4815" t="s">
        <v>26141</v>
      </c>
      <c r="M4815" s="3">
        <v>5</v>
      </c>
      <c r="N4815" t="s">
        <v>26092</v>
      </c>
      <c r="O4815" s="3">
        <v>3</v>
      </c>
      <c r="P4815" t="s">
        <v>26085</v>
      </c>
      <c r="Q4815" s="3">
        <v>1</v>
      </c>
      <c r="R4815" t="s">
        <v>26083</v>
      </c>
      <c r="S4815" s="3">
        <v>20</v>
      </c>
      <c r="T4815" s="3">
        <v>1</v>
      </c>
      <c r="U4815" s="3">
        <v>103300</v>
      </c>
      <c r="V4815" s="3">
        <v>2016</v>
      </c>
      <c r="W4815" t="s">
        <v>25</v>
      </c>
    </row>
    <row r="4816" spans="1:23" x14ac:dyDescent="0.3">
      <c r="A4816" s="3">
        <v>7</v>
      </c>
      <c r="B4816" t="s">
        <v>788</v>
      </c>
      <c r="C4816" s="3">
        <v>7403</v>
      </c>
      <c r="D4816" t="s">
        <v>1463</v>
      </c>
      <c r="E4816" s="3">
        <v>100109</v>
      </c>
      <c r="F4816" t="s">
        <v>18431</v>
      </c>
      <c r="G4816" s="3">
        <v>100109001</v>
      </c>
      <c r="H4816" t="s">
        <v>26106</v>
      </c>
      <c r="I4816" s="3">
        <v>2</v>
      </c>
      <c r="J4816" t="s">
        <v>12848</v>
      </c>
      <c r="K4816" s="3">
        <v>30</v>
      </c>
      <c r="L4816" t="s">
        <v>26141</v>
      </c>
      <c r="M4816" s="3">
        <v>2</v>
      </c>
      <c r="N4816" t="s">
        <v>26084</v>
      </c>
      <c r="O4816" s="3">
        <v>3</v>
      </c>
      <c r="P4816" t="s">
        <v>26085</v>
      </c>
      <c r="Q4816" s="3">
        <v>1</v>
      </c>
      <c r="R4816" t="s">
        <v>26083</v>
      </c>
      <c r="S4816" s="3">
        <v>23</v>
      </c>
      <c r="T4816" s="3">
        <v>1</v>
      </c>
      <c r="U4816" s="3">
        <v>44000</v>
      </c>
      <c r="V4816" s="3">
        <v>2019</v>
      </c>
      <c r="W4816" t="s">
        <v>26159</v>
      </c>
    </row>
    <row r="4817" spans="1:23" x14ac:dyDescent="0.3">
      <c r="A4817" s="3">
        <v>7</v>
      </c>
      <c r="B4817" t="s">
        <v>788</v>
      </c>
      <c r="C4817" s="3">
        <v>7405</v>
      </c>
      <c r="D4817" t="s">
        <v>1469</v>
      </c>
      <c r="E4817" s="3">
        <v>100104</v>
      </c>
      <c r="F4817" t="s">
        <v>11362</v>
      </c>
      <c r="G4817" s="3">
        <v>100104001</v>
      </c>
      <c r="H4817" t="s">
        <v>26098</v>
      </c>
      <c r="I4817" s="3">
        <v>2</v>
      </c>
      <c r="J4817" t="s">
        <v>12848</v>
      </c>
      <c r="K4817" s="3">
        <v>30</v>
      </c>
      <c r="L4817" t="s">
        <v>26141</v>
      </c>
      <c r="M4817" s="3">
        <v>2</v>
      </c>
      <c r="N4817" t="s">
        <v>26084</v>
      </c>
      <c r="O4817" s="3">
        <v>3</v>
      </c>
      <c r="P4817" t="s">
        <v>26085</v>
      </c>
      <c r="Q4817" s="3">
        <v>2</v>
      </c>
      <c r="R4817" t="s">
        <v>8209</v>
      </c>
      <c r="S4817" s="3">
        <v>12</v>
      </c>
      <c r="T4817" s="3">
        <v>1</v>
      </c>
      <c r="U4817" s="3">
        <v>500000</v>
      </c>
      <c r="V4817" s="3">
        <v>2019</v>
      </c>
      <c r="W4817" t="s">
        <v>26159</v>
      </c>
    </row>
    <row r="4818" spans="1:23" x14ac:dyDescent="0.3">
      <c r="A4818" s="3">
        <v>7</v>
      </c>
      <c r="B4818" t="s">
        <v>788</v>
      </c>
      <c r="C4818" s="3">
        <v>7308</v>
      </c>
      <c r="D4818" t="s">
        <v>1451</v>
      </c>
      <c r="E4818" s="3">
        <v>100109</v>
      </c>
      <c r="F4818" t="s">
        <v>18431</v>
      </c>
      <c r="G4818" s="3">
        <v>100109001</v>
      </c>
      <c r="H4818" t="s">
        <v>26106</v>
      </c>
      <c r="I4818" s="3">
        <v>1</v>
      </c>
      <c r="J4818" t="s">
        <v>26080</v>
      </c>
      <c r="K4818" s="3">
        <v>30</v>
      </c>
      <c r="L4818" t="s">
        <v>26141</v>
      </c>
      <c r="M4818" s="3">
        <v>2</v>
      </c>
      <c r="N4818" t="s">
        <v>26084</v>
      </c>
      <c r="O4818" s="3">
        <v>1</v>
      </c>
      <c r="P4818" t="s">
        <v>28066</v>
      </c>
      <c r="Q4818" s="3">
        <v>1</v>
      </c>
      <c r="R4818" t="s">
        <v>26083</v>
      </c>
      <c r="S4818" s="3">
        <v>15</v>
      </c>
      <c r="T4818" s="3">
        <v>1</v>
      </c>
      <c r="U4818" s="3">
        <v>140000</v>
      </c>
      <c r="V4818" s="3">
        <v>2019</v>
      </c>
      <c r="W4818" t="s">
        <v>26159</v>
      </c>
    </row>
    <row r="4819" spans="1:23" x14ac:dyDescent="0.3">
      <c r="A4819" s="3">
        <v>7</v>
      </c>
      <c r="B4819" t="s">
        <v>788</v>
      </c>
      <c r="C4819" s="3">
        <v>7306</v>
      </c>
      <c r="D4819" t="s">
        <v>1445</v>
      </c>
      <c r="E4819" s="3">
        <v>100103</v>
      </c>
      <c r="F4819" t="s">
        <v>11337</v>
      </c>
      <c r="G4819" s="3">
        <v>100103001</v>
      </c>
      <c r="H4819" t="s">
        <v>26123</v>
      </c>
      <c r="I4819" s="3">
        <v>2</v>
      </c>
      <c r="J4819" t="s">
        <v>12848</v>
      </c>
      <c r="K4819" s="3">
        <v>31</v>
      </c>
      <c r="L4819" t="s">
        <v>26143</v>
      </c>
      <c r="M4819" s="3">
        <v>2</v>
      </c>
      <c r="N4819" t="s">
        <v>26084</v>
      </c>
      <c r="O4819" s="3">
        <v>3</v>
      </c>
      <c r="P4819" t="s">
        <v>26085</v>
      </c>
      <c r="Q4819" s="3">
        <v>3</v>
      </c>
      <c r="R4819" t="s">
        <v>26107</v>
      </c>
      <c r="S4819" s="3">
        <v>8</v>
      </c>
      <c r="T4819" s="3">
        <v>1</v>
      </c>
      <c r="U4819" s="3">
        <v>150000</v>
      </c>
      <c r="V4819" s="3">
        <v>2001</v>
      </c>
      <c r="W4819" t="s">
        <v>25</v>
      </c>
    </row>
    <row r="4820" spans="1:23" x14ac:dyDescent="0.3">
      <c r="A4820" s="3">
        <v>7</v>
      </c>
      <c r="B4820" t="s">
        <v>788</v>
      </c>
      <c r="C4820" s="3">
        <v>7306</v>
      </c>
      <c r="D4820" t="s">
        <v>1445</v>
      </c>
      <c r="E4820" s="3">
        <v>100103</v>
      </c>
      <c r="F4820" t="s">
        <v>11337</v>
      </c>
      <c r="G4820" s="3">
        <v>100103001</v>
      </c>
      <c r="H4820" t="s">
        <v>26123</v>
      </c>
      <c r="I4820" s="3">
        <v>2</v>
      </c>
      <c r="J4820" t="s">
        <v>12848</v>
      </c>
      <c r="K4820" s="3">
        <v>31</v>
      </c>
      <c r="L4820" t="s">
        <v>26143</v>
      </c>
      <c r="M4820" s="3">
        <v>2</v>
      </c>
      <c r="N4820" t="s">
        <v>26084</v>
      </c>
      <c r="O4820" s="3">
        <v>3</v>
      </c>
      <c r="P4820" t="s">
        <v>26085</v>
      </c>
      <c r="Q4820" s="3">
        <v>3</v>
      </c>
      <c r="R4820" t="s">
        <v>26107</v>
      </c>
      <c r="S4820" s="3">
        <v>20</v>
      </c>
      <c r="T4820" s="3">
        <v>1</v>
      </c>
      <c r="U4820" s="3">
        <v>300000</v>
      </c>
      <c r="V4820" s="3">
        <v>2001</v>
      </c>
      <c r="W4820" t="s">
        <v>25</v>
      </c>
    </row>
    <row r="4821" spans="1:23" x14ac:dyDescent="0.3">
      <c r="A4821" s="3">
        <v>7</v>
      </c>
      <c r="B4821" t="s">
        <v>788</v>
      </c>
      <c r="C4821" s="3">
        <v>7306</v>
      </c>
      <c r="D4821" t="s">
        <v>1445</v>
      </c>
      <c r="E4821" s="3">
        <v>100103</v>
      </c>
      <c r="F4821" t="s">
        <v>11337</v>
      </c>
      <c r="G4821" s="3">
        <v>100103001</v>
      </c>
      <c r="H4821" t="s">
        <v>26123</v>
      </c>
      <c r="I4821" s="3">
        <v>2</v>
      </c>
      <c r="J4821" t="s">
        <v>12848</v>
      </c>
      <c r="K4821" s="3">
        <v>31</v>
      </c>
      <c r="L4821" t="s">
        <v>26143</v>
      </c>
      <c r="M4821" s="3">
        <v>2</v>
      </c>
      <c r="N4821" t="s">
        <v>26084</v>
      </c>
      <c r="O4821" s="3">
        <v>3</v>
      </c>
      <c r="P4821" t="s">
        <v>26085</v>
      </c>
      <c r="Q4821" s="3">
        <v>3</v>
      </c>
      <c r="R4821" t="s">
        <v>26107</v>
      </c>
      <c r="S4821" s="3">
        <v>22</v>
      </c>
      <c r="T4821" s="3">
        <v>1</v>
      </c>
      <c r="U4821" s="3">
        <v>400000</v>
      </c>
      <c r="V4821" s="3">
        <v>2001</v>
      </c>
      <c r="W4821" t="s">
        <v>25</v>
      </c>
    </row>
    <row r="4822" spans="1:23" x14ac:dyDescent="0.3">
      <c r="A4822" s="3">
        <v>7</v>
      </c>
      <c r="B4822" t="s">
        <v>788</v>
      </c>
      <c r="C4822" s="3">
        <v>7306</v>
      </c>
      <c r="D4822" t="s">
        <v>1445</v>
      </c>
      <c r="E4822" s="3">
        <v>100103</v>
      </c>
      <c r="F4822" t="s">
        <v>11337</v>
      </c>
      <c r="G4822" s="3">
        <v>100103001</v>
      </c>
      <c r="H4822" t="s">
        <v>26123</v>
      </c>
      <c r="I4822" s="3">
        <v>2</v>
      </c>
      <c r="J4822" t="s">
        <v>12848</v>
      </c>
      <c r="K4822" s="3">
        <v>31</v>
      </c>
      <c r="L4822" t="s">
        <v>26143</v>
      </c>
      <c r="M4822" s="3">
        <v>2</v>
      </c>
      <c r="N4822" t="s">
        <v>26084</v>
      </c>
      <c r="O4822" s="3">
        <v>3</v>
      </c>
      <c r="P4822" t="s">
        <v>26085</v>
      </c>
      <c r="Q4822" s="3">
        <v>3</v>
      </c>
      <c r="R4822" t="s">
        <v>26107</v>
      </c>
      <c r="S4822" s="3">
        <v>50</v>
      </c>
      <c r="T4822" s="3">
        <v>1</v>
      </c>
      <c r="U4822" s="3">
        <v>1200000</v>
      </c>
      <c r="V4822" s="3">
        <v>2001</v>
      </c>
      <c r="W4822" t="s">
        <v>25</v>
      </c>
    </row>
    <row r="4823" spans="1:23" x14ac:dyDescent="0.3">
      <c r="A4823" s="3">
        <v>7</v>
      </c>
      <c r="B4823" t="s">
        <v>788</v>
      </c>
      <c r="C4823" s="3">
        <v>7301</v>
      </c>
      <c r="D4823" t="s">
        <v>1430</v>
      </c>
      <c r="E4823" s="3">
        <v>100103</v>
      </c>
      <c r="F4823" t="s">
        <v>11337</v>
      </c>
      <c r="G4823" s="3">
        <v>100103001</v>
      </c>
      <c r="H4823" t="s">
        <v>26123</v>
      </c>
      <c r="I4823" s="3">
        <v>2</v>
      </c>
      <c r="J4823" t="s">
        <v>12848</v>
      </c>
      <c r="K4823" s="3">
        <v>31</v>
      </c>
      <c r="L4823" t="s">
        <v>26143</v>
      </c>
      <c r="M4823" s="3">
        <v>6</v>
      </c>
      <c r="N4823" t="s">
        <v>18251</v>
      </c>
      <c r="O4823" s="3">
        <v>3</v>
      </c>
      <c r="P4823" t="s">
        <v>26085</v>
      </c>
      <c r="Q4823" s="3">
        <v>4</v>
      </c>
      <c r="R4823" t="s">
        <v>26113</v>
      </c>
      <c r="S4823" s="3">
        <v>15</v>
      </c>
      <c r="T4823" s="3">
        <v>1</v>
      </c>
      <c r="U4823" s="3">
        <v>433000</v>
      </c>
      <c r="V4823" s="3">
        <v>2007</v>
      </c>
      <c r="W4823" t="s">
        <v>25</v>
      </c>
    </row>
    <row r="4824" spans="1:23" x14ac:dyDescent="0.3">
      <c r="A4824" s="3">
        <v>7</v>
      </c>
      <c r="B4824" t="s">
        <v>788</v>
      </c>
      <c r="C4824" s="3">
        <v>7301</v>
      </c>
      <c r="D4824" t="s">
        <v>1430</v>
      </c>
      <c r="E4824" s="3">
        <v>100103</v>
      </c>
      <c r="F4824" t="s">
        <v>11337</v>
      </c>
      <c r="G4824" s="3">
        <v>100103001</v>
      </c>
      <c r="H4824" t="s">
        <v>26123</v>
      </c>
      <c r="I4824" s="3">
        <v>2</v>
      </c>
      <c r="J4824" t="s">
        <v>12848</v>
      </c>
      <c r="K4824" s="3">
        <v>31</v>
      </c>
      <c r="L4824" t="s">
        <v>26143</v>
      </c>
      <c r="M4824" s="3">
        <v>3</v>
      </c>
      <c r="N4824" t="s">
        <v>16841</v>
      </c>
      <c r="O4824" s="3">
        <v>3</v>
      </c>
      <c r="P4824" t="s">
        <v>26085</v>
      </c>
      <c r="Q4824" s="3">
        <v>3</v>
      </c>
      <c r="R4824" t="s">
        <v>26107</v>
      </c>
      <c r="S4824" s="3">
        <v>90</v>
      </c>
      <c r="T4824" s="3">
        <v>1</v>
      </c>
      <c r="U4824" s="3">
        <v>2000000</v>
      </c>
      <c r="V4824" s="3">
        <v>2007</v>
      </c>
      <c r="W4824" t="s">
        <v>25</v>
      </c>
    </row>
    <row r="4825" spans="1:23" x14ac:dyDescent="0.3">
      <c r="A4825" s="3">
        <v>7</v>
      </c>
      <c r="B4825" t="s">
        <v>788</v>
      </c>
      <c r="C4825" s="3">
        <v>7306</v>
      </c>
      <c r="D4825" t="s">
        <v>1445</v>
      </c>
      <c r="E4825" s="3">
        <v>100103</v>
      </c>
      <c r="F4825" t="s">
        <v>11337</v>
      </c>
      <c r="G4825" s="3">
        <v>100103001</v>
      </c>
      <c r="H4825" t="s">
        <v>26123</v>
      </c>
      <c r="I4825" s="3">
        <v>2</v>
      </c>
      <c r="J4825" t="s">
        <v>12848</v>
      </c>
      <c r="K4825" s="3">
        <v>31</v>
      </c>
      <c r="L4825" t="s">
        <v>26143</v>
      </c>
      <c r="M4825" s="3">
        <v>2</v>
      </c>
      <c r="N4825" t="s">
        <v>26084</v>
      </c>
      <c r="O4825" s="3">
        <v>3</v>
      </c>
      <c r="P4825" t="s">
        <v>26085</v>
      </c>
      <c r="Q4825" s="3">
        <v>4</v>
      </c>
      <c r="R4825" t="s">
        <v>26113</v>
      </c>
      <c r="S4825" s="3">
        <v>50</v>
      </c>
      <c r="T4825" s="3">
        <v>1</v>
      </c>
      <c r="U4825" s="3">
        <v>1500000</v>
      </c>
      <c r="V4825" s="3">
        <v>2007</v>
      </c>
      <c r="W4825" t="s">
        <v>25</v>
      </c>
    </row>
    <row r="4826" spans="1:23" x14ac:dyDescent="0.3">
      <c r="A4826" s="3">
        <v>7</v>
      </c>
      <c r="B4826" t="s">
        <v>788</v>
      </c>
      <c r="C4826" s="3">
        <v>7306</v>
      </c>
      <c r="D4826" t="s">
        <v>1445</v>
      </c>
      <c r="E4826" s="3">
        <v>100103</v>
      </c>
      <c r="F4826" t="s">
        <v>11337</v>
      </c>
      <c r="G4826" s="3">
        <v>100103001</v>
      </c>
      <c r="H4826" t="s">
        <v>26123</v>
      </c>
      <c r="I4826" s="3">
        <v>2</v>
      </c>
      <c r="J4826" t="s">
        <v>12848</v>
      </c>
      <c r="K4826" s="3">
        <v>31</v>
      </c>
      <c r="L4826" t="s">
        <v>26143</v>
      </c>
      <c r="M4826" s="3">
        <v>2</v>
      </c>
      <c r="N4826" t="s">
        <v>26084</v>
      </c>
      <c r="O4826" s="3">
        <v>3</v>
      </c>
      <c r="P4826" t="s">
        <v>26085</v>
      </c>
      <c r="Q4826" s="3">
        <v>3</v>
      </c>
      <c r="R4826" t="s">
        <v>26107</v>
      </c>
      <c r="S4826" s="3">
        <v>4</v>
      </c>
      <c r="T4826" s="3">
        <v>1</v>
      </c>
      <c r="U4826" s="3">
        <v>845000</v>
      </c>
      <c r="V4826" s="3">
        <v>2007</v>
      </c>
      <c r="W4826" t="s">
        <v>25</v>
      </c>
    </row>
    <row r="4827" spans="1:23" x14ac:dyDescent="0.3">
      <c r="A4827" s="3">
        <v>7</v>
      </c>
      <c r="B4827" t="s">
        <v>788</v>
      </c>
      <c r="C4827" s="3">
        <v>7306</v>
      </c>
      <c r="D4827" t="s">
        <v>1445</v>
      </c>
      <c r="E4827" s="3">
        <v>100103</v>
      </c>
      <c r="F4827" t="s">
        <v>11337</v>
      </c>
      <c r="G4827" s="3">
        <v>100103001</v>
      </c>
      <c r="H4827" t="s">
        <v>26123</v>
      </c>
      <c r="I4827" s="3">
        <v>2</v>
      </c>
      <c r="J4827" t="s">
        <v>12848</v>
      </c>
      <c r="K4827" s="3">
        <v>31</v>
      </c>
      <c r="L4827" t="s">
        <v>26143</v>
      </c>
      <c r="M4827" s="3">
        <v>2</v>
      </c>
      <c r="N4827" t="s">
        <v>26084</v>
      </c>
      <c r="O4827" s="3">
        <v>3</v>
      </c>
      <c r="P4827" t="s">
        <v>26085</v>
      </c>
      <c r="Q4827" s="3">
        <v>3</v>
      </c>
      <c r="R4827" t="s">
        <v>26107</v>
      </c>
      <c r="S4827" s="3">
        <v>5</v>
      </c>
      <c r="T4827" s="3">
        <v>1</v>
      </c>
      <c r="U4827" s="3">
        <v>250000</v>
      </c>
      <c r="V4827" s="3">
        <v>2007</v>
      </c>
      <c r="W4827" t="s">
        <v>25</v>
      </c>
    </row>
    <row r="4828" spans="1:23" x14ac:dyDescent="0.3">
      <c r="A4828" s="3">
        <v>7</v>
      </c>
      <c r="B4828" t="s">
        <v>788</v>
      </c>
      <c r="C4828" s="3">
        <v>7306</v>
      </c>
      <c r="D4828" t="s">
        <v>1445</v>
      </c>
      <c r="E4828" s="3">
        <v>100103</v>
      </c>
      <c r="F4828" t="s">
        <v>11337</v>
      </c>
      <c r="G4828" s="3">
        <v>100103001</v>
      </c>
      <c r="H4828" t="s">
        <v>26123</v>
      </c>
      <c r="I4828" s="3">
        <v>2</v>
      </c>
      <c r="J4828" t="s">
        <v>12848</v>
      </c>
      <c r="K4828" s="3">
        <v>31</v>
      </c>
      <c r="L4828" t="s">
        <v>26143</v>
      </c>
      <c r="M4828" s="3">
        <v>2</v>
      </c>
      <c r="N4828" t="s">
        <v>26084</v>
      </c>
      <c r="O4828" s="3">
        <v>3</v>
      </c>
      <c r="P4828" t="s">
        <v>26085</v>
      </c>
      <c r="Q4828" s="3">
        <v>3</v>
      </c>
      <c r="R4828" t="s">
        <v>26107</v>
      </c>
      <c r="S4828" s="3">
        <v>120</v>
      </c>
      <c r="T4828" s="3">
        <v>1</v>
      </c>
      <c r="U4828" s="3">
        <v>1000000</v>
      </c>
      <c r="V4828" s="3">
        <v>2007</v>
      </c>
      <c r="W4828" t="s">
        <v>25</v>
      </c>
    </row>
    <row r="4829" spans="1:23" x14ac:dyDescent="0.3">
      <c r="A4829" s="3">
        <v>7</v>
      </c>
      <c r="B4829" t="s">
        <v>788</v>
      </c>
      <c r="C4829" s="3">
        <v>7306</v>
      </c>
      <c r="D4829" t="s">
        <v>1445</v>
      </c>
      <c r="E4829" s="3">
        <v>100103</v>
      </c>
      <c r="F4829" t="s">
        <v>11337</v>
      </c>
      <c r="G4829" s="3">
        <v>100103001</v>
      </c>
      <c r="H4829" t="s">
        <v>26123</v>
      </c>
      <c r="I4829" s="3">
        <v>2</v>
      </c>
      <c r="J4829" t="s">
        <v>12848</v>
      </c>
      <c r="K4829" s="3">
        <v>31</v>
      </c>
      <c r="L4829" t="s">
        <v>26143</v>
      </c>
      <c r="M4829" s="3">
        <v>3</v>
      </c>
      <c r="N4829" t="s">
        <v>16841</v>
      </c>
      <c r="O4829" s="3">
        <v>3</v>
      </c>
      <c r="P4829" t="s">
        <v>26085</v>
      </c>
      <c r="Q4829" s="3">
        <v>4</v>
      </c>
      <c r="R4829" t="s">
        <v>26113</v>
      </c>
      <c r="S4829" s="3">
        <v>70</v>
      </c>
      <c r="T4829" s="3">
        <v>1</v>
      </c>
      <c r="U4829" s="3">
        <v>2500000</v>
      </c>
      <c r="V4829" s="3">
        <v>2007</v>
      </c>
      <c r="W4829" t="s">
        <v>25</v>
      </c>
    </row>
    <row r="4830" spans="1:23" x14ac:dyDescent="0.3">
      <c r="A4830" s="3">
        <v>7</v>
      </c>
      <c r="B4830" t="s">
        <v>788</v>
      </c>
      <c r="C4830" s="3">
        <v>7306</v>
      </c>
      <c r="D4830" t="s">
        <v>1445</v>
      </c>
      <c r="E4830" s="3">
        <v>100103</v>
      </c>
      <c r="F4830" t="s">
        <v>11337</v>
      </c>
      <c r="G4830" s="3">
        <v>100103001</v>
      </c>
      <c r="H4830" t="s">
        <v>26123</v>
      </c>
      <c r="I4830" s="3">
        <v>2</v>
      </c>
      <c r="J4830" t="s">
        <v>12848</v>
      </c>
      <c r="K4830" s="3">
        <v>31</v>
      </c>
      <c r="L4830" t="s">
        <v>26143</v>
      </c>
      <c r="M4830" s="3">
        <v>1</v>
      </c>
      <c r="N4830" t="s">
        <v>26082</v>
      </c>
      <c r="O4830" s="3">
        <v>3</v>
      </c>
      <c r="P4830" t="s">
        <v>26085</v>
      </c>
      <c r="Q4830" s="3">
        <v>3</v>
      </c>
      <c r="R4830" t="s">
        <v>26107</v>
      </c>
      <c r="S4830" s="3">
        <v>300</v>
      </c>
      <c r="T4830" s="3">
        <v>1</v>
      </c>
      <c r="U4830" s="3">
        <v>815368</v>
      </c>
      <c r="V4830" s="3">
        <v>2013</v>
      </c>
      <c r="W4830" t="s">
        <v>25</v>
      </c>
    </row>
    <row r="4831" spans="1:23" x14ac:dyDescent="0.3">
      <c r="A4831" s="3">
        <v>7</v>
      </c>
      <c r="B4831" t="s">
        <v>788</v>
      </c>
      <c r="C4831" s="3">
        <v>7301</v>
      </c>
      <c r="D4831" t="s">
        <v>1430</v>
      </c>
      <c r="E4831" s="3">
        <v>100103</v>
      </c>
      <c r="F4831" t="s">
        <v>11337</v>
      </c>
      <c r="G4831" s="3">
        <v>100103001</v>
      </c>
      <c r="H4831" t="s">
        <v>26123</v>
      </c>
      <c r="I4831" s="3">
        <v>2</v>
      </c>
      <c r="J4831" t="s">
        <v>12848</v>
      </c>
      <c r="K4831" s="3">
        <v>31</v>
      </c>
      <c r="L4831" t="s">
        <v>26143</v>
      </c>
      <c r="M4831" s="3">
        <v>1</v>
      </c>
      <c r="N4831" t="s">
        <v>26082</v>
      </c>
      <c r="O4831" s="3">
        <v>3</v>
      </c>
      <c r="P4831" t="s">
        <v>26085</v>
      </c>
      <c r="Q4831" s="3">
        <v>2</v>
      </c>
      <c r="R4831" t="s">
        <v>8209</v>
      </c>
      <c r="S4831" s="3">
        <v>95</v>
      </c>
      <c r="T4831" s="3">
        <v>1</v>
      </c>
      <c r="U4831" s="3">
        <v>2200000</v>
      </c>
      <c r="V4831" s="3">
        <v>2016</v>
      </c>
      <c r="W4831" t="s">
        <v>25</v>
      </c>
    </row>
    <row r="4832" spans="1:23" x14ac:dyDescent="0.3">
      <c r="A4832" s="3">
        <v>7</v>
      </c>
      <c r="B4832" t="s">
        <v>788</v>
      </c>
      <c r="C4832" s="3">
        <v>7301</v>
      </c>
      <c r="D4832" t="s">
        <v>1430</v>
      </c>
      <c r="E4832" s="3">
        <v>100103</v>
      </c>
      <c r="F4832" t="s">
        <v>11337</v>
      </c>
      <c r="G4832" s="3">
        <v>100103001</v>
      </c>
      <c r="H4832" t="s">
        <v>26123</v>
      </c>
      <c r="I4832" s="3">
        <v>2</v>
      </c>
      <c r="J4832" t="s">
        <v>12848</v>
      </c>
      <c r="K4832" s="3">
        <v>31</v>
      </c>
      <c r="L4832" t="s">
        <v>26143</v>
      </c>
      <c r="M4832" s="3">
        <v>2</v>
      </c>
      <c r="N4832" t="s">
        <v>26084</v>
      </c>
      <c r="O4832" s="3">
        <v>3</v>
      </c>
      <c r="P4832" t="s">
        <v>26085</v>
      </c>
      <c r="Q4832" s="3">
        <v>3</v>
      </c>
      <c r="R4832" t="s">
        <v>26107</v>
      </c>
      <c r="S4832" s="3">
        <v>3</v>
      </c>
      <c r="T4832" s="3">
        <v>1</v>
      </c>
      <c r="U4832" s="3">
        <v>700000</v>
      </c>
      <c r="V4832" s="3">
        <v>2016</v>
      </c>
      <c r="W4832" t="s">
        <v>25</v>
      </c>
    </row>
    <row r="4833" spans="1:23" x14ac:dyDescent="0.3">
      <c r="A4833" s="3">
        <v>7</v>
      </c>
      <c r="B4833" t="s">
        <v>788</v>
      </c>
      <c r="C4833" s="3">
        <v>7306</v>
      </c>
      <c r="D4833" t="s">
        <v>1445</v>
      </c>
      <c r="E4833" s="3">
        <v>100103</v>
      </c>
      <c r="F4833" t="s">
        <v>11337</v>
      </c>
      <c r="G4833" s="3">
        <v>100103001</v>
      </c>
      <c r="H4833" t="s">
        <v>26123</v>
      </c>
      <c r="I4833" s="3">
        <v>2</v>
      </c>
      <c r="J4833" t="s">
        <v>12848</v>
      </c>
      <c r="K4833" s="3">
        <v>31</v>
      </c>
      <c r="L4833" t="s">
        <v>26143</v>
      </c>
      <c r="M4833" s="3">
        <v>2</v>
      </c>
      <c r="N4833" t="s">
        <v>26084</v>
      </c>
      <c r="O4833" s="3">
        <v>3</v>
      </c>
      <c r="P4833" t="s">
        <v>26085</v>
      </c>
      <c r="Q4833" s="3">
        <v>4</v>
      </c>
      <c r="R4833" t="s">
        <v>26113</v>
      </c>
      <c r="S4833" s="3">
        <v>52</v>
      </c>
      <c r="T4833" s="3">
        <v>1</v>
      </c>
      <c r="U4833" s="3">
        <v>4129481</v>
      </c>
      <c r="V4833" s="3">
        <v>2016</v>
      </c>
      <c r="W4833" t="s">
        <v>25</v>
      </c>
    </row>
    <row r="4834" spans="1:23" x14ac:dyDescent="0.3">
      <c r="A4834" s="3">
        <v>7</v>
      </c>
      <c r="B4834" t="s">
        <v>788</v>
      </c>
      <c r="C4834" s="3">
        <v>7306</v>
      </c>
      <c r="D4834" t="s">
        <v>1445</v>
      </c>
      <c r="E4834" s="3">
        <v>100103</v>
      </c>
      <c r="F4834" t="s">
        <v>11337</v>
      </c>
      <c r="G4834" s="3">
        <v>100103001</v>
      </c>
      <c r="H4834" t="s">
        <v>26123</v>
      </c>
      <c r="I4834" s="3">
        <v>2</v>
      </c>
      <c r="J4834" t="s">
        <v>12848</v>
      </c>
      <c r="K4834" s="3">
        <v>31</v>
      </c>
      <c r="L4834" t="s">
        <v>26143</v>
      </c>
      <c r="M4834" s="3">
        <v>2</v>
      </c>
      <c r="N4834" t="s">
        <v>26084</v>
      </c>
      <c r="O4834" s="3">
        <v>3</v>
      </c>
      <c r="P4834" t="s">
        <v>26085</v>
      </c>
      <c r="Q4834" s="3">
        <v>1</v>
      </c>
      <c r="R4834" t="s">
        <v>26083</v>
      </c>
      <c r="S4834" s="3">
        <v>2</v>
      </c>
      <c r="T4834" s="3">
        <v>1</v>
      </c>
      <c r="U4834" s="3">
        <v>94000</v>
      </c>
      <c r="V4834" s="3">
        <v>2016</v>
      </c>
      <c r="W4834" t="s">
        <v>25</v>
      </c>
    </row>
    <row r="4835" spans="1:23" x14ac:dyDescent="0.3">
      <c r="A4835" s="3">
        <v>7</v>
      </c>
      <c r="B4835" t="s">
        <v>788</v>
      </c>
      <c r="C4835" s="3">
        <v>7306</v>
      </c>
      <c r="D4835" t="s">
        <v>1445</v>
      </c>
      <c r="E4835" s="3">
        <v>100103</v>
      </c>
      <c r="F4835" t="s">
        <v>11337</v>
      </c>
      <c r="G4835" s="3">
        <v>100103001</v>
      </c>
      <c r="H4835" t="s">
        <v>26123</v>
      </c>
      <c r="I4835" s="3">
        <v>2</v>
      </c>
      <c r="J4835" t="s">
        <v>12848</v>
      </c>
      <c r="K4835" s="3">
        <v>31</v>
      </c>
      <c r="L4835" t="s">
        <v>26143</v>
      </c>
      <c r="M4835" s="3">
        <v>2</v>
      </c>
      <c r="N4835" t="s">
        <v>26084</v>
      </c>
      <c r="O4835" s="3">
        <v>1</v>
      </c>
      <c r="P4835" t="s">
        <v>28066</v>
      </c>
      <c r="Q4835" s="3">
        <v>1</v>
      </c>
      <c r="R4835" t="s">
        <v>26083</v>
      </c>
      <c r="S4835" s="3">
        <v>3</v>
      </c>
      <c r="T4835" s="3">
        <v>1</v>
      </c>
      <c r="U4835" s="3">
        <v>500000</v>
      </c>
      <c r="V4835" s="3">
        <v>2016</v>
      </c>
      <c r="W4835" t="s">
        <v>25</v>
      </c>
    </row>
    <row r="4836" spans="1:23" x14ac:dyDescent="0.3">
      <c r="A4836" s="3">
        <v>7</v>
      </c>
      <c r="B4836" t="s">
        <v>788</v>
      </c>
      <c r="C4836" s="3">
        <v>7306</v>
      </c>
      <c r="D4836" t="s">
        <v>1445</v>
      </c>
      <c r="E4836" s="3">
        <v>100103</v>
      </c>
      <c r="F4836" t="s">
        <v>11337</v>
      </c>
      <c r="G4836" s="3">
        <v>100103001</v>
      </c>
      <c r="H4836" t="s">
        <v>26123</v>
      </c>
      <c r="I4836" s="3">
        <v>2</v>
      </c>
      <c r="J4836" t="s">
        <v>12848</v>
      </c>
      <c r="K4836" s="3">
        <v>31</v>
      </c>
      <c r="L4836" t="s">
        <v>26143</v>
      </c>
      <c r="M4836" s="3">
        <v>4</v>
      </c>
      <c r="N4836" t="s">
        <v>26087</v>
      </c>
      <c r="O4836" s="3">
        <v>1</v>
      </c>
      <c r="P4836" t="s">
        <v>28066</v>
      </c>
      <c r="Q4836" s="3">
        <v>4</v>
      </c>
      <c r="R4836" t="s">
        <v>26113</v>
      </c>
      <c r="S4836" s="3">
        <v>60</v>
      </c>
      <c r="T4836" s="3">
        <v>1</v>
      </c>
      <c r="U4836" s="3">
        <v>2000000</v>
      </c>
      <c r="V4836" s="3">
        <v>2016</v>
      </c>
      <c r="W4836" t="s">
        <v>25</v>
      </c>
    </row>
    <row r="4837" spans="1:23" x14ac:dyDescent="0.3">
      <c r="A4837" s="3">
        <v>7</v>
      </c>
      <c r="B4837" t="s">
        <v>788</v>
      </c>
      <c r="C4837" s="3">
        <v>7301</v>
      </c>
      <c r="D4837" t="s">
        <v>1430</v>
      </c>
      <c r="E4837" s="3">
        <v>100103</v>
      </c>
      <c r="F4837" t="s">
        <v>11337</v>
      </c>
      <c r="G4837" s="3">
        <v>100103001</v>
      </c>
      <c r="H4837" t="s">
        <v>26123</v>
      </c>
      <c r="I4837" s="3">
        <v>2</v>
      </c>
      <c r="J4837" t="s">
        <v>12848</v>
      </c>
      <c r="K4837" s="3">
        <v>31</v>
      </c>
      <c r="L4837" t="s">
        <v>26143</v>
      </c>
      <c r="M4837" s="3">
        <v>2</v>
      </c>
      <c r="N4837" t="s">
        <v>26084</v>
      </c>
      <c r="O4837" s="3">
        <v>3</v>
      </c>
      <c r="P4837" t="s">
        <v>26085</v>
      </c>
      <c r="Q4837" s="3">
        <v>3</v>
      </c>
      <c r="R4837" t="s">
        <v>26107</v>
      </c>
      <c r="S4837" s="3">
        <v>3</v>
      </c>
      <c r="T4837" s="3">
        <v>1</v>
      </c>
      <c r="U4837" s="3">
        <v>700000</v>
      </c>
      <c r="V4837" s="3">
        <v>2019</v>
      </c>
      <c r="W4837" t="s">
        <v>26159</v>
      </c>
    </row>
    <row r="4838" spans="1:23" x14ac:dyDescent="0.3">
      <c r="A4838" s="3">
        <v>7</v>
      </c>
      <c r="B4838" t="s">
        <v>788</v>
      </c>
      <c r="C4838" s="3">
        <v>7301</v>
      </c>
      <c r="D4838" t="s">
        <v>1430</v>
      </c>
      <c r="E4838" s="3">
        <v>100103</v>
      </c>
      <c r="F4838" t="s">
        <v>11337</v>
      </c>
      <c r="G4838" s="3">
        <v>100103001</v>
      </c>
      <c r="H4838" t="s">
        <v>26123</v>
      </c>
      <c r="I4838" s="3">
        <v>2</v>
      </c>
      <c r="J4838" t="s">
        <v>12848</v>
      </c>
      <c r="K4838" s="3">
        <v>31</v>
      </c>
      <c r="L4838" t="s">
        <v>26143</v>
      </c>
      <c r="M4838" s="3">
        <v>2</v>
      </c>
      <c r="N4838" t="s">
        <v>26084</v>
      </c>
      <c r="O4838" s="3">
        <v>3</v>
      </c>
      <c r="P4838" t="s">
        <v>26085</v>
      </c>
      <c r="Q4838" s="3">
        <v>2</v>
      </c>
      <c r="R4838" t="s">
        <v>8209</v>
      </c>
      <c r="S4838" s="3">
        <v>95</v>
      </c>
      <c r="T4838" s="3">
        <v>1</v>
      </c>
      <c r="U4838" s="3">
        <v>2200000</v>
      </c>
      <c r="V4838" s="3">
        <v>2019</v>
      </c>
      <c r="W4838" t="s">
        <v>26159</v>
      </c>
    </row>
    <row r="4839" spans="1:23" x14ac:dyDescent="0.3">
      <c r="A4839" s="3">
        <v>7</v>
      </c>
      <c r="B4839" t="s">
        <v>788</v>
      </c>
      <c r="C4839" s="3">
        <v>7306</v>
      </c>
      <c r="D4839" t="s">
        <v>1445</v>
      </c>
      <c r="E4839" s="3">
        <v>100103</v>
      </c>
      <c r="F4839" t="s">
        <v>11337</v>
      </c>
      <c r="G4839" s="3">
        <v>100103001</v>
      </c>
      <c r="H4839" t="s">
        <v>26123</v>
      </c>
      <c r="I4839" s="3">
        <v>2</v>
      </c>
      <c r="J4839" t="s">
        <v>12848</v>
      </c>
      <c r="K4839" s="3">
        <v>31</v>
      </c>
      <c r="L4839" t="s">
        <v>26143</v>
      </c>
      <c r="M4839" s="3">
        <v>2</v>
      </c>
      <c r="N4839" t="s">
        <v>26084</v>
      </c>
      <c r="O4839" s="3">
        <v>3</v>
      </c>
      <c r="P4839" t="s">
        <v>26085</v>
      </c>
      <c r="Q4839" s="3">
        <v>4</v>
      </c>
      <c r="R4839" t="s">
        <v>26113</v>
      </c>
      <c r="S4839" s="3">
        <v>190</v>
      </c>
      <c r="T4839" s="3">
        <v>1</v>
      </c>
      <c r="U4839" s="3">
        <v>4500000</v>
      </c>
      <c r="V4839" s="3">
        <v>2019</v>
      </c>
      <c r="W4839" t="s">
        <v>26159</v>
      </c>
    </row>
    <row r="4840" spans="1:23" x14ac:dyDescent="0.3">
      <c r="A4840" s="3">
        <v>7</v>
      </c>
      <c r="B4840" t="s">
        <v>788</v>
      </c>
      <c r="C4840" s="3">
        <v>7306</v>
      </c>
      <c r="D4840" t="s">
        <v>1445</v>
      </c>
      <c r="E4840" s="3">
        <v>100103</v>
      </c>
      <c r="F4840" t="s">
        <v>11337</v>
      </c>
      <c r="G4840" s="3">
        <v>100103001</v>
      </c>
      <c r="H4840" t="s">
        <v>26123</v>
      </c>
      <c r="I4840" s="3">
        <v>2</v>
      </c>
      <c r="J4840" t="s">
        <v>12848</v>
      </c>
      <c r="K4840" s="3">
        <v>31</v>
      </c>
      <c r="L4840" t="s">
        <v>26143</v>
      </c>
      <c r="M4840" s="3">
        <v>2</v>
      </c>
      <c r="N4840" t="s">
        <v>26084</v>
      </c>
      <c r="O4840" s="3">
        <v>1</v>
      </c>
      <c r="P4840" t="s">
        <v>28066</v>
      </c>
      <c r="Q4840" s="3">
        <v>3</v>
      </c>
      <c r="R4840" t="s">
        <v>26107</v>
      </c>
      <c r="S4840" s="3">
        <v>50</v>
      </c>
      <c r="T4840" s="3">
        <v>1</v>
      </c>
      <c r="U4840" s="3">
        <v>1500000</v>
      </c>
      <c r="V4840" s="3">
        <v>2019</v>
      </c>
      <c r="W4840" t="s">
        <v>26159</v>
      </c>
    </row>
    <row r="4841" spans="1:23" x14ac:dyDescent="0.3">
      <c r="A4841" s="3">
        <v>13</v>
      </c>
      <c r="B4841" t="s">
        <v>26153</v>
      </c>
      <c r="C4841" s="3">
        <v>13604</v>
      </c>
      <c r="D4841" t="s">
        <v>1974</v>
      </c>
      <c r="E4841" s="3">
        <v>100107</v>
      </c>
      <c r="F4841" t="s">
        <v>9429</v>
      </c>
      <c r="G4841" s="3">
        <v>100107012</v>
      </c>
      <c r="H4841" t="s">
        <v>26155</v>
      </c>
      <c r="I4841" s="3">
        <v>2</v>
      </c>
      <c r="J4841" t="s">
        <v>12848</v>
      </c>
      <c r="K4841" s="3">
        <v>31</v>
      </c>
      <c r="L4841" t="s">
        <v>26143</v>
      </c>
      <c r="M4841" s="3">
        <v>1</v>
      </c>
      <c r="N4841" t="s">
        <v>26082</v>
      </c>
      <c r="O4841" s="3">
        <v>3</v>
      </c>
      <c r="P4841" t="s">
        <v>26085</v>
      </c>
      <c r="Q4841" s="3">
        <v>3</v>
      </c>
      <c r="R4841" t="s">
        <v>26107</v>
      </c>
      <c r="S4841" s="3">
        <v>50</v>
      </c>
      <c r="T4841" s="3">
        <v>1</v>
      </c>
      <c r="U4841" s="3">
        <v>300000</v>
      </c>
      <c r="V4841" s="3">
        <v>2010</v>
      </c>
      <c r="W4841" t="s">
        <v>25</v>
      </c>
    </row>
    <row r="4842" spans="1:23" x14ac:dyDescent="0.3">
      <c r="A4842" s="3">
        <v>7</v>
      </c>
      <c r="B4842" t="s">
        <v>788</v>
      </c>
      <c r="C4842" s="3">
        <v>7307</v>
      </c>
      <c r="D4842" t="s">
        <v>1448</v>
      </c>
      <c r="E4842" s="3">
        <v>100104</v>
      </c>
      <c r="F4842" t="s">
        <v>11362</v>
      </c>
      <c r="G4842" s="3">
        <v>100104002</v>
      </c>
      <c r="H4842" t="s">
        <v>26132</v>
      </c>
      <c r="I4842" s="3">
        <v>1</v>
      </c>
      <c r="J4842" t="s">
        <v>26080</v>
      </c>
      <c r="K4842" s="3">
        <v>32</v>
      </c>
      <c r="L4842" t="s">
        <v>26145</v>
      </c>
      <c r="M4842" s="3">
        <v>3</v>
      </c>
      <c r="N4842" t="s">
        <v>16841</v>
      </c>
      <c r="O4842" s="3">
        <v>3</v>
      </c>
      <c r="P4842" t="s">
        <v>26085</v>
      </c>
      <c r="Q4842" s="3">
        <v>1</v>
      </c>
      <c r="R4842" t="s">
        <v>26083</v>
      </c>
      <c r="S4842" s="3">
        <v>6</v>
      </c>
      <c r="T4842" s="3">
        <v>1</v>
      </c>
      <c r="U4842" s="3">
        <v>7400</v>
      </c>
      <c r="V4842" s="3">
        <v>2016</v>
      </c>
      <c r="W4842" t="s">
        <v>25</v>
      </c>
    </row>
    <row r="4843" spans="1:23" x14ac:dyDescent="0.3">
      <c r="A4843" s="3">
        <v>8</v>
      </c>
      <c r="B4843" t="s">
        <v>770</v>
      </c>
      <c r="C4843" s="3">
        <v>8301</v>
      </c>
      <c r="D4843" t="s">
        <v>1538</v>
      </c>
      <c r="E4843" s="3">
        <v>100104</v>
      </c>
      <c r="F4843" t="s">
        <v>11362</v>
      </c>
      <c r="G4843" s="3">
        <v>100104002</v>
      </c>
      <c r="H4843" t="s">
        <v>26132</v>
      </c>
      <c r="I4843" s="3">
        <v>1</v>
      </c>
      <c r="J4843" t="s">
        <v>26080</v>
      </c>
      <c r="K4843" s="3">
        <v>32</v>
      </c>
      <c r="L4843" t="s">
        <v>26145</v>
      </c>
      <c r="M4843" s="3">
        <v>2</v>
      </c>
      <c r="N4843" t="s">
        <v>26084</v>
      </c>
      <c r="O4843" s="3">
        <v>3</v>
      </c>
      <c r="P4843" t="s">
        <v>26085</v>
      </c>
      <c r="Q4843" s="3">
        <v>1</v>
      </c>
      <c r="R4843" t="s">
        <v>26083</v>
      </c>
      <c r="S4843" s="3">
        <v>1</v>
      </c>
      <c r="T4843" s="3">
        <v>1</v>
      </c>
      <c r="U4843" s="3">
        <v>25000</v>
      </c>
      <c r="V4843" s="3">
        <v>2006</v>
      </c>
      <c r="W4843" t="s">
        <v>25</v>
      </c>
    </row>
    <row r="4844" spans="1:23" x14ac:dyDescent="0.3">
      <c r="A4844">
        <v>9</v>
      </c>
      <c r="B4844" t="s">
        <v>26150</v>
      </c>
      <c r="C4844">
        <v>9109</v>
      </c>
      <c r="D4844" t="s">
        <v>1603</v>
      </c>
      <c r="E4844">
        <v>100104</v>
      </c>
      <c r="F4844" t="s">
        <v>11362</v>
      </c>
      <c r="G4844">
        <v>100104002</v>
      </c>
      <c r="H4844" t="s">
        <v>26132</v>
      </c>
      <c r="I4844">
        <v>1</v>
      </c>
      <c r="J4844" t="s">
        <v>26080</v>
      </c>
      <c r="K4844">
        <v>32</v>
      </c>
      <c r="L4844" t="s">
        <v>26145</v>
      </c>
      <c r="M4844">
        <v>3</v>
      </c>
      <c r="N4844" t="s">
        <v>16841</v>
      </c>
      <c r="O4844">
        <v>3</v>
      </c>
      <c r="P4844" t="s">
        <v>26085</v>
      </c>
      <c r="Q4844">
        <v>2</v>
      </c>
      <c r="R4844" t="s">
        <v>8209</v>
      </c>
      <c r="S4844">
        <v>1</v>
      </c>
      <c r="T4844">
        <v>1</v>
      </c>
      <c r="U4844">
        <v>17000</v>
      </c>
      <c r="V4844">
        <v>2019</v>
      </c>
      <c r="W4844" t="s">
        <v>26159</v>
      </c>
    </row>
    <row r="4845" spans="1:23" x14ac:dyDescent="0.3">
      <c r="A4845">
        <v>10</v>
      </c>
      <c r="B4845" t="s">
        <v>779</v>
      </c>
      <c r="C4845">
        <v>10303</v>
      </c>
      <c r="D4845" t="s">
        <v>1738</v>
      </c>
      <c r="E4845">
        <v>100104</v>
      </c>
      <c r="F4845" t="s">
        <v>11362</v>
      </c>
      <c r="G4845">
        <v>100104002</v>
      </c>
      <c r="H4845" t="s">
        <v>26132</v>
      </c>
      <c r="I4845">
        <v>2</v>
      </c>
      <c r="J4845" t="s">
        <v>12848</v>
      </c>
      <c r="K4845">
        <v>32</v>
      </c>
      <c r="L4845" t="s">
        <v>26145</v>
      </c>
      <c r="M4845">
        <v>3</v>
      </c>
      <c r="N4845" t="s">
        <v>16841</v>
      </c>
      <c r="O4845">
        <v>3</v>
      </c>
      <c r="P4845" t="s">
        <v>26085</v>
      </c>
      <c r="Q4845">
        <v>1</v>
      </c>
      <c r="R4845" t="s">
        <v>26083</v>
      </c>
      <c r="S4845">
        <v>40</v>
      </c>
      <c r="T4845">
        <v>1</v>
      </c>
      <c r="U4845">
        <v>200000</v>
      </c>
      <c r="V4845">
        <v>2006</v>
      </c>
      <c r="W4845" t="s">
        <v>25</v>
      </c>
    </row>
    <row r="4846" spans="1:23" x14ac:dyDescent="0.3">
      <c r="A4846">
        <v>10</v>
      </c>
      <c r="B4846" t="s">
        <v>779</v>
      </c>
      <c r="C4846">
        <v>10303</v>
      </c>
      <c r="D4846" t="s">
        <v>1738</v>
      </c>
      <c r="E4846">
        <v>100104</v>
      </c>
      <c r="F4846" t="s">
        <v>11362</v>
      </c>
      <c r="G4846">
        <v>1001040020</v>
      </c>
      <c r="H4846" t="s">
        <v>26133</v>
      </c>
      <c r="I4846">
        <v>2</v>
      </c>
      <c r="J4846" t="s">
        <v>12848</v>
      </c>
      <c r="K4846">
        <v>32</v>
      </c>
      <c r="L4846" t="s">
        <v>26145</v>
      </c>
      <c r="M4846">
        <v>3</v>
      </c>
      <c r="N4846" t="s">
        <v>16841</v>
      </c>
      <c r="O4846">
        <v>3</v>
      </c>
      <c r="P4846" t="s">
        <v>26085</v>
      </c>
      <c r="Q4846">
        <v>1</v>
      </c>
      <c r="R4846" t="s">
        <v>26083</v>
      </c>
      <c r="S4846">
        <v>40</v>
      </c>
      <c r="T4846">
        <v>1</v>
      </c>
      <c r="U4846">
        <v>400000</v>
      </c>
      <c r="V4846">
        <v>2006</v>
      </c>
      <c r="W4846" t="s">
        <v>25</v>
      </c>
    </row>
    <row r="4847" spans="1:23" x14ac:dyDescent="0.3">
      <c r="A4847">
        <v>14</v>
      </c>
      <c r="B4847" t="s">
        <v>782</v>
      </c>
      <c r="C4847">
        <v>14106</v>
      </c>
      <c r="D4847" t="s">
        <v>1994</v>
      </c>
      <c r="E4847">
        <v>100104</v>
      </c>
      <c r="F4847" t="s">
        <v>11362</v>
      </c>
      <c r="G4847">
        <v>1001040020</v>
      </c>
      <c r="H4847" t="s">
        <v>26133</v>
      </c>
      <c r="I4847">
        <v>1</v>
      </c>
      <c r="J4847" t="s">
        <v>26080</v>
      </c>
      <c r="K4847">
        <v>32</v>
      </c>
      <c r="L4847" t="s">
        <v>26145</v>
      </c>
      <c r="M4847">
        <v>2</v>
      </c>
      <c r="N4847" t="s">
        <v>26084</v>
      </c>
      <c r="O4847">
        <v>3</v>
      </c>
      <c r="P4847" t="s">
        <v>26085</v>
      </c>
      <c r="Q4847">
        <v>1</v>
      </c>
      <c r="R4847" t="s">
        <v>26083</v>
      </c>
      <c r="S4847">
        <v>1</v>
      </c>
      <c r="T4847">
        <v>1</v>
      </c>
      <c r="U4847">
        <v>63000</v>
      </c>
      <c r="V4847">
        <v>2016</v>
      </c>
      <c r="W4847" t="s">
        <v>25</v>
      </c>
    </row>
    <row r="4848" spans="1:23" x14ac:dyDescent="0.3">
      <c r="A4848">
        <v>14</v>
      </c>
      <c r="B4848" t="s">
        <v>782</v>
      </c>
      <c r="C4848">
        <v>14101</v>
      </c>
      <c r="D4848" t="s">
        <v>1980</v>
      </c>
      <c r="E4848">
        <v>100104</v>
      </c>
      <c r="F4848" t="s">
        <v>11362</v>
      </c>
      <c r="G4848">
        <v>100104002</v>
      </c>
      <c r="H4848" t="s">
        <v>26132</v>
      </c>
      <c r="I4848">
        <v>1</v>
      </c>
      <c r="J4848" t="s">
        <v>26080</v>
      </c>
      <c r="K4848">
        <v>32</v>
      </c>
      <c r="L4848" t="s">
        <v>26145</v>
      </c>
      <c r="M4848">
        <v>3</v>
      </c>
      <c r="N4848" t="s">
        <v>16841</v>
      </c>
      <c r="O4848">
        <v>3</v>
      </c>
      <c r="P4848" t="s">
        <v>26085</v>
      </c>
      <c r="Q4848">
        <v>1</v>
      </c>
      <c r="R4848" t="s">
        <v>26083</v>
      </c>
      <c r="S4848">
        <v>2</v>
      </c>
      <c r="T4848">
        <v>1</v>
      </c>
      <c r="U4848">
        <v>60000</v>
      </c>
      <c r="V4848">
        <v>2016</v>
      </c>
      <c r="W4848" t="s">
        <v>25</v>
      </c>
    </row>
    <row r="4849" spans="1:23" x14ac:dyDescent="0.3">
      <c r="A4849">
        <v>14</v>
      </c>
      <c r="B4849" t="s">
        <v>782</v>
      </c>
      <c r="C4849">
        <v>14106</v>
      </c>
      <c r="D4849" t="s">
        <v>1994</v>
      </c>
      <c r="E4849">
        <v>100104</v>
      </c>
      <c r="F4849" t="s">
        <v>11362</v>
      </c>
      <c r="G4849">
        <v>100104002</v>
      </c>
      <c r="H4849" t="s">
        <v>26132</v>
      </c>
      <c r="I4849">
        <v>1</v>
      </c>
      <c r="J4849" t="s">
        <v>26080</v>
      </c>
      <c r="K4849">
        <v>32</v>
      </c>
      <c r="L4849" t="s">
        <v>26145</v>
      </c>
      <c r="M4849">
        <v>3</v>
      </c>
      <c r="N4849" t="s">
        <v>16841</v>
      </c>
      <c r="O4849">
        <v>3</v>
      </c>
      <c r="P4849" t="s">
        <v>26085</v>
      </c>
      <c r="Q4849">
        <v>1</v>
      </c>
      <c r="R4849" t="s">
        <v>26083</v>
      </c>
      <c r="S4849">
        <v>4</v>
      </c>
      <c r="T4849">
        <v>1</v>
      </c>
      <c r="U4849">
        <v>3000</v>
      </c>
      <c r="V4849">
        <v>2019</v>
      </c>
      <c r="W4849" t="s">
        <v>26159</v>
      </c>
    </row>
    <row r="4850" spans="1:23" x14ac:dyDescent="0.3">
      <c r="A4850">
        <v>14</v>
      </c>
      <c r="B4850" t="s">
        <v>782</v>
      </c>
      <c r="C4850">
        <v>14106</v>
      </c>
      <c r="D4850" t="s">
        <v>1994</v>
      </c>
      <c r="E4850">
        <v>100104</v>
      </c>
      <c r="F4850" t="s">
        <v>11362</v>
      </c>
      <c r="G4850">
        <v>1001040020</v>
      </c>
      <c r="H4850" t="s">
        <v>26133</v>
      </c>
      <c r="I4850">
        <v>1</v>
      </c>
      <c r="J4850" t="s">
        <v>26080</v>
      </c>
      <c r="K4850">
        <v>32</v>
      </c>
      <c r="L4850" t="s">
        <v>26145</v>
      </c>
      <c r="M4850">
        <v>3</v>
      </c>
      <c r="N4850" t="s">
        <v>16841</v>
      </c>
      <c r="O4850">
        <v>3</v>
      </c>
      <c r="P4850" t="s">
        <v>26085</v>
      </c>
      <c r="Q4850">
        <v>1</v>
      </c>
      <c r="R4850" t="s">
        <v>26083</v>
      </c>
      <c r="S4850">
        <v>4</v>
      </c>
      <c r="T4850">
        <v>1</v>
      </c>
      <c r="U4850">
        <v>58000</v>
      </c>
      <c r="V4850">
        <v>2019</v>
      </c>
      <c r="W4850" t="s">
        <v>26159</v>
      </c>
    </row>
    <row r="4851" spans="1:23" x14ac:dyDescent="0.3">
      <c r="A4851">
        <v>14</v>
      </c>
      <c r="B4851" t="s">
        <v>782</v>
      </c>
      <c r="C4851">
        <v>14101</v>
      </c>
      <c r="D4851" t="s">
        <v>1980</v>
      </c>
      <c r="E4851">
        <v>100104</v>
      </c>
      <c r="F4851" t="s">
        <v>11362</v>
      </c>
      <c r="G4851">
        <v>100104002</v>
      </c>
      <c r="H4851" t="s">
        <v>26132</v>
      </c>
      <c r="I4851">
        <v>1</v>
      </c>
      <c r="J4851" t="s">
        <v>26080</v>
      </c>
      <c r="K4851">
        <v>32</v>
      </c>
      <c r="L4851" t="s">
        <v>26145</v>
      </c>
      <c r="M4851">
        <v>3</v>
      </c>
      <c r="N4851" t="s">
        <v>16841</v>
      </c>
      <c r="O4851">
        <v>3</v>
      </c>
      <c r="P4851" t="s">
        <v>26085</v>
      </c>
      <c r="Q4851">
        <v>1</v>
      </c>
      <c r="R4851" t="s">
        <v>26083</v>
      </c>
      <c r="S4851">
        <v>2</v>
      </c>
      <c r="T4851">
        <v>1</v>
      </c>
      <c r="U4851">
        <v>30000</v>
      </c>
      <c r="V4851">
        <v>2019</v>
      </c>
      <c r="W4851" t="s">
        <v>26159</v>
      </c>
    </row>
    <row r="4852" spans="1:23" x14ac:dyDescent="0.3">
      <c r="A4852">
        <v>14</v>
      </c>
      <c r="B4852" t="s">
        <v>782</v>
      </c>
      <c r="C4852">
        <v>14101</v>
      </c>
      <c r="D4852" t="s">
        <v>1980</v>
      </c>
      <c r="E4852">
        <v>100104</v>
      </c>
      <c r="F4852" t="s">
        <v>11362</v>
      </c>
      <c r="G4852">
        <v>100104002</v>
      </c>
      <c r="H4852" t="s">
        <v>26132</v>
      </c>
      <c r="I4852">
        <v>2</v>
      </c>
      <c r="J4852" t="s">
        <v>12848</v>
      </c>
      <c r="K4852">
        <v>32</v>
      </c>
      <c r="L4852" t="s">
        <v>26145</v>
      </c>
      <c r="M4852">
        <v>3</v>
      </c>
      <c r="N4852" t="s">
        <v>16841</v>
      </c>
      <c r="O4852">
        <v>3</v>
      </c>
      <c r="P4852" t="s">
        <v>26085</v>
      </c>
      <c r="Q4852">
        <v>1</v>
      </c>
      <c r="R4852" t="s">
        <v>26083</v>
      </c>
      <c r="S4852">
        <v>3</v>
      </c>
      <c r="T4852">
        <v>1</v>
      </c>
      <c r="U4852">
        <v>49600</v>
      </c>
      <c r="V4852">
        <v>2019</v>
      </c>
      <c r="W4852" t="s">
        <v>26159</v>
      </c>
    </row>
    <row r="4853" spans="1:23" x14ac:dyDescent="0.3">
      <c r="A4853">
        <v>7</v>
      </c>
      <c r="B4853" t="s">
        <v>788</v>
      </c>
      <c r="C4853">
        <v>7308</v>
      </c>
      <c r="D4853" t="s">
        <v>1451</v>
      </c>
      <c r="E4853">
        <v>100101</v>
      </c>
      <c r="F4853" t="s">
        <v>11256</v>
      </c>
      <c r="G4853">
        <v>100101007</v>
      </c>
      <c r="H4853" t="s">
        <v>11267</v>
      </c>
      <c r="I4853">
        <v>1</v>
      </c>
      <c r="J4853" t="s">
        <v>26080</v>
      </c>
      <c r="K4853">
        <v>33</v>
      </c>
      <c r="L4853" t="s">
        <v>26146</v>
      </c>
      <c r="M4853">
        <v>2</v>
      </c>
      <c r="N4853" t="s">
        <v>26084</v>
      </c>
      <c r="O4853">
        <v>1</v>
      </c>
      <c r="P4853" t="s">
        <v>28066</v>
      </c>
      <c r="Q4853">
        <v>1</v>
      </c>
      <c r="R4853" t="s">
        <v>26083</v>
      </c>
      <c r="S4853">
        <v>15</v>
      </c>
      <c r="T4853">
        <v>1</v>
      </c>
      <c r="U4853">
        <v>3000</v>
      </c>
      <c r="V4853">
        <v>2019</v>
      </c>
      <c r="W4853" t="s">
        <v>26159</v>
      </c>
    </row>
    <row r="4854" spans="1:23" x14ac:dyDescent="0.3">
      <c r="A4854">
        <v>10</v>
      </c>
      <c r="B4854" t="s">
        <v>779</v>
      </c>
      <c r="C4854">
        <v>10303</v>
      </c>
      <c r="D4854" t="s">
        <v>1738</v>
      </c>
      <c r="E4854">
        <v>100104</v>
      </c>
      <c r="F4854" t="s">
        <v>11362</v>
      </c>
      <c r="G4854">
        <v>1001040020</v>
      </c>
      <c r="H4854" t="s">
        <v>26133</v>
      </c>
      <c r="I4854">
        <v>2</v>
      </c>
      <c r="J4854" t="s">
        <v>12848</v>
      </c>
      <c r="K4854">
        <v>34</v>
      </c>
      <c r="L4854" t="s">
        <v>26151</v>
      </c>
      <c r="M4854">
        <v>3</v>
      </c>
      <c r="N4854" t="s">
        <v>16841</v>
      </c>
      <c r="O4854">
        <v>3</v>
      </c>
      <c r="P4854" t="s">
        <v>26085</v>
      </c>
      <c r="Q4854">
        <v>1</v>
      </c>
      <c r="R4854" t="s">
        <v>26083</v>
      </c>
      <c r="S4854">
        <v>8</v>
      </c>
      <c r="T4854">
        <v>1</v>
      </c>
      <c r="U4854">
        <v>250000</v>
      </c>
      <c r="V4854">
        <v>2012</v>
      </c>
      <c r="W4854" t="s">
        <v>25</v>
      </c>
    </row>
    <row r="4855" spans="1:23" x14ac:dyDescent="0.3">
      <c r="A4855">
        <v>14</v>
      </c>
      <c r="B4855" t="s">
        <v>782</v>
      </c>
      <c r="C4855">
        <v>14106</v>
      </c>
      <c r="D4855" t="s">
        <v>1994</v>
      </c>
      <c r="E4855">
        <v>100104</v>
      </c>
      <c r="F4855" t="s">
        <v>11362</v>
      </c>
      <c r="G4855">
        <v>1001040020</v>
      </c>
      <c r="H4855" t="s">
        <v>26133</v>
      </c>
      <c r="I4855">
        <v>2</v>
      </c>
      <c r="J4855" t="s">
        <v>12848</v>
      </c>
      <c r="K4855">
        <v>34</v>
      </c>
      <c r="L4855" t="s">
        <v>26151</v>
      </c>
      <c r="M4855">
        <v>3</v>
      </c>
      <c r="N4855" t="s">
        <v>16841</v>
      </c>
      <c r="O4855">
        <v>3</v>
      </c>
      <c r="P4855" t="s">
        <v>26085</v>
      </c>
      <c r="Q4855">
        <v>1</v>
      </c>
      <c r="R4855" t="s">
        <v>26083</v>
      </c>
      <c r="S4855">
        <v>4</v>
      </c>
      <c r="T4855">
        <v>1</v>
      </c>
      <c r="U4855">
        <v>35000</v>
      </c>
      <c r="V4855">
        <v>2012</v>
      </c>
      <c r="W4855" t="s">
        <v>25</v>
      </c>
    </row>
    <row r="4856" spans="1:23" x14ac:dyDescent="0.3">
      <c r="A4856">
        <v>14</v>
      </c>
      <c r="B4856" t="s">
        <v>782</v>
      </c>
      <c r="C4856">
        <v>14101</v>
      </c>
      <c r="D4856" t="s">
        <v>1980</v>
      </c>
      <c r="E4856">
        <v>100104</v>
      </c>
      <c r="F4856" t="s">
        <v>11362</v>
      </c>
      <c r="G4856">
        <v>100104002</v>
      </c>
      <c r="H4856" t="s">
        <v>26132</v>
      </c>
      <c r="I4856">
        <v>1</v>
      </c>
      <c r="J4856" t="s">
        <v>26080</v>
      </c>
      <c r="K4856">
        <v>34</v>
      </c>
      <c r="L4856" t="s">
        <v>26151</v>
      </c>
      <c r="M4856">
        <v>6</v>
      </c>
      <c r="N4856" t="s">
        <v>18251</v>
      </c>
      <c r="O4856">
        <v>1</v>
      </c>
      <c r="P4856" t="s">
        <v>28066</v>
      </c>
      <c r="Q4856">
        <v>1</v>
      </c>
      <c r="R4856" t="s">
        <v>26083</v>
      </c>
      <c r="S4856">
        <v>1</v>
      </c>
      <c r="T4856">
        <v>1</v>
      </c>
      <c r="U4856">
        <v>104000</v>
      </c>
      <c r="V4856">
        <v>2012</v>
      </c>
      <c r="W4856" t="s">
        <v>25</v>
      </c>
    </row>
    <row r="4857" spans="1:23" x14ac:dyDescent="0.3">
      <c r="A4857">
        <v>14</v>
      </c>
      <c r="B4857" t="s">
        <v>782</v>
      </c>
      <c r="C4857">
        <v>14101</v>
      </c>
      <c r="D4857" t="s">
        <v>1980</v>
      </c>
      <c r="E4857">
        <v>100104</v>
      </c>
      <c r="F4857" t="s">
        <v>11362</v>
      </c>
      <c r="G4857">
        <v>100104002</v>
      </c>
      <c r="H4857" t="s">
        <v>26132</v>
      </c>
      <c r="I4857">
        <v>2</v>
      </c>
      <c r="J4857" t="s">
        <v>12848</v>
      </c>
      <c r="K4857">
        <v>34</v>
      </c>
      <c r="L4857" t="s">
        <v>26151</v>
      </c>
      <c r="M4857">
        <v>6</v>
      </c>
      <c r="N4857" t="s">
        <v>18251</v>
      </c>
      <c r="O4857">
        <v>2</v>
      </c>
      <c r="P4857" t="s">
        <v>28067</v>
      </c>
      <c r="Q4857">
        <v>1</v>
      </c>
      <c r="R4857" t="s">
        <v>26083</v>
      </c>
      <c r="S4857">
        <v>1</v>
      </c>
      <c r="T4857">
        <v>1</v>
      </c>
      <c r="U4857">
        <v>50000</v>
      </c>
      <c r="V4857">
        <v>2012</v>
      </c>
      <c r="W4857" t="s">
        <v>25</v>
      </c>
    </row>
    <row r="4858" spans="1:23" x14ac:dyDescent="0.3">
      <c r="A4858">
        <v>14</v>
      </c>
      <c r="B4858" t="s">
        <v>782</v>
      </c>
      <c r="C4858">
        <v>14101</v>
      </c>
      <c r="D4858" t="s">
        <v>1980</v>
      </c>
      <c r="E4858">
        <v>100104</v>
      </c>
      <c r="F4858" t="s">
        <v>11362</v>
      </c>
      <c r="G4858">
        <v>1001040020</v>
      </c>
      <c r="H4858" t="s">
        <v>26133</v>
      </c>
      <c r="I4858">
        <v>2</v>
      </c>
      <c r="J4858" t="s">
        <v>12848</v>
      </c>
      <c r="K4858">
        <v>34</v>
      </c>
      <c r="L4858" t="s">
        <v>26151</v>
      </c>
      <c r="M4858">
        <v>3</v>
      </c>
      <c r="N4858" t="s">
        <v>16841</v>
      </c>
      <c r="O4858">
        <v>3</v>
      </c>
      <c r="P4858" t="s">
        <v>26085</v>
      </c>
      <c r="Q4858">
        <v>1</v>
      </c>
      <c r="R4858" t="s">
        <v>26083</v>
      </c>
      <c r="S4858">
        <v>3</v>
      </c>
      <c r="T4858">
        <v>1</v>
      </c>
      <c r="U4858">
        <v>160000</v>
      </c>
      <c r="V4858">
        <v>2012</v>
      </c>
      <c r="W4858" t="s">
        <v>25</v>
      </c>
    </row>
    <row r="4859" spans="1:23" x14ac:dyDescent="0.3">
      <c r="A4859">
        <v>14</v>
      </c>
      <c r="B4859" t="s">
        <v>782</v>
      </c>
      <c r="C4859">
        <v>14101</v>
      </c>
      <c r="D4859" t="s">
        <v>1980</v>
      </c>
      <c r="E4859">
        <v>100104</v>
      </c>
      <c r="F4859" t="s">
        <v>11362</v>
      </c>
      <c r="G4859">
        <v>100104002</v>
      </c>
      <c r="H4859" t="s">
        <v>26132</v>
      </c>
      <c r="I4859">
        <v>1</v>
      </c>
      <c r="J4859" t="s">
        <v>26080</v>
      </c>
      <c r="K4859">
        <v>34</v>
      </c>
      <c r="L4859" t="s">
        <v>26151</v>
      </c>
      <c r="M4859">
        <v>6</v>
      </c>
      <c r="N4859" t="s">
        <v>18251</v>
      </c>
      <c r="O4859">
        <v>1</v>
      </c>
      <c r="P4859" t="s">
        <v>28066</v>
      </c>
      <c r="Q4859">
        <v>1</v>
      </c>
      <c r="R4859" t="s">
        <v>26083</v>
      </c>
      <c r="S4859">
        <v>1</v>
      </c>
      <c r="T4859">
        <v>1</v>
      </c>
      <c r="U4859">
        <v>8500</v>
      </c>
      <c r="V4859">
        <v>2012</v>
      </c>
      <c r="W4859" t="s">
        <v>25</v>
      </c>
    </row>
    <row r="4860" spans="1:23" x14ac:dyDescent="0.3">
      <c r="A4860">
        <v>14</v>
      </c>
      <c r="B4860" t="s">
        <v>782</v>
      </c>
      <c r="C4860">
        <v>14101</v>
      </c>
      <c r="D4860" t="s">
        <v>1980</v>
      </c>
      <c r="E4860">
        <v>100104</v>
      </c>
      <c r="F4860" t="s">
        <v>11362</v>
      </c>
      <c r="G4860">
        <v>100104002</v>
      </c>
      <c r="H4860" t="s">
        <v>26132</v>
      </c>
      <c r="I4860">
        <v>1</v>
      </c>
      <c r="J4860" t="s">
        <v>26080</v>
      </c>
      <c r="K4860">
        <v>34</v>
      </c>
      <c r="L4860" t="s">
        <v>26151</v>
      </c>
      <c r="M4860">
        <v>3</v>
      </c>
      <c r="N4860" t="s">
        <v>16841</v>
      </c>
      <c r="O4860">
        <v>3</v>
      </c>
      <c r="P4860" t="s">
        <v>26085</v>
      </c>
      <c r="Q4860">
        <v>1</v>
      </c>
      <c r="R4860" t="s">
        <v>26083</v>
      </c>
      <c r="S4860">
        <v>2</v>
      </c>
      <c r="T4860">
        <v>1</v>
      </c>
      <c r="U4860">
        <v>30000</v>
      </c>
      <c r="V4860">
        <v>2019</v>
      </c>
      <c r="W4860" t="s">
        <v>26159</v>
      </c>
    </row>
    <row r="4861" spans="1:23" x14ac:dyDescent="0.3">
      <c r="A4861">
        <v>14</v>
      </c>
      <c r="B4861" t="s">
        <v>782</v>
      </c>
      <c r="C4861">
        <v>14101</v>
      </c>
      <c r="D4861" t="s">
        <v>1980</v>
      </c>
      <c r="E4861">
        <v>100104</v>
      </c>
      <c r="F4861" t="s">
        <v>11362</v>
      </c>
      <c r="G4861">
        <v>100104002</v>
      </c>
      <c r="H4861" t="s">
        <v>26132</v>
      </c>
      <c r="I4861">
        <v>2</v>
      </c>
      <c r="J4861" t="s">
        <v>12848</v>
      </c>
      <c r="K4861">
        <v>34</v>
      </c>
      <c r="L4861" t="s">
        <v>26151</v>
      </c>
      <c r="M4861">
        <v>3</v>
      </c>
      <c r="N4861" t="s">
        <v>16841</v>
      </c>
      <c r="O4861">
        <v>3</v>
      </c>
      <c r="P4861" t="s">
        <v>26085</v>
      </c>
      <c r="Q4861">
        <v>1</v>
      </c>
      <c r="R4861" t="s">
        <v>26083</v>
      </c>
      <c r="S4861">
        <v>3</v>
      </c>
      <c r="T4861">
        <v>1</v>
      </c>
      <c r="U4861">
        <v>50000</v>
      </c>
      <c r="V4861">
        <v>2019</v>
      </c>
      <c r="W4861" t="s">
        <v>26159</v>
      </c>
    </row>
    <row r="4862" spans="1:23" x14ac:dyDescent="0.3">
      <c r="A4862">
        <v>13</v>
      </c>
      <c r="B4862" t="s">
        <v>26153</v>
      </c>
      <c r="C4862">
        <v>13503</v>
      </c>
      <c r="D4862" t="s">
        <v>1956</v>
      </c>
      <c r="E4862">
        <v>100101</v>
      </c>
      <c r="F4862" t="s">
        <v>11256</v>
      </c>
      <c r="G4862">
        <v>100101001</v>
      </c>
      <c r="H4862" t="s">
        <v>26124</v>
      </c>
      <c r="I4862">
        <v>2</v>
      </c>
      <c r="J4862" t="s">
        <v>12848</v>
      </c>
      <c r="K4862">
        <v>35</v>
      </c>
      <c r="L4862" t="s">
        <v>26157</v>
      </c>
      <c r="M4862">
        <v>2</v>
      </c>
      <c r="N4862" t="s">
        <v>26084</v>
      </c>
      <c r="O4862">
        <v>3</v>
      </c>
      <c r="P4862" t="s">
        <v>26085</v>
      </c>
      <c r="Q4862">
        <v>1</v>
      </c>
      <c r="R4862" t="s">
        <v>26083</v>
      </c>
      <c r="S4862">
        <v>13</v>
      </c>
      <c r="T4862">
        <v>1</v>
      </c>
      <c r="U4862">
        <v>10000</v>
      </c>
      <c r="V4862">
        <v>2017</v>
      </c>
      <c r="W4862" t="s">
        <v>25</v>
      </c>
    </row>
    <row r="4863" spans="1:23" x14ac:dyDescent="0.3">
      <c r="A4863">
        <v>13</v>
      </c>
      <c r="B4863" t="s">
        <v>26153</v>
      </c>
      <c r="C4863">
        <v>13503</v>
      </c>
      <c r="D4863" t="s">
        <v>1956</v>
      </c>
      <c r="E4863">
        <v>100109</v>
      </c>
      <c r="F4863" t="s">
        <v>18431</v>
      </c>
      <c r="G4863">
        <v>100109001</v>
      </c>
      <c r="H4863" t="s">
        <v>26106</v>
      </c>
      <c r="I4863">
        <v>2</v>
      </c>
      <c r="J4863" t="s">
        <v>12848</v>
      </c>
      <c r="K4863">
        <v>35</v>
      </c>
      <c r="L4863" t="s">
        <v>26157</v>
      </c>
      <c r="M4863">
        <v>2</v>
      </c>
      <c r="N4863" t="s">
        <v>26084</v>
      </c>
      <c r="O4863">
        <v>3</v>
      </c>
      <c r="P4863" t="s">
        <v>26085</v>
      </c>
      <c r="Q4863">
        <v>1</v>
      </c>
      <c r="R4863" t="s">
        <v>26083</v>
      </c>
      <c r="S4863">
        <v>13</v>
      </c>
      <c r="T4863">
        <v>1</v>
      </c>
      <c r="U4863">
        <v>10000</v>
      </c>
      <c r="V4863">
        <v>2017</v>
      </c>
      <c r="W4863" t="s">
        <v>25</v>
      </c>
    </row>
    <row r="4864" spans="1:23" x14ac:dyDescent="0.3">
      <c r="A4864">
        <v>13</v>
      </c>
      <c r="B4864" t="s">
        <v>26153</v>
      </c>
      <c r="C4864">
        <v>13503</v>
      </c>
      <c r="D4864" t="s">
        <v>1956</v>
      </c>
      <c r="E4864">
        <v>100104</v>
      </c>
      <c r="F4864" t="s">
        <v>11362</v>
      </c>
      <c r="G4864">
        <v>100104002</v>
      </c>
      <c r="H4864" t="s">
        <v>26132</v>
      </c>
      <c r="I4864">
        <v>2</v>
      </c>
      <c r="J4864" t="s">
        <v>12848</v>
      </c>
      <c r="K4864">
        <v>35</v>
      </c>
      <c r="L4864" t="s">
        <v>26157</v>
      </c>
      <c r="M4864">
        <v>2</v>
      </c>
      <c r="N4864" t="s">
        <v>26084</v>
      </c>
      <c r="O4864">
        <v>3</v>
      </c>
      <c r="P4864" t="s">
        <v>26085</v>
      </c>
      <c r="Q4864">
        <v>1</v>
      </c>
      <c r="R4864" t="s">
        <v>26083</v>
      </c>
      <c r="S4864">
        <v>13</v>
      </c>
      <c r="T4864">
        <v>1</v>
      </c>
      <c r="U4864">
        <v>2000</v>
      </c>
      <c r="V4864">
        <v>2017</v>
      </c>
      <c r="W4864" t="s">
        <v>25</v>
      </c>
    </row>
    <row r="4865" spans="1:23" x14ac:dyDescent="0.3">
      <c r="A4865">
        <v>5</v>
      </c>
      <c r="B4865" t="s">
        <v>800</v>
      </c>
      <c r="C4865">
        <v>5402</v>
      </c>
      <c r="D4865" t="s">
        <v>1219</v>
      </c>
      <c r="E4865">
        <v>100105</v>
      </c>
      <c r="F4865" t="s">
        <v>11377</v>
      </c>
      <c r="G4865">
        <v>100105001</v>
      </c>
      <c r="H4865" t="s">
        <v>26118</v>
      </c>
      <c r="I4865">
        <v>2</v>
      </c>
      <c r="J4865" t="s">
        <v>12848</v>
      </c>
      <c r="K4865">
        <v>22</v>
      </c>
      <c r="L4865" t="s">
        <v>26160</v>
      </c>
      <c r="M4865">
        <v>2</v>
      </c>
      <c r="N4865" t="s">
        <v>26084</v>
      </c>
      <c r="O4865">
        <v>3</v>
      </c>
      <c r="P4865" t="s">
        <v>26085</v>
      </c>
      <c r="Q4865">
        <v>1</v>
      </c>
      <c r="R4865" t="s">
        <v>26083</v>
      </c>
      <c r="S4865">
        <v>4</v>
      </c>
      <c r="T4865">
        <v>1</v>
      </c>
      <c r="U4865">
        <v>337785</v>
      </c>
      <c r="V4865">
        <v>2020</v>
      </c>
      <c r="W4865" t="s">
        <v>26159</v>
      </c>
    </row>
    <row r="4866" spans="1:23" x14ac:dyDescent="0.3">
      <c r="A4866">
        <v>5</v>
      </c>
      <c r="B4866" t="s">
        <v>800</v>
      </c>
      <c r="C4866">
        <v>5402</v>
      </c>
      <c r="D4866" t="s">
        <v>1219</v>
      </c>
      <c r="E4866">
        <v>100105</v>
      </c>
      <c r="F4866" t="s">
        <v>11377</v>
      </c>
      <c r="G4866">
        <v>100105001</v>
      </c>
      <c r="H4866" t="s">
        <v>26118</v>
      </c>
      <c r="I4866">
        <v>2</v>
      </c>
      <c r="J4866" t="s">
        <v>12848</v>
      </c>
      <c r="K4866">
        <v>22</v>
      </c>
      <c r="L4866" t="s">
        <v>26160</v>
      </c>
      <c r="M4866">
        <v>7</v>
      </c>
      <c r="N4866" t="s">
        <v>14788</v>
      </c>
      <c r="O4866">
        <v>3</v>
      </c>
      <c r="P4866" t="s">
        <v>26085</v>
      </c>
      <c r="Q4866">
        <v>1</v>
      </c>
      <c r="R4866" t="s">
        <v>26083</v>
      </c>
      <c r="S4866">
        <v>12</v>
      </c>
      <c r="T4866">
        <v>1</v>
      </c>
      <c r="U4866">
        <v>254310</v>
      </c>
      <c r="V4866">
        <v>2020</v>
      </c>
      <c r="W4866" t="s">
        <v>26159</v>
      </c>
    </row>
    <row r="4867" spans="1:23" x14ac:dyDescent="0.3">
      <c r="A4867">
        <v>5</v>
      </c>
      <c r="B4867" t="s">
        <v>800</v>
      </c>
      <c r="C4867">
        <v>5402</v>
      </c>
      <c r="D4867" t="s">
        <v>1219</v>
      </c>
      <c r="E4867">
        <v>100105</v>
      </c>
      <c r="F4867" t="s">
        <v>11377</v>
      </c>
      <c r="G4867">
        <v>100105001</v>
      </c>
      <c r="H4867" t="s">
        <v>26118</v>
      </c>
      <c r="I4867">
        <v>2</v>
      </c>
      <c r="J4867" t="s">
        <v>12848</v>
      </c>
      <c r="K4867">
        <v>20</v>
      </c>
      <c r="L4867" t="s">
        <v>26161</v>
      </c>
      <c r="M4867">
        <v>7</v>
      </c>
      <c r="N4867" t="s">
        <v>14788</v>
      </c>
      <c r="O4867">
        <v>3</v>
      </c>
      <c r="P4867" t="s">
        <v>26085</v>
      </c>
      <c r="Q4867">
        <v>5</v>
      </c>
      <c r="R4867" t="s">
        <v>8203</v>
      </c>
      <c r="S4867">
        <v>4</v>
      </c>
      <c r="T4867">
        <v>1</v>
      </c>
      <c r="U4867">
        <v>3500000</v>
      </c>
      <c r="V4867">
        <v>2020</v>
      </c>
      <c r="W4867" t="s">
        <v>26159</v>
      </c>
    </row>
    <row r="4868" spans="1:23" x14ac:dyDescent="0.3">
      <c r="A4868">
        <v>5</v>
      </c>
      <c r="B4868" t="s">
        <v>800</v>
      </c>
      <c r="C4868">
        <v>5302</v>
      </c>
      <c r="D4868" t="s">
        <v>1207</v>
      </c>
      <c r="E4868">
        <v>100105</v>
      </c>
      <c r="F4868" t="s">
        <v>11377</v>
      </c>
      <c r="G4868">
        <v>100105004</v>
      </c>
      <c r="H4868" t="s">
        <v>26116</v>
      </c>
      <c r="I4868">
        <v>1</v>
      </c>
      <c r="J4868" t="s">
        <v>26080</v>
      </c>
      <c r="K4868">
        <v>20</v>
      </c>
      <c r="L4868" t="s">
        <v>26161</v>
      </c>
      <c r="M4868">
        <v>5</v>
      </c>
      <c r="N4868" t="s">
        <v>26092</v>
      </c>
      <c r="O4868">
        <v>3</v>
      </c>
      <c r="P4868" t="s">
        <v>26085</v>
      </c>
      <c r="Q4868">
        <v>1</v>
      </c>
      <c r="R4868" t="s">
        <v>26083</v>
      </c>
      <c r="S4868">
        <v>2</v>
      </c>
      <c r="T4868">
        <v>1</v>
      </c>
      <c r="U4868">
        <v>33600</v>
      </c>
      <c r="V4868">
        <v>2020</v>
      </c>
      <c r="W4868" t="s">
        <v>26159</v>
      </c>
    </row>
    <row r="4869" spans="1:23" x14ac:dyDescent="0.3">
      <c r="A4869">
        <v>5</v>
      </c>
      <c r="B4869" t="s">
        <v>800</v>
      </c>
      <c r="C4869">
        <v>5302</v>
      </c>
      <c r="D4869" t="s">
        <v>1207</v>
      </c>
      <c r="E4869">
        <v>100109</v>
      </c>
      <c r="F4869" t="s">
        <v>18431</v>
      </c>
      <c r="G4869">
        <v>100109001</v>
      </c>
      <c r="H4869" t="s">
        <v>26106</v>
      </c>
      <c r="I4869">
        <v>2</v>
      </c>
      <c r="J4869" t="s">
        <v>12848</v>
      </c>
      <c r="K4869">
        <v>4</v>
      </c>
      <c r="L4869" t="s">
        <v>26101</v>
      </c>
      <c r="M4869">
        <v>5</v>
      </c>
      <c r="N4869" t="s">
        <v>26092</v>
      </c>
      <c r="O4869">
        <v>3</v>
      </c>
      <c r="P4869" t="s">
        <v>26085</v>
      </c>
      <c r="Q4869">
        <v>2</v>
      </c>
      <c r="R4869" t="s">
        <v>8209</v>
      </c>
      <c r="S4869">
        <v>18</v>
      </c>
      <c r="T4869">
        <v>1</v>
      </c>
      <c r="U4869">
        <v>240000</v>
      </c>
      <c r="V4869">
        <v>2020</v>
      </c>
      <c r="W4869" t="s">
        <v>26159</v>
      </c>
    </row>
    <row r="4870" spans="1:23" x14ac:dyDescent="0.3">
      <c r="A4870">
        <v>5</v>
      </c>
      <c r="B4870" t="s">
        <v>800</v>
      </c>
      <c r="C4870">
        <v>5302</v>
      </c>
      <c r="D4870" t="s">
        <v>1207</v>
      </c>
      <c r="E4870">
        <v>100105</v>
      </c>
      <c r="F4870" t="s">
        <v>11377</v>
      </c>
      <c r="G4870">
        <v>100105004</v>
      </c>
      <c r="H4870" t="s">
        <v>26116</v>
      </c>
      <c r="I4870">
        <v>1</v>
      </c>
      <c r="J4870" t="s">
        <v>26080</v>
      </c>
      <c r="K4870">
        <v>20</v>
      </c>
      <c r="L4870" t="s">
        <v>26161</v>
      </c>
      <c r="M4870">
        <v>5</v>
      </c>
      <c r="N4870" t="s">
        <v>26092</v>
      </c>
      <c r="O4870">
        <v>2</v>
      </c>
      <c r="P4870" t="s">
        <v>28067</v>
      </c>
      <c r="Q4870">
        <v>1</v>
      </c>
      <c r="R4870" t="s">
        <v>26083</v>
      </c>
      <c r="S4870">
        <v>2</v>
      </c>
      <c r="T4870">
        <v>1</v>
      </c>
      <c r="U4870">
        <v>27000</v>
      </c>
      <c r="V4870">
        <v>2020</v>
      </c>
      <c r="W4870" t="s">
        <v>26159</v>
      </c>
    </row>
    <row r="4871" spans="1:23" x14ac:dyDescent="0.3">
      <c r="A4871">
        <v>5</v>
      </c>
      <c r="B4871" t="s">
        <v>800</v>
      </c>
      <c r="C4871">
        <v>5302</v>
      </c>
      <c r="D4871" t="s">
        <v>1207</v>
      </c>
      <c r="E4871">
        <v>100105</v>
      </c>
      <c r="F4871" t="s">
        <v>11377</v>
      </c>
      <c r="G4871">
        <v>100105004</v>
      </c>
      <c r="H4871" t="s">
        <v>26116</v>
      </c>
      <c r="I4871">
        <v>1</v>
      </c>
      <c r="J4871" t="s">
        <v>26080</v>
      </c>
      <c r="K4871">
        <v>20</v>
      </c>
      <c r="L4871" t="s">
        <v>26161</v>
      </c>
      <c r="M4871">
        <v>5</v>
      </c>
      <c r="N4871" t="s">
        <v>26092</v>
      </c>
      <c r="O4871">
        <v>3</v>
      </c>
      <c r="P4871" t="s">
        <v>26085</v>
      </c>
      <c r="Q4871">
        <v>5</v>
      </c>
      <c r="R4871" t="s">
        <v>8203</v>
      </c>
      <c r="S4871">
        <v>4</v>
      </c>
      <c r="T4871">
        <v>1</v>
      </c>
      <c r="U4871">
        <v>360000</v>
      </c>
      <c r="V4871">
        <v>2020</v>
      </c>
      <c r="W4871" t="s">
        <v>26159</v>
      </c>
    </row>
    <row r="4872" spans="1:23" x14ac:dyDescent="0.3">
      <c r="A4872">
        <v>5</v>
      </c>
      <c r="B4872" t="s">
        <v>800</v>
      </c>
      <c r="C4872">
        <v>5302</v>
      </c>
      <c r="D4872" t="s">
        <v>1207</v>
      </c>
      <c r="E4872">
        <v>100105</v>
      </c>
      <c r="F4872" t="s">
        <v>11377</v>
      </c>
      <c r="G4872">
        <v>100105004</v>
      </c>
      <c r="H4872" t="s">
        <v>26116</v>
      </c>
      <c r="I4872">
        <v>1</v>
      </c>
      <c r="J4872" t="s">
        <v>26080</v>
      </c>
      <c r="K4872">
        <v>20</v>
      </c>
      <c r="L4872" t="s">
        <v>26161</v>
      </c>
      <c r="M4872">
        <v>5</v>
      </c>
      <c r="N4872" t="s">
        <v>26092</v>
      </c>
      <c r="O4872">
        <v>1</v>
      </c>
      <c r="P4872" t="s">
        <v>28066</v>
      </c>
      <c r="Q4872">
        <v>1</v>
      </c>
      <c r="R4872" t="s">
        <v>26083</v>
      </c>
      <c r="S4872">
        <v>2</v>
      </c>
      <c r="T4872">
        <v>1</v>
      </c>
      <c r="U4872">
        <v>72000</v>
      </c>
      <c r="V4872">
        <v>2020</v>
      </c>
      <c r="W4872" t="s">
        <v>26159</v>
      </c>
    </row>
    <row r="4873" spans="1:23" x14ac:dyDescent="0.3">
      <c r="A4873">
        <v>5</v>
      </c>
      <c r="B4873" t="s">
        <v>800</v>
      </c>
      <c r="C4873">
        <v>5302</v>
      </c>
      <c r="D4873" t="s">
        <v>1207</v>
      </c>
      <c r="E4873">
        <v>100105</v>
      </c>
      <c r="F4873" t="s">
        <v>11377</v>
      </c>
      <c r="G4873">
        <v>100105004</v>
      </c>
      <c r="H4873" t="s">
        <v>26116</v>
      </c>
      <c r="I4873">
        <v>1</v>
      </c>
      <c r="J4873" t="s">
        <v>26080</v>
      </c>
      <c r="K4873">
        <v>20</v>
      </c>
      <c r="L4873" t="s">
        <v>26161</v>
      </c>
      <c r="M4873">
        <v>5</v>
      </c>
      <c r="N4873" t="s">
        <v>26092</v>
      </c>
      <c r="O4873">
        <v>2</v>
      </c>
      <c r="P4873" t="s">
        <v>28067</v>
      </c>
      <c r="Q4873">
        <v>1</v>
      </c>
      <c r="R4873" t="s">
        <v>26083</v>
      </c>
      <c r="S4873">
        <v>1</v>
      </c>
      <c r="T4873">
        <v>1</v>
      </c>
      <c r="U4873">
        <v>30680</v>
      </c>
      <c r="V4873">
        <v>2020</v>
      </c>
      <c r="W4873" t="s">
        <v>26159</v>
      </c>
    </row>
    <row r="4874" spans="1:23" x14ac:dyDescent="0.3">
      <c r="A4874">
        <v>5</v>
      </c>
      <c r="B4874" t="s">
        <v>800</v>
      </c>
      <c r="C4874">
        <v>5302</v>
      </c>
      <c r="D4874" t="s">
        <v>1207</v>
      </c>
      <c r="E4874">
        <v>100105</v>
      </c>
      <c r="F4874" t="s">
        <v>11377</v>
      </c>
      <c r="G4874">
        <v>100105004</v>
      </c>
      <c r="H4874" t="s">
        <v>26116</v>
      </c>
      <c r="I4874">
        <v>1</v>
      </c>
      <c r="J4874" t="s">
        <v>26080</v>
      </c>
      <c r="K4874">
        <v>20</v>
      </c>
      <c r="L4874" t="s">
        <v>26161</v>
      </c>
      <c r="M4874">
        <v>5</v>
      </c>
      <c r="N4874" t="s">
        <v>26092</v>
      </c>
      <c r="O4874">
        <v>1</v>
      </c>
      <c r="P4874" t="s">
        <v>28066</v>
      </c>
      <c r="Q4874">
        <v>1</v>
      </c>
      <c r="R4874" t="s">
        <v>26083</v>
      </c>
      <c r="S4874">
        <v>1</v>
      </c>
      <c r="T4874">
        <v>1</v>
      </c>
      <c r="U4874">
        <v>26250</v>
      </c>
      <c r="V4874">
        <v>2020</v>
      </c>
      <c r="W4874" t="s">
        <v>26159</v>
      </c>
    </row>
    <row r="4875" spans="1:23" x14ac:dyDescent="0.3">
      <c r="A4875">
        <v>5</v>
      </c>
      <c r="B4875" t="s">
        <v>800</v>
      </c>
      <c r="C4875">
        <v>5102</v>
      </c>
      <c r="D4875" t="s">
        <v>1183</v>
      </c>
      <c r="E4875">
        <v>100101</v>
      </c>
      <c r="F4875" t="s">
        <v>11256</v>
      </c>
      <c r="G4875">
        <v>100101008</v>
      </c>
      <c r="H4875" t="s">
        <v>26130</v>
      </c>
      <c r="I4875">
        <v>2</v>
      </c>
      <c r="J4875" t="s">
        <v>12848</v>
      </c>
      <c r="K4875">
        <v>14</v>
      </c>
      <c r="L4875" t="s">
        <v>26103</v>
      </c>
      <c r="M4875">
        <v>3</v>
      </c>
      <c r="N4875" t="s">
        <v>16841</v>
      </c>
      <c r="O4875">
        <v>3</v>
      </c>
      <c r="P4875" t="s">
        <v>26085</v>
      </c>
      <c r="Q4875">
        <v>3</v>
      </c>
      <c r="R4875" t="s">
        <v>26107</v>
      </c>
      <c r="S4875">
        <v>140</v>
      </c>
      <c r="T4875">
        <v>1</v>
      </c>
      <c r="U4875">
        <v>65400</v>
      </c>
      <c r="V4875">
        <v>2020</v>
      </c>
      <c r="W4875" t="s">
        <v>26159</v>
      </c>
    </row>
    <row r="4876" spans="1:23" x14ac:dyDescent="0.3">
      <c r="A4876">
        <v>5</v>
      </c>
      <c r="B4876" t="s">
        <v>800</v>
      </c>
      <c r="C4876">
        <v>5102</v>
      </c>
      <c r="D4876" t="s">
        <v>1183</v>
      </c>
      <c r="E4876">
        <v>100103</v>
      </c>
      <c r="F4876" t="s">
        <v>11337</v>
      </c>
      <c r="G4876">
        <v>100103003</v>
      </c>
      <c r="H4876" t="s">
        <v>16985</v>
      </c>
      <c r="I4876">
        <v>2</v>
      </c>
      <c r="J4876" t="s">
        <v>12848</v>
      </c>
      <c r="K4876">
        <v>14</v>
      </c>
      <c r="L4876" t="s">
        <v>26103</v>
      </c>
      <c r="M4876">
        <v>3</v>
      </c>
      <c r="N4876" t="s">
        <v>16841</v>
      </c>
      <c r="O4876">
        <v>3</v>
      </c>
      <c r="P4876" t="s">
        <v>26085</v>
      </c>
      <c r="Q4876">
        <v>3</v>
      </c>
      <c r="R4876" t="s">
        <v>26107</v>
      </c>
      <c r="S4876">
        <v>140</v>
      </c>
      <c r="T4876">
        <v>1</v>
      </c>
      <c r="U4876">
        <v>146090</v>
      </c>
      <c r="V4876">
        <v>2020</v>
      </c>
      <c r="W4876" t="s">
        <v>26159</v>
      </c>
    </row>
    <row r="4877" spans="1:23" x14ac:dyDescent="0.3">
      <c r="A4877">
        <v>5</v>
      </c>
      <c r="B4877" t="s">
        <v>800</v>
      </c>
      <c r="C4877">
        <v>5102</v>
      </c>
      <c r="D4877" t="s">
        <v>1183</v>
      </c>
      <c r="E4877">
        <v>100105</v>
      </c>
      <c r="F4877" t="s">
        <v>11377</v>
      </c>
      <c r="G4877">
        <v>100105004</v>
      </c>
      <c r="H4877" t="s">
        <v>26116</v>
      </c>
      <c r="I4877">
        <v>1</v>
      </c>
      <c r="J4877" t="s">
        <v>26080</v>
      </c>
      <c r="K4877">
        <v>20</v>
      </c>
      <c r="L4877" t="s">
        <v>26161</v>
      </c>
      <c r="M4877">
        <v>5</v>
      </c>
      <c r="N4877" t="s">
        <v>26092</v>
      </c>
      <c r="O4877">
        <v>3</v>
      </c>
      <c r="P4877" t="s">
        <v>26085</v>
      </c>
      <c r="Q4877">
        <v>2</v>
      </c>
      <c r="R4877" t="s">
        <v>8209</v>
      </c>
      <c r="S4877">
        <v>1</v>
      </c>
      <c r="T4877">
        <v>1</v>
      </c>
      <c r="U4877">
        <v>54000</v>
      </c>
      <c r="V4877">
        <v>2020</v>
      </c>
      <c r="W4877" t="s">
        <v>26159</v>
      </c>
    </row>
    <row r="4878" spans="1:23" x14ac:dyDescent="0.3">
      <c r="A4878">
        <v>5</v>
      </c>
      <c r="B4878" t="s">
        <v>800</v>
      </c>
      <c r="C4878">
        <v>5102</v>
      </c>
      <c r="D4878" t="s">
        <v>1183</v>
      </c>
      <c r="E4878">
        <v>100105</v>
      </c>
      <c r="F4878" t="s">
        <v>11377</v>
      </c>
      <c r="G4878">
        <v>100105004</v>
      </c>
      <c r="H4878" t="s">
        <v>26116</v>
      </c>
      <c r="I4878">
        <v>1</v>
      </c>
      <c r="J4878" t="s">
        <v>26080</v>
      </c>
      <c r="K4878">
        <v>20</v>
      </c>
      <c r="L4878" t="s">
        <v>26161</v>
      </c>
      <c r="M4878">
        <v>5</v>
      </c>
      <c r="N4878" t="s">
        <v>26092</v>
      </c>
      <c r="O4878">
        <v>3</v>
      </c>
      <c r="P4878" t="s">
        <v>26085</v>
      </c>
      <c r="Q4878">
        <v>2</v>
      </c>
      <c r="R4878" t="s">
        <v>8209</v>
      </c>
      <c r="S4878">
        <v>2</v>
      </c>
      <c r="T4878">
        <v>1</v>
      </c>
      <c r="U4878">
        <v>90000</v>
      </c>
      <c r="V4878">
        <v>2020</v>
      </c>
      <c r="W4878" t="s">
        <v>26159</v>
      </c>
    </row>
    <row r="4879" spans="1:23" x14ac:dyDescent="0.3">
      <c r="A4879">
        <v>5</v>
      </c>
      <c r="B4879" t="s">
        <v>800</v>
      </c>
      <c r="C4879">
        <v>5102</v>
      </c>
      <c r="D4879" t="s">
        <v>1183</v>
      </c>
      <c r="E4879">
        <v>100101</v>
      </c>
      <c r="F4879" t="s">
        <v>11256</v>
      </c>
      <c r="G4879">
        <v>100101004</v>
      </c>
      <c r="H4879" t="s">
        <v>16281</v>
      </c>
      <c r="I4879">
        <v>2</v>
      </c>
      <c r="J4879" t="s">
        <v>12848</v>
      </c>
      <c r="K4879">
        <v>14</v>
      </c>
      <c r="L4879" t="s">
        <v>26103</v>
      </c>
      <c r="M4879">
        <v>3</v>
      </c>
      <c r="N4879" t="s">
        <v>16841</v>
      </c>
      <c r="O4879">
        <v>3</v>
      </c>
      <c r="P4879" t="s">
        <v>26085</v>
      </c>
      <c r="Q4879">
        <v>3</v>
      </c>
      <c r="R4879" t="s">
        <v>26107</v>
      </c>
      <c r="S4879">
        <v>140</v>
      </c>
      <c r="T4879">
        <v>1</v>
      </c>
      <c r="U4879">
        <v>47110</v>
      </c>
      <c r="V4879">
        <v>2020</v>
      </c>
      <c r="W4879" t="s">
        <v>26159</v>
      </c>
    </row>
    <row r="4880" spans="1:23" x14ac:dyDescent="0.3">
      <c r="A4880">
        <v>5</v>
      </c>
      <c r="B4880" t="s">
        <v>800</v>
      </c>
      <c r="C4880">
        <v>5102</v>
      </c>
      <c r="D4880" t="s">
        <v>1183</v>
      </c>
      <c r="E4880">
        <v>100103</v>
      </c>
      <c r="F4880" t="s">
        <v>11337</v>
      </c>
      <c r="G4880">
        <v>1001030040</v>
      </c>
      <c r="H4880" t="s">
        <v>26115</v>
      </c>
      <c r="I4880">
        <v>2</v>
      </c>
      <c r="J4880" t="s">
        <v>12848</v>
      </c>
      <c r="K4880">
        <v>14</v>
      </c>
      <c r="L4880" t="s">
        <v>26103</v>
      </c>
      <c r="M4880">
        <v>3</v>
      </c>
      <c r="N4880" t="s">
        <v>16841</v>
      </c>
      <c r="O4880">
        <v>3</v>
      </c>
      <c r="P4880" t="s">
        <v>26085</v>
      </c>
      <c r="Q4880">
        <v>3</v>
      </c>
      <c r="R4880" t="s">
        <v>26107</v>
      </c>
      <c r="S4880">
        <v>140</v>
      </c>
      <c r="T4880">
        <v>1</v>
      </c>
      <c r="U4880">
        <v>61126</v>
      </c>
      <c r="V4880">
        <v>2020</v>
      </c>
      <c r="W4880" t="s">
        <v>26159</v>
      </c>
    </row>
    <row r="4881" spans="1:23" x14ac:dyDescent="0.3">
      <c r="A4881">
        <v>5</v>
      </c>
      <c r="B4881" t="s">
        <v>800</v>
      </c>
      <c r="C4881">
        <v>5702</v>
      </c>
      <c r="D4881" t="s">
        <v>1267</v>
      </c>
      <c r="E4881">
        <v>100105</v>
      </c>
      <c r="F4881" t="s">
        <v>11377</v>
      </c>
      <c r="G4881">
        <v>100105004</v>
      </c>
      <c r="H4881" t="s">
        <v>26116</v>
      </c>
      <c r="I4881">
        <v>2</v>
      </c>
      <c r="J4881" t="s">
        <v>12848</v>
      </c>
      <c r="K4881">
        <v>20</v>
      </c>
      <c r="L4881" t="s">
        <v>26161</v>
      </c>
      <c r="M4881">
        <v>2</v>
      </c>
      <c r="N4881" t="s">
        <v>26084</v>
      </c>
      <c r="O4881">
        <v>3</v>
      </c>
      <c r="P4881" t="s">
        <v>26085</v>
      </c>
      <c r="Q4881">
        <v>1</v>
      </c>
      <c r="R4881" t="s">
        <v>26083</v>
      </c>
      <c r="S4881">
        <v>2</v>
      </c>
      <c r="T4881">
        <v>1</v>
      </c>
      <c r="U4881">
        <v>110527</v>
      </c>
      <c r="V4881">
        <v>2020</v>
      </c>
      <c r="W4881" t="s">
        <v>26159</v>
      </c>
    </row>
    <row r="4882" spans="1:23" x14ac:dyDescent="0.3">
      <c r="A4882">
        <v>5</v>
      </c>
      <c r="B4882" t="s">
        <v>800</v>
      </c>
      <c r="C4882">
        <v>5702</v>
      </c>
      <c r="D4882" t="s">
        <v>1267</v>
      </c>
      <c r="E4882">
        <v>100105</v>
      </c>
      <c r="F4882" t="s">
        <v>11377</v>
      </c>
      <c r="G4882">
        <v>100105004</v>
      </c>
      <c r="H4882" t="s">
        <v>26116</v>
      </c>
      <c r="I4882">
        <v>2</v>
      </c>
      <c r="J4882" t="s">
        <v>12848</v>
      </c>
      <c r="K4882">
        <v>20</v>
      </c>
      <c r="L4882" t="s">
        <v>26161</v>
      </c>
      <c r="M4882">
        <v>2</v>
      </c>
      <c r="N4882" t="s">
        <v>26084</v>
      </c>
      <c r="O4882">
        <v>3</v>
      </c>
      <c r="P4882" t="s">
        <v>26085</v>
      </c>
      <c r="Q4882">
        <v>1</v>
      </c>
      <c r="R4882" t="s">
        <v>26083</v>
      </c>
      <c r="S4882">
        <v>12</v>
      </c>
      <c r="T4882">
        <v>1</v>
      </c>
      <c r="U4882">
        <v>1353672</v>
      </c>
      <c r="V4882">
        <v>2020</v>
      </c>
      <c r="W4882" t="s">
        <v>26159</v>
      </c>
    </row>
    <row r="4883" spans="1:23" x14ac:dyDescent="0.3">
      <c r="A4883">
        <v>5</v>
      </c>
      <c r="B4883" t="s">
        <v>800</v>
      </c>
      <c r="C4883">
        <v>5702</v>
      </c>
      <c r="D4883" t="s">
        <v>1267</v>
      </c>
      <c r="E4883">
        <v>100105</v>
      </c>
      <c r="F4883" t="s">
        <v>11377</v>
      </c>
      <c r="G4883">
        <v>100105004</v>
      </c>
      <c r="H4883" t="s">
        <v>26116</v>
      </c>
      <c r="I4883">
        <v>2</v>
      </c>
      <c r="J4883" t="s">
        <v>12848</v>
      </c>
      <c r="K4883">
        <v>20</v>
      </c>
      <c r="L4883" t="s">
        <v>26161</v>
      </c>
      <c r="M4883">
        <v>2</v>
      </c>
      <c r="N4883" t="s">
        <v>26084</v>
      </c>
      <c r="O4883">
        <v>1</v>
      </c>
      <c r="P4883" t="s">
        <v>28066</v>
      </c>
      <c r="Q4883">
        <v>1</v>
      </c>
      <c r="R4883" t="s">
        <v>26083</v>
      </c>
      <c r="S4883">
        <v>3</v>
      </c>
      <c r="T4883">
        <v>1</v>
      </c>
      <c r="U4883">
        <v>49870</v>
      </c>
      <c r="V4883">
        <v>2020</v>
      </c>
      <c r="W4883" t="s">
        <v>26159</v>
      </c>
    </row>
    <row r="4884" spans="1:23" x14ac:dyDescent="0.3">
      <c r="A4884">
        <v>5</v>
      </c>
      <c r="B4884" t="s">
        <v>800</v>
      </c>
      <c r="C4884">
        <v>5702</v>
      </c>
      <c r="D4884" t="s">
        <v>1267</v>
      </c>
      <c r="E4884">
        <v>100105</v>
      </c>
      <c r="F4884" t="s">
        <v>11377</v>
      </c>
      <c r="G4884">
        <v>100105004</v>
      </c>
      <c r="H4884" t="s">
        <v>26116</v>
      </c>
      <c r="I4884">
        <v>2</v>
      </c>
      <c r="J4884" t="s">
        <v>12848</v>
      </c>
      <c r="K4884">
        <v>20</v>
      </c>
      <c r="L4884" t="s">
        <v>26161</v>
      </c>
      <c r="M4884">
        <v>2</v>
      </c>
      <c r="N4884" t="s">
        <v>26084</v>
      </c>
      <c r="O4884">
        <v>3</v>
      </c>
      <c r="P4884" t="s">
        <v>26085</v>
      </c>
      <c r="Q4884">
        <v>1</v>
      </c>
      <c r="R4884" t="s">
        <v>26083</v>
      </c>
      <c r="S4884">
        <v>3</v>
      </c>
      <c r="T4884">
        <v>1</v>
      </c>
      <c r="U4884">
        <v>65670</v>
      </c>
      <c r="V4884">
        <v>2020</v>
      </c>
      <c r="W4884" t="s">
        <v>26159</v>
      </c>
    </row>
    <row r="4885" spans="1:23" x14ac:dyDescent="0.3">
      <c r="A4885">
        <v>5</v>
      </c>
      <c r="B4885" t="s">
        <v>800</v>
      </c>
      <c r="C4885">
        <v>5702</v>
      </c>
      <c r="D4885" t="s">
        <v>1267</v>
      </c>
      <c r="E4885">
        <v>100105</v>
      </c>
      <c r="F4885" t="s">
        <v>11377</v>
      </c>
      <c r="G4885">
        <v>100105004</v>
      </c>
      <c r="H4885" t="s">
        <v>26116</v>
      </c>
      <c r="I4885">
        <v>2</v>
      </c>
      <c r="J4885" t="s">
        <v>12848</v>
      </c>
      <c r="K4885">
        <v>20</v>
      </c>
      <c r="L4885" t="s">
        <v>26161</v>
      </c>
      <c r="M4885">
        <v>2</v>
      </c>
      <c r="N4885" t="s">
        <v>26084</v>
      </c>
      <c r="O4885">
        <v>2</v>
      </c>
      <c r="P4885" t="s">
        <v>28067</v>
      </c>
      <c r="Q4885">
        <v>1</v>
      </c>
      <c r="R4885" t="s">
        <v>26083</v>
      </c>
      <c r="S4885">
        <v>2</v>
      </c>
      <c r="T4885">
        <v>1</v>
      </c>
      <c r="U4885">
        <v>55620</v>
      </c>
      <c r="V4885">
        <v>2020</v>
      </c>
      <c r="W4885" t="s">
        <v>26159</v>
      </c>
    </row>
    <row r="4886" spans="1:23" x14ac:dyDescent="0.3">
      <c r="A4886">
        <v>5</v>
      </c>
      <c r="B4886" t="s">
        <v>800</v>
      </c>
      <c r="C4886">
        <v>5702</v>
      </c>
      <c r="D4886" t="s">
        <v>1267</v>
      </c>
      <c r="E4886">
        <v>100105</v>
      </c>
      <c r="F4886" t="s">
        <v>11377</v>
      </c>
      <c r="G4886">
        <v>100105004</v>
      </c>
      <c r="H4886" t="s">
        <v>26116</v>
      </c>
      <c r="I4886">
        <v>2</v>
      </c>
      <c r="J4886" t="s">
        <v>12848</v>
      </c>
      <c r="K4886">
        <v>20</v>
      </c>
      <c r="L4886" t="s">
        <v>26161</v>
      </c>
      <c r="M4886">
        <v>2</v>
      </c>
      <c r="N4886" t="s">
        <v>26084</v>
      </c>
      <c r="O4886">
        <v>3</v>
      </c>
      <c r="P4886" t="s">
        <v>26085</v>
      </c>
      <c r="Q4886">
        <v>1</v>
      </c>
      <c r="R4886" t="s">
        <v>26083</v>
      </c>
      <c r="S4886">
        <v>3</v>
      </c>
      <c r="T4886">
        <v>1</v>
      </c>
      <c r="U4886">
        <v>162417</v>
      </c>
      <c r="V4886">
        <v>2020</v>
      </c>
      <c r="W4886" t="s">
        <v>26159</v>
      </c>
    </row>
    <row r="4887" spans="1:23" x14ac:dyDescent="0.3">
      <c r="A4887">
        <v>5</v>
      </c>
      <c r="B4887" t="s">
        <v>800</v>
      </c>
      <c r="C4887">
        <v>5702</v>
      </c>
      <c r="D4887" t="s">
        <v>1267</v>
      </c>
      <c r="E4887">
        <v>100105</v>
      </c>
      <c r="F4887" t="s">
        <v>11377</v>
      </c>
      <c r="G4887">
        <v>100105004</v>
      </c>
      <c r="H4887" t="s">
        <v>26116</v>
      </c>
      <c r="I4887">
        <v>2</v>
      </c>
      <c r="J4887" t="s">
        <v>12848</v>
      </c>
      <c r="K4887">
        <v>20</v>
      </c>
      <c r="L4887" t="s">
        <v>26161</v>
      </c>
      <c r="M4887">
        <v>2</v>
      </c>
      <c r="N4887" t="s">
        <v>26084</v>
      </c>
      <c r="O4887">
        <v>3</v>
      </c>
      <c r="P4887" t="s">
        <v>26085</v>
      </c>
      <c r="Q4887">
        <v>1</v>
      </c>
      <c r="R4887" t="s">
        <v>26083</v>
      </c>
      <c r="S4887">
        <v>5</v>
      </c>
      <c r="T4887">
        <v>1</v>
      </c>
      <c r="U4887">
        <v>161070</v>
      </c>
      <c r="V4887">
        <v>2020</v>
      </c>
      <c r="W4887" t="s">
        <v>26159</v>
      </c>
    </row>
    <row r="4888" spans="1:23" x14ac:dyDescent="0.3">
      <c r="A4888">
        <v>5</v>
      </c>
      <c r="B4888" t="s">
        <v>800</v>
      </c>
      <c r="C4888">
        <v>5702</v>
      </c>
      <c r="D4888" t="s">
        <v>1267</v>
      </c>
      <c r="E4888">
        <v>100105</v>
      </c>
      <c r="F4888" t="s">
        <v>11377</v>
      </c>
      <c r="G4888">
        <v>100105004</v>
      </c>
      <c r="H4888" t="s">
        <v>26116</v>
      </c>
      <c r="I4888">
        <v>2</v>
      </c>
      <c r="J4888" t="s">
        <v>12848</v>
      </c>
      <c r="K4888">
        <v>20</v>
      </c>
      <c r="L4888" t="s">
        <v>26161</v>
      </c>
      <c r="M4888">
        <v>2</v>
      </c>
      <c r="N4888" t="s">
        <v>26084</v>
      </c>
      <c r="O4888">
        <v>1</v>
      </c>
      <c r="P4888" t="s">
        <v>28066</v>
      </c>
      <c r="Q4888">
        <v>1</v>
      </c>
      <c r="R4888" t="s">
        <v>26083</v>
      </c>
      <c r="S4888">
        <v>3</v>
      </c>
      <c r="T4888">
        <v>1</v>
      </c>
      <c r="U4888">
        <v>62560</v>
      </c>
      <c r="V4888">
        <v>2020</v>
      </c>
      <c r="W4888" t="s">
        <v>26159</v>
      </c>
    </row>
    <row r="4889" spans="1:23" x14ac:dyDescent="0.3">
      <c r="A4889">
        <v>5</v>
      </c>
      <c r="B4889" t="s">
        <v>800</v>
      </c>
      <c r="C4889">
        <v>5503</v>
      </c>
      <c r="D4889" t="s">
        <v>1237</v>
      </c>
      <c r="E4889">
        <v>100105</v>
      </c>
      <c r="F4889" t="s">
        <v>11377</v>
      </c>
      <c r="G4889">
        <v>100105004</v>
      </c>
      <c r="H4889" t="s">
        <v>26116</v>
      </c>
      <c r="I4889">
        <v>2</v>
      </c>
      <c r="J4889" t="s">
        <v>12848</v>
      </c>
      <c r="K4889">
        <v>20</v>
      </c>
      <c r="L4889" t="s">
        <v>26161</v>
      </c>
      <c r="M4889">
        <v>5</v>
      </c>
      <c r="N4889" t="s">
        <v>26092</v>
      </c>
      <c r="O4889">
        <v>3</v>
      </c>
      <c r="P4889" t="s">
        <v>26085</v>
      </c>
      <c r="Q4889">
        <v>2</v>
      </c>
      <c r="R4889" t="s">
        <v>8209</v>
      </c>
      <c r="S4889">
        <v>197</v>
      </c>
      <c r="T4889">
        <v>1</v>
      </c>
      <c r="U4889">
        <v>400622</v>
      </c>
      <c r="V4889">
        <v>2020</v>
      </c>
      <c r="W4889" t="s">
        <v>26159</v>
      </c>
    </row>
    <row r="4890" spans="1:23" x14ac:dyDescent="0.3">
      <c r="A4890">
        <v>5</v>
      </c>
      <c r="B4890" t="s">
        <v>800</v>
      </c>
      <c r="C4890">
        <v>5503</v>
      </c>
      <c r="D4890" t="s">
        <v>1237</v>
      </c>
      <c r="E4890">
        <v>100105</v>
      </c>
      <c r="F4890" t="s">
        <v>11377</v>
      </c>
      <c r="G4890">
        <v>100105001</v>
      </c>
      <c r="H4890" t="s">
        <v>26118</v>
      </c>
      <c r="I4890">
        <v>2</v>
      </c>
      <c r="J4890" t="s">
        <v>12848</v>
      </c>
      <c r="K4890">
        <v>20</v>
      </c>
      <c r="L4890" t="s">
        <v>26161</v>
      </c>
      <c r="M4890">
        <v>2</v>
      </c>
      <c r="N4890" t="s">
        <v>26084</v>
      </c>
      <c r="O4890">
        <v>2</v>
      </c>
      <c r="P4890" t="s">
        <v>28067</v>
      </c>
      <c r="Q4890">
        <v>1</v>
      </c>
      <c r="R4890" t="s">
        <v>26083</v>
      </c>
      <c r="S4890">
        <v>3</v>
      </c>
      <c r="T4890">
        <v>1</v>
      </c>
      <c r="U4890">
        <v>2237</v>
      </c>
      <c r="V4890">
        <v>2020</v>
      </c>
      <c r="W4890" t="s">
        <v>26159</v>
      </c>
    </row>
    <row r="4891" spans="1:23" x14ac:dyDescent="0.3">
      <c r="A4891">
        <v>5</v>
      </c>
      <c r="B4891" t="s">
        <v>800</v>
      </c>
      <c r="C4891">
        <v>5503</v>
      </c>
      <c r="D4891" t="s">
        <v>1237</v>
      </c>
      <c r="E4891">
        <v>100105</v>
      </c>
      <c r="F4891" t="s">
        <v>11377</v>
      </c>
      <c r="G4891">
        <v>100105001</v>
      </c>
      <c r="H4891" t="s">
        <v>26118</v>
      </c>
      <c r="I4891">
        <v>2</v>
      </c>
      <c r="J4891" t="s">
        <v>12848</v>
      </c>
      <c r="K4891">
        <v>20</v>
      </c>
      <c r="L4891" t="s">
        <v>26161</v>
      </c>
      <c r="M4891">
        <v>7</v>
      </c>
      <c r="N4891" t="s">
        <v>14788</v>
      </c>
      <c r="O4891">
        <v>1</v>
      </c>
      <c r="P4891" t="s">
        <v>28066</v>
      </c>
      <c r="Q4891">
        <v>1</v>
      </c>
      <c r="R4891" t="s">
        <v>26083</v>
      </c>
      <c r="S4891">
        <v>4</v>
      </c>
      <c r="T4891">
        <v>1</v>
      </c>
      <c r="U4891">
        <v>51028</v>
      </c>
      <c r="V4891">
        <v>2020</v>
      </c>
      <c r="W4891" t="s">
        <v>26159</v>
      </c>
    </row>
    <row r="4892" spans="1:23" x14ac:dyDescent="0.3">
      <c r="A4892">
        <v>5</v>
      </c>
      <c r="B4892" t="s">
        <v>800</v>
      </c>
      <c r="C4892">
        <v>5503</v>
      </c>
      <c r="D4892" t="s">
        <v>1237</v>
      </c>
      <c r="E4892">
        <v>100105</v>
      </c>
      <c r="F4892" t="s">
        <v>11377</v>
      </c>
      <c r="G4892">
        <v>100105001</v>
      </c>
      <c r="H4892" t="s">
        <v>26118</v>
      </c>
      <c r="I4892">
        <v>2</v>
      </c>
      <c r="J4892" t="s">
        <v>12848</v>
      </c>
      <c r="K4892">
        <v>20</v>
      </c>
      <c r="L4892" t="s">
        <v>26161</v>
      </c>
      <c r="M4892">
        <v>6</v>
      </c>
      <c r="N4892" t="s">
        <v>18251</v>
      </c>
      <c r="O4892">
        <v>3</v>
      </c>
      <c r="P4892" t="s">
        <v>26085</v>
      </c>
      <c r="Q4892">
        <v>4</v>
      </c>
      <c r="R4892" t="s">
        <v>26113</v>
      </c>
      <c r="S4892">
        <v>8</v>
      </c>
      <c r="T4892">
        <v>1</v>
      </c>
      <c r="U4892">
        <v>271252</v>
      </c>
      <c r="V4892">
        <v>2020</v>
      </c>
      <c r="W4892" t="s">
        <v>26159</v>
      </c>
    </row>
    <row r="4893" spans="1:23" x14ac:dyDescent="0.3">
      <c r="A4893">
        <v>5</v>
      </c>
      <c r="B4893" t="s">
        <v>800</v>
      </c>
      <c r="C4893">
        <v>5503</v>
      </c>
      <c r="D4893" t="s">
        <v>1237</v>
      </c>
      <c r="E4893">
        <v>100105</v>
      </c>
      <c r="F4893" t="s">
        <v>11377</v>
      </c>
      <c r="G4893">
        <v>100105004</v>
      </c>
      <c r="H4893" t="s">
        <v>26116</v>
      </c>
      <c r="I4893">
        <v>2</v>
      </c>
      <c r="J4893" t="s">
        <v>12848</v>
      </c>
      <c r="K4893">
        <v>20</v>
      </c>
      <c r="L4893" t="s">
        <v>26161</v>
      </c>
      <c r="M4893">
        <v>2</v>
      </c>
      <c r="N4893" t="s">
        <v>26084</v>
      </c>
      <c r="O4893">
        <v>2</v>
      </c>
      <c r="P4893" t="s">
        <v>28067</v>
      </c>
      <c r="Q4893">
        <v>1</v>
      </c>
      <c r="R4893" t="s">
        <v>26083</v>
      </c>
      <c r="S4893">
        <v>3</v>
      </c>
      <c r="T4893">
        <v>1</v>
      </c>
      <c r="U4893">
        <v>2154</v>
      </c>
      <c r="V4893">
        <v>2020</v>
      </c>
      <c r="W4893" t="s">
        <v>26159</v>
      </c>
    </row>
    <row r="4894" spans="1:23" x14ac:dyDescent="0.3">
      <c r="A4894">
        <v>5</v>
      </c>
      <c r="B4894" t="s">
        <v>800</v>
      </c>
      <c r="C4894">
        <v>5503</v>
      </c>
      <c r="D4894" t="s">
        <v>1237</v>
      </c>
      <c r="E4894">
        <v>100105</v>
      </c>
      <c r="F4894" t="s">
        <v>11377</v>
      </c>
      <c r="G4894">
        <v>100105004</v>
      </c>
      <c r="H4894" t="s">
        <v>26116</v>
      </c>
      <c r="I4894">
        <v>2</v>
      </c>
      <c r="J4894" t="s">
        <v>12848</v>
      </c>
      <c r="K4894">
        <v>20</v>
      </c>
      <c r="L4894" t="s">
        <v>26161</v>
      </c>
      <c r="M4894">
        <v>6</v>
      </c>
      <c r="N4894" t="s">
        <v>18251</v>
      </c>
      <c r="O4894">
        <v>3</v>
      </c>
      <c r="P4894" t="s">
        <v>26085</v>
      </c>
      <c r="Q4894">
        <v>4</v>
      </c>
      <c r="R4894" t="s">
        <v>26113</v>
      </c>
      <c r="S4894">
        <v>12</v>
      </c>
      <c r="T4894">
        <v>1</v>
      </c>
      <c r="U4894">
        <v>66716</v>
      </c>
      <c r="V4894">
        <v>2020</v>
      </c>
      <c r="W4894" t="s">
        <v>26159</v>
      </c>
    </row>
    <row r="4895" spans="1:23" x14ac:dyDescent="0.3">
      <c r="A4895">
        <v>5</v>
      </c>
      <c r="B4895" t="s">
        <v>800</v>
      </c>
      <c r="C4895">
        <v>5503</v>
      </c>
      <c r="D4895" t="s">
        <v>1237</v>
      </c>
      <c r="E4895">
        <v>100105</v>
      </c>
      <c r="F4895" t="s">
        <v>11377</v>
      </c>
      <c r="G4895">
        <v>100105004</v>
      </c>
      <c r="H4895" t="s">
        <v>26116</v>
      </c>
      <c r="I4895">
        <v>2</v>
      </c>
      <c r="J4895" t="s">
        <v>12848</v>
      </c>
      <c r="K4895">
        <v>20</v>
      </c>
      <c r="L4895" t="s">
        <v>26161</v>
      </c>
      <c r="M4895">
        <v>6</v>
      </c>
      <c r="N4895" t="s">
        <v>18251</v>
      </c>
      <c r="O4895">
        <v>3</v>
      </c>
      <c r="P4895" t="s">
        <v>26085</v>
      </c>
      <c r="Q4895">
        <v>4</v>
      </c>
      <c r="R4895" t="s">
        <v>26113</v>
      </c>
      <c r="S4895">
        <v>2</v>
      </c>
      <c r="T4895">
        <v>1</v>
      </c>
      <c r="U4895">
        <v>45649</v>
      </c>
      <c r="V4895">
        <v>2020</v>
      </c>
      <c r="W4895" t="s">
        <v>26159</v>
      </c>
    </row>
    <row r="4896" spans="1:23" x14ac:dyDescent="0.3">
      <c r="A4896">
        <v>5</v>
      </c>
      <c r="B4896" t="s">
        <v>800</v>
      </c>
      <c r="C4896">
        <v>5504</v>
      </c>
      <c r="D4896" t="s">
        <v>1240</v>
      </c>
      <c r="E4896">
        <v>100106</v>
      </c>
      <c r="F4896" t="s">
        <v>17000</v>
      </c>
      <c r="G4896">
        <v>100106002</v>
      </c>
      <c r="H4896" t="s">
        <v>26096</v>
      </c>
      <c r="I4896">
        <v>2</v>
      </c>
      <c r="J4896" t="s">
        <v>12848</v>
      </c>
      <c r="K4896">
        <v>10</v>
      </c>
      <c r="L4896" t="s">
        <v>26088</v>
      </c>
      <c r="M4896">
        <v>7</v>
      </c>
      <c r="N4896" t="s">
        <v>14788</v>
      </c>
      <c r="O4896">
        <v>3</v>
      </c>
      <c r="P4896" t="s">
        <v>26085</v>
      </c>
      <c r="Q4896">
        <v>1</v>
      </c>
      <c r="R4896" t="s">
        <v>26083</v>
      </c>
      <c r="S4896">
        <v>3</v>
      </c>
      <c r="T4896">
        <v>1</v>
      </c>
      <c r="U4896">
        <v>121000</v>
      </c>
      <c r="V4896">
        <v>2020</v>
      </c>
      <c r="W4896" t="s">
        <v>26159</v>
      </c>
    </row>
    <row r="4897" spans="1:23" x14ac:dyDescent="0.3">
      <c r="A4897">
        <v>5</v>
      </c>
      <c r="B4897" t="s">
        <v>800</v>
      </c>
      <c r="C4897">
        <v>5504</v>
      </c>
      <c r="D4897" t="s">
        <v>1240</v>
      </c>
      <c r="E4897">
        <v>100105</v>
      </c>
      <c r="F4897" t="s">
        <v>11377</v>
      </c>
      <c r="G4897">
        <v>100105007</v>
      </c>
      <c r="H4897" t="s">
        <v>28065</v>
      </c>
      <c r="I4897">
        <v>1</v>
      </c>
      <c r="J4897" t="s">
        <v>26080</v>
      </c>
      <c r="K4897">
        <v>20</v>
      </c>
      <c r="L4897" t="s">
        <v>26161</v>
      </c>
      <c r="M4897">
        <v>2</v>
      </c>
      <c r="N4897" t="s">
        <v>26084</v>
      </c>
      <c r="O4897">
        <v>3</v>
      </c>
      <c r="P4897" t="s">
        <v>26085</v>
      </c>
      <c r="Q4897">
        <v>1</v>
      </c>
      <c r="R4897" t="s">
        <v>26083</v>
      </c>
      <c r="S4897">
        <v>2</v>
      </c>
      <c r="T4897">
        <v>1</v>
      </c>
      <c r="U4897">
        <v>300</v>
      </c>
      <c r="V4897">
        <v>2020</v>
      </c>
      <c r="W4897" t="s">
        <v>26159</v>
      </c>
    </row>
    <row r="4898" spans="1:23" x14ac:dyDescent="0.3">
      <c r="A4898">
        <v>5</v>
      </c>
      <c r="B4898" t="s">
        <v>800</v>
      </c>
      <c r="C4898">
        <v>5802</v>
      </c>
      <c r="D4898" t="s">
        <v>1285</v>
      </c>
      <c r="E4898">
        <v>100107</v>
      </c>
      <c r="F4898" t="s">
        <v>9429</v>
      </c>
      <c r="G4898">
        <v>100107002</v>
      </c>
      <c r="H4898" t="s">
        <v>26119</v>
      </c>
      <c r="I4898">
        <v>1</v>
      </c>
      <c r="J4898" t="s">
        <v>26080</v>
      </c>
      <c r="K4898">
        <v>10</v>
      </c>
      <c r="L4898" t="s">
        <v>26088</v>
      </c>
      <c r="M4898">
        <v>2</v>
      </c>
      <c r="N4898" t="s">
        <v>26084</v>
      </c>
      <c r="O4898">
        <v>3</v>
      </c>
      <c r="P4898" t="s">
        <v>26085</v>
      </c>
      <c r="Q4898">
        <v>1</v>
      </c>
      <c r="R4898" t="s">
        <v>26083</v>
      </c>
      <c r="S4898">
        <v>3</v>
      </c>
      <c r="T4898">
        <v>1</v>
      </c>
      <c r="U4898">
        <v>10000</v>
      </c>
      <c r="V4898">
        <v>2020</v>
      </c>
      <c r="W4898" t="s">
        <v>26159</v>
      </c>
    </row>
    <row r="4899" spans="1:23" x14ac:dyDescent="0.3">
      <c r="A4899">
        <v>5</v>
      </c>
      <c r="B4899" t="s">
        <v>800</v>
      </c>
      <c r="C4899">
        <v>5802</v>
      </c>
      <c r="D4899" t="s">
        <v>1285</v>
      </c>
      <c r="E4899">
        <v>100105</v>
      </c>
      <c r="F4899" t="s">
        <v>11377</v>
      </c>
      <c r="G4899">
        <v>100105004</v>
      </c>
      <c r="H4899" t="s">
        <v>26116</v>
      </c>
      <c r="I4899">
        <v>2</v>
      </c>
      <c r="J4899" t="s">
        <v>12848</v>
      </c>
      <c r="K4899">
        <v>20</v>
      </c>
      <c r="L4899" t="s">
        <v>26161</v>
      </c>
      <c r="M4899">
        <v>7</v>
      </c>
      <c r="N4899" t="s">
        <v>14788</v>
      </c>
      <c r="O4899">
        <v>3</v>
      </c>
      <c r="P4899" t="s">
        <v>26085</v>
      </c>
      <c r="Q4899">
        <v>2</v>
      </c>
      <c r="R4899" t="s">
        <v>8209</v>
      </c>
      <c r="S4899">
        <v>200</v>
      </c>
      <c r="T4899">
        <v>1</v>
      </c>
      <c r="U4899">
        <v>730000</v>
      </c>
      <c r="V4899">
        <v>2020</v>
      </c>
      <c r="W4899" t="s">
        <v>26159</v>
      </c>
    </row>
    <row r="4900" spans="1:23" x14ac:dyDescent="0.3">
      <c r="A4900">
        <v>5</v>
      </c>
      <c r="B4900" t="s">
        <v>800</v>
      </c>
      <c r="C4900">
        <v>5802</v>
      </c>
      <c r="D4900" t="s">
        <v>1285</v>
      </c>
      <c r="E4900">
        <v>100107</v>
      </c>
      <c r="F4900" t="s">
        <v>9429</v>
      </c>
      <c r="G4900">
        <v>100107007</v>
      </c>
      <c r="H4900" t="s">
        <v>26120</v>
      </c>
      <c r="I4900">
        <v>1</v>
      </c>
      <c r="J4900" t="s">
        <v>26080</v>
      </c>
      <c r="K4900">
        <v>10</v>
      </c>
      <c r="L4900" t="s">
        <v>26088</v>
      </c>
      <c r="M4900">
        <v>2</v>
      </c>
      <c r="N4900" t="s">
        <v>26084</v>
      </c>
      <c r="O4900">
        <v>3</v>
      </c>
      <c r="P4900" t="s">
        <v>26085</v>
      </c>
      <c r="Q4900">
        <v>1</v>
      </c>
      <c r="R4900" t="s">
        <v>26083</v>
      </c>
      <c r="S4900">
        <v>3</v>
      </c>
      <c r="T4900">
        <v>1</v>
      </c>
      <c r="U4900">
        <v>7000</v>
      </c>
      <c r="V4900">
        <v>2020</v>
      </c>
      <c r="W4900" t="s">
        <v>26159</v>
      </c>
    </row>
    <row r="4901" spans="1:23" x14ac:dyDescent="0.3">
      <c r="A4901">
        <v>5</v>
      </c>
      <c r="B4901" t="s">
        <v>800</v>
      </c>
      <c r="C4901">
        <v>5703</v>
      </c>
      <c r="D4901" t="s">
        <v>1270</v>
      </c>
      <c r="E4901">
        <v>100105</v>
      </c>
      <c r="F4901" t="s">
        <v>11377</v>
      </c>
      <c r="G4901">
        <v>100105004</v>
      </c>
      <c r="H4901" t="s">
        <v>26116</v>
      </c>
      <c r="I4901">
        <v>2</v>
      </c>
      <c r="J4901" t="s">
        <v>12848</v>
      </c>
      <c r="K4901">
        <v>20</v>
      </c>
      <c r="L4901" t="s">
        <v>26161</v>
      </c>
      <c r="M4901">
        <v>7</v>
      </c>
      <c r="N4901" t="s">
        <v>14788</v>
      </c>
      <c r="O4901">
        <v>3</v>
      </c>
      <c r="P4901" t="s">
        <v>26085</v>
      </c>
      <c r="Q4901">
        <v>1</v>
      </c>
      <c r="R4901" t="s">
        <v>26083</v>
      </c>
      <c r="S4901">
        <v>2</v>
      </c>
      <c r="T4901">
        <v>1</v>
      </c>
      <c r="U4901">
        <v>35000</v>
      </c>
      <c r="V4901">
        <v>2020</v>
      </c>
      <c r="W4901" t="s">
        <v>26159</v>
      </c>
    </row>
    <row r="4902" spans="1:23" x14ac:dyDescent="0.3">
      <c r="A4902">
        <v>5</v>
      </c>
      <c r="B4902" t="s">
        <v>800</v>
      </c>
      <c r="C4902">
        <v>5703</v>
      </c>
      <c r="D4902" t="s">
        <v>1270</v>
      </c>
      <c r="E4902">
        <v>100105</v>
      </c>
      <c r="F4902" t="s">
        <v>11377</v>
      </c>
      <c r="G4902">
        <v>100105004</v>
      </c>
      <c r="H4902" t="s">
        <v>26116</v>
      </c>
      <c r="I4902">
        <v>2</v>
      </c>
      <c r="J4902" t="s">
        <v>12848</v>
      </c>
      <c r="K4902">
        <v>20</v>
      </c>
      <c r="L4902" t="s">
        <v>26161</v>
      </c>
      <c r="M4902">
        <v>2</v>
      </c>
      <c r="N4902" t="s">
        <v>26084</v>
      </c>
      <c r="O4902">
        <v>1</v>
      </c>
      <c r="P4902" t="s">
        <v>28066</v>
      </c>
      <c r="Q4902">
        <v>1</v>
      </c>
      <c r="R4902" t="s">
        <v>26083</v>
      </c>
      <c r="S4902">
        <v>3</v>
      </c>
      <c r="T4902">
        <v>1</v>
      </c>
      <c r="U4902">
        <v>10000</v>
      </c>
      <c r="V4902">
        <v>2020</v>
      </c>
      <c r="W4902" t="s">
        <v>26159</v>
      </c>
    </row>
    <row r="4903" spans="1:23" x14ac:dyDescent="0.3">
      <c r="A4903">
        <v>5</v>
      </c>
      <c r="B4903" t="s">
        <v>800</v>
      </c>
      <c r="C4903">
        <v>5703</v>
      </c>
      <c r="D4903" t="s">
        <v>1270</v>
      </c>
      <c r="E4903">
        <v>100105</v>
      </c>
      <c r="F4903" t="s">
        <v>11377</v>
      </c>
      <c r="G4903">
        <v>100105004</v>
      </c>
      <c r="H4903" t="s">
        <v>26116</v>
      </c>
      <c r="I4903">
        <v>2</v>
      </c>
      <c r="J4903" t="s">
        <v>12848</v>
      </c>
      <c r="K4903">
        <v>20</v>
      </c>
      <c r="L4903" t="s">
        <v>26161</v>
      </c>
      <c r="M4903">
        <v>5</v>
      </c>
      <c r="N4903" t="s">
        <v>26092</v>
      </c>
      <c r="O4903">
        <v>3</v>
      </c>
      <c r="P4903" t="s">
        <v>26085</v>
      </c>
      <c r="Q4903">
        <v>4</v>
      </c>
      <c r="R4903" t="s">
        <v>26113</v>
      </c>
      <c r="S4903">
        <v>19</v>
      </c>
      <c r="T4903">
        <v>1</v>
      </c>
      <c r="U4903">
        <v>876243</v>
      </c>
      <c r="V4903">
        <v>2020</v>
      </c>
      <c r="W4903" t="s">
        <v>26159</v>
      </c>
    </row>
    <row r="4904" spans="1:23" x14ac:dyDescent="0.3">
      <c r="A4904">
        <v>5</v>
      </c>
      <c r="B4904" t="s">
        <v>800</v>
      </c>
      <c r="C4904">
        <v>5703</v>
      </c>
      <c r="D4904" t="s">
        <v>1270</v>
      </c>
      <c r="E4904">
        <v>100105</v>
      </c>
      <c r="F4904" t="s">
        <v>11377</v>
      </c>
      <c r="G4904">
        <v>100105004</v>
      </c>
      <c r="H4904" t="s">
        <v>26116</v>
      </c>
      <c r="I4904">
        <v>2</v>
      </c>
      <c r="J4904" t="s">
        <v>12848</v>
      </c>
      <c r="K4904">
        <v>20</v>
      </c>
      <c r="L4904" t="s">
        <v>26161</v>
      </c>
      <c r="M4904">
        <v>7</v>
      </c>
      <c r="N4904" t="s">
        <v>14788</v>
      </c>
      <c r="O4904">
        <v>3</v>
      </c>
      <c r="P4904" t="s">
        <v>26085</v>
      </c>
      <c r="Q4904">
        <v>1</v>
      </c>
      <c r="R4904" t="s">
        <v>26083</v>
      </c>
      <c r="S4904">
        <v>6</v>
      </c>
      <c r="T4904">
        <v>1</v>
      </c>
      <c r="U4904">
        <v>195645</v>
      </c>
      <c r="V4904">
        <v>2020</v>
      </c>
      <c r="W4904" t="s">
        <v>26159</v>
      </c>
    </row>
    <row r="4905" spans="1:23" x14ac:dyDescent="0.3">
      <c r="A4905">
        <v>5</v>
      </c>
      <c r="B4905" t="s">
        <v>800</v>
      </c>
      <c r="C4905">
        <v>5703</v>
      </c>
      <c r="D4905" t="s">
        <v>1270</v>
      </c>
      <c r="E4905">
        <v>100105</v>
      </c>
      <c r="F4905" t="s">
        <v>11377</v>
      </c>
      <c r="G4905">
        <v>100105004</v>
      </c>
      <c r="H4905" t="s">
        <v>26116</v>
      </c>
      <c r="I4905">
        <v>2</v>
      </c>
      <c r="J4905" t="s">
        <v>12848</v>
      </c>
      <c r="K4905">
        <v>20</v>
      </c>
      <c r="L4905" t="s">
        <v>26161</v>
      </c>
      <c r="M4905">
        <v>6</v>
      </c>
      <c r="N4905" t="s">
        <v>18251</v>
      </c>
      <c r="O4905">
        <v>3</v>
      </c>
      <c r="P4905" t="s">
        <v>26085</v>
      </c>
      <c r="Q4905">
        <v>1</v>
      </c>
      <c r="R4905" t="s">
        <v>26083</v>
      </c>
      <c r="S4905">
        <v>4</v>
      </c>
      <c r="T4905">
        <v>1</v>
      </c>
      <c r="U4905">
        <v>262192</v>
      </c>
      <c r="V4905">
        <v>2020</v>
      </c>
      <c r="W4905" t="s">
        <v>26159</v>
      </c>
    </row>
    <row r="4906" spans="1:23" x14ac:dyDescent="0.3">
      <c r="A4906">
        <v>5</v>
      </c>
      <c r="B4906" t="s">
        <v>800</v>
      </c>
      <c r="C4906">
        <v>5301</v>
      </c>
      <c r="D4906" t="s">
        <v>1204</v>
      </c>
      <c r="E4906">
        <v>100105</v>
      </c>
      <c r="F4906" t="s">
        <v>11377</v>
      </c>
      <c r="G4906">
        <v>100105004</v>
      </c>
      <c r="H4906" t="s">
        <v>26116</v>
      </c>
      <c r="I4906">
        <v>2</v>
      </c>
      <c r="J4906" t="s">
        <v>12848</v>
      </c>
      <c r="K4906">
        <v>20</v>
      </c>
      <c r="L4906" t="s">
        <v>26161</v>
      </c>
      <c r="M4906">
        <v>2</v>
      </c>
      <c r="N4906" t="s">
        <v>26084</v>
      </c>
      <c r="O4906">
        <v>2</v>
      </c>
      <c r="P4906" t="s">
        <v>28067</v>
      </c>
      <c r="Q4906">
        <v>1</v>
      </c>
      <c r="R4906" t="s">
        <v>26083</v>
      </c>
      <c r="S4906">
        <v>2</v>
      </c>
      <c r="T4906">
        <v>1</v>
      </c>
      <c r="U4906">
        <v>4000</v>
      </c>
      <c r="V4906">
        <v>2020</v>
      </c>
      <c r="W4906" t="s">
        <v>26159</v>
      </c>
    </row>
    <row r="4907" spans="1:23" x14ac:dyDescent="0.3">
      <c r="A4907">
        <v>5</v>
      </c>
      <c r="B4907" t="s">
        <v>800</v>
      </c>
      <c r="C4907">
        <v>5301</v>
      </c>
      <c r="D4907" t="s">
        <v>1204</v>
      </c>
      <c r="E4907">
        <v>100105</v>
      </c>
      <c r="F4907" t="s">
        <v>11377</v>
      </c>
      <c r="G4907">
        <v>100105004</v>
      </c>
      <c r="H4907" t="s">
        <v>26116</v>
      </c>
      <c r="I4907">
        <v>2</v>
      </c>
      <c r="J4907" t="s">
        <v>12848</v>
      </c>
      <c r="K4907">
        <v>20</v>
      </c>
      <c r="L4907" t="s">
        <v>26161</v>
      </c>
      <c r="M4907">
        <v>2</v>
      </c>
      <c r="N4907" t="s">
        <v>26084</v>
      </c>
      <c r="O4907">
        <v>1</v>
      </c>
      <c r="P4907" t="s">
        <v>28066</v>
      </c>
      <c r="Q4907">
        <v>1</v>
      </c>
      <c r="R4907" t="s">
        <v>26083</v>
      </c>
      <c r="S4907">
        <v>2</v>
      </c>
      <c r="T4907">
        <v>1</v>
      </c>
      <c r="U4907">
        <v>22000</v>
      </c>
      <c r="V4907">
        <v>2020</v>
      </c>
      <c r="W4907" t="s">
        <v>26159</v>
      </c>
    </row>
    <row r="4908" spans="1:23" x14ac:dyDescent="0.3">
      <c r="A4908">
        <v>5</v>
      </c>
      <c r="B4908" t="s">
        <v>800</v>
      </c>
      <c r="C4908">
        <v>5301</v>
      </c>
      <c r="D4908" t="s">
        <v>1204</v>
      </c>
      <c r="E4908">
        <v>100105</v>
      </c>
      <c r="F4908" t="s">
        <v>11377</v>
      </c>
      <c r="G4908">
        <v>100105004</v>
      </c>
      <c r="H4908" t="s">
        <v>26116</v>
      </c>
      <c r="I4908">
        <v>2</v>
      </c>
      <c r="J4908" t="s">
        <v>12848</v>
      </c>
      <c r="K4908">
        <v>20</v>
      </c>
      <c r="L4908" t="s">
        <v>26161</v>
      </c>
      <c r="M4908">
        <v>2</v>
      </c>
      <c r="N4908" t="s">
        <v>26084</v>
      </c>
      <c r="O4908">
        <v>3</v>
      </c>
      <c r="P4908" t="s">
        <v>26085</v>
      </c>
      <c r="Q4908">
        <v>1</v>
      </c>
      <c r="R4908" t="s">
        <v>26083</v>
      </c>
      <c r="S4908">
        <v>12</v>
      </c>
      <c r="T4908">
        <v>1</v>
      </c>
      <c r="U4908">
        <v>650000</v>
      </c>
      <c r="V4908">
        <v>2020</v>
      </c>
      <c r="W4908" t="s">
        <v>26159</v>
      </c>
    </row>
    <row r="4909" spans="1:23" x14ac:dyDescent="0.3">
      <c r="A4909">
        <v>5</v>
      </c>
      <c r="B4909" t="s">
        <v>800</v>
      </c>
      <c r="C4909">
        <v>5301</v>
      </c>
      <c r="D4909" t="s">
        <v>1204</v>
      </c>
      <c r="E4909">
        <v>100105</v>
      </c>
      <c r="F4909" t="s">
        <v>11377</v>
      </c>
      <c r="G4909">
        <v>100105004</v>
      </c>
      <c r="H4909" t="s">
        <v>26116</v>
      </c>
      <c r="I4909">
        <v>1</v>
      </c>
      <c r="J4909" t="s">
        <v>26080</v>
      </c>
      <c r="K4909">
        <v>20</v>
      </c>
      <c r="L4909" t="s">
        <v>26161</v>
      </c>
      <c r="M4909">
        <v>2</v>
      </c>
      <c r="N4909" t="s">
        <v>26084</v>
      </c>
      <c r="O4909">
        <v>1</v>
      </c>
      <c r="P4909" t="s">
        <v>28066</v>
      </c>
      <c r="Q4909">
        <v>1</v>
      </c>
      <c r="R4909" t="s">
        <v>26083</v>
      </c>
      <c r="S4909">
        <v>2</v>
      </c>
      <c r="T4909">
        <v>1</v>
      </c>
      <c r="U4909">
        <v>16000</v>
      </c>
      <c r="V4909">
        <v>2020</v>
      </c>
      <c r="W4909" t="s">
        <v>26159</v>
      </c>
    </row>
    <row r="4910" spans="1:23" x14ac:dyDescent="0.3">
      <c r="A4910">
        <v>5</v>
      </c>
      <c r="B4910" t="s">
        <v>800</v>
      </c>
      <c r="C4910">
        <v>5301</v>
      </c>
      <c r="D4910" t="s">
        <v>1204</v>
      </c>
      <c r="E4910">
        <v>100105</v>
      </c>
      <c r="F4910" t="s">
        <v>11377</v>
      </c>
      <c r="G4910">
        <v>100105004</v>
      </c>
      <c r="H4910" t="s">
        <v>26116</v>
      </c>
      <c r="I4910">
        <v>2</v>
      </c>
      <c r="J4910" t="s">
        <v>12848</v>
      </c>
      <c r="K4910">
        <v>20</v>
      </c>
      <c r="L4910" t="s">
        <v>26161</v>
      </c>
      <c r="M4910">
        <v>2</v>
      </c>
      <c r="N4910" t="s">
        <v>26084</v>
      </c>
      <c r="O4910">
        <v>1</v>
      </c>
      <c r="P4910" t="s">
        <v>28066</v>
      </c>
      <c r="Q4910">
        <v>1</v>
      </c>
      <c r="R4910" t="s">
        <v>26083</v>
      </c>
      <c r="S4910">
        <v>2</v>
      </c>
      <c r="T4910">
        <v>1</v>
      </c>
      <c r="U4910">
        <v>72000</v>
      </c>
      <c r="V4910">
        <v>2020</v>
      </c>
      <c r="W4910" t="s">
        <v>26159</v>
      </c>
    </row>
    <row r="4911" spans="1:23" x14ac:dyDescent="0.3">
      <c r="A4911">
        <v>5</v>
      </c>
      <c r="B4911" t="s">
        <v>800</v>
      </c>
      <c r="C4911">
        <v>5301</v>
      </c>
      <c r="D4911" t="s">
        <v>1204</v>
      </c>
      <c r="E4911">
        <v>100105</v>
      </c>
      <c r="F4911" t="s">
        <v>11377</v>
      </c>
      <c r="G4911">
        <v>100105004</v>
      </c>
      <c r="H4911" t="s">
        <v>26116</v>
      </c>
      <c r="I4911">
        <v>1</v>
      </c>
      <c r="J4911" t="s">
        <v>26080</v>
      </c>
      <c r="K4911">
        <v>20</v>
      </c>
      <c r="L4911" t="s">
        <v>26161</v>
      </c>
      <c r="M4911">
        <v>2</v>
      </c>
      <c r="N4911" t="s">
        <v>26084</v>
      </c>
      <c r="O4911">
        <v>3</v>
      </c>
      <c r="P4911" t="s">
        <v>26085</v>
      </c>
      <c r="Q4911">
        <v>1</v>
      </c>
      <c r="R4911" t="s">
        <v>26083</v>
      </c>
      <c r="S4911">
        <v>1</v>
      </c>
      <c r="T4911">
        <v>1</v>
      </c>
      <c r="U4911">
        <v>4000</v>
      </c>
      <c r="V4911">
        <v>2020</v>
      </c>
      <c r="W4911" t="s">
        <v>26159</v>
      </c>
    </row>
    <row r="4912" spans="1:23" x14ac:dyDescent="0.3">
      <c r="A4912">
        <v>5</v>
      </c>
      <c r="B4912" t="s">
        <v>800</v>
      </c>
      <c r="C4912">
        <v>5301</v>
      </c>
      <c r="D4912" t="s">
        <v>1204</v>
      </c>
      <c r="E4912">
        <v>100103</v>
      </c>
      <c r="F4912" t="s">
        <v>11337</v>
      </c>
      <c r="G4912">
        <v>1001030040</v>
      </c>
      <c r="H4912" t="s">
        <v>26115</v>
      </c>
      <c r="I4912">
        <v>2</v>
      </c>
      <c r="J4912" t="s">
        <v>12848</v>
      </c>
      <c r="K4912">
        <v>4</v>
      </c>
      <c r="L4912" t="s">
        <v>26101</v>
      </c>
      <c r="M4912">
        <v>5</v>
      </c>
      <c r="N4912" t="s">
        <v>26092</v>
      </c>
      <c r="O4912">
        <v>1</v>
      </c>
      <c r="P4912" t="s">
        <v>28066</v>
      </c>
      <c r="Q4912">
        <v>1</v>
      </c>
      <c r="R4912" t="s">
        <v>26083</v>
      </c>
      <c r="S4912">
        <v>20</v>
      </c>
      <c r="T4912">
        <v>1</v>
      </c>
      <c r="U4912">
        <v>2000000</v>
      </c>
      <c r="V4912">
        <v>2020</v>
      </c>
      <c r="W4912" t="s">
        <v>26159</v>
      </c>
    </row>
    <row r="4913" spans="1:23" x14ac:dyDescent="0.3">
      <c r="A4913">
        <v>5</v>
      </c>
      <c r="B4913" t="s">
        <v>800</v>
      </c>
      <c r="C4913">
        <v>5301</v>
      </c>
      <c r="D4913" t="s">
        <v>1204</v>
      </c>
      <c r="E4913">
        <v>100105</v>
      </c>
      <c r="F4913" t="s">
        <v>11377</v>
      </c>
      <c r="G4913">
        <v>100105004</v>
      </c>
      <c r="H4913" t="s">
        <v>26116</v>
      </c>
      <c r="I4913">
        <v>1</v>
      </c>
      <c r="J4913" t="s">
        <v>26080</v>
      </c>
      <c r="K4913">
        <v>20</v>
      </c>
      <c r="L4913" t="s">
        <v>26161</v>
      </c>
      <c r="M4913">
        <v>2</v>
      </c>
      <c r="N4913" t="s">
        <v>26084</v>
      </c>
      <c r="O4913">
        <v>1</v>
      </c>
      <c r="P4913" t="s">
        <v>28066</v>
      </c>
      <c r="Q4913">
        <v>1</v>
      </c>
      <c r="R4913" t="s">
        <v>26083</v>
      </c>
      <c r="S4913">
        <v>1</v>
      </c>
      <c r="T4913">
        <v>1</v>
      </c>
      <c r="U4913">
        <v>2500</v>
      </c>
      <c r="V4913">
        <v>2020</v>
      </c>
      <c r="W4913" t="s">
        <v>26159</v>
      </c>
    </row>
    <row r="4914" spans="1:23" x14ac:dyDescent="0.3">
      <c r="A4914">
        <v>5</v>
      </c>
      <c r="B4914" t="s">
        <v>800</v>
      </c>
      <c r="C4914">
        <v>5301</v>
      </c>
      <c r="D4914" t="s">
        <v>1204</v>
      </c>
      <c r="E4914">
        <v>100109</v>
      </c>
      <c r="F4914" t="s">
        <v>18431</v>
      </c>
      <c r="G4914">
        <v>100109001</v>
      </c>
      <c r="H4914" t="s">
        <v>26106</v>
      </c>
      <c r="I4914">
        <v>2</v>
      </c>
      <c r="J4914" t="s">
        <v>12848</v>
      </c>
      <c r="K4914">
        <v>4</v>
      </c>
      <c r="L4914" t="s">
        <v>26101</v>
      </c>
      <c r="M4914">
        <v>2</v>
      </c>
      <c r="N4914" t="s">
        <v>26084</v>
      </c>
      <c r="O4914">
        <v>3</v>
      </c>
      <c r="P4914" t="s">
        <v>26085</v>
      </c>
      <c r="Q4914">
        <v>1</v>
      </c>
      <c r="R4914" t="s">
        <v>26083</v>
      </c>
      <c r="S4914">
        <v>17</v>
      </c>
      <c r="T4914">
        <v>1</v>
      </c>
      <c r="U4914">
        <v>1000000</v>
      </c>
      <c r="V4914">
        <v>2020</v>
      </c>
      <c r="W4914" t="s">
        <v>26159</v>
      </c>
    </row>
    <row r="4915" spans="1:23" x14ac:dyDescent="0.3">
      <c r="A4915">
        <v>5</v>
      </c>
      <c r="B4915" t="s">
        <v>800</v>
      </c>
      <c r="C4915">
        <v>5301</v>
      </c>
      <c r="D4915" t="s">
        <v>1204</v>
      </c>
      <c r="E4915">
        <v>100105</v>
      </c>
      <c r="F4915" t="s">
        <v>11377</v>
      </c>
      <c r="G4915">
        <v>100105004</v>
      </c>
      <c r="H4915" t="s">
        <v>26116</v>
      </c>
      <c r="I4915">
        <v>2</v>
      </c>
      <c r="J4915" t="s">
        <v>12848</v>
      </c>
      <c r="K4915">
        <v>20</v>
      </c>
      <c r="L4915" t="s">
        <v>26161</v>
      </c>
      <c r="M4915">
        <v>2</v>
      </c>
      <c r="N4915" t="s">
        <v>26084</v>
      </c>
      <c r="O4915">
        <v>2</v>
      </c>
      <c r="P4915" t="s">
        <v>28067</v>
      </c>
      <c r="Q4915">
        <v>1</v>
      </c>
      <c r="R4915" t="s">
        <v>26083</v>
      </c>
      <c r="S4915">
        <v>2</v>
      </c>
      <c r="T4915">
        <v>1</v>
      </c>
      <c r="U4915">
        <v>6480</v>
      </c>
      <c r="V4915">
        <v>2020</v>
      </c>
      <c r="W4915" t="s">
        <v>26159</v>
      </c>
    </row>
    <row r="4916" spans="1:23" x14ac:dyDescent="0.3">
      <c r="A4916">
        <v>5</v>
      </c>
      <c r="B4916" t="s">
        <v>800</v>
      </c>
      <c r="C4916">
        <v>5301</v>
      </c>
      <c r="D4916" t="s">
        <v>1204</v>
      </c>
      <c r="E4916">
        <v>100103</v>
      </c>
      <c r="F4916" t="s">
        <v>11337</v>
      </c>
      <c r="G4916">
        <v>1001030040</v>
      </c>
      <c r="H4916" t="s">
        <v>26115</v>
      </c>
      <c r="I4916">
        <v>2</v>
      </c>
      <c r="J4916" t="s">
        <v>12848</v>
      </c>
      <c r="K4916">
        <v>4</v>
      </c>
      <c r="L4916" t="s">
        <v>26101</v>
      </c>
      <c r="M4916">
        <v>2</v>
      </c>
      <c r="N4916" t="s">
        <v>26084</v>
      </c>
      <c r="O4916">
        <v>3</v>
      </c>
      <c r="P4916" t="s">
        <v>26085</v>
      </c>
      <c r="Q4916">
        <v>1</v>
      </c>
      <c r="R4916" t="s">
        <v>26083</v>
      </c>
      <c r="S4916">
        <v>4</v>
      </c>
      <c r="T4916">
        <v>1</v>
      </c>
      <c r="U4916">
        <v>600000</v>
      </c>
      <c r="V4916">
        <v>2020</v>
      </c>
      <c r="W4916" t="s">
        <v>26159</v>
      </c>
    </row>
    <row r="4917" spans="1:23" x14ac:dyDescent="0.3">
      <c r="A4917">
        <v>5</v>
      </c>
      <c r="B4917" t="s">
        <v>800</v>
      </c>
      <c r="C4917">
        <v>5301</v>
      </c>
      <c r="D4917" t="s">
        <v>1204</v>
      </c>
      <c r="E4917">
        <v>100105</v>
      </c>
      <c r="F4917" t="s">
        <v>11377</v>
      </c>
      <c r="G4917">
        <v>100105004</v>
      </c>
      <c r="H4917" t="s">
        <v>26116</v>
      </c>
      <c r="I4917">
        <v>1</v>
      </c>
      <c r="J4917" t="s">
        <v>26080</v>
      </c>
      <c r="K4917">
        <v>20</v>
      </c>
      <c r="L4917" t="s">
        <v>26161</v>
      </c>
      <c r="M4917">
        <v>2</v>
      </c>
      <c r="N4917" t="s">
        <v>26084</v>
      </c>
      <c r="O4917">
        <v>3</v>
      </c>
      <c r="P4917" t="s">
        <v>26085</v>
      </c>
      <c r="Q4917">
        <v>1</v>
      </c>
      <c r="R4917" t="s">
        <v>26083</v>
      </c>
      <c r="S4917">
        <v>1</v>
      </c>
      <c r="T4917">
        <v>1</v>
      </c>
      <c r="U4917">
        <v>2000</v>
      </c>
      <c r="V4917">
        <v>2020</v>
      </c>
      <c r="W4917" t="s">
        <v>26159</v>
      </c>
    </row>
    <row r="4918" spans="1:23" x14ac:dyDescent="0.3">
      <c r="A4918">
        <v>5</v>
      </c>
      <c r="B4918" t="s">
        <v>800</v>
      </c>
      <c r="C4918">
        <v>5301</v>
      </c>
      <c r="D4918" t="s">
        <v>1204</v>
      </c>
      <c r="E4918">
        <v>100105</v>
      </c>
      <c r="F4918" t="s">
        <v>11377</v>
      </c>
      <c r="G4918">
        <v>100105004</v>
      </c>
      <c r="H4918" t="s">
        <v>26116</v>
      </c>
      <c r="I4918">
        <v>1</v>
      </c>
      <c r="J4918" t="s">
        <v>26080</v>
      </c>
      <c r="K4918">
        <v>20</v>
      </c>
      <c r="L4918" t="s">
        <v>26161</v>
      </c>
      <c r="M4918">
        <v>2</v>
      </c>
      <c r="N4918" t="s">
        <v>26084</v>
      </c>
      <c r="O4918">
        <v>2</v>
      </c>
      <c r="P4918" t="s">
        <v>28067</v>
      </c>
      <c r="Q4918">
        <v>1</v>
      </c>
      <c r="R4918" t="s">
        <v>26083</v>
      </c>
      <c r="S4918">
        <v>2</v>
      </c>
      <c r="T4918">
        <v>1</v>
      </c>
      <c r="U4918">
        <v>6000</v>
      </c>
      <c r="V4918">
        <v>2020</v>
      </c>
      <c r="W4918" t="s">
        <v>26159</v>
      </c>
    </row>
    <row r="4919" spans="1:23" x14ac:dyDescent="0.3">
      <c r="A4919">
        <v>5</v>
      </c>
      <c r="B4919" t="s">
        <v>800</v>
      </c>
      <c r="C4919">
        <v>5301</v>
      </c>
      <c r="D4919" t="s">
        <v>1204</v>
      </c>
      <c r="E4919">
        <v>100105</v>
      </c>
      <c r="F4919" t="s">
        <v>11377</v>
      </c>
      <c r="G4919">
        <v>100105004</v>
      </c>
      <c r="H4919" t="s">
        <v>26116</v>
      </c>
      <c r="I4919">
        <v>2</v>
      </c>
      <c r="J4919" t="s">
        <v>12848</v>
      </c>
      <c r="K4919">
        <v>20</v>
      </c>
      <c r="L4919" t="s">
        <v>26161</v>
      </c>
      <c r="M4919">
        <v>2</v>
      </c>
      <c r="N4919" t="s">
        <v>26084</v>
      </c>
      <c r="O4919">
        <v>3</v>
      </c>
      <c r="P4919" t="s">
        <v>26085</v>
      </c>
      <c r="Q4919">
        <v>1</v>
      </c>
      <c r="R4919" t="s">
        <v>26083</v>
      </c>
      <c r="S4919">
        <v>2</v>
      </c>
      <c r="T4919">
        <v>1</v>
      </c>
      <c r="U4919">
        <v>43500</v>
      </c>
      <c r="V4919">
        <v>2020</v>
      </c>
      <c r="W4919" t="s">
        <v>26159</v>
      </c>
    </row>
    <row r="4920" spans="1:23" x14ac:dyDescent="0.3">
      <c r="A4920">
        <v>5</v>
      </c>
      <c r="B4920" t="s">
        <v>800</v>
      </c>
      <c r="C4920">
        <v>5506</v>
      </c>
      <c r="D4920" t="s">
        <v>1243</v>
      </c>
      <c r="E4920">
        <v>100105</v>
      </c>
      <c r="F4920" t="s">
        <v>11377</v>
      </c>
      <c r="G4920">
        <v>100105004</v>
      </c>
      <c r="H4920" t="s">
        <v>26116</v>
      </c>
      <c r="I4920">
        <v>1</v>
      </c>
      <c r="J4920" t="s">
        <v>26080</v>
      </c>
      <c r="K4920">
        <v>20</v>
      </c>
      <c r="L4920" t="s">
        <v>26161</v>
      </c>
      <c r="M4920">
        <v>2</v>
      </c>
      <c r="N4920" t="s">
        <v>26084</v>
      </c>
      <c r="O4920">
        <v>1</v>
      </c>
      <c r="P4920" t="s">
        <v>28066</v>
      </c>
      <c r="Q4920">
        <v>1</v>
      </c>
      <c r="R4920" t="s">
        <v>26083</v>
      </c>
      <c r="S4920">
        <v>1</v>
      </c>
      <c r="T4920">
        <v>1</v>
      </c>
      <c r="U4920">
        <v>8500</v>
      </c>
      <c r="V4920">
        <v>2020</v>
      </c>
      <c r="W4920" t="s">
        <v>26159</v>
      </c>
    </row>
    <row r="4921" spans="1:23" x14ac:dyDescent="0.3">
      <c r="A4921">
        <v>5</v>
      </c>
      <c r="B4921" t="s">
        <v>800</v>
      </c>
      <c r="C4921">
        <v>5506</v>
      </c>
      <c r="D4921" t="s">
        <v>1243</v>
      </c>
      <c r="E4921">
        <v>100105</v>
      </c>
      <c r="F4921" t="s">
        <v>11377</v>
      </c>
      <c r="G4921">
        <v>100105004</v>
      </c>
      <c r="H4921" t="s">
        <v>26116</v>
      </c>
      <c r="I4921">
        <v>1</v>
      </c>
      <c r="J4921" t="s">
        <v>26080</v>
      </c>
      <c r="K4921">
        <v>20</v>
      </c>
      <c r="L4921" t="s">
        <v>26161</v>
      </c>
      <c r="M4921">
        <v>2</v>
      </c>
      <c r="N4921" t="s">
        <v>26084</v>
      </c>
      <c r="O4921">
        <v>3</v>
      </c>
      <c r="P4921" t="s">
        <v>26085</v>
      </c>
      <c r="Q4921">
        <v>1</v>
      </c>
      <c r="R4921" t="s">
        <v>26083</v>
      </c>
      <c r="S4921">
        <v>1</v>
      </c>
      <c r="T4921">
        <v>1</v>
      </c>
      <c r="U4921">
        <v>2000</v>
      </c>
      <c r="V4921">
        <v>2020</v>
      </c>
      <c r="W4921" t="s">
        <v>26159</v>
      </c>
    </row>
    <row r="4922" spans="1:23" x14ac:dyDescent="0.3">
      <c r="A4922">
        <v>5</v>
      </c>
      <c r="B4922" t="s">
        <v>800</v>
      </c>
      <c r="C4922">
        <v>5506</v>
      </c>
      <c r="D4922" t="s">
        <v>1243</v>
      </c>
      <c r="E4922">
        <v>100105</v>
      </c>
      <c r="F4922" t="s">
        <v>11377</v>
      </c>
      <c r="G4922">
        <v>100105004</v>
      </c>
      <c r="H4922" t="s">
        <v>26116</v>
      </c>
      <c r="I4922">
        <v>1</v>
      </c>
      <c r="J4922" t="s">
        <v>26080</v>
      </c>
      <c r="K4922">
        <v>20</v>
      </c>
      <c r="L4922" t="s">
        <v>26161</v>
      </c>
      <c r="M4922">
        <v>7</v>
      </c>
      <c r="N4922" t="s">
        <v>14788</v>
      </c>
      <c r="O4922">
        <v>2</v>
      </c>
      <c r="P4922" t="s">
        <v>28067</v>
      </c>
      <c r="Q4922">
        <v>1</v>
      </c>
      <c r="R4922" t="s">
        <v>26083</v>
      </c>
      <c r="S4922">
        <v>3</v>
      </c>
      <c r="T4922">
        <v>1</v>
      </c>
      <c r="U4922">
        <v>7000</v>
      </c>
      <c r="V4922">
        <v>2020</v>
      </c>
      <c r="W4922" t="s">
        <v>26159</v>
      </c>
    </row>
    <row r="4923" spans="1:23" x14ac:dyDescent="0.3">
      <c r="A4923">
        <v>5</v>
      </c>
      <c r="B4923" t="s">
        <v>800</v>
      </c>
      <c r="C4923">
        <v>5506</v>
      </c>
      <c r="D4923" t="s">
        <v>1243</v>
      </c>
      <c r="E4923">
        <v>100105</v>
      </c>
      <c r="F4923" t="s">
        <v>11377</v>
      </c>
      <c r="G4923">
        <v>100105004</v>
      </c>
      <c r="H4923" t="s">
        <v>26116</v>
      </c>
      <c r="I4923">
        <v>2</v>
      </c>
      <c r="J4923" t="s">
        <v>12848</v>
      </c>
      <c r="K4923">
        <v>20</v>
      </c>
      <c r="L4923" t="s">
        <v>26161</v>
      </c>
      <c r="M4923">
        <v>2</v>
      </c>
      <c r="N4923" t="s">
        <v>26084</v>
      </c>
      <c r="O4923">
        <v>1</v>
      </c>
      <c r="P4923" t="s">
        <v>28066</v>
      </c>
      <c r="Q4923">
        <v>1</v>
      </c>
      <c r="R4923" t="s">
        <v>26083</v>
      </c>
      <c r="S4923">
        <v>2</v>
      </c>
      <c r="T4923">
        <v>1</v>
      </c>
      <c r="U4923">
        <v>131200</v>
      </c>
      <c r="V4923">
        <v>2020</v>
      </c>
      <c r="W4923" t="s">
        <v>26159</v>
      </c>
    </row>
    <row r="4924" spans="1:23" x14ac:dyDescent="0.3">
      <c r="A4924">
        <v>5</v>
      </c>
      <c r="B4924" t="s">
        <v>800</v>
      </c>
      <c r="C4924">
        <v>5506</v>
      </c>
      <c r="D4924" t="s">
        <v>1243</v>
      </c>
      <c r="E4924">
        <v>100105</v>
      </c>
      <c r="F4924" t="s">
        <v>11377</v>
      </c>
      <c r="G4924">
        <v>100105004</v>
      </c>
      <c r="H4924" t="s">
        <v>26116</v>
      </c>
      <c r="I4924">
        <v>2</v>
      </c>
      <c r="J4924" t="s">
        <v>12848</v>
      </c>
      <c r="K4924">
        <v>20</v>
      </c>
      <c r="L4924" t="s">
        <v>26161</v>
      </c>
      <c r="M4924">
        <v>2</v>
      </c>
      <c r="N4924" t="s">
        <v>26084</v>
      </c>
      <c r="O4924">
        <v>1</v>
      </c>
      <c r="P4924" t="s">
        <v>28066</v>
      </c>
      <c r="Q4924">
        <v>1</v>
      </c>
      <c r="R4924" t="s">
        <v>26083</v>
      </c>
      <c r="S4924">
        <v>1</v>
      </c>
      <c r="T4924">
        <v>1</v>
      </c>
      <c r="U4924">
        <v>6300</v>
      </c>
      <c r="V4924">
        <v>2020</v>
      </c>
      <c r="W4924" t="s">
        <v>26159</v>
      </c>
    </row>
    <row r="4925" spans="1:23" x14ac:dyDescent="0.3">
      <c r="A4925">
        <v>5</v>
      </c>
      <c r="B4925" t="s">
        <v>800</v>
      </c>
      <c r="C4925">
        <v>5506</v>
      </c>
      <c r="D4925" t="s">
        <v>1243</v>
      </c>
      <c r="E4925">
        <v>100105</v>
      </c>
      <c r="F4925" t="s">
        <v>11377</v>
      </c>
      <c r="G4925">
        <v>100105004</v>
      </c>
      <c r="H4925" t="s">
        <v>26116</v>
      </c>
      <c r="I4925">
        <v>1</v>
      </c>
      <c r="J4925" t="s">
        <v>26080</v>
      </c>
      <c r="K4925">
        <v>20</v>
      </c>
      <c r="L4925" t="s">
        <v>26161</v>
      </c>
      <c r="M4925">
        <v>2</v>
      </c>
      <c r="N4925" t="s">
        <v>26084</v>
      </c>
      <c r="O4925">
        <v>1</v>
      </c>
      <c r="P4925" t="s">
        <v>28066</v>
      </c>
      <c r="Q4925">
        <v>1</v>
      </c>
      <c r="R4925" t="s">
        <v>26083</v>
      </c>
      <c r="S4925">
        <v>1</v>
      </c>
      <c r="T4925">
        <v>1</v>
      </c>
      <c r="U4925">
        <v>3600</v>
      </c>
      <c r="V4925">
        <v>2020</v>
      </c>
      <c r="W4925" t="s">
        <v>26159</v>
      </c>
    </row>
    <row r="4926" spans="1:23" x14ac:dyDescent="0.3">
      <c r="A4926">
        <v>5</v>
      </c>
      <c r="B4926" t="s">
        <v>800</v>
      </c>
      <c r="C4926">
        <v>5506</v>
      </c>
      <c r="D4926" t="s">
        <v>1243</v>
      </c>
      <c r="E4926">
        <v>100105</v>
      </c>
      <c r="F4926" t="s">
        <v>11377</v>
      </c>
      <c r="G4926">
        <v>100105004</v>
      </c>
      <c r="H4926" t="s">
        <v>26116</v>
      </c>
      <c r="I4926">
        <v>1</v>
      </c>
      <c r="J4926" t="s">
        <v>26080</v>
      </c>
      <c r="K4926">
        <v>20</v>
      </c>
      <c r="L4926" t="s">
        <v>26161</v>
      </c>
      <c r="M4926">
        <v>2</v>
      </c>
      <c r="N4926" t="s">
        <v>26084</v>
      </c>
      <c r="O4926">
        <v>1</v>
      </c>
      <c r="P4926" t="s">
        <v>28066</v>
      </c>
      <c r="Q4926">
        <v>1</v>
      </c>
      <c r="R4926" t="s">
        <v>26083</v>
      </c>
      <c r="S4926">
        <v>1</v>
      </c>
      <c r="T4926">
        <v>1</v>
      </c>
      <c r="U4926">
        <v>10680</v>
      </c>
      <c r="V4926">
        <v>2020</v>
      </c>
      <c r="W4926" t="s">
        <v>26159</v>
      </c>
    </row>
    <row r="4927" spans="1:23" x14ac:dyDescent="0.3">
      <c r="A4927">
        <v>5</v>
      </c>
      <c r="B4927" t="s">
        <v>800</v>
      </c>
      <c r="C4927">
        <v>5506</v>
      </c>
      <c r="D4927" t="s">
        <v>1243</v>
      </c>
      <c r="E4927">
        <v>100105</v>
      </c>
      <c r="F4927" t="s">
        <v>11377</v>
      </c>
      <c r="G4927">
        <v>100105004</v>
      </c>
      <c r="H4927" t="s">
        <v>26116</v>
      </c>
      <c r="I4927">
        <v>1</v>
      </c>
      <c r="J4927" t="s">
        <v>26080</v>
      </c>
      <c r="K4927">
        <v>20</v>
      </c>
      <c r="L4927" t="s">
        <v>26161</v>
      </c>
      <c r="M4927">
        <v>2</v>
      </c>
      <c r="N4927" t="s">
        <v>26084</v>
      </c>
      <c r="O4927">
        <v>1</v>
      </c>
      <c r="P4927" t="s">
        <v>28066</v>
      </c>
      <c r="Q4927">
        <v>1</v>
      </c>
      <c r="R4927" t="s">
        <v>26083</v>
      </c>
      <c r="S4927">
        <v>1</v>
      </c>
      <c r="T4927">
        <v>1</v>
      </c>
      <c r="U4927">
        <v>8200</v>
      </c>
      <c r="V4927">
        <v>2020</v>
      </c>
      <c r="W4927" t="s">
        <v>26159</v>
      </c>
    </row>
    <row r="4928" spans="1:23" x14ac:dyDescent="0.3">
      <c r="A4928">
        <v>5</v>
      </c>
      <c r="B4928" t="s">
        <v>800</v>
      </c>
      <c r="C4928">
        <v>5506</v>
      </c>
      <c r="D4928" t="s">
        <v>1243</v>
      </c>
      <c r="E4928">
        <v>100105</v>
      </c>
      <c r="F4928" t="s">
        <v>11377</v>
      </c>
      <c r="G4928">
        <v>100105004</v>
      </c>
      <c r="H4928" t="s">
        <v>26116</v>
      </c>
      <c r="I4928">
        <v>1</v>
      </c>
      <c r="J4928" t="s">
        <v>26080</v>
      </c>
      <c r="K4928">
        <v>20</v>
      </c>
      <c r="L4928" t="s">
        <v>26161</v>
      </c>
      <c r="M4928">
        <v>2</v>
      </c>
      <c r="N4928" t="s">
        <v>26084</v>
      </c>
      <c r="O4928">
        <v>1</v>
      </c>
      <c r="P4928" t="s">
        <v>28066</v>
      </c>
      <c r="Q4928">
        <v>1</v>
      </c>
      <c r="R4928" t="s">
        <v>26083</v>
      </c>
      <c r="S4928">
        <v>1</v>
      </c>
      <c r="T4928">
        <v>1</v>
      </c>
      <c r="U4928">
        <v>13000</v>
      </c>
      <c r="V4928">
        <v>2020</v>
      </c>
      <c r="W4928" t="s">
        <v>26159</v>
      </c>
    </row>
    <row r="4929" spans="1:23" x14ac:dyDescent="0.3">
      <c r="A4929">
        <v>5</v>
      </c>
      <c r="B4929" t="s">
        <v>800</v>
      </c>
      <c r="C4929">
        <v>5506</v>
      </c>
      <c r="D4929" t="s">
        <v>1243</v>
      </c>
      <c r="E4929">
        <v>100105</v>
      </c>
      <c r="F4929" t="s">
        <v>11377</v>
      </c>
      <c r="G4929">
        <v>100105004</v>
      </c>
      <c r="H4929" t="s">
        <v>26116</v>
      </c>
      <c r="I4929">
        <v>1</v>
      </c>
      <c r="J4929" t="s">
        <v>26080</v>
      </c>
      <c r="K4929">
        <v>20</v>
      </c>
      <c r="L4929" t="s">
        <v>26161</v>
      </c>
      <c r="M4929">
        <v>2</v>
      </c>
      <c r="N4929" t="s">
        <v>26084</v>
      </c>
      <c r="O4929">
        <v>1</v>
      </c>
      <c r="P4929" t="s">
        <v>28066</v>
      </c>
      <c r="Q4929">
        <v>2</v>
      </c>
      <c r="R4929" t="s">
        <v>8209</v>
      </c>
      <c r="S4929">
        <v>3</v>
      </c>
      <c r="T4929">
        <v>1</v>
      </c>
      <c r="U4929">
        <v>136600</v>
      </c>
      <c r="V4929">
        <v>2020</v>
      </c>
      <c r="W4929" t="s">
        <v>26159</v>
      </c>
    </row>
    <row r="4930" spans="1:23" x14ac:dyDescent="0.3">
      <c r="A4930">
        <v>5</v>
      </c>
      <c r="B4930" t="s">
        <v>800</v>
      </c>
      <c r="C4930">
        <v>5506</v>
      </c>
      <c r="D4930" t="s">
        <v>1243</v>
      </c>
      <c r="E4930">
        <v>100105</v>
      </c>
      <c r="F4930" t="s">
        <v>11377</v>
      </c>
      <c r="G4930">
        <v>100105004</v>
      </c>
      <c r="H4930" t="s">
        <v>26116</v>
      </c>
      <c r="I4930">
        <v>2</v>
      </c>
      <c r="J4930" t="s">
        <v>12848</v>
      </c>
      <c r="K4930">
        <v>20</v>
      </c>
      <c r="L4930" t="s">
        <v>26161</v>
      </c>
      <c r="M4930">
        <v>2</v>
      </c>
      <c r="N4930" t="s">
        <v>26084</v>
      </c>
      <c r="O4930">
        <v>2</v>
      </c>
      <c r="P4930" t="s">
        <v>28067</v>
      </c>
      <c r="Q4930">
        <v>1</v>
      </c>
      <c r="R4930" t="s">
        <v>26083</v>
      </c>
      <c r="S4930">
        <v>1</v>
      </c>
      <c r="T4930">
        <v>1</v>
      </c>
      <c r="U4930">
        <v>3760</v>
      </c>
      <c r="V4930">
        <v>2020</v>
      </c>
      <c r="W4930" t="s">
        <v>26159</v>
      </c>
    </row>
    <row r="4931" spans="1:23" x14ac:dyDescent="0.3">
      <c r="A4931">
        <v>5</v>
      </c>
      <c r="B4931" t="s">
        <v>800</v>
      </c>
      <c r="C4931">
        <v>5506</v>
      </c>
      <c r="D4931" t="s">
        <v>1243</v>
      </c>
      <c r="E4931">
        <v>100105</v>
      </c>
      <c r="F4931" t="s">
        <v>11377</v>
      </c>
      <c r="G4931">
        <v>100105004</v>
      </c>
      <c r="H4931" t="s">
        <v>26116</v>
      </c>
      <c r="I4931">
        <v>2</v>
      </c>
      <c r="J4931" t="s">
        <v>12848</v>
      </c>
      <c r="K4931">
        <v>20</v>
      </c>
      <c r="L4931" t="s">
        <v>26161</v>
      </c>
      <c r="M4931">
        <v>2</v>
      </c>
      <c r="N4931" t="s">
        <v>26084</v>
      </c>
      <c r="O4931">
        <v>3</v>
      </c>
      <c r="P4931" t="s">
        <v>26085</v>
      </c>
      <c r="Q4931">
        <v>1</v>
      </c>
      <c r="R4931" t="s">
        <v>26083</v>
      </c>
      <c r="S4931">
        <v>1</v>
      </c>
      <c r="T4931">
        <v>1</v>
      </c>
      <c r="U4931">
        <v>6000</v>
      </c>
      <c r="V4931">
        <v>2020</v>
      </c>
      <c r="W4931" t="s">
        <v>26159</v>
      </c>
    </row>
    <row r="4932" spans="1:23" x14ac:dyDescent="0.3">
      <c r="A4932">
        <v>5</v>
      </c>
      <c r="B4932" t="s">
        <v>800</v>
      </c>
      <c r="C4932">
        <v>5506</v>
      </c>
      <c r="D4932" t="s">
        <v>1243</v>
      </c>
      <c r="E4932">
        <v>100105</v>
      </c>
      <c r="F4932" t="s">
        <v>11377</v>
      </c>
      <c r="G4932">
        <v>100105004</v>
      </c>
      <c r="H4932" t="s">
        <v>26116</v>
      </c>
      <c r="I4932">
        <v>1</v>
      </c>
      <c r="J4932" t="s">
        <v>26080</v>
      </c>
      <c r="K4932">
        <v>20</v>
      </c>
      <c r="L4932" t="s">
        <v>26161</v>
      </c>
      <c r="M4932">
        <v>2</v>
      </c>
      <c r="N4932" t="s">
        <v>26084</v>
      </c>
      <c r="O4932">
        <v>1</v>
      </c>
      <c r="P4932" t="s">
        <v>28066</v>
      </c>
      <c r="Q4932">
        <v>1</v>
      </c>
      <c r="R4932" t="s">
        <v>26083</v>
      </c>
      <c r="S4932">
        <v>1</v>
      </c>
      <c r="T4932">
        <v>1</v>
      </c>
      <c r="U4932">
        <v>12045</v>
      </c>
      <c r="V4932">
        <v>2020</v>
      </c>
      <c r="W4932" t="s">
        <v>26159</v>
      </c>
    </row>
    <row r="4933" spans="1:23" x14ac:dyDescent="0.3">
      <c r="A4933">
        <v>5</v>
      </c>
      <c r="B4933" t="s">
        <v>800</v>
      </c>
      <c r="C4933">
        <v>5506</v>
      </c>
      <c r="D4933" t="s">
        <v>1243</v>
      </c>
      <c r="E4933">
        <v>100105</v>
      </c>
      <c r="F4933" t="s">
        <v>11377</v>
      </c>
      <c r="G4933">
        <v>100105004</v>
      </c>
      <c r="H4933" t="s">
        <v>26116</v>
      </c>
      <c r="I4933">
        <v>1</v>
      </c>
      <c r="J4933" t="s">
        <v>26080</v>
      </c>
      <c r="K4933">
        <v>20</v>
      </c>
      <c r="L4933" t="s">
        <v>26161</v>
      </c>
      <c r="M4933">
        <v>2</v>
      </c>
      <c r="N4933" t="s">
        <v>26084</v>
      </c>
      <c r="O4933">
        <v>1</v>
      </c>
      <c r="P4933" t="s">
        <v>28066</v>
      </c>
      <c r="Q4933">
        <v>1</v>
      </c>
      <c r="R4933" t="s">
        <v>26083</v>
      </c>
      <c r="S4933">
        <v>1</v>
      </c>
      <c r="T4933">
        <v>1</v>
      </c>
      <c r="U4933">
        <v>2200</v>
      </c>
      <c r="V4933">
        <v>2020</v>
      </c>
      <c r="W4933" t="s">
        <v>26159</v>
      </c>
    </row>
    <row r="4934" spans="1:23" x14ac:dyDescent="0.3">
      <c r="A4934">
        <v>5</v>
      </c>
      <c r="B4934" t="s">
        <v>800</v>
      </c>
      <c r="C4934">
        <v>5506</v>
      </c>
      <c r="D4934" t="s">
        <v>1243</v>
      </c>
      <c r="E4934">
        <v>100105</v>
      </c>
      <c r="F4934" t="s">
        <v>11377</v>
      </c>
      <c r="G4934">
        <v>100105004</v>
      </c>
      <c r="H4934" t="s">
        <v>26116</v>
      </c>
      <c r="I4934">
        <v>1</v>
      </c>
      <c r="J4934" t="s">
        <v>26080</v>
      </c>
      <c r="K4934">
        <v>20</v>
      </c>
      <c r="L4934" t="s">
        <v>26161</v>
      </c>
      <c r="M4934">
        <v>7</v>
      </c>
      <c r="N4934" t="s">
        <v>14788</v>
      </c>
      <c r="O4934">
        <v>1</v>
      </c>
      <c r="P4934" t="s">
        <v>28066</v>
      </c>
      <c r="Q4934">
        <v>1</v>
      </c>
      <c r="R4934" t="s">
        <v>26083</v>
      </c>
      <c r="S4934">
        <v>1</v>
      </c>
      <c r="T4934">
        <v>1</v>
      </c>
      <c r="U4934">
        <v>3500</v>
      </c>
      <c r="V4934">
        <v>2020</v>
      </c>
      <c r="W4934" t="s">
        <v>26159</v>
      </c>
    </row>
    <row r="4935" spans="1:23" x14ac:dyDescent="0.3">
      <c r="A4935">
        <v>5</v>
      </c>
      <c r="B4935" t="s">
        <v>800</v>
      </c>
      <c r="C4935">
        <v>5506</v>
      </c>
      <c r="D4935" t="s">
        <v>1243</v>
      </c>
      <c r="E4935">
        <v>100105</v>
      </c>
      <c r="F4935" t="s">
        <v>11377</v>
      </c>
      <c r="G4935">
        <v>100105004</v>
      </c>
      <c r="H4935" t="s">
        <v>26116</v>
      </c>
      <c r="I4935">
        <v>1</v>
      </c>
      <c r="J4935" t="s">
        <v>26080</v>
      </c>
      <c r="K4935">
        <v>20</v>
      </c>
      <c r="L4935" t="s">
        <v>26161</v>
      </c>
      <c r="M4935">
        <v>2</v>
      </c>
      <c r="N4935" t="s">
        <v>26084</v>
      </c>
      <c r="O4935">
        <v>1</v>
      </c>
      <c r="P4935" t="s">
        <v>28066</v>
      </c>
      <c r="Q4935">
        <v>1</v>
      </c>
      <c r="R4935" t="s">
        <v>26083</v>
      </c>
      <c r="S4935">
        <v>2</v>
      </c>
      <c r="T4935">
        <v>1</v>
      </c>
      <c r="U4935">
        <v>3000</v>
      </c>
      <c r="V4935">
        <v>2020</v>
      </c>
      <c r="W4935" t="s">
        <v>26159</v>
      </c>
    </row>
    <row r="4936" spans="1:23" x14ac:dyDescent="0.3">
      <c r="A4936">
        <v>5</v>
      </c>
      <c r="B4936" t="s">
        <v>800</v>
      </c>
      <c r="C4936">
        <v>5506</v>
      </c>
      <c r="D4936" t="s">
        <v>1243</v>
      </c>
      <c r="E4936">
        <v>100105</v>
      </c>
      <c r="F4936" t="s">
        <v>11377</v>
      </c>
      <c r="G4936">
        <v>100105004</v>
      </c>
      <c r="H4936" t="s">
        <v>26116</v>
      </c>
      <c r="I4936">
        <v>1</v>
      </c>
      <c r="J4936" t="s">
        <v>26080</v>
      </c>
      <c r="K4936">
        <v>20</v>
      </c>
      <c r="L4936" t="s">
        <v>26161</v>
      </c>
      <c r="M4936">
        <v>2</v>
      </c>
      <c r="N4936" t="s">
        <v>26084</v>
      </c>
      <c r="O4936">
        <v>2</v>
      </c>
      <c r="P4936" t="s">
        <v>28067</v>
      </c>
      <c r="Q4936">
        <v>1</v>
      </c>
      <c r="R4936" t="s">
        <v>26083</v>
      </c>
      <c r="S4936">
        <v>1</v>
      </c>
      <c r="T4936">
        <v>1</v>
      </c>
      <c r="U4936">
        <v>12200</v>
      </c>
      <c r="V4936">
        <v>2020</v>
      </c>
      <c r="W4936" t="s">
        <v>26159</v>
      </c>
    </row>
    <row r="4937" spans="1:23" x14ac:dyDescent="0.3">
      <c r="A4937">
        <v>5</v>
      </c>
      <c r="B4937" t="s">
        <v>800</v>
      </c>
      <c r="C4937">
        <v>5506</v>
      </c>
      <c r="D4937" t="s">
        <v>1243</v>
      </c>
      <c r="E4937">
        <v>100105</v>
      </c>
      <c r="F4937" t="s">
        <v>11377</v>
      </c>
      <c r="G4937">
        <v>100105004</v>
      </c>
      <c r="H4937" t="s">
        <v>26116</v>
      </c>
      <c r="I4937">
        <v>1</v>
      </c>
      <c r="J4937" t="s">
        <v>26080</v>
      </c>
      <c r="K4937">
        <v>20</v>
      </c>
      <c r="L4937" t="s">
        <v>26161</v>
      </c>
      <c r="M4937">
        <v>2</v>
      </c>
      <c r="N4937" t="s">
        <v>26084</v>
      </c>
      <c r="O4937">
        <v>1</v>
      </c>
      <c r="P4937" t="s">
        <v>28066</v>
      </c>
      <c r="Q4937">
        <v>1</v>
      </c>
      <c r="R4937" t="s">
        <v>26083</v>
      </c>
      <c r="S4937">
        <v>1</v>
      </c>
      <c r="T4937">
        <v>1</v>
      </c>
      <c r="U4937">
        <v>1800</v>
      </c>
      <c r="V4937">
        <v>2020</v>
      </c>
      <c r="W4937" t="s">
        <v>26159</v>
      </c>
    </row>
    <row r="4938" spans="1:23" x14ac:dyDescent="0.3">
      <c r="A4938">
        <v>5</v>
      </c>
      <c r="B4938" t="s">
        <v>800</v>
      </c>
      <c r="C4938">
        <v>5506</v>
      </c>
      <c r="D4938" t="s">
        <v>1243</v>
      </c>
      <c r="E4938">
        <v>100105</v>
      </c>
      <c r="F4938" t="s">
        <v>11377</v>
      </c>
      <c r="G4938">
        <v>100105004</v>
      </c>
      <c r="H4938" t="s">
        <v>26116</v>
      </c>
      <c r="I4938">
        <v>2</v>
      </c>
      <c r="J4938" t="s">
        <v>12848</v>
      </c>
      <c r="K4938">
        <v>20</v>
      </c>
      <c r="L4938" t="s">
        <v>26161</v>
      </c>
      <c r="M4938">
        <v>2</v>
      </c>
      <c r="N4938" t="s">
        <v>26084</v>
      </c>
      <c r="O4938">
        <v>1</v>
      </c>
      <c r="P4938" t="s">
        <v>28066</v>
      </c>
      <c r="Q4938">
        <v>1</v>
      </c>
      <c r="R4938" t="s">
        <v>26083</v>
      </c>
      <c r="S4938">
        <v>1</v>
      </c>
      <c r="T4938">
        <v>1</v>
      </c>
      <c r="U4938">
        <v>40700</v>
      </c>
      <c r="V4938">
        <v>2020</v>
      </c>
      <c r="W4938" t="s">
        <v>26159</v>
      </c>
    </row>
    <row r="4939" spans="1:23" x14ac:dyDescent="0.3">
      <c r="A4939">
        <v>5</v>
      </c>
      <c r="B4939" t="s">
        <v>800</v>
      </c>
      <c r="C4939">
        <v>5506</v>
      </c>
      <c r="D4939" t="s">
        <v>1243</v>
      </c>
      <c r="E4939">
        <v>100105</v>
      </c>
      <c r="F4939" t="s">
        <v>11377</v>
      </c>
      <c r="G4939">
        <v>100105004</v>
      </c>
      <c r="H4939" t="s">
        <v>26116</v>
      </c>
      <c r="I4939">
        <v>1</v>
      </c>
      <c r="J4939" t="s">
        <v>26080</v>
      </c>
      <c r="K4939">
        <v>20</v>
      </c>
      <c r="L4939" t="s">
        <v>26161</v>
      </c>
      <c r="M4939">
        <v>2</v>
      </c>
      <c r="N4939" t="s">
        <v>26084</v>
      </c>
      <c r="O4939">
        <v>1</v>
      </c>
      <c r="P4939" t="s">
        <v>28066</v>
      </c>
      <c r="Q4939">
        <v>1</v>
      </c>
      <c r="R4939" t="s">
        <v>26083</v>
      </c>
      <c r="S4939">
        <v>1</v>
      </c>
      <c r="T4939">
        <v>1</v>
      </c>
      <c r="U4939">
        <v>4800</v>
      </c>
      <c r="V4939">
        <v>2020</v>
      </c>
      <c r="W4939" t="s">
        <v>26159</v>
      </c>
    </row>
    <row r="4940" spans="1:23" x14ac:dyDescent="0.3">
      <c r="A4940">
        <v>5</v>
      </c>
      <c r="B4940" t="s">
        <v>800</v>
      </c>
      <c r="C4940">
        <v>5506</v>
      </c>
      <c r="D4940" t="s">
        <v>1243</v>
      </c>
      <c r="E4940">
        <v>100105</v>
      </c>
      <c r="F4940" t="s">
        <v>11377</v>
      </c>
      <c r="G4940">
        <v>100105004</v>
      </c>
      <c r="H4940" t="s">
        <v>26116</v>
      </c>
      <c r="I4940">
        <v>2</v>
      </c>
      <c r="J4940" t="s">
        <v>12848</v>
      </c>
      <c r="K4940">
        <v>20</v>
      </c>
      <c r="L4940" t="s">
        <v>26161</v>
      </c>
      <c r="M4940">
        <v>2</v>
      </c>
      <c r="N4940" t="s">
        <v>26084</v>
      </c>
      <c r="O4940">
        <v>1</v>
      </c>
      <c r="P4940" t="s">
        <v>28066</v>
      </c>
      <c r="Q4940">
        <v>1</v>
      </c>
      <c r="R4940" t="s">
        <v>26083</v>
      </c>
      <c r="S4940">
        <v>2</v>
      </c>
      <c r="T4940">
        <v>1</v>
      </c>
      <c r="U4940">
        <v>37000</v>
      </c>
      <c r="V4940">
        <v>2020</v>
      </c>
      <c r="W4940" t="s">
        <v>26159</v>
      </c>
    </row>
    <row r="4941" spans="1:23" x14ac:dyDescent="0.3">
      <c r="A4941">
        <v>5</v>
      </c>
      <c r="B4941" t="s">
        <v>800</v>
      </c>
      <c r="C4941">
        <v>5506</v>
      </c>
      <c r="D4941" t="s">
        <v>1243</v>
      </c>
      <c r="E4941">
        <v>100105</v>
      </c>
      <c r="F4941" t="s">
        <v>11377</v>
      </c>
      <c r="G4941">
        <v>100105004</v>
      </c>
      <c r="H4941" t="s">
        <v>26116</v>
      </c>
      <c r="I4941">
        <v>1</v>
      </c>
      <c r="J4941" t="s">
        <v>26080</v>
      </c>
      <c r="K4941">
        <v>20</v>
      </c>
      <c r="L4941" t="s">
        <v>26161</v>
      </c>
      <c r="M4941">
        <v>2</v>
      </c>
      <c r="N4941" t="s">
        <v>26084</v>
      </c>
      <c r="O4941">
        <v>1</v>
      </c>
      <c r="P4941" t="s">
        <v>28066</v>
      </c>
      <c r="Q4941">
        <v>1</v>
      </c>
      <c r="R4941" t="s">
        <v>26083</v>
      </c>
      <c r="S4941">
        <v>2</v>
      </c>
      <c r="T4941">
        <v>1</v>
      </c>
      <c r="U4941">
        <v>4000</v>
      </c>
      <c r="V4941">
        <v>2020</v>
      </c>
      <c r="W4941" t="s">
        <v>26159</v>
      </c>
    </row>
    <row r="4942" spans="1:23" x14ac:dyDescent="0.3">
      <c r="A4942">
        <v>5</v>
      </c>
      <c r="B4942" t="s">
        <v>800</v>
      </c>
      <c r="C4942">
        <v>5506</v>
      </c>
      <c r="D4942" t="s">
        <v>1243</v>
      </c>
      <c r="E4942">
        <v>100105</v>
      </c>
      <c r="F4942" t="s">
        <v>11377</v>
      </c>
      <c r="G4942">
        <v>100105004</v>
      </c>
      <c r="H4942" t="s">
        <v>26116</v>
      </c>
      <c r="I4942">
        <v>1</v>
      </c>
      <c r="J4942" t="s">
        <v>26080</v>
      </c>
      <c r="K4942">
        <v>20</v>
      </c>
      <c r="L4942" t="s">
        <v>26161</v>
      </c>
      <c r="M4942">
        <v>2</v>
      </c>
      <c r="N4942" t="s">
        <v>26084</v>
      </c>
      <c r="O4942">
        <v>3</v>
      </c>
      <c r="P4942" t="s">
        <v>26085</v>
      </c>
      <c r="Q4942">
        <v>1</v>
      </c>
      <c r="R4942" t="s">
        <v>26083</v>
      </c>
      <c r="S4942">
        <v>1</v>
      </c>
      <c r="T4942">
        <v>1</v>
      </c>
      <c r="U4942">
        <v>10500</v>
      </c>
      <c r="V4942">
        <v>2020</v>
      </c>
      <c r="W4942" t="s">
        <v>26159</v>
      </c>
    </row>
    <row r="4943" spans="1:23" x14ac:dyDescent="0.3">
      <c r="A4943">
        <v>5</v>
      </c>
      <c r="B4943" t="s">
        <v>800</v>
      </c>
      <c r="C4943">
        <v>5506</v>
      </c>
      <c r="D4943" t="s">
        <v>1243</v>
      </c>
      <c r="E4943">
        <v>100103</v>
      </c>
      <c r="F4943" t="s">
        <v>11337</v>
      </c>
      <c r="G4943">
        <v>100103001</v>
      </c>
      <c r="H4943" t="s">
        <v>26123</v>
      </c>
      <c r="I4943">
        <v>1</v>
      </c>
      <c r="J4943" t="s">
        <v>26080</v>
      </c>
      <c r="K4943">
        <v>7</v>
      </c>
      <c r="L4943" t="s">
        <v>26105</v>
      </c>
      <c r="M4943">
        <v>2</v>
      </c>
      <c r="N4943" t="s">
        <v>26084</v>
      </c>
      <c r="O4943">
        <v>1</v>
      </c>
      <c r="P4943" t="s">
        <v>28066</v>
      </c>
      <c r="Q4943">
        <v>1</v>
      </c>
      <c r="R4943" t="s">
        <v>26083</v>
      </c>
      <c r="S4943">
        <v>1</v>
      </c>
      <c r="T4943">
        <v>1</v>
      </c>
      <c r="U4943">
        <v>3000</v>
      </c>
      <c r="V4943">
        <v>2020</v>
      </c>
      <c r="W4943" t="s">
        <v>26159</v>
      </c>
    </row>
    <row r="4944" spans="1:23" x14ac:dyDescent="0.3">
      <c r="A4944">
        <v>5</v>
      </c>
      <c r="B4944" t="s">
        <v>800</v>
      </c>
      <c r="C4944">
        <v>5506</v>
      </c>
      <c r="D4944" t="s">
        <v>1243</v>
      </c>
      <c r="E4944">
        <v>100105</v>
      </c>
      <c r="F4944" t="s">
        <v>11377</v>
      </c>
      <c r="G4944">
        <v>100105004</v>
      </c>
      <c r="H4944" t="s">
        <v>26116</v>
      </c>
      <c r="I4944">
        <v>1</v>
      </c>
      <c r="J4944" t="s">
        <v>26080</v>
      </c>
      <c r="K4944">
        <v>20</v>
      </c>
      <c r="L4944" t="s">
        <v>26161</v>
      </c>
      <c r="M4944">
        <v>2</v>
      </c>
      <c r="N4944" t="s">
        <v>26084</v>
      </c>
      <c r="O4944">
        <v>1</v>
      </c>
      <c r="P4944" t="s">
        <v>28066</v>
      </c>
      <c r="Q4944">
        <v>1</v>
      </c>
      <c r="R4944" t="s">
        <v>26083</v>
      </c>
      <c r="S4944">
        <v>1</v>
      </c>
      <c r="T4944">
        <v>1</v>
      </c>
      <c r="U4944">
        <v>5750</v>
      </c>
      <c r="V4944">
        <v>2020</v>
      </c>
      <c r="W4944" t="s">
        <v>26159</v>
      </c>
    </row>
    <row r="4945" spans="1:23" x14ac:dyDescent="0.3">
      <c r="A4945">
        <v>5</v>
      </c>
      <c r="B4945" t="s">
        <v>800</v>
      </c>
      <c r="C4945">
        <v>5506</v>
      </c>
      <c r="D4945" t="s">
        <v>1243</v>
      </c>
      <c r="E4945">
        <v>100105</v>
      </c>
      <c r="F4945" t="s">
        <v>11377</v>
      </c>
      <c r="G4945">
        <v>100105004</v>
      </c>
      <c r="H4945" t="s">
        <v>26116</v>
      </c>
      <c r="I4945">
        <v>1</v>
      </c>
      <c r="J4945" t="s">
        <v>26080</v>
      </c>
      <c r="K4945">
        <v>20</v>
      </c>
      <c r="L4945" t="s">
        <v>26161</v>
      </c>
      <c r="M4945">
        <v>2</v>
      </c>
      <c r="N4945" t="s">
        <v>26084</v>
      </c>
      <c r="O4945">
        <v>1</v>
      </c>
      <c r="P4945" t="s">
        <v>28066</v>
      </c>
      <c r="Q4945">
        <v>1</v>
      </c>
      <c r="R4945" t="s">
        <v>26083</v>
      </c>
      <c r="S4945">
        <v>1</v>
      </c>
      <c r="T4945">
        <v>1</v>
      </c>
      <c r="U4945">
        <v>5000</v>
      </c>
      <c r="V4945">
        <v>2020</v>
      </c>
      <c r="W4945" t="s">
        <v>26159</v>
      </c>
    </row>
    <row r="4946" spans="1:23" x14ac:dyDescent="0.3">
      <c r="A4946">
        <v>5</v>
      </c>
      <c r="B4946" t="s">
        <v>800</v>
      </c>
      <c r="C4946">
        <v>5506</v>
      </c>
      <c r="D4946" t="s">
        <v>1243</v>
      </c>
      <c r="E4946">
        <v>100105</v>
      </c>
      <c r="F4946" t="s">
        <v>11377</v>
      </c>
      <c r="G4946">
        <v>100105004</v>
      </c>
      <c r="H4946" t="s">
        <v>26116</v>
      </c>
      <c r="I4946">
        <v>2</v>
      </c>
      <c r="J4946" t="s">
        <v>12848</v>
      </c>
      <c r="K4946">
        <v>20</v>
      </c>
      <c r="L4946" t="s">
        <v>26161</v>
      </c>
      <c r="M4946">
        <v>7</v>
      </c>
      <c r="N4946" t="s">
        <v>14788</v>
      </c>
      <c r="O4946">
        <v>3</v>
      </c>
      <c r="P4946" t="s">
        <v>26085</v>
      </c>
      <c r="Q4946">
        <v>1</v>
      </c>
      <c r="R4946" t="s">
        <v>26083</v>
      </c>
      <c r="S4946">
        <v>1</v>
      </c>
      <c r="T4946">
        <v>1</v>
      </c>
      <c r="U4946">
        <v>4060</v>
      </c>
      <c r="V4946">
        <v>2020</v>
      </c>
      <c r="W4946" t="s">
        <v>26159</v>
      </c>
    </row>
    <row r="4947" spans="1:23" x14ac:dyDescent="0.3">
      <c r="A4947">
        <v>5</v>
      </c>
      <c r="B4947" t="s">
        <v>800</v>
      </c>
      <c r="C4947">
        <v>5506</v>
      </c>
      <c r="D4947" t="s">
        <v>1243</v>
      </c>
      <c r="E4947">
        <v>100105</v>
      </c>
      <c r="F4947" t="s">
        <v>11377</v>
      </c>
      <c r="G4947">
        <v>100105004</v>
      </c>
      <c r="H4947" t="s">
        <v>26116</v>
      </c>
      <c r="I4947">
        <v>1</v>
      </c>
      <c r="J4947" t="s">
        <v>26080</v>
      </c>
      <c r="K4947">
        <v>20</v>
      </c>
      <c r="L4947" t="s">
        <v>26161</v>
      </c>
      <c r="M4947">
        <v>2</v>
      </c>
      <c r="N4947" t="s">
        <v>26084</v>
      </c>
      <c r="O4947">
        <v>1</v>
      </c>
      <c r="P4947" t="s">
        <v>28066</v>
      </c>
      <c r="Q4947">
        <v>1</v>
      </c>
      <c r="R4947" t="s">
        <v>26083</v>
      </c>
      <c r="S4947">
        <v>1</v>
      </c>
      <c r="T4947">
        <v>1</v>
      </c>
      <c r="U4947">
        <v>3000</v>
      </c>
      <c r="V4947">
        <v>2020</v>
      </c>
      <c r="W4947" t="s">
        <v>26159</v>
      </c>
    </row>
    <row r="4948" spans="1:23" x14ac:dyDescent="0.3">
      <c r="A4948">
        <v>5</v>
      </c>
      <c r="B4948" t="s">
        <v>800</v>
      </c>
      <c r="C4948">
        <v>5506</v>
      </c>
      <c r="D4948" t="s">
        <v>1243</v>
      </c>
      <c r="E4948">
        <v>100105</v>
      </c>
      <c r="F4948" t="s">
        <v>11377</v>
      </c>
      <c r="G4948">
        <v>100105004</v>
      </c>
      <c r="H4948" t="s">
        <v>26116</v>
      </c>
      <c r="I4948">
        <v>2</v>
      </c>
      <c r="J4948" t="s">
        <v>12848</v>
      </c>
      <c r="K4948">
        <v>20</v>
      </c>
      <c r="L4948" t="s">
        <v>26161</v>
      </c>
      <c r="M4948">
        <v>2</v>
      </c>
      <c r="N4948" t="s">
        <v>26084</v>
      </c>
      <c r="O4948">
        <v>1</v>
      </c>
      <c r="P4948" t="s">
        <v>28066</v>
      </c>
      <c r="Q4948">
        <v>1</v>
      </c>
      <c r="R4948" t="s">
        <v>26083</v>
      </c>
      <c r="S4948">
        <v>2</v>
      </c>
      <c r="T4948">
        <v>1</v>
      </c>
      <c r="U4948">
        <v>38000</v>
      </c>
      <c r="V4948">
        <v>2020</v>
      </c>
      <c r="W4948" t="s">
        <v>26159</v>
      </c>
    </row>
    <row r="4949" spans="1:23" x14ac:dyDescent="0.3">
      <c r="A4949">
        <v>5</v>
      </c>
      <c r="B4949" t="s">
        <v>800</v>
      </c>
      <c r="C4949">
        <v>5506</v>
      </c>
      <c r="D4949" t="s">
        <v>1243</v>
      </c>
      <c r="E4949">
        <v>100105</v>
      </c>
      <c r="F4949" t="s">
        <v>11377</v>
      </c>
      <c r="G4949">
        <v>100105004</v>
      </c>
      <c r="H4949" t="s">
        <v>26116</v>
      </c>
      <c r="I4949">
        <v>2</v>
      </c>
      <c r="J4949" t="s">
        <v>12848</v>
      </c>
      <c r="K4949">
        <v>20</v>
      </c>
      <c r="L4949" t="s">
        <v>26161</v>
      </c>
      <c r="M4949">
        <v>2</v>
      </c>
      <c r="N4949" t="s">
        <v>26084</v>
      </c>
      <c r="O4949">
        <v>1</v>
      </c>
      <c r="P4949" t="s">
        <v>28066</v>
      </c>
      <c r="Q4949">
        <v>1</v>
      </c>
      <c r="R4949" t="s">
        <v>26083</v>
      </c>
      <c r="S4949">
        <v>2</v>
      </c>
      <c r="T4949">
        <v>1</v>
      </c>
      <c r="U4949">
        <v>70650</v>
      </c>
      <c r="V4949">
        <v>2020</v>
      </c>
      <c r="W4949" t="s">
        <v>26159</v>
      </c>
    </row>
    <row r="4950" spans="1:23" x14ac:dyDescent="0.3">
      <c r="A4950">
        <v>5</v>
      </c>
      <c r="B4950" t="s">
        <v>800</v>
      </c>
      <c r="C4950">
        <v>5506</v>
      </c>
      <c r="D4950" t="s">
        <v>1243</v>
      </c>
      <c r="E4950">
        <v>100105</v>
      </c>
      <c r="F4950" t="s">
        <v>11377</v>
      </c>
      <c r="G4950">
        <v>100105004</v>
      </c>
      <c r="H4950" t="s">
        <v>26116</v>
      </c>
      <c r="I4950">
        <v>2</v>
      </c>
      <c r="J4950" t="s">
        <v>12848</v>
      </c>
      <c r="K4950">
        <v>20</v>
      </c>
      <c r="L4950" t="s">
        <v>26161</v>
      </c>
      <c r="M4950">
        <v>2</v>
      </c>
      <c r="N4950" t="s">
        <v>26084</v>
      </c>
      <c r="O4950">
        <v>2</v>
      </c>
      <c r="P4950" t="s">
        <v>28067</v>
      </c>
      <c r="Q4950">
        <v>1</v>
      </c>
      <c r="R4950" t="s">
        <v>26083</v>
      </c>
      <c r="S4950">
        <v>1</v>
      </c>
      <c r="T4950">
        <v>1</v>
      </c>
      <c r="U4950">
        <v>40000</v>
      </c>
      <c r="V4950">
        <v>2020</v>
      </c>
      <c r="W4950" t="s">
        <v>26159</v>
      </c>
    </row>
    <row r="4951" spans="1:23" x14ac:dyDescent="0.3">
      <c r="A4951">
        <v>5</v>
      </c>
      <c r="B4951" t="s">
        <v>800</v>
      </c>
      <c r="C4951">
        <v>5506</v>
      </c>
      <c r="D4951" t="s">
        <v>1243</v>
      </c>
      <c r="E4951">
        <v>100105</v>
      </c>
      <c r="F4951" t="s">
        <v>11377</v>
      </c>
      <c r="G4951">
        <v>100105004</v>
      </c>
      <c r="H4951" t="s">
        <v>26116</v>
      </c>
      <c r="I4951">
        <v>2</v>
      </c>
      <c r="J4951" t="s">
        <v>12848</v>
      </c>
      <c r="K4951">
        <v>20</v>
      </c>
      <c r="L4951" t="s">
        <v>26161</v>
      </c>
      <c r="M4951">
        <v>2</v>
      </c>
      <c r="N4951" t="s">
        <v>26084</v>
      </c>
      <c r="O4951">
        <v>1</v>
      </c>
      <c r="P4951" t="s">
        <v>28066</v>
      </c>
      <c r="Q4951">
        <v>1</v>
      </c>
      <c r="R4951" t="s">
        <v>26083</v>
      </c>
      <c r="S4951">
        <v>1</v>
      </c>
      <c r="T4951">
        <v>1</v>
      </c>
      <c r="U4951">
        <v>12320</v>
      </c>
      <c r="V4951">
        <v>2020</v>
      </c>
      <c r="W4951" t="s">
        <v>26159</v>
      </c>
    </row>
    <row r="4952" spans="1:23" x14ac:dyDescent="0.3">
      <c r="A4952">
        <v>5</v>
      </c>
      <c r="B4952" t="s">
        <v>800</v>
      </c>
      <c r="C4952">
        <v>5506</v>
      </c>
      <c r="D4952" t="s">
        <v>1243</v>
      </c>
      <c r="E4952">
        <v>100105</v>
      </c>
      <c r="F4952" t="s">
        <v>11377</v>
      </c>
      <c r="G4952">
        <v>100105004</v>
      </c>
      <c r="H4952" t="s">
        <v>26116</v>
      </c>
      <c r="I4952">
        <v>2</v>
      </c>
      <c r="J4952" t="s">
        <v>12848</v>
      </c>
      <c r="K4952">
        <v>20</v>
      </c>
      <c r="L4952" t="s">
        <v>26161</v>
      </c>
      <c r="M4952">
        <v>5</v>
      </c>
      <c r="N4952" t="s">
        <v>26092</v>
      </c>
      <c r="O4952">
        <v>3</v>
      </c>
      <c r="P4952" t="s">
        <v>26085</v>
      </c>
      <c r="Q4952">
        <v>2</v>
      </c>
      <c r="R4952" t="s">
        <v>8209</v>
      </c>
      <c r="S4952">
        <v>1</v>
      </c>
      <c r="T4952">
        <v>1</v>
      </c>
      <c r="U4952">
        <v>52000</v>
      </c>
      <c r="V4952">
        <v>2020</v>
      </c>
      <c r="W4952" t="s">
        <v>26159</v>
      </c>
    </row>
    <row r="4953" spans="1:23" x14ac:dyDescent="0.3">
      <c r="A4953">
        <v>5</v>
      </c>
      <c r="B4953" t="s">
        <v>800</v>
      </c>
      <c r="C4953">
        <v>5506</v>
      </c>
      <c r="D4953" t="s">
        <v>1243</v>
      </c>
      <c r="E4953">
        <v>100105</v>
      </c>
      <c r="F4953" t="s">
        <v>11377</v>
      </c>
      <c r="G4953">
        <v>100105004</v>
      </c>
      <c r="H4953" t="s">
        <v>26116</v>
      </c>
      <c r="I4953">
        <v>2</v>
      </c>
      <c r="J4953" t="s">
        <v>12848</v>
      </c>
      <c r="K4953">
        <v>20</v>
      </c>
      <c r="L4953" t="s">
        <v>26161</v>
      </c>
      <c r="M4953">
        <v>2</v>
      </c>
      <c r="N4953" t="s">
        <v>26084</v>
      </c>
      <c r="O4953">
        <v>1</v>
      </c>
      <c r="P4953" t="s">
        <v>28066</v>
      </c>
      <c r="Q4953">
        <v>1</v>
      </c>
      <c r="R4953" t="s">
        <v>26083</v>
      </c>
      <c r="S4953">
        <v>1</v>
      </c>
      <c r="T4953">
        <v>1</v>
      </c>
      <c r="U4953">
        <v>30000</v>
      </c>
      <c r="V4953">
        <v>2020</v>
      </c>
      <c r="W4953" t="s">
        <v>26159</v>
      </c>
    </row>
    <row r="4954" spans="1:23" x14ac:dyDescent="0.3">
      <c r="A4954">
        <v>5</v>
      </c>
      <c r="B4954" t="s">
        <v>800</v>
      </c>
      <c r="C4954">
        <v>5506</v>
      </c>
      <c r="D4954" t="s">
        <v>1243</v>
      </c>
      <c r="E4954">
        <v>100105</v>
      </c>
      <c r="F4954" t="s">
        <v>11377</v>
      </c>
      <c r="G4954">
        <v>100105004</v>
      </c>
      <c r="H4954" t="s">
        <v>26116</v>
      </c>
      <c r="I4954">
        <v>2</v>
      </c>
      <c r="J4954" t="s">
        <v>12848</v>
      </c>
      <c r="K4954">
        <v>20</v>
      </c>
      <c r="L4954" t="s">
        <v>26161</v>
      </c>
      <c r="M4954">
        <v>5</v>
      </c>
      <c r="N4954" t="s">
        <v>26092</v>
      </c>
      <c r="O4954">
        <v>3</v>
      </c>
      <c r="P4954" t="s">
        <v>26085</v>
      </c>
      <c r="Q4954">
        <v>2</v>
      </c>
      <c r="R4954" t="s">
        <v>8209</v>
      </c>
      <c r="S4954">
        <v>8</v>
      </c>
      <c r="T4954">
        <v>1</v>
      </c>
      <c r="U4954">
        <v>68000</v>
      </c>
      <c r="V4954">
        <v>2020</v>
      </c>
      <c r="W4954" t="s">
        <v>26159</v>
      </c>
    </row>
    <row r="4955" spans="1:23" x14ac:dyDescent="0.3">
      <c r="A4955">
        <v>5</v>
      </c>
      <c r="B4955" t="s">
        <v>800</v>
      </c>
      <c r="C4955">
        <v>5506</v>
      </c>
      <c r="D4955" t="s">
        <v>1243</v>
      </c>
      <c r="E4955">
        <v>100105</v>
      </c>
      <c r="F4955" t="s">
        <v>11377</v>
      </c>
      <c r="G4955">
        <v>100105004</v>
      </c>
      <c r="H4955" t="s">
        <v>26116</v>
      </c>
      <c r="I4955">
        <v>1</v>
      </c>
      <c r="J4955" t="s">
        <v>26080</v>
      </c>
      <c r="K4955">
        <v>20</v>
      </c>
      <c r="L4955" t="s">
        <v>26161</v>
      </c>
      <c r="M4955">
        <v>7</v>
      </c>
      <c r="N4955" t="s">
        <v>14788</v>
      </c>
      <c r="O4955">
        <v>3</v>
      </c>
      <c r="P4955" t="s">
        <v>26085</v>
      </c>
      <c r="Q4955">
        <v>1</v>
      </c>
      <c r="R4955" t="s">
        <v>26083</v>
      </c>
      <c r="S4955">
        <v>1</v>
      </c>
      <c r="T4955">
        <v>1</v>
      </c>
      <c r="U4955">
        <v>2025</v>
      </c>
      <c r="V4955">
        <v>2020</v>
      </c>
      <c r="W4955" t="s">
        <v>26159</v>
      </c>
    </row>
    <row r="4956" spans="1:23" x14ac:dyDescent="0.3">
      <c r="A4956">
        <v>5</v>
      </c>
      <c r="B4956" t="s">
        <v>800</v>
      </c>
      <c r="C4956">
        <v>5506</v>
      </c>
      <c r="D4956" t="s">
        <v>1243</v>
      </c>
      <c r="E4956">
        <v>100105</v>
      </c>
      <c r="F4956" t="s">
        <v>11377</v>
      </c>
      <c r="G4956">
        <v>100105004</v>
      </c>
      <c r="H4956" t="s">
        <v>26116</v>
      </c>
      <c r="I4956">
        <v>1</v>
      </c>
      <c r="J4956" t="s">
        <v>26080</v>
      </c>
      <c r="K4956">
        <v>20</v>
      </c>
      <c r="L4956" t="s">
        <v>26161</v>
      </c>
      <c r="M4956">
        <v>2</v>
      </c>
      <c r="N4956" t="s">
        <v>26084</v>
      </c>
      <c r="O4956">
        <v>3</v>
      </c>
      <c r="P4956" t="s">
        <v>26085</v>
      </c>
      <c r="Q4956">
        <v>1</v>
      </c>
      <c r="R4956" t="s">
        <v>26083</v>
      </c>
      <c r="S4956">
        <v>2</v>
      </c>
      <c r="T4956">
        <v>1</v>
      </c>
      <c r="U4956">
        <v>39000</v>
      </c>
      <c r="V4956">
        <v>2020</v>
      </c>
      <c r="W4956" t="s">
        <v>26159</v>
      </c>
    </row>
    <row r="4957" spans="1:23" x14ac:dyDescent="0.3">
      <c r="A4957">
        <v>5</v>
      </c>
      <c r="B4957" t="s">
        <v>800</v>
      </c>
      <c r="C4957">
        <v>5506</v>
      </c>
      <c r="D4957" t="s">
        <v>1243</v>
      </c>
      <c r="E4957">
        <v>100105</v>
      </c>
      <c r="F4957" t="s">
        <v>11377</v>
      </c>
      <c r="G4957">
        <v>100105004</v>
      </c>
      <c r="H4957" t="s">
        <v>26116</v>
      </c>
      <c r="I4957">
        <v>2</v>
      </c>
      <c r="J4957" t="s">
        <v>12848</v>
      </c>
      <c r="K4957">
        <v>20</v>
      </c>
      <c r="L4957" t="s">
        <v>26161</v>
      </c>
      <c r="M4957">
        <v>2</v>
      </c>
      <c r="N4957" t="s">
        <v>26084</v>
      </c>
      <c r="O4957">
        <v>1</v>
      </c>
      <c r="P4957" t="s">
        <v>28066</v>
      </c>
      <c r="Q4957">
        <v>1</v>
      </c>
      <c r="R4957" t="s">
        <v>26083</v>
      </c>
      <c r="S4957">
        <v>1</v>
      </c>
      <c r="T4957">
        <v>1</v>
      </c>
      <c r="U4957">
        <v>35000</v>
      </c>
      <c r="V4957">
        <v>2020</v>
      </c>
      <c r="W4957" t="s">
        <v>26159</v>
      </c>
    </row>
    <row r="4958" spans="1:23" x14ac:dyDescent="0.3">
      <c r="A4958">
        <v>5</v>
      </c>
      <c r="B4958" t="s">
        <v>800</v>
      </c>
      <c r="C4958">
        <v>5803</v>
      </c>
      <c r="D4958" t="s">
        <v>1288</v>
      </c>
      <c r="E4958">
        <v>100103</v>
      </c>
      <c r="F4958" t="s">
        <v>11337</v>
      </c>
      <c r="G4958">
        <v>1001030020</v>
      </c>
      <c r="H4958" t="s">
        <v>26128</v>
      </c>
      <c r="I4958">
        <v>1</v>
      </c>
      <c r="J4958" t="s">
        <v>26080</v>
      </c>
      <c r="K4958">
        <v>14</v>
      </c>
      <c r="L4958" t="s">
        <v>26103</v>
      </c>
      <c r="M4958">
        <v>2</v>
      </c>
      <c r="N4958" t="s">
        <v>26084</v>
      </c>
      <c r="O4958">
        <v>2</v>
      </c>
      <c r="P4958" t="s">
        <v>28067</v>
      </c>
      <c r="Q4958">
        <v>1</v>
      </c>
      <c r="R4958" t="s">
        <v>26083</v>
      </c>
      <c r="S4958">
        <v>8</v>
      </c>
      <c r="T4958">
        <v>1</v>
      </c>
      <c r="U4958">
        <v>15000</v>
      </c>
      <c r="V4958">
        <v>2020</v>
      </c>
      <c r="W4958" t="s">
        <v>26159</v>
      </c>
    </row>
    <row r="4959" spans="1:23" x14ac:dyDescent="0.3">
      <c r="A4959">
        <v>5</v>
      </c>
      <c r="B4959" t="s">
        <v>800</v>
      </c>
      <c r="C4959">
        <v>5803</v>
      </c>
      <c r="D4959" t="s">
        <v>1288</v>
      </c>
      <c r="E4959">
        <v>100107</v>
      </c>
      <c r="F4959" t="s">
        <v>9429</v>
      </c>
      <c r="G4959">
        <v>100107007</v>
      </c>
      <c r="H4959" t="s">
        <v>26120</v>
      </c>
      <c r="I4959">
        <v>1</v>
      </c>
      <c r="J4959" t="s">
        <v>26080</v>
      </c>
      <c r="K4959">
        <v>10</v>
      </c>
      <c r="L4959" t="s">
        <v>26088</v>
      </c>
      <c r="M4959">
        <v>2</v>
      </c>
      <c r="N4959" t="s">
        <v>26084</v>
      </c>
      <c r="O4959">
        <v>2</v>
      </c>
      <c r="P4959" t="s">
        <v>28067</v>
      </c>
      <c r="Q4959">
        <v>1</v>
      </c>
      <c r="R4959" t="s">
        <v>26083</v>
      </c>
      <c r="S4959">
        <v>8</v>
      </c>
      <c r="T4959">
        <v>1</v>
      </c>
      <c r="U4959">
        <v>3000</v>
      </c>
      <c r="V4959">
        <v>2020</v>
      </c>
      <c r="W4959" t="s">
        <v>26159</v>
      </c>
    </row>
    <row r="4960" spans="1:23" x14ac:dyDescent="0.3">
      <c r="A4960">
        <v>5</v>
      </c>
      <c r="B4960" t="s">
        <v>800</v>
      </c>
      <c r="C4960">
        <v>5803</v>
      </c>
      <c r="D4960" t="s">
        <v>1288</v>
      </c>
      <c r="E4960">
        <v>100101</v>
      </c>
      <c r="F4960" t="s">
        <v>11256</v>
      </c>
      <c r="G4960">
        <v>100101001</v>
      </c>
      <c r="H4960" t="s">
        <v>26124</v>
      </c>
      <c r="I4960">
        <v>1</v>
      </c>
      <c r="J4960" t="s">
        <v>26080</v>
      </c>
      <c r="K4960">
        <v>14</v>
      </c>
      <c r="L4960" t="s">
        <v>26103</v>
      </c>
      <c r="M4960">
        <v>2</v>
      </c>
      <c r="N4960" t="s">
        <v>26084</v>
      </c>
      <c r="O4960">
        <v>2</v>
      </c>
      <c r="P4960" t="s">
        <v>28067</v>
      </c>
      <c r="Q4960">
        <v>1</v>
      </c>
      <c r="R4960" t="s">
        <v>26083</v>
      </c>
      <c r="S4960">
        <v>8</v>
      </c>
      <c r="T4960">
        <v>1</v>
      </c>
      <c r="U4960">
        <v>15000</v>
      </c>
      <c r="V4960">
        <v>2020</v>
      </c>
      <c r="W4960" t="s">
        <v>26159</v>
      </c>
    </row>
    <row r="4961" spans="1:23" x14ac:dyDescent="0.3">
      <c r="A4961">
        <v>5</v>
      </c>
      <c r="B4961" t="s">
        <v>800</v>
      </c>
      <c r="C4961">
        <v>5803</v>
      </c>
      <c r="D4961" t="s">
        <v>1288</v>
      </c>
      <c r="E4961">
        <v>100103</v>
      </c>
      <c r="F4961" t="s">
        <v>11337</v>
      </c>
      <c r="G4961">
        <v>100103003</v>
      </c>
      <c r="H4961" t="s">
        <v>16985</v>
      </c>
      <c r="I4961">
        <v>1</v>
      </c>
      <c r="J4961" t="s">
        <v>26080</v>
      </c>
      <c r="K4961">
        <v>14</v>
      </c>
      <c r="L4961" t="s">
        <v>26103</v>
      </c>
      <c r="M4961">
        <v>2</v>
      </c>
      <c r="N4961" t="s">
        <v>26084</v>
      </c>
      <c r="O4961">
        <v>2</v>
      </c>
      <c r="P4961" t="s">
        <v>28067</v>
      </c>
      <c r="Q4961">
        <v>1</v>
      </c>
      <c r="R4961" t="s">
        <v>26083</v>
      </c>
      <c r="S4961">
        <v>8</v>
      </c>
      <c r="T4961">
        <v>1</v>
      </c>
      <c r="U4961">
        <v>13000</v>
      </c>
      <c r="V4961">
        <v>2020</v>
      </c>
      <c r="W4961" t="s">
        <v>26159</v>
      </c>
    </row>
    <row r="4962" spans="1:23" x14ac:dyDescent="0.3">
      <c r="A4962">
        <v>5</v>
      </c>
      <c r="B4962" t="s">
        <v>800</v>
      </c>
      <c r="C4962">
        <v>5803</v>
      </c>
      <c r="D4962" t="s">
        <v>1288</v>
      </c>
      <c r="E4962">
        <v>100103</v>
      </c>
      <c r="F4962" t="s">
        <v>11337</v>
      </c>
      <c r="G4962">
        <v>1001030040</v>
      </c>
      <c r="H4962" t="s">
        <v>26115</v>
      </c>
      <c r="I4962">
        <v>1</v>
      </c>
      <c r="J4962" t="s">
        <v>26080</v>
      </c>
      <c r="K4962">
        <v>14</v>
      </c>
      <c r="L4962" t="s">
        <v>26103</v>
      </c>
      <c r="M4962">
        <v>2</v>
      </c>
      <c r="N4962" t="s">
        <v>26084</v>
      </c>
      <c r="O4962">
        <v>2</v>
      </c>
      <c r="P4962" t="s">
        <v>28067</v>
      </c>
      <c r="Q4962">
        <v>1</v>
      </c>
      <c r="R4962" t="s">
        <v>26083</v>
      </c>
      <c r="S4962">
        <v>8</v>
      </c>
      <c r="T4962">
        <v>1</v>
      </c>
      <c r="U4962">
        <v>15000</v>
      </c>
      <c r="V4962">
        <v>2020</v>
      </c>
      <c r="W4962" t="s">
        <v>26159</v>
      </c>
    </row>
    <row r="4963" spans="1:23" x14ac:dyDescent="0.3">
      <c r="A4963">
        <v>5</v>
      </c>
      <c r="B4963" t="s">
        <v>800</v>
      </c>
      <c r="C4963">
        <v>5803</v>
      </c>
      <c r="D4963" t="s">
        <v>1288</v>
      </c>
      <c r="E4963">
        <v>100101</v>
      </c>
      <c r="F4963" t="s">
        <v>11256</v>
      </c>
      <c r="G4963">
        <v>100101001</v>
      </c>
      <c r="H4963" t="s">
        <v>26124</v>
      </c>
      <c r="I4963">
        <v>1</v>
      </c>
      <c r="J4963" t="s">
        <v>26080</v>
      </c>
      <c r="K4963">
        <v>14</v>
      </c>
      <c r="L4963" t="s">
        <v>26103</v>
      </c>
      <c r="M4963">
        <v>2</v>
      </c>
      <c r="N4963" t="s">
        <v>26084</v>
      </c>
      <c r="O4963">
        <v>3</v>
      </c>
      <c r="P4963" t="s">
        <v>26085</v>
      </c>
      <c r="Q4963">
        <v>1</v>
      </c>
      <c r="R4963" t="s">
        <v>26083</v>
      </c>
      <c r="S4963">
        <v>4</v>
      </c>
      <c r="T4963">
        <v>1</v>
      </c>
      <c r="U4963">
        <v>800</v>
      </c>
      <c r="V4963">
        <v>2020</v>
      </c>
      <c r="W4963" t="s">
        <v>26159</v>
      </c>
    </row>
    <row r="4964" spans="1:23" x14ac:dyDescent="0.3">
      <c r="A4964">
        <v>5</v>
      </c>
      <c r="B4964" t="s">
        <v>800</v>
      </c>
      <c r="C4964">
        <v>5803</v>
      </c>
      <c r="D4964" t="s">
        <v>1288</v>
      </c>
      <c r="E4964">
        <v>100103</v>
      </c>
      <c r="F4964" t="s">
        <v>11337</v>
      </c>
      <c r="G4964">
        <v>100103003</v>
      </c>
      <c r="H4964" t="s">
        <v>16985</v>
      </c>
      <c r="I4964">
        <v>1</v>
      </c>
      <c r="J4964" t="s">
        <v>26080</v>
      </c>
      <c r="K4964">
        <v>14</v>
      </c>
      <c r="L4964" t="s">
        <v>26103</v>
      </c>
      <c r="M4964">
        <v>2</v>
      </c>
      <c r="N4964" t="s">
        <v>26084</v>
      </c>
      <c r="O4964">
        <v>3</v>
      </c>
      <c r="P4964" t="s">
        <v>26085</v>
      </c>
      <c r="Q4964">
        <v>1</v>
      </c>
      <c r="R4964" t="s">
        <v>26083</v>
      </c>
      <c r="S4964">
        <v>4</v>
      </c>
      <c r="T4964">
        <v>1</v>
      </c>
      <c r="U4964">
        <v>3800</v>
      </c>
      <c r="V4964">
        <v>2020</v>
      </c>
      <c r="W4964" t="s">
        <v>26159</v>
      </c>
    </row>
    <row r="4965" spans="1:23" x14ac:dyDescent="0.3">
      <c r="A4965">
        <v>5</v>
      </c>
      <c r="B4965" t="s">
        <v>800</v>
      </c>
      <c r="C4965">
        <v>5803</v>
      </c>
      <c r="D4965" t="s">
        <v>1288</v>
      </c>
      <c r="E4965">
        <v>100106</v>
      </c>
      <c r="F4965" t="s">
        <v>17000</v>
      </c>
      <c r="G4965">
        <v>100106001</v>
      </c>
      <c r="H4965" t="s">
        <v>18416</v>
      </c>
      <c r="I4965">
        <v>1</v>
      </c>
      <c r="J4965" t="s">
        <v>26080</v>
      </c>
      <c r="K4965">
        <v>10</v>
      </c>
      <c r="L4965" t="s">
        <v>26088</v>
      </c>
      <c r="M4965">
        <v>2</v>
      </c>
      <c r="N4965" t="s">
        <v>26084</v>
      </c>
      <c r="O4965">
        <v>3</v>
      </c>
      <c r="P4965" t="s">
        <v>26085</v>
      </c>
      <c r="Q4965">
        <v>1</v>
      </c>
      <c r="R4965" t="s">
        <v>26083</v>
      </c>
      <c r="S4965">
        <v>4</v>
      </c>
      <c r="T4965">
        <v>1</v>
      </c>
      <c r="U4965">
        <v>1500</v>
      </c>
      <c r="V4965">
        <v>2020</v>
      </c>
      <c r="W4965" t="s">
        <v>26159</v>
      </c>
    </row>
    <row r="4966" spans="1:23" x14ac:dyDescent="0.3">
      <c r="A4966">
        <v>5</v>
      </c>
      <c r="B4966" t="s">
        <v>800</v>
      </c>
      <c r="C4966">
        <v>5803</v>
      </c>
      <c r="D4966" t="s">
        <v>1288</v>
      </c>
      <c r="E4966">
        <v>100102</v>
      </c>
      <c r="F4966" t="s">
        <v>11306</v>
      </c>
      <c r="G4966">
        <v>100102005</v>
      </c>
      <c r="H4966" t="s">
        <v>2163</v>
      </c>
      <c r="I4966">
        <v>1</v>
      </c>
      <c r="J4966" t="s">
        <v>26080</v>
      </c>
      <c r="K4966">
        <v>14</v>
      </c>
      <c r="L4966" t="s">
        <v>26103</v>
      </c>
      <c r="M4966">
        <v>2</v>
      </c>
      <c r="N4966" t="s">
        <v>26084</v>
      </c>
      <c r="O4966">
        <v>3</v>
      </c>
      <c r="P4966" t="s">
        <v>26085</v>
      </c>
      <c r="Q4966">
        <v>1</v>
      </c>
      <c r="R4966" t="s">
        <v>26083</v>
      </c>
      <c r="S4966">
        <v>4</v>
      </c>
      <c r="T4966">
        <v>1</v>
      </c>
      <c r="U4966">
        <v>4000</v>
      </c>
      <c r="V4966">
        <v>2020</v>
      </c>
      <c r="W4966" t="s">
        <v>26159</v>
      </c>
    </row>
    <row r="4967" spans="1:23" x14ac:dyDescent="0.3">
      <c r="A4967">
        <v>5</v>
      </c>
      <c r="B4967" t="s">
        <v>800</v>
      </c>
      <c r="C4967">
        <v>5803</v>
      </c>
      <c r="D4967" t="s">
        <v>1288</v>
      </c>
      <c r="E4967">
        <v>100107</v>
      </c>
      <c r="F4967" t="s">
        <v>9429</v>
      </c>
      <c r="G4967">
        <v>100107007</v>
      </c>
      <c r="H4967" t="s">
        <v>26120</v>
      </c>
      <c r="I4967">
        <v>1</v>
      </c>
      <c r="J4967" t="s">
        <v>26080</v>
      </c>
      <c r="K4967">
        <v>10</v>
      </c>
      <c r="L4967" t="s">
        <v>26088</v>
      </c>
      <c r="M4967">
        <v>2</v>
      </c>
      <c r="N4967" t="s">
        <v>26084</v>
      </c>
      <c r="O4967">
        <v>3</v>
      </c>
      <c r="P4967" t="s">
        <v>26085</v>
      </c>
      <c r="Q4967">
        <v>1</v>
      </c>
      <c r="R4967" t="s">
        <v>26083</v>
      </c>
      <c r="S4967">
        <v>4</v>
      </c>
      <c r="T4967">
        <v>1</v>
      </c>
      <c r="U4967">
        <v>500</v>
      </c>
      <c r="V4967">
        <v>2020</v>
      </c>
      <c r="W4967" t="s">
        <v>26159</v>
      </c>
    </row>
    <row r="4968" spans="1:23" x14ac:dyDescent="0.3">
      <c r="A4968">
        <v>5</v>
      </c>
      <c r="B4968" t="s">
        <v>800</v>
      </c>
      <c r="C4968">
        <v>5803</v>
      </c>
      <c r="D4968" t="s">
        <v>1288</v>
      </c>
      <c r="E4968">
        <v>100108</v>
      </c>
      <c r="F4968" t="s">
        <v>11438</v>
      </c>
      <c r="G4968">
        <v>100108004</v>
      </c>
      <c r="H4968" t="s">
        <v>26097</v>
      </c>
      <c r="I4968">
        <v>1</v>
      </c>
      <c r="J4968" t="s">
        <v>26080</v>
      </c>
      <c r="K4968">
        <v>14</v>
      </c>
      <c r="L4968" t="s">
        <v>26103</v>
      </c>
      <c r="M4968">
        <v>2</v>
      </c>
      <c r="N4968" t="s">
        <v>26084</v>
      </c>
      <c r="O4968">
        <v>3</v>
      </c>
      <c r="P4968" t="s">
        <v>26085</v>
      </c>
      <c r="Q4968">
        <v>1</v>
      </c>
      <c r="R4968" t="s">
        <v>26083</v>
      </c>
      <c r="S4968">
        <v>4</v>
      </c>
      <c r="T4968">
        <v>1</v>
      </c>
      <c r="U4968">
        <v>3500</v>
      </c>
      <c r="V4968">
        <v>2020</v>
      </c>
      <c r="W4968" t="s">
        <v>26159</v>
      </c>
    </row>
    <row r="4969" spans="1:23" x14ac:dyDescent="0.3">
      <c r="A4969">
        <v>5</v>
      </c>
      <c r="B4969" t="s">
        <v>800</v>
      </c>
      <c r="C4969">
        <v>5803</v>
      </c>
      <c r="D4969" t="s">
        <v>1288</v>
      </c>
      <c r="E4969">
        <v>100101</v>
      </c>
      <c r="F4969" t="s">
        <v>11256</v>
      </c>
      <c r="G4969">
        <v>100101004</v>
      </c>
      <c r="H4969" t="s">
        <v>16281</v>
      </c>
      <c r="I4969">
        <v>1</v>
      </c>
      <c r="J4969" t="s">
        <v>26080</v>
      </c>
      <c r="K4969">
        <v>14</v>
      </c>
      <c r="L4969" t="s">
        <v>26103</v>
      </c>
      <c r="M4969">
        <v>2</v>
      </c>
      <c r="N4969" t="s">
        <v>26084</v>
      </c>
      <c r="O4969">
        <v>3</v>
      </c>
      <c r="P4969" t="s">
        <v>26085</v>
      </c>
      <c r="Q4969">
        <v>1</v>
      </c>
      <c r="R4969" t="s">
        <v>26083</v>
      </c>
      <c r="S4969">
        <v>4</v>
      </c>
      <c r="T4969">
        <v>1</v>
      </c>
      <c r="U4969">
        <v>3500</v>
      </c>
      <c r="V4969">
        <v>2020</v>
      </c>
      <c r="W4969" t="s">
        <v>26159</v>
      </c>
    </row>
    <row r="4970" spans="1:23" x14ac:dyDescent="0.3">
      <c r="A4970">
        <v>5</v>
      </c>
      <c r="B4970" t="s">
        <v>800</v>
      </c>
      <c r="C4970">
        <v>5803</v>
      </c>
      <c r="D4970" t="s">
        <v>1288</v>
      </c>
      <c r="E4970">
        <v>100103</v>
      </c>
      <c r="F4970" t="s">
        <v>11337</v>
      </c>
      <c r="G4970">
        <v>1001030040</v>
      </c>
      <c r="H4970" t="s">
        <v>26115</v>
      </c>
      <c r="I4970">
        <v>1</v>
      </c>
      <c r="J4970" t="s">
        <v>26080</v>
      </c>
      <c r="K4970">
        <v>14</v>
      </c>
      <c r="L4970" t="s">
        <v>26103</v>
      </c>
      <c r="M4970">
        <v>2</v>
      </c>
      <c r="N4970" t="s">
        <v>26084</v>
      </c>
      <c r="O4970">
        <v>3</v>
      </c>
      <c r="P4970" t="s">
        <v>26085</v>
      </c>
      <c r="Q4970">
        <v>1</v>
      </c>
      <c r="R4970" t="s">
        <v>26083</v>
      </c>
      <c r="S4970">
        <v>4</v>
      </c>
      <c r="T4970">
        <v>1</v>
      </c>
      <c r="U4970">
        <v>2000</v>
      </c>
      <c r="V4970">
        <v>2020</v>
      </c>
      <c r="W4970" t="s">
        <v>26159</v>
      </c>
    </row>
    <row r="4971" spans="1:23" x14ac:dyDescent="0.3">
      <c r="A4971">
        <v>5</v>
      </c>
      <c r="B4971" t="s">
        <v>800</v>
      </c>
      <c r="C4971">
        <v>5803</v>
      </c>
      <c r="D4971" t="s">
        <v>1288</v>
      </c>
      <c r="E4971">
        <v>100101</v>
      </c>
      <c r="F4971" t="s">
        <v>11256</v>
      </c>
      <c r="G4971">
        <v>100101008</v>
      </c>
      <c r="H4971" t="s">
        <v>26130</v>
      </c>
      <c r="I4971">
        <v>1</v>
      </c>
      <c r="J4971" t="s">
        <v>26080</v>
      </c>
      <c r="K4971">
        <v>14</v>
      </c>
      <c r="L4971" t="s">
        <v>26103</v>
      </c>
      <c r="M4971">
        <v>2</v>
      </c>
      <c r="N4971" t="s">
        <v>26084</v>
      </c>
      <c r="O4971">
        <v>3</v>
      </c>
      <c r="P4971" t="s">
        <v>26085</v>
      </c>
      <c r="Q4971">
        <v>1</v>
      </c>
      <c r="R4971" t="s">
        <v>26083</v>
      </c>
      <c r="S4971">
        <v>4</v>
      </c>
      <c r="T4971">
        <v>1</v>
      </c>
      <c r="U4971">
        <v>3000</v>
      </c>
      <c r="V4971">
        <v>2020</v>
      </c>
      <c r="W4971" t="s">
        <v>26159</v>
      </c>
    </row>
    <row r="4972" spans="1:23" x14ac:dyDescent="0.3">
      <c r="A4972">
        <v>5</v>
      </c>
      <c r="B4972" t="s">
        <v>800</v>
      </c>
      <c r="C4972">
        <v>5803</v>
      </c>
      <c r="D4972" t="s">
        <v>1288</v>
      </c>
      <c r="E4972">
        <v>100105</v>
      </c>
      <c r="F4972" t="s">
        <v>11377</v>
      </c>
      <c r="G4972">
        <v>100105001</v>
      </c>
      <c r="H4972" t="s">
        <v>26118</v>
      </c>
      <c r="I4972">
        <v>1</v>
      </c>
      <c r="J4972" t="s">
        <v>26080</v>
      </c>
      <c r="K4972">
        <v>22</v>
      </c>
      <c r="L4972" t="s">
        <v>26160</v>
      </c>
      <c r="M4972">
        <v>2</v>
      </c>
      <c r="N4972" t="s">
        <v>26084</v>
      </c>
      <c r="O4972">
        <v>1</v>
      </c>
      <c r="P4972" t="s">
        <v>28066</v>
      </c>
      <c r="Q4972">
        <v>1</v>
      </c>
      <c r="R4972" t="s">
        <v>26083</v>
      </c>
      <c r="S4972">
        <v>3</v>
      </c>
      <c r="T4972">
        <v>1</v>
      </c>
      <c r="U4972">
        <v>20760</v>
      </c>
      <c r="V4972">
        <v>2020</v>
      </c>
      <c r="W4972" t="s">
        <v>26159</v>
      </c>
    </row>
    <row r="4973" spans="1:23" x14ac:dyDescent="0.3">
      <c r="A4973">
        <v>5</v>
      </c>
      <c r="B4973" t="s">
        <v>800</v>
      </c>
      <c r="C4973">
        <v>5803</v>
      </c>
      <c r="D4973" t="s">
        <v>1288</v>
      </c>
      <c r="E4973">
        <v>100105</v>
      </c>
      <c r="F4973" t="s">
        <v>11377</v>
      </c>
      <c r="G4973">
        <v>100105001</v>
      </c>
      <c r="H4973" t="s">
        <v>26118</v>
      </c>
      <c r="I4973">
        <v>1</v>
      </c>
      <c r="J4973" t="s">
        <v>26080</v>
      </c>
      <c r="K4973">
        <v>22</v>
      </c>
      <c r="L4973" t="s">
        <v>26160</v>
      </c>
      <c r="M4973">
        <v>2</v>
      </c>
      <c r="N4973" t="s">
        <v>26084</v>
      </c>
      <c r="O4973">
        <v>1</v>
      </c>
      <c r="P4973" t="s">
        <v>28066</v>
      </c>
      <c r="Q4973">
        <v>1</v>
      </c>
      <c r="R4973" t="s">
        <v>26083</v>
      </c>
      <c r="S4973">
        <v>1</v>
      </c>
      <c r="T4973">
        <v>1</v>
      </c>
      <c r="U4973">
        <v>1575</v>
      </c>
      <c r="V4973">
        <v>2020</v>
      </c>
      <c r="W4973" t="s">
        <v>26159</v>
      </c>
    </row>
    <row r="4974" spans="1:23" x14ac:dyDescent="0.3">
      <c r="A4974">
        <v>5</v>
      </c>
      <c r="B4974" t="s">
        <v>800</v>
      </c>
      <c r="C4974">
        <v>5704</v>
      </c>
      <c r="D4974" t="s">
        <v>1273</v>
      </c>
      <c r="E4974">
        <v>100105</v>
      </c>
      <c r="F4974" t="s">
        <v>11377</v>
      </c>
      <c r="G4974">
        <v>100105004</v>
      </c>
      <c r="H4974" t="s">
        <v>26116</v>
      </c>
      <c r="I4974">
        <v>2</v>
      </c>
      <c r="J4974" t="s">
        <v>12848</v>
      </c>
      <c r="K4974">
        <v>20</v>
      </c>
      <c r="L4974" t="s">
        <v>26161</v>
      </c>
      <c r="M4974">
        <v>5</v>
      </c>
      <c r="N4974" t="s">
        <v>26092</v>
      </c>
      <c r="O4974">
        <v>3</v>
      </c>
      <c r="P4974" t="s">
        <v>26085</v>
      </c>
      <c r="Q4974">
        <v>2</v>
      </c>
      <c r="R4974" t="s">
        <v>8209</v>
      </c>
      <c r="S4974">
        <v>4</v>
      </c>
      <c r="T4974">
        <v>1</v>
      </c>
      <c r="U4974">
        <v>130000</v>
      </c>
      <c r="V4974">
        <v>2020</v>
      </c>
      <c r="W4974" t="s">
        <v>26159</v>
      </c>
    </row>
    <row r="4975" spans="1:23" x14ac:dyDescent="0.3">
      <c r="A4975">
        <v>5</v>
      </c>
      <c r="B4975" t="s">
        <v>800</v>
      </c>
      <c r="C4975">
        <v>5704</v>
      </c>
      <c r="D4975" t="s">
        <v>1273</v>
      </c>
      <c r="E4975">
        <v>100105</v>
      </c>
      <c r="F4975" t="s">
        <v>11377</v>
      </c>
      <c r="G4975">
        <v>100105004</v>
      </c>
      <c r="H4975" t="s">
        <v>26116</v>
      </c>
      <c r="I4975">
        <v>1</v>
      </c>
      <c r="J4975" t="s">
        <v>26080</v>
      </c>
      <c r="K4975">
        <v>20</v>
      </c>
      <c r="L4975" t="s">
        <v>26161</v>
      </c>
      <c r="M4975">
        <v>5</v>
      </c>
      <c r="N4975" t="s">
        <v>26092</v>
      </c>
      <c r="O4975">
        <v>1</v>
      </c>
      <c r="P4975" t="s">
        <v>28066</v>
      </c>
      <c r="Q4975">
        <v>1</v>
      </c>
      <c r="R4975" t="s">
        <v>26083</v>
      </c>
      <c r="S4975">
        <v>1</v>
      </c>
      <c r="T4975">
        <v>1</v>
      </c>
      <c r="U4975">
        <v>30000</v>
      </c>
      <c r="V4975">
        <v>2020</v>
      </c>
      <c r="W4975" t="s">
        <v>26159</v>
      </c>
    </row>
    <row r="4976" spans="1:23" x14ac:dyDescent="0.3">
      <c r="A4976">
        <v>5</v>
      </c>
      <c r="B4976" t="s">
        <v>800</v>
      </c>
      <c r="C4976">
        <v>5704</v>
      </c>
      <c r="D4976" t="s">
        <v>1273</v>
      </c>
      <c r="E4976">
        <v>100105</v>
      </c>
      <c r="F4976" t="s">
        <v>11377</v>
      </c>
      <c r="G4976">
        <v>100105004</v>
      </c>
      <c r="H4976" t="s">
        <v>26116</v>
      </c>
      <c r="I4976">
        <v>1</v>
      </c>
      <c r="J4976" t="s">
        <v>26080</v>
      </c>
      <c r="K4976">
        <v>20</v>
      </c>
      <c r="L4976" t="s">
        <v>26161</v>
      </c>
      <c r="M4976">
        <v>5</v>
      </c>
      <c r="N4976" t="s">
        <v>26092</v>
      </c>
      <c r="O4976">
        <v>1</v>
      </c>
      <c r="P4976" t="s">
        <v>28066</v>
      </c>
      <c r="Q4976">
        <v>1</v>
      </c>
      <c r="R4976" t="s">
        <v>26083</v>
      </c>
      <c r="S4976">
        <v>1</v>
      </c>
      <c r="T4976">
        <v>1</v>
      </c>
      <c r="U4976">
        <v>24000</v>
      </c>
      <c r="V4976">
        <v>2020</v>
      </c>
      <c r="W4976" t="s">
        <v>26159</v>
      </c>
    </row>
    <row r="4977" spans="1:23" x14ac:dyDescent="0.3">
      <c r="A4977">
        <v>5</v>
      </c>
      <c r="B4977" t="s">
        <v>800</v>
      </c>
      <c r="C4977">
        <v>5704</v>
      </c>
      <c r="D4977" t="s">
        <v>1273</v>
      </c>
      <c r="E4977">
        <v>100105</v>
      </c>
      <c r="F4977" t="s">
        <v>11377</v>
      </c>
      <c r="G4977">
        <v>100105004</v>
      </c>
      <c r="H4977" t="s">
        <v>26116</v>
      </c>
      <c r="I4977">
        <v>1</v>
      </c>
      <c r="J4977" t="s">
        <v>26080</v>
      </c>
      <c r="K4977">
        <v>20</v>
      </c>
      <c r="L4977" t="s">
        <v>26161</v>
      </c>
      <c r="M4977">
        <v>5</v>
      </c>
      <c r="N4977" t="s">
        <v>26092</v>
      </c>
      <c r="O4977">
        <v>1</v>
      </c>
      <c r="P4977" t="s">
        <v>28066</v>
      </c>
      <c r="Q4977">
        <v>1</v>
      </c>
      <c r="R4977" t="s">
        <v>26083</v>
      </c>
      <c r="S4977">
        <v>1</v>
      </c>
      <c r="T4977">
        <v>1</v>
      </c>
      <c r="U4977">
        <v>24000</v>
      </c>
      <c r="V4977">
        <v>2020</v>
      </c>
      <c r="W4977" t="s">
        <v>26159</v>
      </c>
    </row>
    <row r="4978" spans="1:23" x14ac:dyDescent="0.3">
      <c r="A4978">
        <v>5</v>
      </c>
      <c r="B4978" t="s">
        <v>800</v>
      </c>
      <c r="C4978">
        <v>5704</v>
      </c>
      <c r="D4978" t="s">
        <v>1273</v>
      </c>
      <c r="E4978">
        <v>100109</v>
      </c>
      <c r="F4978" t="s">
        <v>18431</v>
      </c>
      <c r="G4978">
        <v>100109001</v>
      </c>
      <c r="H4978" t="s">
        <v>26106</v>
      </c>
      <c r="I4978">
        <v>1</v>
      </c>
      <c r="J4978" t="s">
        <v>26080</v>
      </c>
      <c r="K4978">
        <v>4</v>
      </c>
      <c r="L4978" t="s">
        <v>26101</v>
      </c>
      <c r="M4978">
        <v>5</v>
      </c>
      <c r="N4978" t="s">
        <v>26092</v>
      </c>
      <c r="O4978">
        <v>3</v>
      </c>
      <c r="P4978" t="s">
        <v>26085</v>
      </c>
      <c r="Q4978">
        <v>1</v>
      </c>
      <c r="R4978" t="s">
        <v>26083</v>
      </c>
      <c r="S4978">
        <v>50</v>
      </c>
      <c r="T4978">
        <v>1</v>
      </c>
      <c r="U4978">
        <v>4500000</v>
      </c>
      <c r="V4978">
        <v>2020</v>
      </c>
      <c r="W4978" t="s">
        <v>26159</v>
      </c>
    </row>
    <row r="4979" spans="1:23" x14ac:dyDescent="0.3">
      <c r="A4979">
        <v>5</v>
      </c>
      <c r="B4979" t="s">
        <v>800</v>
      </c>
      <c r="C4979">
        <v>5404</v>
      </c>
      <c r="D4979" t="s">
        <v>1225</v>
      </c>
      <c r="E4979">
        <v>100105</v>
      </c>
      <c r="F4979" t="s">
        <v>11377</v>
      </c>
      <c r="G4979">
        <v>100105004</v>
      </c>
      <c r="H4979" t="s">
        <v>26116</v>
      </c>
      <c r="I4979">
        <v>2</v>
      </c>
      <c r="J4979" t="s">
        <v>12848</v>
      </c>
      <c r="K4979">
        <v>20</v>
      </c>
      <c r="L4979" t="s">
        <v>26161</v>
      </c>
      <c r="M4979">
        <v>7</v>
      </c>
      <c r="N4979" t="s">
        <v>14788</v>
      </c>
      <c r="O4979">
        <v>2</v>
      </c>
      <c r="P4979" t="s">
        <v>28067</v>
      </c>
      <c r="Q4979">
        <v>6</v>
      </c>
      <c r="R4979" t="s">
        <v>8196</v>
      </c>
      <c r="S4979">
        <v>1</v>
      </c>
      <c r="T4979">
        <v>1</v>
      </c>
      <c r="U4979">
        <v>147000</v>
      </c>
      <c r="V4979">
        <v>2020</v>
      </c>
      <c r="W4979" t="s">
        <v>26159</v>
      </c>
    </row>
    <row r="4980" spans="1:23" x14ac:dyDescent="0.3">
      <c r="A4980">
        <v>5</v>
      </c>
      <c r="B4980" t="s">
        <v>800</v>
      </c>
      <c r="C4980">
        <v>5404</v>
      </c>
      <c r="D4980" t="s">
        <v>1225</v>
      </c>
      <c r="E4980">
        <v>100105</v>
      </c>
      <c r="F4980" t="s">
        <v>11377</v>
      </c>
      <c r="G4980">
        <v>100105004</v>
      </c>
      <c r="H4980" t="s">
        <v>26116</v>
      </c>
      <c r="I4980">
        <v>2</v>
      </c>
      <c r="J4980" t="s">
        <v>12848</v>
      </c>
      <c r="K4980">
        <v>20</v>
      </c>
      <c r="L4980" t="s">
        <v>26161</v>
      </c>
      <c r="M4980">
        <v>7</v>
      </c>
      <c r="N4980" t="s">
        <v>14788</v>
      </c>
      <c r="O4980">
        <v>3</v>
      </c>
      <c r="P4980" t="s">
        <v>26085</v>
      </c>
      <c r="Q4980">
        <v>1</v>
      </c>
      <c r="R4980" t="s">
        <v>26083</v>
      </c>
      <c r="S4980">
        <v>1</v>
      </c>
      <c r="T4980">
        <v>1</v>
      </c>
      <c r="U4980">
        <v>37000</v>
      </c>
      <c r="V4980">
        <v>2020</v>
      </c>
      <c r="W4980" t="s">
        <v>26159</v>
      </c>
    </row>
    <row r="4981" spans="1:23" x14ac:dyDescent="0.3">
      <c r="A4981">
        <v>5</v>
      </c>
      <c r="B4981" t="s">
        <v>800</v>
      </c>
      <c r="C4981">
        <v>5404</v>
      </c>
      <c r="D4981" t="s">
        <v>1225</v>
      </c>
      <c r="E4981">
        <v>100105</v>
      </c>
      <c r="F4981" t="s">
        <v>11377</v>
      </c>
      <c r="G4981">
        <v>100105004</v>
      </c>
      <c r="H4981" t="s">
        <v>26116</v>
      </c>
      <c r="I4981">
        <v>2</v>
      </c>
      <c r="J4981" t="s">
        <v>12848</v>
      </c>
      <c r="K4981">
        <v>20</v>
      </c>
      <c r="L4981" t="s">
        <v>26161</v>
      </c>
      <c r="M4981">
        <v>2</v>
      </c>
      <c r="N4981" t="s">
        <v>26084</v>
      </c>
      <c r="O4981">
        <v>3</v>
      </c>
      <c r="P4981" t="s">
        <v>26085</v>
      </c>
      <c r="Q4981">
        <v>6</v>
      </c>
      <c r="R4981" t="s">
        <v>8196</v>
      </c>
      <c r="S4981">
        <v>19</v>
      </c>
      <c r="T4981">
        <v>1</v>
      </c>
      <c r="U4981">
        <v>900000</v>
      </c>
      <c r="V4981">
        <v>2020</v>
      </c>
      <c r="W4981" t="s">
        <v>26159</v>
      </c>
    </row>
    <row r="4982" spans="1:23" x14ac:dyDescent="0.3">
      <c r="A4982">
        <v>5</v>
      </c>
      <c r="B4982" t="s">
        <v>800</v>
      </c>
      <c r="C4982">
        <v>5705</v>
      </c>
      <c r="D4982" t="s">
        <v>1276</v>
      </c>
      <c r="E4982">
        <v>100105</v>
      </c>
      <c r="F4982" t="s">
        <v>11377</v>
      </c>
      <c r="G4982">
        <v>100105004</v>
      </c>
      <c r="H4982" t="s">
        <v>26116</v>
      </c>
      <c r="I4982">
        <v>1</v>
      </c>
      <c r="J4982" t="s">
        <v>26080</v>
      </c>
      <c r="K4982">
        <v>20</v>
      </c>
      <c r="L4982" t="s">
        <v>26161</v>
      </c>
      <c r="M4982">
        <v>5</v>
      </c>
      <c r="N4982" t="s">
        <v>26092</v>
      </c>
      <c r="O4982">
        <v>1</v>
      </c>
      <c r="P4982" t="s">
        <v>28066</v>
      </c>
      <c r="Q4982">
        <v>1</v>
      </c>
      <c r="R4982" t="s">
        <v>26083</v>
      </c>
      <c r="S4982">
        <v>1</v>
      </c>
      <c r="T4982">
        <v>1</v>
      </c>
      <c r="U4982">
        <v>70000</v>
      </c>
      <c r="V4982">
        <v>2020</v>
      </c>
      <c r="W4982" t="s">
        <v>26159</v>
      </c>
    </row>
    <row r="4983" spans="1:23" x14ac:dyDescent="0.3">
      <c r="A4983">
        <v>5</v>
      </c>
      <c r="B4983" t="s">
        <v>800</v>
      </c>
      <c r="C4983">
        <v>5705</v>
      </c>
      <c r="D4983" t="s">
        <v>1276</v>
      </c>
      <c r="E4983">
        <v>100105</v>
      </c>
      <c r="F4983" t="s">
        <v>11377</v>
      </c>
      <c r="G4983">
        <v>100105004</v>
      </c>
      <c r="H4983" t="s">
        <v>26116</v>
      </c>
      <c r="I4983">
        <v>2</v>
      </c>
      <c r="J4983" t="s">
        <v>12848</v>
      </c>
      <c r="K4983">
        <v>20</v>
      </c>
      <c r="L4983" t="s">
        <v>26161</v>
      </c>
      <c r="M4983">
        <v>5</v>
      </c>
      <c r="N4983" t="s">
        <v>26092</v>
      </c>
      <c r="O4983">
        <v>1</v>
      </c>
      <c r="P4983" t="s">
        <v>28066</v>
      </c>
      <c r="Q4983">
        <v>1</v>
      </c>
      <c r="R4983" t="s">
        <v>26083</v>
      </c>
      <c r="S4983">
        <v>1</v>
      </c>
      <c r="T4983">
        <v>1</v>
      </c>
      <c r="U4983">
        <v>27000</v>
      </c>
      <c r="V4983">
        <v>2020</v>
      </c>
      <c r="W4983" t="s">
        <v>26159</v>
      </c>
    </row>
    <row r="4984" spans="1:23" x14ac:dyDescent="0.3">
      <c r="A4984">
        <v>5</v>
      </c>
      <c r="B4984" t="s">
        <v>800</v>
      </c>
      <c r="C4984">
        <v>5705</v>
      </c>
      <c r="D4984" t="s">
        <v>1276</v>
      </c>
      <c r="E4984">
        <v>100103</v>
      </c>
      <c r="F4984" t="s">
        <v>11337</v>
      </c>
      <c r="G4984">
        <v>1001030040</v>
      </c>
      <c r="H4984" t="s">
        <v>26115</v>
      </c>
      <c r="I4984">
        <v>1</v>
      </c>
      <c r="J4984" t="s">
        <v>26080</v>
      </c>
      <c r="K4984">
        <v>4</v>
      </c>
      <c r="L4984" t="s">
        <v>26101</v>
      </c>
      <c r="M4984">
        <v>5</v>
      </c>
      <c r="N4984" t="s">
        <v>26092</v>
      </c>
      <c r="O4984">
        <v>1</v>
      </c>
      <c r="P4984" t="s">
        <v>28066</v>
      </c>
      <c r="Q4984">
        <v>1</v>
      </c>
      <c r="R4984" t="s">
        <v>26083</v>
      </c>
      <c r="S4984">
        <v>5</v>
      </c>
      <c r="T4984">
        <v>1</v>
      </c>
      <c r="U4984">
        <v>50000</v>
      </c>
      <c r="V4984">
        <v>2020</v>
      </c>
      <c r="W4984" t="s">
        <v>26159</v>
      </c>
    </row>
    <row r="4985" spans="1:23" x14ac:dyDescent="0.3">
      <c r="A4985">
        <v>5</v>
      </c>
      <c r="B4985" t="s">
        <v>800</v>
      </c>
      <c r="C4985">
        <v>5705</v>
      </c>
      <c r="D4985" t="s">
        <v>1276</v>
      </c>
      <c r="E4985">
        <v>100109</v>
      </c>
      <c r="F4985" t="s">
        <v>18431</v>
      </c>
      <c r="G4985">
        <v>100109001</v>
      </c>
      <c r="H4985" t="s">
        <v>26106</v>
      </c>
      <c r="I4985">
        <v>2</v>
      </c>
      <c r="J4985" t="s">
        <v>12848</v>
      </c>
      <c r="K4985">
        <v>4</v>
      </c>
      <c r="L4985" t="s">
        <v>26101</v>
      </c>
      <c r="M4985">
        <v>2</v>
      </c>
      <c r="N4985" t="s">
        <v>26084</v>
      </c>
      <c r="O4985">
        <v>3</v>
      </c>
      <c r="P4985" t="s">
        <v>26085</v>
      </c>
      <c r="Q4985">
        <v>1</v>
      </c>
      <c r="R4985" t="s">
        <v>26083</v>
      </c>
      <c r="S4985">
        <v>4</v>
      </c>
      <c r="T4985">
        <v>1</v>
      </c>
      <c r="U4985">
        <v>800000</v>
      </c>
      <c r="V4985">
        <v>2020</v>
      </c>
      <c r="W4985" t="s">
        <v>26159</v>
      </c>
    </row>
    <row r="4986" spans="1:23" x14ac:dyDescent="0.3">
      <c r="A4986">
        <v>5</v>
      </c>
      <c r="B4986" t="s">
        <v>800</v>
      </c>
      <c r="C4986">
        <v>5705</v>
      </c>
      <c r="D4986" t="s">
        <v>1276</v>
      </c>
      <c r="E4986">
        <v>100103</v>
      </c>
      <c r="F4986" t="s">
        <v>11337</v>
      </c>
      <c r="G4986">
        <v>1001030040</v>
      </c>
      <c r="H4986" t="s">
        <v>26115</v>
      </c>
      <c r="I4986">
        <v>1</v>
      </c>
      <c r="J4986" t="s">
        <v>26080</v>
      </c>
      <c r="K4986">
        <v>13</v>
      </c>
      <c r="L4986" t="s">
        <v>26091</v>
      </c>
      <c r="M4986">
        <v>5</v>
      </c>
      <c r="N4986" t="s">
        <v>26092</v>
      </c>
      <c r="O4986">
        <v>1</v>
      </c>
      <c r="P4986" t="s">
        <v>28066</v>
      </c>
      <c r="Q4986">
        <v>1</v>
      </c>
      <c r="R4986" t="s">
        <v>26083</v>
      </c>
      <c r="S4986">
        <v>1</v>
      </c>
      <c r="T4986">
        <v>1</v>
      </c>
      <c r="U4986">
        <v>20000</v>
      </c>
      <c r="V4986">
        <v>2020</v>
      </c>
      <c r="W4986" t="s">
        <v>26159</v>
      </c>
    </row>
    <row r="4987" spans="1:23" x14ac:dyDescent="0.3">
      <c r="A4987">
        <v>5</v>
      </c>
      <c r="B4987" t="s">
        <v>800</v>
      </c>
      <c r="C4987">
        <v>5705</v>
      </c>
      <c r="D4987" t="s">
        <v>1276</v>
      </c>
      <c r="E4987">
        <v>100103</v>
      </c>
      <c r="F4987" t="s">
        <v>11337</v>
      </c>
      <c r="G4987">
        <v>1001030040</v>
      </c>
      <c r="H4987" t="s">
        <v>26115</v>
      </c>
      <c r="I4987">
        <v>2</v>
      </c>
      <c r="J4987" t="s">
        <v>12848</v>
      </c>
      <c r="K4987">
        <v>4</v>
      </c>
      <c r="L4987" t="s">
        <v>26101</v>
      </c>
      <c r="M4987">
        <v>5</v>
      </c>
      <c r="N4987" t="s">
        <v>26092</v>
      </c>
      <c r="O4987">
        <v>3</v>
      </c>
      <c r="P4987" t="s">
        <v>26085</v>
      </c>
      <c r="Q4987">
        <v>1</v>
      </c>
      <c r="R4987" t="s">
        <v>26083</v>
      </c>
      <c r="S4987">
        <v>5</v>
      </c>
      <c r="T4987">
        <v>1</v>
      </c>
      <c r="U4987">
        <v>100000</v>
      </c>
      <c r="V4987">
        <v>2020</v>
      </c>
      <c r="W4987" t="s">
        <v>26159</v>
      </c>
    </row>
    <row r="4988" spans="1:23" x14ac:dyDescent="0.3">
      <c r="A4988">
        <v>5</v>
      </c>
      <c r="B4988" t="s">
        <v>800</v>
      </c>
      <c r="C4988">
        <v>5705</v>
      </c>
      <c r="D4988" t="s">
        <v>1276</v>
      </c>
      <c r="E4988">
        <v>100105</v>
      </c>
      <c r="F4988" t="s">
        <v>11377</v>
      </c>
      <c r="G4988">
        <v>100105004</v>
      </c>
      <c r="H4988" t="s">
        <v>26116</v>
      </c>
      <c r="I4988">
        <v>1</v>
      </c>
      <c r="J4988" t="s">
        <v>26080</v>
      </c>
      <c r="K4988">
        <v>22</v>
      </c>
      <c r="L4988" t="s">
        <v>26160</v>
      </c>
      <c r="M4988">
        <v>2</v>
      </c>
      <c r="N4988" t="s">
        <v>26084</v>
      </c>
      <c r="O4988">
        <v>3</v>
      </c>
      <c r="P4988" t="s">
        <v>26085</v>
      </c>
      <c r="Q4988">
        <v>1</v>
      </c>
      <c r="R4988" t="s">
        <v>26083</v>
      </c>
      <c r="S4988">
        <v>1</v>
      </c>
      <c r="T4988">
        <v>1</v>
      </c>
      <c r="U4988">
        <v>26000</v>
      </c>
      <c r="V4988">
        <v>2020</v>
      </c>
      <c r="W4988" t="s">
        <v>26159</v>
      </c>
    </row>
    <row r="4989" spans="1:23" x14ac:dyDescent="0.3">
      <c r="A4989">
        <v>5</v>
      </c>
      <c r="B4989" t="s">
        <v>800</v>
      </c>
      <c r="C4989">
        <v>5705</v>
      </c>
      <c r="D4989" t="s">
        <v>1276</v>
      </c>
      <c r="E4989">
        <v>100103</v>
      </c>
      <c r="F4989" t="s">
        <v>11337</v>
      </c>
      <c r="G4989">
        <v>1001030040</v>
      </c>
      <c r="H4989" t="s">
        <v>26115</v>
      </c>
      <c r="I4989">
        <v>1</v>
      </c>
      <c r="J4989" t="s">
        <v>26080</v>
      </c>
      <c r="K4989">
        <v>4</v>
      </c>
      <c r="L4989" t="s">
        <v>26101</v>
      </c>
      <c r="M4989">
        <v>5</v>
      </c>
      <c r="N4989" t="s">
        <v>26092</v>
      </c>
      <c r="O4989">
        <v>3</v>
      </c>
      <c r="P4989" t="s">
        <v>26085</v>
      </c>
      <c r="Q4989">
        <v>1</v>
      </c>
      <c r="R4989" t="s">
        <v>26083</v>
      </c>
      <c r="S4989">
        <v>1</v>
      </c>
      <c r="T4989">
        <v>1</v>
      </c>
      <c r="U4989">
        <v>150000</v>
      </c>
      <c r="V4989">
        <v>2020</v>
      </c>
      <c r="W4989" t="s">
        <v>26159</v>
      </c>
    </row>
    <row r="4990" spans="1:23" x14ac:dyDescent="0.3">
      <c r="A4990">
        <v>5</v>
      </c>
      <c r="B4990" t="s">
        <v>800</v>
      </c>
      <c r="C4990">
        <v>5705</v>
      </c>
      <c r="D4990" t="s">
        <v>1276</v>
      </c>
      <c r="E4990">
        <v>100103</v>
      </c>
      <c r="F4990" t="s">
        <v>11337</v>
      </c>
      <c r="G4990">
        <v>1001030040</v>
      </c>
      <c r="H4990" t="s">
        <v>26115</v>
      </c>
      <c r="I4990">
        <v>2</v>
      </c>
      <c r="J4990" t="s">
        <v>12848</v>
      </c>
      <c r="K4990">
        <v>4</v>
      </c>
      <c r="L4990" t="s">
        <v>26101</v>
      </c>
      <c r="M4990">
        <v>5</v>
      </c>
      <c r="N4990" t="s">
        <v>26092</v>
      </c>
      <c r="O4990">
        <v>3</v>
      </c>
      <c r="P4990" t="s">
        <v>26085</v>
      </c>
      <c r="Q4990">
        <v>1</v>
      </c>
      <c r="R4990" t="s">
        <v>26083</v>
      </c>
      <c r="S4990">
        <v>18</v>
      </c>
      <c r="T4990">
        <v>1</v>
      </c>
      <c r="U4990">
        <v>150000</v>
      </c>
      <c r="V4990">
        <v>2020</v>
      </c>
      <c r="W4990" t="s">
        <v>26159</v>
      </c>
    </row>
    <row r="4991" spans="1:23" x14ac:dyDescent="0.3">
      <c r="A4991">
        <v>5</v>
      </c>
      <c r="B4991" t="s">
        <v>800</v>
      </c>
      <c r="C4991">
        <v>5705</v>
      </c>
      <c r="D4991" t="s">
        <v>1276</v>
      </c>
      <c r="E4991">
        <v>100105</v>
      </c>
      <c r="F4991" t="s">
        <v>11377</v>
      </c>
      <c r="G4991">
        <v>100105004</v>
      </c>
      <c r="H4991" t="s">
        <v>26116</v>
      </c>
      <c r="I4991">
        <v>1</v>
      </c>
      <c r="J4991" t="s">
        <v>26080</v>
      </c>
      <c r="K4991">
        <v>20</v>
      </c>
      <c r="L4991" t="s">
        <v>26161</v>
      </c>
      <c r="M4991">
        <v>5</v>
      </c>
      <c r="N4991" t="s">
        <v>26092</v>
      </c>
      <c r="O4991">
        <v>3</v>
      </c>
      <c r="P4991" t="s">
        <v>26085</v>
      </c>
      <c r="Q4991">
        <v>5</v>
      </c>
      <c r="R4991" t="s">
        <v>8203</v>
      </c>
      <c r="S4991">
        <v>1</v>
      </c>
      <c r="T4991">
        <v>1</v>
      </c>
      <c r="U4991">
        <v>60000</v>
      </c>
      <c r="V4991">
        <v>2020</v>
      </c>
      <c r="W4991" t="s">
        <v>26159</v>
      </c>
    </row>
    <row r="4992" spans="1:23" x14ac:dyDescent="0.3">
      <c r="A4992">
        <v>5</v>
      </c>
      <c r="B4992" t="s">
        <v>800</v>
      </c>
      <c r="C4992">
        <v>5705</v>
      </c>
      <c r="D4992" t="s">
        <v>1276</v>
      </c>
      <c r="E4992">
        <v>100103</v>
      </c>
      <c r="F4992" t="s">
        <v>11337</v>
      </c>
      <c r="G4992">
        <v>1001030040</v>
      </c>
      <c r="H4992" t="s">
        <v>26115</v>
      </c>
      <c r="I4992">
        <v>2</v>
      </c>
      <c r="J4992" t="s">
        <v>12848</v>
      </c>
      <c r="K4992">
        <v>13</v>
      </c>
      <c r="L4992" t="s">
        <v>26091</v>
      </c>
      <c r="M4992">
        <v>5</v>
      </c>
      <c r="N4992" t="s">
        <v>26092</v>
      </c>
      <c r="O4992">
        <v>3</v>
      </c>
      <c r="P4992" t="s">
        <v>26085</v>
      </c>
      <c r="Q4992">
        <v>1</v>
      </c>
      <c r="R4992" t="s">
        <v>26083</v>
      </c>
      <c r="S4992">
        <v>20</v>
      </c>
      <c r="T4992">
        <v>1</v>
      </c>
      <c r="U4992">
        <v>150000</v>
      </c>
      <c r="V4992">
        <v>2020</v>
      </c>
      <c r="W4992" t="s">
        <v>26159</v>
      </c>
    </row>
    <row r="4993" spans="1:23" x14ac:dyDescent="0.3">
      <c r="A4993">
        <v>5</v>
      </c>
      <c r="B4993" t="s">
        <v>800</v>
      </c>
      <c r="C4993">
        <v>5705</v>
      </c>
      <c r="D4993" t="s">
        <v>1276</v>
      </c>
      <c r="E4993">
        <v>100105</v>
      </c>
      <c r="F4993" t="s">
        <v>11377</v>
      </c>
      <c r="G4993">
        <v>100105004</v>
      </c>
      <c r="H4993" t="s">
        <v>26116</v>
      </c>
      <c r="I4993">
        <v>1</v>
      </c>
      <c r="J4993" t="s">
        <v>26080</v>
      </c>
      <c r="K4993">
        <v>20</v>
      </c>
      <c r="L4993" t="s">
        <v>26161</v>
      </c>
      <c r="M4993">
        <v>5</v>
      </c>
      <c r="N4993" t="s">
        <v>26092</v>
      </c>
      <c r="O4993">
        <v>1</v>
      </c>
      <c r="P4993" t="s">
        <v>28066</v>
      </c>
      <c r="Q4993">
        <v>1</v>
      </c>
      <c r="R4993" t="s">
        <v>26083</v>
      </c>
      <c r="S4993">
        <v>1</v>
      </c>
      <c r="T4993">
        <v>1</v>
      </c>
      <c r="U4993">
        <v>8000</v>
      </c>
      <c r="V4993">
        <v>2020</v>
      </c>
      <c r="W4993" t="s">
        <v>26159</v>
      </c>
    </row>
    <row r="4994" spans="1:23" x14ac:dyDescent="0.3">
      <c r="A4994">
        <v>5</v>
      </c>
      <c r="B4994" t="s">
        <v>800</v>
      </c>
      <c r="C4994">
        <v>5705</v>
      </c>
      <c r="D4994" t="s">
        <v>1276</v>
      </c>
      <c r="E4994">
        <v>100103</v>
      </c>
      <c r="F4994" t="s">
        <v>11337</v>
      </c>
      <c r="G4994">
        <v>1001030040</v>
      </c>
      <c r="H4994" t="s">
        <v>26115</v>
      </c>
      <c r="I4994">
        <v>2</v>
      </c>
      <c r="J4994" t="s">
        <v>12848</v>
      </c>
      <c r="K4994">
        <v>4</v>
      </c>
      <c r="L4994" t="s">
        <v>26101</v>
      </c>
      <c r="M4994">
        <v>5</v>
      </c>
      <c r="N4994" t="s">
        <v>26092</v>
      </c>
      <c r="O4994">
        <v>3</v>
      </c>
      <c r="P4994" t="s">
        <v>26085</v>
      </c>
      <c r="Q4994">
        <v>1</v>
      </c>
      <c r="R4994" t="s">
        <v>26083</v>
      </c>
      <c r="S4994">
        <v>8</v>
      </c>
      <c r="T4994">
        <v>1</v>
      </c>
      <c r="U4994">
        <v>30000</v>
      </c>
      <c r="V4994">
        <v>2020</v>
      </c>
      <c r="W4994" t="s">
        <v>26159</v>
      </c>
    </row>
    <row r="4995" spans="1:23" x14ac:dyDescent="0.3">
      <c r="A4995">
        <v>5</v>
      </c>
      <c r="B4995" t="s">
        <v>800</v>
      </c>
      <c r="C4995">
        <v>5705</v>
      </c>
      <c r="D4995" t="s">
        <v>1276</v>
      </c>
      <c r="E4995">
        <v>100105</v>
      </c>
      <c r="F4995" t="s">
        <v>11377</v>
      </c>
      <c r="G4995">
        <v>100105004</v>
      </c>
      <c r="H4995" t="s">
        <v>26116</v>
      </c>
      <c r="I4995">
        <v>2</v>
      </c>
      <c r="J4995" t="s">
        <v>12848</v>
      </c>
      <c r="K4995">
        <v>22</v>
      </c>
      <c r="L4995" t="s">
        <v>26160</v>
      </c>
      <c r="M4995">
        <v>5</v>
      </c>
      <c r="N4995" t="s">
        <v>26092</v>
      </c>
      <c r="O4995">
        <v>3</v>
      </c>
      <c r="P4995" t="s">
        <v>26085</v>
      </c>
      <c r="Q4995">
        <v>1</v>
      </c>
      <c r="R4995" t="s">
        <v>26083</v>
      </c>
      <c r="S4995">
        <v>8</v>
      </c>
      <c r="T4995">
        <v>1</v>
      </c>
      <c r="U4995">
        <v>15000</v>
      </c>
      <c r="V4995">
        <v>2020</v>
      </c>
      <c r="W4995" t="s">
        <v>26159</v>
      </c>
    </row>
    <row r="4996" spans="1:23" x14ac:dyDescent="0.3">
      <c r="A4996">
        <v>5</v>
      </c>
      <c r="B4996" t="s">
        <v>800</v>
      </c>
      <c r="C4996">
        <v>5705</v>
      </c>
      <c r="D4996" t="s">
        <v>1276</v>
      </c>
      <c r="E4996">
        <v>100105</v>
      </c>
      <c r="F4996" t="s">
        <v>11377</v>
      </c>
      <c r="G4996">
        <v>100105004</v>
      </c>
      <c r="H4996" t="s">
        <v>26116</v>
      </c>
      <c r="I4996">
        <v>1</v>
      </c>
      <c r="J4996" t="s">
        <v>26080</v>
      </c>
      <c r="K4996">
        <v>22</v>
      </c>
      <c r="L4996" t="s">
        <v>26160</v>
      </c>
      <c r="M4996">
        <v>5</v>
      </c>
      <c r="N4996" t="s">
        <v>26092</v>
      </c>
      <c r="O4996">
        <v>3</v>
      </c>
      <c r="P4996" t="s">
        <v>26085</v>
      </c>
      <c r="Q4996">
        <v>5</v>
      </c>
      <c r="R4996" t="s">
        <v>8203</v>
      </c>
      <c r="S4996">
        <v>20</v>
      </c>
      <c r="T4996">
        <v>1</v>
      </c>
      <c r="U4996">
        <v>100000</v>
      </c>
      <c r="V4996">
        <v>2020</v>
      </c>
      <c r="W4996" t="s">
        <v>26159</v>
      </c>
    </row>
    <row r="4997" spans="1:23" x14ac:dyDescent="0.3">
      <c r="A4997">
        <v>5</v>
      </c>
      <c r="B4997" t="s">
        <v>800</v>
      </c>
      <c r="C4997">
        <v>5705</v>
      </c>
      <c r="D4997" t="s">
        <v>1276</v>
      </c>
      <c r="E4997">
        <v>100105</v>
      </c>
      <c r="F4997" t="s">
        <v>11377</v>
      </c>
      <c r="G4997">
        <v>100105001</v>
      </c>
      <c r="H4997" t="s">
        <v>26118</v>
      </c>
      <c r="I4997">
        <v>1</v>
      </c>
      <c r="J4997" t="s">
        <v>26080</v>
      </c>
      <c r="K4997">
        <v>22</v>
      </c>
      <c r="L4997" t="s">
        <v>26160</v>
      </c>
      <c r="M4997">
        <v>5</v>
      </c>
      <c r="N4997" t="s">
        <v>26092</v>
      </c>
      <c r="O4997">
        <v>1</v>
      </c>
      <c r="P4997" t="s">
        <v>28066</v>
      </c>
      <c r="Q4997">
        <v>1</v>
      </c>
      <c r="R4997" t="s">
        <v>26083</v>
      </c>
      <c r="S4997">
        <v>1</v>
      </c>
      <c r="T4997">
        <v>1</v>
      </c>
      <c r="U4997">
        <v>7500</v>
      </c>
      <c r="V4997">
        <v>2020</v>
      </c>
      <c r="W4997" t="s">
        <v>26159</v>
      </c>
    </row>
    <row r="4998" spans="1:23" x14ac:dyDescent="0.3">
      <c r="A4998">
        <v>5</v>
      </c>
      <c r="B4998" t="s">
        <v>800</v>
      </c>
      <c r="C4998">
        <v>5705</v>
      </c>
      <c r="D4998" t="s">
        <v>1276</v>
      </c>
      <c r="E4998">
        <v>100103</v>
      </c>
      <c r="F4998" t="s">
        <v>11337</v>
      </c>
      <c r="G4998">
        <v>1001030040</v>
      </c>
      <c r="H4998" t="s">
        <v>26115</v>
      </c>
      <c r="I4998">
        <v>1</v>
      </c>
      <c r="J4998" t="s">
        <v>26080</v>
      </c>
      <c r="K4998">
        <v>4</v>
      </c>
      <c r="L4998" t="s">
        <v>26101</v>
      </c>
      <c r="M4998">
        <v>5</v>
      </c>
      <c r="N4998" t="s">
        <v>26092</v>
      </c>
      <c r="O4998">
        <v>1</v>
      </c>
      <c r="P4998" t="s">
        <v>28066</v>
      </c>
      <c r="Q4998">
        <v>1</v>
      </c>
      <c r="R4998" t="s">
        <v>26083</v>
      </c>
      <c r="S4998">
        <v>1</v>
      </c>
      <c r="T4998">
        <v>1</v>
      </c>
      <c r="U4998">
        <v>5000</v>
      </c>
      <c r="V4998">
        <v>2020</v>
      </c>
      <c r="W4998" t="s">
        <v>26159</v>
      </c>
    </row>
    <row r="4999" spans="1:23" x14ac:dyDescent="0.3">
      <c r="A4999">
        <v>5</v>
      </c>
      <c r="B4999" t="s">
        <v>800</v>
      </c>
      <c r="C4999">
        <v>5705</v>
      </c>
      <c r="D4999" t="s">
        <v>1276</v>
      </c>
      <c r="E4999">
        <v>100103</v>
      </c>
      <c r="F4999" t="s">
        <v>11337</v>
      </c>
      <c r="G4999">
        <v>1001030040</v>
      </c>
      <c r="H4999" t="s">
        <v>26115</v>
      </c>
      <c r="I4999">
        <v>1</v>
      </c>
      <c r="J4999" t="s">
        <v>26080</v>
      </c>
      <c r="K4999">
        <v>4</v>
      </c>
      <c r="L4999" t="s">
        <v>26101</v>
      </c>
      <c r="M4999">
        <v>5</v>
      </c>
      <c r="N4999" t="s">
        <v>26092</v>
      </c>
      <c r="O4999">
        <v>2</v>
      </c>
      <c r="P4999" t="s">
        <v>28067</v>
      </c>
      <c r="Q4999">
        <v>1</v>
      </c>
      <c r="R4999" t="s">
        <v>26083</v>
      </c>
      <c r="S4999">
        <v>4</v>
      </c>
      <c r="T4999">
        <v>1</v>
      </c>
      <c r="U4999">
        <v>300000</v>
      </c>
      <c r="V4999">
        <v>2020</v>
      </c>
      <c r="W4999" t="s">
        <v>26159</v>
      </c>
    </row>
    <row r="5000" spans="1:23" x14ac:dyDescent="0.3">
      <c r="A5000">
        <v>5</v>
      </c>
      <c r="B5000" t="s">
        <v>800</v>
      </c>
      <c r="C5000">
        <v>5705</v>
      </c>
      <c r="D5000" t="s">
        <v>1276</v>
      </c>
      <c r="E5000">
        <v>100103</v>
      </c>
      <c r="F5000" t="s">
        <v>11337</v>
      </c>
      <c r="G5000">
        <v>1001030040</v>
      </c>
      <c r="H5000" t="s">
        <v>26115</v>
      </c>
      <c r="I5000">
        <v>2</v>
      </c>
      <c r="J5000" t="s">
        <v>12848</v>
      </c>
      <c r="K5000">
        <v>13</v>
      </c>
      <c r="L5000" t="s">
        <v>26091</v>
      </c>
      <c r="M5000">
        <v>5</v>
      </c>
      <c r="N5000" t="s">
        <v>26092</v>
      </c>
      <c r="O5000">
        <v>1</v>
      </c>
      <c r="P5000" t="s">
        <v>28066</v>
      </c>
      <c r="Q5000">
        <v>1</v>
      </c>
      <c r="R5000" t="s">
        <v>26083</v>
      </c>
      <c r="S5000">
        <v>4</v>
      </c>
      <c r="T5000">
        <v>1</v>
      </c>
      <c r="U5000">
        <v>100000</v>
      </c>
      <c r="V5000">
        <v>2020</v>
      </c>
      <c r="W5000" t="s">
        <v>26159</v>
      </c>
    </row>
    <row r="5001" spans="1:23" x14ac:dyDescent="0.3">
      <c r="A5001">
        <v>5</v>
      </c>
      <c r="B5001" t="s">
        <v>800</v>
      </c>
      <c r="C5001">
        <v>5705</v>
      </c>
      <c r="D5001" t="s">
        <v>1276</v>
      </c>
      <c r="E5001">
        <v>100105</v>
      </c>
      <c r="F5001" t="s">
        <v>11377</v>
      </c>
      <c r="G5001">
        <v>100105004</v>
      </c>
      <c r="H5001" t="s">
        <v>26116</v>
      </c>
      <c r="I5001">
        <v>1</v>
      </c>
      <c r="J5001" t="s">
        <v>26080</v>
      </c>
      <c r="K5001">
        <v>22</v>
      </c>
      <c r="L5001" t="s">
        <v>26160</v>
      </c>
      <c r="M5001">
        <v>2</v>
      </c>
      <c r="N5001" t="s">
        <v>26084</v>
      </c>
      <c r="O5001">
        <v>1</v>
      </c>
      <c r="P5001" t="s">
        <v>28066</v>
      </c>
      <c r="Q5001">
        <v>1</v>
      </c>
      <c r="R5001" t="s">
        <v>26083</v>
      </c>
      <c r="S5001">
        <v>1</v>
      </c>
      <c r="T5001">
        <v>1</v>
      </c>
      <c r="U5001">
        <v>6000</v>
      </c>
      <c r="V5001">
        <v>2020</v>
      </c>
      <c r="W5001" t="s">
        <v>26159</v>
      </c>
    </row>
    <row r="5002" spans="1:23" x14ac:dyDescent="0.3">
      <c r="A5002">
        <v>5</v>
      </c>
      <c r="B5002" t="s">
        <v>800</v>
      </c>
      <c r="C5002">
        <v>5705</v>
      </c>
      <c r="D5002" t="s">
        <v>1276</v>
      </c>
      <c r="E5002">
        <v>100105</v>
      </c>
      <c r="F5002" t="s">
        <v>11377</v>
      </c>
      <c r="G5002">
        <v>100105004</v>
      </c>
      <c r="H5002" t="s">
        <v>26116</v>
      </c>
      <c r="I5002">
        <v>1</v>
      </c>
      <c r="J5002" t="s">
        <v>26080</v>
      </c>
      <c r="K5002">
        <v>20</v>
      </c>
      <c r="L5002" t="s">
        <v>26161</v>
      </c>
      <c r="M5002">
        <v>5</v>
      </c>
      <c r="N5002" t="s">
        <v>26092</v>
      </c>
      <c r="O5002">
        <v>3</v>
      </c>
      <c r="P5002" t="s">
        <v>26085</v>
      </c>
      <c r="Q5002">
        <v>1</v>
      </c>
      <c r="R5002" t="s">
        <v>26083</v>
      </c>
      <c r="S5002">
        <v>2</v>
      </c>
      <c r="T5002">
        <v>1</v>
      </c>
      <c r="U5002">
        <v>60000</v>
      </c>
      <c r="V5002">
        <v>2020</v>
      </c>
      <c r="W5002" t="s">
        <v>26159</v>
      </c>
    </row>
    <row r="5003" spans="1:23" x14ac:dyDescent="0.3">
      <c r="A5003">
        <v>5</v>
      </c>
      <c r="B5003" t="s">
        <v>800</v>
      </c>
      <c r="C5003">
        <v>5705</v>
      </c>
      <c r="D5003" t="s">
        <v>1276</v>
      </c>
      <c r="E5003">
        <v>100103</v>
      </c>
      <c r="F5003" t="s">
        <v>11337</v>
      </c>
      <c r="G5003">
        <v>1001030040</v>
      </c>
      <c r="H5003" t="s">
        <v>26115</v>
      </c>
      <c r="I5003">
        <v>1</v>
      </c>
      <c r="J5003" t="s">
        <v>26080</v>
      </c>
      <c r="K5003">
        <v>33</v>
      </c>
      <c r="L5003" t="s">
        <v>26162</v>
      </c>
      <c r="M5003">
        <v>5</v>
      </c>
      <c r="N5003" t="s">
        <v>26092</v>
      </c>
      <c r="O5003">
        <v>1</v>
      </c>
      <c r="P5003" t="s">
        <v>28066</v>
      </c>
      <c r="Q5003">
        <v>1</v>
      </c>
      <c r="R5003" t="s">
        <v>26083</v>
      </c>
      <c r="S5003">
        <v>4</v>
      </c>
      <c r="T5003">
        <v>1</v>
      </c>
      <c r="U5003">
        <v>160000</v>
      </c>
      <c r="V5003">
        <v>2020</v>
      </c>
      <c r="W5003" t="s">
        <v>26159</v>
      </c>
    </row>
    <row r="5004" spans="1:23" x14ac:dyDescent="0.3">
      <c r="A5004">
        <v>5</v>
      </c>
      <c r="B5004" t="s">
        <v>800</v>
      </c>
      <c r="C5004">
        <v>5705</v>
      </c>
      <c r="D5004" t="s">
        <v>1276</v>
      </c>
      <c r="E5004">
        <v>100109</v>
      </c>
      <c r="F5004" t="s">
        <v>18431</v>
      </c>
      <c r="G5004">
        <v>100109001</v>
      </c>
      <c r="H5004" t="s">
        <v>26106</v>
      </c>
      <c r="I5004">
        <v>2</v>
      </c>
      <c r="J5004" t="s">
        <v>12848</v>
      </c>
      <c r="K5004">
        <v>4</v>
      </c>
      <c r="L5004" t="s">
        <v>26101</v>
      </c>
      <c r="M5004">
        <v>5</v>
      </c>
      <c r="N5004" t="s">
        <v>26092</v>
      </c>
      <c r="O5004">
        <v>3</v>
      </c>
      <c r="P5004" t="s">
        <v>26085</v>
      </c>
      <c r="Q5004">
        <v>1</v>
      </c>
      <c r="R5004" t="s">
        <v>26083</v>
      </c>
      <c r="S5004">
        <v>20</v>
      </c>
      <c r="T5004">
        <v>1</v>
      </c>
      <c r="U5004">
        <v>130000</v>
      </c>
      <c r="V5004">
        <v>2020</v>
      </c>
      <c r="W5004" t="s">
        <v>26159</v>
      </c>
    </row>
    <row r="5005" spans="1:23" x14ac:dyDescent="0.3">
      <c r="A5005">
        <v>5</v>
      </c>
      <c r="B5005" t="s">
        <v>800</v>
      </c>
      <c r="C5005">
        <v>5705</v>
      </c>
      <c r="D5005" t="s">
        <v>1276</v>
      </c>
      <c r="E5005">
        <v>100103</v>
      </c>
      <c r="F5005" t="s">
        <v>11337</v>
      </c>
      <c r="G5005">
        <v>1001030040</v>
      </c>
      <c r="H5005" t="s">
        <v>26115</v>
      </c>
      <c r="I5005">
        <v>1</v>
      </c>
      <c r="J5005" t="s">
        <v>26080</v>
      </c>
      <c r="K5005">
        <v>4</v>
      </c>
      <c r="L5005" t="s">
        <v>26101</v>
      </c>
      <c r="M5005">
        <v>5</v>
      </c>
      <c r="N5005" t="s">
        <v>26092</v>
      </c>
      <c r="O5005">
        <v>1</v>
      </c>
      <c r="P5005" t="s">
        <v>28066</v>
      </c>
      <c r="Q5005">
        <v>1</v>
      </c>
      <c r="R5005" t="s">
        <v>26083</v>
      </c>
      <c r="S5005">
        <v>5</v>
      </c>
      <c r="T5005">
        <v>1</v>
      </c>
      <c r="U5005">
        <v>100000</v>
      </c>
      <c r="V5005">
        <v>2020</v>
      </c>
      <c r="W5005" t="s">
        <v>26159</v>
      </c>
    </row>
    <row r="5006" spans="1:23" x14ac:dyDescent="0.3">
      <c r="A5006">
        <v>5</v>
      </c>
      <c r="B5006" t="s">
        <v>800</v>
      </c>
      <c r="C5006">
        <v>5705</v>
      </c>
      <c r="D5006" t="s">
        <v>1276</v>
      </c>
      <c r="E5006">
        <v>100103</v>
      </c>
      <c r="F5006" t="s">
        <v>11337</v>
      </c>
      <c r="G5006">
        <v>1001030040</v>
      </c>
      <c r="H5006" t="s">
        <v>26115</v>
      </c>
      <c r="I5006">
        <v>1</v>
      </c>
      <c r="J5006" t="s">
        <v>26080</v>
      </c>
      <c r="K5006">
        <v>4</v>
      </c>
      <c r="L5006" t="s">
        <v>26101</v>
      </c>
      <c r="M5006">
        <v>5</v>
      </c>
      <c r="N5006" t="s">
        <v>26092</v>
      </c>
      <c r="O5006">
        <v>3</v>
      </c>
      <c r="P5006" t="s">
        <v>26085</v>
      </c>
      <c r="Q5006">
        <v>1</v>
      </c>
      <c r="R5006" t="s">
        <v>26083</v>
      </c>
      <c r="S5006">
        <v>1</v>
      </c>
      <c r="T5006">
        <v>1</v>
      </c>
      <c r="U5006">
        <v>135000</v>
      </c>
      <c r="V5006">
        <v>2020</v>
      </c>
      <c r="W5006" t="s">
        <v>26159</v>
      </c>
    </row>
    <row r="5007" spans="1:23" x14ac:dyDescent="0.3">
      <c r="A5007">
        <v>5</v>
      </c>
      <c r="B5007" t="s">
        <v>800</v>
      </c>
      <c r="C5007">
        <v>5705</v>
      </c>
      <c r="D5007" t="s">
        <v>1276</v>
      </c>
      <c r="E5007">
        <v>100105</v>
      </c>
      <c r="F5007" t="s">
        <v>11377</v>
      </c>
      <c r="G5007">
        <v>100105004</v>
      </c>
      <c r="H5007" t="s">
        <v>26116</v>
      </c>
      <c r="I5007">
        <v>1</v>
      </c>
      <c r="J5007" t="s">
        <v>26080</v>
      </c>
      <c r="K5007">
        <v>20</v>
      </c>
      <c r="L5007" t="s">
        <v>26161</v>
      </c>
      <c r="M5007">
        <v>2</v>
      </c>
      <c r="N5007" t="s">
        <v>26084</v>
      </c>
      <c r="O5007">
        <v>1</v>
      </c>
      <c r="P5007" t="s">
        <v>28066</v>
      </c>
      <c r="Q5007">
        <v>5</v>
      </c>
      <c r="R5007" t="s">
        <v>8203</v>
      </c>
      <c r="S5007">
        <v>4</v>
      </c>
      <c r="T5007">
        <v>1</v>
      </c>
      <c r="U5007">
        <v>500000</v>
      </c>
      <c r="V5007">
        <v>2020</v>
      </c>
      <c r="W5007" t="s">
        <v>26159</v>
      </c>
    </row>
    <row r="5008" spans="1:23" x14ac:dyDescent="0.3">
      <c r="A5008">
        <v>5</v>
      </c>
      <c r="B5008" t="s">
        <v>800</v>
      </c>
      <c r="C5008">
        <v>5705</v>
      </c>
      <c r="D5008" t="s">
        <v>1276</v>
      </c>
      <c r="E5008">
        <v>100105</v>
      </c>
      <c r="F5008" t="s">
        <v>11377</v>
      </c>
      <c r="G5008">
        <v>100105004</v>
      </c>
      <c r="H5008" t="s">
        <v>26116</v>
      </c>
      <c r="I5008">
        <v>1</v>
      </c>
      <c r="J5008" t="s">
        <v>26080</v>
      </c>
      <c r="K5008">
        <v>20</v>
      </c>
      <c r="L5008" t="s">
        <v>26161</v>
      </c>
      <c r="M5008">
        <v>5</v>
      </c>
      <c r="N5008" t="s">
        <v>26092</v>
      </c>
      <c r="O5008">
        <v>1</v>
      </c>
      <c r="P5008" t="s">
        <v>28066</v>
      </c>
      <c r="Q5008">
        <v>5</v>
      </c>
      <c r="R5008" t="s">
        <v>8203</v>
      </c>
      <c r="S5008">
        <v>8</v>
      </c>
      <c r="T5008">
        <v>1</v>
      </c>
      <c r="U5008">
        <v>80000</v>
      </c>
      <c r="V5008">
        <v>2020</v>
      </c>
      <c r="W5008" t="s">
        <v>26159</v>
      </c>
    </row>
    <row r="5009" spans="1:23" x14ac:dyDescent="0.3">
      <c r="A5009">
        <v>5</v>
      </c>
      <c r="B5009" t="s">
        <v>800</v>
      </c>
      <c r="C5009">
        <v>5705</v>
      </c>
      <c r="D5009" t="s">
        <v>1276</v>
      </c>
      <c r="E5009">
        <v>100103</v>
      </c>
      <c r="F5009" t="s">
        <v>11337</v>
      </c>
      <c r="G5009">
        <v>1001030040</v>
      </c>
      <c r="H5009" t="s">
        <v>26115</v>
      </c>
      <c r="I5009">
        <v>1</v>
      </c>
      <c r="J5009" t="s">
        <v>26080</v>
      </c>
      <c r="K5009">
        <v>4</v>
      </c>
      <c r="L5009" t="s">
        <v>26101</v>
      </c>
      <c r="M5009">
        <v>5</v>
      </c>
      <c r="N5009" t="s">
        <v>26092</v>
      </c>
      <c r="O5009">
        <v>1</v>
      </c>
      <c r="P5009" t="s">
        <v>28066</v>
      </c>
      <c r="Q5009">
        <v>1</v>
      </c>
      <c r="R5009" t="s">
        <v>26083</v>
      </c>
      <c r="S5009">
        <v>1</v>
      </c>
      <c r="T5009">
        <v>1</v>
      </c>
      <c r="U5009">
        <v>15000</v>
      </c>
      <c r="V5009">
        <v>2020</v>
      </c>
      <c r="W5009" t="s">
        <v>26159</v>
      </c>
    </row>
    <row r="5010" spans="1:23" x14ac:dyDescent="0.3">
      <c r="A5010">
        <v>5</v>
      </c>
      <c r="B5010" t="s">
        <v>800</v>
      </c>
      <c r="C5010">
        <v>5705</v>
      </c>
      <c r="D5010" t="s">
        <v>1276</v>
      </c>
      <c r="E5010">
        <v>100103</v>
      </c>
      <c r="F5010" t="s">
        <v>11337</v>
      </c>
      <c r="G5010">
        <v>1001030040</v>
      </c>
      <c r="H5010" t="s">
        <v>26115</v>
      </c>
      <c r="I5010">
        <v>1</v>
      </c>
      <c r="J5010" t="s">
        <v>26080</v>
      </c>
      <c r="K5010">
        <v>4</v>
      </c>
      <c r="L5010" t="s">
        <v>26101</v>
      </c>
      <c r="M5010">
        <v>5</v>
      </c>
      <c r="N5010" t="s">
        <v>26092</v>
      </c>
      <c r="O5010">
        <v>1</v>
      </c>
      <c r="P5010" t="s">
        <v>28066</v>
      </c>
      <c r="Q5010">
        <v>1</v>
      </c>
      <c r="R5010" t="s">
        <v>26083</v>
      </c>
      <c r="S5010">
        <v>2</v>
      </c>
      <c r="T5010">
        <v>1</v>
      </c>
      <c r="U5010">
        <v>92000</v>
      </c>
      <c r="V5010">
        <v>2020</v>
      </c>
      <c r="W5010" t="s">
        <v>26159</v>
      </c>
    </row>
    <row r="5011" spans="1:23" x14ac:dyDescent="0.3">
      <c r="A5011">
        <v>5</v>
      </c>
      <c r="B5011" t="s">
        <v>800</v>
      </c>
      <c r="C5011">
        <v>5705</v>
      </c>
      <c r="D5011" t="s">
        <v>1276</v>
      </c>
      <c r="E5011">
        <v>100103</v>
      </c>
      <c r="F5011" t="s">
        <v>11337</v>
      </c>
      <c r="G5011">
        <v>1001030040</v>
      </c>
      <c r="H5011" t="s">
        <v>26115</v>
      </c>
      <c r="I5011">
        <v>1</v>
      </c>
      <c r="J5011" t="s">
        <v>26080</v>
      </c>
      <c r="K5011">
        <v>4</v>
      </c>
      <c r="L5011" t="s">
        <v>26101</v>
      </c>
      <c r="M5011">
        <v>2</v>
      </c>
      <c r="N5011" t="s">
        <v>26084</v>
      </c>
      <c r="O5011">
        <v>2</v>
      </c>
      <c r="P5011" t="s">
        <v>28067</v>
      </c>
      <c r="Q5011">
        <v>1</v>
      </c>
      <c r="R5011" t="s">
        <v>26083</v>
      </c>
      <c r="S5011">
        <v>1</v>
      </c>
      <c r="T5011">
        <v>1</v>
      </c>
      <c r="U5011">
        <v>10000</v>
      </c>
      <c r="V5011">
        <v>2020</v>
      </c>
      <c r="W5011" t="s">
        <v>26159</v>
      </c>
    </row>
    <row r="5012" spans="1:23" x14ac:dyDescent="0.3">
      <c r="A5012">
        <v>5</v>
      </c>
      <c r="B5012" t="s">
        <v>800</v>
      </c>
      <c r="C5012">
        <v>5705</v>
      </c>
      <c r="D5012" t="s">
        <v>1276</v>
      </c>
      <c r="E5012">
        <v>100103</v>
      </c>
      <c r="F5012" t="s">
        <v>11337</v>
      </c>
      <c r="G5012">
        <v>1001030040</v>
      </c>
      <c r="H5012" t="s">
        <v>26115</v>
      </c>
      <c r="I5012">
        <v>1</v>
      </c>
      <c r="J5012" t="s">
        <v>26080</v>
      </c>
      <c r="K5012">
        <v>33</v>
      </c>
      <c r="L5012" t="s">
        <v>26162</v>
      </c>
      <c r="M5012">
        <v>5</v>
      </c>
      <c r="N5012" t="s">
        <v>26092</v>
      </c>
      <c r="O5012">
        <v>1</v>
      </c>
      <c r="P5012" t="s">
        <v>28066</v>
      </c>
      <c r="Q5012">
        <v>1</v>
      </c>
      <c r="R5012" t="s">
        <v>26083</v>
      </c>
      <c r="S5012">
        <v>5</v>
      </c>
      <c r="T5012">
        <v>1</v>
      </c>
      <c r="U5012">
        <v>80000</v>
      </c>
      <c r="V5012">
        <v>2020</v>
      </c>
      <c r="W5012" t="s">
        <v>26159</v>
      </c>
    </row>
    <row r="5013" spans="1:23" x14ac:dyDescent="0.3">
      <c r="A5013">
        <v>5</v>
      </c>
      <c r="B5013" t="s">
        <v>800</v>
      </c>
      <c r="C5013">
        <v>5705</v>
      </c>
      <c r="D5013" t="s">
        <v>1276</v>
      </c>
      <c r="E5013">
        <v>100109</v>
      </c>
      <c r="F5013" t="s">
        <v>18431</v>
      </c>
      <c r="G5013">
        <v>100109001</v>
      </c>
      <c r="H5013" t="s">
        <v>26106</v>
      </c>
      <c r="I5013">
        <v>2</v>
      </c>
      <c r="J5013" t="s">
        <v>12848</v>
      </c>
      <c r="K5013">
        <v>4</v>
      </c>
      <c r="L5013" t="s">
        <v>26101</v>
      </c>
      <c r="M5013">
        <v>5</v>
      </c>
      <c r="N5013" t="s">
        <v>26092</v>
      </c>
      <c r="O5013">
        <v>3</v>
      </c>
      <c r="P5013" t="s">
        <v>26085</v>
      </c>
      <c r="Q5013">
        <v>1</v>
      </c>
      <c r="R5013" t="s">
        <v>26083</v>
      </c>
      <c r="S5013">
        <v>18</v>
      </c>
      <c r="T5013">
        <v>1</v>
      </c>
      <c r="U5013">
        <v>130000</v>
      </c>
      <c r="V5013">
        <v>2020</v>
      </c>
      <c r="W5013" t="s">
        <v>26159</v>
      </c>
    </row>
    <row r="5014" spans="1:23" x14ac:dyDescent="0.3">
      <c r="A5014">
        <v>5</v>
      </c>
      <c r="B5014" t="s">
        <v>800</v>
      </c>
      <c r="C5014">
        <v>5705</v>
      </c>
      <c r="D5014" t="s">
        <v>1276</v>
      </c>
      <c r="E5014">
        <v>100103</v>
      </c>
      <c r="F5014" t="s">
        <v>11337</v>
      </c>
      <c r="G5014">
        <v>1001030020</v>
      </c>
      <c r="H5014" t="s">
        <v>26128</v>
      </c>
      <c r="I5014">
        <v>2</v>
      </c>
      <c r="J5014" t="s">
        <v>12848</v>
      </c>
      <c r="K5014">
        <v>4</v>
      </c>
      <c r="L5014" t="s">
        <v>26101</v>
      </c>
      <c r="M5014">
        <v>2</v>
      </c>
      <c r="N5014" t="s">
        <v>26084</v>
      </c>
      <c r="O5014">
        <v>3</v>
      </c>
      <c r="P5014" t="s">
        <v>26085</v>
      </c>
      <c r="Q5014">
        <v>1</v>
      </c>
      <c r="R5014" t="s">
        <v>26083</v>
      </c>
      <c r="S5014">
        <v>10</v>
      </c>
      <c r="T5014">
        <v>1</v>
      </c>
      <c r="U5014">
        <v>700000</v>
      </c>
      <c r="V5014">
        <v>2020</v>
      </c>
      <c r="W5014" t="s">
        <v>26159</v>
      </c>
    </row>
    <row r="5015" spans="1:23" x14ac:dyDescent="0.3">
      <c r="A5015">
        <v>5</v>
      </c>
      <c r="B5015" t="s">
        <v>800</v>
      </c>
      <c r="C5015">
        <v>5705</v>
      </c>
      <c r="D5015" t="s">
        <v>1276</v>
      </c>
      <c r="E5015">
        <v>100103</v>
      </c>
      <c r="F5015" t="s">
        <v>11337</v>
      </c>
      <c r="G5015">
        <v>1001030040</v>
      </c>
      <c r="H5015" t="s">
        <v>26115</v>
      </c>
      <c r="I5015">
        <v>1</v>
      </c>
      <c r="J5015" t="s">
        <v>26080</v>
      </c>
      <c r="K5015">
        <v>4</v>
      </c>
      <c r="L5015" t="s">
        <v>26101</v>
      </c>
      <c r="M5015">
        <v>5</v>
      </c>
      <c r="N5015" t="s">
        <v>26092</v>
      </c>
      <c r="O5015">
        <v>1</v>
      </c>
      <c r="P5015" t="s">
        <v>28066</v>
      </c>
      <c r="Q5015">
        <v>1</v>
      </c>
      <c r="R5015" t="s">
        <v>26083</v>
      </c>
      <c r="S5015">
        <v>2</v>
      </c>
      <c r="T5015">
        <v>1</v>
      </c>
      <c r="U5015">
        <v>150000</v>
      </c>
      <c r="V5015">
        <v>2020</v>
      </c>
      <c r="W5015" t="s">
        <v>26159</v>
      </c>
    </row>
    <row r="5016" spans="1:23" x14ac:dyDescent="0.3">
      <c r="A5016">
        <v>5</v>
      </c>
      <c r="B5016" t="s">
        <v>800</v>
      </c>
      <c r="C5016">
        <v>5705</v>
      </c>
      <c r="D5016" t="s">
        <v>1276</v>
      </c>
      <c r="E5016">
        <v>100103</v>
      </c>
      <c r="F5016" t="s">
        <v>11337</v>
      </c>
      <c r="G5016">
        <v>1001030040</v>
      </c>
      <c r="H5016" t="s">
        <v>26115</v>
      </c>
      <c r="I5016">
        <v>1</v>
      </c>
      <c r="J5016" t="s">
        <v>26080</v>
      </c>
      <c r="K5016">
        <v>4</v>
      </c>
      <c r="L5016" t="s">
        <v>26101</v>
      </c>
      <c r="M5016">
        <v>5</v>
      </c>
      <c r="N5016" t="s">
        <v>26092</v>
      </c>
      <c r="O5016">
        <v>1</v>
      </c>
      <c r="P5016" t="s">
        <v>28066</v>
      </c>
      <c r="Q5016">
        <v>1</v>
      </c>
      <c r="R5016" t="s">
        <v>26083</v>
      </c>
      <c r="S5016">
        <v>2</v>
      </c>
      <c r="T5016">
        <v>1</v>
      </c>
      <c r="U5016">
        <v>6000</v>
      </c>
      <c r="V5016">
        <v>2020</v>
      </c>
      <c r="W5016" t="s">
        <v>26159</v>
      </c>
    </row>
    <row r="5017" spans="1:23" x14ac:dyDescent="0.3">
      <c r="A5017">
        <v>5</v>
      </c>
      <c r="B5017" t="s">
        <v>800</v>
      </c>
      <c r="C5017">
        <v>5705</v>
      </c>
      <c r="D5017" t="s">
        <v>1276</v>
      </c>
      <c r="E5017">
        <v>100103</v>
      </c>
      <c r="F5017" t="s">
        <v>11337</v>
      </c>
      <c r="G5017">
        <v>1001030040</v>
      </c>
      <c r="H5017" t="s">
        <v>26115</v>
      </c>
      <c r="I5017">
        <v>1</v>
      </c>
      <c r="J5017" t="s">
        <v>26080</v>
      </c>
      <c r="K5017">
        <v>4</v>
      </c>
      <c r="L5017" t="s">
        <v>26101</v>
      </c>
      <c r="M5017">
        <v>5</v>
      </c>
      <c r="N5017" t="s">
        <v>26092</v>
      </c>
      <c r="O5017">
        <v>1</v>
      </c>
      <c r="P5017" t="s">
        <v>28066</v>
      </c>
      <c r="Q5017">
        <v>1</v>
      </c>
      <c r="R5017" t="s">
        <v>26083</v>
      </c>
      <c r="S5017">
        <v>4</v>
      </c>
      <c r="T5017">
        <v>1</v>
      </c>
      <c r="U5017">
        <v>160000</v>
      </c>
      <c r="V5017">
        <v>2020</v>
      </c>
      <c r="W5017" t="s">
        <v>26159</v>
      </c>
    </row>
    <row r="5018" spans="1:23" x14ac:dyDescent="0.3">
      <c r="A5018">
        <v>5</v>
      </c>
      <c r="B5018" t="s">
        <v>800</v>
      </c>
      <c r="C5018">
        <v>5705</v>
      </c>
      <c r="D5018" t="s">
        <v>1276</v>
      </c>
      <c r="E5018">
        <v>100103</v>
      </c>
      <c r="F5018" t="s">
        <v>11337</v>
      </c>
      <c r="G5018">
        <v>1001030040</v>
      </c>
      <c r="H5018" t="s">
        <v>26115</v>
      </c>
      <c r="I5018">
        <v>1</v>
      </c>
      <c r="J5018" t="s">
        <v>26080</v>
      </c>
      <c r="K5018">
        <v>4</v>
      </c>
      <c r="L5018" t="s">
        <v>26101</v>
      </c>
      <c r="M5018">
        <v>5</v>
      </c>
      <c r="N5018" t="s">
        <v>26092</v>
      </c>
      <c r="O5018">
        <v>1</v>
      </c>
      <c r="P5018" t="s">
        <v>28066</v>
      </c>
      <c r="Q5018">
        <v>1</v>
      </c>
      <c r="R5018" t="s">
        <v>26083</v>
      </c>
      <c r="S5018">
        <v>3</v>
      </c>
      <c r="T5018">
        <v>1</v>
      </c>
      <c r="U5018">
        <v>120000</v>
      </c>
      <c r="V5018">
        <v>2020</v>
      </c>
      <c r="W5018" t="s">
        <v>26159</v>
      </c>
    </row>
    <row r="5019" spans="1:23" x14ac:dyDescent="0.3">
      <c r="A5019">
        <v>5</v>
      </c>
      <c r="B5019" t="s">
        <v>800</v>
      </c>
      <c r="C5019">
        <v>5705</v>
      </c>
      <c r="D5019" t="s">
        <v>1276</v>
      </c>
      <c r="E5019">
        <v>100105</v>
      </c>
      <c r="F5019" t="s">
        <v>11377</v>
      </c>
      <c r="G5019">
        <v>100105004</v>
      </c>
      <c r="H5019" t="s">
        <v>26116</v>
      </c>
      <c r="I5019">
        <v>1</v>
      </c>
      <c r="J5019" t="s">
        <v>26080</v>
      </c>
      <c r="K5019">
        <v>22</v>
      </c>
      <c r="L5019" t="s">
        <v>26160</v>
      </c>
      <c r="M5019">
        <v>2</v>
      </c>
      <c r="N5019" t="s">
        <v>26084</v>
      </c>
      <c r="O5019">
        <v>1</v>
      </c>
      <c r="P5019" t="s">
        <v>28066</v>
      </c>
      <c r="Q5019">
        <v>1</v>
      </c>
      <c r="R5019" t="s">
        <v>26083</v>
      </c>
      <c r="S5019">
        <v>5</v>
      </c>
      <c r="T5019">
        <v>1</v>
      </c>
      <c r="U5019">
        <v>7000</v>
      </c>
      <c r="V5019">
        <v>2020</v>
      </c>
      <c r="W5019" t="s">
        <v>26159</v>
      </c>
    </row>
    <row r="5020" spans="1:23" x14ac:dyDescent="0.3">
      <c r="A5020">
        <v>5</v>
      </c>
      <c r="B5020" t="s">
        <v>800</v>
      </c>
      <c r="C5020">
        <v>5705</v>
      </c>
      <c r="D5020" t="s">
        <v>1276</v>
      </c>
      <c r="E5020">
        <v>100103</v>
      </c>
      <c r="F5020" t="s">
        <v>11337</v>
      </c>
      <c r="G5020">
        <v>1001030040</v>
      </c>
      <c r="H5020" t="s">
        <v>26115</v>
      </c>
      <c r="I5020">
        <v>1</v>
      </c>
      <c r="J5020" t="s">
        <v>26080</v>
      </c>
      <c r="K5020">
        <v>4</v>
      </c>
      <c r="L5020" t="s">
        <v>26101</v>
      </c>
      <c r="M5020">
        <v>5</v>
      </c>
      <c r="N5020" t="s">
        <v>26092</v>
      </c>
      <c r="O5020">
        <v>1</v>
      </c>
      <c r="P5020" t="s">
        <v>28066</v>
      </c>
      <c r="Q5020">
        <v>1</v>
      </c>
      <c r="R5020" t="s">
        <v>26083</v>
      </c>
      <c r="S5020">
        <v>8</v>
      </c>
      <c r="T5020">
        <v>1</v>
      </c>
      <c r="U5020">
        <v>200000</v>
      </c>
      <c r="V5020">
        <v>2020</v>
      </c>
      <c r="W5020" t="s">
        <v>26159</v>
      </c>
    </row>
    <row r="5021" spans="1:23" x14ac:dyDescent="0.3">
      <c r="A5021">
        <v>5</v>
      </c>
      <c r="B5021" t="s">
        <v>800</v>
      </c>
      <c r="C5021">
        <v>5705</v>
      </c>
      <c r="D5021" t="s">
        <v>1276</v>
      </c>
      <c r="E5021">
        <v>100105</v>
      </c>
      <c r="F5021" t="s">
        <v>11377</v>
      </c>
      <c r="G5021">
        <v>100105004</v>
      </c>
      <c r="H5021" t="s">
        <v>26116</v>
      </c>
      <c r="I5021">
        <v>1</v>
      </c>
      <c r="J5021" t="s">
        <v>26080</v>
      </c>
      <c r="K5021">
        <v>20</v>
      </c>
      <c r="L5021" t="s">
        <v>26161</v>
      </c>
      <c r="M5021">
        <v>5</v>
      </c>
      <c r="N5021" t="s">
        <v>26092</v>
      </c>
      <c r="O5021">
        <v>3</v>
      </c>
      <c r="P5021" t="s">
        <v>26085</v>
      </c>
      <c r="Q5021">
        <v>5</v>
      </c>
      <c r="R5021" t="s">
        <v>8203</v>
      </c>
      <c r="S5021">
        <v>1</v>
      </c>
      <c r="T5021">
        <v>1</v>
      </c>
      <c r="U5021">
        <v>123000</v>
      </c>
      <c r="V5021">
        <v>2020</v>
      </c>
      <c r="W5021" t="s">
        <v>26159</v>
      </c>
    </row>
    <row r="5022" spans="1:23" x14ac:dyDescent="0.3">
      <c r="A5022">
        <v>5</v>
      </c>
      <c r="B5022" t="s">
        <v>800</v>
      </c>
      <c r="C5022">
        <v>5705</v>
      </c>
      <c r="D5022" t="s">
        <v>1276</v>
      </c>
      <c r="E5022">
        <v>100109</v>
      </c>
      <c r="F5022" t="s">
        <v>18431</v>
      </c>
      <c r="G5022">
        <v>100109001</v>
      </c>
      <c r="H5022" t="s">
        <v>26106</v>
      </c>
      <c r="I5022">
        <v>2</v>
      </c>
      <c r="J5022" t="s">
        <v>12848</v>
      </c>
      <c r="K5022">
        <v>4</v>
      </c>
      <c r="L5022" t="s">
        <v>26101</v>
      </c>
      <c r="M5022">
        <v>2</v>
      </c>
      <c r="N5022" t="s">
        <v>26084</v>
      </c>
      <c r="O5022">
        <v>3</v>
      </c>
      <c r="P5022" t="s">
        <v>26085</v>
      </c>
      <c r="Q5022">
        <v>1</v>
      </c>
      <c r="R5022" t="s">
        <v>26083</v>
      </c>
      <c r="S5022">
        <v>10</v>
      </c>
      <c r="T5022">
        <v>1</v>
      </c>
      <c r="U5022">
        <v>100000</v>
      </c>
      <c r="V5022">
        <v>2020</v>
      </c>
      <c r="W5022" t="s">
        <v>26159</v>
      </c>
    </row>
    <row r="5023" spans="1:23" x14ac:dyDescent="0.3">
      <c r="A5023">
        <v>5</v>
      </c>
      <c r="B5023" t="s">
        <v>800</v>
      </c>
      <c r="C5023">
        <v>5705</v>
      </c>
      <c r="D5023" t="s">
        <v>1276</v>
      </c>
      <c r="E5023">
        <v>100103</v>
      </c>
      <c r="F5023" t="s">
        <v>11337</v>
      </c>
      <c r="G5023">
        <v>100103004</v>
      </c>
      <c r="H5023" t="s">
        <v>26125</v>
      </c>
      <c r="I5023">
        <v>2</v>
      </c>
      <c r="J5023" t="s">
        <v>12848</v>
      </c>
      <c r="K5023">
        <v>4</v>
      </c>
      <c r="L5023" t="s">
        <v>26101</v>
      </c>
      <c r="M5023">
        <v>2</v>
      </c>
      <c r="N5023" t="s">
        <v>26084</v>
      </c>
      <c r="O5023">
        <v>3</v>
      </c>
      <c r="P5023" t="s">
        <v>26085</v>
      </c>
      <c r="Q5023">
        <v>1</v>
      </c>
      <c r="R5023" t="s">
        <v>26083</v>
      </c>
      <c r="S5023">
        <v>10</v>
      </c>
      <c r="T5023">
        <v>1</v>
      </c>
      <c r="U5023">
        <v>100000</v>
      </c>
      <c r="V5023">
        <v>2020</v>
      </c>
      <c r="W5023" t="s">
        <v>26159</v>
      </c>
    </row>
    <row r="5024" spans="1:23" x14ac:dyDescent="0.3">
      <c r="A5024">
        <v>5</v>
      </c>
      <c r="B5024" t="s">
        <v>800</v>
      </c>
      <c r="C5024">
        <v>5501</v>
      </c>
      <c r="D5024" t="s">
        <v>1231</v>
      </c>
      <c r="E5024">
        <v>100106</v>
      </c>
      <c r="F5024" t="s">
        <v>17000</v>
      </c>
      <c r="G5024">
        <v>100106002</v>
      </c>
      <c r="H5024" t="s">
        <v>26096</v>
      </c>
      <c r="I5024">
        <v>2</v>
      </c>
      <c r="J5024" t="s">
        <v>12848</v>
      </c>
      <c r="K5024">
        <v>24</v>
      </c>
      <c r="L5024" t="s">
        <v>26163</v>
      </c>
      <c r="M5024">
        <v>3</v>
      </c>
      <c r="N5024" t="s">
        <v>16841</v>
      </c>
      <c r="O5024">
        <v>3</v>
      </c>
      <c r="P5024" t="s">
        <v>26085</v>
      </c>
      <c r="Q5024">
        <v>2</v>
      </c>
      <c r="R5024" t="s">
        <v>8209</v>
      </c>
      <c r="S5024">
        <v>7</v>
      </c>
      <c r="T5024">
        <v>1</v>
      </c>
      <c r="U5024">
        <v>200000</v>
      </c>
      <c r="V5024">
        <v>2020</v>
      </c>
      <c r="W5024" t="s">
        <v>26159</v>
      </c>
    </row>
    <row r="5025" spans="1:23" x14ac:dyDescent="0.3">
      <c r="A5025">
        <v>5</v>
      </c>
      <c r="B5025" t="s">
        <v>800</v>
      </c>
      <c r="C5025">
        <v>5501</v>
      </c>
      <c r="D5025" t="s">
        <v>1231</v>
      </c>
      <c r="E5025">
        <v>100102</v>
      </c>
      <c r="F5025" t="s">
        <v>11306</v>
      </c>
      <c r="G5025">
        <v>100102005</v>
      </c>
      <c r="H5025" t="s">
        <v>2163</v>
      </c>
      <c r="I5025">
        <v>1</v>
      </c>
      <c r="J5025" t="s">
        <v>26080</v>
      </c>
      <c r="K5025">
        <v>14</v>
      </c>
      <c r="L5025" t="s">
        <v>26103</v>
      </c>
      <c r="M5025">
        <v>3</v>
      </c>
      <c r="N5025" t="s">
        <v>16841</v>
      </c>
      <c r="O5025">
        <v>3</v>
      </c>
      <c r="P5025" t="s">
        <v>26085</v>
      </c>
      <c r="Q5025">
        <v>1</v>
      </c>
      <c r="R5025" t="s">
        <v>26083</v>
      </c>
      <c r="S5025">
        <v>7</v>
      </c>
      <c r="T5025">
        <v>1</v>
      </c>
      <c r="U5025">
        <v>221</v>
      </c>
      <c r="V5025">
        <v>2020</v>
      </c>
      <c r="W5025" t="s">
        <v>26159</v>
      </c>
    </row>
    <row r="5026" spans="1:23" x14ac:dyDescent="0.3">
      <c r="A5026">
        <v>5</v>
      </c>
      <c r="B5026" t="s">
        <v>800</v>
      </c>
      <c r="C5026">
        <v>5501</v>
      </c>
      <c r="D5026" t="s">
        <v>1231</v>
      </c>
      <c r="E5026">
        <v>100105</v>
      </c>
      <c r="F5026" t="s">
        <v>11377</v>
      </c>
      <c r="G5026">
        <v>100105004</v>
      </c>
      <c r="H5026" t="s">
        <v>26116</v>
      </c>
      <c r="I5026">
        <v>1</v>
      </c>
      <c r="J5026" t="s">
        <v>26080</v>
      </c>
      <c r="K5026">
        <v>20</v>
      </c>
      <c r="L5026" t="s">
        <v>26161</v>
      </c>
      <c r="M5026">
        <v>2</v>
      </c>
      <c r="N5026" t="s">
        <v>26084</v>
      </c>
      <c r="O5026">
        <v>3</v>
      </c>
      <c r="P5026" t="s">
        <v>26085</v>
      </c>
      <c r="Q5026">
        <v>2</v>
      </c>
      <c r="R5026" t="s">
        <v>8209</v>
      </c>
      <c r="S5026">
        <v>5</v>
      </c>
      <c r="T5026">
        <v>1</v>
      </c>
      <c r="U5026">
        <v>75000</v>
      </c>
      <c r="V5026">
        <v>2020</v>
      </c>
      <c r="W5026" t="s">
        <v>26159</v>
      </c>
    </row>
    <row r="5027" spans="1:23" x14ac:dyDescent="0.3">
      <c r="A5027">
        <v>5</v>
      </c>
      <c r="B5027" t="s">
        <v>800</v>
      </c>
      <c r="C5027">
        <v>5501</v>
      </c>
      <c r="D5027" t="s">
        <v>1231</v>
      </c>
      <c r="E5027">
        <v>100104</v>
      </c>
      <c r="F5027" t="s">
        <v>11362</v>
      </c>
      <c r="G5027">
        <v>100104003</v>
      </c>
      <c r="H5027" t="s">
        <v>16990</v>
      </c>
      <c r="I5027">
        <v>1</v>
      </c>
      <c r="J5027" t="s">
        <v>26080</v>
      </c>
      <c r="K5027">
        <v>14</v>
      </c>
      <c r="L5027" t="s">
        <v>26103</v>
      </c>
      <c r="M5027">
        <v>3</v>
      </c>
      <c r="N5027" t="s">
        <v>16841</v>
      </c>
      <c r="O5027">
        <v>3</v>
      </c>
      <c r="P5027" t="s">
        <v>26085</v>
      </c>
      <c r="Q5027">
        <v>1</v>
      </c>
      <c r="R5027" t="s">
        <v>26083</v>
      </c>
      <c r="S5027">
        <v>7</v>
      </c>
      <c r="T5027">
        <v>1</v>
      </c>
      <c r="U5027">
        <v>50</v>
      </c>
      <c r="V5027">
        <v>2020</v>
      </c>
      <c r="W5027" t="s">
        <v>26159</v>
      </c>
    </row>
    <row r="5028" spans="1:23" x14ac:dyDescent="0.3">
      <c r="A5028">
        <v>5</v>
      </c>
      <c r="B5028" t="s">
        <v>800</v>
      </c>
      <c r="C5028">
        <v>5501</v>
      </c>
      <c r="D5028" t="s">
        <v>1231</v>
      </c>
      <c r="E5028">
        <v>100106</v>
      </c>
      <c r="F5028" t="s">
        <v>17000</v>
      </c>
      <c r="G5028">
        <v>100106002</v>
      </c>
      <c r="H5028" t="s">
        <v>26096</v>
      </c>
      <c r="I5028">
        <v>2</v>
      </c>
      <c r="J5028" t="s">
        <v>12848</v>
      </c>
      <c r="K5028">
        <v>13</v>
      </c>
      <c r="L5028" t="s">
        <v>26091</v>
      </c>
      <c r="M5028">
        <v>2</v>
      </c>
      <c r="N5028" t="s">
        <v>26084</v>
      </c>
      <c r="O5028">
        <v>3</v>
      </c>
      <c r="P5028" t="s">
        <v>26085</v>
      </c>
      <c r="Q5028">
        <v>1</v>
      </c>
      <c r="R5028" t="s">
        <v>26083</v>
      </c>
      <c r="S5028">
        <v>2</v>
      </c>
      <c r="T5028">
        <v>1</v>
      </c>
      <c r="U5028">
        <v>192000</v>
      </c>
      <c r="V5028">
        <v>2020</v>
      </c>
      <c r="W5028" t="s">
        <v>26159</v>
      </c>
    </row>
    <row r="5029" spans="1:23" x14ac:dyDescent="0.3">
      <c r="A5029">
        <v>5</v>
      </c>
      <c r="B5029" t="s">
        <v>800</v>
      </c>
      <c r="C5029">
        <v>5501</v>
      </c>
      <c r="D5029" t="s">
        <v>1231</v>
      </c>
      <c r="E5029">
        <v>100104</v>
      </c>
      <c r="F5029" t="s">
        <v>11362</v>
      </c>
      <c r="G5029">
        <v>1001040020</v>
      </c>
      <c r="H5029" t="s">
        <v>26164</v>
      </c>
      <c r="I5029">
        <v>1</v>
      </c>
      <c r="J5029" t="s">
        <v>26080</v>
      </c>
      <c r="K5029">
        <v>14</v>
      </c>
      <c r="L5029" t="s">
        <v>26103</v>
      </c>
      <c r="M5029">
        <v>3</v>
      </c>
      <c r="N5029" t="s">
        <v>16841</v>
      </c>
      <c r="O5029">
        <v>3</v>
      </c>
      <c r="P5029" t="s">
        <v>26085</v>
      </c>
      <c r="Q5029">
        <v>1</v>
      </c>
      <c r="R5029" t="s">
        <v>26083</v>
      </c>
      <c r="S5029">
        <v>7</v>
      </c>
      <c r="T5029">
        <v>1</v>
      </c>
      <c r="U5029">
        <v>50</v>
      </c>
      <c r="V5029">
        <v>2020</v>
      </c>
      <c r="W5029" t="s">
        <v>26159</v>
      </c>
    </row>
    <row r="5030" spans="1:23" x14ac:dyDescent="0.3">
      <c r="A5030">
        <v>5</v>
      </c>
      <c r="B5030" t="s">
        <v>800</v>
      </c>
      <c r="C5030">
        <v>5501</v>
      </c>
      <c r="D5030" t="s">
        <v>1231</v>
      </c>
      <c r="E5030">
        <v>100101</v>
      </c>
      <c r="F5030" t="s">
        <v>11256</v>
      </c>
      <c r="G5030">
        <v>100101006</v>
      </c>
      <c r="H5030" t="s">
        <v>26129</v>
      </c>
      <c r="I5030">
        <v>1</v>
      </c>
      <c r="J5030" t="s">
        <v>26080</v>
      </c>
      <c r="K5030">
        <v>14</v>
      </c>
      <c r="L5030" t="s">
        <v>26103</v>
      </c>
      <c r="M5030">
        <v>3</v>
      </c>
      <c r="N5030" t="s">
        <v>16841</v>
      </c>
      <c r="O5030">
        <v>3</v>
      </c>
      <c r="P5030" t="s">
        <v>26085</v>
      </c>
      <c r="Q5030">
        <v>1</v>
      </c>
      <c r="R5030" t="s">
        <v>26083</v>
      </c>
      <c r="S5030">
        <v>7</v>
      </c>
      <c r="T5030">
        <v>1</v>
      </c>
      <c r="U5030">
        <v>102</v>
      </c>
      <c r="V5030">
        <v>2020</v>
      </c>
      <c r="W5030" t="s">
        <v>26159</v>
      </c>
    </row>
    <row r="5031" spans="1:23" x14ac:dyDescent="0.3">
      <c r="A5031">
        <v>5</v>
      </c>
      <c r="B5031" t="s">
        <v>800</v>
      </c>
      <c r="C5031">
        <v>5801</v>
      </c>
      <c r="D5031" t="s">
        <v>1282</v>
      </c>
      <c r="E5031">
        <v>100105</v>
      </c>
      <c r="F5031" t="s">
        <v>11377</v>
      </c>
      <c r="G5031">
        <v>100105004</v>
      </c>
      <c r="H5031" t="s">
        <v>26116</v>
      </c>
      <c r="I5031">
        <v>1</v>
      </c>
      <c r="J5031" t="s">
        <v>26080</v>
      </c>
      <c r="K5031">
        <v>20</v>
      </c>
      <c r="L5031" t="s">
        <v>26161</v>
      </c>
      <c r="M5031">
        <v>2</v>
      </c>
      <c r="N5031" t="s">
        <v>26084</v>
      </c>
      <c r="O5031">
        <v>3</v>
      </c>
      <c r="P5031" t="s">
        <v>26085</v>
      </c>
      <c r="Q5031">
        <v>1</v>
      </c>
      <c r="R5031" t="s">
        <v>26083</v>
      </c>
      <c r="S5031">
        <v>1</v>
      </c>
      <c r="T5031">
        <v>1</v>
      </c>
      <c r="U5031">
        <v>25680</v>
      </c>
      <c r="V5031">
        <v>2020</v>
      </c>
      <c r="W5031" t="s">
        <v>26159</v>
      </c>
    </row>
    <row r="5032" spans="1:23" x14ac:dyDescent="0.3">
      <c r="A5032">
        <v>5</v>
      </c>
      <c r="B5032" t="s">
        <v>800</v>
      </c>
      <c r="C5032">
        <v>5303</v>
      </c>
      <c r="D5032" t="s">
        <v>1210</v>
      </c>
      <c r="E5032">
        <v>100105</v>
      </c>
      <c r="F5032" t="s">
        <v>11377</v>
      </c>
      <c r="G5032">
        <v>100105004</v>
      </c>
      <c r="H5032" t="s">
        <v>26116</v>
      </c>
      <c r="I5032">
        <v>2</v>
      </c>
      <c r="J5032" t="s">
        <v>12848</v>
      </c>
      <c r="K5032">
        <v>20</v>
      </c>
      <c r="L5032" t="s">
        <v>26161</v>
      </c>
      <c r="M5032">
        <v>5</v>
      </c>
      <c r="N5032" t="s">
        <v>26092</v>
      </c>
      <c r="O5032">
        <v>1</v>
      </c>
      <c r="P5032" t="s">
        <v>28066</v>
      </c>
      <c r="Q5032">
        <v>2</v>
      </c>
      <c r="R5032" t="s">
        <v>8209</v>
      </c>
      <c r="S5032">
        <v>3</v>
      </c>
      <c r="T5032">
        <v>1</v>
      </c>
      <c r="U5032">
        <v>120000</v>
      </c>
      <c r="V5032">
        <v>2020</v>
      </c>
      <c r="W5032" t="s">
        <v>26159</v>
      </c>
    </row>
    <row r="5033" spans="1:23" x14ac:dyDescent="0.3">
      <c r="A5033">
        <v>5</v>
      </c>
      <c r="B5033" t="s">
        <v>800</v>
      </c>
      <c r="C5033">
        <v>5303</v>
      </c>
      <c r="D5033" t="s">
        <v>1210</v>
      </c>
      <c r="E5033">
        <v>100105</v>
      </c>
      <c r="F5033" t="s">
        <v>11377</v>
      </c>
      <c r="G5033">
        <v>100105004</v>
      </c>
      <c r="H5033" t="s">
        <v>26116</v>
      </c>
      <c r="I5033">
        <v>2</v>
      </c>
      <c r="J5033" t="s">
        <v>12848</v>
      </c>
      <c r="K5033">
        <v>20</v>
      </c>
      <c r="L5033" t="s">
        <v>26161</v>
      </c>
      <c r="M5033">
        <v>5</v>
      </c>
      <c r="N5033" t="s">
        <v>26092</v>
      </c>
      <c r="O5033">
        <v>1</v>
      </c>
      <c r="P5033" t="s">
        <v>28066</v>
      </c>
      <c r="Q5033">
        <v>5</v>
      </c>
      <c r="R5033" t="s">
        <v>8203</v>
      </c>
      <c r="S5033">
        <v>2</v>
      </c>
      <c r="T5033">
        <v>1</v>
      </c>
      <c r="U5033">
        <v>550000</v>
      </c>
      <c r="V5033">
        <v>2020</v>
      </c>
      <c r="W5033" t="s">
        <v>26159</v>
      </c>
    </row>
    <row r="5034" spans="1:23" x14ac:dyDescent="0.3">
      <c r="A5034">
        <v>5</v>
      </c>
      <c r="B5034" t="s">
        <v>800</v>
      </c>
      <c r="C5034">
        <v>5303</v>
      </c>
      <c r="D5034" t="s">
        <v>1210</v>
      </c>
      <c r="E5034">
        <v>100105</v>
      </c>
      <c r="F5034" t="s">
        <v>11377</v>
      </c>
      <c r="G5034">
        <v>100105004</v>
      </c>
      <c r="H5034" t="s">
        <v>26116</v>
      </c>
      <c r="I5034">
        <v>2</v>
      </c>
      <c r="J5034" t="s">
        <v>12848</v>
      </c>
      <c r="K5034">
        <v>20</v>
      </c>
      <c r="L5034" t="s">
        <v>26161</v>
      </c>
      <c r="M5034">
        <v>5</v>
      </c>
      <c r="N5034" t="s">
        <v>26092</v>
      </c>
      <c r="O5034">
        <v>2</v>
      </c>
      <c r="P5034" t="s">
        <v>28067</v>
      </c>
      <c r="Q5034">
        <v>5</v>
      </c>
      <c r="R5034" t="s">
        <v>8203</v>
      </c>
      <c r="S5034">
        <v>1</v>
      </c>
      <c r="T5034">
        <v>1</v>
      </c>
      <c r="U5034">
        <v>40000</v>
      </c>
      <c r="V5034">
        <v>2020</v>
      </c>
      <c r="W5034" t="s">
        <v>26159</v>
      </c>
    </row>
    <row r="5035" spans="1:23" x14ac:dyDescent="0.3">
      <c r="A5035">
        <v>5</v>
      </c>
      <c r="B5035" t="s">
        <v>800</v>
      </c>
      <c r="C5035">
        <v>5303</v>
      </c>
      <c r="D5035" t="s">
        <v>1210</v>
      </c>
      <c r="E5035">
        <v>100105</v>
      </c>
      <c r="F5035" t="s">
        <v>11377</v>
      </c>
      <c r="G5035">
        <v>100105004</v>
      </c>
      <c r="H5035" t="s">
        <v>26116</v>
      </c>
      <c r="I5035">
        <v>1</v>
      </c>
      <c r="J5035" t="s">
        <v>26080</v>
      </c>
      <c r="K5035">
        <v>20</v>
      </c>
      <c r="L5035" t="s">
        <v>26161</v>
      </c>
      <c r="M5035">
        <v>5</v>
      </c>
      <c r="N5035" t="s">
        <v>26092</v>
      </c>
      <c r="O5035">
        <v>3</v>
      </c>
      <c r="P5035" t="s">
        <v>26085</v>
      </c>
      <c r="Q5035">
        <v>1</v>
      </c>
      <c r="R5035" t="s">
        <v>26083</v>
      </c>
      <c r="S5035">
        <v>1</v>
      </c>
      <c r="T5035">
        <v>1</v>
      </c>
      <c r="U5035">
        <v>60000</v>
      </c>
      <c r="V5035">
        <v>2020</v>
      </c>
      <c r="W5035" t="s">
        <v>26159</v>
      </c>
    </row>
    <row r="5036" spans="1:23" x14ac:dyDescent="0.3">
      <c r="A5036">
        <v>5</v>
      </c>
      <c r="B5036" t="s">
        <v>800</v>
      </c>
      <c r="C5036">
        <v>5601</v>
      </c>
      <c r="D5036" t="s">
        <v>1246</v>
      </c>
      <c r="E5036">
        <v>100105</v>
      </c>
      <c r="F5036" t="s">
        <v>11377</v>
      </c>
      <c r="G5036">
        <v>100105001</v>
      </c>
      <c r="H5036" t="s">
        <v>26118</v>
      </c>
      <c r="I5036">
        <v>1</v>
      </c>
      <c r="J5036" t="s">
        <v>26080</v>
      </c>
      <c r="K5036">
        <v>20</v>
      </c>
      <c r="L5036" t="s">
        <v>26161</v>
      </c>
      <c r="M5036">
        <v>2</v>
      </c>
      <c r="N5036" t="s">
        <v>26084</v>
      </c>
      <c r="O5036">
        <v>1</v>
      </c>
      <c r="P5036" t="s">
        <v>28066</v>
      </c>
      <c r="Q5036">
        <v>1</v>
      </c>
      <c r="R5036" t="s">
        <v>26083</v>
      </c>
      <c r="S5036">
        <v>2</v>
      </c>
      <c r="T5036">
        <v>1</v>
      </c>
      <c r="U5036">
        <v>1500</v>
      </c>
      <c r="V5036">
        <v>2020</v>
      </c>
      <c r="W5036" t="s">
        <v>26159</v>
      </c>
    </row>
    <row r="5037" spans="1:23" x14ac:dyDescent="0.3">
      <c r="A5037">
        <v>5</v>
      </c>
      <c r="B5037" t="s">
        <v>800</v>
      </c>
      <c r="C5037">
        <v>5601</v>
      </c>
      <c r="D5037" t="s">
        <v>1246</v>
      </c>
      <c r="E5037">
        <v>100105</v>
      </c>
      <c r="F5037" t="s">
        <v>11377</v>
      </c>
      <c r="G5037">
        <v>100105004</v>
      </c>
      <c r="H5037" t="s">
        <v>26116</v>
      </c>
      <c r="I5037">
        <v>1</v>
      </c>
      <c r="J5037" t="s">
        <v>26080</v>
      </c>
      <c r="K5037">
        <v>20</v>
      </c>
      <c r="L5037" t="s">
        <v>26161</v>
      </c>
      <c r="M5037">
        <v>2</v>
      </c>
      <c r="N5037" t="s">
        <v>26084</v>
      </c>
      <c r="O5037">
        <v>1</v>
      </c>
      <c r="P5037" t="s">
        <v>28066</v>
      </c>
      <c r="Q5037">
        <v>1</v>
      </c>
      <c r="R5037" t="s">
        <v>26083</v>
      </c>
      <c r="S5037">
        <v>4</v>
      </c>
      <c r="T5037">
        <v>1</v>
      </c>
      <c r="U5037">
        <v>27000</v>
      </c>
      <c r="V5037">
        <v>2020</v>
      </c>
      <c r="W5037" t="s">
        <v>26159</v>
      </c>
    </row>
    <row r="5038" spans="1:23" x14ac:dyDescent="0.3">
      <c r="A5038">
        <v>5</v>
      </c>
      <c r="B5038" t="s">
        <v>800</v>
      </c>
      <c r="C5038">
        <v>5601</v>
      </c>
      <c r="D5038" t="s">
        <v>1246</v>
      </c>
      <c r="E5038">
        <v>100105</v>
      </c>
      <c r="F5038" t="s">
        <v>11377</v>
      </c>
      <c r="G5038">
        <v>100105004</v>
      </c>
      <c r="H5038" t="s">
        <v>26116</v>
      </c>
      <c r="I5038">
        <v>1</v>
      </c>
      <c r="J5038" t="s">
        <v>26080</v>
      </c>
      <c r="K5038">
        <v>20</v>
      </c>
      <c r="L5038" t="s">
        <v>26161</v>
      </c>
      <c r="M5038">
        <v>7</v>
      </c>
      <c r="N5038" t="s">
        <v>14788</v>
      </c>
      <c r="O5038">
        <v>2</v>
      </c>
      <c r="P5038" t="s">
        <v>28067</v>
      </c>
      <c r="Q5038">
        <v>1</v>
      </c>
      <c r="R5038" t="s">
        <v>26083</v>
      </c>
      <c r="S5038">
        <v>3</v>
      </c>
      <c r="T5038">
        <v>1</v>
      </c>
      <c r="U5038">
        <v>45000</v>
      </c>
      <c r="V5038">
        <v>2020</v>
      </c>
      <c r="W5038" t="s">
        <v>26159</v>
      </c>
    </row>
    <row r="5039" spans="1:23" x14ac:dyDescent="0.3">
      <c r="A5039">
        <v>5</v>
      </c>
      <c r="B5039" t="s">
        <v>800</v>
      </c>
      <c r="C5039">
        <v>5601</v>
      </c>
      <c r="D5039" t="s">
        <v>1246</v>
      </c>
      <c r="E5039">
        <v>100105</v>
      </c>
      <c r="F5039" t="s">
        <v>11377</v>
      </c>
      <c r="G5039">
        <v>100105004</v>
      </c>
      <c r="H5039" t="s">
        <v>26116</v>
      </c>
      <c r="I5039">
        <v>2</v>
      </c>
      <c r="J5039" t="s">
        <v>12848</v>
      </c>
      <c r="K5039">
        <v>20</v>
      </c>
      <c r="L5039" t="s">
        <v>26161</v>
      </c>
      <c r="M5039">
        <v>2</v>
      </c>
      <c r="N5039" t="s">
        <v>26084</v>
      </c>
      <c r="O5039">
        <v>3</v>
      </c>
      <c r="P5039" t="s">
        <v>26085</v>
      </c>
      <c r="Q5039">
        <v>3</v>
      </c>
      <c r="R5039" t="s">
        <v>26107</v>
      </c>
      <c r="S5039">
        <v>20</v>
      </c>
      <c r="T5039">
        <v>1</v>
      </c>
      <c r="U5039">
        <v>87104</v>
      </c>
      <c r="V5039">
        <v>2020</v>
      </c>
      <c r="W5039" t="s">
        <v>26159</v>
      </c>
    </row>
    <row r="5040" spans="1:23" x14ac:dyDescent="0.3">
      <c r="A5040">
        <v>5</v>
      </c>
      <c r="B5040" t="s">
        <v>800</v>
      </c>
      <c r="C5040">
        <v>5601</v>
      </c>
      <c r="D5040" t="s">
        <v>1246</v>
      </c>
      <c r="E5040">
        <v>100105</v>
      </c>
      <c r="F5040" t="s">
        <v>11377</v>
      </c>
      <c r="G5040">
        <v>100105004</v>
      </c>
      <c r="H5040" t="s">
        <v>26116</v>
      </c>
      <c r="I5040">
        <v>1</v>
      </c>
      <c r="J5040" t="s">
        <v>26080</v>
      </c>
      <c r="K5040">
        <v>20</v>
      </c>
      <c r="L5040" t="s">
        <v>26161</v>
      </c>
      <c r="M5040">
        <v>7</v>
      </c>
      <c r="N5040" t="s">
        <v>14788</v>
      </c>
      <c r="O5040">
        <v>3</v>
      </c>
      <c r="P5040" t="s">
        <v>26085</v>
      </c>
      <c r="Q5040">
        <v>1</v>
      </c>
      <c r="R5040" t="s">
        <v>26083</v>
      </c>
      <c r="S5040">
        <v>3</v>
      </c>
      <c r="T5040">
        <v>1</v>
      </c>
      <c r="U5040">
        <v>59360</v>
      </c>
      <c r="V5040">
        <v>2020</v>
      </c>
      <c r="W5040" t="s">
        <v>26159</v>
      </c>
    </row>
    <row r="5041" spans="1:23" x14ac:dyDescent="0.3">
      <c r="A5041">
        <v>5</v>
      </c>
      <c r="B5041" t="s">
        <v>800</v>
      </c>
      <c r="C5041">
        <v>5601</v>
      </c>
      <c r="D5041" t="s">
        <v>1246</v>
      </c>
      <c r="E5041">
        <v>100105</v>
      </c>
      <c r="F5041" t="s">
        <v>11377</v>
      </c>
      <c r="G5041">
        <v>100105004</v>
      </c>
      <c r="H5041" t="s">
        <v>26116</v>
      </c>
      <c r="I5041">
        <v>1</v>
      </c>
      <c r="J5041" t="s">
        <v>26080</v>
      </c>
      <c r="K5041">
        <v>20</v>
      </c>
      <c r="L5041" t="s">
        <v>26161</v>
      </c>
      <c r="M5041">
        <v>2</v>
      </c>
      <c r="N5041" t="s">
        <v>26084</v>
      </c>
      <c r="O5041">
        <v>1</v>
      </c>
      <c r="P5041" t="s">
        <v>28066</v>
      </c>
      <c r="Q5041">
        <v>1</v>
      </c>
      <c r="R5041" t="s">
        <v>26083</v>
      </c>
      <c r="S5041">
        <v>2</v>
      </c>
      <c r="T5041">
        <v>1</v>
      </c>
      <c r="U5041">
        <v>7890</v>
      </c>
      <c r="V5041">
        <v>2020</v>
      </c>
      <c r="W5041" t="s">
        <v>26159</v>
      </c>
    </row>
    <row r="5042" spans="1:23" x14ac:dyDescent="0.3">
      <c r="A5042">
        <v>5</v>
      </c>
      <c r="B5042" t="s">
        <v>800</v>
      </c>
      <c r="C5042">
        <v>5304</v>
      </c>
      <c r="D5042" t="s">
        <v>1213</v>
      </c>
      <c r="E5042">
        <v>100105</v>
      </c>
      <c r="F5042" t="s">
        <v>11377</v>
      </c>
      <c r="G5042">
        <v>100105004</v>
      </c>
      <c r="H5042" t="s">
        <v>26116</v>
      </c>
      <c r="I5042">
        <v>2</v>
      </c>
      <c r="J5042" t="s">
        <v>12848</v>
      </c>
      <c r="K5042">
        <v>20</v>
      </c>
      <c r="L5042" t="s">
        <v>26161</v>
      </c>
      <c r="M5042">
        <v>2</v>
      </c>
      <c r="N5042" t="s">
        <v>26084</v>
      </c>
      <c r="O5042">
        <v>3</v>
      </c>
      <c r="P5042" t="s">
        <v>26085</v>
      </c>
      <c r="Q5042">
        <v>1</v>
      </c>
      <c r="R5042" t="s">
        <v>26083</v>
      </c>
      <c r="S5042">
        <v>6</v>
      </c>
      <c r="T5042">
        <v>1</v>
      </c>
      <c r="U5042">
        <v>764000</v>
      </c>
      <c r="V5042">
        <v>2020</v>
      </c>
      <c r="W5042" t="s">
        <v>26159</v>
      </c>
    </row>
    <row r="5043" spans="1:23" x14ac:dyDescent="0.3">
      <c r="A5043">
        <v>5</v>
      </c>
      <c r="B5043" t="s">
        <v>800</v>
      </c>
      <c r="C5043">
        <v>5304</v>
      </c>
      <c r="D5043" t="s">
        <v>1213</v>
      </c>
      <c r="E5043">
        <v>100105</v>
      </c>
      <c r="F5043" t="s">
        <v>11377</v>
      </c>
      <c r="G5043">
        <v>100105004</v>
      </c>
      <c r="H5043" t="s">
        <v>26116</v>
      </c>
      <c r="I5043">
        <v>1</v>
      </c>
      <c r="J5043" t="s">
        <v>26080</v>
      </c>
      <c r="K5043">
        <v>20</v>
      </c>
      <c r="L5043" t="s">
        <v>26161</v>
      </c>
      <c r="M5043">
        <v>2</v>
      </c>
      <c r="N5043" t="s">
        <v>26084</v>
      </c>
      <c r="O5043">
        <v>1</v>
      </c>
      <c r="P5043" t="s">
        <v>28066</v>
      </c>
      <c r="Q5043">
        <v>1</v>
      </c>
      <c r="R5043" t="s">
        <v>26083</v>
      </c>
      <c r="S5043">
        <v>1</v>
      </c>
      <c r="T5043">
        <v>1</v>
      </c>
      <c r="U5043">
        <v>2600</v>
      </c>
      <c r="V5043">
        <v>2020</v>
      </c>
      <c r="W5043" t="s">
        <v>26159</v>
      </c>
    </row>
    <row r="5044" spans="1:23" x14ac:dyDescent="0.3">
      <c r="A5044">
        <v>5</v>
      </c>
      <c r="B5044" t="s">
        <v>800</v>
      </c>
      <c r="C5044">
        <v>5304</v>
      </c>
      <c r="D5044" t="s">
        <v>1213</v>
      </c>
      <c r="E5044">
        <v>100105</v>
      </c>
      <c r="F5044" t="s">
        <v>11377</v>
      </c>
      <c r="G5044">
        <v>100105004</v>
      </c>
      <c r="H5044" t="s">
        <v>26116</v>
      </c>
      <c r="I5044">
        <v>1</v>
      </c>
      <c r="J5044" t="s">
        <v>26080</v>
      </c>
      <c r="K5044">
        <v>20</v>
      </c>
      <c r="L5044" t="s">
        <v>26161</v>
      </c>
      <c r="M5044">
        <v>2</v>
      </c>
      <c r="N5044" t="s">
        <v>26084</v>
      </c>
      <c r="O5044">
        <v>3</v>
      </c>
      <c r="P5044" t="s">
        <v>26085</v>
      </c>
      <c r="Q5044">
        <v>1</v>
      </c>
      <c r="R5044" t="s">
        <v>26083</v>
      </c>
      <c r="S5044">
        <v>1</v>
      </c>
      <c r="T5044">
        <v>1</v>
      </c>
      <c r="U5044">
        <v>5000</v>
      </c>
      <c r="V5044">
        <v>2020</v>
      </c>
      <c r="W5044" t="s">
        <v>26159</v>
      </c>
    </row>
    <row r="5045" spans="1:23" x14ac:dyDescent="0.3">
      <c r="A5045">
        <v>5</v>
      </c>
      <c r="B5045" t="s">
        <v>800</v>
      </c>
      <c r="C5045">
        <v>5304</v>
      </c>
      <c r="D5045" t="s">
        <v>1213</v>
      </c>
      <c r="E5045">
        <v>100103</v>
      </c>
      <c r="F5045" t="s">
        <v>11337</v>
      </c>
      <c r="G5045">
        <v>100103006</v>
      </c>
      <c r="H5045" t="s">
        <v>26108</v>
      </c>
      <c r="I5045">
        <v>1</v>
      </c>
      <c r="J5045" t="s">
        <v>26080</v>
      </c>
      <c r="K5045">
        <v>13</v>
      </c>
      <c r="L5045" t="s">
        <v>26091</v>
      </c>
      <c r="M5045">
        <v>6</v>
      </c>
      <c r="N5045" t="s">
        <v>18251</v>
      </c>
      <c r="O5045">
        <v>1</v>
      </c>
      <c r="P5045" t="s">
        <v>28066</v>
      </c>
      <c r="Q5045">
        <v>1</v>
      </c>
      <c r="R5045" t="s">
        <v>26083</v>
      </c>
      <c r="S5045">
        <v>2</v>
      </c>
      <c r="T5045">
        <v>1</v>
      </c>
      <c r="U5045">
        <v>12000</v>
      </c>
      <c r="V5045">
        <v>2020</v>
      </c>
      <c r="W5045" t="s">
        <v>26159</v>
      </c>
    </row>
    <row r="5046" spans="1:23" x14ac:dyDescent="0.3">
      <c r="A5046">
        <v>5</v>
      </c>
      <c r="B5046" t="s">
        <v>800</v>
      </c>
      <c r="C5046">
        <v>5304</v>
      </c>
      <c r="D5046" t="s">
        <v>1213</v>
      </c>
      <c r="E5046">
        <v>100105</v>
      </c>
      <c r="F5046" t="s">
        <v>11377</v>
      </c>
      <c r="G5046">
        <v>100105004</v>
      </c>
      <c r="H5046" t="s">
        <v>26116</v>
      </c>
      <c r="I5046">
        <v>2</v>
      </c>
      <c r="J5046" t="s">
        <v>12848</v>
      </c>
      <c r="K5046">
        <v>20</v>
      </c>
      <c r="L5046" t="s">
        <v>26161</v>
      </c>
      <c r="M5046">
        <v>5</v>
      </c>
      <c r="N5046" t="s">
        <v>26092</v>
      </c>
      <c r="O5046">
        <v>3</v>
      </c>
      <c r="P5046" t="s">
        <v>26085</v>
      </c>
      <c r="Q5046">
        <v>5</v>
      </c>
      <c r="R5046" t="s">
        <v>8203</v>
      </c>
      <c r="S5046">
        <v>100</v>
      </c>
      <c r="T5046">
        <v>1</v>
      </c>
      <c r="U5046">
        <v>12000000</v>
      </c>
      <c r="V5046">
        <v>2020</v>
      </c>
      <c r="W5046" t="s">
        <v>26159</v>
      </c>
    </row>
    <row r="5047" spans="1:23" x14ac:dyDescent="0.3">
      <c r="A5047">
        <v>5</v>
      </c>
      <c r="B5047" t="s">
        <v>800</v>
      </c>
      <c r="C5047">
        <v>5304</v>
      </c>
      <c r="D5047" t="s">
        <v>1213</v>
      </c>
      <c r="E5047">
        <v>100109</v>
      </c>
      <c r="F5047" t="s">
        <v>18431</v>
      </c>
      <c r="G5047">
        <v>100109001</v>
      </c>
      <c r="H5047" t="s">
        <v>26106</v>
      </c>
      <c r="I5047">
        <v>2</v>
      </c>
      <c r="J5047" t="s">
        <v>12848</v>
      </c>
      <c r="K5047">
        <v>16</v>
      </c>
      <c r="L5047" t="s">
        <v>26165</v>
      </c>
      <c r="M5047">
        <v>5</v>
      </c>
      <c r="N5047" t="s">
        <v>26092</v>
      </c>
      <c r="O5047">
        <v>3</v>
      </c>
      <c r="P5047" t="s">
        <v>26085</v>
      </c>
      <c r="Q5047">
        <v>2</v>
      </c>
      <c r="R5047" t="s">
        <v>8209</v>
      </c>
      <c r="S5047">
        <v>61</v>
      </c>
      <c r="T5047">
        <v>1</v>
      </c>
      <c r="U5047">
        <v>9345000</v>
      </c>
      <c r="V5047">
        <v>2020</v>
      </c>
      <c r="W5047" t="s">
        <v>26159</v>
      </c>
    </row>
    <row r="5048" spans="1:23" x14ac:dyDescent="0.3">
      <c r="A5048">
        <v>5</v>
      </c>
      <c r="B5048" t="s">
        <v>800</v>
      </c>
      <c r="C5048">
        <v>5304</v>
      </c>
      <c r="D5048" t="s">
        <v>1213</v>
      </c>
      <c r="E5048">
        <v>100105</v>
      </c>
      <c r="F5048" t="s">
        <v>11377</v>
      </c>
      <c r="G5048">
        <v>100105004</v>
      </c>
      <c r="H5048" t="s">
        <v>26116</v>
      </c>
      <c r="I5048">
        <v>1</v>
      </c>
      <c r="J5048" t="s">
        <v>26080</v>
      </c>
      <c r="K5048">
        <v>20</v>
      </c>
      <c r="L5048" t="s">
        <v>26161</v>
      </c>
      <c r="M5048">
        <v>2</v>
      </c>
      <c r="N5048" t="s">
        <v>26084</v>
      </c>
      <c r="O5048">
        <v>2</v>
      </c>
      <c r="P5048" t="s">
        <v>28067</v>
      </c>
      <c r="Q5048">
        <v>1</v>
      </c>
      <c r="R5048" t="s">
        <v>26083</v>
      </c>
      <c r="S5048">
        <v>2</v>
      </c>
      <c r="T5048">
        <v>1</v>
      </c>
      <c r="U5048">
        <v>2000</v>
      </c>
      <c r="V5048">
        <v>2020</v>
      </c>
      <c r="W5048" t="s">
        <v>26159</v>
      </c>
    </row>
    <row r="5049" spans="1:23" x14ac:dyDescent="0.3">
      <c r="A5049">
        <v>5</v>
      </c>
      <c r="B5049" t="s">
        <v>800</v>
      </c>
      <c r="C5049">
        <v>5304</v>
      </c>
      <c r="D5049" t="s">
        <v>1213</v>
      </c>
      <c r="E5049">
        <v>100105</v>
      </c>
      <c r="F5049" t="s">
        <v>11377</v>
      </c>
      <c r="G5049">
        <v>100105004</v>
      </c>
      <c r="H5049" t="s">
        <v>26116</v>
      </c>
      <c r="I5049">
        <v>1</v>
      </c>
      <c r="J5049" t="s">
        <v>26080</v>
      </c>
      <c r="K5049">
        <v>20</v>
      </c>
      <c r="L5049" t="s">
        <v>26161</v>
      </c>
      <c r="M5049">
        <v>2</v>
      </c>
      <c r="N5049" t="s">
        <v>26084</v>
      </c>
      <c r="O5049">
        <v>2</v>
      </c>
      <c r="P5049" t="s">
        <v>28067</v>
      </c>
      <c r="Q5049">
        <v>1</v>
      </c>
      <c r="R5049" t="s">
        <v>26083</v>
      </c>
      <c r="S5049">
        <v>1</v>
      </c>
      <c r="T5049">
        <v>1</v>
      </c>
      <c r="U5049">
        <v>3000</v>
      </c>
      <c r="V5049">
        <v>2020</v>
      </c>
      <c r="W5049" t="s">
        <v>26159</v>
      </c>
    </row>
    <row r="5050" spans="1:23" x14ac:dyDescent="0.3">
      <c r="A5050">
        <v>5</v>
      </c>
      <c r="B5050" t="s">
        <v>800</v>
      </c>
      <c r="C5050">
        <v>5304</v>
      </c>
      <c r="D5050" t="s">
        <v>1213</v>
      </c>
      <c r="E5050">
        <v>100105</v>
      </c>
      <c r="F5050" t="s">
        <v>11377</v>
      </c>
      <c r="G5050">
        <v>100105004</v>
      </c>
      <c r="H5050" t="s">
        <v>26116</v>
      </c>
      <c r="I5050">
        <v>2</v>
      </c>
      <c r="J5050" t="s">
        <v>12848</v>
      </c>
      <c r="K5050">
        <v>20</v>
      </c>
      <c r="L5050" t="s">
        <v>26161</v>
      </c>
      <c r="M5050">
        <v>2</v>
      </c>
      <c r="N5050" t="s">
        <v>26084</v>
      </c>
      <c r="O5050">
        <v>3</v>
      </c>
      <c r="P5050" t="s">
        <v>26085</v>
      </c>
      <c r="Q5050">
        <v>1</v>
      </c>
      <c r="R5050" t="s">
        <v>26083</v>
      </c>
      <c r="S5050">
        <v>4</v>
      </c>
      <c r="T5050">
        <v>1</v>
      </c>
      <c r="U5050">
        <v>60000</v>
      </c>
      <c r="V5050">
        <v>2020</v>
      </c>
      <c r="W5050" t="s">
        <v>26159</v>
      </c>
    </row>
    <row r="5051" spans="1:23" x14ac:dyDescent="0.3">
      <c r="A5051">
        <v>5</v>
      </c>
      <c r="B5051" t="s">
        <v>800</v>
      </c>
      <c r="C5051">
        <v>5304</v>
      </c>
      <c r="D5051" t="s">
        <v>1213</v>
      </c>
      <c r="E5051">
        <v>100105</v>
      </c>
      <c r="F5051" t="s">
        <v>11377</v>
      </c>
      <c r="G5051">
        <v>100105004</v>
      </c>
      <c r="H5051" t="s">
        <v>26116</v>
      </c>
      <c r="I5051">
        <v>2</v>
      </c>
      <c r="J5051" t="s">
        <v>12848</v>
      </c>
      <c r="K5051">
        <v>20</v>
      </c>
      <c r="L5051" t="s">
        <v>26161</v>
      </c>
      <c r="M5051">
        <v>2</v>
      </c>
      <c r="N5051" t="s">
        <v>26084</v>
      </c>
      <c r="O5051">
        <v>3</v>
      </c>
      <c r="P5051" t="s">
        <v>26085</v>
      </c>
      <c r="Q5051">
        <v>6</v>
      </c>
      <c r="R5051" t="s">
        <v>8196</v>
      </c>
      <c r="S5051">
        <v>19</v>
      </c>
      <c r="T5051">
        <v>1</v>
      </c>
      <c r="U5051">
        <v>160000</v>
      </c>
      <c r="V5051">
        <v>2020</v>
      </c>
      <c r="W5051" t="s">
        <v>26159</v>
      </c>
    </row>
    <row r="5052" spans="1:23" x14ac:dyDescent="0.3">
      <c r="A5052">
        <v>5</v>
      </c>
      <c r="B5052" t="s">
        <v>800</v>
      </c>
      <c r="C5052">
        <v>5304</v>
      </c>
      <c r="D5052" t="s">
        <v>1213</v>
      </c>
      <c r="E5052">
        <v>100105</v>
      </c>
      <c r="F5052" t="s">
        <v>11377</v>
      </c>
      <c r="G5052">
        <v>100105004</v>
      </c>
      <c r="H5052" t="s">
        <v>26116</v>
      </c>
      <c r="I5052">
        <v>2</v>
      </c>
      <c r="J5052" t="s">
        <v>12848</v>
      </c>
      <c r="K5052">
        <v>20</v>
      </c>
      <c r="L5052" t="s">
        <v>26161</v>
      </c>
      <c r="M5052">
        <v>2</v>
      </c>
      <c r="N5052" t="s">
        <v>26084</v>
      </c>
      <c r="O5052">
        <v>3</v>
      </c>
      <c r="P5052" t="s">
        <v>26085</v>
      </c>
      <c r="Q5052">
        <v>1</v>
      </c>
      <c r="R5052" t="s">
        <v>26083</v>
      </c>
      <c r="S5052">
        <v>6</v>
      </c>
      <c r="T5052">
        <v>1</v>
      </c>
      <c r="U5052">
        <v>87000</v>
      </c>
      <c r="V5052">
        <v>2020</v>
      </c>
      <c r="W5052" t="s">
        <v>26159</v>
      </c>
    </row>
    <row r="5053" spans="1:23" x14ac:dyDescent="0.3">
      <c r="A5053">
        <v>5</v>
      </c>
      <c r="B5053" t="s">
        <v>800</v>
      </c>
      <c r="C5053">
        <v>5304</v>
      </c>
      <c r="D5053" t="s">
        <v>1213</v>
      </c>
      <c r="E5053">
        <v>100105</v>
      </c>
      <c r="F5053" t="s">
        <v>11377</v>
      </c>
      <c r="G5053">
        <v>100105004</v>
      </c>
      <c r="H5053" t="s">
        <v>26116</v>
      </c>
      <c r="I5053">
        <v>2</v>
      </c>
      <c r="J5053" t="s">
        <v>12848</v>
      </c>
      <c r="K5053">
        <v>20</v>
      </c>
      <c r="L5053" t="s">
        <v>26161</v>
      </c>
      <c r="M5053">
        <v>2</v>
      </c>
      <c r="N5053" t="s">
        <v>26084</v>
      </c>
      <c r="O5053">
        <v>3</v>
      </c>
      <c r="P5053" t="s">
        <v>26085</v>
      </c>
      <c r="Q5053">
        <v>1</v>
      </c>
      <c r="R5053" t="s">
        <v>26083</v>
      </c>
      <c r="S5053">
        <v>3</v>
      </c>
      <c r="T5053">
        <v>1</v>
      </c>
      <c r="U5053">
        <v>73200</v>
      </c>
      <c r="V5053">
        <v>2020</v>
      </c>
      <c r="W5053" t="s">
        <v>26159</v>
      </c>
    </row>
    <row r="5054" spans="1:23" x14ac:dyDescent="0.3">
      <c r="A5054">
        <v>5</v>
      </c>
      <c r="B5054" t="s">
        <v>800</v>
      </c>
      <c r="C5054">
        <v>5304</v>
      </c>
      <c r="D5054" t="s">
        <v>1213</v>
      </c>
      <c r="E5054">
        <v>100105</v>
      </c>
      <c r="F5054" t="s">
        <v>11377</v>
      </c>
      <c r="G5054">
        <v>100105004</v>
      </c>
      <c r="H5054" t="s">
        <v>26116</v>
      </c>
      <c r="I5054">
        <v>2</v>
      </c>
      <c r="J5054" t="s">
        <v>12848</v>
      </c>
      <c r="K5054">
        <v>20</v>
      </c>
      <c r="L5054" t="s">
        <v>26161</v>
      </c>
      <c r="M5054">
        <v>2</v>
      </c>
      <c r="N5054" t="s">
        <v>26084</v>
      </c>
      <c r="O5054">
        <v>3</v>
      </c>
      <c r="P5054" t="s">
        <v>26085</v>
      </c>
      <c r="Q5054">
        <v>1</v>
      </c>
      <c r="R5054" t="s">
        <v>26083</v>
      </c>
      <c r="S5054">
        <v>4</v>
      </c>
      <c r="T5054">
        <v>1</v>
      </c>
      <c r="U5054">
        <v>55000</v>
      </c>
      <c r="V5054">
        <v>2020</v>
      </c>
      <c r="W5054" t="s">
        <v>26159</v>
      </c>
    </row>
    <row r="5055" spans="1:23" x14ac:dyDescent="0.3">
      <c r="A5055">
        <v>5</v>
      </c>
      <c r="B5055" t="s">
        <v>800</v>
      </c>
      <c r="C5055">
        <v>5304</v>
      </c>
      <c r="D5055" t="s">
        <v>1213</v>
      </c>
      <c r="E5055">
        <v>100103</v>
      </c>
      <c r="F5055" t="s">
        <v>11337</v>
      </c>
      <c r="G5055">
        <v>100103006</v>
      </c>
      <c r="H5055" t="s">
        <v>26108</v>
      </c>
      <c r="I5055">
        <v>1</v>
      </c>
      <c r="J5055" t="s">
        <v>26080</v>
      </c>
      <c r="K5055">
        <v>13</v>
      </c>
      <c r="L5055" t="s">
        <v>26091</v>
      </c>
      <c r="M5055">
        <v>6</v>
      </c>
      <c r="N5055" t="s">
        <v>18251</v>
      </c>
      <c r="O5055">
        <v>1</v>
      </c>
      <c r="P5055" t="s">
        <v>28066</v>
      </c>
      <c r="Q5055">
        <v>1</v>
      </c>
      <c r="R5055" t="s">
        <v>26083</v>
      </c>
      <c r="S5055">
        <v>3</v>
      </c>
      <c r="T5055">
        <v>1</v>
      </c>
      <c r="U5055">
        <v>12000</v>
      </c>
      <c r="V5055">
        <v>2020</v>
      </c>
      <c r="W5055" t="s">
        <v>26159</v>
      </c>
    </row>
    <row r="5056" spans="1:23" x14ac:dyDescent="0.3">
      <c r="A5056">
        <v>5</v>
      </c>
      <c r="B5056" t="s">
        <v>800</v>
      </c>
      <c r="C5056">
        <v>5304</v>
      </c>
      <c r="D5056" t="s">
        <v>1213</v>
      </c>
      <c r="E5056">
        <v>100109</v>
      </c>
      <c r="F5056" t="s">
        <v>18431</v>
      </c>
      <c r="G5056">
        <v>100109001</v>
      </c>
      <c r="H5056" t="s">
        <v>26106</v>
      </c>
      <c r="I5056">
        <v>2</v>
      </c>
      <c r="J5056" t="s">
        <v>12848</v>
      </c>
      <c r="K5056">
        <v>16</v>
      </c>
      <c r="L5056" t="s">
        <v>26165</v>
      </c>
      <c r="M5056">
        <v>5</v>
      </c>
      <c r="N5056" t="s">
        <v>26092</v>
      </c>
      <c r="O5056">
        <v>3</v>
      </c>
      <c r="P5056" t="s">
        <v>26085</v>
      </c>
      <c r="Q5056">
        <v>4</v>
      </c>
      <c r="R5056" t="s">
        <v>26113</v>
      </c>
      <c r="S5056">
        <v>30</v>
      </c>
      <c r="T5056">
        <v>1</v>
      </c>
      <c r="U5056">
        <v>4000000</v>
      </c>
      <c r="V5056">
        <v>2020</v>
      </c>
      <c r="W5056" t="s">
        <v>26159</v>
      </c>
    </row>
    <row r="5057" spans="1:23" x14ac:dyDescent="0.3">
      <c r="A5057">
        <v>5</v>
      </c>
      <c r="B5057" t="s">
        <v>800</v>
      </c>
      <c r="C5057">
        <v>5304</v>
      </c>
      <c r="D5057" t="s">
        <v>1213</v>
      </c>
      <c r="E5057">
        <v>100105</v>
      </c>
      <c r="F5057" t="s">
        <v>11377</v>
      </c>
      <c r="G5057">
        <v>100105004</v>
      </c>
      <c r="H5057" t="s">
        <v>26116</v>
      </c>
      <c r="I5057">
        <v>2</v>
      </c>
      <c r="J5057" t="s">
        <v>12848</v>
      </c>
      <c r="K5057">
        <v>20</v>
      </c>
      <c r="L5057" t="s">
        <v>26161</v>
      </c>
      <c r="M5057">
        <v>2</v>
      </c>
      <c r="N5057" t="s">
        <v>26084</v>
      </c>
      <c r="O5057">
        <v>1</v>
      </c>
      <c r="P5057" t="s">
        <v>28066</v>
      </c>
      <c r="Q5057">
        <v>1</v>
      </c>
      <c r="R5057" t="s">
        <v>26083</v>
      </c>
      <c r="S5057">
        <v>1</v>
      </c>
      <c r="T5057">
        <v>1</v>
      </c>
      <c r="U5057">
        <v>22000</v>
      </c>
      <c r="V5057">
        <v>2020</v>
      </c>
      <c r="W5057" t="s">
        <v>26159</v>
      </c>
    </row>
    <row r="5058" spans="1:23" x14ac:dyDescent="0.3">
      <c r="A5058">
        <v>5</v>
      </c>
      <c r="B5058" t="s">
        <v>800</v>
      </c>
      <c r="C5058">
        <v>5304</v>
      </c>
      <c r="D5058" t="s">
        <v>1213</v>
      </c>
      <c r="E5058">
        <v>100105</v>
      </c>
      <c r="F5058" t="s">
        <v>11377</v>
      </c>
      <c r="G5058">
        <v>100105004</v>
      </c>
      <c r="H5058" t="s">
        <v>26116</v>
      </c>
      <c r="I5058">
        <v>1</v>
      </c>
      <c r="J5058" t="s">
        <v>26080</v>
      </c>
      <c r="K5058">
        <v>20</v>
      </c>
      <c r="L5058" t="s">
        <v>26161</v>
      </c>
      <c r="M5058">
        <v>2</v>
      </c>
      <c r="N5058" t="s">
        <v>26084</v>
      </c>
      <c r="O5058">
        <v>1</v>
      </c>
      <c r="P5058" t="s">
        <v>28066</v>
      </c>
      <c r="Q5058">
        <v>1</v>
      </c>
      <c r="R5058" t="s">
        <v>26083</v>
      </c>
      <c r="S5058">
        <v>1</v>
      </c>
      <c r="T5058">
        <v>1</v>
      </c>
      <c r="U5058">
        <v>6500</v>
      </c>
      <c r="V5058">
        <v>2020</v>
      </c>
      <c r="W5058" t="s">
        <v>26159</v>
      </c>
    </row>
    <row r="5059" spans="1:23" x14ac:dyDescent="0.3">
      <c r="A5059">
        <v>5</v>
      </c>
      <c r="B5059" t="s">
        <v>800</v>
      </c>
      <c r="C5059">
        <v>5304</v>
      </c>
      <c r="D5059" t="s">
        <v>1213</v>
      </c>
      <c r="E5059">
        <v>100105</v>
      </c>
      <c r="F5059" t="s">
        <v>11377</v>
      </c>
      <c r="G5059">
        <v>100105004</v>
      </c>
      <c r="H5059" t="s">
        <v>26116</v>
      </c>
      <c r="I5059">
        <v>1</v>
      </c>
      <c r="J5059" t="s">
        <v>26080</v>
      </c>
      <c r="K5059">
        <v>20</v>
      </c>
      <c r="L5059" t="s">
        <v>26161</v>
      </c>
      <c r="M5059">
        <v>2</v>
      </c>
      <c r="N5059" t="s">
        <v>26084</v>
      </c>
      <c r="O5059">
        <v>1</v>
      </c>
      <c r="P5059" t="s">
        <v>28066</v>
      </c>
      <c r="Q5059">
        <v>1</v>
      </c>
      <c r="R5059" t="s">
        <v>26083</v>
      </c>
      <c r="S5059">
        <v>1</v>
      </c>
      <c r="T5059">
        <v>1</v>
      </c>
      <c r="U5059">
        <v>3500</v>
      </c>
      <c r="V5059">
        <v>2020</v>
      </c>
      <c r="W5059" t="s">
        <v>26159</v>
      </c>
    </row>
    <row r="5060" spans="1:23" x14ac:dyDescent="0.3">
      <c r="A5060">
        <v>5</v>
      </c>
      <c r="B5060" t="s">
        <v>800</v>
      </c>
      <c r="C5060">
        <v>5304</v>
      </c>
      <c r="D5060" t="s">
        <v>1213</v>
      </c>
      <c r="E5060">
        <v>100105</v>
      </c>
      <c r="F5060" t="s">
        <v>11377</v>
      </c>
      <c r="G5060">
        <v>100105004</v>
      </c>
      <c r="H5060" t="s">
        <v>26116</v>
      </c>
      <c r="I5060">
        <v>1</v>
      </c>
      <c r="J5060" t="s">
        <v>26080</v>
      </c>
      <c r="K5060">
        <v>20</v>
      </c>
      <c r="L5060" t="s">
        <v>26161</v>
      </c>
      <c r="M5060">
        <v>2</v>
      </c>
      <c r="N5060" t="s">
        <v>26084</v>
      </c>
      <c r="O5060">
        <v>1</v>
      </c>
      <c r="P5060" t="s">
        <v>28066</v>
      </c>
      <c r="Q5060">
        <v>1</v>
      </c>
      <c r="R5060" t="s">
        <v>26083</v>
      </c>
      <c r="S5060">
        <v>1</v>
      </c>
      <c r="T5060">
        <v>1</v>
      </c>
      <c r="U5060">
        <v>4500</v>
      </c>
      <c r="V5060">
        <v>2020</v>
      </c>
      <c r="W5060" t="s">
        <v>26159</v>
      </c>
    </row>
    <row r="5061" spans="1:23" x14ac:dyDescent="0.3">
      <c r="A5061">
        <v>5</v>
      </c>
      <c r="B5061" t="s">
        <v>800</v>
      </c>
      <c r="C5061">
        <v>5304</v>
      </c>
      <c r="D5061" t="s">
        <v>1213</v>
      </c>
      <c r="E5061">
        <v>100105</v>
      </c>
      <c r="F5061" t="s">
        <v>11377</v>
      </c>
      <c r="G5061">
        <v>100105004</v>
      </c>
      <c r="H5061" t="s">
        <v>26116</v>
      </c>
      <c r="I5061">
        <v>1</v>
      </c>
      <c r="J5061" t="s">
        <v>26080</v>
      </c>
      <c r="K5061">
        <v>20</v>
      </c>
      <c r="L5061" t="s">
        <v>26161</v>
      </c>
      <c r="M5061">
        <v>2</v>
      </c>
      <c r="N5061" t="s">
        <v>26084</v>
      </c>
      <c r="O5061">
        <v>2</v>
      </c>
      <c r="P5061" t="s">
        <v>28067</v>
      </c>
      <c r="Q5061">
        <v>1</v>
      </c>
      <c r="R5061" t="s">
        <v>26083</v>
      </c>
      <c r="S5061">
        <v>2</v>
      </c>
      <c r="T5061">
        <v>1</v>
      </c>
      <c r="U5061">
        <v>50000</v>
      </c>
      <c r="V5061">
        <v>2020</v>
      </c>
      <c r="W5061" t="s">
        <v>26159</v>
      </c>
    </row>
    <row r="5062" spans="1:23" x14ac:dyDescent="0.3">
      <c r="A5062">
        <v>5</v>
      </c>
      <c r="B5062" t="s">
        <v>800</v>
      </c>
      <c r="C5062">
        <v>5304</v>
      </c>
      <c r="D5062" t="s">
        <v>1213</v>
      </c>
      <c r="E5062">
        <v>100105</v>
      </c>
      <c r="F5062" t="s">
        <v>11377</v>
      </c>
      <c r="G5062">
        <v>100105004</v>
      </c>
      <c r="H5062" t="s">
        <v>26116</v>
      </c>
      <c r="I5062">
        <v>1</v>
      </c>
      <c r="J5062" t="s">
        <v>26080</v>
      </c>
      <c r="K5062">
        <v>20</v>
      </c>
      <c r="L5062" t="s">
        <v>26161</v>
      </c>
      <c r="M5062">
        <v>2</v>
      </c>
      <c r="N5062" t="s">
        <v>26084</v>
      </c>
      <c r="O5062">
        <v>1</v>
      </c>
      <c r="P5062" t="s">
        <v>28066</v>
      </c>
      <c r="Q5062">
        <v>1</v>
      </c>
      <c r="R5062" t="s">
        <v>26083</v>
      </c>
      <c r="S5062">
        <v>1</v>
      </c>
      <c r="T5062">
        <v>1</v>
      </c>
      <c r="U5062">
        <v>3200</v>
      </c>
      <c r="V5062">
        <v>2020</v>
      </c>
      <c r="W5062" t="s">
        <v>26159</v>
      </c>
    </row>
    <row r="5063" spans="1:23" x14ac:dyDescent="0.3">
      <c r="A5063">
        <v>5</v>
      </c>
      <c r="B5063" t="s">
        <v>800</v>
      </c>
      <c r="C5063">
        <v>5304</v>
      </c>
      <c r="D5063" t="s">
        <v>1213</v>
      </c>
      <c r="E5063">
        <v>100105</v>
      </c>
      <c r="F5063" t="s">
        <v>11377</v>
      </c>
      <c r="G5063">
        <v>100105004</v>
      </c>
      <c r="H5063" t="s">
        <v>26116</v>
      </c>
      <c r="I5063">
        <v>1</v>
      </c>
      <c r="J5063" t="s">
        <v>26080</v>
      </c>
      <c r="K5063">
        <v>20</v>
      </c>
      <c r="L5063" t="s">
        <v>26161</v>
      </c>
      <c r="M5063">
        <v>2</v>
      </c>
      <c r="N5063" t="s">
        <v>26084</v>
      </c>
      <c r="O5063">
        <v>1</v>
      </c>
      <c r="P5063" t="s">
        <v>28066</v>
      </c>
      <c r="Q5063">
        <v>1</v>
      </c>
      <c r="R5063" t="s">
        <v>26083</v>
      </c>
      <c r="S5063">
        <v>1</v>
      </c>
      <c r="T5063">
        <v>1</v>
      </c>
      <c r="U5063">
        <v>13500</v>
      </c>
      <c r="V5063">
        <v>2020</v>
      </c>
      <c r="W5063" t="s">
        <v>26159</v>
      </c>
    </row>
    <row r="5064" spans="1:23" x14ac:dyDescent="0.3">
      <c r="A5064">
        <v>5</v>
      </c>
      <c r="B5064" t="s">
        <v>800</v>
      </c>
      <c r="C5064">
        <v>5304</v>
      </c>
      <c r="D5064" t="s">
        <v>1213</v>
      </c>
      <c r="E5064">
        <v>100105</v>
      </c>
      <c r="F5064" t="s">
        <v>11377</v>
      </c>
      <c r="G5064">
        <v>100105004</v>
      </c>
      <c r="H5064" t="s">
        <v>26116</v>
      </c>
      <c r="I5064">
        <v>1</v>
      </c>
      <c r="J5064" t="s">
        <v>26080</v>
      </c>
      <c r="K5064">
        <v>20</v>
      </c>
      <c r="L5064" t="s">
        <v>26161</v>
      </c>
      <c r="M5064">
        <v>2</v>
      </c>
      <c r="N5064" t="s">
        <v>26084</v>
      </c>
      <c r="O5064">
        <v>1</v>
      </c>
      <c r="P5064" t="s">
        <v>28066</v>
      </c>
      <c r="Q5064">
        <v>1</v>
      </c>
      <c r="R5064" t="s">
        <v>26083</v>
      </c>
      <c r="S5064">
        <v>2</v>
      </c>
      <c r="T5064">
        <v>1</v>
      </c>
      <c r="U5064">
        <v>10500</v>
      </c>
      <c r="V5064">
        <v>2020</v>
      </c>
      <c r="W5064" t="s">
        <v>26159</v>
      </c>
    </row>
    <row r="5065" spans="1:23" x14ac:dyDescent="0.3">
      <c r="A5065">
        <v>5</v>
      </c>
      <c r="B5065" t="s">
        <v>800</v>
      </c>
      <c r="C5065">
        <v>5304</v>
      </c>
      <c r="D5065" t="s">
        <v>1213</v>
      </c>
      <c r="E5065">
        <v>100105</v>
      </c>
      <c r="F5065" t="s">
        <v>11377</v>
      </c>
      <c r="G5065">
        <v>100105004</v>
      </c>
      <c r="H5065" t="s">
        <v>26116</v>
      </c>
      <c r="I5065">
        <v>1</v>
      </c>
      <c r="J5065" t="s">
        <v>26080</v>
      </c>
      <c r="K5065">
        <v>20</v>
      </c>
      <c r="L5065" t="s">
        <v>26161</v>
      </c>
      <c r="M5065">
        <v>2</v>
      </c>
      <c r="N5065" t="s">
        <v>26084</v>
      </c>
      <c r="O5065">
        <v>1</v>
      </c>
      <c r="P5065" t="s">
        <v>28066</v>
      </c>
      <c r="Q5065">
        <v>1</v>
      </c>
      <c r="R5065" t="s">
        <v>26083</v>
      </c>
      <c r="S5065">
        <v>2</v>
      </c>
      <c r="T5065">
        <v>1</v>
      </c>
      <c r="U5065">
        <v>22000</v>
      </c>
      <c r="V5065">
        <v>2020</v>
      </c>
      <c r="W5065" t="s">
        <v>26159</v>
      </c>
    </row>
    <row r="5066" spans="1:23" x14ac:dyDescent="0.3">
      <c r="A5066">
        <v>5</v>
      </c>
      <c r="B5066" t="s">
        <v>800</v>
      </c>
      <c r="C5066">
        <v>5304</v>
      </c>
      <c r="D5066" t="s">
        <v>1213</v>
      </c>
      <c r="E5066">
        <v>100105</v>
      </c>
      <c r="F5066" t="s">
        <v>11377</v>
      </c>
      <c r="G5066">
        <v>100105004</v>
      </c>
      <c r="H5066" t="s">
        <v>26116</v>
      </c>
      <c r="I5066">
        <v>2</v>
      </c>
      <c r="J5066" t="s">
        <v>12848</v>
      </c>
      <c r="K5066">
        <v>20</v>
      </c>
      <c r="L5066" t="s">
        <v>26161</v>
      </c>
      <c r="M5066">
        <v>2</v>
      </c>
      <c r="N5066" t="s">
        <v>26084</v>
      </c>
      <c r="O5066">
        <v>2</v>
      </c>
      <c r="P5066" t="s">
        <v>28067</v>
      </c>
      <c r="Q5066">
        <v>1</v>
      </c>
      <c r="R5066" t="s">
        <v>26083</v>
      </c>
      <c r="S5066">
        <v>2</v>
      </c>
      <c r="T5066">
        <v>1</v>
      </c>
      <c r="U5066">
        <v>50600</v>
      </c>
      <c r="V5066">
        <v>2020</v>
      </c>
      <c r="W5066" t="s">
        <v>26159</v>
      </c>
    </row>
    <row r="5067" spans="1:23" x14ac:dyDescent="0.3">
      <c r="A5067">
        <v>5</v>
      </c>
      <c r="B5067" t="s">
        <v>800</v>
      </c>
      <c r="C5067">
        <v>5304</v>
      </c>
      <c r="D5067" t="s">
        <v>1213</v>
      </c>
      <c r="E5067">
        <v>100105</v>
      </c>
      <c r="F5067" t="s">
        <v>11377</v>
      </c>
      <c r="G5067">
        <v>100105004</v>
      </c>
      <c r="H5067" t="s">
        <v>26116</v>
      </c>
      <c r="I5067">
        <v>1</v>
      </c>
      <c r="J5067" t="s">
        <v>26080</v>
      </c>
      <c r="K5067">
        <v>20</v>
      </c>
      <c r="L5067" t="s">
        <v>26161</v>
      </c>
      <c r="M5067">
        <v>2</v>
      </c>
      <c r="N5067" t="s">
        <v>26084</v>
      </c>
      <c r="O5067">
        <v>1</v>
      </c>
      <c r="P5067" t="s">
        <v>28066</v>
      </c>
      <c r="Q5067">
        <v>1</v>
      </c>
      <c r="R5067" t="s">
        <v>26083</v>
      </c>
      <c r="S5067">
        <v>1</v>
      </c>
      <c r="T5067">
        <v>1</v>
      </c>
      <c r="U5067">
        <v>5000</v>
      </c>
      <c r="V5067">
        <v>2020</v>
      </c>
      <c r="W5067" t="s">
        <v>26159</v>
      </c>
    </row>
    <row r="5068" spans="1:23" x14ac:dyDescent="0.3">
      <c r="A5068">
        <v>5</v>
      </c>
      <c r="B5068" t="s">
        <v>800</v>
      </c>
      <c r="C5068">
        <v>5304</v>
      </c>
      <c r="D5068" t="s">
        <v>1213</v>
      </c>
      <c r="E5068">
        <v>100105</v>
      </c>
      <c r="F5068" t="s">
        <v>11377</v>
      </c>
      <c r="G5068">
        <v>100105004</v>
      </c>
      <c r="H5068" t="s">
        <v>26116</v>
      </c>
      <c r="I5068">
        <v>2</v>
      </c>
      <c r="J5068" t="s">
        <v>12848</v>
      </c>
      <c r="K5068">
        <v>20</v>
      </c>
      <c r="L5068" t="s">
        <v>26161</v>
      </c>
      <c r="M5068">
        <v>2</v>
      </c>
      <c r="N5068" t="s">
        <v>26084</v>
      </c>
      <c r="O5068">
        <v>3</v>
      </c>
      <c r="P5068" t="s">
        <v>26085</v>
      </c>
      <c r="Q5068">
        <v>1</v>
      </c>
      <c r="R5068" t="s">
        <v>26083</v>
      </c>
      <c r="S5068">
        <v>2</v>
      </c>
      <c r="T5068">
        <v>1</v>
      </c>
      <c r="U5068">
        <v>12500</v>
      </c>
      <c r="V5068">
        <v>2020</v>
      </c>
      <c r="W5068" t="s">
        <v>26159</v>
      </c>
    </row>
    <row r="5069" spans="1:23" x14ac:dyDescent="0.3">
      <c r="A5069">
        <v>5</v>
      </c>
      <c r="B5069" t="s">
        <v>800</v>
      </c>
      <c r="C5069">
        <v>5304</v>
      </c>
      <c r="D5069" t="s">
        <v>1213</v>
      </c>
      <c r="E5069">
        <v>100105</v>
      </c>
      <c r="F5069" t="s">
        <v>11377</v>
      </c>
      <c r="G5069">
        <v>100105004</v>
      </c>
      <c r="H5069" t="s">
        <v>26116</v>
      </c>
      <c r="I5069">
        <v>1</v>
      </c>
      <c r="J5069" t="s">
        <v>26080</v>
      </c>
      <c r="K5069">
        <v>20</v>
      </c>
      <c r="L5069" t="s">
        <v>26161</v>
      </c>
      <c r="M5069">
        <v>2</v>
      </c>
      <c r="N5069" t="s">
        <v>26084</v>
      </c>
      <c r="O5069">
        <v>1</v>
      </c>
      <c r="P5069" t="s">
        <v>28066</v>
      </c>
      <c r="Q5069">
        <v>1</v>
      </c>
      <c r="R5069" t="s">
        <v>26083</v>
      </c>
      <c r="S5069">
        <v>4</v>
      </c>
      <c r="T5069">
        <v>1</v>
      </c>
      <c r="U5069">
        <v>7000</v>
      </c>
      <c r="V5069">
        <v>2020</v>
      </c>
      <c r="W5069" t="s">
        <v>26159</v>
      </c>
    </row>
    <row r="5070" spans="1:23" x14ac:dyDescent="0.3">
      <c r="A5070">
        <v>5</v>
      </c>
      <c r="B5070" t="s">
        <v>800</v>
      </c>
      <c r="C5070">
        <v>5304</v>
      </c>
      <c r="D5070" t="s">
        <v>1213</v>
      </c>
      <c r="E5070">
        <v>100105</v>
      </c>
      <c r="F5070" t="s">
        <v>11377</v>
      </c>
      <c r="G5070">
        <v>100105004</v>
      </c>
      <c r="H5070" t="s">
        <v>26116</v>
      </c>
      <c r="I5070">
        <v>2</v>
      </c>
      <c r="J5070" t="s">
        <v>12848</v>
      </c>
      <c r="K5070">
        <v>20</v>
      </c>
      <c r="L5070" t="s">
        <v>26161</v>
      </c>
      <c r="M5070">
        <v>2</v>
      </c>
      <c r="N5070" t="s">
        <v>26084</v>
      </c>
      <c r="O5070">
        <v>1</v>
      </c>
      <c r="P5070" t="s">
        <v>28066</v>
      </c>
      <c r="Q5070">
        <v>1</v>
      </c>
      <c r="R5070" t="s">
        <v>26083</v>
      </c>
      <c r="S5070">
        <v>2</v>
      </c>
      <c r="T5070">
        <v>1</v>
      </c>
      <c r="U5070">
        <v>20000</v>
      </c>
      <c r="V5070">
        <v>2020</v>
      </c>
      <c r="W5070" t="s">
        <v>26159</v>
      </c>
    </row>
    <row r="5071" spans="1:23" x14ac:dyDescent="0.3">
      <c r="A5071">
        <v>5</v>
      </c>
      <c r="B5071" t="s">
        <v>800</v>
      </c>
      <c r="C5071">
        <v>5304</v>
      </c>
      <c r="D5071" t="s">
        <v>1213</v>
      </c>
      <c r="E5071">
        <v>100105</v>
      </c>
      <c r="F5071" t="s">
        <v>11377</v>
      </c>
      <c r="G5071">
        <v>100105004</v>
      </c>
      <c r="H5071" t="s">
        <v>26116</v>
      </c>
      <c r="I5071">
        <v>2</v>
      </c>
      <c r="J5071" t="s">
        <v>12848</v>
      </c>
      <c r="K5071">
        <v>20</v>
      </c>
      <c r="L5071" t="s">
        <v>26161</v>
      </c>
      <c r="M5071">
        <v>2</v>
      </c>
      <c r="N5071" t="s">
        <v>26084</v>
      </c>
      <c r="O5071">
        <v>1</v>
      </c>
      <c r="P5071" t="s">
        <v>28066</v>
      </c>
      <c r="Q5071">
        <v>1</v>
      </c>
      <c r="R5071" t="s">
        <v>26083</v>
      </c>
      <c r="S5071">
        <v>2</v>
      </c>
      <c r="T5071">
        <v>1</v>
      </c>
      <c r="U5071">
        <v>15000</v>
      </c>
      <c r="V5071">
        <v>2020</v>
      </c>
      <c r="W5071" t="s">
        <v>26159</v>
      </c>
    </row>
    <row r="5072" spans="1:23" x14ac:dyDescent="0.3">
      <c r="A5072">
        <v>5</v>
      </c>
      <c r="B5072" t="s">
        <v>800</v>
      </c>
      <c r="C5072">
        <v>5304</v>
      </c>
      <c r="D5072" t="s">
        <v>1213</v>
      </c>
      <c r="E5072">
        <v>100105</v>
      </c>
      <c r="F5072" t="s">
        <v>11377</v>
      </c>
      <c r="G5072">
        <v>100105004</v>
      </c>
      <c r="H5072" t="s">
        <v>26116</v>
      </c>
      <c r="I5072">
        <v>2</v>
      </c>
      <c r="J5072" t="s">
        <v>12848</v>
      </c>
      <c r="K5072">
        <v>20</v>
      </c>
      <c r="L5072" t="s">
        <v>26161</v>
      </c>
      <c r="M5072">
        <v>2</v>
      </c>
      <c r="N5072" t="s">
        <v>26084</v>
      </c>
      <c r="O5072">
        <v>1</v>
      </c>
      <c r="P5072" t="s">
        <v>28066</v>
      </c>
      <c r="Q5072">
        <v>1</v>
      </c>
      <c r="R5072" t="s">
        <v>26083</v>
      </c>
      <c r="S5072">
        <v>1</v>
      </c>
      <c r="T5072">
        <v>1</v>
      </c>
      <c r="U5072">
        <v>5000</v>
      </c>
      <c r="V5072">
        <v>2020</v>
      </c>
      <c r="W5072" t="s">
        <v>26159</v>
      </c>
    </row>
    <row r="5073" spans="1:23" x14ac:dyDescent="0.3">
      <c r="A5073">
        <v>5</v>
      </c>
      <c r="B5073" t="s">
        <v>800</v>
      </c>
      <c r="C5073">
        <v>5304</v>
      </c>
      <c r="D5073" t="s">
        <v>1213</v>
      </c>
      <c r="E5073">
        <v>100105</v>
      </c>
      <c r="F5073" t="s">
        <v>11377</v>
      </c>
      <c r="G5073">
        <v>100105004</v>
      </c>
      <c r="H5073" t="s">
        <v>26116</v>
      </c>
      <c r="I5073">
        <v>2</v>
      </c>
      <c r="J5073" t="s">
        <v>12848</v>
      </c>
      <c r="K5073">
        <v>20</v>
      </c>
      <c r="L5073" t="s">
        <v>26161</v>
      </c>
      <c r="M5073">
        <v>2</v>
      </c>
      <c r="N5073" t="s">
        <v>26084</v>
      </c>
      <c r="O5073">
        <v>1</v>
      </c>
      <c r="P5073" t="s">
        <v>28066</v>
      </c>
      <c r="Q5073">
        <v>1</v>
      </c>
      <c r="R5073" t="s">
        <v>26083</v>
      </c>
      <c r="S5073">
        <v>2</v>
      </c>
      <c r="T5073">
        <v>1</v>
      </c>
      <c r="U5073">
        <v>20500</v>
      </c>
      <c r="V5073">
        <v>2020</v>
      </c>
      <c r="W5073" t="s">
        <v>26159</v>
      </c>
    </row>
    <row r="5074" spans="1:23" x14ac:dyDescent="0.3">
      <c r="A5074">
        <v>5</v>
      </c>
      <c r="B5074" t="s">
        <v>800</v>
      </c>
      <c r="C5074">
        <v>5304</v>
      </c>
      <c r="D5074" t="s">
        <v>1213</v>
      </c>
      <c r="E5074">
        <v>100105</v>
      </c>
      <c r="F5074" t="s">
        <v>11377</v>
      </c>
      <c r="G5074">
        <v>100105004</v>
      </c>
      <c r="H5074" t="s">
        <v>26116</v>
      </c>
      <c r="I5074">
        <v>2</v>
      </c>
      <c r="J5074" t="s">
        <v>12848</v>
      </c>
      <c r="K5074">
        <v>20</v>
      </c>
      <c r="L5074" t="s">
        <v>26161</v>
      </c>
      <c r="M5074">
        <v>2</v>
      </c>
      <c r="N5074" t="s">
        <v>26084</v>
      </c>
      <c r="O5074">
        <v>2</v>
      </c>
      <c r="P5074" t="s">
        <v>28067</v>
      </c>
      <c r="Q5074">
        <v>1</v>
      </c>
      <c r="R5074" t="s">
        <v>26083</v>
      </c>
      <c r="S5074">
        <v>1</v>
      </c>
      <c r="T5074">
        <v>1</v>
      </c>
      <c r="U5074">
        <v>4000</v>
      </c>
      <c r="V5074">
        <v>2020</v>
      </c>
      <c r="W5074" t="s">
        <v>26159</v>
      </c>
    </row>
    <row r="5075" spans="1:23" x14ac:dyDescent="0.3">
      <c r="A5075">
        <v>5</v>
      </c>
      <c r="B5075" t="s">
        <v>800</v>
      </c>
      <c r="C5075">
        <v>5304</v>
      </c>
      <c r="D5075" t="s">
        <v>1213</v>
      </c>
      <c r="E5075">
        <v>100105</v>
      </c>
      <c r="F5075" t="s">
        <v>11377</v>
      </c>
      <c r="G5075">
        <v>100105004</v>
      </c>
      <c r="H5075" t="s">
        <v>26116</v>
      </c>
      <c r="I5075">
        <v>1</v>
      </c>
      <c r="J5075" t="s">
        <v>26080</v>
      </c>
      <c r="K5075">
        <v>20</v>
      </c>
      <c r="L5075" t="s">
        <v>26161</v>
      </c>
      <c r="M5075">
        <v>2</v>
      </c>
      <c r="N5075" t="s">
        <v>26084</v>
      </c>
      <c r="O5075">
        <v>3</v>
      </c>
      <c r="P5075" t="s">
        <v>26085</v>
      </c>
      <c r="Q5075">
        <v>1</v>
      </c>
      <c r="R5075" t="s">
        <v>26083</v>
      </c>
      <c r="S5075">
        <v>2</v>
      </c>
      <c r="T5075">
        <v>1</v>
      </c>
      <c r="U5075">
        <v>8000</v>
      </c>
      <c r="V5075">
        <v>2020</v>
      </c>
      <c r="W5075" t="s">
        <v>26159</v>
      </c>
    </row>
    <row r="5076" spans="1:23" x14ac:dyDescent="0.3">
      <c r="A5076">
        <v>5</v>
      </c>
      <c r="B5076" t="s">
        <v>800</v>
      </c>
      <c r="C5076">
        <v>5304</v>
      </c>
      <c r="D5076" t="s">
        <v>1213</v>
      </c>
      <c r="E5076">
        <v>100105</v>
      </c>
      <c r="F5076" t="s">
        <v>11377</v>
      </c>
      <c r="G5076">
        <v>100105004</v>
      </c>
      <c r="H5076" t="s">
        <v>26116</v>
      </c>
      <c r="I5076">
        <v>1</v>
      </c>
      <c r="J5076" t="s">
        <v>26080</v>
      </c>
      <c r="K5076">
        <v>20</v>
      </c>
      <c r="L5076" t="s">
        <v>26161</v>
      </c>
      <c r="M5076">
        <v>2</v>
      </c>
      <c r="N5076" t="s">
        <v>26084</v>
      </c>
      <c r="O5076">
        <v>1</v>
      </c>
      <c r="P5076" t="s">
        <v>28066</v>
      </c>
      <c r="Q5076">
        <v>1</v>
      </c>
      <c r="R5076" t="s">
        <v>26083</v>
      </c>
      <c r="S5076">
        <v>2</v>
      </c>
      <c r="T5076">
        <v>1</v>
      </c>
      <c r="U5076">
        <v>14100</v>
      </c>
      <c r="V5076">
        <v>2020</v>
      </c>
      <c r="W5076" t="s">
        <v>26159</v>
      </c>
    </row>
    <row r="5077" spans="1:23" x14ac:dyDescent="0.3">
      <c r="A5077">
        <v>5</v>
      </c>
      <c r="B5077" t="s">
        <v>800</v>
      </c>
      <c r="C5077">
        <v>5304</v>
      </c>
      <c r="D5077" t="s">
        <v>1213</v>
      </c>
      <c r="E5077">
        <v>100105</v>
      </c>
      <c r="F5077" t="s">
        <v>11377</v>
      </c>
      <c r="G5077">
        <v>100105004</v>
      </c>
      <c r="H5077" t="s">
        <v>26116</v>
      </c>
      <c r="I5077">
        <v>1</v>
      </c>
      <c r="J5077" t="s">
        <v>26080</v>
      </c>
      <c r="K5077">
        <v>20</v>
      </c>
      <c r="L5077" t="s">
        <v>26161</v>
      </c>
      <c r="M5077">
        <v>2</v>
      </c>
      <c r="N5077" t="s">
        <v>26084</v>
      </c>
      <c r="O5077">
        <v>1</v>
      </c>
      <c r="P5077" t="s">
        <v>28066</v>
      </c>
      <c r="Q5077">
        <v>1</v>
      </c>
      <c r="R5077" t="s">
        <v>26083</v>
      </c>
      <c r="S5077">
        <v>1</v>
      </c>
      <c r="T5077">
        <v>1</v>
      </c>
      <c r="U5077">
        <v>7000</v>
      </c>
      <c r="V5077">
        <v>2020</v>
      </c>
      <c r="W5077" t="s">
        <v>26159</v>
      </c>
    </row>
    <row r="5078" spans="1:23" x14ac:dyDescent="0.3">
      <c r="A5078">
        <v>5</v>
      </c>
      <c r="B5078" t="s">
        <v>800</v>
      </c>
      <c r="C5078">
        <v>5304</v>
      </c>
      <c r="D5078" t="s">
        <v>1213</v>
      </c>
      <c r="E5078">
        <v>100105</v>
      </c>
      <c r="F5078" t="s">
        <v>11377</v>
      </c>
      <c r="G5078">
        <v>100105004</v>
      </c>
      <c r="H5078" t="s">
        <v>26116</v>
      </c>
      <c r="I5078">
        <v>1</v>
      </c>
      <c r="J5078" t="s">
        <v>26080</v>
      </c>
      <c r="K5078">
        <v>20</v>
      </c>
      <c r="L5078" t="s">
        <v>26161</v>
      </c>
      <c r="M5078">
        <v>2</v>
      </c>
      <c r="N5078" t="s">
        <v>26084</v>
      </c>
      <c r="O5078">
        <v>3</v>
      </c>
      <c r="P5078" t="s">
        <v>26085</v>
      </c>
      <c r="Q5078">
        <v>1</v>
      </c>
      <c r="R5078" t="s">
        <v>26083</v>
      </c>
      <c r="S5078">
        <v>1</v>
      </c>
      <c r="T5078">
        <v>1</v>
      </c>
      <c r="U5078">
        <v>20000</v>
      </c>
      <c r="V5078">
        <v>2020</v>
      </c>
      <c r="W5078" t="s">
        <v>26159</v>
      </c>
    </row>
    <row r="5079" spans="1:23" x14ac:dyDescent="0.3">
      <c r="A5079">
        <v>5</v>
      </c>
      <c r="B5079" t="s">
        <v>800</v>
      </c>
      <c r="C5079">
        <v>5304</v>
      </c>
      <c r="D5079" t="s">
        <v>1213</v>
      </c>
      <c r="E5079">
        <v>100105</v>
      </c>
      <c r="F5079" t="s">
        <v>11377</v>
      </c>
      <c r="G5079">
        <v>100105004</v>
      </c>
      <c r="H5079" t="s">
        <v>26116</v>
      </c>
      <c r="I5079">
        <v>1</v>
      </c>
      <c r="J5079" t="s">
        <v>26080</v>
      </c>
      <c r="K5079">
        <v>20</v>
      </c>
      <c r="L5079" t="s">
        <v>26161</v>
      </c>
      <c r="M5079">
        <v>2</v>
      </c>
      <c r="N5079" t="s">
        <v>26084</v>
      </c>
      <c r="O5079">
        <v>1</v>
      </c>
      <c r="P5079" t="s">
        <v>28066</v>
      </c>
      <c r="Q5079">
        <v>1</v>
      </c>
      <c r="R5079" t="s">
        <v>26083</v>
      </c>
      <c r="S5079">
        <v>1</v>
      </c>
      <c r="T5079">
        <v>1</v>
      </c>
      <c r="U5079">
        <v>5000</v>
      </c>
      <c r="V5079">
        <v>2020</v>
      </c>
      <c r="W5079" t="s">
        <v>26159</v>
      </c>
    </row>
    <row r="5080" spans="1:23" x14ac:dyDescent="0.3">
      <c r="A5080">
        <v>5</v>
      </c>
      <c r="B5080" t="s">
        <v>800</v>
      </c>
      <c r="C5080">
        <v>5304</v>
      </c>
      <c r="D5080" t="s">
        <v>1213</v>
      </c>
      <c r="E5080">
        <v>100105</v>
      </c>
      <c r="F5080" t="s">
        <v>11377</v>
      </c>
      <c r="G5080">
        <v>100105004</v>
      </c>
      <c r="H5080" t="s">
        <v>26116</v>
      </c>
      <c r="I5080">
        <v>2</v>
      </c>
      <c r="J5080" t="s">
        <v>12848</v>
      </c>
      <c r="K5080">
        <v>20</v>
      </c>
      <c r="L5080" t="s">
        <v>26161</v>
      </c>
      <c r="M5080">
        <v>2</v>
      </c>
      <c r="N5080" t="s">
        <v>26084</v>
      </c>
      <c r="O5080">
        <v>3</v>
      </c>
      <c r="P5080" t="s">
        <v>26085</v>
      </c>
      <c r="Q5080">
        <v>1</v>
      </c>
      <c r="R5080" t="s">
        <v>26083</v>
      </c>
      <c r="S5080">
        <v>1</v>
      </c>
      <c r="T5080">
        <v>1</v>
      </c>
      <c r="U5080">
        <v>13000</v>
      </c>
      <c r="V5080">
        <v>2020</v>
      </c>
      <c r="W5080" t="s">
        <v>26159</v>
      </c>
    </row>
    <row r="5081" spans="1:23" x14ac:dyDescent="0.3">
      <c r="A5081">
        <v>5</v>
      </c>
      <c r="B5081" t="s">
        <v>800</v>
      </c>
      <c r="C5081">
        <v>5304</v>
      </c>
      <c r="D5081" t="s">
        <v>1213</v>
      </c>
      <c r="E5081">
        <v>100105</v>
      </c>
      <c r="F5081" t="s">
        <v>11377</v>
      </c>
      <c r="G5081">
        <v>100105004</v>
      </c>
      <c r="H5081" t="s">
        <v>26116</v>
      </c>
      <c r="I5081">
        <v>1</v>
      </c>
      <c r="J5081" t="s">
        <v>26080</v>
      </c>
      <c r="K5081">
        <v>20</v>
      </c>
      <c r="L5081" t="s">
        <v>26161</v>
      </c>
      <c r="M5081">
        <v>2</v>
      </c>
      <c r="N5081" t="s">
        <v>26084</v>
      </c>
      <c r="O5081">
        <v>3</v>
      </c>
      <c r="P5081" t="s">
        <v>26085</v>
      </c>
      <c r="Q5081">
        <v>1</v>
      </c>
      <c r="R5081" t="s">
        <v>26083</v>
      </c>
      <c r="S5081">
        <v>1</v>
      </c>
      <c r="T5081">
        <v>1</v>
      </c>
      <c r="U5081">
        <v>5800</v>
      </c>
      <c r="V5081">
        <v>2020</v>
      </c>
      <c r="W5081" t="s">
        <v>26159</v>
      </c>
    </row>
    <row r="5082" spans="1:23" x14ac:dyDescent="0.3">
      <c r="A5082">
        <v>5</v>
      </c>
      <c r="B5082" t="s">
        <v>800</v>
      </c>
      <c r="C5082">
        <v>5304</v>
      </c>
      <c r="D5082" t="s">
        <v>1213</v>
      </c>
      <c r="E5082">
        <v>100105</v>
      </c>
      <c r="F5082" t="s">
        <v>11377</v>
      </c>
      <c r="G5082">
        <v>100105004</v>
      </c>
      <c r="H5082" t="s">
        <v>26116</v>
      </c>
      <c r="I5082">
        <v>2</v>
      </c>
      <c r="J5082" t="s">
        <v>12848</v>
      </c>
      <c r="K5082">
        <v>20</v>
      </c>
      <c r="L5082" t="s">
        <v>26161</v>
      </c>
      <c r="M5082">
        <v>2</v>
      </c>
      <c r="N5082" t="s">
        <v>26084</v>
      </c>
      <c r="O5082">
        <v>3</v>
      </c>
      <c r="P5082" t="s">
        <v>26085</v>
      </c>
      <c r="Q5082">
        <v>1</v>
      </c>
      <c r="R5082" t="s">
        <v>26083</v>
      </c>
      <c r="S5082">
        <v>15</v>
      </c>
      <c r="T5082">
        <v>1</v>
      </c>
      <c r="U5082">
        <v>1060000</v>
      </c>
      <c r="V5082">
        <v>2020</v>
      </c>
      <c r="W5082" t="s">
        <v>26159</v>
      </c>
    </row>
    <row r="5083" spans="1:23" x14ac:dyDescent="0.3">
      <c r="A5083">
        <v>5</v>
      </c>
      <c r="B5083" t="s">
        <v>800</v>
      </c>
      <c r="C5083">
        <v>5304</v>
      </c>
      <c r="D5083" t="s">
        <v>1213</v>
      </c>
      <c r="E5083">
        <v>100105</v>
      </c>
      <c r="F5083" t="s">
        <v>11377</v>
      </c>
      <c r="G5083">
        <v>100105004</v>
      </c>
      <c r="H5083" t="s">
        <v>26116</v>
      </c>
      <c r="I5083">
        <v>1</v>
      </c>
      <c r="J5083" t="s">
        <v>26080</v>
      </c>
      <c r="K5083">
        <v>20</v>
      </c>
      <c r="L5083" t="s">
        <v>26161</v>
      </c>
      <c r="M5083">
        <v>2</v>
      </c>
      <c r="N5083" t="s">
        <v>26084</v>
      </c>
      <c r="O5083">
        <v>1</v>
      </c>
      <c r="P5083" t="s">
        <v>28066</v>
      </c>
      <c r="Q5083">
        <v>1</v>
      </c>
      <c r="R5083" t="s">
        <v>26083</v>
      </c>
      <c r="S5083">
        <v>2</v>
      </c>
      <c r="T5083">
        <v>1</v>
      </c>
      <c r="U5083">
        <v>3000</v>
      </c>
      <c r="V5083">
        <v>2020</v>
      </c>
      <c r="W5083" t="s">
        <v>26159</v>
      </c>
    </row>
    <row r="5084" spans="1:23" x14ac:dyDescent="0.3">
      <c r="A5084">
        <v>5</v>
      </c>
      <c r="B5084" t="s">
        <v>800</v>
      </c>
      <c r="C5084">
        <v>5304</v>
      </c>
      <c r="D5084" t="s">
        <v>1213</v>
      </c>
      <c r="E5084">
        <v>100103</v>
      </c>
      <c r="F5084" t="s">
        <v>11337</v>
      </c>
      <c r="G5084">
        <v>100103004</v>
      </c>
      <c r="H5084" t="s">
        <v>26125</v>
      </c>
      <c r="I5084">
        <v>1</v>
      </c>
      <c r="J5084" t="s">
        <v>26080</v>
      </c>
      <c r="K5084">
        <v>13</v>
      </c>
      <c r="L5084" t="s">
        <v>26091</v>
      </c>
      <c r="M5084">
        <v>6</v>
      </c>
      <c r="N5084" t="s">
        <v>18251</v>
      </c>
      <c r="O5084">
        <v>1</v>
      </c>
      <c r="P5084" t="s">
        <v>28066</v>
      </c>
      <c r="Q5084">
        <v>1</v>
      </c>
      <c r="R5084" t="s">
        <v>26083</v>
      </c>
      <c r="S5084">
        <v>3</v>
      </c>
      <c r="T5084">
        <v>1</v>
      </c>
      <c r="U5084">
        <v>40000</v>
      </c>
      <c r="V5084">
        <v>2020</v>
      </c>
      <c r="W5084" t="s">
        <v>26159</v>
      </c>
    </row>
    <row r="5085" spans="1:23" x14ac:dyDescent="0.3">
      <c r="A5085">
        <v>5</v>
      </c>
      <c r="B5085" t="s">
        <v>800</v>
      </c>
      <c r="C5085">
        <v>5304</v>
      </c>
      <c r="D5085" t="s">
        <v>1213</v>
      </c>
      <c r="E5085">
        <v>100105</v>
      </c>
      <c r="F5085" t="s">
        <v>11377</v>
      </c>
      <c r="G5085">
        <v>100105004</v>
      </c>
      <c r="H5085" t="s">
        <v>26116</v>
      </c>
      <c r="I5085">
        <v>1</v>
      </c>
      <c r="J5085" t="s">
        <v>26080</v>
      </c>
      <c r="K5085">
        <v>20</v>
      </c>
      <c r="L5085" t="s">
        <v>26161</v>
      </c>
      <c r="M5085">
        <v>2</v>
      </c>
      <c r="N5085" t="s">
        <v>26084</v>
      </c>
      <c r="O5085">
        <v>2</v>
      </c>
      <c r="P5085" t="s">
        <v>28067</v>
      </c>
      <c r="Q5085">
        <v>1</v>
      </c>
      <c r="R5085" t="s">
        <v>26083</v>
      </c>
      <c r="S5085">
        <v>1</v>
      </c>
      <c r="T5085">
        <v>1</v>
      </c>
      <c r="U5085">
        <v>3400</v>
      </c>
      <c r="V5085">
        <v>2020</v>
      </c>
      <c r="W5085" t="s">
        <v>26159</v>
      </c>
    </row>
    <row r="5086" spans="1:23" x14ac:dyDescent="0.3">
      <c r="A5086">
        <v>5</v>
      </c>
      <c r="B5086" t="s">
        <v>800</v>
      </c>
      <c r="C5086">
        <v>5304</v>
      </c>
      <c r="D5086" t="s">
        <v>1213</v>
      </c>
      <c r="E5086">
        <v>100105</v>
      </c>
      <c r="F5086" t="s">
        <v>11377</v>
      </c>
      <c r="G5086">
        <v>100105004</v>
      </c>
      <c r="H5086" t="s">
        <v>26116</v>
      </c>
      <c r="I5086">
        <v>1</v>
      </c>
      <c r="J5086" t="s">
        <v>26080</v>
      </c>
      <c r="K5086">
        <v>20</v>
      </c>
      <c r="L5086" t="s">
        <v>26161</v>
      </c>
      <c r="M5086">
        <v>2</v>
      </c>
      <c r="N5086" t="s">
        <v>26084</v>
      </c>
      <c r="O5086">
        <v>2</v>
      </c>
      <c r="P5086" t="s">
        <v>28067</v>
      </c>
      <c r="Q5086">
        <v>1</v>
      </c>
      <c r="R5086" t="s">
        <v>26083</v>
      </c>
      <c r="S5086">
        <v>1</v>
      </c>
      <c r="T5086">
        <v>1</v>
      </c>
      <c r="U5086">
        <v>2500</v>
      </c>
      <c r="V5086">
        <v>2020</v>
      </c>
      <c r="W5086" t="s">
        <v>26159</v>
      </c>
    </row>
    <row r="5087" spans="1:23" x14ac:dyDescent="0.3">
      <c r="A5087">
        <v>5</v>
      </c>
      <c r="B5087" t="s">
        <v>800</v>
      </c>
      <c r="C5087">
        <v>5304</v>
      </c>
      <c r="D5087" t="s">
        <v>1213</v>
      </c>
      <c r="E5087">
        <v>100103</v>
      </c>
      <c r="F5087" t="s">
        <v>11337</v>
      </c>
      <c r="G5087">
        <v>1001030040</v>
      </c>
      <c r="H5087" t="s">
        <v>26115</v>
      </c>
      <c r="I5087">
        <v>1</v>
      </c>
      <c r="J5087" t="s">
        <v>26080</v>
      </c>
      <c r="K5087">
        <v>13</v>
      </c>
      <c r="L5087" t="s">
        <v>26091</v>
      </c>
      <c r="M5087">
        <v>6</v>
      </c>
      <c r="N5087" t="s">
        <v>18251</v>
      </c>
      <c r="O5087">
        <v>1</v>
      </c>
      <c r="P5087" t="s">
        <v>28066</v>
      </c>
      <c r="Q5087">
        <v>1</v>
      </c>
      <c r="R5087" t="s">
        <v>26083</v>
      </c>
      <c r="S5087">
        <v>2</v>
      </c>
      <c r="T5087">
        <v>1</v>
      </c>
      <c r="U5087">
        <v>11000</v>
      </c>
      <c r="V5087">
        <v>2020</v>
      </c>
      <c r="W5087" t="s">
        <v>26159</v>
      </c>
    </row>
    <row r="5088" spans="1:23" x14ac:dyDescent="0.3">
      <c r="A5088">
        <v>5</v>
      </c>
      <c r="B5088" t="s">
        <v>800</v>
      </c>
      <c r="C5088">
        <v>5304</v>
      </c>
      <c r="D5088" t="s">
        <v>1213</v>
      </c>
      <c r="E5088">
        <v>100103</v>
      </c>
      <c r="F5088" t="s">
        <v>11337</v>
      </c>
      <c r="G5088">
        <v>100103006</v>
      </c>
      <c r="H5088" t="s">
        <v>26108</v>
      </c>
      <c r="I5088">
        <v>1</v>
      </c>
      <c r="J5088" t="s">
        <v>26080</v>
      </c>
      <c r="K5088">
        <v>13</v>
      </c>
      <c r="L5088" t="s">
        <v>26091</v>
      </c>
      <c r="M5088">
        <v>6</v>
      </c>
      <c r="N5088" t="s">
        <v>18251</v>
      </c>
      <c r="O5088">
        <v>1</v>
      </c>
      <c r="P5088" t="s">
        <v>28066</v>
      </c>
      <c r="Q5088">
        <v>1</v>
      </c>
      <c r="R5088" t="s">
        <v>26083</v>
      </c>
      <c r="S5088">
        <v>2</v>
      </c>
      <c r="T5088">
        <v>1</v>
      </c>
      <c r="U5088">
        <v>28000</v>
      </c>
      <c r="V5088">
        <v>2020</v>
      </c>
      <c r="W5088" t="s">
        <v>26159</v>
      </c>
    </row>
    <row r="5089" spans="1:23" x14ac:dyDescent="0.3">
      <c r="A5089">
        <v>5</v>
      </c>
      <c r="B5089" t="s">
        <v>800</v>
      </c>
      <c r="C5089">
        <v>5304</v>
      </c>
      <c r="D5089" t="s">
        <v>1213</v>
      </c>
      <c r="E5089">
        <v>100105</v>
      </c>
      <c r="F5089" t="s">
        <v>11377</v>
      </c>
      <c r="G5089">
        <v>100105004</v>
      </c>
      <c r="H5089" t="s">
        <v>26116</v>
      </c>
      <c r="I5089">
        <v>1</v>
      </c>
      <c r="J5089" t="s">
        <v>26080</v>
      </c>
      <c r="K5089">
        <v>20</v>
      </c>
      <c r="L5089" t="s">
        <v>26161</v>
      </c>
      <c r="M5089">
        <v>2</v>
      </c>
      <c r="N5089" t="s">
        <v>26084</v>
      </c>
      <c r="O5089">
        <v>1</v>
      </c>
      <c r="P5089" t="s">
        <v>28066</v>
      </c>
      <c r="Q5089">
        <v>1</v>
      </c>
      <c r="R5089" t="s">
        <v>26083</v>
      </c>
      <c r="S5089">
        <v>1</v>
      </c>
      <c r="T5089">
        <v>1</v>
      </c>
      <c r="U5089">
        <v>2500</v>
      </c>
      <c r="V5089">
        <v>2020</v>
      </c>
      <c r="W5089" t="s">
        <v>26159</v>
      </c>
    </row>
    <row r="5090" spans="1:23" x14ac:dyDescent="0.3">
      <c r="A5090">
        <v>5</v>
      </c>
      <c r="B5090" t="s">
        <v>800</v>
      </c>
      <c r="C5090">
        <v>5304</v>
      </c>
      <c r="D5090" t="s">
        <v>1213</v>
      </c>
      <c r="E5090">
        <v>100103</v>
      </c>
      <c r="F5090" t="s">
        <v>11337</v>
      </c>
      <c r="G5090">
        <v>100103006</v>
      </c>
      <c r="H5090" t="s">
        <v>26108</v>
      </c>
      <c r="I5090">
        <v>1</v>
      </c>
      <c r="J5090" t="s">
        <v>26080</v>
      </c>
      <c r="K5090">
        <v>13</v>
      </c>
      <c r="L5090" t="s">
        <v>26091</v>
      </c>
      <c r="M5090">
        <v>6</v>
      </c>
      <c r="N5090" t="s">
        <v>18251</v>
      </c>
      <c r="O5090">
        <v>3</v>
      </c>
      <c r="P5090" t="s">
        <v>26085</v>
      </c>
      <c r="Q5090">
        <v>1</v>
      </c>
      <c r="R5090" t="s">
        <v>26083</v>
      </c>
      <c r="S5090">
        <v>2</v>
      </c>
      <c r="T5090">
        <v>1</v>
      </c>
      <c r="U5090">
        <v>20800</v>
      </c>
      <c r="V5090">
        <v>2020</v>
      </c>
      <c r="W5090" t="s">
        <v>26159</v>
      </c>
    </row>
    <row r="5091" spans="1:23" x14ac:dyDescent="0.3">
      <c r="A5091">
        <v>5</v>
      </c>
      <c r="B5091" t="s">
        <v>800</v>
      </c>
      <c r="C5091">
        <v>5701</v>
      </c>
      <c r="D5091" t="s">
        <v>1264</v>
      </c>
      <c r="E5091">
        <v>100109</v>
      </c>
      <c r="F5091" t="s">
        <v>18431</v>
      </c>
      <c r="G5091">
        <v>100109001</v>
      </c>
      <c r="H5091" t="s">
        <v>26106</v>
      </c>
      <c r="I5091">
        <v>2</v>
      </c>
      <c r="J5091" t="s">
        <v>12848</v>
      </c>
      <c r="K5091">
        <v>16</v>
      </c>
      <c r="L5091" t="s">
        <v>26165</v>
      </c>
      <c r="M5091">
        <v>2</v>
      </c>
      <c r="N5091" t="s">
        <v>26084</v>
      </c>
      <c r="O5091">
        <v>3</v>
      </c>
      <c r="P5091" t="s">
        <v>26085</v>
      </c>
      <c r="Q5091">
        <v>1</v>
      </c>
      <c r="R5091" t="s">
        <v>26083</v>
      </c>
      <c r="S5091">
        <v>2</v>
      </c>
      <c r="T5091">
        <v>1</v>
      </c>
      <c r="U5091">
        <v>330000</v>
      </c>
      <c r="V5091">
        <v>2020</v>
      </c>
      <c r="W5091" t="s">
        <v>26159</v>
      </c>
    </row>
    <row r="5092" spans="1:23" x14ac:dyDescent="0.3">
      <c r="A5092">
        <v>5</v>
      </c>
      <c r="B5092" t="s">
        <v>800</v>
      </c>
      <c r="C5092">
        <v>5701</v>
      </c>
      <c r="D5092" t="s">
        <v>1264</v>
      </c>
      <c r="E5092">
        <v>100109</v>
      </c>
      <c r="F5092" t="s">
        <v>18431</v>
      </c>
      <c r="G5092">
        <v>100109001</v>
      </c>
      <c r="H5092" t="s">
        <v>26106</v>
      </c>
      <c r="I5092">
        <v>2</v>
      </c>
      <c r="J5092" t="s">
        <v>12848</v>
      </c>
      <c r="K5092">
        <v>16</v>
      </c>
      <c r="L5092" t="s">
        <v>26165</v>
      </c>
      <c r="M5092">
        <v>5</v>
      </c>
      <c r="N5092" t="s">
        <v>26092</v>
      </c>
      <c r="O5092">
        <v>3</v>
      </c>
      <c r="P5092" t="s">
        <v>26085</v>
      </c>
      <c r="Q5092">
        <v>2</v>
      </c>
      <c r="R5092" t="s">
        <v>8209</v>
      </c>
      <c r="S5092">
        <v>14</v>
      </c>
      <c r="T5092">
        <v>1</v>
      </c>
      <c r="U5092">
        <v>14000000</v>
      </c>
      <c r="V5092">
        <v>2020</v>
      </c>
      <c r="W5092" t="s">
        <v>26159</v>
      </c>
    </row>
    <row r="5093" spans="1:23" x14ac:dyDescent="0.3">
      <c r="A5093">
        <v>5</v>
      </c>
      <c r="B5093" t="s">
        <v>800</v>
      </c>
      <c r="C5093">
        <v>5701</v>
      </c>
      <c r="D5093" t="s">
        <v>1264</v>
      </c>
      <c r="E5093">
        <v>100105</v>
      </c>
      <c r="F5093" t="s">
        <v>11377</v>
      </c>
      <c r="G5093">
        <v>100105004</v>
      </c>
      <c r="H5093" t="s">
        <v>26116</v>
      </c>
      <c r="I5093">
        <v>2</v>
      </c>
      <c r="J5093" t="s">
        <v>12848</v>
      </c>
      <c r="K5093">
        <v>20</v>
      </c>
      <c r="L5093" t="s">
        <v>26161</v>
      </c>
      <c r="M5093">
        <v>2</v>
      </c>
      <c r="N5093" t="s">
        <v>26084</v>
      </c>
      <c r="O5093">
        <v>1</v>
      </c>
      <c r="P5093" t="s">
        <v>28066</v>
      </c>
      <c r="Q5093">
        <v>1</v>
      </c>
      <c r="R5093" t="s">
        <v>26083</v>
      </c>
      <c r="S5093">
        <v>1</v>
      </c>
      <c r="T5093">
        <v>1</v>
      </c>
      <c r="U5093">
        <v>6435</v>
      </c>
      <c r="V5093">
        <v>2020</v>
      </c>
      <c r="W5093" t="s">
        <v>26159</v>
      </c>
    </row>
    <row r="5094" spans="1:23" x14ac:dyDescent="0.3">
      <c r="A5094">
        <v>5</v>
      </c>
      <c r="B5094" t="s">
        <v>800</v>
      </c>
      <c r="C5094">
        <v>5701</v>
      </c>
      <c r="D5094" t="s">
        <v>1264</v>
      </c>
      <c r="E5094">
        <v>100105</v>
      </c>
      <c r="F5094" t="s">
        <v>11377</v>
      </c>
      <c r="G5094">
        <v>100105004</v>
      </c>
      <c r="H5094" t="s">
        <v>26116</v>
      </c>
      <c r="I5094">
        <v>2</v>
      </c>
      <c r="J5094" t="s">
        <v>12848</v>
      </c>
      <c r="K5094">
        <v>20</v>
      </c>
      <c r="L5094" t="s">
        <v>26161</v>
      </c>
      <c r="M5094">
        <v>2</v>
      </c>
      <c r="N5094" t="s">
        <v>26084</v>
      </c>
      <c r="O5094">
        <v>3</v>
      </c>
      <c r="P5094" t="s">
        <v>26085</v>
      </c>
      <c r="Q5094">
        <v>4</v>
      </c>
      <c r="R5094" t="s">
        <v>26113</v>
      </c>
      <c r="S5094">
        <v>1</v>
      </c>
      <c r="T5094">
        <v>1</v>
      </c>
      <c r="U5094">
        <v>220000</v>
      </c>
      <c r="V5094">
        <v>2020</v>
      </c>
      <c r="W5094" t="s">
        <v>26159</v>
      </c>
    </row>
    <row r="5095" spans="1:23" x14ac:dyDescent="0.3">
      <c r="A5095">
        <v>5</v>
      </c>
      <c r="B5095" t="s">
        <v>800</v>
      </c>
      <c r="C5095">
        <v>5701</v>
      </c>
      <c r="D5095" t="s">
        <v>1264</v>
      </c>
      <c r="E5095">
        <v>100109</v>
      </c>
      <c r="F5095" t="s">
        <v>18431</v>
      </c>
      <c r="G5095">
        <v>100109001</v>
      </c>
      <c r="H5095" t="s">
        <v>26106</v>
      </c>
      <c r="I5095">
        <v>2</v>
      </c>
      <c r="J5095" t="s">
        <v>12848</v>
      </c>
      <c r="K5095">
        <v>16</v>
      </c>
      <c r="L5095" t="s">
        <v>26165</v>
      </c>
      <c r="M5095">
        <v>5</v>
      </c>
      <c r="N5095" t="s">
        <v>26092</v>
      </c>
      <c r="O5095">
        <v>3</v>
      </c>
      <c r="P5095" t="s">
        <v>26085</v>
      </c>
      <c r="Q5095">
        <v>3</v>
      </c>
      <c r="R5095" t="s">
        <v>26107</v>
      </c>
      <c r="S5095">
        <v>10</v>
      </c>
      <c r="T5095">
        <v>1</v>
      </c>
      <c r="U5095">
        <v>6000000</v>
      </c>
      <c r="V5095">
        <v>2020</v>
      </c>
      <c r="W5095" t="s">
        <v>26159</v>
      </c>
    </row>
    <row r="5096" spans="1:23" x14ac:dyDescent="0.3">
      <c r="A5096">
        <v>5</v>
      </c>
      <c r="B5096" t="s">
        <v>800</v>
      </c>
      <c r="C5096">
        <v>5701</v>
      </c>
      <c r="D5096" t="s">
        <v>1264</v>
      </c>
      <c r="E5096">
        <v>100109</v>
      </c>
      <c r="F5096" t="s">
        <v>18431</v>
      </c>
      <c r="G5096">
        <v>100109001</v>
      </c>
      <c r="H5096" t="s">
        <v>26106</v>
      </c>
      <c r="I5096">
        <v>2</v>
      </c>
      <c r="J5096" t="s">
        <v>12848</v>
      </c>
      <c r="K5096">
        <v>16</v>
      </c>
      <c r="L5096" t="s">
        <v>26165</v>
      </c>
      <c r="M5096">
        <v>5</v>
      </c>
      <c r="N5096" t="s">
        <v>26092</v>
      </c>
      <c r="O5096">
        <v>3</v>
      </c>
      <c r="P5096" t="s">
        <v>26085</v>
      </c>
      <c r="Q5096">
        <v>5</v>
      </c>
      <c r="R5096" t="s">
        <v>8203</v>
      </c>
      <c r="S5096">
        <v>25</v>
      </c>
      <c r="T5096">
        <v>1</v>
      </c>
      <c r="U5096">
        <v>4250000</v>
      </c>
      <c r="V5096">
        <v>2020</v>
      </c>
      <c r="W5096" t="s">
        <v>26159</v>
      </c>
    </row>
    <row r="5097" spans="1:23" x14ac:dyDescent="0.3">
      <c r="A5097">
        <v>5</v>
      </c>
      <c r="B5097" t="s">
        <v>800</v>
      </c>
      <c r="C5097">
        <v>5701</v>
      </c>
      <c r="D5097" t="s">
        <v>1264</v>
      </c>
      <c r="E5097">
        <v>100105</v>
      </c>
      <c r="F5097" t="s">
        <v>11377</v>
      </c>
      <c r="G5097">
        <v>100105004</v>
      </c>
      <c r="H5097" t="s">
        <v>26116</v>
      </c>
      <c r="I5097">
        <v>2</v>
      </c>
      <c r="J5097" t="s">
        <v>12848</v>
      </c>
      <c r="K5097">
        <v>20</v>
      </c>
      <c r="L5097" t="s">
        <v>26161</v>
      </c>
      <c r="M5097">
        <v>5</v>
      </c>
      <c r="N5097" t="s">
        <v>26092</v>
      </c>
      <c r="O5097">
        <v>3</v>
      </c>
      <c r="P5097" t="s">
        <v>26085</v>
      </c>
      <c r="Q5097">
        <v>2</v>
      </c>
      <c r="R5097" t="s">
        <v>8209</v>
      </c>
      <c r="S5097">
        <v>10</v>
      </c>
      <c r="T5097">
        <v>1</v>
      </c>
      <c r="U5097">
        <v>5500000</v>
      </c>
      <c r="V5097">
        <v>2020</v>
      </c>
      <c r="W5097" t="s">
        <v>26159</v>
      </c>
    </row>
    <row r="5098" spans="1:23" x14ac:dyDescent="0.3">
      <c r="A5098">
        <v>5</v>
      </c>
      <c r="B5098" t="s">
        <v>800</v>
      </c>
      <c r="C5098">
        <v>5701</v>
      </c>
      <c r="D5098" t="s">
        <v>1264</v>
      </c>
      <c r="E5098">
        <v>100105</v>
      </c>
      <c r="F5098" t="s">
        <v>11377</v>
      </c>
      <c r="G5098">
        <v>100105004</v>
      </c>
      <c r="H5098" t="s">
        <v>26116</v>
      </c>
      <c r="I5098">
        <v>2</v>
      </c>
      <c r="J5098" t="s">
        <v>12848</v>
      </c>
      <c r="K5098">
        <v>20</v>
      </c>
      <c r="L5098" t="s">
        <v>26161</v>
      </c>
      <c r="M5098">
        <v>2</v>
      </c>
      <c r="N5098" t="s">
        <v>26084</v>
      </c>
      <c r="O5098">
        <v>3</v>
      </c>
      <c r="P5098" t="s">
        <v>26085</v>
      </c>
      <c r="Q5098">
        <v>1</v>
      </c>
      <c r="R5098" t="s">
        <v>26083</v>
      </c>
      <c r="S5098">
        <v>1</v>
      </c>
      <c r="T5098">
        <v>1</v>
      </c>
      <c r="U5098">
        <v>26000</v>
      </c>
      <c r="V5098">
        <v>2020</v>
      </c>
      <c r="W5098" t="s">
        <v>26159</v>
      </c>
    </row>
    <row r="5099" spans="1:23" x14ac:dyDescent="0.3">
      <c r="A5099">
        <v>5</v>
      </c>
      <c r="B5099" t="s">
        <v>800</v>
      </c>
      <c r="C5099">
        <v>5701</v>
      </c>
      <c r="D5099" t="s">
        <v>1264</v>
      </c>
      <c r="E5099">
        <v>100105</v>
      </c>
      <c r="F5099" t="s">
        <v>11377</v>
      </c>
      <c r="G5099">
        <v>100105004</v>
      </c>
      <c r="H5099" t="s">
        <v>26116</v>
      </c>
      <c r="I5099">
        <v>2</v>
      </c>
      <c r="J5099" t="s">
        <v>12848</v>
      </c>
      <c r="K5099">
        <v>20</v>
      </c>
      <c r="L5099" t="s">
        <v>26161</v>
      </c>
      <c r="M5099">
        <v>2</v>
      </c>
      <c r="N5099" t="s">
        <v>26084</v>
      </c>
      <c r="O5099">
        <v>3</v>
      </c>
      <c r="P5099" t="s">
        <v>26085</v>
      </c>
      <c r="Q5099">
        <v>1</v>
      </c>
      <c r="R5099" t="s">
        <v>26083</v>
      </c>
      <c r="S5099">
        <v>4</v>
      </c>
      <c r="T5099">
        <v>1</v>
      </c>
      <c r="U5099">
        <v>18000</v>
      </c>
      <c r="V5099">
        <v>2020</v>
      </c>
      <c r="W5099" t="s">
        <v>26159</v>
      </c>
    </row>
    <row r="5100" spans="1:23" x14ac:dyDescent="0.3">
      <c r="A5100">
        <v>5</v>
      </c>
      <c r="B5100" t="s">
        <v>800</v>
      </c>
      <c r="C5100">
        <v>5701</v>
      </c>
      <c r="D5100" t="s">
        <v>1264</v>
      </c>
      <c r="E5100">
        <v>100103</v>
      </c>
      <c r="F5100" t="s">
        <v>11337</v>
      </c>
      <c r="G5100">
        <v>1001030040</v>
      </c>
      <c r="H5100" t="s">
        <v>26115</v>
      </c>
      <c r="I5100">
        <v>1</v>
      </c>
      <c r="J5100" t="s">
        <v>26080</v>
      </c>
      <c r="K5100">
        <v>13</v>
      </c>
      <c r="L5100" t="s">
        <v>26091</v>
      </c>
      <c r="M5100">
        <v>6</v>
      </c>
      <c r="N5100" t="s">
        <v>18251</v>
      </c>
      <c r="O5100">
        <v>2</v>
      </c>
      <c r="P5100" t="s">
        <v>28067</v>
      </c>
      <c r="Q5100">
        <v>1</v>
      </c>
      <c r="R5100" t="s">
        <v>26083</v>
      </c>
      <c r="S5100">
        <v>2</v>
      </c>
      <c r="T5100">
        <v>1</v>
      </c>
      <c r="U5100">
        <v>267260</v>
      </c>
      <c r="V5100">
        <v>2020</v>
      </c>
      <c r="W5100" t="s">
        <v>26159</v>
      </c>
    </row>
    <row r="5101" spans="1:23" x14ac:dyDescent="0.3">
      <c r="A5101">
        <v>5</v>
      </c>
      <c r="B5101" t="s">
        <v>800</v>
      </c>
      <c r="C5101">
        <v>5701</v>
      </c>
      <c r="D5101" t="s">
        <v>1264</v>
      </c>
      <c r="E5101">
        <v>100105</v>
      </c>
      <c r="F5101" t="s">
        <v>11377</v>
      </c>
      <c r="G5101">
        <v>100105004</v>
      </c>
      <c r="H5101" t="s">
        <v>26116</v>
      </c>
      <c r="I5101">
        <v>2</v>
      </c>
      <c r="J5101" t="s">
        <v>12848</v>
      </c>
      <c r="K5101">
        <v>20</v>
      </c>
      <c r="L5101" t="s">
        <v>26161</v>
      </c>
      <c r="M5101">
        <v>2</v>
      </c>
      <c r="N5101" t="s">
        <v>26084</v>
      </c>
      <c r="O5101">
        <v>3</v>
      </c>
      <c r="P5101" t="s">
        <v>26085</v>
      </c>
      <c r="Q5101">
        <v>2</v>
      </c>
      <c r="R5101" t="s">
        <v>8209</v>
      </c>
      <c r="S5101">
        <v>3</v>
      </c>
      <c r="T5101">
        <v>1</v>
      </c>
      <c r="U5101">
        <v>474803</v>
      </c>
      <c r="V5101">
        <v>2020</v>
      </c>
      <c r="W5101" t="s">
        <v>26159</v>
      </c>
    </row>
    <row r="5102" spans="1:23" x14ac:dyDescent="0.3">
      <c r="A5102">
        <v>5</v>
      </c>
      <c r="B5102" t="s">
        <v>800</v>
      </c>
      <c r="C5102">
        <v>5701</v>
      </c>
      <c r="D5102" t="s">
        <v>1264</v>
      </c>
      <c r="E5102">
        <v>100105</v>
      </c>
      <c r="F5102" t="s">
        <v>11377</v>
      </c>
      <c r="G5102">
        <v>100105004</v>
      </c>
      <c r="H5102" t="s">
        <v>26116</v>
      </c>
      <c r="I5102">
        <v>2</v>
      </c>
      <c r="J5102" t="s">
        <v>12848</v>
      </c>
      <c r="K5102">
        <v>20</v>
      </c>
      <c r="L5102" t="s">
        <v>26161</v>
      </c>
      <c r="M5102">
        <v>2</v>
      </c>
      <c r="N5102" t="s">
        <v>26084</v>
      </c>
      <c r="O5102">
        <v>3</v>
      </c>
      <c r="P5102" t="s">
        <v>26085</v>
      </c>
      <c r="Q5102">
        <v>2</v>
      </c>
      <c r="R5102" t="s">
        <v>8209</v>
      </c>
      <c r="S5102">
        <v>3</v>
      </c>
      <c r="T5102">
        <v>1</v>
      </c>
      <c r="U5102">
        <v>100000</v>
      </c>
      <c r="V5102">
        <v>2020</v>
      </c>
      <c r="W5102" t="s">
        <v>26159</v>
      </c>
    </row>
    <row r="5103" spans="1:23" x14ac:dyDescent="0.3">
      <c r="A5103">
        <v>5</v>
      </c>
      <c r="B5103" t="s">
        <v>800</v>
      </c>
      <c r="C5103">
        <v>5701</v>
      </c>
      <c r="D5103" t="s">
        <v>1264</v>
      </c>
      <c r="E5103">
        <v>100109</v>
      </c>
      <c r="F5103" t="s">
        <v>18431</v>
      </c>
      <c r="G5103">
        <v>100109001</v>
      </c>
      <c r="H5103" t="s">
        <v>26106</v>
      </c>
      <c r="I5103">
        <v>2</v>
      </c>
      <c r="J5103" t="s">
        <v>12848</v>
      </c>
      <c r="K5103">
        <v>16</v>
      </c>
      <c r="L5103" t="s">
        <v>26165</v>
      </c>
      <c r="M5103">
        <v>2</v>
      </c>
      <c r="N5103" t="s">
        <v>26084</v>
      </c>
      <c r="O5103">
        <v>3</v>
      </c>
      <c r="P5103" t="s">
        <v>26085</v>
      </c>
      <c r="Q5103">
        <v>1</v>
      </c>
      <c r="R5103" t="s">
        <v>26083</v>
      </c>
      <c r="S5103">
        <v>5</v>
      </c>
      <c r="T5103">
        <v>1</v>
      </c>
      <c r="U5103">
        <v>4265246</v>
      </c>
      <c r="V5103">
        <v>2020</v>
      </c>
      <c r="W5103" t="s">
        <v>26159</v>
      </c>
    </row>
    <row r="5104" spans="1:23" x14ac:dyDescent="0.3">
      <c r="A5104">
        <v>5</v>
      </c>
      <c r="B5104" t="s">
        <v>800</v>
      </c>
      <c r="C5104">
        <v>5701</v>
      </c>
      <c r="D5104" t="s">
        <v>1264</v>
      </c>
      <c r="E5104">
        <v>100105</v>
      </c>
      <c r="F5104" t="s">
        <v>11377</v>
      </c>
      <c r="G5104">
        <v>100105004</v>
      </c>
      <c r="H5104" t="s">
        <v>26116</v>
      </c>
      <c r="I5104">
        <v>2</v>
      </c>
      <c r="J5104" t="s">
        <v>12848</v>
      </c>
      <c r="K5104">
        <v>20</v>
      </c>
      <c r="L5104" t="s">
        <v>26161</v>
      </c>
      <c r="M5104">
        <v>2</v>
      </c>
      <c r="N5104" t="s">
        <v>26084</v>
      </c>
      <c r="O5104">
        <v>1</v>
      </c>
      <c r="P5104" t="s">
        <v>28066</v>
      </c>
      <c r="Q5104">
        <v>1</v>
      </c>
      <c r="R5104" t="s">
        <v>26083</v>
      </c>
      <c r="S5104">
        <v>2</v>
      </c>
      <c r="T5104">
        <v>1</v>
      </c>
      <c r="U5104">
        <v>32000</v>
      </c>
      <c r="V5104">
        <v>2020</v>
      </c>
      <c r="W5104" t="s">
        <v>26159</v>
      </c>
    </row>
    <row r="5105" spans="1:23" x14ac:dyDescent="0.3">
      <c r="A5105">
        <v>5</v>
      </c>
      <c r="B5105" t="s">
        <v>800</v>
      </c>
      <c r="C5105">
        <v>5701</v>
      </c>
      <c r="D5105" t="s">
        <v>1264</v>
      </c>
      <c r="E5105">
        <v>100105</v>
      </c>
      <c r="F5105" t="s">
        <v>11377</v>
      </c>
      <c r="G5105">
        <v>100105004</v>
      </c>
      <c r="H5105" t="s">
        <v>26116</v>
      </c>
      <c r="I5105">
        <v>2</v>
      </c>
      <c r="J5105" t="s">
        <v>12848</v>
      </c>
      <c r="K5105">
        <v>20</v>
      </c>
      <c r="L5105" t="s">
        <v>26161</v>
      </c>
      <c r="M5105">
        <v>2</v>
      </c>
      <c r="N5105" t="s">
        <v>26084</v>
      </c>
      <c r="O5105">
        <v>3</v>
      </c>
      <c r="P5105" t="s">
        <v>26085</v>
      </c>
      <c r="Q5105">
        <v>2</v>
      </c>
      <c r="R5105" t="s">
        <v>8209</v>
      </c>
      <c r="S5105">
        <v>2</v>
      </c>
      <c r="T5105">
        <v>1</v>
      </c>
      <c r="U5105">
        <v>110000</v>
      </c>
      <c r="V5105">
        <v>2020</v>
      </c>
      <c r="W5105" t="s">
        <v>26159</v>
      </c>
    </row>
    <row r="5106" spans="1:23" x14ac:dyDescent="0.3">
      <c r="A5106">
        <v>5</v>
      </c>
      <c r="B5106" t="s">
        <v>800</v>
      </c>
      <c r="C5106">
        <v>5701</v>
      </c>
      <c r="D5106" t="s">
        <v>1264</v>
      </c>
      <c r="E5106">
        <v>100109</v>
      </c>
      <c r="F5106" t="s">
        <v>18431</v>
      </c>
      <c r="G5106">
        <v>100109001</v>
      </c>
      <c r="H5106" t="s">
        <v>26106</v>
      </c>
      <c r="I5106">
        <v>2</v>
      </c>
      <c r="J5106" t="s">
        <v>12848</v>
      </c>
      <c r="K5106">
        <v>16</v>
      </c>
      <c r="L5106" t="s">
        <v>26165</v>
      </c>
      <c r="M5106">
        <v>5</v>
      </c>
      <c r="N5106" t="s">
        <v>26092</v>
      </c>
      <c r="O5106">
        <v>3</v>
      </c>
      <c r="P5106" t="s">
        <v>26085</v>
      </c>
      <c r="Q5106">
        <v>1</v>
      </c>
      <c r="R5106" t="s">
        <v>26083</v>
      </c>
      <c r="S5106">
        <v>2</v>
      </c>
      <c r="T5106">
        <v>1</v>
      </c>
      <c r="U5106">
        <v>120000</v>
      </c>
      <c r="V5106">
        <v>2020</v>
      </c>
      <c r="W5106" t="s">
        <v>26159</v>
      </c>
    </row>
    <row r="5107" spans="1:23" x14ac:dyDescent="0.3">
      <c r="A5107">
        <v>5</v>
      </c>
      <c r="B5107" t="s">
        <v>800</v>
      </c>
      <c r="C5107">
        <v>5701</v>
      </c>
      <c r="D5107" t="s">
        <v>1264</v>
      </c>
      <c r="E5107">
        <v>100105</v>
      </c>
      <c r="F5107" t="s">
        <v>11377</v>
      </c>
      <c r="G5107">
        <v>100105004</v>
      </c>
      <c r="H5107" t="s">
        <v>26116</v>
      </c>
      <c r="I5107">
        <v>2</v>
      </c>
      <c r="J5107" t="s">
        <v>12848</v>
      </c>
      <c r="K5107">
        <v>20</v>
      </c>
      <c r="L5107" t="s">
        <v>26161</v>
      </c>
      <c r="M5107">
        <v>2</v>
      </c>
      <c r="N5107" t="s">
        <v>26084</v>
      </c>
      <c r="O5107">
        <v>1</v>
      </c>
      <c r="P5107" t="s">
        <v>28066</v>
      </c>
      <c r="Q5107">
        <v>1</v>
      </c>
      <c r="R5107" t="s">
        <v>26083</v>
      </c>
      <c r="S5107">
        <v>1</v>
      </c>
      <c r="T5107">
        <v>1</v>
      </c>
      <c r="U5107">
        <v>11000</v>
      </c>
      <c r="V5107">
        <v>2020</v>
      </c>
      <c r="W5107" t="s">
        <v>26159</v>
      </c>
    </row>
    <row r="5108" spans="1:23" x14ac:dyDescent="0.3">
      <c r="A5108">
        <v>5</v>
      </c>
      <c r="B5108" t="s">
        <v>800</v>
      </c>
      <c r="C5108">
        <v>5706</v>
      </c>
      <c r="D5108" t="s">
        <v>1279</v>
      </c>
      <c r="E5108">
        <v>100105</v>
      </c>
      <c r="F5108" t="s">
        <v>11377</v>
      </c>
      <c r="G5108">
        <v>100105004</v>
      </c>
      <c r="H5108" t="s">
        <v>26116</v>
      </c>
      <c r="I5108">
        <v>2</v>
      </c>
      <c r="J5108" t="s">
        <v>12848</v>
      </c>
      <c r="K5108">
        <v>20</v>
      </c>
      <c r="L5108" t="s">
        <v>26161</v>
      </c>
      <c r="M5108">
        <v>7</v>
      </c>
      <c r="N5108" t="s">
        <v>14788</v>
      </c>
      <c r="O5108">
        <v>3</v>
      </c>
      <c r="P5108" t="s">
        <v>26085</v>
      </c>
      <c r="Q5108">
        <v>2</v>
      </c>
      <c r="R5108" t="s">
        <v>8209</v>
      </c>
      <c r="S5108">
        <v>180</v>
      </c>
      <c r="T5108">
        <v>1</v>
      </c>
      <c r="U5108">
        <v>123399</v>
      </c>
      <c r="V5108">
        <v>2020</v>
      </c>
      <c r="W5108" t="s">
        <v>26159</v>
      </c>
    </row>
    <row r="5109" spans="1:23" x14ac:dyDescent="0.3">
      <c r="A5109">
        <v>5</v>
      </c>
      <c r="B5109" t="s">
        <v>800</v>
      </c>
      <c r="C5109">
        <v>5706</v>
      </c>
      <c r="D5109" t="s">
        <v>1279</v>
      </c>
      <c r="E5109">
        <v>100103</v>
      </c>
      <c r="F5109" t="s">
        <v>11337</v>
      </c>
      <c r="G5109">
        <v>1001030040</v>
      </c>
      <c r="H5109" t="s">
        <v>26115</v>
      </c>
      <c r="I5109">
        <v>1</v>
      </c>
      <c r="J5109" t="s">
        <v>26080</v>
      </c>
      <c r="K5109">
        <v>4</v>
      </c>
      <c r="L5109" t="s">
        <v>26101</v>
      </c>
      <c r="M5109">
        <v>2</v>
      </c>
      <c r="N5109" t="s">
        <v>26084</v>
      </c>
      <c r="O5109">
        <v>1</v>
      </c>
      <c r="P5109" t="s">
        <v>28066</v>
      </c>
      <c r="Q5109">
        <v>1</v>
      </c>
      <c r="R5109" t="s">
        <v>26083</v>
      </c>
      <c r="S5109">
        <v>2</v>
      </c>
      <c r="T5109">
        <v>1</v>
      </c>
      <c r="U5109">
        <v>20000</v>
      </c>
      <c r="V5109">
        <v>2020</v>
      </c>
      <c r="W5109" t="s">
        <v>26159</v>
      </c>
    </row>
    <row r="5110" spans="1:23" x14ac:dyDescent="0.3">
      <c r="A5110">
        <v>5</v>
      </c>
      <c r="B5110" t="s">
        <v>800</v>
      </c>
      <c r="C5110">
        <v>5706</v>
      </c>
      <c r="D5110" t="s">
        <v>1279</v>
      </c>
      <c r="E5110">
        <v>100103</v>
      </c>
      <c r="F5110" t="s">
        <v>11337</v>
      </c>
      <c r="G5110">
        <v>1001030040</v>
      </c>
      <c r="H5110" t="s">
        <v>26115</v>
      </c>
      <c r="I5110">
        <v>1</v>
      </c>
      <c r="J5110" t="s">
        <v>26080</v>
      </c>
      <c r="K5110">
        <v>4</v>
      </c>
      <c r="L5110" t="s">
        <v>26101</v>
      </c>
      <c r="M5110">
        <v>5</v>
      </c>
      <c r="N5110" t="s">
        <v>26092</v>
      </c>
      <c r="O5110">
        <v>2</v>
      </c>
      <c r="P5110" t="s">
        <v>28067</v>
      </c>
      <c r="Q5110">
        <v>1</v>
      </c>
      <c r="R5110" t="s">
        <v>26083</v>
      </c>
      <c r="S5110">
        <v>4</v>
      </c>
      <c r="T5110">
        <v>1</v>
      </c>
      <c r="U5110">
        <v>70000</v>
      </c>
      <c r="V5110">
        <v>2020</v>
      </c>
      <c r="W5110" t="s">
        <v>26159</v>
      </c>
    </row>
    <row r="5111" spans="1:23" x14ac:dyDescent="0.3">
      <c r="A5111">
        <v>5</v>
      </c>
      <c r="B5111" t="s">
        <v>800</v>
      </c>
      <c r="C5111">
        <v>5706</v>
      </c>
      <c r="D5111" t="s">
        <v>1279</v>
      </c>
      <c r="E5111">
        <v>100105</v>
      </c>
      <c r="F5111" t="s">
        <v>11377</v>
      </c>
      <c r="G5111">
        <v>100105004</v>
      </c>
      <c r="H5111" t="s">
        <v>26116</v>
      </c>
      <c r="I5111">
        <v>1</v>
      </c>
      <c r="J5111" t="s">
        <v>26080</v>
      </c>
      <c r="K5111">
        <v>20</v>
      </c>
      <c r="L5111" t="s">
        <v>26161</v>
      </c>
      <c r="M5111">
        <v>7</v>
      </c>
      <c r="N5111" t="s">
        <v>14788</v>
      </c>
      <c r="O5111">
        <v>1</v>
      </c>
      <c r="P5111" t="s">
        <v>28066</v>
      </c>
      <c r="Q5111">
        <v>1</v>
      </c>
      <c r="R5111" t="s">
        <v>26083</v>
      </c>
      <c r="S5111">
        <v>1</v>
      </c>
      <c r="T5111">
        <v>1</v>
      </c>
      <c r="U5111">
        <v>60000</v>
      </c>
      <c r="V5111">
        <v>2020</v>
      </c>
      <c r="W5111" t="s">
        <v>26159</v>
      </c>
    </row>
    <row r="5112" spans="1:23" x14ac:dyDescent="0.3">
      <c r="A5112">
        <v>5</v>
      </c>
      <c r="B5112" t="s">
        <v>800</v>
      </c>
      <c r="C5112">
        <v>5706</v>
      </c>
      <c r="D5112" t="s">
        <v>1279</v>
      </c>
      <c r="E5112">
        <v>100105</v>
      </c>
      <c r="F5112" t="s">
        <v>11377</v>
      </c>
      <c r="G5112">
        <v>100105004</v>
      </c>
      <c r="H5112" t="s">
        <v>26116</v>
      </c>
      <c r="I5112">
        <v>2</v>
      </c>
      <c r="J5112" t="s">
        <v>12848</v>
      </c>
      <c r="K5112">
        <v>20</v>
      </c>
      <c r="L5112" t="s">
        <v>26161</v>
      </c>
      <c r="M5112">
        <v>2</v>
      </c>
      <c r="N5112" t="s">
        <v>26084</v>
      </c>
      <c r="O5112">
        <v>3</v>
      </c>
      <c r="P5112" t="s">
        <v>26085</v>
      </c>
      <c r="Q5112">
        <v>5</v>
      </c>
      <c r="R5112" t="s">
        <v>8203</v>
      </c>
      <c r="S5112">
        <v>4</v>
      </c>
      <c r="T5112">
        <v>1</v>
      </c>
      <c r="U5112">
        <v>500726</v>
      </c>
      <c r="V5112">
        <v>2020</v>
      </c>
      <c r="W5112" t="s">
        <v>26159</v>
      </c>
    </row>
    <row r="5113" spans="1:23" x14ac:dyDescent="0.3">
      <c r="A5113">
        <v>5</v>
      </c>
      <c r="B5113" t="s">
        <v>800</v>
      </c>
      <c r="C5113">
        <v>5706</v>
      </c>
      <c r="D5113" t="s">
        <v>1279</v>
      </c>
      <c r="E5113">
        <v>100103</v>
      </c>
      <c r="F5113" t="s">
        <v>11337</v>
      </c>
      <c r="G5113">
        <v>1001030040</v>
      </c>
      <c r="H5113" t="s">
        <v>26115</v>
      </c>
      <c r="I5113">
        <v>2</v>
      </c>
      <c r="J5113" t="s">
        <v>12848</v>
      </c>
      <c r="K5113">
        <v>4</v>
      </c>
      <c r="L5113" t="s">
        <v>26101</v>
      </c>
      <c r="M5113">
        <v>5</v>
      </c>
      <c r="N5113" t="s">
        <v>26092</v>
      </c>
      <c r="O5113">
        <v>3</v>
      </c>
      <c r="P5113" t="s">
        <v>26085</v>
      </c>
      <c r="Q5113">
        <v>1</v>
      </c>
      <c r="R5113" t="s">
        <v>26083</v>
      </c>
      <c r="S5113">
        <v>10</v>
      </c>
      <c r="T5113">
        <v>1</v>
      </c>
      <c r="U5113">
        <v>300000</v>
      </c>
      <c r="V5113">
        <v>2020</v>
      </c>
      <c r="W5113" t="s">
        <v>26159</v>
      </c>
    </row>
    <row r="5114" spans="1:23" x14ac:dyDescent="0.3">
      <c r="A5114">
        <v>5</v>
      </c>
      <c r="B5114" t="s">
        <v>800</v>
      </c>
      <c r="C5114">
        <v>5706</v>
      </c>
      <c r="D5114" t="s">
        <v>1279</v>
      </c>
      <c r="E5114">
        <v>100109</v>
      </c>
      <c r="F5114" t="s">
        <v>18431</v>
      </c>
      <c r="G5114">
        <v>100109001</v>
      </c>
      <c r="H5114" t="s">
        <v>26106</v>
      </c>
      <c r="I5114">
        <v>1</v>
      </c>
      <c r="J5114" t="s">
        <v>26080</v>
      </c>
      <c r="K5114">
        <v>16</v>
      </c>
      <c r="L5114" t="s">
        <v>26165</v>
      </c>
      <c r="M5114">
        <v>2</v>
      </c>
      <c r="N5114" t="s">
        <v>26084</v>
      </c>
      <c r="O5114">
        <v>1</v>
      </c>
      <c r="P5114" t="s">
        <v>28066</v>
      </c>
      <c r="Q5114">
        <v>1</v>
      </c>
      <c r="R5114" t="s">
        <v>26083</v>
      </c>
      <c r="S5114">
        <v>1</v>
      </c>
      <c r="T5114">
        <v>1</v>
      </c>
      <c r="U5114">
        <v>182400</v>
      </c>
      <c r="V5114">
        <v>2020</v>
      </c>
      <c r="W5114" t="s">
        <v>26159</v>
      </c>
    </row>
    <row r="5115" spans="1:23" x14ac:dyDescent="0.3">
      <c r="A5115">
        <v>5</v>
      </c>
      <c r="B5115" t="s">
        <v>800</v>
      </c>
      <c r="C5115">
        <v>5706</v>
      </c>
      <c r="D5115" t="s">
        <v>1279</v>
      </c>
      <c r="E5115">
        <v>100103</v>
      </c>
      <c r="F5115" t="s">
        <v>11337</v>
      </c>
      <c r="G5115">
        <v>1001030040</v>
      </c>
      <c r="H5115" t="s">
        <v>26115</v>
      </c>
      <c r="I5115">
        <v>2</v>
      </c>
      <c r="J5115" t="s">
        <v>12848</v>
      </c>
      <c r="K5115">
        <v>4</v>
      </c>
      <c r="L5115" t="s">
        <v>26101</v>
      </c>
      <c r="M5115">
        <v>5</v>
      </c>
      <c r="N5115" t="s">
        <v>26092</v>
      </c>
      <c r="O5115">
        <v>3</v>
      </c>
      <c r="P5115" t="s">
        <v>26085</v>
      </c>
      <c r="Q5115">
        <v>2</v>
      </c>
      <c r="R5115" t="s">
        <v>8209</v>
      </c>
      <c r="S5115">
        <v>8</v>
      </c>
      <c r="T5115">
        <v>1</v>
      </c>
      <c r="U5115">
        <v>300000</v>
      </c>
      <c r="V5115">
        <v>2020</v>
      </c>
      <c r="W5115" t="s">
        <v>26159</v>
      </c>
    </row>
    <row r="5116" spans="1:23" x14ac:dyDescent="0.3">
      <c r="A5116">
        <v>5</v>
      </c>
      <c r="B5116" t="s">
        <v>800</v>
      </c>
      <c r="C5116">
        <v>5706</v>
      </c>
      <c r="D5116" t="s">
        <v>1279</v>
      </c>
      <c r="E5116">
        <v>100105</v>
      </c>
      <c r="F5116" t="s">
        <v>11377</v>
      </c>
      <c r="G5116">
        <v>100105004</v>
      </c>
      <c r="H5116" t="s">
        <v>26116</v>
      </c>
      <c r="I5116">
        <v>2</v>
      </c>
      <c r="J5116" t="s">
        <v>12848</v>
      </c>
      <c r="K5116">
        <v>20</v>
      </c>
      <c r="L5116" t="s">
        <v>26161</v>
      </c>
      <c r="M5116">
        <v>2</v>
      </c>
      <c r="N5116" t="s">
        <v>26084</v>
      </c>
      <c r="O5116">
        <v>1</v>
      </c>
      <c r="P5116" t="s">
        <v>28066</v>
      </c>
      <c r="Q5116">
        <v>2</v>
      </c>
      <c r="R5116" t="s">
        <v>8209</v>
      </c>
      <c r="S5116">
        <v>1</v>
      </c>
      <c r="T5116">
        <v>1</v>
      </c>
      <c r="U5116">
        <v>30000</v>
      </c>
      <c r="V5116">
        <v>2020</v>
      </c>
      <c r="W5116" t="s">
        <v>26159</v>
      </c>
    </row>
    <row r="5117" spans="1:23" x14ac:dyDescent="0.3">
      <c r="A5117">
        <v>5</v>
      </c>
      <c r="B5117" t="s">
        <v>800</v>
      </c>
      <c r="C5117">
        <v>5706</v>
      </c>
      <c r="D5117" t="s">
        <v>1279</v>
      </c>
      <c r="E5117">
        <v>100109</v>
      </c>
      <c r="F5117" t="s">
        <v>18431</v>
      </c>
      <c r="G5117">
        <v>100109001</v>
      </c>
      <c r="H5117" t="s">
        <v>26106</v>
      </c>
      <c r="I5117">
        <v>2</v>
      </c>
      <c r="J5117" t="s">
        <v>12848</v>
      </c>
      <c r="K5117">
        <v>7</v>
      </c>
      <c r="L5117" t="s">
        <v>26105</v>
      </c>
      <c r="M5117">
        <v>2</v>
      </c>
      <c r="N5117" t="s">
        <v>26084</v>
      </c>
      <c r="O5117">
        <v>3</v>
      </c>
      <c r="P5117" t="s">
        <v>26085</v>
      </c>
      <c r="Q5117">
        <v>5</v>
      </c>
      <c r="R5117" t="s">
        <v>8203</v>
      </c>
      <c r="S5117">
        <v>50</v>
      </c>
      <c r="T5117">
        <v>1</v>
      </c>
      <c r="U5117">
        <v>17000000</v>
      </c>
      <c r="V5117">
        <v>2020</v>
      </c>
      <c r="W5117" t="s">
        <v>26159</v>
      </c>
    </row>
    <row r="5118" spans="1:23" x14ac:dyDescent="0.3">
      <c r="A5118">
        <v>5</v>
      </c>
      <c r="B5118" t="s">
        <v>800</v>
      </c>
      <c r="C5118">
        <v>5706</v>
      </c>
      <c r="D5118" t="s">
        <v>1279</v>
      </c>
      <c r="E5118">
        <v>100105</v>
      </c>
      <c r="F5118" t="s">
        <v>11377</v>
      </c>
      <c r="G5118">
        <v>100105004</v>
      </c>
      <c r="H5118" t="s">
        <v>26116</v>
      </c>
      <c r="I5118">
        <v>1</v>
      </c>
      <c r="J5118" t="s">
        <v>26080</v>
      </c>
      <c r="K5118">
        <v>20</v>
      </c>
      <c r="L5118" t="s">
        <v>26161</v>
      </c>
      <c r="M5118">
        <v>2</v>
      </c>
      <c r="N5118" t="s">
        <v>26084</v>
      </c>
      <c r="O5118">
        <v>3</v>
      </c>
      <c r="P5118" t="s">
        <v>26085</v>
      </c>
      <c r="Q5118">
        <v>2</v>
      </c>
      <c r="R5118" t="s">
        <v>8209</v>
      </c>
      <c r="S5118">
        <v>10</v>
      </c>
      <c r="T5118">
        <v>1</v>
      </c>
      <c r="U5118">
        <v>600000</v>
      </c>
      <c r="V5118">
        <v>2020</v>
      </c>
      <c r="W5118" t="s">
        <v>26159</v>
      </c>
    </row>
    <row r="5119" spans="1:23" x14ac:dyDescent="0.3">
      <c r="A5119">
        <v>5</v>
      </c>
      <c r="B5119" t="s">
        <v>800</v>
      </c>
      <c r="C5119">
        <v>5706</v>
      </c>
      <c r="D5119" t="s">
        <v>1279</v>
      </c>
      <c r="E5119">
        <v>100109</v>
      </c>
      <c r="F5119" t="s">
        <v>18431</v>
      </c>
      <c r="G5119">
        <v>100109001</v>
      </c>
      <c r="H5119" t="s">
        <v>26106</v>
      </c>
      <c r="I5119">
        <v>2</v>
      </c>
      <c r="J5119" t="s">
        <v>12848</v>
      </c>
      <c r="K5119">
        <v>4</v>
      </c>
      <c r="L5119" t="s">
        <v>26101</v>
      </c>
      <c r="M5119">
        <v>5</v>
      </c>
      <c r="N5119" t="s">
        <v>26092</v>
      </c>
      <c r="O5119">
        <v>3</v>
      </c>
      <c r="P5119" t="s">
        <v>26085</v>
      </c>
      <c r="Q5119">
        <v>2</v>
      </c>
      <c r="R5119" t="s">
        <v>8209</v>
      </c>
      <c r="S5119">
        <v>10</v>
      </c>
      <c r="T5119">
        <v>1</v>
      </c>
      <c r="U5119">
        <v>1000000</v>
      </c>
      <c r="V5119">
        <v>2020</v>
      </c>
      <c r="W5119" t="s">
        <v>26159</v>
      </c>
    </row>
    <row r="5120" spans="1:23" x14ac:dyDescent="0.3">
      <c r="A5120">
        <v>5</v>
      </c>
      <c r="B5120" t="s">
        <v>800</v>
      </c>
      <c r="C5120">
        <v>5706</v>
      </c>
      <c r="D5120" t="s">
        <v>1279</v>
      </c>
      <c r="E5120">
        <v>100109</v>
      </c>
      <c r="F5120" t="s">
        <v>18431</v>
      </c>
      <c r="G5120">
        <v>100109001</v>
      </c>
      <c r="H5120" t="s">
        <v>26106</v>
      </c>
      <c r="I5120">
        <v>2</v>
      </c>
      <c r="J5120" t="s">
        <v>12848</v>
      </c>
      <c r="K5120">
        <v>16</v>
      </c>
      <c r="L5120" t="s">
        <v>26165</v>
      </c>
      <c r="M5120">
        <v>5</v>
      </c>
      <c r="N5120" t="s">
        <v>26092</v>
      </c>
      <c r="O5120">
        <v>3</v>
      </c>
      <c r="P5120" t="s">
        <v>26085</v>
      </c>
      <c r="Q5120">
        <v>4</v>
      </c>
      <c r="R5120" t="s">
        <v>26113</v>
      </c>
      <c r="S5120">
        <v>25</v>
      </c>
      <c r="T5120">
        <v>1</v>
      </c>
      <c r="U5120">
        <v>8000000</v>
      </c>
      <c r="V5120">
        <v>2020</v>
      </c>
      <c r="W5120" t="s">
        <v>26159</v>
      </c>
    </row>
    <row r="5121" spans="1:23" x14ac:dyDescent="0.3">
      <c r="A5121">
        <v>5</v>
      </c>
      <c r="B5121" t="s">
        <v>800</v>
      </c>
      <c r="C5121">
        <v>5706</v>
      </c>
      <c r="D5121" t="s">
        <v>1279</v>
      </c>
      <c r="E5121">
        <v>100109</v>
      </c>
      <c r="F5121" t="s">
        <v>18431</v>
      </c>
      <c r="G5121">
        <v>100109001</v>
      </c>
      <c r="H5121" t="s">
        <v>26106</v>
      </c>
      <c r="I5121">
        <v>2</v>
      </c>
      <c r="J5121" t="s">
        <v>12848</v>
      </c>
      <c r="K5121">
        <v>16</v>
      </c>
      <c r="L5121" t="s">
        <v>26165</v>
      </c>
      <c r="M5121">
        <v>5</v>
      </c>
      <c r="N5121" t="s">
        <v>26092</v>
      </c>
      <c r="O5121">
        <v>3</v>
      </c>
      <c r="P5121" t="s">
        <v>26085</v>
      </c>
      <c r="Q5121">
        <v>2</v>
      </c>
      <c r="R5121" t="s">
        <v>8209</v>
      </c>
      <c r="S5121">
        <v>8</v>
      </c>
      <c r="T5121">
        <v>1</v>
      </c>
      <c r="U5121">
        <v>3250000</v>
      </c>
      <c r="V5121">
        <v>2020</v>
      </c>
      <c r="W5121" t="s">
        <v>26159</v>
      </c>
    </row>
    <row r="5122" spans="1:23" x14ac:dyDescent="0.3">
      <c r="A5122">
        <v>5</v>
      </c>
      <c r="B5122" t="s">
        <v>800</v>
      </c>
      <c r="C5122">
        <v>5606</v>
      </c>
      <c r="D5122" t="s">
        <v>1261</v>
      </c>
      <c r="E5122">
        <v>100105</v>
      </c>
      <c r="F5122" t="s">
        <v>11377</v>
      </c>
      <c r="G5122">
        <v>100105004</v>
      </c>
      <c r="H5122" t="s">
        <v>26116</v>
      </c>
      <c r="I5122">
        <v>2</v>
      </c>
      <c r="J5122" t="s">
        <v>12848</v>
      </c>
      <c r="K5122">
        <v>20</v>
      </c>
      <c r="L5122" t="s">
        <v>26161</v>
      </c>
      <c r="M5122">
        <v>2</v>
      </c>
      <c r="N5122" t="s">
        <v>26084</v>
      </c>
      <c r="O5122">
        <v>3</v>
      </c>
      <c r="P5122" t="s">
        <v>26085</v>
      </c>
      <c r="Q5122">
        <v>1</v>
      </c>
      <c r="R5122" t="s">
        <v>26083</v>
      </c>
      <c r="S5122">
        <v>2</v>
      </c>
      <c r="T5122">
        <v>1</v>
      </c>
      <c r="U5122">
        <v>12000</v>
      </c>
      <c r="V5122">
        <v>2020</v>
      </c>
      <c r="W5122" t="s">
        <v>26159</v>
      </c>
    </row>
    <row r="5123" spans="1:23" x14ac:dyDescent="0.3">
      <c r="A5123">
        <v>13</v>
      </c>
      <c r="B5123" t="s">
        <v>26153</v>
      </c>
      <c r="C5123">
        <v>13402</v>
      </c>
      <c r="D5123" t="s">
        <v>1941</v>
      </c>
      <c r="E5123">
        <v>100104</v>
      </c>
      <c r="F5123" t="s">
        <v>11362</v>
      </c>
      <c r="G5123">
        <v>100104002</v>
      </c>
      <c r="H5123" t="s">
        <v>26132</v>
      </c>
      <c r="I5123">
        <v>2</v>
      </c>
      <c r="J5123" t="s">
        <v>12848</v>
      </c>
      <c r="K5123">
        <v>4</v>
      </c>
      <c r="L5123" t="s">
        <v>26101</v>
      </c>
      <c r="M5123">
        <v>5</v>
      </c>
      <c r="N5123" t="s">
        <v>26092</v>
      </c>
      <c r="O5123">
        <v>3</v>
      </c>
      <c r="P5123" t="s">
        <v>26085</v>
      </c>
      <c r="Q5123">
        <v>4</v>
      </c>
      <c r="R5123" t="s">
        <v>26113</v>
      </c>
      <c r="S5123">
        <v>130</v>
      </c>
      <c r="T5123">
        <v>1</v>
      </c>
      <c r="U5123">
        <v>30000</v>
      </c>
      <c r="V5123">
        <v>2020</v>
      </c>
      <c r="W5123" t="s">
        <v>26159</v>
      </c>
    </row>
    <row r="5124" spans="1:23" x14ac:dyDescent="0.3">
      <c r="A5124">
        <v>13</v>
      </c>
      <c r="B5124" t="s">
        <v>26153</v>
      </c>
      <c r="C5124">
        <v>13402</v>
      </c>
      <c r="D5124" t="s">
        <v>1941</v>
      </c>
      <c r="E5124">
        <v>100103</v>
      </c>
      <c r="F5124" t="s">
        <v>11337</v>
      </c>
      <c r="G5124">
        <v>100103002</v>
      </c>
      <c r="H5124" t="s">
        <v>26099</v>
      </c>
      <c r="I5124">
        <v>2</v>
      </c>
      <c r="J5124" t="s">
        <v>12848</v>
      </c>
      <c r="K5124">
        <v>4</v>
      </c>
      <c r="L5124" t="s">
        <v>26101</v>
      </c>
      <c r="M5124">
        <v>5</v>
      </c>
      <c r="N5124" t="s">
        <v>26092</v>
      </c>
      <c r="O5124">
        <v>3</v>
      </c>
      <c r="P5124" t="s">
        <v>26085</v>
      </c>
      <c r="Q5124">
        <v>5</v>
      </c>
      <c r="R5124" t="s">
        <v>8203</v>
      </c>
      <c r="S5124">
        <v>100</v>
      </c>
      <c r="T5124">
        <v>1</v>
      </c>
      <c r="U5124">
        <v>5000000</v>
      </c>
      <c r="V5124">
        <v>2020</v>
      </c>
      <c r="W5124" t="s">
        <v>26159</v>
      </c>
    </row>
    <row r="5125" spans="1:23" x14ac:dyDescent="0.3">
      <c r="A5125">
        <v>13</v>
      </c>
      <c r="B5125" t="s">
        <v>26153</v>
      </c>
      <c r="C5125">
        <v>13402</v>
      </c>
      <c r="D5125" t="s">
        <v>1941</v>
      </c>
      <c r="E5125">
        <v>100105</v>
      </c>
      <c r="F5125" t="s">
        <v>11377</v>
      </c>
      <c r="G5125">
        <v>100105004</v>
      </c>
      <c r="H5125" t="s">
        <v>26116</v>
      </c>
      <c r="I5125">
        <v>2</v>
      </c>
      <c r="J5125" t="s">
        <v>12848</v>
      </c>
      <c r="K5125">
        <v>20</v>
      </c>
      <c r="L5125" t="s">
        <v>26161</v>
      </c>
      <c r="M5125">
        <v>2</v>
      </c>
      <c r="N5125" t="s">
        <v>26084</v>
      </c>
      <c r="O5125">
        <v>3</v>
      </c>
      <c r="P5125" t="s">
        <v>26085</v>
      </c>
      <c r="Q5125">
        <v>1</v>
      </c>
      <c r="R5125" t="s">
        <v>26083</v>
      </c>
      <c r="S5125">
        <v>8</v>
      </c>
      <c r="T5125">
        <v>1</v>
      </c>
      <c r="U5125">
        <v>90000</v>
      </c>
      <c r="V5125">
        <v>2020</v>
      </c>
      <c r="W5125" t="s">
        <v>26159</v>
      </c>
    </row>
    <row r="5126" spans="1:23" x14ac:dyDescent="0.3">
      <c r="A5126">
        <v>13</v>
      </c>
      <c r="B5126" t="s">
        <v>26153</v>
      </c>
      <c r="C5126">
        <v>13402</v>
      </c>
      <c r="D5126" t="s">
        <v>1941</v>
      </c>
      <c r="E5126">
        <v>100105</v>
      </c>
      <c r="F5126" t="s">
        <v>11377</v>
      </c>
      <c r="G5126">
        <v>100105004</v>
      </c>
      <c r="H5126" t="s">
        <v>26116</v>
      </c>
      <c r="I5126">
        <v>2</v>
      </c>
      <c r="J5126" t="s">
        <v>12848</v>
      </c>
      <c r="K5126">
        <v>20</v>
      </c>
      <c r="L5126" t="s">
        <v>26161</v>
      </c>
      <c r="M5126">
        <v>7</v>
      </c>
      <c r="N5126" t="s">
        <v>14788</v>
      </c>
      <c r="O5126">
        <v>3</v>
      </c>
      <c r="P5126" t="s">
        <v>26085</v>
      </c>
      <c r="Q5126">
        <v>1</v>
      </c>
      <c r="R5126" t="s">
        <v>26083</v>
      </c>
      <c r="S5126">
        <v>15</v>
      </c>
      <c r="T5126">
        <v>1</v>
      </c>
      <c r="U5126">
        <v>600000</v>
      </c>
      <c r="V5126">
        <v>2020</v>
      </c>
      <c r="W5126" t="s">
        <v>26159</v>
      </c>
    </row>
    <row r="5127" spans="1:23" x14ac:dyDescent="0.3">
      <c r="A5127">
        <v>13</v>
      </c>
      <c r="B5127" t="s">
        <v>26153</v>
      </c>
      <c r="C5127">
        <v>13402</v>
      </c>
      <c r="D5127" t="s">
        <v>1941</v>
      </c>
      <c r="E5127">
        <v>100105</v>
      </c>
      <c r="F5127" t="s">
        <v>11377</v>
      </c>
      <c r="G5127">
        <v>100105004</v>
      </c>
      <c r="H5127" t="s">
        <v>26116</v>
      </c>
      <c r="I5127">
        <v>2</v>
      </c>
      <c r="J5127" t="s">
        <v>12848</v>
      </c>
      <c r="K5127">
        <v>20</v>
      </c>
      <c r="L5127" t="s">
        <v>26161</v>
      </c>
      <c r="M5127">
        <v>2</v>
      </c>
      <c r="N5127" t="s">
        <v>26084</v>
      </c>
      <c r="O5127">
        <v>3</v>
      </c>
      <c r="P5127" t="s">
        <v>26085</v>
      </c>
      <c r="Q5127">
        <v>1</v>
      </c>
      <c r="R5127" t="s">
        <v>26083</v>
      </c>
      <c r="S5127">
        <v>5</v>
      </c>
      <c r="T5127">
        <v>1</v>
      </c>
      <c r="U5127">
        <v>180000</v>
      </c>
      <c r="V5127">
        <v>2020</v>
      </c>
      <c r="W5127" t="s">
        <v>26159</v>
      </c>
    </row>
    <row r="5128" spans="1:23" x14ac:dyDescent="0.3">
      <c r="A5128">
        <v>13</v>
      </c>
      <c r="B5128" t="s">
        <v>26153</v>
      </c>
      <c r="C5128">
        <v>13402</v>
      </c>
      <c r="D5128" t="s">
        <v>1941</v>
      </c>
      <c r="E5128">
        <v>100105</v>
      </c>
      <c r="F5128" t="s">
        <v>11377</v>
      </c>
      <c r="G5128">
        <v>100105004</v>
      </c>
      <c r="H5128" t="s">
        <v>26116</v>
      </c>
      <c r="I5128">
        <v>2</v>
      </c>
      <c r="J5128" t="s">
        <v>12848</v>
      </c>
      <c r="K5128">
        <v>20</v>
      </c>
      <c r="L5128" t="s">
        <v>26161</v>
      </c>
      <c r="M5128">
        <v>2</v>
      </c>
      <c r="N5128" t="s">
        <v>26084</v>
      </c>
      <c r="O5128">
        <v>1</v>
      </c>
      <c r="P5128" t="s">
        <v>28066</v>
      </c>
      <c r="Q5128">
        <v>1</v>
      </c>
      <c r="R5128" t="s">
        <v>26083</v>
      </c>
      <c r="S5128">
        <v>4</v>
      </c>
      <c r="T5128">
        <v>1</v>
      </c>
      <c r="U5128">
        <v>20000</v>
      </c>
      <c r="V5128">
        <v>2020</v>
      </c>
      <c r="W5128" t="s">
        <v>26159</v>
      </c>
    </row>
    <row r="5129" spans="1:23" x14ac:dyDescent="0.3">
      <c r="A5129">
        <v>13</v>
      </c>
      <c r="B5129" t="s">
        <v>26153</v>
      </c>
      <c r="C5129">
        <v>13402</v>
      </c>
      <c r="D5129" t="s">
        <v>1941</v>
      </c>
      <c r="E5129">
        <v>100103</v>
      </c>
      <c r="F5129" t="s">
        <v>11337</v>
      </c>
      <c r="G5129">
        <v>1001030040</v>
      </c>
      <c r="H5129" t="s">
        <v>26115</v>
      </c>
      <c r="I5129">
        <v>2</v>
      </c>
      <c r="J5129" t="s">
        <v>12848</v>
      </c>
      <c r="K5129">
        <v>4</v>
      </c>
      <c r="L5129" t="s">
        <v>26101</v>
      </c>
      <c r="M5129">
        <v>5</v>
      </c>
      <c r="N5129" t="s">
        <v>26092</v>
      </c>
      <c r="O5129">
        <v>3</v>
      </c>
      <c r="P5129" t="s">
        <v>26085</v>
      </c>
      <c r="Q5129">
        <v>4</v>
      </c>
      <c r="R5129" t="s">
        <v>26113</v>
      </c>
      <c r="S5129">
        <v>130</v>
      </c>
      <c r="T5129">
        <v>1</v>
      </c>
      <c r="U5129">
        <v>20000</v>
      </c>
      <c r="V5129">
        <v>2020</v>
      </c>
      <c r="W5129" t="s">
        <v>26159</v>
      </c>
    </row>
    <row r="5130" spans="1:23" x14ac:dyDescent="0.3">
      <c r="A5130">
        <v>13</v>
      </c>
      <c r="B5130" t="s">
        <v>26153</v>
      </c>
      <c r="C5130">
        <v>13402</v>
      </c>
      <c r="D5130" t="s">
        <v>1941</v>
      </c>
      <c r="E5130">
        <v>100107</v>
      </c>
      <c r="F5130" t="s">
        <v>9429</v>
      </c>
      <c r="G5130">
        <v>100107005</v>
      </c>
      <c r="H5130" t="s">
        <v>11388</v>
      </c>
      <c r="I5130">
        <v>1</v>
      </c>
      <c r="J5130" t="s">
        <v>26080</v>
      </c>
      <c r="K5130">
        <v>14</v>
      </c>
      <c r="L5130" t="s">
        <v>26103</v>
      </c>
      <c r="M5130">
        <v>3</v>
      </c>
      <c r="N5130" t="s">
        <v>16841</v>
      </c>
      <c r="O5130">
        <v>1</v>
      </c>
      <c r="P5130" t="s">
        <v>28066</v>
      </c>
      <c r="Q5130">
        <v>1</v>
      </c>
      <c r="R5130" t="s">
        <v>26083</v>
      </c>
      <c r="S5130">
        <v>7</v>
      </c>
      <c r="T5130">
        <v>1</v>
      </c>
      <c r="U5130">
        <v>400</v>
      </c>
      <c r="V5130">
        <v>2020</v>
      </c>
      <c r="W5130" t="s">
        <v>26159</v>
      </c>
    </row>
    <row r="5131" spans="1:23" x14ac:dyDescent="0.3">
      <c r="A5131">
        <v>13</v>
      </c>
      <c r="B5131" t="s">
        <v>26153</v>
      </c>
      <c r="C5131">
        <v>13402</v>
      </c>
      <c r="D5131" t="s">
        <v>1941</v>
      </c>
      <c r="E5131">
        <v>100103</v>
      </c>
      <c r="F5131" t="s">
        <v>11337</v>
      </c>
      <c r="G5131">
        <v>100103003</v>
      </c>
      <c r="H5131" t="s">
        <v>16985</v>
      </c>
      <c r="I5131">
        <v>2</v>
      </c>
      <c r="J5131" t="s">
        <v>12848</v>
      </c>
      <c r="K5131">
        <v>4</v>
      </c>
      <c r="L5131" t="s">
        <v>26101</v>
      </c>
      <c r="M5131">
        <v>5</v>
      </c>
      <c r="N5131" t="s">
        <v>26092</v>
      </c>
      <c r="O5131">
        <v>3</v>
      </c>
      <c r="P5131" t="s">
        <v>26085</v>
      </c>
      <c r="Q5131">
        <v>4</v>
      </c>
      <c r="R5131" t="s">
        <v>26113</v>
      </c>
      <c r="S5131">
        <v>130</v>
      </c>
      <c r="T5131">
        <v>1</v>
      </c>
      <c r="U5131">
        <v>5000</v>
      </c>
      <c r="V5131">
        <v>2020</v>
      </c>
      <c r="W5131" t="s">
        <v>26159</v>
      </c>
    </row>
    <row r="5132" spans="1:23" x14ac:dyDescent="0.3">
      <c r="A5132">
        <v>13</v>
      </c>
      <c r="B5132" t="s">
        <v>26153</v>
      </c>
      <c r="C5132">
        <v>13402</v>
      </c>
      <c r="D5132" t="s">
        <v>1941</v>
      </c>
      <c r="E5132">
        <v>100103</v>
      </c>
      <c r="F5132" t="s">
        <v>11337</v>
      </c>
      <c r="G5132">
        <v>100103002</v>
      </c>
      <c r="H5132" t="s">
        <v>26099</v>
      </c>
      <c r="I5132">
        <v>2</v>
      </c>
      <c r="J5132" t="s">
        <v>12848</v>
      </c>
      <c r="K5132">
        <v>4</v>
      </c>
      <c r="L5132" t="s">
        <v>26101</v>
      </c>
      <c r="M5132">
        <v>2</v>
      </c>
      <c r="N5132" t="s">
        <v>26084</v>
      </c>
      <c r="O5132">
        <v>3</v>
      </c>
      <c r="P5132" t="s">
        <v>26085</v>
      </c>
      <c r="Q5132">
        <v>1</v>
      </c>
      <c r="R5132" t="s">
        <v>26083</v>
      </c>
      <c r="S5132">
        <v>10</v>
      </c>
      <c r="T5132">
        <v>1</v>
      </c>
      <c r="U5132">
        <v>186000</v>
      </c>
      <c r="V5132">
        <v>2020</v>
      </c>
      <c r="W5132" t="s">
        <v>26159</v>
      </c>
    </row>
    <row r="5133" spans="1:23" x14ac:dyDescent="0.3">
      <c r="A5133">
        <v>13</v>
      </c>
      <c r="B5133" t="s">
        <v>26153</v>
      </c>
      <c r="C5133">
        <v>13402</v>
      </c>
      <c r="D5133" t="s">
        <v>1941</v>
      </c>
      <c r="E5133">
        <v>100104</v>
      </c>
      <c r="F5133" t="s">
        <v>11362</v>
      </c>
      <c r="G5133">
        <v>1001040020</v>
      </c>
      <c r="H5133" t="s">
        <v>26164</v>
      </c>
      <c r="I5133">
        <v>2</v>
      </c>
      <c r="J5133" t="s">
        <v>12848</v>
      </c>
      <c r="K5133">
        <v>4</v>
      </c>
      <c r="L5133" t="s">
        <v>26101</v>
      </c>
      <c r="M5133">
        <v>5</v>
      </c>
      <c r="N5133" t="s">
        <v>26092</v>
      </c>
      <c r="O5133">
        <v>3</v>
      </c>
      <c r="P5133" t="s">
        <v>26085</v>
      </c>
      <c r="Q5133">
        <v>4</v>
      </c>
      <c r="R5133" t="s">
        <v>26113</v>
      </c>
      <c r="S5133">
        <v>130</v>
      </c>
      <c r="T5133">
        <v>1</v>
      </c>
      <c r="U5133">
        <v>30000</v>
      </c>
      <c r="V5133">
        <v>2020</v>
      </c>
      <c r="W5133" t="s">
        <v>26159</v>
      </c>
    </row>
    <row r="5134" spans="1:23" x14ac:dyDescent="0.3">
      <c r="A5134">
        <v>13</v>
      </c>
      <c r="B5134" t="s">
        <v>26153</v>
      </c>
      <c r="C5134">
        <v>13402</v>
      </c>
      <c r="D5134" t="s">
        <v>1941</v>
      </c>
      <c r="E5134">
        <v>100103</v>
      </c>
      <c r="F5134" t="s">
        <v>11337</v>
      </c>
      <c r="G5134">
        <v>100103002</v>
      </c>
      <c r="H5134" t="s">
        <v>26099</v>
      </c>
      <c r="I5134">
        <v>2</v>
      </c>
      <c r="J5134" t="s">
        <v>12848</v>
      </c>
      <c r="K5134">
        <v>4</v>
      </c>
      <c r="L5134" t="s">
        <v>26101</v>
      </c>
      <c r="M5134">
        <v>5</v>
      </c>
      <c r="N5134" t="s">
        <v>26092</v>
      </c>
      <c r="O5134">
        <v>3</v>
      </c>
      <c r="P5134" t="s">
        <v>26085</v>
      </c>
      <c r="Q5134">
        <v>4</v>
      </c>
      <c r="R5134" t="s">
        <v>26113</v>
      </c>
      <c r="S5134">
        <v>130</v>
      </c>
      <c r="T5134">
        <v>1</v>
      </c>
      <c r="U5134">
        <v>10000</v>
      </c>
      <c r="V5134">
        <v>2020</v>
      </c>
      <c r="W5134" t="s">
        <v>26159</v>
      </c>
    </row>
    <row r="5135" spans="1:23" x14ac:dyDescent="0.3">
      <c r="A5135">
        <v>13</v>
      </c>
      <c r="B5135" t="s">
        <v>26153</v>
      </c>
      <c r="C5135">
        <v>13402</v>
      </c>
      <c r="D5135" t="s">
        <v>1941</v>
      </c>
      <c r="E5135">
        <v>100101</v>
      </c>
      <c r="F5135" t="s">
        <v>11256</v>
      </c>
      <c r="G5135">
        <v>100101004</v>
      </c>
      <c r="H5135" t="s">
        <v>16281</v>
      </c>
      <c r="I5135">
        <v>2</v>
      </c>
      <c r="J5135" t="s">
        <v>12848</v>
      </c>
      <c r="K5135">
        <v>10</v>
      </c>
      <c r="L5135" t="s">
        <v>26088</v>
      </c>
      <c r="M5135">
        <v>1</v>
      </c>
      <c r="N5135" t="s">
        <v>26082</v>
      </c>
      <c r="O5135">
        <v>3</v>
      </c>
      <c r="P5135" t="s">
        <v>26085</v>
      </c>
      <c r="Q5135">
        <v>2</v>
      </c>
      <c r="R5135" t="s">
        <v>8209</v>
      </c>
      <c r="S5135">
        <v>130</v>
      </c>
      <c r="T5135">
        <v>1</v>
      </c>
      <c r="U5135">
        <v>25000</v>
      </c>
      <c r="V5135">
        <v>2020</v>
      </c>
      <c r="W5135" t="s">
        <v>26159</v>
      </c>
    </row>
    <row r="5136" spans="1:23" x14ac:dyDescent="0.3">
      <c r="A5136">
        <v>13</v>
      </c>
      <c r="B5136" t="s">
        <v>26153</v>
      </c>
      <c r="C5136">
        <v>13402</v>
      </c>
      <c r="D5136" t="s">
        <v>1941</v>
      </c>
      <c r="E5136">
        <v>100101</v>
      </c>
      <c r="F5136" t="s">
        <v>11256</v>
      </c>
      <c r="G5136">
        <v>100101001</v>
      </c>
      <c r="H5136" t="s">
        <v>26124</v>
      </c>
      <c r="I5136">
        <v>2</v>
      </c>
      <c r="J5136" t="s">
        <v>12848</v>
      </c>
      <c r="K5136">
        <v>10</v>
      </c>
      <c r="L5136" t="s">
        <v>26088</v>
      </c>
      <c r="M5136">
        <v>1</v>
      </c>
      <c r="N5136" t="s">
        <v>26082</v>
      </c>
      <c r="O5136">
        <v>3</v>
      </c>
      <c r="P5136" t="s">
        <v>26085</v>
      </c>
      <c r="Q5136">
        <v>2</v>
      </c>
      <c r="R5136" t="s">
        <v>8209</v>
      </c>
      <c r="S5136">
        <v>130</v>
      </c>
      <c r="T5136">
        <v>1</v>
      </c>
      <c r="U5136">
        <v>10000</v>
      </c>
      <c r="V5136">
        <v>2020</v>
      </c>
      <c r="W5136" t="s">
        <v>26159</v>
      </c>
    </row>
    <row r="5137" spans="1:23" x14ac:dyDescent="0.3">
      <c r="A5137">
        <v>13</v>
      </c>
      <c r="B5137" t="s">
        <v>26153</v>
      </c>
      <c r="C5137">
        <v>13402</v>
      </c>
      <c r="D5137" t="s">
        <v>1941</v>
      </c>
      <c r="E5137">
        <v>100104</v>
      </c>
      <c r="F5137" t="s">
        <v>11362</v>
      </c>
      <c r="G5137">
        <v>100104002</v>
      </c>
      <c r="H5137" t="s">
        <v>26132</v>
      </c>
      <c r="I5137">
        <v>2</v>
      </c>
      <c r="J5137" t="s">
        <v>12848</v>
      </c>
      <c r="K5137">
        <v>10</v>
      </c>
      <c r="L5137" t="s">
        <v>26088</v>
      </c>
      <c r="M5137">
        <v>1</v>
      </c>
      <c r="N5137" t="s">
        <v>26082</v>
      </c>
      <c r="O5137">
        <v>3</v>
      </c>
      <c r="P5137" t="s">
        <v>26085</v>
      </c>
      <c r="Q5137">
        <v>2</v>
      </c>
      <c r="R5137" t="s">
        <v>8209</v>
      </c>
      <c r="S5137">
        <v>130</v>
      </c>
      <c r="T5137">
        <v>1</v>
      </c>
      <c r="U5137">
        <v>100000</v>
      </c>
      <c r="V5137">
        <v>2020</v>
      </c>
      <c r="W5137" t="s">
        <v>26159</v>
      </c>
    </row>
    <row r="5138" spans="1:23" x14ac:dyDescent="0.3">
      <c r="A5138">
        <v>13</v>
      </c>
      <c r="B5138" t="s">
        <v>26153</v>
      </c>
      <c r="C5138">
        <v>13402</v>
      </c>
      <c r="D5138" t="s">
        <v>1941</v>
      </c>
      <c r="E5138">
        <v>100101</v>
      </c>
      <c r="F5138" t="s">
        <v>11256</v>
      </c>
      <c r="G5138">
        <v>100101004</v>
      </c>
      <c r="H5138" t="s">
        <v>16281</v>
      </c>
      <c r="I5138">
        <v>2</v>
      </c>
      <c r="J5138" t="s">
        <v>12848</v>
      </c>
      <c r="K5138">
        <v>4</v>
      </c>
      <c r="L5138" t="s">
        <v>26101</v>
      </c>
      <c r="M5138">
        <v>5</v>
      </c>
      <c r="N5138" t="s">
        <v>26092</v>
      </c>
      <c r="O5138">
        <v>3</v>
      </c>
      <c r="P5138" t="s">
        <v>26085</v>
      </c>
      <c r="Q5138">
        <v>4</v>
      </c>
      <c r="R5138" t="s">
        <v>26113</v>
      </c>
      <c r="S5138">
        <v>130</v>
      </c>
      <c r="T5138">
        <v>1</v>
      </c>
      <c r="U5138">
        <v>10000</v>
      </c>
      <c r="V5138">
        <v>2020</v>
      </c>
      <c r="W5138" t="s">
        <v>26159</v>
      </c>
    </row>
    <row r="5139" spans="1:23" x14ac:dyDescent="0.3">
      <c r="A5139">
        <v>13</v>
      </c>
      <c r="B5139" t="s">
        <v>26153</v>
      </c>
      <c r="C5139">
        <v>13402</v>
      </c>
      <c r="D5139" t="s">
        <v>1941</v>
      </c>
      <c r="E5139">
        <v>100104</v>
      </c>
      <c r="F5139" t="s">
        <v>11362</v>
      </c>
      <c r="G5139">
        <v>1001040020</v>
      </c>
      <c r="H5139" t="s">
        <v>26164</v>
      </c>
      <c r="I5139">
        <v>2</v>
      </c>
      <c r="J5139" t="s">
        <v>12848</v>
      </c>
      <c r="K5139">
        <v>27</v>
      </c>
      <c r="L5139" t="s">
        <v>26137</v>
      </c>
      <c r="M5139">
        <v>8</v>
      </c>
      <c r="N5139" t="s">
        <v>26138</v>
      </c>
      <c r="O5139">
        <v>3</v>
      </c>
      <c r="P5139" t="s">
        <v>26085</v>
      </c>
      <c r="Q5139">
        <v>4</v>
      </c>
      <c r="R5139" t="s">
        <v>26113</v>
      </c>
      <c r="S5139">
        <v>60</v>
      </c>
      <c r="T5139">
        <v>1</v>
      </c>
      <c r="U5139">
        <v>120000</v>
      </c>
      <c r="V5139">
        <v>2020</v>
      </c>
      <c r="W5139" t="s">
        <v>26159</v>
      </c>
    </row>
    <row r="5140" spans="1:23" x14ac:dyDescent="0.3">
      <c r="A5140">
        <v>13</v>
      </c>
      <c r="B5140" t="s">
        <v>26153</v>
      </c>
      <c r="C5140">
        <v>13402</v>
      </c>
      <c r="D5140" t="s">
        <v>1941</v>
      </c>
      <c r="E5140">
        <v>100104</v>
      </c>
      <c r="F5140" t="s">
        <v>11362</v>
      </c>
      <c r="G5140">
        <v>1001040020</v>
      </c>
      <c r="H5140" t="s">
        <v>26164</v>
      </c>
      <c r="I5140">
        <v>2</v>
      </c>
      <c r="J5140" t="s">
        <v>12848</v>
      </c>
      <c r="K5140">
        <v>10</v>
      </c>
      <c r="L5140" t="s">
        <v>26088</v>
      </c>
      <c r="M5140">
        <v>1</v>
      </c>
      <c r="N5140" t="s">
        <v>26082</v>
      </c>
      <c r="O5140">
        <v>3</v>
      </c>
      <c r="P5140" t="s">
        <v>26085</v>
      </c>
      <c r="Q5140">
        <v>2</v>
      </c>
      <c r="R5140" t="s">
        <v>8209</v>
      </c>
      <c r="S5140">
        <v>130</v>
      </c>
      <c r="T5140">
        <v>1</v>
      </c>
      <c r="U5140">
        <v>100000</v>
      </c>
      <c r="V5140">
        <v>2020</v>
      </c>
      <c r="W5140" t="s">
        <v>26159</v>
      </c>
    </row>
    <row r="5141" spans="1:23" x14ac:dyDescent="0.3">
      <c r="A5141">
        <v>13</v>
      </c>
      <c r="B5141" t="s">
        <v>26153</v>
      </c>
      <c r="C5141">
        <v>13402</v>
      </c>
      <c r="D5141" t="s">
        <v>1941</v>
      </c>
      <c r="E5141">
        <v>100105</v>
      </c>
      <c r="F5141" t="s">
        <v>11377</v>
      </c>
      <c r="G5141">
        <v>100105004</v>
      </c>
      <c r="H5141" t="s">
        <v>26116</v>
      </c>
      <c r="I5141">
        <v>2</v>
      </c>
      <c r="J5141" t="s">
        <v>12848</v>
      </c>
      <c r="K5141">
        <v>20</v>
      </c>
      <c r="L5141" t="s">
        <v>26161</v>
      </c>
      <c r="M5141">
        <v>2</v>
      </c>
      <c r="N5141" t="s">
        <v>26084</v>
      </c>
      <c r="O5141">
        <v>3</v>
      </c>
      <c r="P5141" t="s">
        <v>26085</v>
      </c>
      <c r="Q5141">
        <v>1</v>
      </c>
      <c r="R5141" t="s">
        <v>26083</v>
      </c>
      <c r="S5141">
        <v>10</v>
      </c>
      <c r="T5141">
        <v>1</v>
      </c>
      <c r="U5141">
        <v>100000</v>
      </c>
      <c r="V5141">
        <v>2020</v>
      </c>
      <c r="W5141" t="s">
        <v>26159</v>
      </c>
    </row>
    <row r="5142" spans="1:23" x14ac:dyDescent="0.3">
      <c r="A5142">
        <v>13</v>
      </c>
      <c r="B5142" t="s">
        <v>26153</v>
      </c>
      <c r="C5142">
        <v>13402</v>
      </c>
      <c r="D5142" t="s">
        <v>1941</v>
      </c>
      <c r="E5142">
        <v>100105</v>
      </c>
      <c r="F5142" t="s">
        <v>11377</v>
      </c>
      <c r="G5142">
        <v>100105004</v>
      </c>
      <c r="H5142" t="s">
        <v>26116</v>
      </c>
      <c r="I5142">
        <v>2</v>
      </c>
      <c r="J5142" t="s">
        <v>12848</v>
      </c>
      <c r="K5142">
        <v>20</v>
      </c>
      <c r="L5142" t="s">
        <v>26161</v>
      </c>
      <c r="M5142">
        <v>2</v>
      </c>
      <c r="N5142" t="s">
        <v>26084</v>
      </c>
      <c r="O5142">
        <v>3</v>
      </c>
      <c r="P5142" t="s">
        <v>26085</v>
      </c>
      <c r="Q5142">
        <v>1</v>
      </c>
      <c r="R5142" t="s">
        <v>26083</v>
      </c>
      <c r="S5142">
        <v>20</v>
      </c>
      <c r="T5142">
        <v>1</v>
      </c>
      <c r="U5142">
        <v>365000</v>
      </c>
      <c r="V5142">
        <v>2020</v>
      </c>
      <c r="W5142" t="s">
        <v>26159</v>
      </c>
    </row>
    <row r="5143" spans="1:23" x14ac:dyDescent="0.3">
      <c r="A5143">
        <v>13</v>
      </c>
      <c r="B5143" t="s">
        <v>26153</v>
      </c>
      <c r="C5143">
        <v>13402</v>
      </c>
      <c r="D5143" t="s">
        <v>1941</v>
      </c>
      <c r="E5143">
        <v>100101</v>
      </c>
      <c r="F5143" t="s">
        <v>11256</v>
      </c>
      <c r="G5143">
        <v>100101004</v>
      </c>
      <c r="H5143" t="s">
        <v>16281</v>
      </c>
      <c r="I5143">
        <v>2</v>
      </c>
      <c r="J5143" t="s">
        <v>12848</v>
      </c>
      <c r="K5143">
        <v>27</v>
      </c>
      <c r="L5143" t="s">
        <v>26137</v>
      </c>
      <c r="M5143">
        <v>8</v>
      </c>
      <c r="N5143" t="s">
        <v>26138</v>
      </c>
      <c r="O5143">
        <v>3</v>
      </c>
      <c r="P5143" t="s">
        <v>26085</v>
      </c>
      <c r="Q5143">
        <v>4</v>
      </c>
      <c r="R5143" t="s">
        <v>26113</v>
      </c>
      <c r="S5143">
        <v>60</v>
      </c>
      <c r="T5143">
        <v>1</v>
      </c>
      <c r="U5143">
        <v>250000</v>
      </c>
      <c r="V5143">
        <v>2020</v>
      </c>
      <c r="W5143" t="s">
        <v>26159</v>
      </c>
    </row>
    <row r="5144" spans="1:23" x14ac:dyDescent="0.3">
      <c r="A5144">
        <v>13</v>
      </c>
      <c r="B5144" t="s">
        <v>26153</v>
      </c>
      <c r="C5144">
        <v>13402</v>
      </c>
      <c r="D5144" t="s">
        <v>1941</v>
      </c>
      <c r="E5144">
        <v>100104</v>
      </c>
      <c r="F5144" t="s">
        <v>11362</v>
      </c>
      <c r="G5144">
        <v>100104002</v>
      </c>
      <c r="H5144" t="s">
        <v>26132</v>
      </c>
      <c r="I5144">
        <v>2</v>
      </c>
      <c r="J5144" t="s">
        <v>12848</v>
      </c>
      <c r="K5144">
        <v>27</v>
      </c>
      <c r="L5144" t="s">
        <v>26137</v>
      </c>
      <c r="M5144">
        <v>8</v>
      </c>
      <c r="N5144" t="s">
        <v>26138</v>
      </c>
      <c r="O5144">
        <v>3</v>
      </c>
      <c r="P5144" t="s">
        <v>26085</v>
      </c>
      <c r="Q5144">
        <v>4</v>
      </c>
      <c r="R5144" t="s">
        <v>26113</v>
      </c>
      <c r="S5144">
        <v>60</v>
      </c>
      <c r="T5144">
        <v>1</v>
      </c>
      <c r="U5144">
        <v>98000</v>
      </c>
      <c r="V5144">
        <v>2020</v>
      </c>
      <c r="W5144" t="s">
        <v>26159</v>
      </c>
    </row>
    <row r="5145" spans="1:23" x14ac:dyDescent="0.3">
      <c r="A5145">
        <v>13</v>
      </c>
      <c r="B5145" t="s">
        <v>26153</v>
      </c>
      <c r="C5145">
        <v>13402</v>
      </c>
      <c r="D5145" t="s">
        <v>1941</v>
      </c>
      <c r="E5145">
        <v>100103</v>
      </c>
      <c r="F5145" t="s">
        <v>11337</v>
      </c>
      <c r="G5145">
        <v>1001030040</v>
      </c>
      <c r="H5145" t="s">
        <v>26115</v>
      </c>
      <c r="I5145">
        <v>2</v>
      </c>
      <c r="J5145" t="s">
        <v>12848</v>
      </c>
      <c r="K5145">
        <v>27</v>
      </c>
      <c r="L5145" t="s">
        <v>26137</v>
      </c>
      <c r="M5145">
        <v>8</v>
      </c>
      <c r="N5145" t="s">
        <v>26138</v>
      </c>
      <c r="O5145">
        <v>3</v>
      </c>
      <c r="P5145" t="s">
        <v>26085</v>
      </c>
      <c r="Q5145">
        <v>4</v>
      </c>
      <c r="R5145" t="s">
        <v>26113</v>
      </c>
      <c r="S5145">
        <v>60</v>
      </c>
      <c r="T5145">
        <v>1</v>
      </c>
      <c r="U5145">
        <v>100000</v>
      </c>
      <c r="V5145">
        <v>2020</v>
      </c>
      <c r="W5145" t="s">
        <v>26159</v>
      </c>
    </row>
    <row r="5146" spans="1:23" x14ac:dyDescent="0.3">
      <c r="A5146">
        <v>13</v>
      </c>
      <c r="B5146" t="s">
        <v>26153</v>
      </c>
      <c r="C5146">
        <v>13402</v>
      </c>
      <c r="D5146" t="s">
        <v>1941</v>
      </c>
      <c r="E5146">
        <v>100101</v>
      </c>
      <c r="F5146" t="s">
        <v>11256</v>
      </c>
      <c r="G5146">
        <v>100101003</v>
      </c>
      <c r="H5146" t="s">
        <v>16976</v>
      </c>
      <c r="I5146">
        <v>2</v>
      </c>
      <c r="J5146" t="s">
        <v>12848</v>
      </c>
      <c r="K5146">
        <v>27</v>
      </c>
      <c r="L5146" t="s">
        <v>26137</v>
      </c>
      <c r="M5146">
        <v>8</v>
      </c>
      <c r="N5146" t="s">
        <v>26138</v>
      </c>
      <c r="O5146">
        <v>3</v>
      </c>
      <c r="P5146" t="s">
        <v>26085</v>
      </c>
      <c r="Q5146">
        <v>4</v>
      </c>
      <c r="R5146" t="s">
        <v>26113</v>
      </c>
      <c r="S5146">
        <v>60</v>
      </c>
      <c r="T5146">
        <v>1</v>
      </c>
      <c r="U5146">
        <v>160000</v>
      </c>
      <c r="V5146">
        <v>2020</v>
      </c>
      <c r="W5146" t="s">
        <v>26159</v>
      </c>
    </row>
    <row r="5147" spans="1:23" x14ac:dyDescent="0.3">
      <c r="A5147">
        <v>13</v>
      </c>
      <c r="B5147" t="s">
        <v>26153</v>
      </c>
      <c r="C5147">
        <v>13402</v>
      </c>
      <c r="D5147" t="s">
        <v>1941</v>
      </c>
      <c r="E5147">
        <v>100104</v>
      </c>
      <c r="F5147" t="s">
        <v>11362</v>
      </c>
      <c r="G5147">
        <v>1001040050</v>
      </c>
      <c r="H5147" t="s">
        <v>26131</v>
      </c>
      <c r="I5147">
        <v>2</v>
      </c>
      <c r="J5147" t="s">
        <v>12848</v>
      </c>
      <c r="K5147">
        <v>27</v>
      </c>
      <c r="L5147" t="s">
        <v>26137</v>
      </c>
      <c r="M5147">
        <v>8</v>
      </c>
      <c r="N5147" t="s">
        <v>26138</v>
      </c>
      <c r="O5147">
        <v>3</v>
      </c>
      <c r="P5147" t="s">
        <v>26085</v>
      </c>
      <c r="Q5147">
        <v>4</v>
      </c>
      <c r="R5147" t="s">
        <v>26113</v>
      </c>
      <c r="S5147">
        <v>60</v>
      </c>
      <c r="T5147">
        <v>1</v>
      </c>
      <c r="U5147">
        <v>140000</v>
      </c>
      <c r="V5147">
        <v>2020</v>
      </c>
      <c r="W5147" t="s">
        <v>26159</v>
      </c>
    </row>
    <row r="5148" spans="1:23" x14ac:dyDescent="0.3">
      <c r="A5148">
        <v>13</v>
      </c>
      <c r="B5148" t="s">
        <v>26153</v>
      </c>
      <c r="C5148">
        <v>13402</v>
      </c>
      <c r="D5148" t="s">
        <v>1941</v>
      </c>
      <c r="E5148">
        <v>100105</v>
      </c>
      <c r="F5148" t="s">
        <v>11377</v>
      </c>
      <c r="G5148">
        <v>100105004</v>
      </c>
      <c r="H5148" t="s">
        <v>26116</v>
      </c>
      <c r="I5148">
        <v>2</v>
      </c>
      <c r="J5148" t="s">
        <v>12848</v>
      </c>
      <c r="K5148">
        <v>20</v>
      </c>
      <c r="L5148" t="s">
        <v>26161</v>
      </c>
      <c r="M5148">
        <v>2</v>
      </c>
      <c r="N5148" t="s">
        <v>26084</v>
      </c>
      <c r="O5148">
        <v>3</v>
      </c>
      <c r="P5148" t="s">
        <v>26085</v>
      </c>
      <c r="Q5148">
        <v>1</v>
      </c>
      <c r="R5148" t="s">
        <v>26083</v>
      </c>
      <c r="S5148">
        <v>10</v>
      </c>
      <c r="T5148">
        <v>1</v>
      </c>
      <c r="U5148">
        <v>230000</v>
      </c>
      <c r="V5148">
        <v>2020</v>
      </c>
      <c r="W5148" t="s">
        <v>26159</v>
      </c>
    </row>
    <row r="5149" spans="1:23" x14ac:dyDescent="0.3">
      <c r="A5149">
        <v>13</v>
      </c>
      <c r="B5149" t="s">
        <v>26153</v>
      </c>
      <c r="C5149">
        <v>13402</v>
      </c>
      <c r="D5149" t="s">
        <v>1941</v>
      </c>
      <c r="E5149">
        <v>100105</v>
      </c>
      <c r="F5149" t="s">
        <v>11377</v>
      </c>
      <c r="G5149">
        <v>100105004</v>
      </c>
      <c r="H5149" t="s">
        <v>26116</v>
      </c>
      <c r="I5149">
        <v>2</v>
      </c>
      <c r="J5149" t="s">
        <v>12848</v>
      </c>
      <c r="K5149">
        <v>20</v>
      </c>
      <c r="L5149" t="s">
        <v>26161</v>
      </c>
      <c r="M5149">
        <v>5</v>
      </c>
      <c r="N5149" t="s">
        <v>26092</v>
      </c>
      <c r="O5149">
        <v>3</v>
      </c>
      <c r="P5149" t="s">
        <v>26085</v>
      </c>
      <c r="Q5149">
        <v>2</v>
      </c>
      <c r="R5149" t="s">
        <v>8209</v>
      </c>
      <c r="S5149">
        <v>100</v>
      </c>
      <c r="T5149">
        <v>1</v>
      </c>
      <c r="U5149">
        <v>10000000</v>
      </c>
      <c r="V5149">
        <v>2020</v>
      </c>
      <c r="W5149" t="s">
        <v>26159</v>
      </c>
    </row>
    <row r="5150" spans="1:23" x14ac:dyDescent="0.3">
      <c r="A5150">
        <v>13</v>
      </c>
      <c r="B5150" t="s">
        <v>26153</v>
      </c>
      <c r="C5150">
        <v>13402</v>
      </c>
      <c r="D5150" t="s">
        <v>1941</v>
      </c>
      <c r="E5150">
        <v>100105</v>
      </c>
      <c r="F5150" t="s">
        <v>11377</v>
      </c>
      <c r="G5150">
        <v>100105004</v>
      </c>
      <c r="H5150" t="s">
        <v>26116</v>
      </c>
      <c r="I5150">
        <v>2</v>
      </c>
      <c r="J5150" t="s">
        <v>12848</v>
      </c>
      <c r="K5150">
        <v>20</v>
      </c>
      <c r="L5150" t="s">
        <v>26161</v>
      </c>
      <c r="M5150">
        <v>5</v>
      </c>
      <c r="N5150" t="s">
        <v>26092</v>
      </c>
      <c r="O5150">
        <v>3</v>
      </c>
      <c r="P5150" t="s">
        <v>26085</v>
      </c>
      <c r="Q5150">
        <v>2</v>
      </c>
      <c r="R5150" t="s">
        <v>8209</v>
      </c>
      <c r="S5150">
        <v>150</v>
      </c>
      <c r="T5150">
        <v>1</v>
      </c>
      <c r="U5150">
        <v>2700000</v>
      </c>
      <c r="V5150">
        <v>2020</v>
      </c>
      <c r="W5150" t="s">
        <v>26159</v>
      </c>
    </row>
    <row r="5151" spans="1:23" x14ac:dyDescent="0.3">
      <c r="A5151">
        <v>13</v>
      </c>
      <c r="B5151" t="s">
        <v>26153</v>
      </c>
      <c r="C5151">
        <v>13402</v>
      </c>
      <c r="D5151" t="s">
        <v>1941</v>
      </c>
      <c r="E5151">
        <v>100105</v>
      </c>
      <c r="F5151" t="s">
        <v>11377</v>
      </c>
      <c r="G5151">
        <v>100105004</v>
      </c>
      <c r="H5151" t="s">
        <v>26116</v>
      </c>
      <c r="I5151">
        <v>2</v>
      </c>
      <c r="J5151" t="s">
        <v>12848</v>
      </c>
      <c r="K5151">
        <v>20</v>
      </c>
      <c r="L5151" t="s">
        <v>26161</v>
      </c>
      <c r="M5151">
        <v>2</v>
      </c>
      <c r="N5151" t="s">
        <v>26084</v>
      </c>
      <c r="O5151">
        <v>1</v>
      </c>
      <c r="P5151" t="s">
        <v>28066</v>
      </c>
      <c r="Q5151">
        <v>1</v>
      </c>
      <c r="R5151" t="s">
        <v>26083</v>
      </c>
      <c r="S5151">
        <v>4</v>
      </c>
      <c r="T5151">
        <v>1</v>
      </c>
      <c r="U5151">
        <v>200000</v>
      </c>
      <c r="V5151">
        <v>2020</v>
      </c>
      <c r="W5151" t="s">
        <v>26159</v>
      </c>
    </row>
    <row r="5152" spans="1:23" x14ac:dyDescent="0.3">
      <c r="A5152">
        <v>13</v>
      </c>
      <c r="B5152" t="s">
        <v>26153</v>
      </c>
      <c r="C5152">
        <v>13402</v>
      </c>
      <c r="D5152" t="s">
        <v>1941</v>
      </c>
      <c r="E5152">
        <v>100105</v>
      </c>
      <c r="F5152" t="s">
        <v>11377</v>
      </c>
      <c r="G5152">
        <v>100105004</v>
      </c>
      <c r="H5152" t="s">
        <v>26116</v>
      </c>
      <c r="I5152">
        <v>2</v>
      </c>
      <c r="J5152" t="s">
        <v>12848</v>
      </c>
      <c r="K5152">
        <v>20</v>
      </c>
      <c r="L5152" t="s">
        <v>26161</v>
      </c>
      <c r="M5152">
        <v>2</v>
      </c>
      <c r="N5152" t="s">
        <v>26084</v>
      </c>
      <c r="O5152">
        <v>3</v>
      </c>
      <c r="P5152" t="s">
        <v>26085</v>
      </c>
      <c r="Q5152">
        <v>1</v>
      </c>
      <c r="R5152" t="s">
        <v>26083</v>
      </c>
      <c r="S5152">
        <v>15</v>
      </c>
      <c r="T5152">
        <v>1</v>
      </c>
      <c r="U5152">
        <v>140000</v>
      </c>
      <c r="V5152">
        <v>2020</v>
      </c>
      <c r="W5152" t="s">
        <v>26159</v>
      </c>
    </row>
    <row r="5153" spans="1:23" x14ac:dyDescent="0.3">
      <c r="A5153">
        <v>13</v>
      </c>
      <c r="B5153" t="s">
        <v>26153</v>
      </c>
      <c r="C5153">
        <v>13402</v>
      </c>
      <c r="D5153" t="s">
        <v>1941</v>
      </c>
      <c r="E5153">
        <v>100105</v>
      </c>
      <c r="F5153" t="s">
        <v>11377</v>
      </c>
      <c r="G5153">
        <v>100105004</v>
      </c>
      <c r="H5153" t="s">
        <v>26116</v>
      </c>
      <c r="I5153">
        <v>2</v>
      </c>
      <c r="J5153" t="s">
        <v>12848</v>
      </c>
      <c r="K5153">
        <v>20</v>
      </c>
      <c r="L5153" t="s">
        <v>26161</v>
      </c>
      <c r="M5153">
        <v>7</v>
      </c>
      <c r="N5153" t="s">
        <v>14788</v>
      </c>
      <c r="O5153">
        <v>1</v>
      </c>
      <c r="P5153" t="s">
        <v>28066</v>
      </c>
      <c r="Q5153">
        <v>1</v>
      </c>
      <c r="R5153" t="s">
        <v>26083</v>
      </c>
      <c r="S5153">
        <v>3</v>
      </c>
      <c r="T5153">
        <v>1</v>
      </c>
      <c r="U5153">
        <v>24000</v>
      </c>
      <c r="V5153">
        <v>2020</v>
      </c>
      <c r="W5153" t="s">
        <v>26159</v>
      </c>
    </row>
    <row r="5154" spans="1:23" x14ac:dyDescent="0.3">
      <c r="A5154">
        <v>13</v>
      </c>
      <c r="B5154" t="s">
        <v>26153</v>
      </c>
      <c r="C5154">
        <v>13402</v>
      </c>
      <c r="D5154" t="s">
        <v>1941</v>
      </c>
      <c r="E5154">
        <v>100105</v>
      </c>
      <c r="F5154" t="s">
        <v>11377</v>
      </c>
      <c r="G5154">
        <v>100105004</v>
      </c>
      <c r="H5154" t="s">
        <v>26116</v>
      </c>
      <c r="I5154">
        <v>2</v>
      </c>
      <c r="J5154" t="s">
        <v>12848</v>
      </c>
      <c r="K5154">
        <v>20</v>
      </c>
      <c r="L5154" t="s">
        <v>26161</v>
      </c>
      <c r="M5154">
        <v>2</v>
      </c>
      <c r="N5154" t="s">
        <v>26084</v>
      </c>
      <c r="O5154">
        <v>3</v>
      </c>
      <c r="P5154" t="s">
        <v>26085</v>
      </c>
      <c r="Q5154">
        <v>1</v>
      </c>
      <c r="R5154" t="s">
        <v>26083</v>
      </c>
      <c r="S5154">
        <v>7</v>
      </c>
      <c r="T5154">
        <v>1</v>
      </c>
      <c r="U5154">
        <v>24000</v>
      </c>
      <c r="V5154">
        <v>2020</v>
      </c>
      <c r="W5154" t="s">
        <v>26159</v>
      </c>
    </row>
    <row r="5155" spans="1:23" x14ac:dyDescent="0.3">
      <c r="A5155">
        <v>13</v>
      </c>
      <c r="B5155" t="s">
        <v>26153</v>
      </c>
      <c r="C5155">
        <v>13402</v>
      </c>
      <c r="D5155" t="s">
        <v>1941</v>
      </c>
      <c r="E5155">
        <v>100105</v>
      </c>
      <c r="F5155" t="s">
        <v>11377</v>
      </c>
      <c r="G5155">
        <v>100105004</v>
      </c>
      <c r="H5155" t="s">
        <v>26116</v>
      </c>
      <c r="I5155">
        <v>2</v>
      </c>
      <c r="J5155" t="s">
        <v>12848</v>
      </c>
      <c r="K5155">
        <v>20</v>
      </c>
      <c r="L5155" t="s">
        <v>26161</v>
      </c>
      <c r="M5155">
        <v>2</v>
      </c>
      <c r="N5155" t="s">
        <v>26084</v>
      </c>
      <c r="O5155">
        <v>1</v>
      </c>
      <c r="P5155" t="s">
        <v>28066</v>
      </c>
      <c r="Q5155">
        <v>1</v>
      </c>
      <c r="R5155" t="s">
        <v>26083</v>
      </c>
      <c r="S5155">
        <v>15</v>
      </c>
      <c r="T5155">
        <v>1</v>
      </c>
      <c r="U5155">
        <v>140000</v>
      </c>
      <c r="V5155">
        <v>2020</v>
      </c>
      <c r="W5155" t="s">
        <v>26159</v>
      </c>
    </row>
    <row r="5156" spans="1:23" x14ac:dyDescent="0.3">
      <c r="A5156">
        <v>13</v>
      </c>
      <c r="B5156" t="s">
        <v>26153</v>
      </c>
      <c r="C5156">
        <v>13402</v>
      </c>
      <c r="D5156" t="s">
        <v>1941</v>
      </c>
      <c r="E5156">
        <v>100105</v>
      </c>
      <c r="F5156" t="s">
        <v>11377</v>
      </c>
      <c r="G5156">
        <v>100105004</v>
      </c>
      <c r="H5156" t="s">
        <v>26116</v>
      </c>
      <c r="I5156">
        <v>2</v>
      </c>
      <c r="J5156" t="s">
        <v>12848</v>
      </c>
      <c r="K5156">
        <v>20</v>
      </c>
      <c r="L5156" t="s">
        <v>26161</v>
      </c>
      <c r="M5156">
        <v>2</v>
      </c>
      <c r="N5156" t="s">
        <v>26084</v>
      </c>
      <c r="O5156">
        <v>3</v>
      </c>
      <c r="P5156" t="s">
        <v>26085</v>
      </c>
      <c r="Q5156">
        <v>1</v>
      </c>
      <c r="R5156" t="s">
        <v>26083</v>
      </c>
      <c r="S5156">
        <v>10</v>
      </c>
      <c r="T5156">
        <v>1</v>
      </c>
      <c r="U5156">
        <v>216000</v>
      </c>
      <c r="V5156">
        <v>2020</v>
      </c>
      <c r="W5156" t="s">
        <v>26159</v>
      </c>
    </row>
    <row r="5157" spans="1:23" x14ac:dyDescent="0.3">
      <c r="A5157">
        <v>13</v>
      </c>
      <c r="B5157" t="s">
        <v>26153</v>
      </c>
      <c r="C5157">
        <v>13402</v>
      </c>
      <c r="D5157" t="s">
        <v>1941</v>
      </c>
      <c r="E5157">
        <v>100105</v>
      </c>
      <c r="F5157" t="s">
        <v>11377</v>
      </c>
      <c r="G5157">
        <v>100105004</v>
      </c>
      <c r="H5157" t="s">
        <v>26116</v>
      </c>
      <c r="I5157">
        <v>2</v>
      </c>
      <c r="J5157" t="s">
        <v>12848</v>
      </c>
      <c r="K5157">
        <v>20</v>
      </c>
      <c r="L5157" t="s">
        <v>26161</v>
      </c>
      <c r="M5157">
        <v>7</v>
      </c>
      <c r="N5157" t="s">
        <v>14788</v>
      </c>
      <c r="O5157">
        <v>3</v>
      </c>
      <c r="P5157" t="s">
        <v>26085</v>
      </c>
      <c r="Q5157">
        <v>1</v>
      </c>
      <c r="R5157" t="s">
        <v>26083</v>
      </c>
      <c r="S5157">
        <v>10</v>
      </c>
      <c r="T5157">
        <v>1</v>
      </c>
      <c r="U5157">
        <v>55000</v>
      </c>
      <c r="V5157">
        <v>2020</v>
      </c>
      <c r="W5157" t="s">
        <v>26159</v>
      </c>
    </row>
    <row r="5158" spans="1:23" x14ac:dyDescent="0.3">
      <c r="A5158">
        <v>13</v>
      </c>
      <c r="B5158" t="s">
        <v>26153</v>
      </c>
      <c r="C5158">
        <v>13402</v>
      </c>
      <c r="D5158" t="s">
        <v>1941</v>
      </c>
      <c r="E5158">
        <v>100101</v>
      </c>
      <c r="F5158" t="s">
        <v>11256</v>
      </c>
      <c r="G5158">
        <v>100101009</v>
      </c>
      <c r="H5158" t="s">
        <v>11276</v>
      </c>
      <c r="I5158">
        <v>1</v>
      </c>
      <c r="J5158" t="s">
        <v>26080</v>
      </c>
      <c r="K5158">
        <v>14</v>
      </c>
      <c r="L5158" t="s">
        <v>26103</v>
      </c>
      <c r="M5158">
        <v>3</v>
      </c>
      <c r="N5158" t="s">
        <v>16841</v>
      </c>
      <c r="O5158">
        <v>1</v>
      </c>
      <c r="P5158" t="s">
        <v>28066</v>
      </c>
      <c r="Q5158">
        <v>1</v>
      </c>
      <c r="R5158" t="s">
        <v>26083</v>
      </c>
      <c r="S5158">
        <v>7</v>
      </c>
      <c r="T5158">
        <v>1</v>
      </c>
      <c r="U5158">
        <v>400</v>
      </c>
      <c r="V5158">
        <v>2020</v>
      </c>
      <c r="W5158" t="s">
        <v>26159</v>
      </c>
    </row>
    <row r="5159" spans="1:23" x14ac:dyDescent="0.3">
      <c r="A5159">
        <v>13</v>
      </c>
      <c r="B5159" t="s">
        <v>26153</v>
      </c>
      <c r="C5159">
        <v>13402</v>
      </c>
      <c r="D5159" t="s">
        <v>1941</v>
      </c>
      <c r="E5159">
        <v>100108</v>
      </c>
      <c r="F5159" t="s">
        <v>11438</v>
      </c>
      <c r="G5159">
        <v>100108002</v>
      </c>
      <c r="H5159" t="s">
        <v>17713</v>
      </c>
      <c r="I5159">
        <v>2</v>
      </c>
      <c r="J5159" t="s">
        <v>12848</v>
      </c>
      <c r="K5159">
        <v>27</v>
      </c>
      <c r="L5159" t="s">
        <v>26137</v>
      </c>
      <c r="M5159">
        <v>8</v>
      </c>
      <c r="N5159" t="s">
        <v>26138</v>
      </c>
      <c r="O5159">
        <v>3</v>
      </c>
      <c r="P5159" t="s">
        <v>26085</v>
      </c>
      <c r="Q5159">
        <v>4</v>
      </c>
      <c r="R5159" t="s">
        <v>26113</v>
      </c>
      <c r="S5159">
        <v>60</v>
      </c>
      <c r="T5159">
        <v>1</v>
      </c>
      <c r="U5159">
        <v>30000</v>
      </c>
      <c r="V5159">
        <v>2020</v>
      </c>
      <c r="W5159" t="s">
        <v>26159</v>
      </c>
    </row>
    <row r="5160" spans="1:23" x14ac:dyDescent="0.3">
      <c r="A5160">
        <v>13</v>
      </c>
      <c r="B5160" t="s">
        <v>26153</v>
      </c>
      <c r="C5160">
        <v>13402</v>
      </c>
      <c r="D5160" t="s">
        <v>1941</v>
      </c>
      <c r="E5160">
        <v>100105</v>
      </c>
      <c r="F5160" t="s">
        <v>11377</v>
      </c>
      <c r="G5160">
        <v>100105004</v>
      </c>
      <c r="H5160" t="s">
        <v>26116</v>
      </c>
      <c r="I5160">
        <v>2</v>
      </c>
      <c r="J5160" t="s">
        <v>12848</v>
      </c>
      <c r="K5160">
        <v>20</v>
      </c>
      <c r="L5160" t="s">
        <v>26161</v>
      </c>
      <c r="M5160">
        <v>2</v>
      </c>
      <c r="N5160" t="s">
        <v>26084</v>
      </c>
      <c r="O5160">
        <v>1</v>
      </c>
      <c r="P5160" t="s">
        <v>28066</v>
      </c>
      <c r="Q5160">
        <v>1</v>
      </c>
      <c r="R5160" t="s">
        <v>26083</v>
      </c>
      <c r="S5160">
        <v>2</v>
      </c>
      <c r="T5160">
        <v>1</v>
      </c>
      <c r="U5160">
        <v>28000</v>
      </c>
      <c r="V5160">
        <v>2020</v>
      </c>
      <c r="W5160" t="s">
        <v>26159</v>
      </c>
    </row>
    <row r="5161" spans="1:23" x14ac:dyDescent="0.3">
      <c r="A5161">
        <v>13</v>
      </c>
      <c r="B5161" t="s">
        <v>26153</v>
      </c>
      <c r="C5161">
        <v>13402</v>
      </c>
      <c r="D5161" t="s">
        <v>1941</v>
      </c>
      <c r="E5161">
        <v>100105</v>
      </c>
      <c r="F5161" t="s">
        <v>11377</v>
      </c>
      <c r="G5161">
        <v>100105004</v>
      </c>
      <c r="H5161" t="s">
        <v>26116</v>
      </c>
      <c r="I5161">
        <v>2</v>
      </c>
      <c r="J5161" t="s">
        <v>12848</v>
      </c>
      <c r="K5161">
        <v>20</v>
      </c>
      <c r="L5161" t="s">
        <v>26161</v>
      </c>
      <c r="M5161">
        <v>2</v>
      </c>
      <c r="N5161" t="s">
        <v>26084</v>
      </c>
      <c r="O5161">
        <v>3</v>
      </c>
      <c r="P5161" t="s">
        <v>26085</v>
      </c>
      <c r="Q5161">
        <v>1</v>
      </c>
      <c r="R5161" t="s">
        <v>26083</v>
      </c>
      <c r="S5161">
        <v>18</v>
      </c>
      <c r="T5161">
        <v>1</v>
      </c>
      <c r="U5161">
        <v>300000</v>
      </c>
      <c r="V5161">
        <v>2020</v>
      </c>
      <c r="W5161" t="s">
        <v>26159</v>
      </c>
    </row>
    <row r="5162" spans="1:23" x14ac:dyDescent="0.3">
      <c r="A5162">
        <v>13</v>
      </c>
      <c r="B5162" t="s">
        <v>26153</v>
      </c>
      <c r="C5162">
        <v>13402</v>
      </c>
      <c r="D5162" t="s">
        <v>1941</v>
      </c>
      <c r="E5162">
        <v>100101</v>
      </c>
      <c r="F5162" t="s">
        <v>11256</v>
      </c>
      <c r="G5162">
        <v>100101006</v>
      </c>
      <c r="H5162" t="s">
        <v>26129</v>
      </c>
      <c r="I5162">
        <v>1</v>
      </c>
      <c r="J5162" t="s">
        <v>26080</v>
      </c>
      <c r="K5162">
        <v>3</v>
      </c>
      <c r="L5162" t="s">
        <v>26112</v>
      </c>
      <c r="M5162">
        <v>3</v>
      </c>
      <c r="N5162" t="s">
        <v>16841</v>
      </c>
      <c r="O5162">
        <v>1</v>
      </c>
      <c r="P5162" t="s">
        <v>28066</v>
      </c>
      <c r="Q5162">
        <v>1</v>
      </c>
      <c r="R5162" t="s">
        <v>26083</v>
      </c>
      <c r="S5162">
        <v>7</v>
      </c>
      <c r="T5162">
        <v>1</v>
      </c>
      <c r="U5162">
        <v>3000</v>
      </c>
      <c r="V5162">
        <v>2020</v>
      </c>
      <c r="W5162" t="s">
        <v>26159</v>
      </c>
    </row>
    <row r="5163" spans="1:23" x14ac:dyDescent="0.3">
      <c r="A5163">
        <v>13</v>
      </c>
      <c r="B5163" t="s">
        <v>26153</v>
      </c>
      <c r="C5163">
        <v>13402</v>
      </c>
      <c r="D5163" t="s">
        <v>1941</v>
      </c>
      <c r="E5163">
        <v>100105</v>
      </c>
      <c r="F5163" t="s">
        <v>11377</v>
      </c>
      <c r="G5163">
        <v>100105001</v>
      </c>
      <c r="H5163" t="s">
        <v>26118</v>
      </c>
      <c r="I5163">
        <v>2</v>
      </c>
      <c r="J5163" t="s">
        <v>12848</v>
      </c>
      <c r="K5163">
        <v>20</v>
      </c>
      <c r="L5163" t="s">
        <v>26161</v>
      </c>
      <c r="M5163">
        <v>5</v>
      </c>
      <c r="N5163" t="s">
        <v>26092</v>
      </c>
      <c r="O5163">
        <v>3</v>
      </c>
      <c r="P5163" t="s">
        <v>26085</v>
      </c>
      <c r="Q5163">
        <v>3</v>
      </c>
      <c r="R5163" t="s">
        <v>26107</v>
      </c>
      <c r="S5163">
        <v>30</v>
      </c>
      <c r="T5163">
        <v>1</v>
      </c>
      <c r="U5163">
        <v>1000000</v>
      </c>
      <c r="V5163">
        <v>2020</v>
      </c>
      <c r="W5163" t="s">
        <v>26159</v>
      </c>
    </row>
    <row r="5164" spans="1:23" x14ac:dyDescent="0.3">
      <c r="A5164">
        <v>13</v>
      </c>
      <c r="B5164" t="s">
        <v>26153</v>
      </c>
      <c r="C5164">
        <v>13402</v>
      </c>
      <c r="D5164" t="s">
        <v>1941</v>
      </c>
      <c r="E5164">
        <v>100103</v>
      </c>
      <c r="F5164" t="s">
        <v>11337</v>
      </c>
      <c r="G5164">
        <v>100103002</v>
      </c>
      <c r="H5164" t="s">
        <v>26099</v>
      </c>
      <c r="I5164">
        <v>2</v>
      </c>
      <c r="J5164" t="s">
        <v>12848</v>
      </c>
      <c r="K5164">
        <v>4</v>
      </c>
      <c r="L5164" t="s">
        <v>26101</v>
      </c>
      <c r="M5164">
        <v>2</v>
      </c>
      <c r="N5164" t="s">
        <v>26084</v>
      </c>
      <c r="O5164">
        <v>3</v>
      </c>
      <c r="P5164" t="s">
        <v>26085</v>
      </c>
      <c r="Q5164">
        <v>1</v>
      </c>
      <c r="R5164" t="s">
        <v>26083</v>
      </c>
      <c r="S5164">
        <v>42</v>
      </c>
      <c r="T5164">
        <v>1</v>
      </c>
      <c r="U5164">
        <v>17000000</v>
      </c>
      <c r="V5164">
        <v>2020</v>
      </c>
      <c r="W5164" t="s">
        <v>26159</v>
      </c>
    </row>
    <row r="5165" spans="1:23" x14ac:dyDescent="0.3">
      <c r="A5165">
        <v>13</v>
      </c>
      <c r="B5165" t="s">
        <v>26153</v>
      </c>
      <c r="C5165">
        <v>13402</v>
      </c>
      <c r="D5165" t="s">
        <v>1941</v>
      </c>
      <c r="E5165">
        <v>100103</v>
      </c>
      <c r="F5165" t="s">
        <v>11337</v>
      </c>
      <c r="G5165">
        <v>1001030040</v>
      </c>
      <c r="H5165" t="s">
        <v>26115</v>
      </c>
      <c r="I5165">
        <v>2</v>
      </c>
      <c r="J5165" t="s">
        <v>12848</v>
      </c>
      <c r="K5165">
        <v>10</v>
      </c>
      <c r="L5165" t="s">
        <v>26088</v>
      </c>
      <c r="M5165">
        <v>1</v>
      </c>
      <c r="N5165" t="s">
        <v>26082</v>
      </c>
      <c r="O5165">
        <v>3</v>
      </c>
      <c r="P5165" t="s">
        <v>26085</v>
      </c>
      <c r="Q5165">
        <v>4</v>
      </c>
      <c r="R5165" t="s">
        <v>26113</v>
      </c>
      <c r="S5165">
        <v>259</v>
      </c>
      <c r="T5165">
        <v>1</v>
      </c>
      <c r="U5165">
        <v>20000</v>
      </c>
      <c r="V5165">
        <v>2020</v>
      </c>
      <c r="W5165" t="s">
        <v>26159</v>
      </c>
    </row>
    <row r="5166" spans="1:23" x14ac:dyDescent="0.3">
      <c r="A5166">
        <v>13</v>
      </c>
      <c r="B5166" t="s">
        <v>26153</v>
      </c>
      <c r="C5166">
        <v>13402</v>
      </c>
      <c r="D5166" t="s">
        <v>1941</v>
      </c>
      <c r="E5166">
        <v>100103</v>
      </c>
      <c r="F5166" t="s">
        <v>11337</v>
      </c>
      <c r="G5166">
        <v>1001030040</v>
      </c>
      <c r="H5166" t="s">
        <v>26115</v>
      </c>
      <c r="I5166">
        <v>2</v>
      </c>
      <c r="J5166" t="s">
        <v>12848</v>
      </c>
      <c r="K5166">
        <v>3</v>
      </c>
      <c r="L5166" t="s">
        <v>26112</v>
      </c>
      <c r="M5166">
        <v>1</v>
      </c>
      <c r="N5166" t="s">
        <v>26082</v>
      </c>
      <c r="O5166">
        <v>3</v>
      </c>
      <c r="P5166" t="s">
        <v>26085</v>
      </c>
      <c r="Q5166">
        <v>4</v>
      </c>
      <c r="R5166" t="s">
        <v>26113</v>
      </c>
      <c r="S5166">
        <v>259</v>
      </c>
      <c r="T5166">
        <v>1</v>
      </c>
      <c r="U5166">
        <v>80000</v>
      </c>
      <c r="V5166">
        <v>2020</v>
      </c>
      <c r="W5166" t="s">
        <v>26159</v>
      </c>
    </row>
    <row r="5167" spans="1:23" x14ac:dyDescent="0.3">
      <c r="A5167">
        <v>13</v>
      </c>
      <c r="B5167" t="s">
        <v>26153</v>
      </c>
      <c r="C5167">
        <v>13402</v>
      </c>
      <c r="D5167" t="s">
        <v>1941</v>
      </c>
      <c r="E5167">
        <v>100103</v>
      </c>
      <c r="F5167" t="s">
        <v>11337</v>
      </c>
      <c r="G5167">
        <v>100103001</v>
      </c>
      <c r="H5167" t="s">
        <v>26123</v>
      </c>
      <c r="I5167">
        <v>2</v>
      </c>
      <c r="J5167" t="s">
        <v>12848</v>
      </c>
      <c r="K5167">
        <v>3</v>
      </c>
      <c r="L5167" t="s">
        <v>26112</v>
      </c>
      <c r="M5167">
        <v>1</v>
      </c>
      <c r="N5167" t="s">
        <v>26082</v>
      </c>
      <c r="O5167">
        <v>3</v>
      </c>
      <c r="P5167" t="s">
        <v>26085</v>
      </c>
      <c r="Q5167">
        <v>4</v>
      </c>
      <c r="R5167" t="s">
        <v>26113</v>
      </c>
      <c r="S5167">
        <v>259</v>
      </c>
      <c r="T5167">
        <v>1</v>
      </c>
      <c r="U5167">
        <v>140000</v>
      </c>
      <c r="V5167">
        <v>2020</v>
      </c>
      <c r="W5167" t="s">
        <v>26159</v>
      </c>
    </row>
    <row r="5168" spans="1:23" x14ac:dyDescent="0.3">
      <c r="A5168">
        <v>13</v>
      </c>
      <c r="B5168" t="s">
        <v>26153</v>
      </c>
      <c r="C5168">
        <v>13402</v>
      </c>
      <c r="D5168" t="s">
        <v>1941</v>
      </c>
      <c r="E5168">
        <v>100105</v>
      </c>
      <c r="F5168" t="s">
        <v>11377</v>
      </c>
      <c r="G5168">
        <v>100105004</v>
      </c>
      <c r="H5168" t="s">
        <v>26116</v>
      </c>
      <c r="I5168">
        <v>2</v>
      </c>
      <c r="J5168" t="s">
        <v>12848</v>
      </c>
      <c r="K5168">
        <v>20</v>
      </c>
      <c r="L5168" t="s">
        <v>26161</v>
      </c>
      <c r="M5168">
        <v>2</v>
      </c>
      <c r="N5168" t="s">
        <v>26084</v>
      </c>
      <c r="O5168">
        <v>3</v>
      </c>
      <c r="P5168" t="s">
        <v>26085</v>
      </c>
      <c r="Q5168">
        <v>1</v>
      </c>
      <c r="R5168" t="s">
        <v>26083</v>
      </c>
      <c r="S5168">
        <v>1</v>
      </c>
      <c r="T5168">
        <v>1</v>
      </c>
      <c r="U5168">
        <v>220000</v>
      </c>
      <c r="V5168">
        <v>2020</v>
      </c>
      <c r="W5168" t="s">
        <v>26159</v>
      </c>
    </row>
    <row r="5169" spans="1:23" x14ac:dyDescent="0.3">
      <c r="A5169">
        <v>13</v>
      </c>
      <c r="B5169" t="s">
        <v>26153</v>
      </c>
      <c r="C5169">
        <v>13402</v>
      </c>
      <c r="D5169" t="s">
        <v>1941</v>
      </c>
      <c r="E5169">
        <v>100104</v>
      </c>
      <c r="F5169" t="s">
        <v>11362</v>
      </c>
      <c r="G5169">
        <v>100104002</v>
      </c>
      <c r="H5169" t="s">
        <v>26132</v>
      </c>
      <c r="I5169">
        <v>2</v>
      </c>
      <c r="J5169" t="s">
        <v>12848</v>
      </c>
      <c r="K5169">
        <v>10</v>
      </c>
      <c r="L5169" t="s">
        <v>26088</v>
      </c>
      <c r="M5169">
        <v>1</v>
      </c>
      <c r="N5169" t="s">
        <v>26082</v>
      </c>
      <c r="O5169">
        <v>3</v>
      </c>
      <c r="P5169" t="s">
        <v>26085</v>
      </c>
      <c r="Q5169">
        <v>4</v>
      </c>
      <c r="R5169" t="s">
        <v>26113</v>
      </c>
      <c r="S5169">
        <v>259</v>
      </c>
      <c r="T5169">
        <v>1</v>
      </c>
      <c r="U5169">
        <v>35000</v>
      </c>
      <c r="V5169">
        <v>2020</v>
      </c>
      <c r="W5169" t="s">
        <v>26159</v>
      </c>
    </row>
    <row r="5170" spans="1:23" x14ac:dyDescent="0.3">
      <c r="A5170">
        <v>13</v>
      </c>
      <c r="B5170" t="s">
        <v>26153</v>
      </c>
      <c r="C5170">
        <v>13402</v>
      </c>
      <c r="D5170" t="s">
        <v>1941</v>
      </c>
      <c r="E5170">
        <v>100105</v>
      </c>
      <c r="F5170" t="s">
        <v>11377</v>
      </c>
      <c r="G5170">
        <v>100105004</v>
      </c>
      <c r="H5170" t="s">
        <v>26116</v>
      </c>
      <c r="I5170">
        <v>2</v>
      </c>
      <c r="J5170" t="s">
        <v>12848</v>
      </c>
      <c r="K5170">
        <v>20</v>
      </c>
      <c r="L5170" t="s">
        <v>26161</v>
      </c>
      <c r="M5170">
        <v>2</v>
      </c>
      <c r="N5170" t="s">
        <v>26084</v>
      </c>
      <c r="O5170">
        <v>3</v>
      </c>
      <c r="P5170" t="s">
        <v>26085</v>
      </c>
      <c r="Q5170">
        <v>1</v>
      </c>
      <c r="R5170" t="s">
        <v>26083</v>
      </c>
      <c r="S5170">
        <v>2</v>
      </c>
      <c r="T5170">
        <v>1</v>
      </c>
      <c r="U5170">
        <v>80000</v>
      </c>
      <c r="V5170">
        <v>2020</v>
      </c>
      <c r="W5170" t="s">
        <v>26159</v>
      </c>
    </row>
    <row r="5171" spans="1:23" x14ac:dyDescent="0.3">
      <c r="A5171">
        <v>13</v>
      </c>
      <c r="B5171" t="s">
        <v>26153</v>
      </c>
      <c r="C5171">
        <v>13402</v>
      </c>
      <c r="D5171" t="s">
        <v>1941</v>
      </c>
      <c r="E5171">
        <v>100103</v>
      </c>
      <c r="F5171" t="s">
        <v>11337</v>
      </c>
      <c r="G5171">
        <v>100103002</v>
      </c>
      <c r="H5171" t="s">
        <v>26099</v>
      </c>
      <c r="I5171">
        <v>2</v>
      </c>
      <c r="J5171" t="s">
        <v>12848</v>
      </c>
      <c r="K5171">
        <v>4</v>
      </c>
      <c r="L5171" t="s">
        <v>26101</v>
      </c>
      <c r="M5171">
        <v>2</v>
      </c>
      <c r="N5171" t="s">
        <v>26084</v>
      </c>
      <c r="O5171">
        <v>3</v>
      </c>
      <c r="P5171" t="s">
        <v>26085</v>
      </c>
      <c r="Q5171">
        <v>1</v>
      </c>
      <c r="R5171" t="s">
        <v>26083</v>
      </c>
      <c r="S5171">
        <v>40</v>
      </c>
      <c r="T5171">
        <v>1</v>
      </c>
      <c r="U5171">
        <v>400000</v>
      </c>
      <c r="V5171">
        <v>2020</v>
      </c>
      <c r="W5171" t="s">
        <v>26159</v>
      </c>
    </row>
    <row r="5172" spans="1:23" x14ac:dyDescent="0.3">
      <c r="A5172">
        <v>13</v>
      </c>
      <c r="B5172" t="s">
        <v>26153</v>
      </c>
      <c r="C5172">
        <v>13402</v>
      </c>
      <c r="D5172" t="s">
        <v>1941</v>
      </c>
      <c r="E5172">
        <v>100105</v>
      </c>
      <c r="F5172" t="s">
        <v>11377</v>
      </c>
      <c r="G5172">
        <v>100105001</v>
      </c>
      <c r="H5172" t="s">
        <v>26118</v>
      </c>
      <c r="I5172">
        <v>2</v>
      </c>
      <c r="J5172" t="s">
        <v>12848</v>
      </c>
      <c r="K5172">
        <v>20</v>
      </c>
      <c r="L5172" t="s">
        <v>26161</v>
      </c>
      <c r="M5172">
        <v>2</v>
      </c>
      <c r="N5172" t="s">
        <v>26084</v>
      </c>
      <c r="O5172">
        <v>3</v>
      </c>
      <c r="P5172" t="s">
        <v>26085</v>
      </c>
      <c r="Q5172">
        <v>1</v>
      </c>
      <c r="R5172" t="s">
        <v>26083</v>
      </c>
      <c r="S5172">
        <v>15</v>
      </c>
      <c r="T5172">
        <v>1</v>
      </c>
      <c r="U5172">
        <v>120000</v>
      </c>
      <c r="V5172">
        <v>2020</v>
      </c>
      <c r="W5172" t="s">
        <v>26159</v>
      </c>
    </row>
    <row r="5173" spans="1:23" x14ac:dyDescent="0.3">
      <c r="A5173">
        <v>13</v>
      </c>
      <c r="B5173" t="s">
        <v>26153</v>
      </c>
      <c r="C5173">
        <v>13402</v>
      </c>
      <c r="D5173" t="s">
        <v>1941</v>
      </c>
      <c r="E5173">
        <v>100105</v>
      </c>
      <c r="F5173" t="s">
        <v>11377</v>
      </c>
      <c r="G5173">
        <v>100105004</v>
      </c>
      <c r="H5173" t="s">
        <v>26116</v>
      </c>
      <c r="I5173">
        <v>2</v>
      </c>
      <c r="J5173" t="s">
        <v>12848</v>
      </c>
      <c r="K5173">
        <v>20</v>
      </c>
      <c r="L5173" t="s">
        <v>26161</v>
      </c>
      <c r="M5173">
        <v>2</v>
      </c>
      <c r="N5173" t="s">
        <v>26084</v>
      </c>
      <c r="O5173">
        <v>3</v>
      </c>
      <c r="P5173" t="s">
        <v>26085</v>
      </c>
      <c r="Q5173">
        <v>1</v>
      </c>
      <c r="R5173" t="s">
        <v>26083</v>
      </c>
      <c r="S5173">
        <v>15</v>
      </c>
      <c r="T5173">
        <v>1</v>
      </c>
      <c r="U5173">
        <v>20000</v>
      </c>
      <c r="V5173">
        <v>2020</v>
      </c>
      <c r="W5173" t="s">
        <v>26159</v>
      </c>
    </row>
    <row r="5174" spans="1:23" x14ac:dyDescent="0.3">
      <c r="A5174">
        <v>13</v>
      </c>
      <c r="B5174" t="s">
        <v>26153</v>
      </c>
      <c r="C5174">
        <v>13402</v>
      </c>
      <c r="D5174" t="s">
        <v>1941</v>
      </c>
      <c r="E5174">
        <v>100103</v>
      </c>
      <c r="F5174" t="s">
        <v>11337</v>
      </c>
      <c r="G5174">
        <v>1001030040</v>
      </c>
      <c r="H5174" t="s">
        <v>26115</v>
      </c>
      <c r="I5174">
        <v>2</v>
      </c>
      <c r="J5174" t="s">
        <v>12848</v>
      </c>
      <c r="K5174">
        <v>4</v>
      </c>
      <c r="L5174" t="s">
        <v>26101</v>
      </c>
      <c r="M5174">
        <v>2</v>
      </c>
      <c r="N5174" t="s">
        <v>26084</v>
      </c>
      <c r="O5174">
        <v>3</v>
      </c>
      <c r="P5174" t="s">
        <v>26085</v>
      </c>
      <c r="Q5174">
        <v>1</v>
      </c>
      <c r="R5174" t="s">
        <v>26083</v>
      </c>
      <c r="S5174">
        <v>15</v>
      </c>
      <c r="T5174">
        <v>1</v>
      </c>
      <c r="U5174">
        <v>3000</v>
      </c>
      <c r="V5174">
        <v>2020</v>
      </c>
      <c r="W5174" t="s">
        <v>26159</v>
      </c>
    </row>
    <row r="5175" spans="1:23" x14ac:dyDescent="0.3">
      <c r="A5175">
        <v>13</v>
      </c>
      <c r="B5175" t="s">
        <v>26153</v>
      </c>
      <c r="C5175">
        <v>13402</v>
      </c>
      <c r="D5175" t="s">
        <v>1941</v>
      </c>
      <c r="E5175">
        <v>100109</v>
      </c>
      <c r="F5175" t="s">
        <v>18431</v>
      </c>
      <c r="G5175">
        <v>100109001</v>
      </c>
      <c r="H5175" t="s">
        <v>26106</v>
      </c>
      <c r="I5175">
        <v>2</v>
      </c>
      <c r="J5175" t="s">
        <v>12848</v>
      </c>
      <c r="K5175">
        <v>16</v>
      </c>
      <c r="L5175" t="s">
        <v>26165</v>
      </c>
      <c r="M5175">
        <v>2</v>
      </c>
      <c r="N5175" t="s">
        <v>26084</v>
      </c>
      <c r="O5175">
        <v>3</v>
      </c>
      <c r="P5175" t="s">
        <v>26085</v>
      </c>
      <c r="Q5175">
        <v>1</v>
      </c>
      <c r="R5175" t="s">
        <v>26083</v>
      </c>
      <c r="S5175">
        <v>15</v>
      </c>
      <c r="T5175">
        <v>1</v>
      </c>
      <c r="U5175">
        <v>10000</v>
      </c>
      <c r="V5175">
        <v>2020</v>
      </c>
      <c r="W5175" t="s">
        <v>26159</v>
      </c>
    </row>
    <row r="5176" spans="1:23" x14ac:dyDescent="0.3">
      <c r="A5176">
        <v>13</v>
      </c>
      <c r="B5176" t="s">
        <v>26153</v>
      </c>
      <c r="C5176">
        <v>13402</v>
      </c>
      <c r="D5176" t="s">
        <v>1941</v>
      </c>
      <c r="E5176">
        <v>100103</v>
      </c>
      <c r="F5176" t="s">
        <v>11337</v>
      </c>
      <c r="G5176">
        <v>100103002</v>
      </c>
      <c r="H5176" t="s">
        <v>26099</v>
      </c>
      <c r="I5176">
        <v>2</v>
      </c>
      <c r="J5176" t="s">
        <v>12848</v>
      </c>
      <c r="K5176">
        <v>4</v>
      </c>
      <c r="L5176" t="s">
        <v>26101</v>
      </c>
      <c r="M5176">
        <v>2</v>
      </c>
      <c r="N5176" t="s">
        <v>26084</v>
      </c>
      <c r="O5176">
        <v>3</v>
      </c>
      <c r="P5176" t="s">
        <v>26085</v>
      </c>
      <c r="Q5176">
        <v>1</v>
      </c>
      <c r="R5176" t="s">
        <v>26083</v>
      </c>
      <c r="S5176">
        <v>15</v>
      </c>
      <c r="T5176">
        <v>1</v>
      </c>
      <c r="U5176">
        <v>2000</v>
      </c>
      <c r="V5176">
        <v>2020</v>
      </c>
      <c r="W5176" t="s">
        <v>26159</v>
      </c>
    </row>
    <row r="5177" spans="1:23" x14ac:dyDescent="0.3">
      <c r="A5177">
        <v>13</v>
      </c>
      <c r="B5177" t="s">
        <v>26153</v>
      </c>
      <c r="C5177">
        <v>13402</v>
      </c>
      <c r="D5177" t="s">
        <v>1941</v>
      </c>
      <c r="E5177">
        <v>100103</v>
      </c>
      <c r="F5177" t="s">
        <v>11337</v>
      </c>
      <c r="G5177">
        <v>100103002</v>
      </c>
      <c r="H5177" t="s">
        <v>26099</v>
      </c>
      <c r="I5177">
        <v>2</v>
      </c>
      <c r="J5177" t="s">
        <v>12848</v>
      </c>
      <c r="K5177">
        <v>4</v>
      </c>
      <c r="L5177" t="s">
        <v>26101</v>
      </c>
      <c r="M5177">
        <v>2</v>
      </c>
      <c r="N5177" t="s">
        <v>26084</v>
      </c>
      <c r="O5177">
        <v>3</v>
      </c>
      <c r="P5177" t="s">
        <v>26085</v>
      </c>
      <c r="Q5177">
        <v>1</v>
      </c>
      <c r="R5177" t="s">
        <v>26083</v>
      </c>
      <c r="S5177">
        <v>15</v>
      </c>
      <c r="T5177">
        <v>1</v>
      </c>
      <c r="U5177">
        <v>7500000</v>
      </c>
      <c r="V5177">
        <v>2020</v>
      </c>
      <c r="W5177" t="s">
        <v>26159</v>
      </c>
    </row>
    <row r="5178" spans="1:23" x14ac:dyDescent="0.3">
      <c r="A5178">
        <v>13</v>
      </c>
      <c r="B5178" t="s">
        <v>26153</v>
      </c>
      <c r="C5178">
        <v>13402</v>
      </c>
      <c r="D5178" t="s">
        <v>1941</v>
      </c>
      <c r="E5178">
        <v>100104</v>
      </c>
      <c r="F5178" t="s">
        <v>11362</v>
      </c>
      <c r="G5178">
        <v>1001040020</v>
      </c>
      <c r="H5178" t="s">
        <v>26164</v>
      </c>
      <c r="I5178">
        <v>2</v>
      </c>
      <c r="J5178" t="s">
        <v>12848</v>
      </c>
      <c r="K5178">
        <v>10</v>
      </c>
      <c r="L5178" t="s">
        <v>26088</v>
      </c>
      <c r="M5178">
        <v>1</v>
      </c>
      <c r="N5178" t="s">
        <v>26082</v>
      </c>
      <c r="O5178">
        <v>3</v>
      </c>
      <c r="P5178" t="s">
        <v>26085</v>
      </c>
      <c r="Q5178">
        <v>4</v>
      </c>
      <c r="R5178" t="s">
        <v>26113</v>
      </c>
      <c r="S5178">
        <v>259</v>
      </c>
      <c r="T5178">
        <v>1</v>
      </c>
      <c r="U5178">
        <v>18000</v>
      </c>
      <c r="V5178">
        <v>2020</v>
      </c>
      <c r="W5178" t="s">
        <v>26159</v>
      </c>
    </row>
    <row r="5179" spans="1:23" x14ac:dyDescent="0.3">
      <c r="A5179">
        <v>13</v>
      </c>
      <c r="B5179" t="s">
        <v>26153</v>
      </c>
      <c r="C5179">
        <v>13402</v>
      </c>
      <c r="D5179" t="s">
        <v>1941</v>
      </c>
      <c r="E5179">
        <v>100105</v>
      </c>
      <c r="F5179" t="s">
        <v>11377</v>
      </c>
      <c r="G5179">
        <v>100105004</v>
      </c>
      <c r="H5179" t="s">
        <v>26116</v>
      </c>
      <c r="I5179">
        <v>2</v>
      </c>
      <c r="J5179" t="s">
        <v>12848</v>
      </c>
      <c r="K5179">
        <v>20</v>
      </c>
      <c r="L5179" t="s">
        <v>26161</v>
      </c>
      <c r="M5179">
        <v>6</v>
      </c>
      <c r="N5179" t="s">
        <v>18251</v>
      </c>
      <c r="O5179">
        <v>3</v>
      </c>
      <c r="P5179" t="s">
        <v>26085</v>
      </c>
      <c r="Q5179">
        <v>1</v>
      </c>
      <c r="R5179" t="s">
        <v>26083</v>
      </c>
      <c r="S5179">
        <v>10</v>
      </c>
      <c r="T5179">
        <v>1</v>
      </c>
      <c r="U5179">
        <v>190000</v>
      </c>
      <c r="V5179">
        <v>2020</v>
      </c>
      <c r="W5179" t="s">
        <v>26159</v>
      </c>
    </row>
    <row r="5180" spans="1:23" x14ac:dyDescent="0.3">
      <c r="A5180">
        <v>13</v>
      </c>
      <c r="B5180" t="s">
        <v>26153</v>
      </c>
      <c r="C5180">
        <v>13402</v>
      </c>
      <c r="D5180" t="s">
        <v>1941</v>
      </c>
      <c r="E5180">
        <v>100101</v>
      </c>
      <c r="F5180" t="s">
        <v>11256</v>
      </c>
      <c r="G5180">
        <v>100101004</v>
      </c>
      <c r="H5180" t="s">
        <v>16281</v>
      </c>
      <c r="I5180">
        <v>1</v>
      </c>
      <c r="J5180" t="s">
        <v>26080</v>
      </c>
      <c r="K5180">
        <v>14</v>
      </c>
      <c r="L5180" t="s">
        <v>26103</v>
      </c>
      <c r="M5180">
        <v>3</v>
      </c>
      <c r="N5180" t="s">
        <v>16841</v>
      </c>
      <c r="O5180">
        <v>1</v>
      </c>
      <c r="P5180" t="s">
        <v>28066</v>
      </c>
      <c r="Q5180">
        <v>1</v>
      </c>
      <c r="R5180" t="s">
        <v>26083</v>
      </c>
      <c r="S5180">
        <v>7</v>
      </c>
      <c r="T5180">
        <v>1</v>
      </c>
      <c r="U5180">
        <v>400</v>
      </c>
      <c r="V5180">
        <v>2020</v>
      </c>
      <c r="W5180" t="s">
        <v>26159</v>
      </c>
    </row>
    <row r="5181" spans="1:23" x14ac:dyDescent="0.3">
      <c r="A5181">
        <v>13</v>
      </c>
      <c r="B5181" t="s">
        <v>26153</v>
      </c>
      <c r="C5181">
        <v>13402</v>
      </c>
      <c r="D5181" t="s">
        <v>1941</v>
      </c>
      <c r="E5181">
        <v>100102</v>
      </c>
      <c r="F5181" t="s">
        <v>11306</v>
      </c>
      <c r="G5181">
        <v>100102005</v>
      </c>
      <c r="H5181" t="s">
        <v>2163</v>
      </c>
      <c r="I5181">
        <v>1</v>
      </c>
      <c r="J5181" t="s">
        <v>26080</v>
      </c>
      <c r="K5181">
        <v>14</v>
      </c>
      <c r="L5181" t="s">
        <v>26103</v>
      </c>
      <c r="M5181">
        <v>3</v>
      </c>
      <c r="N5181" t="s">
        <v>16841</v>
      </c>
      <c r="O5181">
        <v>1</v>
      </c>
      <c r="P5181" t="s">
        <v>28066</v>
      </c>
      <c r="Q5181">
        <v>1</v>
      </c>
      <c r="R5181" t="s">
        <v>26083</v>
      </c>
      <c r="S5181">
        <v>7</v>
      </c>
      <c r="T5181">
        <v>1</v>
      </c>
      <c r="U5181">
        <v>3000</v>
      </c>
      <c r="V5181">
        <v>2020</v>
      </c>
      <c r="W5181" t="s">
        <v>26159</v>
      </c>
    </row>
    <row r="5182" spans="1:23" x14ac:dyDescent="0.3">
      <c r="A5182">
        <v>13</v>
      </c>
      <c r="B5182" t="s">
        <v>26153</v>
      </c>
      <c r="C5182">
        <v>13402</v>
      </c>
      <c r="D5182" t="s">
        <v>1941</v>
      </c>
      <c r="E5182">
        <v>100103</v>
      </c>
      <c r="F5182" t="s">
        <v>11337</v>
      </c>
      <c r="G5182">
        <v>1001030020</v>
      </c>
      <c r="H5182" t="s">
        <v>26128</v>
      </c>
      <c r="I5182">
        <v>1</v>
      </c>
      <c r="J5182" t="s">
        <v>26080</v>
      </c>
      <c r="K5182">
        <v>14</v>
      </c>
      <c r="L5182" t="s">
        <v>26103</v>
      </c>
      <c r="M5182">
        <v>3</v>
      </c>
      <c r="N5182" t="s">
        <v>16841</v>
      </c>
      <c r="O5182">
        <v>1</v>
      </c>
      <c r="P5182" t="s">
        <v>28066</v>
      </c>
      <c r="Q5182">
        <v>1</v>
      </c>
      <c r="R5182" t="s">
        <v>26083</v>
      </c>
      <c r="S5182">
        <v>7</v>
      </c>
      <c r="T5182">
        <v>1</v>
      </c>
      <c r="U5182">
        <v>5000</v>
      </c>
      <c r="V5182">
        <v>2020</v>
      </c>
      <c r="W5182" t="s">
        <v>26159</v>
      </c>
    </row>
    <row r="5183" spans="1:23" x14ac:dyDescent="0.3">
      <c r="A5183">
        <v>13</v>
      </c>
      <c r="B5183" t="s">
        <v>26153</v>
      </c>
      <c r="C5183">
        <v>13402</v>
      </c>
      <c r="D5183" t="s">
        <v>1941</v>
      </c>
      <c r="E5183">
        <v>100103</v>
      </c>
      <c r="F5183" t="s">
        <v>11337</v>
      </c>
      <c r="G5183">
        <v>100103003</v>
      </c>
      <c r="H5183" t="s">
        <v>16985</v>
      </c>
      <c r="I5183">
        <v>1</v>
      </c>
      <c r="J5183" t="s">
        <v>26080</v>
      </c>
      <c r="K5183">
        <v>14</v>
      </c>
      <c r="L5183" t="s">
        <v>26103</v>
      </c>
      <c r="M5183">
        <v>3</v>
      </c>
      <c r="N5183" t="s">
        <v>16841</v>
      </c>
      <c r="O5183">
        <v>1</v>
      </c>
      <c r="P5183" t="s">
        <v>28066</v>
      </c>
      <c r="Q5183">
        <v>1</v>
      </c>
      <c r="R5183" t="s">
        <v>26083</v>
      </c>
      <c r="S5183">
        <v>7</v>
      </c>
      <c r="T5183">
        <v>1</v>
      </c>
      <c r="U5183">
        <v>5000</v>
      </c>
      <c r="V5183">
        <v>2020</v>
      </c>
      <c r="W5183" t="s">
        <v>26159</v>
      </c>
    </row>
    <row r="5184" spans="1:23" x14ac:dyDescent="0.3">
      <c r="A5184">
        <v>13</v>
      </c>
      <c r="B5184" t="s">
        <v>26153</v>
      </c>
      <c r="C5184">
        <v>13402</v>
      </c>
      <c r="D5184" t="s">
        <v>1941</v>
      </c>
      <c r="E5184">
        <v>100103</v>
      </c>
      <c r="F5184" t="s">
        <v>11337</v>
      </c>
      <c r="G5184">
        <v>100103002</v>
      </c>
      <c r="H5184" t="s">
        <v>26099</v>
      </c>
      <c r="I5184">
        <v>2</v>
      </c>
      <c r="J5184" t="s">
        <v>12848</v>
      </c>
      <c r="K5184">
        <v>4</v>
      </c>
      <c r="L5184" t="s">
        <v>26101</v>
      </c>
      <c r="M5184">
        <v>2</v>
      </c>
      <c r="N5184" t="s">
        <v>26084</v>
      </c>
      <c r="O5184">
        <v>3</v>
      </c>
      <c r="P5184" t="s">
        <v>26085</v>
      </c>
      <c r="Q5184">
        <v>1</v>
      </c>
      <c r="R5184" t="s">
        <v>26083</v>
      </c>
      <c r="S5184">
        <v>10</v>
      </c>
      <c r="T5184">
        <v>1</v>
      </c>
      <c r="U5184">
        <v>1800000</v>
      </c>
      <c r="V5184">
        <v>2020</v>
      </c>
      <c r="W5184" t="s">
        <v>26159</v>
      </c>
    </row>
    <row r="5185" spans="1:23" x14ac:dyDescent="0.3">
      <c r="A5185">
        <v>13</v>
      </c>
      <c r="B5185" t="s">
        <v>26153</v>
      </c>
      <c r="C5185">
        <v>13402</v>
      </c>
      <c r="D5185" t="s">
        <v>1941</v>
      </c>
      <c r="E5185">
        <v>100103</v>
      </c>
      <c r="F5185" t="s">
        <v>11337</v>
      </c>
      <c r="G5185">
        <v>1001030040</v>
      </c>
      <c r="H5185" t="s">
        <v>26115</v>
      </c>
      <c r="I5185">
        <v>1</v>
      </c>
      <c r="J5185" t="s">
        <v>26080</v>
      </c>
      <c r="K5185">
        <v>14</v>
      </c>
      <c r="L5185" t="s">
        <v>26103</v>
      </c>
      <c r="M5185">
        <v>3</v>
      </c>
      <c r="N5185" t="s">
        <v>16841</v>
      </c>
      <c r="O5185">
        <v>1</v>
      </c>
      <c r="P5185" t="s">
        <v>28066</v>
      </c>
      <c r="Q5185">
        <v>1</v>
      </c>
      <c r="R5185" t="s">
        <v>26083</v>
      </c>
      <c r="S5185">
        <v>7</v>
      </c>
      <c r="T5185">
        <v>1</v>
      </c>
      <c r="U5185">
        <v>1500</v>
      </c>
      <c r="V5185">
        <v>2020</v>
      </c>
      <c r="W5185" t="s">
        <v>26159</v>
      </c>
    </row>
    <row r="5186" spans="1:23" x14ac:dyDescent="0.3">
      <c r="A5186">
        <v>13</v>
      </c>
      <c r="B5186" t="s">
        <v>26153</v>
      </c>
      <c r="C5186">
        <v>13402</v>
      </c>
      <c r="D5186" t="s">
        <v>1941</v>
      </c>
      <c r="E5186">
        <v>100105</v>
      </c>
      <c r="F5186" t="s">
        <v>11377</v>
      </c>
      <c r="G5186">
        <v>100105004</v>
      </c>
      <c r="H5186" t="s">
        <v>26116</v>
      </c>
      <c r="I5186">
        <v>2</v>
      </c>
      <c r="J5186" t="s">
        <v>12848</v>
      </c>
      <c r="K5186">
        <v>20</v>
      </c>
      <c r="L5186" t="s">
        <v>26161</v>
      </c>
      <c r="M5186">
        <v>5</v>
      </c>
      <c r="N5186" t="s">
        <v>26092</v>
      </c>
      <c r="O5186">
        <v>3</v>
      </c>
      <c r="P5186" t="s">
        <v>26085</v>
      </c>
      <c r="Q5186">
        <v>2</v>
      </c>
      <c r="R5186" t="s">
        <v>8209</v>
      </c>
      <c r="S5186">
        <v>120</v>
      </c>
      <c r="T5186">
        <v>1</v>
      </c>
      <c r="U5186">
        <v>8000000</v>
      </c>
      <c r="V5186">
        <v>2020</v>
      </c>
      <c r="W5186" t="s">
        <v>26159</v>
      </c>
    </row>
    <row r="5187" spans="1:23" x14ac:dyDescent="0.3">
      <c r="A5187">
        <v>13</v>
      </c>
      <c r="B5187" t="s">
        <v>26153</v>
      </c>
      <c r="C5187">
        <v>13402</v>
      </c>
      <c r="D5187" t="s">
        <v>1941</v>
      </c>
      <c r="E5187">
        <v>100101</v>
      </c>
      <c r="F5187" t="s">
        <v>11256</v>
      </c>
      <c r="G5187">
        <v>100101001</v>
      </c>
      <c r="H5187" t="s">
        <v>26124</v>
      </c>
      <c r="I5187">
        <v>1</v>
      </c>
      <c r="J5187" t="s">
        <v>26080</v>
      </c>
      <c r="K5187">
        <v>14</v>
      </c>
      <c r="L5187" t="s">
        <v>26103</v>
      </c>
      <c r="M5187">
        <v>3</v>
      </c>
      <c r="N5187" t="s">
        <v>16841</v>
      </c>
      <c r="O5187">
        <v>1</v>
      </c>
      <c r="P5187" t="s">
        <v>28066</v>
      </c>
      <c r="Q5187">
        <v>1</v>
      </c>
      <c r="R5187" t="s">
        <v>26083</v>
      </c>
      <c r="S5187">
        <v>7</v>
      </c>
      <c r="T5187">
        <v>1</v>
      </c>
      <c r="U5187">
        <v>600</v>
      </c>
      <c r="V5187">
        <v>2020</v>
      </c>
      <c r="W5187" t="s">
        <v>26159</v>
      </c>
    </row>
    <row r="5188" spans="1:23" x14ac:dyDescent="0.3">
      <c r="A5188">
        <v>13</v>
      </c>
      <c r="B5188" t="s">
        <v>26153</v>
      </c>
      <c r="C5188">
        <v>13402</v>
      </c>
      <c r="D5188" t="s">
        <v>1941</v>
      </c>
      <c r="E5188">
        <v>100105</v>
      </c>
      <c r="F5188" t="s">
        <v>11377</v>
      </c>
      <c r="G5188">
        <v>100105004</v>
      </c>
      <c r="H5188" t="s">
        <v>26116</v>
      </c>
      <c r="I5188">
        <v>2</v>
      </c>
      <c r="J5188" t="s">
        <v>12848</v>
      </c>
      <c r="K5188">
        <v>20</v>
      </c>
      <c r="L5188" t="s">
        <v>26161</v>
      </c>
      <c r="M5188">
        <v>2</v>
      </c>
      <c r="N5188" t="s">
        <v>26084</v>
      </c>
      <c r="O5188">
        <v>3</v>
      </c>
      <c r="P5188" t="s">
        <v>26085</v>
      </c>
      <c r="Q5188">
        <v>1</v>
      </c>
      <c r="R5188" t="s">
        <v>26083</v>
      </c>
      <c r="S5188">
        <v>20</v>
      </c>
      <c r="T5188">
        <v>1</v>
      </c>
      <c r="U5188">
        <v>157000</v>
      </c>
      <c r="V5188">
        <v>2020</v>
      </c>
      <c r="W5188" t="s">
        <v>26159</v>
      </c>
    </row>
    <row r="5189" spans="1:23" x14ac:dyDescent="0.3">
      <c r="A5189">
        <v>13</v>
      </c>
      <c r="B5189" t="s">
        <v>26153</v>
      </c>
      <c r="C5189">
        <v>13402</v>
      </c>
      <c r="D5189" t="s">
        <v>1941</v>
      </c>
      <c r="E5189">
        <v>100103</v>
      </c>
      <c r="F5189" t="s">
        <v>11337</v>
      </c>
      <c r="G5189">
        <v>100103002</v>
      </c>
      <c r="H5189" t="s">
        <v>26099</v>
      </c>
      <c r="I5189">
        <v>2</v>
      </c>
      <c r="J5189" t="s">
        <v>12848</v>
      </c>
      <c r="K5189">
        <v>4</v>
      </c>
      <c r="L5189" t="s">
        <v>26101</v>
      </c>
      <c r="M5189">
        <v>2</v>
      </c>
      <c r="N5189" t="s">
        <v>26084</v>
      </c>
      <c r="O5189">
        <v>3</v>
      </c>
      <c r="P5189" t="s">
        <v>26085</v>
      </c>
      <c r="Q5189">
        <v>1</v>
      </c>
      <c r="R5189" t="s">
        <v>26083</v>
      </c>
      <c r="S5189">
        <v>12</v>
      </c>
      <c r="T5189">
        <v>1</v>
      </c>
      <c r="U5189">
        <v>750000</v>
      </c>
      <c r="V5189">
        <v>2020</v>
      </c>
      <c r="W5189" t="s">
        <v>26159</v>
      </c>
    </row>
    <row r="5190" spans="1:23" x14ac:dyDescent="0.3">
      <c r="A5190">
        <v>13</v>
      </c>
      <c r="B5190" t="s">
        <v>26153</v>
      </c>
      <c r="C5190">
        <v>13402</v>
      </c>
      <c r="D5190" t="s">
        <v>1941</v>
      </c>
      <c r="E5190">
        <v>100105</v>
      </c>
      <c r="F5190" t="s">
        <v>11377</v>
      </c>
      <c r="G5190">
        <v>100105004</v>
      </c>
      <c r="H5190" t="s">
        <v>26116</v>
      </c>
      <c r="I5190">
        <v>2</v>
      </c>
      <c r="J5190" t="s">
        <v>12848</v>
      </c>
      <c r="K5190">
        <v>20</v>
      </c>
      <c r="L5190" t="s">
        <v>26161</v>
      </c>
      <c r="M5190">
        <v>2</v>
      </c>
      <c r="N5190" t="s">
        <v>26084</v>
      </c>
      <c r="O5190">
        <v>1</v>
      </c>
      <c r="P5190" t="s">
        <v>28066</v>
      </c>
      <c r="Q5190">
        <v>1</v>
      </c>
      <c r="R5190" t="s">
        <v>26083</v>
      </c>
      <c r="S5190">
        <v>2</v>
      </c>
      <c r="T5190">
        <v>1</v>
      </c>
      <c r="U5190">
        <v>93000</v>
      </c>
      <c r="V5190">
        <v>2020</v>
      </c>
      <c r="W5190" t="s">
        <v>26159</v>
      </c>
    </row>
    <row r="5191" spans="1:23" x14ac:dyDescent="0.3">
      <c r="A5191">
        <v>13</v>
      </c>
      <c r="B5191" t="s">
        <v>26153</v>
      </c>
      <c r="C5191">
        <v>13402</v>
      </c>
      <c r="D5191" t="s">
        <v>1941</v>
      </c>
      <c r="E5191">
        <v>100105</v>
      </c>
      <c r="F5191" t="s">
        <v>11377</v>
      </c>
      <c r="G5191">
        <v>100105004</v>
      </c>
      <c r="H5191" t="s">
        <v>26116</v>
      </c>
      <c r="I5191">
        <v>2</v>
      </c>
      <c r="J5191" t="s">
        <v>12848</v>
      </c>
      <c r="K5191">
        <v>20</v>
      </c>
      <c r="L5191" t="s">
        <v>26161</v>
      </c>
      <c r="M5191">
        <v>7</v>
      </c>
      <c r="N5191" t="s">
        <v>14788</v>
      </c>
      <c r="O5191">
        <v>3</v>
      </c>
      <c r="P5191" t="s">
        <v>26085</v>
      </c>
      <c r="Q5191">
        <v>1</v>
      </c>
      <c r="R5191" t="s">
        <v>26083</v>
      </c>
      <c r="S5191">
        <v>200</v>
      </c>
      <c r="T5191">
        <v>1</v>
      </c>
      <c r="U5191">
        <v>1000000</v>
      </c>
      <c r="V5191">
        <v>2020</v>
      </c>
      <c r="W5191" t="s">
        <v>26159</v>
      </c>
    </row>
    <row r="5192" spans="1:23" x14ac:dyDescent="0.3">
      <c r="A5192">
        <v>13</v>
      </c>
      <c r="B5192" t="s">
        <v>26153</v>
      </c>
      <c r="C5192">
        <v>13402</v>
      </c>
      <c r="D5192" t="s">
        <v>1941</v>
      </c>
      <c r="E5192">
        <v>100105</v>
      </c>
      <c r="F5192" t="s">
        <v>11377</v>
      </c>
      <c r="G5192">
        <v>100105004</v>
      </c>
      <c r="H5192" t="s">
        <v>26116</v>
      </c>
      <c r="I5192">
        <v>2</v>
      </c>
      <c r="J5192" t="s">
        <v>12848</v>
      </c>
      <c r="K5192">
        <v>20</v>
      </c>
      <c r="L5192" t="s">
        <v>26161</v>
      </c>
      <c r="M5192">
        <v>2</v>
      </c>
      <c r="N5192" t="s">
        <v>26084</v>
      </c>
      <c r="O5192">
        <v>3</v>
      </c>
      <c r="P5192" t="s">
        <v>26085</v>
      </c>
      <c r="Q5192">
        <v>1</v>
      </c>
      <c r="R5192" t="s">
        <v>26083</v>
      </c>
      <c r="S5192">
        <v>10</v>
      </c>
      <c r="T5192">
        <v>1</v>
      </c>
      <c r="U5192">
        <v>13000</v>
      </c>
      <c r="V5192">
        <v>2020</v>
      </c>
      <c r="W5192" t="s">
        <v>26159</v>
      </c>
    </row>
    <row r="5193" spans="1:23" x14ac:dyDescent="0.3">
      <c r="A5193">
        <v>13</v>
      </c>
      <c r="B5193" t="s">
        <v>26153</v>
      </c>
      <c r="C5193">
        <v>13402</v>
      </c>
      <c r="D5193" t="s">
        <v>1941</v>
      </c>
      <c r="E5193">
        <v>100105</v>
      </c>
      <c r="F5193" t="s">
        <v>11377</v>
      </c>
      <c r="G5193">
        <v>100105004</v>
      </c>
      <c r="H5193" t="s">
        <v>26116</v>
      </c>
      <c r="I5193">
        <v>2</v>
      </c>
      <c r="J5193" t="s">
        <v>12848</v>
      </c>
      <c r="K5193">
        <v>20</v>
      </c>
      <c r="L5193" t="s">
        <v>26161</v>
      </c>
      <c r="M5193">
        <v>2</v>
      </c>
      <c r="N5193" t="s">
        <v>26084</v>
      </c>
      <c r="O5193">
        <v>3</v>
      </c>
      <c r="P5193" t="s">
        <v>26085</v>
      </c>
      <c r="Q5193">
        <v>1</v>
      </c>
      <c r="R5193" t="s">
        <v>26083</v>
      </c>
      <c r="S5193">
        <v>10</v>
      </c>
      <c r="T5193">
        <v>1</v>
      </c>
      <c r="U5193">
        <v>500000</v>
      </c>
      <c r="V5193">
        <v>2020</v>
      </c>
      <c r="W5193" t="s">
        <v>26159</v>
      </c>
    </row>
    <row r="5194" spans="1:23" x14ac:dyDescent="0.3">
      <c r="A5194">
        <v>13</v>
      </c>
      <c r="B5194" t="s">
        <v>26153</v>
      </c>
      <c r="C5194">
        <v>13402</v>
      </c>
      <c r="D5194" t="s">
        <v>1941</v>
      </c>
      <c r="E5194">
        <v>100105</v>
      </c>
      <c r="F5194" t="s">
        <v>11377</v>
      </c>
      <c r="G5194">
        <v>100105004</v>
      </c>
      <c r="H5194" t="s">
        <v>26116</v>
      </c>
      <c r="I5194">
        <v>2</v>
      </c>
      <c r="J5194" t="s">
        <v>12848</v>
      </c>
      <c r="K5194">
        <v>20</v>
      </c>
      <c r="L5194" t="s">
        <v>26161</v>
      </c>
      <c r="M5194">
        <v>7</v>
      </c>
      <c r="N5194" t="s">
        <v>14788</v>
      </c>
      <c r="O5194">
        <v>3</v>
      </c>
      <c r="P5194" t="s">
        <v>26085</v>
      </c>
      <c r="Q5194">
        <v>1</v>
      </c>
      <c r="R5194" t="s">
        <v>26083</v>
      </c>
      <c r="S5194">
        <v>3</v>
      </c>
      <c r="T5194">
        <v>1</v>
      </c>
      <c r="U5194">
        <v>270000</v>
      </c>
      <c r="V5194">
        <v>2020</v>
      </c>
      <c r="W5194" t="s">
        <v>26159</v>
      </c>
    </row>
    <row r="5195" spans="1:23" x14ac:dyDescent="0.3">
      <c r="A5195">
        <v>13</v>
      </c>
      <c r="B5195" t="s">
        <v>26153</v>
      </c>
      <c r="C5195">
        <v>13403</v>
      </c>
      <c r="D5195" t="s">
        <v>26166</v>
      </c>
      <c r="E5195">
        <v>100105</v>
      </c>
      <c r="F5195" t="s">
        <v>11377</v>
      </c>
      <c r="G5195">
        <v>100105004</v>
      </c>
      <c r="H5195" t="s">
        <v>26116</v>
      </c>
      <c r="I5195">
        <v>2</v>
      </c>
      <c r="J5195" t="s">
        <v>12848</v>
      </c>
      <c r="K5195">
        <v>20</v>
      </c>
      <c r="L5195" t="s">
        <v>26161</v>
      </c>
      <c r="M5195">
        <v>2</v>
      </c>
      <c r="N5195" t="s">
        <v>26084</v>
      </c>
      <c r="O5195">
        <v>3</v>
      </c>
      <c r="P5195" t="s">
        <v>26085</v>
      </c>
      <c r="Q5195">
        <v>1</v>
      </c>
      <c r="R5195" t="s">
        <v>26083</v>
      </c>
      <c r="S5195">
        <v>3</v>
      </c>
      <c r="T5195">
        <v>1</v>
      </c>
      <c r="U5195">
        <v>65000</v>
      </c>
      <c r="V5195">
        <v>2020</v>
      </c>
      <c r="W5195" t="s">
        <v>26159</v>
      </c>
    </row>
    <row r="5196" spans="1:23" x14ac:dyDescent="0.3">
      <c r="A5196">
        <v>13</v>
      </c>
      <c r="B5196" t="s">
        <v>26153</v>
      </c>
      <c r="C5196">
        <v>13403</v>
      </c>
      <c r="D5196" t="s">
        <v>26166</v>
      </c>
      <c r="E5196">
        <v>100105</v>
      </c>
      <c r="F5196" t="s">
        <v>11377</v>
      </c>
      <c r="G5196">
        <v>100105004</v>
      </c>
      <c r="H5196" t="s">
        <v>26116</v>
      </c>
      <c r="I5196">
        <v>2</v>
      </c>
      <c r="J5196" t="s">
        <v>12848</v>
      </c>
      <c r="K5196">
        <v>20</v>
      </c>
      <c r="L5196" t="s">
        <v>26161</v>
      </c>
      <c r="M5196">
        <v>2</v>
      </c>
      <c r="N5196" t="s">
        <v>26084</v>
      </c>
      <c r="O5196">
        <v>3</v>
      </c>
      <c r="P5196" t="s">
        <v>26085</v>
      </c>
      <c r="Q5196">
        <v>1</v>
      </c>
      <c r="R5196" t="s">
        <v>26083</v>
      </c>
      <c r="S5196">
        <v>3</v>
      </c>
      <c r="T5196">
        <v>1</v>
      </c>
      <c r="U5196">
        <v>16000</v>
      </c>
      <c r="V5196">
        <v>2020</v>
      </c>
      <c r="W5196" t="s">
        <v>26159</v>
      </c>
    </row>
    <row r="5197" spans="1:23" x14ac:dyDescent="0.3">
      <c r="A5197">
        <v>13</v>
      </c>
      <c r="B5197" t="s">
        <v>26153</v>
      </c>
      <c r="C5197">
        <v>13403</v>
      </c>
      <c r="D5197" t="s">
        <v>26166</v>
      </c>
      <c r="E5197">
        <v>100105</v>
      </c>
      <c r="F5197" t="s">
        <v>11377</v>
      </c>
      <c r="G5197">
        <v>100105001</v>
      </c>
      <c r="H5197" t="s">
        <v>26118</v>
      </c>
      <c r="I5197">
        <v>2</v>
      </c>
      <c r="J5197" t="s">
        <v>12848</v>
      </c>
      <c r="K5197">
        <v>20</v>
      </c>
      <c r="L5197" t="s">
        <v>26161</v>
      </c>
      <c r="M5197">
        <v>2</v>
      </c>
      <c r="N5197" t="s">
        <v>26084</v>
      </c>
      <c r="O5197">
        <v>3</v>
      </c>
      <c r="P5197" t="s">
        <v>26085</v>
      </c>
      <c r="Q5197">
        <v>1</v>
      </c>
      <c r="R5197" t="s">
        <v>26083</v>
      </c>
      <c r="S5197">
        <v>2</v>
      </c>
      <c r="T5197">
        <v>1</v>
      </c>
      <c r="U5197">
        <v>445000</v>
      </c>
      <c r="V5197">
        <v>2020</v>
      </c>
      <c r="W5197" t="s">
        <v>26159</v>
      </c>
    </row>
    <row r="5198" spans="1:23" x14ac:dyDescent="0.3">
      <c r="A5198">
        <v>13</v>
      </c>
      <c r="B5198" t="s">
        <v>26153</v>
      </c>
      <c r="C5198">
        <v>13403</v>
      </c>
      <c r="D5198" t="s">
        <v>26166</v>
      </c>
      <c r="E5198">
        <v>100105</v>
      </c>
      <c r="F5198" t="s">
        <v>11377</v>
      </c>
      <c r="G5198">
        <v>100105004</v>
      </c>
      <c r="H5198" t="s">
        <v>26116</v>
      </c>
      <c r="I5198">
        <v>2</v>
      </c>
      <c r="J5198" t="s">
        <v>12848</v>
      </c>
      <c r="K5198">
        <v>20</v>
      </c>
      <c r="L5198" t="s">
        <v>26161</v>
      </c>
      <c r="M5198">
        <v>2</v>
      </c>
      <c r="N5198" t="s">
        <v>26084</v>
      </c>
      <c r="O5198">
        <v>3</v>
      </c>
      <c r="P5198" t="s">
        <v>26085</v>
      </c>
      <c r="Q5198">
        <v>1</v>
      </c>
      <c r="R5198" t="s">
        <v>26083</v>
      </c>
      <c r="S5198">
        <v>6</v>
      </c>
      <c r="T5198">
        <v>1</v>
      </c>
      <c r="U5198">
        <v>400000</v>
      </c>
      <c r="V5198">
        <v>2020</v>
      </c>
      <c r="W5198" t="s">
        <v>26159</v>
      </c>
    </row>
    <row r="5199" spans="1:23" x14ac:dyDescent="0.3">
      <c r="A5199">
        <v>13</v>
      </c>
      <c r="B5199" t="s">
        <v>26153</v>
      </c>
      <c r="C5199">
        <v>13403</v>
      </c>
      <c r="D5199" t="s">
        <v>26166</v>
      </c>
      <c r="E5199">
        <v>100105</v>
      </c>
      <c r="F5199" t="s">
        <v>11377</v>
      </c>
      <c r="G5199">
        <v>100105004</v>
      </c>
      <c r="H5199" t="s">
        <v>26116</v>
      </c>
      <c r="I5199">
        <v>2</v>
      </c>
      <c r="J5199" t="s">
        <v>12848</v>
      </c>
      <c r="K5199">
        <v>20</v>
      </c>
      <c r="L5199" t="s">
        <v>26161</v>
      </c>
      <c r="M5199">
        <v>2</v>
      </c>
      <c r="N5199" t="s">
        <v>26084</v>
      </c>
      <c r="O5199">
        <v>1</v>
      </c>
      <c r="P5199" t="s">
        <v>28066</v>
      </c>
      <c r="Q5199">
        <v>1</v>
      </c>
      <c r="R5199" t="s">
        <v>26083</v>
      </c>
      <c r="S5199">
        <v>4</v>
      </c>
      <c r="T5199">
        <v>1</v>
      </c>
      <c r="U5199">
        <v>26000</v>
      </c>
      <c r="V5199">
        <v>2020</v>
      </c>
      <c r="W5199" t="s">
        <v>26159</v>
      </c>
    </row>
    <row r="5200" spans="1:23" x14ac:dyDescent="0.3">
      <c r="A5200">
        <v>13</v>
      </c>
      <c r="B5200" t="s">
        <v>26153</v>
      </c>
      <c r="C5200">
        <v>13403</v>
      </c>
      <c r="D5200" t="s">
        <v>26166</v>
      </c>
      <c r="E5200">
        <v>100105</v>
      </c>
      <c r="F5200" t="s">
        <v>11377</v>
      </c>
      <c r="G5200">
        <v>100105004</v>
      </c>
      <c r="H5200" t="s">
        <v>26116</v>
      </c>
      <c r="I5200">
        <v>2</v>
      </c>
      <c r="J5200" t="s">
        <v>12848</v>
      </c>
      <c r="K5200">
        <v>20</v>
      </c>
      <c r="L5200" t="s">
        <v>26161</v>
      </c>
      <c r="M5200">
        <v>2</v>
      </c>
      <c r="N5200" t="s">
        <v>26084</v>
      </c>
      <c r="O5200">
        <v>3</v>
      </c>
      <c r="P5200" t="s">
        <v>26085</v>
      </c>
      <c r="Q5200">
        <v>1</v>
      </c>
      <c r="R5200" t="s">
        <v>26083</v>
      </c>
      <c r="S5200">
        <v>6</v>
      </c>
      <c r="T5200">
        <v>1</v>
      </c>
      <c r="U5200">
        <v>260000</v>
      </c>
      <c r="V5200">
        <v>2020</v>
      </c>
      <c r="W5200" t="s">
        <v>26159</v>
      </c>
    </row>
    <row r="5201" spans="1:23" x14ac:dyDescent="0.3">
      <c r="A5201">
        <v>13</v>
      </c>
      <c r="B5201" t="s">
        <v>26153</v>
      </c>
      <c r="C5201">
        <v>13403</v>
      </c>
      <c r="D5201" t="s">
        <v>26166</v>
      </c>
      <c r="E5201">
        <v>100105</v>
      </c>
      <c r="F5201" t="s">
        <v>11377</v>
      </c>
      <c r="G5201">
        <v>100105004</v>
      </c>
      <c r="H5201" t="s">
        <v>26116</v>
      </c>
      <c r="I5201">
        <v>2</v>
      </c>
      <c r="J5201" t="s">
        <v>12848</v>
      </c>
      <c r="K5201">
        <v>20</v>
      </c>
      <c r="L5201" t="s">
        <v>26161</v>
      </c>
      <c r="M5201">
        <v>2</v>
      </c>
      <c r="N5201" t="s">
        <v>26084</v>
      </c>
      <c r="O5201">
        <v>3</v>
      </c>
      <c r="P5201" t="s">
        <v>26085</v>
      </c>
      <c r="Q5201">
        <v>1</v>
      </c>
      <c r="R5201" t="s">
        <v>26083</v>
      </c>
      <c r="S5201">
        <v>8</v>
      </c>
      <c r="T5201">
        <v>1</v>
      </c>
      <c r="U5201">
        <v>400000</v>
      </c>
      <c r="V5201">
        <v>2020</v>
      </c>
      <c r="W5201" t="s">
        <v>26159</v>
      </c>
    </row>
    <row r="5202" spans="1:23" x14ac:dyDescent="0.3">
      <c r="A5202">
        <v>13</v>
      </c>
      <c r="B5202" t="s">
        <v>26153</v>
      </c>
      <c r="C5202">
        <v>13403</v>
      </c>
      <c r="D5202" t="s">
        <v>26166</v>
      </c>
      <c r="E5202">
        <v>100105</v>
      </c>
      <c r="F5202" t="s">
        <v>11377</v>
      </c>
      <c r="G5202">
        <v>100105004</v>
      </c>
      <c r="H5202" t="s">
        <v>26116</v>
      </c>
      <c r="I5202">
        <v>2</v>
      </c>
      <c r="J5202" t="s">
        <v>12848</v>
      </c>
      <c r="K5202">
        <v>20</v>
      </c>
      <c r="L5202" t="s">
        <v>26161</v>
      </c>
      <c r="M5202">
        <v>2</v>
      </c>
      <c r="N5202" t="s">
        <v>26084</v>
      </c>
      <c r="O5202">
        <v>1</v>
      </c>
      <c r="P5202" t="s">
        <v>28066</v>
      </c>
      <c r="Q5202">
        <v>1</v>
      </c>
      <c r="R5202" t="s">
        <v>26083</v>
      </c>
      <c r="S5202">
        <v>6</v>
      </c>
      <c r="T5202">
        <v>1</v>
      </c>
      <c r="U5202">
        <v>30600</v>
      </c>
      <c r="V5202">
        <v>2020</v>
      </c>
      <c r="W5202" t="s">
        <v>26159</v>
      </c>
    </row>
    <row r="5203" spans="1:23" x14ac:dyDescent="0.3">
      <c r="A5203">
        <v>13</v>
      </c>
      <c r="B5203" t="s">
        <v>26153</v>
      </c>
      <c r="C5203">
        <v>13403</v>
      </c>
      <c r="D5203" t="s">
        <v>26166</v>
      </c>
      <c r="E5203">
        <v>100105</v>
      </c>
      <c r="F5203" t="s">
        <v>11377</v>
      </c>
      <c r="G5203">
        <v>100105004</v>
      </c>
      <c r="H5203" t="s">
        <v>26116</v>
      </c>
      <c r="I5203">
        <v>1</v>
      </c>
      <c r="J5203" t="s">
        <v>26080</v>
      </c>
      <c r="K5203">
        <v>20</v>
      </c>
      <c r="L5203" t="s">
        <v>26161</v>
      </c>
      <c r="M5203">
        <v>2</v>
      </c>
      <c r="N5203" t="s">
        <v>26084</v>
      </c>
      <c r="O5203">
        <v>1</v>
      </c>
      <c r="P5203" t="s">
        <v>28066</v>
      </c>
      <c r="Q5203">
        <v>1</v>
      </c>
      <c r="R5203" t="s">
        <v>26083</v>
      </c>
      <c r="S5203">
        <v>3</v>
      </c>
      <c r="T5203">
        <v>1</v>
      </c>
      <c r="U5203">
        <v>140000</v>
      </c>
      <c r="V5203">
        <v>2020</v>
      </c>
      <c r="W5203" t="s">
        <v>26159</v>
      </c>
    </row>
    <row r="5204" spans="1:23" x14ac:dyDescent="0.3">
      <c r="A5204">
        <v>13</v>
      </c>
      <c r="B5204" t="s">
        <v>26153</v>
      </c>
      <c r="C5204">
        <v>13403</v>
      </c>
      <c r="D5204" t="s">
        <v>26166</v>
      </c>
      <c r="E5204">
        <v>100105</v>
      </c>
      <c r="F5204" t="s">
        <v>11377</v>
      </c>
      <c r="G5204">
        <v>100105004</v>
      </c>
      <c r="H5204" t="s">
        <v>26116</v>
      </c>
      <c r="I5204">
        <v>1</v>
      </c>
      <c r="J5204" t="s">
        <v>26080</v>
      </c>
      <c r="K5204">
        <v>20</v>
      </c>
      <c r="L5204" t="s">
        <v>26161</v>
      </c>
      <c r="M5204">
        <v>2</v>
      </c>
      <c r="N5204" t="s">
        <v>26084</v>
      </c>
      <c r="O5204">
        <v>3</v>
      </c>
      <c r="P5204" t="s">
        <v>26085</v>
      </c>
      <c r="Q5204">
        <v>1</v>
      </c>
      <c r="R5204" t="s">
        <v>26083</v>
      </c>
      <c r="S5204">
        <v>3</v>
      </c>
      <c r="T5204">
        <v>1</v>
      </c>
      <c r="U5204">
        <v>220000</v>
      </c>
      <c r="V5204">
        <v>2020</v>
      </c>
      <c r="W5204" t="s">
        <v>26159</v>
      </c>
    </row>
    <row r="5205" spans="1:23" x14ac:dyDescent="0.3">
      <c r="A5205">
        <v>13</v>
      </c>
      <c r="B5205" t="s">
        <v>26153</v>
      </c>
      <c r="C5205">
        <v>13403</v>
      </c>
      <c r="D5205" t="s">
        <v>26166</v>
      </c>
      <c r="E5205">
        <v>100105</v>
      </c>
      <c r="F5205" t="s">
        <v>11377</v>
      </c>
      <c r="G5205">
        <v>100105004</v>
      </c>
      <c r="H5205" t="s">
        <v>26116</v>
      </c>
      <c r="I5205">
        <v>2</v>
      </c>
      <c r="J5205" t="s">
        <v>12848</v>
      </c>
      <c r="K5205">
        <v>20</v>
      </c>
      <c r="L5205" t="s">
        <v>26161</v>
      </c>
      <c r="M5205">
        <v>7</v>
      </c>
      <c r="N5205" t="s">
        <v>14788</v>
      </c>
      <c r="O5205">
        <v>3</v>
      </c>
      <c r="P5205" t="s">
        <v>26085</v>
      </c>
      <c r="Q5205">
        <v>1</v>
      </c>
      <c r="R5205" t="s">
        <v>26083</v>
      </c>
      <c r="S5205">
        <v>12</v>
      </c>
      <c r="T5205">
        <v>1</v>
      </c>
      <c r="U5205">
        <v>250000</v>
      </c>
      <c r="V5205">
        <v>2020</v>
      </c>
      <c r="W5205" t="s">
        <v>26159</v>
      </c>
    </row>
    <row r="5206" spans="1:23" x14ac:dyDescent="0.3">
      <c r="A5206">
        <v>13</v>
      </c>
      <c r="B5206" t="s">
        <v>26153</v>
      </c>
      <c r="C5206">
        <v>13403</v>
      </c>
      <c r="D5206" t="s">
        <v>26166</v>
      </c>
      <c r="E5206">
        <v>100105</v>
      </c>
      <c r="F5206" t="s">
        <v>11377</v>
      </c>
      <c r="G5206">
        <v>100105004</v>
      </c>
      <c r="H5206" t="s">
        <v>26116</v>
      </c>
      <c r="I5206">
        <v>2</v>
      </c>
      <c r="J5206" t="s">
        <v>12848</v>
      </c>
      <c r="K5206">
        <v>20</v>
      </c>
      <c r="L5206" t="s">
        <v>26161</v>
      </c>
      <c r="M5206">
        <v>2</v>
      </c>
      <c r="N5206" t="s">
        <v>26084</v>
      </c>
      <c r="O5206">
        <v>3</v>
      </c>
      <c r="P5206" t="s">
        <v>26085</v>
      </c>
      <c r="Q5206">
        <v>1</v>
      </c>
      <c r="R5206" t="s">
        <v>26083</v>
      </c>
      <c r="S5206">
        <v>8</v>
      </c>
      <c r="T5206">
        <v>1</v>
      </c>
      <c r="U5206">
        <v>435000</v>
      </c>
      <c r="V5206">
        <v>2020</v>
      </c>
      <c r="W5206" t="s">
        <v>26159</v>
      </c>
    </row>
    <row r="5207" spans="1:23" x14ac:dyDescent="0.3">
      <c r="A5207">
        <v>13</v>
      </c>
      <c r="B5207" t="s">
        <v>26153</v>
      </c>
      <c r="C5207">
        <v>13403</v>
      </c>
      <c r="D5207" t="s">
        <v>26166</v>
      </c>
      <c r="E5207">
        <v>100105</v>
      </c>
      <c r="F5207" t="s">
        <v>11377</v>
      </c>
      <c r="G5207">
        <v>100105004</v>
      </c>
      <c r="H5207" t="s">
        <v>26116</v>
      </c>
      <c r="I5207">
        <v>2</v>
      </c>
      <c r="J5207" t="s">
        <v>12848</v>
      </c>
      <c r="K5207">
        <v>20</v>
      </c>
      <c r="L5207" t="s">
        <v>26161</v>
      </c>
      <c r="M5207">
        <v>5</v>
      </c>
      <c r="N5207" t="s">
        <v>26092</v>
      </c>
      <c r="O5207">
        <v>3</v>
      </c>
      <c r="P5207" t="s">
        <v>26085</v>
      </c>
      <c r="Q5207">
        <v>5</v>
      </c>
      <c r="R5207" t="s">
        <v>8203</v>
      </c>
      <c r="S5207">
        <v>10</v>
      </c>
      <c r="T5207">
        <v>1</v>
      </c>
      <c r="U5207">
        <v>450000</v>
      </c>
      <c r="V5207">
        <v>2020</v>
      </c>
      <c r="W5207" t="s">
        <v>26159</v>
      </c>
    </row>
    <row r="5208" spans="1:23" x14ac:dyDescent="0.3">
      <c r="A5208">
        <v>13</v>
      </c>
      <c r="B5208" t="s">
        <v>26153</v>
      </c>
      <c r="C5208">
        <v>13301</v>
      </c>
      <c r="D5208" t="s">
        <v>1929</v>
      </c>
      <c r="E5208">
        <v>100106</v>
      </c>
      <c r="F5208" t="s">
        <v>17000</v>
      </c>
      <c r="G5208">
        <v>100106001</v>
      </c>
      <c r="H5208" t="s">
        <v>18416</v>
      </c>
      <c r="I5208">
        <v>2</v>
      </c>
      <c r="J5208" t="s">
        <v>12848</v>
      </c>
      <c r="K5208">
        <v>9</v>
      </c>
      <c r="L5208" t="s">
        <v>26086</v>
      </c>
      <c r="M5208">
        <v>1</v>
      </c>
      <c r="N5208" t="s">
        <v>26082</v>
      </c>
      <c r="O5208">
        <v>3</v>
      </c>
      <c r="P5208" t="s">
        <v>26085</v>
      </c>
      <c r="Q5208">
        <v>1</v>
      </c>
      <c r="R5208" t="s">
        <v>26083</v>
      </c>
      <c r="S5208">
        <v>2</v>
      </c>
      <c r="T5208">
        <v>1</v>
      </c>
      <c r="U5208">
        <v>20000</v>
      </c>
      <c r="V5208">
        <v>2020</v>
      </c>
      <c r="W5208" t="s">
        <v>26159</v>
      </c>
    </row>
    <row r="5209" spans="1:23" x14ac:dyDescent="0.3">
      <c r="A5209">
        <v>13</v>
      </c>
      <c r="B5209" t="s">
        <v>26153</v>
      </c>
      <c r="C5209">
        <v>13301</v>
      </c>
      <c r="D5209" t="s">
        <v>1929</v>
      </c>
      <c r="E5209">
        <v>100109</v>
      </c>
      <c r="F5209" t="s">
        <v>18431</v>
      </c>
      <c r="G5209">
        <v>100109001</v>
      </c>
      <c r="H5209" t="s">
        <v>26106</v>
      </c>
      <c r="I5209">
        <v>2</v>
      </c>
      <c r="J5209" t="s">
        <v>12848</v>
      </c>
      <c r="K5209">
        <v>7</v>
      </c>
      <c r="L5209" t="s">
        <v>26105</v>
      </c>
      <c r="M5209">
        <v>1</v>
      </c>
      <c r="N5209" t="s">
        <v>26082</v>
      </c>
      <c r="O5209">
        <v>3</v>
      </c>
      <c r="P5209" t="s">
        <v>26085</v>
      </c>
      <c r="Q5209">
        <v>5</v>
      </c>
      <c r="R5209" t="s">
        <v>8203</v>
      </c>
      <c r="S5209">
        <v>22</v>
      </c>
      <c r="T5209">
        <v>1</v>
      </c>
      <c r="U5209">
        <v>3648000</v>
      </c>
      <c r="V5209">
        <v>2020</v>
      </c>
      <c r="W5209" t="s">
        <v>26159</v>
      </c>
    </row>
    <row r="5210" spans="1:23" x14ac:dyDescent="0.3">
      <c r="A5210">
        <v>13</v>
      </c>
      <c r="B5210" t="s">
        <v>26153</v>
      </c>
      <c r="C5210">
        <v>13301</v>
      </c>
      <c r="D5210" t="s">
        <v>1929</v>
      </c>
      <c r="E5210">
        <v>100105</v>
      </c>
      <c r="F5210" t="s">
        <v>11377</v>
      </c>
      <c r="G5210">
        <v>100105004</v>
      </c>
      <c r="H5210" t="s">
        <v>26116</v>
      </c>
      <c r="I5210">
        <v>1</v>
      </c>
      <c r="J5210" t="s">
        <v>26080</v>
      </c>
      <c r="K5210">
        <v>20</v>
      </c>
      <c r="L5210" t="s">
        <v>26161</v>
      </c>
      <c r="M5210">
        <v>5</v>
      </c>
      <c r="N5210" t="s">
        <v>26092</v>
      </c>
      <c r="O5210">
        <v>2</v>
      </c>
      <c r="P5210" t="s">
        <v>28067</v>
      </c>
      <c r="Q5210">
        <v>2</v>
      </c>
      <c r="R5210" t="s">
        <v>8209</v>
      </c>
      <c r="S5210">
        <v>6</v>
      </c>
      <c r="T5210">
        <v>1</v>
      </c>
      <c r="U5210">
        <v>160000</v>
      </c>
      <c r="V5210">
        <v>2020</v>
      </c>
      <c r="W5210" t="s">
        <v>26159</v>
      </c>
    </row>
    <row r="5211" spans="1:23" x14ac:dyDescent="0.3">
      <c r="A5211">
        <v>13</v>
      </c>
      <c r="B5211" t="s">
        <v>26153</v>
      </c>
      <c r="C5211">
        <v>13301</v>
      </c>
      <c r="D5211" t="s">
        <v>1929</v>
      </c>
      <c r="E5211">
        <v>100105</v>
      </c>
      <c r="F5211" t="s">
        <v>11377</v>
      </c>
      <c r="G5211">
        <v>100105004</v>
      </c>
      <c r="H5211" t="s">
        <v>26116</v>
      </c>
      <c r="I5211">
        <v>2</v>
      </c>
      <c r="J5211" t="s">
        <v>12848</v>
      </c>
      <c r="K5211">
        <v>20</v>
      </c>
      <c r="L5211" t="s">
        <v>26161</v>
      </c>
      <c r="M5211">
        <v>5</v>
      </c>
      <c r="N5211" t="s">
        <v>26092</v>
      </c>
      <c r="O5211">
        <v>3</v>
      </c>
      <c r="P5211" t="s">
        <v>26085</v>
      </c>
      <c r="Q5211">
        <v>6</v>
      </c>
      <c r="R5211" t="s">
        <v>8196</v>
      </c>
      <c r="S5211">
        <v>5</v>
      </c>
      <c r="T5211">
        <v>1</v>
      </c>
      <c r="U5211">
        <v>200000</v>
      </c>
      <c r="V5211">
        <v>2020</v>
      </c>
      <c r="W5211" t="s">
        <v>26159</v>
      </c>
    </row>
    <row r="5212" spans="1:23" x14ac:dyDescent="0.3">
      <c r="A5212">
        <v>13</v>
      </c>
      <c r="B5212" t="s">
        <v>26153</v>
      </c>
      <c r="C5212">
        <v>13301</v>
      </c>
      <c r="D5212" t="s">
        <v>1929</v>
      </c>
      <c r="E5212">
        <v>100105</v>
      </c>
      <c r="F5212" t="s">
        <v>11377</v>
      </c>
      <c r="G5212">
        <v>100105004</v>
      </c>
      <c r="H5212" t="s">
        <v>26116</v>
      </c>
      <c r="I5212">
        <v>1</v>
      </c>
      <c r="J5212" t="s">
        <v>26080</v>
      </c>
      <c r="K5212">
        <v>20</v>
      </c>
      <c r="L5212" t="s">
        <v>26161</v>
      </c>
      <c r="M5212">
        <v>2</v>
      </c>
      <c r="N5212" t="s">
        <v>26084</v>
      </c>
      <c r="O5212">
        <v>3</v>
      </c>
      <c r="P5212" t="s">
        <v>26085</v>
      </c>
      <c r="Q5212">
        <v>1</v>
      </c>
      <c r="R5212" t="s">
        <v>26083</v>
      </c>
      <c r="S5212">
        <v>2</v>
      </c>
      <c r="T5212">
        <v>1</v>
      </c>
      <c r="U5212">
        <v>220000</v>
      </c>
      <c r="V5212">
        <v>2020</v>
      </c>
      <c r="W5212" t="s">
        <v>26159</v>
      </c>
    </row>
    <row r="5213" spans="1:23" x14ac:dyDescent="0.3">
      <c r="A5213">
        <v>13</v>
      </c>
      <c r="B5213" t="s">
        <v>26153</v>
      </c>
      <c r="C5213">
        <v>13301</v>
      </c>
      <c r="D5213" t="s">
        <v>1929</v>
      </c>
      <c r="E5213">
        <v>100106</v>
      </c>
      <c r="F5213" t="s">
        <v>17000</v>
      </c>
      <c r="G5213">
        <v>100106001</v>
      </c>
      <c r="H5213" t="s">
        <v>18416</v>
      </c>
      <c r="I5213">
        <v>2</v>
      </c>
      <c r="J5213" t="s">
        <v>12848</v>
      </c>
      <c r="K5213">
        <v>8</v>
      </c>
      <c r="L5213" t="s">
        <v>26081</v>
      </c>
      <c r="M5213">
        <v>2</v>
      </c>
      <c r="N5213" t="s">
        <v>26084</v>
      </c>
      <c r="O5213">
        <v>3</v>
      </c>
      <c r="P5213" t="s">
        <v>26085</v>
      </c>
      <c r="Q5213">
        <v>1</v>
      </c>
      <c r="R5213" t="s">
        <v>26083</v>
      </c>
      <c r="S5213">
        <v>2</v>
      </c>
      <c r="T5213">
        <v>1</v>
      </c>
      <c r="U5213">
        <v>30000</v>
      </c>
      <c r="V5213">
        <v>2020</v>
      </c>
      <c r="W5213" t="s">
        <v>26159</v>
      </c>
    </row>
    <row r="5214" spans="1:23" x14ac:dyDescent="0.3">
      <c r="A5214">
        <v>13</v>
      </c>
      <c r="B5214" t="s">
        <v>26153</v>
      </c>
      <c r="C5214">
        <v>13301</v>
      </c>
      <c r="D5214" t="s">
        <v>1929</v>
      </c>
      <c r="E5214">
        <v>100109</v>
      </c>
      <c r="F5214" t="s">
        <v>18431</v>
      </c>
      <c r="G5214">
        <v>100109001</v>
      </c>
      <c r="H5214" t="s">
        <v>26106</v>
      </c>
      <c r="I5214">
        <v>2</v>
      </c>
      <c r="J5214" t="s">
        <v>12848</v>
      </c>
      <c r="K5214">
        <v>4</v>
      </c>
      <c r="L5214" t="s">
        <v>26101</v>
      </c>
      <c r="M5214">
        <v>5</v>
      </c>
      <c r="N5214" t="s">
        <v>26092</v>
      </c>
      <c r="O5214">
        <v>3</v>
      </c>
      <c r="P5214" t="s">
        <v>26085</v>
      </c>
      <c r="Q5214">
        <v>1</v>
      </c>
      <c r="R5214" t="s">
        <v>26083</v>
      </c>
      <c r="S5214">
        <v>1</v>
      </c>
      <c r="T5214">
        <v>1</v>
      </c>
      <c r="U5214">
        <v>1000000</v>
      </c>
      <c r="V5214">
        <v>2020</v>
      </c>
      <c r="W5214" t="s">
        <v>26159</v>
      </c>
    </row>
    <row r="5215" spans="1:23" x14ac:dyDescent="0.3">
      <c r="A5215">
        <v>13</v>
      </c>
      <c r="B5215" t="s">
        <v>26153</v>
      </c>
      <c r="C5215">
        <v>13301</v>
      </c>
      <c r="D5215" t="s">
        <v>1929</v>
      </c>
      <c r="E5215">
        <v>100105</v>
      </c>
      <c r="F5215" t="s">
        <v>11377</v>
      </c>
      <c r="G5215">
        <v>100105004</v>
      </c>
      <c r="H5215" t="s">
        <v>26116</v>
      </c>
      <c r="I5215">
        <v>1</v>
      </c>
      <c r="J5215" t="s">
        <v>26080</v>
      </c>
      <c r="K5215">
        <v>20</v>
      </c>
      <c r="L5215" t="s">
        <v>26161</v>
      </c>
      <c r="M5215">
        <v>5</v>
      </c>
      <c r="N5215" t="s">
        <v>26092</v>
      </c>
      <c r="O5215">
        <v>3</v>
      </c>
      <c r="P5215" t="s">
        <v>26085</v>
      </c>
      <c r="Q5215">
        <v>2</v>
      </c>
      <c r="R5215" t="s">
        <v>8209</v>
      </c>
      <c r="S5215">
        <v>1</v>
      </c>
      <c r="T5215">
        <v>1</v>
      </c>
      <c r="U5215">
        <v>340000</v>
      </c>
      <c r="V5215">
        <v>2020</v>
      </c>
      <c r="W5215" t="s">
        <v>26159</v>
      </c>
    </row>
    <row r="5216" spans="1:23" x14ac:dyDescent="0.3">
      <c r="A5216">
        <v>13</v>
      </c>
      <c r="B5216" t="s">
        <v>26153</v>
      </c>
      <c r="C5216">
        <v>13301</v>
      </c>
      <c r="D5216" t="s">
        <v>1929</v>
      </c>
      <c r="E5216">
        <v>100105</v>
      </c>
      <c r="F5216" t="s">
        <v>11377</v>
      </c>
      <c r="G5216">
        <v>100105004</v>
      </c>
      <c r="H5216" t="s">
        <v>26116</v>
      </c>
      <c r="I5216">
        <v>1</v>
      </c>
      <c r="J5216" t="s">
        <v>26080</v>
      </c>
      <c r="K5216">
        <v>20</v>
      </c>
      <c r="L5216" t="s">
        <v>26161</v>
      </c>
      <c r="M5216">
        <v>5</v>
      </c>
      <c r="N5216" t="s">
        <v>26092</v>
      </c>
      <c r="O5216">
        <v>3</v>
      </c>
      <c r="P5216" t="s">
        <v>26085</v>
      </c>
      <c r="Q5216">
        <v>2</v>
      </c>
      <c r="R5216" t="s">
        <v>8209</v>
      </c>
      <c r="S5216">
        <v>2</v>
      </c>
      <c r="T5216">
        <v>1</v>
      </c>
      <c r="U5216">
        <v>40000</v>
      </c>
      <c r="V5216">
        <v>2020</v>
      </c>
      <c r="W5216" t="s">
        <v>26159</v>
      </c>
    </row>
    <row r="5217" spans="1:23" x14ac:dyDescent="0.3">
      <c r="A5217">
        <v>13</v>
      </c>
      <c r="B5217" t="s">
        <v>26153</v>
      </c>
      <c r="C5217">
        <v>13503</v>
      </c>
      <c r="D5217" t="s">
        <v>1956</v>
      </c>
      <c r="E5217">
        <v>100102</v>
      </c>
      <c r="F5217" t="s">
        <v>11306</v>
      </c>
      <c r="G5217">
        <v>100102006</v>
      </c>
      <c r="H5217" t="s">
        <v>11312</v>
      </c>
      <c r="I5217">
        <v>2</v>
      </c>
      <c r="J5217" t="s">
        <v>12848</v>
      </c>
      <c r="K5217">
        <v>13</v>
      </c>
      <c r="L5217" t="s">
        <v>26091</v>
      </c>
      <c r="M5217">
        <v>2</v>
      </c>
      <c r="N5217" t="s">
        <v>26084</v>
      </c>
      <c r="O5217">
        <v>3</v>
      </c>
      <c r="P5217" t="s">
        <v>26085</v>
      </c>
      <c r="Q5217">
        <v>1</v>
      </c>
      <c r="R5217" t="s">
        <v>26083</v>
      </c>
      <c r="S5217">
        <v>5</v>
      </c>
      <c r="T5217">
        <v>1</v>
      </c>
      <c r="U5217">
        <v>600000</v>
      </c>
      <c r="V5217">
        <v>2020</v>
      </c>
      <c r="W5217" t="s">
        <v>26159</v>
      </c>
    </row>
    <row r="5218" spans="1:23" x14ac:dyDescent="0.3">
      <c r="A5218">
        <v>13</v>
      </c>
      <c r="B5218" t="s">
        <v>26153</v>
      </c>
      <c r="C5218">
        <v>13503</v>
      </c>
      <c r="D5218" t="s">
        <v>1956</v>
      </c>
      <c r="E5218">
        <v>100103</v>
      </c>
      <c r="F5218" t="s">
        <v>11337</v>
      </c>
      <c r="G5218">
        <v>100103003</v>
      </c>
      <c r="H5218" t="s">
        <v>16985</v>
      </c>
      <c r="I5218">
        <v>2</v>
      </c>
      <c r="J5218" t="s">
        <v>12848</v>
      </c>
      <c r="K5218">
        <v>14</v>
      </c>
      <c r="L5218" t="s">
        <v>26103</v>
      </c>
      <c r="M5218">
        <v>3</v>
      </c>
      <c r="N5218" t="s">
        <v>16841</v>
      </c>
      <c r="O5218">
        <v>2</v>
      </c>
      <c r="P5218" t="s">
        <v>28067</v>
      </c>
      <c r="Q5218">
        <v>1</v>
      </c>
      <c r="R5218" t="s">
        <v>26083</v>
      </c>
      <c r="S5218">
        <v>3</v>
      </c>
      <c r="T5218">
        <v>1</v>
      </c>
      <c r="U5218">
        <v>600</v>
      </c>
      <c r="V5218">
        <v>2020</v>
      </c>
      <c r="W5218" t="s">
        <v>26159</v>
      </c>
    </row>
    <row r="5219" spans="1:23" x14ac:dyDescent="0.3">
      <c r="A5219">
        <v>13</v>
      </c>
      <c r="B5219" t="s">
        <v>26153</v>
      </c>
      <c r="C5219">
        <v>13503</v>
      </c>
      <c r="D5219" t="s">
        <v>1956</v>
      </c>
      <c r="E5219">
        <v>100105</v>
      </c>
      <c r="F5219" t="s">
        <v>11377</v>
      </c>
      <c r="G5219">
        <v>100105001</v>
      </c>
      <c r="H5219" t="s">
        <v>26118</v>
      </c>
      <c r="I5219">
        <v>1</v>
      </c>
      <c r="J5219" t="s">
        <v>26080</v>
      </c>
      <c r="K5219">
        <v>20</v>
      </c>
      <c r="L5219" t="s">
        <v>26161</v>
      </c>
      <c r="M5219">
        <v>2</v>
      </c>
      <c r="N5219" t="s">
        <v>26084</v>
      </c>
      <c r="O5219">
        <v>1</v>
      </c>
      <c r="P5219" t="s">
        <v>28066</v>
      </c>
      <c r="Q5219">
        <v>1</v>
      </c>
      <c r="R5219" t="s">
        <v>26083</v>
      </c>
      <c r="S5219">
        <v>2</v>
      </c>
      <c r="T5219">
        <v>1</v>
      </c>
      <c r="U5219">
        <v>5000</v>
      </c>
      <c r="V5219">
        <v>2020</v>
      </c>
      <c r="W5219" t="s">
        <v>26159</v>
      </c>
    </row>
    <row r="5220" spans="1:23" x14ac:dyDescent="0.3">
      <c r="A5220">
        <v>13</v>
      </c>
      <c r="B5220" t="s">
        <v>26153</v>
      </c>
      <c r="C5220">
        <v>13503</v>
      </c>
      <c r="D5220" t="s">
        <v>1956</v>
      </c>
      <c r="E5220">
        <v>100107</v>
      </c>
      <c r="F5220" t="s">
        <v>9429</v>
      </c>
      <c r="G5220">
        <v>100107011</v>
      </c>
      <c r="H5220" t="s">
        <v>11418</v>
      </c>
      <c r="I5220">
        <v>1</v>
      </c>
      <c r="J5220" t="s">
        <v>26080</v>
      </c>
      <c r="K5220">
        <v>13</v>
      </c>
      <c r="L5220" t="s">
        <v>26091</v>
      </c>
      <c r="M5220">
        <v>2</v>
      </c>
      <c r="N5220" t="s">
        <v>26084</v>
      </c>
      <c r="O5220">
        <v>3</v>
      </c>
      <c r="P5220" t="s">
        <v>26085</v>
      </c>
      <c r="Q5220">
        <v>1</v>
      </c>
      <c r="R5220" t="s">
        <v>26083</v>
      </c>
      <c r="S5220">
        <v>2</v>
      </c>
      <c r="T5220">
        <v>1</v>
      </c>
      <c r="U5220">
        <v>70000</v>
      </c>
      <c r="V5220">
        <v>2020</v>
      </c>
      <c r="W5220" t="s">
        <v>26159</v>
      </c>
    </row>
    <row r="5221" spans="1:23" x14ac:dyDescent="0.3">
      <c r="A5221">
        <v>13</v>
      </c>
      <c r="B5221" t="s">
        <v>26153</v>
      </c>
      <c r="C5221">
        <v>13503</v>
      </c>
      <c r="D5221" t="s">
        <v>1956</v>
      </c>
      <c r="E5221">
        <v>100103</v>
      </c>
      <c r="F5221" t="s">
        <v>11337</v>
      </c>
      <c r="G5221">
        <v>1001030040</v>
      </c>
      <c r="H5221" t="s">
        <v>26115</v>
      </c>
      <c r="I5221">
        <v>2</v>
      </c>
      <c r="J5221" t="s">
        <v>12848</v>
      </c>
      <c r="K5221">
        <v>14</v>
      </c>
      <c r="L5221" t="s">
        <v>26103</v>
      </c>
      <c r="M5221">
        <v>3</v>
      </c>
      <c r="N5221" t="s">
        <v>16841</v>
      </c>
      <c r="O5221">
        <v>2</v>
      </c>
      <c r="P5221" t="s">
        <v>28067</v>
      </c>
      <c r="Q5221">
        <v>1</v>
      </c>
      <c r="R5221" t="s">
        <v>26083</v>
      </c>
      <c r="S5221">
        <v>3</v>
      </c>
      <c r="T5221">
        <v>1</v>
      </c>
      <c r="U5221">
        <v>1200</v>
      </c>
      <c r="V5221">
        <v>2020</v>
      </c>
      <c r="W5221" t="s">
        <v>26159</v>
      </c>
    </row>
    <row r="5222" spans="1:23" x14ac:dyDescent="0.3">
      <c r="A5222">
        <v>13</v>
      </c>
      <c r="B5222" t="s">
        <v>26153</v>
      </c>
      <c r="C5222">
        <v>13503</v>
      </c>
      <c r="D5222" t="s">
        <v>1956</v>
      </c>
      <c r="E5222">
        <v>100102</v>
      </c>
      <c r="F5222" t="s">
        <v>11306</v>
      </c>
      <c r="G5222">
        <v>100102003</v>
      </c>
      <c r="H5222" t="s">
        <v>26093</v>
      </c>
      <c r="I5222">
        <v>1</v>
      </c>
      <c r="J5222" t="s">
        <v>26080</v>
      </c>
      <c r="K5222">
        <v>13</v>
      </c>
      <c r="L5222" t="s">
        <v>26091</v>
      </c>
      <c r="M5222">
        <v>2</v>
      </c>
      <c r="N5222" t="s">
        <v>26084</v>
      </c>
      <c r="O5222">
        <v>3</v>
      </c>
      <c r="P5222" t="s">
        <v>26085</v>
      </c>
      <c r="Q5222">
        <v>1</v>
      </c>
      <c r="R5222" t="s">
        <v>26083</v>
      </c>
      <c r="S5222">
        <v>2</v>
      </c>
      <c r="T5222">
        <v>1</v>
      </c>
      <c r="U5222">
        <v>130000</v>
      </c>
      <c r="V5222">
        <v>2020</v>
      </c>
      <c r="W5222" t="s">
        <v>26159</v>
      </c>
    </row>
    <row r="5223" spans="1:23" x14ac:dyDescent="0.3">
      <c r="A5223">
        <v>13</v>
      </c>
      <c r="B5223" t="s">
        <v>26153</v>
      </c>
      <c r="C5223">
        <v>13503</v>
      </c>
      <c r="D5223" t="s">
        <v>1956</v>
      </c>
      <c r="E5223">
        <v>100102</v>
      </c>
      <c r="F5223" t="s">
        <v>11306</v>
      </c>
      <c r="G5223">
        <v>100102005</v>
      </c>
      <c r="H5223" t="s">
        <v>2163</v>
      </c>
      <c r="I5223">
        <v>2</v>
      </c>
      <c r="J5223" t="s">
        <v>12848</v>
      </c>
      <c r="K5223">
        <v>14</v>
      </c>
      <c r="L5223" t="s">
        <v>26103</v>
      </c>
      <c r="M5223">
        <v>3</v>
      </c>
      <c r="N5223" t="s">
        <v>16841</v>
      </c>
      <c r="O5223">
        <v>2</v>
      </c>
      <c r="P5223" t="s">
        <v>28067</v>
      </c>
      <c r="Q5223">
        <v>1</v>
      </c>
      <c r="R5223" t="s">
        <v>26083</v>
      </c>
      <c r="S5223">
        <v>3</v>
      </c>
      <c r="T5223">
        <v>1</v>
      </c>
      <c r="U5223">
        <v>500</v>
      </c>
      <c r="V5223">
        <v>2020</v>
      </c>
      <c r="W5223" t="s">
        <v>26159</v>
      </c>
    </row>
    <row r="5224" spans="1:23" x14ac:dyDescent="0.3">
      <c r="A5224">
        <v>13</v>
      </c>
      <c r="B5224" t="s">
        <v>26153</v>
      </c>
      <c r="C5224">
        <v>13503</v>
      </c>
      <c r="D5224" t="s">
        <v>1956</v>
      </c>
      <c r="E5224">
        <v>100102</v>
      </c>
      <c r="F5224" t="s">
        <v>11306</v>
      </c>
      <c r="G5224">
        <v>100102003</v>
      </c>
      <c r="H5224" t="s">
        <v>26093</v>
      </c>
      <c r="I5224">
        <v>1</v>
      </c>
      <c r="J5224" t="s">
        <v>26080</v>
      </c>
      <c r="K5224">
        <v>13</v>
      </c>
      <c r="L5224" t="s">
        <v>26091</v>
      </c>
      <c r="M5224">
        <v>2</v>
      </c>
      <c r="N5224" t="s">
        <v>26084</v>
      </c>
      <c r="O5224">
        <v>1</v>
      </c>
      <c r="P5224" t="s">
        <v>28066</v>
      </c>
      <c r="Q5224">
        <v>1</v>
      </c>
      <c r="R5224" t="s">
        <v>26083</v>
      </c>
      <c r="S5224">
        <v>2</v>
      </c>
      <c r="T5224">
        <v>1</v>
      </c>
      <c r="U5224">
        <v>60000</v>
      </c>
      <c r="V5224">
        <v>2020</v>
      </c>
      <c r="W5224" t="s">
        <v>26159</v>
      </c>
    </row>
    <row r="5225" spans="1:23" x14ac:dyDescent="0.3">
      <c r="A5225">
        <v>13</v>
      </c>
      <c r="B5225" t="s">
        <v>26153</v>
      </c>
      <c r="C5225">
        <v>13503</v>
      </c>
      <c r="D5225" t="s">
        <v>1956</v>
      </c>
      <c r="E5225">
        <v>100101</v>
      </c>
      <c r="F5225" t="s">
        <v>11256</v>
      </c>
      <c r="G5225">
        <v>100101008</v>
      </c>
      <c r="H5225" t="s">
        <v>26130</v>
      </c>
      <c r="I5225">
        <v>2</v>
      </c>
      <c r="J5225" t="s">
        <v>12848</v>
      </c>
      <c r="K5225">
        <v>14</v>
      </c>
      <c r="L5225" t="s">
        <v>26103</v>
      </c>
      <c r="M5225">
        <v>3</v>
      </c>
      <c r="N5225" t="s">
        <v>16841</v>
      </c>
      <c r="O5225">
        <v>2</v>
      </c>
      <c r="P5225" t="s">
        <v>28067</v>
      </c>
      <c r="Q5225">
        <v>1</v>
      </c>
      <c r="R5225" t="s">
        <v>26083</v>
      </c>
      <c r="S5225">
        <v>3</v>
      </c>
      <c r="T5225">
        <v>1</v>
      </c>
      <c r="U5225">
        <v>500</v>
      </c>
      <c r="V5225">
        <v>2020</v>
      </c>
      <c r="W5225" t="s">
        <v>26159</v>
      </c>
    </row>
    <row r="5226" spans="1:23" x14ac:dyDescent="0.3">
      <c r="A5226">
        <v>13</v>
      </c>
      <c r="B5226" t="s">
        <v>26153</v>
      </c>
      <c r="C5226">
        <v>13503</v>
      </c>
      <c r="D5226" t="s">
        <v>1956</v>
      </c>
      <c r="E5226">
        <v>100102</v>
      </c>
      <c r="F5226" t="s">
        <v>11306</v>
      </c>
      <c r="G5226">
        <v>100102003</v>
      </c>
      <c r="H5226" t="s">
        <v>26093</v>
      </c>
      <c r="I5226">
        <v>2</v>
      </c>
      <c r="J5226" t="s">
        <v>12848</v>
      </c>
      <c r="K5226">
        <v>13</v>
      </c>
      <c r="L5226" t="s">
        <v>26091</v>
      </c>
      <c r="M5226">
        <v>2</v>
      </c>
      <c r="N5226" t="s">
        <v>26084</v>
      </c>
      <c r="O5226">
        <v>3</v>
      </c>
      <c r="P5226" t="s">
        <v>26085</v>
      </c>
      <c r="Q5226">
        <v>1</v>
      </c>
      <c r="R5226" t="s">
        <v>26083</v>
      </c>
      <c r="S5226">
        <v>60</v>
      </c>
      <c r="T5226">
        <v>1</v>
      </c>
      <c r="U5226">
        <v>2000000</v>
      </c>
      <c r="V5226">
        <v>2020</v>
      </c>
      <c r="W5226" t="s">
        <v>26159</v>
      </c>
    </row>
    <row r="5227" spans="1:23" x14ac:dyDescent="0.3">
      <c r="A5227">
        <v>13</v>
      </c>
      <c r="B5227" t="s">
        <v>26153</v>
      </c>
      <c r="C5227">
        <v>13503</v>
      </c>
      <c r="D5227" t="s">
        <v>1956</v>
      </c>
      <c r="E5227">
        <v>100106</v>
      </c>
      <c r="F5227" t="s">
        <v>17000</v>
      </c>
      <c r="G5227">
        <v>100106002</v>
      </c>
      <c r="H5227" t="s">
        <v>26096</v>
      </c>
      <c r="I5227">
        <v>2</v>
      </c>
      <c r="J5227" t="s">
        <v>12848</v>
      </c>
      <c r="K5227">
        <v>13</v>
      </c>
      <c r="L5227" t="s">
        <v>26091</v>
      </c>
      <c r="M5227">
        <v>2</v>
      </c>
      <c r="N5227" t="s">
        <v>26084</v>
      </c>
      <c r="O5227">
        <v>3</v>
      </c>
      <c r="P5227" t="s">
        <v>26085</v>
      </c>
      <c r="Q5227">
        <v>1</v>
      </c>
      <c r="R5227" t="s">
        <v>26083</v>
      </c>
      <c r="S5227">
        <v>60</v>
      </c>
      <c r="T5227">
        <v>1</v>
      </c>
      <c r="U5227">
        <v>500000</v>
      </c>
      <c r="V5227">
        <v>2020</v>
      </c>
      <c r="W5227" t="s">
        <v>26159</v>
      </c>
    </row>
    <row r="5228" spans="1:23" x14ac:dyDescent="0.3">
      <c r="A5228">
        <v>13</v>
      </c>
      <c r="B5228" t="s">
        <v>26153</v>
      </c>
      <c r="C5228">
        <v>13503</v>
      </c>
      <c r="D5228" t="s">
        <v>1956</v>
      </c>
      <c r="E5228">
        <v>100101</v>
      </c>
      <c r="F5228" t="s">
        <v>11256</v>
      </c>
      <c r="G5228">
        <v>100101004</v>
      </c>
      <c r="H5228" t="s">
        <v>16281</v>
      </c>
      <c r="I5228">
        <v>2</v>
      </c>
      <c r="J5228" t="s">
        <v>12848</v>
      </c>
      <c r="K5228">
        <v>14</v>
      </c>
      <c r="L5228" t="s">
        <v>26103</v>
      </c>
      <c r="M5228">
        <v>3</v>
      </c>
      <c r="N5228" t="s">
        <v>16841</v>
      </c>
      <c r="O5228">
        <v>2</v>
      </c>
      <c r="P5228" t="s">
        <v>28067</v>
      </c>
      <c r="Q5228">
        <v>1</v>
      </c>
      <c r="R5228" t="s">
        <v>26083</v>
      </c>
      <c r="S5228">
        <v>3</v>
      </c>
      <c r="T5228">
        <v>1</v>
      </c>
      <c r="U5228">
        <v>500</v>
      </c>
      <c r="V5228">
        <v>2020</v>
      </c>
      <c r="W5228" t="s">
        <v>26159</v>
      </c>
    </row>
    <row r="5229" spans="1:23" x14ac:dyDescent="0.3">
      <c r="A5229">
        <v>13</v>
      </c>
      <c r="B5229" t="s">
        <v>26153</v>
      </c>
      <c r="C5229">
        <v>13503</v>
      </c>
      <c r="D5229" t="s">
        <v>1956</v>
      </c>
      <c r="E5229">
        <v>100105</v>
      </c>
      <c r="F5229" t="s">
        <v>11377</v>
      </c>
      <c r="G5229">
        <v>100105001</v>
      </c>
      <c r="H5229" t="s">
        <v>26118</v>
      </c>
      <c r="I5229">
        <v>2</v>
      </c>
      <c r="J5229" t="s">
        <v>12848</v>
      </c>
      <c r="K5229">
        <v>20</v>
      </c>
      <c r="L5229" t="s">
        <v>26161</v>
      </c>
      <c r="M5229">
        <v>2</v>
      </c>
      <c r="N5229" t="s">
        <v>26084</v>
      </c>
      <c r="O5229">
        <v>3</v>
      </c>
      <c r="P5229" t="s">
        <v>26085</v>
      </c>
      <c r="Q5229">
        <v>2</v>
      </c>
      <c r="R5229" t="s">
        <v>8209</v>
      </c>
      <c r="S5229">
        <v>6</v>
      </c>
      <c r="T5229">
        <v>1</v>
      </c>
      <c r="U5229">
        <v>95000</v>
      </c>
      <c r="V5229">
        <v>2020</v>
      </c>
      <c r="W5229" t="s">
        <v>26159</v>
      </c>
    </row>
    <row r="5230" spans="1:23" x14ac:dyDescent="0.3">
      <c r="A5230">
        <v>13</v>
      </c>
      <c r="B5230" t="s">
        <v>26153</v>
      </c>
      <c r="C5230">
        <v>13503</v>
      </c>
      <c r="D5230" t="s">
        <v>1956</v>
      </c>
      <c r="E5230">
        <v>100102</v>
      </c>
      <c r="F5230" t="s">
        <v>11306</v>
      </c>
      <c r="G5230">
        <v>100102003</v>
      </c>
      <c r="H5230" t="s">
        <v>26093</v>
      </c>
      <c r="I5230">
        <v>1</v>
      </c>
      <c r="J5230" t="s">
        <v>26080</v>
      </c>
      <c r="K5230">
        <v>13</v>
      </c>
      <c r="L5230" t="s">
        <v>26091</v>
      </c>
      <c r="M5230">
        <v>2</v>
      </c>
      <c r="N5230" t="s">
        <v>26084</v>
      </c>
      <c r="O5230">
        <v>3</v>
      </c>
      <c r="P5230" t="s">
        <v>26085</v>
      </c>
      <c r="Q5230">
        <v>1</v>
      </c>
      <c r="R5230" t="s">
        <v>26083</v>
      </c>
      <c r="S5230">
        <v>4</v>
      </c>
      <c r="T5230">
        <v>1</v>
      </c>
      <c r="U5230">
        <v>230000</v>
      </c>
      <c r="V5230">
        <v>2020</v>
      </c>
      <c r="W5230" t="s">
        <v>26159</v>
      </c>
    </row>
    <row r="5231" spans="1:23" x14ac:dyDescent="0.3">
      <c r="A5231">
        <v>13</v>
      </c>
      <c r="B5231" t="s">
        <v>26153</v>
      </c>
      <c r="C5231">
        <v>13503</v>
      </c>
      <c r="D5231" t="s">
        <v>1956</v>
      </c>
      <c r="E5231">
        <v>100103</v>
      </c>
      <c r="F5231" t="s">
        <v>11337</v>
      </c>
      <c r="G5231">
        <v>1001030040</v>
      </c>
      <c r="H5231" t="s">
        <v>26115</v>
      </c>
      <c r="I5231">
        <v>2</v>
      </c>
      <c r="J5231" t="s">
        <v>12848</v>
      </c>
      <c r="K5231">
        <v>14</v>
      </c>
      <c r="L5231" t="s">
        <v>26103</v>
      </c>
      <c r="M5231">
        <v>3</v>
      </c>
      <c r="N5231" t="s">
        <v>16841</v>
      </c>
      <c r="O5231">
        <v>2</v>
      </c>
      <c r="P5231" t="s">
        <v>28067</v>
      </c>
      <c r="Q5231">
        <v>1</v>
      </c>
      <c r="R5231" t="s">
        <v>26083</v>
      </c>
      <c r="S5231">
        <v>3</v>
      </c>
      <c r="T5231">
        <v>1</v>
      </c>
      <c r="U5231">
        <v>700</v>
      </c>
      <c r="V5231">
        <v>2020</v>
      </c>
      <c r="W5231" t="s">
        <v>26159</v>
      </c>
    </row>
    <row r="5232" spans="1:23" x14ac:dyDescent="0.3">
      <c r="A5232">
        <v>13</v>
      </c>
      <c r="B5232" t="s">
        <v>26153</v>
      </c>
      <c r="C5232">
        <v>13503</v>
      </c>
      <c r="D5232" t="s">
        <v>1956</v>
      </c>
      <c r="E5232">
        <v>100102</v>
      </c>
      <c r="F5232" t="s">
        <v>11306</v>
      </c>
      <c r="G5232">
        <v>100102003</v>
      </c>
      <c r="H5232" t="s">
        <v>26093</v>
      </c>
      <c r="I5232">
        <v>1</v>
      </c>
      <c r="J5232" t="s">
        <v>26080</v>
      </c>
      <c r="K5232">
        <v>13</v>
      </c>
      <c r="L5232" t="s">
        <v>26091</v>
      </c>
      <c r="M5232">
        <v>2</v>
      </c>
      <c r="N5232" t="s">
        <v>26084</v>
      </c>
      <c r="O5232">
        <v>1</v>
      </c>
      <c r="P5232" t="s">
        <v>28066</v>
      </c>
      <c r="Q5232">
        <v>1</v>
      </c>
      <c r="R5232" t="s">
        <v>26083</v>
      </c>
      <c r="S5232">
        <v>3</v>
      </c>
      <c r="T5232">
        <v>1</v>
      </c>
      <c r="U5232">
        <v>140000</v>
      </c>
      <c r="V5232">
        <v>2020</v>
      </c>
      <c r="W5232" t="s">
        <v>26159</v>
      </c>
    </row>
    <row r="5233" spans="1:23" x14ac:dyDescent="0.3">
      <c r="A5233">
        <v>13</v>
      </c>
      <c r="B5233" t="s">
        <v>26153</v>
      </c>
      <c r="C5233">
        <v>13503</v>
      </c>
      <c r="D5233" t="s">
        <v>1956</v>
      </c>
      <c r="E5233">
        <v>100102</v>
      </c>
      <c r="F5233" t="s">
        <v>11306</v>
      </c>
      <c r="G5233">
        <v>100102003</v>
      </c>
      <c r="H5233" t="s">
        <v>26093</v>
      </c>
      <c r="I5233">
        <v>2</v>
      </c>
      <c r="J5233" t="s">
        <v>12848</v>
      </c>
      <c r="K5233">
        <v>13</v>
      </c>
      <c r="L5233" t="s">
        <v>26091</v>
      </c>
      <c r="M5233">
        <v>2</v>
      </c>
      <c r="N5233" t="s">
        <v>26084</v>
      </c>
      <c r="O5233">
        <v>1</v>
      </c>
      <c r="P5233" t="s">
        <v>28066</v>
      </c>
      <c r="Q5233">
        <v>1</v>
      </c>
      <c r="R5233" t="s">
        <v>26083</v>
      </c>
      <c r="S5233">
        <v>4</v>
      </c>
      <c r="T5233">
        <v>1</v>
      </c>
      <c r="U5233">
        <v>60000</v>
      </c>
      <c r="V5233">
        <v>2020</v>
      </c>
      <c r="W5233" t="s">
        <v>26159</v>
      </c>
    </row>
    <row r="5234" spans="1:23" x14ac:dyDescent="0.3">
      <c r="A5234">
        <v>13</v>
      </c>
      <c r="B5234" t="s">
        <v>26153</v>
      </c>
      <c r="C5234">
        <v>13503</v>
      </c>
      <c r="D5234" t="s">
        <v>1956</v>
      </c>
      <c r="E5234">
        <v>100106</v>
      </c>
      <c r="F5234" t="s">
        <v>17000</v>
      </c>
      <c r="G5234">
        <v>100106001</v>
      </c>
      <c r="H5234" t="s">
        <v>18416</v>
      </c>
      <c r="I5234">
        <v>2</v>
      </c>
      <c r="J5234" t="s">
        <v>12848</v>
      </c>
      <c r="K5234">
        <v>9</v>
      </c>
      <c r="L5234" t="s">
        <v>26086</v>
      </c>
      <c r="M5234">
        <v>3</v>
      </c>
      <c r="N5234" t="s">
        <v>16841</v>
      </c>
      <c r="O5234">
        <v>3</v>
      </c>
      <c r="P5234" t="s">
        <v>26085</v>
      </c>
      <c r="Q5234">
        <v>1</v>
      </c>
      <c r="R5234" t="s">
        <v>26083</v>
      </c>
      <c r="S5234">
        <v>3</v>
      </c>
      <c r="T5234">
        <v>1</v>
      </c>
      <c r="U5234">
        <v>2280000</v>
      </c>
      <c r="V5234">
        <v>2020</v>
      </c>
      <c r="W5234" t="s">
        <v>26159</v>
      </c>
    </row>
    <row r="5235" spans="1:23" x14ac:dyDescent="0.3">
      <c r="A5235">
        <v>13</v>
      </c>
      <c r="B5235" t="s">
        <v>26153</v>
      </c>
      <c r="C5235">
        <v>13503</v>
      </c>
      <c r="D5235" t="s">
        <v>1956</v>
      </c>
      <c r="E5235">
        <v>100106</v>
      </c>
      <c r="F5235" t="s">
        <v>17000</v>
      </c>
      <c r="G5235">
        <v>100106002</v>
      </c>
      <c r="H5235" t="s">
        <v>26096</v>
      </c>
      <c r="I5235">
        <v>2</v>
      </c>
      <c r="J5235" t="s">
        <v>12848</v>
      </c>
      <c r="K5235">
        <v>13</v>
      </c>
      <c r="L5235" t="s">
        <v>26091</v>
      </c>
      <c r="M5235">
        <v>2</v>
      </c>
      <c r="N5235" t="s">
        <v>26084</v>
      </c>
      <c r="O5235">
        <v>2</v>
      </c>
      <c r="P5235" t="s">
        <v>28067</v>
      </c>
      <c r="Q5235">
        <v>1</v>
      </c>
      <c r="R5235" t="s">
        <v>26083</v>
      </c>
      <c r="S5235">
        <v>4</v>
      </c>
      <c r="T5235">
        <v>1</v>
      </c>
      <c r="U5235">
        <v>300000</v>
      </c>
      <c r="V5235">
        <v>2020</v>
      </c>
      <c r="W5235" t="s">
        <v>26159</v>
      </c>
    </row>
    <row r="5236" spans="1:23" x14ac:dyDescent="0.3">
      <c r="A5236">
        <v>13</v>
      </c>
      <c r="B5236" t="s">
        <v>26153</v>
      </c>
      <c r="C5236">
        <v>13503</v>
      </c>
      <c r="D5236" t="s">
        <v>1956</v>
      </c>
      <c r="E5236">
        <v>100105</v>
      </c>
      <c r="F5236" t="s">
        <v>11377</v>
      </c>
      <c r="G5236">
        <v>100105004</v>
      </c>
      <c r="H5236" t="s">
        <v>26116</v>
      </c>
      <c r="I5236">
        <v>1</v>
      </c>
      <c r="J5236" t="s">
        <v>26080</v>
      </c>
      <c r="K5236">
        <v>20</v>
      </c>
      <c r="L5236" t="s">
        <v>26161</v>
      </c>
      <c r="M5236">
        <v>2</v>
      </c>
      <c r="N5236" t="s">
        <v>26084</v>
      </c>
      <c r="O5236">
        <v>1</v>
      </c>
      <c r="P5236" t="s">
        <v>28066</v>
      </c>
      <c r="Q5236">
        <v>1</v>
      </c>
      <c r="R5236" t="s">
        <v>26083</v>
      </c>
      <c r="S5236">
        <v>3</v>
      </c>
      <c r="T5236">
        <v>1</v>
      </c>
      <c r="U5236">
        <v>90000</v>
      </c>
      <c r="V5236">
        <v>2020</v>
      </c>
      <c r="W5236" t="s">
        <v>26159</v>
      </c>
    </row>
    <row r="5237" spans="1:23" x14ac:dyDescent="0.3">
      <c r="A5237">
        <v>13</v>
      </c>
      <c r="B5237" t="s">
        <v>26153</v>
      </c>
      <c r="C5237">
        <v>13503</v>
      </c>
      <c r="D5237" t="s">
        <v>1956</v>
      </c>
      <c r="E5237">
        <v>100105</v>
      </c>
      <c r="F5237" t="s">
        <v>11377</v>
      </c>
      <c r="G5237">
        <v>100105004</v>
      </c>
      <c r="H5237" t="s">
        <v>26116</v>
      </c>
      <c r="I5237">
        <v>1</v>
      </c>
      <c r="J5237" t="s">
        <v>26080</v>
      </c>
      <c r="K5237">
        <v>20</v>
      </c>
      <c r="L5237" t="s">
        <v>26161</v>
      </c>
      <c r="M5237">
        <v>2</v>
      </c>
      <c r="N5237" t="s">
        <v>26084</v>
      </c>
      <c r="O5237">
        <v>1</v>
      </c>
      <c r="P5237" t="s">
        <v>28066</v>
      </c>
      <c r="Q5237">
        <v>1</v>
      </c>
      <c r="R5237" t="s">
        <v>26083</v>
      </c>
      <c r="S5237">
        <v>2</v>
      </c>
      <c r="T5237">
        <v>1</v>
      </c>
      <c r="U5237">
        <v>20000</v>
      </c>
      <c r="V5237">
        <v>2020</v>
      </c>
      <c r="W5237" t="s">
        <v>26159</v>
      </c>
    </row>
    <row r="5238" spans="1:23" x14ac:dyDescent="0.3">
      <c r="A5238">
        <v>13</v>
      </c>
      <c r="B5238" t="s">
        <v>26153</v>
      </c>
      <c r="C5238">
        <v>13503</v>
      </c>
      <c r="D5238" t="s">
        <v>1956</v>
      </c>
      <c r="E5238">
        <v>100102</v>
      </c>
      <c r="F5238" t="s">
        <v>11306</v>
      </c>
      <c r="G5238">
        <v>100102003</v>
      </c>
      <c r="H5238" t="s">
        <v>26093</v>
      </c>
      <c r="I5238">
        <v>2</v>
      </c>
      <c r="J5238" t="s">
        <v>12848</v>
      </c>
      <c r="K5238">
        <v>13</v>
      </c>
      <c r="L5238" t="s">
        <v>26091</v>
      </c>
      <c r="M5238">
        <v>2</v>
      </c>
      <c r="N5238" t="s">
        <v>26084</v>
      </c>
      <c r="O5238">
        <v>1</v>
      </c>
      <c r="P5238" t="s">
        <v>28066</v>
      </c>
      <c r="Q5238">
        <v>1</v>
      </c>
      <c r="R5238" t="s">
        <v>26083</v>
      </c>
      <c r="S5238">
        <v>5</v>
      </c>
      <c r="T5238">
        <v>1</v>
      </c>
      <c r="U5238">
        <v>350000</v>
      </c>
      <c r="V5238">
        <v>2020</v>
      </c>
      <c r="W5238" t="s">
        <v>26159</v>
      </c>
    </row>
    <row r="5239" spans="1:23" x14ac:dyDescent="0.3">
      <c r="A5239">
        <v>13</v>
      </c>
      <c r="B5239" t="s">
        <v>26153</v>
      </c>
      <c r="C5239">
        <v>13503</v>
      </c>
      <c r="D5239" t="s">
        <v>1956</v>
      </c>
      <c r="E5239">
        <v>100105</v>
      </c>
      <c r="F5239" t="s">
        <v>11377</v>
      </c>
      <c r="G5239">
        <v>100105001</v>
      </c>
      <c r="H5239" t="s">
        <v>26118</v>
      </c>
      <c r="I5239">
        <v>2</v>
      </c>
      <c r="J5239" t="s">
        <v>12848</v>
      </c>
      <c r="K5239">
        <v>20</v>
      </c>
      <c r="L5239" t="s">
        <v>26161</v>
      </c>
      <c r="M5239">
        <v>2</v>
      </c>
      <c r="N5239" t="s">
        <v>26084</v>
      </c>
      <c r="O5239">
        <v>3</v>
      </c>
      <c r="P5239" t="s">
        <v>26085</v>
      </c>
      <c r="Q5239">
        <v>5</v>
      </c>
      <c r="R5239" t="s">
        <v>8203</v>
      </c>
      <c r="S5239">
        <v>8</v>
      </c>
      <c r="T5239">
        <v>1</v>
      </c>
      <c r="U5239">
        <v>5000000</v>
      </c>
      <c r="V5239">
        <v>2020</v>
      </c>
      <c r="W5239" t="s">
        <v>26159</v>
      </c>
    </row>
    <row r="5240" spans="1:23" x14ac:dyDescent="0.3">
      <c r="A5240">
        <v>13</v>
      </c>
      <c r="B5240" t="s">
        <v>26153</v>
      </c>
      <c r="C5240">
        <v>13503</v>
      </c>
      <c r="D5240" t="s">
        <v>1956</v>
      </c>
      <c r="E5240">
        <v>100102</v>
      </c>
      <c r="F5240" t="s">
        <v>11306</v>
      </c>
      <c r="G5240">
        <v>100102003</v>
      </c>
      <c r="H5240" t="s">
        <v>26093</v>
      </c>
      <c r="I5240">
        <v>2</v>
      </c>
      <c r="J5240" t="s">
        <v>12848</v>
      </c>
      <c r="K5240">
        <v>13</v>
      </c>
      <c r="L5240" t="s">
        <v>26091</v>
      </c>
      <c r="M5240">
        <v>2</v>
      </c>
      <c r="N5240" t="s">
        <v>26084</v>
      </c>
      <c r="O5240">
        <v>3</v>
      </c>
      <c r="P5240" t="s">
        <v>26085</v>
      </c>
      <c r="Q5240">
        <v>1</v>
      </c>
      <c r="R5240" t="s">
        <v>26083</v>
      </c>
      <c r="S5240">
        <v>4</v>
      </c>
      <c r="T5240">
        <v>1</v>
      </c>
      <c r="U5240">
        <v>260000</v>
      </c>
      <c r="V5240">
        <v>2020</v>
      </c>
      <c r="W5240" t="s">
        <v>26159</v>
      </c>
    </row>
    <row r="5241" spans="1:23" x14ac:dyDescent="0.3">
      <c r="A5241">
        <v>13</v>
      </c>
      <c r="B5241" t="s">
        <v>26153</v>
      </c>
      <c r="C5241">
        <v>13503</v>
      </c>
      <c r="D5241" t="s">
        <v>1956</v>
      </c>
      <c r="E5241">
        <v>100102</v>
      </c>
      <c r="F5241" t="s">
        <v>11306</v>
      </c>
      <c r="G5241">
        <v>100102003</v>
      </c>
      <c r="H5241" t="s">
        <v>26093</v>
      </c>
      <c r="I5241">
        <v>2</v>
      </c>
      <c r="J5241" t="s">
        <v>12848</v>
      </c>
      <c r="K5241">
        <v>13</v>
      </c>
      <c r="L5241" t="s">
        <v>26091</v>
      </c>
      <c r="M5241">
        <v>2</v>
      </c>
      <c r="N5241" t="s">
        <v>26084</v>
      </c>
      <c r="O5241">
        <v>1</v>
      </c>
      <c r="P5241" t="s">
        <v>28066</v>
      </c>
      <c r="Q5241">
        <v>1</v>
      </c>
      <c r="R5241" t="s">
        <v>26083</v>
      </c>
      <c r="S5241">
        <v>3</v>
      </c>
      <c r="T5241">
        <v>1</v>
      </c>
      <c r="U5241">
        <v>120000</v>
      </c>
      <c r="V5241">
        <v>2020</v>
      </c>
      <c r="W5241" t="s">
        <v>26159</v>
      </c>
    </row>
    <row r="5242" spans="1:23" x14ac:dyDescent="0.3">
      <c r="A5242">
        <v>13</v>
      </c>
      <c r="B5242" t="s">
        <v>26153</v>
      </c>
      <c r="C5242">
        <v>13503</v>
      </c>
      <c r="D5242" t="s">
        <v>1956</v>
      </c>
      <c r="E5242">
        <v>100102</v>
      </c>
      <c r="F5242" t="s">
        <v>11306</v>
      </c>
      <c r="G5242">
        <v>100102005</v>
      </c>
      <c r="H5242" t="s">
        <v>2163</v>
      </c>
      <c r="I5242">
        <v>2</v>
      </c>
      <c r="J5242" t="s">
        <v>12848</v>
      </c>
      <c r="K5242">
        <v>13</v>
      </c>
      <c r="L5242" t="s">
        <v>26091</v>
      </c>
      <c r="M5242">
        <v>2</v>
      </c>
      <c r="N5242" t="s">
        <v>26084</v>
      </c>
      <c r="O5242">
        <v>3</v>
      </c>
      <c r="P5242" t="s">
        <v>26085</v>
      </c>
      <c r="Q5242">
        <v>1</v>
      </c>
      <c r="R5242" t="s">
        <v>26083</v>
      </c>
      <c r="S5242">
        <v>5</v>
      </c>
      <c r="T5242">
        <v>1</v>
      </c>
      <c r="U5242">
        <v>1400000</v>
      </c>
      <c r="V5242">
        <v>2020</v>
      </c>
      <c r="W5242" t="s">
        <v>26159</v>
      </c>
    </row>
    <row r="5243" spans="1:23" x14ac:dyDescent="0.3">
      <c r="A5243">
        <v>13</v>
      </c>
      <c r="B5243" t="s">
        <v>26153</v>
      </c>
      <c r="C5243">
        <v>13503</v>
      </c>
      <c r="D5243" t="s">
        <v>1956</v>
      </c>
      <c r="E5243">
        <v>100102</v>
      </c>
      <c r="F5243" t="s">
        <v>11306</v>
      </c>
      <c r="G5243">
        <v>100102003</v>
      </c>
      <c r="H5243" t="s">
        <v>26093</v>
      </c>
      <c r="I5243">
        <v>1</v>
      </c>
      <c r="J5243" t="s">
        <v>26080</v>
      </c>
      <c r="K5243">
        <v>13</v>
      </c>
      <c r="L5243" t="s">
        <v>26091</v>
      </c>
      <c r="M5243">
        <v>2</v>
      </c>
      <c r="N5243" t="s">
        <v>26084</v>
      </c>
      <c r="O5243">
        <v>1</v>
      </c>
      <c r="P5243" t="s">
        <v>28066</v>
      </c>
      <c r="Q5243">
        <v>1</v>
      </c>
      <c r="R5243" t="s">
        <v>26083</v>
      </c>
      <c r="S5243">
        <v>4</v>
      </c>
      <c r="T5243">
        <v>1</v>
      </c>
      <c r="U5243">
        <v>400000</v>
      </c>
      <c r="V5243">
        <v>2020</v>
      </c>
      <c r="W5243" t="s">
        <v>26159</v>
      </c>
    </row>
    <row r="5244" spans="1:23" x14ac:dyDescent="0.3">
      <c r="A5244">
        <v>13</v>
      </c>
      <c r="B5244" t="s">
        <v>26153</v>
      </c>
      <c r="C5244">
        <v>13503</v>
      </c>
      <c r="D5244" t="s">
        <v>1956</v>
      </c>
      <c r="E5244">
        <v>100105</v>
      </c>
      <c r="F5244" t="s">
        <v>11377</v>
      </c>
      <c r="G5244">
        <v>100105004</v>
      </c>
      <c r="H5244" t="s">
        <v>26116</v>
      </c>
      <c r="I5244">
        <v>1</v>
      </c>
      <c r="J5244" t="s">
        <v>26080</v>
      </c>
      <c r="K5244">
        <v>20</v>
      </c>
      <c r="L5244" t="s">
        <v>26161</v>
      </c>
      <c r="M5244">
        <v>2</v>
      </c>
      <c r="N5244" t="s">
        <v>26084</v>
      </c>
      <c r="O5244">
        <v>1</v>
      </c>
      <c r="P5244" t="s">
        <v>28066</v>
      </c>
      <c r="Q5244">
        <v>1</v>
      </c>
      <c r="R5244" t="s">
        <v>26083</v>
      </c>
      <c r="S5244">
        <v>2</v>
      </c>
      <c r="T5244">
        <v>1</v>
      </c>
      <c r="U5244">
        <v>13000</v>
      </c>
      <c r="V5244">
        <v>2020</v>
      </c>
      <c r="W5244" t="s">
        <v>26159</v>
      </c>
    </row>
    <row r="5245" spans="1:23" x14ac:dyDescent="0.3">
      <c r="A5245">
        <v>13</v>
      </c>
      <c r="B5245" t="s">
        <v>26153</v>
      </c>
      <c r="C5245">
        <v>13503</v>
      </c>
      <c r="D5245" t="s">
        <v>1956</v>
      </c>
      <c r="E5245">
        <v>100106</v>
      </c>
      <c r="F5245" t="s">
        <v>17000</v>
      </c>
      <c r="G5245">
        <v>100106002</v>
      </c>
      <c r="H5245" t="s">
        <v>26096</v>
      </c>
      <c r="I5245">
        <v>1</v>
      </c>
      <c r="J5245" t="s">
        <v>26080</v>
      </c>
      <c r="K5245">
        <v>13</v>
      </c>
      <c r="L5245" t="s">
        <v>26091</v>
      </c>
      <c r="M5245">
        <v>2</v>
      </c>
      <c r="N5245" t="s">
        <v>26084</v>
      </c>
      <c r="O5245">
        <v>2</v>
      </c>
      <c r="P5245" t="s">
        <v>28067</v>
      </c>
      <c r="Q5245">
        <v>1</v>
      </c>
      <c r="R5245" t="s">
        <v>26083</v>
      </c>
      <c r="S5245">
        <v>4</v>
      </c>
      <c r="T5245">
        <v>1</v>
      </c>
      <c r="U5245">
        <v>80000</v>
      </c>
      <c r="V5245">
        <v>2020</v>
      </c>
      <c r="W5245" t="s">
        <v>26159</v>
      </c>
    </row>
    <row r="5246" spans="1:23" x14ac:dyDescent="0.3">
      <c r="A5246">
        <v>13</v>
      </c>
      <c r="B5246" t="s">
        <v>26153</v>
      </c>
      <c r="C5246">
        <v>13602</v>
      </c>
      <c r="D5246" t="s">
        <v>1968</v>
      </c>
      <c r="E5246">
        <v>100105</v>
      </c>
      <c r="F5246" t="s">
        <v>11377</v>
      </c>
      <c r="G5246">
        <v>100105004</v>
      </c>
      <c r="H5246" t="s">
        <v>26116</v>
      </c>
      <c r="I5246">
        <v>1</v>
      </c>
      <c r="J5246" t="s">
        <v>26080</v>
      </c>
      <c r="K5246">
        <v>20</v>
      </c>
      <c r="L5246" t="s">
        <v>26161</v>
      </c>
      <c r="M5246">
        <v>2</v>
      </c>
      <c r="N5246" t="s">
        <v>26084</v>
      </c>
      <c r="O5246">
        <v>1</v>
      </c>
      <c r="P5246" t="s">
        <v>28066</v>
      </c>
      <c r="Q5246">
        <v>2</v>
      </c>
      <c r="R5246" t="s">
        <v>8209</v>
      </c>
      <c r="S5246">
        <v>2</v>
      </c>
      <c r="T5246">
        <v>1</v>
      </c>
      <c r="U5246">
        <v>25000</v>
      </c>
      <c r="V5246">
        <v>2020</v>
      </c>
      <c r="W5246" t="s">
        <v>26159</v>
      </c>
    </row>
    <row r="5247" spans="1:23" x14ac:dyDescent="0.3">
      <c r="A5247">
        <v>13</v>
      </c>
      <c r="B5247" t="s">
        <v>26153</v>
      </c>
      <c r="C5247">
        <v>13602</v>
      </c>
      <c r="D5247" t="s">
        <v>1968</v>
      </c>
      <c r="E5247">
        <v>100105</v>
      </c>
      <c r="F5247" t="s">
        <v>11377</v>
      </c>
      <c r="G5247">
        <v>100105004</v>
      </c>
      <c r="H5247" t="s">
        <v>26116</v>
      </c>
      <c r="I5247">
        <v>1</v>
      </c>
      <c r="J5247" t="s">
        <v>26080</v>
      </c>
      <c r="K5247">
        <v>13</v>
      </c>
      <c r="L5247" t="s">
        <v>26091</v>
      </c>
      <c r="M5247">
        <v>7</v>
      </c>
      <c r="N5247" t="s">
        <v>14788</v>
      </c>
      <c r="O5247">
        <v>3</v>
      </c>
      <c r="P5247" t="s">
        <v>26085</v>
      </c>
      <c r="Q5247">
        <v>2</v>
      </c>
      <c r="R5247" t="s">
        <v>8209</v>
      </c>
      <c r="S5247">
        <v>4</v>
      </c>
      <c r="T5247">
        <v>1</v>
      </c>
      <c r="U5247">
        <v>80000</v>
      </c>
      <c r="V5247">
        <v>2020</v>
      </c>
      <c r="W5247" t="s">
        <v>26159</v>
      </c>
    </row>
    <row r="5248" spans="1:23" x14ac:dyDescent="0.3">
      <c r="A5248">
        <v>13</v>
      </c>
      <c r="B5248" t="s">
        <v>26153</v>
      </c>
      <c r="C5248">
        <v>13602</v>
      </c>
      <c r="D5248" t="s">
        <v>1968</v>
      </c>
      <c r="E5248">
        <v>100105</v>
      </c>
      <c r="F5248" t="s">
        <v>11377</v>
      </c>
      <c r="G5248">
        <v>100105004</v>
      </c>
      <c r="H5248" t="s">
        <v>26116</v>
      </c>
      <c r="I5248">
        <v>2</v>
      </c>
      <c r="J5248" t="s">
        <v>12848</v>
      </c>
      <c r="K5248">
        <v>20</v>
      </c>
      <c r="L5248" t="s">
        <v>26161</v>
      </c>
      <c r="M5248">
        <v>2</v>
      </c>
      <c r="N5248" t="s">
        <v>26084</v>
      </c>
      <c r="O5248">
        <v>3</v>
      </c>
      <c r="P5248" t="s">
        <v>26085</v>
      </c>
      <c r="Q5248">
        <v>2</v>
      </c>
      <c r="R5248" t="s">
        <v>8209</v>
      </c>
      <c r="S5248">
        <v>1</v>
      </c>
      <c r="T5248">
        <v>1</v>
      </c>
      <c r="U5248">
        <v>6000</v>
      </c>
      <c r="V5248">
        <v>2020</v>
      </c>
      <c r="W5248" t="s">
        <v>26159</v>
      </c>
    </row>
    <row r="5249" spans="1:23" x14ac:dyDescent="0.3">
      <c r="A5249">
        <v>13</v>
      </c>
      <c r="B5249" t="s">
        <v>26153</v>
      </c>
      <c r="C5249">
        <v>13602</v>
      </c>
      <c r="D5249" t="s">
        <v>1968</v>
      </c>
      <c r="E5249">
        <v>100105</v>
      </c>
      <c r="F5249" t="s">
        <v>11377</v>
      </c>
      <c r="G5249">
        <v>100105004</v>
      </c>
      <c r="H5249" t="s">
        <v>26116</v>
      </c>
      <c r="I5249">
        <v>1</v>
      </c>
      <c r="J5249" t="s">
        <v>26080</v>
      </c>
      <c r="K5249">
        <v>20</v>
      </c>
      <c r="L5249" t="s">
        <v>26161</v>
      </c>
      <c r="M5249">
        <v>2</v>
      </c>
      <c r="N5249" t="s">
        <v>26084</v>
      </c>
      <c r="O5249">
        <v>3</v>
      </c>
      <c r="P5249" t="s">
        <v>26085</v>
      </c>
      <c r="Q5249">
        <v>5</v>
      </c>
      <c r="R5249" t="s">
        <v>8203</v>
      </c>
      <c r="S5249">
        <v>2</v>
      </c>
      <c r="T5249">
        <v>1</v>
      </c>
      <c r="U5249">
        <v>90000</v>
      </c>
      <c r="V5249">
        <v>2020</v>
      </c>
      <c r="W5249" t="s">
        <v>26159</v>
      </c>
    </row>
    <row r="5250" spans="1:23" x14ac:dyDescent="0.3">
      <c r="A5250">
        <v>13</v>
      </c>
      <c r="B5250" t="s">
        <v>26153</v>
      </c>
      <c r="C5250">
        <v>13602</v>
      </c>
      <c r="D5250" t="s">
        <v>1968</v>
      </c>
      <c r="E5250">
        <v>100105</v>
      </c>
      <c r="F5250" t="s">
        <v>11377</v>
      </c>
      <c r="G5250">
        <v>100105004</v>
      </c>
      <c r="H5250" t="s">
        <v>26116</v>
      </c>
      <c r="I5250">
        <v>2</v>
      </c>
      <c r="J5250" t="s">
        <v>12848</v>
      </c>
      <c r="K5250">
        <v>20</v>
      </c>
      <c r="L5250" t="s">
        <v>26161</v>
      </c>
      <c r="M5250">
        <v>2</v>
      </c>
      <c r="N5250" t="s">
        <v>26084</v>
      </c>
      <c r="O5250">
        <v>3</v>
      </c>
      <c r="P5250" t="s">
        <v>26085</v>
      </c>
      <c r="Q5250">
        <v>2</v>
      </c>
      <c r="R5250" t="s">
        <v>8209</v>
      </c>
      <c r="S5250">
        <v>50</v>
      </c>
      <c r="T5250">
        <v>1</v>
      </c>
      <c r="U5250">
        <v>2300000</v>
      </c>
      <c r="V5250">
        <v>2020</v>
      </c>
      <c r="W5250" t="s">
        <v>26159</v>
      </c>
    </row>
    <row r="5251" spans="1:23" x14ac:dyDescent="0.3">
      <c r="A5251">
        <v>13</v>
      </c>
      <c r="B5251" t="s">
        <v>26153</v>
      </c>
      <c r="C5251">
        <v>13602</v>
      </c>
      <c r="D5251" t="s">
        <v>1968</v>
      </c>
      <c r="E5251">
        <v>100105</v>
      </c>
      <c r="F5251" t="s">
        <v>11377</v>
      </c>
      <c r="G5251">
        <v>100105004</v>
      </c>
      <c r="H5251" t="s">
        <v>26116</v>
      </c>
      <c r="I5251">
        <v>1</v>
      </c>
      <c r="J5251" t="s">
        <v>26080</v>
      </c>
      <c r="K5251">
        <v>20</v>
      </c>
      <c r="L5251" t="s">
        <v>26161</v>
      </c>
      <c r="M5251">
        <v>2</v>
      </c>
      <c r="N5251" t="s">
        <v>26084</v>
      </c>
      <c r="O5251">
        <v>1</v>
      </c>
      <c r="P5251" t="s">
        <v>28066</v>
      </c>
      <c r="Q5251">
        <v>5</v>
      </c>
      <c r="R5251" t="s">
        <v>8203</v>
      </c>
      <c r="S5251">
        <v>1</v>
      </c>
      <c r="T5251">
        <v>1</v>
      </c>
      <c r="U5251">
        <v>6000</v>
      </c>
      <c r="V5251">
        <v>2020</v>
      </c>
      <c r="W5251" t="s">
        <v>26159</v>
      </c>
    </row>
    <row r="5252" spans="1:23" x14ac:dyDescent="0.3">
      <c r="A5252">
        <v>13</v>
      </c>
      <c r="B5252" t="s">
        <v>26153</v>
      </c>
      <c r="C5252">
        <v>13603</v>
      </c>
      <c r="D5252" t="s">
        <v>1971</v>
      </c>
      <c r="E5252">
        <v>100106</v>
      </c>
      <c r="F5252" t="s">
        <v>17000</v>
      </c>
      <c r="G5252">
        <v>100106002</v>
      </c>
      <c r="H5252" t="s">
        <v>26096</v>
      </c>
      <c r="I5252">
        <v>2</v>
      </c>
      <c r="J5252" t="s">
        <v>12848</v>
      </c>
      <c r="K5252">
        <v>13</v>
      </c>
      <c r="L5252" t="s">
        <v>26091</v>
      </c>
      <c r="M5252">
        <v>2</v>
      </c>
      <c r="N5252" t="s">
        <v>26084</v>
      </c>
      <c r="O5252">
        <v>1</v>
      </c>
      <c r="P5252" t="s">
        <v>28066</v>
      </c>
      <c r="Q5252">
        <v>1</v>
      </c>
      <c r="R5252" t="s">
        <v>26083</v>
      </c>
      <c r="S5252">
        <v>2</v>
      </c>
      <c r="T5252">
        <v>1</v>
      </c>
      <c r="U5252">
        <v>100000</v>
      </c>
      <c r="V5252">
        <v>2020</v>
      </c>
      <c r="W5252" t="s">
        <v>26159</v>
      </c>
    </row>
    <row r="5253" spans="1:23" x14ac:dyDescent="0.3">
      <c r="A5253">
        <v>13</v>
      </c>
      <c r="B5253" t="s">
        <v>26153</v>
      </c>
      <c r="C5253">
        <v>13603</v>
      </c>
      <c r="D5253" t="s">
        <v>1971</v>
      </c>
      <c r="E5253">
        <v>100105</v>
      </c>
      <c r="F5253" t="s">
        <v>11377</v>
      </c>
      <c r="G5253">
        <v>100105004</v>
      </c>
      <c r="H5253" t="s">
        <v>26116</v>
      </c>
      <c r="I5253">
        <v>2</v>
      </c>
      <c r="J5253" t="s">
        <v>12848</v>
      </c>
      <c r="K5253">
        <v>20</v>
      </c>
      <c r="L5253" t="s">
        <v>26161</v>
      </c>
      <c r="M5253">
        <v>2</v>
      </c>
      <c r="N5253" t="s">
        <v>26084</v>
      </c>
      <c r="O5253">
        <v>1</v>
      </c>
      <c r="P5253" t="s">
        <v>28066</v>
      </c>
      <c r="Q5253">
        <v>2</v>
      </c>
      <c r="R5253" t="s">
        <v>8209</v>
      </c>
      <c r="S5253">
        <v>2</v>
      </c>
      <c r="T5253">
        <v>1</v>
      </c>
      <c r="U5253">
        <v>25000</v>
      </c>
      <c r="V5253">
        <v>2020</v>
      </c>
      <c r="W5253" t="s">
        <v>26159</v>
      </c>
    </row>
    <row r="5254" spans="1:23" x14ac:dyDescent="0.3">
      <c r="A5254">
        <v>13</v>
      </c>
      <c r="B5254" t="s">
        <v>26153</v>
      </c>
      <c r="C5254">
        <v>13603</v>
      </c>
      <c r="D5254" t="s">
        <v>1971</v>
      </c>
      <c r="E5254">
        <v>100102</v>
      </c>
      <c r="F5254" t="s">
        <v>11306</v>
      </c>
      <c r="G5254">
        <v>100102003</v>
      </c>
      <c r="H5254" t="s">
        <v>26093</v>
      </c>
      <c r="I5254">
        <v>2</v>
      </c>
      <c r="J5254" t="s">
        <v>12848</v>
      </c>
      <c r="K5254">
        <v>13</v>
      </c>
      <c r="L5254" t="s">
        <v>26091</v>
      </c>
      <c r="M5254">
        <v>2</v>
      </c>
      <c r="N5254" t="s">
        <v>26084</v>
      </c>
      <c r="O5254">
        <v>1</v>
      </c>
      <c r="P5254" t="s">
        <v>28066</v>
      </c>
      <c r="Q5254">
        <v>1</v>
      </c>
      <c r="R5254" t="s">
        <v>26083</v>
      </c>
      <c r="S5254">
        <v>2</v>
      </c>
      <c r="T5254">
        <v>1</v>
      </c>
      <c r="U5254">
        <v>1000000</v>
      </c>
      <c r="V5254">
        <v>2020</v>
      </c>
      <c r="W5254" t="s">
        <v>26159</v>
      </c>
    </row>
    <row r="5255" spans="1:23" x14ac:dyDescent="0.3">
      <c r="A5255">
        <v>13</v>
      </c>
      <c r="B5255" t="s">
        <v>26153</v>
      </c>
      <c r="C5255">
        <v>13603</v>
      </c>
      <c r="D5255" t="s">
        <v>1971</v>
      </c>
      <c r="E5255">
        <v>100105</v>
      </c>
      <c r="F5255" t="s">
        <v>11377</v>
      </c>
      <c r="G5255">
        <v>100105004</v>
      </c>
      <c r="H5255" t="s">
        <v>26116</v>
      </c>
      <c r="I5255">
        <v>2</v>
      </c>
      <c r="J5255" t="s">
        <v>12848</v>
      </c>
      <c r="K5255">
        <v>20</v>
      </c>
      <c r="L5255" t="s">
        <v>26161</v>
      </c>
      <c r="M5255">
        <v>2</v>
      </c>
      <c r="N5255" t="s">
        <v>26084</v>
      </c>
      <c r="O5255">
        <v>1</v>
      </c>
      <c r="P5255" t="s">
        <v>28066</v>
      </c>
      <c r="Q5255">
        <v>2</v>
      </c>
      <c r="R5255" t="s">
        <v>8209</v>
      </c>
      <c r="S5255">
        <v>2</v>
      </c>
      <c r="T5255">
        <v>1</v>
      </c>
      <c r="U5255">
        <v>216000</v>
      </c>
      <c r="V5255">
        <v>2020</v>
      </c>
      <c r="W5255" t="s">
        <v>26159</v>
      </c>
    </row>
    <row r="5256" spans="1:23" x14ac:dyDescent="0.3">
      <c r="A5256">
        <v>13</v>
      </c>
      <c r="B5256" t="s">
        <v>26153</v>
      </c>
      <c r="C5256">
        <v>13603</v>
      </c>
      <c r="D5256" t="s">
        <v>1971</v>
      </c>
      <c r="E5256">
        <v>100102</v>
      </c>
      <c r="F5256" t="s">
        <v>11306</v>
      </c>
      <c r="G5256">
        <v>100102003</v>
      </c>
      <c r="H5256" t="s">
        <v>26093</v>
      </c>
      <c r="I5256">
        <v>2</v>
      </c>
      <c r="J5256" t="s">
        <v>12848</v>
      </c>
      <c r="K5256">
        <v>13</v>
      </c>
      <c r="L5256" t="s">
        <v>26091</v>
      </c>
      <c r="M5256">
        <v>2</v>
      </c>
      <c r="N5256" t="s">
        <v>26084</v>
      </c>
      <c r="O5256">
        <v>2</v>
      </c>
      <c r="P5256" t="s">
        <v>28067</v>
      </c>
      <c r="Q5256">
        <v>1</v>
      </c>
      <c r="R5256" t="s">
        <v>26083</v>
      </c>
      <c r="S5256">
        <v>2</v>
      </c>
      <c r="T5256">
        <v>1</v>
      </c>
      <c r="U5256">
        <v>48000</v>
      </c>
      <c r="V5256">
        <v>2020</v>
      </c>
      <c r="W5256" t="s">
        <v>26159</v>
      </c>
    </row>
    <row r="5257" spans="1:23" x14ac:dyDescent="0.3">
      <c r="A5257">
        <v>13</v>
      </c>
      <c r="B5257" t="s">
        <v>26153</v>
      </c>
      <c r="C5257">
        <v>13603</v>
      </c>
      <c r="D5257" t="s">
        <v>1971</v>
      </c>
      <c r="E5257">
        <v>100105</v>
      </c>
      <c r="F5257" t="s">
        <v>11377</v>
      </c>
      <c r="G5257">
        <v>100105004</v>
      </c>
      <c r="H5257" t="s">
        <v>26116</v>
      </c>
      <c r="I5257">
        <v>2</v>
      </c>
      <c r="J5257" t="s">
        <v>12848</v>
      </c>
      <c r="K5257">
        <v>20</v>
      </c>
      <c r="L5257" t="s">
        <v>26161</v>
      </c>
      <c r="M5257">
        <v>2</v>
      </c>
      <c r="N5257" t="s">
        <v>26084</v>
      </c>
      <c r="O5257">
        <v>3</v>
      </c>
      <c r="P5257" t="s">
        <v>26085</v>
      </c>
      <c r="Q5257">
        <v>5</v>
      </c>
      <c r="R5257" t="s">
        <v>8203</v>
      </c>
      <c r="S5257">
        <v>4</v>
      </c>
      <c r="T5257">
        <v>1</v>
      </c>
      <c r="U5257">
        <v>576000</v>
      </c>
      <c r="V5257">
        <v>2020</v>
      </c>
      <c r="W5257" t="s">
        <v>26159</v>
      </c>
    </row>
    <row r="5258" spans="1:23" x14ac:dyDescent="0.3">
      <c r="A5258">
        <v>13</v>
      </c>
      <c r="B5258" t="s">
        <v>26153</v>
      </c>
      <c r="C5258">
        <v>13603</v>
      </c>
      <c r="D5258" t="s">
        <v>1971</v>
      </c>
      <c r="E5258">
        <v>100102</v>
      </c>
      <c r="F5258" t="s">
        <v>11306</v>
      </c>
      <c r="G5258">
        <v>100102003</v>
      </c>
      <c r="H5258" t="s">
        <v>26093</v>
      </c>
      <c r="I5258">
        <v>2</v>
      </c>
      <c r="J5258" t="s">
        <v>12848</v>
      </c>
      <c r="K5258">
        <v>13</v>
      </c>
      <c r="L5258" t="s">
        <v>26091</v>
      </c>
      <c r="M5258">
        <v>2</v>
      </c>
      <c r="N5258" t="s">
        <v>26084</v>
      </c>
      <c r="O5258">
        <v>1</v>
      </c>
      <c r="P5258" t="s">
        <v>28066</v>
      </c>
      <c r="Q5258">
        <v>1</v>
      </c>
      <c r="R5258" t="s">
        <v>26083</v>
      </c>
      <c r="S5258">
        <v>3</v>
      </c>
      <c r="T5258">
        <v>1</v>
      </c>
      <c r="U5258">
        <v>16000</v>
      </c>
      <c r="V5258">
        <v>2020</v>
      </c>
      <c r="W5258" t="s">
        <v>26159</v>
      </c>
    </row>
    <row r="5259" spans="1:23" x14ac:dyDescent="0.3">
      <c r="A5259">
        <v>13</v>
      </c>
      <c r="B5259" t="s">
        <v>26153</v>
      </c>
      <c r="C5259">
        <v>13603</v>
      </c>
      <c r="D5259" t="s">
        <v>1971</v>
      </c>
      <c r="E5259">
        <v>100106</v>
      </c>
      <c r="F5259" t="s">
        <v>17000</v>
      </c>
      <c r="G5259">
        <v>100106002</v>
      </c>
      <c r="H5259" t="s">
        <v>26096</v>
      </c>
      <c r="I5259">
        <v>2</v>
      </c>
      <c r="J5259" t="s">
        <v>12848</v>
      </c>
      <c r="K5259">
        <v>13</v>
      </c>
      <c r="L5259" t="s">
        <v>26091</v>
      </c>
      <c r="M5259">
        <v>2</v>
      </c>
      <c r="N5259" t="s">
        <v>26084</v>
      </c>
      <c r="O5259">
        <v>1</v>
      </c>
      <c r="P5259" t="s">
        <v>28066</v>
      </c>
      <c r="Q5259">
        <v>1</v>
      </c>
      <c r="R5259" t="s">
        <v>26083</v>
      </c>
      <c r="S5259">
        <v>2</v>
      </c>
      <c r="T5259">
        <v>1</v>
      </c>
      <c r="U5259">
        <v>3700</v>
      </c>
      <c r="V5259">
        <v>2020</v>
      </c>
      <c r="W5259" t="s">
        <v>26159</v>
      </c>
    </row>
    <row r="5260" spans="1:23" x14ac:dyDescent="0.3">
      <c r="A5260">
        <v>13</v>
      </c>
      <c r="B5260" t="s">
        <v>26153</v>
      </c>
      <c r="C5260">
        <v>13603</v>
      </c>
      <c r="D5260" t="s">
        <v>1971</v>
      </c>
      <c r="E5260">
        <v>100106</v>
      </c>
      <c r="F5260" t="s">
        <v>17000</v>
      </c>
      <c r="G5260">
        <v>100106002</v>
      </c>
      <c r="H5260" t="s">
        <v>26096</v>
      </c>
      <c r="I5260">
        <v>2</v>
      </c>
      <c r="J5260" t="s">
        <v>12848</v>
      </c>
      <c r="K5260">
        <v>13</v>
      </c>
      <c r="L5260" t="s">
        <v>26091</v>
      </c>
      <c r="M5260">
        <v>2</v>
      </c>
      <c r="N5260" t="s">
        <v>26084</v>
      </c>
      <c r="O5260">
        <v>1</v>
      </c>
      <c r="P5260" t="s">
        <v>28066</v>
      </c>
      <c r="Q5260">
        <v>1</v>
      </c>
      <c r="R5260" t="s">
        <v>26083</v>
      </c>
      <c r="S5260">
        <v>2</v>
      </c>
      <c r="T5260">
        <v>1</v>
      </c>
      <c r="U5260">
        <v>5400</v>
      </c>
      <c r="V5260">
        <v>2020</v>
      </c>
      <c r="W5260" t="s">
        <v>26159</v>
      </c>
    </row>
    <row r="5261" spans="1:23" x14ac:dyDescent="0.3">
      <c r="A5261">
        <v>13</v>
      </c>
      <c r="B5261" t="s">
        <v>26153</v>
      </c>
      <c r="C5261">
        <v>13603</v>
      </c>
      <c r="D5261" t="s">
        <v>1971</v>
      </c>
      <c r="E5261">
        <v>100105</v>
      </c>
      <c r="F5261" t="s">
        <v>11377</v>
      </c>
      <c r="G5261">
        <v>100105004</v>
      </c>
      <c r="H5261" t="s">
        <v>26116</v>
      </c>
      <c r="I5261">
        <v>2</v>
      </c>
      <c r="J5261" t="s">
        <v>12848</v>
      </c>
      <c r="K5261">
        <v>20</v>
      </c>
      <c r="L5261" t="s">
        <v>26161</v>
      </c>
      <c r="M5261">
        <v>2</v>
      </c>
      <c r="N5261" t="s">
        <v>26084</v>
      </c>
      <c r="O5261">
        <v>1</v>
      </c>
      <c r="P5261" t="s">
        <v>28066</v>
      </c>
      <c r="Q5261">
        <v>5</v>
      </c>
      <c r="R5261" t="s">
        <v>8203</v>
      </c>
      <c r="S5261">
        <v>2</v>
      </c>
      <c r="T5261">
        <v>1</v>
      </c>
      <c r="U5261">
        <v>12000</v>
      </c>
      <c r="V5261">
        <v>2020</v>
      </c>
      <c r="W5261" t="s">
        <v>26159</v>
      </c>
    </row>
    <row r="5262" spans="1:23" x14ac:dyDescent="0.3">
      <c r="A5262">
        <v>13</v>
      </c>
      <c r="B5262" t="s">
        <v>26153</v>
      </c>
      <c r="C5262">
        <v>13603</v>
      </c>
      <c r="D5262" t="s">
        <v>1971</v>
      </c>
      <c r="E5262">
        <v>100102</v>
      </c>
      <c r="F5262" t="s">
        <v>11306</v>
      </c>
      <c r="G5262">
        <v>100102003</v>
      </c>
      <c r="H5262" t="s">
        <v>26093</v>
      </c>
      <c r="I5262">
        <v>2</v>
      </c>
      <c r="J5262" t="s">
        <v>12848</v>
      </c>
      <c r="K5262">
        <v>13</v>
      </c>
      <c r="L5262" t="s">
        <v>26091</v>
      </c>
      <c r="M5262">
        <v>2</v>
      </c>
      <c r="N5262" t="s">
        <v>26084</v>
      </c>
      <c r="O5262">
        <v>1</v>
      </c>
      <c r="P5262" t="s">
        <v>28066</v>
      </c>
      <c r="Q5262">
        <v>1</v>
      </c>
      <c r="R5262" t="s">
        <v>26083</v>
      </c>
      <c r="S5262">
        <v>2</v>
      </c>
      <c r="T5262">
        <v>1</v>
      </c>
      <c r="U5262">
        <v>30000</v>
      </c>
      <c r="V5262">
        <v>2020</v>
      </c>
      <c r="W5262" t="s">
        <v>26159</v>
      </c>
    </row>
    <row r="5263" spans="1:23" x14ac:dyDescent="0.3">
      <c r="A5263">
        <v>13</v>
      </c>
      <c r="B5263" t="s">
        <v>26153</v>
      </c>
      <c r="C5263">
        <v>13603</v>
      </c>
      <c r="D5263" t="s">
        <v>1971</v>
      </c>
      <c r="E5263">
        <v>100106</v>
      </c>
      <c r="F5263" t="s">
        <v>17000</v>
      </c>
      <c r="G5263">
        <v>100106002</v>
      </c>
      <c r="H5263" t="s">
        <v>26096</v>
      </c>
      <c r="I5263">
        <v>2</v>
      </c>
      <c r="J5263" t="s">
        <v>12848</v>
      </c>
      <c r="K5263">
        <v>13</v>
      </c>
      <c r="L5263" t="s">
        <v>26091</v>
      </c>
      <c r="M5263">
        <v>2</v>
      </c>
      <c r="N5263" t="s">
        <v>26084</v>
      </c>
      <c r="O5263">
        <v>1</v>
      </c>
      <c r="P5263" t="s">
        <v>28066</v>
      </c>
      <c r="Q5263">
        <v>1</v>
      </c>
      <c r="R5263" t="s">
        <v>26083</v>
      </c>
      <c r="S5263">
        <v>2</v>
      </c>
      <c r="T5263">
        <v>1</v>
      </c>
      <c r="U5263">
        <v>24000</v>
      </c>
      <c r="V5263">
        <v>2020</v>
      </c>
      <c r="W5263" t="s">
        <v>26159</v>
      </c>
    </row>
    <row r="5264" spans="1:23" x14ac:dyDescent="0.3">
      <c r="A5264">
        <v>13</v>
      </c>
      <c r="B5264" t="s">
        <v>26153</v>
      </c>
      <c r="C5264">
        <v>13603</v>
      </c>
      <c r="D5264" t="s">
        <v>1971</v>
      </c>
      <c r="E5264">
        <v>100105</v>
      </c>
      <c r="F5264" t="s">
        <v>11377</v>
      </c>
      <c r="G5264">
        <v>100105004</v>
      </c>
      <c r="H5264" t="s">
        <v>26116</v>
      </c>
      <c r="I5264">
        <v>2</v>
      </c>
      <c r="J5264" t="s">
        <v>12848</v>
      </c>
      <c r="K5264">
        <v>20</v>
      </c>
      <c r="L5264" t="s">
        <v>26161</v>
      </c>
      <c r="M5264">
        <v>2</v>
      </c>
      <c r="N5264" t="s">
        <v>26084</v>
      </c>
      <c r="O5264">
        <v>3</v>
      </c>
      <c r="P5264" t="s">
        <v>26085</v>
      </c>
      <c r="Q5264">
        <v>5</v>
      </c>
      <c r="R5264" t="s">
        <v>8203</v>
      </c>
      <c r="S5264">
        <v>12</v>
      </c>
      <c r="T5264">
        <v>1</v>
      </c>
      <c r="U5264">
        <v>4500000</v>
      </c>
      <c r="V5264">
        <v>2020</v>
      </c>
      <c r="W5264" t="s">
        <v>26159</v>
      </c>
    </row>
    <row r="5265" spans="1:23" x14ac:dyDescent="0.3">
      <c r="A5265">
        <v>13</v>
      </c>
      <c r="B5265" t="s">
        <v>26153</v>
      </c>
      <c r="C5265">
        <v>13603</v>
      </c>
      <c r="D5265" t="s">
        <v>1971</v>
      </c>
      <c r="E5265">
        <v>100105</v>
      </c>
      <c r="F5265" t="s">
        <v>11377</v>
      </c>
      <c r="G5265">
        <v>100105004</v>
      </c>
      <c r="H5265" t="s">
        <v>26116</v>
      </c>
      <c r="I5265">
        <v>2</v>
      </c>
      <c r="J5265" t="s">
        <v>12848</v>
      </c>
      <c r="K5265">
        <v>20</v>
      </c>
      <c r="L5265" t="s">
        <v>26161</v>
      </c>
      <c r="M5265">
        <v>2</v>
      </c>
      <c r="N5265" t="s">
        <v>26084</v>
      </c>
      <c r="O5265">
        <v>3</v>
      </c>
      <c r="P5265" t="s">
        <v>26085</v>
      </c>
      <c r="Q5265">
        <v>5</v>
      </c>
      <c r="R5265" t="s">
        <v>8203</v>
      </c>
      <c r="S5265">
        <v>2</v>
      </c>
      <c r="T5265">
        <v>1</v>
      </c>
      <c r="U5265">
        <v>24000</v>
      </c>
      <c r="V5265">
        <v>2020</v>
      </c>
      <c r="W5265" t="s">
        <v>26159</v>
      </c>
    </row>
    <row r="5266" spans="1:23" x14ac:dyDescent="0.3">
      <c r="A5266">
        <v>13</v>
      </c>
      <c r="B5266" t="s">
        <v>26153</v>
      </c>
      <c r="C5266">
        <v>13603</v>
      </c>
      <c r="D5266" t="s">
        <v>1971</v>
      </c>
      <c r="E5266">
        <v>100102</v>
      </c>
      <c r="F5266" t="s">
        <v>11306</v>
      </c>
      <c r="G5266">
        <v>100102003</v>
      </c>
      <c r="H5266" t="s">
        <v>26093</v>
      </c>
      <c r="I5266">
        <v>2</v>
      </c>
      <c r="J5266" t="s">
        <v>12848</v>
      </c>
      <c r="K5266">
        <v>13</v>
      </c>
      <c r="L5266" t="s">
        <v>26091</v>
      </c>
      <c r="M5266">
        <v>2</v>
      </c>
      <c r="N5266" t="s">
        <v>26084</v>
      </c>
      <c r="O5266">
        <v>1</v>
      </c>
      <c r="P5266" t="s">
        <v>28066</v>
      </c>
      <c r="Q5266">
        <v>1</v>
      </c>
      <c r="R5266" t="s">
        <v>26083</v>
      </c>
      <c r="S5266">
        <v>2</v>
      </c>
      <c r="T5266">
        <v>1</v>
      </c>
      <c r="U5266">
        <v>69600</v>
      </c>
      <c r="V5266">
        <v>2020</v>
      </c>
      <c r="W5266" t="s">
        <v>26159</v>
      </c>
    </row>
    <row r="5267" spans="1:23" x14ac:dyDescent="0.3">
      <c r="A5267">
        <v>13</v>
      </c>
      <c r="B5267" t="s">
        <v>26153</v>
      </c>
      <c r="C5267">
        <v>13603</v>
      </c>
      <c r="D5267" t="s">
        <v>1971</v>
      </c>
      <c r="E5267">
        <v>100102</v>
      </c>
      <c r="F5267" t="s">
        <v>11306</v>
      </c>
      <c r="G5267">
        <v>100102006</v>
      </c>
      <c r="H5267" t="s">
        <v>11312</v>
      </c>
      <c r="I5267">
        <v>2</v>
      </c>
      <c r="J5267" t="s">
        <v>12848</v>
      </c>
      <c r="K5267">
        <v>13</v>
      </c>
      <c r="L5267" t="s">
        <v>26091</v>
      </c>
      <c r="M5267">
        <v>2</v>
      </c>
      <c r="N5267" t="s">
        <v>26084</v>
      </c>
      <c r="O5267">
        <v>3</v>
      </c>
      <c r="P5267" t="s">
        <v>26085</v>
      </c>
      <c r="Q5267">
        <v>4</v>
      </c>
      <c r="R5267" t="s">
        <v>26113</v>
      </c>
      <c r="S5267">
        <v>4</v>
      </c>
      <c r="T5267">
        <v>1</v>
      </c>
      <c r="U5267">
        <v>200000</v>
      </c>
      <c r="V5267">
        <v>2020</v>
      </c>
      <c r="W5267" t="s">
        <v>26159</v>
      </c>
    </row>
    <row r="5268" spans="1:23" x14ac:dyDescent="0.3">
      <c r="A5268">
        <v>13</v>
      </c>
      <c r="B5268" t="s">
        <v>26153</v>
      </c>
      <c r="C5268">
        <v>13603</v>
      </c>
      <c r="D5268" t="s">
        <v>1971</v>
      </c>
      <c r="E5268">
        <v>100105</v>
      </c>
      <c r="F5268" t="s">
        <v>11377</v>
      </c>
      <c r="G5268">
        <v>100105004</v>
      </c>
      <c r="H5268" t="s">
        <v>26116</v>
      </c>
      <c r="I5268">
        <v>2</v>
      </c>
      <c r="J5268" t="s">
        <v>12848</v>
      </c>
      <c r="K5268">
        <v>20</v>
      </c>
      <c r="L5268" t="s">
        <v>26161</v>
      </c>
      <c r="M5268">
        <v>2</v>
      </c>
      <c r="N5268" t="s">
        <v>26084</v>
      </c>
      <c r="O5268">
        <v>2</v>
      </c>
      <c r="P5268" t="s">
        <v>28067</v>
      </c>
      <c r="Q5268">
        <v>1</v>
      </c>
      <c r="R5268" t="s">
        <v>26083</v>
      </c>
      <c r="S5268">
        <v>1</v>
      </c>
      <c r="T5268">
        <v>1</v>
      </c>
      <c r="U5268">
        <v>200000</v>
      </c>
      <c r="V5268">
        <v>2020</v>
      </c>
      <c r="W5268" t="s">
        <v>26159</v>
      </c>
    </row>
    <row r="5269" spans="1:23" x14ac:dyDescent="0.3">
      <c r="A5269">
        <v>13</v>
      </c>
      <c r="B5269" t="s">
        <v>26153</v>
      </c>
      <c r="C5269">
        <v>13603</v>
      </c>
      <c r="D5269" t="s">
        <v>1971</v>
      </c>
      <c r="E5269">
        <v>100102</v>
      </c>
      <c r="F5269" t="s">
        <v>11306</v>
      </c>
      <c r="G5269">
        <v>100102003</v>
      </c>
      <c r="H5269" t="s">
        <v>26093</v>
      </c>
      <c r="I5269">
        <v>2</v>
      </c>
      <c r="J5269" t="s">
        <v>12848</v>
      </c>
      <c r="K5269">
        <v>13</v>
      </c>
      <c r="L5269" t="s">
        <v>26091</v>
      </c>
      <c r="M5269">
        <v>2</v>
      </c>
      <c r="N5269" t="s">
        <v>26084</v>
      </c>
      <c r="O5269">
        <v>1</v>
      </c>
      <c r="P5269" t="s">
        <v>28066</v>
      </c>
      <c r="Q5269">
        <v>1</v>
      </c>
      <c r="R5269" t="s">
        <v>26083</v>
      </c>
      <c r="S5269">
        <v>2</v>
      </c>
      <c r="T5269">
        <v>1</v>
      </c>
      <c r="U5269">
        <v>18000</v>
      </c>
      <c r="V5269">
        <v>2020</v>
      </c>
      <c r="W5269" t="s">
        <v>26159</v>
      </c>
    </row>
    <row r="5270" spans="1:23" x14ac:dyDescent="0.3">
      <c r="A5270">
        <v>13</v>
      </c>
      <c r="B5270" t="s">
        <v>26153</v>
      </c>
      <c r="C5270">
        <v>13603</v>
      </c>
      <c r="D5270" t="s">
        <v>1971</v>
      </c>
      <c r="E5270">
        <v>100102</v>
      </c>
      <c r="F5270" t="s">
        <v>11306</v>
      </c>
      <c r="G5270">
        <v>100102003</v>
      </c>
      <c r="H5270" t="s">
        <v>26093</v>
      </c>
      <c r="I5270">
        <v>2</v>
      </c>
      <c r="J5270" t="s">
        <v>12848</v>
      </c>
      <c r="K5270">
        <v>13</v>
      </c>
      <c r="L5270" t="s">
        <v>26091</v>
      </c>
      <c r="M5270">
        <v>2</v>
      </c>
      <c r="N5270" t="s">
        <v>26084</v>
      </c>
      <c r="O5270">
        <v>3</v>
      </c>
      <c r="P5270" t="s">
        <v>26085</v>
      </c>
      <c r="Q5270">
        <v>1</v>
      </c>
      <c r="R5270" t="s">
        <v>26083</v>
      </c>
      <c r="S5270">
        <v>2</v>
      </c>
      <c r="T5270">
        <v>1</v>
      </c>
      <c r="U5270">
        <v>92800</v>
      </c>
      <c r="V5270">
        <v>2020</v>
      </c>
      <c r="W5270" t="s">
        <v>26159</v>
      </c>
    </row>
    <row r="5271" spans="1:23" x14ac:dyDescent="0.3">
      <c r="A5271">
        <v>13</v>
      </c>
      <c r="B5271" t="s">
        <v>26153</v>
      </c>
      <c r="C5271">
        <v>13603</v>
      </c>
      <c r="D5271" t="s">
        <v>1971</v>
      </c>
      <c r="E5271">
        <v>100106</v>
      </c>
      <c r="F5271" t="s">
        <v>17000</v>
      </c>
      <c r="G5271">
        <v>100106002</v>
      </c>
      <c r="H5271" t="s">
        <v>26096</v>
      </c>
      <c r="I5271">
        <v>2</v>
      </c>
      <c r="J5271" t="s">
        <v>12848</v>
      </c>
      <c r="K5271">
        <v>13</v>
      </c>
      <c r="L5271" t="s">
        <v>26091</v>
      </c>
      <c r="M5271">
        <v>2</v>
      </c>
      <c r="N5271" t="s">
        <v>26084</v>
      </c>
      <c r="O5271">
        <v>3</v>
      </c>
      <c r="P5271" t="s">
        <v>26085</v>
      </c>
      <c r="Q5271">
        <v>1</v>
      </c>
      <c r="R5271" t="s">
        <v>26083</v>
      </c>
      <c r="S5271">
        <v>2</v>
      </c>
      <c r="T5271">
        <v>1</v>
      </c>
      <c r="U5271">
        <v>9280</v>
      </c>
      <c r="V5271">
        <v>2020</v>
      </c>
      <c r="W5271" t="s">
        <v>26159</v>
      </c>
    </row>
    <row r="5272" spans="1:23" x14ac:dyDescent="0.3">
      <c r="A5272">
        <v>13</v>
      </c>
      <c r="B5272" t="s">
        <v>26153</v>
      </c>
      <c r="C5272">
        <v>13603</v>
      </c>
      <c r="D5272" t="s">
        <v>1971</v>
      </c>
      <c r="E5272">
        <v>100105</v>
      </c>
      <c r="F5272" t="s">
        <v>11377</v>
      </c>
      <c r="G5272">
        <v>100105004</v>
      </c>
      <c r="H5272" t="s">
        <v>26116</v>
      </c>
      <c r="I5272">
        <v>2</v>
      </c>
      <c r="J5272" t="s">
        <v>12848</v>
      </c>
      <c r="K5272">
        <v>20</v>
      </c>
      <c r="L5272" t="s">
        <v>26161</v>
      </c>
      <c r="M5272">
        <v>2</v>
      </c>
      <c r="N5272" t="s">
        <v>26084</v>
      </c>
      <c r="O5272">
        <v>3</v>
      </c>
      <c r="P5272" t="s">
        <v>26085</v>
      </c>
      <c r="Q5272">
        <v>5</v>
      </c>
      <c r="R5272" t="s">
        <v>8203</v>
      </c>
      <c r="S5272">
        <v>100</v>
      </c>
      <c r="T5272">
        <v>1</v>
      </c>
      <c r="U5272">
        <v>4200000</v>
      </c>
      <c r="V5272">
        <v>2020</v>
      </c>
      <c r="W5272" t="s">
        <v>26159</v>
      </c>
    </row>
    <row r="5273" spans="1:23" x14ac:dyDescent="0.3">
      <c r="A5273">
        <v>13</v>
      </c>
      <c r="B5273" t="s">
        <v>26153</v>
      </c>
      <c r="C5273">
        <v>13603</v>
      </c>
      <c r="D5273" t="s">
        <v>1971</v>
      </c>
      <c r="E5273">
        <v>100105</v>
      </c>
      <c r="F5273" t="s">
        <v>11377</v>
      </c>
      <c r="G5273">
        <v>100105004</v>
      </c>
      <c r="H5273" t="s">
        <v>26116</v>
      </c>
      <c r="I5273">
        <v>2</v>
      </c>
      <c r="J5273" t="s">
        <v>12848</v>
      </c>
      <c r="K5273">
        <v>20</v>
      </c>
      <c r="L5273" t="s">
        <v>26161</v>
      </c>
      <c r="M5273">
        <v>2</v>
      </c>
      <c r="N5273" t="s">
        <v>26084</v>
      </c>
      <c r="O5273">
        <v>1</v>
      </c>
      <c r="P5273" t="s">
        <v>28066</v>
      </c>
      <c r="Q5273">
        <v>1</v>
      </c>
      <c r="R5273" t="s">
        <v>26083</v>
      </c>
      <c r="S5273">
        <v>2</v>
      </c>
      <c r="T5273">
        <v>1</v>
      </c>
      <c r="U5273">
        <v>73200</v>
      </c>
      <c r="V5273">
        <v>2020</v>
      </c>
      <c r="W5273" t="s">
        <v>26159</v>
      </c>
    </row>
    <row r="5274" spans="1:23" x14ac:dyDescent="0.3">
      <c r="A5274">
        <v>13</v>
      </c>
      <c r="B5274" t="s">
        <v>26153</v>
      </c>
      <c r="C5274">
        <v>13603</v>
      </c>
      <c r="D5274" t="s">
        <v>1971</v>
      </c>
      <c r="E5274">
        <v>100105</v>
      </c>
      <c r="F5274" t="s">
        <v>11377</v>
      </c>
      <c r="G5274">
        <v>100105004</v>
      </c>
      <c r="H5274" t="s">
        <v>26116</v>
      </c>
      <c r="I5274">
        <v>2</v>
      </c>
      <c r="J5274" t="s">
        <v>12848</v>
      </c>
      <c r="K5274">
        <v>20</v>
      </c>
      <c r="L5274" t="s">
        <v>26161</v>
      </c>
      <c r="M5274">
        <v>2</v>
      </c>
      <c r="N5274" t="s">
        <v>26084</v>
      </c>
      <c r="O5274">
        <v>1</v>
      </c>
      <c r="P5274" t="s">
        <v>28066</v>
      </c>
      <c r="Q5274">
        <v>1</v>
      </c>
      <c r="R5274" t="s">
        <v>26083</v>
      </c>
      <c r="S5274">
        <v>1</v>
      </c>
      <c r="T5274">
        <v>1</v>
      </c>
      <c r="U5274">
        <v>3000</v>
      </c>
      <c r="V5274">
        <v>2020</v>
      </c>
      <c r="W5274" t="s">
        <v>26159</v>
      </c>
    </row>
    <row r="5275" spans="1:23" x14ac:dyDescent="0.3">
      <c r="A5275">
        <v>13</v>
      </c>
      <c r="B5275" t="s">
        <v>26153</v>
      </c>
      <c r="C5275">
        <v>13603</v>
      </c>
      <c r="D5275" t="s">
        <v>1971</v>
      </c>
      <c r="E5275">
        <v>100106</v>
      </c>
      <c r="F5275" t="s">
        <v>17000</v>
      </c>
      <c r="G5275">
        <v>100106002</v>
      </c>
      <c r="H5275" t="s">
        <v>26096</v>
      </c>
      <c r="I5275">
        <v>2</v>
      </c>
      <c r="J5275" t="s">
        <v>12848</v>
      </c>
      <c r="K5275">
        <v>13</v>
      </c>
      <c r="L5275" t="s">
        <v>26091</v>
      </c>
      <c r="M5275">
        <v>2</v>
      </c>
      <c r="N5275" t="s">
        <v>26084</v>
      </c>
      <c r="O5275">
        <v>3</v>
      </c>
      <c r="P5275" t="s">
        <v>26085</v>
      </c>
      <c r="Q5275">
        <v>2</v>
      </c>
      <c r="R5275" t="s">
        <v>8209</v>
      </c>
      <c r="S5275">
        <v>4</v>
      </c>
      <c r="T5275">
        <v>1</v>
      </c>
      <c r="U5275">
        <v>90000</v>
      </c>
      <c r="V5275">
        <v>2020</v>
      </c>
      <c r="W5275" t="s">
        <v>26159</v>
      </c>
    </row>
    <row r="5276" spans="1:23" x14ac:dyDescent="0.3">
      <c r="A5276">
        <v>13</v>
      </c>
      <c r="B5276" t="s">
        <v>26153</v>
      </c>
      <c r="C5276">
        <v>13603</v>
      </c>
      <c r="D5276" t="s">
        <v>1971</v>
      </c>
      <c r="E5276">
        <v>100105</v>
      </c>
      <c r="F5276" t="s">
        <v>11377</v>
      </c>
      <c r="G5276">
        <v>100105004</v>
      </c>
      <c r="H5276" t="s">
        <v>26116</v>
      </c>
      <c r="I5276">
        <v>2</v>
      </c>
      <c r="J5276" t="s">
        <v>12848</v>
      </c>
      <c r="K5276">
        <v>20</v>
      </c>
      <c r="L5276" t="s">
        <v>26161</v>
      </c>
      <c r="M5276">
        <v>2</v>
      </c>
      <c r="N5276" t="s">
        <v>26084</v>
      </c>
      <c r="O5276">
        <v>3</v>
      </c>
      <c r="P5276" t="s">
        <v>26085</v>
      </c>
      <c r="Q5276">
        <v>2</v>
      </c>
      <c r="R5276" t="s">
        <v>8209</v>
      </c>
      <c r="S5276">
        <v>4</v>
      </c>
      <c r="T5276">
        <v>1</v>
      </c>
      <c r="U5276">
        <v>250000</v>
      </c>
      <c r="V5276">
        <v>2020</v>
      </c>
      <c r="W5276" t="s">
        <v>26159</v>
      </c>
    </row>
    <row r="5277" spans="1:23" x14ac:dyDescent="0.3">
      <c r="A5277">
        <v>13</v>
      </c>
      <c r="B5277" t="s">
        <v>26153</v>
      </c>
      <c r="C5277">
        <v>13603</v>
      </c>
      <c r="D5277" t="s">
        <v>1971</v>
      </c>
      <c r="E5277">
        <v>100105</v>
      </c>
      <c r="F5277" t="s">
        <v>11377</v>
      </c>
      <c r="G5277">
        <v>100105004</v>
      </c>
      <c r="H5277" t="s">
        <v>26116</v>
      </c>
      <c r="I5277">
        <v>2</v>
      </c>
      <c r="J5277" t="s">
        <v>12848</v>
      </c>
      <c r="K5277">
        <v>20</v>
      </c>
      <c r="L5277" t="s">
        <v>26161</v>
      </c>
      <c r="M5277">
        <v>2</v>
      </c>
      <c r="N5277" t="s">
        <v>26084</v>
      </c>
      <c r="O5277">
        <v>3</v>
      </c>
      <c r="P5277" t="s">
        <v>26085</v>
      </c>
      <c r="Q5277">
        <v>1</v>
      </c>
      <c r="R5277" t="s">
        <v>26083</v>
      </c>
      <c r="S5277">
        <v>2</v>
      </c>
      <c r="T5277">
        <v>1</v>
      </c>
      <c r="U5277">
        <v>62500</v>
      </c>
      <c r="V5277">
        <v>2020</v>
      </c>
      <c r="W5277" t="s">
        <v>26159</v>
      </c>
    </row>
    <row r="5278" spans="1:23" x14ac:dyDescent="0.3">
      <c r="A5278">
        <v>13</v>
      </c>
      <c r="B5278" t="s">
        <v>26153</v>
      </c>
      <c r="C5278">
        <v>13603</v>
      </c>
      <c r="D5278" t="s">
        <v>1971</v>
      </c>
      <c r="E5278">
        <v>100105</v>
      </c>
      <c r="F5278" t="s">
        <v>11377</v>
      </c>
      <c r="G5278">
        <v>100105004</v>
      </c>
      <c r="H5278" t="s">
        <v>26116</v>
      </c>
      <c r="I5278">
        <v>2</v>
      </c>
      <c r="J5278" t="s">
        <v>12848</v>
      </c>
      <c r="K5278">
        <v>20</v>
      </c>
      <c r="L5278" t="s">
        <v>26161</v>
      </c>
      <c r="M5278">
        <v>2</v>
      </c>
      <c r="N5278" t="s">
        <v>26084</v>
      </c>
      <c r="O5278">
        <v>2</v>
      </c>
      <c r="P5278" t="s">
        <v>28067</v>
      </c>
      <c r="Q5278">
        <v>1</v>
      </c>
      <c r="R5278" t="s">
        <v>26083</v>
      </c>
      <c r="S5278">
        <v>2</v>
      </c>
      <c r="T5278">
        <v>1</v>
      </c>
      <c r="U5278">
        <v>9500</v>
      </c>
      <c r="V5278">
        <v>2020</v>
      </c>
      <c r="W5278" t="s">
        <v>26159</v>
      </c>
    </row>
    <row r="5279" spans="1:23" x14ac:dyDescent="0.3">
      <c r="A5279">
        <v>13</v>
      </c>
      <c r="B5279" t="s">
        <v>26153</v>
      </c>
      <c r="C5279">
        <v>13603</v>
      </c>
      <c r="D5279" t="s">
        <v>1971</v>
      </c>
      <c r="E5279">
        <v>100106</v>
      </c>
      <c r="F5279" t="s">
        <v>17000</v>
      </c>
      <c r="G5279">
        <v>100106002</v>
      </c>
      <c r="H5279" t="s">
        <v>26096</v>
      </c>
      <c r="I5279">
        <v>2</v>
      </c>
      <c r="J5279" t="s">
        <v>12848</v>
      </c>
      <c r="K5279">
        <v>13</v>
      </c>
      <c r="L5279" t="s">
        <v>26091</v>
      </c>
      <c r="M5279">
        <v>2</v>
      </c>
      <c r="N5279" t="s">
        <v>26084</v>
      </c>
      <c r="O5279">
        <v>2</v>
      </c>
      <c r="P5279" t="s">
        <v>28067</v>
      </c>
      <c r="Q5279">
        <v>1</v>
      </c>
      <c r="R5279" t="s">
        <v>26083</v>
      </c>
      <c r="S5279">
        <v>2</v>
      </c>
      <c r="T5279">
        <v>1</v>
      </c>
      <c r="U5279">
        <v>4200</v>
      </c>
      <c r="V5279">
        <v>2020</v>
      </c>
      <c r="W5279" t="s">
        <v>26159</v>
      </c>
    </row>
    <row r="5280" spans="1:23" x14ac:dyDescent="0.3">
      <c r="A5280">
        <v>13</v>
      </c>
      <c r="B5280" t="s">
        <v>26153</v>
      </c>
      <c r="C5280">
        <v>13603</v>
      </c>
      <c r="D5280" t="s">
        <v>1971</v>
      </c>
      <c r="E5280">
        <v>100105</v>
      </c>
      <c r="F5280" t="s">
        <v>11377</v>
      </c>
      <c r="G5280">
        <v>100105004</v>
      </c>
      <c r="H5280" t="s">
        <v>26116</v>
      </c>
      <c r="I5280">
        <v>2</v>
      </c>
      <c r="J5280" t="s">
        <v>12848</v>
      </c>
      <c r="K5280">
        <v>20</v>
      </c>
      <c r="L5280" t="s">
        <v>26161</v>
      </c>
      <c r="M5280">
        <v>2</v>
      </c>
      <c r="N5280" t="s">
        <v>26084</v>
      </c>
      <c r="O5280">
        <v>3</v>
      </c>
      <c r="P5280" t="s">
        <v>26085</v>
      </c>
      <c r="Q5280">
        <v>2</v>
      </c>
      <c r="R5280" t="s">
        <v>8209</v>
      </c>
      <c r="S5280">
        <v>4</v>
      </c>
      <c r="T5280">
        <v>1</v>
      </c>
      <c r="U5280">
        <v>540000</v>
      </c>
      <c r="V5280">
        <v>2020</v>
      </c>
      <c r="W5280" t="s">
        <v>26159</v>
      </c>
    </row>
    <row r="5281" spans="1:23" x14ac:dyDescent="0.3">
      <c r="A5281">
        <v>13</v>
      </c>
      <c r="B5281" t="s">
        <v>26153</v>
      </c>
      <c r="C5281">
        <v>13603</v>
      </c>
      <c r="D5281" t="s">
        <v>1971</v>
      </c>
      <c r="E5281">
        <v>100106</v>
      </c>
      <c r="F5281" t="s">
        <v>17000</v>
      </c>
      <c r="G5281">
        <v>100106002</v>
      </c>
      <c r="H5281" t="s">
        <v>26096</v>
      </c>
      <c r="I5281">
        <v>2</v>
      </c>
      <c r="J5281" t="s">
        <v>12848</v>
      </c>
      <c r="K5281">
        <v>13</v>
      </c>
      <c r="L5281" t="s">
        <v>26091</v>
      </c>
      <c r="M5281">
        <v>2</v>
      </c>
      <c r="N5281" t="s">
        <v>26084</v>
      </c>
      <c r="O5281">
        <v>3</v>
      </c>
      <c r="P5281" t="s">
        <v>26085</v>
      </c>
      <c r="Q5281">
        <v>1</v>
      </c>
      <c r="R5281" t="s">
        <v>26083</v>
      </c>
      <c r="S5281">
        <v>4</v>
      </c>
      <c r="T5281">
        <v>1</v>
      </c>
      <c r="U5281">
        <v>200000</v>
      </c>
      <c r="V5281">
        <v>2020</v>
      </c>
      <c r="W5281" t="s">
        <v>26159</v>
      </c>
    </row>
    <row r="5282" spans="1:23" x14ac:dyDescent="0.3">
      <c r="A5282">
        <v>13</v>
      </c>
      <c r="B5282" t="s">
        <v>26153</v>
      </c>
      <c r="C5282">
        <v>13603</v>
      </c>
      <c r="D5282" t="s">
        <v>1971</v>
      </c>
      <c r="E5282">
        <v>100102</v>
      </c>
      <c r="F5282" t="s">
        <v>11306</v>
      </c>
      <c r="G5282">
        <v>100102003</v>
      </c>
      <c r="H5282" t="s">
        <v>26093</v>
      </c>
      <c r="I5282">
        <v>2</v>
      </c>
      <c r="J5282" t="s">
        <v>12848</v>
      </c>
      <c r="K5282">
        <v>13</v>
      </c>
      <c r="L5282" t="s">
        <v>26091</v>
      </c>
      <c r="M5282">
        <v>2</v>
      </c>
      <c r="N5282" t="s">
        <v>26084</v>
      </c>
      <c r="O5282">
        <v>3</v>
      </c>
      <c r="P5282" t="s">
        <v>26085</v>
      </c>
      <c r="Q5282">
        <v>4</v>
      </c>
      <c r="R5282" t="s">
        <v>26113</v>
      </c>
      <c r="S5282">
        <v>4</v>
      </c>
      <c r="T5282">
        <v>1</v>
      </c>
      <c r="U5282">
        <v>1800000</v>
      </c>
      <c r="V5282">
        <v>2020</v>
      </c>
      <c r="W5282" t="s">
        <v>26159</v>
      </c>
    </row>
    <row r="5283" spans="1:23" x14ac:dyDescent="0.3">
      <c r="A5283">
        <v>13</v>
      </c>
      <c r="B5283" t="s">
        <v>26153</v>
      </c>
      <c r="C5283">
        <v>13603</v>
      </c>
      <c r="D5283" t="s">
        <v>1971</v>
      </c>
      <c r="E5283">
        <v>100102</v>
      </c>
      <c r="F5283" t="s">
        <v>11306</v>
      </c>
      <c r="G5283">
        <v>100102005</v>
      </c>
      <c r="H5283" t="s">
        <v>2163</v>
      </c>
      <c r="I5283">
        <v>2</v>
      </c>
      <c r="J5283" t="s">
        <v>12848</v>
      </c>
      <c r="K5283">
        <v>13</v>
      </c>
      <c r="L5283" t="s">
        <v>26091</v>
      </c>
      <c r="M5283">
        <v>2</v>
      </c>
      <c r="N5283" t="s">
        <v>26084</v>
      </c>
      <c r="O5283">
        <v>3</v>
      </c>
      <c r="P5283" t="s">
        <v>26085</v>
      </c>
      <c r="Q5283">
        <v>4</v>
      </c>
      <c r="R5283" t="s">
        <v>26113</v>
      </c>
      <c r="S5283">
        <v>4</v>
      </c>
      <c r="T5283">
        <v>1</v>
      </c>
      <c r="U5283">
        <v>800000</v>
      </c>
      <c r="V5283">
        <v>2020</v>
      </c>
      <c r="W5283" t="s">
        <v>26159</v>
      </c>
    </row>
    <row r="5284" spans="1:23" x14ac:dyDescent="0.3">
      <c r="A5284">
        <v>13</v>
      </c>
      <c r="B5284" t="s">
        <v>26153</v>
      </c>
      <c r="C5284">
        <v>13603</v>
      </c>
      <c r="D5284" t="s">
        <v>1971</v>
      </c>
      <c r="E5284">
        <v>100105</v>
      </c>
      <c r="F5284" t="s">
        <v>11377</v>
      </c>
      <c r="G5284">
        <v>100105004</v>
      </c>
      <c r="H5284" t="s">
        <v>26116</v>
      </c>
      <c r="I5284">
        <v>2</v>
      </c>
      <c r="J5284" t="s">
        <v>12848</v>
      </c>
      <c r="K5284">
        <v>20</v>
      </c>
      <c r="L5284" t="s">
        <v>26161</v>
      </c>
      <c r="M5284">
        <v>2</v>
      </c>
      <c r="N5284" t="s">
        <v>26084</v>
      </c>
      <c r="O5284">
        <v>1</v>
      </c>
      <c r="P5284" t="s">
        <v>28066</v>
      </c>
      <c r="Q5284">
        <v>2</v>
      </c>
      <c r="R5284" t="s">
        <v>8209</v>
      </c>
      <c r="S5284">
        <v>4</v>
      </c>
      <c r="T5284">
        <v>1</v>
      </c>
      <c r="U5284">
        <v>10000</v>
      </c>
      <c r="V5284">
        <v>2020</v>
      </c>
      <c r="W5284" t="s">
        <v>26159</v>
      </c>
    </row>
    <row r="5285" spans="1:23" x14ac:dyDescent="0.3">
      <c r="A5285">
        <v>13</v>
      </c>
      <c r="B5285" t="s">
        <v>26153</v>
      </c>
      <c r="C5285">
        <v>13603</v>
      </c>
      <c r="D5285" t="s">
        <v>1971</v>
      </c>
      <c r="E5285">
        <v>100106</v>
      </c>
      <c r="F5285" t="s">
        <v>17000</v>
      </c>
      <c r="G5285">
        <v>100106002</v>
      </c>
      <c r="H5285" t="s">
        <v>26096</v>
      </c>
      <c r="I5285">
        <v>2</v>
      </c>
      <c r="J5285" t="s">
        <v>12848</v>
      </c>
      <c r="K5285">
        <v>13</v>
      </c>
      <c r="L5285" t="s">
        <v>26091</v>
      </c>
      <c r="M5285">
        <v>2</v>
      </c>
      <c r="N5285" t="s">
        <v>26084</v>
      </c>
      <c r="O5285">
        <v>1</v>
      </c>
      <c r="P5285" t="s">
        <v>28066</v>
      </c>
      <c r="Q5285">
        <v>1</v>
      </c>
      <c r="R5285" t="s">
        <v>26083</v>
      </c>
      <c r="S5285">
        <v>4</v>
      </c>
      <c r="T5285">
        <v>1</v>
      </c>
      <c r="U5285">
        <v>30000</v>
      </c>
      <c r="V5285">
        <v>2020</v>
      </c>
      <c r="W5285" t="s">
        <v>26159</v>
      </c>
    </row>
    <row r="5286" spans="1:23" x14ac:dyDescent="0.3">
      <c r="A5286">
        <v>13</v>
      </c>
      <c r="B5286" t="s">
        <v>26153</v>
      </c>
      <c r="C5286">
        <v>13603</v>
      </c>
      <c r="D5286" t="s">
        <v>1971</v>
      </c>
      <c r="E5286">
        <v>100102</v>
      </c>
      <c r="F5286" t="s">
        <v>11306</v>
      </c>
      <c r="G5286">
        <v>100102003</v>
      </c>
      <c r="H5286" t="s">
        <v>26093</v>
      </c>
      <c r="I5286">
        <v>2</v>
      </c>
      <c r="J5286" t="s">
        <v>12848</v>
      </c>
      <c r="K5286">
        <v>13</v>
      </c>
      <c r="L5286" t="s">
        <v>26091</v>
      </c>
      <c r="M5286">
        <v>2</v>
      </c>
      <c r="N5286" t="s">
        <v>26084</v>
      </c>
      <c r="O5286">
        <v>1</v>
      </c>
      <c r="P5286" t="s">
        <v>28066</v>
      </c>
      <c r="Q5286">
        <v>1</v>
      </c>
      <c r="R5286" t="s">
        <v>26083</v>
      </c>
      <c r="S5286">
        <v>4</v>
      </c>
      <c r="T5286">
        <v>1</v>
      </c>
      <c r="U5286">
        <v>20000</v>
      </c>
      <c r="V5286">
        <v>2020</v>
      </c>
      <c r="W5286" t="s">
        <v>26159</v>
      </c>
    </row>
    <row r="5287" spans="1:23" x14ac:dyDescent="0.3">
      <c r="A5287">
        <v>13</v>
      </c>
      <c r="B5287" t="s">
        <v>26153</v>
      </c>
      <c r="C5287">
        <v>13603</v>
      </c>
      <c r="D5287" t="s">
        <v>1971</v>
      </c>
      <c r="E5287">
        <v>100102</v>
      </c>
      <c r="F5287" t="s">
        <v>11306</v>
      </c>
      <c r="G5287">
        <v>100102003</v>
      </c>
      <c r="H5287" t="s">
        <v>26093</v>
      </c>
      <c r="I5287">
        <v>2</v>
      </c>
      <c r="J5287" t="s">
        <v>12848</v>
      </c>
      <c r="K5287">
        <v>13</v>
      </c>
      <c r="L5287" t="s">
        <v>26091</v>
      </c>
      <c r="M5287">
        <v>2</v>
      </c>
      <c r="N5287" t="s">
        <v>26084</v>
      </c>
      <c r="O5287">
        <v>1</v>
      </c>
      <c r="P5287" t="s">
        <v>28066</v>
      </c>
      <c r="Q5287">
        <v>1</v>
      </c>
      <c r="R5287" t="s">
        <v>26083</v>
      </c>
      <c r="S5287">
        <v>2</v>
      </c>
      <c r="T5287">
        <v>1</v>
      </c>
      <c r="U5287">
        <v>70000</v>
      </c>
      <c r="V5287">
        <v>2020</v>
      </c>
      <c r="W5287" t="s">
        <v>26159</v>
      </c>
    </row>
    <row r="5288" spans="1:23" x14ac:dyDescent="0.3">
      <c r="A5288">
        <v>13</v>
      </c>
      <c r="B5288" t="s">
        <v>26153</v>
      </c>
      <c r="C5288">
        <v>13603</v>
      </c>
      <c r="D5288" t="s">
        <v>1971</v>
      </c>
      <c r="E5288">
        <v>100106</v>
      </c>
      <c r="F5288" t="s">
        <v>17000</v>
      </c>
      <c r="G5288">
        <v>100106002</v>
      </c>
      <c r="H5288" t="s">
        <v>26096</v>
      </c>
      <c r="I5288">
        <v>2</v>
      </c>
      <c r="J5288" t="s">
        <v>12848</v>
      </c>
      <c r="K5288">
        <v>13</v>
      </c>
      <c r="L5288" t="s">
        <v>26091</v>
      </c>
      <c r="M5288">
        <v>2</v>
      </c>
      <c r="N5288" t="s">
        <v>26084</v>
      </c>
      <c r="O5288">
        <v>3</v>
      </c>
      <c r="P5288" t="s">
        <v>26085</v>
      </c>
      <c r="Q5288">
        <v>1</v>
      </c>
      <c r="R5288" t="s">
        <v>26083</v>
      </c>
      <c r="S5288">
        <v>2</v>
      </c>
      <c r="T5288">
        <v>1</v>
      </c>
      <c r="U5288">
        <v>40000</v>
      </c>
      <c r="V5288">
        <v>2020</v>
      </c>
      <c r="W5288" t="s">
        <v>26159</v>
      </c>
    </row>
    <row r="5289" spans="1:23" x14ac:dyDescent="0.3">
      <c r="A5289">
        <v>13</v>
      </c>
      <c r="B5289" t="s">
        <v>26153</v>
      </c>
      <c r="C5289">
        <v>13603</v>
      </c>
      <c r="D5289" t="s">
        <v>1971</v>
      </c>
      <c r="E5289">
        <v>100102</v>
      </c>
      <c r="F5289" t="s">
        <v>11306</v>
      </c>
      <c r="G5289">
        <v>100102003</v>
      </c>
      <c r="H5289" t="s">
        <v>26093</v>
      </c>
      <c r="I5289">
        <v>2</v>
      </c>
      <c r="J5289" t="s">
        <v>12848</v>
      </c>
      <c r="K5289">
        <v>13</v>
      </c>
      <c r="L5289" t="s">
        <v>26091</v>
      </c>
      <c r="M5289">
        <v>2</v>
      </c>
      <c r="N5289" t="s">
        <v>26084</v>
      </c>
      <c r="O5289">
        <v>1</v>
      </c>
      <c r="P5289" t="s">
        <v>28066</v>
      </c>
      <c r="Q5289">
        <v>1</v>
      </c>
      <c r="R5289" t="s">
        <v>26083</v>
      </c>
      <c r="S5289">
        <v>4</v>
      </c>
      <c r="T5289">
        <v>1</v>
      </c>
      <c r="U5289">
        <v>60000</v>
      </c>
      <c r="V5289">
        <v>2020</v>
      </c>
      <c r="W5289" t="s">
        <v>26159</v>
      </c>
    </row>
    <row r="5290" spans="1:23" x14ac:dyDescent="0.3">
      <c r="A5290">
        <v>13</v>
      </c>
      <c r="B5290" t="s">
        <v>26153</v>
      </c>
      <c r="C5290">
        <v>13603</v>
      </c>
      <c r="D5290" t="s">
        <v>1971</v>
      </c>
      <c r="E5290">
        <v>100105</v>
      </c>
      <c r="F5290" t="s">
        <v>11377</v>
      </c>
      <c r="G5290">
        <v>100105001</v>
      </c>
      <c r="H5290" t="s">
        <v>26118</v>
      </c>
      <c r="I5290">
        <v>2</v>
      </c>
      <c r="J5290" t="s">
        <v>12848</v>
      </c>
      <c r="K5290">
        <v>20</v>
      </c>
      <c r="L5290" t="s">
        <v>26161</v>
      </c>
      <c r="M5290">
        <v>2</v>
      </c>
      <c r="N5290" t="s">
        <v>26084</v>
      </c>
      <c r="O5290">
        <v>3</v>
      </c>
      <c r="P5290" t="s">
        <v>26085</v>
      </c>
      <c r="Q5290">
        <v>2</v>
      </c>
      <c r="R5290" t="s">
        <v>8209</v>
      </c>
      <c r="S5290">
        <v>4</v>
      </c>
      <c r="T5290">
        <v>1</v>
      </c>
      <c r="U5290">
        <v>50000</v>
      </c>
      <c r="V5290">
        <v>2020</v>
      </c>
      <c r="W5290" t="s">
        <v>26159</v>
      </c>
    </row>
    <row r="5291" spans="1:23" x14ac:dyDescent="0.3">
      <c r="A5291">
        <v>13</v>
      </c>
      <c r="B5291" t="s">
        <v>26153</v>
      </c>
      <c r="C5291">
        <v>13603</v>
      </c>
      <c r="D5291" t="s">
        <v>1971</v>
      </c>
      <c r="E5291">
        <v>100106</v>
      </c>
      <c r="F5291" t="s">
        <v>17000</v>
      </c>
      <c r="G5291">
        <v>100106002</v>
      </c>
      <c r="H5291" t="s">
        <v>26096</v>
      </c>
      <c r="I5291">
        <v>2</v>
      </c>
      <c r="J5291" t="s">
        <v>12848</v>
      </c>
      <c r="K5291">
        <v>13</v>
      </c>
      <c r="L5291" t="s">
        <v>26091</v>
      </c>
      <c r="M5291">
        <v>2</v>
      </c>
      <c r="N5291" t="s">
        <v>26084</v>
      </c>
      <c r="O5291">
        <v>1</v>
      </c>
      <c r="P5291" t="s">
        <v>28066</v>
      </c>
      <c r="Q5291">
        <v>1</v>
      </c>
      <c r="R5291" t="s">
        <v>26083</v>
      </c>
      <c r="S5291">
        <v>3</v>
      </c>
      <c r="T5291">
        <v>1</v>
      </c>
      <c r="U5291">
        <v>57280</v>
      </c>
      <c r="V5291">
        <v>2020</v>
      </c>
      <c r="W5291" t="s">
        <v>26159</v>
      </c>
    </row>
    <row r="5292" spans="1:23" x14ac:dyDescent="0.3">
      <c r="A5292">
        <v>13</v>
      </c>
      <c r="B5292" t="s">
        <v>26153</v>
      </c>
      <c r="C5292">
        <v>13603</v>
      </c>
      <c r="D5292" t="s">
        <v>1971</v>
      </c>
      <c r="E5292">
        <v>100106</v>
      </c>
      <c r="F5292" t="s">
        <v>17000</v>
      </c>
      <c r="G5292">
        <v>100106002</v>
      </c>
      <c r="H5292" t="s">
        <v>26096</v>
      </c>
      <c r="I5292">
        <v>2</v>
      </c>
      <c r="J5292" t="s">
        <v>12848</v>
      </c>
      <c r="K5292">
        <v>13</v>
      </c>
      <c r="L5292" t="s">
        <v>26091</v>
      </c>
      <c r="M5292">
        <v>2</v>
      </c>
      <c r="N5292" t="s">
        <v>26084</v>
      </c>
      <c r="O5292">
        <v>1</v>
      </c>
      <c r="P5292" t="s">
        <v>28066</v>
      </c>
      <c r="Q5292">
        <v>1</v>
      </c>
      <c r="R5292" t="s">
        <v>26083</v>
      </c>
      <c r="S5292">
        <v>2</v>
      </c>
      <c r="T5292">
        <v>1</v>
      </c>
      <c r="U5292">
        <v>22000</v>
      </c>
      <c r="V5292">
        <v>2020</v>
      </c>
      <c r="W5292" t="s">
        <v>26159</v>
      </c>
    </row>
    <row r="5293" spans="1:23" x14ac:dyDescent="0.3">
      <c r="A5293">
        <v>13</v>
      </c>
      <c r="B5293" t="s">
        <v>26153</v>
      </c>
      <c r="C5293">
        <v>13603</v>
      </c>
      <c r="D5293" t="s">
        <v>1971</v>
      </c>
      <c r="E5293">
        <v>100105</v>
      </c>
      <c r="F5293" t="s">
        <v>11377</v>
      </c>
      <c r="G5293">
        <v>100105004</v>
      </c>
      <c r="H5293" t="s">
        <v>26116</v>
      </c>
      <c r="I5293">
        <v>2</v>
      </c>
      <c r="J5293" t="s">
        <v>12848</v>
      </c>
      <c r="K5293">
        <v>20</v>
      </c>
      <c r="L5293" t="s">
        <v>26161</v>
      </c>
      <c r="M5293">
        <v>2</v>
      </c>
      <c r="N5293" t="s">
        <v>26084</v>
      </c>
      <c r="O5293">
        <v>1</v>
      </c>
      <c r="P5293" t="s">
        <v>28066</v>
      </c>
      <c r="Q5293">
        <v>1</v>
      </c>
      <c r="R5293" t="s">
        <v>26083</v>
      </c>
      <c r="S5293">
        <v>1</v>
      </c>
      <c r="T5293">
        <v>1</v>
      </c>
      <c r="U5293">
        <v>10000</v>
      </c>
      <c r="V5293">
        <v>2020</v>
      </c>
      <c r="W5293" t="s">
        <v>26159</v>
      </c>
    </row>
    <row r="5294" spans="1:23" x14ac:dyDescent="0.3">
      <c r="A5294">
        <v>13</v>
      </c>
      <c r="B5294" t="s">
        <v>26153</v>
      </c>
      <c r="C5294">
        <v>13603</v>
      </c>
      <c r="D5294" t="s">
        <v>1971</v>
      </c>
      <c r="E5294">
        <v>100105</v>
      </c>
      <c r="F5294" t="s">
        <v>11377</v>
      </c>
      <c r="G5294">
        <v>100105004</v>
      </c>
      <c r="H5294" t="s">
        <v>26116</v>
      </c>
      <c r="I5294">
        <v>2</v>
      </c>
      <c r="J5294" t="s">
        <v>12848</v>
      </c>
      <c r="K5294">
        <v>20</v>
      </c>
      <c r="L5294" t="s">
        <v>26161</v>
      </c>
      <c r="M5294">
        <v>2</v>
      </c>
      <c r="N5294" t="s">
        <v>26084</v>
      </c>
      <c r="O5294">
        <v>3</v>
      </c>
      <c r="P5294" t="s">
        <v>26085</v>
      </c>
      <c r="Q5294">
        <v>4</v>
      </c>
      <c r="R5294" t="s">
        <v>26113</v>
      </c>
      <c r="S5294">
        <v>4</v>
      </c>
      <c r="T5294">
        <v>1</v>
      </c>
      <c r="U5294">
        <v>72000</v>
      </c>
      <c r="V5294">
        <v>2020</v>
      </c>
      <c r="W5294" t="s">
        <v>26159</v>
      </c>
    </row>
    <row r="5295" spans="1:23" x14ac:dyDescent="0.3">
      <c r="A5295">
        <v>13</v>
      </c>
      <c r="B5295" t="s">
        <v>26153</v>
      </c>
      <c r="C5295">
        <v>13603</v>
      </c>
      <c r="D5295" t="s">
        <v>1971</v>
      </c>
      <c r="E5295">
        <v>100105</v>
      </c>
      <c r="F5295" t="s">
        <v>11377</v>
      </c>
      <c r="G5295">
        <v>100105004</v>
      </c>
      <c r="H5295" t="s">
        <v>26116</v>
      </c>
      <c r="I5295">
        <v>2</v>
      </c>
      <c r="J5295" t="s">
        <v>12848</v>
      </c>
      <c r="K5295">
        <v>20</v>
      </c>
      <c r="L5295" t="s">
        <v>26161</v>
      </c>
      <c r="M5295">
        <v>2</v>
      </c>
      <c r="N5295" t="s">
        <v>26084</v>
      </c>
      <c r="O5295">
        <v>3</v>
      </c>
      <c r="P5295" t="s">
        <v>26085</v>
      </c>
      <c r="Q5295">
        <v>1</v>
      </c>
      <c r="R5295" t="s">
        <v>26083</v>
      </c>
      <c r="S5295">
        <v>4</v>
      </c>
      <c r="T5295">
        <v>1</v>
      </c>
      <c r="U5295">
        <v>63796</v>
      </c>
      <c r="V5295">
        <v>2020</v>
      </c>
      <c r="W5295" t="s">
        <v>26159</v>
      </c>
    </row>
    <row r="5296" spans="1:23" x14ac:dyDescent="0.3">
      <c r="A5296">
        <v>13</v>
      </c>
      <c r="B5296" t="s">
        <v>26153</v>
      </c>
      <c r="C5296">
        <v>13603</v>
      </c>
      <c r="D5296" t="s">
        <v>1971</v>
      </c>
      <c r="E5296">
        <v>100102</v>
      </c>
      <c r="F5296" t="s">
        <v>11306</v>
      </c>
      <c r="G5296">
        <v>100102003</v>
      </c>
      <c r="H5296" t="s">
        <v>26093</v>
      </c>
      <c r="I5296">
        <v>2</v>
      </c>
      <c r="J5296" t="s">
        <v>12848</v>
      </c>
      <c r="K5296">
        <v>13</v>
      </c>
      <c r="L5296" t="s">
        <v>26091</v>
      </c>
      <c r="M5296">
        <v>2</v>
      </c>
      <c r="N5296" t="s">
        <v>26084</v>
      </c>
      <c r="O5296">
        <v>1</v>
      </c>
      <c r="P5296" t="s">
        <v>28066</v>
      </c>
      <c r="Q5296">
        <v>1</v>
      </c>
      <c r="R5296" t="s">
        <v>26083</v>
      </c>
      <c r="S5296">
        <v>2</v>
      </c>
      <c r="T5296">
        <v>1</v>
      </c>
      <c r="U5296">
        <v>61600</v>
      </c>
      <c r="V5296">
        <v>2020</v>
      </c>
      <c r="W5296" t="s">
        <v>26159</v>
      </c>
    </row>
    <row r="5297" spans="1:23" x14ac:dyDescent="0.3">
      <c r="A5297">
        <v>13</v>
      </c>
      <c r="B5297" t="s">
        <v>26153</v>
      </c>
      <c r="C5297">
        <v>13302</v>
      </c>
      <c r="D5297" t="s">
        <v>1932</v>
      </c>
      <c r="E5297">
        <v>100105</v>
      </c>
      <c r="F5297" t="s">
        <v>11377</v>
      </c>
      <c r="G5297">
        <v>100105005</v>
      </c>
      <c r="H5297" t="s">
        <v>11378</v>
      </c>
      <c r="I5297">
        <v>1</v>
      </c>
      <c r="J5297" t="s">
        <v>26080</v>
      </c>
      <c r="K5297">
        <v>20</v>
      </c>
      <c r="L5297" t="s">
        <v>26161</v>
      </c>
      <c r="M5297">
        <v>6</v>
      </c>
      <c r="N5297" t="s">
        <v>18251</v>
      </c>
      <c r="O5297">
        <v>3</v>
      </c>
      <c r="P5297" t="s">
        <v>26085</v>
      </c>
      <c r="Q5297">
        <v>1</v>
      </c>
      <c r="R5297" t="s">
        <v>26083</v>
      </c>
      <c r="S5297">
        <v>5</v>
      </c>
      <c r="T5297">
        <v>1</v>
      </c>
      <c r="U5297">
        <v>17472</v>
      </c>
      <c r="V5297">
        <v>2020</v>
      </c>
      <c r="W5297" t="s">
        <v>26159</v>
      </c>
    </row>
    <row r="5298" spans="1:23" x14ac:dyDescent="0.3">
      <c r="A5298">
        <v>13</v>
      </c>
      <c r="B5298" t="s">
        <v>26153</v>
      </c>
      <c r="C5298">
        <v>13302</v>
      </c>
      <c r="D5298" t="s">
        <v>1932</v>
      </c>
      <c r="E5298">
        <v>100105</v>
      </c>
      <c r="F5298" t="s">
        <v>11377</v>
      </c>
      <c r="G5298">
        <v>100105004</v>
      </c>
      <c r="H5298" t="s">
        <v>26116</v>
      </c>
      <c r="I5298">
        <v>1</v>
      </c>
      <c r="J5298" t="s">
        <v>26080</v>
      </c>
      <c r="K5298">
        <v>20</v>
      </c>
      <c r="L5298" t="s">
        <v>26161</v>
      </c>
      <c r="M5298">
        <v>6</v>
      </c>
      <c r="N5298" t="s">
        <v>18251</v>
      </c>
      <c r="O5298">
        <v>3</v>
      </c>
      <c r="P5298" t="s">
        <v>26085</v>
      </c>
      <c r="Q5298">
        <v>1</v>
      </c>
      <c r="R5298" t="s">
        <v>26083</v>
      </c>
      <c r="S5298">
        <v>15</v>
      </c>
      <c r="T5298">
        <v>1</v>
      </c>
      <c r="U5298">
        <v>580720</v>
      </c>
      <c r="V5298">
        <v>2020</v>
      </c>
      <c r="W5298" t="s">
        <v>26159</v>
      </c>
    </row>
    <row r="5299" spans="1:23" x14ac:dyDescent="0.3">
      <c r="A5299">
        <v>13</v>
      </c>
      <c r="B5299" t="s">
        <v>26153</v>
      </c>
      <c r="C5299">
        <v>13302</v>
      </c>
      <c r="D5299" t="s">
        <v>1932</v>
      </c>
      <c r="E5299">
        <v>100105</v>
      </c>
      <c r="F5299" t="s">
        <v>11377</v>
      </c>
      <c r="G5299">
        <v>100105004</v>
      </c>
      <c r="H5299" t="s">
        <v>26116</v>
      </c>
      <c r="I5299">
        <v>1</v>
      </c>
      <c r="J5299" t="s">
        <v>26080</v>
      </c>
      <c r="K5299">
        <v>20</v>
      </c>
      <c r="L5299" t="s">
        <v>26161</v>
      </c>
      <c r="M5299">
        <v>7</v>
      </c>
      <c r="N5299" t="s">
        <v>14788</v>
      </c>
      <c r="O5299">
        <v>1</v>
      </c>
      <c r="P5299" t="s">
        <v>28066</v>
      </c>
      <c r="Q5299">
        <v>1</v>
      </c>
      <c r="R5299" t="s">
        <v>26083</v>
      </c>
      <c r="S5299">
        <v>14</v>
      </c>
      <c r="T5299">
        <v>1</v>
      </c>
      <c r="U5299">
        <v>380000</v>
      </c>
      <c r="V5299">
        <v>2020</v>
      </c>
      <c r="W5299" t="s">
        <v>26159</v>
      </c>
    </row>
    <row r="5300" spans="1:23" x14ac:dyDescent="0.3">
      <c r="A5300">
        <v>13</v>
      </c>
      <c r="B5300" t="s">
        <v>26153</v>
      </c>
      <c r="C5300">
        <v>13302</v>
      </c>
      <c r="D5300" t="s">
        <v>1932</v>
      </c>
      <c r="E5300">
        <v>100105</v>
      </c>
      <c r="F5300" t="s">
        <v>11377</v>
      </c>
      <c r="G5300">
        <v>100105004</v>
      </c>
      <c r="H5300" t="s">
        <v>26116</v>
      </c>
      <c r="I5300">
        <v>1</v>
      </c>
      <c r="J5300" t="s">
        <v>26080</v>
      </c>
      <c r="K5300">
        <v>20</v>
      </c>
      <c r="L5300" t="s">
        <v>26161</v>
      </c>
      <c r="M5300">
        <v>7</v>
      </c>
      <c r="N5300" t="s">
        <v>14788</v>
      </c>
      <c r="O5300">
        <v>3</v>
      </c>
      <c r="P5300" t="s">
        <v>26085</v>
      </c>
      <c r="Q5300">
        <v>5</v>
      </c>
      <c r="R5300" t="s">
        <v>8203</v>
      </c>
      <c r="S5300">
        <v>18</v>
      </c>
      <c r="T5300">
        <v>1</v>
      </c>
      <c r="U5300">
        <v>1050000</v>
      </c>
      <c r="V5300">
        <v>2020</v>
      </c>
      <c r="W5300" t="s">
        <v>26159</v>
      </c>
    </row>
    <row r="5301" spans="1:23" x14ac:dyDescent="0.3">
      <c r="A5301">
        <v>13</v>
      </c>
      <c r="B5301" t="s">
        <v>26153</v>
      </c>
      <c r="C5301">
        <v>13302</v>
      </c>
      <c r="D5301" t="s">
        <v>1932</v>
      </c>
      <c r="E5301">
        <v>100105</v>
      </c>
      <c r="F5301" t="s">
        <v>11377</v>
      </c>
      <c r="G5301">
        <v>100105004</v>
      </c>
      <c r="H5301" t="s">
        <v>26116</v>
      </c>
      <c r="I5301">
        <v>1</v>
      </c>
      <c r="J5301" t="s">
        <v>26080</v>
      </c>
      <c r="K5301">
        <v>20</v>
      </c>
      <c r="L5301" t="s">
        <v>26161</v>
      </c>
      <c r="M5301">
        <v>2</v>
      </c>
      <c r="N5301" t="s">
        <v>26084</v>
      </c>
      <c r="O5301">
        <v>3</v>
      </c>
      <c r="P5301" t="s">
        <v>26085</v>
      </c>
      <c r="Q5301">
        <v>1</v>
      </c>
      <c r="R5301" t="s">
        <v>26083</v>
      </c>
      <c r="S5301">
        <v>15</v>
      </c>
      <c r="T5301">
        <v>1</v>
      </c>
      <c r="U5301">
        <v>188405</v>
      </c>
      <c r="V5301">
        <v>2020</v>
      </c>
      <c r="W5301" t="s">
        <v>26159</v>
      </c>
    </row>
    <row r="5302" spans="1:23" x14ac:dyDescent="0.3">
      <c r="A5302">
        <v>13</v>
      </c>
      <c r="B5302" t="s">
        <v>26153</v>
      </c>
      <c r="C5302">
        <v>13119</v>
      </c>
      <c r="D5302" t="s">
        <v>1879</v>
      </c>
      <c r="E5302">
        <v>100105</v>
      </c>
      <c r="F5302" t="s">
        <v>11377</v>
      </c>
      <c r="G5302">
        <v>100105004</v>
      </c>
      <c r="H5302" t="s">
        <v>26116</v>
      </c>
      <c r="I5302">
        <v>1</v>
      </c>
      <c r="J5302" t="s">
        <v>26080</v>
      </c>
      <c r="K5302">
        <v>20</v>
      </c>
      <c r="L5302" t="s">
        <v>26161</v>
      </c>
      <c r="M5302">
        <v>7</v>
      </c>
      <c r="N5302" t="s">
        <v>14788</v>
      </c>
      <c r="O5302">
        <v>3</v>
      </c>
      <c r="P5302" t="s">
        <v>26085</v>
      </c>
      <c r="Q5302">
        <v>1</v>
      </c>
      <c r="R5302" t="s">
        <v>26083</v>
      </c>
      <c r="S5302">
        <v>4</v>
      </c>
      <c r="T5302">
        <v>1</v>
      </c>
      <c r="U5302">
        <v>65000</v>
      </c>
      <c r="V5302">
        <v>2020</v>
      </c>
      <c r="W5302" t="s">
        <v>26159</v>
      </c>
    </row>
    <row r="5303" spans="1:23" x14ac:dyDescent="0.3">
      <c r="A5303">
        <v>13</v>
      </c>
      <c r="B5303" t="s">
        <v>26153</v>
      </c>
      <c r="C5303">
        <v>13504</v>
      </c>
      <c r="D5303" t="s">
        <v>1959</v>
      </c>
      <c r="E5303">
        <v>100105</v>
      </c>
      <c r="F5303" t="s">
        <v>11377</v>
      </c>
      <c r="G5303">
        <v>100105004</v>
      </c>
      <c r="H5303" t="s">
        <v>26116</v>
      </c>
      <c r="I5303">
        <v>2</v>
      </c>
      <c r="J5303" t="s">
        <v>12848</v>
      </c>
      <c r="K5303">
        <v>20</v>
      </c>
      <c r="L5303" t="s">
        <v>26161</v>
      </c>
      <c r="M5303">
        <v>7</v>
      </c>
      <c r="N5303" t="s">
        <v>14788</v>
      </c>
      <c r="O5303">
        <v>3</v>
      </c>
      <c r="P5303" t="s">
        <v>26085</v>
      </c>
      <c r="Q5303">
        <v>1</v>
      </c>
      <c r="R5303" t="s">
        <v>26083</v>
      </c>
      <c r="S5303">
        <v>15</v>
      </c>
      <c r="T5303">
        <v>1</v>
      </c>
      <c r="U5303">
        <v>1200000</v>
      </c>
      <c r="V5303">
        <v>2020</v>
      </c>
      <c r="W5303" t="s">
        <v>26159</v>
      </c>
    </row>
    <row r="5304" spans="1:23" x14ac:dyDescent="0.3">
      <c r="A5304">
        <v>13</v>
      </c>
      <c r="B5304" t="s">
        <v>26153</v>
      </c>
      <c r="C5304">
        <v>13504</v>
      </c>
      <c r="D5304" t="s">
        <v>1959</v>
      </c>
      <c r="E5304">
        <v>100105</v>
      </c>
      <c r="F5304" t="s">
        <v>11377</v>
      </c>
      <c r="G5304">
        <v>100105004</v>
      </c>
      <c r="H5304" t="s">
        <v>26116</v>
      </c>
      <c r="I5304">
        <v>2</v>
      </c>
      <c r="J5304" t="s">
        <v>12848</v>
      </c>
      <c r="K5304">
        <v>20</v>
      </c>
      <c r="L5304" t="s">
        <v>26161</v>
      </c>
      <c r="M5304">
        <v>7</v>
      </c>
      <c r="N5304" t="s">
        <v>14788</v>
      </c>
      <c r="O5304">
        <v>3</v>
      </c>
      <c r="P5304" t="s">
        <v>26085</v>
      </c>
      <c r="Q5304">
        <v>1</v>
      </c>
      <c r="R5304" t="s">
        <v>26083</v>
      </c>
      <c r="S5304">
        <v>4</v>
      </c>
      <c r="T5304">
        <v>1</v>
      </c>
      <c r="U5304">
        <v>285000</v>
      </c>
      <c r="V5304">
        <v>2020</v>
      </c>
      <c r="W5304" t="s">
        <v>26159</v>
      </c>
    </row>
    <row r="5305" spans="1:23" x14ac:dyDescent="0.3">
      <c r="A5305">
        <v>13</v>
      </c>
      <c r="B5305" t="s">
        <v>26153</v>
      </c>
      <c r="C5305">
        <v>13504</v>
      </c>
      <c r="D5305" t="s">
        <v>1959</v>
      </c>
      <c r="E5305">
        <v>100105</v>
      </c>
      <c r="F5305" t="s">
        <v>11377</v>
      </c>
      <c r="G5305">
        <v>100105004</v>
      </c>
      <c r="H5305" t="s">
        <v>26116</v>
      </c>
      <c r="I5305">
        <v>2</v>
      </c>
      <c r="J5305" t="s">
        <v>12848</v>
      </c>
      <c r="K5305">
        <v>20</v>
      </c>
      <c r="L5305" t="s">
        <v>26161</v>
      </c>
      <c r="M5305">
        <v>7</v>
      </c>
      <c r="N5305" t="s">
        <v>14788</v>
      </c>
      <c r="O5305">
        <v>3</v>
      </c>
      <c r="P5305" t="s">
        <v>26085</v>
      </c>
      <c r="Q5305">
        <v>1</v>
      </c>
      <c r="R5305" t="s">
        <v>26083</v>
      </c>
      <c r="S5305">
        <v>2</v>
      </c>
      <c r="T5305">
        <v>1</v>
      </c>
      <c r="U5305">
        <v>10000</v>
      </c>
      <c r="V5305">
        <v>2020</v>
      </c>
      <c r="W5305" t="s">
        <v>26159</v>
      </c>
    </row>
    <row r="5306" spans="1:23" x14ac:dyDescent="0.3">
      <c r="A5306">
        <v>13</v>
      </c>
      <c r="B5306" t="s">
        <v>26153</v>
      </c>
      <c r="C5306">
        <v>13504</v>
      </c>
      <c r="D5306" t="s">
        <v>1959</v>
      </c>
      <c r="E5306">
        <v>100105</v>
      </c>
      <c r="F5306" t="s">
        <v>11377</v>
      </c>
      <c r="G5306">
        <v>100105004</v>
      </c>
      <c r="H5306" t="s">
        <v>26116</v>
      </c>
      <c r="I5306">
        <v>2</v>
      </c>
      <c r="J5306" t="s">
        <v>12848</v>
      </c>
      <c r="K5306">
        <v>20</v>
      </c>
      <c r="L5306" t="s">
        <v>26161</v>
      </c>
      <c r="M5306">
        <v>7</v>
      </c>
      <c r="N5306" t="s">
        <v>14788</v>
      </c>
      <c r="O5306">
        <v>3</v>
      </c>
      <c r="P5306" t="s">
        <v>26085</v>
      </c>
      <c r="Q5306">
        <v>1</v>
      </c>
      <c r="R5306" t="s">
        <v>26083</v>
      </c>
      <c r="S5306">
        <v>5</v>
      </c>
      <c r="T5306">
        <v>1</v>
      </c>
      <c r="U5306">
        <v>146000</v>
      </c>
      <c r="V5306">
        <v>2020</v>
      </c>
      <c r="W5306" t="s">
        <v>26159</v>
      </c>
    </row>
    <row r="5307" spans="1:23" x14ac:dyDescent="0.3">
      <c r="A5307">
        <v>13</v>
      </c>
      <c r="B5307" t="s">
        <v>26153</v>
      </c>
      <c r="C5307">
        <v>13504</v>
      </c>
      <c r="D5307" t="s">
        <v>1959</v>
      </c>
      <c r="E5307">
        <v>100105</v>
      </c>
      <c r="F5307" t="s">
        <v>11377</v>
      </c>
      <c r="G5307">
        <v>100105004</v>
      </c>
      <c r="H5307" t="s">
        <v>26116</v>
      </c>
      <c r="I5307">
        <v>2</v>
      </c>
      <c r="J5307" t="s">
        <v>12848</v>
      </c>
      <c r="K5307">
        <v>20</v>
      </c>
      <c r="L5307" t="s">
        <v>26161</v>
      </c>
      <c r="M5307">
        <v>7</v>
      </c>
      <c r="N5307" t="s">
        <v>14788</v>
      </c>
      <c r="O5307">
        <v>2</v>
      </c>
      <c r="P5307" t="s">
        <v>28067</v>
      </c>
      <c r="Q5307">
        <v>1</v>
      </c>
      <c r="R5307" t="s">
        <v>26083</v>
      </c>
      <c r="S5307">
        <v>2</v>
      </c>
      <c r="T5307">
        <v>1</v>
      </c>
      <c r="U5307">
        <v>13000</v>
      </c>
      <c r="V5307">
        <v>2020</v>
      </c>
      <c r="W5307" t="s">
        <v>26159</v>
      </c>
    </row>
    <row r="5308" spans="1:23" x14ac:dyDescent="0.3">
      <c r="A5308">
        <v>13</v>
      </c>
      <c r="B5308" t="s">
        <v>26153</v>
      </c>
      <c r="C5308">
        <v>13504</v>
      </c>
      <c r="D5308" t="s">
        <v>1959</v>
      </c>
      <c r="E5308">
        <v>100105</v>
      </c>
      <c r="F5308" t="s">
        <v>11377</v>
      </c>
      <c r="G5308">
        <v>100105004</v>
      </c>
      <c r="H5308" t="s">
        <v>26116</v>
      </c>
      <c r="I5308">
        <v>2</v>
      </c>
      <c r="J5308" t="s">
        <v>12848</v>
      </c>
      <c r="K5308">
        <v>20</v>
      </c>
      <c r="L5308" t="s">
        <v>26161</v>
      </c>
      <c r="M5308">
        <v>7</v>
      </c>
      <c r="N5308" t="s">
        <v>14788</v>
      </c>
      <c r="O5308">
        <v>3</v>
      </c>
      <c r="P5308" t="s">
        <v>26085</v>
      </c>
      <c r="Q5308">
        <v>1</v>
      </c>
      <c r="R5308" t="s">
        <v>26083</v>
      </c>
      <c r="S5308">
        <v>20</v>
      </c>
      <c r="T5308">
        <v>1</v>
      </c>
      <c r="U5308">
        <v>1700000</v>
      </c>
      <c r="V5308">
        <v>2020</v>
      </c>
      <c r="W5308" t="s">
        <v>26159</v>
      </c>
    </row>
    <row r="5309" spans="1:23" x14ac:dyDescent="0.3">
      <c r="A5309">
        <v>13</v>
      </c>
      <c r="B5309" t="s">
        <v>26153</v>
      </c>
      <c r="C5309">
        <v>13504</v>
      </c>
      <c r="D5309" t="s">
        <v>1959</v>
      </c>
      <c r="E5309">
        <v>100105</v>
      </c>
      <c r="F5309" t="s">
        <v>11377</v>
      </c>
      <c r="G5309">
        <v>100105004</v>
      </c>
      <c r="H5309" t="s">
        <v>26116</v>
      </c>
      <c r="I5309">
        <v>2</v>
      </c>
      <c r="J5309" t="s">
        <v>12848</v>
      </c>
      <c r="K5309">
        <v>20</v>
      </c>
      <c r="L5309" t="s">
        <v>26161</v>
      </c>
      <c r="M5309">
        <v>7</v>
      </c>
      <c r="N5309" t="s">
        <v>14788</v>
      </c>
      <c r="O5309">
        <v>3</v>
      </c>
      <c r="P5309" t="s">
        <v>26085</v>
      </c>
      <c r="Q5309">
        <v>1</v>
      </c>
      <c r="R5309" t="s">
        <v>26083</v>
      </c>
      <c r="S5309">
        <v>2</v>
      </c>
      <c r="T5309">
        <v>1</v>
      </c>
      <c r="U5309">
        <v>52000</v>
      </c>
      <c r="V5309">
        <v>2020</v>
      </c>
      <c r="W5309" t="s">
        <v>26159</v>
      </c>
    </row>
    <row r="5310" spans="1:23" x14ac:dyDescent="0.3">
      <c r="A5310">
        <v>13</v>
      </c>
      <c r="B5310" t="s">
        <v>26153</v>
      </c>
      <c r="C5310">
        <v>13504</v>
      </c>
      <c r="D5310" t="s">
        <v>1959</v>
      </c>
      <c r="E5310">
        <v>100106</v>
      </c>
      <c r="F5310" t="s">
        <v>17000</v>
      </c>
      <c r="G5310">
        <v>100106001</v>
      </c>
      <c r="H5310" t="s">
        <v>18416</v>
      </c>
      <c r="I5310">
        <v>2</v>
      </c>
      <c r="J5310" t="s">
        <v>12848</v>
      </c>
      <c r="K5310">
        <v>9</v>
      </c>
      <c r="L5310" t="s">
        <v>26086</v>
      </c>
      <c r="M5310">
        <v>2</v>
      </c>
      <c r="N5310" t="s">
        <v>26084</v>
      </c>
      <c r="O5310">
        <v>3</v>
      </c>
      <c r="P5310" t="s">
        <v>26085</v>
      </c>
      <c r="Q5310">
        <v>2</v>
      </c>
      <c r="R5310" t="s">
        <v>8209</v>
      </c>
      <c r="S5310">
        <v>32</v>
      </c>
      <c r="T5310">
        <v>1</v>
      </c>
      <c r="U5310">
        <v>2800000</v>
      </c>
      <c r="V5310">
        <v>2020</v>
      </c>
      <c r="W5310" t="s">
        <v>26159</v>
      </c>
    </row>
    <row r="5311" spans="1:23" x14ac:dyDescent="0.3">
      <c r="A5311">
        <v>13</v>
      </c>
      <c r="B5311" t="s">
        <v>26153</v>
      </c>
      <c r="C5311">
        <v>13504</v>
      </c>
      <c r="D5311" t="s">
        <v>1959</v>
      </c>
      <c r="E5311">
        <v>100105</v>
      </c>
      <c r="F5311" t="s">
        <v>11377</v>
      </c>
      <c r="G5311">
        <v>100105004</v>
      </c>
      <c r="H5311" t="s">
        <v>26116</v>
      </c>
      <c r="I5311">
        <v>2</v>
      </c>
      <c r="J5311" t="s">
        <v>12848</v>
      </c>
      <c r="K5311">
        <v>20</v>
      </c>
      <c r="L5311" t="s">
        <v>26161</v>
      </c>
      <c r="M5311">
        <v>5</v>
      </c>
      <c r="N5311" t="s">
        <v>26092</v>
      </c>
      <c r="O5311">
        <v>3</v>
      </c>
      <c r="P5311" t="s">
        <v>26085</v>
      </c>
      <c r="Q5311">
        <v>1</v>
      </c>
      <c r="R5311" t="s">
        <v>26083</v>
      </c>
      <c r="S5311">
        <v>32</v>
      </c>
      <c r="T5311">
        <v>1</v>
      </c>
      <c r="U5311">
        <v>700000</v>
      </c>
      <c r="V5311">
        <v>2020</v>
      </c>
      <c r="W5311" t="s">
        <v>26159</v>
      </c>
    </row>
    <row r="5312" spans="1:23" x14ac:dyDescent="0.3">
      <c r="A5312">
        <v>13</v>
      </c>
      <c r="B5312" t="s">
        <v>26153</v>
      </c>
      <c r="C5312">
        <v>13501</v>
      </c>
      <c r="D5312" t="s">
        <v>1950</v>
      </c>
      <c r="E5312">
        <v>100105</v>
      </c>
      <c r="F5312" t="s">
        <v>11377</v>
      </c>
      <c r="G5312">
        <v>100105004</v>
      </c>
      <c r="H5312" t="s">
        <v>26116</v>
      </c>
      <c r="I5312">
        <v>2</v>
      </c>
      <c r="J5312" t="s">
        <v>12848</v>
      </c>
      <c r="K5312">
        <v>20</v>
      </c>
      <c r="L5312" t="s">
        <v>26161</v>
      </c>
      <c r="M5312">
        <v>2</v>
      </c>
      <c r="N5312" t="s">
        <v>26084</v>
      </c>
      <c r="O5312">
        <v>3</v>
      </c>
      <c r="P5312" t="s">
        <v>26085</v>
      </c>
      <c r="Q5312">
        <v>5</v>
      </c>
      <c r="R5312" t="s">
        <v>8203</v>
      </c>
      <c r="S5312">
        <v>2</v>
      </c>
      <c r="T5312">
        <v>1</v>
      </c>
      <c r="U5312">
        <v>384100</v>
      </c>
      <c r="V5312">
        <v>2020</v>
      </c>
      <c r="W5312" t="s">
        <v>26159</v>
      </c>
    </row>
    <row r="5313" spans="1:23" x14ac:dyDescent="0.3">
      <c r="A5313">
        <v>13</v>
      </c>
      <c r="B5313" t="s">
        <v>26153</v>
      </c>
      <c r="C5313">
        <v>13501</v>
      </c>
      <c r="D5313" t="s">
        <v>1950</v>
      </c>
      <c r="E5313">
        <v>100105</v>
      </c>
      <c r="F5313" t="s">
        <v>11377</v>
      </c>
      <c r="G5313">
        <v>100105004</v>
      </c>
      <c r="H5313" t="s">
        <v>26116</v>
      </c>
      <c r="I5313">
        <v>1</v>
      </c>
      <c r="J5313" t="s">
        <v>26080</v>
      </c>
      <c r="K5313">
        <v>20</v>
      </c>
      <c r="L5313" t="s">
        <v>26161</v>
      </c>
      <c r="M5313">
        <v>2</v>
      </c>
      <c r="N5313" t="s">
        <v>26084</v>
      </c>
      <c r="O5313">
        <v>1</v>
      </c>
      <c r="P5313" t="s">
        <v>28066</v>
      </c>
      <c r="Q5313">
        <v>1</v>
      </c>
      <c r="R5313" t="s">
        <v>26083</v>
      </c>
      <c r="S5313">
        <v>2</v>
      </c>
      <c r="T5313">
        <v>1</v>
      </c>
      <c r="U5313">
        <v>55350</v>
      </c>
      <c r="V5313">
        <v>2020</v>
      </c>
      <c r="W5313" t="s">
        <v>26159</v>
      </c>
    </row>
    <row r="5314" spans="1:23" x14ac:dyDescent="0.3">
      <c r="A5314">
        <v>13</v>
      </c>
      <c r="B5314" t="s">
        <v>26153</v>
      </c>
      <c r="C5314">
        <v>13501</v>
      </c>
      <c r="D5314" t="s">
        <v>1950</v>
      </c>
      <c r="E5314">
        <v>100105</v>
      </c>
      <c r="F5314" t="s">
        <v>11377</v>
      </c>
      <c r="G5314">
        <v>100105004</v>
      </c>
      <c r="H5314" t="s">
        <v>26116</v>
      </c>
      <c r="I5314">
        <v>2</v>
      </c>
      <c r="J5314" t="s">
        <v>12848</v>
      </c>
      <c r="K5314">
        <v>20</v>
      </c>
      <c r="L5314" t="s">
        <v>26161</v>
      </c>
      <c r="M5314">
        <v>7</v>
      </c>
      <c r="N5314" t="s">
        <v>14788</v>
      </c>
      <c r="O5314">
        <v>3</v>
      </c>
      <c r="P5314" t="s">
        <v>26085</v>
      </c>
      <c r="Q5314">
        <v>6</v>
      </c>
      <c r="R5314" t="s">
        <v>8196</v>
      </c>
      <c r="S5314">
        <v>4</v>
      </c>
      <c r="T5314">
        <v>1</v>
      </c>
      <c r="U5314">
        <v>1434300</v>
      </c>
      <c r="V5314">
        <v>2020</v>
      </c>
      <c r="W5314" t="s">
        <v>26159</v>
      </c>
    </row>
    <row r="5315" spans="1:23" x14ac:dyDescent="0.3">
      <c r="A5315">
        <v>13</v>
      </c>
      <c r="B5315" t="s">
        <v>26153</v>
      </c>
      <c r="C5315">
        <v>13501</v>
      </c>
      <c r="D5315" t="s">
        <v>1950</v>
      </c>
      <c r="E5315">
        <v>100103</v>
      </c>
      <c r="F5315" t="s">
        <v>11337</v>
      </c>
      <c r="G5315">
        <v>100103002</v>
      </c>
      <c r="H5315" t="s">
        <v>26099</v>
      </c>
      <c r="I5315">
        <v>2</v>
      </c>
      <c r="J5315" t="s">
        <v>12848</v>
      </c>
      <c r="K5315">
        <v>4</v>
      </c>
      <c r="L5315" t="s">
        <v>26101</v>
      </c>
      <c r="M5315">
        <v>2</v>
      </c>
      <c r="N5315" t="s">
        <v>26084</v>
      </c>
      <c r="O5315">
        <v>3</v>
      </c>
      <c r="P5315" t="s">
        <v>26085</v>
      </c>
      <c r="Q5315">
        <v>2</v>
      </c>
      <c r="R5315" t="s">
        <v>8209</v>
      </c>
      <c r="S5315">
        <v>4</v>
      </c>
      <c r="T5315">
        <v>1</v>
      </c>
      <c r="U5315">
        <v>942000</v>
      </c>
      <c r="V5315">
        <v>2020</v>
      </c>
      <c r="W5315" t="s">
        <v>26159</v>
      </c>
    </row>
    <row r="5316" spans="1:23" x14ac:dyDescent="0.3">
      <c r="A5316">
        <v>13</v>
      </c>
      <c r="B5316" t="s">
        <v>26153</v>
      </c>
      <c r="C5316">
        <v>13501</v>
      </c>
      <c r="D5316" t="s">
        <v>1950</v>
      </c>
      <c r="E5316">
        <v>100105</v>
      </c>
      <c r="F5316" t="s">
        <v>11377</v>
      </c>
      <c r="G5316">
        <v>100105004</v>
      </c>
      <c r="H5316" t="s">
        <v>26116</v>
      </c>
      <c r="I5316">
        <v>2</v>
      </c>
      <c r="J5316" t="s">
        <v>12848</v>
      </c>
      <c r="K5316">
        <v>20</v>
      </c>
      <c r="L5316" t="s">
        <v>26161</v>
      </c>
      <c r="M5316">
        <v>2</v>
      </c>
      <c r="N5316" t="s">
        <v>26084</v>
      </c>
      <c r="O5316">
        <v>3</v>
      </c>
      <c r="P5316" t="s">
        <v>26085</v>
      </c>
      <c r="Q5316">
        <v>5</v>
      </c>
      <c r="R5316" t="s">
        <v>8203</v>
      </c>
      <c r="S5316">
        <v>6</v>
      </c>
      <c r="T5316">
        <v>1</v>
      </c>
      <c r="U5316">
        <v>359535</v>
      </c>
      <c r="V5316">
        <v>2020</v>
      </c>
      <c r="W5316" t="s">
        <v>26159</v>
      </c>
    </row>
    <row r="5317" spans="1:23" x14ac:dyDescent="0.3">
      <c r="A5317">
        <v>13</v>
      </c>
      <c r="B5317" t="s">
        <v>26153</v>
      </c>
      <c r="C5317">
        <v>13501</v>
      </c>
      <c r="D5317" t="s">
        <v>1950</v>
      </c>
      <c r="E5317">
        <v>100105</v>
      </c>
      <c r="F5317" t="s">
        <v>11377</v>
      </c>
      <c r="G5317">
        <v>100105004</v>
      </c>
      <c r="H5317" t="s">
        <v>26116</v>
      </c>
      <c r="I5317">
        <v>1</v>
      </c>
      <c r="J5317" t="s">
        <v>26080</v>
      </c>
      <c r="K5317">
        <v>20</v>
      </c>
      <c r="L5317" t="s">
        <v>26161</v>
      </c>
      <c r="M5317">
        <v>2</v>
      </c>
      <c r="N5317" t="s">
        <v>26084</v>
      </c>
      <c r="O5317">
        <v>3</v>
      </c>
      <c r="P5317" t="s">
        <v>26085</v>
      </c>
      <c r="Q5317">
        <v>1</v>
      </c>
      <c r="R5317" t="s">
        <v>26083</v>
      </c>
      <c r="S5317">
        <v>2</v>
      </c>
      <c r="T5317">
        <v>1</v>
      </c>
      <c r="U5317">
        <v>319400</v>
      </c>
      <c r="V5317">
        <v>2020</v>
      </c>
      <c r="W5317" t="s">
        <v>26159</v>
      </c>
    </row>
    <row r="5318" spans="1:23" x14ac:dyDescent="0.3">
      <c r="A5318">
        <v>13</v>
      </c>
      <c r="B5318" t="s">
        <v>26153</v>
      </c>
      <c r="C5318">
        <v>13501</v>
      </c>
      <c r="D5318" t="s">
        <v>1950</v>
      </c>
      <c r="E5318">
        <v>100102</v>
      </c>
      <c r="F5318" t="s">
        <v>11306</v>
      </c>
      <c r="G5318">
        <v>100102003</v>
      </c>
      <c r="H5318" t="s">
        <v>26093</v>
      </c>
      <c r="I5318">
        <v>2</v>
      </c>
      <c r="J5318" t="s">
        <v>12848</v>
      </c>
      <c r="K5318">
        <v>13</v>
      </c>
      <c r="L5318" t="s">
        <v>26091</v>
      </c>
      <c r="M5318">
        <v>6</v>
      </c>
      <c r="N5318" t="s">
        <v>18251</v>
      </c>
      <c r="O5318">
        <v>1</v>
      </c>
      <c r="P5318" t="s">
        <v>28066</v>
      </c>
      <c r="Q5318">
        <v>1</v>
      </c>
      <c r="R5318" t="s">
        <v>26083</v>
      </c>
      <c r="S5318">
        <v>5</v>
      </c>
      <c r="T5318">
        <v>1</v>
      </c>
      <c r="U5318">
        <v>766080</v>
      </c>
      <c r="V5318">
        <v>2020</v>
      </c>
      <c r="W5318" t="s">
        <v>26159</v>
      </c>
    </row>
    <row r="5319" spans="1:23" x14ac:dyDescent="0.3">
      <c r="A5319">
        <v>13</v>
      </c>
      <c r="B5319" t="s">
        <v>26153</v>
      </c>
      <c r="C5319">
        <v>13501</v>
      </c>
      <c r="D5319" t="s">
        <v>1950</v>
      </c>
      <c r="E5319">
        <v>100107</v>
      </c>
      <c r="F5319" t="s">
        <v>9429</v>
      </c>
      <c r="G5319">
        <v>100107011</v>
      </c>
      <c r="H5319" t="s">
        <v>11418</v>
      </c>
      <c r="I5319">
        <v>2</v>
      </c>
      <c r="J5319" t="s">
        <v>12848</v>
      </c>
      <c r="K5319">
        <v>13</v>
      </c>
      <c r="L5319" t="s">
        <v>26091</v>
      </c>
      <c r="M5319">
        <v>6</v>
      </c>
      <c r="N5319" t="s">
        <v>18251</v>
      </c>
      <c r="O5319">
        <v>3</v>
      </c>
      <c r="P5319" t="s">
        <v>26085</v>
      </c>
      <c r="Q5319">
        <v>1</v>
      </c>
      <c r="R5319" t="s">
        <v>26083</v>
      </c>
      <c r="S5319">
        <v>2</v>
      </c>
      <c r="T5319">
        <v>1</v>
      </c>
      <c r="U5319">
        <v>124000</v>
      </c>
      <c r="V5319">
        <v>2020</v>
      </c>
      <c r="W5319" t="s">
        <v>26159</v>
      </c>
    </row>
    <row r="5320" spans="1:23" x14ac:dyDescent="0.3">
      <c r="A5320">
        <v>13</v>
      </c>
      <c r="B5320" t="s">
        <v>26153</v>
      </c>
      <c r="C5320">
        <v>13501</v>
      </c>
      <c r="D5320" t="s">
        <v>1950</v>
      </c>
      <c r="E5320">
        <v>100106</v>
      </c>
      <c r="F5320" t="s">
        <v>17000</v>
      </c>
      <c r="G5320">
        <v>100106002</v>
      </c>
      <c r="H5320" t="s">
        <v>26096</v>
      </c>
      <c r="I5320">
        <v>2</v>
      </c>
      <c r="J5320" t="s">
        <v>12848</v>
      </c>
      <c r="K5320">
        <v>13</v>
      </c>
      <c r="L5320" t="s">
        <v>26091</v>
      </c>
      <c r="M5320">
        <v>2</v>
      </c>
      <c r="N5320" t="s">
        <v>26084</v>
      </c>
      <c r="O5320">
        <v>1</v>
      </c>
      <c r="P5320" t="s">
        <v>28066</v>
      </c>
      <c r="Q5320">
        <v>1</v>
      </c>
      <c r="R5320" t="s">
        <v>26083</v>
      </c>
      <c r="S5320">
        <v>1</v>
      </c>
      <c r="T5320">
        <v>1</v>
      </c>
      <c r="U5320">
        <v>158130</v>
      </c>
      <c r="V5320">
        <v>2020</v>
      </c>
      <c r="W5320" t="s">
        <v>26159</v>
      </c>
    </row>
    <row r="5321" spans="1:23" x14ac:dyDescent="0.3">
      <c r="A5321">
        <v>13</v>
      </c>
      <c r="B5321" t="s">
        <v>26153</v>
      </c>
      <c r="C5321">
        <v>13501</v>
      </c>
      <c r="D5321" t="s">
        <v>1950</v>
      </c>
      <c r="E5321">
        <v>100105</v>
      </c>
      <c r="F5321" t="s">
        <v>11377</v>
      </c>
      <c r="G5321">
        <v>100105004</v>
      </c>
      <c r="H5321" t="s">
        <v>26116</v>
      </c>
      <c r="I5321">
        <v>2</v>
      </c>
      <c r="J5321" t="s">
        <v>12848</v>
      </c>
      <c r="K5321">
        <v>20</v>
      </c>
      <c r="L5321" t="s">
        <v>26161</v>
      </c>
      <c r="M5321">
        <v>2</v>
      </c>
      <c r="N5321" t="s">
        <v>26084</v>
      </c>
      <c r="O5321">
        <v>3</v>
      </c>
      <c r="P5321" t="s">
        <v>26085</v>
      </c>
      <c r="Q5321">
        <v>1</v>
      </c>
      <c r="R5321" t="s">
        <v>26083</v>
      </c>
      <c r="S5321">
        <v>2</v>
      </c>
      <c r="T5321">
        <v>1</v>
      </c>
      <c r="U5321">
        <v>235864</v>
      </c>
      <c r="V5321">
        <v>2020</v>
      </c>
      <c r="W5321" t="s">
        <v>26159</v>
      </c>
    </row>
    <row r="5322" spans="1:23" x14ac:dyDescent="0.3">
      <c r="A5322">
        <v>13</v>
      </c>
      <c r="B5322" t="s">
        <v>26153</v>
      </c>
      <c r="C5322">
        <v>13501</v>
      </c>
      <c r="D5322" t="s">
        <v>1950</v>
      </c>
      <c r="E5322">
        <v>100102</v>
      </c>
      <c r="F5322" t="s">
        <v>11306</v>
      </c>
      <c r="G5322">
        <v>100102003</v>
      </c>
      <c r="H5322" t="s">
        <v>26093</v>
      </c>
      <c r="I5322">
        <v>1</v>
      </c>
      <c r="J5322" t="s">
        <v>26080</v>
      </c>
      <c r="K5322">
        <v>13</v>
      </c>
      <c r="L5322" t="s">
        <v>26091</v>
      </c>
      <c r="M5322">
        <v>2</v>
      </c>
      <c r="N5322" t="s">
        <v>26084</v>
      </c>
      <c r="O5322">
        <v>2</v>
      </c>
      <c r="P5322" t="s">
        <v>28067</v>
      </c>
      <c r="Q5322">
        <v>1</v>
      </c>
      <c r="R5322" t="s">
        <v>26083</v>
      </c>
      <c r="S5322">
        <v>2</v>
      </c>
      <c r="T5322">
        <v>1</v>
      </c>
      <c r="U5322">
        <v>500000</v>
      </c>
      <c r="V5322">
        <v>2020</v>
      </c>
      <c r="W5322" t="s">
        <v>26159</v>
      </c>
    </row>
    <row r="5323" spans="1:23" x14ac:dyDescent="0.3">
      <c r="A5323">
        <v>13</v>
      </c>
      <c r="B5323" t="s">
        <v>26153</v>
      </c>
      <c r="C5323">
        <v>13501</v>
      </c>
      <c r="D5323" t="s">
        <v>1950</v>
      </c>
      <c r="E5323">
        <v>100105</v>
      </c>
      <c r="F5323" t="s">
        <v>11377</v>
      </c>
      <c r="G5323">
        <v>100105005</v>
      </c>
      <c r="H5323" t="s">
        <v>11378</v>
      </c>
      <c r="I5323">
        <v>1</v>
      </c>
      <c r="J5323" t="s">
        <v>26080</v>
      </c>
      <c r="K5323">
        <v>20</v>
      </c>
      <c r="L5323" t="s">
        <v>26161</v>
      </c>
      <c r="M5323">
        <v>2</v>
      </c>
      <c r="N5323" t="s">
        <v>26084</v>
      </c>
      <c r="O5323">
        <v>1</v>
      </c>
      <c r="P5323" t="s">
        <v>28066</v>
      </c>
      <c r="Q5323">
        <v>1</v>
      </c>
      <c r="R5323" t="s">
        <v>26083</v>
      </c>
      <c r="S5323">
        <v>2</v>
      </c>
      <c r="T5323">
        <v>1</v>
      </c>
      <c r="U5323">
        <v>6804</v>
      </c>
      <c r="V5323">
        <v>2020</v>
      </c>
      <c r="W5323" t="s">
        <v>26159</v>
      </c>
    </row>
    <row r="5324" spans="1:23" x14ac:dyDescent="0.3">
      <c r="A5324">
        <v>13</v>
      </c>
      <c r="B5324" t="s">
        <v>26153</v>
      </c>
      <c r="C5324">
        <v>13501</v>
      </c>
      <c r="D5324" t="s">
        <v>1950</v>
      </c>
      <c r="E5324">
        <v>100105</v>
      </c>
      <c r="F5324" t="s">
        <v>11377</v>
      </c>
      <c r="G5324">
        <v>100105004</v>
      </c>
      <c r="H5324" t="s">
        <v>26116</v>
      </c>
      <c r="I5324">
        <v>1</v>
      </c>
      <c r="J5324" t="s">
        <v>26080</v>
      </c>
      <c r="K5324">
        <v>20</v>
      </c>
      <c r="L5324" t="s">
        <v>26161</v>
      </c>
      <c r="M5324">
        <v>7</v>
      </c>
      <c r="N5324" t="s">
        <v>14788</v>
      </c>
      <c r="O5324">
        <v>3</v>
      </c>
      <c r="P5324" t="s">
        <v>26085</v>
      </c>
      <c r="Q5324">
        <v>1</v>
      </c>
      <c r="R5324" t="s">
        <v>26083</v>
      </c>
      <c r="S5324">
        <v>4</v>
      </c>
      <c r="T5324">
        <v>1</v>
      </c>
      <c r="U5324">
        <v>280000</v>
      </c>
      <c r="V5324">
        <v>2020</v>
      </c>
      <c r="W5324" t="s">
        <v>26159</v>
      </c>
    </row>
    <row r="5325" spans="1:23" x14ac:dyDescent="0.3">
      <c r="A5325">
        <v>13</v>
      </c>
      <c r="B5325" t="s">
        <v>26153</v>
      </c>
      <c r="C5325">
        <v>13501</v>
      </c>
      <c r="D5325" t="s">
        <v>1950</v>
      </c>
      <c r="E5325">
        <v>100107</v>
      </c>
      <c r="F5325" t="s">
        <v>9429</v>
      </c>
      <c r="G5325">
        <v>100107011</v>
      </c>
      <c r="H5325" t="s">
        <v>11418</v>
      </c>
      <c r="I5325">
        <v>2</v>
      </c>
      <c r="J5325" t="s">
        <v>12848</v>
      </c>
      <c r="K5325">
        <v>13</v>
      </c>
      <c r="L5325" t="s">
        <v>26091</v>
      </c>
      <c r="M5325">
        <v>6</v>
      </c>
      <c r="N5325" t="s">
        <v>18251</v>
      </c>
      <c r="O5325">
        <v>1</v>
      </c>
      <c r="P5325" t="s">
        <v>28066</v>
      </c>
      <c r="Q5325">
        <v>1</v>
      </c>
      <c r="R5325" t="s">
        <v>26083</v>
      </c>
      <c r="S5325">
        <v>3</v>
      </c>
      <c r="T5325">
        <v>1</v>
      </c>
      <c r="U5325">
        <v>348800</v>
      </c>
      <c r="V5325">
        <v>2020</v>
      </c>
      <c r="W5325" t="s">
        <v>26159</v>
      </c>
    </row>
    <row r="5326" spans="1:23" x14ac:dyDescent="0.3">
      <c r="A5326">
        <v>13</v>
      </c>
      <c r="B5326" t="s">
        <v>26153</v>
      </c>
      <c r="C5326">
        <v>13501</v>
      </c>
      <c r="D5326" t="s">
        <v>1950</v>
      </c>
      <c r="E5326">
        <v>100102</v>
      </c>
      <c r="F5326" t="s">
        <v>11306</v>
      </c>
      <c r="G5326">
        <v>100102003</v>
      </c>
      <c r="H5326" t="s">
        <v>26093</v>
      </c>
      <c r="I5326">
        <v>2</v>
      </c>
      <c r="J5326" t="s">
        <v>12848</v>
      </c>
      <c r="K5326">
        <v>13</v>
      </c>
      <c r="L5326" t="s">
        <v>26091</v>
      </c>
      <c r="M5326">
        <v>6</v>
      </c>
      <c r="N5326" t="s">
        <v>18251</v>
      </c>
      <c r="O5326">
        <v>3</v>
      </c>
      <c r="P5326" t="s">
        <v>26085</v>
      </c>
      <c r="Q5326">
        <v>5</v>
      </c>
      <c r="R5326" t="s">
        <v>8203</v>
      </c>
      <c r="S5326">
        <v>3</v>
      </c>
      <c r="T5326">
        <v>1</v>
      </c>
      <c r="U5326">
        <v>220150</v>
      </c>
      <c r="V5326">
        <v>2020</v>
      </c>
      <c r="W5326" t="s">
        <v>26159</v>
      </c>
    </row>
    <row r="5327" spans="1:23" x14ac:dyDescent="0.3">
      <c r="A5327">
        <v>13</v>
      </c>
      <c r="B5327" t="s">
        <v>26153</v>
      </c>
      <c r="C5327">
        <v>13501</v>
      </c>
      <c r="D5327" t="s">
        <v>1950</v>
      </c>
      <c r="E5327">
        <v>100102</v>
      </c>
      <c r="F5327" t="s">
        <v>11306</v>
      </c>
      <c r="G5327">
        <v>100102005</v>
      </c>
      <c r="H5327" t="s">
        <v>2163</v>
      </c>
      <c r="I5327">
        <v>2</v>
      </c>
      <c r="J5327" t="s">
        <v>12848</v>
      </c>
      <c r="K5327">
        <v>13</v>
      </c>
      <c r="L5327" t="s">
        <v>26091</v>
      </c>
      <c r="M5327">
        <v>6</v>
      </c>
      <c r="N5327" t="s">
        <v>18251</v>
      </c>
      <c r="O5327">
        <v>3</v>
      </c>
      <c r="P5327" t="s">
        <v>26085</v>
      </c>
      <c r="Q5327">
        <v>1</v>
      </c>
      <c r="R5327" t="s">
        <v>26083</v>
      </c>
      <c r="S5327">
        <v>3</v>
      </c>
      <c r="T5327">
        <v>1</v>
      </c>
      <c r="U5327">
        <v>257600</v>
      </c>
      <c r="V5327">
        <v>2020</v>
      </c>
      <c r="W5327" t="s">
        <v>26159</v>
      </c>
    </row>
    <row r="5328" spans="1:23" x14ac:dyDescent="0.3">
      <c r="A5328">
        <v>13</v>
      </c>
      <c r="B5328" t="s">
        <v>26153</v>
      </c>
      <c r="C5328">
        <v>13501</v>
      </c>
      <c r="D5328" t="s">
        <v>1950</v>
      </c>
      <c r="E5328">
        <v>100102</v>
      </c>
      <c r="F5328" t="s">
        <v>11306</v>
      </c>
      <c r="G5328">
        <v>100102003</v>
      </c>
      <c r="H5328" t="s">
        <v>26093</v>
      </c>
      <c r="I5328">
        <v>2</v>
      </c>
      <c r="J5328" t="s">
        <v>12848</v>
      </c>
      <c r="K5328">
        <v>13</v>
      </c>
      <c r="L5328" t="s">
        <v>26091</v>
      </c>
      <c r="M5328">
        <v>2</v>
      </c>
      <c r="N5328" t="s">
        <v>26084</v>
      </c>
      <c r="O5328">
        <v>2</v>
      </c>
      <c r="P5328" t="s">
        <v>28067</v>
      </c>
      <c r="Q5328">
        <v>1</v>
      </c>
      <c r="R5328" t="s">
        <v>26083</v>
      </c>
      <c r="S5328">
        <v>4</v>
      </c>
      <c r="T5328">
        <v>1</v>
      </c>
      <c r="U5328">
        <v>600000</v>
      </c>
      <c r="V5328">
        <v>2020</v>
      </c>
      <c r="W5328" t="s">
        <v>26159</v>
      </c>
    </row>
    <row r="5329" spans="1:23" x14ac:dyDescent="0.3">
      <c r="A5329">
        <v>13</v>
      </c>
      <c r="B5329" t="s">
        <v>26153</v>
      </c>
      <c r="C5329">
        <v>13501</v>
      </c>
      <c r="D5329" t="s">
        <v>1950</v>
      </c>
      <c r="E5329">
        <v>100105</v>
      </c>
      <c r="F5329" t="s">
        <v>11377</v>
      </c>
      <c r="G5329">
        <v>100105004</v>
      </c>
      <c r="H5329" t="s">
        <v>26116</v>
      </c>
      <c r="I5329">
        <v>1</v>
      </c>
      <c r="J5329" t="s">
        <v>26080</v>
      </c>
      <c r="K5329">
        <v>20</v>
      </c>
      <c r="L5329" t="s">
        <v>26161</v>
      </c>
      <c r="M5329">
        <v>2</v>
      </c>
      <c r="N5329" t="s">
        <v>26084</v>
      </c>
      <c r="O5329">
        <v>1</v>
      </c>
      <c r="P5329" t="s">
        <v>28066</v>
      </c>
      <c r="Q5329">
        <v>1</v>
      </c>
      <c r="R5329" t="s">
        <v>26083</v>
      </c>
      <c r="S5329">
        <v>2</v>
      </c>
      <c r="T5329">
        <v>1</v>
      </c>
      <c r="U5329">
        <v>3660</v>
      </c>
      <c r="V5329">
        <v>2020</v>
      </c>
      <c r="W5329" t="s">
        <v>26159</v>
      </c>
    </row>
    <row r="5330" spans="1:23" x14ac:dyDescent="0.3">
      <c r="A5330">
        <v>13</v>
      </c>
      <c r="B5330" t="s">
        <v>26153</v>
      </c>
      <c r="C5330">
        <v>13501</v>
      </c>
      <c r="D5330" t="s">
        <v>1950</v>
      </c>
      <c r="E5330">
        <v>100105</v>
      </c>
      <c r="F5330" t="s">
        <v>11377</v>
      </c>
      <c r="G5330">
        <v>100105004</v>
      </c>
      <c r="H5330" t="s">
        <v>26116</v>
      </c>
      <c r="I5330">
        <v>2</v>
      </c>
      <c r="J5330" t="s">
        <v>12848</v>
      </c>
      <c r="K5330">
        <v>20</v>
      </c>
      <c r="L5330" t="s">
        <v>26161</v>
      </c>
      <c r="M5330">
        <v>2</v>
      </c>
      <c r="N5330" t="s">
        <v>26084</v>
      </c>
      <c r="O5330">
        <v>3</v>
      </c>
      <c r="P5330" t="s">
        <v>26085</v>
      </c>
      <c r="Q5330">
        <v>1</v>
      </c>
      <c r="R5330" t="s">
        <v>26083</v>
      </c>
      <c r="S5330">
        <v>2</v>
      </c>
      <c r="T5330">
        <v>1</v>
      </c>
      <c r="U5330">
        <v>195800</v>
      </c>
      <c r="V5330">
        <v>2020</v>
      </c>
      <c r="W5330" t="s">
        <v>26159</v>
      </c>
    </row>
    <row r="5331" spans="1:23" x14ac:dyDescent="0.3">
      <c r="A5331">
        <v>13</v>
      </c>
      <c r="B5331" t="s">
        <v>26153</v>
      </c>
      <c r="C5331">
        <v>13501</v>
      </c>
      <c r="D5331" t="s">
        <v>1950</v>
      </c>
      <c r="E5331">
        <v>100102</v>
      </c>
      <c r="F5331" t="s">
        <v>11306</v>
      </c>
      <c r="G5331">
        <v>100102003</v>
      </c>
      <c r="H5331" t="s">
        <v>26093</v>
      </c>
      <c r="I5331">
        <v>2</v>
      </c>
      <c r="J5331" t="s">
        <v>12848</v>
      </c>
      <c r="K5331">
        <v>13</v>
      </c>
      <c r="L5331" t="s">
        <v>26091</v>
      </c>
      <c r="M5331">
        <v>6</v>
      </c>
      <c r="N5331" t="s">
        <v>18251</v>
      </c>
      <c r="O5331">
        <v>3</v>
      </c>
      <c r="P5331" t="s">
        <v>26085</v>
      </c>
      <c r="Q5331">
        <v>1</v>
      </c>
      <c r="R5331" t="s">
        <v>26083</v>
      </c>
      <c r="S5331">
        <v>3</v>
      </c>
      <c r="T5331">
        <v>1</v>
      </c>
      <c r="U5331">
        <v>2046980</v>
      </c>
      <c r="V5331">
        <v>2020</v>
      </c>
      <c r="W5331" t="s">
        <v>26159</v>
      </c>
    </row>
    <row r="5332" spans="1:23" x14ac:dyDescent="0.3">
      <c r="A5332">
        <v>13</v>
      </c>
      <c r="B5332" t="s">
        <v>26153</v>
      </c>
      <c r="C5332">
        <v>13501</v>
      </c>
      <c r="D5332" t="s">
        <v>1950</v>
      </c>
      <c r="E5332">
        <v>100105</v>
      </c>
      <c r="F5332" t="s">
        <v>11377</v>
      </c>
      <c r="G5332">
        <v>100105004</v>
      </c>
      <c r="H5332" t="s">
        <v>26116</v>
      </c>
      <c r="I5332">
        <v>2</v>
      </c>
      <c r="J5332" t="s">
        <v>12848</v>
      </c>
      <c r="K5332">
        <v>20</v>
      </c>
      <c r="L5332" t="s">
        <v>26161</v>
      </c>
      <c r="M5332">
        <v>2</v>
      </c>
      <c r="N5332" t="s">
        <v>26084</v>
      </c>
      <c r="O5332">
        <v>1</v>
      </c>
      <c r="P5332" t="s">
        <v>28066</v>
      </c>
      <c r="Q5332">
        <v>1</v>
      </c>
      <c r="R5332" t="s">
        <v>26083</v>
      </c>
      <c r="S5332">
        <v>2</v>
      </c>
      <c r="T5332">
        <v>1</v>
      </c>
      <c r="U5332">
        <v>13090</v>
      </c>
      <c r="V5332">
        <v>2020</v>
      </c>
      <c r="W5332" t="s">
        <v>26159</v>
      </c>
    </row>
    <row r="5333" spans="1:23" x14ac:dyDescent="0.3">
      <c r="A5333">
        <v>13</v>
      </c>
      <c r="B5333" t="s">
        <v>26153</v>
      </c>
      <c r="C5333">
        <v>13501</v>
      </c>
      <c r="D5333" t="s">
        <v>1950</v>
      </c>
      <c r="E5333">
        <v>100102</v>
      </c>
      <c r="F5333" t="s">
        <v>11306</v>
      </c>
      <c r="G5333">
        <v>100102003</v>
      </c>
      <c r="H5333" t="s">
        <v>26093</v>
      </c>
      <c r="I5333">
        <v>2</v>
      </c>
      <c r="J5333" t="s">
        <v>12848</v>
      </c>
      <c r="K5333">
        <v>13</v>
      </c>
      <c r="L5333" t="s">
        <v>26091</v>
      </c>
      <c r="M5333">
        <v>7</v>
      </c>
      <c r="N5333" t="s">
        <v>14788</v>
      </c>
      <c r="O5333">
        <v>1</v>
      </c>
      <c r="P5333" t="s">
        <v>28066</v>
      </c>
      <c r="Q5333">
        <v>1</v>
      </c>
      <c r="R5333" t="s">
        <v>26083</v>
      </c>
      <c r="S5333">
        <v>5</v>
      </c>
      <c r="T5333">
        <v>1</v>
      </c>
      <c r="U5333">
        <v>300000</v>
      </c>
      <c r="V5333">
        <v>2020</v>
      </c>
      <c r="W5333" t="s">
        <v>26159</v>
      </c>
    </row>
    <row r="5334" spans="1:23" x14ac:dyDescent="0.3">
      <c r="A5334">
        <v>13</v>
      </c>
      <c r="B5334" t="s">
        <v>26153</v>
      </c>
      <c r="C5334">
        <v>13501</v>
      </c>
      <c r="D5334" t="s">
        <v>1950</v>
      </c>
      <c r="E5334">
        <v>100102</v>
      </c>
      <c r="F5334" t="s">
        <v>11306</v>
      </c>
      <c r="G5334">
        <v>100102005</v>
      </c>
      <c r="H5334" t="s">
        <v>2163</v>
      </c>
      <c r="I5334">
        <v>2</v>
      </c>
      <c r="J5334" t="s">
        <v>12848</v>
      </c>
      <c r="K5334">
        <v>13</v>
      </c>
      <c r="L5334" t="s">
        <v>26091</v>
      </c>
      <c r="M5334">
        <v>6</v>
      </c>
      <c r="N5334" t="s">
        <v>18251</v>
      </c>
      <c r="O5334">
        <v>3</v>
      </c>
      <c r="P5334" t="s">
        <v>26085</v>
      </c>
      <c r="Q5334">
        <v>1</v>
      </c>
      <c r="R5334" t="s">
        <v>26083</v>
      </c>
      <c r="S5334">
        <v>4</v>
      </c>
      <c r="T5334">
        <v>1</v>
      </c>
      <c r="U5334">
        <v>860000</v>
      </c>
      <c r="V5334">
        <v>2020</v>
      </c>
      <c r="W5334" t="s">
        <v>26159</v>
      </c>
    </row>
    <row r="5335" spans="1:23" x14ac:dyDescent="0.3">
      <c r="A5335">
        <v>13</v>
      </c>
      <c r="B5335" t="s">
        <v>26153</v>
      </c>
      <c r="C5335">
        <v>13501</v>
      </c>
      <c r="D5335" t="s">
        <v>1950</v>
      </c>
      <c r="E5335">
        <v>100102</v>
      </c>
      <c r="F5335" t="s">
        <v>11306</v>
      </c>
      <c r="G5335">
        <v>100102003</v>
      </c>
      <c r="H5335" t="s">
        <v>26093</v>
      </c>
      <c r="I5335">
        <v>2</v>
      </c>
      <c r="J5335" t="s">
        <v>12848</v>
      </c>
      <c r="K5335">
        <v>13</v>
      </c>
      <c r="L5335" t="s">
        <v>26091</v>
      </c>
      <c r="M5335">
        <v>6</v>
      </c>
      <c r="N5335" t="s">
        <v>18251</v>
      </c>
      <c r="O5335">
        <v>3</v>
      </c>
      <c r="P5335" t="s">
        <v>26085</v>
      </c>
      <c r="Q5335">
        <v>1</v>
      </c>
      <c r="R5335" t="s">
        <v>26083</v>
      </c>
      <c r="S5335">
        <v>4</v>
      </c>
      <c r="T5335">
        <v>1</v>
      </c>
      <c r="U5335">
        <v>265500</v>
      </c>
      <c r="V5335">
        <v>2020</v>
      </c>
      <c r="W5335" t="s">
        <v>26159</v>
      </c>
    </row>
    <row r="5336" spans="1:23" x14ac:dyDescent="0.3">
      <c r="A5336">
        <v>13</v>
      </c>
      <c r="B5336" t="s">
        <v>26153</v>
      </c>
      <c r="C5336">
        <v>13501</v>
      </c>
      <c r="D5336" t="s">
        <v>1950</v>
      </c>
      <c r="E5336">
        <v>100105</v>
      </c>
      <c r="F5336" t="s">
        <v>11377</v>
      </c>
      <c r="G5336">
        <v>100105004</v>
      </c>
      <c r="H5336" t="s">
        <v>26116</v>
      </c>
      <c r="I5336">
        <v>2</v>
      </c>
      <c r="J5336" t="s">
        <v>12848</v>
      </c>
      <c r="K5336">
        <v>20</v>
      </c>
      <c r="L5336" t="s">
        <v>26161</v>
      </c>
      <c r="M5336">
        <v>2</v>
      </c>
      <c r="N5336" t="s">
        <v>26084</v>
      </c>
      <c r="O5336">
        <v>3</v>
      </c>
      <c r="P5336" t="s">
        <v>26085</v>
      </c>
      <c r="Q5336">
        <v>5</v>
      </c>
      <c r="R5336" t="s">
        <v>8203</v>
      </c>
      <c r="S5336">
        <v>4</v>
      </c>
      <c r="T5336">
        <v>1</v>
      </c>
      <c r="U5336">
        <v>968340</v>
      </c>
      <c r="V5336">
        <v>2020</v>
      </c>
      <c r="W5336" t="s">
        <v>26159</v>
      </c>
    </row>
    <row r="5337" spans="1:23" x14ac:dyDescent="0.3">
      <c r="A5337">
        <v>13</v>
      </c>
      <c r="B5337" t="s">
        <v>26153</v>
      </c>
      <c r="C5337">
        <v>13501</v>
      </c>
      <c r="D5337" t="s">
        <v>1950</v>
      </c>
      <c r="E5337">
        <v>100102</v>
      </c>
      <c r="F5337" t="s">
        <v>11306</v>
      </c>
      <c r="G5337">
        <v>100102003</v>
      </c>
      <c r="H5337" t="s">
        <v>26093</v>
      </c>
      <c r="I5337">
        <v>2</v>
      </c>
      <c r="J5337" t="s">
        <v>12848</v>
      </c>
      <c r="K5337">
        <v>13</v>
      </c>
      <c r="L5337" t="s">
        <v>26091</v>
      </c>
      <c r="M5337">
        <v>6</v>
      </c>
      <c r="N5337" t="s">
        <v>18251</v>
      </c>
      <c r="O5337">
        <v>1</v>
      </c>
      <c r="P5337" t="s">
        <v>28066</v>
      </c>
      <c r="Q5337">
        <v>1</v>
      </c>
      <c r="R5337" t="s">
        <v>26083</v>
      </c>
      <c r="S5337">
        <v>7</v>
      </c>
      <c r="T5337">
        <v>1</v>
      </c>
      <c r="U5337">
        <v>700000</v>
      </c>
      <c r="V5337">
        <v>2020</v>
      </c>
      <c r="W5337" t="s">
        <v>26159</v>
      </c>
    </row>
    <row r="5338" spans="1:23" x14ac:dyDescent="0.3">
      <c r="A5338">
        <v>13</v>
      </c>
      <c r="B5338" t="s">
        <v>26153</v>
      </c>
      <c r="C5338">
        <v>13501</v>
      </c>
      <c r="D5338" t="s">
        <v>1950</v>
      </c>
      <c r="E5338">
        <v>100102</v>
      </c>
      <c r="F5338" t="s">
        <v>11306</v>
      </c>
      <c r="G5338">
        <v>100102005</v>
      </c>
      <c r="H5338" t="s">
        <v>2163</v>
      </c>
      <c r="I5338">
        <v>2</v>
      </c>
      <c r="J5338" t="s">
        <v>12848</v>
      </c>
      <c r="K5338">
        <v>13</v>
      </c>
      <c r="L5338" t="s">
        <v>26091</v>
      </c>
      <c r="M5338">
        <v>6</v>
      </c>
      <c r="N5338" t="s">
        <v>18251</v>
      </c>
      <c r="O5338">
        <v>1</v>
      </c>
      <c r="P5338" t="s">
        <v>28066</v>
      </c>
      <c r="Q5338">
        <v>1</v>
      </c>
      <c r="R5338" t="s">
        <v>26083</v>
      </c>
      <c r="S5338">
        <v>7</v>
      </c>
      <c r="T5338">
        <v>1</v>
      </c>
      <c r="U5338">
        <v>550000</v>
      </c>
      <c r="V5338">
        <v>2020</v>
      </c>
      <c r="W5338" t="s">
        <v>26159</v>
      </c>
    </row>
    <row r="5339" spans="1:23" x14ac:dyDescent="0.3">
      <c r="A5339">
        <v>13</v>
      </c>
      <c r="B5339" t="s">
        <v>26153</v>
      </c>
      <c r="C5339">
        <v>13501</v>
      </c>
      <c r="D5339" t="s">
        <v>1950</v>
      </c>
      <c r="E5339">
        <v>100102</v>
      </c>
      <c r="F5339" t="s">
        <v>11306</v>
      </c>
      <c r="G5339">
        <v>100102007</v>
      </c>
      <c r="H5339" t="s">
        <v>11317</v>
      </c>
      <c r="I5339">
        <v>2</v>
      </c>
      <c r="J5339" t="s">
        <v>12848</v>
      </c>
      <c r="K5339">
        <v>13</v>
      </c>
      <c r="L5339" t="s">
        <v>26091</v>
      </c>
      <c r="M5339">
        <v>6</v>
      </c>
      <c r="N5339" t="s">
        <v>18251</v>
      </c>
      <c r="O5339">
        <v>1</v>
      </c>
      <c r="P5339" t="s">
        <v>28066</v>
      </c>
      <c r="Q5339">
        <v>1</v>
      </c>
      <c r="R5339" t="s">
        <v>26083</v>
      </c>
      <c r="S5339">
        <v>7</v>
      </c>
      <c r="T5339">
        <v>1</v>
      </c>
      <c r="U5339">
        <v>50000</v>
      </c>
      <c r="V5339">
        <v>2020</v>
      </c>
      <c r="W5339" t="s">
        <v>26159</v>
      </c>
    </row>
    <row r="5340" spans="1:23" x14ac:dyDescent="0.3">
      <c r="A5340">
        <v>13</v>
      </c>
      <c r="B5340" t="s">
        <v>26153</v>
      </c>
      <c r="C5340">
        <v>13501</v>
      </c>
      <c r="D5340" t="s">
        <v>1950</v>
      </c>
      <c r="E5340">
        <v>100102</v>
      </c>
      <c r="F5340" t="s">
        <v>11306</v>
      </c>
      <c r="G5340">
        <v>100102004</v>
      </c>
      <c r="H5340" t="s">
        <v>26094</v>
      </c>
      <c r="I5340">
        <v>2</v>
      </c>
      <c r="J5340" t="s">
        <v>12848</v>
      </c>
      <c r="K5340">
        <v>13</v>
      </c>
      <c r="L5340" t="s">
        <v>26091</v>
      </c>
      <c r="M5340">
        <v>6</v>
      </c>
      <c r="N5340" t="s">
        <v>18251</v>
      </c>
      <c r="O5340">
        <v>1</v>
      </c>
      <c r="P5340" t="s">
        <v>28066</v>
      </c>
      <c r="Q5340">
        <v>1</v>
      </c>
      <c r="R5340" t="s">
        <v>26083</v>
      </c>
      <c r="S5340">
        <v>7</v>
      </c>
      <c r="T5340">
        <v>1</v>
      </c>
      <c r="U5340">
        <v>500000</v>
      </c>
      <c r="V5340">
        <v>2020</v>
      </c>
      <c r="W5340" t="s">
        <v>26159</v>
      </c>
    </row>
    <row r="5341" spans="1:23" x14ac:dyDescent="0.3">
      <c r="A5341">
        <v>13</v>
      </c>
      <c r="B5341" t="s">
        <v>26153</v>
      </c>
      <c r="C5341">
        <v>13501</v>
      </c>
      <c r="D5341" t="s">
        <v>1950</v>
      </c>
      <c r="E5341">
        <v>100105</v>
      </c>
      <c r="F5341" t="s">
        <v>11377</v>
      </c>
      <c r="G5341">
        <v>100105001</v>
      </c>
      <c r="H5341" t="s">
        <v>26118</v>
      </c>
      <c r="I5341">
        <v>1</v>
      </c>
      <c r="J5341" t="s">
        <v>26080</v>
      </c>
      <c r="K5341">
        <v>20</v>
      </c>
      <c r="L5341" t="s">
        <v>26161</v>
      </c>
      <c r="M5341">
        <v>2</v>
      </c>
      <c r="N5341" t="s">
        <v>26084</v>
      </c>
      <c r="O5341">
        <v>1</v>
      </c>
      <c r="P5341" t="s">
        <v>28066</v>
      </c>
      <c r="Q5341">
        <v>1</v>
      </c>
      <c r="R5341" t="s">
        <v>26083</v>
      </c>
      <c r="S5341">
        <v>2</v>
      </c>
      <c r="T5341">
        <v>1</v>
      </c>
      <c r="U5341">
        <v>5550</v>
      </c>
      <c r="V5341">
        <v>2020</v>
      </c>
      <c r="W5341" t="s">
        <v>26159</v>
      </c>
    </row>
    <row r="5342" spans="1:23" x14ac:dyDescent="0.3">
      <c r="A5342">
        <v>13</v>
      </c>
      <c r="B5342" t="s">
        <v>26153</v>
      </c>
      <c r="C5342">
        <v>13501</v>
      </c>
      <c r="D5342" t="s">
        <v>1950</v>
      </c>
      <c r="E5342">
        <v>100102</v>
      </c>
      <c r="F5342" t="s">
        <v>11306</v>
      </c>
      <c r="G5342">
        <v>100102003</v>
      </c>
      <c r="H5342" t="s">
        <v>26093</v>
      </c>
      <c r="I5342">
        <v>2</v>
      </c>
      <c r="J5342" t="s">
        <v>12848</v>
      </c>
      <c r="K5342">
        <v>13</v>
      </c>
      <c r="L5342" t="s">
        <v>26091</v>
      </c>
      <c r="M5342">
        <v>6</v>
      </c>
      <c r="N5342" t="s">
        <v>18251</v>
      </c>
      <c r="O5342">
        <v>1</v>
      </c>
      <c r="P5342" t="s">
        <v>28066</v>
      </c>
      <c r="Q5342">
        <v>1</v>
      </c>
      <c r="R5342" t="s">
        <v>26083</v>
      </c>
      <c r="S5342">
        <v>3</v>
      </c>
      <c r="T5342">
        <v>1</v>
      </c>
      <c r="U5342">
        <v>101150</v>
      </c>
      <c r="V5342">
        <v>2020</v>
      </c>
      <c r="W5342" t="s">
        <v>26159</v>
      </c>
    </row>
    <row r="5343" spans="1:23" x14ac:dyDescent="0.3">
      <c r="A5343">
        <v>13</v>
      </c>
      <c r="B5343" t="s">
        <v>26153</v>
      </c>
      <c r="C5343">
        <v>13501</v>
      </c>
      <c r="D5343" t="s">
        <v>1950</v>
      </c>
      <c r="E5343">
        <v>100105</v>
      </c>
      <c r="F5343" t="s">
        <v>11377</v>
      </c>
      <c r="G5343">
        <v>100105004</v>
      </c>
      <c r="H5343" t="s">
        <v>26116</v>
      </c>
      <c r="I5343">
        <v>2</v>
      </c>
      <c r="J5343" t="s">
        <v>12848</v>
      </c>
      <c r="K5343">
        <v>20</v>
      </c>
      <c r="L5343" t="s">
        <v>26161</v>
      </c>
      <c r="M5343">
        <v>2</v>
      </c>
      <c r="N5343" t="s">
        <v>26084</v>
      </c>
      <c r="O5343">
        <v>1</v>
      </c>
      <c r="P5343" t="s">
        <v>28066</v>
      </c>
      <c r="Q5343">
        <v>1</v>
      </c>
      <c r="R5343" t="s">
        <v>26083</v>
      </c>
      <c r="S5343">
        <v>2</v>
      </c>
      <c r="T5343">
        <v>1</v>
      </c>
      <c r="U5343">
        <v>23949</v>
      </c>
      <c r="V5343">
        <v>2020</v>
      </c>
      <c r="W5343" t="s">
        <v>26159</v>
      </c>
    </row>
    <row r="5344" spans="1:23" x14ac:dyDescent="0.3">
      <c r="A5344">
        <v>13</v>
      </c>
      <c r="B5344" t="s">
        <v>26153</v>
      </c>
      <c r="C5344">
        <v>13501</v>
      </c>
      <c r="D5344" t="s">
        <v>1950</v>
      </c>
      <c r="E5344">
        <v>100102</v>
      </c>
      <c r="F5344" t="s">
        <v>11306</v>
      </c>
      <c r="G5344">
        <v>100102003</v>
      </c>
      <c r="H5344" t="s">
        <v>26093</v>
      </c>
      <c r="I5344">
        <v>2</v>
      </c>
      <c r="J5344" t="s">
        <v>12848</v>
      </c>
      <c r="K5344">
        <v>13</v>
      </c>
      <c r="L5344" t="s">
        <v>26091</v>
      </c>
      <c r="M5344">
        <v>2</v>
      </c>
      <c r="N5344" t="s">
        <v>26084</v>
      </c>
      <c r="O5344">
        <v>2</v>
      </c>
      <c r="P5344" t="s">
        <v>28067</v>
      </c>
      <c r="Q5344">
        <v>1</v>
      </c>
      <c r="R5344" t="s">
        <v>26083</v>
      </c>
      <c r="S5344">
        <v>2</v>
      </c>
      <c r="T5344">
        <v>1</v>
      </c>
      <c r="U5344">
        <v>987000</v>
      </c>
      <c r="V5344">
        <v>2020</v>
      </c>
      <c r="W5344" t="s">
        <v>26159</v>
      </c>
    </row>
    <row r="5345" spans="1:23" x14ac:dyDescent="0.3">
      <c r="A5345">
        <v>13</v>
      </c>
      <c r="B5345" t="s">
        <v>26153</v>
      </c>
      <c r="C5345">
        <v>13501</v>
      </c>
      <c r="D5345" t="s">
        <v>1950</v>
      </c>
      <c r="E5345">
        <v>100105</v>
      </c>
      <c r="F5345" t="s">
        <v>11377</v>
      </c>
      <c r="G5345">
        <v>100105004</v>
      </c>
      <c r="H5345" t="s">
        <v>26116</v>
      </c>
      <c r="I5345">
        <v>2</v>
      </c>
      <c r="J5345" t="s">
        <v>12848</v>
      </c>
      <c r="K5345">
        <v>20</v>
      </c>
      <c r="L5345" t="s">
        <v>26161</v>
      </c>
      <c r="M5345">
        <v>2</v>
      </c>
      <c r="N5345" t="s">
        <v>26084</v>
      </c>
      <c r="O5345">
        <v>3</v>
      </c>
      <c r="P5345" t="s">
        <v>26085</v>
      </c>
      <c r="Q5345">
        <v>5</v>
      </c>
      <c r="R5345" t="s">
        <v>8203</v>
      </c>
      <c r="S5345">
        <v>2</v>
      </c>
      <c r="T5345">
        <v>1</v>
      </c>
      <c r="U5345">
        <v>40000</v>
      </c>
      <c r="V5345">
        <v>2020</v>
      </c>
      <c r="W5345" t="s">
        <v>26159</v>
      </c>
    </row>
    <row r="5346" spans="1:23" x14ac:dyDescent="0.3">
      <c r="A5346">
        <v>13</v>
      </c>
      <c r="B5346" t="s">
        <v>26153</v>
      </c>
      <c r="C5346">
        <v>13501</v>
      </c>
      <c r="D5346" t="s">
        <v>1950</v>
      </c>
      <c r="E5346">
        <v>100105</v>
      </c>
      <c r="F5346" t="s">
        <v>11377</v>
      </c>
      <c r="G5346">
        <v>100105004</v>
      </c>
      <c r="H5346" t="s">
        <v>26116</v>
      </c>
      <c r="I5346">
        <v>2</v>
      </c>
      <c r="J5346" t="s">
        <v>12848</v>
      </c>
      <c r="K5346">
        <v>20</v>
      </c>
      <c r="L5346" t="s">
        <v>26161</v>
      </c>
      <c r="M5346">
        <v>2</v>
      </c>
      <c r="N5346" t="s">
        <v>26084</v>
      </c>
      <c r="O5346">
        <v>1</v>
      </c>
      <c r="P5346" t="s">
        <v>28066</v>
      </c>
      <c r="Q5346">
        <v>1</v>
      </c>
      <c r="R5346" t="s">
        <v>26083</v>
      </c>
      <c r="S5346">
        <v>2</v>
      </c>
      <c r="T5346">
        <v>1</v>
      </c>
      <c r="U5346">
        <v>63000</v>
      </c>
      <c r="V5346">
        <v>2020</v>
      </c>
      <c r="W5346" t="s">
        <v>26159</v>
      </c>
    </row>
    <row r="5347" spans="1:23" x14ac:dyDescent="0.3">
      <c r="A5347">
        <v>13</v>
      </c>
      <c r="B5347" t="s">
        <v>26153</v>
      </c>
      <c r="C5347">
        <v>13501</v>
      </c>
      <c r="D5347" t="s">
        <v>1950</v>
      </c>
      <c r="E5347">
        <v>100105</v>
      </c>
      <c r="F5347" t="s">
        <v>11377</v>
      </c>
      <c r="G5347">
        <v>100105004</v>
      </c>
      <c r="H5347" t="s">
        <v>26116</v>
      </c>
      <c r="I5347">
        <v>2</v>
      </c>
      <c r="J5347" t="s">
        <v>12848</v>
      </c>
      <c r="K5347">
        <v>20</v>
      </c>
      <c r="L5347" t="s">
        <v>26161</v>
      </c>
      <c r="M5347">
        <v>2</v>
      </c>
      <c r="N5347" t="s">
        <v>26084</v>
      </c>
      <c r="O5347">
        <v>3</v>
      </c>
      <c r="P5347" t="s">
        <v>26085</v>
      </c>
      <c r="Q5347">
        <v>5</v>
      </c>
      <c r="R5347" t="s">
        <v>8203</v>
      </c>
      <c r="S5347">
        <v>3</v>
      </c>
      <c r="T5347">
        <v>1</v>
      </c>
      <c r="U5347">
        <v>76000</v>
      </c>
      <c r="V5347">
        <v>2020</v>
      </c>
      <c r="W5347" t="s">
        <v>26159</v>
      </c>
    </row>
    <row r="5348" spans="1:23" x14ac:dyDescent="0.3">
      <c r="A5348">
        <v>13</v>
      </c>
      <c r="B5348" t="s">
        <v>26153</v>
      </c>
      <c r="C5348">
        <v>13501</v>
      </c>
      <c r="D5348" t="s">
        <v>1950</v>
      </c>
      <c r="E5348">
        <v>100105</v>
      </c>
      <c r="F5348" t="s">
        <v>11377</v>
      </c>
      <c r="G5348">
        <v>100105004</v>
      </c>
      <c r="H5348" t="s">
        <v>26116</v>
      </c>
      <c r="I5348">
        <v>2</v>
      </c>
      <c r="J5348" t="s">
        <v>12848</v>
      </c>
      <c r="K5348">
        <v>20</v>
      </c>
      <c r="L5348" t="s">
        <v>26161</v>
      </c>
      <c r="M5348">
        <v>2</v>
      </c>
      <c r="N5348" t="s">
        <v>26084</v>
      </c>
      <c r="O5348">
        <v>1</v>
      </c>
      <c r="P5348" t="s">
        <v>28066</v>
      </c>
      <c r="Q5348">
        <v>5</v>
      </c>
      <c r="R5348" t="s">
        <v>8203</v>
      </c>
      <c r="S5348">
        <v>3</v>
      </c>
      <c r="T5348">
        <v>1</v>
      </c>
      <c r="U5348">
        <v>60600</v>
      </c>
      <c r="V5348">
        <v>2020</v>
      </c>
      <c r="W5348" t="s">
        <v>26159</v>
      </c>
    </row>
    <row r="5349" spans="1:23" x14ac:dyDescent="0.3">
      <c r="A5349">
        <v>13</v>
      </c>
      <c r="B5349" t="s">
        <v>26153</v>
      </c>
      <c r="C5349">
        <v>13501</v>
      </c>
      <c r="D5349" t="s">
        <v>1950</v>
      </c>
      <c r="E5349">
        <v>100105</v>
      </c>
      <c r="F5349" t="s">
        <v>11377</v>
      </c>
      <c r="G5349">
        <v>100105004</v>
      </c>
      <c r="H5349" t="s">
        <v>26116</v>
      </c>
      <c r="I5349">
        <v>2</v>
      </c>
      <c r="J5349" t="s">
        <v>12848</v>
      </c>
      <c r="K5349">
        <v>20</v>
      </c>
      <c r="L5349" t="s">
        <v>26161</v>
      </c>
      <c r="M5349">
        <v>2</v>
      </c>
      <c r="N5349" t="s">
        <v>26084</v>
      </c>
      <c r="O5349">
        <v>3</v>
      </c>
      <c r="P5349" t="s">
        <v>26085</v>
      </c>
      <c r="Q5349">
        <v>5</v>
      </c>
      <c r="R5349" t="s">
        <v>8203</v>
      </c>
      <c r="S5349">
        <v>4</v>
      </c>
      <c r="T5349">
        <v>1</v>
      </c>
      <c r="U5349">
        <v>697170</v>
      </c>
      <c r="V5349">
        <v>2020</v>
      </c>
      <c r="W5349" t="s">
        <v>26159</v>
      </c>
    </row>
    <row r="5350" spans="1:23" x14ac:dyDescent="0.3">
      <c r="A5350">
        <v>13</v>
      </c>
      <c r="B5350" t="s">
        <v>26153</v>
      </c>
      <c r="C5350">
        <v>13501</v>
      </c>
      <c r="D5350" t="s">
        <v>1950</v>
      </c>
      <c r="E5350">
        <v>100102</v>
      </c>
      <c r="F5350" t="s">
        <v>11306</v>
      </c>
      <c r="G5350">
        <v>100102003</v>
      </c>
      <c r="H5350" t="s">
        <v>26093</v>
      </c>
      <c r="I5350">
        <v>1</v>
      </c>
      <c r="J5350" t="s">
        <v>26080</v>
      </c>
      <c r="K5350">
        <v>13</v>
      </c>
      <c r="L5350" t="s">
        <v>26091</v>
      </c>
      <c r="M5350">
        <v>6</v>
      </c>
      <c r="N5350" t="s">
        <v>18251</v>
      </c>
      <c r="O5350">
        <v>3</v>
      </c>
      <c r="P5350" t="s">
        <v>26085</v>
      </c>
      <c r="Q5350">
        <v>5</v>
      </c>
      <c r="R5350" t="s">
        <v>8203</v>
      </c>
      <c r="S5350">
        <v>3</v>
      </c>
      <c r="T5350">
        <v>1</v>
      </c>
      <c r="U5350">
        <v>952500</v>
      </c>
      <c r="V5350">
        <v>2020</v>
      </c>
      <c r="W5350" t="s">
        <v>26159</v>
      </c>
    </row>
    <row r="5351" spans="1:23" x14ac:dyDescent="0.3">
      <c r="A5351">
        <v>13</v>
      </c>
      <c r="B5351" t="s">
        <v>26153</v>
      </c>
      <c r="C5351">
        <v>13501</v>
      </c>
      <c r="D5351" t="s">
        <v>1950</v>
      </c>
      <c r="E5351">
        <v>100102</v>
      </c>
      <c r="F5351" t="s">
        <v>11306</v>
      </c>
      <c r="G5351">
        <v>100102005</v>
      </c>
      <c r="H5351" t="s">
        <v>2163</v>
      </c>
      <c r="I5351">
        <v>2</v>
      </c>
      <c r="J5351" t="s">
        <v>12848</v>
      </c>
      <c r="K5351">
        <v>13</v>
      </c>
      <c r="L5351" t="s">
        <v>26091</v>
      </c>
      <c r="M5351">
        <v>7</v>
      </c>
      <c r="N5351" t="s">
        <v>14788</v>
      </c>
      <c r="O5351">
        <v>1</v>
      </c>
      <c r="P5351" t="s">
        <v>28066</v>
      </c>
      <c r="Q5351">
        <v>1</v>
      </c>
      <c r="R5351" t="s">
        <v>26083</v>
      </c>
      <c r="S5351">
        <v>5</v>
      </c>
      <c r="T5351">
        <v>1</v>
      </c>
      <c r="U5351">
        <v>250000</v>
      </c>
      <c r="V5351">
        <v>2020</v>
      </c>
      <c r="W5351" t="s">
        <v>26159</v>
      </c>
    </row>
    <row r="5352" spans="1:23" x14ac:dyDescent="0.3">
      <c r="A5352">
        <v>13</v>
      </c>
      <c r="B5352" t="s">
        <v>26153</v>
      </c>
      <c r="C5352">
        <v>13501</v>
      </c>
      <c r="D5352" t="s">
        <v>1950</v>
      </c>
      <c r="E5352">
        <v>100105</v>
      </c>
      <c r="F5352" t="s">
        <v>11377</v>
      </c>
      <c r="G5352">
        <v>100105004</v>
      </c>
      <c r="H5352" t="s">
        <v>26116</v>
      </c>
      <c r="I5352">
        <v>2</v>
      </c>
      <c r="J5352" t="s">
        <v>12848</v>
      </c>
      <c r="K5352">
        <v>20</v>
      </c>
      <c r="L5352" t="s">
        <v>26161</v>
      </c>
      <c r="M5352">
        <v>2</v>
      </c>
      <c r="N5352" t="s">
        <v>26084</v>
      </c>
      <c r="O5352">
        <v>1</v>
      </c>
      <c r="P5352" t="s">
        <v>28066</v>
      </c>
      <c r="Q5352">
        <v>5</v>
      </c>
      <c r="R5352" t="s">
        <v>8203</v>
      </c>
      <c r="S5352">
        <v>3</v>
      </c>
      <c r="T5352">
        <v>1</v>
      </c>
      <c r="U5352">
        <v>149040</v>
      </c>
      <c r="V5352">
        <v>2020</v>
      </c>
      <c r="W5352" t="s">
        <v>26159</v>
      </c>
    </row>
    <row r="5353" spans="1:23" x14ac:dyDescent="0.3">
      <c r="A5353">
        <v>13</v>
      </c>
      <c r="B5353" t="s">
        <v>26153</v>
      </c>
      <c r="C5353">
        <v>13501</v>
      </c>
      <c r="D5353" t="s">
        <v>1950</v>
      </c>
      <c r="E5353">
        <v>100102</v>
      </c>
      <c r="F5353" t="s">
        <v>11306</v>
      </c>
      <c r="G5353">
        <v>100102005</v>
      </c>
      <c r="H5353" t="s">
        <v>2163</v>
      </c>
      <c r="I5353">
        <v>2</v>
      </c>
      <c r="J5353" t="s">
        <v>12848</v>
      </c>
      <c r="K5353">
        <v>13</v>
      </c>
      <c r="L5353" t="s">
        <v>26091</v>
      </c>
      <c r="M5353">
        <v>6</v>
      </c>
      <c r="N5353" t="s">
        <v>18251</v>
      </c>
      <c r="O5353">
        <v>1</v>
      </c>
      <c r="P5353" t="s">
        <v>28066</v>
      </c>
      <c r="Q5353">
        <v>1</v>
      </c>
      <c r="R5353" t="s">
        <v>26083</v>
      </c>
      <c r="S5353">
        <v>3</v>
      </c>
      <c r="T5353">
        <v>1</v>
      </c>
      <c r="U5353">
        <v>102800</v>
      </c>
      <c r="V5353">
        <v>2020</v>
      </c>
      <c r="W5353" t="s">
        <v>26159</v>
      </c>
    </row>
    <row r="5354" spans="1:23" x14ac:dyDescent="0.3">
      <c r="A5354">
        <v>13</v>
      </c>
      <c r="B5354" t="s">
        <v>26153</v>
      </c>
      <c r="C5354">
        <v>13501</v>
      </c>
      <c r="D5354" t="s">
        <v>1950</v>
      </c>
      <c r="E5354">
        <v>100105</v>
      </c>
      <c r="F5354" t="s">
        <v>11377</v>
      </c>
      <c r="G5354">
        <v>100105004</v>
      </c>
      <c r="H5354" t="s">
        <v>26116</v>
      </c>
      <c r="I5354">
        <v>2</v>
      </c>
      <c r="J5354" t="s">
        <v>12848</v>
      </c>
      <c r="K5354">
        <v>20</v>
      </c>
      <c r="L5354" t="s">
        <v>26161</v>
      </c>
      <c r="M5354">
        <v>2</v>
      </c>
      <c r="N5354" t="s">
        <v>26084</v>
      </c>
      <c r="O5354">
        <v>3</v>
      </c>
      <c r="P5354" t="s">
        <v>26085</v>
      </c>
      <c r="Q5354">
        <v>5</v>
      </c>
      <c r="R5354" t="s">
        <v>8203</v>
      </c>
      <c r="S5354">
        <v>10</v>
      </c>
      <c r="T5354">
        <v>1</v>
      </c>
      <c r="U5354">
        <v>518160</v>
      </c>
      <c r="V5354">
        <v>2020</v>
      </c>
      <c r="W5354" t="s">
        <v>26159</v>
      </c>
    </row>
    <row r="5355" spans="1:23" x14ac:dyDescent="0.3">
      <c r="A5355">
        <v>13</v>
      </c>
      <c r="B5355" t="s">
        <v>26153</v>
      </c>
      <c r="C5355">
        <v>13501</v>
      </c>
      <c r="D5355" t="s">
        <v>1950</v>
      </c>
      <c r="E5355">
        <v>100102</v>
      </c>
      <c r="F5355" t="s">
        <v>11306</v>
      </c>
      <c r="G5355">
        <v>100102003</v>
      </c>
      <c r="H5355" t="s">
        <v>26093</v>
      </c>
      <c r="I5355">
        <v>2</v>
      </c>
      <c r="J5355" t="s">
        <v>12848</v>
      </c>
      <c r="K5355">
        <v>13</v>
      </c>
      <c r="L5355" t="s">
        <v>26091</v>
      </c>
      <c r="M5355">
        <v>6</v>
      </c>
      <c r="N5355" t="s">
        <v>18251</v>
      </c>
      <c r="O5355">
        <v>3</v>
      </c>
      <c r="P5355" t="s">
        <v>26085</v>
      </c>
      <c r="Q5355">
        <v>5</v>
      </c>
      <c r="R5355" t="s">
        <v>8203</v>
      </c>
      <c r="S5355">
        <v>11</v>
      </c>
      <c r="T5355">
        <v>1</v>
      </c>
      <c r="U5355">
        <v>1840000</v>
      </c>
      <c r="V5355">
        <v>2020</v>
      </c>
      <c r="W5355" t="s">
        <v>26159</v>
      </c>
    </row>
    <row r="5356" spans="1:23" x14ac:dyDescent="0.3">
      <c r="A5356">
        <v>13</v>
      </c>
      <c r="B5356" t="s">
        <v>26153</v>
      </c>
      <c r="C5356">
        <v>13501</v>
      </c>
      <c r="D5356" t="s">
        <v>1950</v>
      </c>
      <c r="E5356">
        <v>100105</v>
      </c>
      <c r="F5356" t="s">
        <v>11377</v>
      </c>
      <c r="G5356">
        <v>100105004</v>
      </c>
      <c r="H5356" t="s">
        <v>26116</v>
      </c>
      <c r="I5356">
        <v>2</v>
      </c>
      <c r="J5356" t="s">
        <v>12848</v>
      </c>
      <c r="K5356">
        <v>20</v>
      </c>
      <c r="L5356" t="s">
        <v>26161</v>
      </c>
      <c r="M5356">
        <v>2</v>
      </c>
      <c r="N5356" t="s">
        <v>26084</v>
      </c>
      <c r="O5356">
        <v>3</v>
      </c>
      <c r="P5356" t="s">
        <v>26085</v>
      </c>
      <c r="Q5356">
        <v>5</v>
      </c>
      <c r="R5356" t="s">
        <v>8203</v>
      </c>
      <c r="S5356">
        <v>11</v>
      </c>
      <c r="T5356">
        <v>1</v>
      </c>
      <c r="U5356">
        <v>508310</v>
      </c>
      <c r="V5356">
        <v>2020</v>
      </c>
      <c r="W5356" t="s">
        <v>26159</v>
      </c>
    </row>
    <row r="5357" spans="1:23" x14ac:dyDescent="0.3">
      <c r="A5357">
        <v>13</v>
      </c>
      <c r="B5357" t="s">
        <v>26153</v>
      </c>
      <c r="C5357">
        <v>13501</v>
      </c>
      <c r="D5357" t="s">
        <v>1950</v>
      </c>
      <c r="E5357">
        <v>100102</v>
      </c>
      <c r="F5357" t="s">
        <v>11306</v>
      </c>
      <c r="G5357">
        <v>100102006</v>
      </c>
      <c r="H5357" t="s">
        <v>11312</v>
      </c>
      <c r="I5357">
        <v>2</v>
      </c>
      <c r="J5357" t="s">
        <v>12848</v>
      </c>
      <c r="K5357">
        <v>13</v>
      </c>
      <c r="L5357" t="s">
        <v>26091</v>
      </c>
      <c r="M5357">
        <v>6</v>
      </c>
      <c r="N5357" t="s">
        <v>18251</v>
      </c>
      <c r="O5357">
        <v>3</v>
      </c>
      <c r="P5357" t="s">
        <v>26085</v>
      </c>
      <c r="Q5357">
        <v>1</v>
      </c>
      <c r="R5357" t="s">
        <v>26083</v>
      </c>
      <c r="S5357">
        <v>6</v>
      </c>
      <c r="T5357">
        <v>1</v>
      </c>
      <c r="U5357">
        <v>60000</v>
      </c>
      <c r="V5357">
        <v>2020</v>
      </c>
      <c r="W5357" t="s">
        <v>26159</v>
      </c>
    </row>
    <row r="5358" spans="1:23" x14ac:dyDescent="0.3">
      <c r="A5358">
        <v>13</v>
      </c>
      <c r="B5358" t="s">
        <v>26153</v>
      </c>
      <c r="C5358">
        <v>13501</v>
      </c>
      <c r="D5358" t="s">
        <v>1950</v>
      </c>
      <c r="E5358">
        <v>100102</v>
      </c>
      <c r="F5358" t="s">
        <v>11306</v>
      </c>
      <c r="G5358">
        <v>100102005</v>
      </c>
      <c r="H5358" t="s">
        <v>2163</v>
      </c>
      <c r="I5358">
        <v>2</v>
      </c>
      <c r="J5358" t="s">
        <v>12848</v>
      </c>
      <c r="K5358">
        <v>13</v>
      </c>
      <c r="L5358" t="s">
        <v>26091</v>
      </c>
      <c r="M5358">
        <v>6</v>
      </c>
      <c r="N5358" t="s">
        <v>18251</v>
      </c>
      <c r="O5358">
        <v>3</v>
      </c>
      <c r="P5358" t="s">
        <v>26085</v>
      </c>
      <c r="Q5358">
        <v>5</v>
      </c>
      <c r="R5358" t="s">
        <v>8203</v>
      </c>
      <c r="S5358">
        <v>6</v>
      </c>
      <c r="T5358">
        <v>1</v>
      </c>
      <c r="U5358">
        <v>958000</v>
      </c>
      <c r="V5358">
        <v>2020</v>
      </c>
      <c r="W5358" t="s">
        <v>26159</v>
      </c>
    </row>
    <row r="5359" spans="1:23" x14ac:dyDescent="0.3">
      <c r="A5359">
        <v>13</v>
      </c>
      <c r="B5359" t="s">
        <v>26153</v>
      </c>
      <c r="C5359">
        <v>13501</v>
      </c>
      <c r="D5359" t="s">
        <v>1950</v>
      </c>
      <c r="E5359">
        <v>100102</v>
      </c>
      <c r="F5359" t="s">
        <v>11306</v>
      </c>
      <c r="G5359">
        <v>100102003</v>
      </c>
      <c r="H5359" t="s">
        <v>26093</v>
      </c>
      <c r="I5359">
        <v>2</v>
      </c>
      <c r="J5359" t="s">
        <v>12848</v>
      </c>
      <c r="K5359">
        <v>13</v>
      </c>
      <c r="L5359" t="s">
        <v>26091</v>
      </c>
      <c r="M5359">
        <v>6</v>
      </c>
      <c r="N5359" t="s">
        <v>18251</v>
      </c>
      <c r="O5359">
        <v>3</v>
      </c>
      <c r="P5359" t="s">
        <v>26085</v>
      </c>
      <c r="Q5359">
        <v>1</v>
      </c>
      <c r="R5359" t="s">
        <v>26083</v>
      </c>
      <c r="S5359">
        <v>6</v>
      </c>
      <c r="T5359">
        <v>1</v>
      </c>
      <c r="U5359">
        <v>388000</v>
      </c>
      <c r="V5359">
        <v>2020</v>
      </c>
      <c r="W5359" t="s">
        <v>26159</v>
      </c>
    </row>
    <row r="5360" spans="1:23" x14ac:dyDescent="0.3">
      <c r="A5360">
        <v>13</v>
      </c>
      <c r="B5360" t="s">
        <v>26153</v>
      </c>
      <c r="C5360">
        <v>13501</v>
      </c>
      <c r="D5360" t="s">
        <v>1950</v>
      </c>
      <c r="E5360">
        <v>100105</v>
      </c>
      <c r="F5360" t="s">
        <v>11377</v>
      </c>
      <c r="G5360">
        <v>100105004</v>
      </c>
      <c r="H5360" t="s">
        <v>26116</v>
      </c>
      <c r="I5360">
        <v>1</v>
      </c>
      <c r="J5360" t="s">
        <v>26080</v>
      </c>
      <c r="K5360">
        <v>20</v>
      </c>
      <c r="L5360" t="s">
        <v>26161</v>
      </c>
      <c r="M5360">
        <v>7</v>
      </c>
      <c r="N5360" t="s">
        <v>14788</v>
      </c>
      <c r="O5360">
        <v>3</v>
      </c>
      <c r="P5360" t="s">
        <v>26085</v>
      </c>
      <c r="Q5360">
        <v>1</v>
      </c>
      <c r="R5360" t="s">
        <v>26083</v>
      </c>
      <c r="S5360">
        <v>1</v>
      </c>
      <c r="T5360">
        <v>1</v>
      </c>
      <c r="U5360">
        <v>20000</v>
      </c>
      <c r="V5360">
        <v>2020</v>
      </c>
      <c r="W5360" t="s">
        <v>26159</v>
      </c>
    </row>
    <row r="5361" spans="1:23" x14ac:dyDescent="0.3">
      <c r="A5361">
        <v>13</v>
      </c>
      <c r="B5361" t="s">
        <v>26153</v>
      </c>
      <c r="C5361">
        <v>13501</v>
      </c>
      <c r="D5361" t="s">
        <v>1950</v>
      </c>
      <c r="E5361">
        <v>100102</v>
      </c>
      <c r="F5361" t="s">
        <v>11306</v>
      </c>
      <c r="G5361">
        <v>100102003</v>
      </c>
      <c r="H5361" t="s">
        <v>26093</v>
      </c>
      <c r="I5361">
        <v>2</v>
      </c>
      <c r="J5361" t="s">
        <v>12848</v>
      </c>
      <c r="K5361">
        <v>13</v>
      </c>
      <c r="L5361" t="s">
        <v>26091</v>
      </c>
      <c r="M5361">
        <v>7</v>
      </c>
      <c r="N5361" t="s">
        <v>14788</v>
      </c>
      <c r="O5361">
        <v>1</v>
      </c>
      <c r="P5361" t="s">
        <v>28066</v>
      </c>
      <c r="Q5361">
        <v>1</v>
      </c>
      <c r="R5361" t="s">
        <v>26083</v>
      </c>
      <c r="S5361">
        <v>5</v>
      </c>
      <c r="T5361">
        <v>1</v>
      </c>
      <c r="U5361">
        <v>250000</v>
      </c>
      <c r="V5361">
        <v>2020</v>
      </c>
      <c r="W5361" t="s">
        <v>26159</v>
      </c>
    </row>
    <row r="5362" spans="1:23" x14ac:dyDescent="0.3">
      <c r="A5362">
        <v>13</v>
      </c>
      <c r="B5362" t="s">
        <v>26153</v>
      </c>
      <c r="C5362">
        <v>13501</v>
      </c>
      <c r="D5362" t="s">
        <v>1950</v>
      </c>
      <c r="E5362">
        <v>100105</v>
      </c>
      <c r="F5362" t="s">
        <v>11377</v>
      </c>
      <c r="G5362">
        <v>100105001</v>
      </c>
      <c r="H5362" t="s">
        <v>26118</v>
      </c>
      <c r="I5362">
        <v>2</v>
      </c>
      <c r="J5362" t="s">
        <v>12848</v>
      </c>
      <c r="K5362">
        <v>20</v>
      </c>
      <c r="L5362" t="s">
        <v>26161</v>
      </c>
      <c r="M5362">
        <v>2</v>
      </c>
      <c r="N5362" t="s">
        <v>26084</v>
      </c>
      <c r="O5362">
        <v>2</v>
      </c>
      <c r="P5362" t="s">
        <v>28067</v>
      </c>
      <c r="Q5362">
        <v>1</v>
      </c>
      <c r="R5362" t="s">
        <v>26083</v>
      </c>
      <c r="S5362">
        <v>2</v>
      </c>
      <c r="T5362">
        <v>1</v>
      </c>
      <c r="U5362">
        <v>30618</v>
      </c>
      <c r="V5362">
        <v>2020</v>
      </c>
      <c r="W5362" t="s">
        <v>26159</v>
      </c>
    </row>
    <row r="5363" spans="1:23" x14ac:dyDescent="0.3">
      <c r="A5363">
        <v>13</v>
      </c>
      <c r="B5363" t="s">
        <v>26153</v>
      </c>
      <c r="C5363">
        <v>13501</v>
      </c>
      <c r="D5363" t="s">
        <v>1950</v>
      </c>
      <c r="E5363">
        <v>100102</v>
      </c>
      <c r="F5363" t="s">
        <v>11306</v>
      </c>
      <c r="G5363">
        <v>100102005</v>
      </c>
      <c r="H5363" t="s">
        <v>2163</v>
      </c>
      <c r="I5363">
        <v>1</v>
      </c>
      <c r="J5363" t="s">
        <v>26080</v>
      </c>
      <c r="K5363">
        <v>13</v>
      </c>
      <c r="L5363" t="s">
        <v>26091</v>
      </c>
      <c r="M5363">
        <v>6</v>
      </c>
      <c r="N5363" t="s">
        <v>18251</v>
      </c>
      <c r="O5363">
        <v>3</v>
      </c>
      <c r="P5363" t="s">
        <v>26085</v>
      </c>
      <c r="Q5363">
        <v>5</v>
      </c>
      <c r="R5363" t="s">
        <v>8203</v>
      </c>
      <c r="S5363">
        <v>3</v>
      </c>
      <c r="T5363">
        <v>1</v>
      </c>
      <c r="U5363">
        <v>200000</v>
      </c>
      <c r="V5363">
        <v>2020</v>
      </c>
      <c r="W5363" t="s">
        <v>26159</v>
      </c>
    </row>
    <row r="5364" spans="1:23" x14ac:dyDescent="0.3">
      <c r="A5364">
        <v>13</v>
      </c>
      <c r="B5364" t="s">
        <v>26153</v>
      </c>
      <c r="C5364">
        <v>13501</v>
      </c>
      <c r="D5364" t="s">
        <v>1950</v>
      </c>
      <c r="E5364">
        <v>100102</v>
      </c>
      <c r="F5364" t="s">
        <v>11306</v>
      </c>
      <c r="G5364">
        <v>100102003</v>
      </c>
      <c r="H5364" t="s">
        <v>26093</v>
      </c>
      <c r="I5364">
        <v>1</v>
      </c>
      <c r="J5364" t="s">
        <v>26080</v>
      </c>
      <c r="K5364">
        <v>13</v>
      </c>
      <c r="L5364" t="s">
        <v>26091</v>
      </c>
      <c r="M5364">
        <v>7</v>
      </c>
      <c r="N5364" t="s">
        <v>14788</v>
      </c>
      <c r="O5364">
        <v>1</v>
      </c>
      <c r="P5364" t="s">
        <v>28066</v>
      </c>
      <c r="Q5364">
        <v>1</v>
      </c>
      <c r="R5364" t="s">
        <v>26083</v>
      </c>
      <c r="S5364">
        <v>4</v>
      </c>
      <c r="T5364">
        <v>1</v>
      </c>
      <c r="U5364">
        <v>212000</v>
      </c>
      <c r="V5364">
        <v>2020</v>
      </c>
      <c r="W5364" t="s">
        <v>26159</v>
      </c>
    </row>
    <row r="5365" spans="1:23" x14ac:dyDescent="0.3">
      <c r="A5365">
        <v>13</v>
      </c>
      <c r="B5365" t="s">
        <v>26153</v>
      </c>
      <c r="C5365">
        <v>13501</v>
      </c>
      <c r="D5365" t="s">
        <v>1950</v>
      </c>
      <c r="E5365">
        <v>100102</v>
      </c>
      <c r="F5365" t="s">
        <v>11306</v>
      </c>
      <c r="G5365">
        <v>100102003</v>
      </c>
      <c r="H5365" t="s">
        <v>26093</v>
      </c>
      <c r="I5365">
        <v>1</v>
      </c>
      <c r="J5365" t="s">
        <v>26080</v>
      </c>
      <c r="K5365">
        <v>13</v>
      </c>
      <c r="L5365" t="s">
        <v>26091</v>
      </c>
      <c r="M5365">
        <v>6</v>
      </c>
      <c r="N5365" t="s">
        <v>18251</v>
      </c>
      <c r="O5365">
        <v>1</v>
      </c>
      <c r="P5365" t="s">
        <v>28066</v>
      </c>
      <c r="Q5365">
        <v>1</v>
      </c>
      <c r="R5365" t="s">
        <v>26083</v>
      </c>
      <c r="S5365">
        <v>2</v>
      </c>
      <c r="T5365">
        <v>1</v>
      </c>
      <c r="U5365">
        <v>357500</v>
      </c>
      <c r="V5365">
        <v>2020</v>
      </c>
      <c r="W5365" t="s">
        <v>26159</v>
      </c>
    </row>
    <row r="5366" spans="1:23" x14ac:dyDescent="0.3">
      <c r="A5366">
        <v>13</v>
      </c>
      <c r="B5366" t="s">
        <v>26153</v>
      </c>
      <c r="C5366">
        <v>13501</v>
      </c>
      <c r="D5366" t="s">
        <v>1950</v>
      </c>
      <c r="E5366">
        <v>100105</v>
      </c>
      <c r="F5366" t="s">
        <v>11377</v>
      </c>
      <c r="G5366">
        <v>100105004</v>
      </c>
      <c r="H5366" t="s">
        <v>26116</v>
      </c>
      <c r="I5366">
        <v>2</v>
      </c>
      <c r="J5366" t="s">
        <v>12848</v>
      </c>
      <c r="K5366">
        <v>20</v>
      </c>
      <c r="L5366" t="s">
        <v>26161</v>
      </c>
      <c r="M5366">
        <v>2</v>
      </c>
      <c r="N5366" t="s">
        <v>26084</v>
      </c>
      <c r="O5366">
        <v>3</v>
      </c>
      <c r="P5366" t="s">
        <v>26085</v>
      </c>
      <c r="Q5366">
        <v>5</v>
      </c>
      <c r="R5366" t="s">
        <v>8203</v>
      </c>
      <c r="S5366">
        <v>3</v>
      </c>
      <c r="T5366">
        <v>1</v>
      </c>
      <c r="U5366">
        <v>179850</v>
      </c>
      <c r="V5366">
        <v>2020</v>
      </c>
      <c r="W5366" t="s">
        <v>26159</v>
      </c>
    </row>
    <row r="5367" spans="1:23" x14ac:dyDescent="0.3">
      <c r="A5367">
        <v>13</v>
      </c>
      <c r="B5367" t="s">
        <v>26153</v>
      </c>
      <c r="C5367">
        <v>13501</v>
      </c>
      <c r="D5367" t="s">
        <v>1950</v>
      </c>
      <c r="E5367">
        <v>100105</v>
      </c>
      <c r="F5367" t="s">
        <v>11377</v>
      </c>
      <c r="G5367">
        <v>100105004</v>
      </c>
      <c r="H5367" t="s">
        <v>26116</v>
      </c>
      <c r="I5367">
        <v>1</v>
      </c>
      <c r="J5367" t="s">
        <v>26080</v>
      </c>
      <c r="K5367">
        <v>20</v>
      </c>
      <c r="L5367" t="s">
        <v>26161</v>
      </c>
      <c r="M5367">
        <v>2</v>
      </c>
      <c r="N5367" t="s">
        <v>26084</v>
      </c>
      <c r="O5367">
        <v>1</v>
      </c>
      <c r="P5367" t="s">
        <v>28066</v>
      </c>
      <c r="Q5367">
        <v>1</v>
      </c>
      <c r="R5367" t="s">
        <v>26083</v>
      </c>
      <c r="S5367">
        <v>2</v>
      </c>
      <c r="T5367">
        <v>1</v>
      </c>
      <c r="U5367">
        <v>7875</v>
      </c>
      <c r="V5367">
        <v>2020</v>
      </c>
      <c r="W5367" t="s">
        <v>26159</v>
      </c>
    </row>
    <row r="5368" spans="1:23" x14ac:dyDescent="0.3">
      <c r="A5368">
        <v>13</v>
      </c>
      <c r="B5368" t="s">
        <v>26153</v>
      </c>
      <c r="C5368">
        <v>13501</v>
      </c>
      <c r="D5368" t="s">
        <v>1950</v>
      </c>
      <c r="E5368">
        <v>100105</v>
      </c>
      <c r="F5368" t="s">
        <v>11377</v>
      </c>
      <c r="G5368">
        <v>100105004</v>
      </c>
      <c r="H5368" t="s">
        <v>26116</v>
      </c>
      <c r="I5368">
        <v>2</v>
      </c>
      <c r="J5368" t="s">
        <v>12848</v>
      </c>
      <c r="K5368">
        <v>20</v>
      </c>
      <c r="L5368" t="s">
        <v>26161</v>
      </c>
      <c r="M5368">
        <v>2</v>
      </c>
      <c r="N5368" t="s">
        <v>26084</v>
      </c>
      <c r="O5368">
        <v>3</v>
      </c>
      <c r="P5368" t="s">
        <v>26085</v>
      </c>
      <c r="Q5368">
        <v>1</v>
      </c>
      <c r="R5368" t="s">
        <v>26083</v>
      </c>
      <c r="S5368">
        <v>3</v>
      </c>
      <c r="T5368">
        <v>1</v>
      </c>
      <c r="U5368">
        <v>264820</v>
      </c>
      <c r="V5368">
        <v>2020</v>
      </c>
      <c r="W5368" t="s">
        <v>26159</v>
      </c>
    </row>
    <row r="5369" spans="1:23" x14ac:dyDescent="0.3">
      <c r="A5369">
        <v>13</v>
      </c>
      <c r="B5369" t="s">
        <v>26153</v>
      </c>
      <c r="C5369">
        <v>13501</v>
      </c>
      <c r="D5369" t="s">
        <v>1950</v>
      </c>
      <c r="E5369">
        <v>100105</v>
      </c>
      <c r="F5369" t="s">
        <v>11377</v>
      </c>
      <c r="G5369">
        <v>100105004</v>
      </c>
      <c r="H5369" t="s">
        <v>26116</v>
      </c>
      <c r="I5369">
        <v>2</v>
      </c>
      <c r="J5369" t="s">
        <v>12848</v>
      </c>
      <c r="K5369">
        <v>20</v>
      </c>
      <c r="L5369" t="s">
        <v>26161</v>
      </c>
      <c r="M5369">
        <v>2</v>
      </c>
      <c r="N5369" t="s">
        <v>26084</v>
      </c>
      <c r="O5369">
        <v>3</v>
      </c>
      <c r="P5369" t="s">
        <v>26085</v>
      </c>
      <c r="Q5369">
        <v>1</v>
      </c>
      <c r="R5369" t="s">
        <v>26083</v>
      </c>
      <c r="S5369">
        <v>4</v>
      </c>
      <c r="T5369">
        <v>1</v>
      </c>
      <c r="U5369">
        <v>251130</v>
      </c>
      <c r="V5369">
        <v>2020</v>
      </c>
      <c r="W5369" t="s">
        <v>26159</v>
      </c>
    </row>
    <row r="5370" spans="1:23" x14ac:dyDescent="0.3">
      <c r="A5370">
        <v>13</v>
      </c>
      <c r="B5370" t="s">
        <v>26153</v>
      </c>
      <c r="C5370">
        <v>13501</v>
      </c>
      <c r="D5370" t="s">
        <v>1950</v>
      </c>
      <c r="E5370">
        <v>100107</v>
      </c>
      <c r="F5370" t="s">
        <v>9429</v>
      </c>
      <c r="G5370">
        <v>100107011</v>
      </c>
      <c r="H5370" t="s">
        <v>11418</v>
      </c>
      <c r="I5370">
        <v>2</v>
      </c>
      <c r="J5370" t="s">
        <v>12848</v>
      </c>
      <c r="K5370">
        <v>13</v>
      </c>
      <c r="L5370" t="s">
        <v>26091</v>
      </c>
      <c r="M5370">
        <v>6</v>
      </c>
      <c r="N5370" t="s">
        <v>18251</v>
      </c>
      <c r="O5370">
        <v>1</v>
      </c>
      <c r="P5370" t="s">
        <v>28066</v>
      </c>
      <c r="Q5370">
        <v>1</v>
      </c>
      <c r="R5370" t="s">
        <v>26083</v>
      </c>
      <c r="S5370">
        <v>2</v>
      </c>
      <c r="T5370">
        <v>1</v>
      </c>
      <c r="U5370">
        <v>44000</v>
      </c>
      <c r="V5370">
        <v>2020</v>
      </c>
      <c r="W5370" t="s">
        <v>26159</v>
      </c>
    </row>
    <row r="5371" spans="1:23" x14ac:dyDescent="0.3">
      <c r="A5371">
        <v>13</v>
      </c>
      <c r="B5371" t="s">
        <v>26153</v>
      </c>
      <c r="C5371">
        <v>13501</v>
      </c>
      <c r="D5371" t="s">
        <v>1950</v>
      </c>
      <c r="E5371">
        <v>100105</v>
      </c>
      <c r="F5371" t="s">
        <v>11377</v>
      </c>
      <c r="G5371">
        <v>100105004</v>
      </c>
      <c r="H5371" t="s">
        <v>26116</v>
      </c>
      <c r="I5371">
        <v>2</v>
      </c>
      <c r="J5371" t="s">
        <v>12848</v>
      </c>
      <c r="K5371">
        <v>20</v>
      </c>
      <c r="L5371" t="s">
        <v>26161</v>
      </c>
      <c r="M5371">
        <v>2</v>
      </c>
      <c r="N5371" t="s">
        <v>26084</v>
      </c>
      <c r="O5371">
        <v>1</v>
      </c>
      <c r="P5371" t="s">
        <v>28066</v>
      </c>
      <c r="Q5371">
        <v>1</v>
      </c>
      <c r="R5371" t="s">
        <v>26083</v>
      </c>
      <c r="S5371">
        <v>2</v>
      </c>
      <c r="T5371">
        <v>1</v>
      </c>
      <c r="U5371">
        <v>30000</v>
      </c>
      <c r="V5371">
        <v>2020</v>
      </c>
      <c r="W5371" t="s">
        <v>26159</v>
      </c>
    </row>
    <row r="5372" spans="1:23" x14ac:dyDescent="0.3">
      <c r="A5372">
        <v>13</v>
      </c>
      <c r="B5372" t="s">
        <v>26153</v>
      </c>
      <c r="C5372">
        <v>13501</v>
      </c>
      <c r="D5372" t="s">
        <v>1950</v>
      </c>
      <c r="E5372">
        <v>100102</v>
      </c>
      <c r="F5372" t="s">
        <v>11306</v>
      </c>
      <c r="G5372">
        <v>100102003</v>
      </c>
      <c r="H5372" t="s">
        <v>26093</v>
      </c>
      <c r="I5372">
        <v>2</v>
      </c>
      <c r="J5372" t="s">
        <v>12848</v>
      </c>
      <c r="K5372">
        <v>13</v>
      </c>
      <c r="L5372" t="s">
        <v>26091</v>
      </c>
      <c r="M5372">
        <v>6</v>
      </c>
      <c r="N5372" t="s">
        <v>18251</v>
      </c>
      <c r="O5372">
        <v>1</v>
      </c>
      <c r="P5372" t="s">
        <v>28066</v>
      </c>
      <c r="Q5372">
        <v>1</v>
      </c>
      <c r="R5372" t="s">
        <v>26083</v>
      </c>
      <c r="S5372">
        <v>4</v>
      </c>
      <c r="T5372">
        <v>1</v>
      </c>
      <c r="U5372">
        <v>448000</v>
      </c>
      <c r="V5372">
        <v>2020</v>
      </c>
      <c r="W5372" t="s">
        <v>26159</v>
      </c>
    </row>
    <row r="5373" spans="1:23" x14ac:dyDescent="0.3">
      <c r="A5373">
        <v>13</v>
      </c>
      <c r="B5373" t="s">
        <v>26153</v>
      </c>
      <c r="C5373">
        <v>13501</v>
      </c>
      <c r="D5373" t="s">
        <v>1950</v>
      </c>
      <c r="E5373">
        <v>100101</v>
      </c>
      <c r="F5373" t="s">
        <v>11256</v>
      </c>
      <c r="G5373">
        <v>100101006</v>
      </c>
      <c r="H5373" t="s">
        <v>26129</v>
      </c>
      <c r="I5373">
        <v>1</v>
      </c>
      <c r="J5373" t="s">
        <v>26080</v>
      </c>
      <c r="K5373">
        <v>4</v>
      </c>
      <c r="L5373" t="s">
        <v>26101</v>
      </c>
      <c r="M5373">
        <v>2</v>
      </c>
      <c r="N5373" t="s">
        <v>26084</v>
      </c>
      <c r="O5373">
        <v>1</v>
      </c>
      <c r="P5373" t="s">
        <v>28066</v>
      </c>
      <c r="Q5373">
        <v>1</v>
      </c>
      <c r="R5373" t="s">
        <v>26083</v>
      </c>
      <c r="S5373">
        <v>1</v>
      </c>
      <c r="T5373">
        <v>1</v>
      </c>
      <c r="U5373">
        <v>30000</v>
      </c>
      <c r="V5373">
        <v>2020</v>
      </c>
      <c r="W5373" t="s">
        <v>26159</v>
      </c>
    </row>
    <row r="5374" spans="1:23" x14ac:dyDescent="0.3">
      <c r="A5374">
        <v>13</v>
      </c>
      <c r="B5374" t="s">
        <v>26153</v>
      </c>
      <c r="C5374">
        <v>13501</v>
      </c>
      <c r="D5374" t="s">
        <v>1950</v>
      </c>
      <c r="E5374">
        <v>100102</v>
      </c>
      <c r="F5374" t="s">
        <v>11306</v>
      </c>
      <c r="G5374">
        <v>100102003</v>
      </c>
      <c r="H5374" t="s">
        <v>26093</v>
      </c>
      <c r="I5374">
        <v>1</v>
      </c>
      <c r="J5374" t="s">
        <v>26080</v>
      </c>
      <c r="K5374">
        <v>13</v>
      </c>
      <c r="L5374" t="s">
        <v>26091</v>
      </c>
      <c r="M5374">
        <v>7</v>
      </c>
      <c r="N5374" t="s">
        <v>14788</v>
      </c>
      <c r="O5374">
        <v>1</v>
      </c>
      <c r="P5374" t="s">
        <v>28066</v>
      </c>
      <c r="Q5374">
        <v>1</v>
      </c>
      <c r="R5374" t="s">
        <v>26083</v>
      </c>
      <c r="S5374">
        <v>4</v>
      </c>
      <c r="T5374">
        <v>1</v>
      </c>
      <c r="U5374">
        <v>650000</v>
      </c>
      <c r="V5374">
        <v>2020</v>
      </c>
      <c r="W5374" t="s">
        <v>26159</v>
      </c>
    </row>
    <row r="5375" spans="1:23" x14ac:dyDescent="0.3">
      <c r="A5375">
        <v>13</v>
      </c>
      <c r="B5375" t="s">
        <v>26153</v>
      </c>
      <c r="C5375">
        <v>13501</v>
      </c>
      <c r="D5375" t="s">
        <v>1950</v>
      </c>
      <c r="E5375">
        <v>100102</v>
      </c>
      <c r="F5375" t="s">
        <v>11306</v>
      </c>
      <c r="G5375">
        <v>100102003</v>
      </c>
      <c r="H5375" t="s">
        <v>26093</v>
      </c>
      <c r="I5375">
        <v>1</v>
      </c>
      <c r="J5375" t="s">
        <v>26080</v>
      </c>
      <c r="K5375">
        <v>13</v>
      </c>
      <c r="L5375" t="s">
        <v>26091</v>
      </c>
      <c r="M5375">
        <v>7</v>
      </c>
      <c r="N5375" t="s">
        <v>14788</v>
      </c>
      <c r="O5375">
        <v>1</v>
      </c>
      <c r="P5375" t="s">
        <v>28066</v>
      </c>
      <c r="Q5375">
        <v>1</v>
      </c>
      <c r="R5375" t="s">
        <v>26083</v>
      </c>
      <c r="S5375">
        <v>2</v>
      </c>
      <c r="T5375">
        <v>1</v>
      </c>
      <c r="U5375">
        <v>48000</v>
      </c>
      <c r="V5375">
        <v>2020</v>
      </c>
      <c r="W5375" t="s">
        <v>26159</v>
      </c>
    </row>
    <row r="5376" spans="1:23" x14ac:dyDescent="0.3">
      <c r="A5376">
        <v>13</v>
      </c>
      <c r="B5376" t="s">
        <v>26153</v>
      </c>
      <c r="C5376">
        <v>13501</v>
      </c>
      <c r="D5376" t="s">
        <v>1950</v>
      </c>
      <c r="E5376">
        <v>100105</v>
      </c>
      <c r="F5376" t="s">
        <v>11377</v>
      </c>
      <c r="G5376">
        <v>100105004</v>
      </c>
      <c r="H5376" t="s">
        <v>26116</v>
      </c>
      <c r="I5376">
        <v>1</v>
      </c>
      <c r="J5376" t="s">
        <v>26080</v>
      </c>
      <c r="K5376">
        <v>20</v>
      </c>
      <c r="L5376" t="s">
        <v>26161</v>
      </c>
      <c r="M5376">
        <v>2</v>
      </c>
      <c r="N5376" t="s">
        <v>26084</v>
      </c>
      <c r="O5376">
        <v>1</v>
      </c>
      <c r="P5376" t="s">
        <v>28066</v>
      </c>
      <c r="Q5376">
        <v>1</v>
      </c>
      <c r="R5376" t="s">
        <v>26083</v>
      </c>
      <c r="S5376">
        <v>1</v>
      </c>
      <c r="T5376">
        <v>1</v>
      </c>
      <c r="U5376">
        <v>25650</v>
      </c>
      <c r="V5376">
        <v>2020</v>
      </c>
      <c r="W5376" t="s">
        <v>26159</v>
      </c>
    </row>
    <row r="5377" spans="1:23" x14ac:dyDescent="0.3">
      <c r="A5377">
        <v>13</v>
      </c>
      <c r="B5377" t="s">
        <v>26153</v>
      </c>
      <c r="C5377">
        <v>13501</v>
      </c>
      <c r="D5377" t="s">
        <v>1950</v>
      </c>
      <c r="E5377">
        <v>100105</v>
      </c>
      <c r="F5377" t="s">
        <v>11377</v>
      </c>
      <c r="G5377">
        <v>100105004</v>
      </c>
      <c r="H5377" t="s">
        <v>26116</v>
      </c>
      <c r="I5377">
        <v>2</v>
      </c>
      <c r="J5377" t="s">
        <v>12848</v>
      </c>
      <c r="K5377">
        <v>20</v>
      </c>
      <c r="L5377" t="s">
        <v>26161</v>
      </c>
      <c r="M5377">
        <v>2</v>
      </c>
      <c r="N5377" t="s">
        <v>26084</v>
      </c>
      <c r="O5377">
        <v>1</v>
      </c>
      <c r="P5377" t="s">
        <v>28066</v>
      </c>
      <c r="Q5377">
        <v>1</v>
      </c>
      <c r="R5377" t="s">
        <v>26083</v>
      </c>
      <c r="S5377">
        <v>2</v>
      </c>
      <c r="T5377">
        <v>1</v>
      </c>
      <c r="U5377">
        <v>19710</v>
      </c>
      <c r="V5377">
        <v>2020</v>
      </c>
      <c r="W5377" t="s">
        <v>26159</v>
      </c>
    </row>
    <row r="5378" spans="1:23" x14ac:dyDescent="0.3">
      <c r="A5378">
        <v>13</v>
      </c>
      <c r="B5378" t="s">
        <v>26153</v>
      </c>
      <c r="C5378">
        <v>13501</v>
      </c>
      <c r="D5378" t="s">
        <v>1950</v>
      </c>
      <c r="E5378">
        <v>100105</v>
      </c>
      <c r="F5378" t="s">
        <v>11377</v>
      </c>
      <c r="G5378">
        <v>100105004</v>
      </c>
      <c r="H5378" t="s">
        <v>26116</v>
      </c>
      <c r="I5378">
        <v>2</v>
      </c>
      <c r="J5378" t="s">
        <v>12848</v>
      </c>
      <c r="K5378">
        <v>20</v>
      </c>
      <c r="L5378" t="s">
        <v>26161</v>
      </c>
      <c r="M5378">
        <v>2</v>
      </c>
      <c r="N5378" t="s">
        <v>26084</v>
      </c>
      <c r="O5378">
        <v>1</v>
      </c>
      <c r="P5378" t="s">
        <v>28066</v>
      </c>
      <c r="Q5378">
        <v>1</v>
      </c>
      <c r="R5378" t="s">
        <v>26083</v>
      </c>
      <c r="S5378">
        <v>2</v>
      </c>
      <c r="T5378">
        <v>1</v>
      </c>
      <c r="U5378">
        <v>3825</v>
      </c>
      <c r="V5378">
        <v>2020</v>
      </c>
      <c r="W5378" t="s">
        <v>26159</v>
      </c>
    </row>
    <row r="5379" spans="1:23" x14ac:dyDescent="0.3">
      <c r="A5379">
        <v>13</v>
      </c>
      <c r="B5379" t="s">
        <v>26153</v>
      </c>
      <c r="C5379">
        <v>13501</v>
      </c>
      <c r="D5379" t="s">
        <v>1950</v>
      </c>
      <c r="E5379">
        <v>100105</v>
      </c>
      <c r="F5379" t="s">
        <v>11377</v>
      </c>
      <c r="G5379">
        <v>100105004</v>
      </c>
      <c r="H5379" t="s">
        <v>26116</v>
      </c>
      <c r="I5379">
        <v>2</v>
      </c>
      <c r="J5379" t="s">
        <v>12848</v>
      </c>
      <c r="K5379">
        <v>20</v>
      </c>
      <c r="L5379" t="s">
        <v>26161</v>
      </c>
      <c r="M5379">
        <v>2</v>
      </c>
      <c r="N5379" t="s">
        <v>26084</v>
      </c>
      <c r="O5379">
        <v>3</v>
      </c>
      <c r="P5379" t="s">
        <v>26085</v>
      </c>
      <c r="Q5379">
        <v>5</v>
      </c>
      <c r="R5379" t="s">
        <v>8203</v>
      </c>
      <c r="S5379">
        <v>5</v>
      </c>
      <c r="T5379">
        <v>1</v>
      </c>
      <c r="U5379">
        <v>329715</v>
      </c>
      <c r="V5379">
        <v>2020</v>
      </c>
      <c r="W5379" t="s">
        <v>26159</v>
      </c>
    </row>
    <row r="5380" spans="1:23" x14ac:dyDescent="0.3">
      <c r="A5380">
        <v>13</v>
      </c>
      <c r="B5380" t="s">
        <v>26153</v>
      </c>
      <c r="C5380">
        <v>13501</v>
      </c>
      <c r="D5380" t="s">
        <v>1950</v>
      </c>
      <c r="E5380">
        <v>100105</v>
      </c>
      <c r="F5380" t="s">
        <v>11377</v>
      </c>
      <c r="G5380">
        <v>100105004</v>
      </c>
      <c r="H5380" t="s">
        <v>26116</v>
      </c>
      <c r="I5380">
        <v>2</v>
      </c>
      <c r="J5380" t="s">
        <v>12848</v>
      </c>
      <c r="K5380">
        <v>20</v>
      </c>
      <c r="L5380" t="s">
        <v>26161</v>
      </c>
      <c r="M5380">
        <v>2</v>
      </c>
      <c r="N5380" t="s">
        <v>26084</v>
      </c>
      <c r="O5380">
        <v>1</v>
      </c>
      <c r="P5380" t="s">
        <v>28066</v>
      </c>
      <c r="Q5380">
        <v>1</v>
      </c>
      <c r="R5380" t="s">
        <v>26083</v>
      </c>
      <c r="S5380">
        <v>2</v>
      </c>
      <c r="T5380">
        <v>1</v>
      </c>
      <c r="U5380">
        <v>9120</v>
      </c>
      <c r="V5380">
        <v>2020</v>
      </c>
      <c r="W5380" t="s">
        <v>26159</v>
      </c>
    </row>
    <row r="5381" spans="1:23" x14ac:dyDescent="0.3">
      <c r="A5381">
        <v>13</v>
      </c>
      <c r="B5381" t="s">
        <v>26153</v>
      </c>
      <c r="C5381">
        <v>13604</v>
      </c>
      <c r="D5381" t="s">
        <v>1974</v>
      </c>
      <c r="E5381">
        <v>100105</v>
      </c>
      <c r="F5381" t="s">
        <v>11377</v>
      </c>
      <c r="G5381">
        <v>100105004</v>
      </c>
      <c r="H5381" t="s">
        <v>26116</v>
      </c>
      <c r="I5381">
        <v>1</v>
      </c>
      <c r="J5381" t="s">
        <v>26080</v>
      </c>
      <c r="K5381">
        <v>20</v>
      </c>
      <c r="L5381" t="s">
        <v>26161</v>
      </c>
      <c r="M5381">
        <v>2</v>
      </c>
      <c r="N5381" t="s">
        <v>26084</v>
      </c>
      <c r="O5381">
        <v>1</v>
      </c>
      <c r="P5381" t="s">
        <v>28066</v>
      </c>
      <c r="Q5381">
        <v>1</v>
      </c>
      <c r="R5381" t="s">
        <v>26083</v>
      </c>
      <c r="S5381">
        <v>5</v>
      </c>
      <c r="T5381">
        <v>1</v>
      </c>
      <c r="U5381">
        <v>28000</v>
      </c>
      <c r="V5381">
        <v>2020</v>
      </c>
      <c r="W5381" t="s">
        <v>26159</v>
      </c>
    </row>
    <row r="5382" spans="1:23" x14ac:dyDescent="0.3">
      <c r="A5382">
        <v>13</v>
      </c>
      <c r="B5382" t="s">
        <v>26153</v>
      </c>
      <c r="C5382">
        <v>13604</v>
      </c>
      <c r="D5382" t="s">
        <v>1974</v>
      </c>
      <c r="E5382">
        <v>100105</v>
      </c>
      <c r="F5382" t="s">
        <v>11377</v>
      </c>
      <c r="G5382">
        <v>100105004</v>
      </c>
      <c r="H5382" t="s">
        <v>26116</v>
      </c>
      <c r="I5382">
        <v>2</v>
      </c>
      <c r="J5382" t="s">
        <v>12848</v>
      </c>
      <c r="K5382">
        <v>20</v>
      </c>
      <c r="L5382" t="s">
        <v>26161</v>
      </c>
      <c r="M5382">
        <v>5</v>
      </c>
      <c r="N5382" t="s">
        <v>26092</v>
      </c>
      <c r="O5382">
        <v>3</v>
      </c>
      <c r="P5382" t="s">
        <v>26085</v>
      </c>
      <c r="Q5382">
        <v>5</v>
      </c>
      <c r="R5382" t="s">
        <v>8203</v>
      </c>
      <c r="S5382">
        <v>15</v>
      </c>
      <c r="T5382">
        <v>1</v>
      </c>
      <c r="U5382">
        <v>360000</v>
      </c>
      <c r="V5382">
        <v>2020</v>
      </c>
      <c r="W5382" t="s">
        <v>26159</v>
      </c>
    </row>
    <row r="5383" spans="1:23" x14ac:dyDescent="0.3">
      <c r="A5383">
        <v>13</v>
      </c>
      <c r="B5383" t="s">
        <v>26153</v>
      </c>
      <c r="C5383">
        <v>13604</v>
      </c>
      <c r="D5383" t="s">
        <v>1974</v>
      </c>
      <c r="E5383">
        <v>100103</v>
      </c>
      <c r="F5383" t="s">
        <v>11337</v>
      </c>
      <c r="G5383">
        <v>1001030040</v>
      </c>
      <c r="H5383" t="s">
        <v>26115</v>
      </c>
      <c r="I5383">
        <v>2</v>
      </c>
      <c r="J5383" t="s">
        <v>12848</v>
      </c>
      <c r="K5383">
        <v>3</v>
      </c>
      <c r="L5383" t="s">
        <v>26112</v>
      </c>
      <c r="M5383">
        <v>3</v>
      </c>
      <c r="N5383" t="s">
        <v>16841</v>
      </c>
      <c r="O5383">
        <v>3</v>
      </c>
      <c r="P5383" t="s">
        <v>26085</v>
      </c>
      <c r="Q5383">
        <v>5</v>
      </c>
      <c r="R5383" t="s">
        <v>8203</v>
      </c>
      <c r="S5383">
        <v>24</v>
      </c>
      <c r="T5383">
        <v>1</v>
      </c>
      <c r="U5383">
        <v>147200</v>
      </c>
      <c r="V5383">
        <v>2020</v>
      </c>
      <c r="W5383" t="s">
        <v>26159</v>
      </c>
    </row>
    <row r="5384" spans="1:23" x14ac:dyDescent="0.3">
      <c r="A5384">
        <v>13</v>
      </c>
      <c r="B5384" t="s">
        <v>26153</v>
      </c>
      <c r="C5384">
        <v>13604</v>
      </c>
      <c r="D5384" t="s">
        <v>1974</v>
      </c>
      <c r="E5384">
        <v>100105</v>
      </c>
      <c r="F5384" t="s">
        <v>11377</v>
      </c>
      <c r="G5384">
        <v>100105001</v>
      </c>
      <c r="H5384" t="s">
        <v>26118</v>
      </c>
      <c r="I5384">
        <v>2</v>
      </c>
      <c r="J5384" t="s">
        <v>12848</v>
      </c>
      <c r="K5384">
        <v>20</v>
      </c>
      <c r="L5384" t="s">
        <v>26161</v>
      </c>
      <c r="M5384">
        <v>2</v>
      </c>
      <c r="N5384" t="s">
        <v>26084</v>
      </c>
      <c r="O5384">
        <v>3</v>
      </c>
      <c r="P5384" t="s">
        <v>26085</v>
      </c>
      <c r="Q5384">
        <v>1</v>
      </c>
      <c r="R5384" t="s">
        <v>26083</v>
      </c>
      <c r="S5384">
        <v>14</v>
      </c>
      <c r="T5384">
        <v>1</v>
      </c>
      <c r="U5384">
        <v>190000</v>
      </c>
      <c r="V5384">
        <v>2020</v>
      </c>
      <c r="W5384" t="s">
        <v>26159</v>
      </c>
    </row>
    <row r="5385" spans="1:23" x14ac:dyDescent="0.3">
      <c r="A5385">
        <v>13</v>
      </c>
      <c r="B5385" t="s">
        <v>26153</v>
      </c>
      <c r="C5385">
        <v>13604</v>
      </c>
      <c r="D5385" t="s">
        <v>1974</v>
      </c>
      <c r="E5385">
        <v>100105</v>
      </c>
      <c r="F5385" t="s">
        <v>11377</v>
      </c>
      <c r="G5385">
        <v>100105001</v>
      </c>
      <c r="H5385" t="s">
        <v>26118</v>
      </c>
      <c r="I5385">
        <v>1</v>
      </c>
      <c r="J5385" t="s">
        <v>26080</v>
      </c>
      <c r="K5385">
        <v>20</v>
      </c>
      <c r="L5385" t="s">
        <v>26161</v>
      </c>
      <c r="M5385">
        <v>2</v>
      </c>
      <c r="N5385" t="s">
        <v>26084</v>
      </c>
      <c r="O5385">
        <v>1</v>
      </c>
      <c r="P5385" t="s">
        <v>28066</v>
      </c>
      <c r="Q5385">
        <v>1</v>
      </c>
      <c r="R5385" t="s">
        <v>26083</v>
      </c>
      <c r="S5385">
        <v>6</v>
      </c>
      <c r="T5385">
        <v>1</v>
      </c>
      <c r="U5385">
        <v>51000</v>
      </c>
      <c r="V5385">
        <v>2020</v>
      </c>
      <c r="W5385" t="s">
        <v>26159</v>
      </c>
    </row>
    <row r="5386" spans="1:23" x14ac:dyDescent="0.3">
      <c r="A5386">
        <v>13</v>
      </c>
      <c r="B5386" t="s">
        <v>26153</v>
      </c>
      <c r="C5386">
        <v>13604</v>
      </c>
      <c r="D5386" t="s">
        <v>1974</v>
      </c>
      <c r="E5386">
        <v>100105</v>
      </c>
      <c r="F5386" t="s">
        <v>11377</v>
      </c>
      <c r="G5386">
        <v>100105004</v>
      </c>
      <c r="H5386" t="s">
        <v>26116</v>
      </c>
      <c r="I5386">
        <v>1</v>
      </c>
      <c r="J5386" t="s">
        <v>26080</v>
      </c>
      <c r="K5386">
        <v>20</v>
      </c>
      <c r="L5386" t="s">
        <v>26161</v>
      </c>
      <c r="M5386">
        <v>2</v>
      </c>
      <c r="N5386" t="s">
        <v>26084</v>
      </c>
      <c r="O5386">
        <v>1</v>
      </c>
      <c r="P5386" t="s">
        <v>28066</v>
      </c>
      <c r="Q5386">
        <v>1</v>
      </c>
      <c r="R5386" t="s">
        <v>26083</v>
      </c>
      <c r="S5386">
        <v>3</v>
      </c>
      <c r="T5386">
        <v>1</v>
      </c>
      <c r="U5386">
        <v>32000</v>
      </c>
      <c r="V5386">
        <v>2020</v>
      </c>
      <c r="W5386" t="s">
        <v>26159</v>
      </c>
    </row>
    <row r="5387" spans="1:23" x14ac:dyDescent="0.3">
      <c r="A5387">
        <v>13</v>
      </c>
      <c r="B5387" t="s">
        <v>26153</v>
      </c>
      <c r="C5387">
        <v>13404</v>
      </c>
      <c r="D5387" t="s">
        <v>1947</v>
      </c>
      <c r="E5387">
        <v>100105</v>
      </c>
      <c r="F5387" t="s">
        <v>11377</v>
      </c>
      <c r="G5387">
        <v>100105004</v>
      </c>
      <c r="H5387" t="s">
        <v>26116</v>
      </c>
      <c r="I5387">
        <v>1</v>
      </c>
      <c r="J5387" t="s">
        <v>26080</v>
      </c>
      <c r="K5387">
        <v>20</v>
      </c>
      <c r="L5387" t="s">
        <v>26161</v>
      </c>
      <c r="M5387">
        <v>2</v>
      </c>
      <c r="N5387" t="s">
        <v>26084</v>
      </c>
      <c r="O5387">
        <v>3</v>
      </c>
      <c r="P5387" t="s">
        <v>26085</v>
      </c>
      <c r="Q5387">
        <v>1</v>
      </c>
      <c r="R5387" t="s">
        <v>26083</v>
      </c>
      <c r="S5387">
        <v>1</v>
      </c>
      <c r="T5387">
        <v>1</v>
      </c>
      <c r="U5387">
        <v>32000</v>
      </c>
      <c r="V5387">
        <v>2020</v>
      </c>
      <c r="W5387" t="s">
        <v>26159</v>
      </c>
    </row>
    <row r="5388" spans="1:23" x14ac:dyDescent="0.3">
      <c r="A5388">
        <v>13</v>
      </c>
      <c r="B5388" t="s">
        <v>26153</v>
      </c>
      <c r="C5388">
        <v>13404</v>
      </c>
      <c r="D5388" t="s">
        <v>1947</v>
      </c>
      <c r="E5388">
        <v>100105</v>
      </c>
      <c r="F5388" t="s">
        <v>11377</v>
      </c>
      <c r="G5388">
        <v>100105001</v>
      </c>
      <c r="H5388" t="s">
        <v>26118</v>
      </c>
      <c r="I5388">
        <v>2</v>
      </c>
      <c r="J5388" t="s">
        <v>12848</v>
      </c>
      <c r="K5388">
        <v>20</v>
      </c>
      <c r="L5388" t="s">
        <v>26161</v>
      </c>
      <c r="M5388">
        <v>2</v>
      </c>
      <c r="N5388" t="s">
        <v>26084</v>
      </c>
      <c r="O5388">
        <v>3</v>
      </c>
      <c r="P5388" t="s">
        <v>26085</v>
      </c>
      <c r="Q5388">
        <v>1</v>
      </c>
      <c r="R5388" t="s">
        <v>26083</v>
      </c>
      <c r="S5388">
        <v>15</v>
      </c>
      <c r="T5388">
        <v>1</v>
      </c>
      <c r="U5388">
        <v>4500000</v>
      </c>
      <c r="V5388">
        <v>2020</v>
      </c>
      <c r="W5388" t="s">
        <v>26159</v>
      </c>
    </row>
    <row r="5389" spans="1:23" x14ac:dyDescent="0.3">
      <c r="A5389">
        <v>13</v>
      </c>
      <c r="B5389" t="s">
        <v>26153</v>
      </c>
      <c r="C5389">
        <v>13404</v>
      </c>
      <c r="D5389" t="s">
        <v>1947</v>
      </c>
      <c r="E5389">
        <v>100105</v>
      </c>
      <c r="F5389" t="s">
        <v>11377</v>
      </c>
      <c r="G5389">
        <v>100105001</v>
      </c>
      <c r="H5389" t="s">
        <v>26118</v>
      </c>
      <c r="I5389">
        <v>1</v>
      </c>
      <c r="J5389" t="s">
        <v>26080</v>
      </c>
      <c r="K5389">
        <v>20</v>
      </c>
      <c r="L5389" t="s">
        <v>26161</v>
      </c>
      <c r="M5389">
        <v>2</v>
      </c>
      <c r="N5389" t="s">
        <v>26084</v>
      </c>
      <c r="O5389">
        <v>3</v>
      </c>
      <c r="P5389" t="s">
        <v>26085</v>
      </c>
      <c r="Q5389">
        <v>1</v>
      </c>
      <c r="R5389" t="s">
        <v>26083</v>
      </c>
      <c r="S5389">
        <v>8</v>
      </c>
      <c r="T5389">
        <v>1</v>
      </c>
      <c r="U5389">
        <v>150000</v>
      </c>
      <c r="V5389">
        <v>2020</v>
      </c>
      <c r="W5389" t="s">
        <v>26159</v>
      </c>
    </row>
    <row r="5390" spans="1:23" x14ac:dyDescent="0.3">
      <c r="A5390">
        <v>13</v>
      </c>
      <c r="B5390" t="s">
        <v>26153</v>
      </c>
      <c r="C5390">
        <v>13404</v>
      </c>
      <c r="D5390" t="s">
        <v>1947</v>
      </c>
      <c r="E5390">
        <v>100105</v>
      </c>
      <c r="F5390" t="s">
        <v>11377</v>
      </c>
      <c r="G5390">
        <v>100105004</v>
      </c>
      <c r="H5390" t="s">
        <v>26116</v>
      </c>
      <c r="I5390">
        <v>2</v>
      </c>
      <c r="J5390" t="s">
        <v>12848</v>
      </c>
      <c r="K5390">
        <v>20</v>
      </c>
      <c r="L5390" t="s">
        <v>26161</v>
      </c>
      <c r="M5390">
        <v>5</v>
      </c>
      <c r="N5390" t="s">
        <v>26092</v>
      </c>
      <c r="O5390">
        <v>3</v>
      </c>
      <c r="P5390" t="s">
        <v>26085</v>
      </c>
      <c r="Q5390">
        <v>3</v>
      </c>
      <c r="R5390" t="s">
        <v>26107</v>
      </c>
      <c r="S5390">
        <v>52</v>
      </c>
      <c r="T5390">
        <v>1</v>
      </c>
      <c r="U5390">
        <v>20000000</v>
      </c>
      <c r="V5390">
        <v>2020</v>
      </c>
      <c r="W5390" t="s">
        <v>26159</v>
      </c>
    </row>
    <row r="5391" spans="1:23" x14ac:dyDescent="0.3">
      <c r="A5391">
        <v>13</v>
      </c>
      <c r="B5391" t="s">
        <v>26153</v>
      </c>
      <c r="C5391">
        <v>13404</v>
      </c>
      <c r="D5391" t="s">
        <v>1947</v>
      </c>
      <c r="E5391">
        <v>100105</v>
      </c>
      <c r="F5391" t="s">
        <v>11377</v>
      </c>
      <c r="G5391">
        <v>100105001</v>
      </c>
      <c r="H5391" t="s">
        <v>26118</v>
      </c>
      <c r="I5391">
        <v>1</v>
      </c>
      <c r="J5391" t="s">
        <v>26080</v>
      </c>
      <c r="K5391">
        <v>20</v>
      </c>
      <c r="L5391" t="s">
        <v>26161</v>
      </c>
      <c r="M5391">
        <v>2</v>
      </c>
      <c r="N5391" t="s">
        <v>26084</v>
      </c>
      <c r="O5391">
        <v>3</v>
      </c>
      <c r="P5391" t="s">
        <v>26085</v>
      </c>
      <c r="Q5391">
        <v>1</v>
      </c>
      <c r="R5391" t="s">
        <v>26083</v>
      </c>
      <c r="S5391">
        <v>1</v>
      </c>
      <c r="T5391">
        <v>1</v>
      </c>
      <c r="U5391">
        <v>80000</v>
      </c>
      <c r="V5391">
        <v>2020</v>
      </c>
      <c r="W5391" t="s">
        <v>26159</v>
      </c>
    </row>
    <row r="5392" spans="1:23" x14ac:dyDescent="0.3">
      <c r="A5392">
        <v>13</v>
      </c>
      <c r="B5392" t="s">
        <v>26153</v>
      </c>
      <c r="C5392">
        <v>13404</v>
      </c>
      <c r="D5392" t="s">
        <v>1947</v>
      </c>
      <c r="E5392">
        <v>100105</v>
      </c>
      <c r="F5392" t="s">
        <v>11377</v>
      </c>
      <c r="G5392">
        <v>100105004</v>
      </c>
      <c r="H5392" t="s">
        <v>26116</v>
      </c>
      <c r="I5392">
        <v>1</v>
      </c>
      <c r="J5392" t="s">
        <v>26080</v>
      </c>
      <c r="K5392">
        <v>20</v>
      </c>
      <c r="L5392" t="s">
        <v>26161</v>
      </c>
      <c r="M5392">
        <v>2</v>
      </c>
      <c r="N5392" t="s">
        <v>26084</v>
      </c>
      <c r="O5392">
        <v>2</v>
      </c>
      <c r="P5392" t="s">
        <v>28067</v>
      </c>
      <c r="Q5392">
        <v>1</v>
      </c>
      <c r="R5392" t="s">
        <v>26083</v>
      </c>
      <c r="S5392">
        <v>2</v>
      </c>
      <c r="T5392">
        <v>1</v>
      </c>
      <c r="U5392">
        <v>70000</v>
      </c>
      <c r="V5392">
        <v>2020</v>
      </c>
      <c r="W5392" t="s">
        <v>26159</v>
      </c>
    </row>
    <row r="5393" spans="1:23" x14ac:dyDescent="0.3">
      <c r="A5393">
        <v>13</v>
      </c>
      <c r="B5393" t="s">
        <v>26153</v>
      </c>
      <c r="C5393">
        <v>13404</v>
      </c>
      <c r="D5393" t="s">
        <v>1947</v>
      </c>
      <c r="E5393">
        <v>100105</v>
      </c>
      <c r="F5393" t="s">
        <v>11377</v>
      </c>
      <c r="G5393">
        <v>100105001</v>
      </c>
      <c r="H5393" t="s">
        <v>26118</v>
      </c>
      <c r="I5393">
        <v>2</v>
      </c>
      <c r="J5393" t="s">
        <v>12848</v>
      </c>
      <c r="K5393">
        <v>20</v>
      </c>
      <c r="L5393" t="s">
        <v>26161</v>
      </c>
      <c r="M5393">
        <v>5</v>
      </c>
      <c r="N5393" t="s">
        <v>26092</v>
      </c>
      <c r="O5393">
        <v>3</v>
      </c>
      <c r="P5393" t="s">
        <v>26085</v>
      </c>
      <c r="Q5393">
        <v>4</v>
      </c>
      <c r="R5393" t="s">
        <v>26113</v>
      </c>
      <c r="S5393">
        <v>30</v>
      </c>
      <c r="T5393">
        <v>1</v>
      </c>
      <c r="U5393">
        <v>500000</v>
      </c>
      <c r="V5393">
        <v>2020</v>
      </c>
      <c r="W5393" t="s">
        <v>26159</v>
      </c>
    </row>
    <row r="5394" spans="1:23" x14ac:dyDescent="0.3">
      <c r="A5394">
        <v>13</v>
      </c>
      <c r="B5394" t="s">
        <v>26153</v>
      </c>
      <c r="C5394">
        <v>13404</v>
      </c>
      <c r="D5394" t="s">
        <v>1947</v>
      </c>
      <c r="E5394">
        <v>100105</v>
      </c>
      <c r="F5394" t="s">
        <v>11377</v>
      </c>
      <c r="G5394">
        <v>100105004</v>
      </c>
      <c r="H5394" t="s">
        <v>26116</v>
      </c>
      <c r="I5394">
        <v>1</v>
      </c>
      <c r="J5394" t="s">
        <v>26080</v>
      </c>
      <c r="K5394">
        <v>20</v>
      </c>
      <c r="L5394" t="s">
        <v>26161</v>
      </c>
      <c r="M5394">
        <v>2</v>
      </c>
      <c r="N5394" t="s">
        <v>26084</v>
      </c>
      <c r="O5394">
        <v>3</v>
      </c>
      <c r="P5394" t="s">
        <v>26085</v>
      </c>
      <c r="Q5394">
        <v>1</v>
      </c>
      <c r="R5394" t="s">
        <v>26083</v>
      </c>
      <c r="S5394">
        <v>2</v>
      </c>
      <c r="T5394">
        <v>1</v>
      </c>
      <c r="U5394">
        <v>105000</v>
      </c>
      <c r="V5394">
        <v>2020</v>
      </c>
      <c r="W5394" t="s">
        <v>26159</v>
      </c>
    </row>
    <row r="5395" spans="1:23" x14ac:dyDescent="0.3">
      <c r="A5395">
        <v>13</v>
      </c>
      <c r="B5395" t="s">
        <v>26153</v>
      </c>
      <c r="C5395">
        <v>13404</v>
      </c>
      <c r="D5395" t="s">
        <v>1947</v>
      </c>
      <c r="E5395">
        <v>100105</v>
      </c>
      <c r="F5395" t="s">
        <v>11377</v>
      </c>
      <c r="G5395">
        <v>100105004</v>
      </c>
      <c r="H5395" t="s">
        <v>26116</v>
      </c>
      <c r="I5395">
        <v>2</v>
      </c>
      <c r="J5395" t="s">
        <v>12848</v>
      </c>
      <c r="K5395">
        <v>20</v>
      </c>
      <c r="L5395" t="s">
        <v>26161</v>
      </c>
      <c r="M5395">
        <v>5</v>
      </c>
      <c r="N5395" t="s">
        <v>26092</v>
      </c>
      <c r="O5395">
        <v>3</v>
      </c>
      <c r="P5395" t="s">
        <v>26085</v>
      </c>
      <c r="Q5395">
        <v>2</v>
      </c>
      <c r="R5395" t="s">
        <v>8209</v>
      </c>
      <c r="S5395">
        <v>70</v>
      </c>
      <c r="T5395">
        <v>1</v>
      </c>
      <c r="U5395">
        <v>3200000</v>
      </c>
      <c r="V5395">
        <v>2020</v>
      </c>
      <c r="W5395" t="s">
        <v>26159</v>
      </c>
    </row>
    <row r="5396" spans="1:23" x14ac:dyDescent="0.3">
      <c r="A5396">
        <v>13</v>
      </c>
      <c r="B5396" t="s">
        <v>26153</v>
      </c>
      <c r="C5396">
        <v>13404</v>
      </c>
      <c r="D5396" t="s">
        <v>1947</v>
      </c>
      <c r="E5396">
        <v>100105</v>
      </c>
      <c r="F5396" t="s">
        <v>11377</v>
      </c>
      <c r="G5396">
        <v>100105004</v>
      </c>
      <c r="H5396" t="s">
        <v>26116</v>
      </c>
      <c r="I5396">
        <v>2</v>
      </c>
      <c r="J5396" t="s">
        <v>12848</v>
      </c>
      <c r="K5396">
        <v>20</v>
      </c>
      <c r="L5396" t="s">
        <v>26161</v>
      </c>
      <c r="M5396">
        <v>2</v>
      </c>
      <c r="N5396" t="s">
        <v>26084</v>
      </c>
      <c r="O5396">
        <v>3</v>
      </c>
      <c r="P5396" t="s">
        <v>26085</v>
      </c>
      <c r="Q5396">
        <v>1</v>
      </c>
      <c r="R5396" t="s">
        <v>26083</v>
      </c>
      <c r="S5396">
        <v>20</v>
      </c>
      <c r="T5396">
        <v>1</v>
      </c>
      <c r="U5396">
        <v>840000</v>
      </c>
      <c r="V5396">
        <v>2020</v>
      </c>
      <c r="W5396" t="s">
        <v>26159</v>
      </c>
    </row>
    <row r="5397" spans="1:23" x14ac:dyDescent="0.3">
      <c r="A5397">
        <v>13</v>
      </c>
      <c r="B5397" t="s">
        <v>26153</v>
      </c>
      <c r="C5397">
        <v>13404</v>
      </c>
      <c r="D5397" t="s">
        <v>1947</v>
      </c>
      <c r="E5397">
        <v>100105</v>
      </c>
      <c r="F5397" t="s">
        <v>11377</v>
      </c>
      <c r="G5397">
        <v>100105004</v>
      </c>
      <c r="H5397" t="s">
        <v>26116</v>
      </c>
      <c r="I5397">
        <v>1</v>
      </c>
      <c r="J5397" t="s">
        <v>26080</v>
      </c>
      <c r="K5397">
        <v>20</v>
      </c>
      <c r="L5397" t="s">
        <v>26161</v>
      </c>
      <c r="M5397">
        <v>2</v>
      </c>
      <c r="N5397" t="s">
        <v>26084</v>
      </c>
      <c r="O5397">
        <v>3</v>
      </c>
      <c r="P5397" t="s">
        <v>26085</v>
      </c>
      <c r="Q5397">
        <v>1</v>
      </c>
      <c r="R5397" t="s">
        <v>26083</v>
      </c>
      <c r="S5397">
        <v>2</v>
      </c>
      <c r="T5397">
        <v>1</v>
      </c>
      <c r="U5397">
        <v>160000</v>
      </c>
      <c r="V5397">
        <v>2020</v>
      </c>
      <c r="W5397" t="s">
        <v>26159</v>
      </c>
    </row>
    <row r="5398" spans="1:23" x14ac:dyDescent="0.3">
      <c r="A5398">
        <v>13</v>
      </c>
      <c r="B5398" t="s">
        <v>26153</v>
      </c>
      <c r="C5398">
        <v>13404</v>
      </c>
      <c r="D5398" t="s">
        <v>1947</v>
      </c>
      <c r="E5398">
        <v>100105</v>
      </c>
      <c r="F5398" t="s">
        <v>11377</v>
      </c>
      <c r="G5398">
        <v>100105004</v>
      </c>
      <c r="H5398" t="s">
        <v>26116</v>
      </c>
      <c r="I5398">
        <v>2</v>
      </c>
      <c r="J5398" t="s">
        <v>12848</v>
      </c>
      <c r="K5398">
        <v>20</v>
      </c>
      <c r="L5398" t="s">
        <v>26161</v>
      </c>
      <c r="M5398">
        <v>2</v>
      </c>
      <c r="N5398" t="s">
        <v>26084</v>
      </c>
      <c r="O5398">
        <v>3</v>
      </c>
      <c r="P5398" t="s">
        <v>26085</v>
      </c>
      <c r="Q5398">
        <v>1</v>
      </c>
      <c r="R5398" t="s">
        <v>26083</v>
      </c>
      <c r="S5398">
        <v>8</v>
      </c>
      <c r="T5398">
        <v>1</v>
      </c>
      <c r="U5398">
        <v>745000</v>
      </c>
      <c r="V5398">
        <v>2020</v>
      </c>
      <c r="W5398" t="s">
        <v>26159</v>
      </c>
    </row>
    <row r="5399" spans="1:23" x14ac:dyDescent="0.3">
      <c r="A5399">
        <v>13</v>
      </c>
      <c r="B5399" t="s">
        <v>26153</v>
      </c>
      <c r="C5399">
        <v>13404</v>
      </c>
      <c r="D5399" t="s">
        <v>1947</v>
      </c>
      <c r="E5399">
        <v>100105</v>
      </c>
      <c r="F5399" t="s">
        <v>11377</v>
      </c>
      <c r="G5399">
        <v>100105004</v>
      </c>
      <c r="H5399" t="s">
        <v>26116</v>
      </c>
      <c r="I5399">
        <v>1</v>
      </c>
      <c r="J5399" t="s">
        <v>26080</v>
      </c>
      <c r="K5399">
        <v>20</v>
      </c>
      <c r="L5399" t="s">
        <v>26161</v>
      </c>
      <c r="M5399">
        <v>2</v>
      </c>
      <c r="N5399" t="s">
        <v>26084</v>
      </c>
      <c r="O5399">
        <v>3</v>
      </c>
      <c r="P5399" t="s">
        <v>26085</v>
      </c>
      <c r="Q5399">
        <v>1</v>
      </c>
      <c r="R5399" t="s">
        <v>26083</v>
      </c>
      <c r="S5399">
        <v>2</v>
      </c>
      <c r="T5399">
        <v>1</v>
      </c>
      <c r="U5399">
        <v>40000</v>
      </c>
      <c r="V5399">
        <v>2020</v>
      </c>
      <c r="W5399" t="s">
        <v>26159</v>
      </c>
    </row>
    <row r="5400" spans="1:23" x14ac:dyDescent="0.3">
      <c r="A5400">
        <v>13</v>
      </c>
      <c r="B5400" t="s">
        <v>26153</v>
      </c>
      <c r="C5400">
        <v>13404</v>
      </c>
      <c r="D5400" t="s">
        <v>1947</v>
      </c>
      <c r="E5400">
        <v>100105</v>
      </c>
      <c r="F5400" t="s">
        <v>11377</v>
      </c>
      <c r="G5400">
        <v>100105001</v>
      </c>
      <c r="H5400" t="s">
        <v>26118</v>
      </c>
      <c r="I5400">
        <v>2</v>
      </c>
      <c r="J5400" t="s">
        <v>12848</v>
      </c>
      <c r="K5400">
        <v>20</v>
      </c>
      <c r="L5400" t="s">
        <v>26161</v>
      </c>
      <c r="M5400">
        <v>5</v>
      </c>
      <c r="N5400" t="s">
        <v>26092</v>
      </c>
      <c r="O5400">
        <v>3</v>
      </c>
      <c r="P5400" t="s">
        <v>26085</v>
      </c>
      <c r="Q5400">
        <v>2</v>
      </c>
      <c r="R5400" t="s">
        <v>8209</v>
      </c>
      <c r="S5400">
        <v>30</v>
      </c>
      <c r="T5400">
        <v>1</v>
      </c>
      <c r="U5400">
        <v>2200000</v>
      </c>
      <c r="V5400">
        <v>2020</v>
      </c>
      <c r="W5400" t="s">
        <v>26159</v>
      </c>
    </row>
    <row r="5401" spans="1:23" x14ac:dyDescent="0.3">
      <c r="A5401">
        <v>13</v>
      </c>
      <c r="B5401" t="s">
        <v>26153</v>
      </c>
      <c r="C5401">
        <v>13404</v>
      </c>
      <c r="D5401" t="s">
        <v>1947</v>
      </c>
      <c r="E5401">
        <v>100105</v>
      </c>
      <c r="F5401" t="s">
        <v>11377</v>
      </c>
      <c r="G5401">
        <v>100105004</v>
      </c>
      <c r="H5401" t="s">
        <v>26116</v>
      </c>
      <c r="I5401">
        <v>1</v>
      </c>
      <c r="J5401" t="s">
        <v>26080</v>
      </c>
      <c r="K5401">
        <v>20</v>
      </c>
      <c r="L5401" t="s">
        <v>26161</v>
      </c>
      <c r="M5401">
        <v>2</v>
      </c>
      <c r="N5401" t="s">
        <v>26084</v>
      </c>
      <c r="O5401">
        <v>3</v>
      </c>
      <c r="P5401" t="s">
        <v>26085</v>
      </c>
      <c r="Q5401">
        <v>1</v>
      </c>
      <c r="R5401" t="s">
        <v>26083</v>
      </c>
      <c r="S5401">
        <v>2</v>
      </c>
      <c r="T5401">
        <v>1</v>
      </c>
      <c r="U5401">
        <v>55000</v>
      </c>
      <c r="V5401">
        <v>2020</v>
      </c>
      <c r="W5401" t="s">
        <v>26159</v>
      </c>
    </row>
    <row r="5402" spans="1:23" x14ac:dyDescent="0.3">
      <c r="A5402">
        <v>13</v>
      </c>
      <c r="B5402" t="s">
        <v>26153</v>
      </c>
      <c r="C5402">
        <v>13404</v>
      </c>
      <c r="D5402" t="s">
        <v>1947</v>
      </c>
      <c r="E5402">
        <v>100105</v>
      </c>
      <c r="F5402" t="s">
        <v>11377</v>
      </c>
      <c r="G5402">
        <v>100105001</v>
      </c>
      <c r="H5402" t="s">
        <v>26118</v>
      </c>
      <c r="I5402">
        <v>1</v>
      </c>
      <c r="J5402" t="s">
        <v>26080</v>
      </c>
      <c r="K5402">
        <v>20</v>
      </c>
      <c r="L5402" t="s">
        <v>26161</v>
      </c>
      <c r="M5402">
        <v>2</v>
      </c>
      <c r="N5402" t="s">
        <v>26084</v>
      </c>
      <c r="O5402">
        <v>1</v>
      </c>
      <c r="P5402" t="s">
        <v>28066</v>
      </c>
      <c r="Q5402">
        <v>1</v>
      </c>
      <c r="R5402" t="s">
        <v>26083</v>
      </c>
      <c r="S5402">
        <v>1</v>
      </c>
      <c r="T5402">
        <v>1</v>
      </c>
      <c r="U5402">
        <v>14000</v>
      </c>
      <c r="V5402">
        <v>2020</v>
      </c>
      <c r="W5402" t="s">
        <v>26159</v>
      </c>
    </row>
    <row r="5403" spans="1:23" x14ac:dyDescent="0.3">
      <c r="A5403">
        <v>13</v>
      </c>
      <c r="B5403" t="s">
        <v>26153</v>
      </c>
      <c r="C5403">
        <v>13404</v>
      </c>
      <c r="D5403" t="s">
        <v>1947</v>
      </c>
      <c r="E5403">
        <v>100105</v>
      </c>
      <c r="F5403" t="s">
        <v>11377</v>
      </c>
      <c r="G5403">
        <v>100105004</v>
      </c>
      <c r="H5403" t="s">
        <v>26116</v>
      </c>
      <c r="I5403">
        <v>2</v>
      </c>
      <c r="J5403" t="s">
        <v>12848</v>
      </c>
      <c r="K5403">
        <v>20</v>
      </c>
      <c r="L5403" t="s">
        <v>26161</v>
      </c>
      <c r="M5403">
        <v>2</v>
      </c>
      <c r="N5403" t="s">
        <v>26084</v>
      </c>
      <c r="O5403">
        <v>3</v>
      </c>
      <c r="P5403" t="s">
        <v>26085</v>
      </c>
      <c r="Q5403">
        <v>1</v>
      </c>
      <c r="R5403" t="s">
        <v>26083</v>
      </c>
      <c r="S5403">
        <v>10</v>
      </c>
      <c r="T5403">
        <v>1</v>
      </c>
      <c r="U5403">
        <v>1000000</v>
      </c>
      <c r="V5403">
        <v>2020</v>
      </c>
      <c r="W5403" t="s">
        <v>26159</v>
      </c>
    </row>
    <row r="5404" spans="1:23" x14ac:dyDescent="0.3">
      <c r="A5404">
        <v>13</v>
      </c>
      <c r="B5404" t="s">
        <v>26153</v>
      </c>
      <c r="C5404">
        <v>13404</v>
      </c>
      <c r="D5404" t="s">
        <v>1947</v>
      </c>
      <c r="E5404">
        <v>100105</v>
      </c>
      <c r="F5404" t="s">
        <v>11377</v>
      </c>
      <c r="G5404">
        <v>100105004</v>
      </c>
      <c r="H5404" t="s">
        <v>26116</v>
      </c>
      <c r="I5404">
        <v>1</v>
      </c>
      <c r="J5404" t="s">
        <v>26080</v>
      </c>
      <c r="K5404">
        <v>20</v>
      </c>
      <c r="L5404" t="s">
        <v>26161</v>
      </c>
      <c r="M5404">
        <v>2</v>
      </c>
      <c r="N5404" t="s">
        <v>26084</v>
      </c>
      <c r="O5404">
        <v>1</v>
      </c>
      <c r="P5404" t="s">
        <v>28066</v>
      </c>
      <c r="Q5404">
        <v>1</v>
      </c>
      <c r="R5404" t="s">
        <v>26083</v>
      </c>
      <c r="S5404">
        <v>1</v>
      </c>
      <c r="T5404">
        <v>1</v>
      </c>
      <c r="U5404">
        <v>36000</v>
      </c>
      <c r="V5404">
        <v>2020</v>
      </c>
      <c r="W5404" t="s">
        <v>26159</v>
      </c>
    </row>
    <row r="5405" spans="1:23" x14ac:dyDescent="0.3">
      <c r="A5405">
        <v>13</v>
      </c>
      <c r="B5405" t="s">
        <v>26153</v>
      </c>
      <c r="C5405">
        <v>13404</v>
      </c>
      <c r="D5405" t="s">
        <v>1947</v>
      </c>
      <c r="E5405">
        <v>100105</v>
      </c>
      <c r="F5405" t="s">
        <v>11377</v>
      </c>
      <c r="G5405">
        <v>100105004</v>
      </c>
      <c r="H5405" t="s">
        <v>26116</v>
      </c>
      <c r="I5405">
        <v>1</v>
      </c>
      <c r="J5405" t="s">
        <v>26080</v>
      </c>
      <c r="K5405">
        <v>20</v>
      </c>
      <c r="L5405" t="s">
        <v>26161</v>
      </c>
      <c r="M5405">
        <v>2</v>
      </c>
      <c r="N5405" t="s">
        <v>26084</v>
      </c>
      <c r="O5405">
        <v>1</v>
      </c>
      <c r="P5405" t="s">
        <v>28066</v>
      </c>
      <c r="Q5405">
        <v>1</v>
      </c>
      <c r="R5405" t="s">
        <v>26083</v>
      </c>
      <c r="S5405">
        <v>3</v>
      </c>
      <c r="T5405">
        <v>1</v>
      </c>
      <c r="U5405">
        <v>130000</v>
      </c>
      <c r="V5405">
        <v>2020</v>
      </c>
      <c r="W5405" t="s">
        <v>26159</v>
      </c>
    </row>
    <row r="5406" spans="1:23" x14ac:dyDescent="0.3">
      <c r="A5406">
        <v>13</v>
      </c>
      <c r="B5406" t="s">
        <v>26153</v>
      </c>
      <c r="C5406">
        <v>13404</v>
      </c>
      <c r="D5406" t="s">
        <v>1947</v>
      </c>
      <c r="E5406">
        <v>100105</v>
      </c>
      <c r="F5406" t="s">
        <v>11377</v>
      </c>
      <c r="G5406">
        <v>100105004</v>
      </c>
      <c r="H5406" t="s">
        <v>26116</v>
      </c>
      <c r="I5406">
        <v>1</v>
      </c>
      <c r="J5406" t="s">
        <v>26080</v>
      </c>
      <c r="K5406">
        <v>20</v>
      </c>
      <c r="L5406" t="s">
        <v>26161</v>
      </c>
      <c r="M5406">
        <v>2</v>
      </c>
      <c r="N5406" t="s">
        <v>26084</v>
      </c>
      <c r="O5406">
        <v>1</v>
      </c>
      <c r="P5406" t="s">
        <v>28066</v>
      </c>
      <c r="Q5406">
        <v>1</v>
      </c>
      <c r="R5406" t="s">
        <v>26083</v>
      </c>
      <c r="S5406">
        <v>3</v>
      </c>
      <c r="T5406">
        <v>1</v>
      </c>
      <c r="U5406">
        <v>33000</v>
      </c>
      <c r="V5406">
        <v>2020</v>
      </c>
      <c r="W5406" t="s">
        <v>26159</v>
      </c>
    </row>
    <row r="5407" spans="1:23" x14ac:dyDescent="0.3">
      <c r="A5407">
        <v>13</v>
      </c>
      <c r="B5407" t="s">
        <v>26153</v>
      </c>
      <c r="C5407">
        <v>13404</v>
      </c>
      <c r="D5407" t="s">
        <v>1947</v>
      </c>
      <c r="E5407">
        <v>100105</v>
      </c>
      <c r="F5407" t="s">
        <v>11377</v>
      </c>
      <c r="G5407">
        <v>100105004</v>
      </c>
      <c r="H5407" t="s">
        <v>26116</v>
      </c>
      <c r="I5407">
        <v>2</v>
      </c>
      <c r="J5407" t="s">
        <v>12848</v>
      </c>
      <c r="K5407">
        <v>20</v>
      </c>
      <c r="L5407" t="s">
        <v>26161</v>
      </c>
      <c r="M5407">
        <v>2</v>
      </c>
      <c r="N5407" t="s">
        <v>26084</v>
      </c>
      <c r="O5407">
        <v>3</v>
      </c>
      <c r="P5407" t="s">
        <v>26085</v>
      </c>
      <c r="Q5407">
        <v>1</v>
      </c>
      <c r="R5407" t="s">
        <v>26083</v>
      </c>
      <c r="S5407">
        <v>8</v>
      </c>
      <c r="T5407">
        <v>1</v>
      </c>
      <c r="U5407">
        <v>2500000</v>
      </c>
      <c r="V5407">
        <v>2020</v>
      </c>
      <c r="W5407" t="s">
        <v>26159</v>
      </c>
    </row>
    <row r="5408" spans="1:23" x14ac:dyDescent="0.3">
      <c r="A5408">
        <v>13</v>
      </c>
      <c r="B5408" t="s">
        <v>26153</v>
      </c>
      <c r="C5408">
        <v>13404</v>
      </c>
      <c r="D5408" t="s">
        <v>1947</v>
      </c>
      <c r="E5408">
        <v>100105</v>
      </c>
      <c r="F5408" t="s">
        <v>11377</v>
      </c>
      <c r="G5408">
        <v>100105004</v>
      </c>
      <c r="H5408" t="s">
        <v>26116</v>
      </c>
      <c r="I5408">
        <v>2</v>
      </c>
      <c r="J5408" t="s">
        <v>12848</v>
      </c>
      <c r="K5408">
        <v>20</v>
      </c>
      <c r="L5408" t="s">
        <v>26161</v>
      </c>
      <c r="M5408">
        <v>5</v>
      </c>
      <c r="N5408" t="s">
        <v>26092</v>
      </c>
      <c r="O5408">
        <v>3</v>
      </c>
      <c r="P5408" t="s">
        <v>26085</v>
      </c>
      <c r="Q5408">
        <v>2</v>
      </c>
      <c r="R5408" t="s">
        <v>8209</v>
      </c>
      <c r="S5408">
        <v>95</v>
      </c>
      <c r="T5408">
        <v>1</v>
      </c>
      <c r="U5408">
        <v>5500000</v>
      </c>
      <c r="V5408">
        <v>2020</v>
      </c>
      <c r="W5408" t="s">
        <v>26159</v>
      </c>
    </row>
    <row r="5409" spans="1:23" x14ac:dyDescent="0.3">
      <c r="A5409">
        <v>13</v>
      </c>
      <c r="B5409" t="s">
        <v>26153</v>
      </c>
      <c r="C5409">
        <v>13404</v>
      </c>
      <c r="D5409" t="s">
        <v>1947</v>
      </c>
      <c r="E5409">
        <v>100105</v>
      </c>
      <c r="F5409" t="s">
        <v>11377</v>
      </c>
      <c r="G5409">
        <v>100105004</v>
      </c>
      <c r="H5409" t="s">
        <v>26116</v>
      </c>
      <c r="I5409">
        <v>1</v>
      </c>
      <c r="J5409" t="s">
        <v>26080</v>
      </c>
      <c r="K5409">
        <v>20</v>
      </c>
      <c r="L5409" t="s">
        <v>26161</v>
      </c>
      <c r="M5409">
        <v>2</v>
      </c>
      <c r="N5409" t="s">
        <v>26084</v>
      </c>
      <c r="O5409">
        <v>3</v>
      </c>
      <c r="P5409" t="s">
        <v>26085</v>
      </c>
      <c r="Q5409">
        <v>1</v>
      </c>
      <c r="R5409" t="s">
        <v>26083</v>
      </c>
      <c r="S5409">
        <v>3</v>
      </c>
      <c r="T5409">
        <v>1</v>
      </c>
      <c r="U5409">
        <v>90000</v>
      </c>
      <c r="V5409">
        <v>2020</v>
      </c>
      <c r="W5409" t="s">
        <v>26159</v>
      </c>
    </row>
    <row r="5410" spans="1:23" x14ac:dyDescent="0.3">
      <c r="A5410">
        <v>13</v>
      </c>
      <c r="B5410" t="s">
        <v>26153</v>
      </c>
      <c r="C5410">
        <v>13404</v>
      </c>
      <c r="D5410" t="s">
        <v>1947</v>
      </c>
      <c r="E5410">
        <v>100105</v>
      </c>
      <c r="F5410" t="s">
        <v>11377</v>
      </c>
      <c r="G5410">
        <v>100105004</v>
      </c>
      <c r="H5410" t="s">
        <v>26116</v>
      </c>
      <c r="I5410">
        <v>1</v>
      </c>
      <c r="J5410" t="s">
        <v>26080</v>
      </c>
      <c r="K5410">
        <v>20</v>
      </c>
      <c r="L5410" t="s">
        <v>26161</v>
      </c>
      <c r="M5410">
        <v>2</v>
      </c>
      <c r="N5410" t="s">
        <v>26084</v>
      </c>
      <c r="O5410">
        <v>1</v>
      </c>
      <c r="P5410" t="s">
        <v>28066</v>
      </c>
      <c r="Q5410">
        <v>1</v>
      </c>
      <c r="R5410" t="s">
        <v>26083</v>
      </c>
      <c r="S5410">
        <v>4</v>
      </c>
      <c r="T5410">
        <v>1</v>
      </c>
      <c r="U5410">
        <v>150000</v>
      </c>
      <c r="V5410">
        <v>2020</v>
      </c>
      <c r="W5410" t="s">
        <v>26159</v>
      </c>
    </row>
    <row r="5411" spans="1:23" x14ac:dyDescent="0.3">
      <c r="A5411">
        <v>13</v>
      </c>
      <c r="B5411" t="s">
        <v>26153</v>
      </c>
      <c r="C5411">
        <v>13404</v>
      </c>
      <c r="D5411" t="s">
        <v>1947</v>
      </c>
      <c r="E5411">
        <v>100105</v>
      </c>
      <c r="F5411" t="s">
        <v>11377</v>
      </c>
      <c r="G5411">
        <v>100105001</v>
      </c>
      <c r="H5411" t="s">
        <v>26118</v>
      </c>
      <c r="I5411">
        <v>1</v>
      </c>
      <c r="J5411" t="s">
        <v>26080</v>
      </c>
      <c r="K5411">
        <v>20</v>
      </c>
      <c r="L5411" t="s">
        <v>26161</v>
      </c>
      <c r="M5411">
        <v>2</v>
      </c>
      <c r="N5411" t="s">
        <v>26084</v>
      </c>
      <c r="O5411">
        <v>1</v>
      </c>
      <c r="P5411" t="s">
        <v>28066</v>
      </c>
      <c r="Q5411">
        <v>1</v>
      </c>
      <c r="R5411" t="s">
        <v>26083</v>
      </c>
      <c r="S5411">
        <v>3</v>
      </c>
      <c r="T5411">
        <v>1</v>
      </c>
      <c r="U5411">
        <v>60000</v>
      </c>
      <c r="V5411">
        <v>2020</v>
      </c>
      <c r="W5411" t="s">
        <v>26159</v>
      </c>
    </row>
    <row r="5412" spans="1:23" x14ac:dyDescent="0.3">
      <c r="A5412">
        <v>13</v>
      </c>
      <c r="B5412" t="s">
        <v>26153</v>
      </c>
      <c r="C5412">
        <v>13404</v>
      </c>
      <c r="D5412" t="s">
        <v>1947</v>
      </c>
      <c r="E5412">
        <v>100105</v>
      </c>
      <c r="F5412" t="s">
        <v>11377</v>
      </c>
      <c r="G5412">
        <v>100105004</v>
      </c>
      <c r="H5412" t="s">
        <v>26116</v>
      </c>
      <c r="I5412">
        <v>2</v>
      </c>
      <c r="J5412" t="s">
        <v>12848</v>
      </c>
      <c r="K5412">
        <v>20</v>
      </c>
      <c r="L5412" t="s">
        <v>26161</v>
      </c>
      <c r="M5412">
        <v>5</v>
      </c>
      <c r="N5412" t="s">
        <v>26092</v>
      </c>
      <c r="O5412">
        <v>3</v>
      </c>
      <c r="P5412" t="s">
        <v>26085</v>
      </c>
      <c r="Q5412">
        <v>3</v>
      </c>
      <c r="R5412" t="s">
        <v>26107</v>
      </c>
      <c r="S5412">
        <v>4</v>
      </c>
      <c r="T5412">
        <v>1</v>
      </c>
      <c r="U5412">
        <v>400000</v>
      </c>
      <c r="V5412">
        <v>2020</v>
      </c>
      <c r="W5412" t="s">
        <v>26159</v>
      </c>
    </row>
    <row r="5413" spans="1:23" x14ac:dyDescent="0.3">
      <c r="A5413">
        <v>13</v>
      </c>
      <c r="B5413" t="s">
        <v>26153</v>
      </c>
      <c r="C5413">
        <v>13404</v>
      </c>
      <c r="D5413" t="s">
        <v>1947</v>
      </c>
      <c r="E5413">
        <v>100105</v>
      </c>
      <c r="F5413" t="s">
        <v>11377</v>
      </c>
      <c r="G5413">
        <v>100105004</v>
      </c>
      <c r="H5413" t="s">
        <v>26116</v>
      </c>
      <c r="I5413">
        <v>1</v>
      </c>
      <c r="J5413" t="s">
        <v>26080</v>
      </c>
      <c r="K5413">
        <v>20</v>
      </c>
      <c r="L5413" t="s">
        <v>26161</v>
      </c>
      <c r="M5413">
        <v>2</v>
      </c>
      <c r="N5413" t="s">
        <v>26084</v>
      </c>
      <c r="O5413">
        <v>2</v>
      </c>
      <c r="P5413" t="s">
        <v>28067</v>
      </c>
      <c r="Q5413">
        <v>1</v>
      </c>
      <c r="R5413" t="s">
        <v>26083</v>
      </c>
      <c r="S5413">
        <v>3</v>
      </c>
      <c r="T5413">
        <v>1</v>
      </c>
      <c r="U5413">
        <v>80000</v>
      </c>
      <c r="V5413">
        <v>2020</v>
      </c>
      <c r="W5413" t="s">
        <v>26159</v>
      </c>
    </row>
    <row r="5414" spans="1:23" x14ac:dyDescent="0.3">
      <c r="A5414">
        <v>13</v>
      </c>
      <c r="B5414" t="s">
        <v>26153</v>
      </c>
      <c r="C5414">
        <v>13605</v>
      </c>
      <c r="D5414" t="s">
        <v>1977</v>
      </c>
      <c r="E5414">
        <v>100104</v>
      </c>
      <c r="F5414" t="s">
        <v>11362</v>
      </c>
      <c r="G5414">
        <v>100104003</v>
      </c>
      <c r="H5414" t="s">
        <v>16990</v>
      </c>
      <c r="I5414">
        <v>2</v>
      </c>
      <c r="J5414" t="s">
        <v>12848</v>
      </c>
      <c r="K5414">
        <v>14</v>
      </c>
      <c r="L5414" t="s">
        <v>26103</v>
      </c>
      <c r="M5414">
        <v>2</v>
      </c>
      <c r="N5414" t="s">
        <v>26084</v>
      </c>
      <c r="O5414">
        <v>1</v>
      </c>
      <c r="P5414" t="s">
        <v>28066</v>
      </c>
      <c r="Q5414">
        <v>1</v>
      </c>
      <c r="R5414" t="s">
        <v>26083</v>
      </c>
      <c r="S5414">
        <v>11</v>
      </c>
      <c r="T5414">
        <v>1</v>
      </c>
      <c r="U5414">
        <v>50000</v>
      </c>
      <c r="V5414">
        <v>2020</v>
      </c>
      <c r="W5414" t="s">
        <v>26159</v>
      </c>
    </row>
    <row r="5415" spans="1:23" x14ac:dyDescent="0.3">
      <c r="A5415">
        <v>13</v>
      </c>
      <c r="B5415" t="s">
        <v>26153</v>
      </c>
      <c r="C5415">
        <v>13605</v>
      </c>
      <c r="D5415" t="s">
        <v>1977</v>
      </c>
      <c r="E5415">
        <v>100103</v>
      </c>
      <c r="F5415" t="s">
        <v>11337</v>
      </c>
      <c r="G5415">
        <v>100103002</v>
      </c>
      <c r="H5415" t="s">
        <v>26099</v>
      </c>
      <c r="I5415">
        <v>2</v>
      </c>
      <c r="J5415" t="s">
        <v>12848</v>
      </c>
      <c r="K5415">
        <v>4</v>
      </c>
      <c r="L5415" t="s">
        <v>26101</v>
      </c>
      <c r="M5415">
        <v>2</v>
      </c>
      <c r="N5415" t="s">
        <v>26084</v>
      </c>
      <c r="O5415">
        <v>3</v>
      </c>
      <c r="P5415" t="s">
        <v>26085</v>
      </c>
      <c r="Q5415">
        <v>1</v>
      </c>
      <c r="R5415" t="s">
        <v>26083</v>
      </c>
      <c r="S5415">
        <v>14</v>
      </c>
      <c r="T5415">
        <v>1</v>
      </c>
      <c r="U5415">
        <v>600000</v>
      </c>
      <c r="V5415">
        <v>2020</v>
      </c>
      <c r="W5415" t="s">
        <v>26159</v>
      </c>
    </row>
    <row r="5416" spans="1:23" x14ac:dyDescent="0.3">
      <c r="A5416">
        <v>13</v>
      </c>
      <c r="B5416" t="s">
        <v>26153</v>
      </c>
      <c r="C5416">
        <v>13605</v>
      </c>
      <c r="D5416" t="s">
        <v>1977</v>
      </c>
      <c r="E5416">
        <v>100103</v>
      </c>
      <c r="F5416" t="s">
        <v>11337</v>
      </c>
      <c r="G5416">
        <v>1001030040</v>
      </c>
      <c r="H5416" t="s">
        <v>26115</v>
      </c>
      <c r="I5416">
        <v>2</v>
      </c>
      <c r="J5416" t="s">
        <v>12848</v>
      </c>
      <c r="K5416">
        <v>14</v>
      </c>
      <c r="L5416" t="s">
        <v>26103</v>
      </c>
      <c r="M5416">
        <v>2</v>
      </c>
      <c r="N5416" t="s">
        <v>26084</v>
      </c>
      <c r="O5416">
        <v>1</v>
      </c>
      <c r="P5416" t="s">
        <v>28066</v>
      </c>
      <c r="Q5416">
        <v>1</v>
      </c>
      <c r="R5416" t="s">
        <v>26083</v>
      </c>
      <c r="S5416">
        <v>11</v>
      </c>
      <c r="T5416">
        <v>1</v>
      </c>
      <c r="U5416">
        <v>50000</v>
      </c>
      <c r="V5416">
        <v>2020</v>
      </c>
      <c r="W5416" t="s">
        <v>26159</v>
      </c>
    </row>
    <row r="5417" spans="1:23" x14ac:dyDescent="0.3">
      <c r="A5417">
        <v>13</v>
      </c>
      <c r="B5417" t="s">
        <v>26153</v>
      </c>
      <c r="C5417">
        <v>13605</v>
      </c>
      <c r="D5417" t="s">
        <v>1977</v>
      </c>
      <c r="E5417">
        <v>100104</v>
      </c>
      <c r="F5417" t="s">
        <v>11362</v>
      </c>
      <c r="G5417">
        <v>1001040020</v>
      </c>
      <c r="H5417" t="s">
        <v>26164</v>
      </c>
      <c r="I5417">
        <v>2</v>
      </c>
      <c r="J5417" t="s">
        <v>12848</v>
      </c>
      <c r="K5417">
        <v>14</v>
      </c>
      <c r="L5417" t="s">
        <v>26103</v>
      </c>
      <c r="M5417">
        <v>2</v>
      </c>
      <c r="N5417" t="s">
        <v>26084</v>
      </c>
      <c r="O5417">
        <v>1</v>
      </c>
      <c r="P5417" t="s">
        <v>28066</v>
      </c>
      <c r="Q5417">
        <v>1</v>
      </c>
      <c r="R5417" t="s">
        <v>26083</v>
      </c>
      <c r="S5417">
        <v>11</v>
      </c>
      <c r="T5417">
        <v>1</v>
      </c>
      <c r="U5417">
        <v>32000</v>
      </c>
      <c r="V5417">
        <v>2020</v>
      </c>
      <c r="W5417" t="s">
        <v>26159</v>
      </c>
    </row>
    <row r="5418" spans="1:23" x14ac:dyDescent="0.3">
      <c r="A5418">
        <v>13</v>
      </c>
      <c r="B5418" t="s">
        <v>26153</v>
      </c>
      <c r="C5418">
        <v>13605</v>
      </c>
      <c r="D5418" t="s">
        <v>1977</v>
      </c>
      <c r="E5418">
        <v>100103</v>
      </c>
      <c r="F5418" t="s">
        <v>11337</v>
      </c>
      <c r="G5418">
        <v>100103003</v>
      </c>
      <c r="H5418" t="s">
        <v>16985</v>
      </c>
      <c r="I5418">
        <v>2</v>
      </c>
      <c r="J5418" t="s">
        <v>12848</v>
      </c>
      <c r="K5418">
        <v>14</v>
      </c>
      <c r="L5418" t="s">
        <v>26103</v>
      </c>
      <c r="M5418">
        <v>2</v>
      </c>
      <c r="N5418" t="s">
        <v>26084</v>
      </c>
      <c r="O5418">
        <v>1</v>
      </c>
      <c r="P5418" t="s">
        <v>28066</v>
      </c>
      <c r="Q5418">
        <v>1</v>
      </c>
      <c r="R5418" t="s">
        <v>26083</v>
      </c>
      <c r="S5418">
        <v>11</v>
      </c>
      <c r="T5418">
        <v>1</v>
      </c>
      <c r="U5418">
        <v>12000</v>
      </c>
      <c r="V5418">
        <v>2020</v>
      </c>
      <c r="W5418" t="s">
        <v>26159</v>
      </c>
    </row>
    <row r="5419" spans="1:23" x14ac:dyDescent="0.3">
      <c r="A5419">
        <v>13</v>
      </c>
      <c r="B5419" t="s">
        <v>26153</v>
      </c>
      <c r="C5419">
        <v>13605</v>
      </c>
      <c r="D5419" t="s">
        <v>1977</v>
      </c>
      <c r="E5419">
        <v>100105</v>
      </c>
      <c r="F5419" t="s">
        <v>11377</v>
      </c>
      <c r="G5419">
        <v>100105004</v>
      </c>
      <c r="H5419" t="s">
        <v>26116</v>
      </c>
      <c r="I5419">
        <v>1</v>
      </c>
      <c r="J5419" t="s">
        <v>26080</v>
      </c>
      <c r="K5419">
        <v>20</v>
      </c>
      <c r="L5419" t="s">
        <v>26161</v>
      </c>
      <c r="M5419">
        <v>2</v>
      </c>
      <c r="N5419" t="s">
        <v>26084</v>
      </c>
      <c r="O5419">
        <v>1</v>
      </c>
      <c r="P5419" t="s">
        <v>28066</v>
      </c>
      <c r="Q5419">
        <v>1</v>
      </c>
      <c r="R5419" t="s">
        <v>26083</v>
      </c>
      <c r="S5419">
        <v>2</v>
      </c>
      <c r="T5419">
        <v>1</v>
      </c>
      <c r="U5419">
        <v>9000</v>
      </c>
      <c r="V5419">
        <v>2020</v>
      </c>
      <c r="W5419" t="s">
        <v>26159</v>
      </c>
    </row>
    <row r="5420" spans="1:23" x14ac:dyDescent="0.3">
      <c r="A5420">
        <v>13</v>
      </c>
      <c r="B5420" t="s">
        <v>26153</v>
      </c>
      <c r="C5420">
        <v>13605</v>
      </c>
      <c r="D5420" t="s">
        <v>1977</v>
      </c>
      <c r="E5420">
        <v>100103</v>
      </c>
      <c r="F5420" t="s">
        <v>11337</v>
      </c>
      <c r="G5420">
        <v>100103002</v>
      </c>
      <c r="H5420" t="s">
        <v>26099</v>
      </c>
      <c r="I5420">
        <v>2</v>
      </c>
      <c r="J5420" t="s">
        <v>12848</v>
      </c>
      <c r="K5420">
        <v>14</v>
      </c>
      <c r="L5420" t="s">
        <v>26103</v>
      </c>
      <c r="M5420">
        <v>2</v>
      </c>
      <c r="N5420" t="s">
        <v>26084</v>
      </c>
      <c r="O5420">
        <v>1</v>
      </c>
      <c r="P5420" t="s">
        <v>28066</v>
      </c>
      <c r="Q5420">
        <v>1</v>
      </c>
      <c r="R5420" t="s">
        <v>26083</v>
      </c>
      <c r="S5420">
        <v>11</v>
      </c>
      <c r="T5420">
        <v>1</v>
      </c>
      <c r="U5420">
        <v>30000</v>
      </c>
      <c r="V5420">
        <v>2020</v>
      </c>
      <c r="W5420" t="s">
        <v>26159</v>
      </c>
    </row>
    <row r="5421" spans="1:23" x14ac:dyDescent="0.3">
      <c r="A5421">
        <v>13</v>
      </c>
      <c r="B5421" t="s">
        <v>26153</v>
      </c>
      <c r="C5421">
        <v>13605</v>
      </c>
      <c r="D5421" t="s">
        <v>1977</v>
      </c>
      <c r="E5421">
        <v>100104</v>
      </c>
      <c r="F5421" t="s">
        <v>11362</v>
      </c>
      <c r="G5421">
        <v>100104002</v>
      </c>
      <c r="H5421" t="s">
        <v>26132</v>
      </c>
      <c r="I5421">
        <v>2</v>
      </c>
      <c r="J5421" t="s">
        <v>12848</v>
      </c>
      <c r="K5421">
        <v>14</v>
      </c>
      <c r="L5421" t="s">
        <v>26103</v>
      </c>
      <c r="M5421">
        <v>2</v>
      </c>
      <c r="N5421" t="s">
        <v>26084</v>
      </c>
      <c r="O5421">
        <v>1</v>
      </c>
      <c r="P5421" t="s">
        <v>28066</v>
      </c>
      <c r="Q5421">
        <v>1</v>
      </c>
      <c r="R5421" t="s">
        <v>26083</v>
      </c>
      <c r="S5421">
        <v>11</v>
      </c>
      <c r="T5421">
        <v>1</v>
      </c>
      <c r="U5421">
        <v>25000</v>
      </c>
      <c r="V5421">
        <v>2020</v>
      </c>
      <c r="W5421" t="s">
        <v>26159</v>
      </c>
    </row>
    <row r="5422" spans="1:23" x14ac:dyDescent="0.3">
      <c r="A5422">
        <v>13</v>
      </c>
      <c r="B5422" t="s">
        <v>26153</v>
      </c>
      <c r="C5422">
        <v>13605</v>
      </c>
      <c r="D5422" t="s">
        <v>1977</v>
      </c>
      <c r="E5422">
        <v>100105</v>
      </c>
      <c r="F5422" t="s">
        <v>11377</v>
      </c>
      <c r="G5422">
        <v>100105004</v>
      </c>
      <c r="H5422" t="s">
        <v>26116</v>
      </c>
      <c r="I5422">
        <v>2</v>
      </c>
      <c r="J5422" t="s">
        <v>12848</v>
      </c>
      <c r="K5422">
        <v>20</v>
      </c>
      <c r="L5422" t="s">
        <v>26161</v>
      </c>
      <c r="M5422">
        <v>2</v>
      </c>
      <c r="N5422" t="s">
        <v>26084</v>
      </c>
      <c r="O5422">
        <v>3</v>
      </c>
      <c r="P5422" t="s">
        <v>26085</v>
      </c>
      <c r="Q5422">
        <v>1</v>
      </c>
      <c r="R5422" t="s">
        <v>26083</v>
      </c>
      <c r="S5422">
        <v>2</v>
      </c>
      <c r="T5422">
        <v>1</v>
      </c>
      <c r="U5422">
        <v>58000</v>
      </c>
      <c r="V5422">
        <v>2020</v>
      </c>
      <c r="W5422" t="s">
        <v>26159</v>
      </c>
    </row>
    <row r="5423" spans="1:23" x14ac:dyDescent="0.3">
      <c r="A5423">
        <v>13</v>
      </c>
      <c r="B5423" t="s">
        <v>26153</v>
      </c>
      <c r="C5423">
        <v>13605</v>
      </c>
      <c r="D5423" t="s">
        <v>1977</v>
      </c>
      <c r="E5423">
        <v>100105</v>
      </c>
      <c r="F5423" t="s">
        <v>11377</v>
      </c>
      <c r="G5423">
        <v>100105004</v>
      </c>
      <c r="H5423" t="s">
        <v>26116</v>
      </c>
      <c r="I5423">
        <v>2</v>
      </c>
      <c r="J5423" t="s">
        <v>12848</v>
      </c>
      <c r="K5423">
        <v>20</v>
      </c>
      <c r="L5423" t="s">
        <v>26161</v>
      </c>
      <c r="M5423">
        <v>7</v>
      </c>
      <c r="N5423" t="s">
        <v>14788</v>
      </c>
      <c r="O5423">
        <v>3</v>
      </c>
      <c r="P5423" t="s">
        <v>26085</v>
      </c>
      <c r="Q5423">
        <v>2</v>
      </c>
      <c r="R5423" t="s">
        <v>8209</v>
      </c>
      <c r="S5423">
        <v>2</v>
      </c>
      <c r="T5423">
        <v>1</v>
      </c>
      <c r="U5423">
        <v>550000</v>
      </c>
      <c r="V5423">
        <v>2020</v>
      </c>
      <c r="W5423" t="s">
        <v>26159</v>
      </c>
    </row>
    <row r="5424" spans="1:23" x14ac:dyDescent="0.3">
      <c r="A5424">
        <v>13</v>
      </c>
      <c r="B5424" t="s">
        <v>26153</v>
      </c>
      <c r="C5424">
        <v>13605</v>
      </c>
      <c r="D5424" t="s">
        <v>1977</v>
      </c>
      <c r="E5424">
        <v>100105</v>
      </c>
      <c r="F5424" t="s">
        <v>11377</v>
      </c>
      <c r="G5424">
        <v>100105004</v>
      </c>
      <c r="H5424" t="s">
        <v>26116</v>
      </c>
      <c r="I5424">
        <v>2</v>
      </c>
      <c r="J5424" t="s">
        <v>12848</v>
      </c>
      <c r="K5424">
        <v>20</v>
      </c>
      <c r="L5424" t="s">
        <v>26161</v>
      </c>
      <c r="M5424">
        <v>2</v>
      </c>
      <c r="N5424" t="s">
        <v>26084</v>
      </c>
      <c r="O5424">
        <v>3</v>
      </c>
      <c r="P5424" t="s">
        <v>26085</v>
      </c>
      <c r="Q5424">
        <v>2</v>
      </c>
      <c r="R5424" t="s">
        <v>8209</v>
      </c>
      <c r="S5424">
        <v>8</v>
      </c>
      <c r="T5424">
        <v>1</v>
      </c>
      <c r="U5424">
        <v>3000000</v>
      </c>
      <c r="V5424">
        <v>2020</v>
      </c>
      <c r="W5424" t="s">
        <v>26159</v>
      </c>
    </row>
    <row r="5425" spans="1:23" x14ac:dyDescent="0.3">
      <c r="A5425">
        <v>13</v>
      </c>
      <c r="B5425" t="s">
        <v>26153</v>
      </c>
      <c r="C5425">
        <v>13605</v>
      </c>
      <c r="D5425" t="s">
        <v>1977</v>
      </c>
      <c r="E5425">
        <v>100105</v>
      </c>
      <c r="F5425" t="s">
        <v>11377</v>
      </c>
      <c r="G5425">
        <v>100105004</v>
      </c>
      <c r="H5425" t="s">
        <v>26116</v>
      </c>
      <c r="I5425">
        <v>1</v>
      </c>
      <c r="J5425" t="s">
        <v>26080</v>
      </c>
      <c r="K5425">
        <v>20</v>
      </c>
      <c r="L5425" t="s">
        <v>26161</v>
      </c>
      <c r="M5425">
        <v>2</v>
      </c>
      <c r="N5425" t="s">
        <v>26084</v>
      </c>
      <c r="O5425">
        <v>1</v>
      </c>
      <c r="P5425" t="s">
        <v>28066</v>
      </c>
      <c r="Q5425">
        <v>1</v>
      </c>
      <c r="R5425" t="s">
        <v>26083</v>
      </c>
      <c r="S5425">
        <v>3</v>
      </c>
      <c r="T5425">
        <v>1</v>
      </c>
      <c r="U5425">
        <v>212000</v>
      </c>
      <c r="V5425">
        <v>2020</v>
      </c>
      <c r="W5425" t="s">
        <v>26159</v>
      </c>
    </row>
    <row r="5426" spans="1:23" x14ac:dyDescent="0.3">
      <c r="A5426">
        <v>13</v>
      </c>
      <c r="B5426" t="s">
        <v>26153</v>
      </c>
      <c r="C5426">
        <v>13605</v>
      </c>
      <c r="D5426" t="s">
        <v>1977</v>
      </c>
      <c r="E5426">
        <v>100103</v>
      </c>
      <c r="F5426" t="s">
        <v>11337</v>
      </c>
      <c r="G5426">
        <v>100103005</v>
      </c>
      <c r="H5426" t="s">
        <v>26144</v>
      </c>
      <c r="I5426">
        <v>2</v>
      </c>
      <c r="J5426" t="s">
        <v>12848</v>
      </c>
      <c r="K5426">
        <v>14</v>
      </c>
      <c r="L5426" t="s">
        <v>26103</v>
      </c>
      <c r="M5426">
        <v>2</v>
      </c>
      <c r="N5426" t="s">
        <v>26084</v>
      </c>
      <c r="O5426">
        <v>1</v>
      </c>
      <c r="P5426" t="s">
        <v>28066</v>
      </c>
      <c r="Q5426">
        <v>1</v>
      </c>
      <c r="R5426" t="s">
        <v>26083</v>
      </c>
      <c r="S5426">
        <v>11</v>
      </c>
      <c r="T5426">
        <v>1</v>
      </c>
      <c r="U5426">
        <v>4000</v>
      </c>
      <c r="V5426">
        <v>2020</v>
      </c>
      <c r="W5426" t="s">
        <v>26159</v>
      </c>
    </row>
    <row r="5427" spans="1:23" x14ac:dyDescent="0.3">
      <c r="A5427">
        <v>13</v>
      </c>
      <c r="B5427" t="s">
        <v>26153</v>
      </c>
      <c r="C5427">
        <v>13202</v>
      </c>
      <c r="D5427" t="s">
        <v>1923</v>
      </c>
      <c r="E5427">
        <v>100105</v>
      </c>
      <c r="F5427" t="s">
        <v>11377</v>
      </c>
      <c r="G5427">
        <v>100105004</v>
      </c>
      <c r="H5427" t="s">
        <v>26116</v>
      </c>
      <c r="I5427">
        <v>1</v>
      </c>
      <c r="J5427" t="s">
        <v>26080</v>
      </c>
      <c r="K5427">
        <v>20</v>
      </c>
      <c r="L5427" t="s">
        <v>26161</v>
      </c>
      <c r="M5427">
        <v>2</v>
      </c>
      <c r="N5427" t="s">
        <v>26084</v>
      </c>
      <c r="O5427">
        <v>3</v>
      </c>
      <c r="P5427" t="s">
        <v>26085</v>
      </c>
      <c r="Q5427">
        <v>1</v>
      </c>
      <c r="R5427" t="s">
        <v>26083</v>
      </c>
      <c r="S5427">
        <v>15</v>
      </c>
      <c r="T5427">
        <v>1</v>
      </c>
      <c r="U5427">
        <v>140000</v>
      </c>
      <c r="V5427">
        <v>2020</v>
      </c>
      <c r="W5427" t="s">
        <v>26159</v>
      </c>
    </row>
    <row r="5428" spans="1:23" x14ac:dyDescent="0.3">
      <c r="A5428">
        <v>13</v>
      </c>
      <c r="B5428" t="s">
        <v>26153</v>
      </c>
      <c r="C5428">
        <v>13202</v>
      </c>
      <c r="D5428" t="s">
        <v>1923</v>
      </c>
      <c r="E5428">
        <v>100105</v>
      </c>
      <c r="F5428" t="s">
        <v>11377</v>
      </c>
      <c r="G5428">
        <v>100105004</v>
      </c>
      <c r="H5428" t="s">
        <v>26116</v>
      </c>
      <c r="I5428">
        <v>1</v>
      </c>
      <c r="J5428" t="s">
        <v>26080</v>
      </c>
      <c r="K5428">
        <v>20</v>
      </c>
      <c r="L5428" t="s">
        <v>26161</v>
      </c>
      <c r="M5428">
        <v>2</v>
      </c>
      <c r="N5428" t="s">
        <v>26084</v>
      </c>
      <c r="O5428">
        <v>2</v>
      </c>
      <c r="P5428" t="s">
        <v>28067</v>
      </c>
      <c r="Q5428">
        <v>1</v>
      </c>
      <c r="R5428" t="s">
        <v>26083</v>
      </c>
      <c r="S5428">
        <v>3</v>
      </c>
      <c r="T5428">
        <v>1</v>
      </c>
      <c r="U5428">
        <v>31744</v>
      </c>
      <c r="V5428">
        <v>2020</v>
      </c>
      <c r="W5428" t="s">
        <v>26159</v>
      </c>
    </row>
    <row r="5429" spans="1:23" x14ac:dyDescent="0.3">
      <c r="A5429">
        <v>13</v>
      </c>
      <c r="B5429" t="s">
        <v>26153</v>
      </c>
      <c r="C5429">
        <v>13202</v>
      </c>
      <c r="D5429" t="s">
        <v>1923</v>
      </c>
      <c r="E5429">
        <v>100105</v>
      </c>
      <c r="F5429" t="s">
        <v>11377</v>
      </c>
      <c r="G5429">
        <v>100105004</v>
      </c>
      <c r="H5429" t="s">
        <v>26116</v>
      </c>
      <c r="I5429">
        <v>1</v>
      </c>
      <c r="J5429" t="s">
        <v>26080</v>
      </c>
      <c r="K5429">
        <v>20</v>
      </c>
      <c r="L5429" t="s">
        <v>26161</v>
      </c>
      <c r="M5429">
        <v>2</v>
      </c>
      <c r="N5429" t="s">
        <v>26084</v>
      </c>
      <c r="O5429">
        <v>3</v>
      </c>
      <c r="P5429" t="s">
        <v>26085</v>
      </c>
      <c r="Q5429">
        <v>1</v>
      </c>
      <c r="R5429" t="s">
        <v>26083</v>
      </c>
      <c r="S5429">
        <v>2</v>
      </c>
      <c r="T5429">
        <v>1</v>
      </c>
      <c r="U5429">
        <v>12600</v>
      </c>
      <c r="V5429">
        <v>2020</v>
      </c>
      <c r="W5429" t="s">
        <v>26159</v>
      </c>
    </row>
    <row r="5430" spans="1:23" x14ac:dyDescent="0.3">
      <c r="A5430">
        <v>13</v>
      </c>
      <c r="B5430" t="s">
        <v>26153</v>
      </c>
      <c r="C5430">
        <v>13202</v>
      </c>
      <c r="D5430" t="s">
        <v>1923</v>
      </c>
      <c r="E5430">
        <v>100105</v>
      </c>
      <c r="F5430" t="s">
        <v>11377</v>
      </c>
      <c r="G5430">
        <v>100105004</v>
      </c>
      <c r="H5430" t="s">
        <v>26116</v>
      </c>
      <c r="I5430">
        <v>1</v>
      </c>
      <c r="J5430" t="s">
        <v>26080</v>
      </c>
      <c r="K5430">
        <v>20</v>
      </c>
      <c r="L5430" t="s">
        <v>26161</v>
      </c>
      <c r="M5430">
        <v>2</v>
      </c>
      <c r="N5430" t="s">
        <v>26084</v>
      </c>
      <c r="O5430">
        <v>1</v>
      </c>
      <c r="P5430" t="s">
        <v>28066</v>
      </c>
      <c r="Q5430">
        <v>1</v>
      </c>
      <c r="R5430" t="s">
        <v>26083</v>
      </c>
      <c r="S5430">
        <v>2</v>
      </c>
      <c r="T5430">
        <v>1</v>
      </c>
      <c r="U5430">
        <v>60000</v>
      </c>
      <c r="V5430">
        <v>2020</v>
      </c>
      <c r="W5430" t="s">
        <v>26159</v>
      </c>
    </row>
    <row r="5431" spans="1:23" x14ac:dyDescent="0.3">
      <c r="A5431">
        <v>13</v>
      </c>
      <c r="B5431" t="s">
        <v>26153</v>
      </c>
      <c r="C5431">
        <v>13202</v>
      </c>
      <c r="D5431" t="s">
        <v>1923</v>
      </c>
      <c r="E5431">
        <v>100105</v>
      </c>
      <c r="F5431" t="s">
        <v>11377</v>
      </c>
      <c r="G5431">
        <v>100105004</v>
      </c>
      <c r="H5431" t="s">
        <v>26116</v>
      </c>
      <c r="I5431">
        <v>1</v>
      </c>
      <c r="J5431" t="s">
        <v>26080</v>
      </c>
      <c r="K5431">
        <v>20</v>
      </c>
      <c r="L5431" t="s">
        <v>26161</v>
      </c>
      <c r="M5431">
        <v>2</v>
      </c>
      <c r="N5431" t="s">
        <v>26084</v>
      </c>
      <c r="O5431">
        <v>3</v>
      </c>
      <c r="P5431" t="s">
        <v>26085</v>
      </c>
      <c r="Q5431">
        <v>1</v>
      </c>
      <c r="R5431" t="s">
        <v>26083</v>
      </c>
      <c r="S5431">
        <v>2</v>
      </c>
      <c r="T5431">
        <v>1</v>
      </c>
      <c r="U5431">
        <v>22000</v>
      </c>
      <c r="V5431">
        <v>2020</v>
      </c>
      <c r="W5431" t="s">
        <v>26159</v>
      </c>
    </row>
    <row r="5432" spans="1:23" x14ac:dyDescent="0.3">
      <c r="A5432">
        <v>13</v>
      </c>
      <c r="B5432" t="s">
        <v>26153</v>
      </c>
      <c r="C5432">
        <v>13202</v>
      </c>
      <c r="D5432" t="s">
        <v>1923</v>
      </c>
      <c r="E5432">
        <v>100105</v>
      </c>
      <c r="F5432" t="s">
        <v>11377</v>
      </c>
      <c r="G5432">
        <v>100105004</v>
      </c>
      <c r="H5432" t="s">
        <v>26116</v>
      </c>
      <c r="I5432">
        <v>1</v>
      </c>
      <c r="J5432" t="s">
        <v>26080</v>
      </c>
      <c r="K5432">
        <v>20</v>
      </c>
      <c r="L5432" t="s">
        <v>26161</v>
      </c>
      <c r="M5432">
        <v>2</v>
      </c>
      <c r="N5432" t="s">
        <v>26084</v>
      </c>
      <c r="O5432">
        <v>3</v>
      </c>
      <c r="P5432" t="s">
        <v>26085</v>
      </c>
      <c r="Q5432">
        <v>1</v>
      </c>
      <c r="R5432" t="s">
        <v>26083</v>
      </c>
      <c r="S5432">
        <v>2</v>
      </c>
      <c r="T5432">
        <v>1</v>
      </c>
      <c r="U5432">
        <v>30000</v>
      </c>
      <c r="V5432">
        <v>2020</v>
      </c>
      <c r="W5432" t="s">
        <v>26159</v>
      </c>
    </row>
    <row r="5433" spans="1:23" x14ac:dyDescent="0.3">
      <c r="A5433">
        <v>13</v>
      </c>
      <c r="B5433" t="s">
        <v>26153</v>
      </c>
      <c r="C5433">
        <v>13202</v>
      </c>
      <c r="D5433" t="s">
        <v>1923</v>
      </c>
      <c r="E5433">
        <v>100105</v>
      </c>
      <c r="F5433" t="s">
        <v>11377</v>
      </c>
      <c r="G5433">
        <v>100105004</v>
      </c>
      <c r="H5433" t="s">
        <v>26116</v>
      </c>
      <c r="I5433">
        <v>1</v>
      </c>
      <c r="J5433" t="s">
        <v>26080</v>
      </c>
      <c r="K5433">
        <v>20</v>
      </c>
      <c r="L5433" t="s">
        <v>26161</v>
      </c>
      <c r="M5433">
        <v>2</v>
      </c>
      <c r="N5433" t="s">
        <v>26084</v>
      </c>
      <c r="O5433">
        <v>2</v>
      </c>
      <c r="P5433" t="s">
        <v>28067</v>
      </c>
      <c r="Q5433">
        <v>1</v>
      </c>
      <c r="R5433" t="s">
        <v>26083</v>
      </c>
      <c r="S5433">
        <v>1</v>
      </c>
      <c r="T5433">
        <v>1</v>
      </c>
      <c r="U5433">
        <v>32000</v>
      </c>
      <c r="V5433">
        <v>2020</v>
      </c>
      <c r="W5433" t="s">
        <v>26159</v>
      </c>
    </row>
    <row r="5434" spans="1:23" x14ac:dyDescent="0.3">
      <c r="A5434">
        <v>13</v>
      </c>
      <c r="B5434" t="s">
        <v>26153</v>
      </c>
      <c r="C5434">
        <v>13202</v>
      </c>
      <c r="D5434" t="s">
        <v>1923</v>
      </c>
      <c r="E5434">
        <v>100105</v>
      </c>
      <c r="F5434" t="s">
        <v>11377</v>
      </c>
      <c r="G5434">
        <v>100105004</v>
      </c>
      <c r="H5434" t="s">
        <v>26116</v>
      </c>
      <c r="I5434">
        <v>1</v>
      </c>
      <c r="J5434" t="s">
        <v>26080</v>
      </c>
      <c r="K5434">
        <v>20</v>
      </c>
      <c r="L5434" t="s">
        <v>26161</v>
      </c>
      <c r="M5434">
        <v>2</v>
      </c>
      <c r="N5434" t="s">
        <v>26084</v>
      </c>
      <c r="O5434">
        <v>3</v>
      </c>
      <c r="P5434" t="s">
        <v>26085</v>
      </c>
      <c r="Q5434">
        <v>5</v>
      </c>
      <c r="R5434" t="s">
        <v>8203</v>
      </c>
      <c r="S5434">
        <v>12</v>
      </c>
      <c r="T5434">
        <v>1</v>
      </c>
      <c r="U5434">
        <v>250000</v>
      </c>
      <c r="V5434">
        <v>2020</v>
      </c>
      <c r="W5434" t="s">
        <v>26159</v>
      </c>
    </row>
    <row r="5435" spans="1:23" x14ac:dyDescent="0.3">
      <c r="A5435">
        <v>13</v>
      </c>
      <c r="B5435" t="s">
        <v>26153</v>
      </c>
      <c r="C5435">
        <v>13202</v>
      </c>
      <c r="D5435" t="s">
        <v>1923</v>
      </c>
      <c r="E5435">
        <v>100105</v>
      </c>
      <c r="F5435" t="s">
        <v>11377</v>
      </c>
      <c r="G5435">
        <v>100105004</v>
      </c>
      <c r="H5435" t="s">
        <v>26116</v>
      </c>
      <c r="I5435">
        <v>1</v>
      </c>
      <c r="J5435" t="s">
        <v>26080</v>
      </c>
      <c r="K5435">
        <v>20</v>
      </c>
      <c r="L5435" t="s">
        <v>26161</v>
      </c>
      <c r="M5435">
        <v>2</v>
      </c>
      <c r="N5435" t="s">
        <v>26084</v>
      </c>
      <c r="O5435">
        <v>1</v>
      </c>
      <c r="P5435" t="s">
        <v>28066</v>
      </c>
      <c r="Q5435">
        <v>1</v>
      </c>
      <c r="R5435" t="s">
        <v>26083</v>
      </c>
      <c r="S5435">
        <v>4</v>
      </c>
      <c r="T5435">
        <v>1</v>
      </c>
      <c r="U5435">
        <v>44120</v>
      </c>
      <c r="V5435">
        <v>2020</v>
      </c>
      <c r="W5435" t="s">
        <v>26159</v>
      </c>
    </row>
    <row r="5436" spans="1:23" x14ac:dyDescent="0.3">
      <c r="A5436">
        <v>13</v>
      </c>
      <c r="B5436" t="s">
        <v>26153</v>
      </c>
      <c r="C5436">
        <v>13202</v>
      </c>
      <c r="D5436" t="s">
        <v>1923</v>
      </c>
      <c r="E5436">
        <v>100105</v>
      </c>
      <c r="F5436" t="s">
        <v>11377</v>
      </c>
      <c r="G5436">
        <v>100105004</v>
      </c>
      <c r="H5436" t="s">
        <v>26116</v>
      </c>
      <c r="I5436">
        <v>1</v>
      </c>
      <c r="J5436" t="s">
        <v>26080</v>
      </c>
      <c r="K5436">
        <v>20</v>
      </c>
      <c r="L5436" t="s">
        <v>26161</v>
      </c>
      <c r="M5436">
        <v>2</v>
      </c>
      <c r="N5436" t="s">
        <v>26084</v>
      </c>
      <c r="O5436">
        <v>2</v>
      </c>
      <c r="P5436" t="s">
        <v>28067</v>
      </c>
      <c r="Q5436">
        <v>1</v>
      </c>
      <c r="R5436" t="s">
        <v>26083</v>
      </c>
      <c r="S5436">
        <v>3</v>
      </c>
      <c r="T5436">
        <v>1</v>
      </c>
      <c r="U5436">
        <v>42000</v>
      </c>
      <c r="V5436">
        <v>2020</v>
      </c>
      <c r="W5436" t="s">
        <v>26159</v>
      </c>
    </row>
    <row r="5437" spans="1:23" x14ac:dyDescent="0.3">
      <c r="A5437">
        <v>13</v>
      </c>
      <c r="B5437" t="s">
        <v>26153</v>
      </c>
      <c r="C5437">
        <v>13202</v>
      </c>
      <c r="D5437" t="s">
        <v>1923</v>
      </c>
      <c r="E5437">
        <v>100105</v>
      </c>
      <c r="F5437" t="s">
        <v>11377</v>
      </c>
      <c r="G5437">
        <v>100105004</v>
      </c>
      <c r="H5437" t="s">
        <v>26116</v>
      </c>
      <c r="I5437">
        <v>1</v>
      </c>
      <c r="J5437" t="s">
        <v>26080</v>
      </c>
      <c r="K5437">
        <v>20</v>
      </c>
      <c r="L5437" t="s">
        <v>26161</v>
      </c>
      <c r="M5437">
        <v>2</v>
      </c>
      <c r="N5437" t="s">
        <v>26084</v>
      </c>
      <c r="O5437">
        <v>3</v>
      </c>
      <c r="P5437" t="s">
        <v>26085</v>
      </c>
      <c r="Q5437">
        <v>1</v>
      </c>
      <c r="R5437" t="s">
        <v>26083</v>
      </c>
      <c r="S5437">
        <v>10</v>
      </c>
      <c r="T5437">
        <v>1</v>
      </c>
      <c r="U5437">
        <v>278116</v>
      </c>
      <c r="V5437">
        <v>2020</v>
      </c>
      <c r="W5437" t="s">
        <v>26159</v>
      </c>
    </row>
    <row r="5438" spans="1:23" x14ac:dyDescent="0.3">
      <c r="A5438">
        <v>13</v>
      </c>
      <c r="B5438" t="s">
        <v>26153</v>
      </c>
      <c r="C5438">
        <v>13202</v>
      </c>
      <c r="D5438" t="s">
        <v>1923</v>
      </c>
      <c r="E5438">
        <v>100105</v>
      </c>
      <c r="F5438" t="s">
        <v>11377</v>
      </c>
      <c r="G5438">
        <v>100105004</v>
      </c>
      <c r="H5438" t="s">
        <v>26116</v>
      </c>
      <c r="I5438">
        <v>1</v>
      </c>
      <c r="J5438" t="s">
        <v>26080</v>
      </c>
      <c r="K5438">
        <v>20</v>
      </c>
      <c r="L5438" t="s">
        <v>26161</v>
      </c>
      <c r="M5438">
        <v>2</v>
      </c>
      <c r="N5438" t="s">
        <v>26084</v>
      </c>
      <c r="O5438">
        <v>3</v>
      </c>
      <c r="P5438" t="s">
        <v>26085</v>
      </c>
      <c r="Q5438">
        <v>1</v>
      </c>
      <c r="R5438" t="s">
        <v>26083</v>
      </c>
      <c r="S5438">
        <v>2</v>
      </c>
      <c r="T5438">
        <v>1</v>
      </c>
      <c r="U5438">
        <v>17800</v>
      </c>
      <c r="V5438">
        <v>2020</v>
      </c>
      <c r="W5438" t="s">
        <v>26159</v>
      </c>
    </row>
    <row r="5439" spans="1:23" x14ac:dyDescent="0.3">
      <c r="A5439">
        <v>13</v>
      </c>
      <c r="B5439" t="s">
        <v>26153</v>
      </c>
      <c r="C5439">
        <v>13202</v>
      </c>
      <c r="D5439" t="s">
        <v>1923</v>
      </c>
      <c r="E5439">
        <v>100105</v>
      </c>
      <c r="F5439" t="s">
        <v>11377</v>
      </c>
      <c r="G5439">
        <v>100105004</v>
      </c>
      <c r="H5439" t="s">
        <v>26116</v>
      </c>
      <c r="I5439">
        <v>1</v>
      </c>
      <c r="J5439" t="s">
        <v>26080</v>
      </c>
      <c r="K5439">
        <v>20</v>
      </c>
      <c r="L5439" t="s">
        <v>26161</v>
      </c>
      <c r="M5439">
        <v>2</v>
      </c>
      <c r="N5439" t="s">
        <v>26084</v>
      </c>
      <c r="O5439">
        <v>1</v>
      </c>
      <c r="P5439" t="s">
        <v>28066</v>
      </c>
      <c r="Q5439">
        <v>1</v>
      </c>
      <c r="R5439" t="s">
        <v>26083</v>
      </c>
      <c r="S5439">
        <v>4</v>
      </c>
      <c r="T5439">
        <v>1</v>
      </c>
      <c r="U5439">
        <v>60000</v>
      </c>
      <c r="V5439">
        <v>2020</v>
      </c>
      <c r="W5439" t="s">
        <v>26159</v>
      </c>
    </row>
    <row r="5440" spans="1:23" x14ac:dyDescent="0.3">
      <c r="A5440">
        <v>13</v>
      </c>
      <c r="B5440" t="s">
        <v>26153</v>
      </c>
      <c r="C5440">
        <v>13202</v>
      </c>
      <c r="D5440" t="s">
        <v>1923</v>
      </c>
      <c r="E5440">
        <v>100105</v>
      </c>
      <c r="F5440" t="s">
        <v>11377</v>
      </c>
      <c r="G5440">
        <v>100105004</v>
      </c>
      <c r="H5440" t="s">
        <v>26116</v>
      </c>
      <c r="I5440">
        <v>1</v>
      </c>
      <c r="J5440" t="s">
        <v>26080</v>
      </c>
      <c r="K5440">
        <v>20</v>
      </c>
      <c r="L5440" t="s">
        <v>26161</v>
      </c>
      <c r="M5440">
        <v>2</v>
      </c>
      <c r="N5440" t="s">
        <v>26084</v>
      </c>
      <c r="O5440">
        <v>1</v>
      </c>
      <c r="P5440" t="s">
        <v>28066</v>
      </c>
      <c r="Q5440">
        <v>1</v>
      </c>
      <c r="R5440" t="s">
        <v>26083</v>
      </c>
      <c r="S5440">
        <v>2</v>
      </c>
      <c r="T5440">
        <v>1</v>
      </c>
      <c r="U5440">
        <v>20000</v>
      </c>
      <c r="V5440">
        <v>2020</v>
      </c>
      <c r="W5440" t="s">
        <v>26159</v>
      </c>
    </row>
    <row r="5441" spans="1:23" x14ac:dyDescent="0.3">
      <c r="A5441">
        <v>13</v>
      </c>
      <c r="B5441" t="s">
        <v>26153</v>
      </c>
      <c r="C5441">
        <v>13202</v>
      </c>
      <c r="D5441" t="s">
        <v>1923</v>
      </c>
      <c r="E5441">
        <v>100105</v>
      </c>
      <c r="F5441" t="s">
        <v>11377</v>
      </c>
      <c r="G5441">
        <v>100105004</v>
      </c>
      <c r="H5441" t="s">
        <v>26116</v>
      </c>
      <c r="I5441">
        <v>1</v>
      </c>
      <c r="J5441" t="s">
        <v>26080</v>
      </c>
      <c r="K5441">
        <v>20</v>
      </c>
      <c r="L5441" t="s">
        <v>26161</v>
      </c>
      <c r="M5441">
        <v>2</v>
      </c>
      <c r="N5441" t="s">
        <v>26084</v>
      </c>
      <c r="O5441">
        <v>3</v>
      </c>
      <c r="P5441" t="s">
        <v>26085</v>
      </c>
      <c r="Q5441">
        <v>1</v>
      </c>
      <c r="R5441" t="s">
        <v>26083</v>
      </c>
      <c r="S5441">
        <v>18</v>
      </c>
      <c r="T5441">
        <v>1</v>
      </c>
      <c r="U5441">
        <v>472000</v>
      </c>
      <c r="V5441">
        <v>2020</v>
      </c>
      <c r="W5441" t="s">
        <v>26159</v>
      </c>
    </row>
    <row r="5442" spans="1:23" x14ac:dyDescent="0.3">
      <c r="A5442">
        <v>13</v>
      </c>
      <c r="B5442" t="s">
        <v>26153</v>
      </c>
      <c r="C5442">
        <v>13202</v>
      </c>
      <c r="D5442" t="s">
        <v>1923</v>
      </c>
      <c r="E5442">
        <v>100103</v>
      </c>
      <c r="F5442" t="s">
        <v>11337</v>
      </c>
      <c r="G5442">
        <v>100103002</v>
      </c>
      <c r="H5442" t="s">
        <v>26099</v>
      </c>
      <c r="I5442">
        <v>2</v>
      </c>
      <c r="J5442" t="s">
        <v>12848</v>
      </c>
      <c r="K5442">
        <v>4</v>
      </c>
      <c r="L5442" t="s">
        <v>26101</v>
      </c>
      <c r="M5442">
        <v>5</v>
      </c>
      <c r="N5442" t="s">
        <v>26092</v>
      </c>
      <c r="O5442">
        <v>3</v>
      </c>
      <c r="P5442" t="s">
        <v>26085</v>
      </c>
      <c r="Q5442">
        <v>2</v>
      </c>
      <c r="R5442" t="s">
        <v>8209</v>
      </c>
      <c r="S5442">
        <v>415</v>
      </c>
      <c r="T5442">
        <v>1</v>
      </c>
      <c r="U5442">
        <v>11500000</v>
      </c>
      <c r="V5442">
        <v>2020</v>
      </c>
      <c r="W5442" t="s">
        <v>26159</v>
      </c>
    </row>
    <row r="5443" spans="1:23" x14ac:dyDescent="0.3">
      <c r="A5443">
        <v>13</v>
      </c>
      <c r="B5443" t="s">
        <v>26153</v>
      </c>
      <c r="C5443">
        <v>13202</v>
      </c>
      <c r="D5443" t="s">
        <v>1923</v>
      </c>
      <c r="E5443">
        <v>100105</v>
      </c>
      <c r="F5443" t="s">
        <v>11377</v>
      </c>
      <c r="G5443">
        <v>100105004</v>
      </c>
      <c r="H5443" t="s">
        <v>26116</v>
      </c>
      <c r="I5443">
        <v>1</v>
      </c>
      <c r="J5443" t="s">
        <v>26080</v>
      </c>
      <c r="K5443">
        <v>20</v>
      </c>
      <c r="L5443" t="s">
        <v>26161</v>
      </c>
      <c r="M5443">
        <v>2</v>
      </c>
      <c r="N5443" t="s">
        <v>26084</v>
      </c>
      <c r="O5443">
        <v>2</v>
      </c>
      <c r="P5443" t="s">
        <v>28067</v>
      </c>
      <c r="Q5443">
        <v>1</v>
      </c>
      <c r="R5443" t="s">
        <v>26083</v>
      </c>
      <c r="S5443">
        <v>2</v>
      </c>
      <c r="T5443">
        <v>1</v>
      </c>
      <c r="U5443">
        <v>58000</v>
      </c>
      <c r="V5443">
        <v>2020</v>
      </c>
      <c r="W5443" t="s">
        <v>26159</v>
      </c>
    </row>
    <row r="5444" spans="1:23" x14ac:dyDescent="0.3">
      <c r="A5444">
        <v>13</v>
      </c>
      <c r="B5444" t="s">
        <v>26153</v>
      </c>
      <c r="C5444">
        <v>13202</v>
      </c>
      <c r="D5444" t="s">
        <v>1923</v>
      </c>
      <c r="E5444">
        <v>100105</v>
      </c>
      <c r="F5444" t="s">
        <v>11377</v>
      </c>
      <c r="G5444">
        <v>100105004</v>
      </c>
      <c r="H5444" t="s">
        <v>26116</v>
      </c>
      <c r="I5444">
        <v>1</v>
      </c>
      <c r="J5444" t="s">
        <v>26080</v>
      </c>
      <c r="K5444">
        <v>20</v>
      </c>
      <c r="L5444" t="s">
        <v>26161</v>
      </c>
      <c r="M5444">
        <v>2</v>
      </c>
      <c r="N5444" t="s">
        <v>26084</v>
      </c>
      <c r="O5444">
        <v>1</v>
      </c>
      <c r="P5444" t="s">
        <v>28066</v>
      </c>
      <c r="Q5444">
        <v>1</v>
      </c>
      <c r="R5444" t="s">
        <v>26083</v>
      </c>
      <c r="S5444">
        <v>7</v>
      </c>
      <c r="T5444">
        <v>1</v>
      </c>
      <c r="U5444">
        <v>165000</v>
      </c>
      <c r="V5444">
        <v>2020</v>
      </c>
      <c r="W5444" t="s">
        <v>26159</v>
      </c>
    </row>
    <row r="5445" spans="1:23" x14ac:dyDescent="0.3">
      <c r="A5445">
        <v>13</v>
      </c>
      <c r="B5445" t="s">
        <v>26153</v>
      </c>
      <c r="C5445">
        <v>13202</v>
      </c>
      <c r="D5445" t="s">
        <v>1923</v>
      </c>
      <c r="E5445">
        <v>100105</v>
      </c>
      <c r="F5445" t="s">
        <v>11377</v>
      </c>
      <c r="G5445">
        <v>100105004</v>
      </c>
      <c r="H5445" t="s">
        <v>26116</v>
      </c>
      <c r="I5445">
        <v>1</v>
      </c>
      <c r="J5445" t="s">
        <v>26080</v>
      </c>
      <c r="K5445">
        <v>20</v>
      </c>
      <c r="L5445" t="s">
        <v>26161</v>
      </c>
      <c r="M5445">
        <v>2</v>
      </c>
      <c r="N5445" t="s">
        <v>26084</v>
      </c>
      <c r="O5445">
        <v>3</v>
      </c>
      <c r="P5445" t="s">
        <v>26085</v>
      </c>
      <c r="Q5445">
        <v>1</v>
      </c>
      <c r="R5445" t="s">
        <v>26083</v>
      </c>
      <c r="S5445">
        <v>2</v>
      </c>
      <c r="T5445">
        <v>1</v>
      </c>
      <c r="U5445">
        <v>150000</v>
      </c>
      <c r="V5445">
        <v>2020</v>
      </c>
      <c r="W5445" t="s">
        <v>26159</v>
      </c>
    </row>
    <row r="5446" spans="1:23" x14ac:dyDescent="0.3">
      <c r="A5446">
        <v>13</v>
      </c>
      <c r="B5446" t="s">
        <v>26153</v>
      </c>
      <c r="C5446">
        <v>13124</v>
      </c>
      <c r="D5446" t="s">
        <v>1894</v>
      </c>
      <c r="E5446">
        <v>100107</v>
      </c>
      <c r="F5446" t="s">
        <v>9429</v>
      </c>
      <c r="G5446">
        <v>100107011</v>
      </c>
      <c r="H5446" t="s">
        <v>11418</v>
      </c>
      <c r="I5446">
        <v>2</v>
      </c>
      <c r="J5446" t="s">
        <v>12848</v>
      </c>
      <c r="K5446">
        <v>13</v>
      </c>
      <c r="L5446" t="s">
        <v>26091</v>
      </c>
      <c r="M5446">
        <v>2</v>
      </c>
      <c r="N5446" t="s">
        <v>26084</v>
      </c>
      <c r="O5446">
        <v>2</v>
      </c>
      <c r="P5446" t="s">
        <v>28067</v>
      </c>
      <c r="Q5446">
        <v>1</v>
      </c>
      <c r="R5446" t="s">
        <v>26083</v>
      </c>
      <c r="S5446">
        <v>6</v>
      </c>
      <c r="T5446">
        <v>1</v>
      </c>
      <c r="U5446">
        <v>80000</v>
      </c>
      <c r="V5446">
        <v>2020</v>
      </c>
      <c r="W5446" t="s">
        <v>26159</v>
      </c>
    </row>
    <row r="5447" spans="1:23" x14ac:dyDescent="0.3">
      <c r="A5447">
        <v>13</v>
      </c>
      <c r="B5447" t="s">
        <v>26153</v>
      </c>
      <c r="C5447">
        <v>13124</v>
      </c>
      <c r="D5447" t="s">
        <v>1894</v>
      </c>
      <c r="E5447">
        <v>100107</v>
      </c>
      <c r="F5447" t="s">
        <v>9429</v>
      </c>
      <c r="G5447">
        <v>100107011</v>
      </c>
      <c r="H5447" t="s">
        <v>11418</v>
      </c>
      <c r="I5447">
        <v>2</v>
      </c>
      <c r="J5447" t="s">
        <v>12848</v>
      </c>
      <c r="K5447">
        <v>13</v>
      </c>
      <c r="L5447" t="s">
        <v>26091</v>
      </c>
      <c r="M5447">
        <v>2</v>
      </c>
      <c r="N5447" t="s">
        <v>26084</v>
      </c>
      <c r="O5447">
        <v>1</v>
      </c>
      <c r="P5447" t="s">
        <v>28066</v>
      </c>
      <c r="Q5447">
        <v>1</v>
      </c>
      <c r="R5447" t="s">
        <v>26083</v>
      </c>
      <c r="S5447">
        <v>6</v>
      </c>
      <c r="T5447">
        <v>1</v>
      </c>
      <c r="U5447">
        <v>530000</v>
      </c>
      <c r="V5447">
        <v>2020</v>
      </c>
      <c r="W5447" t="s">
        <v>26159</v>
      </c>
    </row>
    <row r="5448" spans="1:23" x14ac:dyDescent="0.3">
      <c r="A5448">
        <v>13</v>
      </c>
      <c r="B5448" t="s">
        <v>26153</v>
      </c>
      <c r="C5448">
        <v>13124</v>
      </c>
      <c r="D5448" t="s">
        <v>1894</v>
      </c>
      <c r="E5448">
        <v>100107</v>
      </c>
      <c r="F5448" t="s">
        <v>9429</v>
      </c>
      <c r="G5448">
        <v>100107011</v>
      </c>
      <c r="H5448" t="s">
        <v>11418</v>
      </c>
      <c r="I5448">
        <v>2</v>
      </c>
      <c r="J5448" t="s">
        <v>12848</v>
      </c>
      <c r="K5448">
        <v>13</v>
      </c>
      <c r="L5448" t="s">
        <v>26091</v>
      </c>
      <c r="M5448">
        <v>2</v>
      </c>
      <c r="N5448" t="s">
        <v>26084</v>
      </c>
      <c r="O5448">
        <v>1</v>
      </c>
      <c r="P5448" t="s">
        <v>28066</v>
      </c>
      <c r="Q5448">
        <v>1</v>
      </c>
      <c r="R5448" t="s">
        <v>26083</v>
      </c>
      <c r="S5448">
        <v>4</v>
      </c>
      <c r="T5448">
        <v>1</v>
      </c>
      <c r="U5448">
        <v>220000</v>
      </c>
      <c r="V5448">
        <v>2020</v>
      </c>
      <c r="W5448" t="s">
        <v>26159</v>
      </c>
    </row>
    <row r="5449" spans="1:23" x14ac:dyDescent="0.3">
      <c r="A5449">
        <v>13</v>
      </c>
      <c r="B5449" t="s">
        <v>26153</v>
      </c>
      <c r="C5449">
        <v>13401</v>
      </c>
      <c r="D5449" t="s">
        <v>1938</v>
      </c>
      <c r="E5449">
        <v>100105</v>
      </c>
      <c r="F5449" t="s">
        <v>11377</v>
      </c>
      <c r="G5449">
        <v>100105004</v>
      </c>
      <c r="H5449" t="s">
        <v>26116</v>
      </c>
      <c r="I5449">
        <v>2</v>
      </c>
      <c r="J5449" t="s">
        <v>12848</v>
      </c>
      <c r="K5449">
        <v>20</v>
      </c>
      <c r="L5449" t="s">
        <v>26161</v>
      </c>
      <c r="M5449">
        <v>2</v>
      </c>
      <c r="N5449" t="s">
        <v>26084</v>
      </c>
      <c r="O5449">
        <v>3</v>
      </c>
      <c r="P5449" t="s">
        <v>26085</v>
      </c>
      <c r="Q5449">
        <v>2</v>
      </c>
      <c r="R5449" t="s">
        <v>8209</v>
      </c>
      <c r="S5449">
        <v>15</v>
      </c>
      <c r="T5449">
        <v>1</v>
      </c>
      <c r="U5449">
        <v>1658580</v>
      </c>
      <c r="V5449">
        <v>2020</v>
      </c>
      <c r="W5449" t="s">
        <v>26159</v>
      </c>
    </row>
    <row r="5450" spans="1:23" x14ac:dyDescent="0.3">
      <c r="A5450">
        <v>13</v>
      </c>
      <c r="B5450" t="s">
        <v>26153</v>
      </c>
      <c r="C5450">
        <v>13401</v>
      </c>
      <c r="D5450" t="s">
        <v>1938</v>
      </c>
      <c r="E5450">
        <v>100105</v>
      </c>
      <c r="F5450" t="s">
        <v>11377</v>
      </c>
      <c r="G5450">
        <v>100105001</v>
      </c>
      <c r="H5450" t="s">
        <v>26118</v>
      </c>
      <c r="I5450">
        <v>2</v>
      </c>
      <c r="J5450" t="s">
        <v>12848</v>
      </c>
      <c r="K5450">
        <v>20</v>
      </c>
      <c r="L5450" t="s">
        <v>26161</v>
      </c>
      <c r="M5450">
        <v>5</v>
      </c>
      <c r="N5450" t="s">
        <v>26092</v>
      </c>
      <c r="O5450">
        <v>3</v>
      </c>
      <c r="P5450" t="s">
        <v>26085</v>
      </c>
      <c r="Q5450">
        <v>3</v>
      </c>
      <c r="R5450" t="s">
        <v>26107</v>
      </c>
      <c r="S5450">
        <v>38</v>
      </c>
      <c r="T5450">
        <v>1</v>
      </c>
      <c r="U5450">
        <v>3089000</v>
      </c>
      <c r="V5450">
        <v>2020</v>
      </c>
      <c r="W5450" t="s">
        <v>26159</v>
      </c>
    </row>
    <row r="5451" spans="1:23" x14ac:dyDescent="0.3">
      <c r="A5451">
        <v>13</v>
      </c>
      <c r="B5451" t="s">
        <v>26153</v>
      </c>
      <c r="C5451">
        <v>13401</v>
      </c>
      <c r="D5451" t="s">
        <v>1938</v>
      </c>
      <c r="E5451">
        <v>100105</v>
      </c>
      <c r="F5451" t="s">
        <v>11377</v>
      </c>
      <c r="G5451">
        <v>100105004</v>
      </c>
      <c r="H5451" t="s">
        <v>26116</v>
      </c>
      <c r="I5451">
        <v>1</v>
      </c>
      <c r="J5451" t="s">
        <v>26080</v>
      </c>
      <c r="K5451">
        <v>20</v>
      </c>
      <c r="L5451" t="s">
        <v>26161</v>
      </c>
      <c r="M5451">
        <v>2</v>
      </c>
      <c r="N5451" t="s">
        <v>26084</v>
      </c>
      <c r="O5451">
        <v>3</v>
      </c>
      <c r="P5451" t="s">
        <v>26085</v>
      </c>
      <c r="Q5451">
        <v>1</v>
      </c>
      <c r="R5451" t="s">
        <v>26083</v>
      </c>
      <c r="S5451">
        <v>4</v>
      </c>
      <c r="T5451">
        <v>1</v>
      </c>
      <c r="U5451">
        <v>300000</v>
      </c>
      <c r="V5451">
        <v>2020</v>
      </c>
      <c r="W5451" t="s">
        <v>26159</v>
      </c>
    </row>
    <row r="5452" spans="1:23" x14ac:dyDescent="0.3">
      <c r="A5452">
        <v>13</v>
      </c>
      <c r="B5452" t="s">
        <v>26153</v>
      </c>
      <c r="C5452">
        <v>13401</v>
      </c>
      <c r="D5452" t="s">
        <v>1938</v>
      </c>
      <c r="E5452">
        <v>100105</v>
      </c>
      <c r="F5452" t="s">
        <v>11377</v>
      </c>
      <c r="G5452">
        <v>100105004</v>
      </c>
      <c r="H5452" t="s">
        <v>26116</v>
      </c>
      <c r="I5452">
        <v>1</v>
      </c>
      <c r="J5452" t="s">
        <v>26080</v>
      </c>
      <c r="K5452">
        <v>20</v>
      </c>
      <c r="L5452" t="s">
        <v>26161</v>
      </c>
      <c r="M5452">
        <v>2</v>
      </c>
      <c r="N5452" t="s">
        <v>26084</v>
      </c>
      <c r="O5452">
        <v>3</v>
      </c>
      <c r="P5452" t="s">
        <v>26085</v>
      </c>
      <c r="Q5452">
        <v>1</v>
      </c>
      <c r="R5452" t="s">
        <v>26083</v>
      </c>
      <c r="S5452">
        <v>2</v>
      </c>
      <c r="T5452">
        <v>1</v>
      </c>
      <c r="U5452">
        <v>49080</v>
      </c>
      <c r="V5452">
        <v>2020</v>
      </c>
      <c r="W5452" t="s">
        <v>26159</v>
      </c>
    </row>
    <row r="5453" spans="1:23" x14ac:dyDescent="0.3">
      <c r="A5453">
        <v>13</v>
      </c>
      <c r="B5453" t="s">
        <v>26153</v>
      </c>
      <c r="C5453">
        <v>13401</v>
      </c>
      <c r="D5453" t="s">
        <v>1938</v>
      </c>
      <c r="E5453">
        <v>100105</v>
      </c>
      <c r="F5453" t="s">
        <v>11377</v>
      </c>
      <c r="G5453">
        <v>100105004</v>
      </c>
      <c r="H5453" t="s">
        <v>26116</v>
      </c>
      <c r="I5453">
        <v>1</v>
      </c>
      <c r="J5453" t="s">
        <v>26080</v>
      </c>
      <c r="K5453">
        <v>20</v>
      </c>
      <c r="L5453" t="s">
        <v>26161</v>
      </c>
      <c r="M5453">
        <v>6</v>
      </c>
      <c r="N5453" t="s">
        <v>18251</v>
      </c>
      <c r="O5453">
        <v>3</v>
      </c>
      <c r="P5453" t="s">
        <v>26085</v>
      </c>
      <c r="Q5453">
        <v>1</v>
      </c>
      <c r="R5453" t="s">
        <v>26083</v>
      </c>
      <c r="S5453">
        <v>2</v>
      </c>
      <c r="T5453">
        <v>1</v>
      </c>
      <c r="U5453">
        <v>25836</v>
      </c>
      <c r="V5453">
        <v>2020</v>
      </c>
      <c r="W5453" t="s">
        <v>26159</v>
      </c>
    </row>
    <row r="5454" spans="1:23" x14ac:dyDescent="0.3">
      <c r="A5454">
        <v>13</v>
      </c>
      <c r="B5454" t="s">
        <v>26153</v>
      </c>
      <c r="C5454">
        <v>13401</v>
      </c>
      <c r="D5454" t="s">
        <v>1938</v>
      </c>
      <c r="E5454">
        <v>100105</v>
      </c>
      <c r="F5454" t="s">
        <v>11377</v>
      </c>
      <c r="G5454">
        <v>100105004</v>
      </c>
      <c r="H5454" t="s">
        <v>26116</v>
      </c>
      <c r="I5454">
        <v>1</v>
      </c>
      <c r="J5454" t="s">
        <v>26080</v>
      </c>
      <c r="K5454">
        <v>20</v>
      </c>
      <c r="L5454" t="s">
        <v>26161</v>
      </c>
      <c r="M5454">
        <v>2</v>
      </c>
      <c r="N5454" t="s">
        <v>26084</v>
      </c>
      <c r="O5454">
        <v>3</v>
      </c>
      <c r="P5454" t="s">
        <v>26085</v>
      </c>
      <c r="Q5454">
        <v>1</v>
      </c>
      <c r="R5454" t="s">
        <v>26083</v>
      </c>
      <c r="S5454">
        <v>3</v>
      </c>
      <c r="T5454">
        <v>1</v>
      </c>
      <c r="U5454">
        <v>160000</v>
      </c>
      <c r="V5454">
        <v>2020</v>
      </c>
      <c r="W5454" t="s">
        <v>26159</v>
      </c>
    </row>
    <row r="5455" spans="1:23" x14ac:dyDescent="0.3">
      <c r="A5455">
        <v>13</v>
      </c>
      <c r="B5455" t="s">
        <v>26153</v>
      </c>
      <c r="C5455">
        <v>13401</v>
      </c>
      <c r="D5455" t="s">
        <v>1938</v>
      </c>
      <c r="E5455">
        <v>100103</v>
      </c>
      <c r="F5455" t="s">
        <v>11337</v>
      </c>
      <c r="G5455">
        <v>100103002</v>
      </c>
      <c r="H5455" t="s">
        <v>26099</v>
      </c>
      <c r="I5455">
        <v>2</v>
      </c>
      <c r="J5455" t="s">
        <v>12848</v>
      </c>
      <c r="K5455">
        <v>4</v>
      </c>
      <c r="L5455" t="s">
        <v>26101</v>
      </c>
      <c r="M5455">
        <v>5</v>
      </c>
      <c r="N5455" t="s">
        <v>26092</v>
      </c>
      <c r="O5455">
        <v>3</v>
      </c>
      <c r="P5455" t="s">
        <v>26085</v>
      </c>
      <c r="Q5455">
        <v>2</v>
      </c>
      <c r="R5455" t="s">
        <v>8209</v>
      </c>
      <c r="S5455">
        <v>50</v>
      </c>
      <c r="T5455">
        <v>1</v>
      </c>
      <c r="U5455">
        <v>5990000</v>
      </c>
      <c r="V5455">
        <v>2020</v>
      </c>
      <c r="W5455" t="s">
        <v>26159</v>
      </c>
    </row>
    <row r="5456" spans="1:23" x14ac:dyDescent="0.3">
      <c r="A5456">
        <v>13</v>
      </c>
      <c r="B5456" t="s">
        <v>26153</v>
      </c>
      <c r="C5456">
        <v>13401</v>
      </c>
      <c r="D5456" t="s">
        <v>1938</v>
      </c>
      <c r="E5456">
        <v>100105</v>
      </c>
      <c r="F5456" t="s">
        <v>11377</v>
      </c>
      <c r="G5456">
        <v>100105004</v>
      </c>
      <c r="H5456" t="s">
        <v>26116</v>
      </c>
      <c r="I5456">
        <v>1</v>
      </c>
      <c r="J5456" t="s">
        <v>26080</v>
      </c>
      <c r="K5456">
        <v>20</v>
      </c>
      <c r="L5456" t="s">
        <v>26161</v>
      </c>
      <c r="M5456">
        <v>2</v>
      </c>
      <c r="N5456" t="s">
        <v>26084</v>
      </c>
      <c r="O5456">
        <v>3</v>
      </c>
      <c r="P5456" t="s">
        <v>26085</v>
      </c>
      <c r="Q5456">
        <v>1</v>
      </c>
      <c r="R5456" t="s">
        <v>26083</v>
      </c>
      <c r="S5456">
        <v>15</v>
      </c>
      <c r="T5456">
        <v>1</v>
      </c>
      <c r="U5456">
        <v>348000</v>
      </c>
      <c r="V5456">
        <v>2020</v>
      </c>
      <c r="W5456" t="s">
        <v>26159</v>
      </c>
    </row>
    <row r="5457" spans="1:23" x14ac:dyDescent="0.3">
      <c r="A5457">
        <v>13</v>
      </c>
      <c r="B5457" t="s">
        <v>26153</v>
      </c>
      <c r="C5457">
        <v>13401</v>
      </c>
      <c r="D5457" t="s">
        <v>1938</v>
      </c>
      <c r="E5457">
        <v>100105</v>
      </c>
      <c r="F5457" t="s">
        <v>11377</v>
      </c>
      <c r="G5457">
        <v>100105004</v>
      </c>
      <c r="H5457" t="s">
        <v>26116</v>
      </c>
      <c r="I5457">
        <v>1</v>
      </c>
      <c r="J5457" t="s">
        <v>26080</v>
      </c>
      <c r="K5457">
        <v>20</v>
      </c>
      <c r="L5457" t="s">
        <v>26161</v>
      </c>
      <c r="M5457">
        <v>2</v>
      </c>
      <c r="N5457" t="s">
        <v>26084</v>
      </c>
      <c r="O5457">
        <v>1</v>
      </c>
      <c r="P5457" t="s">
        <v>28066</v>
      </c>
      <c r="Q5457">
        <v>1</v>
      </c>
      <c r="R5457" t="s">
        <v>26083</v>
      </c>
      <c r="S5457">
        <v>8</v>
      </c>
      <c r="T5457">
        <v>1</v>
      </c>
      <c r="U5457">
        <v>200000</v>
      </c>
      <c r="V5457">
        <v>2020</v>
      </c>
      <c r="W5457" t="s">
        <v>26159</v>
      </c>
    </row>
    <row r="5458" spans="1:23" x14ac:dyDescent="0.3">
      <c r="A5458">
        <v>13</v>
      </c>
      <c r="B5458" t="s">
        <v>26153</v>
      </c>
      <c r="C5458">
        <v>13401</v>
      </c>
      <c r="D5458" t="s">
        <v>1938</v>
      </c>
      <c r="E5458">
        <v>100105</v>
      </c>
      <c r="F5458" t="s">
        <v>11377</v>
      </c>
      <c r="G5458">
        <v>100105004</v>
      </c>
      <c r="H5458" t="s">
        <v>26116</v>
      </c>
      <c r="I5458">
        <v>1</v>
      </c>
      <c r="J5458" t="s">
        <v>26080</v>
      </c>
      <c r="K5458">
        <v>20</v>
      </c>
      <c r="L5458" t="s">
        <v>26161</v>
      </c>
      <c r="M5458">
        <v>2</v>
      </c>
      <c r="N5458" t="s">
        <v>26084</v>
      </c>
      <c r="O5458">
        <v>3</v>
      </c>
      <c r="P5458" t="s">
        <v>26085</v>
      </c>
      <c r="Q5458">
        <v>1</v>
      </c>
      <c r="R5458" t="s">
        <v>26083</v>
      </c>
      <c r="S5458">
        <v>3</v>
      </c>
      <c r="T5458">
        <v>1</v>
      </c>
      <c r="U5458">
        <v>18720</v>
      </c>
      <c r="V5458">
        <v>2020</v>
      </c>
      <c r="W5458" t="s">
        <v>26159</v>
      </c>
    </row>
    <row r="5459" spans="1:23" x14ac:dyDescent="0.3">
      <c r="A5459">
        <v>13</v>
      </c>
      <c r="B5459" t="s">
        <v>26153</v>
      </c>
      <c r="C5459">
        <v>13401</v>
      </c>
      <c r="D5459" t="s">
        <v>1938</v>
      </c>
      <c r="E5459">
        <v>100105</v>
      </c>
      <c r="F5459" t="s">
        <v>11377</v>
      </c>
      <c r="G5459">
        <v>100105004</v>
      </c>
      <c r="H5459" t="s">
        <v>26116</v>
      </c>
      <c r="I5459">
        <v>1</v>
      </c>
      <c r="J5459" t="s">
        <v>26080</v>
      </c>
      <c r="K5459">
        <v>20</v>
      </c>
      <c r="L5459" t="s">
        <v>26161</v>
      </c>
      <c r="M5459">
        <v>2</v>
      </c>
      <c r="N5459" t="s">
        <v>26084</v>
      </c>
      <c r="O5459">
        <v>3</v>
      </c>
      <c r="P5459" t="s">
        <v>26085</v>
      </c>
      <c r="Q5459">
        <v>1</v>
      </c>
      <c r="R5459" t="s">
        <v>26083</v>
      </c>
      <c r="S5459">
        <v>15</v>
      </c>
      <c r="T5459">
        <v>1</v>
      </c>
      <c r="U5459">
        <v>260000</v>
      </c>
      <c r="V5459">
        <v>2020</v>
      </c>
      <c r="W5459" t="s">
        <v>26159</v>
      </c>
    </row>
    <row r="5460" spans="1:23" x14ac:dyDescent="0.3">
      <c r="A5460">
        <v>13</v>
      </c>
      <c r="B5460" t="s">
        <v>26153</v>
      </c>
      <c r="C5460">
        <v>13401</v>
      </c>
      <c r="D5460" t="s">
        <v>1938</v>
      </c>
      <c r="E5460">
        <v>100105</v>
      </c>
      <c r="F5460" t="s">
        <v>11377</v>
      </c>
      <c r="G5460">
        <v>100105004</v>
      </c>
      <c r="H5460" t="s">
        <v>26116</v>
      </c>
      <c r="I5460">
        <v>2</v>
      </c>
      <c r="J5460" t="s">
        <v>12848</v>
      </c>
      <c r="K5460">
        <v>20</v>
      </c>
      <c r="L5460" t="s">
        <v>26161</v>
      </c>
      <c r="M5460">
        <v>5</v>
      </c>
      <c r="N5460" t="s">
        <v>26092</v>
      </c>
      <c r="O5460">
        <v>3</v>
      </c>
      <c r="P5460" t="s">
        <v>26085</v>
      </c>
      <c r="Q5460">
        <v>4</v>
      </c>
      <c r="R5460" t="s">
        <v>26113</v>
      </c>
      <c r="S5460">
        <v>13</v>
      </c>
      <c r="T5460">
        <v>1</v>
      </c>
      <c r="U5460">
        <v>340000</v>
      </c>
      <c r="V5460">
        <v>2020</v>
      </c>
      <c r="W5460" t="s">
        <v>26159</v>
      </c>
    </row>
    <row r="5461" spans="1:23" x14ac:dyDescent="0.3">
      <c r="A5461">
        <v>13</v>
      </c>
      <c r="B5461" t="s">
        <v>26153</v>
      </c>
      <c r="C5461">
        <v>13401</v>
      </c>
      <c r="D5461" t="s">
        <v>1938</v>
      </c>
      <c r="E5461">
        <v>100105</v>
      </c>
      <c r="F5461" t="s">
        <v>11377</v>
      </c>
      <c r="G5461">
        <v>100105004</v>
      </c>
      <c r="H5461" t="s">
        <v>26116</v>
      </c>
      <c r="I5461">
        <v>1</v>
      </c>
      <c r="J5461" t="s">
        <v>26080</v>
      </c>
      <c r="K5461">
        <v>20</v>
      </c>
      <c r="L5461" t="s">
        <v>26161</v>
      </c>
      <c r="M5461">
        <v>2</v>
      </c>
      <c r="N5461" t="s">
        <v>26084</v>
      </c>
      <c r="O5461">
        <v>2</v>
      </c>
      <c r="P5461" t="s">
        <v>28067</v>
      </c>
      <c r="Q5461">
        <v>1</v>
      </c>
      <c r="R5461" t="s">
        <v>26083</v>
      </c>
      <c r="S5461">
        <v>4</v>
      </c>
      <c r="T5461">
        <v>1</v>
      </c>
      <c r="U5461">
        <v>225000</v>
      </c>
      <c r="V5461">
        <v>2020</v>
      </c>
      <c r="W5461" t="s">
        <v>26159</v>
      </c>
    </row>
    <row r="5462" spans="1:23" x14ac:dyDescent="0.3">
      <c r="A5462">
        <v>13</v>
      </c>
      <c r="B5462" t="s">
        <v>26153</v>
      </c>
      <c r="C5462">
        <v>13401</v>
      </c>
      <c r="D5462" t="s">
        <v>1938</v>
      </c>
      <c r="E5462">
        <v>100105</v>
      </c>
      <c r="F5462" t="s">
        <v>11377</v>
      </c>
      <c r="G5462">
        <v>100105004</v>
      </c>
      <c r="H5462" t="s">
        <v>26116</v>
      </c>
      <c r="I5462">
        <v>1</v>
      </c>
      <c r="J5462" t="s">
        <v>26080</v>
      </c>
      <c r="K5462">
        <v>20</v>
      </c>
      <c r="L5462" t="s">
        <v>26161</v>
      </c>
      <c r="M5462">
        <v>2</v>
      </c>
      <c r="N5462" t="s">
        <v>26084</v>
      </c>
      <c r="O5462">
        <v>3</v>
      </c>
      <c r="P5462" t="s">
        <v>26085</v>
      </c>
      <c r="Q5462">
        <v>1</v>
      </c>
      <c r="R5462" t="s">
        <v>26083</v>
      </c>
      <c r="S5462">
        <v>8</v>
      </c>
      <c r="T5462">
        <v>1</v>
      </c>
      <c r="U5462">
        <v>208925</v>
      </c>
      <c r="V5462">
        <v>2020</v>
      </c>
      <c r="W5462" t="s">
        <v>26159</v>
      </c>
    </row>
    <row r="5463" spans="1:23" x14ac:dyDescent="0.3">
      <c r="A5463">
        <v>13</v>
      </c>
      <c r="B5463" t="s">
        <v>26153</v>
      </c>
      <c r="C5463">
        <v>13401</v>
      </c>
      <c r="D5463" t="s">
        <v>1938</v>
      </c>
      <c r="E5463">
        <v>100105</v>
      </c>
      <c r="F5463" t="s">
        <v>11377</v>
      </c>
      <c r="G5463">
        <v>100105004</v>
      </c>
      <c r="H5463" t="s">
        <v>26116</v>
      </c>
      <c r="I5463">
        <v>1</v>
      </c>
      <c r="J5463" t="s">
        <v>26080</v>
      </c>
      <c r="K5463">
        <v>20</v>
      </c>
      <c r="L5463" t="s">
        <v>26161</v>
      </c>
      <c r="M5463">
        <v>2</v>
      </c>
      <c r="N5463" t="s">
        <v>26084</v>
      </c>
      <c r="O5463">
        <v>1</v>
      </c>
      <c r="P5463" t="s">
        <v>28066</v>
      </c>
      <c r="Q5463">
        <v>1</v>
      </c>
      <c r="R5463" t="s">
        <v>26083</v>
      </c>
      <c r="S5463">
        <v>2</v>
      </c>
      <c r="T5463">
        <v>1</v>
      </c>
      <c r="U5463">
        <v>38000</v>
      </c>
      <c r="V5463">
        <v>2020</v>
      </c>
      <c r="W5463" t="s">
        <v>26159</v>
      </c>
    </row>
    <row r="5464" spans="1:23" x14ac:dyDescent="0.3">
      <c r="A5464">
        <v>13</v>
      </c>
      <c r="B5464" t="s">
        <v>26153</v>
      </c>
      <c r="C5464">
        <v>13401</v>
      </c>
      <c r="D5464" t="s">
        <v>1938</v>
      </c>
      <c r="E5464">
        <v>100105</v>
      </c>
      <c r="F5464" t="s">
        <v>11377</v>
      </c>
      <c r="G5464">
        <v>100105004</v>
      </c>
      <c r="H5464" t="s">
        <v>26116</v>
      </c>
      <c r="I5464">
        <v>1</v>
      </c>
      <c r="J5464" t="s">
        <v>26080</v>
      </c>
      <c r="K5464">
        <v>20</v>
      </c>
      <c r="L5464" t="s">
        <v>26161</v>
      </c>
      <c r="M5464">
        <v>2</v>
      </c>
      <c r="N5464" t="s">
        <v>26084</v>
      </c>
      <c r="O5464">
        <v>3</v>
      </c>
      <c r="P5464" t="s">
        <v>26085</v>
      </c>
      <c r="Q5464">
        <v>1</v>
      </c>
      <c r="R5464" t="s">
        <v>26083</v>
      </c>
      <c r="S5464">
        <v>2</v>
      </c>
      <c r="T5464">
        <v>1</v>
      </c>
      <c r="U5464">
        <v>148872</v>
      </c>
      <c r="V5464">
        <v>2020</v>
      </c>
      <c r="W5464" t="s">
        <v>26159</v>
      </c>
    </row>
    <row r="5465" spans="1:23" x14ac:dyDescent="0.3">
      <c r="A5465">
        <v>13</v>
      </c>
      <c r="B5465" t="s">
        <v>26153</v>
      </c>
      <c r="C5465">
        <v>13401</v>
      </c>
      <c r="D5465" t="s">
        <v>1938</v>
      </c>
      <c r="E5465">
        <v>100105</v>
      </c>
      <c r="F5465" t="s">
        <v>11377</v>
      </c>
      <c r="G5465">
        <v>100105004</v>
      </c>
      <c r="H5465" t="s">
        <v>26116</v>
      </c>
      <c r="I5465">
        <v>1</v>
      </c>
      <c r="J5465" t="s">
        <v>26080</v>
      </c>
      <c r="K5465">
        <v>20</v>
      </c>
      <c r="L5465" t="s">
        <v>26161</v>
      </c>
      <c r="M5465">
        <v>2</v>
      </c>
      <c r="N5465" t="s">
        <v>26084</v>
      </c>
      <c r="O5465">
        <v>3</v>
      </c>
      <c r="P5465" t="s">
        <v>26085</v>
      </c>
      <c r="Q5465">
        <v>1</v>
      </c>
      <c r="R5465" t="s">
        <v>26083</v>
      </c>
      <c r="S5465">
        <v>15</v>
      </c>
      <c r="T5465">
        <v>1</v>
      </c>
      <c r="U5465">
        <v>351090</v>
      </c>
      <c r="V5465">
        <v>2020</v>
      </c>
      <c r="W5465" t="s">
        <v>26159</v>
      </c>
    </row>
    <row r="5466" spans="1:23" x14ac:dyDescent="0.3">
      <c r="A5466">
        <v>13</v>
      </c>
      <c r="B5466" t="s">
        <v>26153</v>
      </c>
      <c r="C5466">
        <v>13401</v>
      </c>
      <c r="D5466" t="s">
        <v>1938</v>
      </c>
      <c r="E5466">
        <v>100105</v>
      </c>
      <c r="F5466" t="s">
        <v>11377</v>
      </c>
      <c r="G5466">
        <v>100105004</v>
      </c>
      <c r="H5466" t="s">
        <v>26116</v>
      </c>
      <c r="I5466">
        <v>1</v>
      </c>
      <c r="J5466" t="s">
        <v>26080</v>
      </c>
      <c r="K5466">
        <v>20</v>
      </c>
      <c r="L5466" t="s">
        <v>26161</v>
      </c>
      <c r="M5466">
        <v>2</v>
      </c>
      <c r="N5466" t="s">
        <v>26084</v>
      </c>
      <c r="O5466">
        <v>3</v>
      </c>
      <c r="P5466" t="s">
        <v>26085</v>
      </c>
      <c r="Q5466">
        <v>1</v>
      </c>
      <c r="R5466" t="s">
        <v>26083</v>
      </c>
      <c r="S5466">
        <v>2</v>
      </c>
      <c r="T5466">
        <v>1</v>
      </c>
      <c r="U5466">
        <v>74275</v>
      </c>
      <c r="V5466">
        <v>2020</v>
      </c>
      <c r="W5466" t="s">
        <v>26159</v>
      </c>
    </row>
    <row r="5467" spans="1:23" x14ac:dyDescent="0.3">
      <c r="A5467">
        <v>13</v>
      </c>
      <c r="B5467" t="s">
        <v>26153</v>
      </c>
      <c r="C5467">
        <v>13203</v>
      </c>
      <c r="D5467" t="s">
        <v>1926</v>
      </c>
      <c r="E5467">
        <v>100105</v>
      </c>
      <c r="F5467" t="s">
        <v>11377</v>
      </c>
      <c r="G5467">
        <v>100105004</v>
      </c>
      <c r="H5467" t="s">
        <v>26116</v>
      </c>
      <c r="I5467">
        <v>1</v>
      </c>
      <c r="J5467" t="s">
        <v>26080</v>
      </c>
      <c r="K5467">
        <v>20</v>
      </c>
      <c r="L5467" t="s">
        <v>26161</v>
      </c>
      <c r="M5467">
        <v>2</v>
      </c>
      <c r="N5467" t="s">
        <v>26084</v>
      </c>
      <c r="O5467">
        <v>3</v>
      </c>
      <c r="P5467" t="s">
        <v>26085</v>
      </c>
      <c r="Q5467">
        <v>1</v>
      </c>
      <c r="R5467" t="s">
        <v>26083</v>
      </c>
      <c r="S5467">
        <v>2</v>
      </c>
      <c r="T5467">
        <v>1</v>
      </c>
      <c r="U5467">
        <v>334875</v>
      </c>
      <c r="V5467">
        <v>2020</v>
      </c>
      <c r="W5467" t="s">
        <v>26159</v>
      </c>
    </row>
    <row r="5468" spans="1:23" x14ac:dyDescent="0.3">
      <c r="A5468">
        <v>13</v>
      </c>
      <c r="B5468" t="s">
        <v>26153</v>
      </c>
      <c r="C5468">
        <v>13203</v>
      </c>
      <c r="D5468" t="s">
        <v>1926</v>
      </c>
      <c r="E5468">
        <v>100105</v>
      </c>
      <c r="F5468" t="s">
        <v>11377</v>
      </c>
      <c r="G5468">
        <v>100105004</v>
      </c>
      <c r="H5468" t="s">
        <v>26116</v>
      </c>
      <c r="I5468">
        <v>1</v>
      </c>
      <c r="J5468" t="s">
        <v>26080</v>
      </c>
      <c r="K5468">
        <v>20</v>
      </c>
      <c r="L5468" t="s">
        <v>26161</v>
      </c>
      <c r="M5468">
        <v>2</v>
      </c>
      <c r="N5468" t="s">
        <v>26084</v>
      </c>
      <c r="O5468">
        <v>3</v>
      </c>
      <c r="P5468" t="s">
        <v>26085</v>
      </c>
      <c r="Q5468">
        <v>1</v>
      </c>
      <c r="R5468" t="s">
        <v>26083</v>
      </c>
      <c r="S5468">
        <v>2</v>
      </c>
      <c r="T5468">
        <v>1</v>
      </c>
      <c r="U5468">
        <v>46704</v>
      </c>
      <c r="V5468">
        <v>2020</v>
      </c>
      <c r="W5468" t="s">
        <v>26159</v>
      </c>
    </row>
    <row r="5469" spans="1:23" x14ac:dyDescent="0.3">
      <c r="A5469">
        <v>13</v>
      </c>
      <c r="B5469" t="s">
        <v>26153</v>
      </c>
      <c r="C5469">
        <v>13505</v>
      </c>
      <c r="D5469" t="s">
        <v>1962</v>
      </c>
      <c r="E5469">
        <v>100106</v>
      </c>
      <c r="F5469" t="s">
        <v>17000</v>
      </c>
      <c r="G5469">
        <v>100106001</v>
      </c>
      <c r="H5469" t="s">
        <v>18416</v>
      </c>
      <c r="I5469">
        <v>2</v>
      </c>
      <c r="J5469" t="s">
        <v>12848</v>
      </c>
      <c r="K5469">
        <v>9</v>
      </c>
      <c r="L5469" t="s">
        <v>26086</v>
      </c>
      <c r="M5469">
        <v>1</v>
      </c>
      <c r="N5469" t="s">
        <v>26082</v>
      </c>
      <c r="O5469">
        <v>3</v>
      </c>
      <c r="P5469" t="s">
        <v>26085</v>
      </c>
      <c r="Q5469">
        <v>4</v>
      </c>
      <c r="R5469" t="s">
        <v>26113</v>
      </c>
      <c r="S5469">
        <v>40</v>
      </c>
      <c r="T5469">
        <v>1</v>
      </c>
      <c r="U5469">
        <v>25000000</v>
      </c>
      <c r="V5469">
        <v>2020</v>
      </c>
      <c r="W5469" t="s">
        <v>26159</v>
      </c>
    </row>
    <row r="5470" spans="1:23" x14ac:dyDescent="0.3">
      <c r="A5470">
        <v>13</v>
      </c>
      <c r="B5470" t="s">
        <v>26153</v>
      </c>
      <c r="C5470">
        <v>13505</v>
      </c>
      <c r="D5470" t="s">
        <v>1962</v>
      </c>
      <c r="E5470">
        <v>100106</v>
      </c>
      <c r="F5470" t="s">
        <v>17000</v>
      </c>
      <c r="G5470">
        <v>100106001</v>
      </c>
      <c r="H5470" t="s">
        <v>18416</v>
      </c>
      <c r="I5470">
        <v>2</v>
      </c>
      <c r="J5470" t="s">
        <v>12848</v>
      </c>
      <c r="K5470">
        <v>9</v>
      </c>
      <c r="L5470" t="s">
        <v>26086</v>
      </c>
      <c r="M5470">
        <v>1</v>
      </c>
      <c r="N5470" t="s">
        <v>26082</v>
      </c>
      <c r="O5470">
        <v>3</v>
      </c>
      <c r="P5470" t="s">
        <v>26085</v>
      </c>
      <c r="Q5470">
        <v>4</v>
      </c>
      <c r="R5470" t="s">
        <v>26113</v>
      </c>
      <c r="S5470">
        <v>25</v>
      </c>
      <c r="T5470">
        <v>1</v>
      </c>
      <c r="U5470">
        <v>4000000</v>
      </c>
      <c r="V5470">
        <v>2020</v>
      </c>
      <c r="W5470" t="s">
        <v>26159</v>
      </c>
    </row>
    <row r="5471" spans="1:23" x14ac:dyDescent="0.3">
      <c r="A5471">
        <v>13</v>
      </c>
      <c r="B5471" t="s">
        <v>26153</v>
      </c>
      <c r="C5471">
        <v>13505</v>
      </c>
      <c r="D5471" t="s">
        <v>1962</v>
      </c>
      <c r="E5471">
        <v>100106</v>
      </c>
      <c r="F5471" t="s">
        <v>17000</v>
      </c>
      <c r="G5471">
        <v>100106001</v>
      </c>
      <c r="H5471" t="s">
        <v>18416</v>
      </c>
      <c r="I5471">
        <v>2</v>
      </c>
      <c r="J5471" t="s">
        <v>12848</v>
      </c>
      <c r="K5471">
        <v>9</v>
      </c>
      <c r="L5471" t="s">
        <v>26086</v>
      </c>
      <c r="M5471">
        <v>3</v>
      </c>
      <c r="N5471" t="s">
        <v>16841</v>
      </c>
      <c r="O5471">
        <v>3</v>
      </c>
      <c r="P5471" t="s">
        <v>26085</v>
      </c>
      <c r="Q5471">
        <v>4</v>
      </c>
      <c r="R5471" t="s">
        <v>26113</v>
      </c>
      <c r="S5471">
        <v>5</v>
      </c>
      <c r="T5471">
        <v>1</v>
      </c>
      <c r="U5471">
        <v>7000000</v>
      </c>
      <c r="V5471">
        <v>2020</v>
      </c>
      <c r="W5471" t="s">
        <v>26159</v>
      </c>
    </row>
    <row r="5472" spans="1:23" x14ac:dyDescent="0.3">
      <c r="A5472">
        <v>13</v>
      </c>
      <c r="B5472" t="s">
        <v>26153</v>
      </c>
      <c r="C5472">
        <v>13505</v>
      </c>
      <c r="D5472" t="s">
        <v>1962</v>
      </c>
      <c r="E5472">
        <v>100105</v>
      </c>
      <c r="F5472" t="s">
        <v>11377</v>
      </c>
      <c r="G5472">
        <v>100105004</v>
      </c>
      <c r="H5472" t="s">
        <v>26116</v>
      </c>
      <c r="I5472">
        <v>2</v>
      </c>
      <c r="J5472" t="s">
        <v>12848</v>
      </c>
      <c r="K5472">
        <v>20</v>
      </c>
      <c r="L5472" t="s">
        <v>26161</v>
      </c>
      <c r="M5472">
        <v>2</v>
      </c>
      <c r="N5472" t="s">
        <v>26084</v>
      </c>
      <c r="O5472">
        <v>3</v>
      </c>
      <c r="P5472" t="s">
        <v>26085</v>
      </c>
      <c r="Q5472">
        <v>2</v>
      </c>
      <c r="R5472" t="s">
        <v>8209</v>
      </c>
      <c r="S5472">
        <v>4</v>
      </c>
      <c r="T5472">
        <v>1</v>
      </c>
      <c r="U5472">
        <v>300000</v>
      </c>
      <c r="V5472">
        <v>2020</v>
      </c>
      <c r="W5472" t="s">
        <v>26159</v>
      </c>
    </row>
    <row r="5473" spans="1:23" x14ac:dyDescent="0.3">
      <c r="A5473">
        <v>13</v>
      </c>
      <c r="B5473" t="s">
        <v>26153</v>
      </c>
      <c r="C5473">
        <v>13601</v>
      </c>
      <c r="D5473" t="s">
        <v>1965</v>
      </c>
      <c r="E5473">
        <v>100105</v>
      </c>
      <c r="F5473" t="s">
        <v>11377</v>
      </c>
      <c r="G5473">
        <v>100105004</v>
      </c>
      <c r="H5473" t="s">
        <v>26116</v>
      </c>
      <c r="I5473">
        <v>1</v>
      </c>
      <c r="J5473" t="s">
        <v>26080</v>
      </c>
      <c r="K5473">
        <v>20</v>
      </c>
      <c r="L5473" t="s">
        <v>26161</v>
      </c>
      <c r="M5473">
        <v>2</v>
      </c>
      <c r="N5473" t="s">
        <v>26084</v>
      </c>
      <c r="O5473">
        <v>1</v>
      </c>
      <c r="P5473" t="s">
        <v>28066</v>
      </c>
      <c r="Q5473">
        <v>1</v>
      </c>
      <c r="R5473" t="s">
        <v>26083</v>
      </c>
      <c r="S5473">
        <v>1</v>
      </c>
      <c r="T5473">
        <v>1</v>
      </c>
      <c r="U5473">
        <v>23000</v>
      </c>
      <c r="V5473">
        <v>2020</v>
      </c>
      <c r="W5473" t="s">
        <v>26159</v>
      </c>
    </row>
    <row r="5474" spans="1:23" x14ac:dyDescent="0.3">
      <c r="A5474">
        <v>13</v>
      </c>
      <c r="B5474" t="s">
        <v>26153</v>
      </c>
      <c r="C5474">
        <v>13601</v>
      </c>
      <c r="D5474" t="s">
        <v>1965</v>
      </c>
      <c r="E5474">
        <v>100105</v>
      </c>
      <c r="F5474" t="s">
        <v>11377</v>
      </c>
      <c r="G5474">
        <v>100105004</v>
      </c>
      <c r="H5474" t="s">
        <v>26116</v>
      </c>
      <c r="I5474">
        <v>1</v>
      </c>
      <c r="J5474" t="s">
        <v>26080</v>
      </c>
      <c r="K5474">
        <v>20</v>
      </c>
      <c r="L5474" t="s">
        <v>26161</v>
      </c>
      <c r="M5474">
        <v>2</v>
      </c>
      <c r="N5474" t="s">
        <v>26084</v>
      </c>
      <c r="O5474">
        <v>1</v>
      </c>
      <c r="P5474" t="s">
        <v>28066</v>
      </c>
      <c r="Q5474">
        <v>1</v>
      </c>
      <c r="R5474" t="s">
        <v>26083</v>
      </c>
      <c r="S5474">
        <v>2</v>
      </c>
      <c r="T5474">
        <v>1</v>
      </c>
      <c r="U5474">
        <v>14000</v>
      </c>
      <c r="V5474">
        <v>2020</v>
      </c>
      <c r="W5474" t="s">
        <v>26159</v>
      </c>
    </row>
    <row r="5475" spans="1:23" x14ac:dyDescent="0.3">
      <c r="A5475">
        <v>13</v>
      </c>
      <c r="B5475" t="s">
        <v>26153</v>
      </c>
      <c r="C5475">
        <v>13601</v>
      </c>
      <c r="D5475" t="s">
        <v>1965</v>
      </c>
      <c r="E5475">
        <v>100105</v>
      </c>
      <c r="F5475" t="s">
        <v>11377</v>
      </c>
      <c r="G5475">
        <v>100105004</v>
      </c>
      <c r="H5475" t="s">
        <v>26116</v>
      </c>
      <c r="I5475">
        <v>1</v>
      </c>
      <c r="J5475" t="s">
        <v>26080</v>
      </c>
      <c r="K5475">
        <v>20</v>
      </c>
      <c r="L5475" t="s">
        <v>26161</v>
      </c>
      <c r="M5475">
        <v>2</v>
      </c>
      <c r="N5475" t="s">
        <v>26084</v>
      </c>
      <c r="O5475">
        <v>1</v>
      </c>
      <c r="P5475" t="s">
        <v>28066</v>
      </c>
      <c r="Q5475">
        <v>1</v>
      </c>
      <c r="R5475" t="s">
        <v>26083</v>
      </c>
      <c r="S5475">
        <v>2</v>
      </c>
      <c r="T5475">
        <v>1</v>
      </c>
      <c r="U5475">
        <v>18000</v>
      </c>
      <c r="V5475">
        <v>2020</v>
      </c>
      <c r="W5475" t="s">
        <v>26159</v>
      </c>
    </row>
    <row r="5476" spans="1:23" x14ac:dyDescent="0.3">
      <c r="A5476">
        <v>13</v>
      </c>
      <c r="B5476" t="s">
        <v>26153</v>
      </c>
      <c r="C5476">
        <v>13601</v>
      </c>
      <c r="D5476" t="s">
        <v>1965</v>
      </c>
      <c r="E5476">
        <v>100105</v>
      </c>
      <c r="F5476" t="s">
        <v>11377</v>
      </c>
      <c r="G5476">
        <v>100105004</v>
      </c>
      <c r="H5476" t="s">
        <v>26116</v>
      </c>
      <c r="I5476">
        <v>1</v>
      </c>
      <c r="J5476" t="s">
        <v>26080</v>
      </c>
      <c r="K5476">
        <v>20</v>
      </c>
      <c r="L5476" t="s">
        <v>26161</v>
      </c>
      <c r="M5476">
        <v>2</v>
      </c>
      <c r="N5476" t="s">
        <v>26084</v>
      </c>
      <c r="O5476">
        <v>3</v>
      </c>
      <c r="P5476" t="s">
        <v>26085</v>
      </c>
      <c r="Q5476">
        <v>5</v>
      </c>
      <c r="R5476" t="s">
        <v>8203</v>
      </c>
      <c r="S5476">
        <v>1</v>
      </c>
      <c r="T5476">
        <v>1</v>
      </c>
      <c r="U5476">
        <v>10000</v>
      </c>
      <c r="V5476">
        <v>2020</v>
      </c>
      <c r="W5476" t="s">
        <v>26159</v>
      </c>
    </row>
    <row r="5477" spans="1:23" x14ac:dyDescent="0.3">
      <c r="A5477">
        <v>13</v>
      </c>
      <c r="B5477" t="s">
        <v>26153</v>
      </c>
      <c r="C5477">
        <v>13601</v>
      </c>
      <c r="D5477" t="s">
        <v>1965</v>
      </c>
      <c r="E5477">
        <v>100105</v>
      </c>
      <c r="F5477" t="s">
        <v>11377</v>
      </c>
      <c r="G5477">
        <v>100105004</v>
      </c>
      <c r="H5477" t="s">
        <v>26116</v>
      </c>
      <c r="I5477">
        <v>2</v>
      </c>
      <c r="J5477" t="s">
        <v>12848</v>
      </c>
      <c r="K5477">
        <v>20</v>
      </c>
      <c r="L5477" t="s">
        <v>26161</v>
      </c>
      <c r="M5477">
        <v>2</v>
      </c>
      <c r="N5477" t="s">
        <v>26084</v>
      </c>
      <c r="O5477">
        <v>3</v>
      </c>
      <c r="P5477" t="s">
        <v>26085</v>
      </c>
      <c r="Q5477">
        <v>5</v>
      </c>
      <c r="R5477" t="s">
        <v>8203</v>
      </c>
      <c r="S5477">
        <v>2</v>
      </c>
      <c r="T5477">
        <v>1</v>
      </c>
      <c r="U5477">
        <v>110500</v>
      </c>
      <c r="V5477">
        <v>2020</v>
      </c>
      <c r="W5477" t="s">
        <v>26159</v>
      </c>
    </row>
    <row r="5478" spans="1:23" x14ac:dyDescent="0.3">
      <c r="A5478">
        <v>13</v>
      </c>
      <c r="B5478" t="s">
        <v>26153</v>
      </c>
      <c r="C5478">
        <v>13601</v>
      </c>
      <c r="D5478" t="s">
        <v>1965</v>
      </c>
      <c r="E5478">
        <v>100104</v>
      </c>
      <c r="F5478" t="s">
        <v>11362</v>
      </c>
      <c r="G5478">
        <v>100104002</v>
      </c>
      <c r="H5478" t="s">
        <v>26132</v>
      </c>
      <c r="I5478">
        <v>2</v>
      </c>
      <c r="J5478" t="s">
        <v>12848</v>
      </c>
      <c r="K5478">
        <v>18</v>
      </c>
      <c r="L5478" t="s">
        <v>26167</v>
      </c>
      <c r="M5478">
        <v>2</v>
      </c>
      <c r="N5478" t="s">
        <v>26084</v>
      </c>
      <c r="O5478">
        <v>3</v>
      </c>
      <c r="P5478" t="s">
        <v>26085</v>
      </c>
      <c r="Q5478">
        <v>5</v>
      </c>
      <c r="R5478" t="s">
        <v>8203</v>
      </c>
      <c r="S5478">
        <v>25</v>
      </c>
      <c r="T5478">
        <v>1</v>
      </c>
      <c r="U5478">
        <v>400000</v>
      </c>
      <c r="V5478">
        <v>2020</v>
      </c>
      <c r="W5478" t="s">
        <v>26159</v>
      </c>
    </row>
    <row r="5479" spans="1:23" x14ac:dyDescent="0.3">
      <c r="A5479">
        <v>13</v>
      </c>
      <c r="B5479" t="s">
        <v>26153</v>
      </c>
      <c r="C5479">
        <v>13601</v>
      </c>
      <c r="D5479" t="s">
        <v>1965</v>
      </c>
      <c r="E5479">
        <v>100105</v>
      </c>
      <c r="F5479" t="s">
        <v>11377</v>
      </c>
      <c r="G5479">
        <v>100105004</v>
      </c>
      <c r="H5479" t="s">
        <v>26116</v>
      </c>
      <c r="I5479">
        <v>2</v>
      </c>
      <c r="J5479" t="s">
        <v>12848</v>
      </c>
      <c r="K5479">
        <v>20</v>
      </c>
      <c r="L5479" t="s">
        <v>26161</v>
      </c>
      <c r="M5479">
        <v>2</v>
      </c>
      <c r="N5479" t="s">
        <v>26084</v>
      </c>
      <c r="O5479">
        <v>3</v>
      </c>
      <c r="P5479" t="s">
        <v>26085</v>
      </c>
      <c r="Q5479">
        <v>5</v>
      </c>
      <c r="R5479" t="s">
        <v>8203</v>
      </c>
      <c r="S5479">
        <v>6</v>
      </c>
      <c r="T5479">
        <v>1</v>
      </c>
      <c r="U5479">
        <v>427000</v>
      </c>
      <c r="V5479">
        <v>2020</v>
      </c>
      <c r="W5479" t="s">
        <v>26159</v>
      </c>
    </row>
    <row r="5480" spans="1:23" x14ac:dyDescent="0.3">
      <c r="A5480">
        <v>13</v>
      </c>
      <c r="B5480" t="s">
        <v>26153</v>
      </c>
      <c r="C5480">
        <v>13601</v>
      </c>
      <c r="D5480" t="s">
        <v>1965</v>
      </c>
      <c r="E5480">
        <v>100105</v>
      </c>
      <c r="F5480" t="s">
        <v>11377</v>
      </c>
      <c r="G5480">
        <v>100105004</v>
      </c>
      <c r="H5480" t="s">
        <v>26116</v>
      </c>
      <c r="I5480">
        <v>1</v>
      </c>
      <c r="J5480" t="s">
        <v>26080</v>
      </c>
      <c r="K5480">
        <v>20</v>
      </c>
      <c r="L5480" t="s">
        <v>26161</v>
      </c>
      <c r="M5480">
        <v>2</v>
      </c>
      <c r="N5480" t="s">
        <v>26084</v>
      </c>
      <c r="O5480">
        <v>1</v>
      </c>
      <c r="P5480" t="s">
        <v>28066</v>
      </c>
      <c r="Q5480">
        <v>5</v>
      </c>
      <c r="R5480" t="s">
        <v>8203</v>
      </c>
      <c r="S5480">
        <v>1</v>
      </c>
      <c r="T5480">
        <v>1</v>
      </c>
      <c r="U5480">
        <v>26000</v>
      </c>
      <c r="V5480">
        <v>2020</v>
      </c>
      <c r="W5480" t="s">
        <v>26159</v>
      </c>
    </row>
    <row r="5481" spans="1:23" x14ac:dyDescent="0.3">
      <c r="A5481">
        <v>13</v>
      </c>
      <c r="B5481" t="s">
        <v>26153</v>
      </c>
      <c r="C5481">
        <v>13601</v>
      </c>
      <c r="D5481" t="s">
        <v>1965</v>
      </c>
      <c r="E5481">
        <v>100105</v>
      </c>
      <c r="F5481" t="s">
        <v>11377</v>
      </c>
      <c r="G5481">
        <v>100105004</v>
      </c>
      <c r="H5481" t="s">
        <v>26116</v>
      </c>
      <c r="I5481">
        <v>2</v>
      </c>
      <c r="J5481" t="s">
        <v>12848</v>
      </c>
      <c r="K5481">
        <v>20</v>
      </c>
      <c r="L5481" t="s">
        <v>26161</v>
      </c>
      <c r="M5481">
        <v>2</v>
      </c>
      <c r="N5481" t="s">
        <v>26084</v>
      </c>
      <c r="O5481">
        <v>3</v>
      </c>
      <c r="P5481" t="s">
        <v>26085</v>
      </c>
      <c r="Q5481">
        <v>5</v>
      </c>
      <c r="R5481" t="s">
        <v>8203</v>
      </c>
      <c r="S5481">
        <v>3</v>
      </c>
      <c r="T5481">
        <v>1</v>
      </c>
      <c r="U5481">
        <v>90000</v>
      </c>
      <c r="V5481">
        <v>2020</v>
      </c>
      <c r="W5481" t="s">
        <v>26159</v>
      </c>
    </row>
    <row r="5482" spans="1:23" x14ac:dyDescent="0.3">
      <c r="A5482">
        <v>13</v>
      </c>
      <c r="B5482" t="s">
        <v>26153</v>
      </c>
      <c r="C5482">
        <v>13601</v>
      </c>
      <c r="D5482" t="s">
        <v>1965</v>
      </c>
      <c r="E5482">
        <v>100101</v>
      </c>
      <c r="F5482" t="s">
        <v>11256</v>
      </c>
      <c r="G5482">
        <v>100101007</v>
      </c>
      <c r="H5482" t="s">
        <v>11267</v>
      </c>
      <c r="I5482">
        <v>2</v>
      </c>
      <c r="J5482" t="s">
        <v>12848</v>
      </c>
      <c r="K5482">
        <v>18</v>
      </c>
      <c r="L5482" t="s">
        <v>26167</v>
      </c>
      <c r="M5482">
        <v>2</v>
      </c>
      <c r="N5482" t="s">
        <v>26084</v>
      </c>
      <c r="O5482">
        <v>3</v>
      </c>
      <c r="P5482" t="s">
        <v>26085</v>
      </c>
      <c r="Q5482">
        <v>5</v>
      </c>
      <c r="R5482" t="s">
        <v>8203</v>
      </c>
      <c r="S5482">
        <v>25</v>
      </c>
      <c r="T5482">
        <v>1</v>
      </c>
      <c r="U5482">
        <v>250000</v>
      </c>
      <c r="V5482">
        <v>2020</v>
      </c>
      <c r="W5482" t="s">
        <v>26159</v>
      </c>
    </row>
    <row r="5483" spans="1:23" x14ac:dyDescent="0.3">
      <c r="A5483">
        <v>13</v>
      </c>
      <c r="B5483" t="s">
        <v>26153</v>
      </c>
      <c r="C5483">
        <v>13601</v>
      </c>
      <c r="D5483" t="s">
        <v>1965</v>
      </c>
      <c r="E5483">
        <v>100102</v>
      </c>
      <c r="F5483" t="s">
        <v>11306</v>
      </c>
      <c r="G5483">
        <v>100102005</v>
      </c>
      <c r="H5483" t="s">
        <v>2163</v>
      </c>
      <c r="I5483">
        <v>2</v>
      </c>
      <c r="J5483" t="s">
        <v>12848</v>
      </c>
      <c r="K5483">
        <v>18</v>
      </c>
      <c r="L5483" t="s">
        <v>26167</v>
      </c>
      <c r="M5483">
        <v>2</v>
      </c>
      <c r="N5483" t="s">
        <v>26084</v>
      </c>
      <c r="O5483">
        <v>3</v>
      </c>
      <c r="P5483" t="s">
        <v>26085</v>
      </c>
      <c r="Q5483">
        <v>5</v>
      </c>
      <c r="R5483" t="s">
        <v>8203</v>
      </c>
      <c r="S5483">
        <v>25</v>
      </c>
      <c r="T5483">
        <v>1</v>
      </c>
      <c r="U5483">
        <v>1200000</v>
      </c>
      <c r="V5483">
        <v>2020</v>
      </c>
      <c r="W5483" t="s">
        <v>26159</v>
      </c>
    </row>
    <row r="5484" spans="1:23" x14ac:dyDescent="0.3">
      <c r="A5484">
        <v>13</v>
      </c>
      <c r="B5484" t="s">
        <v>26153</v>
      </c>
      <c r="C5484">
        <v>13601</v>
      </c>
      <c r="D5484" t="s">
        <v>1965</v>
      </c>
      <c r="E5484">
        <v>100105</v>
      </c>
      <c r="F5484" t="s">
        <v>11377</v>
      </c>
      <c r="G5484">
        <v>100105004</v>
      </c>
      <c r="H5484" t="s">
        <v>26116</v>
      </c>
      <c r="I5484">
        <v>1</v>
      </c>
      <c r="J5484" t="s">
        <v>26080</v>
      </c>
      <c r="K5484">
        <v>20</v>
      </c>
      <c r="L5484" t="s">
        <v>26161</v>
      </c>
      <c r="M5484">
        <v>2</v>
      </c>
      <c r="N5484" t="s">
        <v>26084</v>
      </c>
      <c r="O5484">
        <v>1</v>
      </c>
      <c r="P5484" t="s">
        <v>28066</v>
      </c>
      <c r="Q5484">
        <v>5</v>
      </c>
      <c r="R5484" t="s">
        <v>8203</v>
      </c>
      <c r="S5484">
        <v>2</v>
      </c>
      <c r="T5484">
        <v>1</v>
      </c>
      <c r="U5484">
        <v>10000</v>
      </c>
      <c r="V5484">
        <v>2020</v>
      </c>
      <c r="W5484" t="s">
        <v>26159</v>
      </c>
    </row>
    <row r="5485" spans="1:23" x14ac:dyDescent="0.3">
      <c r="A5485">
        <v>13</v>
      </c>
      <c r="B5485" t="s">
        <v>26153</v>
      </c>
      <c r="C5485">
        <v>13601</v>
      </c>
      <c r="D5485" t="s">
        <v>1965</v>
      </c>
      <c r="E5485">
        <v>100109</v>
      </c>
      <c r="F5485" t="s">
        <v>18431</v>
      </c>
      <c r="G5485">
        <v>100109001</v>
      </c>
      <c r="H5485" t="s">
        <v>26106</v>
      </c>
      <c r="I5485">
        <v>2</v>
      </c>
      <c r="J5485" t="s">
        <v>12848</v>
      </c>
      <c r="K5485">
        <v>10</v>
      </c>
      <c r="L5485" t="s">
        <v>26088</v>
      </c>
      <c r="M5485">
        <v>2</v>
      </c>
      <c r="N5485" t="s">
        <v>26084</v>
      </c>
      <c r="O5485">
        <v>3</v>
      </c>
      <c r="P5485" t="s">
        <v>26085</v>
      </c>
      <c r="Q5485">
        <v>5</v>
      </c>
      <c r="R5485" t="s">
        <v>8203</v>
      </c>
      <c r="S5485">
        <v>25</v>
      </c>
      <c r="T5485">
        <v>1</v>
      </c>
      <c r="U5485">
        <v>30000</v>
      </c>
      <c r="V5485">
        <v>2020</v>
      </c>
      <c r="W5485" t="s">
        <v>26159</v>
      </c>
    </row>
    <row r="5486" spans="1:23" x14ac:dyDescent="0.3">
      <c r="A5486">
        <v>13</v>
      </c>
      <c r="B5486" t="s">
        <v>26153</v>
      </c>
      <c r="C5486">
        <v>13601</v>
      </c>
      <c r="D5486" t="s">
        <v>1965</v>
      </c>
      <c r="E5486">
        <v>100103</v>
      </c>
      <c r="F5486" t="s">
        <v>11337</v>
      </c>
      <c r="G5486">
        <v>100103003</v>
      </c>
      <c r="H5486" t="s">
        <v>16985</v>
      </c>
      <c r="I5486">
        <v>2</v>
      </c>
      <c r="J5486" t="s">
        <v>12848</v>
      </c>
      <c r="K5486">
        <v>26</v>
      </c>
      <c r="L5486" t="s">
        <v>26168</v>
      </c>
      <c r="M5486">
        <v>2</v>
      </c>
      <c r="N5486" t="s">
        <v>26084</v>
      </c>
      <c r="O5486">
        <v>3</v>
      </c>
      <c r="P5486" t="s">
        <v>26085</v>
      </c>
      <c r="Q5486">
        <v>5</v>
      </c>
      <c r="R5486" t="s">
        <v>8203</v>
      </c>
      <c r="S5486">
        <v>25</v>
      </c>
      <c r="T5486">
        <v>1</v>
      </c>
      <c r="U5486">
        <v>60000</v>
      </c>
      <c r="V5486">
        <v>2020</v>
      </c>
      <c r="W5486" t="s">
        <v>26159</v>
      </c>
    </row>
    <row r="5487" spans="1:23" x14ac:dyDescent="0.3">
      <c r="A5487">
        <v>13</v>
      </c>
      <c r="B5487" t="s">
        <v>26153</v>
      </c>
      <c r="C5487">
        <v>13601</v>
      </c>
      <c r="D5487" t="s">
        <v>1965</v>
      </c>
      <c r="E5487">
        <v>100105</v>
      </c>
      <c r="F5487" t="s">
        <v>11377</v>
      </c>
      <c r="G5487">
        <v>100105004</v>
      </c>
      <c r="H5487" t="s">
        <v>26116</v>
      </c>
      <c r="I5487">
        <v>1</v>
      </c>
      <c r="J5487" t="s">
        <v>26080</v>
      </c>
      <c r="K5487">
        <v>20</v>
      </c>
      <c r="L5487" t="s">
        <v>26161</v>
      </c>
      <c r="M5487">
        <v>2</v>
      </c>
      <c r="N5487" t="s">
        <v>26084</v>
      </c>
      <c r="O5487">
        <v>1</v>
      </c>
      <c r="P5487" t="s">
        <v>28066</v>
      </c>
      <c r="Q5487">
        <v>5</v>
      </c>
      <c r="R5487" t="s">
        <v>8203</v>
      </c>
      <c r="S5487">
        <v>1</v>
      </c>
      <c r="T5487">
        <v>1</v>
      </c>
      <c r="U5487">
        <v>16000</v>
      </c>
      <c r="V5487">
        <v>2020</v>
      </c>
      <c r="W5487" t="s">
        <v>26159</v>
      </c>
    </row>
    <row r="5488" spans="1:23" x14ac:dyDescent="0.3">
      <c r="A5488">
        <v>13</v>
      </c>
      <c r="B5488" t="s">
        <v>26153</v>
      </c>
      <c r="C5488">
        <v>13601</v>
      </c>
      <c r="D5488" t="s">
        <v>1965</v>
      </c>
      <c r="E5488">
        <v>100105</v>
      </c>
      <c r="F5488" t="s">
        <v>11377</v>
      </c>
      <c r="G5488">
        <v>100105004</v>
      </c>
      <c r="H5488" t="s">
        <v>26116</v>
      </c>
      <c r="I5488">
        <v>1</v>
      </c>
      <c r="J5488" t="s">
        <v>26080</v>
      </c>
      <c r="K5488">
        <v>20</v>
      </c>
      <c r="L5488" t="s">
        <v>26161</v>
      </c>
      <c r="M5488">
        <v>2</v>
      </c>
      <c r="N5488" t="s">
        <v>26084</v>
      </c>
      <c r="O5488">
        <v>1</v>
      </c>
      <c r="P5488" t="s">
        <v>28066</v>
      </c>
      <c r="Q5488">
        <v>5</v>
      </c>
      <c r="R5488" t="s">
        <v>8203</v>
      </c>
      <c r="S5488">
        <v>2</v>
      </c>
      <c r="T5488">
        <v>1</v>
      </c>
      <c r="U5488">
        <v>10000</v>
      </c>
      <c r="V5488">
        <v>2020</v>
      </c>
      <c r="W5488" t="s">
        <v>26159</v>
      </c>
    </row>
    <row r="5489" spans="1:23" x14ac:dyDescent="0.3">
      <c r="A5489">
        <v>13</v>
      </c>
      <c r="B5489" t="s">
        <v>26153</v>
      </c>
      <c r="C5489">
        <v>13601</v>
      </c>
      <c r="D5489" t="s">
        <v>1965</v>
      </c>
      <c r="E5489">
        <v>100105</v>
      </c>
      <c r="F5489" t="s">
        <v>11377</v>
      </c>
      <c r="G5489">
        <v>100105004</v>
      </c>
      <c r="H5489" t="s">
        <v>26116</v>
      </c>
      <c r="I5489">
        <v>1</v>
      </c>
      <c r="J5489" t="s">
        <v>26080</v>
      </c>
      <c r="K5489">
        <v>20</v>
      </c>
      <c r="L5489" t="s">
        <v>26161</v>
      </c>
      <c r="M5489">
        <v>2</v>
      </c>
      <c r="N5489" t="s">
        <v>26084</v>
      </c>
      <c r="O5489">
        <v>3</v>
      </c>
      <c r="P5489" t="s">
        <v>26085</v>
      </c>
      <c r="Q5489">
        <v>5</v>
      </c>
      <c r="R5489" t="s">
        <v>8203</v>
      </c>
      <c r="S5489">
        <v>1</v>
      </c>
      <c r="T5489">
        <v>1</v>
      </c>
      <c r="U5489">
        <v>14000</v>
      </c>
      <c r="V5489">
        <v>2020</v>
      </c>
      <c r="W5489" t="s">
        <v>26159</v>
      </c>
    </row>
    <row r="5490" spans="1:23" x14ac:dyDescent="0.3">
      <c r="A5490">
        <v>13</v>
      </c>
      <c r="B5490" t="s">
        <v>26153</v>
      </c>
      <c r="C5490">
        <v>13601</v>
      </c>
      <c r="D5490" t="s">
        <v>1965</v>
      </c>
      <c r="E5490">
        <v>100105</v>
      </c>
      <c r="F5490" t="s">
        <v>11377</v>
      </c>
      <c r="G5490">
        <v>100105004</v>
      </c>
      <c r="H5490" t="s">
        <v>26116</v>
      </c>
      <c r="I5490">
        <v>2</v>
      </c>
      <c r="J5490" t="s">
        <v>12848</v>
      </c>
      <c r="K5490">
        <v>20</v>
      </c>
      <c r="L5490" t="s">
        <v>26161</v>
      </c>
      <c r="M5490">
        <v>2</v>
      </c>
      <c r="N5490" t="s">
        <v>26084</v>
      </c>
      <c r="O5490">
        <v>3</v>
      </c>
      <c r="P5490" t="s">
        <v>26085</v>
      </c>
      <c r="Q5490">
        <v>5</v>
      </c>
      <c r="R5490" t="s">
        <v>8203</v>
      </c>
      <c r="S5490">
        <v>2</v>
      </c>
      <c r="T5490">
        <v>1</v>
      </c>
      <c r="U5490">
        <v>35000</v>
      </c>
      <c r="V5490">
        <v>2020</v>
      </c>
      <c r="W5490" t="s">
        <v>26159</v>
      </c>
    </row>
    <row r="5491" spans="1:23" x14ac:dyDescent="0.3">
      <c r="A5491">
        <v>13</v>
      </c>
      <c r="B5491" t="s">
        <v>26153</v>
      </c>
      <c r="C5491">
        <v>13601</v>
      </c>
      <c r="D5491" t="s">
        <v>1965</v>
      </c>
      <c r="E5491">
        <v>100102</v>
      </c>
      <c r="F5491" t="s">
        <v>11306</v>
      </c>
      <c r="G5491">
        <v>100102003</v>
      </c>
      <c r="H5491" t="s">
        <v>26093</v>
      </c>
      <c r="I5491">
        <v>2</v>
      </c>
      <c r="J5491" t="s">
        <v>12848</v>
      </c>
      <c r="K5491">
        <v>18</v>
      </c>
      <c r="L5491" t="s">
        <v>26167</v>
      </c>
      <c r="M5491">
        <v>2</v>
      </c>
      <c r="N5491" t="s">
        <v>26084</v>
      </c>
      <c r="O5491">
        <v>3</v>
      </c>
      <c r="P5491" t="s">
        <v>26085</v>
      </c>
      <c r="Q5491">
        <v>5</v>
      </c>
      <c r="R5491" t="s">
        <v>8203</v>
      </c>
      <c r="S5491">
        <v>25</v>
      </c>
      <c r="T5491">
        <v>1</v>
      </c>
      <c r="U5491">
        <v>300000</v>
      </c>
      <c r="V5491">
        <v>2020</v>
      </c>
      <c r="W5491" t="s">
        <v>26159</v>
      </c>
    </row>
    <row r="5492" spans="1:23" x14ac:dyDescent="0.3">
      <c r="A5492">
        <v>13</v>
      </c>
      <c r="B5492" t="s">
        <v>26153</v>
      </c>
      <c r="C5492">
        <v>13303</v>
      </c>
      <c r="D5492" t="s">
        <v>1935</v>
      </c>
      <c r="E5492">
        <v>100105</v>
      </c>
      <c r="F5492" t="s">
        <v>11377</v>
      </c>
      <c r="G5492">
        <v>100105004</v>
      </c>
      <c r="H5492" t="s">
        <v>26116</v>
      </c>
      <c r="I5492">
        <v>2</v>
      </c>
      <c r="J5492" t="s">
        <v>12848</v>
      </c>
      <c r="K5492">
        <v>20</v>
      </c>
      <c r="L5492" t="s">
        <v>26161</v>
      </c>
      <c r="M5492">
        <v>2</v>
      </c>
      <c r="N5492" t="s">
        <v>26084</v>
      </c>
      <c r="O5492">
        <v>3</v>
      </c>
      <c r="P5492" t="s">
        <v>26085</v>
      </c>
      <c r="Q5492">
        <v>1</v>
      </c>
      <c r="R5492" t="s">
        <v>26083</v>
      </c>
      <c r="S5492">
        <v>2</v>
      </c>
      <c r="T5492">
        <v>1</v>
      </c>
      <c r="U5492">
        <v>200000</v>
      </c>
      <c r="V5492">
        <v>2020</v>
      </c>
      <c r="W5492" t="s">
        <v>26159</v>
      </c>
    </row>
    <row r="5493" spans="1:23" x14ac:dyDescent="0.3">
      <c r="A5493">
        <v>13</v>
      </c>
      <c r="B5493" t="s">
        <v>26153</v>
      </c>
      <c r="C5493">
        <v>13303</v>
      </c>
      <c r="D5493" t="s">
        <v>1935</v>
      </c>
      <c r="E5493">
        <v>100106</v>
      </c>
      <c r="F5493" t="s">
        <v>17000</v>
      </c>
      <c r="G5493">
        <v>100106001</v>
      </c>
      <c r="H5493" t="s">
        <v>18416</v>
      </c>
      <c r="I5493">
        <v>2</v>
      </c>
      <c r="J5493" t="s">
        <v>12848</v>
      </c>
      <c r="K5493">
        <v>8</v>
      </c>
      <c r="L5493" t="s">
        <v>26081</v>
      </c>
      <c r="M5493">
        <v>2</v>
      </c>
      <c r="N5493" t="s">
        <v>26084</v>
      </c>
      <c r="O5493">
        <v>1</v>
      </c>
      <c r="P5493" t="s">
        <v>28066</v>
      </c>
      <c r="Q5493">
        <v>1</v>
      </c>
      <c r="R5493" t="s">
        <v>26083</v>
      </c>
      <c r="S5493">
        <v>3</v>
      </c>
      <c r="T5493">
        <v>1</v>
      </c>
      <c r="U5493">
        <v>80000</v>
      </c>
      <c r="V5493">
        <v>2020</v>
      </c>
      <c r="W5493" t="s">
        <v>26159</v>
      </c>
    </row>
    <row r="5494" spans="1:23" x14ac:dyDescent="0.3">
      <c r="A5494">
        <v>13</v>
      </c>
      <c r="B5494" t="s">
        <v>26153</v>
      </c>
      <c r="C5494">
        <v>13303</v>
      </c>
      <c r="D5494" t="s">
        <v>1935</v>
      </c>
      <c r="E5494">
        <v>100106</v>
      </c>
      <c r="F5494" t="s">
        <v>17000</v>
      </c>
      <c r="G5494">
        <v>100106001</v>
      </c>
      <c r="H5494" t="s">
        <v>18416</v>
      </c>
      <c r="I5494">
        <v>2</v>
      </c>
      <c r="J5494" t="s">
        <v>12848</v>
      </c>
      <c r="K5494">
        <v>9</v>
      </c>
      <c r="L5494" t="s">
        <v>26086</v>
      </c>
      <c r="M5494">
        <v>2</v>
      </c>
      <c r="N5494" t="s">
        <v>26084</v>
      </c>
      <c r="O5494">
        <v>1</v>
      </c>
      <c r="P5494" t="s">
        <v>28066</v>
      </c>
      <c r="Q5494">
        <v>1</v>
      </c>
      <c r="R5494" t="s">
        <v>26083</v>
      </c>
      <c r="S5494">
        <v>1</v>
      </c>
      <c r="T5494">
        <v>1</v>
      </c>
      <c r="U5494">
        <v>10000</v>
      </c>
      <c r="V5494">
        <v>2020</v>
      </c>
      <c r="W5494" t="s">
        <v>26159</v>
      </c>
    </row>
    <row r="5495" spans="1:23" x14ac:dyDescent="0.3">
      <c r="A5495">
        <v>13</v>
      </c>
      <c r="B5495" t="s">
        <v>26153</v>
      </c>
      <c r="C5495">
        <v>13303</v>
      </c>
      <c r="D5495" t="s">
        <v>1935</v>
      </c>
      <c r="E5495">
        <v>100106</v>
      </c>
      <c r="F5495" t="s">
        <v>17000</v>
      </c>
      <c r="G5495">
        <v>100106001</v>
      </c>
      <c r="H5495" t="s">
        <v>18416</v>
      </c>
      <c r="I5495">
        <v>2</v>
      </c>
      <c r="J5495" t="s">
        <v>12848</v>
      </c>
      <c r="K5495">
        <v>8</v>
      </c>
      <c r="L5495" t="s">
        <v>26081</v>
      </c>
      <c r="M5495">
        <v>2</v>
      </c>
      <c r="N5495" t="s">
        <v>26084</v>
      </c>
      <c r="O5495">
        <v>1</v>
      </c>
      <c r="P5495" t="s">
        <v>28066</v>
      </c>
      <c r="Q5495">
        <v>1</v>
      </c>
      <c r="R5495" t="s">
        <v>26083</v>
      </c>
      <c r="S5495">
        <v>1</v>
      </c>
      <c r="T5495">
        <v>1</v>
      </c>
      <c r="U5495">
        <v>130000</v>
      </c>
      <c r="V5495">
        <v>2020</v>
      </c>
      <c r="W5495" t="s">
        <v>26159</v>
      </c>
    </row>
    <row r="5496" spans="1:23" x14ac:dyDescent="0.3">
      <c r="A5496">
        <v>13</v>
      </c>
      <c r="B5496" t="s">
        <v>26153</v>
      </c>
      <c r="C5496">
        <v>13303</v>
      </c>
      <c r="D5496" t="s">
        <v>1935</v>
      </c>
      <c r="E5496">
        <v>100105</v>
      </c>
      <c r="F5496" t="s">
        <v>11377</v>
      </c>
      <c r="G5496">
        <v>100105004</v>
      </c>
      <c r="H5496" t="s">
        <v>26116</v>
      </c>
      <c r="I5496">
        <v>2</v>
      </c>
      <c r="J5496" t="s">
        <v>12848</v>
      </c>
      <c r="K5496">
        <v>20</v>
      </c>
      <c r="L5496" t="s">
        <v>26161</v>
      </c>
      <c r="M5496">
        <v>2</v>
      </c>
      <c r="N5496" t="s">
        <v>26084</v>
      </c>
      <c r="O5496">
        <v>3</v>
      </c>
      <c r="P5496" t="s">
        <v>26085</v>
      </c>
      <c r="Q5496">
        <v>1</v>
      </c>
      <c r="R5496" t="s">
        <v>26083</v>
      </c>
      <c r="S5496">
        <v>1</v>
      </c>
      <c r="T5496">
        <v>1</v>
      </c>
      <c r="U5496">
        <v>80400</v>
      </c>
      <c r="V5496">
        <v>2020</v>
      </c>
      <c r="W5496" t="s">
        <v>26159</v>
      </c>
    </row>
    <row r="5497" spans="1:23" x14ac:dyDescent="0.3">
      <c r="A5497">
        <v>13</v>
      </c>
      <c r="B5497" t="s">
        <v>26153</v>
      </c>
      <c r="C5497">
        <v>13303</v>
      </c>
      <c r="D5497" t="s">
        <v>1935</v>
      </c>
      <c r="E5497">
        <v>100105</v>
      </c>
      <c r="F5497" t="s">
        <v>11377</v>
      </c>
      <c r="G5497">
        <v>100105004</v>
      </c>
      <c r="H5497" t="s">
        <v>26116</v>
      </c>
      <c r="I5497">
        <v>2</v>
      </c>
      <c r="J5497" t="s">
        <v>12848</v>
      </c>
      <c r="K5497">
        <v>20</v>
      </c>
      <c r="L5497" t="s">
        <v>26161</v>
      </c>
      <c r="M5497">
        <v>2</v>
      </c>
      <c r="N5497" t="s">
        <v>26084</v>
      </c>
      <c r="O5497">
        <v>3</v>
      </c>
      <c r="P5497" t="s">
        <v>26085</v>
      </c>
      <c r="Q5497">
        <v>1</v>
      </c>
      <c r="R5497" t="s">
        <v>26083</v>
      </c>
      <c r="S5497">
        <v>3</v>
      </c>
      <c r="T5497">
        <v>1</v>
      </c>
      <c r="U5497">
        <v>112020</v>
      </c>
      <c r="V5497">
        <v>2020</v>
      </c>
      <c r="W5497" t="s">
        <v>26159</v>
      </c>
    </row>
    <row r="5498" spans="1:23" x14ac:dyDescent="0.3">
      <c r="A5498">
        <v>13</v>
      </c>
      <c r="B5498" t="s">
        <v>26153</v>
      </c>
      <c r="C5498">
        <v>13303</v>
      </c>
      <c r="D5498" t="s">
        <v>1935</v>
      </c>
      <c r="E5498">
        <v>100106</v>
      </c>
      <c r="F5498" t="s">
        <v>17000</v>
      </c>
      <c r="G5498">
        <v>100106001</v>
      </c>
      <c r="H5498" t="s">
        <v>18416</v>
      </c>
      <c r="I5498">
        <v>2</v>
      </c>
      <c r="J5498" t="s">
        <v>12848</v>
      </c>
      <c r="K5498">
        <v>8</v>
      </c>
      <c r="L5498" t="s">
        <v>26081</v>
      </c>
      <c r="M5498">
        <v>2</v>
      </c>
      <c r="N5498" t="s">
        <v>26084</v>
      </c>
      <c r="O5498">
        <v>3</v>
      </c>
      <c r="P5498" t="s">
        <v>26085</v>
      </c>
      <c r="Q5498">
        <v>1</v>
      </c>
      <c r="R5498" t="s">
        <v>26083</v>
      </c>
      <c r="S5498">
        <v>27</v>
      </c>
      <c r="T5498">
        <v>1</v>
      </c>
      <c r="U5498">
        <v>1800000</v>
      </c>
      <c r="V5498">
        <v>2020</v>
      </c>
      <c r="W5498" t="s">
        <v>26159</v>
      </c>
    </row>
    <row r="5499" spans="1:23" x14ac:dyDescent="0.3">
      <c r="A5499">
        <v>13</v>
      </c>
      <c r="B5499" t="s">
        <v>26153</v>
      </c>
      <c r="C5499">
        <v>13303</v>
      </c>
      <c r="D5499" t="s">
        <v>1935</v>
      </c>
      <c r="E5499">
        <v>100105</v>
      </c>
      <c r="F5499" t="s">
        <v>11377</v>
      </c>
      <c r="G5499">
        <v>100105004</v>
      </c>
      <c r="H5499" t="s">
        <v>26116</v>
      </c>
      <c r="I5499">
        <v>2</v>
      </c>
      <c r="J5499" t="s">
        <v>12848</v>
      </c>
      <c r="K5499">
        <v>20</v>
      </c>
      <c r="L5499" t="s">
        <v>26161</v>
      </c>
      <c r="M5499">
        <v>2</v>
      </c>
      <c r="N5499" t="s">
        <v>26084</v>
      </c>
      <c r="O5499">
        <v>2</v>
      </c>
      <c r="P5499" t="s">
        <v>28067</v>
      </c>
      <c r="Q5499">
        <v>1</v>
      </c>
      <c r="R5499" t="s">
        <v>26083</v>
      </c>
      <c r="S5499">
        <v>1</v>
      </c>
      <c r="T5499">
        <v>1</v>
      </c>
      <c r="U5499">
        <v>157040</v>
      </c>
      <c r="V5499">
        <v>2020</v>
      </c>
      <c r="W5499" t="s">
        <v>26159</v>
      </c>
    </row>
    <row r="5500" spans="1:23" x14ac:dyDescent="0.3">
      <c r="A5500">
        <v>13</v>
      </c>
      <c r="B5500" t="s">
        <v>26153</v>
      </c>
      <c r="C5500">
        <v>13303</v>
      </c>
      <c r="D5500" t="s">
        <v>1935</v>
      </c>
      <c r="E5500">
        <v>100105</v>
      </c>
      <c r="F5500" t="s">
        <v>11377</v>
      </c>
      <c r="G5500">
        <v>100105004</v>
      </c>
      <c r="H5500" t="s">
        <v>26116</v>
      </c>
      <c r="I5500">
        <v>2</v>
      </c>
      <c r="J5500" t="s">
        <v>12848</v>
      </c>
      <c r="K5500">
        <v>20</v>
      </c>
      <c r="L5500" t="s">
        <v>26161</v>
      </c>
      <c r="M5500">
        <v>2</v>
      </c>
      <c r="N5500" t="s">
        <v>26084</v>
      </c>
      <c r="O5500">
        <v>3</v>
      </c>
      <c r="P5500" t="s">
        <v>26085</v>
      </c>
      <c r="Q5500">
        <v>1</v>
      </c>
      <c r="R5500" t="s">
        <v>26083</v>
      </c>
      <c r="S5500">
        <v>1</v>
      </c>
      <c r="T5500">
        <v>1</v>
      </c>
      <c r="U5500">
        <v>40000</v>
      </c>
      <c r="V5500">
        <v>2020</v>
      </c>
      <c r="W5500" t="s">
        <v>26159</v>
      </c>
    </row>
    <row r="5501" spans="1:23" x14ac:dyDescent="0.3">
      <c r="A5501">
        <v>13</v>
      </c>
      <c r="B5501" t="s">
        <v>26153</v>
      </c>
      <c r="C5501">
        <v>13303</v>
      </c>
      <c r="D5501" t="s">
        <v>1935</v>
      </c>
      <c r="E5501">
        <v>100106</v>
      </c>
      <c r="F5501" t="s">
        <v>17000</v>
      </c>
      <c r="G5501">
        <v>100106001</v>
      </c>
      <c r="H5501" t="s">
        <v>18416</v>
      </c>
      <c r="I5501">
        <v>2</v>
      </c>
      <c r="J5501" t="s">
        <v>12848</v>
      </c>
      <c r="K5501">
        <v>8</v>
      </c>
      <c r="L5501" t="s">
        <v>26081</v>
      </c>
      <c r="M5501">
        <v>2</v>
      </c>
      <c r="N5501" t="s">
        <v>26084</v>
      </c>
      <c r="O5501">
        <v>1</v>
      </c>
      <c r="P5501" t="s">
        <v>28066</v>
      </c>
      <c r="Q5501">
        <v>1</v>
      </c>
      <c r="R5501" t="s">
        <v>26083</v>
      </c>
      <c r="S5501">
        <v>4</v>
      </c>
      <c r="T5501">
        <v>1</v>
      </c>
      <c r="U5501">
        <v>230000</v>
      </c>
      <c r="V5501">
        <v>2020</v>
      </c>
      <c r="W5501" t="s">
        <v>26159</v>
      </c>
    </row>
    <row r="5502" spans="1:23" x14ac:dyDescent="0.3">
      <c r="A5502">
        <v>13</v>
      </c>
      <c r="B5502" t="s">
        <v>26153</v>
      </c>
      <c r="C5502">
        <v>13303</v>
      </c>
      <c r="D5502" t="s">
        <v>1935</v>
      </c>
      <c r="E5502">
        <v>100106</v>
      </c>
      <c r="F5502" t="s">
        <v>17000</v>
      </c>
      <c r="G5502">
        <v>100106001</v>
      </c>
      <c r="H5502" t="s">
        <v>18416</v>
      </c>
      <c r="I5502">
        <v>2</v>
      </c>
      <c r="J5502" t="s">
        <v>12848</v>
      </c>
      <c r="K5502">
        <v>8</v>
      </c>
      <c r="L5502" t="s">
        <v>26081</v>
      </c>
      <c r="M5502">
        <v>2</v>
      </c>
      <c r="N5502" t="s">
        <v>26084</v>
      </c>
      <c r="O5502">
        <v>1</v>
      </c>
      <c r="P5502" t="s">
        <v>28066</v>
      </c>
      <c r="Q5502">
        <v>1</v>
      </c>
      <c r="R5502" t="s">
        <v>26083</v>
      </c>
      <c r="S5502">
        <v>1</v>
      </c>
      <c r="T5502">
        <v>1</v>
      </c>
      <c r="U5502">
        <v>120000</v>
      </c>
      <c r="V5502">
        <v>2020</v>
      </c>
      <c r="W5502" t="s">
        <v>26159</v>
      </c>
    </row>
    <row r="5503" spans="1:23" x14ac:dyDescent="0.3">
      <c r="A5503">
        <v>13</v>
      </c>
      <c r="B5503" t="s">
        <v>26153</v>
      </c>
      <c r="C5503">
        <v>13303</v>
      </c>
      <c r="D5503" t="s">
        <v>1935</v>
      </c>
      <c r="E5503">
        <v>100106</v>
      </c>
      <c r="F5503" t="s">
        <v>17000</v>
      </c>
      <c r="G5503">
        <v>100106001</v>
      </c>
      <c r="H5503" t="s">
        <v>18416</v>
      </c>
      <c r="I5503">
        <v>2</v>
      </c>
      <c r="J5503" t="s">
        <v>12848</v>
      </c>
      <c r="K5503">
        <v>8</v>
      </c>
      <c r="L5503" t="s">
        <v>26081</v>
      </c>
      <c r="M5503">
        <v>2</v>
      </c>
      <c r="N5503" t="s">
        <v>26084</v>
      </c>
      <c r="O5503">
        <v>1</v>
      </c>
      <c r="P5503" t="s">
        <v>28066</v>
      </c>
      <c r="Q5503">
        <v>1</v>
      </c>
      <c r="R5503" t="s">
        <v>26083</v>
      </c>
      <c r="S5503">
        <v>4</v>
      </c>
      <c r="T5503">
        <v>1</v>
      </c>
      <c r="U5503">
        <v>1100000</v>
      </c>
      <c r="V5503">
        <v>2020</v>
      </c>
      <c r="W5503" t="s">
        <v>26159</v>
      </c>
    </row>
    <row r="5504" spans="1:23" x14ac:dyDescent="0.3">
      <c r="A5504">
        <v>13</v>
      </c>
      <c r="B5504" t="s">
        <v>26153</v>
      </c>
      <c r="C5504">
        <v>13303</v>
      </c>
      <c r="D5504" t="s">
        <v>1935</v>
      </c>
      <c r="E5504">
        <v>100106</v>
      </c>
      <c r="F5504" t="s">
        <v>17000</v>
      </c>
      <c r="G5504">
        <v>100106001</v>
      </c>
      <c r="H5504" t="s">
        <v>18416</v>
      </c>
      <c r="I5504">
        <v>2</v>
      </c>
      <c r="J5504" t="s">
        <v>12848</v>
      </c>
      <c r="K5504">
        <v>8</v>
      </c>
      <c r="L5504" t="s">
        <v>26081</v>
      </c>
      <c r="M5504">
        <v>2</v>
      </c>
      <c r="N5504" t="s">
        <v>26084</v>
      </c>
      <c r="O5504">
        <v>1</v>
      </c>
      <c r="P5504" t="s">
        <v>28066</v>
      </c>
      <c r="Q5504">
        <v>1</v>
      </c>
      <c r="R5504" t="s">
        <v>26083</v>
      </c>
      <c r="S5504">
        <v>1</v>
      </c>
      <c r="T5504">
        <v>1</v>
      </c>
      <c r="U5504">
        <v>100000</v>
      </c>
      <c r="V5504">
        <v>2020</v>
      </c>
      <c r="W5504" t="s">
        <v>26159</v>
      </c>
    </row>
    <row r="5505" spans="1:23" x14ac:dyDescent="0.3">
      <c r="A5505">
        <v>13</v>
      </c>
      <c r="B5505" t="s">
        <v>26153</v>
      </c>
      <c r="C5505">
        <v>13303</v>
      </c>
      <c r="D5505" t="s">
        <v>1935</v>
      </c>
      <c r="E5505">
        <v>100105</v>
      </c>
      <c r="F5505" t="s">
        <v>11377</v>
      </c>
      <c r="G5505">
        <v>100105004</v>
      </c>
      <c r="H5505" t="s">
        <v>26116</v>
      </c>
      <c r="I5505">
        <v>2</v>
      </c>
      <c r="J5505" t="s">
        <v>12848</v>
      </c>
      <c r="K5505">
        <v>20</v>
      </c>
      <c r="L5505" t="s">
        <v>26161</v>
      </c>
      <c r="M5505">
        <v>2</v>
      </c>
      <c r="N5505" t="s">
        <v>26084</v>
      </c>
      <c r="O5505">
        <v>3</v>
      </c>
      <c r="P5505" t="s">
        <v>26085</v>
      </c>
      <c r="Q5505">
        <v>5</v>
      </c>
      <c r="R5505" t="s">
        <v>8203</v>
      </c>
      <c r="S5505">
        <v>3</v>
      </c>
      <c r="T5505">
        <v>1</v>
      </c>
      <c r="U5505">
        <v>250000</v>
      </c>
      <c r="V5505">
        <v>2020</v>
      </c>
      <c r="W5505" t="s">
        <v>26159</v>
      </c>
    </row>
    <row r="5506" spans="1:23" x14ac:dyDescent="0.3">
      <c r="A5506">
        <v>13</v>
      </c>
      <c r="B5506" t="s">
        <v>26153</v>
      </c>
      <c r="C5506">
        <v>13303</v>
      </c>
      <c r="D5506" t="s">
        <v>1935</v>
      </c>
      <c r="E5506">
        <v>100106</v>
      </c>
      <c r="F5506" t="s">
        <v>17000</v>
      </c>
      <c r="G5506">
        <v>100106001</v>
      </c>
      <c r="H5506" t="s">
        <v>18416</v>
      </c>
      <c r="I5506">
        <v>2</v>
      </c>
      <c r="J5506" t="s">
        <v>12848</v>
      </c>
      <c r="K5506">
        <v>8</v>
      </c>
      <c r="L5506" t="s">
        <v>26081</v>
      </c>
      <c r="M5506">
        <v>2</v>
      </c>
      <c r="N5506" t="s">
        <v>26084</v>
      </c>
      <c r="O5506">
        <v>1</v>
      </c>
      <c r="P5506" t="s">
        <v>28066</v>
      </c>
      <c r="Q5506">
        <v>1</v>
      </c>
      <c r="R5506" t="s">
        <v>26083</v>
      </c>
      <c r="S5506">
        <v>12</v>
      </c>
      <c r="T5506">
        <v>1</v>
      </c>
      <c r="U5506">
        <v>1000000</v>
      </c>
      <c r="V5506">
        <v>2020</v>
      </c>
      <c r="W5506" t="s">
        <v>26159</v>
      </c>
    </row>
    <row r="5507" spans="1:23" x14ac:dyDescent="0.3">
      <c r="A5507">
        <v>13</v>
      </c>
      <c r="B5507" t="s">
        <v>26153</v>
      </c>
      <c r="C5507">
        <v>13303</v>
      </c>
      <c r="D5507" t="s">
        <v>1935</v>
      </c>
      <c r="E5507">
        <v>100106</v>
      </c>
      <c r="F5507" t="s">
        <v>17000</v>
      </c>
      <c r="G5507">
        <v>100106001</v>
      </c>
      <c r="H5507" t="s">
        <v>18416</v>
      </c>
      <c r="I5507">
        <v>2</v>
      </c>
      <c r="J5507" t="s">
        <v>12848</v>
      </c>
      <c r="K5507">
        <v>8</v>
      </c>
      <c r="L5507" t="s">
        <v>26081</v>
      </c>
      <c r="M5507">
        <v>2</v>
      </c>
      <c r="N5507" t="s">
        <v>26084</v>
      </c>
      <c r="O5507">
        <v>1</v>
      </c>
      <c r="P5507" t="s">
        <v>28066</v>
      </c>
      <c r="Q5507">
        <v>1</v>
      </c>
      <c r="R5507" t="s">
        <v>26083</v>
      </c>
      <c r="S5507">
        <v>1</v>
      </c>
      <c r="T5507">
        <v>1</v>
      </c>
      <c r="U5507">
        <v>120000</v>
      </c>
      <c r="V5507">
        <v>2020</v>
      </c>
      <c r="W5507" t="s">
        <v>26159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61"/>
  <sheetViews>
    <sheetView tabSelected="1" topLeftCell="A3" workbookViewId="0">
      <selection activeCell="C14" sqref="C14"/>
    </sheetView>
  </sheetViews>
  <sheetFormatPr baseColWidth="10" defaultRowHeight="14.4" x14ac:dyDescent="0.3"/>
  <cols>
    <col min="1" max="1" width="13.88671875" bestFit="1" customWidth="1"/>
    <col min="2" max="2" width="23.33203125" bestFit="1" customWidth="1"/>
    <col min="3" max="3" width="19" bestFit="1" customWidth="1"/>
  </cols>
  <sheetData>
    <row r="3" spans="1:2" x14ac:dyDescent="0.3">
      <c r="A3" s="75" t="s">
        <v>25388</v>
      </c>
      <c r="B3" s="75" t="s">
        <v>9557</v>
      </c>
    </row>
    <row r="4" spans="1:2" x14ac:dyDescent="0.3">
      <c r="A4" s="3">
        <v>100101001</v>
      </c>
      <c r="B4" t="s">
        <v>26124</v>
      </c>
    </row>
    <row r="5" spans="1:2" x14ac:dyDescent="0.3">
      <c r="A5" s="3">
        <v>100101002</v>
      </c>
      <c r="B5" t="s">
        <v>17678</v>
      </c>
    </row>
    <row r="6" spans="1:2" x14ac:dyDescent="0.3">
      <c r="A6" s="3">
        <v>100101003</v>
      </c>
      <c r="B6" t="s">
        <v>16976</v>
      </c>
    </row>
    <row r="7" spans="1:2" x14ac:dyDescent="0.3">
      <c r="A7" s="3">
        <v>100101004</v>
      </c>
      <c r="B7" t="s">
        <v>16281</v>
      </c>
    </row>
    <row r="8" spans="1:2" x14ac:dyDescent="0.3">
      <c r="A8" s="3">
        <v>100101006</v>
      </c>
      <c r="B8" t="s">
        <v>26129</v>
      </c>
    </row>
    <row r="9" spans="1:2" x14ac:dyDescent="0.3">
      <c r="A9" s="3">
        <v>100101007</v>
      </c>
      <c r="B9" t="s">
        <v>11267</v>
      </c>
    </row>
    <row r="10" spans="1:2" x14ac:dyDescent="0.3">
      <c r="A10" s="3">
        <v>100101008</v>
      </c>
      <c r="B10" t="s">
        <v>26130</v>
      </c>
    </row>
    <row r="11" spans="1:2" x14ac:dyDescent="0.3">
      <c r="A11" s="3">
        <v>100101009</v>
      </c>
      <c r="B11" t="s">
        <v>11276</v>
      </c>
    </row>
    <row r="12" spans="1:2" x14ac:dyDescent="0.3">
      <c r="A12" s="3">
        <v>100101010</v>
      </c>
      <c r="B12" t="s">
        <v>26148</v>
      </c>
    </row>
    <row r="13" spans="1:2" x14ac:dyDescent="0.3">
      <c r="A13" s="3">
        <v>100101012</v>
      </c>
      <c r="B13" t="s">
        <v>11291</v>
      </c>
    </row>
    <row r="14" spans="1:2" x14ac:dyDescent="0.3">
      <c r="A14" s="3">
        <v>100102002</v>
      </c>
      <c r="B14" t="s">
        <v>17683</v>
      </c>
    </row>
    <row r="15" spans="1:2" x14ac:dyDescent="0.3">
      <c r="A15" s="3">
        <v>100102003</v>
      </c>
      <c r="B15" t="s">
        <v>26093</v>
      </c>
    </row>
    <row r="16" spans="1:2" x14ac:dyDescent="0.3">
      <c r="A16" s="3">
        <v>100102004</v>
      </c>
      <c r="B16" t="s">
        <v>26094</v>
      </c>
    </row>
    <row r="17" spans="1:2" x14ac:dyDescent="0.3">
      <c r="A17" s="3">
        <v>100102005</v>
      </c>
      <c r="B17" t="s">
        <v>2163</v>
      </c>
    </row>
    <row r="18" spans="1:2" x14ac:dyDescent="0.3">
      <c r="A18" s="3">
        <v>100102006</v>
      </c>
      <c r="B18" t="s">
        <v>11312</v>
      </c>
    </row>
    <row r="19" spans="1:2" x14ac:dyDescent="0.3">
      <c r="A19" s="3">
        <v>100102007</v>
      </c>
      <c r="B19" t="s">
        <v>11317</v>
      </c>
    </row>
    <row r="20" spans="1:2" x14ac:dyDescent="0.3">
      <c r="A20" s="3">
        <v>100103001</v>
      </c>
      <c r="B20" t="s">
        <v>26123</v>
      </c>
    </row>
    <row r="21" spans="1:2" x14ac:dyDescent="0.3">
      <c r="A21" s="3">
        <v>100103002</v>
      </c>
      <c r="B21" t="s">
        <v>26099</v>
      </c>
    </row>
    <row r="22" spans="1:2" x14ac:dyDescent="0.3">
      <c r="A22" s="3">
        <v>100103003</v>
      </c>
      <c r="B22" t="s">
        <v>16985</v>
      </c>
    </row>
    <row r="23" spans="1:2" x14ac:dyDescent="0.3">
      <c r="A23" s="3">
        <v>100103004</v>
      </c>
      <c r="B23" t="s">
        <v>26125</v>
      </c>
    </row>
    <row r="24" spans="1:2" x14ac:dyDescent="0.3">
      <c r="A24" s="3">
        <v>100103005</v>
      </c>
      <c r="B24" t="s">
        <v>26144</v>
      </c>
    </row>
    <row r="25" spans="1:2" x14ac:dyDescent="0.3">
      <c r="A25" s="3">
        <v>100103006</v>
      </c>
      <c r="B25" t="s">
        <v>26108</v>
      </c>
    </row>
    <row r="26" spans="1:2" x14ac:dyDescent="0.3">
      <c r="A26" s="3">
        <v>100104001</v>
      </c>
      <c r="B26" t="s">
        <v>26098</v>
      </c>
    </row>
    <row r="27" spans="1:2" x14ac:dyDescent="0.3">
      <c r="A27" s="3">
        <v>100104002</v>
      </c>
      <c r="B27" t="s">
        <v>26132</v>
      </c>
    </row>
    <row r="28" spans="1:2" x14ac:dyDescent="0.3">
      <c r="A28" s="3">
        <v>100104003</v>
      </c>
      <c r="B28" t="s">
        <v>16990</v>
      </c>
    </row>
    <row r="29" spans="1:2" x14ac:dyDescent="0.3">
      <c r="A29" s="3">
        <v>100104004</v>
      </c>
      <c r="B29" t="s">
        <v>16296</v>
      </c>
    </row>
    <row r="30" spans="1:2" x14ac:dyDescent="0.3">
      <c r="A30" s="3">
        <v>100104005</v>
      </c>
      <c r="B30" t="s">
        <v>26154</v>
      </c>
    </row>
    <row r="31" spans="1:2" x14ac:dyDescent="0.3">
      <c r="A31" s="3">
        <v>100104006</v>
      </c>
      <c r="B31" t="s">
        <v>26140</v>
      </c>
    </row>
    <row r="32" spans="1:2" x14ac:dyDescent="0.3">
      <c r="A32" s="3">
        <v>100105001</v>
      </c>
      <c r="B32" t="s">
        <v>26118</v>
      </c>
    </row>
    <row r="33" spans="1:2" x14ac:dyDescent="0.3">
      <c r="A33" s="3">
        <v>100105002</v>
      </c>
      <c r="B33" t="s">
        <v>26142</v>
      </c>
    </row>
    <row r="34" spans="1:2" x14ac:dyDescent="0.3">
      <c r="A34" s="3">
        <v>100105003</v>
      </c>
      <c r="B34" t="s">
        <v>26147</v>
      </c>
    </row>
    <row r="35" spans="1:2" x14ac:dyDescent="0.3">
      <c r="A35" s="3">
        <v>100105004</v>
      </c>
      <c r="B35" t="s">
        <v>26116</v>
      </c>
    </row>
    <row r="36" spans="1:2" x14ac:dyDescent="0.3">
      <c r="A36" s="3">
        <v>100105005</v>
      </c>
      <c r="B36" t="s">
        <v>11378</v>
      </c>
    </row>
    <row r="37" spans="1:2" x14ac:dyDescent="0.3">
      <c r="A37" s="3">
        <v>100106001</v>
      </c>
      <c r="B37" t="s">
        <v>18416</v>
      </c>
    </row>
    <row r="38" spans="1:2" x14ac:dyDescent="0.3">
      <c r="A38" s="3">
        <v>100106002</v>
      </c>
      <c r="B38" t="s">
        <v>26096</v>
      </c>
    </row>
    <row r="39" spans="1:2" x14ac:dyDescent="0.3">
      <c r="A39" s="3">
        <v>100107002</v>
      </c>
      <c r="B39" t="s">
        <v>26119</v>
      </c>
    </row>
    <row r="40" spans="1:2" x14ac:dyDescent="0.3">
      <c r="A40" s="3">
        <v>100107003</v>
      </c>
      <c r="B40" t="s">
        <v>26102</v>
      </c>
    </row>
    <row r="41" spans="1:2" x14ac:dyDescent="0.3">
      <c r="A41" s="3">
        <v>100107006</v>
      </c>
      <c r="B41" t="s">
        <v>11393</v>
      </c>
    </row>
    <row r="42" spans="1:2" x14ac:dyDescent="0.3">
      <c r="A42" s="3">
        <v>100107007</v>
      </c>
      <c r="B42" t="s">
        <v>26120</v>
      </c>
    </row>
    <row r="43" spans="1:2" x14ac:dyDescent="0.3">
      <c r="A43" s="3">
        <v>100107008</v>
      </c>
      <c r="B43" t="s">
        <v>11403</v>
      </c>
    </row>
    <row r="44" spans="1:2" x14ac:dyDescent="0.3">
      <c r="A44" s="3">
        <v>100107009</v>
      </c>
      <c r="B44" t="s">
        <v>11408</v>
      </c>
    </row>
    <row r="45" spans="1:2" x14ac:dyDescent="0.3">
      <c r="A45" s="3">
        <v>100107011</v>
      </c>
      <c r="B45" t="s">
        <v>11418</v>
      </c>
    </row>
    <row r="46" spans="1:2" x14ac:dyDescent="0.3">
      <c r="A46" s="3">
        <v>100107012</v>
      </c>
      <c r="B46" t="s">
        <v>26155</v>
      </c>
    </row>
    <row r="47" spans="1:2" x14ac:dyDescent="0.3">
      <c r="A47" s="3">
        <v>100107014</v>
      </c>
      <c r="B47" t="s">
        <v>11433</v>
      </c>
    </row>
    <row r="48" spans="1:2" x14ac:dyDescent="0.3">
      <c r="A48" s="3">
        <v>100108001</v>
      </c>
      <c r="B48" t="s">
        <v>7140</v>
      </c>
    </row>
    <row r="49" spans="1:2" x14ac:dyDescent="0.3">
      <c r="A49" s="3">
        <v>100108002</v>
      </c>
      <c r="B49" t="s">
        <v>17713</v>
      </c>
    </row>
    <row r="50" spans="1:2" x14ac:dyDescent="0.3">
      <c r="A50" s="3">
        <v>100108003</v>
      </c>
      <c r="B50" t="s">
        <v>26095</v>
      </c>
    </row>
    <row r="51" spans="1:2" x14ac:dyDescent="0.3">
      <c r="A51" s="3">
        <v>100108004</v>
      </c>
      <c r="B51" t="s">
        <v>26097</v>
      </c>
    </row>
    <row r="52" spans="1:2" x14ac:dyDescent="0.3">
      <c r="A52" s="3">
        <v>100108005</v>
      </c>
      <c r="B52" t="s">
        <v>5400</v>
      </c>
    </row>
    <row r="53" spans="1:2" x14ac:dyDescent="0.3">
      <c r="A53" s="3">
        <v>100108006</v>
      </c>
      <c r="B53" t="s">
        <v>11443</v>
      </c>
    </row>
    <row r="54" spans="1:2" x14ac:dyDescent="0.3">
      <c r="A54" s="3">
        <v>100109001</v>
      </c>
      <c r="B54" t="s">
        <v>26106</v>
      </c>
    </row>
    <row r="55" spans="1:2" x14ac:dyDescent="0.3">
      <c r="A55" s="3">
        <v>100112025</v>
      </c>
      <c r="B55" t="s">
        <v>11631</v>
      </c>
    </row>
    <row r="56" spans="1:2" x14ac:dyDescent="0.3">
      <c r="A56" s="3">
        <v>1001030040</v>
      </c>
      <c r="B56" t="s">
        <v>26115</v>
      </c>
    </row>
    <row r="57" spans="1:2" x14ac:dyDescent="0.3">
      <c r="A57" s="3">
        <v>1001040050</v>
      </c>
      <c r="B57" t="s">
        <v>26131</v>
      </c>
    </row>
    <row r="58" spans="1:2" x14ac:dyDescent="0.3">
      <c r="A58" s="3">
        <v>1001040020</v>
      </c>
      <c r="B58" t="s">
        <v>26133</v>
      </c>
    </row>
    <row r="59" spans="1:2" x14ac:dyDescent="0.3">
      <c r="A59" s="3">
        <v>1001030020</v>
      </c>
      <c r="B59" t="s">
        <v>26128</v>
      </c>
    </row>
    <row r="60" spans="1:2" x14ac:dyDescent="0.3">
      <c r="A60" s="3">
        <v>1001010080</v>
      </c>
      <c r="B60" t="s">
        <v>26126</v>
      </c>
    </row>
    <row r="61" spans="1:2" x14ac:dyDescent="0.3">
      <c r="A61" s="3">
        <v>1001010100</v>
      </c>
      <c r="B61" t="s">
        <v>26149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19"/>
  <sheetViews>
    <sheetView showGridLines="0" workbookViewId="0">
      <pane ySplit="10" topLeftCell="A17" activePane="bottomLeft" state="frozen"/>
      <selection pane="bottomLeft" activeCell="D46" sqref="D46"/>
    </sheetView>
  </sheetViews>
  <sheetFormatPr baseColWidth="10" defaultRowHeight="14.4" x14ac:dyDescent="0.3"/>
  <cols>
    <col min="1" max="1" width="5" bestFit="1" customWidth="1"/>
    <col min="2" max="2" width="18" bestFit="1" customWidth="1"/>
    <col min="3" max="3" width="13.44140625" bestFit="1" customWidth="1"/>
    <col min="4" max="4" width="14.77734375" bestFit="1" customWidth="1"/>
    <col min="5" max="5" width="59.77734375" bestFit="1" customWidth="1"/>
    <col min="6" max="6" width="12.21875" bestFit="1" customWidth="1"/>
  </cols>
  <sheetData>
    <row r="10" spans="1:6" x14ac:dyDescent="0.3">
      <c r="A10" t="s">
        <v>0</v>
      </c>
      <c r="B10" t="s">
        <v>1</v>
      </c>
      <c r="C10" t="s">
        <v>2</v>
      </c>
      <c r="D10" t="s">
        <v>3</v>
      </c>
      <c r="E10" t="s">
        <v>9321</v>
      </c>
      <c r="F10" t="s">
        <v>25431</v>
      </c>
    </row>
    <row r="11" spans="1:6" x14ac:dyDescent="0.3">
      <c r="A11">
        <v>1</v>
      </c>
      <c r="B11" s="1" t="s">
        <v>9322</v>
      </c>
      <c r="D11" s="1" t="s">
        <v>9323</v>
      </c>
      <c r="E11" s="1" t="s">
        <v>9324</v>
      </c>
      <c r="F11" s="1">
        <f>+Parametros[[#This Row],[id]]</f>
        <v>1</v>
      </c>
    </row>
    <row r="12" spans="1:6" x14ac:dyDescent="0.3">
      <c r="A12">
        <v>2</v>
      </c>
      <c r="B12" s="1" t="s">
        <v>9325</v>
      </c>
      <c r="D12" s="1" t="s">
        <v>9326</v>
      </c>
      <c r="E12" s="1" t="s">
        <v>9327</v>
      </c>
      <c r="F12" s="1">
        <f>+Parametros[[#This Row],[id]]</f>
        <v>2</v>
      </c>
    </row>
    <row r="13" spans="1:6" x14ac:dyDescent="0.3">
      <c r="A13">
        <v>3</v>
      </c>
      <c r="B13" s="1" t="s">
        <v>9328</v>
      </c>
      <c r="D13" s="1" t="s">
        <v>9329</v>
      </c>
      <c r="E13" s="1" t="s">
        <v>9330</v>
      </c>
      <c r="F13" s="1">
        <f>+Parametros[[#This Row],[id]]</f>
        <v>3</v>
      </c>
    </row>
    <row r="14" spans="1:6" x14ac:dyDescent="0.3">
      <c r="A14">
        <v>4</v>
      </c>
      <c r="B14" s="1" t="s">
        <v>9331</v>
      </c>
      <c r="D14" s="1" t="s">
        <v>9323</v>
      </c>
      <c r="E14" s="1" t="s">
        <v>9332</v>
      </c>
      <c r="F14" s="1">
        <f>+Parametros[[#This Row],[id]]</f>
        <v>4</v>
      </c>
    </row>
    <row r="15" spans="1:6" x14ac:dyDescent="0.3">
      <c r="A15">
        <v>5</v>
      </c>
      <c r="B15" s="1" t="s">
        <v>9333</v>
      </c>
      <c r="D15" s="1" t="s">
        <v>23</v>
      </c>
      <c r="E15" s="1" t="s">
        <v>9334</v>
      </c>
      <c r="F15" s="1">
        <f>+Parametros[[#This Row],[id]]</f>
        <v>5</v>
      </c>
    </row>
    <row r="16" spans="1:6" x14ac:dyDescent="0.3">
      <c r="A16">
        <v>6</v>
      </c>
      <c r="B16" s="1" t="s">
        <v>9335</v>
      </c>
      <c r="D16" s="1" t="s">
        <v>23</v>
      </c>
      <c r="E16" s="1" t="s">
        <v>9336</v>
      </c>
      <c r="F16" s="1">
        <f>+Parametros[[#This Row],[id]]</f>
        <v>6</v>
      </c>
    </row>
    <row r="17" spans="1:6" x14ac:dyDescent="0.3">
      <c r="A17">
        <v>7</v>
      </c>
      <c r="B17" s="1" t="s">
        <v>9337</v>
      </c>
      <c r="D17" s="1" t="s">
        <v>9338</v>
      </c>
      <c r="E17" s="1" t="s">
        <v>9339</v>
      </c>
      <c r="F17" s="1">
        <f>+Parametros[[#This Row],[id]]</f>
        <v>7</v>
      </c>
    </row>
    <row r="18" spans="1:6" x14ac:dyDescent="0.3">
      <c r="A18">
        <v>8</v>
      </c>
      <c r="B18" s="1" t="s">
        <v>9340</v>
      </c>
      <c r="D18" s="1" t="s">
        <v>23</v>
      </c>
      <c r="E18" s="1" t="s">
        <v>9341</v>
      </c>
      <c r="F18" s="1">
        <f>+Parametros[[#This Row],[id]]</f>
        <v>8</v>
      </c>
    </row>
    <row r="19" spans="1:6" x14ac:dyDescent="0.3">
      <c r="A19">
        <v>9</v>
      </c>
      <c r="B19" s="1" t="s">
        <v>9342</v>
      </c>
      <c r="D19" s="1" t="s">
        <v>9343</v>
      </c>
      <c r="E19" s="1" t="s">
        <v>9344</v>
      </c>
      <c r="F19" s="1">
        <f>+Parametros[[#This Row],[id]]</f>
        <v>9</v>
      </c>
    </row>
    <row r="20" spans="1:6" x14ac:dyDescent="0.3">
      <c r="A20">
        <v>10</v>
      </c>
      <c r="B20" s="1" t="s">
        <v>9345</v>
      </c>
      <c r="D20" s="1" t="s">
        <v>9326</v>
      </c>
      <c r="E20" s="1" t="s">
        <v>9346</v>
      </c>
      <c r="F20" s="1">
        <f>+Parametros[[#This Row],[id]]</f>
        <v>10</v>
      </c>
    </row>
    <row r="21" spans="1:6" x14ac:dyDescent="0.3">
      <c r="A21">
        <v>11</v>
      </c>
      <c r="B21" s="1" t="s">
        <v>9347</v>
      </c>
      <c r="D21" s="1" t="s">
        <v>5403</v>
      </c>
      <c r="E21" s="1" t="s">
        <v>9348</v>
      </c>
      <c r="F21" s="1">
        <f>+Parametros[[#This Row],[id]]</f>
        <v>11</v>
      </c>
    </row>
    <row r="22" spans="1:6" x14ac:dyDescent="0.3">
      <c r="A22">
        <v>12</v>
      </c>
      <c r="B22" s="1" t="s">
        <v>9349</v>
      </c>
      <c r="D22" s="1" t="s">
        <v>23</v>
      </c>
      <c r="E22" s="1" t="s">
        <v>9350</v>
      </c>
      <c r="F22" s="1">
        <f>+Parametros[[#This Row],[id]]</f>
        <v>12</v>
      </c>
    </row>
    <row r="23" spans="1:6" x14ac:dyDescent="0.3">
      <c r="A23">
        <v>13</v>
      </c>
      <c r="B23" s="1" t="s">
        <v>9351</v>
      </c>
      <c r="D23" s="1" t="s">
        <v>23</v>
      </c>
      <c r="E23" s="1" t="s">
        <v>9352</v>
      </c>
      <c r="F23" s="1">
        <f>+Parametros[[#This Row],[id]]</f>
        <v>13</v>
      </c>
    </row>
    <row r="24" spans="1:6" x14ac:dyDescent="0.3">
      <c r="A24">
        <v>14</v>
      </c>
      <c r="B24" s="1" t="s">
        <v>9353</v>
      </c>
      <c r="D24" s="1" t="s">
        <v>23</v>
      </c>
      <c r="E24" s="1" t="s">
        <v>9354</v>
      </c>
      <c r="F24" s="1">
        <f>+Parametros[[#This Row],[id]]</f>
        <v>14</v>
      </c>
    </row>
    <row r="25" spans="1:6" x14ac:dyDescent="0.3">
      <c r="A25">
        <v>15</v>
      </c>
      <c r="B25" s="1" t="s">
        <v>9355</v>
      </c>
      <c r="D25" s="1" t="s">
        <v>9343</v>
      </c>
      <c r="E25" s="1" t="s">
        <v>9356</v>
      </c>
      <c r="F25" s="1">
        <f>+Parametros[[#This Row],[id]]</f>
        <v>15</v>
      </c>
    </row>
    <row r="26" spans="1:6" x14ac:dyDescent="0.3">
      <c r="A26">
        <v>16</v>
      </c>
      <c r="B26" s="1" t="s">
        <v>9357</v>
      </c>
      <c r="D26" s="1" t="s">
        <v>9343</v>
      </c>
      <c r="E26" s="1" t="s">
        <v>9358</v>
      </c>
      <c r="F26" s="1">
        <f>+Parametros[[#This Row],[id]]</f>
        <v>16</v>
      </c>
    </row>
    <row r="27" spans="1:6" x14ac:dyDescent="0.3">
      <c r="A27">
        <v>17</v>
      </c>
      <c r="B27" s="1" t="s">
        <v>9359</v>
      </c>
      <c r="D27" s="1" t="s">
        <v>9343</v>
      </c>
      <c r="E27" s="1" t="s">
        <v>9360</v>
      </c>
      <c r="F27" s="1">
        <f>+Parametros[[#This Row],[id]]</f>
        <v>17</v>
      </c>
    </row>
    <row r="28" spans="1:6" x14ac:dyDescent="0.3">
      <c r="A28">
        <v>18</v>
      </c>
      <c r="B28" s="1" t="s">
        <v>9361</v>
      </c>
      <c r="D28" s="1" t="s">
        <v>9362</v>
      </c>
      <c r="E28" s="1" t="s">
        <v>9363</v>
      </c>
      <c r="F28" s="1">
        <f>+Parametros[[#This Row],[id]]</f>
        <v>18</v>
      </c>
    </row>
    <row r="29" spans="1:6" x14ac:dyDescent="0.3">
      <c r="A29">
        <v>19</v>
      </c>
      <c r="B29" s="1" t="s">
        <v>9364</v>
      </c>
      <c r="D29" s="1" t="s">
        <v>9343</v>
      </c>
      <c r="E29" s="1" t="s">
        <v>9365</v>
      </c>
      <c r="F29" s="1">
        <f>+Parametros[[#This Row],[id]]</f>
        <v>19</v>
      </c>
    </row>
    <row r="30" spans="1:6" x14ac:dyDescent="0.3">
      <c r="A30">
        <v>20</v>
      </c>
      <c r="B30" s="1" t="s">
        <v>9366</v>
      </c>
      <c r="D30" s="1" t="s">
        <v>9367</v>
      </c>
      <c r="E30" s="1" t="s">
        <v>9368</v>
      </c>
      <c r="F30" s="1">
        <f>+Parametros[[#This Row],[id]]</f>
        <v>20</v>
      </c>
    </row>
    <row r="31" spans="1:6" x14ac:dyDescent="0.3">
      <c r="A31">
        <v>21</v>
      </c>
      <c r="B31" s="1" t="s">
        <v>9369</v>
      </c>
      <c r="D31" s="1" t="s">
        <v>9323</v>
      </c>
      <c r="E31" s="1" t="s">
        <v>9370</v>
      </c>
      <c r="F31" s="1">
        <f>+Parametros[[#This Row],[id]]</f>
        <v>21</v>
      </c>
    </row>
    <row r="32" spans="1:6" x14ac:dyDescent="0.3">
      <c r="A32">
        <v>22</v>
      </c>
      <c r="B32" s="1" t="s">
        <v>9371</v>
      </c>
      <c r="D32" s="1" t="s">
        <v>9343</v>
      </c>
      <c r="E32" s="1" t="s">
        <v>9372</v>
      </c>
      <c r="F32" s="1">
        <f>+Parametros[[#This Row],[id]]</f>
        <v>22</v>
      </c>
    </row>
    <row r="33" spans="1:6" x14ac:dyDescent="0.3">
      <c r="A33">
        <v>23</v>
      </c>
      <c r="B33" s="1" t="s">
        <v>9373</v>
      </c>
      <c r="D33" s="1" t="s">
        <v>9343</v>
      </c>
      <c r="E33" s="1" t="s">
        <v>9374</v>
      </c>
      <c r="F33" s="1">
        <f>+Parametros[[#This Row],[id]]</f>
        <v>23</v>
      </c>
    </row>
    <row r="34" spans="1:6" x14ac:dyDescent="0.3">
      <c r="A34">
        <v>24</v>
      </c>
      <c r="B34" s="1" t="s">
        <v>9375</v>
      </c>
      <c r="D34" s="1" t="s">
        <v>9343</v>
      </c>
      <c r="E34" s="1" t="s">
        <v>9376</v>
      </c>
      <c r="F34" s="1">
        <f>+Parametros[[#This Row],[id]]</f>
        <v>24</v>
      </c>
    </row>
    <row r="35" spans="1:6" x14ac:dyDescent="0.3">
      <c r="A35">
        <v>25</v>
      </c>
      <c r="B35" s="1" t="s">
        <v>9377</v>
      </c>
      <c r="D35" s="1" t="s">
        <v>9378</v>
      </c>
      <c r="E35" s="1" t="s">
        <v>9379</v>
      </c>
      <c r="F35" s="1">
        <f>+Parametros[[#This Row],[id]]</f>
        <v>25</v>
      </c>
    </row>
    <row r="36" spans="1:6" x14ac:dyDescent="0.3">
      <c r="A36">
        <v>26</v>
      </c>
      <c r="B36" s="1" t="s">
        <v>9380</v>
      </c>
      <c r="D36" s="1" t="s">
        <v>23</v>
      </c>
      <c r="E36" s="1" t="s">
        <v>9381</v>
      </c>
      <c r="F36" s="1">
        <f>+Parametros[[#This Row],[id]]</f>
        <v>26</v>
      </c>
    </row>
    <row r="37" spans="1:6" x14ac:dyDescent="0.3">
      <c r="A37">
        <v>27</v>
      </c>
      <c r="B37" s="1" t="s">
        <v>9382</v>
      </c>
      <c r="D37" s="1" t="s">
        <v>9383</v>
      </c>
      <c r="E37" s="1" t="s">
        <v>9384</v>
      </c>
      <c r="F37" s="1">
        <f>+Parametros[[#This Row],[id]]</f>
        <v>27</v>
      </c>
    </row>
    <row r="38" spans="1:6" x14ac:dyDescent="0.3">
      <c r="A38">
        <v>28</v>
      </c>
      <c r="B38" s="1" t="s">
        <v>9385</v>
      </c>
      <c r="D38" s="1" t="s">
        <v>9386</v>
      </c>
      <c r="E38" s="1" t="s">
        <v>9387</v>
      </c>
      <c r="F38" s="1">
        <f>+Parametros[[#This Row],[id]]</f>
        <v>28</v>
      </c>
    </row>
    <row r="39" spans="1:6" x14ac:dyDescent="0.3">
      <c r="A39">
        <v>29</v>
      </c>
      <c r="B39" s="1" t="s">
        <v>9388</v>
      </c>
      <c r="D39" s="1" t="s">
        <v>9326</v>
      </c>
      <c r="E39" s="1" t="s">
        <v>9389</v>
      </c>
      <c r="F39" s="1">
        <f>+Parametros[[#This Row],[id]]</f>
        <v>29</v>
      </c>
    </row>
    <row r="40" spans="1:6" x14ac:dyDescent="0.3">
      <c r="A40">
        <v>30</v>
      </c>
      <c r="B40" s="1" t="s">
        <v>9390</v>
      </c>
      <c r="D40" s="1" t="s">
        <v>9367</v>
      </c>
      <c r="E40" s="1" t="s">
        <v>9391</v>
      </c>
      <c r="F40" s="1">
        <f>+Parametros[[#This Row],[id]]</f>
        <v>30</v>
      </c>
    </row>
    <row r="41" spans="1:6" x14ac:dyDescent="0.3">
      <c r="A41">
        <v>31</v>
      </c>
      <c r="B41" s="1" t="s">
        <v>9392</v>
      </c>
      <c r="D41" s="1" t="s">
        <v>9367</v>
      </c>
      <c r="E41" s="1" t="s">
        <v>9393</v>
      </c>
      <c r="F41" s="1">
        <f>+Parametros[[#This Row],[id]]</f>
        <v>31</v>
      </c>
    </row>
    <row r="42" spans="1:6" x14ac:dyDescent="0.3">
      <c r="A42">
        <v>32</v>
      </c>
      <c r="B42" s="1" t="s">
        <v>9394</v>
      </c>
      <c r="D42" s="1" t="s">
        <v>9323</v>
      </c>
      <c r="E42" s="1" t="s">
        <v>9395</v>
      </c>
      <c r="F42" s="1">
        <f>+Parametros[[#This Row],[id]]</f>
        <v>32</v>
      </c>
    </row>
    <row r="43" spans="1:6" x14ac:dyDescent="0.3">
      <c r="A43">
        <v>33</v>
      </c>
      <c r="B43" s="1" t="s">
        <v>9396</v>
      </c>
      <c r="D43" s="1" t="s">
        <v>23</v>
      </c>
      <c r="E43" s="1" t="s">
        <v>9397</v>
      </c>
      <c r="F43" s="1">
        <f>+Parametros[[#This Row],[id]]</f>
        <v>33</v>
      </c>
    </row>
    <row r="44" spans="1:6" x14ac:dyDescent="0.3">
      <c r="A44">
        <v>34</v>
      </c>
      <c r="B44" s="1" t="s">
        <v>9398</v>
      </c>
      <c r="D44" s="1" t="s">
        <v>23</v>
      </c>
      <c r="E44" s="1" t="s">
        <v>9399</v>
      </c>
      <c r="F44" s="1">
        <f>+Parametros[[#This Row],[id]]</f>
        <v>34</v>
      </c>
    </row>
    <row r="45" spans="1:6" x14ac:dyDescent="0.3">
      <c r="A45">
        <v>35</v>
      </c>
      <c r="B45" s="1" t="s">
        <v>9400</v>
      </c>
      <c r="D45" s="1" t="s">
        <v>9401</v>
      </c>
      <c r="E45" s="1" t="s">
        <v>9402</v>
      </c>
      <c r="F45" s="1">
        <f>+Parametros[[#This Row],[id]]</f>
        <v>35</v>
      </c>
    </row>
    <row r="46" spans="1:6" x14ac:dyDescent="0.3">
      <c r="A46">
        <v>36</v>
      </c>
      <c r="B46" s="1" t="s">
        <v>9403</v>
      </c>
      <c r="D46" s="1" t="s">
        <v>9326</v>
      </c>
      <c r="E46" s="1" t="s">
        <v>9404</v>
      </c>
      <c r="F46" s="1">
        <f>+Parametros[[#This Row],[id]]</f>
        <v>36</v>
      </c>
    </row>
    <row r="47" spans="1:6" x14ac:dyDescent="0.3">
      <c r="A47">
        <v>37</v>
      </c>
      <c r="B47" s="1" t="s">
        <v>9405</v>
      </c>
      <c r="D47" s="1" t="s">
        <v>23</v>
      </c>
      <c r="E47" s="1" t="s">
        <v>9406</v>
      </c>
      <c r="F47" s="1">
        <f>+Parametros[[#This Row],[id]]</f>
        <v>37</v>
      </c>
    </row>
    <row r="48" spans="1:6" x14ac:dyDescent="0.3">
      <c r="A48">
        <v>38</v>
      </c>
      <c r="B48" s="1" t="s">
        <v>9407</v>
      </c>
      <c r="D48" s="1" t="s">
        <v>9343</v>
      </c>
      <c r="E48" s="1" t="s">
        <v>9408</v>
      </c>
      <c r="F48" s="1">
        <f>+Parametros[[#This Row],[id]]</f>
        <v>38</v>
      </c>
    </row>
    <row r="49" spans="1:6" x14ac:dyDescent="0.3">
      <c r="A49">
        <v>39</v>
      </c>
      <c r="B49" s="1" t="s">
        <v>9409</v>
      </c>
      <c r="D49" s="1" t="s">
        <v>9343</v>
      </c>
      <c r="E49" s="1" t="s">
        <v>9410</v>
      </c>
      <c r="F49" s="1">
        <f>+Parametros[[#This Row],[id]]</f>
        <v>39</v>
      </c>
    </row>
    <row r="50" spans="1:6" x14ac:dyDescent="0.3">
      <c r="A50">
        <v>40</v>
      </c>
      <c r="B50" s="1" t="s">
        <v>9411</v>
      </c>
      <c r="D50" s="1" t="s">
        <v>23</v>
      </c>
      <c r="E50" s="1" t="s">
        <v>9412</v>
      </c>
      <c r="F50" s="1">
        <f>+Parametros[[#This Row],[id]]</f>
        <v>40</v>
      </c>
    </row>
    <row r="51" spans="1:6" x14ac:dyDescent="0.3">
      <c r="A51">
        <v>41</v>
      </c>
      <c r="B51" s="1" t="s">
        <v>9413</v>
      </c>
      <c r="D51" s="1" t="s">
        <v>9323</v>
      </c>
      <c r="E51" s="1" t="s">
        <v>9414</v>
      </c>
      <c r="F51" s="1">
        <f>+Parametros[[#This Row],[id]]</f>
        <v>41</v>
      </c>
    </row>
    <row r="52" spans="1:6" x14ac:dyDescent="0.3">
      <c r="A52">
        <v>42</v>
      </c>
      <c r="B52" s="1" t="s">
        <v>9415</v>
      </c>
      <c r="D52" s="1" t="s">
        <v>9323</v>
      </c>
      <c r="E52" s="1" t="s">
        <v>9416</v>
      </c>
      <c r="F52" s="1">
        <f>+Parametros[[#This Row],[id]]</f>
        <v>42</v>
      </c>
    </row>
    <row r="53" spans="1:6" x14ac:dyDescent="0.3">
      <c r="A53">
        <v>43</v>
      </c>
      <c r="B53" s="1" t="s">
        <v>9417</v>
      </c>
      <c r="D53" s="1" t="s">
        <v>9401</v>
      </c>
      <c r="E53" s="1" t="s">
        <v>9418</v>
      </c>
      <c r="F53" s="1">
        <f>+Parametros[[#This Row],[id]]</f>
        <v>43</v>
      </c>
    </row>
    <row r="54" spans="1:6" x14ac:dyDescent="0.3">
      <c r="A54">
        <v>44</v>
      </c>
      <c r="B54" s="1" t="s">
        <v>9419</v>
      </c>
      <c r="D54" s="1" t="s">
        <v>9343</v>
      </c>
      <c r="E54" s="1" t="s">
        <v>9420</v>
      </c>
      <c r="F54" s="1">
        <f>+Parametros[[#This Row],[id]]</f>
        <v>44</v>
      </c>
    </row>
    <row r="55" spans="1:6" x14ac:dyDescent="0.3">
      <c r="A55">
        <v>45</v>
      </c>
      <c r="B55" s="1" t="s">
        <v>9421</v>
      </c>
      <c r="D55" s="1" t="s">
        <v>23</v>
      </c>
      <c r="E55" s="1" t="s">
        <v>9422</v>
      </c>
      <c r="F55" s="1">
        <f>+Parametros[[#This Row],[id]]</f>
        <v>45</v>
      </c>
    </row>
    <row r="56" spans="1:6" x14ac:dyDescent="0.3">
      <c r="A56">
        <v>46</v>
      </c>
      <c r="B56" s="1" t="s">
        <v>9423</v>
      </c>
      <c r="D56" s="1" t="s">
        <v>9424</v>
      </c>
      <c r="E56" s="1" t="s">
        <v>9425</v>
      </c>
      <c r="F56" s="1">
        <f>+Parametros[[#This Row],[id]]</f>
        <v>46</v>
      </c>
    </row>
    <row r="57" spans="1:6" x14ac:dyDescent="0.3">
      <c r="A57">
        <v>47</v>
      </c>
      <c r="B57" s="1" t="s">
        <v>9426</v>
      </c>
      <c r="D57" s="1" t="s">
        <v>9424</v>
      </c>
      <c r="E57" s="1" t="s">
        <v>9427</v>
      </c>
      <c r="F57" s="1">
        <f>+Parametros[[#This Row],[id]]</f>
        <v>47</v>
      </c>
    </row>
    <row r="58" spans="1:6" x14ac:dyDescent="0.3">
      <c r="A58">
        <v>48</v>
      </c>
      <c r="B58" s="1" t="s">
        <v>9428</v>
      </c>
      <c r="D58" s="1" t="s">
        <v>9429</v>
      </c>
      <c r="E58" s="1" t="s">
        <v>9430</v>
      </c>
      <c r="F58" s="1">
        <f>+Parametros[[#This Row],[id]]</f>
        <v>48</v>
      </c>
    </row>
    <row r="59" spans="1:6" x14ac:dyDescent="0.3">
      <c r="A59">
        <v>49</v>
      </c>
      <c r="B59" s="1" t="s">
        <v>9431</v>
      </c>
      <c r="D59" s="1" t="s">
        <v>9343</v>
      </c>
      <c r="E59" s="1" t="s">
        <v>9432</v>
      </c>
      <c r="F59" s="1">
        <f>+Parametros[[#This Row],[id]]</f>
        <v>49</v>
      </c>
    </row>
    <row r="60" spans="1:6" x14ac:dyDescent="0.3">
      <c r="A60">
        <v>50</v>
      </c>
      <c r="B60" s="1" t="s">
        <v>9433</v>
      </c>
      <c r="D60" s="1" t="s">
        <v>23</v>
      </c>
      <c r="E60" s="1" t="s">
        <v>9434</v>
      </c>
      <c r="F60" s="1">
        <f>+Parametros[[#This Row],[id]]</f>
        <v>50</v>
      </c>
    </row>
    <row r="61" spans="1:6" x14ac:dyDescent="0.3">
      <c r="A61">
        <v>51</v>
      </c>
      <c r="B61" s="1" t="s">
        <v>9435</v>
      </c>
      <c r="D61" s="1" t="s">
        <v>23</v>
      </c>
      <c r="E61" s="1" t="s">
        <v>9436</v>
      </c>
      <c r="F61" s="1">
        <f>+Parametros[[#This Row],[id]]</f>
        <v>51</v>
      </c>
    </row>
    <row r="62" spans="1:6" x14ac:dyDescent="0.3">
      <c r="A62">
        <v>52</v>
      </c>
      <c r="B62" s="1" t="s">
        <v>9437</v>
      </c>
      <c r="D62" s="1" t="s">
        <v>9343</v>
      </c>
      <c r="E62" s="1" t="s">
        <v>9438</v>
      </c>
      <c r="F62" s="1">
        <f>+Parametros[[#This Row],[id]]</f>
        <v>52</v>
      </c>
    </row>
    <row r="63" spans="1:6" x14ac:dyDescent="0.3">
      <c r="A63">
        <v>53</v>
      </c>
      <c r="B63" s="1" t="s">
        <v>9439</v>
      </c>
      <c r="D63" s="1" t="s">
        <v>9401</v>
      </c>
      <c r="E63" s="1" t="s">
        <v>9440</v>
      </c>
      <c r="F63" s="1">
        <f>+Parametros[[#This Row],[id]]</f>
        <v>53</v>
      </c>
    </row>
    <row r="64" spans="1:6" x14ac:dyDescent="0.3">
      <c r="A64">
        <v>54</v>
      </c>
      <c r="B64" s="1" t="s">
        <v>9441</v>
      </c>
      <c r="D64" s="1" t="s">
        <v>9429</v>
      </c>
      <c r="E64" s="1" t="s">
        <v>9442</v>
      </c>
      <c r="F64" s="1">
        <f>+Parametros[[#This Row],[id]]</f>
        <v>54</v>
      </c>
    </row>
    <row r="65" spans="1:6" x14ac:dyDescent="0.3">
      <c r="A65">
        <v>55</v>
      </c>
      <c r="B65" s="1" t="s">
        <v>9443</v>
      </c>
      <c r="D65" s="1" t="s">
        <v>9424</v>
      </c>
      <c r="E65" s="1" t="s">
        <v>9444</v>
      </c>
      <c r="F65" s="1">
        <f>+Parametros[[#This Row],[id]]</f>
        <v>55</v>
      </c>
    </row>
    <row r="66" spans="1:6" x14ac:dyDescent="0.3">
      <c r="A66">
        <v>56</v>
      </c>
      <c r="B66" s="1" t="s">
        <v>9445</v>
      </c>
      <c r="D66" s="1" t="s">
        <v>9326</v>
      </c>
      <c r="E66" s="1" t="s">
        <v>9446</v>
      </c>
      <c r="F66" s="1">
        <f>+Parametros[[#This Row],[id]]</f>
        <v>56</v>
      </c>
    </row>
    <row r="67" spans="1:6" x14ac:dyDescent="0.3">
      <c r="A67">
        <v>57</v>
      </c>
      <c r="B67" s="1" t="s">
        <v>9447</v>
      </c>
      <c r="D67" s="1" t="s">
        <v>5403</v>
      </c>
      <c r="E67" s="1" t="s">
        <v>9448</v>
      </c>
      <c r="F67" s="1">
        <f>+Parametros[[#This Row],[id]]</f>
        <v>57</v>
      </c>
    </row>
    <row r="68" spans="1:6" x14ac:dyDescent="0.3">
      <c r="A68">
        <v>58</v>
      </c>
      <c r="B68" s="1" t="s">
        <v>9449</v>
      </c>
      <c r="D68" s="1" t="s">
        <v>23</v>
      </c>
      <c r="E68" s="1" t="s">
        <v>9450</v>
      </c>
      <c r="F68" s="1">
        <f>+Parametros[[#This Row],[id]]</f>
        <v>58</v>
      </c>
    </row>
    <row r="69" spans="1:6" x14ac:dyDescent="0.3">
      <c r="A69">
        <v>59</v>
      </c>
      <c r="B69" s="1" t="s">
        <v>22</v>
      </c>
      <c r="D69" s="1" t="s">
        <v>23</v>
      </c>
      <c r="E69" s="1" t="s">
        <v>9451</v>
      </c>
      <c r="F69" s="1">
        <f>+Parametros[[#This Row],[id]]</f>
        <v>59</v>
      </c>
    </row>
    <row r="70" spans="1:6" x14ac:dyDescent="0.3">
      <c r="A70">
        <v>60</v>
      </c>
      <c r="B70" s="1" t="s">
        <v>9452</v>
      </c>
      <c r="D70" s="1" t="s">
        <v>5403</v>
      </c>
      <c r="E70" s="1" t="s">
        <v>9453</v>
      </c>
      <c r="F70" s="1">
        <f>+Parametros[[#This Row],[id]]</f>
        <v>60</v>
      </c>
    </row>
    <row r="71" spans="1:6" x14ac:dyDescent="0.3">
      <c r="A71">
        <v>61</v>
      </c>
      <c r="B71" s="1" t="s">
        <v>9454</v>
      </c>
      <c r="D71" s="1" t="s">
        <v>23</v>
      </c>
      <c r="E71" s="1" t="s">
        <v>9455</v>
      </c>
      <c r="F71" s="1">
        <f>+Parametros[[#This Row],[id]]</f>
        <v>61</v>
      </c>
    </row>
    <row r="72" spans="1:6" x14ac:dyDescent="0.3">
      <c r="A72">
        <v>62</v>
      </c>
      <c r="B72" s="1" t="s">
        <v>9456</v>
      </c>
      <c r="D72" s="1" t="s">
        <v>9329</v>
      </c>
      <c r="E72" s="1" t="s">
        <v>9457</v>
      </c>
      <c r="F72" s="1">
        <f>+Parametros[[#This Row],[id]]</f>
        <v>62</v>
      </c>
    </row>
    <row r="73" spans="1:6" x14ac:dyDescent="0.3">
      <c r="A73">
        <v>63</v>
      </c>
      <c r="B73" s="1" t="s">
        <v>9458</v>
      </c>
      <c r="D73" s="1" t="s">
        <v>9343</v>
      </c>
      <c r="E73" s="1" t="s">
        <v>9459</v>
      </c>
      <c r="F73" s="1">
        <f>+Parametros[[#This Row],[id]]</f>
        <v>63</v>
      </c>
    </row>
    <row r="74" spans="1:6" x14ac:dyDescent="0.3">
      <c r="A74">
        <v>64</v>
      </c>
      <c r="B74" s="1" t="s">
        <v>9460</v>
      </c>
      <c r="D74" s="1" t="s">
        <v>9424</v>
      </c>
      <c r="E74" s="1" t="s">
        <v>9461</v>
      </c>
      <c r="F74" s="1">
        <f>+Parametros[[#This Row],[id]]</f>
        <v>64</v>
      </c>
    </row>
    <row r="75" spans="1:6" x14ac:dyDescent="0.3">
      <c r="A75">
        <v>65</v>
      </c>
      <c r="B75" s="1" t="s">
        <v>9462</v>
      </c>
      <c r="D75" s="1" t="s">
        <v>9326</v>
      </c>
      <c r="E75" s="1" t="s">
        <v>9463</v>
      </c>
      <c r="F75" s="1">
        <f>+Parametros[[#This Row],[id]]</f>
        <v>65</v>
      </c>
    </row>
    <row r="76" spans="1:6" x14ac:dyDescent="0.3">
      <c r="A76">
        <v>66</v>
      </c>
      <c r="B76" s="1" t="s">
        <v>9464</v>
      </c>
      <c r="D76" s="1" t="s">
        <v>23</v>
      </c>
      <c r="E76" s="1" t="s">
        <v>9465</v>
      </c>
      <c r="F76" s="1">
        <f>+Parametros[[#This Row],[id]]</f>
        <v>66</v>
      </c>
    </row>
    <row r="77" spans="1:6" x14ac:dyDescent="0.3">
      <c r="A77">
        <v>67</v>
      </c>
      <c r="B77" s="1" t="s">
        <v>9466</v>
      </c>
      <c r="D77" s="1" t="s">
        <v>9424</v>
      </c>
      <c r="E77" s="1" t="s">
        <v>9467</v>
      </c>
      <c r="F77" s="1">
        <f>+Parametros[[#This Row],[id]]</f>
        <v>67</v>
      </c>
    </row>
    <row r="78" spans="1:6" x14ac:dyDescent="0.3">
      <c r="A78">
        <v>68</v>
      </c>
      <c r="B78" s="1" t="s">
        <v>9468</v>
      </c>
      <c r="D78" s="1" t="s">
        <v>9329</v>
      </c>
      <c r="E78" s="1" t="s">
        <v>9469</v>
      </c>
      <c r="F78" s="1">
        <f>+Parametros[[#This Row],[id]]</f>
        <v>68</v>
      </c>
    </row>
    <row r="79" spans="1:6" x14ac:dyDescent="0.3">
      <c r="A79">
        <v>69</v>
      </c>
      <c r="B79" s="1" t="s">
        <v>9470</v>
      </c>
      <c r="D79" s="1" t="s">
        <v>23</v>
      </c>
      <c r="E79" s="1" t="s">
        <v>9471</v>
      </c>
      <c r="F79" s="1">
        <f>+Parametros[[#This Row],[id]]</f>
        <v>69</v>
      </c>
    </row>
    <row r="80" spans="1:6" x14ac:dyDescent="0.3">
      <c r="A80">
        <v>70</v>
      </c>
      <c r="B80" s="1" t="s">
        <v>9472</v>
      </c>
      <c r="D80" s="1" t="s">
        <v>9429</v>
      </c>
      <c r="E80" s="1" t="s">
        <v>9473</v>
      </c>
      <c r="F80" s="1">
        <f>+Parametros[[#This Row],[id]]</f>
        <v>70</v>
      </c>
    </row>
    <row r="81" spans="1:6" x14ac:dyDescent="0.3">
      <c r="A81">
        <v>71</v>
      </c>
      <c r="B81" s="1" t="s">
        <v>9474</v>
      </c>
      <c r="D81" s="1" t="s">
        <v>9326</v>
      </c>
      <c r="E81" s="1" t="s">
        <v>9475</v>
      </c>
      <c r="F81" s="1">
        <f>+Parametros[[#This Row],[id]]</f>
        <v>71</v>
      </c>
    </row>
    <row r="82" spans="1:6" x14ac:dyDescent="0.3">
      <c r="A82">
        <v>72</v>
      </c>
      <c r="B82" s="1" t="s">
        <v>9476</v>
      </c>
      <c r="D82" s="1" t="s">
        <v>9343</v>
      </c>
      <c r="E82" s="1" t="s">
        <v>9477</v>
      </c>
      <c r="F82" s="1">
        <f>+Parametros[[#This Row],[id]]</f>
        <v>72</v>
      </c>
    </row>
    <row r="83" spans="1:6" x14ac:dyDescent="0.3">
      <c r="A83">
        <v>73</v>
      </c>
      <c r="B83" s="1" t="s">
        <v>9478</v>
      </c>
      <c r="D83" s="1" t="s">
        <v>9401</v>
      </c>
      <c r="E83" s="1" t="s">
        <v>9479</v>
      </c>
      <c r="F83" s="1">
        <f>+Parametros[[#This Row],[id]]</f>
        <v>73</v>
      </c>
    </row>
    <row r="84" spans="1:6" x14ac:dyDescent="0.3">
      <c r="A84">
        <v>74</v>
      </c>
      <c r="B84" s="1" t="s">
        <v>9480</v>
      </c>
      <c r="D84" s="1" t="s">
        <v>23</v>
      </c>
      <c r="E84" s="1" t="s">
        <v>9481</v>
      </c>
      <c r="F84" s="1">
        <f>+Parametros[[#This Row],[id]]</f>
        <v>74</v>
      </c>
    </row>
    <row r="85" spans="1:6" x14ac:dyDescent="0.3">
      <c r="A85">
        <v>75</v>
      </c>
      <c r="B85" s="1" t="s">
        <v>9482</v>
      </c>
      <c r="D85" s="1" t="s">
        <v>9329</v>
      </c>
      <c r="E85" s="1" t="s">
        <v>9483</v>
      </c>
      <c r="F85" s="1">
        <f>+Parametros[[#This Row],[id]]</f>
        <v>75</v>
      </c>
    </row>
    <row r="86" spans="1:6" x14ac:dyDescent="0.3">
      <c r="A86">
        <v>76</v>
      </c>
      <c r="B86" s="1" t="s">
        <v>9484</v>
      </c>
      <c r="D86" s="1" t="s">
        <v>23</v>
      </c>
      <c r="E86" s="1" t="s">
        <v>9485</v>
      </c>
      <c r="F86" s="1">
        <f>+Parametros[[#This Row],[id]]</f>
        <v>76</v>
      </c>
    </row>
    <row r="87" spans="1:6" x14ac:dyDescent="0.3">
      <c r="A87">
        <v>77</v>
      </c>
      <c r="B87" s="1" t="s">
        <v>9486</v>
      </c>
      <c r="D87" s="1" t="s">
        <v>9326</v>
      </c>
      <c r="E87" s="1" t="s">
        <v>9487</v>
      </c>
      <c r="F87" s="1">
        <f>+Parametros[[#This Row],[id]]</f>
        <v>77</v>
      </c>
    </row>
    <row r="88" spans="1:6" x14ac:dyDescent="0.3">
      <c r="A88">
        <v>78</v>
      </c>
      <c r="B88" s="1" t="s">
        <v>9488</v>
      </c>
      <c r="D88" s="1" t="s">
        <v>23</v>
      </c>
      <c r="E88" s="1" t="s">
        <v>9489</v>
      </c>
      <c r="F88" s="1">
        <f>+Parametros[[#This Row],[id]]</f>
        <v>78</v>
      </c>
    </row>
    <row r="89" spans="1:6" x14ac:dyDescent="0.3">
      <c r="A89">
        <v>79</v>
      </c>
      <c r="B89" s="1" t="s">
        <v>9490</v>
      </c>
      <c r="D89" s="1" t="s">
        <v>9343</v>
      </c>
      <c r="E89" s="1" t="s">
        <v>9491</v>
      </c>
      <c r="F89" s="1">
        <f>+Parametros[[#This Row],[id]]</f>
        <v>79</v>
      </c>
    </row>
    <row r="90" spans="1:6" x14ac:dyDescent="0.3">
      <c r="A90">
        <v>80</v>
      </c>
      <c r="B90" s="1" t="s">
        <v>9492</v>
      </c>
      <c r="D90" s="1" t="s">
        <v>23</v>
      </c>
      <c r="E90" s="1" t="s">
        <v>9493</v>
      </c>
      <c r="F90" s="1">
        <f>+Parametros[[#This Row],[id]]</f>
        <v>80</v>
      </c>
    </row>
    <row r="91" spans="1:6" x14ac:dyDescent="0.3">
      <c r="A91">
        <v>81</v>
      </c>
      <c r="B91" s="1" t="s">
        <v>9494</v>
      </c>
      <c r="D91" s="1" t="s">
        <v>23</v>
      </c>
      <c r="E91" s="1" t="s">
        <v>9495</v>
      </c>
      <c r="F91" s="1">
        <f>+Parametros[[#This Row],[id]]</f>
        <v>81</v>
      </c>
    </row>
    <row r="92" spans="1:6" x14ac:dyDescent="0.3">
      <c r="A92">
        <v>82</v>
      </c>
      <c r="B92" s="1" t="s">
        <v>9496</v>
      </c>
      <c r="D92" s="1" t="s">
        <v>9401</v>
      </c>
      <c r="E92" s="1" t="s">
        <v>9497</v>
      </c>
      <c r="F92" s="1">
        <f>+Parametros[[#This Row],[id]]</f>
        <v>82</v>
      </c>
    </row>
    <row r="93" spans="1:6" x14ac:dyDescent="0.3">
      <c r="A93">
        <v>83</v>
      </c>
      <c r="B93" s="1" t="s">
        <v>9498</v>
      </c>
      <c r="D93" s="1" t="s">
        <v>23</v>
      </c>
      <c r="E93" s="1" t="s">
        <v>9499</v>
      </c>
      <c r="F93" s="1">
        <f>+Parametros[[#This Row],[id]]</f>
        <v>83</v>
      </c>
    </row>
    <row r="94" spans="1:6" x14ac:dyDescent="0.3">
      <c r="A94">
        <v>84</v>
      </c>
      <c r="B94" s="1" t="s">
        <v>9500</v>
      </c>
      <c r="D94" s="1" t="s">
        <v>9429</v>
      </c>
      <c r="E94" s="1" t="s">
        <v>9501</v>
      </c>
      <c r="F94" s="1">
        <f>+Parametros[[#This Row],[id]]</f>
        <v>84</v>
      </c>
    </row>
    <row r="95" spans="1:6" x14ac:dyDescent="0.3">
      <c r="A95">
        <v>85</v>
      </c>
      <c r="B95" s="1" t="s">
        <v>9502</v>
      </c>
      <c r="D95" s="1" t="s">
        <v>5403</v>
      </c>
      <c r="E95" s="1" t="s">
        <v>9503</v>
      </c>
      <c r="F95" s="1">
        <f>+Parametros[[#This Row],[id]]</f>
        <v>85</v>
      </c>
    </row>
    <row r="96" spans="1:6" x14ac:dyDescent="0.3">
      <c r="A96">
        <v>86</v>
      </c>
      <c r="B96" s="1" t="s">
        <v>9504</v>
      </c>
      <c r="D96" s="1" t="s">
        <v>23</v>
      </c>
      <c r="E96" s="1" t="s">
        <v>9505</v>
      </c>
      <c r="F96" s="1">
        <f>+Parametros[[#This Row],[id]]</f>
        <v>86</v>
      </c>
    </row>
    <row r="97" spans="1:6" x14ac:dyDescent="0.3">
      <c r="A97">
        <v>87</v>
      </c>
      <c r="B97" s="1" t="s">
        <v>9506</v>
      </c>
      <c r="D97" s="1" t="s">
        <v>23</v>
      </c>
      <c r="E97" s="1" t="s">
        <v>9507</v>
      </c>
      <c r="F97" s="1">
        <f>+Parametros[[#This Row],[id]]</f>
        <v>87</v>
      </c>
    </row>
    <row r="98" spans="1:6" x14ac:dyDescent="0.3">
      <c r="A98">
        <v>88</v>
      </c>
      <c r="B98" s="1" t="s">
        <v>9508</v>
      </c>
      <c r="D98" s="1" t="s">
        <v>9362</v>
      </c>
      <c r="E98" s="1" t="s">
        <v>9509</v>
      </c>
      <c r="F98" s="1">
        <f>+Parametros[[#This Row],[id]]</f>
        <v>88</v>
      </c>
    </row>
    <row r="99" spans="1:6" x14ac:dyDescent="0.3">
      <c r="A99">
        <v>89</v>
      </c>
      <c r="B99" s="1" t="s">
        <v>9510</v>
      </c>
      <c r="D99" s="1" t="s">
        <v>9429</v>
      </c>
      <c r="E99" s="1" t="s">
        <v>9511</v>
      </c>
      <c r="F99" s="1">
        <f>+Parametros[[#This Row],[id]]</f>
        <v>89</v>
      </c>
    </row>
    <row r="100" spans="1:6" x14ac:dyDescent="0.3">
      <c r="A100">
        <v>90</v>
      </c>
      <c r="B100" s="1" t="s">
        <v>9512</v>
      </c>
      <c r="D100" s="1" t="s">
        <v>9338</v>
      </c>
      <c r="E100" s="1" t="s">
        <v>9513</v>
      </c>
      <c r="F100" s="1">
        <f>+Parametros[[#This Row],[id]]</f>
        <v>90</v>
      </c>
    </row>
    <row r="101" spans="1:6" x14ac:dyDescent="0.3">
      <c r="A101">
        <v>91</v>
      </c>
      <c r="B101" s="1" t="s">
        <v>9514</v>
      </c>
      <c r="D101" s="1" t="s">
        <v>9326</v>
      </c>
      <c r="E101" s="1" t="s">
        <v>9515</v>
      </c>
      <c r="F101" s="1">
        <f>+Parametros[[#This Row],[id]]</f>
        <v>91</v>
      </c>
    </row>
    <row r="102" spans="1:6" x14ac:dyDescent="0.3">
      <c r="A102">
        <v>92</v>
      </c>
      <c r="B102" s="1" t="s">
        <v>9516</v>
      </c>
      <c r="D102" s="1" t="s">
        <v>23</v>
      </c>
      <c r="E102" s="1" t="s">
        <v>9517</v>
      </c>
      <c r="F102" s="1">
        <f>+Parametros[[#This Row],[id]]</f>
        <v>92</v>
      </c>
    </row>
    <row r="103" spans="1:6" x14ac:dyDescent="0.3">
      <c r="A103">
        <v>93</v>
      </c>
      <c r="B103" s="1" t="s">
        <v>9518</v>
      </c>
      <c r="D103" s="1" t="s">
        <v>9326</v>
      </c>
      <c r="E103" s="1" t="s">
        <v>9519</v>
      </c>
      <c r="F103" s="1">
        <f>+Parametros[[#This Row],[id]]</f>
        <v>93</v>
      </c>
    </row>
    <row r="104" spans="1:6" x14ac:dyDescent="0.3">
      <c r="A104">
        <v>94</v>
      </c>
      <c r="B104" s="1" t="s">
        <v>9520</v>
      </c>
      <c r="D104" s="1" t="s">
        <v>9367</v>
      </c>
      <c r="E104" s="1" t="s">
        <v>9521</v>
      </c>
      <c r="F104" s="1">
        <f>+Parametros[[#This Row],[id]]</f>
        <v>94</v>
      </c>
    </row>
    <row r="105" spans="1:6" x14ac:dyDescent="0.3">
      <c r="A105">
        <v>96</v>
      </c>
      <c r="B105" s="1" t="s">
        <v>9524</v>
      </c>
      <c r="D105" s="1" t="s">
        <v>23</v>
      </c>
      <c r="E105" s="1" t="s">
        <v>9525</v>
      </c>
      <c r="F105" s="1">
        <f>+Parametros[[#This Row],[id]]</f>
        <v>96</v>
      </c>
    </row>
    <row r="106" spans="1:6" x14ac:dyDescent="0.3">
      <c r="A106">
        <v>95</v>
      </c>
      <c r="B106" s="1" t="s">
        <v>9522</v>
      </c>
      <c r="D106" s="1" t="s">
        <v>23</v>
      </c>
      <c r="E106" s="1" t="s">
        <v>9523</v>
      </c>
      <c r="F106" s="1">
        <f>+Parametros[[#This Row],[id]]</f>
        <v>95</v>
      </c>
    </row>
    <row r="107" spans="1:6" x14ac:dyDescent="0.3">
      <c r="A107">
        <v>97</v>
      </c>
      <c r="B107" s="1" t="s">
        <v>9526</v>
      </c>
      <c r="D107" s="1" t="s">
        <v>9362</v>
      </c>
      <c r="E107" s="1" t="s">
        <v>9527</v>
      </c>
      <c r="F107" s="1">
        <f>+Parametros[[#This Row],[id]]</f>
        <v>97</v>
      </c>
    </row>
    <row r="108" spans="1:6" x14ac:dyDescent="0.3">
      <c r="A108">
        <v>98</v>
      </c>
      <c r="B108" s="1" t="s">
        <v>9528</v>
      </c>
      <c r="D108" s="1" t="s">
        <v>9343</v>
      </c>
      <c r="E108" s="1" t="s">
        <v>9529</v>
      </c>
      <c r="F108" s="1">
        <f>+Parametros[[#This Row],[id]]</f>
        <v>98</v>
      </c>
    </row>
    <row r="109" spans="1:6" x14ac:dyDescent="0.3">
      <c r="A109">
        <v>99</v>
      </c>
      <c r="B109" s="1" t="s">
        <v>9530</v>
      </c>
      <c r="D109" s="1" t="s">
        <v>9343</v>
      </c>
      <c r="E109" s="1" t="s">
        <v>9531</v>
      </c>
      <c r="F109" s="1">
        <f>+Parametros[[#This Row],[id]]</f>
        <v>99</v>
      </c>
    </row>
    <row r="110" spans="1:6" x14ac:dyDescent="0.3">
      <c r="A110">
        <v>100</v>
      </c>
      <c r="B110" s="1" t="s">
        <v>9362</v>
      </c>
      <c r="D110" s="1" t="s">
        <v>9362</v>
      </c>
      <c r="E110" s="1" t="s">
        <v>9532</v>
      </c>
      <c r="F110" s="1">
        <f>+Parametros[[#This Row],[id]]</f>
        <v>100</v>
      </c>
    </row>
    <row r="111" spans="1:6" x14ac:dyDescent="0.3">
      <c r="A111">
        <v>101</v>
      </c>
      <c r="B111" s="1" t="s">
        <v>9533</v>
      </c>
      <c r="D111" s="1" t="s">
        <v>9323</v>
      </c>
      <c r="E111" s="1" t="s">
        <v>9534</v>
      </c>
      <c r="F111" s="1">
        <f>+Parametros[[#This Row],[id]]</f>
        <v>101</v>
      </c>
    </row>
    <row r="112" spans="1:6" x14ac:dyDescent="0.3">
      <c r="A112">
        <v>102</v>
      </c>
      <c r="B112" s="1" t="s">
        <v>9535</v>
      </c>
      <c r="D112" s="1" t="s">
        <v>9429</v>
      </c>
      <c r="E112" s="1" t="s">
        <v>9536</v>
      </c>
      <c r="F112" s="1">
        <f>+Parametros[[#This Row],[id]]</f>
        <v>102</v>
      </c>
    </row>
    <row r="113" spans="1:6" x14ac:dyDescent="0.3">
      <c r="A113">
        <v>103</v>
      </c>
      <c r="B113" s="1" t="s">
        <v>9537</v>
      </c>
      <c r="D113" s="1" t="s">
        <v>9383</v>
      </c>
      <c r="E113" s="1" t="s">
        <v>9538</v>
      </c>
      <c r="F113" s="1">
        <f>+Parametros[[#This Row],[id]]</f>
        <v>103</v>
      </c>
    </row>
    <row r="114" spans="1:6" x14ac:dyDescent="0.3">
      <c r="A114">
        <v>104</v>
      </c>
      <c r="B114" s="1" t="s">
        <v>9539</v>
      </c>
      <c r="D114" s="1" t="s">
        <v>23</v>
      </c>
      <c r="E114" s="1" t="s">
        <v>9540</v>
      </c>
      <c r="F114" s="1">
        <f>+Parametros[[#This Row],[id]]</f>
        <v>104</v>
      </c>
    </row>
    <row r="115" spans="1:6" x14ac:dyDescent="0.3">
      <c r="A115">
        <v>105</v>
      </c>
      <c r="B115" s="1" t="s">
        <v>9541</v>
      </c>
      <c r="D115" s="1" t="s">
        <v>9326</v>
      </c>
      <c r="E115" s="1" t="s">
        <v>9542</v>
      </c>
      <c r="F115" s="1">
        <f>+Parametros[[#This Row],[id]]</f>
        <v>105</v>
      </c>
    </row>
    <row r="116" spans="1:6" x14ac:dyDescent="0.3">
      <c r="A116">
        <v>106</v>
      </c>
      <c r="B116" s="1" t="s">
        <v>9543</v>
      </c>
      <c r="D116" s="1" t="s">
        <v>9343</v>
      </c>
      <c r="E116" s="1" t="s">
        <v>9544</v>
      </c>
      <c r="F116" s="1">
        <f>+Parametros[[#This Row],[id]]</f>
        <v>106</v>
      </c>
    </row>
    <row r="117" spans="1:6" x14ac:dyDescent="0.3">
      <c r="A117">
        <v>107</v>
      </c>
      <c r="B117" s="1" t="s">
        <v>21</v>
      </c>
      <c r="D117" s="1" t="s">
        <v>9326</v>
      </c>
      <c r="E117" s="1" t="s">
        <v>9545</v>
      </c>
      <c r="F117" s="1">
        <f>+Parametros[[#This Row],[id]]</f>
        <v>107</v>
      </c>
    </row>
    <row r="118" spans="1:6" x14ac:dyDescent="0.3">
      <c r="A118">
        <v>108</v>
      </c>
      <c r="B118" s="1" t="s">
        <v>9546</v>
      </c>
      <c r="D118" s="1" t="s">
        <v>9338</v>
      </c>
      <c r="E118" s="1" t="s">
        <v>9547</v>
      </c>
      <c r="F118" s="1">
        <f>+Parametros[[#This Row],[id]]</f>
        <v>108</v>
      </c>
    </row>
    <row r="119" spans="1:6" x14ac:dyDescent="0.3">
      <c r="A119">
        <v>109</v>
      </c>
      <c r="B119" s="1" t="s">
        <v>9548</v>
      </c>
      <c r="D119" s="1" t="s">
        <v>9338</v>
      </c>
      <c r="E119" s="1" t="s">
        <v>9549</v>
      </c>
      <c r="F11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70"/>
  <sheetViews>
    <sheetView showGridLines="0" workbookViewId="0">
      <pane ySplit="11" topLeftCell="A1749" activePane="bottomLeft" state="frozen"/>
      <selection pane="bottomLeft" activeCell="C1764" sqref="C1764"/>
    </sheetView>
  </sheetViews>
  <sheetFormatPr baseColWidth="10" defaultRowHeight="14.4" x14ac:dyDescent="0.3"/>
  <cols>
    <col min="1" max="1" width="5.21875" bestFit="1" customWidth="1"/>
    <col min="2" max="2" width="25.21875" bestFit="1" customWidth="1"/>
    <col min="3" max="3" width="13.44140625" bestFit="1" customWidth="1"/>
    <col min="4" max="4" width="12.5546875" bestFit="1" customWidth="1"/>
    <col min="5" max="5" width="14" bestFit="1" customWidth="1"/>
    <col min="6" max="6" width="16.44140625" bestFit="1" customWidth="1"/>
    <col min="7" max="7" width="81.21875" bestFit="1" customWidth="1"/>
    <col min="8" max="8" width="12.21875" bestFit="1" customWidth="1"/>
  </cols>
  <sheetData>
    <row r="11" spans="1:8" x14ac:dyDescent="0.3">
      <c r="A11" t="s">
        <v>8275</v>
      </c>
      <c r="B11" t="s">
        <v>1</v>
      </c>
      <c r="C11" t="s">
        <v>2</v>
      </c>
      <c r="D11" t="s">
        <v>3</v>
      </c>
      <c r="E11" t="s">
        <v>8276</v>
      </c>
      <c r="F11" t="s">
        <v>8277</v>
      </c>
      <c r="G11" t="s">
        <v>8278</v>
      </c>
      <c r="H11" t="s">
        <v>25431</v>
      </c>
    </row>
    <row r="12" spans="1:8" x14ac:dyDescent="0.3">
      <c r="A12">
        <v>1</v>
      </c>
      <c r="B12" t="s">
        <v>8279</v>
      </c>
      <c r="C12" s="1" t="s">
        <v>8280</v>
      </c>
      <c r="D12" s="1" t="s">
        <v>8281</v>
      </c>
      <c r="E12" s="2">
        <v>32874</v>
      </c>
      <c r="F12" s="2">
        <v>33238</v>
      </c>
      <c r="G12" s="1" t="s">
        <v>8282</v>
      </c>
      <c r="H12" s="1">
        <f>+Temporalidad[[#This Row],[ID]]</f>
        <v>1</v>
      </c>
    </row>
    <row r="13" spans="1:8" x14ac:dyDescent="0.3">
      <c r="A13">
        <v>2</v>
      </c>
      <c r="B13" t="s">
        <v>8283</v>
      </c>
      <c r="C13" s="1" t="s">
        <v>8280</v>
      </c>
      <c r="D13" s="1" t="s">
        <v>8281</v>
      </c>
      <c r="E13" s="2">
        <v>33239</v>
      </c>
      <c r="F13" s="2">
        <v>33603</v>
      </c>
      <c r="G13" s="1" t="s">
        <v>8284</v>
      </c>
      <c r="H13" s="1">
        <f>+Temporalidad[[#This Row],[ID]]</f>
        <v>2</v>
      </c>
    </row>
    <row r="14" spans="1:8" x14ac:dyDescent="0.3">
      <c r="A14">
        <v>3</v>
      </c>
      <c r="B14" t="s">
        <v>8285</v>
      </c>
      <c r="C14" s="1" t="s">
        <v>8280</v>
      </c>
      <c r="D14" s="1" t="s">
        <v>8281</v>
      </c>
      <c r="E14" s="2">
        <v>33604</v>
      </c>
      <c r="F14" s="2">
        <v>33969</v>
      </c>
      <c r="G14" s="1" t="s">
        <v>26232</v>
      </c>
      <c r="H14" s="1">
        <f>+Temporalidad[[#This Row],[ID]]</f>
        <v>3</v>
      </c>
    </row>
    <row r="15" spans="1:8" x14ac:dyDescent="0.3">
      <c r="A15">
        <v>4</v>
      </c>
      <c r="B15" t="s">
        <v>8286</v>
      </c>
      <c r="C15" s="1" t="s">
        <v>8280</v>
      </c>
      <c r="D15" s="1" t="s">
        <v>8281</v>
      </c>
      <c r="E15" s="2">
        <v>33970</v>
      </c>
      <c r="F15" s="2">
        <v>34334</v>
      </c>
      <c r="G15" s="1" t="s">
        <v>26233</v>
      </c>
      <c r="H15" s="1">
        <f>+Temporalidad[[#This Row],[ID]]</f>
        <v>4</v>
      </c>
    </row>
    <row r="16" spans="1:8" x14ac:dyDescent="0.3">
      <c r="A16">
        <v>5</v>
      </c>
      <c r="B16" t="s">
        <v>8287</v>
      </c>
      <c r="C16" s="1" t="s">
        <v>8280</v>
      </c>
      <c r="D16" s="1" t="s">
        <v>8281</v>
      </c>
      <c r="E16" s="2">
        <v>34335</v>
      </c>
      <c r="F16" s="2">
        <v>34699</v>
      </c>
      <c r="G16" s="1" t="s">
        <v>26234</v>
      </c>
      <c r="H16" s="1">
        <f>+Temporalidad[[#This Row],[ID]]</f>
        <v>5</v>
      </c>
    </row>
    <row r="17" spans="1:8" x14ac:dyDescent="0.3">
      <c r="A17">
        <v>6</v>
      </c>
      <c r="B17" t="s">
        <v>8288</v>
      </c>
      <c r="C17" s="1" t="s">
        <v>8280</v>
      </c>
      <c r="D17" s="1" t="s">
        <v>8281</v>
      </c>
      <c r="E17" s="2">
        <v>34700</v>
      </c>
      <c r="F17" s="2">
        <v>35064</v>
      </c>
      <c r="G17" s="1" t="s">
        <v>26235</v>
      </c>
      <c r="H17" s="1">
        <f>+Temporalidad[[#This Row],[ID]]</f>
        <v>6</v>
      </c>
    </row>
    <row r="18" spans="1:8" x14ac:dyDescent="0.3">
      <c r="A18">
        <v>7</v>
      </c>
      <c r="B18" t="s">
        <v>8289</v>
      </c>
      <c r="C18" s="1" t="s">
        <v>8280</v>
      </c>
      <c r="D18" s="1" t="s">
        <v>8281</v>
      </c>
      <c r="E18" s="2">
        <v>35065</v>
      </c>
      <c r="F18" s="2">
        <v>35430</v>
      </c>
      <c r="G18" s="1" t="s">
        <v>26236</v>
      </c>
      <c r="H18" s="1">
        <f>+Temporalidad[[#This Row],[ID]]</f>
        <v>7</v>
      </c>
    </row>
    <row r="19" spans="1:8" x14ac:dyDescent="0.3">
      <c r="A19">
        <v>8</v>
      </c>
      <c r="B19" t="s">
        <v>8290</v>
      </c>
      <c r="C19" s="1" t="s">
        <v>8280</v>
      </c>
      <c r="D19" s="1" t="s">
        <v>8281</v>
      </c>
      <c r="E19" s="2">
        <v>35431</v>
      </c>
      <c r="F19" s="2">
        <v>35795</v>
      </c>
      <c r="G19" s="1" t="s">
        <v>26237</v>
      </c>
      <c r="H19" s="1">
        <f>+Temporalidad[[#This Row],[ID]]</f>
        <v>8</v>
      </c>
    </row>
    <row r="20" spans="1:8" x14ac:dyDescent="0.3">
      <c r="A20">
        <v>9</v>
      </c>
      <c r="B20" t="s">
        <v>8291</v>
      </c>
      <c r="C20" s="1" t="s">
        <v>8280</v>
      </c>
      <c r="D20" s="1" t="s">
        <v>8281</v>
      </c>
      <c r="E20" s="2">
        <v>35796</v>
      </c>
      <c r="F20" s="2">
        <v>36160</v>
      </c>
      <c r="G20" s="1" t="s">
        <v>26238</v>
      </c>
      <c r="H20" s="1">
        <f>+Temporalidad[[#This Row],[ID]]</f>
        <v>9</v>
      </c>
    </row>
    <row r="21" spans="1:8" x14ac:dyDescent="0.3">
      <c r="A21">
        <v>10</v>
      </c>
      <c r="B21" t="s">
        <v>8292</v>
      </c>
      <c r="C21" s="1" t="s">
        <v>8280</v>
      </c>
      <c r="D21" s="1" t="s">
        <v>8281</v>
      </c>
      <c r="E21" s="2">
        <v>36161</v>
      </c>
      <c r="F21" s="2">
        <v>36525</v>
      </c>
      <c r="G21" s="1" t="s">
        <v>26239</v>
      </c>
      <c r="H21" s="1">
        <f>+Temporalidad[[#This Row],[ID]]</f>
        <v>10</v>
      </c>
    </row>
    <row r="22" spans="1:8" x14ac:dyDescent="0.3">
      <c r="A22">
        <v>11</v>
      </c>
      <c r="B22" t="s">
        <v>8293</v>
      </c>
      <c r="C22" s="1" t="s">
        <v>8280</v>
      </c>
      <c r="D22" s="1" t="s">
        <v>8281</v>
      </c>
      <c r="E22" s="2">
        <v>36526</v>
      </c>
      <c r="F22" s="2">
        <v>36891</v>
      </c>
      <c r="G22" s="1" t="s">
        <v>26240</v>
      </c>
      <c r="H22" s="1">
        <f>+Temporalidad[[#This Row],[ID]]</f>
        <v>11</v>
      </c>
    </row>
    <row r="23" spans="1:8" x14ac:dyDescent="0.3">
      <c r="A23">
        <v>12</v>
      </c>
      <c r="B23" t="s">
        <v>8294</v>
      </c>
      <c r="C23" s="1" t="s">
        <v>8280</v>
      </c>
      <c r="D23" s="1" t="s">
        <v>8281</v>
      </c>
      <c r="E23" s="2">
        <v>36892</v>
      </c>
      <c r="F23" s="2">
        <v>37256</v>
      </c>
      <c r="G23" s="1" t="s">
        <v>26241</v>
      </c>
      <c r="H23" s="1">
        <f>+Temporalidad[[#This Row],[ID]]</f>
        <v>12</v>
      </c>
    </row>
    <row r="24" spans="1:8" x14ac:dyDescent="0.3">
      <c r="A24">
        <v>13</v>
      </c>
      <c r="B24" t="s">
        <v>8295</v>
      </c>
      <c r="C24" s="1" t="s">
        <v>8280</v>
      </c>
      <c r="D24" s="1" t="s">
        <v>8281</v>
      </c>
      <c r="E24" s="2">
        <v>37257</v>
      </c>
      <c r="F24" s="2">
        <v>37621</v>
      </c>
      <c r="G24" s="1" t="s">
        <v>26242</v>
      </c>
      <c r="H24" s="1">
        <f>+Temporalidad[[#This Row],[ID]]</f>
        <v>13</v>
      </c>
    </row>
    <row r="25" spans="1:8" x14ac:dyDescent="0.3">
      <c r="A25">
        <v>14</v>
      </c>
      <c r="B25" t="s">
        <v>8296</v>
      </c>
      <c r="C25" s="1" t="s">
        <v>8280</v>
      </c>
      <c r="D25" s="1" t="s">
        <v>8281</v>
      </c>
      <c r="E25" s="2">
        <v>37622</v>
      </c>
      <c r="F25" s="2">
        <v>37986</v>
      </c>
      <c r="G25" s="1" t="s">
        <v>26243</v>
      </c>
      <c r="H25" s="1">
        <f>+Temporalidad[[#This Row],[ID]]</f>
        <v>14</v>
      </c>
    </row>
    <row r="26" spans="1:8" x14ac:dyDescent="0.3">
      <c r="A26">
        <v>15</v>
      </c>
      <c r="B26" t="s">
        <v>8297</v>
      </c>
      <c r="C26" s="1" t="s">
        <v>8280</v>
      </c>
      <c r="D26" s="1" t="s">
        <v>8281</v>
      </c>
      <c r="E26" s="2">
        <v>37987</v>
      </c>
      <c r="F26" s="2">
        <v>38352</v>
      </c>
      <c r="G26" s="1" t="s">
        <v>26244</v>
      </c>
      <c r="H26" s="1">
        <f>+Temporalidad[[#This Row],[ID]]</f>
        <v>15</v>
      </c>
    </row>
    <row r="27" spans="1:8" x14ac:dyDescent="0.3">
      <c r="A27">
        <v>16</v>
      </c>
      <c r="B27" t="s">
        <v>8298</v>
      </c>
      <c r="C27" s="1" t="s">
        <v>8280</v>
      </c>
      <c r="D27" s="1" t="s">
        <v>8281</v>
      </c>
      <c r="E27" s="2">
        <v>38353</v>
      </c>
      <c r="F27" s="2">
        <v>38717</v>
      </c>
      <c r="G27" s="1" t="s">
        <v>26245</v>
      </c>
      <c r="H27" s="1">
        <f>+Temporalidad[[#This Row],[ID]]</f>
        <v>16</v>
      </c>
    </row>
    <row r="28" spans="1:8" x14ac:dyDescent="0.3">
      <c r="A28">
        <v>17</v>
      </c>
      <c r="B28" t="s">
        <v>8299</v>
      </c>
      <c r="C28" s="1" t="s">
        <v>8280</v>
      </c>
      <c r="D28" s="1" t="s">
        <v>8281</v>
      </c>
      <c r="E28" s="2">
        <v>38718</v>
      </c>
      <c r="F28" s="2">
        <v>39082</v>
      </c>
      <c r="G28" s="1" t="s">
        <v>26246</v>
      </c>
      <c r="H28" s="1">
        <f>+Temporalidad[[#This Row],[ID]]</f>
        <v>17</v>
      </c>
    </row>
    <row r="29" spans="1:8" x14ac:dyDescent="0.3">
      <c r="A29">
        <v>18</v>
      </c>
      <c r="B29" t="s">
        <v>8300</v>
      </c>
      <c r="C29" s="1" t="s">
        <v>8280</v>
      </c>
      <c r="D29" s="1" t="s">
        <v>8281</v>
      </c>
      <c r="E29" s="2">
        <v>39083</v>
      </c>
      <c r="F29" s="2">
        <v>39447</v>
      </c>
      <c r="G29" s="1" t="s">
        <v>26247</v>
      </c>
      <c r="H29" s="1">
        <f>+Temporalidad[[#This Row],[ID]]</f>
        <v>18</v>
      </c>
    </row>
    <row r="30" spans="1:8" x14ac:dyDescent="0.3">
      <c r="A30">
        <v>19</v>
      </c>
      <c r="B30" t="s">
        <v>8301</v>
      </c>
      <c r="C30" s="1" t="s">
        <v>8280</v>
      </c>
      <c r="D30" s="1" t="s">
        <v>8281</v>
      </c>
      <c r="E30" s="2">
        <v>39448</v>
      </c>
      <c r="F30" s="2">
        <v>39813</v>
      </c>
      <c r="G30" s="1" t="s">
        <v>26248</v>
      </c>
      <c r="H30" s="1">
        <f>+Temporalidad[[#This Row],[ID]]</f>
        <v>19</v>
      </c>
    </row>
    <row r="31" spans="1:8" x14ac:dyDescent="0.3">
      <c r="A31">
        <v>20</v>
      </c>
      <c r="B31" t="s">
        <v>8302</v>
      </c>
      <c r="C31" s="1" t="s">
        <v>8280</v>
      </c>
      <c r="D31" s="1" t="s">
        <v>8281</v>
      </c>
      <c r="E31" s="2">
        <v>39814</v>
      </c>
      <c r="F31" s="2">
        <v>40178</v>
      </c>
      <c r="G31" s="1" t="s">
        <v>26249</v>
      </c>
      <c r="H31" s="1">
        <f>+Temporalidad[[#This Row],[ID]]</f>
        <v>20</v>
      </c>
    </row>
    <row r="32" spans="1:8" x14ac:dyDescent="0.3">
      <c r="A32">
        <v>21</v>
      </c>
      <c r="B32" t="s">
        <v>8303</v>
      </c>
      <c r="C32" s="1" t="s">
        <v>8280</v>
      </c>
      <c r="D32" s="1" t="s">
        <v>8281</v>
      </c>
      <c r="E32" s="2">
        <v>40179</v>
      </c>
      <c r="F32" s="2">
        <v>40543</v>
      </c>
      <c r="G32" s="1" t="s">
        <v>26250</v>
      </c>
      <c r="H32" s="1">
        <f>+Temporalidad[[#This Row],[ID]]</f>
        <v>21</v>
      </c>
    </row>
    <row r="33" spans="1:8" x14ac:dyDescent="0.3">
      <c r="A33">
        <v>22</v>
      </c>
      <c r="B33" t="s">
        <v>8304</v>
      </c>
      <c r="C33" s="1" t="s">
        <v>8280</v>
      </c>
      <c r="D33" s="1" t="s">
        <v>8281</v>
      </c>
      <c r="E33" s="2">
        <v>40544</v>
      </c>
      <c r="F33" s="2">
        <v>40908</v>
      </c>
      <c r="G33" s="1" t="s">
        <v>26251</v>
      </c>
      <c r="H33" s="1">
        <f>+Temporalidad[[#This Row],[ID]]</f>
        <v>22</v>
      </c>
    </row>
    <row r="34" spans="1:8" x14ac:dyDescent="0.3">
      <c r="A34">
        <v>23</v>
      </c>
      <c r="B34" t="s">
        <v>8305</v>
      </c>
      <c r="C34" s="1" t="s">
        <v>8280</v>
      </c>
      <c r="D34" s="1" t="s">
        <v>8281</v>
      </c>
      <c r="E34" s="2">
        <v>40909</v>
      </c>
      <c r="F34" s="2">
        <v>41274</v>
      </c>
      <c r="G34" s="1" t="s">
        <v>26252</v>
      </c>
      <c r="H34" s="1">
        <f>+Temporalidad[[#This Row],[ID]]</f>
        <v>23</v>
      </c>
    </row>
    <row r="35" spans="1:8" x14ac:dyDescent="0.3">
      <c r="A35">
        <v>24</v>
      </c>
      <c r="B35" t="s">
        <v>8306</v>
      </c>
      <c r="C35" s="1" t="s">
        <v>8280</v>
      </c>
      <c r="D35" s="1" t="s">
        <v>8281</v>
      </c>
      <c r="E35" s="2">
        <v>41275</v>
      </c>
      <c r="F35" s="2">
        <v>41639</v>
      </c>
      <c r="G35" s="1" t="s">
        <v>26253</v>
      </c>
      <c r="H35" s="1">
        <f>+Temporalidad[[#This Row],[ID]]</f>
        <v>24</v>
      </c>
    </row>
    <row r="36" spans="1:8" x14ac:dyDescent="0.3">
      <c r="A36">
        <v>25</v>
      </c>
      <c r="B36" t="s">
        <v>8307</v>
      </c>
      <c r="C36" s="1" t="s">
        <v>8280</v>
      </c>
      <c r="D36" s="1" t="s">
        <v>8281</v>
      </c>
      <c r="E36" s="2">
        <v>41640</v>
      </c>
      <c r="F36" s="2">
        <v>42004</v>
      </c>
      <c r="G36" s="1" t="s">
        <v>26254</v>
      </c>
      <c r="H36" s="1">
        <f>+Temporalidad[[#This Row],[ID]]</f>
        <v>25</v>
      </c>
    </row>
    <row r="37" spans="1:8" x14ac:dyDescent="0.3">
      <c r="A37">
        <v>26</v>
      </c>
      <c r="B37" t="s">
        <v>8308</v>
      </c>
      <c r="C37" s="1" t="s">
        <v>8280</v>
      </c>
      <c r="D37" s="1" t="s">
        <v>8281</v>
      </c>
      <c r="E37" s="2">
        <v>42005</v>
      </c>
      <c r="F37" s="2">
        <v>42369</v>
      </c>
      <c r="G37" s="1" t="s">
        <v>26255</v>
      </c>
      <c r="H37" s="1">
        <f>+Temporalidad[[#This Row],[ID]]</f>
        <v>26</v>
      </c>
    </row>
    <row r="38" spans="1:8" x14ac:dyDescent="0.3">
      <c r="A38">
        <v>27</v>
      </c>
      <c r="B38" t="s">
        <v>8309</v>
      </c>
      <c r="C38" s="1" t="s">
        <v>8280</v>
      </c>
      <c r="D38" s="1" t="s">
        <v>8281</v>
      </c>
      <c r="E38" s="2">
        <v>42370</v>
      </c>
      <c r="F38" s="2">
        <v>42735</v>
      </c>
      <c r="G38" s="1" t="s">
        <v>26256</v>
      </c>
      <c r="H38" s="1">
        <f>+Temporalidad[[#This Row],[ID]]</f>
        <v>27</v>
      </c>
    </row>
    <row r="39" spans="1:8" x14ac:dyDescent="0.3">
      <c r="A39">
        <v>28</v>
      </c>
      <c r="B39" t="s">
        <v>8310</v>
      </c>
      <c r="C39" s="1" t="s">
        <v>8280</v>
      </c>
      <c r="D39" s="1" t="s">
        <v>8281</v>
      </c>
      <c r="E39" s="2">
        <v>42736</v>
      </c>
      <c r="F39" s="2">
        <v>43100</v>
      </c>
      <c r="G39" s="1" t="s">
        <v>26257</v>
      </c>
      <c r="H39" s="1">
        <f>+Temporalidad[[#This Row],[ID]]</f>
        <v>28</v>
      </c>
    </row>
    <row r="40" spans="1:8" x14ac:dyDescent="0.3">
      <c r="A40">
        <v>29</v>
      </c>
      <c r="B40" t="s">
        <v>8311</v>
      </c>
      <c r="C40" s="1" t="s">
        <v>8280</v>
      </c>
      <c r="D40" s="1" t="s">
        <v>8281</v>
      </c>
      <c r="E40" s="2">
        <v>43101</v>
      </c>
      <c r="F40" s="2">
        <v>43465</v>
      </c>
      <c r="G40" s="1" t="s">
        <v>26258</v>
      </c>
      <c r="H40" s="1">
        <f>+Temporalidad[[#This Row],[ID]]</f>
        <v>29</v>
      </c>
    </row>
    <row r="41" spans="1:8" x14ac:dyDescent="0.3">
      <c r="A41">
        <v>30</v>
      </c>
      <c r="B41" t="s">
        <v>8312</v>
      </c>
      <c r="C41" s="1" t="s">
        <v>8280</v>
      </c>
      <c r="D41" s="1" t="s">
        <v>8281</v>
      </c>
      <c r="E41" s="2">
        <v>43466</v>
      </c>
      <c r="F41" s="2">
        <v>43830</v>
      </c>
      <c r="G41" s="1" t="s">
        <v>26259</v>
      </c>
      <c r="H41" s="1">
        <f>+Temporalidad[[#This Row],[ID]]</f>
        <v>30</v>
      </c>
    </row>
    <row r="42" spans="1:8" x14ac:dyDescent="0.3">
      <c r="A42">
        <v>31</v>
      </c>
      <c r="B42" t="s">
        <v>8313</v>
      </c>
      <c r="C42" s="1" t="s">
        <v>8280</v>
      </c>
      <c r="D42" s="1" t="s">
        <v>8281</v>
      </c>
      <c r="E42" s="2">
        <v>43831</v>
      </c>
      <c r="F42" s="2">
        <v>44196</v>
      </c>
      <c r="G42" s="1" t="s">
        <v>26260</v>
      </c>
      <c r="H42" s="1">
        <f>+Temporalidad[[#This Row],[ID]]</f>
        <v>31</v>
      </c>
    </row>
    <row r="43" spans="1:8" x14ac:dyDescent="0.3">
      <c r="A43">
        <v>32</v>
      </c>
      <c r="B43" t="s">
        <v>8314</v>
      </c>
      <c r="C43" s="1" t="s">
        <v>8280</v>
      </c>
      <c r="D43" s="1" t="s">
        <v>8281</v>
      </c>
      <c r="E43" s="2">
        <v>44197</v>
      </c>
      <c r="F43" s="2">
        <v>44561</v>
      </c>
      <c r="G43" s="1" t="s">
        <v>26261</v>
      </c>
      <c r="H43" s="1">
        <f>+Temporalidad[[#This Row],[ID]]</f>
        <v>32</v>
      </c>
    </row>
    <row r="44" spans="1:8" x14ac:dyDescent="0.3">
      <c r="A44">
        <v>33</v>
      </c>
      <c r="B44" t="s">
        <v>8315</v>
      </c>
      <c r="C44" s="1" t="s">
        <v>8280</v>
      </c>
      <c r="D44" s="1" t="s">
        <v>8281</v>
      </c>
      <c r="E44" s="2">
        <v>44562</v>
      </c>
      <c r="F44" s="2">
        <v>44926</v>
      </c>
      <c r="G44" s="1" t="s">
        <v>26262</v>
      </c>
      <c r="H44" s="1">
        <f>+Temporalidad[[#This Row],[ID]]</f>
        <v>33</v>
      </c>
    </row>
    <row r="45" spans="1:8" x14ac:dyDescent="0.3">
      <c r="A45">
        <v>34</v>
      </c>
      <c r="B45" t="s">
        <v>8316</v>
      </c>
      <c r="C45" s="1" t="s">
        <v>8280</v>
      </c>
      <c r="D45" s="1" t="s">
        <v>8281</v>
      </c>
      <c r="E45" s="2">
        <v>44927</v>
      </c>
      <c r="F45" s="2">
        <v>45291</v>
      </c>
      <c r="G45" s="1" t="s">
        <v>26263</v>
      </c>
      <c r="H45" s="1">
        <f>+Temporalidad[[#This Row],[ID]]</f>
        <v>34</v>
      </c>
    </row>
    <row r="46" spans="1:8" x14ac:dyDescent="0.3">
      <c r="A46">
        <v>35</v>
      </c>
      <c r="B46" t="s">
        <v>8317</v>
      </c>
      <c r="C46" s="1" t="s">
        <v>8280</v>
      </c>
      <c r="D46" s="1" t="s">
        <v>8281</v>
      </c>
      <c r="E46" s="2">
        <v>45292</v>
      </c>
      <c r="F46" s="2">
        <v>45657</v>
      </c>
      <c r="G46" s="1" t="s">
        <v>26264</v>
      </c>
      <c r="H46" s="1">
        <f>+Temporalidad[[#This Row],[ID]]</f>
        <v>35</v>
      </c>
    </row>
    <row r="47" spans="1:8" x14ac:dyDescent="0.3">
      <c r="A47">
        <v>36</v>
      </c>
      <c r="B47" t="s">
        <v>8318</v>
      </c>
      <c r="C47" s="1" t="s">
        <v>8280</v>
      </c>
      <c r="D47" s="1" t="s">
        <v>8281</v>
      </c>
      <c r="E47" s="2">
        <v>45658</v>
      </c>
      <c r="F47" s="2">
        <v>46022</v>
      </c>
      <c r="G47" s="1" t="s">
        <v>26265</v>
      </c>
      <c r="H47" s="1">
        <f>+Temporalidad[[#This Row],[ID]]</f>
        <v>36</v>
      </c>
    </row>
    <row r="48" spans="1:8" x14ac:dyDescent="0.3">
      <c r="A48">
        <v>37</v>
      </c>
      <c r="B48" t="s">
        <v>8319</v>
      </c>
      <c r="C48" s="1" t="s">
        <v>8280</v>
      </c>
      <c r="D48" s="1" t="s">
        <v>8281</v>
      </c>
      <c r="E48" s="2">
        <v>46023</v>
      </c>
      <c r="F48" s="2">
        <v>46387</v>
      </c>
      <c r="G48" s="1" t="s">
        <v>26266</v>
      </c>
      <c r="H48" s="1">
        <f>+Temporalidad[[#This Row],[ID]]</f>
        <v>37</v>
      </c>
    </row>
    <row r="49" spans="1:8" x14ac:dyDescent="0.3">
      <c r="A49">
        <v>38</v>
      </c>
      <c r="B49" t="s">
        <v>8320</v>
      </c>
      <c r="C49" s="1" t="s">
        <v>8280</v>
      </c>
      <c r="D49" s="1" t="s">
        <v>8281</v>
      </c>
      <c r="E49" s="2">
        <v>46388</v>
      </c>
      <c r="F49" s="2">
        <v>46752</v>
      </c>
      <c r="G49" s="1" t="s">
        <v>26267</v>
      </c>
      <c r="H49" s="1">
        <f>+Temporalidad[[#This Row],[ID]]</f>
        <v>38</v>
      </c>
    </row>
    <row r="50" spans="1:8" x14ac:dyDescent="0.3">
      <c r="A50">
        <v>39</v>
      </c>
      <c r="B50" t="s">
        <v>8321</v>
      </c>
      <c r="C50" s="1" t="s">
        <v>8280</v>
      </c>
      <c r="D50" s="1" t="s">
        <v>8281</v>
      </c>
      <c r="E50" s="2">
        <v>46753</v>
      </c>
      <c r="F50" s="2">
        <v>47118</v>
      </c>
      <c r="G50" s="1" t="s">
        <v>26268</v>
      </c>
      <c r="H50" s="1">
        <f>+Temporalidad[[#This Row],[ID]]</f>
        <v>39</v>
      </c>
    </row>
    <row r="51" spans="1:8" x14ac:dyDescent="0.3">
      <c r="A51">
        <v>40</v>
      </c>
      <c r="B51" t="s">
        <v>8322</v>
      </c>
      <c r="C51" s="1" t="s">
        <v>8280</v>
      </c>
      <c r="D51" s="1" t="s">
        <v>8281</v>
      </c>
      <c r="E51" s="2">
        <v>47119</v>
      </c>
      <c r="F51" s="2">
        <v>47483</v>
      </c>
      <c r="G51" s="1" t="s">
        <v>26269</v>
      </c>
      <c r="H51" s="1">
        <f>+Temporalidad[[#This Row],[ID]]</f>
        <v>40</v>
      </c>
    </row>
    <row r="52" spans="1:8" x14ac:dyDescent="0.3">
      <c r="A52">
        <v>41</v>
      </c>
      <c r="B52" t="s">
        <v>8323</v>
      </c>
      <c r="C52" s="1" t="s">
        <v>8280</v>
      </c>
      <c r="D52" s="1" t="s">
        <v>8281</v>
      </c>
      <c r="E52" s="2">
        <v>47484</v>
      </c>
      <c r="F52" s="2">
        <v>47848</v>
      </c>
      <c r="G52" s="1" t="s">
        <v>26270</v>
      </c>
      <c r="H52" s="1">
        <f>+Temporalidad[[#This Row],[ID]]</f>
        <v>41</v>
      </c>
    </row>
    <row r="53" spans="1:8" x14ac:dyDescent="0.3">
      <c r="A53">
        <v>42</v>
      </c>
      <c r="B53" t="s">
        <v>8324</v>
      </c>
      <c r="C53" s="1" t="s">
        <v>8280</v>
      </c>
      <c r="D53" s="1" t="s">
        <v>8281</v>
      </c>
      <c r="E53" s="2">
        <v>47849</v>
      </c>
      <c r="F53" s="2">
        <v>48213</v>
      </c>
      <c r="G53" s="1" t="s">
        <v>26271</v>
      </c>
      <c r="H53" s="1">
        <f>+Temporalidad[[#This Row],[ID]]</f>
        <v>42</v>
      </c>
    </row>
    <row r="54" spans="1:8" x14ac:dyDescent="0.3">
      <c r="A54">
        <v>43</v>
      </c>
      <c r="B54" t="s">
        <v>8325</v>
      </c>
      <c r="C54" s="1" t="s">
        <v>8280</v>
      </c>
      <c r="D54" s="1" t="s">
        <v>8281</v>
      </c>
      <c r="E54" s="2">
        <v>48214</v>
      </c>
      <c r="F54" s="2">
        <v>48579</v>
      </c>
      <c r="G54" s="1" t="s">
        <v>26272</v>
      </c>
      <c r="H54" s="1">
        <f>+Temporalidad[[#This Row],[ID]]</f>
        <v>43</v>
      </c>
    </row>
    <row r="55" spans="1:8" x14ac:dyDescent="0.3">
      <c r="A55">
        <v>44</v>
      </c>
      <c r="B55" t="s">
        <v>8326</v>
      </c>
      <c r="C55" s="1" t="s">
        <v>8280</v>
      </c>
      <c r="D55" s="1" t="s">
        <v>8281</v>
      </c>
      <c r="E55" s="2">
        <v>48580</v>
      </c>
      <c r="F55" s="2">
        <v>48944</v>
      </c>
      <c r="G55" s="1" t="s">
        <v>26273</v>
      </c>
      <c r="H55" s="1">
        <f>+Temporalidad[[#This Row],[ID]]</f>
        <v>44</v>
      </c>
    </row>
    <row r="56" spans="1:8" x14ac:dyDescent="0.3">
      <c r="A56">
        <v>45</v>
      </c>
      <c r="B56" t="s">
        <v>8327</v>
      </c>
      <c r="C56" s="1" t="s">
        <v>8280</v>
      </c>
      <c r="D56" s="1" t="s">
        <v>8281</v>
      </c>
      <c r="E56" s="2">
        <v>48945</v>
      </c>
      <c r="F56" s="2">
        <v>49309</v>
      </c>
      <c r="G56" s="1" t="s">
        <v>26274</v>
      </c>
      <c r="H56" s="1">
        <f>+Temporalidad[[#This Row],[ID]]</f>
        <v>45</v>
      </c>
    </row>
    <row r="57" spans="1:8" x14ac:dyDescent="0.3">
      <c r="A57">
        <v>46</v>
      </c>
      <c r="B57" t="s">
        <v>8328</v>
      </c>
      <c r="C57" s="1" t="s">
        <v>8280</v>
      </c>
      <c r="D57" s="1" t="s">
        <v>8281</v>
      </c>
      <c r="E57" s="2">
        <v>49310</v>
      </c>
      <c r="F57" s="2">
        <v>49674</v>
      </c>
      <c r="G57" s="1" t="s">
        <v>26275</v>
      </c>
      <c r="H57" s="1">
        <f>+Temporalidad[[#This Row],[ID]]</f>
        <v>46</v>
      </c>
    </row>
    <row r="58" spans="1:8" x14ac:dyDescent="0.3">
      <c r="A58">
        <v>47</v>
      </c>
      <c r="B58" t="s">
        <v>8329</v>
      </c>
      <c r="C58" s="1" t="s">
        <v>8280</v>
      </c>
      <c r="D58" s="1" t="s">
        <v>8281</v>
      </c>
      <c r="E58" s="2">
        <v>49675</v>
      </c>
      <c r="F58" s="2">
        <v>50040</v>
      </c>
      <c r="G58" s="1" t="s">
        <v>26276</v>
      </c>
      <c r="H58" s="1">
        <f>+Temporalidad[[#This Row],[ID]]</f>
        <v>47</v>
      </c>
    </row>
    <row r="59" spans="1:8" x14ac:dyDescent="0.3">
      <c r="A59">
        <v>48</v>
      </c>
      <c r="B59" t="s">
        <v>8330</v>
      </c>
      <c r="C59" s="1" t="s">
        <v>8280</v>
      </c>
      <c r="D59" s="1" t="s">
        <v>8281</v>
      </c>
      <c r="E59" s="2">
        <v>50041</v>
      </c>
      <c r="F59" s="2">
        <v>50405</v>
      </c>
      <c r="G59" s="1" t="s">
        <v>26277</v>
      </c>
      <c r="H59" s="1">
        <f>+Temporalidad[[#This Row],[ID]]</f>
        <v>48</v>
      </c>
    </row>
    <row r="60" spans="1:8" x14ac:dyDescent="0.3">
      <c r="A60">
        <v>49</v>
      </c>
      <c r="B60" t="s">
        <v>8331</v>
      </c>
      <c r="C60" s="1" t="s">
        <v>8280</v>
      </c>
      <c r="D60" s="1" t="s">
        <v>8281</v>
      </c>
      <c r="E60" s="2">
        <v>50406</v>
      </c>
      <c r="F60" s="2">
        <v>50770</v>
      </c>
      <c r="G60" s="1" t="s">
        <v>26278</v>
      </c>
      <c r="H60" s="1">
        <f>+Temporalidad[[#This Row],[ID]]</f>
        <v>49</v>
      </c>
    </row>
    <row r="61" spans="1:8" x14ac:dyDescent="0.3">
      <c r="A61">
        <v>50</v>
      </c>
      <c r="B61" t="s">
        <v>8332</v>
      </c>
      <c r="C61" s="1" t="s">
        <v>8280</v>
      </c>
      <c r="D61" s="1" t="s">
        <v>8281</v>
      </c>
      <c r="E61" s="2">
        <v>50771</v>
      </c>
      <c r="F61" s="2">
        <v>51135</v>
      </c>
      <c r="G61" s="1" t="s">
        <v>26279</v>
      </c>
      <c r="H61" s="1">
        <f>+Temporalidad[[#This Row],[ID]]</f>
        <v>50</v>
      </c>
    </row>
    <row r="62" spans="1:8" x14ac:dyDescent="0.3">
      <c r="A62">
        <v>51</v>
      </c>
      <c r="B62" t="s">
        <v>8333</v>
      </c>
      <c r="C62" s="1" t="s">
        <v>8280</v>
      </c>
      <c r="D62" s="1" t="s">
        <v>8281</v>
      </c>
      <c r="E62" s="2">
        <v>51136</v>
      </c>
      <c r="F62" s="2">
        <v>51501</v>
      </c>
      <c r="G62" s="1" t="s">
        <v>26280</v>
      </c>
      <c r="H62" s="1">
        <f>+Temporalidad[[#This Row],[ID]]</f>
        <v>51</v>
      </c>
    </row>
    <row r="63" spans="1:8" x14ac:dyDescent="0.3">
      <c r="A63">
        <v>52</v>
      </c>
      <c r="B63" t="s">
        <v>8334</v>
      </c>
      <c r="C63" s="1" t="s">
        <v>8280</v>
      </c>
      <c r="D63" s="1" t="s">
        <v>8281</v>
      </c>
      <c r="E63" s="2">
        <v>51502</v>
      </c>
      <c r="F63" s="2">
        <v>51866</v>
      </c>
      <c r="G63" s="1" t="s">
        <v>26281</v>
      </c>
      <c r="H63" s="1">
        <f>+Temporalidad[[#This Row],[ID]]</f>
        <v>52</v>
      </c>
    </row>
    <row r="64" spans="1:8" x14ac:dyDescent="0.3">
      <c r="A64">
        <v>53</v>
      </c>
      <c r="B64" t="s">
        <v>8335</v>
      </c>
      <c r="C64" s="1" t="s">
        <v>8280</v>
      </c>
      <c r="D64" s="1" t="s">
        <v>8281</v>
      </c>
      <c r="E64" s="2">
        <v>51867</v>
      </c>
      <c r="F64" s="2">
        <v>52231</v>
      </c>
      <c r="G64" s="1" t="s">
        <v>26282</v>
      </c>
      <c r="H64" s="1">
        <f>+Temporalidad[[#This Row],[ID]]</f>
        <v>53</v>
      </c>
    </row>
    <row r="65" spans="1:8" x14ac:dyDescent="0.3">
      <c r="A65">
        <v>54</v>
      </c>
      <c r="B65" t="s">
        <v>8336</v>
      </c>
      <c r="C65" s="1" t="s">
        <v>8280</v>
      </c>
      <c r="D65" s="1" t="s">
        <v>8281</v>
      </c>
      <c r="E65" s="2">
        <v>52232</v>
      </c>
      <c r="F65" s="2">
        <v>52596</v>
      </c>
      <c r="G65" s="1" t="s">
        <v>26283</v>
      </c>
      <c r="H65" s="1">
        <f>+Temporalidad[[#This Row],[ID]]</f>
        <v>54</v>
      </c>
    </row>
    <row r="66" spans="1:8" x14ac:dyDescent="0.3">
      <c r="A66">
        <v>55</v>
      </c>
      <c r="B66" t="s">
        <v>8337</v>
      </c>
      <c r="C66" s="1" t="s">
        <v>8280</v>
      </c>
      <c r="D66" s="1" t="s">
        <v>8281</v>
      </c>
      <c r="E66" s="2">
        <v>52597</v>
      </c>
      <c r="F66" s="2">
        <v>52962</v>
      </c>
      <c r="G66" s="1" t="s">
        <v>26284</v>
      </c>
      <c r="H66" s="1">
        <f>+Temporalidad[[#This Row],[ID]]</f>
        <v>55</v>
      </c>
    </row>
    <row r="67" spans="1:8" x14ac:dyDescent="0.3">
      <c r="A67">
        <v>56</v>
      </c>
      <c r="B67" t="s">
        <v>8338</v>
      </c>
      <c r="C67" s="1" t="s">
        <v>8280</v>
      </c>
      <c r="D67" s="1" t="s">
        <v>8281</v>
      </c>
      <c r="E67" s="2">
        <v>52963</v>
      </c>
      <c r="F67" s="2">
        <v>53327</v>
      </c>
      <c r="G67" s="1" t="s">
        <v>26285</v>
      </c>
      <c r="H67" s="1">
        <f>+Temporalidad[[#This Row],[ID]]</f>
        <v>56</v>
      </c>
    </row>
    <row r="68" spans="1:8" x14ac:dyDescent="0.3">
      <c r="A68">
        <v>57</v>
      </c>
      <c r="B68" t="s">
        <v>8339</v>
      </c>
      <c r="C68" s="1" t="s">
        <v>8280</v>
      </c>
      <c r="D68" s="1" t="s">
        <v>8281</v>
      </c>
      <c r="E68" s="2">
        <v>53328</v>
      </c>
      <c r="F68" s="2">
        <v>53692</v>
      </c>
      <c r="G68" s="1" t="s">
        <v>26286</v>
      </c>
      <c r="H68" s="1">
        <f>+Temporalidad[[#This Row],[ID]]</f>
        <v>57</v>
      </c>
    </row>
    <row r="69" spans="1:8" x14ac:dyDescent="0.3">
      <c r="A69">
        <v>58</v>
      </c>
      <c r="B69" t="s">
        <v>8340</v>
      </c>
      <c r="C69" s="1" t="s">
        <v>8280</v>
      </c>
      <c r="D69" s="1" t="s">
        <v>8281</v>
      </c>
      <c r="E69" s="2">
        <v>53693</v>
      </c>
      <c r="F69" s="2">
        <v>54057</v>
      </c>
      <c r="G69" s="1" t="s">
        <v>26287</v>
      </c>
      <c r="H69" s="1">
        <f>+Temporalidad[[#This Row],[ID]]</f>
        <v>58</v>
      </c>
    </row>
    <row r="70" spans="1:8" x14ac:dyDescent="0.3">
      <c r="A70">
        <v>59</v>
      </c>
      <c r="B70" t="s">
        <v>8341</v>
      </c>
      <c r="C70" s="1" t="s">
        <v>8280</v>
      </c>
      <c r="D70" s="1" t="s">
        <v>8281</v>
      </c>
      <c r="E70" s="2">
        <v>54058</v>
      </c>
      <c r="F70" s="2">
        <v>54423</v>
      </c>
      <c r="G70" s="1" t="s">
        <v>26288</v>
      </c>
      <c r="H70" s="1">
        <f>+Temporalidad[[#This Row],[ID]]</f>
        <v>59</v>
      </c>
    </row>
    <row r="71" spans="1:8" x14ac:dyDescent="0.3">
      <c r="A71">
        <v>60</v>
      </c>
      <c r="B71" t="s">
        <v>8342</v>
      </c>
      <c r="C71" s="1" t="s">
        <v>8280</v>
      </c>
      <c r="D71" s="1" t="s">
        <v>8281</v>
      </c>
      <c r="E71" s="2">
        <v>54424</v>
      </c>
      <c r="F71" s="2">
        <v>54788</v>
      </c>
      <c r="G71" s="1" t="s">
        <v>26289</v>
      </c>
      <c r="H71" s="1">
        <f>+Temporalidad[[#This Row],[ID]]</f>
        <v>60</v>
      </c>
    </row>
    <row r="72" spans="1:8" x14ac:dyDescent="0.3">
      <c r="A72">
        <v>61</v>
      </c>
      <c r="B72" t="s">
        <v>8343</v>
      </c>
      <c r="C72" s="1" t="s">
        <v>8280</v>
      </c>
      <c r="D72" s="1" t="s">
        <v>8281</v>
      </c>
      <c r="E72" s="2">
        <v>54789</v>
      </c>
      <c r="F72" s="2">
        <v>55153</v>
      </c>
      <c r="G72" s="1" t="s">
        <v>26290</v>
      </c>
      <c r="H72" s="1">
        <f>+Temporalidad[[#This Row],[ID]]</f>
        <v>61</v>
      </c>
    </row>
    <row r="73" spans="1:8" x14ac:dyDescent="0.3">
      <c r="A73">
        <v>62</v>
      </c>
      <c r="B73" s="19">
        <v>32874</v>
      </c>
      <c r="C73" s="1" t="s">
        <v>8344</v>
      </c>
      <c r="D73" s="1" t="s">
        <v>8345</v>
      </c>
      <c r="E73" s="2">
        <v>32874</v>
      </c>
      <c r="F73" s="2">
        <v>32904</v>
      </c>
      <c r="G73" s="1" t="s">
        <v>26291</v>
      </c>
      <c r="H73" s="1">
        <f>+Temporalidad[[#This Row],[ID]]</f>
        <v>62</v>
      </c>
    </row>
    <row r="74" spans="1:8" x14ac:dyDescent="0.3">
      <c r="A74">
        <v>63</v>
      </c>
      <c r="B74" s="19">
        <v>32905</v>
      </c>
      <c r="C74" s="1" t="s">
        <v>8344</v>
      </c>
      <c r="D74" s="1" t="s">
        <v>8345</v>
      </c>
      <c r="E74" s="2">
        <v>32905</v>
      </c>
      <c r="F74" s="2">
        <v>32932</v>
      </c>
      <c r="G74" s="1" t="s">
        <v>26292</v>
      </c>
      <c r="H74" s="1">
        <f>+Temporalidad[[#This Row],[ID]]</f>
        <v>63</v>
      </c>
    </row>
    <row r="75" spans="1:8" x14ac:dyDescent="0.3">
      <c r="A75">
        <v>64</v>
      </c>
      <c r="B75" s="19">
        <v>32933</v>
      </c>
      <c r="C75" s="1" t="s">
        <v>8344</v>
      </c>
      <c r="D75" s="1" t="s">
        <v>8345</v>
      </c>
      <c r="E75" s="2">
        <v>32933</v>
      </c>
      <c r="F75" s="2">
        <v>32963</v>
      </c>
      <c r="G75" s="1" t="s">
        <v>26293</v>
      </c>
      <c r="H75" s="1">
        <f>+Temporalidad[[#This Row],[ID]]</f>
        <v>64</v>
      </c>
    </row>
    <row r="76" spans="1:8" x14ac:dyDescent="0.3">
      <c r="A76">
        <v>65</v>
      </c>
      <c r="B76" s="19">
        <v>32964</v>
      </c>
      <c r="C76" s="1" t="s">
        <v>8344</v>
      </c>
      <c r="D76" s="1" t="s">
        <v>8345</v>
      </c>
      <c r="E76" s="2">
        <v>32964</v>
      </c>
      <c r="F76" s="2">
        <v>32993</v>
      </c>
      <c r="G76" s="1" t="s">
        <v>26294</v>
      </c>
      <c r="H76" s="1">
        <f>+Temporalidad[[#This Row],[ID]]</f>
        <v>65</v>
      </c>
    </row>
    <row r="77" spans="1:8" x14ac:dyDescent="0.3">
      <c r="A77">
        <v>66</v>
      </c>
      <c r="B77" s="19">
        <v>32994</v>
      </c>
      <c r="C77" s="1" t="s">
        <v>8344</v>
      </c>
      <c r="D77" s="1" t="s">
        <v>8345</v>
      </c>
      <c r="E77" s="2">
        <v>32994</v>
      </c>
      <c r="F77" s="2">
        <v>33024</v>
      </c>
      <c r="G77" s="1" t="s">
        <v>26295</v>
      </c>
      <c r="H77" s="1">
        <f>+Temporalidad[[#This Row],[ID]]</f>
        <v>66</v>
      </c>
    </row>
    <row r="78" spans="1:8" x14ac:dyDescent="0.3">
      <c r="A78">
        <v>67</v>
      </c>
      <c r="B78" s="19">
        <v>33025</v>
      </c>
      <c r="C78" s="1" t="s">
        <v>8344</v>
      </c>
      <c r="D78" s="1" t="s">
        <v>8345</v>
      </c>
      <c r="E78" s="2">
        <v>33025</v>
      </c>
      <c r="F78" s="2">
        <v>33054</v>
      </c>
      <c r="G78" s="1" t="s">
        <v>26296</v>
      </c>
      <c r="H78" s="1">
        <f>+Temporalidad[[#This Row],[ID]]</f>
        <v>67</v>
      </c>
    </row>
    <row r="79" spans="1:8" x14ac:dyDescent="0.3">
      <c r="A79">
        <v>68</v>
      </c>
      <c r="B79" s="19">
        <v>33055</v>
      </c>
      <c r="C79" s="1" t="s">
        <v>8344</v>
      </c>
      <c r="D79" s="1" t="s">
        <v>8345</v>
      </c>
      <c r="E79" s="2">
        <v>33055</v>
      </c>
      <c r="F79" s="2">
        <v>33085</v>
      </c>
      <c r="G79" s="1" t="s">
        <v>26297</v>
      </c>
      <c r="H79" s="1">
        <f>+Temporalidad[[#This Row],[ID]]</f>
        <v>68</v>
      </c>
    </row>
    <row r="80" spans="1:8" x14ac:dyDescent="0.3">
      <c r="A80">
        <v>69</v>
      </c>
      <c r="B80" s="19">
        <v>33086</v>
      </c>
      <c r="C80" s="1" t="s">
        <v>8344</v>
      </c>
      <c r="D80" s="1" t="s">
        <v>8345</v>
      </c>
      <c r="E80" s="2">
        <v>33086</v>
      </c>
      <c r="F80" s="2">
        <v>33116</v>
      </c>
      <c r="G80" s="1" t="s">
        <v>26298</v>
      </c>
      <c r="H80" s="1">
        <f>+Temporalidad[[#This Row],[ID]]</f>
        <v>69</v>
      </c>
    </row>
    <row r="81" spans="1:8" x14ac:dyDescent="0.3">
      <c r="A81">
        <v>70</v>
      </c>
      <c r="B81" s="19">
        <v>33117</v>
      </c>
      <c r="C81" s="1" t="s">
        <v>8344</v>
      </c>
      <c r="D81" s="1" t="s">
        <v>8345</v>
      </c>
      <c r="E81" s="2">
        <v>33117</v>
      </c>
      <c r="F81" s="2">
        <v>33146</v>
      </c>
      <c r="G81" s="1" t="s">
        <v>26299</v>
      </c>
      <c r="H81" s="1">
        <f>+Temporalidad[[#This Row],[ID]]</f>
        <v>70</v>
      </c>
    </row>
    <row r="82" spans="1:8" x14ac:dyDescent="0.3">
      <c r="A82">
        <v>71</v>
      </c>
      <c r="B82" s="19">
        <v>33147</v>
      </c>
      <c r="C82" s="1" t="s">
        <v>8344</v>
      </c>
      <c r="D82" s="1" t="s">
        <v>8345</v>
      </c>
      <c r="E82" s="2">
        <v>33147</v>
      </c>
      <c r="F82" s="2">
        <v>33177</v>
      </c>
      <c r="G82" s="1" t="s">
        <v>26300</v>
      </c>
      <c r="H82" s="1">
        <f>+Temporalidad[[#This Row],[ID]]</f>
        <v>71</v>
      </c>
    </row>
    <row r="83" spans="1:8" x14ac:dyDescent="0.3">
      <c r="A83">
        <v>72</v>
      </c>
      <c r="B83" s="19">
        <v>33178</v>
      </c>
      <c r="C83" s="1" t="s">
        <v>8344</v>
      </c>
      <c r="D83" s="1" t="s">
        <v>8345</v>
      </c>
      <c r="E83" s="2">
        <v>33178</v>
      </c>
      <c r="F83" s="2">
        <v>33207</v>
      </c>
      <c r="G83" s="1" t="s">
        <v>26301</v>
      </c>
      <c r="H83" s="1">
        <f>+Temporalidad[[#This Row],[ID]]</f>
        <v>72</v>
      </c>
    </row>
    <row r="84" spans="1:8" x14ac:dyDescent="0.3">
      <c r="A84">
        <v>73</v>
      </c>
      <c r="B84" s="19">
        <v>33208</v>
      </c>
      <c r="C84" s="1" t="s">
        <v>8344</v>
      </c>
      <c r="D84" s="1" t="s">
        <v>8345</v>
      </c>
      <c r="E84" s="2">
        <v>33208</v>
      </c>
      <c r="F84" s="2">
        <v>33238</v>
      </c>
      <c r="G84" s="1" t="s">
        <v>26302</v>
      </c>
      <c r="H84" s="1">
        <f>+Temporalidad[[#This Row],[ID]]</f>
        <v>73</v>
      </c>
    </row>
    <row r="85" spans="1:8" x14ac:dyDescent="0.3">
      <c r="A85">
        <v>74</v>
      </c>
      <c r="B85" s="19">
        <v>33239</v>
      </c>
      <c r="C85" s="1" t="s">
        <v>8344</v>
      </c>
      <c r="D85" s="1" t="s">
        <v>8345</v>
      </c>
      <c r="E85" s="2">
        <v>33239</v>
      </c>
      <c r="F85" s="2">
        <v>33269</v>
      </c>
      <c r="G85" s="1" t="s">
        <v>26303</v>
      </c>
      <c r="H85" s="1">
        <f>+Temporalidad[[#This Row],[ID]]</f>
        <v>74</v>
      </c>
    </row>
    <row r="86" spans="1:8" x14ac:dyDescent="0.3">
      <c r="A86">
        <v>75</v>
      </c>
      <c r="B86" s="19">
        <v>33270</v>
      </c>
      <c r="C86" s="1" t="s">
        <v>8344</v>
      </c>
      <c r="D86" s="1" t="s">
        <v>8345</v>
      </c>
      <c r="E86" s="2">
        <v>33270</v>
      </c>
      <c r="F86" s="2">
        <v>33297</v>
      </c>
      <c r="G86" s="1" t="s">
        <v>26304</v>
      </c>
      <c r="H86" s="1">
        <f>+Temporalidad[[#This Row],[ID]]</f>
        <v>75</v>
      </c>
    </row>
    <row r="87" spans="1:8" x14ac:dyDescent="0.3">
      <c r="A87">
        <v>76</v>
      </c>
      <c r="B87" s="19">
        <v>33298</v>
      </c>
      <c r="C87" s="1" t="s">
        <v>8344</v>
      </c>
      <c r="D87" s="1" t="s">
        <v>8345</v>
      </c>
      <c r="E87" s="2">
        <v>33298</v>
      </c>
      <c r="F87" s="2">
        <v>33328</v>
      </c>
      <c r="G87" s="1" t="s">
        <v>26305</v>
      </c>
      <c r="H87" s="1">
        <f>+Temporalidad[[#This Row],[ID]]</f>
        <v>76</v>
      </c>
    </row>
    <row r="88" spans="1:8" x14ac:dyDescent="0.3">
      <c r="A88">
        <v>77</v>
      </c>
      <c r="B88" s="19">
        <v>33329</v>
      </c>
      <c r="C88" s="1" t="s">
        <v>8344</v>
      </c>
      <c r="D88" s="1" t="s">
        <v>8345</v>
      </c>
      <c r="E88" s="2">
        <v>33329</v>
      </c>
      <c r="F88" s="2">
        <v>33358</v>
      </c>
      <c r="G88" s="1" t="s">
        <v>26306</v>
      </c>
      <c r="H88" s="1">
        <f>+Temporalidad[[#This Row],[ID]]</f>
        <v>77</v>
      </c>
    </row>
    <row r="89" spans="1:8" x14ac:dyDescent="0.3">
      <c r="A89">
        <v>78</v>
      </c>
      <c r="B89" s="19">
        <v>33359</v>
      </c>
      <c r="C89" s="1" t="s">
        <v>8344</v>
      </c>
      <c r="D89" s="1" t="s">
        <v>8345</v>
      </c>
      <c r="E89" s="2">
        <v>33359</v>
      </c>
      <c r="F89" s="2">
        <v>33389</v>
      </c>
      <c r="G89" s="1" t="s">
        <v>26307</v>
      </c>
      <c r="H89" s="1">
        <f>+Temporalidad[[#This Row],[ID]]</f>
        <v>78</v>
      </c>
    </row>
    <row r="90" spans="1:8" x14ac:dyDescent="0.3">
      <c r="A90">
        <v>79</v>
      </c>
      <c r="B90" s="19">
        <v>33390</v>
      </c>
      <c r="C90" s="1" t="s">
        <v>8344</v>
      </c>
      <c r="D90" s="1" t="s">
        <v>8345</v>
      </c>
      <c r="E90" s="2">
        <v>33390</v>
      </c>
      <c r="F90" s="2">
        <v>33419</v>
      </c>
      <c r="G90" s="1" t="s">
        <v>26308</v>
      </c>
      <c r="H90" s="1">
        <f>+Temporalidad[[#This Row],[ID]]</f>
        <v>79</v>
      </c>
    </row>
    <row r="91" spans="1:8" x14ac:dyDescent="0.3">
      <c r="A91">
        <v>80</v>
      </c>
      <c r="B91" s="19">
        <v>33420</v>
      </c>
      <c r="C91" s="1" t="s">
        <v>8344</v>
      </c>
      <c r="D91" s="1" t="s">
        <v>8345</v>
      </c>
      <c r="E91" s="2">
        <v>33420</v>
      </c>
      <c r="F91" s="2">
        <v>33450</v>
      </c>
      <c r="G91" s="1" t="s">
        <v>26309</v>
      </c>
      <c r="H91" s="1">
        <f>+Temporalidad[[#This Row],[ID]]</f>
        <v>80</v>
      </c>
    </row>
    <row r="92" spans="1:8" x14ac:dyDescent="0.3">
      <c r="A92">
        <v>81</v>
      </c>
      <c r="B92" s="19">
        <v>33451</v>
      </c>
      <c r="C92" s="1" t="s">
        <v>8344</v>
      </c>
      <c r="D92" s="1" t="s">
        <v>8345</v>
      </c>
      <c r="E92" s="2">
        <v>33451</v>
      </c>
      <c r="F92" s="2">
        <v>33481</v>
      </c>
      <c r="G92" s="1" t="s">
        <v>26310</v>
      </c>
      <c r="H92" s="1">
        <f>+Temporalidad[[#This Row],[ID]]</f>
        <v>81</v>
      </c>
    </row>
    <row r="93" spans="1:8" x14ac:dyDescent="0.3">
      <c r="A93">
        <v>82</v>
      </c>
      <c r="B93" s="19">
        <v>33482</v>
      </c>
      <c r="C93" s="1" t="s">
        <v>8344</v>
      </c>
      <c r="D93" s="1" t="s">
        <v>8345</v>
      </c>
      <c r="E93" s="2">
        <v>33482</v>
      </c>
      <c r="F93" s="2">
        <v>33511</v>
      </c>
      <c r="G93" s="1" t="s">
        <v>26311</v>
      </c>
      <c r="H93" s="1">
        <f>+Temporalidad[[#This Row],[ID]]</f>
        <v>82</v>
      </c>
    </row>
    <row r="94" spans="1:8" x14ac:dyDescent="0.3">
      <c r="A94">
        <v>83</v>
      </c>
      <c r="B94" s="19">
        <v>33512</v>
      </c>
      <c r="C94" s="1" t="s">
        <v>8344</v>
      </c>
      <c r="D94" s="1" t="s">
        <v>8345</v>
      </c>
      <c r="E94" s="2">
        <v>33512</v>
      </c>
      <c r="F94" s="2">
        <v>33542</v>
      </c>
      <c r="G94" s="1" t="s">
        <v>26312</v>
      </c>
      <c r="H94" s="1">
        <f>+Temporalidad[[#This Row],[ID]]</f>
        <v>83</v>
      </c>
    </row>
    <row r="95" spans="1:8" x14ac:dyDescent="0.3">
      <c r="A95">
        <v>84</v>
      </c>
      <c r="B95" s="19">
        <v>33543</v>
      </c>
      <c r="C95" s="1" t="s">
        <v>8344</v>
      </c>
      <c r="D95" s="1" t="s">
        <v>8345</v>
      </c>
      <c r="E95" s="2">
        <v>33543</v>
      </c>
      <c r="F95" s="2">
        <v>33572</v>
      </c>
      <c r="G95" s="1" t="s">
        <v>26313</v>
      </c>
      <c r="H95" s="1">
        <f>+Temporalidad[[#This Row],[ID]]</f>
        <v>84</v>
      </c>
    </row>
    <row r="96" spans="1:8" x14ac:dyDescent="0.3">
      <c r="A96">
        <v>85</v>
      </c>
      <c r="B96" s="19">
        <v>33573</v>
      </c>
      <c r="C96" s="1" t="s">
        <v>8344</v>
      </c>
      <c r="D96" s="1" t="s">
        <v>8345</v>
      </c>
      <c r="E96" s="2">
        <v>33573</v>
      </c>
      <c r="F96" s="2">
        <v>33603</v>
      </c>
      <c r="G96" s="1" t="s">
        <v>26314</v>
      </c>
      <c r="H96" s="1">
        <f>+Temporalidad[[#This Row],[ID]]</f>
        <v>85</v>
      </c>
    </row>
    <row r="97" spans="1:8" x14ac:dyDescent="0.3">
      <c r="A97">
        <v>86</v>
      </c>
      <c r="B97" s="19">
        <v>33604</v>
      </c>
      <c r="C97" s="1" t="s">
        <v>8344</v>
      </c>
      <c r="D97" s="1" t="s">
        <v>8345</v>
      </c>
      <c r="E97" s="2">
        <v>33604</v>
      </c>
      <c r="F97" s="2">
        <v>33634</v>
      </c>
      <c r="G97" s="1" t="s">
        <v>26315</v>
      </c>
      <c r="H97" s="1">
        <f>+Temporalidad[[#This Row],[ID]]</f>
        <v>86</v>
      </c>
    </row>
    <row r="98" spans="1:8" x14ac:dyDescent="0.3">
      <c r="A98">
        <v>87</v>
      </c>
      <c r="B98" s="19">
        <v>33635</v>
      </c>
      <c r="C98" s="1" t="s">
        <v>8344</v>
      </c>
      <c r="D98" s="1" t="s">
        <v>8345</v>
      </c>
      <c r="E98" s="2">
        <v>33635</v>
      </c>
      <c r="F98" s="2">
        <v>33662</v>
      </c>
      <c r="G98" s="1" t="s">
        <v>26316</v>
      </c>
      <c r="H98" s="1">
        <f>+Temporalidad[[#This Row],[ID]]</f>
        <v>87</v>
      </c>
    </row>
    <row r="99" spans="1:8" x14ac:dyDescent="0.3">
      <c r="A99">
        <v>88</v>
      </c>
      <c r="B99" s="19">
        <v>33664</v>
      </c>
      <c r="C99" s="1" t="s">
        <v>8344</v>
      </c>
      <c r="D99" s="1" t="s">
        <v>8345</v>
      </c>
      <c r="E99" s="2">
        <v>33664</v>
      </c>
      <c r="F99" s="2">
        <v>33694</v>
      </c>
      <c r="G99" s="1" t="s">
        <v>26317</v>
      </c>
      <c r="H99" s="1">
        <f>+Temporalidad[[#This Row],[ID]]</f>
        <v>88</v>
      </c>
    </row>
    <row r="100" spans="1:8" x14ac:dyDescent="0.3">
      <c r="A100">
        <v>89</v>
      </c>
      <c r="B100" s="19">
        <v>33695</v>
      </c>
      <c r="C100" s="1" t="s">
        <v>8344</v>
      </c>
      <c r="D100" s="1" t="s">
        <v>8345</v>
      </c>
      <c r="E100" s="2">
        <v>33695</v>
      </c>
      <c r="F100" s="2">
        <v>33724</v>
      </c>
      <c r="G100" s="1" t="s">
        <v>26318</v>
      </c>
      <c r="H100" s="1">
        <f>+Temporalidad[[#This Row],[ID]]</f>
        <v>89</v>
      </c>
    </row>
    <row r="101" spans="1:8" x14ac:dyDescent="0.3">
      <c r="A101">
        <v>90</v>
      </c>
      <c r="B101" s="19">
        <v>33725</v>
      </c>
      <c r="C101" s="1" t="s">
        <v>8344</v>
      </c>
      <c r="D101" s="1" t="s">
        <v>8345</v>
      </c>
      <c r="E101" s="2">
        <v>33725</v>
      </c>
      <c r="F101" s="2">
        <v>33755</v>
      </c>
      <c r="G101" s="1" t="s">
        <v>26319</v>
      </c>
      <c r="H101" s="1">
        <f>+Temporalidad[[#This Row],[ID]]</f>
        <v>90</v>
      </c>
    </row>
    <row r="102" spans="1:8" x14ac:dyDescent="0.3">
      <c r="A102">
        <v>91</v>
      </c>
      <c r="B102" s="19">
        <v>33756</v>
      </c>
      <c r="C102" s="1" t="s">
        <v>8344</v>
      </c>
      <c r="D102" s="1" t="s">
        <v>8345</v>
      </c>
      <c r="E102" s="2">
        <v>33756</v>
      </c>
      <c r="F102" s="2">
        <v>33785</v>
      </c>
      <c r="G102" s="1" t="s">
        <v>26320</v>
      </c>
      <c r="H102" s="1">
        <f>+Temporalidad[[#This Row],[ID]]</f>
        <v>91</v>
      </c>
    </row>
    <row r="103" spans="1:8" x14ac:dyDescent="0.3">
      <c r="A103">
        <v>92</v>
      </c>
      <c r="B103" s="19">
        <v>33786</v>
      </c>
      <c r="C103" s="1" t="s">
        <v>8344</v>
      </c>
      <c r="D103" s="1" t="s">
        <v>8345</v>
      </c>
      <c r="E103" s="2">
        <v>33786</v>
      </c>
      <c r="F103" s="2">
        <v>33816</v>
      </c>
      <c r="G103" s="1" t="s">
        <v>26321</v>
      </c>
      <c r="H103" s="1">
        <f>+Temporalidad[[#This Row],[ID]]</f>
        <v>92</v>
      </c>
    </row>
    <row r="104" spans="1:8" x14ac:dyDescent="0.3">
      <c r="A104">
        <v>93</v>
      </c>
      <c r="B104" s="19">
        <v>33817</v>
      </c>
      <c r="C104" s="1" t="s">
        <v>8344</v>
      </c>
      <c r="D104" s="1" t="s">
        <v>8345</v>
      </c>
      <c r="E104" s="2">
        <v>33817</v>
      </c>
      <c r="F104" s="2">
        <v>33847</v>
      </c>
      <c r="G104" s="1" t="s">
        <v>26322</v>
      </c>
      <c r="H104" s="1">
        <f>+Temporalidad[[#This Row],[ID]]</f>
        <v>93</v>
      </c>
    </row>
    <row r="105" spans="1:8" x14ac:dyDescent="0.3">
      <c r="A105">
        <v>94</v>
      </c>
      <c r="B105" s="19">
        <v>33848</v>
      </c>
      <c r="C105" s="1" t="s">
        <v>8344</v>
      </c>
      <c r="D105" s="1" t="s">
        <v>8345</v>
      </c>
      <c r="E105" s="2">
        <v>33848</v>
      </c>
      <c r="F105" s="2">
        <v>33877</v>
      </c>
      <c r="G105" s="1" t="s">
        <v>26323</v>
      </c>
      <c r="H105" s="1">
        <f>+Temporalidad[[#This Row],[ID]]</f>
        <v>94</v>
      </c>
    </row>
    <row r="106" spans="1:8" x14ac:dyDescent="0.3">
      <c r="A106">
        <v>95</v>
      </c>
      <c r="B106" s="19">
        <v>33878</v>
      </c>
      <c r="C106" s="1" t="s">
        <v>8344</v>
      </c>
      <c r="D106" s="1" t="s">
        <v>8345</v>
      </c>
      <c r="E106" s="2">
        <v>33878</v>
      </c>
      <c r="F106" s="2">
        <v>33908</v>
      </c>
      <c r="G106" s="1" t="s">
        <v>26324</v>
      </c>
      <c r="H106" s="1">
        <f>+Temporalidad[[#This Row],[ID]]</f>
        <v>95</v>
      </c>
    </row>
    <row r="107" spans="1:8" x14ac:dyDescent="0.3">
      <c r="A107">
        <v>96</v>
      </c>
      <c r="B107" s="19">
        <v>33909</v>
      </c>
      <c r="C107" s="1" t="s">
        <v>8344</v>
      </c>
      <c r="D107" s="1" t="s">
        <v>8345</v>
      </c>
      <c r="E107" s="2">
        <v>33909</v>
      </c>
      <c r="F107" s="2">
        <v>33938</v>
      </c>
      <c r="G107" s="1" t="s">
        <v>26325</v>
      </c>
      <c r="H107" s="1">
        <f>+Temporalidad[[#This Row],[ID]]</f>
        <v>96</v>
      </c>
    </row>
    <row r="108" spans="1:8" x14ac:dyDescent="0.3">
      <c r="A108">
        <v>97</v>
      </c>
      <c r="B108" s="19">
        <v>33939</v>
      </c>
      <c r="C108" s="1" t="s">
        <v>8344</v>
      </c>
      <c r="D108" s="1" t="s">
        <v>8345</v>
      </c>
      <c r="E108" s="2">
        <v>33939</v>
      </c>
      <c r="F108" s="2">
        <v>33969</v>
      </c>
      <c r="G108" s="1" t="s">
        <v>26326</v>
      </c>
      <c r="H108" s="1">
        <f>+Temporalidad[[#This Row],[ID]]</f>
        <v>97</v>
      </c>
    </row>
    <row r="109" spans="1:8" x14ac:dyDescent="0.3">
      <c r="A109">
        <v>98</v>
      </c>
      <c r="B109" s="19">
        <v>33970</v>
      </c>
      <c r="C109" s="1" t="s">
        <v>8344</v>
      </c>
      <c r="D109" s="1" t="s">
        <v>8345</v>
      </c>
      <c r="E109" s="2">
        <v>33970</v>
      </c>
      <c r="F109" s="2">
        <v>34000</v>
      </c>
      <c r="G109" s="1" t="s">
        <v>26327</v>
      </c>
      <c r="H109" s="1">
        <f>+Temporalidad[[#This Row],[ID]]</f>
        <v>98</v>
      </c>
    </row>
    <row r="110" spans="1:8" x14ac:dyDescent="0.3">
      <c r="A110">
        <v>99</v>
      </c>
      <c r="B110" s="19">
        <v>34001</v>
      </c>
      <c r="C110" s="1" t="s">
        <v>8344</v>
      </c>
      <c r="D110" s="1" t="s">
        <v>8345</v>
      </c>
      <c r="E110" s="2">
        <v>34001</v>
      </c>
      <c r="F110" s="2">
        <v>34028</v>
      </c>
      <c r="G110" s="1" t="s">
        <v>26328</v>
      </c>
      <c r="H110" s="1">
        <f>+Temporalidad[[#This Row],[ID]]</f>
        <v>99</v>
      </c>
    </row>
    <row r="111" spans="1:8" x14ac:dyDescent="0.3">
      <c r="A111">
        <v>100</v>
      </c>
      <c r="B111" s="19">
        <v>34029</v>
      </c>
      <c r="C111" s="1" t="s">
        <v>8344</v>
      </c>
      <c r="D111" s="1" t="s">
        <v>8345</v>
      </c>
      <c r="E111" s="2">
        <v>34029</v>
      </c>
      <c r="F111" s="2">
        <v>34059</v>
      </c>
      <c r="G111" s="1" t="s">
        <v>26329</v>
      </c>
      <c r="H111" s="1">
        <f>+Temporalidad[[#This Row],[ID]]</f>
        <v>100</v>
      </c>
    </row>
    <row r="112" spans="1:8" x14ac:dyDescent="0.3">
      <c r="A112">
        <v>101</v>
      </c>
      <c r="B112" s="19">
        <v>34060</v>
      </c>
      <c r="C112" s="1" t="s">
        <v>8344</v>
      </c>
      <c r="D112" s="1" t="s">
        <v>8345</v>
      </c>
      <c r="E112" s="2">
        <v>34060</v>
      </c>
      <c r="F112" s="2">
        <v>34089</v>
      </c>
      <c r="G112" s="1" t="s">
        <v>26330</v>
      </c>
      <c r="H112" s="1">
        <f>+Temporalidad[[#This Row],[ID]]</f>
        <v>101</v>
      </c>
    </row>
    <row r="113" spans="1:8" x14ac:dyDescent="0.3">
      <c r="A113">
        <v>102</v>
      </c>
      <c r="B113" s="19">
        <v>34090</v>
      </c>
      <c r="C113" s="1" t="s">
        <v>8344</v>
      </c>
      <c r="D113" s="1" t="s">
        <v>8345</v>
      </c>
      <c r="E113" s="2">
        <v>34090</v>
      </c>
      <c r="F113" s="2">
        <v>34120</v>
      </c>
      <c r="G113" s="1" t="s">
        <v>26331</v>
      </c>
      <c r="H113" s="1">
        <f>+Temporalidad[[#This Row],[ID]]</f>
        <v>102</v>
      </c>
    </row>
    <row r="114" spans="1:8" x14ac:dyDescent="0.3">
      <c r="A114">
        <v>103</v>
      </c>
      <c r="B114" s="19">
        <v>34121</v>
      </c>
      <c r="C114" s="1" t="s">
        <v>8344</v>
      </c>
      <c r="D114" s="1" t="s">
        <v>8345</v>
      </c>
      <c r="E114" s="2">
        <v>34121</v>
      </c>
      <c r="F114" s="2">
        <v>34150</v>
      </c>
      <c r="G114" s="1" t="s">
        <v>26332</v>
      </c>
      <c r="H114" s="1">
        <f>+Temporalidad[[#This Row],[ID]]</f>
        <v>103</v>
      </c>
    </row>
    <row r="115" spans="1:8" x14ac:dyDescent="0.3">
      <c r="A115">
        <v>104</v>
      </c>
      <c r="B115" s="19">
        <v>34151</v>
      </c>
      <c r="C115" s="1" t="s">
        <v>8344</v>
      </c>
      <c r="D115" s="1" t="s">
        <v>8345</v>
      </c>
      <c r="E115" s="2">
        <v>34151</v>
      </c>
      <c r="F115" s="2">
        <v>34181</v>
      </c>
      <c r="G115" s="1" t="s">
        <v>26333</v>
      </c>
      <c r="H115" s="1">
        <f>+Temporalidad[[#This Row],[ID]]</f>
        <v>104</v>
      </c>
    </row>
    <row r="116" spans="1:8" x14ac:dyDescent="0.3">
      <c r="A116">
        <v>105</v>
      </c>
      <c r="B116" s="19">
        <v>34182</v>
      </c>
      <c r="C116" s="1" t="s">
        <v>8344</v>
      </c>
      <c r="D116" s="1" t="s">
        <v>8345</v>
      </c>
      <c r="E116" s="2">
        <v>34182</v>
      </c>
      <c r="F116" s="2">
        <v>34212</v>
      </c>
      <c r="G116" s="1" t="s">
        <v>26334</v>
      </c>
      <c r="H116" s="1">
        <f>+Temporalidad[[#This Row],[ID]]</f>
        <v>105</v>
      </c>
    </row>
    <row r="117" spans="1:8" x14ac:dyDescent="0.3">
      <c r="A117">
        <v>106</v>
      </c>
      <c r="B117" s="19">
        <v>34213</v>
      </c>
      <c r="C117" s="1" t="s">
        <v>8344</v>
      </c>
      <c r="D117" s="1" t="s">
        <v>8345</v>
      </c>
      <c r="E117" s="2">
        <v>34213</v>
      </c>
      <c r="F117" s="2">
        <v>34242</v>
      </c>
      <c r="G117" s="1" t="s">
        <v>26335</v>
      </c>
      <c r="H117" s="1">
        <f>+Temporalidad[[#This Row],[ID]]</f>
        <v>106</v>
      </c>
    </row>
    <row r="118" spans="1:8" x14ac:dyDescent="0.3">
      <c r="A118">
        <v>107</v>
      </c>
      <c r="B118" s="19">
        <v>34243</v>
      </c>
      <c r="C118" s="1" t="s">
        <v>8344</v>
      </c>
      <c r="D118" s="1" t="s">
        <v>8345</v>
      </c>
      <c r="E118" s="2">
        <v>34243</v>
      </c>
      <c r="F118" s="2">
        <v>34273</v>
      </c>
      <c r="G118" s="1" t="s">
        <v>26336</v>
      </c>
      <c r="H118" s="1">
        <f>+Temporalidad[[#This Row],[ID]]</f>
        <v>107</v>
      </c>
    </row>
    <row r="119" spans="1:8" x14ac:dyDescent="0.3">
      <c r="A119">
        <v>108</v>
      </c>
      <c r="B119" s="19">
        <v>34274</v>
      </c>
      <c r="C119" s="1" t="s">
        <v>8344</v>
      </c>
      <c r="D119" s="1" t="s">
        <v>8345</v>
      </c>
      <c r="E119" s="2">
        <v>34274</v>
      </c>
      <c r="F119" s="2">
        <v>34303</v>
      </c>
      <c r="G119" s="1" t="s">
        <v>26337</v>
      </c>
      <c r="H119" s="1">
        <f>+Temporalidad[[#This Row],[ID]]</f>
        <v>108</v>
      </c>
    </row>
    <row r="120" spans="1:8" x14ac:dyDescent="0.3">
      <c r="A120">
        <v>109</v>
      </c>
      <c r="B120" s="19">
        <v>34304</v>
      </c>
      <c r="C120" s="1" t="s">
        <v>8344</v>
      </c>
      <c r="D120" s="1" t="s">
        <v>8345</v>
      </c>
      <c r="E120" s="2">
        <v>34304</v>
      </c>
      <c r="F120" s="2">
        <v>34334</v>
      </c>
      <c r="G120" s="1" t="s">
        <v>26338</v>
      </c>
      <c r="H120" s="1">
        <f>+Temporalidad[[#This Row],[ID]]</f>
        <v>109</v>
      </c>
    </row>
    <row r="121" spans="1:8" x14ac:dyDescent="0.3">
      <c r="A121">
        <v>110</v>
      </c>
      <c r="B121" s="19">
        <v>34335</v>
      </c>
      <c r="C121" s="1" t="s">
        <v>8344</v>
      </c>
      <c r="D121" s="1" t="s">
        <v>8345</v>
      </c>
      <c r="E121" s="2">
        <v>34335</v>
      </c>
      <c r="F121" s="2">
        <v>34365</v>
      </c>
      <c r="G121" s="1" t="s">
        <v>26339</v>
      </c>
      <c r="H121" s="1">
        <f>+Temporalidad[[#This Row],[ID]]</f>
        <v>110</v>
      </c>
    </row>
    <row r="122" spans="1:8" x14ac:dyDescent="0.3">
      <c r="A122">
        <v>111</v>
      </c>
      <c r="B122" s="19">
        <v>34366</v>
      </c>
      <c r="C122" s="1" t="s">
        <v>8344</v>
      </c>
      <c r="D122" s="1" t="s">
        <v>8345</v>
      </c>
      <c r="E122" s="2">
        <v>34366</v>
      </c>
      <c r="F122" s="2">
        <v>34393</v>
      </c>
      <c r="G122" s="1" t="s">
        <v>26340</v>
      </c>
      <c r="H122" s="1">
        <f>+Temporalidad[[#This Row],[ID]]</f>
        <v>111</v>
      </c>
    </row>
    <row r="123" spans="1:8" x14ac:dyDescent="0.3">
      <c r="A123">
        <v>112</v>
      </c>
      <c r="B123" s="19">
        <v>34394</v>
      </c>
      <c r="C123" s="1" t="s">
        <v>8344</v>
      </c>
      <c r="D123" s="1" t="s">
        <v>8345</v>
      </c>
      <c r="E123" s="2">
        <v>34394</v>
      </c>
      <c r="F123" s="2">
        <v>34424</v>
      </c>
      <c r="G123" s="1" t="s">
        <v>26341</v>
      </c>
      <c r="H123" s="1">
        <f>+Temporalidad[[#This Row],[ID]]</f>
        <v>112</v>
      </c>
    </row>
    <row r="124" spans="1:8" x14ac:dyDescent="0.3">
      <c r="A124">
        <v>113</v>
      </c>
      <c r="B124" s="19">
        <v>34425</v>
      </c>
      <c r="C124" s="1" t="s">
        <v>8344</v>
      </c>
      <c r="D124" s="1" t="s">
        <v>8345</v>
      </c>
      <c r="E124" s="2">
        <v>34425</v>
      </c>
      <c r="F124" s="2">
        <v>34454</v>
      </c>
      <c r="G124" s="1" t="s">
        <v>26342</v>
      </c>
      <c r="H124" s="1">
        <f>+Temporalidad[[#This Row],[ID]]</f>
        <v>113</v>
      </c>
    </row>
    <row r="125" spans="1:8" x14ac:dyDescent="0.3">
      <c r="A125">
        <v>114</v>
      </c>
      <c r="B125" s="19">
        <v>34455</v>
      </c>
      <c r="C125" s="1" t="s">
        <v>8344</v>
      </c>
      <c r="D125" s="1" t="s">
        <v>8345</v>
      </c>
      <c r="E125" s="2">
        <v>34455</v>
      </c>
      <c r="F125" s="2">
        <v>34485</v>
      </c>
      <c r="G125" s="1" t="s">
        <v>26343</v>
      </c>
      <c r="H125" s="1">
        <f>+Temporalidad[[#This Row],[ID]]</f>
        <v>114</v>
      </c>
    </row>
    <row r="126" spans="1:8" x14ac:dyDescent="0.3">
      <c r="A126">
        <v>115</v>
      </c>
      <c r="B126" s="19">
        <v>34486</v>
      </c>
      <c r="C126" s="1" t="s">
        <v>8344</v>
      </c>
      <c r="D126" s="1" t="s">
        <v>8345</v>
      </c>
      <c r="E126" s="2">
        <v>34486</v>
      </c>
      <c r="F126" s="2">
        <v>34515</v>
      </c>
      <c r="G126" s="1" t="s">
        <v>26344</v>
      </c>
      <c r="H126" s="1">
        <f>+Temporalidad[[#This Row],[ID]]</f>
        <v>115</v>
      </c>
    </row>
    <row r="127" spans="1:8" x14ac:dyDescent="0.3">
      <c r="A127">
        <v>116</v>
      </c>
      <c r="B127" s="19">
        <v>34516</v>
      </c>
      <c r="C127" s="1" t="s">
        <v>8344</v>
      </c>
      <c r="D127" s="1" t="s">
        <v>8345</v>
      </c>
      <c r="E127" s="2">
        <v>34516</v>
      </c>
      <c r="F127" s="2">
        <v>34546</v>
      </c>
      <c r="G127" s="1" t="s">
        <v>26345</v>
      </c>
      <c r="H127" s="1">
        <f>+Temporalidad[[#This Row],[ID]]</f>
        <v>116</v>
      </c>
    </row>
    <row r="128" spans="1:8" x14ac:dyDescent="0.3">
      <c r="A128">
        <v>117</v>
      </c>
      <c r="B128" s="19">
        <v>34547</v>
      </c>
      <c r="C128" s="1" t="s">
        <v>8344</v>
      </c>
      <c r="D128" s="1" t="s">
        <v>8345</v>
      </c>
      <c r="E128" s="2">
        <v>34547</v>
      </c>
      <c r="F128" s="2">
        <v>34577</v>
      </c>
      <c r="G128" s="1" t="s">
        <v>26346</v>
      </c>
      <c r="H128" s="1">
        <f>+Temporalidad[[#This Row],[ID]]</f>
        <v>117</v>
      </c>
    </row>
    <row r="129" spans="1:8" x14ac:dyDescent="0.3">
      <c r="A129">
        <v>118</v>
      </c>
      <c r="B129" s="19">
        <v>34578</v>
      </c>
      <c r="C129" s="1" t="s">
        <v>8344</v>
      </c>
      <c r="D129" s="1" t="s">
        <v>8345</v>
      </c>
      <c r="E129" s="2">
        <v>34578</v>
      </c>
      <c r="F129" s="2">
        <v>34607</v>
      </c>
      <c r="G129" s="1" t="s">
        <v>26347</v>
      </c>
      <c r="H129" s="1">
        <f>+Temporalidad[[#This Row],[ID]]</f>
        <v>118</v>
      </c>
    </row>
    <row r="130" spans="1:8" x14ac:dyDescent="0.3">
      <c r="A130">
        <v>119</v>
      </c>
      <c r="B130" s="19">
        <v>34608</v>
      </c>
      <c r="C130" s="1" t="s">
        <v>8344</v>
      </c>
      <c r="D130" s="1" t="s">
        <v>8345</v>
      </c>
      <c r="E130" s="2">
        <v>34608</v>
      </c>
      <c r="F130" s="2">
        <v>34638</v>
      </c>
      <c r="G130" s="1" t="s">
        <v>26348</v>
      </c>
      <c r="H130" s="1">
        <f>+Temporalidad[[#This Row],[ID]]</f>
        <v>119</v>
      </c>
    </row>
    <row r="131" spans="1:8" x14ac:dyDescent="0.3">
      <c r="A131">
        <v>120</v>
      </c>
      <c r="B131" s="19">
        <v>34639</v>
      </c>
      <c r="C131" s="1" t="s">
        <v>8344</v>
      </c>
      <c r="D131" s="1" t="s">
        <v>8345</v>
      </c>
      <c r="E131" s="2">
        <v>34639</v>
      </c>
      <c r="F131" s="2">
        <v>34668</v>
      </c>
      <c r="G131" s="1" t="s">
        <v>26349</v>
      </c>
      <c r="H131" s="1">
        <f>+Temporalidad[[#This Row],[ID]]</f>
        <v>120</v>
      </c>
    </row>
    <row r="132" spans="1:8" x14ac:dyDescent="0.3">
      <c r="A132">
        <v>121</v>
      </c>
      <c r="B132" s="19">
        <v>34669</v>
      </c>
      <c r="C132" s="1" t="s">
        <v>8344</v>
      </c>
      <c r="D132" s="1" t="s">
        <v>8345</v>
      </c>
      <c r="E132" s="2">
        <v>34669</v>
      </c>
      <c r="F132" s="2">
        <v>34699</v>
      </c>
      <c r="G132" s="1" t="s">
        <v>26350</v>
      </c>
      <c r="H132" s="1">
        <f>+Temporalidad[[#This Row],[ID]]</f>
        <v>121</v>
      </c>
    </row>
    <row r="133" spans="1:8" x14ac:dyDescent="0.3">
      <c r="A133">
        <v>122</v>
      </c>
      <c r="B133" s="19">
        <v>34700</v>
      </c>
      <c r="C133" s="1" t="s">
        <v>8344</v>
      </c>
      <c r="D133" s="1" t="s">
        <v>8345</v>
      </c>
      <c r="E133" s="2">
        <v>34700</v>
      </c>
      <c r="F133" s="2">
        <v>34730</v>
      </c>
      <c r="G133" s="1" t="s">
        <v>26351</v>
      </c>
      <c r="H133" s="1">
        <f>+Temporalidad[[#This Row],[ID]]</f>
        <v>122</v>
      </c>
    </row>
    <row r="134" spans="1:8" x14ac:dyDescent="0.3">
      <c r="A134">
        <v>123</v>
      </c>
      <c r="B134" s="19">
        <v>34731</v>
      </c>
      <c r="C134" s="1" t="s">
        <v>8344</v>
      </c>
      <c r="D134" s="1" t="s">
        <v>8345</v>
      </c>
      <c r="E134" s="2">
        <v>34731</v>
      </c>
      <c r="F134" s="2">
        <v>34758</v>
      </c>
      <c r="G134" s="1" t="s">
        <v>26352</v>
      </c>
      <c r="H134" s="1">
        <f>+Temporalidad[[#This Row],[ID]]</f>
        <v>123</v>
      </c>
    </row>
    <row r="135" spans="1:8" x14ac:dyDescent="0.3">
      <c r="A135">
        <v>124</v>
      </c>
      <c r="B135" s="19">
        <v>34759</v>
      </c>
      <c r="C135" s="1" t="s">
        <v>8344</v>
      </c>
      <c r="D135" s="1" t="s">
        <v>8345</v>
      </c>
      <c r="E135" s="2">
        <v>34759</v>
      </c>
      <c r="F135" s="2">
        <v>34789</v>
      </c>
      <c r="G135" s="1" t="s">
        <v>26353</v>
      </c>
      <c r="H135" s="1">
        <f>+Temporalidad[[#This Row],[ID]]</f>
        <v>124</v>
      </c>
    </row>
    <row r="136" spans="1:8" x14ac:dyDescent="0.3">
      <c r="A136">
        <v>125</v>
      </c>
      <c r="B136" s="19">
        <v>34790</v>
      </c>
      <c r="C136" s="1" t="s">
        <v>8344</v>
      </c>
      <c r="D136" s="1" t="s">
        <v>8345</v>
      </c>
      <c r="E136" s="2">
        <v>34790</v>
      </c>
      <c r="F136" s="2">
        <v>34819</v>
      </c>
      <c r="G136" s="1" t="s">
        <v>26354</v>
      </c>
      <c r="H136" s="1">
        <f>+Temporalidad[[#This Row],[ID]]</f>
        <v>125</v>
      </c>
    </row>
    <row r="137" spans="1:8" x14ac:dyDescent="0.3">
      <c r="A137">
        <v>126</v>
      </c>
      <c r="B137" s="19">
        <v>34820</v>
      </c>
      <c r="C137" s="1" t="s">
        <v>8344</v>
      </c>
      <c r="D137" s="1" t="s">
        <v>8345</v>
      </c>
      <c r="E137" s="2">
        <v>34820</v>
      </c>
      <c r="F137" s="2">
        <v>34850</v>
      </c>
      <c r="G137" s="1" t="s">
        <v>26355</v>
      </c>
      <c r="H137" s="1">
        <f>+Temporalidad[[#This Row],[ID]]</f>
        <v>126</v>
      </c>
    </row>
    <row r="138" spans="1:8" x14ac:dyDescent="0.3">
      <c r="A138">
        <v>127</v>
      </c>
      <c r="B138" s="19">
        <v>34851</v>
      </c>
      <c r="C138" s="1" t="s">
        <v>8344</v>
      </c>
      <c r="D138" s="1" t="s">
        <v>8345</v>
      </c>
      <c r="E138" s="2">
        <v>34851</v>
      </c>
      <c r="F138" s="2">
        <v>34880</v>
      </c>
      <c r="G138" s="1" t="s">
        <v>26356</v>
      </c>
      <c r="H138" s="1">
        <f>+Temporalidad[[#This Row],[ID]]</f>
        <v>127</v>
      </c>
    </row>
    <row r="139" spans="1:8" x14ac:dyDescent="0.3">
      <c r="A139">
        <v>128</v>
      </c>
      <c r="B139" s="19">
        <v>34881</v>
      </c>
      <c r="C139" s="1" t="s">
        <v>8344</v>
      </c>
      <c r="D139" s="1" t="s">
        <v>8345</v>
      </c>
      <c r="E139" s="2">
        <v>34881</v>
      </c>
      <c r="F139" s="2">
        <v>34911</v>
      </c>
      <c r="G139" s="1" t="s">
        <v>26357</v>
      </c>
      <c r="H139" s="1">
        <f>+Temporalidad[[#This Row],[ID]]</f>
        <v>128</v>
      </c>
    </row>
    <row r="140" spans="1:8" x14ac:dyDescent="0.3">
      <c r="A140">
        <v>129</v>
      </c>
      <c r="B140" s="19">
        <v>34912</v>
      </c>
      <c r="C140" s="1" t="s">
        <v>8344</v>
      </c>
      <c r="D140" s="1" t="s">
        <v>8345</v>
      </c>
      <c r="E140" s="2">
        <v>34912</v>
      </c>
      <c r="F140" s="2">
        <v>34942</v>
      </c>
      <c r="G140" s="1" t="s">
        <v>26358</v>
      </c>
      <c r="H140" s="1">
        <f>+Temporalidad[[#This Row],[ID]]</f>
        <v>129</v>
      </c>
    </row>
    <row r="141" spans="1:8" x14ac:dyDescent="0.3">
      <c r="A141">
        <v>130</v>
      </c>
      <c r="B141" s="19">
        <v>34943</v>
      </c>
      <c r="C141" s="1" t="s">
        <v>8344</v>
      </c>
      <c r="D141" s="1" t="s">
        <v>8345</v>
      </c>
      <c r="E141" s="2">
        <v>34943</v>
      </c>
      <c r="F141" s="2">
        <v>34972</v>
      </c>
      <c r="G141" s="1" t="s">
        <v>26359</v>
      </c>
      <c r="H141" s="1">
        <f>+Temporalidad[[#This Row],[ID]]</f>
        <v>130</v>
      </c>
    </row>
    <row r="142" spans="1:8" x14ac:dyDescent="0.3">
      <c r="A142">
        <v>131</v>
      </c>
      <c r="B142" s="19">
        <v>34973</v>
      </c>
      <c r="C142" s="1" t="s">
        <v>8344</v>
      </c>
      <c r="D142" s="1" t="s">
        <v>8345</v>
      </c>
      <c r="E142" s="2">
        <v>34973</v>
      </c>
      <c r="F142" s="2">
        <v>35003</v>
      </c>
      <c r="G142" s="1" t="s">
        <v>26360</v>
      </c>
      <c r="H142" s="1">
        <f>+Temporalidad[[#This Row],[ID]]</f>
        <v>131</v>
      </c>
    </row>
    <row r="143" spans="1:8" x14ac:dyDescent="0.3">
      <c r="A143">
        <v>132</v>
      </c>
      <c r="B143" s="19">
        <v>35004</v>
      </c>
      <c r="C143" s="1" t="s">
        <v>8344</v>
      </c>
      <c r="D143" s="1" t="s">
        <v>8345</v>
      </c>
      <c r="E143" s="2">
        <v>35004</v>
      </c>
      <c r="F143" s="2">
        <v>35033</v>
      </c>
      <c r="G143" s="1" t="s">
        <v>26361</v>
      </c>
      <c r="H143" s="1">
        <f>+Temporalidad[[#This Row],[ID]]</f>
        <v>132</v>
      </c>
    </row>
    <row r="144" spans="1:8" x14ac:dyDescent="0.3">
      <c r="A144">
        <v>133</v>
      </c>
      <c r="B144" s="19">
        <v>35034</v>
      </c>
      <c r="C144" s="1" t="s">
        <v>8344</v>
      </c>
      <c r="D144" s="1" t="s">
        <v>8345</v>
      </c>
      <c r="E144" s="2">
        <v>35034</v>
      </c>
      <c r="F144" s="2">
        <v>35064</v>
      </c>
      <c r="G144" s="1" t="s">
        <v>26362</v>
      </c>
      <c r="H144" s="1">
        <f>+Temporalidad[[#This Row],[ID]]</f>
        <v>133</v>
      </c>
    </row>
    <row r="145" spans="1:8" x14ac:dyDescent="0.3">
      <c r="A145">
        <v>134</v>
      </c>
      <c r="B145" s="19">
        <v>35065</v>
      </c>
      <c r="C145" s="1" t="s">
        <v>8344</v>
      </c>
      <c r="D145" s="1" t="s">
        <v>8345</v>
      </c>
      <c r="E145" s="2">
        <v>35065</v>
      </c>
      <c r="F145" s="2">
        <v>35095</v>
      </c>
      <c r="G145" s="1" t="s">
        <v>26363</v>
      </c>
      <c r="H145" s="1">
        <f>+Temporalidad[[#This Row],[ID]]</f>
        <v>134</v>
      </c>
    </row>
    <row r="146" spans="1:8" x14ac:dyDescent="0.3">
      <c r="A146">
        <v>135</v>
      </c>
      <c r="B146" s="19">
        <v>35096</v>
      </c>
      <c r="C146" s="1" t="s">
        <v>8344</v>
      </c>
      <c r="D146" s="1" t="s">
        <v>8345</v>
      </c>
      <c r="E146" s="2">
        <v>35096</v>
      </c>
      <c r="F146" s="2">
        <v>35123</v>
      </c>
      <c r="G146" s="1" t="s">
        <v>26364</v>
      </c>
      <c r="H146" s="1">
        <f>+Temporalidad[[#This Row],[ID]]</f>
        <v>135</v>
      </c>
    </row>
    <row r="147" spans="1:8" x14ac:dyDescent="0.3">
      <c r="A147">
        <v>136</v>
      </c>
      <c r="B147" s="19">
        <v>35125</v>
      </c>
      <c r="C147" s="1" t="s">
        <v>8344</v>
      </c>
      <c r="D147" s="1" t="s">
        <v>8345</v>
      </c>
      <c r="E147" s="2">
        <v>35125</v>
      </c>
      <c r="F147" s="2">
        <v>35155</v>
      </c>
      <c r="G147" s="1" t="s">
        <v>26365</v>
      </c>
      <c r="H147" s="1">
        <f>+Temporalidad[[#This Row],[ID]]</f>
        <v>136</v>
      </c>
    </row>
    <row r="148" spans="1:8" x14ac:dyDescent="0.3">
      <c r="A148">
        <v>137</v>
      </c>
      <c r="B148" s="19">
        <v>35156</v>
      </c>
      <c r="C148" s="1" t="s">
        <v>8344</v>
      </c>
      <c r="D148" s="1" t="s">
        <v>8345</v>
      </c>
      <c r="E148" s="2">
        <v>35156</v>
      </c>
      <c r="F148" s="2">
        <v>35185</v>
      </c>
      <c r="G148" s="1" t="s">
        <v>26366</v>
      </c>
      <c r="H148" s="1">
        <f>+Temporalidad[[#This Row],[ID]]</f>
        <v>137</v>
      </c>
    </row>
    <row r="149" spans="1:8" x14ac:dyDescent="0.3">
      <c r="A149">
        <v>138</v>
      </c>
      <c r="B149" s="19">
        <v>35186</v>
      </c>
      <c r="C149" s="1" t="s">
        <v>8344</v>
      </c>
      <c r="D149" s="1" t="s">
        <v>8345</v>
      </c>
      <c r="E149" s="2">
        <v>35186</v>
      </c>
      <c r="F149" s="2">
        <v>35216</v>
      </c>
      <c r="G149" s="1" t="s">
        <v>26367</v>
      </c>
      <c r="H149" s="1">
        <f>+Temporalidad[[#This Row],[ID]]</f>
        <v>138</v>
      </c>
    </row>
    <row r="150" spans="1:8" x14ac:dyDescent="0.3">
      <c r="A150">
        <v>139</v>
      </c>
      <c r="B150" s="19">
        <v>35217</v>
      </c>
      <c r="C150" s="1" t="s">
        <v>8344</v>
      </c>
      <c r="D150" s="1" t="s">
        <v>8345</v>
      </c>
      <c r="E150" s="2">
        <v>35217</v>
      </c>
      <c r="F150" s="2">
        <v>35246</v>
      </c>
      <c r="G150" s="1" t="s">
        <v>26368</v>
      </c>
      <c r="H150" s="1">
        <f>+Temporalidad[[#This Row],[ID]]</f>
        <v>139</v>
      </c>
    </row>
    <row r="151" spans="1:8" x14ac:dyDescent="0.3">
      <c r="A151">
        <v>140</v>
      </c>
      <c r="B151" s="19">
        <v>35247</v>
      </c>
      <c r="C151" s="1" t="s">
        <v>8344</v>
      </c>
      <c r="D151" s="1" t="s">
        <v>8345</v>
      </c>
      <c r="E151" s="2">
        <v>35247</v>
      </c>
      <c r="F151" s="2">
        <v>35277</v>
      </c>
      <c r="G151" s="1" t="s">
        <v>26369</v>
      </c>
      <c r="H151" s="1">
        <f>+Temporalidad[[#This Row],[ID]]</f>
        <v>140</v>
      </c>
    </row>
    <row r="152" spans="1:8" x14ac:dyDescent="0.3">
      <c r="A152">
        <v>141</v>
      </c>
      <c r="B152" s="19">
        <v>35278</v>
      </c>
      <c r="C152" s="1" t="s">
        <v>8344</v>
      </c>
      <c r="D152" s="1" t="s">
        <v>8345</v>
      </c>
      <c r="E152" s="2">
        <v>35278</v>
      </c>
      <c r="F152" s="2">
        <v>35308</v>
      </c>
      <c r="G152" s="1" t="s">
        <v>26370</v>
      </c>
      <c r="H152" s="1">
        <f>+Temporalidad[[#This Row],[ID]]</f>
        <v>141</v>
      </c>
    </row>
    <row r="153" spans="1:8" x14ac:dyDescent="0.3">
      <c r="A153">
        <v>142</v>
      </c>
      <c r="B153" s="19">
        <v>35309</v>
      </c>
      <c r="C153" s="1" t="s">
        <v>8344</v>
      </c>
      <c r="D153" s="1" t="s">
        <v>8345</v>
      </c>
      <c r="E153" s="2">
        <v>35309</v>
      </c>
      <c r="F153" s="2">
        <v>35338</v>
      </c>
      <c r="G153" s="1" t="s">
        <v>26371</v>
      </c>
      <c r="H153" s="1">
        <f>+Temporalidad[[#This Row],[ID]]</f>
        <v>142</v>
      </c>
    </row>
    <row r="154" spans="1:8" x14ac:dyDescent="0.3">
      <c r="A154">
        <v>143</v>
      </c>
      <c r="B154" s="19">
        <v>35339</v>
      </c>
      <c r="C154" s="1" t="s">
        <v>8344</v>
      </c>
      <c r="D154" s="1" t="s">
        <v>8345</v>
      </c>
      <c r="E154" s="2">
        <v>35339</v>
      </c>
      <c r="F154" s="2">
        <v>35369</v>
      </c>
      <c r="G154" s="1" t="s">
        <v>26372</v>
      </c>
      <c r="H154" s="1">
        <f>+Temporalidad[[#This Row],[ID]]</f>
        <v>143</v>
      </c>
    </row>
    <row r="155" spans="1:8" x14ac:dyDescent="0.3">
      <c r="A155">
        <v>144</v>
      </c>
      <c r="B155" s="19">
        <v>35370</v>
      </c>
      <c r="C155" s="1" t="s">
        <v>8344</v>
      </c>
      <c r="D155" s="1" t="s">
        <v>8345</v>
      </c>
      <c r="E155" s="2">
        <v>35370</v>
      </c>
      <c r="F155" s="2">
        <v>35399</v>
      </c>
      <c r="G155" s="1" t="s">
        <v>26373</v>
      </c>
      <c r="H155" s="1">
        <f>+Temporalidad[[#This Row],[ID]]</f>
        <v>144</v>
      </c>
    </row>
    <row r="156" spans="1:8" x14ac:dyDescent="0.3">
      <c r="A156">
        <v>145</v>
      </c>
      <c r="B156" s="19">
        <v>35400</v>
      </c>
      <c r="C156" s="1" t="s">
        <v>8344</v>
      </c>
      <c r="D156" s="1" t="s">
        <v>8345</v>
      </c>
      <c r="E156" s="2">
        <v>35400</v>
      </c>
      <c r="F156" s="2">
        <v>35430</v>
      </c>
      <c r="G156" s="1" t="s">
        <v>26374</v>
      </c>
      <c r="H156" s="1">
        <f>+Temporalidad[[#This Row],[ID]]</f>
        <v>145</v>
      </c>
    </row>
    <row r="157" spans="1:8" x14ac:dyDescent="0.3">
      <c r="A157">
        <v>146</v>
      </c>
      <c r="B157" s="19">
        <v>35431</v>
      </c>
      <c r="C157" s="1" t="s">
        <v>8344</v>
      </c>
      <c r="D157" s="1" t="s">
        <v>8345</v>
      </c>
      <c r="E157" s="2">
        <v>35431</v>
      </c>
      <c r="F157" s="2">
        <v>35461</v>
      </c>
      <c r="G157" s="1" t="s">
        <v>26375</v>
      </c>
      <c r="H157" s="1">
        <f>+Temporalidad[[#This Row],[ID]]</f>
        <v>146</v>
      </c>
    </row>
    <row r="158" spans="1:8" x14ac:dyDescent="0.3">
      <c r="A158">
        <v>147</v>
      </c>
      <c r="B158" s="19">
        <v>35462</v>
      </c>
      <c r="C158" s="1" t="s">
        <v>8344</v>
      </c>
      <c r="D158" s="1" t="s">
        <v>8345</v>
      </c>
      <c r="E158" s="2">
        <v>35462</v>
      </c>
      <c r="F158" s="2">
        <v>35489</v>
      </c>
      <c r="G158" s="1" t="s">
        <v>26376</v>
      </c>
      <c r="H158" s="1">
        <f>+Temporalidad[[#This Row],[ID]]</f>
        <v>147</v>
      </c>
    </row>
    <row r="159" spans="1:8" x14ac:dyDescent="0.3">
      <c r="A159">
        <v>148</v>
      </c>
      <c r="B159" s="19">
        <v>35490</v>
      </c>
      <c r="C159" s="1" t="s">
        <v>8344</v>
      </c>
      <c r="D159" s="1" t="s">
        <v>8345</v>
      </c>
      <c r="E159" s="2">
        <v>35490</v>
      </c>
      <c r="F159" s="2">
        <v>35520</v>
      </c>
      <c r="G159" s="1" t="s">
        <v>26377</v>
      </c>
      <c r="H159" s="1">
        <f>+Temporalidad[[#This Row],[ID]]</f>
        <v>148</v>
      </c>
    </row>
    <row r="160" spans="1:8" x14ac:dyDescent="0.3">
      <c r="A160">
        <v>149</v>
      </c>
      <c r="B160" s="19">
        <v>35521</v>
      </c>
      <c r="C160" s="1" t="s">
        <v>8344</v>
      </c>
      <c r="D160" s="1" t="s">
        <v>8345</v>
      </c>
      <c r="E160" s="2">
        <v>35521</v>
      </c>
      <c r="F160" s="2">
        <v>35550</v>
      </c>
      <c r="G160" s="1" t="s">
        <v>26378</v>
      </c>
      <c r="H160" s="1">
        <f>+Temporalidad[[#This Row],[ID]]</f>
        <v>149</v>
      </c>
    </row>
    <row r="161" spans="1:8" x14ac:dyDescent="0.3">
      <c r="A161">
        <v>150</v>
      </c>
      <c r="B161" s="19">
        <v>35551</v>
      </c>
      <c r="C161" s="1" t="s">
        <v>8344</v>
      </c>
      <c r="D161" s="1" t="s">
        <v>8345</v>
      </c>
      <c r="E161" s="2">
        <v>35551</v>
      </c>
      <c r="F161" s="2">
        <v>35581</v>
      </c>
      <c r="G161" s="1" t="s">
        <v>26379</v>
      </c>
      <c r="H161" s="1">
        <f>+Temporalidad[[#This Row],[ID]]</f>
        <v>150</v>
      </c>
    </row>
    <row r="162" spans="1:8" x14ac:dyDescent="0.3">
      <c r="A162">
        <v>151</v>
      </c>
      <c r="B162" s="19">
        <v>35582</v>
      </c>
      <c r="C162" s="1" t="s">
        <v>8344</v>
      </c>
      <c r="D162" s="1" t="s">
        <v>8345</v>
      </c>
      <c r="E162" s="2">
        <v>35582</v>
      </c>
      <c r="F162" s="2">
        <v>35611</v>
      </c>
      <c r="G162" s="1" t="s">
        <v>26380</v>
      </c>
      <c r="H162" s="1">
        <f>+Temporalidad[[#This Row],[ID]]</f>
        <v>151</v>
      </c>
    </row>
    <row r="163" spans="1:8" x14ac:dyDescent="0.3">
      <c r="A163">
        <v>152</v>
      </c>
      <c r="B163" s="19">
        <v>35612</v>
      </c>
      <c r="C163" s="1" t="s">
        <v>8344</v>
      </c>
      <c r="D163" s="1" t="s">
        <v>8345</v>
      </c>
      <c r="E163" s="2">
        <v>35612</v>
      </c>
      <c r="F163" s="2">
        <v>35642</v>
      </c>
      <c r="G163" s="1" t="s">
        <v>26381</v>
      </c>
      <c r="H163" s="1">
        <f>+Temporalidad[[#This Row],[ID]]</f>
        <v>152</v>
      </c>
    </row>
    <row r="164" spans="1:8" x14ac:dyDescent="0.3">
      <c r="A164">
        <v>153</v>
      </c>
      <c r="B164" s="19">
        <v>35643</v>
      </c>
      <c r="C164" s="1" t="s">
        <v>8344</v>
      </c>
      <c r="D164" s="1" t="s">
        <v>8345</v>
      </c>
      <c r="E164" s="2">
        <v>35643</v>
      </c>
      <c r="F164" s="2">
        <v>35673</v>
      </c>
      <c r="G164" s="1" t="s">
        <v>26382</v>
      </c>
      <c r="H164" s="1">
        <f>+Temporalidad[[#This Row],[ID]]</f>
        <v>153</v>
      </c>
    </row>
    <row r="165" spans="1:8" x14ac:dyDescent="0.3">
      <c r="A165">
        <v>154</v>
      </c>
      <c r="B165" s="19">
        <v>35674</v>
      </c>
      <c r="C165" s="1" t="s">
        <v>8344</v>
      </c>
      <c r="D165" s="1" t="s">
        <v>8345</v>
      </c>
      <c r="E165" s="2">
        <v>35674</v>
      </c>
      <c r="F165" s="2">
        <v>35703</v>
      </c>
      <c r="G165" s="1" t="s">
        <v>26383</v>
      </c>
      <c r="H165" s="1">
        <f>+Temporalidad[[#This Row],[ID]]</f>
        <v>154</v>
      </c>
    </row>
    <row r="166" spans="1:8" x14ac:dyDescent="0.3">
      <c r="A166">
        <v>155</v>
      </c>
      <c r="B166" s="19">
        <v>35704</v>
      </c>
      <c r="C166" s="1" t="s">
        <v>8344</v>
      </c>
      <c r="D166" s="1" t="s">
        <v>8345</v>
      </c>
      <c r="E166" s="2">
        <v>35704</v>
      </c>
      <c r="F166" s="2">
        <v>35734</v>
      </c>
      <c r="G166" s="1" t="s">
        <v>26384</v>
      </c>
      <c r="H166" s="1">
        <f>+Temporalidad[[#This Row],[ID]]</f>
        <v>155</v>
      </c>
    </row>
    <row r="167" spans="1:8" x14ac:dyDescent="0.3">
      <c r="A167">
        <v>156</v>
      </c>
      <c r="B167" s="19">
        <v>35735</v>
      </c>
      <c r="C167" s="1" t="s">
        <v>8344</v>
      </c>
      <c r="D167" s="1" t="s">
        <v>8345</v>
      </c>
      <c r="E167" s="2">
        <v>35735</v>
      </c>
      <c r="F167" s="2">
        <v>35764</v>
      </c>
      <c r="G167" s="1" t="s">
        <v>26385</v>
      </c>
      <c r="H167" s="1">
        <f>+Temporalidad[[#This Row],[ID]]</f>
        <v>156</v>
      </c>
    </row>
    <row r="168" spans="1:8" x14ac:dyDescent="0.3">
      <c r="A168">
        <v>157</v>
      </c>
      <c r="B168" s="19">
        <v>35765</v>
      </c>
      <c r="C168" s="1" t="s">
        <v>8344</v>
      </c>
      <c r="D168" s="1" t="s">
        <v>8345</v>
      </c>
      <c r="E168" s="2">
        <v>35765</v>
      </c>
      <c r="F168" s="2">
        <v>35795</v>
      </c>
      <c r="G168" s="1" t="s">
        <v>26386</v>
      </c>
      <c r="H168" s="1">
        <f>+Temporalidad[[#This Row],[ID]]</f>
        <v>157</v>
      </c>
    </row>
    <row r="169" spans="1:8" x14ac:dyDescent="0.3">
      <c r="A169">
        <v>158</v>
      </c>
      <c r="B169" s="19">
        <v>35796</v>
      </c>
      <c r="C169" s="1" t="s">
        <v>8344</v>
      </c>
      <c r="D169" s="1" t="s">
        <v>8345</v>
      </c>
      <c r="E169" s="2">
        <v>35796</v>
      </c>
      <c r="F169" s="2">
        <v>35826</v>
      </c>
      <c r="G169" s="1" t="s">
        <v>26387</v>
      </c>
      <c r="H169" s="1">
        <f>+Temporalidad[[#This Row],[ID]]</f>
        <v>158</v>
      </c>
    </row>
    <row r="170" spans="1:8" x14ac:dyDescent="0.3">
      <c r="A170">
        <v>159</v>
      </c>
      <c r="B170" s="19">
        <v>35827</v>
      </c>
      <c r="C170" s="1" t="s">
        <v>8344</v>
      </c>
      <c r="D170" s="1" t="s">
        <v>8345</v>
      </c>
      <c r="E170" s="2">
        <v>35827</v>
      </c>
      <c r="F170" s="2">
        <v>35854</v>
      </c>
      <c r="G170" s="1" t="s">
        <v>26388</v>
      </c>
      <c r="H170" s="1">
        <f>+Temporalidad[[#This Row],[ID]]</f>
        <v>159</v>
      </c>
    </row>
    <row r="171" spans="1:8" x14ac:dyDescent="0.3">
      <c r="A171">
        <v>160</v>
      </c>
      <c r="B171" s="19">
        <v>35855</v>
      </c>
      <c r="C171" s="1" t="s">
        <v>8344</v>
      </c>
      <c r="D171" s="1" t="s">
        <v>8345</v>
      </c>
      <c r="E171" s="2">
        <v>35855</v>
      </c>
      <c r="F171" s="2">
        <v>35885</v>
      </c>
      <c r="G171" s="1" t="s">
        <v>26389</v>
      </c>
      <c r="H171" s="1">
        <f>+Temporalidad[[#This Row],[ID]]</f>
        <v>160</v>
      </c>
    </row>
    <row r="172" spans="1:8" x14ac:dyDescent="0.3">
      <c r="A172">
        <v>161</v>
      </c>
      <c r="B172" s="19">
        <v>35886</v>
      </c>
      <c r="C172" s="1" t="s">
        <v>8344</v>
      </c>
      <c r="D172" s="1" t="s">
        <v>8345</v>
      </c>
      <c r="E172" s="2">
        <v>35886</v>
      </c>
      <c r="F172" s="2">
        <v>35915</v>
      </c>
      <c r="G172" s="1" t="s">
        <v>26390</v>
      </c>
      <c r="H172" s="1">
        <f>+Temporalidad[[#This Row],[ID]]</f>
        <v>161</v>
      </c>
    </row>
    <row r="173" spans="1:8" x14ac:dyDescent="0.3">
      <c r="A173">
        <v>162</v>
      </c>
      <c r="B173" s="19">
        <v>35916</v>
      </c>
      <c r="C173" s="1" t="s">
        <v>8344</v>
      </c>
      <c r="D173" s="1" t="s">
        <v>8345</v>
      </c>
      <c r="E173" s="2">
        <v>35916</v>
      </c>
      <c r="F173" s="2">
        <v>35946</v>
      </c>
      <c r="G173" s="1" t="s">
        <v>26391</v>
      </c>
      <c r="H173" s="1">
        <f>+Temporalidad[[#This Row],[ID]]</f>
        <v>162</v>
      </c>
    </row>
    <row r="174" spans="1:8" x14ac:dyDescent="0.3">
      <c r="A174">
        <v>163</v>
      </c>
      <c r="B174" s="19">
        <v>35947</v>
      </c>
      <c r="C174" s="1" t="s">
        <v>8344</v>
      </c>
      <c r="D174" s="1" t="s">
        <v>8345</v>
      </c>
      <c r="E174" s="2">
        <v>35947</v>
      </c>
      <c r="F174" s="2">
        <v>35976</v>
      </c>
      <c r="G174" s="1" t="s">
        <v>26392</v>
      </c>
      <c r="H174" s="1">
        <f>+Temporalidad[[#This Row],[ID]]</f>
        <v>163</v>
      </c>
    </row>
    <row r="175" spans="1:8" x14ac:dyDescent="0.3">
      <c r="A175">
        <v>164</v>
      </c>
      <c r="B175" s="19">
        <v>35977</v>
      </c>
      <c r="C175" s="1" t="s">
        <v>8344</v>
      </c>
      <c r="D175" s="1" t="s">
        <v>8345</v>
      </c>
      <c r="E175" s="2">
        <v>35977</v>
      </c>
      <c r="F175" s="2">
        <v>36007</v>
      </c>
      <c r="G175" s="1" t="s">
        <v>26393</v>
      </c>
      <c r="H175" s="1">
        <f>+Temporalidad[[#This Row],[ID]]</f>
        <v>164</v>
      </c>
    </row>
    <row r="176" spans="1:8" x14ac:dyDescent="0.3">
      <c r="A176">
        <v>165</v>
      </c>
      <c r="B176" s="19">
        <v>36008</v>
      </c>
      <c r="C176" s="1" t="s">
        <v>8344</v>
      </c>
      <c r="D176" s="1" t="s">
        <v>8345</v>
      </c>
      <c r="E176" s="2">
        <v>36008</v>
      </c>
      <c r="F176" s="2">
        <v>36038</v>
      </c>
      <c r="G176" s="1" t="s">
        <v>26394</v>
      </c>
      <c r="H176" s="1">
        <f>+Temporalidad[[#This Row],[ID]]</f>
        <v>165</v>
      </c>
    </row>
    <row r="177" spans="1:8" x14ac:dyDescent="0.3">
      <c r="A177">
        <v>166</v>
      </c>
      <c r="B177" s="19">
        <v>36039</v>
      </c>
      <c r="C177" s="1" t="s">
        <v>8344</v>
      </c>
      <c r="D177" s="1" t="s">
        <v>8345</v>
      </c>
      <c r="E177" s="2">
        <v>36039</v>
      </c>
      <c r="F177" s="2">
        <v>36068</v>
      </c>
      <c r="G177" s="1" t="s">
        <v>26395</v>
      </c>
      <c r="H177" s="1">
        <f>+Temporalidad[[#This Row],[ID]]</f>
        <v>166</v>
      </c>
    </row>
    <row r="178" spans="1:8" x14ac:dyDescent="0.3">
      <c r="A178">
        <v>167</v>
      </c>
      <c r="B178" s="19">
        <v>36069</v>
      </c>
      <c r="C178" s="1" t="s">
        <v>8344</v>
      </c>
      <c r="D178" s="1" t="s">
        <v>8345</v>
      </c>
      <c r="E178" s="2">
        <v>36069</v>
      </c>
      <c r="F178" s="2">
        <v>36099</v>
      </c>
      <c r="G178" s="1" t="s">
        <v>26396</v>
      </c>
      <c r="H178" s="1">
        <f>+Temporalidad[[#This Row],[ID]]</f>
        <v>167</v>
      </c>
    </row>
    <row r="179" spans="1:8" x14ac:dyDescent="0.3">
      <c r="A179">
        <v>168</v>
      </c>
      <c r="B179" s="19">
        <v>36100</v>
      </c>
      <c r="C179" s="1" t="s">
        <v>8344</v>
      </c>
      <c r="D179" s="1" t="s">
        <v>8345</v>
      </c>
      <c r="E179" s="2">
        <v>36100</v>
      </c>
      <c r="F179" s="2">
        <v>36129</v>
      </c>
      <c r="G179" s="1" t="s">
        <v>26397</v>
      </c>
      <c r="H179" s="1">
        <f>+Temporalidad[[#This Row],[ID]]</f>
        <v>168</v>
      </c>
    </row>
    <row r="180" spans="1:8" x14ac:dyDescent="0.3">
      <c r="A180">
        <v>169</v>
      </c>
      <c r="B180" s="19">
        <v>36130</v>
      </c>
      <c r="C180" s="1" t="s">
        <v>8344</v>
      </c>
      <c r="D180" s="1" t="s">
        <v>8345</v>
      </c>
      <c r="E180" s="2">
        <v>36130</v>
      </c>
      <c r="F180" s="2">
        <v>36160</v>
      </c>
      <c r="G180" s="1" t="s">
        <v>26398</v>
      </c>
      <c r="H180" s="1">
        <f>+Temporalidad[[#This Row],[ID]]</f>
        <v>169</v>
      </c>
    </row>
    <row r="181" spans="1:8" x14ac:dyDescent="0.3">
      <c r="A181">
        <v>170</v>
      </c>
      <c r="B181" s="19">
        <v>36161</v>
      </c>
      <c r="C181" s="1" t="s">
        <v>8344</v>
      </c>
      <c r="D181" s="1" t="s">
        <v>8345</v>
      </c>
      <c r="E181" s="2">
        <v>36161</v>
      </c>
      <c r="F181" s="2">
        <v>36191</v>
      </c>
      <c r="G181" s="1" t="s">
        <v>26399</v>
      </c>
      <c r="H181" s="1">
        <f>+Temporalidad[[#This Row],[ID]]</f>
        <v>170</v>
      </c>
    </row>
    <row r="182" spans="1:8" x14ac:dyDescent="0.3">
      <c r="A182">
        <v>171</v>
      </c>
      <c r="B182" s="19">
        <v>36192</v>
      </c>
      <c r="C182" s="1" t="s">
        <v>8344</v>
      </c>
      <c r="D182" s="1" t="s">
        <v>8345</v>
      </c>
      <c r="E182" s="2">
        <v>36192</v>
      </c>
      <c r="F182" s="2">
        <v>36219</v>
      </c>
      <c r="G182" s="1" t="s">
        <v>26400</v>
      </c>
      <c r="H182" s="1">
        <f>+Temporalidad[[#This Row],[ID]]</f>
        <v>171</v>
      </c>
    </row>
    <row r="183" spans="1:8" x14ac:dyDescent="0.3">
      <c r="A183">
        <v>172</v>
      </c>
      <c r="B183" s="19">
        <v>36220</v>
      </c>
      <c r="C183" s="1" t="s">
        <v>8344</v>
      </c>
      <c r="D183" s="1" t="s">
        <v>8345</v>
      </c>
      <c r="E183" s="2">
        <v>36220</v>
      </c>
      <c r="F183" s="2">
        <v>36250</v>
      </c>
      <c r="G183" s="1" t="s">
        <v>26401</v>
      </c>
      <c r="H183" s="1">
        <f>+Temporalidad[[#This Row],[ID]]</f>
        <v>172</v>
      </c>
    </row>
    <row r="184" spans="1:8" x14ac:dyDescent="0.3">
      <c r="A184">
        <v>173</v>
      </c>
      <c r="B184" s="19">
        <v>36251</v>
      </c>
      <c r="C184" s="1" t="s">
        <v>8344</v>
      </c>
      <c r="D184" s="1" t="s">
        <v>8345</v>
      </c>
      <c r="E184" s="2">
        <v>36251</v>
      </c>
      <c r="F184" s="2">
        <v>36280</v>
      </c>
      <c r="G184" s="1" t="s">
        <v>26402</v>
      </c>
      <c r="H184" s="1">
        <f>+Temporalidad[[#This Row],[ID]]</f>
        <v>173</v>
      </c>
    </row>
    <row r="185" spans="1:8" x14ac:dyDescent="0.3">
      <c r="A185">
        <v>174</v>
      </c>
      <c r="B185" s="19">
        <v>36281</v>
      </c>
      <c r="C185" s="1" t="s">
        <v>8344</v>
      </c>
      <c r="D185" s="1" t="s">
        <v>8345</v>
      </c>
      <c r="E185" s="2">
        <v>36281</v>
      </c>
      <c r="F185" s="2">
        <v>36311</v>
      </c>
      <c r="G185" s="1" t="s">
        <v>26403</v>
      </c>
      <c r="H185" s="1">
        <f>+Temporalidad[[#This Row],[ID]]</f>
        <v>174</v>
      </c>
    </row>
    <row r="186" spans="1:8" x14ac:dyDescent="0.3">
      <c r="A186">
        <v>175</v>
      </c>
      <c r="B186" s="19">
        <v>36312</v>
      </c>
      <c r="C186" s="1" t="s">
        <v>8344</v>
      </c>
      <c r="D186" s="1" t="s">
        <v>8345</v>
      </c>
      <c r="E186" s="2">
        <v>36312</v>
      </c>
      <c r="F186" s="2">
        <v>36341</v>
      </c>
      <c r="G186" s="1" t="s">
        <v>26404</v>
      </c>
      <c r="H186" s="1">
        <f>+Temporalidad[[#This Row],[ID]]</f>
        <v>175</v>
      </c>
    </row>
    <row r="187" spans="1:8" x14ac:dyDescent="0.3">
      <c r="A187">
        <v>176</v>
      </c>
      <c r="B187" s="19">
        <v>36342</v>
      </c>
      <c r="C187" s="1" t="s">
        <v>8344</v>
      </c>
      <c r="D187" s="1" t="s">
        <v>8345</v>
      </c>
      <c r="E187" s="2">
        <v>36342</v>
      </c>
      <c r="F187" s="2">
        <v>36372</v>
      </c>
      <c r="G187" s="1" t="s">
        <v>26405</v>
      </c>
      <c r="H187" s="1">
        <f>+Temporalidad[[#This Row],[ID]]</f>
        <v>176</v>
      </c>
    </row>
    <row r="188" spans="1:8" x14ac:dyDescent="0.3">
      <c r="A188">
        <v>177</v>
      </c>
      <c r="B188" s="19">
        <v>36373</v>
      </c>
      <c r="C188" s="1" t="s">
        <v>8344</v>
      </c>
      <c r="D188" s="1" t="s">
        <v>8345</v>
      </c>
      <c r="E188" s="2">
        <v>36373</v>
      </c>
      <c r="F188" s="2">
        <v>36403</v>
      </c>
      <c r="G188" s="1" t="s">
        <v>26406</v>
      </c>
      <c r="H188" s="1">
        <f>+Temporalidad[[#This Row],[ID]]</f>
        <v>177</v>
      </c>
    </row>
    <row r="189" spans="1:8" x14ac:dyDescent="0.3">
      <c r="A189">
        <v>178</v>
      </c>
      <c r="B189" s="19">
        <v>36404</v>
      </c>
      <c r="C189" s="1" t="s">
        <v>8344</v>
      </c>
      <c r="D189" s="1" t="s">
        <v>8345</v>
      </c>
      <c r="E189" s="2">
        <v>36404</v>
      </c>
      <c r="F189" s="2">
        <v>36433</v>
      </c>
      <c r="G189" s="1" t="s">
        <v>26407</v>
      </c>
      <c r="H189" s="1">
        <f>+Temporalidad[[#This Row],[ID]]</f>
        <v>178</v>
      </c>
    </row>
    <row r="190" spans="1:8" x14ac:dyDescent="0.3">
      <c r="A190">
        <v>179</v>
      </c>
      <c r="B190" s="19">
        <v>36434</v>
      </c>
      <c r="C190" s="1" t="s">
        <v>8344</v>
      </c>
      <c r="D190" s="1" t="s">
        <v>8345</v>
      </c>
      <c r="E190" s="2">
        <v>36434</v>
      </c>
      <c r="F190" s="2">
        <v>36464</v>
      </c>
      <c r="G190" s="1" t="s">
        <v>26408</v>
      </c>
      <c r="H190" s="1">
        <f>+Temporalidad[[#This Row],[ID]]</f>
        <v>179</v>
      </c>
    </row>
    <row r="191" spans="1:8" x14ac:dyDescent="0.3">
      <c r="A191">
        <v>180</v>
      </c>
      <c r="B191" s="19">
        <v>36465</v>
      </c>
      <c r="C191" s="1" t="s">
        <v>8344</v>
      </c>
      <c r="D191" s="1" t="s">
        <v>8345</v>
      </c>
      <c r="E191" s="2">
        <v>36465</v>
      </c>
      <c r="F191" s="2">
        <v>36494</v>
      </c>
      <c r="G191" s="1" t="s">
        <v>26409</v>
      </c>
      <c r="H191" s="1">
        <f>+Temporalidad[[#This Row],[ID]]</f>
        <v>180</v>
      </c>
    </row>
    <row r="192" spans="1:8" x14ac:dyDescent="0.3">
      <c r="A192">
        <v>181</v>
      </c>
      <c r="B192" s="19">
        <v>36495</v>
      </c>
      <c r="C192" s="1" t="s">
        <v>8344</v>
      </c>
      <c r="D192" s="1" t="s">
        <v>8345</v>
      </c>
      <c r="E192" s="2">
        <v>36495</v>
      </c>
      <c r="F192" s="2">
        <v>36525</v>
      </c>
      <c r="G192" s="1" t="s">
        <v>26410</v>
      </c>
      <c r="H192" s="1">
        <f>+Temporalidad[[#This Row],[ID]]</f>
        <v>181</v>
      </c>
    </row>
    <row r="193" spans="1:8" x14ac:dyDescent="0.3">
      <c r="A193">
        <v>182</v>
      </c>
      <c r="B193" s="19">
        <v>36526</v>
      </c>
      <c r="C193" s="1" t="s">
        <v>8344</v>
      </c>
      <c r="D193" s="1" t="s">
        <v>8345</v>
      </c>
      <c r="E193" s="2">
        <v>36526</v>
      </c>
      <c r="F193" s="2">
        <v>36556</v>
      </c>
      <c r="G193" s="1" t="s">
        <v>26411</v>
      </c>
      <c r="H193" s="1">
        <f>+Temporalidad[[#This Row],[ID]]</f>
        <v>182</v>
      </c>
    </row>
    <row r="194" spans="1:8" x14ac:dyDescent="0.3">
      <c r="A194">
        <v>183</v>
      </c>
      <c r="B194" s="19">
        <v>36557</v>
      </c>
      <c r="C194" s="1" t="s">
        <v>8344</v>
      </c>
      <c r="D194" s="1" t="s">
        <v>8345</v>
      </c>
      <c r="E194" s="2">
        <v>36557</v>
      </c>
      <c r="F194" s="2">
        <v>36584</v>
      </c>
      <c r="G194" s="1" t="s">
        <v>26412</v>
      </c>
      <c r="H194" s="1">
        <f>+Temporalidad[[#This Row],[ID]]</f>
        <v>183</v>
      </c>
    </row>
    <row r="195" spans="1:8" x14ac:dyDescent="0.3">
      <c r="A195">
        <v>184</v>
      </c>
      <c r="B195" s="19">
        <v>36586</v>
      </c>
      <c r="C195" s="1" t="s">
        <v>8344</v>
      </c>
      <c r="D195" s="1" t="s">
        <v>8345</v>
      </c>
      <c r="E195" s="2">
        <v>36586</v>
      </c>
      <c r="F195" s="2">
        <v>36616</v>
      </c>
      <c r="G195" s="1" t="s">
        <v>26413</v>
      </c>
      <c r="H195" s="1">
        <f>+Temporalidad[[#This Row],[ID]]</f>
        <v>184</v>
      </c>
    </row>
    <row r="196" spans="1:8" x14ac:dyDescent="0.3">
      <c r="A196">
        <v>185</v>
      </c>
      <c r="B196" s="19">
        <v>36617</v>
      </c>
      <c r="C196" s="1" t="s">
        <v>8344</v>
      </c>
      <c r="D196" s="1" t="s">
        <v>8345</v>
      </c>
      <c r="E196" s="2">
        <v>36617</v>
      </c>
      <c r="F196" s="2">
        <v>36646</v>
      </c>
      <c r="G196" s="1" t="s">
        <v>26414</v>
      </c>
      <c r="H196" s="1">
        <f>+Temporalidad[[#This Row],[ID]]</f>
        <v>185</v>
      </c>
    </row>
    <row r="197" spans="1:8" x14ac:dyDescent="0.3">
      <c r="A197">
        <v>186</v>
      </c>
      <c r="B197" s="19">
        <v>36647</v>
      </c>
      <c r="C197" s="1" t="s">
        <v>8344</v>
      </c>
      <c r="D197" s="1" t="s">
        <v>8345</v>
      </c>
      <c r="E197" s="2">
        <v>36647</v>
      </c>
      <c r="F197" s="2">
        <v>36677</v>
      </c>
      <c r="G197" s="1" t="s">
        <v>26415</v>
      </c>
      <c r="H197" s="1">
        <f>+Temporalidad[[#This Row],[ID]]</f>
        <v>186</v>
      </c>
    </row>
    <row r="198" spans="1:8" x14ac:dyDescent="0.3">
      <c r="A198">
        <v>187</v>
      </c>
      <c r="B198" s="19">
        <v>36678</v>
      </c>
      <c r="C198" s="1" t="s">
        <v>8344</v>
      </c>
      <c r="D198" s="1" t="s">
        <v>8345</v>
      </c>
      <c r="E198" s="2">
        <v>36678</v>
      </c>
      <c r="F198" s="2">
        <v>36707</v>
      </c>
      <c r="G198" s="1" t="s">
        <v>26416</v>
      </c>
      <c r="H198" s="1">
        <f>+Temporalidad[[#This Row],[ID]]</f>
        <v>187</v>
      </c>
    </row>
    <row r="199" spans="1:8" x14ac:dyDescent="0.3">
      <c r="A199">
        <v>188</v>
      </c>
      <c r="B199" s="19">
        <v>36708</v>
      </c>
      <c r="C199" s="1" t="s">
        <v>8344</v>
      </c>
      <c r="D199" s="1" t="s">
        <v>8345</v>
      </c>
      <c r="E199" s="2">
        <v>36708</v>
      </c>
      <c r="F199" s="2">
        <v>36738</v>
      </c>
      <c r="G199" s="1" t="s">
        <v>26417</v>
      </c>
      <c r="H199" s="1">
        <f>+Temporalidad[[#This Row],[ID]]</f>
        <v>188</v>
      </c>
    </row>
    <row r="200" spans="1:8" x14ac:dyDescent="0.3">
      <c r="A200">
        <v>189</v>
      </c>
      <c r="B200" s="19">
        <v>36739</v>
      </c>
      <c r="C200" s="1" t="s">
        <v>8344</v>
      </c>
      <c r="D200" s="1" t="s">
        <v>8345</v>
      </c>
      <c r="E200" s="2">
        <v>36739</v>
      </c>
      <c r="F200" s="2">
        <v>36769</v>
      </c>
      <c r="G200" s="1" t="s">
        <v>26418</v>
      </c>
      <c r="H200" s="1">
        <f>+Temporalidad[[#This Row],[ID]]</f>
        <v>189</v>
      </c>
    </row>
    <row r="201" spans="1:8" x14ac:dyDescent="0.3">
      <c r="A201">
        <v>190</v>
      </c>
      <c r="B201" s="19">
        <v>36770</v>
      </c>
      <c r="C201" s="1" t="s">
        <v>8344</v>
      </c>
      <c r="D201" s="1" t="s">
        <v>8345</v>
      </c>
      <c r="E201" s="2">
        <v>36770</v>
      </c>
      <c r="F201" s="2">
        <v>36799</v>
      </c>
      <c r="G201" s="1" t="s">
        <v>26419</v>
      </c>
      <c r="H201" s="1">
        <f>+Temporalidad[[#This Row],[ID]]</f>
        <v>190</v>
      </c>
    </row>
    <row r="202" spans="1:8" x14ac:dyDescent="0.3">
      <c r="A202">
        <v>191</v>
      </c>
      <c r="B202" s="19">
        <v>36800</v>
      </c>
      <c r="C202" s="1" t="s">
        <v>8344</v>
      </c>
      <c r="D202" s="1" t="s">
        <v>8345</v>
      </c>
      <c r="E202" s="2">
        <v>36800</v>
      </c>
      <c r="F202" s="2">
        <v>36830</v>
      </c>
      <c r="G202" s="1" t="s">
        <v>26420</v>
      </c>
      <c r="H202" s="1">
        <f>+Temporalidad[[#This Row],[ID]]</f>
        <v>191</v>
      </c>
    </row>
    <row r="203" spans="1:8" x14ac:dyDescent="0.3">
      <c r="A203">
        <v>192</v>
      </c>
      <c r="B203" s="19">
        <v>36831</v>
      </c>
      <c r="C203" s="1" t="s">
        <v>8344</v>
      </c>
      <c r="D203" s="1" t="s">
        <v>8345</v>
      </c>
      <c r="E203" s="2">
        <v>36831</v>
      </c>
      <c r="F203" s="2">
        <v>36860</v>
      </c>
      <c r="G203" s="1" t="s">
        <v>26421</v>
      </c>
      <c r="H203" s="1">
        <f>+Temporalidad[[#This Row],[ID]]</f>
        <v>192</v>
      </c>
    </row>
    <row r="204" spans="1:8" x14ac:dyDescent="0.3">
      <c r="A204">
        <v>193</v>
      </c>
      <c r="B204" s="19">
        <v>36861</v>
      </c>
      <c r="C204" s="1" t="s">
        <v>8344</v>
      </c>
      <c r="D204" s="1" t="s">
        <v>8345</v>
      </c>
      <c r="E204" s="2">
        <v>36861</v>
      </c>
      <c r="F204" s="2">
        <v>36891</v>
      </c>
      <c r="G204" s="1" t="s">
        <v>26422</v>
      </c>
      <c r="H204" s="1">
        <f>+Temporalidad[[#This Row],[ID]]</f>
        <v>193</v>
      </c>
    </row>
    <row r="205" spans="1:8" x14ac:dyDescent="0.3">
      <c r="A205">
        <v>194</v>
      </c>
      <c r="B205" s="19">
        <v>36892</v>
      </c>
      <c r="C205" s="1" t="s">
        <v>8344</v>
      </c>
      <c r="D205" s="1" t="s">
        <v>8345</v>
      </c>
      <c r="E205" s="2">
        <v>36892</v>
      </c>
      <c r="F205" s="2">
        <v>36922</v>
      </c>
      <c r="G205" s="1" t="s">
        <v>26423</v>
      </c>
      <c r="H205" s="1">
        <f>+Temporalidad[[#This Row],[ID]]</f>
        <v>194</v>
      </c>
    </row>
    <row r="206" spans="1:8" x14ac:dyDescent="0.3">
      <c r="A206">
        <v>195</v>
      </c>
      <c r="B206" s="19">
        <v>36923</v>
      </c>
      <c r="C206" s="1" t="s">
        <v>8344</v>
      </c>
      <c r="D206" s="1" t="s">
        <v>8345</v>
      </c>
      <c r="E206" s="2">
        <v>36923</v>
      </c>
      <c r="F206" s="2">
        <v>36950</v>
      </c>
      <c r="G206" s="1" t="s">
        <v>26424</v>
      </c>
      <c r="H206" s="1">
        <f>+Temporalidad[[#This Row],[ID]]</f>
        <v>195</v>
      </c>
    </row>
    <row r="207" spans="1:8" x14ac:dyDescent="0.3">
      <c r="A207">
        <v>196</v>
      </c>
      <c r="B207" s="19">
        <v>36951</v>
      </c>
      <c r="C207" s="1" t="s">
        <v>8344</v>
      </c>
      <c r="D207" s="1" t="s">
        <v>8345</v>
      </c>
      <c r="E207" s="2">
        <v>36951</v>
      </c>
      <c r="F207" s="2">
        <v>36981</v>
      </c>
      <c r="G207" s="1" t="s">
        <v>26425</v>
      </c>
      <c r="H207" s="1">
        <f>+Temporalidad[[#This Row],[ID]]</f>
        <v>196</v>
      </c>
    </row>
    <row r="208" spans="1:8" x14ac:dyDescent="0.3">
      <c r="A208">
        <v>197</v>
      </c>
      <c r="B208" s="19">
        <v>36982</v>
      </c>
      <c r="C208" s="1" t="s">
        <v>8344</v>
      </c>
      <c r="D208" s="1" t="s">
        <v>8345</v>
      </c>
      <c r="E208" s="2">
        <v>36982</v>
      </c>
      <c r="F208" s="2">
        <v>37011</v>
      </c>
      <c r="G208" s="1" t="s">
        <v>26426</v>
      </c>
      <c r="H208" s="1">
        <f>+Temporalidad[[#This Row],[ID]]</f>
        <v>197</v>
      </c>
    </row>
    <row r="209" spans="1:8" x14ac:dyDescent="0.3">
      <c r="A209">
        <v>198</v>
      </c>
      <c r="B209" s="19">
        <v>37012</v>
      </c>
      <c r="C209" s="1" t="s">
        <v>8344</v>
      </c>
      <c r="D209" s="1" t="s">
        <v>8345</v>
      </c>
      <c r="E209" s="2">
        <v>37012</v>
      </c>
      <c r="F209" s="2">
        <v>37042</v>
      </c>
      <c r="G209" s="1" t="s">
        <v>26427</v>
      </c>
      <c r="H209" s="1">
        <f>+Temporalidad[[#This Row],[ID]]</f>
        <v>198</v>
      </c>
    </row>
    <row r="210" spans="1:8" x14ac:dyDescent="0.3">
      <c r="A210">
        <v>199</v>
      </c>
      <c r="B210" s="19">
        <v>37043</v>
      </c>
      <c r="C210" s="1" t="s">
        <v>8344</v>
      </c>
      <c r="D210" s="1" t="s">
        <v>8345</v>
      </c>
      <c r="E210" s="2">
        <v>37043</v>
      </c>
      <c r="F210" s="2">
        <v>37072</v>
      </c>
      <c r="G210" s="1" t="s">
        <v>26428</v>
      </c>
      <c r="H210" s="1">
        <f>+Temporalidad[[#This Row],[ID]]</f>
        <v>199</v>
      </c>
    </row>
    <row r="211" spans="1:8" x14ac:dyDescent="0.3">
      <c r="A211">
        <v>200</v>
      </c>
      <c r="B211" s="19">
        <v>37073</v>
      </c>
      <c r="C211" s="1" t="s">
        <v>8344</v>
      </c>
      <c r="D211" s="1" t="s">
        <v>8345</v>
      </c>
      <c r="E211" s="2">
        <v>37073</v>
      </c>
      <c r="F211" s="2">
        <v>37103</v>
      </c>
      <c r="G211" s="1" t="s">
        <v>26429</v>
      </c>
      <c r="H211" s="1">
        <f>+Temporalidad[[#This Row],[ID]]</f>
        <v>200</v>
      </c>
    </row>
    <row r="212" spans="1:8" x14ac:dyDescent="0.3">
      <c r="A212">
        <v>201</v>
      </c>
      <c r="B212" s="19">
        <v>37104</v>
      </c>
      <c r="C212" s="1" t="s">
        <v>8344</v>
      </c>
      <c r="D212" s="1" t="s">
        <v>8345</v>
      </c>
      <c r="E212" s="2">
        <v>37104</v>
      </c>
      <c r="F212" s="2">
        <v>37134</v>
      </c>
      <c r="G212" s="1" t="s">
        <v>26430</v>
      </c>
      <c r="H212" s="1">
        <f>+Temporalidad[[#This Row],[ID]]</f>
        <v>201</v>
      </c>
    </row>
    <row r="213" spans="1:8" x14ac:dyDescent="0.3">
      <c r="A213">
        <v>202</v>
      </c>
      <c r="B213" s="19">
        <v>37135</v>
      </c>
      <c r="C213" s="1" t="s">
        <v>8344</v>
      </c>
      <c r="D213" s="1" t="s">
        <v>8345</v>
      </c>
      <c r="E213" s="2">
        <v>37135</v>
      </c>
      <c r="F213" s="2">
        <v>37164</v>
      </c>
      <c r="G213" s="1" t="s">
        <v>26431</v>
      </c>
      <c r="H213" s="1">
        <f>+Temporalidad[[#This Row],[ID]]</f>
        <v>202</v>
      </c>
    </row>
    <row r="214" spans="1:8" x14ac:dyDescent="0.3">
      <c r="A214">
        <v>203</v>
      </c>
      <c r="B214" s="19">
        <v>37165</v>
      </c>
      <c r="C214" s="1" t="s">
        <v>8344</v>
      </c>
      <c r="D214" s="1" t="s">
        <v>8345</v>
      </c>
      <c r="E214" s="2">
        <v>37165</v>
      </c>
      <c r="F214" s="2">
        <v>37195</v>
      </c>
      <c r="G214" s="1" t="s">
        <v>26432</v>
      </c>
      <c r="H214" s="1">
        <f>+Temporalidad[[#This Row],[ID]]</f>
        <v>203</v>
      </c>
    </row>
    <row r="215" spans="1:8" x14ac:dyDescent="0.3">
      <c r="A215">
        <v>204</v>
      </c>
      <c r="B215" s="19">
        <v>37196</v>
      </c>
      <c r="C215" s="1" t="s">
        <v>8344</v>
      </c>
      <c r="D215" s="1" t="s">
        <v>8345</v>
      </c>
      <c r="E215" s="2">
        <v>37196</v>
      </c>
      <c r="F215" s="2">
        <v>37225</v>
      </c>
      <c r="G215" s="1" t="s">
        <v>26433</v>
      </c>
      <c r="H215" s="1">
        <f>+Temporalidad[[#This Row],[ID]]</f>
        <v>204</v>
      </c>
    </row>
    <row r="216" spans="1:8" x14ac:dyDescent="0.3">
      <c r="A216">
        <v>205</v>
      </c>
      <c r="B216" s="19">
        <v>37226</v>
      </c>
      <c r="C216" s="1" t="s">
        <v>8344</v>
      </c>
      <c r="D216" s="1" t="s">
        <v>8345</v>
      </c>
      <c r="E216" s="2">
        <v>37226</v>
      </c>
      <c r="F216" s="2">
        <v>37256</v>
      </c>
      <c r="G216" s="1" t="s">
        <v>26434</v>
      </c>
      <c r="H216" s="1">
        <f>+Temporalidad[[#This Row],[ID]]</f>
        <v>205</v>
      </c>
    </row>
    <row r="217" spans="1:8" x14ac:dyDescent="0.3">
      <c r="A217">
        <v>206</v>
      </c>
      <c r="B217" s="19">
        <v>37257</v>
      </c>
      <c r="C217" s="1" t="s">
        <v>8344</v>
      </c>
      <c r="D217" s="1" t="s">
        <v>8345</v>
      </c>
      <c r="E217" s="2">
        <v>37257</v>
      </c>
      <c r="F217" s="2">
        <v>37287</v>
      </c>
      <c r="G217" s="1" t="s">
        <v>26435</v>
      </c>
      <c r="H217" s="1">
        <f>+Temporalidad[[#This Row],[ID]]</f>
        <v>206</v>
      </c>
    </row>
    <row r="218" spans="1:8" x14ac:dyDescent="0.3">
      <c r="A218">
        <v>207</v>
      </c>
      <c r="B218" s="19">
        <v>37288</v>
      </c>
      <c r="C218" s="1" t="s">
        <v>8344</v>
      </c>
      <c r="D218" s="1" t="s">
        <v>8345</v>
      </c>
      <c r="E218" s="2">
        <v>37288</v>
      </c>
      <c r="F218" s="2">
        <v>37315</v>
      </c>
      <c r="G218" s="1" t="s">
        <v>26436</v>
      </c>
      <c r="H218" s="1">
        <f>+Temporalidad[[#This Row],[ID]]</f>
        <v>207</v>
      </c>
    </row>
    <row r="219" spans="1:8" x14ac:dyDescent="0.3">
      <c r="A219">
        <v>208</v>
      </c>
      <c r="B219" s="19">
        <v>37316</v>
      </c>
      <c r="C219" s="1" t="s">
        <v>8344</v>
      </c>
      <c r="D219" s="1" t="s">
        <v>8345</v>
      </c>
      <c r="E219" s="2">
        <v>37316</v>
      </c>
      <c r="F219" s="2">
        <v>37346</v>
      </c>
      <c r="G219" s="1" t="s">
        <v>26437</v>
      </c>
      <c r="H219" s="1">
        <f>+Temporalidad[[#This Row],[ID]]</f>
        <v>208</v>
      </c>
    </row>
    <row r="220" spans="1:8" x14ac:dyDescent="0.3">
      <c r="A220">
        <v>209</v>
      </c>
      <c r="B220" s="19">
        <v>37347</v>
      </c>
      <c r="C220" s="1" t="s">
        <v>8344</v>
      </c>
      <c r="D220" s="1" t="s">
        <v>8345</v>
      </c>
      <c r="E220" s="2">
        <v>37347</v>
      </c>
      <c r="F220" s="2">
        <v>37376</v>
      </c>
      <c r="G220" s="1" t="s">
        <v>26438</v>
      </c>
      <c r="H220" s="1">
        <f>+Temporalidad[[#This Row],[ID]]</f>
        <v>209</v>
      </c>
    </row>
    <row r="221" spans="1:8" x14ac:dyDescent="0.3">
      <c r="A221">
        <v>210</v>
      </c>
      <c r="B221" s="19">
        <v>37377</v>
      </c>
      <c r="C221" s="1" t="s">
        <v>8344</v>
      </c>
      <c r="D221" s="1" t="s">
        <v>8345</v>
      </c>
      <c r="E221" s="2">
        <v>37377</v>
      </c>
      <c r="F221" s="2">
        <v>37407</v>
      </c>
      <c r="G221" s="1" t="s">
        <v>26439</v>
      </c>
      <c r="H221" s="1">
        <f>+Temporalidad[[#This Row],[ID]]</f>
        <v>210</v>
      </c>
    </row>
    <row r="222" spans="1:8" x14ac:dyDescent="0.3">
      <c r="A222">
        <v>211</v>
      </c>
      <c r="B222" s="19">
        <v>37408</v>
      </c>
      <c r="C222" s="1" t="s">
        <v>8344</v>
      </c>
      <c r="D222" s="1" t="s">
        <v>8345</v>
      </c>
      <c r="E222" s="2">
        <v>37408</v>
      </c>
      <c r="F222" s="2">
        <v>37437</v>
      </c>
      <c r="G222" s="1" t="s">
        <v>26440</v>
      </c>
      <c r="H222" s="1">
        <f>+Temporalidad[[#This Row],[ID]]</f>
        <v>211</v>
      </c>
    </row>
    <row r="223" spans="1:8" x14ac:dyDescent="0.3">
      <c r="A223">
        <v>212</v>
      </c>
      <c r="B223" s="19">
        <v>37438</v>
      </c>
      <c r="C223" s="1" t="s">
        <v>8344</v>
      </c>
      <c r="D223" s="1" t="s">
        <v>8345</v>
      </c>
      <c r="E223" s="2">
        <v>37438</v>
      </c>
      <c r="F223" s="2">
        <v>37468</v>
      </c>
      <c r="G223" s="1" t="s">
        <v>26441</v>
      </c>
      <c r="H223" s="1">
        <f>+Temporalidad[[#This Row],[ID]]</f>
        <v>212</v>
      </c>
    </row>
    <row r="224" spans="1:8" x14ac:dyDescent="0.3">
      <c r="A224">
        <v>213</v>
      </c>
      <c r="B224" s="19">
        <v>37469</v>
      </c>
      <c r="C224" s="1" t="s">
        <v>8344</v>
      </c>
      <c r="D224" s="1" t="s">
        <v>8345</v>
      </c>
      <c r="E224" s="2">
        <v>37469</v>
      </c>
      <c r="F224" s="2">
        <v>37499</v>
      </c>
      <c r="G224" s="1" t="s">
        <v>26442</v>
      </c>
      <c r="H224" s="1">
        <f>+Temporalidad[[#This Row],[ID]]</f>
        <v>213</v>
      </c>
    </row>
    <row r="225" spans="1:8" x14ac:dyDescent="0.3">
      <c r="A225">
        <v>214</v>
      </c>
      <c r="B225" s="19">
        <v>37500</v>
      </c>
      <c r="C225" s="1" t="s">
        <v>8344</v>
      </c>
      <c r="D225" s="1" t="s">
        <v>8345</v>
      </c>
      <c r="E225" s="2">
        <v>37500</v>
      </c>
      <c r="F225" s="2">
        <v>37529</v>
      </c>
      <c r="G225" s="1" t="s">
        <v>26443</v>
      </c>
      <c r="H225" s="1">
        <f>+Temporalidad[[#This Row],[ID]]</f>
        <v>214</v>
      </c>
    </row>
    <row r="226" spans="1:8" x14ac:dyDescent="0.3">
      <c r="A226">
        <v>215</v>
      </c>
      <c r="B226" s="19">
        <v>37530</v>
      </c>
      <c r="C226" s="1" t="s">
        <v>8344</v>
      </c>
      <c r="D226" s="1" t="s">
        <v>8345</v>
      </c>
      <c r="E226" s="2">
        <v>37530</v>
      </c>
      <c r="F226" s="2">
        <v>37560</v>
      </c>
      <c r="G226" s="1" t="s">
        <v>26444</v>
      </c>
      <c r="H226" s="1">
        <f>+Temporalidad[[#This Row],[ID]]</f>
        <v>215</v>
      </c>
    </row>
    <row r="227" spans="1:8" x14ac:dyDescent="0.3">
      <c r="A227">
        <v>216</v>
      </c>
      <c r="B227" s="19">
        <v>37561</v>
      </c>
      <c r="C227" s="1" t="s">
        <v>8344</v>
      </c>
      <c r="D227" s="1" t="s">
        <v>8345</v>
      </c>
      <c r="E227" s="2">
        <v>37561</v>
      </c>
      <c r="F227" s="2">
        <v>37590</v>
      </c>
      <c r="G227" s="1" t="s">
        <v>26445</v>
      </c>
      <c r="H227" s="1">
        <f>+Temporalidad[[#This Row],[ID]]</f>
        <v>216</v>
      </c>
    </row>
    <row r="228" spans="1:8" x14ac:dyDescent="0.3">
      <c r="A228">
        <v>217</v>
      </c>
      <c r="B228" s="19">
        <v>37591</v>
      </c>
      <c r="C228" s="1" t="s">
        <v>8344</v>
      </c>
      <c r="D228" s="1" t="s">
        <v>8345</v>
      </c>
      <c r="E228" s="2">
        <v>37591</v>
      </c>
      <c r="F228" s="2">
        <v>37621</v>
      </c>
      <c r="G228" s="1" t="s">
        <v>26446</v>
      </c>
      <c r="H228" s="1">
        <f>+Temporalidad[[#This Row],[ID]]</f>
        <v>217</v>
      </c>
    </row>
    <row r="229" spans="1:8" x14ac:dyDescent="0.3">
      <c r="A229">
        <v>218</v>
      </c>
      <c r="B229" s="19">
        <v>37622</v>
      </c>
      <c r="C229" s="1" t="s">
        <v>8344</v>
      </c>
      <c r="D229" s="1" t="s">
        <v>8345</v>
      </c>
      <c r="E229" s="2">
        <v>37622</v>
      </c>
      <c r="F229" s="2">
        <v>37652</v>
      </c>
      <c r="G229" s="1" t="s">
        <v>26447</v>
      </c>
      <c r="H229" s="1">
        <f>+Temporalidad[[#This Row],[ID]]</f>
        <v>218</v>
      </c>
    </row>
    <row r="230" spans="1:8" x14ac:dyDescent="0.3">
      <c r="A230">
        <v>219</v>
      </c>
      <c r="B230" s="19">
        <v>37653</v>
      </c>
      <c r="C230" s="1" t="s">
        <v>8344</v>
      </c>
      <c r="D230" s="1" t="s">
        <v>8345</v>
      </c>
      <c r="E230" s="2">
        <v>37653</v>
      </c>
      <c r="F230" s="2">
        <v>37680</v>
      </c>
      <c r="G230" s="1" t="s">
        <v>26448</v>
      </c>
      <c r="H230" s="1">
        <f>+Temporalidad[[#This Row],[ID]]</f>
        <v>219</v>
      </c>
    </row>
    <row r="231" spans="1:8" x14ac:dyDescent="0.3">
      <c r="A231">
        <v>220</v>
      </c>
      <c r="B231" s="19">
        <v>37681</v>
      </c>
      <c r="C231" s="1" t="s">
        <v>8344</v>
      </c>
      <c r="D231" s="1" t="s">
        <v>8345</v>
      </c>
      <c r="E231" s="2">
        <v>37681</v>
      </c>
      <c r="F231" s="2">
        <v>37711</v>
      </c>
      <c r="G231" s="1" t="s">
        <v>26449</v>
      </c>
      <c r="H231" s="1">
        <f>+Temporalidad[[#This Row],[ID]]</f>
        <v>220</v>
      </c>
    </row>
    <row r="232" spans="1:8" x14ac:dyDescent="0.3">
      <c r="A232">
        <v>221</v>
      </c>
      <c r="B232" s="19">
        <v>37712</v>
      </c>
      <c r="C232" s="1" t="s">
        <v>8344</v>
      </c>
      <c r="D232" s="1" t="s">
        <v>8345</v>
      </c>
      <c r="E232" s="2">
        <v>37712</v>
      </c>
      <c r="F232" s="2">
        <v>37741</v>
      </c>
      <c r="G232" s="1" t="s">
        <v>26450</v>
      </c>
      <c r="H232" s="1">
        <f>+Temporalidad[[#This Row],[ID]]</f>
        <v>221</v>
      </c>
    </row>
    <row r="233" spans="1:8" x14ac:dyDescent="0.3">
      <c r="A233">
        <v>222</v>
      </c>
      <c r="B233" s="19">
        <v>37742</v>
      </c>
      <c r="C233" s="1" t="s">
        <v>8344</v>
      </c>
      <c r="D233" s="1" t="s">
        <v>8345</v>
      </c>
      <c r="E233" s="2">
        <v>37742</v>
      </c>
      <c r="F233" s="2">
        <v>37772</v>
      </c>
      <c r="G233" s="1" t="s">
        <v>26451</v>
      </c>
      <c r="H233" s="1">
        <f>+Temporalidad[[#This Row],[ID]]</f>
        <v>222</v>
      </c>
    </row>
    <row r="234" spans="1:8" x14ac:dyDescent="0.3">
      <c r="A234">
        <v>223</v>
      </c>
      <c r="B234" s="19">
        <v>37773</v>
      </c>
      <c r="C234" s="1" t="s">
        <v>8344</v>
      </c>
      <c r="D234" s="1" t="s">
        <v>8345</v>
      </c>
      <c r="E234" s="2">
        <v>37773</v>
      </c>
      <c r="F234" s="2">
        <v>37802</v>
      </c>
      <c r="G234" s="1" t="s">
        <v>26452</v>
      </c>
      <c r="H234" s="1">
        <f>+Temporalidad[[#This Row],[ID]]</f>
        <v>223</v>
      </c>
    </row>
    <row r="235" spans="1:8" x14ac:dyDescent="0.3">
      <c r="A235">
        <v>224</v>
      </c>
      <c r="B235" s="19">
        <v>37803</v>
      </c>
      <c r="C235" s="1" t="s">
        <v>8344</v>
      </c>
      <c r="D235" s="1" t="s">
        <v>8345</v>
      </c>
      <c r="E235" s="2">
        <v>37803</v>
      </c>
      <c r="F235" s="2">
        <v>37833</v>
      </c>
      <c r="G235" s="1" t="s">
        <v>26453</v>
      </c>
      <c r="H235" s="1">
        <f>+Temporalidad[[#This Row],[ID]]</f>
        <v>224</v>
      </c>
    </row>
    <row r="236" spans="1:8" x14ac:dyDescent="0.3">
      <c r="A236">
        <v>225</v>
      </c>
      <c r="B236" s="19">
        <v>37834</v>
      </c>
      <c r="C236" s="1" t="s">
        <v>8344</v>
      </c>
      <c r="D236" s="1" t="s">
        <v>8345</v>
      </c>
      <c r="E236" s="2">
        <v>37834</v>
      </c>
      <c r="F236" s="2">
        <v>37864</v>
      </c>
      <c r="G236" s="1" t="s">
        <v>26454</v>
      </c>
      <c r="H236" s="1">
        <f>+Temporalidad[[#This Row],[ID]]</f>
        <v>225</v>
      </c>
    </row>
    <row r="237" spans="1:8" x14ac:dyDescent="0.3">
      <c r="A237">
        <v>226</v>
      </c>
      <c r="B237" s="19">
        <v>37865</v>
      </c>
      <c r="C237" s="1" t="s">
        <v>8344</v>
      </c>
      <c r="D237" s="1" t="s">
        <v>8345</v>
      </c>
      <c r="E237" s="2">
        <v>37865</v>
      </c>
      <c r="F237" s="2">
        <v>37894</v>
      </c>
      <c r="G237" s="1" t="s">
        <v>26455</v>
      </c>
      <c r="H237" s="1">
        <f>+Temporalidad[[#This Row],[ID]]</f>
        <v>226</v>
      </c>
    </row>
    <row r="238" spans="1:8" x14ac:dyDescent="0.3">
      <c r="A238">
        <v>227</v>
      </c>
      <c r="B238" s="19">
        <v>37895</v>
      </c>
      <c r="C238" s="1" t="s">
        <v>8344</v>
      </c>
      <c r="D238" s="1" t="s">
        <v>8345</v>
      </c>
      <c r="E238" s="2">
        <v>37895</v>
      </c>
      <c r="F238" s="2">
        <v>37925</v>
      </c>
      <c r="G238" s="1" t="s">
        <v>26456</v>
      </c>
      <c r="H238" s="1">
        <f>+Temporalidad[[#This Row],[ID]]</f>
        <v>227</v>
      </c>
    </row>
    <row r="239" spans="1:8" x14ac:dyDescent="0.3">
      <c r="A239">
        <v>228</v>
      </c>
      <c r="B239" s="19">
        <v>37926</v>
      </c>
      <c r="C239" s="1" t="s">
        <v>8344</v>
      </c>
      <c r="D239" s="1" t="s">
        <v>8345</v>
      </c>
      <c r="E239" s="2">
        <v>37926</v>
      </c>
      <c r="F239" s="2">
        <v>37955</v>
      </c>
      <c r="G239" s="1" t="s">
        <v>26457</v>
      </c>
      <c r="H239" s="1">
        <f>+Temporalidad[[#This Row],[ID]]</f>
        <v>228</v>
      </c>
    </row>
    <row r="240" spans="1:8" x14ac:dyDescent="0.3">
      <c r="A240">
        <v>229</v>
      </c>
      <c r="B240" s="19">
        <v>37956</v>
      </c>
      <c r="C240" s="1" t="s">
        <v>8344</v>
      </c>
      <c r="D240" s="1" t="s">
        <v>8345</v>
      </c>
      <c r="E240" s="2">
        <v>37956</v>
      </c>
      <c r="F240" s="2">
        <v>37986</v>
      </c>
      <c r="G240" s="1" t="s">
        <v>26458</v>
      </c>
      <c r="H240" s="1">
        <f>+Temporalidad[[#This Row],[ID]]</f>
        <v>229</v>
      </c>
    </row>
    <row r="241" spans="1:8" x14ac:dyDescent="0.3">
      <c r="A241">
        <v>230</v>
      </c>
      <c r="B241" s="19">
        <v>37987</v>
      </c>
      <c r="C241" s="1" t="s">
        <v>8344</v>
      </c>
      <c r="D241" s="1" t="s">
        <v>8345</v>
      </c>
      <c r="E241" s="2">
        <v>37987</v>
      </c>
      <c r="F241" s="2">
        <v>38017</v>
      </c>
      <c r="G241" s="1" t="s">
        <v>26459</v>
      </c>
      <c r="H241" s="1">
        <f>+Temporalidad[[#This Row],[ID]]</f>
        <v>230</v>
      </c>
    </row>
    <row r="242" spans="1:8" x14ac:dyDescent="0.3">
      <c r="A242">
        <v>231</v>
      </c>
      <c r="B242" s="19">
        <v>38018</v>
      </c>
      <c r="C242" s="1" t="s">
        <v>8344</v>
      </c>
      <c r="D242" s="1" t="s">
        <v>8345</v>
      </c>
      <c r="E242" s="2">
        <v>38018</v>
      </c>
      <c r="F242" s="2">
        <v>38045</v>
      </c>
      <c r="G242" s="1" t="s">
        <v>26460</v>
      </c>
      <c r="H242" s="1">
        <f>+Temporalidad[[#This Row],[ID]]</f>
        <v>231</v>
      </c>
    </row>
    <row r="243" spans="1:8" x14ac:dyDescent="0.3">
      <c r="A243">
        <v>232</v>
      </c>
      <c r="B243" s="19">
        <v>38047</v>
      </c>
      <c r="C243" s="1" t="s">
        <v>8344</v>
      </c>
      <c r="D243" s="1" t="s">
        <v>8345</v>
      </c>
      <c r="E243" s="2">
        <v>38047</v>
      </c>
      <c r="F243" s="2">
        <v>38077</v>
      </c>
      <c r="G243" s="1" t="s">
        <v>26461</v>
      </c>
      <c r="H243" s="1">
        <f>+Temporalidad[[#This Row],[ID]]</f>
        <v>232</v>
      </c>
    </row>
    <row r="244" spans="1:8" x14ac:dyDescent="0.3">
      <c r="A244">
        <v>233</v>
      </c>
      <c r="B244" s="19">
        <v>38078</v>
      </c>
      <c r="C244" s="1" t="s">
        <v>8344</v>
      </c>
      <c r="D244" s="1" t="s">
        <v>8345</v>
      </c>
      <c r="E244" s="2">
        <v>38078</v>
      </c>
      <c r="F244" s="2">
        <v>38107</v>
      </c>
      <c r="G244" s="1" t="s">
        <v>26462</v>
      </c>
      <c r="H244" s="1">
        <f>+Temporalidad[[#This Row],[ID]]</f>
        <v>233</v>
      </c>
    </row>
    <row r="245" spans="1:8" x14ac:dyDescent="0.3">
      <c r="A245">
        <v>234</v>
      </c>
      <c r="B245" s="19">
        <v>38108</v>
      </c>
      <c r="C245" s="1" t="s">
        <v>8344</v>
      </c>
      <c r="D245" s="1" t="s">
        <v>8345</v>
      </c>
      <c r="E245" s="2">
        <v>38108</v>
      </c>
      <c r="F245" s="2">
        <v>38138</v>
      </c>
      <c r="G245" s="1" t="s">
        <v>26463</v>
      </c>
      <c r="H245" s="1">
        <f>+Temporalidad[[#This Row],[ID]]</f>
        <v>234</v>
      </c>
    </row>
    <row r="246" spans="1:8" x14ac:dyDescent="0.3">
      <c r="A246">
        <v>235</v>
      </c>
      <c r="B246" s="19">
        <v>38139</v>
      </c>
      <c r="C246" s="1" t="s">
        <v>8344</v>
      </c>
      <c r="D246" s="1" t="s">
        <v>8345</v>
      </c>
      <c r="E246" s="2">
        <v>38139</v>
      </c>
      <c r="F246" s="2">
        <v>38168</v>
      </c>
      <c r="G246" s="1" t="s">
        <v>26464</v>
      </c>
      <c r="H246" s="1">
        <f>+Temporalidad[[#This Row],[ID]]</f>
        <v>235</v>
      </c>
    </row>
    <row r="247" spans="1:8" x14ac:dyDescent="0.3">
      <c r="A247">
        <v>236</v>
      </c>
      <c r="B247" s="19">
        <v>38169</v>
      </c>
      <c r="C247" s="1" t="s">
        <v>8344</v>
      </c>
      <c r="D247" s="1" t="s">
        <v>8345</v>
      </c>
      <c r="E247" s="2">
        <v>38169</v>
      </c>
      <c r="F247" s="2">
        <v>38199</v>
      </c>
      <c r="G247" s="1" t="s">
        <v>26465</v>
      </c>
      <c r="H247" s="1">
        <f>+Temporalidad[[#This Row],[ID]]</f>
        <v>236</v>
      </c>
    </row>
    <row r="248" spans="1:8" x14ac:dyDescent="0.3">
      <c r="A248">
        <v>237</v>
      </c>
      <c r="B248" s="19">
        <v>38200</v>
      </c>
      <c r="C248" s="1" t="s">
        <v>8344</v>
      </c>
      <c r="D248" s="1" t="s">
        <v>8345</v>
      </c>
      <c r="E248" s="2">
        <v>38200</v>
      </c>
      <c r="F248" s="2">
        <v>38230</v>
      </c>
      <c r="G248" s="1" t="s">
        <v>26466</v>
      </c>
      <c r="H248" s="1">
        <f>+Temporalidad[[#This Row],[ID]]</f>
        <v>237</v>
      </c>
    </row>
    <row r="249" spans="1:8" x14ac:dyDescent="0.3">
      <c r="A249">
        <v>238</v>
      </c>
      <c r="B249" s="19">
        <v>38231</v>
      </c>
      <c r="C249" s="1" t="s">
        <v>8344</v>
      </c>
      <c r="D249" s="1" t="s">
        <v>8345</v>
      </c>
      <c r="E249" s="2">
        <v>38231</v>
      </c>
      <c r="F249" s="2">
        <v>38260</v>
      </c>
      <c r="G249" s="1" t="s">
        <v>26467</v>
      </c>
      <c r="H249" s="1">
        <f>+Temporalidad[[#This Row],[ID]]</f>
        <v>238</v>
      </c>
    </row>
    <row r="250" spans="1:8" x14ac:dyDescent="0.3">
      <c r="A250">
        <v>239</v>
      </c>
      <c r="B250" s="19">
        <v>38261</v>
      </c>
      <c r="C250" s="1" t="s">
        <v>8344</v>
      </c>
      <c r="D250" s="1" t="s">
        <v>8345</v>
      </c>
      <c r="E250" s="2">
        <v>38261</v>
      </c>
      <c r="F250" s="2">
        <v>38291</v>
      </c>
      <c r="G250" s="1" t="s">
        <v>26468</v>
      </c>
      <c r="H250" s="1">
        <f>+Temporalidad[[#This Row],[ID]]</f>
        <v>239</v>
      </c>
    </row>
    <row r="251" spans="1:8" x14ac:dyDescent="0.3">
      <c r="A251">
        <v>240</v>
      </c>
      <c r="B251" s="19">
        <v>38292</v>
      </c>
      <c r="C251" s="1" t="s">
        <v>8344</v>
      </c>
      <c r="D251" s="1" t="s">
        <v>8345</v>
      </c>
      <c r="E251" s="2">
        <v>38292</v>
      </c>
      <c r="F251" s="2">
        <v>38321</v>
      </c>
      <c r="G251" s="1" t="s">
        <v>26469</v>
      </c>
      <c r="H251" s="1">
        <f>+Temporalidad[[#This Row],[ID]]</f>
        <v>240</v>
      </c>
    </row>
    <row r="252" spans="1:8" x14ac:dyDescent="0.3">
      <c r="A252">
        <v>241</v>
      </c>
      <c r="B252" s="19">
        <v>38322</v>
      </c>
      <c r="C252" s="1" t="s">
        <v>8344</v>
      </c>
      <c r="D252" s="1" t="s">
        <v>8345</v>
      </c>
      <c r="E252" s="2">
        <v>38322</v>
      </c>
      <c r="F252" s="2">
        <v>38352</v>
      </c>
      <c r="G252" s="1" t="s">
        <v>26470</v>
      </c>
      <c r="H252" s="1">
        <f>+Temporalidad[[#This Row],[ID]]</f>
        <v>241</v>
      </c>
    </row>
    <row r="253" spans="1:8" x14ac:dyDescent="0.3">
      <c r="A253">
        <v>242</v>
      </c>
      <c r="B253" s="19">
        <v>38353</v>
      </c>
      <c r="C253" s="1" t="s">
        <v>8344</v>
      </c>
      <c r="D253" s="1" t="s">
        <v>8345</v>
      </c>
      <c r="E253" s="2">
        <v>38353</v>
      </c>
      <c r="F253" s="2">
        <v>38383</v>
      </c>
      <c r="G253" s="1" t="s">
        <v>26471</v>
      </c>
      <c r="H253" s="1">
        <f>+Temporalidad[[#This Row],[ID]]</f>
        <v>242</v>
      </c>
    </row>
    <row r="254" spans="1:8" x14ac:dyDescent="0.3">
      <c r="A254">
        <v>243</v>
      </c>
      <c r="B254" s="19">
        <v>38384</v>
      </c>
      <c r="C254" s="1" t="s">
        <v>8344</v>
      </c>
      <c r="D254" s="1" t="s">
        <v>8345</v>
      </c>
      <c r="E254" s="2">
        <v>38384</v>
      </c>
      <c r="F254" s="2">
        <v>38411</v>
      </c>
      <c r="G254" s="1" t="s">
        <v>26472</v>
      </c>
      <c r="H254" s="1">
        <f>+Temporalidad[[#This Row],[ID]]</f>
        <v>243</v>
      </c>
    </row>
    <row r="255" spans="1:8" x14ac:dyDescent="0.3">
      <c r="A255">
        <v>244</v>
      </c>
      <c r="B255" s="19">
        <v>38412</v>
      </c>
      <c r="C255" s="1" t="s">
        <v>8344</v>
      </c>
      <c r="D255" s="1" t="s">
        <v>8345</v>
      </c>
      <c r="E255" s="2">
        <v>38412</v>
      </c>
      <c r="F255" s="2">
        <v>38442</v>
      </c>
      <c r="G255" s="1" t="s">
        <v>26473</v>
      </c>
      <c r="H255" s="1">
        <f>+Temporalidad[[#This Row],[ID]]</f>
        <v>244</v>
      </c>
    </row>
    <row r="256" spans="1:8" x14ac:dyDescent="0.3">
      <c r="A256">
        <v>245</v>
      </c>
      <c r="B256" s="19">
        <v>38443</v>
      </c>
      <c r="C256" s="1" t="s">
        <v>8344</v>
      </c>
      <c r="D256" s="1" t="s">
        <v>8345</v>
      </c>
      <c r="E256" s="2">
        <v>38443</v>
      </c>
      <c r="F256" s="2">
        <v>38472</v>
      </c>
      <c r="G256" s="1" t="s">
        <v>26474</v>
      </c>
      <c r="H256" s="1">
        <f>+Temporalidad[[#This Row],[ID]]</f>
        <v>245</v>
      </c>
    </row>
    <row r="257" spans="1:8" x14ac:dyDescent="0.3">
      <c r="A257">
        <v>246</v>
      </c>
      <c r="B257" s="19">
        <v>38473</v>
      </c>
      <c r="C257" s="1" t="s">
        <v>8344</v>
      </c>
      <c r="D257" s="1" t="s">
        <v>8345</v>
      </c>
      <c r="E257" s="2">
        <v>38473</v>
      </c>
      <c r="F257" s="2">
        <v>38503</v>
      </c>
      <c r="G257" s="1" t="s">
        <v>26475</v>
      </c>
      <c r="H257" s="1">
        <f>+Temporalidad[[#This Row],[ID]]</f>
        <v>246</v>
      </c>
    </row>
    <row r="258" spans="1:8" x14ac:dyDescent="0.3">
      <c r="A258">
        <v>247</v>
      </c>
      <c r="B258" s="19">
        <v>38504</v>
      </c>
      <c r="C258" s="1" t="s">
        <v>8344</v>
      </c>
      <c r="D258" s="1" t="s">
        <v>8345</v>
      </c>
      <c r="E258" s="2">
        <v>38504</v>
      </c>
      <c r="F258" s="2">
        <v>38533</v>
      </c>
      <c r="G258" s="1" t="s">
        <v>26476</v>
      </c>
      <c r="H258" s="1">
        <f>+Temporalidad[[#This Row],[ID]]</f>
        <v>247</v>
      </c>
    </row>
    <row r="259" spans="1:8" x14ac:dyDescent="0.3">
      <c r="A259">
        <v>248</v>
      </c>
      <c r="B259" s="19">
        <v>38534</v>
      </c>
      <c r="C259" s="1" t="s">
        <v>8344</v>
      </c>
      <c r="D259" s="1" t="s">
        <v>8345</v>
      </c>
      <c r="E259" s="2">
        <v>38534</v>
      </c>
      <c r="F259" s="2">
        <v>38564</v>
      </c>
      <c r="G259" s="1" t="s">
        <v>26477</v>
      </c>
      <c r="H259" s="1">
        <f>+Temporalidad[[#This Row],[ID]]</f>
        <v>248</v>
      </c>
    </row>
    <row r="260" spans="1:8" x14ac:dyDescent="0.3">
      <c r="A260">
        <v>249</v>
      </c>
      <c r="B260" s="19">
        <v>38565</v>
      </c>
      <c r="C260" s="1" t="s">
        <v>8344</v>
      </c>
      <c r="D260" s="1" t="s">
        <v>8345</v>
      </c>
      <c r="E260" s="2">
        <v>38565</v>
      </c>
      <c r="F260" s="2">
        <v>38595</v>
      </c>
      <c r="G260" s="1" t="s">
        <v>26478</v>
      </c>
      <c r="H260" s="1">
        <f>+Temporalidad[[#This Row],[ID]]</f>
        <v>249</v>
      </c>
    </row>
    <row r="261" spans="1:8" x14ac:dyDescent="0.3">
      <c r="A261">
        <v>250</v>
      </c>
      <c r="B261" s="19">
        <v>38596</v>
      </c>
      <c r="C261" s="1" t="s">
        <v>8344</v>
      </c>
      <c r="D261" s="1" t="s">
        <v>8345</v>
      </c>
      <c r="E261" s="2">
        <v>38596</v>
      </c>
      <c r="F261" s="2">
        <v>38625</v>
      </c>
      <c r="G261" s="1" t="s">
        <v>26479</v>
      </c>
      <c r="H261" s="1">
        <f>+Temporalidad[[#This Row],[ID]]</f>
        <v>250</v>
      </c>
    </row>
    <row r="262" spans="1:8" x14ac:dyDescent="0.3">
      <c r="A262">
        <v>251</v>
      </c>
      <c r="B262" s="19">
        <v>38626</v>
      </c>
      <c r="C262" s="1" t="s">
        <v>8344</v>
      </c>
      <c r="D262" s="1" t="s">
        <v>8345</v>
      </c>
      <c r="E262" s="2">
        <v>38626</v>
      </c>
      <c r="F262" s="2">
        <v>38656</v>
      </c>
      <c r="G262" s="1" t="s">
        <v>26480</v>
      </c>
      <c r="H262" s="1">
        <f>+Temporalidad[[#This Row],[ID]]</f>
        <v>251</v>
      </c>
    </row>
    <row r="263" spans="1:8" x14ac:dyDescent="0.3">
      <c r="A263">
        <v>252</v>
      </c>
      <c r="B263" s="19">
        <v>38657</v>
      </c>
      <c r="C263" s="1" t="s">
        <v>8344</v>
      </c>
      <c r="D263" s="1" t="s">
        <v>8345</v>
      </c>
      <c r="E263" s="2">
        <v>38657</v>
      </c>
      <c r="F263" s="2">
        <v>38686</v>
      </c>
      <c r="G263" s="1" t="s">
        <v>26481</v>
      </c>
      <c r="H263" s="1">
        <f>+Temporalidad[[#This Row],[ID]]</f>
        <v>252</v>
      </c>
    </row>
    <row r="264" spans="1:8" x14ac:dyDescent="0.3">
      <c r="A264">
        <v>253</v>
      </c>
      <c r="B264" s="19">
        <v>38687</v>
      </c>
      <c r="C264" s="1" t="s">
        <v>8344</v>
      </c>
      <c r="D264" s="1" t="s">
        <v>8345</v>
      </c>
      <c r="E264" s="2">
        <v>38687</v>
      </c>
      <c r="F264" s="2">
        <v>38717</v>
      </c>
      <c r="G264" s="1" t="s">
        <v>26482</v>
      </c>
      <c r="H264" s="1">
        <f>+Temporalidad[[#This Row],[ID]]</f>
        <v>253</v>
      </c>
    </row>
    <row r="265" spans="1:8" x14ac:dyDescent="0.3">
      <c r="A265">
        <v>254</v>
      </c>
      <c r="B265" s="19">
        <v>38718</v>
      </c>
      <c r="C265" s="1" t="s">
        <v>8344</v>
      </c>
      <c r="D265" s="1" t="s">
        <v>8345</v>
      </c>
      <c r="E265" s="2">
        <v>38718</v>
      </c>
      <c r="F265" s="2">
        <v>38748</v>
      </c>
      <c r="G265" s="1" t="s">
        <v>26483</v>
      </c>
      <c r="H265" s="1">
        <f>+Temporalidad[[#This Row],[ID]]</f>
        <v>254</v>
      </c>
    </row>
    <row r="266" spans="1:8" x14ac:dyDescent="0.3">
      <c r="A266">
        <v>255</v>
      </c>
      <c r="B266" s="19">
        <v>38749</v>
      </c>
      <c r="C266" s="1" t="s">
        <v>8344</v>
      </c>
      <c r="D266" s="1" t="s">
        <v>8345</v>
      </c>
      <c r="E266" s="2">
        <v>38749</v>
      </c>
      <c r="F266" s="2">
        <v>38776</v>
      </c>
      <c r="G266" s="1" t="s">
        <v>26484</v>
      </c>
      <c r="H266" s="1">
        <f>+Temporalidad[[#This Row],[ID]]</f>
        <v>255</v>
      </c>
    </row>
    <row r="267" spans="1:8" x14ac:dyDescent="0.3">
      <c r="A267">
        <v>256</v>
      </c>
      <c r="B267" s="19">
        <v>38777</v>
      </c>
      <c r="C267" s="1" t="s">
        <v>8344</v>
      </c>
      <c r="D267" s="1" t="s">
        <v>8345</v>
      </c>
      <c r="E267" s="2">
        <v>38777</v>
      </c>
      <c r="F267" s="2">
        <v>38807</v>
      </c>
      <c r="G267" s="1" t="s">
        <v>26485</v>
      </c>
      <c r="H267" s="1">
        <f>+Temporalidad[[#This Row],[ID]]</f>
        <v>256</v>
      </c>
    </row>
    <row r="268" spans="1:8" x14ac:dyDescent="0.3">
      <c r="A268">
        <v>257</v>
      </c>
      <c r="B268" s="19">
        <v>38808</v>
      </c>
      <c r="C268" s="1" t="s">
        <v>8344</v>
      </c>
      <c r="D268" s="1" t="s">
        <v>8345</v>
      </c>
      <c r="E268" s="2">
        <v>38808</v>
      </c>
      <c r="F268" s="2">
        <v>38837</v>
      </c>
      <c r="G268" s="1" t="s">
        <v>26486</v>
      </c>
      <c r="H268" s="1">
        <f>+Temporalidad[[#This Row],[ID]]</f>
        <v>257</v>
      </c>
    </row>
    <row r="269" spans="1:8" x14ac:dyDescent="0.3">
      <c r="A269">
        <v>258</v>
      </c>
      <c r="B269" s="19">
        <v>38838</v>
      </c>
      <c r="C269" s="1" t="s">
        <v>8344</v>
      </c>
      <c r="D269" s="1" t="s">
        <v>8345</v>
      </c>
      <c r="E269" s="2">
        <v>38838</v>
      </c>
      <c r="F269" s="2">
        <v>38868</v>
      </c>
      <c r="G269" s="1" t="s">
        <v>26487</v>
      </c>
      <c r="H269" s="1">
        <f>+Temporalidad[[#This Row],[ID]]</f>
        <v>258</v>
      </c>
    </row>
    <row r="270" spans="1:8" x14ac:dyDescent="0.3">
      <c r="A270">
        <v>259</v>
      </c>
      <c r="B270" s="19">
        <v>38869</v>
      </c>
      <c r="C270" s="1" t="s">
        <v>8344</v>
      </c>
      <c r="D270" s="1" t="s">
        <v>8345</v>
      </c>
      <c r="E270" s="2">
        <v>38869</v>
      </c>
      <c r="F270" s="2">
        <v>38898</v>
      </c>
      <c r="G270" s="1" t="s">
        <v>26488</v>
      </c>
      <c r="H270" s="1">
        <f>+Temporalidad[[#This Row],[ID]]</f>
        <v>259</v>
      </c>
    </row>
    <row r="271" spans="1:8" x14ac:dyDescent="0.3">
      <c r="A271">
        <v>260</v>
      </c>
      <c r="B271" s="19">
        <v>38899</v>
      </c>
      <c r="C271" s="1" t="s">
        <v>8344</v>
      </c>
      <c r="D271" s="1" t="s">
        <v>8345</v>
      </c>
      <c r="E271" s="2">
        <v>38899</v>
      </c>
      <c r="F271" s="2">
        <v>38929</v>
      </c>
      <c r="G271" s="1" t="s">
        <v>26489</v>
      </c>
      <c r="H271" s="1">
        <f>+Temporalidad[[#This Row],[ID]]</f>
        <v>260</v>
      </c>
    </row>
    <row r="272" spans="1:8" x14ac:dyDescent="0.3">
      <c r="A272">
        <v>261</v>
      </c>
      <c r="B272" s="19">
        <v>38930</v>
      </c>
      <c r="C272" s="1" t="s">
        <v>8344</v>
      </c>
      <c r="D272" s="1" t="s">
        <v>8345</v>
      </c>
      <c r="E272" s="2">
        <v>38930</v>
      </c>
      <c r="F272" s="2">
        <v>38960</v>
      </c>
      <c r="G272" s="1" t="s">
        <v>26490</v>
      </c>
      <c r="H272" s="1">
        <f>+Temporalidad[[#This Row],[ID]]</f>
        <v>261</v>
      </c>
    </row>
    <row r="273" spans="1:8" x14ac:dyDescent="0.3">
      <c r="A273">
        <v>262</v>
      </c>
      <c r="B273" s="19">
        <v>38961</v>
      </c>
      <c r="C273" s="1" t="s">
        <v>8344</v>
      </c>
      <c r="D273" s="1" t="s">
        <v>8345</v>
      </c>
      <c r="E273" s="2">
        <v>38961</v>
      </c>
      <c r="F273" s="2">
        <v>38990</v>
      </c>
      <c r="G273" s="1" t="s">
        <v>26491</v>
      </c>
      <c r="H273" s="1">
        <f>+Temporalidad[[#This Row],[ID]]</f>
        <v>262</v>
      </c>
    </row>
    <row r="274" spans="1:8" x14ac:dyDescent="0.3">
      <c r="A274">
        <v>263</v>
      </c>
      <c r="B274" s="19">
        <v>38991</v>
      </c>
      <c r="C274" s="1" t="s">
        <v>8344</v>
      </c>
      <c r="D274" s="1" t="s">
        <v>8345</v>
      </c>
      <c r="E274" s="2">
        <v>38991</v>
      </c>
      <c r="F274" s="2">
        <v>39021</v>
      </c>
      <c r="G274" s="1" t="s">
        <v>26492</v>
      </c>
      <c r="H274" s="1">
        <f>+Temporalidad[[#This Row],[ID]]</f>
        <v>263</v>
      </c>
    </row>
    <row r="275" spans="1:8" x14ac:dyDescent="0.3">
      <c r="A275">
        <v>264</v>
      </c>
      <c r="B275" s="19">
        <v>39022</v>
      </c>
      <c r="C275" s="1" t="s">
        <v>8344</v>
      </c>
      <c r="D275" s="1" t="s">
        <v>8345</v>
      </c>
      <c r="E275" s="2">
        <v>39022</v>
      </c>
      <c r="F275" s="2">
        <v>39051</v>
      </c>
      <c r="G275" s="1" t="s">
        <v>26493</v>
      </c>
      <c r="H275" s="1">
        <f>+Temporalidad[[#This Row],[ID]]</f>
        <v>264</v>
      </c>
    </row>
    <row r="276" spans="1:8" x14ac:dyDescent="0.3">
      <c r="A276">
        <v>265</v>
      </c>
      <c r="B276" s="19">
        <v>39052</v>
      </c>
      <c r="C276" s="1" t="s">
        <v>8344</v>
      </c>
      <c r="D276" s="1" t="s">
        <v>8345</v>
      </c>
      <c r="E276" s="2">
        <v>39052</v>
      </c>
      <c r="F276" s="2">
        <v>39082</v>
      </c>
      <c r="G276" s="1" t="s">
        <v>26494</v>
      </c>
      <c r="H276" s="1">
        <f>+Temporalidad[[#This Row],[ID]]</f>
        <v>265</v>
      </c>
    </row>
    <row r="277" spans="1:8" x14ac:dyDescent="0.3">
      <c r="A277">
        <v>266</v>
      </c>
      <c r="B277" s="19">
        <v>39083</v>
      </c>
      <c r="C277" s="1" t="s">
        <v>8344</v>
      </c>
      <c r="D277" s="1" t="s">
        <v>8345</v>
      </c>
      <c r="E277" s="2">
        <v>39083</v>
      </c>
      <c r="F277" s="2">
        <v>39113</v>
      </c>
      <c r="G277" s="1" t="s">
        <v>26495</v>
      </c>
      <c r="H277" s="1">
        <f>+Temporalidad[[#This Row],[ID]]</f>
        <v>266</v>
      </c>
    </row>
    <row r="278" spans="1:8" x14ac:dyDescent="0.3">
      <c r="A278">
        <v>267</v>
      </c>
      <c r="B278" s="19">
        <v>39114</v>
      </c>
      <c r="C278" s="1" t="s">
        <v>8344</v>
      </c>
      <c r="D278" s="1" t="s">
        <v>8345</v>
      </c>
      <c r="E278" s="2">
        <v>39114</v>
      </c>
      <c r="F278" s="2">
        <v>39141</v>
      </c>
      <c r="G278" s="1" t="s">
        <v>26496</v>
      </c>
      <c r="H278" s="1">
        <f>+Temporalidad[[#This Row],[ID]]</f>
        <v>267</v>
      </c>
    </row>
    <row r="279" spans="1:8" x14ac:dyDescent="0.3">
      <c r="A279">
        <v>268</v>
      </c>
      <c r="B279" s="19">
        <v>39142</v>
      </c>
      <c r="C279" s="1" t="s">
        <v>8344</v>
      </c>
      <c r="D279" s="1" t="s">
        <v>8345</v>
      </c>
      <c r="E279" s="2">
        <v>39142</v>
      </c>
      <c r="F279" s="2">
        <v>39172</v>
      </c>
      <c r="G279" s="1" t="s">
        <v>26497</v>
      </c>
      <c r="H279" s="1">
        <f>+Temporalidad[[#This Row],[ID]]</f>
        <v>268</v>
      </c>
    </row>
    <row r="280" spans="1:8" x14ac:dyDescent="0.3">
      <c r="A280">
        <v>269</v>
      </c>
      <c r="B280" s="19">
        <v>39173</v>
      </c>
      <c r="C280" s="1" t="s">
        <v>8344</v>
      </c>
      <c r="D280" s="1" t="s">
        <v>8345</v>
      </c>
      <c r="E280" s="2">
        <v>39173</v>
      </c>
      <c r="F280" s="2">
        <v>39202</v>
      </c>
      <c r="G280" s="1" t="s">
        <v>26498</v>
      </c>
      <c r="H280" s="1">
        <f>+Temporalidad[[#This Row],[ID]]</f>
        <v>269</v>
      </c>
    </row>
    <row r="281" spans="1:8" x14ac:dyDescent="0.3">
      <c r="A281">
        <v>270</v>
      </c>
      <c r="B281" s="19">
        <v>39203</v>
      </c>
      <c r="C281" s="1" t="s">
        <v>8344</v>
      </c>
      <c r="D281" s="1" t="s">
        <v>8345</v>
      </c>
      <c r="E281" s="2">
        <v>39203</v>
      </c>
      <c r="F281" s="2">
        <v>39233</v>
      </c>
      <c r="G281" s="1" t="s">
        <v>26499</v>
      </c>
      <c r="H281" s="1">
        <f>+Temporalidad[[#This Row],[ID]]</f>
        <v>270</v>
      </c>
    </row>
    <row r="282" spans="1:8" x14ac:dyDescent="0.3">
      <c r="A282">
        <v>271</v>
      </c>
      <c r="B282" s="19">
        <v>39234</v>
      </c>
      <c r="C282" s="1" t="s">
        <v>8344</v>
      </c>
      <c r="D282" s="1" t="s">
        <v>8345</v>
      </c>
      <c r="E282" s="2">
        <v>39234</v>
      </c>
      <c r="F282" s="2">
        <v>39263</v>
      </c>
      <c r="G282" s="1" t="s">
        <v>26500</v>
      </c>
      <c r="H282" s="1">
        <f>+Temporalidad[[#This Row],[ID]]</f>
        <v>271</v>
      </c>
    </row>
    <row r="283" spans="1:8" x14ac:dyDescent="0.3">
      <c r="A283">
        <v>272</v>
      </c>
      <c r="B283" s="19">
        <v>39264</v>
      </c>
      <c r="C283" s="1" t="s">
        <v>8344</v>
      </c>
      <c r="D283" s="1" t="s">
        <v>8345</v>
      </c>
      <c r="E283" s="2">
        <v>39264</v>
      </c>
      <c r="F283" s="2">
        <v>39294</v>
      </c>
      <c r="G283" s="1" t="s">
        <v>26501</v>
      </c>
      <c r="H283" s="1">
        <f>+Temporalidad[[#This Row],[ID]]</f>
        <v>272</v>
      </c>
    </row>
    <row r="284" spans="1:8" x14ac:dyDescent="0.3">
      <c r="A284">
        <v>273</v>
      </c>
      <c r="B284" s="19">
        <v>39295</v>
      </c>
      <c r="C284" s="1" t="s">
        <v>8344</v>
      </c>
      <c r="D284" s="1" t="s">
        <v>8345</v>
      </c>
      <c r="E284" s="2">
        <v>39295</v>
      </c>
      <c r="F284" s="2">
        <v>39325</v>
      </c>
      <c r="G284" s="1" t="s">
        <v>26502</v>
      </c>
      <c r="H284" s="1">
        <f>+Temporalidad[[#This Row],[ID]]</f>
        <v>273</v>
      </c>
    </row>
    <row r="285" spans="1:8" x14ac:dyDescent="0.3">
      <c r="A285">
        <v>274</v>
      </c>
      <c r="B285" s="19">
        <v>39326</v>
      </c>
      <c r="C285" s="1" t="s">
        <v>8344</v>
      </c>
      <c r="D285" s="1" t="s">
        <v>8345</v>
      </c>
      <c r="E285" s="2">
        <v>39326</v>
      </c>
      <c r="F285" s="2">
        <v>39355</v>
      </c>
      <c r="G285" s="1" t="s">
        <v>26503</v>
      </c>
      <c r="H285" s="1">
        <f>+Temporalidad[[#This Row],[ID]]</f>
        <v>274</v>
      </c>
    </row>
    <row r="286" spans="1:8" x14ac:dyDescent="0.3">
      <c r="A286">
        <v>275</v>
      </c>
      <c r="B286" s="19">
        <v>39356</v>
      </c>
      <c r="C286" s="1" t="s">
        <v>8344</v>
      </c>
      <c r="D286" s="1" t="s">
        <v>8345</v>
      </c>
      <c r="E286" s="2">
        <v>39356</v>
      </c>
      <c r="F286" s="2">
        <v>39386</v>
      </c>
      <c r="G286" s="1" t="s">
        <v>26504</v>
      </c>
      <c r="H286" s="1">
        <f>+Temporalidad[[#This Row],[ID]]</f>
        <v>275</v>
      </c>
    </row>
    <row r="287" spans="1:8" x14ac:dyDescent="0.3">
      <c r="A287">
        <v>276</v>
      </c>
      <c r="B287" s="19">
        <v>39387</v>
      </c>
      <c r="C287" s="1" t="s">
        <v>8344</v>
      </c>
      <c r="D287" s="1" t="s">
        <v>8345</v>
      </c>
      <c r="E287" s="2">
        <v>39387</v>
      </c>
      <c r="F287" s="2">
        <v>39416</v>
      </c>
      <c r="G287" s="1" t="s">
        <v>26505</v>
      </c>
      <c r="H287" s="1">
        <f>+Temporalidad[[#This Row],[ID]]</f>
        <v>276</v>
      </c>
    </row>
    <row r="288" spans="1:8" x14ac:dyDescent="0.3">
      <c r="A288">
        <v>277</v>
      </c>
      <c r="B288" s="19">
        <v>39417</v>
      </c>
      <c r="C288" s="1" t="s">
        <v>8344</v>
      </c>
      <c r="D288" s="1" t="s">
        <v>8345</v>
      </c>
      <c r="E288" s="2">
        <v>39417</v>
      </c>
      <c r="F288" s="2">
        <v>39447</v>
      </c>
      <c r="G288" s="1" t="s">
        <v>26506</v>
      </c>
      <c r="H288" s="1">
        <f>+Temporalidad[[#This Row],[ID]]</f>
        <v>277</v>
      </c>
    </row>
    <row r="289" spans="1:8" x14ac:dyDescent="0.3">
      <c r="A289">
        <v>278</v>
      </c>
      <c r="B289" s="19">
        <v>39448</v>
      </c>
      <c r="C289" s="1" t="s">
        <v>8344</v>
      </c>
      <c r="D289" s="1" t="s">
        <v>8345</v>
      </c>
      <c r="E289" s="2">
        <v>39448</v>
      </c>
      <c r="F289" s="2">
        <v>39478</v>
      </c>
      <c r="G289" s="1" t="s">
        <v>26507</v>
      </c>
      <c r="H289" s="1">
        <f>+Temporalidad[[#This Row],[ID]]</f>
        <v>278</v>
      </c>
    </row>
    <row r="290" spans="1:8" x14ac:dyDescent="0.3">
      <c r="A290">
        <v>279</v>
      </c>
      <c r="B290" s="19">
        <v>39479</v>
      </c>
      <c r="C290" s="1" t="s">
        <v>8344</v>
      </c>
      <c r="D290" s="1" t="s">
        <v>8345</v>
      </c>
      <c r="E290" s="2">
        <v>39479</v>
      </c>
      <c r="F290" s="2">
        <v>39506</v>
      </c>
      <c r="G290" s="1" t="s">
        <v>26508</v>
      </c>
      <c r="H290" s="1">
        <f>+Temporalidad[[#This Row],[ID]]</f>
        <v>279</v>
      </c>
    </row>
    <row r="291" spans="1:8" x14ac:dyDescent="0.3">
      <c r="A291">
        <v>280</v>
      </c>
      <c r="B291" s="19">
        <v>39508</v>
      </c>
      <c r="C291" s="1" t="s">
        <v>8344</v>
      </c>
      <c r="D291" s="1" t="s">
        <v>8345</v>
      </c>
      <c r="E291" s="2">
        <v>39508</v>
      </c>
      <c r="F291" s="2">
        <v>39538</v>
      </c>
      <c r="G291" s="1" t="s">
        <v>26509</v>
      </c>
      <c r="H291" s="1">
        <f>+Temporalidad[[#This Row],[ID]]</f>
        <v>280</v>
      </c>
    </row>
    <row r="292" spans="1:8" x14ac:dyDescent="0.3">
      <c r="A292">
        <v>281</v>
      </c>
      <c r="B292" s="19">
        <v>39539</v>
      </c>
      <c r="C292" s="1" t="s">
        <v>8344</v>
      </c>
      <c r="D292" s="1" t="s">
        <v>8345</v>
      </c>
      <c r="E292" s="2">
        <v>39539</v>
      </c>
      <c r="F292" s="2">
        <v>39568</v>
      </c>
      <c r="G292" s="1" t="s">
        <v>26510</v>
      </c>
      <c r="H292" s="1">
        <f>+Temporalidad[[#This Row],[ID]]</f>
        <v>281</v>
      </c>
    </row>
    <row r="293" spans="1:8" x14ac:dyDescent="0.3">
      <c r="A293">
        <v>282</v>
      </c>
      <c r="B293" s="19">
        <v>39569</v>
      </c>
      <c r="C293" s="1" t="s">
        <v>8344</v>
      </c>
      <c r="D293" s="1" t="s">
        <v>8345</v>
      </c>
      <c r="E293" s="2">
        <v>39569</v>
      </c>
      <c r="F293" s="2">
        <v>39599</v>
      </c>
      <c r="G293" s="1" t="s">
        <v>26511</v>
      </c>
      <c r="H293" s="1">
        <f>+Temporalidad[[#This Row],[ID]]</f>
        <v>282</v>
      </c>
    </row>
    <row r="294" spans="1:8" x14ac:dyDescent="0.3">
      <c r="A294">
        <v>283</v>
      </c>
      <c r="B294" s="19">
        <v>39600</v>
      </c>
      <c r="C294" s="1" t="s">
        <v>8344</v>
      </c>
      <c r="D294" s="1" t="s">
        <v>8345</v>
      </c>
      <c r="E294" s="2">
        <v>39600</v>
      </c>
      <c r="F294" s="2">
        <v>39629</v>
      </c>
      <c r="G294" s="1" t="s">
        <v>26512</v>
      </c>
      <c r="H294" s="1">
        <f>+Temporalidad[[#This Row],[ID]]</f>
        <v>283</v>
      </c>
    </row>
    <row r="295" spans="1:8" x14ac:dyDescent="0.3">
      <c r="A295">
        <v>284</v>
      </c>
      <c r="B295" s="19">
        <v>39630</v>
      </c>
      <c r="C295" s="1" t="s">
        <v>8344</v>
      </c>
      <c r="D295" s="1" t="s">
        <v>8345</v>
      </c>
      <c r="E295" s="2">
        <v>39630</v>
      </c>
      <c r="F295" s="2">
        <v>39660</v>
      </c>
      <c r="G295" s="1" t="s">
        <v>26513</v>
      </c>
      <c r="H295" s="1">
        <f>+Temporalidad[[#This Row],[ID]]</f>
        <v>284</v>
      </c>
    </row>
    <row r="296" spans="1:8" x14ac:dyDescent="0.3">
      <c r="A296">
        <v>285</v>
      </c>
      <c r="B296" s="19">
        <v>39661</v>
      </c>
      <c r="C296" s="1" t="s">
        <v>8344</v>
      </c>
      <c r="D296" s="1" t="s">
        <v>8345</v>
      </c>
      <c r="E296" s="2">
        <v>39661</v>
      </c>
      <c r="F296" s="2">
        <v>39691</v>
      </c>
      <c r="G296" s="1" t="s">
        <v>26514</v>
      </c>
      <c r="H296" s="1">
        <f>+Temporalidad[[#This Row],[ID]]</f>
        <v>285</v>
      </c>
    </row>
    <row r="297" spans="1:8" x14ac:dyDescent="0.3">
      <c r="A297">
        <v>286</v>
      </c>
      <c r="B297" s="19">
        <v>39692</v>
      </c>
      <c r="C297" s="1" t="s">
        <v>8344</v>
      </c>
      <c r="D297" s="1" t="s">
        <v>8345</v>
      </c>
      <c r="E297" s="2">
        <v>39692</v>
      </c>
      <c r="F297" s="2">
        <v>39721</v>
      </c>
      <c r="G297" s="1" t="s">
        <v>26515</v>
      </c>
      <c r="H297" s="1">
        <f>+Temporalidad[[#This Row],[ID]]</f>
        <v>286</v>
      </c>
    </row>
    <row r="298" spans="1:8" x14ac:dyDescent="0.3">
      <c r="A298">
        <v>287</v>
      </c>
      <c r="B298" s="19">
        <v>39722</v>
      </c>
      <c r="C298" s="1" t="s">
        <v>8344</v>
      </c>
      <c r="D298" s="1" t="s">
        <v>8345</v>
      </c>
      <c r="E298" s="2">
        <v>39722</v>
      </c>
      <c r="F298" s="2">
        <v>39752</v>
      </c>
      <c r="G298" s="1" t="s">
        <v>26516</v>
      </c>
      <c r="H298" s="1">
        <f>+Temporalidad[[#This Row],[ID]]</f>
        <v>287</v>
      </c>
    </row>
    <row r="299" spans="1:8" x14ac:dyDescent="0.3">
      <c r="A299">
        <v>288</v>
      </c>
      <c r="B299" s="19">
        <v>39753</v>
      </c>
      <c r="C299" s="1" t="s">
        <v>8344</v>
      </c>
      <c r="D299" s="1" t="s">
        <v>8345</v>
      </c>
      <c r="E299" s="2">
        <v>39753</v>
      </c>
      <c r="F299" s="2">
        <v>39782</v>
      </c>
      <c r="G299" s="1" t="s">
        <v>26517</v>
      </c>
      <c r="H299" s="1">
        <f>+Temporalidad[[#This Row],[ID]]</f>
        <v>288</v>
      </c>
    </row>
    <row r="300" spans="1:8" x14ac:dyDescent="0.3">
      <c r="A300">
        <v>289</v>
      </c>
      <c r="B300" s="19">
        <v>39783</v>
      </c>
      <c r="C300" s="1" t="s">
        <v>8344</v>
      </c>
      <c r="D300" s="1" t="s">
        <v>8345</v>
      </c>
      <c r="E300" s="2">
        <v>39783</v>
      </c>
      <c r="F300" s="2">
        <v>39813</v>
      </c>
      <c r="G300" s="1" t="s">
        <v>26518</v>
      </c>
      <c r="H300" s="1">
        <f>+Temporalidad[[#This Row],[ID]]</f>
        <v>289</v>
      </c>
    </row>
    <row r="301" spans="1:8" x14ac:dyDescent="0.3">
      <c r="A301">
        <v>290</v>
      </c>
      <c r="B301" s="19">
        <v>39814</v>
      </c>
      <c r="C301" s="1" t="s">
        <v>8344</v>
      </c>
      <c r="D301" s="1" t="s">
        <v>8345</v>
      </c>
      <c r="E301" s="2">
        <v>39814</v>
      </c>
      <c r="F301" s="2">
        <v>39844</v>
      </c>
      <c r="G301" s="1" t="s">
        <v>26519</v>
      </c>
      <c r="H301" s="1">
        <f>+Temporalidad[[#This Row],[ID]]</f>
        <v>290</v>
      </c>
    </row>
    <row r="302" spans="1:8" x14ac:dyDescent="0.3">
      <c r="A302">
        <v>291</v>
      </c>
      <c r="B302" s="19">
        <v>39845</v>
      </c>
      <c r="C302" s="1" t="s">
        <v>8344</v>
      </c>
      <c r="D302" s="1" t="s">
        <v>8345</v>
      </c>
      <c r="E302" s="2">
        <v>39845</v>
      </c>
      <c r="F302" s="2">
        <v>39872</v>
      </c>
      <c r="G302" s="1" t="s">
        <v>26520</v>
      </c>
      <c r="H302" s="1">
        <f>+Temporalidad[[#This Row],[ID]]</f>
        <v>291</v>
      </c>
    </row>
    <row r="303" spans="1:8" x14ac:dyDescent="0.3">
      <c r="A303">
        <v>292</v>
      </c>
      <c r="B303" s="19">
        <v>39873</v>
      </c>
      <c r="C303" s="1" t="s">
        <v>8344</v>
      </c>
      <c r="D303" s="1" t="s">
        <v>8345</v>
      </c>
      <c r="E303" s="2">
        <v>39873</v>
      </c>
      <c r="F303" s="2">
        <v>39903</v>
      </c>
      <c r="G303" s="1" t="s">
        <v>26521</v>
      </c>
      <c r="H303" s="1">
        <f>+Temporalidad[[#This Row],[ID]]</f>
        <v>292</v>
      </c>
    </row>
    <row r="304" spans="1:8" x14ac:dyDescent="0.3">
      <c r="A304">
        <v>293</v>
      </c>
      <c r="B304" s="19">
        <v>39904</v>
      </c>
      <c r="C304" s="1" t="s">
        <v>8344</v>
      </c>
      <c r="D304" s="1" t="s">
        <v>8345</v>
      </c>
      <c r="E304" s="2">
        <v>39904</v>
      </c>
      <c r="F304" s="2">
        <v>39933</v>
      </c>
      <c r="G304" s="1" t="s">
        <v>26522</v>
      </c>
      <c r="H304" s="1">
        <f>+Temporalidad[[#This Row],[ID]]</f>
        <v>293</v>
      </c>
    </row>
    <row r="305" spans="1:8" x14ac:dyDescent="0.3">
      <c r="A305">
        <v>294</v>
      </c>
      <c r="B305" s="19">
        <v>39934</v>
      </c>
      <c r="C305" s="1" t="s">
        <v>8344</v>
      </c>
      <c r="D305" s="1" t="s">
        <v>8345</v>
      </c>
      <c r="E305" s="2">
        <v>39934</v>
      </c>
      <c r="F305" s="2">
        <v>39964</v>
      </c>
      <c r="G305" s="1" t="s">
        <v>26523</v>
      </c>
      <c r="H305" s="1">
        <f>+Temporalidad[[#This Row],[ID]]</f>
        <v>294</v>
      </c>
    </row>
    <row r="306" spans="1:8" x14ac:dyDescent="0.3">
      <c r="A306">
        <v>295</v>
      </c>
      <c r="B306" s="19">
        <v>39965</v>
      </c>
      <c r="C306" s="1" t="s">
        <v>8344</v>
      </c>
      <c r="D306" s="1" t="s">
        <v>8345</v>
      </c>
      <c r="E306" s="2">
        <v>39965</v>
      </c>
      <c r="F306" s="2">
        <v>39994</v>
      </c>
      <c r="G306" s="1" t="s">
        <v>26524</v>
      </c>
      <c r="H306" s="1">
        <f>+Temporalidad[[#This Row],[ID]]</f>
        <v>295</v>
      </c>
    </row>
    <row r="307" spans="1:8" x14ac:dyDescent="0.3">
      <c r="A307">
        <v>296</v>
      </c>
      <c r="B307" s="19">
        <v>39995</v>
      </c>
      <c r="C307" s="1" t="s">
        <v>8344</v>
      </c>
      <c r="D307" s="1" t="s">
        <v>8345</v>
      </c>
      <c r="E307" s="2">
        <v>39995</v>
      </c>
      <c r="F307" s="2">
        <v>40025</v>
      </c>
      <c r="G307" s="1" t="s">
        <v>26525</v>
      </c>
      <c r="H307" s="1">
        <f>+Temporalidad[[#This Row],[ID]]</f>
        <v>296</v>
      </c>
    </row>
    <row r="308" spans="1:8" x14ac:dyDescent="0.3">
      <c r="A308">
        <v>297</v>
      </c>
      <c r="B308" s="19">
        <v>40026</v>
      </c>
      <c r="C308" s="1" t="s">
        <v>8344</v>
      </c>
      <c r="D308" s="1" t="s">
        <v>8345</v>
      </c>
      <c r="E308" s="2">
        <v>40026</v>
      </c>
      <c r="F308" s="2">
        <v>40056</v>
      </c>
      <c r="G308" s="1" t="s">
        <v>26526</v>
      </c>
      <c r="H308" s="1">
        <f>+Temporalidad[[#This Row],[ID]]</f>
        <v>297</v>
      </c>
    </row>
    <row r="309" spans="1:8" x14ac:dyDescent="0.3">
      <c r="A309">
        <v>298</v>
      </c>
      <c r="B309" s="19">
        <v>40057</v>
      </c>
      <c r="C309" s="1" t="s">
        <v>8344</v>
      </c>
      <c r="D309" s="1" t="s">
        <v>8345</v>
      </c>
      <c r="E309" s="2">
        <v>40057</v>
      </c>
      <c r="F309" s="2">
        <v>40086</v>
      </c>
      <c r="G309" s="1" t="s">
        <v>26527</v>
      </c>
      <c r="H309" s="1">
        <f>+Temporalidad[[#This Row],[ID]]</f>
        <v>298</v>
      </c>
    </row>
    <row r="310" spans="1:8" x14ac:dyDescent="0.3">
      <c r="A310">
        <v>299</v>
      </c>
      <c r="B310" s="19">
        <v>40087</v>
      </c>
      <c r="C310" s="1" t="s">
        <v>8344</v>
      </c>
      <c r="D310" s="1" t="s">
        <v>8345</v>
      </c>
      <c r="E310" s="2">
        <v>40087</v>
      </c>
      <c r="F310" s="2">
        <v>40117</v>
      </c>
      <c r="G310" s="1" t="s">
        <v>26528</v>
      </c>
      <c r="H310" s="1">
        <f>+Temporalidad[[#This Row],[ID]]</f>
        <v>299</v>
      </c>
    </row>
    <row r="311" spans="1:8" x14ac:dyDescent="0.3">
      <c r="A311">
        <v>300</v>
      </c>
      <c r="B311" s="19">
        <v>40118</v>
      </c>
      <c r="C311" s="1" t="s">
        <v>8344</v>
      </c>
      <c r="D311" s="1" t="s">
        <v>8345</v>
      </c>
      <c r="E311" s="2">
        <v>40118</v>
      </c>
      <c r="F311" s="2">
        <v>40147</v>
      </c>
      <c r="G311" s="1" t="s">
        <v>26529</v>
      </c>
      <c r="H311" s="1">
        <f>+Temporalidad[[#This Row],[ID]]</f>
        <v>300</v>
      </c>
    </row>
    <row r="312" spans="1:8" x14ac:dyDescent="0.3">
      <c r="A312">
        <v>301</v>
      </c>
      <c r="B312" s="19">
        <v>40148</v>
      </c>
      <c r="C312" s="1" t="s">
        <v>8344</v>
      </c>
      <c r="D312" s="1" t="s">
        <v>8345</v>
      </c>
      <c r="E312" s="2">
        <v>40148</v>
      </c>
      <c r="F312" s="2">
        <v>40178</v>
      </c>
      <c r="G312" s="1" t="s">
        <v>26530</v>
      </c>
      <c r="H312" s="1">
        <f>+Temporalidad[[#This Row],[ID]]</f>
        <v>301</v>
      </c>
    </row>
    <row r="313" spans="1:8" x14ac:dyDescent="0.3">
      <c r="A313">
        <v>302</v>
      </c>
      <c r="B313" s="19">
        <v>40179</v>
      </c>
      <c r="C313" s="1" t="s">
        <v>8344</v>
      </c>
      <c r="D313" s="1" t="s">
        <v>8345</v>
      </c>
      <c r="E313" s="2">
        <v>40179</v>
      </c>
      <c r="F313" s="2">
        <v>40209</v>
      </c>
      <c r="G313" s="1" t="s">
        <v>26531</v>
      </c>
      <c r="H313" s="1">
        <f>+Temporalidad[[#This Row],[ID]]</f>
        <v>302</v>
      </c>
    </row>
    <row r="314" spans="1:8" x14ac:dyDescent="0.3">
      <c r="A314">
        <v>303</v>
      </c>
      <c r="B314" s="19">
        <v>40210</v>
      </c>
      <c r="C314" s="1" t="s">
        <v>8344</v>
      </c>
      <c r="D314" s="1" t="s">
        <v>8345</v>
      </c>
      <c r="E314" s="2">
        <v>40210</v>
      </c>
      <c r="F314" s="2">
        <v>40237</v>
      </c>
      <c r="G314" s="1" t="s">
        <v>26532</v>
      </c>
      <c r="H314" s="1">
        <f>+Temporalidad[[#This Row],[ID]]</f>
        <v>303</v>
      </c>
    </row>
    <row r="315" spans="1:8" x14ac:dyDescent="0.3">
      <c r="A315">
        <v>304</v>
      </c>
      <c r="B315" s="19">
        <v>40238</v>
      </c>
      <c r="C315" s="1" t="s">
        <v>8344</v>
      </c>
      <c r="D315" s="1" t="s">
        <v>8345</v>
      </c>
      <c r="E315" s="2">
        <v>40238</v>
      </c>
      <c r="F315" s="2">
        <v>40268</v>
      </c>
      <c r="G315" s="1" t="s">
        <v>26533</v>
      </c>
      <c r="H315" s="1">
        <f>+Temporalidad[[#This Row],[ID]]</f>
        <v>304</v>
      </c>
    </row>
    <row r="316" spans="1:8" x14ac:dyDescent="0.3">
      <c r="A316">
        <v>305</v>
      </c>
      <c r="B316" s="19">
        <v>40269</v>
      </c>
      <c r="C316" s="1" t="s">
        <v>8344</v>
      </c>
      <c r="D316" s="1" t="s">
        <v>8345</v>
      </c>
      <c r="E316" s="2">
        <v>40269</v>
      </c>
      <c r="F316" s="2">
        <v>40298</v>
      </c>
      <c r="G316" s="1" t="s">
        <v>26534</v>
      </c>
      <c r="H316" s="1">
        <f>+Temporalidad[[#This Row],[ID]]</f>
        <v>305</v>
      </c>
    </row>
    <row r="317" spans="1:8" x14ac:dyDescent="0.3">
      <c r="A317">
        <v>306</v>
      </c>
      <c r="B317" s="19">
        <v>40299</v>
      </c>
      <c r="C317" s="1" t="s">
        <v>8344</v>
      </c>
      <c r="D317" s="1" t="s">
        <v>8345</v>
      </c>
      <c r="E317" s="2">
        <v>40299</v>
      </c>
      <c r="F317" s="2">
        <v>40329</v>
      </c>
      <c r="G317" s="1" t="s">
        <v>26535</v>
      </c>
      <c r="H317" s="1">
        <f>+Temporalidad[[#This Row],[ID]]</f>
        <v>306</v>
      </c>
    </row>
    <row r="318" spans="1:8" x14ac:dyDescent="0.3">
      <c r="A318">
        <v>307</v>
      </c>
      <c r="B318" s="19">
        <v>40330</v>
      </c>
      <c r="C318" s="1" t="s">
        <v>8344</v>
      </c>
      <c r="D318" s="1" t="s">
        <v>8345</v>
      </c>
      <c r="E318" s="2">
        <v>40330</v>
      </c>
      <c r="F318" s="2">
        <v>40359</v>
      </c>
      <c r="G318" s="1" t="s">
        <v>26536</v>
      </c>
      <c r="H318" s="1">
        <f>+Temporalidad[[#This Row],[ID]]</f>
        <v>307</v>
      </c>
    </row>
    <row r="319" spans="1:8" x14ac:dyDescent="0.3">
      <c r="A319">
        <v>308</v>
      </c>
      <c r="B319" s="19">
        <v>40360</v>
      </c>
      <c r="C319" s="1" t="s">
        <v>8344</v>
      </c>
      <c r="D319" s="1" t="s">
        <v>8345</v>
      </c>
      <c r="E319" s="2">
        <v>40360</v>
      </c>
      <c r="F319" s="2">
        <v>40390</v>
      </c>
      <c r="G319" s="1" t="s">
        <v>26537</v>
      </c>
      <c r="H319" s="1">
        <f>+Temporalidad[[#This Row],[ID]]</f>
        <v>308</v>
      </c>
    </row>
    <row r="320" spans="1:8" x14ac:dyDescent="0.3">
      <c r="A320">
        <v>309</v>
      </c>
      <c r="B320" s="19">
        <v>40391</v>
      </c>
      <c r="C320" s="1" t="s">
        <v>8344</v>
      </c>
      <c r="D320" s="1" t="s">
        <v>8345</v>
      </c>
      <c r="E320" s="2">
        <v>40391</v>
      </c>
      <c r="F320" s="2">
        <v>40421</v>
      </c>
      <c r="G320" s="1" t="s">
        <v>26538</v>
      </c>
      <c r="H320" s="1">
        <f>+Temporalidad[[#This Row],[ID]]</f>
        <v>309</v>
      </c>
    </row>
    <row r="321" spans="1:8" x14ac:dyDescent="0.3">
      <c r="A321">
        <v>310</v>
      </c>
      <c r="B321" s="19">
        <v>40422</v>
      </c>
      <c r="C321" s="1" t="s">
        <v>8344</v>
      </c>
      <c r="D321" s="1" t="s">
        <v>8345</v>
      </c>
      <c r="E321" s="2">
        <v>40422</v>
      </c>
      <c r="F321" s="2">
        <v>40451</v>
      </c>
      <c r="G321" s="1" t="s">
        <v>26539</v>
      </c>
      <c r="H321" s="1">
        <f>+Temporalidad[[#This Row],[ID]]</f>
        <v>310</v>
      </c>
    </row>
    <row r="322" spans="1:8" x14ac:dyDescent="0.3">
      <c r="A322">
        <v>311</v>
      </c>
      <c r="B322" s="19">
        <v>40452</v>
      </c>
      <c r="C322" s="1" t="s">
        <v>8344</v>
      </c>
      <c r="D322" s="1" t="s">
        <v>8345</v>
      </c>
      <c r="E322" s="2">
        <v>40452</v>
      </c>
      <c r="F322" s="2">
        <v>40482</v>
      </c>
      <c r="G322" s="1" t="s">
        <v>26540</v>
      </c>
      <c r="H322" s="1">
        <f>+Temporalidad[[#This Row],[ID]]</f>
        <v>311</v>
      </c>
    </row>
    <row r="323" spans="1:8" x14ac:dyDescent="0.3">
      <c r="A323">
        <v>312</v>
      </c>
      <c r="B323" s="19">
        <v>40483</v>
      </c>
      <c r="C323" s="1" t="s">
        <v>8344</v>
      </c>
      <c r="D323" s="1" t="s">
        <v>8345</v>
      </c>
      <c r="E323" s="2">
        <v>40483</v>
      </c>
      <c r="F323" s="2">
        <v>40512</v>
      </c>
      <c r="G323" s="1" t="s">
        <v>26541</v>
      </c>
      <c r="H323" s="1">
        <f>+Temporalidad[[#This Row],[ID]]</f>
        <v>312</v>
      </c>
    </row>
    <row r="324" spans="1:8" x14ac:dyDescent="0.3">
      <c r="A324">
        <v>313</v>
      </c>
      <c r="B324" s="19">
        <v>40513</v>
      </c>
      <c r="C324" s="1" t="s">
        <v>8344</v>
      </c>
      <c r="D324" s="1" t="s">
        <v>8345</v>
      </c>
      <c r="E324" s="2">
        <v>40513</v>
      </c>
      <c r="F324" s="2">
        <v>40543</v>
      </c>
      <c r="G324" s="1" t="s">
        <v>26542</v>
      </c>
      <c r="H324" s="1">
        <f>+Temporalidad[[#This Row],[ID]]</f>
        <v>313</v>
      </c>
    </row>
    <row r="325" spans="1:8" x14ac:dyDescent="0.3">
      <c r="A325">
        <v>314</v>
      </c>
      <c r="B325" s="19">
        <v>40544</v>
      </c>
      <c r="C325" s="1" t="s">
        <v>8344</v>
      </c>
      <c r="D325" s="1" t="s">
        <v>8345</v>
      </c>
      <c r="E325" s="2">
        <v>40544</v>
      </c>
      <c r="F325" s="2">
        <v>40574</v>
      </c>
      <c r="G325" s="1" t="s">
        <v>26543</v>
      </c>
      <c r="H325" s="1">
        <f>+Temporalidad[[#This Row],[ID]]</f>
        <v>314</v>
      </c>
    </row>
    <row r="326" spans="1:8" x14ac:dyDescent="0.3">
      <c r="A326">
        <v>315</v>
      </c>
      <c r="B326" s="19">
        <v>40575</v>
      </c>
      <c r="C326" s="1" t="s">
        <v>8344</v>
      </c>
      <c r="D326" s="1" t="s">
        <v>8345</v>
      </c>
      <c r="E326" s="2">
        <v>40575</v>
      </c>
      <c r="F326" s="2">
        <v>40602</v>
      </c>
      <c r="G326" s="1" t="s">
        <v>26544</v>
      </c>
      <c r="H326" s="1">
        <f>+Temporalidad[[#This Row],[ID]]</f>
        <v>315</v>
      </c>
    </row>
    <row r="327" spans="1:8" x14ac:dyDescent="0.3">
      <c r="A327">
        <v>316</v>
      </c>
      <c r="B327" s="19">
        <v>40603</v>
      </c>
      <c r="C327" s="1" t="s">
        <v>8344</v>
      </c>
      <c r="D327" s="1" t="s">
        <v>8345</v>
      </c>
      <c r="E327" s="2">
        <v>40603</v>
      </c>
      <c r="F327" s="2">
        <v>40633</v>
      </c>
      <c r="G327" s="1" t="s">
        <v>26545</v>
      </c>
      <c r="H327" s="1">
        <f>+Temporalidad[[#This Row],[ID]]</f>
        <v>316</v>
      </c>
    </row>
    <row r="328" spans="1:8" x14ac:dyDescent="0.3">
      <c r="A328">
        <v>317</v>
      </c>
      <c r="B328" s="19">
        <v>40634</v>
      </c>
      <c r="C328" s="1" t="s">
        <v>8344</v>
      </c>
      <c r="D328" s="1" t="s">
        <v>8345</v>
      </c>
      <c r="E328" s="2">
        <v>40634</v>
      </c>
      <c r="F328" s="2">
        <v>40663</v>
      </c>
      <c r="G328" s="1" t="s">
        <v>26546</v>
      </c>
      <c r="H328" s="1">
        <f>+Temporalidad[[#This Row],[ID]]</f>
        <v>317</v>
      </c>
    </row>
    <row r="329" spans="1:8" x14ac:dyDescent="0.3">
      <c r="A329">
        <v>318</v>
      </c>
      <c r="B329" s="19">
        <v>40664</v>
      </c>
      <c r="C329" s="1" t="s">
        <v>8344</v>
      </c>
      <c r="D329" s="1" t="s">
        <v>8345</v>
      </c>
      <c r="E329" s="2">
        <v>40664</v>
      </c>
      <c r="F329" s="2">
        <v>40694</v>
      </c>
      <c r="G329" s="1" t="s">
        <v>26547</v>
      </c>
      <c r="H329" s="1">
        <f>+Temporalidad[[#This Row],[ID]]</f>
        <v>318</v>
      </c>
    </row>
    <row r="330" spans="1:8" x14ac:dyDescent="0.3">
      <c r="A330">
        <v>319</v>
      </c>
      <c r="B330" s="19">
        <v>40695</v>
      </c>
      <c r="C330" s="1" t="s">
        <v>8344</v>
      </c>
      <c r="D330" s="1" t="s">
        <v>8345</v>
      </c>
      <c r="E330" s="2">
        <v>40695</v>
      </c>
      <c r="F330" s="2">
        <v>40724</v>
      </c>
      <c r="G330" s="1" t="s">
        <v>26548</v>
      </c>
      <c r="H330" s="1">
        <f>+Temporalidad[[#This Row],[ID]]</f>
        <v>319</v>
      </c>
    </row>
    <row r="331" spans="1:8" x14ac:dyDescent="0.3">
      <c r="A331">
        <v>320</v>
      </c>
      <c r="B331" s="19">
        <v>40725</v>
      </c>
      <c r="C331" s="1" t="s">
        <v>8344</v>
      </c>
      <c r="D331" s="1" t="s">
        <v>8345</v>
      </c>
      <c r="E331" s="2">
        <v>40725</v>
      </c>
      <c r="F331" s="2">
        <v>40755</v>
      </c>
      <c r="G331" s="1" t="s">
        <v>26549</v>
      </c>
      <c r="H331" s="1">
        <f>+Temporalidad[[#This Row],[ID]]</f>
        <v>320</v>
      </c>
    </row>
    <row r="332" spans="1:8" x14ac:dyDescent="0.3">
      <c r="A332">
        <v>321</v>
      </c>
      <c r="B332" s="19">
        <v>40756</v>
      </c>
      <c r="C332" s="1" t="s">
        <v>8344</v>
      </c>
      <c r="D332" s="1" t="s">
        <v>8345</v>
      </c>
      <c r="E332" s="2">
        <v>40756</v>
      </c>
      <c r="F332" s="2">
        <v>40786</v>
      </c>
      <c r="G332" s="1" t="s">
        <v>26550</v>
      </c>
      <c r="H332" s="1">
        <f>+Temporalidad[[#This Row],[ID]]</f>
        <v>321</v>
      </c>
    </row>
    <row r="333" spans="1:8" x14ac:dyDescent="0.3">
      <c r="A333">
        <v>322</v>
      </c>
      <c r="B333" s="19">
        <v>40787</v>
      </c>
      <c r="C333" s="1" t="s">
        <v>8344</v>
      </c>
      <c r="D333" s="1" t="s">
        <v>8345</v>
      </c>
      <c r="E333" s="2">
        <v>40787</v>
      </c>
      <c r="F333" s="2">
        <v>40816</v>
      </c>
      <c r="G333" s="1" t="s">
        <v>26551</v>
      </c>
      <c r="H333" s="1">
        <f>+Temporalidad[[#This Row],[ID]]</f>
        <v>322</v>
      </c>
    </row>
    <row r="334" spans="1:8" x14ac:dyDescent="0.3">
      <c r="A334">
        <v>323</v>
      </c>
      <c r="B334" s="19">
        <v>40817</v>
      </c>
      <c r="C334" s="1" t="s">
        <v>8344</v>
      </c>
      <c r="D334" s="1" t="s">
        <v>8345</v>
      </c>
      <c r="E334" s="2">
        <v>40817</v>
      </c>
      <c r="F334" s="2">
        <v>40847</v>
      </c>
      <c r="G334" s="1" t="s">
        <v>26552</v>
      </c>
      <c r="H334" s="1">
        <f>+Temporalidad[[#This Row],[ID]]</f>
        <v>323</v>
      </c>
    </row>
    <row r="335" spans="1:8" x14ac:dyDescent="0.3">
      <c r="A335">
        <v>324</v>
      </c>
      <c r="B335" s="19">
        <v>40848</v>
      </c>
      <c r="C335" s="1" t="s">
        <v>8344</v>
      </c>
      <c r="D335" s="1" t="s">
        <v>8345</v>
      </c>
      <c r="E335" s="2">
        <v>40848</v>
      </c>
      <c r="F335" s="2">
        <v>40877</v>
      </c>
      <c r="G335" s="1" t="s">
        <v>26553</v>
      </c>
      <c r="H335" s="1">
        <f>+Temporalidad[[#This Row],[ID]]</f>
        <v>324</v>
      </c>
    </row>
    <row r="336" spans="1:8" x14ac:dyDescent="0.3">
      <c r="A336">
        <v>325</v>
      </c>
      <c r="B336" s="19">
        <v>40878</v>
      </c>
      <c r="C336" s="1" t="s">
        <v>8344</v>
      </c>
      <c r="D336" s="1" t="s">
        <v>8345</v>
      </c>
      <c r="E336" s="2">
        <v>40878</v>
      </c>
      <c r="F336" s="2">
        <v>40908</v>
      </c>
      <c r="G336" s="1" t="s">
        <v>26554</v>
      </c>
      <c r="H336" s="1">
        <f>+Temporalidad[[#This Row],[ID]]</f>
        <v>325</v>
      </c>
    </row>
    <row r="337" spans="1:8" x14ac:dyDescent="0.3">
      <c r="A337">
        <v>326</v>
      </c>
      <c r="B337" s="19">
        <v>40909</v>
      </c>
      <c r="C337" s="1" t="s">
        <v>8344</v>
      </c>
      <c r="D337" s="1" t="s">
        <v>8345</v>
      </c>
      <c r="E337" s="2">
        <v>40909</v>
      </c>
      <c r="F337" s="2">
        <v>40939</v>
      </c>
      <c r="G337" s="1" t="s">
        <v>26555</v>
      </c>
      <c r="H337" s="1">
        <f>+Temporalidad[[#This Row],[ID]]</f>
        <v>326</v>
      </c>
    </row>
    <row r="338" spans="1:8" x14ac:dyDescent="0.3">
      <c r="A338">
        <v>327</v>
      </c>
      <c r="B338" s="19">
        <v>40940</v>
      </c>
      <c r="C338" s="1" t="s">
        <v>8344</v>
      </c>
      <c r="D338" s="1" t="s">
        <v>8345</v>
      </c>
      <c r="E338" s="2">
        <v>40940</v>
      </c>
      <c r="F338" s="2">
        <v>40967</v>
      </c>
      <c r="G338" s="1" t="s">
        <v>26556</v>
      </c>
      <c r="H338" s="1">
        <f>+Temporalidad[[#This Row],[ID]]</f>
        <v>327</v>
      </c>
    </row>
    <row r="339" spans="1:8" x14ac:dyDescent="0.3">
      <c r="A339">
        <v>328</v>
      </c>
      <c r="B339" s="19">
        <v>40969</v>
      </c>
      <c r="C339" s="1" t="s">
        <v>8344</v>
      </c>
      <c r="D339" s="1" t="s">
        <v>8345</v>
      </c>
      <c r="E339" s="2">
        <v>40969</v>
      </c>
      <c r="F339" s="2">
        <v>40999</v>
      </c>
      <c r="G339" s="1" t="s">
        <v>26557</v>
      </c>
      <c r="H339" s="1">
        <f>+Temporalidad[[#This Row],[ID]]</f>
        <v>328</v>
      </c>
    </row>
    <row r="340" spans="1:8" x14ac:dyDescent="0.3">
      <c r="A340">
        <v>329</v>
      </c>
      <c r="B340" s="19">
        <v>41000</v>
      </c>
      <c r="C340" s="1" t="s">
        <v>8344</v>
      </c>
      <c r="D340" s="1" t="s">
        <v>8345</v>
      </c>
      <c r="E340" s="2">
        <v>41000</v>
      </c>
      <c r="F340" s="2">
        <v>41029</v>
      </c>
      <c r="G340" s="1" t="s">
        <v>26558</v>
      </c>
      <c r="H340" s="1">
        <f>+Temporalidad[[#This Row],[ID]]</f>
        <v>329</v>
      </c>
    </row>
    <row r="341" spans="1:8" x14ac:dyDescent="0.3">
      <c r="A341">
        <v>330</v>
      </c>
      <c r="B341" s="19">
        <v>41030</v>
      </c>
      <c r="C341" s="1" t="s">
        <v>8344</v>
      </c>
      <c r="D341" s="1" t="s">
        <v>8345</v>
      </c>
      <c r="E341" s="2">
        <v>41030</v>
      </c>
      <c r="F341" s="2">
        <v>41060</v>
      </c>
      <c r="G341" s="1" t="s">
        <v>26559</v>
      </c>
      <c r="H341" s="1">
        <f>+Temporalidad[[#This Row],[ID]]</f>
        <v>330</v>
      </c>
    </row>
    <row r="342" spans="1:8" x14ac:dyDescent="0.3">
      <c r="A342">
        <v>331</v>
      </c>
      <c r="B342" s="19">
        <v>41061</v>
      </c>
      <c r="C342" s="1" t="s">
        <v>8344</v>
      </c>
      <c r="D342" s="1" t="s">
        <v>8345</v>
      </c>
      <c r="E342" s="2">
        <v>41061</v>
      </c>
      <c r="F342" s="2">
        <v>41090</v>
      </c>
      <c r="G342" s="1" t="s">
        <v>26560</v>
      </c>
      <c r="H342" s="1">
        <f>+Temporalidad[[#This Row],[ID]]</f>
        <v>331</v>
      </c>
    </row>
    <row r="343" spans="1:8" x14ac:dyDescent="0.3">
      <c r="A343">
        <v>332</v>
      </c>
      <c r="B343" s="19">
        <v>41091</v>
      </c>
      <c r="C343" s="1" t="s">
        <v>8344</v>
      </c>
      <c r="D343" s="1" t="s">
        <v>8345</v>
      </c>
      <c r="E343" s="2">
        <v>41091</v>
      </c>
      <c r="F343" s="2">
        <v>41121</v>
      </c>
      <c r="G343" s="1" t="s">
        <v>26561</v>
      </c>
      <c r="H343" s="1">
        <f>+Temporalidad[[#This Row],[ID]]</f>
        <v>332</v>
      </c>
    </row>
    <row r="344" spans="1:8" x14ac:dyDescent="0.3">
      <c r="A344">
        <v>333</v>
      </c>
      <c r="B344" s="19">
        <v>41122</v>
      </c>
      <c r="C344" s="1" t="s">
        <v>8344</v>
      </c>
      <c r="D344" s="1" t="s">
        <v>8345</v>
      </c>
      <c r="E344" s="2">
        <v>41122</v>
      </c>
      <c r="F344" s="2">
        <v>41152</v>
      </c>
      <c r="G344" s="1" t="s">
        <v>26562</v>
      </c>
      <c r="H344" s="1">
        <f>+Temporalidad[[#This Row],[ID]]</f>
        <v>333</v>
      </c>
    </row>
    <row r="345" spans="1:8" x14ac:dyDescent="0.3">
      <c r="A345">
        <v>334</v>
      </c>
      <c r="B345" s="19">
        <v>41153</v>
      </c>
      <c r="C345" s="1" t="s">
        <v>8344</v>
      </c>
      <c r="D345" s="1" t="s">
        <v>8345</v>
      </c>
      <c r="E345" s="2">
        <v>41153</v>
      </c>
      <c r="F345" s="2">
        <v>41182</v>
      </c>
      <c r="G345" s="1" t="s">
        <v>26563</v>
      </c>
      <c r="H345" s="1">
        <f>+Temporalidad[[#This Row],[ID]]</f>
        <v>334</v>
      </c>
    </row>
    <row r="346" spans="1:8" x14ac:dyDescent="0.3">
      <c r="A346">
        <v>335</v>
      </c>
      <c r="B346" s="19">
        <v>41183</v>
      </c>
      <c r="C346" s="1" t="s">
        <v>8344</v>
      </c>
      <c r="D346" s="1" t="s">
        <v>8345</v>
      </c>
      <c r="E346" s="2">
        <v>41183</v>
      </c>
      <c r="F346" s="2">
        <v>41213</v>
      </c>
      <c r="G346" s="1" t="s">
        <v>26564</v>
      </c>
      <c r="H346" s="1">
        <f>+Temporalidad[[#This Row],[ID]]</f>
        <v>335</v>
      </c>
    </row>
    <row r="347" spans="1:8" x14ac:dyDescent="0.3">
      <c r="A347">
        <v>336</v>
      </c>
      <c r="B347" s="19">
        <v>41214</v>
      </c>
      <c r="C347" s="1" t="s">
        <v>8344</v>
      </c>
      <c r="D347" s="1" t="s">
        <v>8345</v>
      </c>
      <c r="E347" s="2">
        <v>41214</v>
      </c>
      <c r="F347" s="2">
        <v>41243</v>
      </c>
      <c r="G347" s="1" t="s">
        <v>26565</v>
      </c>
      <c r="H347" s="1">
        <f>+Temporalidad[[#This Row],[ID]]</f>
        <v>336</v>
      </c>
    </row>
    <row r="348" spans="1:8" x14ac:dyDescent="0.3">
      <c r="A348">
        <v>337</v>
      </c>
      <c r="B348" s="19">
        <v>41244</v>
      </c>
      <c r="C348" s="1" t="s">
        <v>8344</v>
      </c>
      <c r="D348" s="1" t="s">
        <v>8345</v>
      </c>
      <c r="E348" s="2">
        <v>41244</v>
      </c>
      <c r="F348" s="2">
        <v>41274</v>
      </c>
      <c r="G348" s="1" t="s">
        <v>26566</v>
      </c>
      <c r="H348" s="1">
        <f>+Temporalidad[[#This Row],[ID]]</f>
        <v>337</v>
      </c>
    </row>
    <row r="349" spans="1:8" x14ac:dyDescent="0.3">
      <c r="A349">
        <v>338</v>
      </c>
      <c r="B349" s="19">
        <v>41275</v>
      </c>
      <c r="C349" s="1" t="s">
        <v>8344</v>
      </c>
      <c r="D349" s="1" t="s">
        <v>8345</v>
      </c>
      <c r="E349" s="2">
        <v>41275</v>
      </c>
      <c r="F349" s="2">
        <v>41305</v>
      </c>
      <c r="G349" s="1" t="s">
        <v>26567</v>
      </c>
      <c r="H349" s="1">
        <f>+Temporalidad[[#This Row],[ID]]</f>
        <v>338</v>
      </c>
    </row>
    <row r="350" spans="1:8" x14ac:dyDescent="0.3">
      <c r="A350">
        <v>339</v>
      </c>
      <c r="B350" s="19">
        <v>41306</v>
      </c>
      <c r="C350" s="1" t="s">
        <v>8344</v>
      </c>
      <c r="D350" s="1" t="s">
        <v>8345</v>
      </c>
      <c r="E350" s="2">
        <v>41306</v>
      </c>
      <c r="F350" s="2">
        <v>41333</v>
      </c>
      <c r="G350" s="1" t="s">
        <v>26568</v>
      </c>
      <c r="H350" s="1">
        <f>+Temporalidad[[#This Row],[ID]]</f>
        <v>339</v>
      </c>
    </row>
    <row r="351" spans="1:8" x14ac:dyDescent="0.3">
      <c r="A351">
        <v>340</v>
      </c>
      <c r="B351" s="19">
        <v>41334</v>
      </c>
      <c r="C351" s="1" t="s">
        <v>8344</v>
      </c>
      <c r="D351" s="1" t="s">
        <v>8345</v>
      </c>
      <c r="E351" s="2">
        <v>41334</v>
      </c>
      <c r="F351" s="2">
        <v>41364</v>
      </c>
      <c r="G351" s="1" t="s">
        <v>26569</v>
      </c>
      <c r="H351" s="1">
        <f>+Temporalidad[[#This Row],[ID]]</f>
        <v>340</v>
      </c>
    </row>
    <row r="352" spans="1:8" x14ac:dyDescent="0.3">
      <c r="A352">
        <v>341</v>
      </c>
      <c r="B352" s="19">
        <v>41365</v>
      </c>
      <c r="C352" s="1" t="s">
        <v>8344</v>
      </c>
      <c r="D352" s="1" t="s">
        <v>8345</v>
      </c>
      <c r="E352" s="2">
        <v>41365</v>
      </c>
      <c r="F352" s="2">
        <v>41394</v>
      </c>
      <c r="G352" s="1" t="s">
        <v>26570</v>
      </c>
      <c r="H352" s="1">
        <f>+Temporalidad[[#This Row],[ID]]</f>
        <v>341</v>
      </c>
    </row>
    <row r="353" spans="1:8" x14ac:dyDescent="0.3">
      <c r="A353">
        <v>342</v>
      </c>
      <c r="B353" s="19">
        <v>41395</v>
      </c>
      <c r="C353" s="1" t="s">
        <v>8344</v>
      </c>
      <c r="D353" s="1" t="s">
        <v>8345</v>
      </c>
      <c r="E353" s="2">
        <v>41395</v>
      </c>
      <c r="F353" s="2">
        <v>41425</v>
      </c>
      <c r="G353" s="1" t="s">
        <v>26571</v>
      </c>
      <c r="H353" s="1">
        <f>+Temporalidad[[#This Row],[ID]]</f>
        <v>342</v>
      </c>
    </row>
    <row r="354" spans="1:8" x14ac:dyDescent="0.3">
      <c r="A354">
        <v>343</v>
      </c>
      <c r="B354" s="19">
        <v>41426</v>
      </c>
      <c r="C354" s="1" t="s">
        <v>8344</v>
      </c>
      <c r="D354" s="1" t="s">
        <v>8345</v>
      </c>
      <c r="E354" s="2">
        <v>41426</v>
      </c>
      <c r="F354" s="2">
        <v>41455</v>
      </c>
      <c r="G354" s="1" t="s">
        <v>26572</v>
      </c>
      <c r="H354" s="1">
        <f>+Temporalidad[[#This Row],[ID]]</f>
        <v>343</v>
      </c>
    </row>
    <row r="355" spans="1:8" x14ac:dyDescent="0.3">
      <c r="A355">
        <v>344</v>
      </c>
      <c r="B355" s="19">
        <v>41456</v>
      </c>
      <c r="C355" s="1" t="s">
        <v>8344</v>
      </c>
      <c r="D355" s="1" t="s">
        <v>8345</v>
      </c>
      <c r="E355" s="2">
        <v>41456</v>
      </c>
      <c r="F355" s="2">
        <v>41486</v>
      </c>
      <c r="G355" s="1" t="s">
        <v>26573</v>
      </c>
      <c r="H355" s="1">
        <f>+Temporalidad[[#This Row],[ID]]</f>
        <v>344</v>
      </c>
    </row>
    <row r="356" spans="1:8" x14ac:dyDescent="0.3">
      <c r="A356">
        <v>345</v>
      </c>
      <c r="B356" s="19">
        <v>41487</v>
      </c>
      <c r="C356" s="1" t="s">
        <v>8344</v>
      </c>
      <c r="D356" s="1" t="s">
        <v>8345</v>
      </c>
      <c r="E356" s="2">
        <v>41487</v>
      </c>
      <c r="F356" s="2">
        <v>41517</v>
      </c>
      <c r="G356" s="1" t="s">
        <v>26574</v>
      </c>
      <c r="H356" s="1">
        <f>+Temporalidad[[#This Row],[ID]]</f>
        <v>345</v>
      </c>
    </row>
    <row r="357" spans="1:8" x14ac:dyDescent="0.3">
      <c r="A357">
        <v>346</v>
      </c>
      <c r="B357" s="19">
        <v>41518</v>
      </c>
      <c r="C357" s="1" t="s">
        <v>8344</v>
      </c>
      <c r="D357" s="1" t="s">
        <v>8345</v>
      </c>
      <c r="E357" s="2">
        <v>41518</v>
      </c>
      <c r="F357" s="2">
        <v>41547</v>
      </c>
      <c r="G357" s="1" t="s">
        <v>26575</v>
      </c>
      <c r="H357" s="1">
        <f>+Temporalidad[[#This Row],[ID]]</f>
        <v>346</v>
      </c>
    </row>
    <row r="358" spans="1:8" x14ac:dyDescent="0.3">
      <c r="A358">
        <v>347</v>
      </c>
      <c r="B358" s="19">
        <v>41548</v>
      </c>
      <c r="C358" s="1" t="s">
        <v>8344</v>
      </c>
      <c r="D358" s="1" t="s">
        <v>8345</v>
      </c>
      <c r="E358" s="2">
        <v>41548</v>
      </c>
      <c r="F358" s="2">
        <v>41578</v>
      </c>
      <c r="G358" s="1" t="s">
        <v>26576</v>
      </c>
      <c r="H358" s="1">
        <f>+Temporalidad[[#This Row],[ID]]</f>
        <v>347</v>
      </c>
    </row>
    <row r="359" spans="1:8" x14ac:dyDescent="0.3">
      <c r="A359">
        <v>348</v>
      </c>
      <c r="B359" s="19">
        <v>41579</v>
      </c>
      <c r="C359" s="1" t="s">
        <v>8344</v>
      </c>
      <c r="D359" s="1" t="s">
        <v>8345</v>
      </c>
      <c r="E359" s="2">
        <v>41579</v>
      </c>
      <c r="F359" s="2">
        <v>41608</v>
      </c>
      <c r="G359" s="1" t="s">
        <v>26577</v>
      </c>
      <c r="H359" s="1">
        <f>+Temporalidad[[#This Row],[ID]]</f>
        <v>348</v>
      </c>
    </row>
    <row r="360" spans="1:8" x14ac:dyDescent="0.3">
      <c r="A360">
        <v>349</v>
      </c>
      <c r="B360" s="19">
        <v>41609</v>
      </c>
      <c r="C360" s="1" t="s">
        <v>8344</v>
      </c>
      <c r="D360" s="1" t="s">
        <v>8345</v>
      </c>
      <c r="E360" s="2">
        <v>41609</v>
      </c>
      <c r="F360" s="2">
        <v>41639</v>
      </c>
      <c r="G360" s="1" t="s">
        <v>26578</v>
      </c>
      <c r="H360" s="1">
        <f>+Temporalidad[[#This Row],[ID]]</f>
        <v>349</v>
      </c>
    </row>
    <row r="361" spans="1:8" x14ac:dyDescent="0.3">
      <c r="A361">
        <v>350</v>
      </c>
      <c r="B361" s="19">
        <v>41640</v>
      </c>
      <c r="C361" s="1" t="s">
        <v>8344</v>
      </c>
      <c r="D361" s="1" t="s">
        <v>8345</v>
      </c>
      <c r="E361" s="2">
        <v>41640</v>
      </c>
      <c r="F361" s="2">
        <v>41670</v>
      </c>
      <c r="G361" s="1" t="s">
        <v>26579</v>
      </c>
      <c r="H361" s="1">
        <f>+Temporalidad[[#This Row],[ID]]</f>
        <v>350</v>
      </c>
    </row>
    <row r="362" spans="1:8" x14ac:dyDescent="0.3">
      <c r="A362">
        <v>351</v>
      </c>
      <c r="B362" s="19">
        <v>41671</v>
      </c>
      <c r="C362" s="1" t="s">
        <v>8344</v>
      </c>
      <c r="D362" s="1" t="s">
        <v>8345</v>
      </c>
      <c r="E362" s="2">
        <v>41671</v>
      </c>
      <c r="F362" s="2">
        <v>41698</v>
      </c>
      <c r="G362" s="1" t="s">
        <v>26580</v>
      </c>
      <c r="H362" s="1">
        <f>+Temporalidad[[#This Row],[ID]]</f>
        <v>351</v>
      </c>
    </row>
    <row r="363" spans="1:8" x14ac:dyDescent="0.3">
      <c r="A363">
        <v>352</v>
      </c>
      <c r="B363" s="19">
        <v>41699</v>
      </c>
      <c r="C363" s="1" t="s">
        <v>8344</v>
      </c>
      <c r="D363" s="1" t="s">
        <v>8345</v>
      </c>
      <c r="E363" s="2">
        <v>41699</v>
      </c>
      <c r="F363" s="2">
        <v>41729</v>
      </c>
      <c r="G363" s="1" t="s">
        <v>26581</v>
      </c>
      <c r="H363" s="1">
        <f>+Temporalidad[[#This Row],[ID]]</f>
        <v>352</v>
      </c>
    </row>
    <row r="364" spans="1:8" x14ac:dyDescent="0.3">
      <c r="A364">
        <v>353</v>
      </c>
      <c r="B364" s="19">
        <v>41730</v>
      </c>
      <c r="C364" s="1" t="s">
        <v>8344</v>
      </c>
      <c r="D364" s="1" t="s">
        <v>8345</v>
      </c>
      <c r="E364" s="2">
        <v>41730</v>
      </c>
      <c r="F364" s="2">
        <v>41759</v>
      </c>
      <c r="G364" s="1" t="s">
        <v>26582</v>
      </c>
      <c r="H364" s="1">
        <f>+Temporalidad[[#This Row],[ID]]</f>
        <v>353</v>
      </c>
    </row>
    <row r="365" spans="1:8" x14ac:dyDescent="0.3">
      <c r="A365">
        <v>354</v>
      </c>
      <c r="B365" s="19">
        <v>41760</v>
      </c>
      <c r="C365" s="1" t="s">
        <v>8344</v>
      </c>
      <c r="D365" s="1" t="s">
        <v>8345</v>
      </c>
      <c r="E365" s="2">
        <v>41760</v>
      </c>
      <c r="F365" s="2">
        <v>41790</v>
      </c>
      <c r="G365" s="1" t="s">
        <v>26583</v>
      </c>
      <c r="H365" s="1">
        <f>+Temporalidad[[#This Row],[ID]]</f>
        <v>354</v>
      </c>
    </row>
    <row r="366" spans="1:8" x14ac:dyDescent="0.3">
      <c r="A366">
        <v>355</v>
      </c>
      <c r="B366" s="19">
        <v>41791</v>
      </c>
      <c r="C366" s="1" t="s">
        <v>8344</v>
      </c>
      <c r="D366" s="1" t="s">
        <v>8345</v>
      </c>
      <c r="E366" s="2">
        <v>41791</v>
      </c>
      <c r="F366" s="2">
        <v>41820</v>
      </c>
      <c r="G366" s="1" t="s">
        <v>26584</v>
      </c>
      <c r="H366" s="1">
        <f>+Temporalidad[[#This Row],[ID]]</f>
        <v>355</v>
      </c>
    </row>
    <row r="367" spans="1:8" x14ac:dyDescent="0.3">
      <c r="A367">
        <v>356</v>
      </c>
      <c r="B367" s="19">
        <v>41821</v>
      </c>
      <c r="C367" s="1" t="s">
        <v>8344</v>
      </c>
      <c r="D367" s="1" t="s">
        <v>8345</v>
      </c>
      <c r="E367" s="2">
        <v>41821</v>
      </c>
      <c r="F367" s="2">
        <v>41851</v>
      </c>
      <c r="G367" s="1" t="s">
        <v>26585</v>
      </c>
      <c r="H367" s="1">
        <f>+Temporalidad[[#This Row],[ID]]</f>
        <v>356</v>
      </c>
    </row>
    <row r="368" spans="1:8" x14ac:dyDescent="0.3">
      <c r="A368">
        <v>357</v>
      </c>
      <c r="B368" s="19">
        <v>41852</v>
      </c>
      <c r="C368" s="1" t="s">
        <v>8344</v>
      </c>
      <c r="D368" s="1" t="s">
        <v>8345</v>
      </c>
      <c r="E368" s="2">
        <v>41852</v>
      </c>
      <c r="F368" s="2">
        <v>41882</v>
      </c>
      <c r="G368" s="1" t="s">
        <v>26586</v>
      </c>
      <c r="H368" s="1">
        <f>+Temporalidad[[#This Row],[ID]]</f>
        <v>357</v>
      </c>
    </row>
    <row r="369" spans="1:8" x14ac:dyDescent="0.3">
      <c r="A369">
        <v>358</v>
      </c>
      <c r="B369" s="19">
        <v>41883</v>
      </c>
      <c r="C369" s="1" t="s">
        <v>8344</v>
      </c>
      <c r="D369" s="1" t="s">
        <v>8345</v>
      </c>
      <c r="E369" s="2">
        <v>41883</v>
      </c>
      <c r="F369" s="2">
        <v>41912</v>
      </c>
      <c r="G369" s="1" t="s">
        <v>26587</v>
      </c>
      <c r="H369" s="1">
        <f>+Temporalidad[[#This Row],[ID]]</f>
        <v>358</v>
      </c>
    </row>
    <row r="370" spans="1:8" x14ac:dyDescent="0.3">
      <c r="A370">
        <v>359</v>
      </c>
      <c r="B370" s="19">
        <v>41913</v>
      </c>
      <c r="C370" s="1" t="s">
        <v>8344</v>
      </c>
      <c r="D370" s="1" t="s">
        <v>8345</v>
      </c>
      <c r="E370" s="2">
        <v>41913</v>
      </c>
      <c r="F370" s="2">
        <v>41943</v>
      </c>
      <c r="G370" s="1" t="s">
        <v>26588</v>
      </c>
      <c r="H370" s="1">
        <f>+Temporalidad[[#This Row],[ID]]</f>
        <v>359</v>
      </c>
    </row>
    <row r="371" spans="1:8" x14ac:dyDescent="0.3">
      <c r="A371">
        <v>360</v>
      </c>
      <c r="B371" s="19">
        <v>41944</v>
      </c>
      <c r="C371" s="1" t="s">
        <v>8344</v>
      </c>
      <c r="D371" s="1" t="s">
        <v>8345</v>
      </c>
      <c r="E371" s="2">
        <v>41944</v>
      </c>
      <c r="F371" s="2">
        <v>41973</v>
      </c>
      <c r="G371" s="1" t="s">
        <v>26589</v>
      </c>
      <c r="H371" s="1">
        <f>+Temporalidad[[#This Row],[ID]]</f>
        <v>360</v>
      </c>
    </row>
    <row r="372" spans="1:8" x14ac:dyDescent="0.3">
      <c r="A372">
        <v>361</v>
      </c>
      <c r="B372" s="19">
        <v>41974</v>
      </c>
      <c r="C372" s="1" t="s">
        <v>8344</v>
      </c>
      <c r="D372" s="1" t="s">
        <v>8345</v>
      </c>
      <c r="E372" s="2">
        <v>41974</v>
      </c>
      <c r="F372" s="2">
        <v>42004</v>
      </c>
      <c r="G372" s="1" t="s">
        <v>26590</v>
      </c>
      <c r="H372" s="1">
        <f>+Temporalidad[[#This Row],[ID]]</f>
        <v>361</v>
      </c>
    </row>
    <row r="373" spans="1:8" x14ac:dyDescent="0.3">
      <c r="A373">
        <v>362</v>
      </c>
      <c r="B373" s="19">
        <v>42005</v>
      </c>
      <c r="C373" s="1" t="s">
        <v>8344</v>
      </c>
      <c r="D373" s="1" t="s">
        <v>8345</v>
      </c>
      <c r="E373" s="2">
        <v>42005</v>
      </c>
      <c r="F373" s="2">
        <v>42035</v>
      </c>
      <c r="G373" s="1" t="s">
        <v>26591</v>
      </c>
      <c r="H373" s="1">
        <f>+Temporalidad[[#This Row],[ID]]</f>
        <v>362</v>
      </c>
    </row>
    <row r="374" spans="1:8" x14ac:dyDescent="0.3">
      <c r="A374">
        <v>363</v>
      </c>
      <c r="B374" s="19">
        <v>42036</v>
      </c>
      <c r="C374" s="1" t="s">
        <v>8344</v>
      </c>
      <c r="D374" s="1" t="s">
        <v>8345</v>
      </c>
      <c r="E374" s="2">
        <v>42036</v>
      </c>
      <c r="F374" s="2">
        <v>42063</v>
      </c>
      <c r="G374" s="1" t="s">
        <v>26592</v>
      </c>
      <c r="H374" s="1">
        <f>+Temporalidad[[#This Row],[ID]]</f>
        <v>363</v>
      </c>
    </row>
    <row r="375" spans="1:8" x14ac:dyDescent="0.3">
      <c r="A375">
        <v>364</v>
      </c>
      <c r="B375" s="19">
        <v>42064</v>
      </c>
      <c r="C375" s="1" t="s">
        <v>8344</v>
      </c>
      <c r="D375" s="1" t="s">
        <v>8345</v>
      </c>
      <c r="E375" s="2">
        <v>42064</v>
      </c>
      <c r="F375" s="2">
        <v>42094</v>
      </c>
      <c r="G375" s="1" t="s">
        <v>26593</v>
      </c>
      <c r="H375" s="1">
        <f>+Temporalidad[[#This Row],[ID]]</f>
        <v>364</v>
      </c>
    </row>
    <row r="376" spans="1:8" x14ac:dyDescent="0.3">
      <c r="A376">
        <v>365</v>
      </c>
      <c r="B376" s="19">
        <v>42095</v>
      </c>
      <c r="C376" s="1" t="s">
        <v>8344</v>
      </c>
      <c r="D376" s="1" t="s">
        <v>8345</v>
      </c>
      <c r="E376" s="2">
        <v>42095</v>
      </c>
      <c r="F376" s="2">
        <v>42124</v>
      </c>
      <c r="G376" s="1" t="s">
        <v>26594</v>
      </c>
      <c r="H376" s="1">
        <f>+Temporalidad[[#This Row],[ID]]</f>
        <v>365</v>
      </c>
    </row>
    <row r="377" spans="1:8" x14ac:dyDescent="0.3">
      <c r="A377">
        <v>366</v>
      </c>
      <c r="B377" s="19">
        <v>42125</v>
      </c>
      <c r="C377" s="1" t="s">
        <v>8344</v>
      </c>
      <c r="D377" s="1" t="s">
        <v>8345</v>
      </c>
      <c r="E377" s="2">
        <v>42125</v>
      </c>
      <c r="F377" s="2">
        <v>42155</v>
      </c>
      <c r="G377" s="1" t="s">
        <v>26595</v>
      </c>
      <c r="H377" s="1">
        <f>+Temporalidad[[#This Row],[ID]]</f>
        <v>366</v>
      </c>
    </row>
    <row r="378" spans="1:8" x14ac:dyDescent="0.3">
      <c r="A378">
        <v>367</v>
      </c>
      <c r="B378" s="19">
        <v>42156</v>
      </c>
      <c r="C378" s="1" t="s">
        <v>8344</v>
      </c>
      <c r="D378" s="1" t="s">
        <v>8345</v>
      </c>
      <c r="E378" s="2">
        <v>42156</v>
      </c>
      <c r="F378" s="2">
        <v>42185</v>
      </c>
      <c r="G378" s="1" t="s">
        <v>26596</v>
      </c>
      <c r="H378" s="1">
        <f>+Temporalidad[[#This Row],[ID]]</f>
        <v>367</v>
      </c>
    </row>
    <row r="379" spans="1:8" x14ac:dyDescent="0.3">
      <c r="A379">
        <v>368</v>
      </c>
      <c r="B379" s="19">
        <v>42186</v>
      </c>
      <c r="C379" s="1" t="s">
        <v>8344</v>
      </c>
      <c r="D379" s="1" t="s">
        <v>8345</v>
      </c>
      <c r="E379" s="2">
        <v>42186</v>
      </c>
      <c r="F379" s="2">
        <v>42216</v>
      </c>
      <c r="G379" s="1" t="s">
        <v>26597</v>
      </c>
      <c r="H379" s="1">
        <f>+Temporalidad[[#This Row],[ID]]</f>
        <v>368</v>
      </c>
    </row>
    <row r="380" spans="1:8" x14ac:dyDescent="0.3">
      <c r="A380">
        <v>369</v>
      </c>
      <c r="B380" s="19">
        <v>42217</v>
      </c>
      <c r="C380" s="1" t="s">
        <v>8344</v>
      </c>
      <c r="D380" s="1" t="s">
        <v>8345</v>
      </c>
      <c r="E380" s="2">
        <v>42217</v>
      </c>
      <c r="F380" s="2">
        <v>42247</v>
      </c>
      <c r="G380" s="1" t="s">
        <v>26598</v>
      </c>
      <c r="H380" s="1">
        <f>+Temporalidad[[#This Row],[ID]]</f>
        <v>369</v>
      </c>
    </row>
    <row r="381" spans="1:8" x14ac:dyDescent="0.3">
      <c r="A381">
        <v>370</v>
      </c>
      <c r="B381" s="19">
        <v>42248</v>
      </c>
      <c r="C381" s="1" t="s">
        <v>8344</v>
      </c>
      <c r="D381" s="1" t="s">
        <v>8345</v>
      </c>
      <c r="E381" s="2">
        <v>42248</v>
      </c>
      <c r="F381" s="2">
        <v>42277</v>
      </c>
      <c r="G381" s="1" t="s">
        <v>26599</v>
      </c>
      <c r="H381" s="1">
        <f>+Temporalidad[[#This Row],[ID]]</f>
        <v>370</v>
      </c>
    </row>
    <row r="382" spans="1:8" x14ac:dyDescent="0.3">
      <c r="A382">
        <v>371</v>
      </c>
      <c r="B382" s="19">
        <v>42278</v>
      </c>
      <c r="C382" s="1" t="s">
        <v>8344</v>
      </c>
      <c r="D382" s="1" t="s">
        <v>8345</v>
      </c>
      <c r="E382" s="2">
        <v>42278</v>
      </c>
      <c r="F382" s="2">
        <v>42308</v>
      </c>
      <c r="G382" s="1" t="s">
        <v>26600</v>
      </c>
      <c r="H382" s="1">
        <f>+Temporalidad[[#This Row],[ID]]</f>
        <v>371</v>
      </c>
    </row>
    <row r="383" spans="1:8" x14ac:dyDescent="0.3">
      <c r="A383">
        <v>372</v>
      </c>
      <c r="B383" s="19">
        <v>42309</v>
      </c>
      <c r="C383" s="1" t="s">
        <v>8344</v>
      </c>
      <c r="D383" s="1" t="s">
        <v>8345</v>
      </c>
      <c r="E383" s="2">
        <v>42309</v>
      </c>
      <c r="F383" s="2">
        <v>42338</v>
      </c>
      <c r="G383" s="1" t="s">
        <v>26601</v>
      </c>
      <c r="H383" s="1">
        <f>+Temporalidad[[#This Row],[ID]]</f>
        <v>372</v>
      </c>
    </row>
    <row r="384" spans="1:8" x14ac:dyDescent="0.3">
      <c r="A384">
        <v>373</v>
      </c>
      <c r="B384" s="19">
        <v>42339</v>
      </c>
      <c r="C384" s="1" t="s">
        <v>8344</v>
      </c>
      <c r="D384" s="1" t="s">
        <v>8345</v>
      </c>
      <c r="E384" s="2">
        <v>42339</v>
      </c>
      <c r="F384" s="2">
        <v>42369</v>
      </c>
      <c r="G384" s="1" t="s">
        <v>26602</v>
      </c>
      <c r="H384" s="1">
        <f>+Temporalidad[[#This Row],[ID]]</f>
        <v>373</v>
      </c>
    </row>
    <row r="385" spans="1:8" x14ac:dyDescent="0.3">
      <c r="A385">
        <v>374</v>
      </c>
      <c r="B385" s="19">
        <v>42370</v>
      </c>
      <c r="C385" s="1" t="s">
        <v>8344</v>
      </c>
      <c r="D385" s="1" t="s">
        <v>8345</v>
      </c>
      <c r="E385" s="2">
        <v>42370</v>
      </c>
      <c r="F385" s="2">
        <v>42400</v>
      </c>
      <c r="G385" s="1" t="s">
        <v>26603</v>
      </c>
      <c r="H385" s="1">
        <f>+Temporalidad[[#This Row],[ID]]</f>
        <v>374</v>
      </c>
    </row>
    <row r="386" spans="1:8" x14ac:dyDescent="0.3">
      <c r="A386">
        <v>375</v>
      </c>
      <c r="B386" s="19">
        <v>42401</v>
      </c>
      <c r="C386" s="1" t="s">
        <v>8344</v>
      </c>
      <c r="D386" s="1" t="s">
        <v>8345</v>
      </c>
      <c r="E386" s="2">
        <v>42401</v>
      </c>
      <c r="F386" s="2">
        <v>42428</v>
      </c>
      <c r="G386" s="1" t="s">
        <v>26604</v>
      </c>
      <c r="H386" s="1">
        <f>+Temporalidad[[#This Row],[ID]]</f>
        <v>375</v>
      </c>
    </row>
    <row r="387" spans="1:8" x14ac:dyDescent="0.3">
      <c r="A387">
        <v>376</v>
      </c>
      <c r="B387" s="19">
        <v>42430</v>
      </c>
      <c r="C387" s="1" t="s">
        <v>8344</v>
      </c>
      <c r="D387" s="1" t="s">
        <v>8345</v>
      </c>
      <c r="E387" s="2">
        <v>42430</v>
      </c>
      <c r="F387" s="2">
        <v>42460</v>
      </c>
      <c r="G387" s="1" t="s">
        <v>26605</v>
      </c>
      <c r="H387" s="1">
        <f>+Temporalidad[[#This Row],[ID]]</f>
        <v>376</v>
      </c>
    </row>
    <row r="388" spans="1:8" x14ac:dyDescent="0.3">
      <c r="A388">
        <v>377</v>
      </c>
      <c r="B388" s="19">
        <v>42461</v>
      </c>
      <c r="C388" s="1" t="s">
        <v>8344</v>
      </c>
      <c r="D388" s="1" t="s">
        <v>8345</v>
      </c>
      <c r="E388" s="2">
        <v>42461</v>
      </c>
      <c r="F388" s="2">
        <v>42490</v>
      </c>
      <c r="G388" s="1" t="s">
        <v>26606</v>
      </c>
      <c r="H388" s="1">
        <f>+Temporalidad[[#This Row],[ID]]</f>
        <v>377</v>
      </c>
    </row>
    <row r="389" spans="1:8" x14ac:dyDescent="0.3">
      <c r="A389">
        <v>378</v>
      </c>
      <c r="B389" s="19">
        <v>42491</v>
      </c>
      <c r="C389" s="1" t="s">
        <v>8344</v>
      </c>
      <c r="D389" s="1" t="s">
        <v>8345</v>
      </c>
      <c r="E389" s="2">
        <v>42491</v>
      </c>
      <c r="F389" s="2">
        <v>42521</v>
      </c>
      <c r="G389" s="1" t="s">
        <v>26607</v>
      </c>
      <c r="H389" s="1">
        <f>+Temporalidad[[#This Row],[ID]]</f>
        <v>378</v>
      </c>
    </row>
    <row r="390" spans="1:8" x14ac:dyDescent="0.3">
      <c r="A390">
        <v>379</v>
      </c>
      <c r="B390" s="19">
        <v>42522</v>
      </c>
      <c r="C390" s="1" t="s">
        <v>8344</v>
      </c>
      <c r="D390" s="1" t="s">
        <v>8345</v>
      </c>
      <c r="E390" s="2">
        <v>42522</v>
      </c>
      <c r="F390" s="2">
        <v>42551</v>
      </c>
      <c r="G390" s="1" t="s">
        <v>26608</v>
      </c>
      <c r="H390" s="1">
        <f>+Temporalidad[[#This Row],[ID]]</f>
        <v>379</v>
      </c>
    </row>
    <row r="391" spans="1:8" x14ac:dyDescent="0.3">
      <c r="A391">
        <v>380</v>
      </c>
      <c r="B391" s="19">
        <v>42552</v>
      </c>
      <c r="C391" s="1" t="s">
        <v>8344</v>
      </c>
      <c r="D391" s="1" t="s">
        <v>8345</v>
      </c>
      <c r="E391" s="2">
        <v>42552</v>
      </c>
      <c r="F391" s="2">
        <v>42582</v>
      </c>
      <c r="G391" s="1" t="s">
        <v>26609</v>
      </c>
      <c r="H391" s="1">
        <f>+Temporalidad[[#This Row],[ID]]</f>
        <v>380</v>
      </c>
    </row>
    <row r="392" spans="1:8" x14ac:dyDescent="0.3">
      <c r="A392">
        <v>381</v>
      </c>
      <c r="B392" s="19">
        <v>42583</v>
      </c>
      <c r="C392" s="1" t="s">
        <v>8344</v>
      </c>
      <c r="D392" s="1" t="s">
        <v>8345</v>
      </c>
      <c r="E392" s="2">
        <v>42583</v>
      </c>
      <c r="F392" s="2">
        <v>42613</v>
      </c>
      <c r="G392" s="1" t="s">
        <v>26610</v>
      </c>
      <c r="H392" s="1">
        <f>+Temporalidad[[#This Row],[ID]]</f>
        <v>381</v>
      </c>
    </row>
    <row r="393" spans="1:8" x14ac:dyDescent="0.3">
      <c r="A393">
        <v>382</v>
      </c>
      <c r="B393" s="19">
        <v>42614</v>
      </c>
      <c r="C393" s="1" t="s">
        <v>8344</v>
      </c>
      <c r="D393" s="1" t="s">
        <v>8345</v>
      </c>
      <c r="E393" s="2">
        <v>42614</v>
      </c>
      <c r="F393" s="2">
        <v>42643</v>
      </c>
      <c r="G393" s="1" t="s">
        <v>26611</v>
      </c>
      <c r="H393" s="1">
        <f>+Temporalidad[[#This Row],[ID]]</f>
        <v>382</v>
      </c>
    </row>
    <row r="394" spans="1:8" x14ac:dyDescent="0.3">
      <c r="A394">
        <v>383</v>
      </c>
      <c r="B394" s="19">
        <v>42644</v>
      </c>
      <c r="C394" s="1" t="s">
        <v>8344</v>
      </c>
      <c r="D394" s="1" t="s">
        <v>8345</v>
      </c>
      <c r="E394" s="2">
        <v>42644</v>
      </c>
      <c r="F394" s="2">
        <v>42674</v>
      </c>
      <c r="G394" s="1" t="s">
        <v>26612</v>
      </c>
      <c r="H394" s="1">
        <f>+Temporalidad[[#This Row],[ID]]</f>
        <v>383</v>
      </c>
    </row>
    <row r="395" spans="1:8" x14ac:dyDescent="0.3">
      <c r="A395">
        <v>384</v>
      </c>
      <c r="B395" s="19">
        <v>42675</v>
      </c>
      <c r="C395" s="1" t="s">
        <v>8344</v>
      </c>
      <c r="D395" s="1" t="s">
        <v>8345</v>
      </c>
      <c r="E395" s="2">
        <v>42675</v>
      </c>
      <c r="F395" s="2">
        <v>42704</v>
      </c>
      <c r="G395" s="1" t="s">
        <v>26613</v>
      </c>
      <c r="H395" s="1">
        <f>+Temporalidad[[#This Row],[ID]]</f>
        <v>384</v>
      </c>
    </row>
    <row r="396" spans="1:8" x14ac:dyDescent="0.3">
      <c r="A396">
        <v>385</v>
      </c>
      <c r="B396" s="19">
        <v>42705</v>
      </c>
      <c r="C396" s="1" t="s">
        <v>8344</v>
      </c>
      <c r="D396" s="1" t="s">
        <v>8345</v>
      </c>
      <c r="E396" s="2">
        <v>42705</v>
      </c>
      <c r="F396" s="2">
        <v>42735</v>
      </c>
      <c r="G396" s="1" t="s">
        <v>26614</v>
      </c>
      <c r="H396" s="1">
        <f>+Temporalidad[[#This Row],[ID]]</f>
        <v>385</v>
      </c>
    </row>
    <row r="397" spans="1:8" x14ac:dyDescent="0.3">
      <c r="A397">
        <v>386</v>
      </c>
      <c r="B397" s="19">
        <v>42736</v>
      </c>
      <c r="C397" s="1" t="s">
        <v>8344</v>
      </c>
      <c r="D397" s="1" t="s">
        <v>8345</v>
      </c>
      <c r="E397" s="2">
        <v>42736</v>
      </c>
      <c r="F397" s="2">
        <v>42766</v>
      </c>
      <c r="G397" s="1" t="s">
        <v>26615</v>
      </c>
      <c r="H397" s="1">
        <f>+Temporalidad[[#This Row],[ID]]</f>
        <v>386</v>
      </c>
    </row>
    <row r="398" spans="1:8" x14ac:dyDescent="0.3">
      <c r="A398">
        <v>387</v>
      </c>
      <c r="B398" s="19">
        <v>42767</v>
      </c>
      <c r="C398" s="1" t="s">
        <v>8344</v>
      </c>
      <c r="D398" s="1" t="s">
        <v>8345</v>
      </c>
      <c r="E398" s="2">
        <v>42767</v>
      </c>
      <c r="F398" s="2">
        <v>42794</v>
      </c>
      <c r="G398" s="1" t="s">
        <v>26616</v>
      </c>
      <c r="H398" s="1">
        <f>+Temporalidad[[#This Row],[ID]]</f>
        <v>387</v>
      </c>
    </row>
    <row r="399" spans="1:8" x14ac:dyDescent="0.3">
      <c r="A399">
        <v>388</v>
      </c>
      <c r="B399" s="19">
        <v>42795</v>
      </c>
      <c r="C399" s="1" t="s">
        <v>8344</v>
      </c>
      <c r="D399" s="1" t="s">
        <v>8345</v>
      </c>
      <c r="E399" s="2">
        <v>42795</v>
      </c>
      <c r="F399" s="2">
        <v>42825</v>
      </c>
      <c r="G399" s="1" t="s">
        <v>26617</v>
      </c>
      <c r="H399" s="1">
        <f>+Temporalidad[[#This Row],[ID]]</f>
        <v>388</v>
      </c>
    </row>
    <row r="400" spans="1:8" x14ac:dyDescent="0.3">
      <c r="A400">
        <v>389</v>
      </c>
      <c r="B400" s="19">
        <v>42826</v>
      </c>
      <c r="C400" s="1" t="s">
        <v>8344</v>
      </c>
      <c r="D400" s="1" t="s">
        <v>8345</v>
      </c>
      <c r="E400" s="2">
        <v>42826</v>
      </c>
      <c r="F400" s="2">
        <v>42855</v>
      </c>
      <c r="G400" s="1" t="s">
        <v>26618</v>
      </c>
      <c r="H400" s="1">
        <f>+Temporalidad[[#This Row],[ID]]</f>
        <v>389</v>
      </c>
    </row>
    <row r="401" spans="1:8" x14ac:dyDescent="0.3">
      <c r="A401">
        <v>390</v>
      </c>
      <c r="B401" s="19">
        <v>42856</v>
      </c>
      <c r="C401" s="1" t="s">
        <v>8344</v>
      </c>
      <c r="D401" s="1" t="s">
        <v>8345</v>
      </c>
      <c r="E401" s="2">
        <v>42856</v>
      </c>
      <c r="F401" s="2">
        <v>42886</v>
      </c>
      <c r="G401" s="1" t="s">
        <v>26619</v>
      </c>
      <c r="H401" s="1">
        <f>+Temporalidad[[#This Row],[ID]]</f>
        <v>390</v>
      </c>
    </row>
    <row r="402" spans="1:8" x14ac:dyDescent="0.3">
      <c r="A402">
        <v>391</v>
      </c>
      <c r="B402" s="19">
        <v>42887</v>
      </c>
      <c r="C402" s="1" t="s">
        <v>8344</v>
      </c>
      <c r="D402" s="1" t="s">
        <v>8345</v>
      </c>
      <c r="E402" s="2">
        <v>42887</v>
      </c>
      <c r="F402" s="2">
        <v>42916</v>
      </c>
      <c r="G402" s="1" t="s">
        <v>26620</v>
      </c>
      <c r="H402" s="1">
        <f>+Temporalidad[[#This Row],[ID]]</f>
        <v>391</v>
      </c>
    </row>
    <row r="403" spans="1:8" x14ac:dyDescent="0.3">
      <c r="A403">
        <v>392</v>
      </c>
      <c r="B403" s="19">
        <v>42917</v>
      </c>
      <c r="C403" s="1" t="s">
        <v>8344</v>
      </c>
      <c r="D403" s="1" t="s">
        <v>8345</v>
      </c>
      <c r="E403" s="2">
        <v>42917</v>
      </c>
      <c r="F403" s="2">
        <v>42947</v>
      </c>
      <c r="G403" s="1" t="s">
        <v>26621</v>
      </c>
      <c r="H403" s="1">
        <f>+Temporalidad[[#This Row],[ID]]</f>
        <v>392</v>
      </c>
    </row>
    <row r="404" spans="1:8" x14ac:dyDescent="0.3">
      <c r="A404">
        <v>393</v>
      </c>
      <c r="B404" s="19">
        <v>42948</v>
      </c>
      <c r="C404" s="1" t="s">
        <v>8344</v>
      </c>
      <c r="D404" s="1" t="s">
        <v>8345</v>
      </c>
      <c r="E404" s="2">
        <v>42948</v>
      </c>
      <c r="F404" s="2">
        <v>42978</v>
      </c>
      <c r="G404" s="1" t="s">
        <v>26622</v>
      </c>
      <c r="H404" s="1">
        <f>+Temporalidad[[#This Row],[ID]]</f>
        <v>393</v>
      </c>
    </row>
    <row r="405" spans="1:8" x14ac:dyDescent="0.3">
      <c r="A405">
        <v>394</v>
      </c>
      <c r="B405" s="19">
        <v>42979</v>
      </c>
      <c r="C405" s="1" t="s">
        <v>8344</v>
      </c>
      <c r="D405" s="1" t="s">
        <v>8345</v>
      </c>
      <c r="E405" s="2">
        <v>42979</v>
      </c>
      <c r="F405" s="2">
        <v>43008</v>
      </c>
      <c r="G405" s="1" t="s">
        <v>26623</v>
      </c>
      <c r="H405" s="1">
        <f>+Temporalidad[[#This Row],[ID]]</f>
        <v>394</v>
      </c>
    </row>
    <row r="406" spans="1:8" x14ac:dyDescent="0.3">
      <c r="A406">
        <v>395</v>
      </c>
      <c r="B406" s="19">
        <v>43009</v>
      </c>
      <c r="C406" s="1" t="s">
        <v>8344</v>
      </c>
      <c r="D406" s="1" t="s">
        <v>8345</v>
      </c>
      <c r="E406" s="2">
        <v>43009</v>
      </c>
      <c r="F406" s="2">
        <v>43039</v>
      </c>
      <c r="G406" s="1" t="s">
        <v>26624</v>
      </c>
      <c r="H406" s="1">
        <f>+Temporalidad[[#This Row],[ID]]</f>
        <v>395</v>
      </c>
    </row>
    <row r="407" spans="1:8" x14ac:dyDescent="0.3">
      <c r="A407">
        <v>396</v>
      </c>
      <c r="B407" s="19">
        <v>43040</v>
      </c>
      <c r="C407" s="1" t="s">
        <v>8344</v>
      </c>
      <c r="D407" s="1" t="s">
        <v>8345</v>
      </c>
      <c r="E407" s="2">
        <v>43040</v>
      </c>
      <c r="F407" s="2">
        <v>43069</v>
      </c>
      <c r="G407" s="1" t="s">
        <v>26625</v>
      </c>
      <c r="H407" s="1">
        <f>+Temporalidad[[#This Row],[ID]]</f>
        <v>396</v>
      </c>
    </row>
    <row r="408" spans="1:8" x14ac:dyDescent="0.3">
      <c r="A408">
        <v>397</v>
      </c>
      <c r="B408" s="19">
        <v>43070</v>
      </c>
      <c r="C408" s="1" t="s">
        <v>8344</v>
      </c>
      <c r="D408" s="1" t="s">
        <v>8345</v>
      </c>
      <c r="E408" s="2">
        <v>43070</v>
      </c>
      <c r="F408" s="2">
        <v>43100</v>
      </c>
      <c r="G408" s="1" t="s">
        <v>26626</v>
      </c>
      <c r="H408" s="1">
        <f>+Temporalidad[[#This Row],[ID]]</f>
        <v>397</v>
      </c>
    </row>
    <row r="409" spans="1:8" x14ac:dyDescent="0.3">
      <c r="A409">
        <v>398</v>
      </c>
      <c r="B409" s="19">
        <v>43101</v>
      </c>
      <c r="C409" s="1" t="s">
        <v>8344</v>
      </c>
      <c r="D409" s="1" t="s">
        <v>8345</v>
      </c>
      <c r="E409" s="2">
        <v>43101</v>
      </c>
      <c r="F409" s="2">
        <v>43131</v>
      </c>
      <c r="G409" s="1" t="s">
        <v>26627</v>
      </c>
      <c r="H409" s="1">
        <f>+Temporalidad[[#This Row],[ID]]</f>
        <v>398</v>
      </c>
    </row>
    <row r="410" spans="1:8" x14ac:dyDescent="0.3">
      <c r="A410">
        <v>399</v>
      </c>
      <c r="B410" s="19">
        <v>43132</v>
      </c>
      <c r="C410" s="1" t="s">
        <v>8344</v>
      </c>
      <c r="D410" s="1" t="s">
        <v>8345</v>
      </c>
      <c r="E410" s="2">
        <v>43132</v>
      </c>
      <c r="F410" s="2">
        <v>43159</v>
      </c>
      <c r="G410" s="1" t="s">
        <v>26628</v>
      </c>
      <c r="H410" s="1">
        <f>+Temporalidad[[#This Row],[ID]]</f>
        <v>399</v>
      </c>
    </row>
    <row r="411" spans="1:8" x14ac:dyDescent="0.3">
      <c r="A411">
        <v>400</v>
      </c>
      <c r="B411" s="19">
        <v>43160</v>
      </c>
      <c r="C411" s="1" t="s">
        <v>8344</v>
      </c>
      <c r="D411" s="1" t="s">
        <v>8345</v>
      </c>
      <c r="E411" s="2">
        <v>43160</v>
      </c>
      <c r="F411" s="2">
        <v>43190</v>
      </c>
      <c r="G411" s="1" t="s">
        <v>26629</v>
      </c>
      <c r="H411" s="1">
        <f>+Temporalidad[[#This Row],[ID]]</f>
        <v>400</v>
      </c>
    </row>
    <row r="412" spans="1:8" x14ac:dyDescent="0.3">
      <c r="A412">
        <v>401</v>
      </c>
      <c r="B412" s="19">
        <v>43191</v>
      </c>
      <c r="C412" s="1" t="s">
        <v>8344</v>
      </c>
      <c r="D412" s="1" t="s">
        <v>8345</v>
      </c>
      <c r="E412" s="2">
        <v>43191</v>
      </c>
      <c r="F412" s="2">
        <v>43220</v>
      </c>
      <c r="G412" s="1" t="s">
        <v>26630</v>
      </c>
      <c r="H412" s="1">
        <f>+Temporalidad[[#This Row],[ID]]</f>
        <v>401</v>
      </c>
    </row>
    <row r="413" spans="1:8" x14ac:dyDescent="0.3">
      <c r="A413">
        <v>402</v>
      </c>
      <c r="B413" s="19">
        <v>43221</v>
      </c>
      <c r="C413" s="1" t="s">
        <v>8344</v>
      </c>
      <c r="D413" s="1" t="s">
        <v>8345</v>
      </c>
      <c r="E413" s="2">
        <v>43221</v>
      </c>
      <c r="F413" s="2">
        <v>43251</v>
      </c>
      <c r="G413" s="1" t="s">
        <v>26631</v>
      </c>
      <c r="H413" s="1">
        <f>+Temporalidad[[#This Row],[ID]]</f>
        <v>402</v>
      </c>
    </row>
    <row r="414" spans="1:8" x14ac:dyDescent="0.3">
      <c r="A414">
        <v>403</v>
      </c>
      <c r="B414" s="19">
        <v>43252</v>
      </c>
      <c r="C414" s="1" t="s">
        <v>8344</v>
      </c>
      <c r="D414" s="1" t="s">
        <v>8345</v>
      </c>
      <c r="E414" s="2">
        <v>43252</v>
      </c>
      <c r="F414" s="2">
        <v>43281</v>
      </c>
      <c r="G414" s="1" t="s">
        <v>26632</v>
      </c>
      <c r="H414" s="1">
        <f>+Temporalidad[[#This Row],[ID]]</f>
        <v>403</v>
      </c>
    </row>
    <row r="415" spans="1:8" x14ac:dyDescent="0.3">
      <c r="A415">
        <v>404</v>
      </c>
      <c r="B415" s="19">
        <v>43282</v>
      </c>
      <c r="C415" s="1" t="s">
        <v>8344</v>
      </c>
      <c r="D415" s="1" t="s">
        <v>8345</v>
      </c>
      <c r="E415" s="2">
        <v>43282</v>
      </c>
      <c r="F415" s="2">
        <v>43312</v>
      </c>
      <c r="G415" s="1" t="s">
        <v>26633</v>
      </c>
      <c r="H415" s="1">
        <f>+Temporalidad[[#This Row],[ID]]</f>
        <v>404</v>
      </c>
    </row>
    <row r="416" spans="1:8" x14ac:dyDescent="0.3">
      <c r="A416">
        <v>405</v>
      </c>
      <c r="B416" s="19">
        <v>43313</v>
      </c>
      <c r="C416" s="1" t="s">
        <v>8344</v>
      </c>
      <c r="D416" s="1" t="s">
        <v>8345</v>
      </c>
      <c r="E416" s="2">
        <v>43313</v>
      </c>
      <c r="F416" s="2">
        <v>43343</v>
      </c>
      <c r="G416" s="1" t="s">
        <v>26634</v>
      </c>
      <c r="H416" s="1">
        <f>+Temporalidad[[#This Row],[ID]]</f>
        <v>405</v>
      </c>
    </row>
    <row r="417" spans="1:8" x14ac:dyDescent="0.3">
      <c r="A417">
        <v>406</v>
      </c>
      <c r="B417" s="19">
        <v>43344</v>
      </c>
      <c r="C417" s="1" t="s">
        <v>8344</v>
      </c>
      <c r="D417" s="1" t="s">
        <v>8345</v>
      </c>
      <c r="E417" s="2">
        <v>43344</v>
      </c>
      <c r="F417" s="2">
        <v>43373</v>
      </c>
      <c r="G417" s="1" t="s">
        <v>26635</v>
      </c>
      <c r="H417" s="1">
        <f>+Temporalidad[[#This Row],[ID]]</f>
        <v>406</v>
      </c>
    </row>
    <row r="418" spans="1:8" x14ac:dyDescent="0.3">
      <c r="A418">
        <v>407</v>
      </c>
      <c r="B418" s="19">
        <v>43374</v>
      </c>
      <c r="C418" s="1" t="s">
        <v>8344</v>
      </c>
      <c r="D418" s="1" t="s">
        <v>8345</v>
      </c>
      <c r="E418" s="2">
        <v>43374</v>
      </c>
      <c r="F418" s="2">
        <v>43404</v>
      </c>
      <c r="G418" s="1" t="s">
        <v>26636</v>
      </c>
      <c r="H418" s="1">
        <f>+Temporalidad[[#This Row],[ID]]</f>
        <v>407</v>
      </c>
    </row>
    <row r="419" spans="1:8" x14ac:dyDescent="0.3">
      <c r="A419">
        <v>408</v>
      </c>
      <c r="B419" s="19">
        <v>43405</v>
      </c>
      <c r="C419" s="1" t="s">
        <v>8344</v>
      </c>
      <c r="D419" s="1" t="s">
        <v>8345</v>
      </c>
      <c r="E419" s="2">
        <v>43405</v>
      </c>
      <c r="F419" s="2">
        <v>43434</v>
      </c>
      <c r="G419" s="1" t="s">
        <v>26637</v>
      </c>
      <c r="H419" s="1">
        <f>+Temporalidad[[#This Row],[ID]]</f>
        <v>408</v>
      </c>
    </row>
    <row r="420" spans="1:8" x14ac:dyDescent="0.3">
      <c r="A420">
        <v>409</v>
      </c>
      <c r="B420" s="19">
        <v>43435</v>
      </c>
      <c r="C420" s="1" t="s">
        <v>8344</v>
      </c>
      <c r="D420" s="1" t="s">
        <v>8345</v>
      </c>
      <c r="E420" s="2">
        <v>43435</v>
      </c>
      <c r="F420" s="2">
        <v>43465</v>
      </c>
      <c r="G420" s="1" t="s">
        <v>26638</v>
      </c>
      <c r="H420" s="1">
        <f>+Temporalidad[[#This Row],[ID]]</f>
        <v>409</v>
      </c>
    </row>
    <row r="421" spans="1:8" x14ac:dyDescent="0.3">
      <c r="A421">
        <v>410</v>
      </c>
      <c r="B421" s="19">
        <v>43466</v>
      </c>
      <c r="C421" s="1" t="s">
        <v>8344</v>
      </c>
      <c r="D421" s="1" t="s">
        <v>8345</v>
      </c>
      <c r="E421" s="2">
        <v>43466</v>
      </c>
      <c r="F421" s="2">
        <v>43496</v>
      </c>
      <c r="G421" s="1" t="s">
        <v>26639</v>
      </c>
      <c r="H421" s="1">
        <f>+Temporalidad[[#This Row],[ID]]</f>
        <v>410</v>
      </c>
    </row>
    <row r="422" spans="1:8" x14ac:dyDescent="0.3">
      <c r="A422">
        <v>411</v>
      </c>
      <c r="B422" s="19">
        <v>43497</v>
      </c>
      <c r="C422" s="1" t="s">
        <v>8344</v>
      </c>
      <c r="D422" s="1" t="s">
        <v>8345</v>
      </c>
      <c r="E422" s="2">
        <v>43497</v>
      </c>
      <c r="F422" s="2">
        <v>43524</v>
      </c>
      <c r="G422" s="1" t="s">
        <v>26640</v>
      </c>
      <c r="H422" s="1">
        <f>+Temporalidad[[#This Row],[ID]]</f>
        <v>411</v>
      </c>
    </row>
    <row r="423" spans="1:8" x14ac:dyDescent="0.3">
      <c r="A423">
        <v>412</v>
      </c>
      <c r="B423" s="19">
        <v>43525</v>
      </c>
      <c r="C423" s="1" t="s">
        <v>8344</v>
      </c>
      <c r="D423" s="1" t="s">
        <v>8345</v>
      </c>
      <c r="E423" s="2">
        <v>43525</v>
      </c>
      <c r="F423" s="2">
        <v>43555</v>
      </c>
      <c r="G423" s="1" t="s">
        <v>26641</v>
      </c>
      <c r="H423" s="1">
        <f>+Temporalidad[[#This Row],[ID]]</f>
        <v>412</v>
      </c>
    </row>
    <row r="424" spans="1:8" x14ac:dyDescent="0.3">
      <c r="A424">
        <v>413</v>
      </c>
      <c r="B424" s="19">
        <v>43556</v>
      </c>
      <c r="C424" s="1" t="s">
        <v>8344</v>
      </c>
      <c r="D424" s="1" t="s">
        <v>8345</v>
      </c>
      <c r="E424" s="2">
        <v>43556</v>
      </c>
      <c r="F424" s="2">
        <v>43585</v>
      </c>
      <c r="G424" s="1" t="s">
        <v>26642</v>
      </c>
      <c r="H424" s="1">
        <f>+Temporalidad[[#This Row],[ID]]</f>
        <v>413</v>
      </c>
    </row>
    <row r="425" spans="1:8" x14ac:dyDescent="0.3">
      <c r="A425">
        <v>414</v>
      </c>
      <c r="B425" s="19">
        <v>43586</v>
      </c>
      <c r="C425" s="1" t="s">
        <v>8344</v>
      </c>
      <c r="D425" s="1" t="s">
        <v>8345</v>
      </c>
      <c r="E425" s="2">
        <v>43586</v>
      </c>
      <c r="F425" s="2">
        <v>43616</v>
      </c>
      <c r="G425" s="1" t="s">
        <v>26643</v>
      </c>
      <c r="H425" s="1">
        <f>+Temporalidad[[#This Row],[ID]]</f>
        <v>414</v>
      </c>
    </row>
    <row r="426" spans="1:8" x14ac:dyDescent="0.3">
      <c r="A426">
        <v>415</v>
      </c>
      <c r="B426" s="19">
        <v>43617</v>
      </c>
      <c r="C426" s="1" t="s">
        <v>8344</v>
      </c>
      <c r="D426" s="1" t="s">
        <v>8345</v>
      </c>
      <c r="E426" s="2">
        <v>43617</v>
      </c>
      <c r="F426" s="2">
        <v>43646</v>
      </c>
      <c r="G426" s="1" t="s">
        <v>26644</v>
      </c>
      <c r="H426" s="1">
        <f>+Temporalidad[[#This Row],[ID]]</f>
        <v>415</v>
      </c>
    </row>
    <row r="427" spans="1:8" x14ac:dyDescent="0.3">
      <c r="A427">
        <v>416</v>
      </c>
      <c r="B427" s="19">
        <v>43647</v>
      </c>
      <c r="C427" s="1" t="s">
        <v>8344</v>
      </c>
      <c r="D427" s="1" t="s">
        <v>8345</v>
      </c>
      <c r="E427" s="2">
        <v>43647</v>
      </c>
      <c r="F427" s="2">
        <v>43677</v>
      </c>
      <c r="G427" s="1" t="s">
        <v>26645</v>
      </c>
      <c r="H427" s="1">
        <f>+Temporalidad[[#This Row],[ID]]</f>
        <v>416</v>
      </c>
    </row>
    <row r="428" spans="1:8" x14ac:dyDescent="0.3">
      <c r="A428">
        <v>417</v>
      </c>
      <c r="B428" s="19">
        <v>43678</v>
      </c>
      <c r="C428" s="1" t="s">
        <v>8344</v>
      </c>
      <c r="D428" s="1" t="s">
        <v>8345</v>
      </c>
      <c r="E428" s="2">
        <v>43678</v>
      </c>
      <c r="F428" s="2">
        <v>43708</v>
      </c>
      <c r="G428" s="1" t="s">
        <v>26646</v>
      </c>
      <c r="H428" s="1">
        <f>+Temporalidad[[#This Row],[ID]]</f>
        <v>417</v>
      </c>
    </row>
    <row r="429" spans="1:8" x14ac:dyDescent="0.3">
      <c r="A429">
        <v>418</v>
      </c>
      <c r="B429" s="19">
        <v>43709</v>
      </c>
      <c r="C429" s="1" t="s">
        <v>8344</v>
      </c>
      <c r="D429" s="1" t="s">
        <v>8345</v>
      </c>
      <c r="E429" s="2">
        <v>43709</v>
      </c>
      <c r="F429" s="2">
        <v>43738</v>
      </c>
      <c r="G429" s="1" t="s">
        <v>26647</v>
      </c>
      <c r="H429" s="1">
        <f>+Temporalidad[[#This Row],[ID]]</f>
        <v>418</v>
      </c>
    </row>
    <row r="430" spans="1:8" x14ac:dyDescent="0.3">
      <c r="A430">
        <v>419</v>
      </c>
      <c r="B430" s="19">
        <v>43739</v>
      </c>
      <c r="C430" s="1" t="s">
        <v>8344</v>
      </c>
      <c r="D430" s="1" t="s">
        <v>8345</v>
      </c>
      <c r="E430" s="2">
        <v>43739</v>
      </c>
      <c r="F430" s="2">
        <v>43769</v>
      </c>
      <c r="G430" s="1" t="s">
        <v>26648</v>
      </c>
      <c r="H430" s="1">
        <f>+Temporalidad[[#This Row],[ID]]</f>
        <v>419</v>
      </c>
    </row>
    <row r="431" spans="1:8" x14ac:dyDescent="0.3">
      <c r="A431">
        <v>420</v>
      </c>
      <c r="B431" s="19">
        <v>43770</v>
      </c>
      <c r="C431" s="1" t="s">
        <v>8344</v>
      </c>
      <c r="D431" s="1" t="s">
        <v>8345</v>
      </c>
      <c r="E431" s="2">
        <v>43770</v>
      </c>
      <c r="F431" s="2">
        <v>43799</v>
      </c>
      <c r="G431" s="1" t="s">
        <v>26649</v>
      </c>
      <c r="H431" s="1">
        <f>+Temporalidad[[#This Row],[ID]]</f>
        <v>420</v>
      </c>
    </row>
    <row r="432" spans="1:8" x14ac:dyDescent="0.3">
      <c r="A432">
        <v>421</v>
      </c>
      <c r="B432" s="19">
        <v>43800</v>
      </c>
      <c r="C432" s="1" t="s">
        <v>8344</v>
      </c>
      <c r="D432" s="1" t="s">
        <v>8345</v>
      </c>
      <c r="E432" s="2">
        <v>43800</v>
      </c>
      <c r="F432" s="2">
        <v>43830</v>
      </c>
      <c r="G432" s="1" t="s">
        <v>26650</v>
      </c>
      <c r="H432" s="1">
        <f>+Temporalidad[[#This Row],[ID]]</f>
        <v>421</v>
      </c>
    </row>
    <row r="433" spans="1:8" x14ac:dyDescent="0.3">
      <c r="A433">
        <v>422</v>
      </c>
      <c r="B433" s="19">
        <v>43831</v>
      </c>
      <c r="C433" s="1" t="s">
        <v>8344</v>
      </c>
      <c r="D433" s="1" t="s">
        <v>8345</v>
      </c>
      <c r="E433" s="2">
        <v>43831</v>
      </c>
      <c r="F433" s="2">
        <v>43861</v>
      </c>
      <c r="G433" s="1" t="s">
        <v>26651</v>
      </c>
      <c r="H433" s="1">
        <f>+Temporalidad[[#This Row],[ID]]</f>
        <v>422</v>
      </c>
    </row>
    <row r="434" spans="1:8" x14ac:dyDescent="0.3">
      <c r="A434">
        <v>423</v>
      </c>
      <c r="B434" s="19">
        <v>43862</v>
      </c>
      <c r="C434" s="1" t="s">
        <v>8344</v>
      </c>
      <c r="D434" s="1" t="s">
        <v>8345</v>
      </c>
      <c r="E434" s="2">
        <v>43862</v>
      </c>
      <c r="F434" s="2">
        <v>43889</v>
      </c>
      <c r="G434" s="1" t="s">
        <v>26652</v>
      </c>
      <c r="H434" s="1">
        <f>+Temporalidad[[#This Row],[ID]]</f>
        <v>423</v>
      </c>
    </row>
    <row r="435" spans="1:8" x14ac:dyDescent="0.3">
      <c r="A435">
        <v>424</v>
      </c>
      <c r="B435" s="19">
        <v>43891</v>
      </c>
      <c r="C435" s="1" t="s">
        <v>8344</v>
      </c>
      <c r="D435" s="1" t="s">
        <v>8345</v>
      </c>
      <c r="E435" s="2">
        <v>43891</v>
      </c>
      <c r="F435" s="2">
        <v>43921</v>
      </c>
      <c r="G435" s="1" t="s">
        <v>26653</v>
      </c>
      <c r="H435" s="1">
        <f>+Temporalidad[[#This Row],[ID]]</f>
        <v>424</v>
      </c>
    </row>
    <row r="436" spans="1:8" x14ac:dyDescent="0.3">
      <c r="A436">
        <v>425</v>
      </c>
      <c r="B436" s="19">
        <v>43922</v>
      </c>
      <c r="C436" s="1" t="s">
        <v>8344</v>
      </c>
      <c r="D436" s="1" t="s">
        <v>8345</v>
      </c>
      <c r="E436" s="2">
        <v>43922</v>
      </c>
      <c r="F436" s="2">
        <v>43951</v>
      </c>
      <c r="G436" s="1" t="s">
        <v>26654</v>
      </c>
      <c r="H436" s="1">
        <f>+Temporalidad[[#This Row],[ID]]</f>
        <v>425</v>
      </c>
    </row>
    <row r="437" spans="1:8" x14ac:dyDescent="0.3">
      <c r="A437">
        <v>426</v>
      </c>
      <c r="B437" s="19">
        <v>43952</v>
      </c>
      <c r="C437" s="1" t="s">
        <v>8344</v>
      </c>
      <c r="D437" s="1" t="s">
        <v>8345</v>
      </c>
      <c r="E437" s="2">
        <v>43952</v>
      </c>
      <c r="F437" s="2">
        <v>43982</v>
      </c>
      <c r="G437" s="1" t="s">
        <v>26655</v>
      </c>
      <c r="H437" s="1">
        <f>+Temporalidad[[#This Row],[ID]]</f>
        <v>426</v>
      </c>
    </row>
    <row r="438" spans="1:8" x14ac:dyDescent="0.3">
      <c r="A438">
        <v>427</v>
      </c>
      <c r="B438" s="19">
        <v>43983</v>
      </c>
      <c r="C438" s="1" t="s">
        <v>8344</v>
      </c>
      <c r="D438" s="1" t="s">
        <v>8345</v>
      </c>
      <c r="E438" s="2">
        <v>43983</v>
      </c>
      <c r="F438" s="2">
        <v>44012</v>
      </c>
      <c r="G438" s="1" t="s">
        <v>26656</v>
      </c>
      <c r="H438" s="1">
        <f>+Temporalidad[[#This Row],[ID]]</f>
        <v>427</v>
      </c>
    </row>
    <row r="439" spans="1:8" x14ac:dyDescent="0.3">
      <c r="A439">
        <v>428</v>
      </c>
      <c r="B439" s="19">
        <v>44013</v>
      </c>
      <c r="C439" s="1" t="s">
        <v>8344</v>
      </c>
      <c r="D439" s="1" t="s">
        <v>8345</v>
      </c>
      <c r="E439" s="2">
        <v>44013</v>
      </c>
      <c r="F439" s="2">
        <v>44043</v>
      </c>
      <c r="G439" s="1" t="s">
        <v>26657</v>
      </c>
      <c r="H439" s="1">
        <f>+Temporalidad[[#This Row],[ID]]</f>
        <v>428</v>
      </c>
    </row>
    <row r="440" spans="1:8" x14ac:dyDescent="0.3">
      <c r="A440">
        <v>429</v>
      </c>
      <c r="B440" s="19">
        <v>44044</v>
      </c>
      <c r="C440" s="1" t="s">
        <v>8344</v>
      </c>
      <c r="D440" s="1" t="s">
        <v>8345</v>
      </c>
      <c r="E440" s="2">
        <v>44044</v>
      </c>
      <c r="F440" s="2">
        <v>44074</v>
      </c>
      <c r="G440" s="1" t="s">
        <v>26658</v>
      </c>
      <c r="H440" s="1">
        <f>+Temporalidad[[#This Row],[ID]]</f>
        <v>429</v>
      </c>
    </row>
    <row r="441" spans="1:8" x14ac:dyDescent="0.3">
      <c r="A441">
        <v>430</v>
      </c>
      <c r="B441" s="19">
        <v>44075</v>
      </c>
      <c r="C441" s="1" t="s">
        <v>8344</v>
      </c>
      <c r="D441" s="1" t="s">
        <v>8345</v>
      </c>
      <c r="E441" s="2">
        <v>44075</v>
      </c>
      <c r="F441" s="2">
        <v>44104</v>
      </c>
      <c r="G441" s="1" t="s">
        <v>26659</v>
      </c>
      <c r="H441" s="1">
        <f>+Temporalidad[[#This Row],[ID]]</f>
        <v>430</v>
      </c>
    </row>
    <row r="442" spans="1:8" x14ac:dyDescent="0.3">
      <c r="A442">
        <v>431</v>
      </c>
      <c r="B442" s="19">
        <v>44105</v>
      </c>
      <c r="C442" s="1" t="s">
        <v>8344</v>
      </c>
      <c r="D442" s="1" t="s">
        <v>8345</v>
      </c>
      <c r="E442" s="2">
        <v>44105</v>
      </c>
      <c r="F442" s="2">
        <v>44135</v>
      </c>
      <c r="G442" s="1" t="s">
        <v>26660</v>
      </c>
      <c r="H442" s="1">
        <f>+Temporalidad[[#This Row],[ID]]</f>
        <v>431</v>
      </c>
    </row>
    <row r="443" spans="1:8" x14ac:dyDescent="0.3">
      <c r="A443">
        <v>432</v>
      </c>
      <c r="B443" s="19">
        <v>44136</v>
      </c>
      <c r="C443" s="1" t="s">
        <v>8344</v>
      </c>
      <c r="D443" s="1" t="s">
        <v>8345</v>
      </c>
      <c r="E443" s="2">
        <v>44136</v>
      </c>
      <c r="F443" s="2">
        <v>44165</v>
      </c>
      <c r="G443" s="1" t="s">
        <v>26661</v>
      </c>
      <c r="H443" s="1">
        <f>+Temporalidad[[#This Row],[ID]]</f>
        <v>432</v>
      </c>
    </row>
    <row r="444" spans="1:8" x14ac:dyDescent="0.3">
      <c r="A444">
        <v>433</v>
      </c>
      <c r="B444" s="19">
        <v>44166</v>
      </c>
      <c r="C444" s="1" t="s">
        <v>8344</v>
      </c>
      <c r="D444" s="1" t="s">
        <v>8345</v>
      </c>
      <c r="E444" s="2">
        <v>44166</v>
      </c>
      <c r="F444" s="2">
        <v>44196</v>
      </c>
      <c r="G444" s="1" t="s">
        <v>26662</v>
      </c>
      <c r="H444" s="1">
        <f>+Temporalidad[[#This Row],[ID]]</f>
        <v>433</v>
      </c>
    </row>
    <row r="445" spans="1:8" x14ac:dyDescent="0.3">
      <c r="A445">
        <v>434</v>
      </c>
      <c r="B445" s="19">
        <v>44197</v>
      </c>
      <c r="C445" s="1" t="s">
        <v>8344</v>
      </c>
      <c r="D445" s="1" t="s">
        <v>8345</v>
      </c>
      <c r="E445" s="2">
        <v>44197</v>
      </c>
      <c r="F445" s="2">
        <v>44227</v>
      </c>
      <c r="G445" s="1" t="s">
        <v>26663</v>
      </c>
      <c r="H445" s="1">
        <f>+Temporalidad[[#This Row],[ID]]</f>
        <v>434</v>
      </c>
    </row>
    <row r="446" spans="1:8" x14ac:dyDescent="0.3">
      <c r="A446">
        <v>435</v>
      </c>
      <c r="B446" s="19">
        <v>44228</v>
      </c>
      <c r="C446" s="1" t="s">
        <v>8344</v>
      </c>
      <c r="D446" s="1" t="s">
        <v>8345</v>
      </c>
      <c r="E446" s="2">
        <v>44228</v>
      </c>
      <c r="F446" s="2">
        <v>44255</v>
      </c>
      <c r="G446" s="1" t="s">
        <v>26664</v>
      </c>
      <c r="H446" s="1">
        <f>+Temporalidad[[#This Row],[ID]]</f>
        <v>435</v>
      </c>
    </row>
    <row r="447" spans="1:8" x14ac:dyDescent="0.3">
      <c r="A447">
        <v>436</v>
      </c>
      <c r="B447" s="19">
        <v>44256</v>
      </c>
      <c r="C447" s="1" t="s">
        <v>8344</v>
      </c>
      <c r="D447" s="1" t="s">
        <v>8345</v>
      </c>
      <c r="E447" s="2">
        <v>44256</v>
      </c>
      <c r="F447" s="2">
        <v>44286</v>
      </c>
      <c r="G447" s="1" t="s">
        <v>26665</v>
      </c>
      <c r="H447" s="1">
        <f>+Temporalidad[[#This Row],[ID]]</f>
        <v>436</v>
      </c>
    </row>
    <row r="448" spans="1:8" x14ac:dyDescent="0.3">
      <c r="A448">
        <v>437</v>
      </c>
      <c r="B448" s="19">
        <v>44287</v>
      </c>
      <c r="C448" s="1" t="s">
        <v>8344</v>
      </c>
      <c r="D448" s="1" t="s">
        <v>8345</v>
      </c>
      <c r="E448" s="2">
        <v>44287</v>
      </c>
      <c r="F448" s="2">
        <v>44316</v>
      </c>
      <c r="G448" s="1" t="s">
        <v>26666</v>
      </c>
      <c r="H448" s="1">
        <f>+Temporalidad[[#This Row],[ID]]</f>
        <v>437</v>
      </c>
    </row>
    <row r="449" spans="1:8" x14ac:dyDescent="0.3">
      <c r="A449">
        <v>438</v>
      </c>
      <c r="B449" s="19">
        <v>44317</v>
      </c>
      <c r="C449" s="1" t="s">
        <v>8344</v>
      </c>
      <c r="D449" s="1" t="s">
        <v>8345</v>
      </c>
      <c r="E449" s="2">
        <v>44317</v>
      </c>
      <c r="F449" s="2">
        <v>44347</v>
      </c>
      <c r="G449" s="1" t="s">
        <v>26667</v>
      </c>
      <c r="H449" s="1">
        <f>+Temporalidad[[#This Row],[ID]]</f>
        <v>438</v>
      </c>
    </row>
    <row r="450" spans="1:8" x14ac:dyDescent="0.3">
      <c r="A450">
        <v>439</v>
      </c>
      <c r="B450" s="19">
        <v>44348</v>
      </c>
      <c r="C450" s="1" t="s">
        <v>8344</v>
      </c>
      <c r="D450" s="1" t="s">
        <v>8345</v>
      </c>
      <c r="E450" s="2">
        <v>44348</v>
      </c>
      <c r="F450" s="2">
        <v>44377</v>
      </c>
      <c r="G450" s="1" t="s">
        <v>26668</v>
      </c>
      <c r="H450" s="1">
        <f>+Temporalidad[[#This Row],[ID]]</f>
        <v>439</v>
      </c>
    </row>
    <row r="451" spans="1:8" x14ac:dyDescent="0.3">
      <c r="A451">
        <v>440</v>
      </c>
      <c r="B451" s="19">
        <v>44378</v>
      </c>
      <c r="C451" s="1" t="s">
        <v>8344</v>
      </c>
      <c r="D451" s="1" t="s">
        <v>8345</v>
      </c>
      <c r="E451" s="2">
        <v>44378</v>
      </c>
      <c r="F451" s="2">
        <v>44408</v>
      </c>
      <c r="G451" s="1" t="s">
        <v>26669</v>
      </c>
      <c r="H451" s="1">
        <f>+Temporalidad[[#This Row],[ID]]</f>
        <v>440</v>
      </c>
    </row>
    <row r="452" spans="1:8" x14ac:dyDescent="0.3">
      <c r="A452">
        <v>441</v>
      </c>
      <c r="B452" s="19">
        <v>44409</v>
      </c>
      <c r="C452" s="1" t="s">
        <v>8344</v>
      </c>
      <c r="D452" s="1" t="s">
        <v>8345</v>
      </c>
      <c r="E452" s="2">
        <v>44409</v>
      </c>
      <c r="F452" s="2">
        <v>44439</v>
      </c>
      <c r="G452" s="1" t="s">
        <v>26670</v>
      </c>
      <c r="H452" s="1">
        <f>+Temporalidad[[#This Row],[ID]]</f>
        <v>441</v>
      </c>
    </row>
    <row r="453" spans="1:8" x14ac:dyDescent="0.3">
      <c r="A453">
        <v>442</v>
      </c>
      <c r="B453" s="19">
        <v>44440</v>
      </c>
      <c r="C453" s="1" t="s">
        <v>8344</v>
      </c>
      <c r="D453" s="1" t="s">
        <v>8345</v>
      </c>
      <c r="E453" s="2">
        <v>44440</v>
      </c>
      <c r="F453" s="2">
        <v>44469</v>
      </c>
      <c r="G453" s="1" t="s">
        <v>26671</v>
      </c>
      <c r="H453" s="1">
        <f>+Temporalidad[[#This Row],[ID]]</f>
        <v>442</v>
      </c>
    </row>
    <row r="454" spans="1:8" x14ac:dyDescent="0.3">
      <c r="A454">
        <v>443</v>
      </c>
      <c r="B454" s="19">
        <v>44470</v>
      </c>
      <c r="C454" s="1" t="s">
        <v>8344</v>
      </c>
      <c r="D454" s="1" t="s">
        <v>8345</v>
      </c>
      <c r="E454" s="2">
        <v>44470</v>
      </c>
      <c r="F454" s="2">
        <v>44500</v>
      </c>
      <c r="G454" s="1" t="s">
        <v>26672</v>
      </c>
      <c r="H454" s="1">
        <f>+Temporalidad[[#This Row],[ID]]</f>
        <v>443</v>
      </c>
    </row>
    <row r="455" spans="1:8" x14ac:dyDescent="0.3">
      <c r="A455">
        <v>444</v>
      </c>
      <c r="B455" s="19">
        <v>44501</v>
      </c>
      <c r="C455" s="1" t="s">
        <v>8344</v>
      </c>
      <c r="D455" s="1" t="s">
        <v>8345</v>
      </c>
      <c r="E455" s="2">
        <v>44501</v>
      </c>
      <c r="F455" s="2">
        <v>44530</v>
      </c>
      <c r="G455" s="1" t="s">
        <v>26673</v>
      </c>
      <c r="H455" s="1">
        <f>+Temporalidad[[#This Row],[ID]]</f>
        <v>444</v>
      </c>
    </row>
    <row r="456" spans="1:8" x14ac:dyDescent="0.3">
      <c r="A456">
        <v>445</v>
      </c>
      <c r="B456" s="19">
        <v>44531</v>
      </c>
      <c r="C456" s="1" t="s">
        <v>8344</v>
      </c>
      <c r="D456" s="1" t="s">
        <v>8345</v>
      </c>
      <c r="E456" s="2">
        <v>44531</v>
      </c>
      <c r="F456" s="2">
        <v>44561</v>
      </c>
      <c r="G456" s="1" t="s">
        <v>26674</v>
      </c>
      <c r="H456" s="1">
        <f>+Temporalidad[[#This Row],[ID]]</f>
        <v>445</v>
      </c>
    </row>
    <row r="457" spans="1:8" x14ac:dyDescent="0.3">
      <c r="A457">
        <v>446</v>
      </c>
      <c r="B457" s="19">
        <v>44562</v>
      </c>
      <c r="C457" s="1" t="s">
        <v>8344</v>
      </c>
      <c r="D457" s="1" t="s">
        <v>8345</v>
      </c>
      <c r="E457" s="2">
        <v>44562</v>
      </c>
      <c r="F457" s="2">
        <v>44592</v>
      </c>
      <c r="G457" s="1" t="s">
        <v>26675</v>
      </c>
      <c r="H457" s="1">
        <f>+Temporalidad[[#This Row],[ID]]</f>
        <v>446</v>
      </c>
    </row>
    <row r="458" spans="1:8" x14ac:dyDescent="0.3">
      <c r="A458">
        <v>447</v>
      </c>
      <c r="B458" s="19">
        <v>44593</v>
      </c>
      <c r="C458" s="1" t="s">
        <v>8344</v>
      </c>
      <c r="D458" s="1" t="s">
        <v>8345</v>
      </c>
      <c r="E458" s="2">
        <v>44593</v>
      </c>
      <c r="F458" s="2">
        <v>44620</v>
      </c>
      <c r="G458" s="1" t="s">
        <v>26676</v>
      </c>
      <c r="H458" s="1">
        <f>+Temporalidad[[#This Row],[ID]]</f>
        <v>447</v>
      </c>
    </row>
    <row r="459" spans="1:8" x14ac:dyDescent="0.3">
      <c r="A459">
        <v>448</v>
      </c>
      <c r="B459" s="19">
        <v>44621</v>
      </c>
      <c r="C459" s="1" t="s">
        <v>8344</v>
      </c>
      <c r="D459" s="1" t="s">
        <v>8345</v>
      </c>
      <c r="E459" s="2">
        <v>44621</v>
      </c>
      <c r="F459" s="2">
        <v>44651</v>
      </c>
      <c r="G459" s="1" t="s">
        <v>26677</v>
      </c>
      <c r="H459" s="1">
        <f>+Temporalidad[[#This Row],[ID]]</f>
        <v>448</v>
      </c>
    </row>
    <row r="460" spans="1:8" x14ac:dyDescent="0.3">
      <c r="A460">
        <v>449</v>
      </c>
      <c r="B460" s="19">
        <v>44652</v>
      </c>
      <c r="C460" s="1" t="s">
        <v>8344</v>
      </c>
      <c r="D460" s="1" t="s">
        <v>8345</v>
      </c>
      <c r="E460" s="2">
        <v>44652</v>
      </c>
      <c r="F460" s="2">
        <v>44681</v>
      </c>
      <c r="G460" s="1" t="s">
        <v>26678</v>
      </c>
      <c r="H460" s="1">
        <f>+Temporalidad[[#This Row],[ID]]</f>
        <v>449</v>
      </c>
    </row>
    <row r="461" spans="1:8" x14ac:dyDescent="0.3">
      <c r="A461">
        <v>450</v>
      </c>
      <c r="B461" s="19">
        <v>44682</v>
      </c>
      <c r="C461" s="1" t="s">
        <v>8344</v>
      </c>
      <c r="D461" s="1" t="s">
        <v>8345</v>
      </c>
      <c r="E461" s="2">
        <v>44682</v>
      </c>
      <c r="F461" s="2">
        <v>44712</v>
      </c>
      <c r="G461" s="1" t="s">
        <v>26679</v>
      </c>
      <c r="H461" s="1">
        <f>+Temporalidad[[#This Row],[ID]]</f>
        <v>450</v>
      </c>
    </row>
    <row r="462" spans="1:8" x14ac:dyDescent="0.3">
      <c r="A462">
        <v>451</v>
      </c>
      <c r="B462" s="19">
        <v>44713</v>
      </c>
      <c r="C462" s="1" t="s">
        <v>8344</v>
      </c>
      <c r="D462" s="1" t="s">
        <v>8345</v>
      </c>
      <c r="E462" s="2">
        <v>44713</v>
      </c>
      <c r="F462" s="2">
        <v>44742</v>
      </c>
      <c r="G462" s="1" t="s">
        <v>26680</v>
      </c>
      <c r="H462" s="1">
        <f>+Temporalidad[[#This Row],[ID]]</f>
        <v>451</v>
      </c>
    </row>
    <row r="463" spans="1:8" x14ac:dyDescent="0.3">
      <c r="A463">
        <v>452</v>
      </c>
      <c r="B463" s="19">
        <v>44743</v>
      </c>
      <c r="C463" s="1" t="s">
        <v>8344</v>
      </c>
      <c r="D463" s="1" t="s">
        <v>8345</v>
      </c>
      <c r="E463" s="2">
        <v>44743</v>
      </c>
      <c r="F463" s="2">
        <v>44773</v>
      </c>
      <c r="G463" s="1" t="s">
        <v>26681</v>
      </c>
      <c r="H463" s="1">
        <f>+Temporalidad[[#This Row],[ID]]</f>
        <v>452</v>
      </c>
    </row>
    <row r="464" spans="1:8" x14ac:dyDescent="0.3">
      <c r="A464">
        <v>453</v>
      </c>
      <c r="B464" s="19">
        <v>44774</v>
      </c>
      <c r="C464" s="1" t="s">
        <v>8344</v>
      </c>
      <c r="D464" s="1" t="s">
        <v>8345</v>
      </c>
      <c r="E464" s="2">
        <v>44774</v>
      </c>
      <c r="F464" s="2">
        <v>44804</v>
      </c>
      <c r="G464" s="1" t="s">
        <v>26682</v>
      </c>
      <c r="H464" s="1">
        <f>+Temporalidad[[#This Row],[ID]]</f>
        <v>453</v>
      </c>
    </row>
    <row r="465" spans="1:8" x14ac:dyDescent="0.3">
      <c r="A465">
        <v>454</v>
      </c>
      <c r="B465" s="19">
        <v>44805</v>
      </c>
      <c r="C465" s="1" t="s">
        <v>8344</v>
      </c>
      <c r="D465" s="1" t="s">
        <v>8345</v>
      </c>
      <c r="E465" s="2">
        <v>44805</v>
      </c>
      <c r="F465" s="2">
        <v>44834</v>
      </c>
      <c r="G465" s="1" t="s">
        <v>26683</v>
      </c>
      <c r="H465" s="1">
        <f>+Temporalidad[[#This Row],[ID]]</f>
        <v>454</v>
      </c>
    </row>
    <row r="466" spans="1:8" x14ac:dyDescent="0.3">
      <c r="A466">
        <v>455</v>
      </c>
      <c r="B466" s="19">
        <v>44835</v>
      </c>
      <c r="C466" s="1" t="s">
        <v>8344</v>
      </c>
      <c r="D466" s="1" t="s">
        <v>8345</v>
      </c>
      <c r="E466" s="2">
        <v>44835</v>
      </c>
      <c r="F466" s="2">
        <v>44865</v>
      </c>
      <c r="G466" s="1" t="s">
        <v>26684</v>
      </c>
      <c r="H466" s="1">
        <f>+Temporalidad[[#This Row],[ID]]</f>
        <v>455</v>
      </c>
    </row>
    <row r="467" spans="1:8" x14ac:dyDescent="0.3">
      <c r="A467">
        <v>456</v>
      </c>
      <c r="B467" s="19">
        <v>44866</v>
      </c>
      <c r="C467" s="1" t="s">
        <v>8344</v>
      </c>
      <c r="D467" s="1" t="s">
        <v>8345</v>
      </c>
      <c r="E467" s="2">
        <v>44866</v>
      </c>
      <c r="F467" s="2">
        <v>44895</v>
      </c>
      <c r="G467" s="1" t="s">
        <v>26685</v>
      </c>
      <c r="H467" s="1">
        <f>+Temporalidad[[#This Row],[ID]]</f>
        <v>456</v>
      </c>
    </row>
    <row r="468" spans="1:8" x14ac:dyDescent="0.3">
      <c r="A468">
        <v>457</v>
      </c>
      <c r="B468" s="19">
        <v>44896</v>
      </c>
      <c r="C468" s="1" t="s">
        <v>8344</v>
      </c>
      <c r="D468" s="1" t="s">
        <v>8345</v>
      </c>
      <c r="E468" s="2">
        <v>44896</v>
      </c>
      <c r="F468" s="2">
        <v>44926</v>
      </c>
      <c r="G468" s="1" t="s">
        <v>26686</v>
      </c>
      <c r="H468" s="1">
        <f>+Temporalidad[[#This Row],[ID]]</f>
        <v>457</v>
      </c>
    </row>
    <row r="469" spans="1:8" x14ac:dyDescent="0.3">
      <c r="A469">
        <v>458</v>
      </c>
      <c r="B469" s="19">
        <v>44927</v>
      </c>
      <c r="C469" s="1" t="s">
        <v>8344</v>
      </c>
      <c r="D469" s="1" t="s">
        <v>8345</v>
      </c>
      <c r="E469" s="2">
        <v>44927</v>
      </c>
      <c r="F469" s="2">
        <v>44957</v>
      </c>
      <c r="G469" s="1" t="s">
        <v>26687</v>
      </c>
      <c r="H469" s="1">
        <f>+Temporalidad[[#This Row],[ID]]</f>
        <v>458</v>
      </c>
    </row>
    <row r="470" spans="1:8" x14ac:dyDescent="0.3">
      <c r="A470">
        <v>459</v>
      </c>
      <c r="B470" s="19">
        <v>44958</v>
      </c>
      <c r="C470" s="1" t="s">
        <v>8344</v>
      </c>
      <c r="D470" s="1" t="s">
        <v>8345</v>
      </c>
      <c r="E470" s="2">
        <v>44958</v>
      </c>
      <c r="F470" s="2">
        <v>44985</v>
      </c>
      <c r="G470" s="1" t="s">
        <v>26688</v>
      </c>
      <c r="H470" s="1">
        <f>+Temporalidad[[#This Row],[ID]]</f>
        <v>459</v>
      </c>
    </row>
    <row r="471" spans="1:8" x14ac:dyDescent="0.3">
      <c r="A471">
        <v>460</v>
      </c>
      <c r="B471" s="19">
        <v>44986</v>
      </c>
      <c r="C471" s="1" t="s">
        <v>8344</v>
      </c>
      <c r="D471" s="1" t="s">
        <v>8345</v>
      </c>
      <c r="E471" s="2">
        <v>44986</v>
      </c>
      <c r="F471" s="2">
        <v>45016</v>
      </c>
      <c r="G471" s="1" t="s">
        <v>26689</v>
      </c>
      <c r="H471" s="1">
        <f>+Temporalidad[[#This Row],[ID]]</f>
        <v>460</v>
      </c>
    </row>
    <row r="472" spans="1:8" x14ac:dyDescent="0.3">
      <c r="A472">
        <v>461</v>
      </c>
      <c r="B472" s="19">
        <v>45017</v>
      </c>
      <c r="C472" s="1" t="s">
        <v>8344</v>
      </c>
      <c r="D472" s="1" t="s">
        <v>8345</v>
      </c>
      <c r="E472" s="2">
        <v>45017</v>
      </c>
      <c r="F472" s="2">
        <v>45046</v>
      </c>
      <c r="G472" s="1" t="s">
        <v>26690</v>
      </c>
      <c r="H472" s="1">
        <f>+Temporalidad[[#This Row],[ID]]</f>
        <v>461</v>
      </c>
    </row>
    <row r="473" spans="1:8" x14ac:dyDescent="0.3">
      <c r="A473">
        <v>462</v>
      </c>
      <c r="B473" s="19">
        <v>45047</v>
      </c>
      <c r="C473" s="1" t="s">
        <v>8344</v>
      </c>
      <c r="D473" s="1" t="s">
        <v>8345</v>
      </c>
      <c r="E473" s="2">
        <v>45047</v>
      </c>
      <c r="F473" s="2">
        <v>45077</v>
      </c>
      <c r="G473" s="1" t="s">
        <v>26691</v>
      </c>
      <c r="H473" s="1">
        <f>+Temporalidad[[#This Row],[ID]]</f>
        <v>462</v>
      </c>
    </row>
    <row r="474" spans="1:8" x14ac:dyDescent="0.3">
      <c r="A474">
        <v>463</v>
      </c>
      <c r="B474" s="19">
        <v>45078</v>
      </c>
      <c r="C474" s="1" t="s">
        <v>8344</v>
      </c>
      <c r="D474" s="1" t="s">
        <v>8345</v>
      </c>
      <c r="E474" s="2">
        <v>45078</v>
      </c>
      <c r="F474" s="2">
        <v>45107</v>
      </c>
      <c r="G474" s="1" t="s">
        <v>26692</v>
      </c>
      <c r="H474" s="1">
        <f>+Temporalidad[[#This Row],[ID]]</f>
        <v>463</v>
      </c>
    </row>
    <row r="475" spans="1:8" x14ac:dyDescent="0.3">
      <c r="A475">
        <v>464</v>
      </c>
      <c r="B475" s="19">
        <v>45108</v>
      </c>
      <c r="C475" s="1" t="s">
        <v>8344</v>
      </c>
      <c r="D475" s="1" t="s">
        <v>8345</v>
      </c>
      <c r="E475" s="2">
        <v>45108</v>
      </c>
      <c r="F475" s="2">
        <v>45138</v>
      </c>
      <c r="G475" s="1" t="s">
        <v>26693</v>
      </c>
      <c r="H475" s="1">
        <f>+Temporalidad[[#This Row],[ID]]</f>
        <v>464</v>
      </c>
    </row>
    <row r="476" spans="1:8" x14ac:dyDescent="0.3">
      <c r="A476">
        <v>465</v>
      </c>
      <c r="B476" s="19">
        <v>45139</v>
      </c>
      <c r="C476" s="1" t="s">
        <v>8344</v>
      </c>
      <c r="D476" s="1" t="s">
        <v>8345</v>
      </c>
      <c r="E476" s="2">
        <v>45139</v>
      </c>
      <c r="F476" s="2">
        <v>45169</v>
      </c>
      <c r="G476" s="1" t="s">
        <v>26694</v>
      </c>
      <c r="H476" s="1">
        <f>+Temporalidad[[#This Row],[ID]]</f>
        <v>465</v>
      </c>
    </row>
    <row r="477" spans="1:8" x14ac:dyDescent="0.3">
      <c r="A477">
        <v>466</v>
      </c>
      <c r="B477" s="19">
        <v>45170</v>
      </c>
      <c r="C477" s="1" t="s">
        <v>8344</v>
      </c>
      <c r="D477" s="1" t="s">
        <v>8345</v>
      </c>
      <c r="E477" s="2">
        <v>45170</v>
      </c>
      <c r="F477" s="2">
        <v>45199</v>
      </c>
      <c r="G477" s="1" t="s">
        <v>26695</v>
      </c>
      <c r="H477" s="1">
        <f>+Temporalidad[[#This Row],[ID]]</f>
        <v>466</v>
      </c>
    </row>
    <row r="478" spans="1:8" x14ac:dyDescent="0.3">
      <c r="A478">
        <v>467</v>
      </c>
      <c r="B478" s="19">
        <v>45200</v>
      </c>
      <c r="C478" s="1" t="s">
        <v>8344</v>
      </c>
      <c r="D478" s="1" t="s">
        <v>8345</v>
      </c>
      <c r="E478" s="2">
        <v>45200</v>
      </c>
      <c r="F478" s="2">
        <v>45230</v>
      </c>
      <c r="G478" s="1" t="s">
        <v>26696</v>
      </c>
      <c r="H478" s="1">
        <f>+Temporalidad[[#This Row],[ID]]</f>
        <v>467</v>
      </c>
    </row>
    <row r="479" spans="1:8" x14ac:dyDescent="0.3">
      <c r="A479">
        <v>468</v>
      </c>
      <c r="B479" s="19">
        <v>45231</v>
      </c>
      <c r="C479" s="1" t="s">
        <v>8344</v>
      </c>
      <c r="D479" s="1" t="s">
        <v>8345</v>
      </c>
      <c r="E479" s="2">
        <v>45231</v>
      </c>
      <c r="F479" s="2">
        <v>45260</v>
      </c>
      <c r="G479" s="1" t="s">
        <v>26697</v>
      </c>
      <c r="H479" s="1">
        <f>+Temporalidad[[#This Row],[ID]]</f>
        <v>468</v>
      </c>
    </row>
    <row r="480" spans="1:8" x14ac:dyDescent="0.3">
      <c r="A480">
        <v>469</v>
      </c>
      <c r="B480" s="19">
        <v>45261</v>
      </c>
      <c r="C480" s="1" t="s">
        <v>8344</v>
      </c>
      <c r="D480" s="1" t="s">
        <v>8345</v>
      </c>
      <c r="E480" s="2">
        <v>45261</v>
      </c>
      <c r="F480" s="2">
        <v>45291</v>
      </c>
      <c r="G480" s="1" t="s">
        <v>26698</v>
      </c>
      <c r="H480" s="1">
        <f>+Temporalidad[[#This Row],[ID]]</f>
        <v>469</v>
      </c>
    </row>
    <row r="481" spans="1:8" x14ac:dyDescent="0.3">
      <c r="A481">
        <v>470</v>
      </c>
      <c r="B481" s="19">
        <v>45292</v>
      </c>
      <c r="C481" s="1" t="s">
        <v>8344</v>
      </c>
      <c r="D481" s="1" t="s">
        <v>8345</v>
      </c>
      <c r="E481" s="2">
        <v>45292</v>
      </c>
      <c r="F481" s="2">
        <v>45322</v>
      </c>
      <c r="G481" s="1" t="s">
        <v>26699</v>
      </c>
      <c r="H481" s="1">
        <f>+Temporalidad[[#This Row],[ID]]</f>
        <v>470</v>
      </c>
    </row>
    <row r="482" spans="1:8" x14ac:dyDescent="0.3">
      <c r="A482">
        <v>471</v>
      </c>
      <c r="B482" s="19">
        <v>45323</v>
      </c>
      <c r="C482" s="1" t="s">
        <v>8344</v>
      </c>
      <c r="D482" s="1" t="s">
        <v>8345</v>
      </c>
      <c r="E482" s="2">
        <v>45323</v>
      </c>
      <c r="F482" s="2">
        <v>45350</v>
      </c>
      <c r="G482" s="1" t="s">
        <v>26700</v>
      </c>
      <c r="H482" s="1">
        <f>+Temporalidad[[#This Row],[ID]]</f>
        <v>471</v>
      </c>
    </row>
    <row r="483" spans="1:8" x14ac:dyDescent="0.3">
      <c r="A483">
        <v>472</v>
      </c>
      <c r="B483" s="19">
        <v>45352</v>
      </c>
      <c r="C483" s="1" t="s">
        <v>8344</v>
      </c>
      <c r="D483" s="1" t="s">
        <v>8345</v>
      </c>
      <c r="E483" s="2">
        <v>45352</v>
      </c>
      <c r="F483" s="2">
        <v>45382</v>
      </c>
      <c r="G483" s="1" t="s">
        <v>26701</v>
      </c>
      <c r="H483" s="1">
        <f>+Temporalidad[[#This Row],[ID]]</f>
        <v>472</v>
      </c>
    </row>
    <row r="484" spans="1:8" x14ac:dyDescent="0.3">
      <c r="A484">
        <v>473</v>
      </c>
      <c r="B484" s="19">
        <v>45383</v>
      </c>
      <c r="C484" s="1" t="s">
        <v>8344</v>
      </c>
      <c r="D484" s="1" t="s">
        <v>8345</v>
      </c>
      <c r="E484" s="2">
        <v>45383</v>
      </c>
      <c r="F484" s="2">
        <v>45412</v>
      </c>
      <c r="G484" s="1" t="s">
        <v>26702</v>
      </c>
      <c r="H484" s="1">
        <f>+Temporalidad[[#This Row],[ID]]</f>
        <v>473</v>
      </c>
    </row>
    <row r="485" spans="1:8" x14ac:dyDescent="0.3">
      <c r="A485">
        <v>474</v>
      </c>
      <c r="B485" s="19">
        <v>45413</v>
      </c>
      <c r="C485" s="1" t="s">
        <v>8344</v>
      </c>
      <c r="D485" s="1" t="s">
        <v>8345</v>
      </c>
      <c r="E485" s="2">
        <v>45413</v>
      </c>
      <c r="F485" s="2">
        <v>45443</v>
      </c>
      <c r="G485" s="1" t="s">
        <v>26703</v>
      </c>
      <c r="H485" s="1">
        <f>+Temporalidad[[#This Row],[ID]]</f>
        <v>474</v>
      </c>
    </row>
    <row r="486" spans="1:8" x14ac:dyDescent="0.3">
      <c r="A486">
        <v>475</v>
      </c>
      <c r="B486" s="19">
        <v>45444</v>
      </c>
      <c r="C486" s="1" t="s">
        <v>8344</v>
      </c>
      <c r="D486" s="1" t="s">
        <v>8345</v>
      </c>
      <c r="E486" s="2">
        <v>45444</v>
      </c>
      <c r="F486" s="2">
        <v>45473</v>
      </c>
      <c r="G486" s="1" t="s">
        <v>26704</v>
      </c>
      <c r="H486" s="1">
        <f>+Temporalidad[[#This Row],[ID]]</f>
        <v>475</v>
      </c>
    </row>
    <row r="487" spans="1:8" x14ac:dyDescent="0.3">
      <c r="A487">
        <v>476</v>
      </c>
      <c r="B487" s="19">
        <v>45474</v>
      </c>
      <c r="C487" s="1" t="s">
        <v>8344</v>
      </c>
      <c r="D487" s="1" t="s">
        <v>8345</v>
      </c>
      <c r="E487" s="2">
        <v>45474</v>
      </c>
      <c r="F487" s="2">
        <v>45504</v>
      </c>
      <c r="G487" s="1" t="s">
        <v>26705</v>
      </c>
      <c r="H487" s="1">
        <f>+Temporalidad[[#This Row],[ID]]</f>
        <v>476</v>
      </c>
    </row>
    <row r="488" spans="1:8" x14ac:dyDescent="0.3">
      <c r="A488">
        <v>477</v>
      </c>
      <c r="B488" s="19">
        <v>45505</v>
      </c>
      <c r="C488" s="1" t="s">
        <v>8344</v>
      </c>
      <c r="D488" s="1" t="s">
        <v>8345</v>
      </c>
      <c r="E488" s="2">
        <v>45505</v>
      </c>
      <c r="F488" s="2">
        <v>45535</v>
      </c>
      <c r="G488" s="1" t="s">
        <v>26706</v>
      </c>
      <c r="H488" s="1">
        <f>+Temporalidad[[#This Row],[ID]]</f>
        <v>477</v>
      </c>
    </row>
    <row r="489" spans="1:8" x14ac:dyDescent="0.3">
      <c r="A489">
        <v>478</v>
      </c>
      <c r="B489" s="19">
        <v>45536</v>
      </c>
      <c r="C489" s="1" t="s">
        <v>8344</v>
      </c>
      <c r="D489" s="1" t="s">
        <v>8345</v>
      </c>
      <c r="E489" s="2">
        <v>45536</v>
      </c>
      <c r="F489" s="2">
        <v>45565</v>
      </c>
      <c r="G489" s="1" t="s">
        <v>26707</v>
      </c>
      <c r="H489" s="1">
        <f>+Temporalidad[[#This Row],[ID]]</f>
        <v>478</v>
      </c>
    </row>
    <row r="490" spans="1:8" x14ac:dyDescent="0.3">
      <c r="A490">
        <v>479</v>
      </c>
      <c r="B490" s="19">
        <v>45566</v>
      </c>
      <c r="C490" s="1" t="s">
        <v>8344</v>
      </c>
      <c r="D490" s="1" t="s">
        <v>8345</v>
      </c>
      <c r="E490" s="2">
        <v>45566</v>
      </c>
      <c r="F490" s="2">
        <v>45596</v>
      </c>
      <c r="G490" s="1" t="s">
        <v>26708</v>
      </c>
      <c r="H490" s="1">
        <f>+Temporalidad[[#This Row],[ID]]</f>
        <v>479</v>
      </c>
    </row>
    <row r="491" spans="1:8" x14ac:dyDescent="0.3">
      <c r="A491">
        <v>480</v>
      </c>
      <c r="B491" s="19">
        <v>45597</v>
      </c>
      <c r="C491" s="1" t="s">
        <v>8344</v>
      </c>
      <c r="D491" s="1" t="s">
        <v>8345</v>
      </c>
      <c r="E491" s="2">
        <v>45597</v>
      </c>
      <c r="F491" s="2">
        <v>45626</v>
      </c>
      <c r="G491" s="1" t="s">
        <v>26709</v>
      </c>
      <c r="H491" s="1">
        <f>+Temporalidad[[#This Row],[ID]]</f>
        <v>480</v>
      </c>
    </row>
    <row r="492" spans="1:8" x14ac:dyDescent="0.3">
      <c r="A492">
        <v>481</v>
      </c>
      <c r="B492" s="19">
        <v>45627</v>
      </c>
      <c r="C492" s="1" t="s">
        <v>8344</v>
      </c>
      <c r="D492" s="1" t="s">
        <v>8345</v>
      </c>
      <c r="E492" s="2">
        <v>45627</v>
      </c>
      <c r="F492" s="2">
        <v>45657</v>
      </c>
      <c r="G492" s="1" t="s">
        <v>26710</v>
      </c>
      <c r="H492" s="1">
        <f>+Temporalidad[[#This Row],[ID]]</f>
        <v>481</v>
      </c>
    </row>
    <row r="493" spans="1:8" x14ac:dyDescent="0.3">
      <c r="A493">
        <v>482</v>
      </c>
      <c r="B493" s="19">
        <v>45658</v>
      </c>
      <c r="C493" s="1" t="s">
        <v>8344</v>
      </c>
      <c r="D493" s="1" t="s">
        <v>8345</v>
      </c>
      <c r="E493" s="2">
        <v>45658</v>
      </c>
      <c r="F493" s="2">
        <v>45688</v>
      </c>
      <c r="G493" s="1" t="s">
        <v>26711</v>
      </c>
      <c r="H493" s="1">
        <f>+Temporalidad[[#This Row],[ID]]</f>
        <v>482</v>
      </c>
    </row>
    <row r="494" spans="1:8" x14ac:dyDescent="0.3">
      <c r="A494">
        <v>483</v>
      </c>
      <c r="B494" s="19">
        <v>45689</v>
      </c>
      <c r="C494" s="1" t="s">
        <v>8344</v>
      </c>
      <c r="D494" s="1" t="s">
        <v>8345</v>
      </c>
      <c r="E494" s="2">
        <v>45689</v>
      </c>
      <c r="F494" s="2">
        <v>45716</v>
      </c>
      <c r="G494" s="1" t="s">
        <v>26712</v>
      </c>
      <c r="H494" s="1">
        <f>+Temporalidad[[#This Row],[ID]]</f>
        <v>483</v>
      </c>
    </row>
    <row r="495" spans="1:8" x14ac:dyDescent="0.3">
      <c r="A495">
        <v>484</v>
      </c>
      <c r="B495" s="19">
        <v>45717</v>
      </c>
      <c r="C495" s="1" t="s">
        <v>8344</v>
      </c>
      <c r="D495" s="1" t="s">
        <v>8345</v>
      </c>
      <c r="E495" s="2">
        <v>45717</v>
      </c>
      <c r="F495" s="2">
        <v>45747</v>
      </c>
      <c r="G495" s="1" t="s">
        <v>26713</v>
      </c>
      <c r="H495" s="1">
        <f>+Temporalidad[[#This Row],[ID]]</f>
        <v>484</v>
      </c>
    </row>
    <row r="496" spans="1:8" x14ac:dyDescent="0.3">
      <c r="A496">
        <v>485</v>
      </c>
      <c r="B496" s="19">
        <v>45748</v>
      </c>
      <c r="C496" s="1" t="s">
        <v>8344</v>
      </c>
      <c r="D496" s="1" t="s">
        <v>8345</v>
      </c>
      <c r="E496" s="2">
        <v>45748</v>
      </c>
      <c r="F496" s="2">
        <v>45777</v>
      </c>
      <c r="G496" s="1" t="s">
        <v>26714</v>
      </c>
      <c r="H496" s="1">
        <f>+Temporalidad[[#This Row],[ID]]</f>
        <v>485</v>
      </c>
    </row>
    <row r="497" spans="1:8" x14ac:dyDescent="0.3">
      <c r="A497">
        <v>486</v>
      </c>
      <c r="B497" s="19">
        <v>45778</v>
      </c>
      <c r="C497" s="1" t="s">
        <v>8344</v>
      </c>
      <c r="D497" s="1" t="s">
        <v>8345</v>
      </c>
      <c r="E497" s="2">
        <v>45778</v>
      </c>
      <c r="F497" s="2">
        <v>45808</v>
      </c>
      <c r="G497" s="1" t="s">
        <v>26715</v>
      </c>
      <c r="H497" s="1">
        <f>+Temporalidad[[#This Row],[ID]]</f>
        <v>486</v>
      </c>
    </row>
    <row r="498" spans="1:8" x14ac:dyDescent="0.3">
      <c r="A498">
        <v>487</v>
      </c>
      <c r="B498" s="19">
        <v>45809</v>
      </c>
      <c r="C498" s="1" t="s">
        <v>8344</v>
      </c>
      <c r="D498" s="1" t="s">
        <v>8345</v>
      </c>
      <c r="E498" s="2">
        <v>45809</v>
      </c>
      <c r="F498" s="2">
        <v>45838</v>
      </c>
      <c r="G498" s="1" t="s">
        <v>26716</v>
      </c>
      <c r="H498" s="1">
        <f>+Temporalidad[[#This Row],[ID]]</f>
        <v>487</v>
      </c>
    </row>
    <row r="499" spans="1:8" x14ac:dyDescent="0.3">
      <c r="A499">
        <v>488</v>
      </c>
      <c r="B499" s="19">
        <v>45839</v>
      </c>
      <c r="C499" s="1" t="s">
        <v>8344</v>
      </c>
      <c r="D499" s="1" t="s">
        <v>8345</v>
      </c>
      <c r="E499" s="2">
        <v>45839</v>
      </c>
      <c r="F499" s="2">
        <v>45869</v>
      </c>
      <c r="G499" s="1" t="s">
        <v>26717</v>
      </c>
      <c r="H499" s="1">
        <f>+Temporalidad[[#This Row],[ID]]</f>
        <v>488</v>
      </c>
    </row>
    <row r="500" spans="1:8" x14ac:dyDescent="0.3">
      <c r="A500">
        <v>489</v>
      </c>
      <c r="B500" s="19">
        <v>45870</v>
      </c>
      <c r="C500" s="1" t="s">
        <v>8344</v>
      </c>
      <c r="D500" s="1" t="s">
        <v>8345</v>
      </c>
      <c r="E500" s="2">
        <v>45870</v>
      </c>
      <c r="F500" s="2">
        <v>45900</v>
      </c>
      <c r="G500" s="1" t="s">
        <v>26718</v>
      </c>
      <c r="H500" s="1">
        <f>+Temporalidad[[#This Row],[ID]]</f>
        <v>489</v>
      </c>
    </row>
    <row r="501" spans="1:8" x14ac:dyDescent="0.3">
      <c r="A501">
        <v>490</v>
      </c>
      <c r="B501" s="19">
        <v>45901</v>
      </c>
      <c r="C501" s="1" t="s">
        <v>8344</v>
      </c>
      <c r="D501" s="1" t="s">
        <v>8345</v>
      </c>
      <c r="E501" s="2">
        <v>45901</v>
      </c>
      <c r="F501" s="2">
        <v>45930</v>
      </c>
      <c r="G501" s="1" t="s">
        <v>26719</v>
      </c>
      <c r="H501" s="1">
        <f>+Temporalidad[[#This Row],[ID]]</f>
        <v>490</v>
      </c>
    </row>
    <row r="502" spans="1:8" x14ac:dyDescent="0.3">
      <c r="A502">
        <v>491</v>
      </c>
      <c r="B502" s="19">
        <v>45931</v>
      </c>
      <c r="C502" s="1" t="s">
        <v>8344</v>
      </c>
      <c r="D502" s="1" t="s">
        <v>8345</v>
      </c>
      <c r="E502" s="2">
        <v>45931</v>
      </c>
      <c r="F502" s="2">
        <v>45961</v>
      </c>
      <c r="G502" s="1" t="s">
        <v>26720</v>
      </c>
      <c r="H502" s="1">
        <f>+Temporalidad[[#This Row],[ID]]</f>
        <v>491</v>
      </c>
    </row>
    <row r="503" spans="1:8" x14ac:dyDescent="0.3">
      <c r="A503">
        <v>492</v>
      </c>
      <c r="B503" s="19">
        <v>45962</v>
      </c>
      <c r="C503" s="1" t="s">
        <v>8344</v>
      </c>
      <c r="D503" s="1" t="s">
        <v>8345</v>
      </c>
      <c r="E503" s="2">
        <v>45962</v>
      </c>
      <c r="F503" s="2">
        <v>45991</v>
      </c>
      <c r="G503" s="1" t="s">
        <v>26721</v>
      </c>
      <c r="H503" s="1">
        <f>+Temporalidad[[#This Row],[ID]]</f>
        <v>492</v>
      </c>
    </row>
    <row r="504" spans="1:8" x14ac:dyDescent="0.3">
      <c r="A504">
        <v>493</v>
      </c>
      <c r="B504" s="19">
        <v>45992</v>
      </c>
      <c r="C504" s="1" t="s">
        <v>8344</v>
      </c>
      <c r="D504" s="1" t="s">
        <v>8345</v>
      </c>
      <c r="E504" s="2">
        <v>45992</v>
      </c>
      <c r="F504" s="2">
        <v>46022</v>
      </c>
      <c r="G504" s="1" t="s">
        <v>26722</v>
      </c>
      <c r="H504" s="1">
        <f>+Temporalidad[[#This Row],[ID]]</f>
        <v>493</v>
      </c>
    </row>
    <row r="505" spans="1:8" x14ac:dyDescent="0.3">
      <c r="A505">
        <v>494</v>
      </c>
      <c r="B505" s="19">
        <v>46023</v>
      </c>
      <c r="C505" s="1" t="s">
        <v>8344</v>
      </c>
      <c r="D505" s="1" t="s">
        <v>8345</v>
      </c>
      <c r="E505" s="2">
        <v>46023</v>
      </c>
      <c r="F505" s="2">
        <v>46053</v>
      </c>
      <c r="G505" s="1" t="s">
        <v>26723</v>
      </c>
      <c r="H505" s="1">
        <f>+Temporalidad[[#This Row],[ID]]</f>
        <v>494</v>
      </c>
    </row>
    <row r="506" spans="1:8" x14ac:dyDescent="0.3">
      <c r="A506">
        <v>495</v>
      </c>
      <c r="B506" s="19">
        <v>46054</v>
      </c>
      <c r="C506" s="1" t="s">
        <v>8344</v>
      </c>
      <c r="D506" s="1" t="s">
        <v>8345</v>
      </c>
      <c r="E506" s="2">
        <v>46054</v>
      </c>
      <c r="F506" s="2">
        <v>46081</v>
      </c>
      <c r="G506" s="1" t="s">
        <v>26724</v>
      </c>
      <c r="H506" s="1">
        <f>+Temporalidad[[#This Row],[ID]]</f>
        <v>495</v>
      </c>
    </row>
    <row r="507" spans="1:8" x14ac:dyDescent="0.3">
      <c r="A507">
        <v>496</v>
      </c>
      <c r="B507" s="19">
        <v>46082</v>
      </c>
      <c r="C507" s="1" t="s">
        <v>8344</v>
      </c>
      <c r="D507" s="1" t="s">
        <v>8345</v>
      </c>
      <c r="E507" s="2">
        <v>46082</v>
      </c>
      <c r="F507" s="2">
        <v>46112</v>
      </c>
      <c r="G507" s="1" t="s">
        <v>26725</v>
      </c>
      <c r="H507" s="1">
        <f>+Temporalidad[[#This Row],[ID]]</f>
        <v>496</v>
      </c>
    </row>
    <row r="508" spans="1:8" x14ac:dyDescent="0.3">
      <c r="A508">
        <v>497</v>
      </c>
      <c r="B508" s="19">
        <v>46113</v>
      </c>
      <c r="C508" s="1" t="s">
        <v>8344</v>
      </c>
      <c r="D508" s="1" t="s">
        <v>8345</v>
      </c>
      <c r="E508" s="2">
        <v>46113</v>
      </c>
      <c r="F508" s="2">
        <v>46142</v>
      </c>
      <c r="G508" s="1" t="s">
        <v>26726</v>
      </c>
      <c r="H508" s="1">
        <f>+Temporalidad[[#This Row],[ID]]</f>
        <v>497</v>
      </c>
    </row>
    <row r="509" spans="1:8" x14ac:dyDescent="0.3">
      <c r="A509">
        <v>498</v>
      </c>
      <c r="B509" s="19">
        <v>46143</v>
      </c>
      <c r="C509" s="1" t="s">
        <v>8344</v>
      </c>
      <c r="D509" s="1" t="s">
        <v>8345</v>
      </c>
      <c r="E509" s="2">
        <v>46143</v>
      </c>
      <c r="F509" s="2">
        <v>46173</v>
      </c>
      <c r="G509" s="1" t="s">
        <v>26727</v>
      </c>
      <c r="H509" s="1">
        <f>+Temporalidad[[#This Row],[ID]]</f>
        <v>498</v>
      </c>
    </row>
    <row r="510" spans="1:8" x14ac:dyDescent="0.3">
      <c r="A510">
        <v>499</v>
      </c>
      <c r="B510" s="19">
        <v>46174</v>
      </c>
      <c r="C510" s="1" t="s">
        <v>8344</v>
      </c>
      <c r="D510" s="1" t="s">
        <v>8345</v>
      </c>
      <c r="E510" s="2">
        <v>46174</v>
      </c>
      <c r="F510" s="2">
        <v>46203</v>
      </c>
      <c r="G510" s="1" t="s">
        <v>26728</v>
      </c>
      <c r="H510" s="1">
        <f>+Temporalidad[[#This Row],[ID]]</f>
        <v>499</v>
      </c>
    </row>
    <row r="511" spans="1:8" x14ac:dyDescent="0.3">
      <c r="A511">
        <v>500</v>
      </c>
      <c r="B511" s="19">
        <v>46204</v>
      </c>
      <c r="C511" s="1" t="s">
        <v>8344</v>
      </c>
      <c r="D511" s="1" t="s">
        <v>8345</v>
      </c>
      <c r="E511" s="2">
        <v>46204</v>
      </c>
      <c r="F511" s="2">
        <v>46234</v>
      </c>
      <c r="G511" s="1" t="s">
        <v>26729</v>
      </c>
      <c r="H511" s="1">
        <f>+Temporalidad[[#This Row],[ID]]</f>
        <v>500</v>
      </c>
    </row>
    <row r="512" spans="1:8" x14ac:dyDescent="0.3">
      <c r="A512">
        <v>501</v>
      </c>
      <c r="B512" s="19">
        <v>46235</v>
      </c>
      <c r="C512" s="1" t="s">
        <v>8344</v>
      </c>
      <c r="D512" s="1" t="s">
        <v>8345</v>
      </c>
      <c r="E512" s="2">
        <v>46235</v>
      </c>
      <c r="F512" s="2">
        <v>46265</v>
      </c>
      <c r="G512" s="1" t="s">
        <v>26730</v>
      </c>
      <c r="H512" s="1">
        <f>+Temporalidad[[#This Row],[ID]]</f>
        <v>501</v>
      </c>
    </row>
    <row r="513" spans="1:8" x14ac:dyDescent="0.3">
      <c r="A513">
        <v>502</v>
      </c>
      <c r="B513" s="19">
        <v>46266</v>
      </c>
      <c r="C513" s="1" t="s">
        <v>8344</v>
      </c>
      <c r="D513" s="1" t="s">
        <v>8345</v>
      </c>
      <c r="E513" s="2">
        <v>46266</v>
      </c>
      <c r="F513" s="2">
        <v>46295</v>
      </c>
      <c r="G513" s="1" t="s">
        <v>26731</v>
      </c>
      <c r="H513" s="1">
        <f>+Temporalidad[[#This Row],[ID]]</f>
        <v>502</v>
      </c>
    </row>
    <row r="514" spans="1:8" x14ac:dyDescent="0.3">
      <c r="A514">
        <v>503</v>
      </c>
      <c r="B514" s="19">
        <v>46296</v>
      </c>
      <c r="C514" s="1" t="s">
        <v>8344</v>
      </c>
      <c r="D514" s="1" t="s">
        <v>8345</v>
      </c>
      <c r="E514" s="2">
        <v>46296</v>
      </c>
      <c r="F514" s="2">
        <v>46326</v>
      </c>
      <c r="G514" s="1" t="s">
        <v>26732</v>
      </c>
      <c r="H514" s="1">
        <f>+Temporalidad[[#This Row],[ID]]</f>
        <v>503</v>
      </c>
    </row>
    <row r="515" spans="1:8" x14ac:dyDescent="0.3">
      <c r="A515">
        <v>504</v>
      </c>
      <c r="B515" s="19">
        <v>46327</v>
      </c>
      <c r="C515" s="1" t="s">
        <v>8344</v>
      </c>
      <c r="D515" s="1" t="s">
        <v>8345</v>
      </c>
      <c r="E515" s="2">
        <v>46327</v>
      </c>
      <c r="F515" s="2">
        <v>46356</v>
      </c>
      <c r="G515" s="1" t="s">
        <v>26733</v>
      </c>
      <c r="H515" s="1">
        <f>+Temporalidad[[#This Row],[ID]]</f>
        <v>504</v>
      </c>
    </row>
    <row r="516" spans="1:8" x14ac:dyDescent="0.3">
      <c r="A516">
        <v>505</v>
      </c>
      <c r="B516" s="19">
        <v>46357</v>
      </c>
      <c r="C516" s="1" t="s">
        <v>8344</v>
      </c>
      <c r="D516" s="1" t="s">
        <v>8345</v>
      </c>
      <c r="E516" s="2">
        <v>46357</v>
      </c>
      <c r="F516" s="2">
        <v>46387</v>
      </c>
      <c r="G516" s="1" t="s">
        <v>26734</v>
      </c>
      <c r="H516" s="1">
        <f>+Temporalidad[[#This Row],[ID]]</f>
        <v>505</v>
      </c>
    </row>
    <row r="517" spans="1:8" x14ac:dyDescent="0.3">
      <c r="A517">
        <v>506</v>
      </c>
      <c r="B517" s="19">
        <v>46388</v>
      </c>
      <c r="C517" s="1" t="s">
        <v>8344</v>
      </c>
      <c r="D517" s="1" t="s">
        <v>8345</v>
      </c>
      <c r="E517" s="2">
        <v>46388</v>
      </c>
      <c r="F517" s="2">
        <v>46418</v>
      </c>
      <c r="G517" s="1" t="s">
        <v>26735</v>
      </c>
      <c r="H517" s="1">
        <f>+Temporalidad[[#This Row],[ID]]</f>
        <v>506</v>
      </c>
    </row>
    <row r="518" spans="1:8" x14ac:dyDescent="0.3">
      <c r="A518">
        <v>507</v>
      </c>
      <c r="B518" s="19">
        <v>46419</v>
      </c>
      <c r="C518" s="1" t="s">
        <v>8344</v>
      </c>
      <c r="D518" s="1" t="s">
        <v>8345</v>
      </c>
      <c r="E518" s="2">
        <v>46419</v>
      </c>
      <c r="F518" s="2">
        <v>46446</v>
      </c>
      <c r="G518" s="1" t="s">
        <v>26736</v>
      </c>
      <c r="H518" s="1">
        <f>+Temporalidad[[#This Row],[ID]]</f>
        <v>507</v>
      </c>
    </row>
    <row r="519" spans="1:8" x14ac:dyDescent="0.3">
      <c r="A519">
        <v>508</v>
      </c>
      <c r="B519" s="19">
        <v>46447</v>
      </c>
      <c r="C519" s="1" t="s">
        <v>8344</v>
      </c>
      <c r="D519" s="1" t="s">
        <v>8345</v>
      </c>
      <c r="E519" s="2">
        <v>46447</v>
      </c>
      <c r="F519" s="2">
        <v>46477</v>
      </c>
      <c r="G519" s="1" t="s">
        <v>26737</v>
      </c>
      <c r="H519" s="1">
        <f>+Temporalidad[[#This Row],[ID]]</f>
        <v>508</v>
      </c>
    </row>
    <row r="520" spans="1:8" x14ac:dyDescent="0.3">
      <c r="A520">
        <v>509</v>
      </c>
      <c r="B520" s="19">
        <v>46478</v>
      </c>
      <c r="C520" s="1" t="s">
        <v>8344</v>
      </c>
      <c r="D520" s="1" t="s">
        <v>8345</v>
      </c>
      <c r="E520" s="2">
        <v>46478</v>
      </c>
      <c r="F520" s="2">
        <v>46507</v>
      </c>
      <c r="G520" s="1" t="s">
        <v>26738</v>
      </c>
      <c r="H520" s="1">
        <f>+Temporalidad[[#This Row],[ID]]</f>
        <v>509</v>
      </c>
    </row>
    <row r="521" spans="1:8" x14ac:dyDescent="0.3">
      <c r="A521">
        <v>510</v>
      </c>
      <c r="B521" s="19">
        <v>46508</v>
      </c>
      <c r="C521" s="1" t="s">
        <v>8344</v>
      </c>
      <c r="D521" s="1" t="s">
        <v>8345</v>
      </c>
      <c r="E521" s="2">
        <v>46508</v>
      </c>
      <c r="F521" s="2">
        <v>46538</v>
      </c>
      <c r="G521" s="1" t="s">
        <v>26739</v>
      </c>
      <c r="H521" s="1">
        <f>+Temporalidad[[#This Row],[ID]]</f>
        <v>510</v>
      </c>
    </row>
    <row r="522" spans="1:8" x14ac:dyDescent="0.3">
      <c r="A522">
        <v>511</v>
      </c>
      <c r="B522" s="19">
        <v>46539</v>
      </c>
      <c r="C522" s="1" t="s">
        <v>8344</v>
      </c>
      <c r="D522" s="1" t="s">
        <v>8345</v>
      </c>
      <c r="E522" s="2">
        <v>46539</v>
      </c>
      <c r="F522" s="2">
        <v>46568</v>
      </c>
      <c r="G522" s="1" t="s">
        <v>26740</v>
      </c>
      <c r="H522" s="1">
        <f>+Temporalidad[[#This Row],[ID]]</f>
        <v>511</v>
      </c>
    </row>
    <row r="523" spans="1:8" x14ac:dyDescent="0.3">
      <c r="A523">
        <v>512</v>
      </c>
      <c r="B523" s="19">
        <v>46569</v>
      </c>
      <c r="C523" s="1" t="s">
        <v>8344</v>
      </c>
      <c r="D523" s="1" t="s">
        <v>8345</v>
      </c>
      <c r="E523" s="2">
        <v>46569</v>
      </c>
      <c r="F523" s="2">
        <v>46599</v>
      </c>
      <c r="G523" s="1" t="s">
        <v>26741</v>
      </c>
      <c r="H523" s="1">
        <f>+Temporalidad[[#This Row],[ID]]</f>
        <v>512</v>
      </c>
    </row>
    <row r="524" spans="1:8" x14ac:dyDescent="0.3">
      <c r="A524">
        <v>513</v>
      </c>
      <c r="B524" s="19">
        <v>46600</v>
      </c>
      <c r="C524" s="1" t="s">
        <v>8344</v>
      </c>
      <c r="D524" s="1" t="s">
        <v>8345</v>
      </c>
      <c r="E524" s="2">
        <v>46600</v>
      </c>
      <c r="F524" s="2">
        <v>46630</v>
      </c>
      <c r="G524" s="1" t="s">
        <v>26742</v>
      </c>
      <c r="H524" s="1">
        <f>+Temporalidad[[#This Row],[ID]]</f>
        <v>513</v>
      </c>
    </row>
    <row r="525" spans="1:8" x14ac:dyDescent="0.3">
      <c r="A525">
        <v>514</v>
      </c>
      <c r="B525" s="19">
        <v>46631</v>
      </c>
      <c r="C525" s="1" t="s">
        <v>8344</v>
      </c>
      <c r="D525" s="1" t="s">
        <v>8345</v>
      </c>
      <c r="E525" s="2">
        <v>46631</v>
      </c>
      <c r="F525" s="2">
        <v>46660</v>
      </c>
      <c r="G525" s="1" t="s">
        <v>26743</v>
      </c>
      <c r="H525" s="1">
        <f>+Temporalidad[[#This Row],[ID]]</f>
        <v>514</v>
      </c>
    </row>
    <row r="526" spans="1:8" x14ac:dyDescent="0.3">
      <c r="A526">
        <v>515</v>
      </c>
      <c r="B526" s="19">
        <v>46661</v>
      </c>
      <c r="C526" s="1" t="s">
        <v>8344</v>
      </c>
      <c r="D526" s="1" t="s">
        <v>8345</v>
      </c>
      <c r="E526" s="2">
        <v>46661</v>
      </c>
      <c r="F526" s="2">
        <v>46691</v>
      </c>
      <c r="G526" s="1" t="s">
        <v>26744</v>
      </c>
      <c r="H526" s="1">
        <f>+Temporalidad[[#This Row],[ID]]</f>
        <v>515</v>
      </c>
    </row>
    <row r="527" spans="1:8" x14ac:dyDescent="0.3">
      <c r="A527">
        <v>516</v>
      </c>
      <c r="B527" s="19">
        <v>46692</v>
      </c>
      <c r="C527" s="1" t="s">
        <v>8344</v>
      </c>
      <c r="D527" s="1" t="s">
        <v>8345</v>
      </c>
      <c r="E527" s="2">
        <v>46692</v>
      </c>
      <c r="F527" s="2">
        <v>46721</v>
      </c>
      <c r="G527" s="1" t="s">
        <v>26745</v>
      </c>
      <c r="H527" s="1">
        <f>+Temporalidad[[#This Row],[ID]]</f>
        <v>516</v>
      </c>
    </row>
    <row r="528" spans="1:8" x14ac:dyDescent="0.3">
      <c r="A528">
        <v>517</v>
      </c>
      <c r="B528" s="19">
        <v>46722</v>
      </c>
      <c r="C528" s="1" t="s">
        <v>8344</v>
      </c>
      <c r="D528" s="1" t="s">
        <v>8345</v>
      </c>
      <c r="E528" s="2">
        <v>46722</v>
      </c>
      <c r="F528" s="2">
        <v>46752</v>
      </c>
      <c r="G528" s="1" t="s">
        <v>26746</v>
      </c>
      <c r="H528" s="1">
        <f>+Temporalidad[[#This Row],[ID]]</f>
        <v>517</v>
      </c>
    </row>
    <row r="529" spans="1:8" x14ac:dyDescent="0.3">
      <c r="A529">
        <v>518</v>
      </c>
      <c r="B529" s="19">
        <v>46753</v>
      </c>
      <c r="C529" s="1" t="s">
        <v>8344</v>
      </c>
      <c r="D529" s="1" t="s">
        <v>8345</v>
      </c>
      <c r="E529" s="2">
        <v>46753</v>
      </c>
      <c r="F529" s="2">
        <v>46783</v>
      </c>
      <c r="G529" s="1" t="s">
        <v>26747</v>
      </c>
      <c r="H529" s="1">
        <f>+Temporalidad[[#This Row],[ID]]</f>
        <v>518</v>
      </c>
    </row>
    <row r="530" spans="1:8" x14ac:dyDescent="0.3">
      <c r="A530">
        <v>519</v>
      </c>
      <c r="B530" s="19">
        <v>46784</v>
      </c>
      <c r="C530" s="1" t="s">
        <v>8344</v>
      </c>
      <c r="D530" s="1" t="s">
        <v>8345</v>
      </c>
      <c r="E530" s="2">
        <v>46784</v>
      </c>
      <c r="F530" s="2">
        <v>46811</v>
      </c>
      <c r="G530" s="1" t="s">
        <v>26748</v>
      </c>
      <c r="H530" s="1">
        <f>+Temporalidad[[#This Row],[ID]]</f>
        <v>519</v>
      </c>
    </row>
    <row r="531" spans="1:8" x14ac:dyDescent="0.3">
      <c r="A531">
        <v>520</v>
      </c>
      <c r="B531" s="19">
        <v>46813</v>
      </c>
      <c r="C531" s="1" t="s">
        <v>8344</v>
      </c>
      <c r="D531" s="1" t="s">
        <v>8345</v>
      </c>
      <c r="E531" s="2">
        <v>46813</v>
      </c>
      <c r="F531" s="2">
        <v>46843</v>
      </c>
      <c r="G531" s="1" t="s">
        <v>26749</v>
      </c>
      <c r="H531" s="1">
        <f>+Temporalidad[[#This Row],[ID]]</f>
        <v>520</v>
      </c>
    </row>
    <row r="532" spans="1:8" x14ac:dyDescent="0.3">
      <c r="A532">
        <v>521</v>
      </c>
      <c r="B532" s="19">
        <v>46844</v>
      </c>
      <c r="C532" s="1" t="s">
        <v>8344</v>
      </c>
      <c r="D532" s="1" t="s">
        <v>8345</v>
      </c>
      <c r="E532" s="2">
        <v>46844</v>
      </c>
      <c r="F532" s="2">
        <v>46873</v>
      </c>
      <c r="G532" s="1" t="s">
        <v>26750</v>
      </c>
      <c r="H532" s="1">
        <f>+Temporalidad[[#This Row],[ID]]</f>
        <v>521</v>
      </c>
    </row>
    <row r="533" spans="1:8" x14ac:dyDescent="0.3">
      <c r="A533">
        <v>522</v>
      </c>
      <c r="B533" s="19">
        <v>46874</v>
      </c>
      <c r="C533" s="1" t="s">
        <v>8344</v>
      </c>
      <c r="D533" s="1" t="s">
        <v>8345</v>
      </c>
      <c r="E533" s="2">
        <v>46874</v>
      </c>
      <c r="F533" s="2">
        <v>46904</v>
      </c>
      <c r="G533" s="1" t="s">
        <v>26751</v>
      </c>
      <c r="H533" s="1">
        <f>+Temporalidad[[#This Row],[ID]]</f>
        <v>522</v>
      </c>
    </row>
    <row r="534" spans="1:8" x14ac:dyDescent="0.3">
      <c r="A534">
        <v>523</v>
      </c>
      <c r="B534" s="19">
        <v>46905</v>
      </c>
      <c r="C534" s="1" t="s">
        <v>8344</v>
      </c>
      <c r="D534" s="1" t="s">
        <v>8345</v>
      </c>
      <c r="E534" s="2">
        <v>46905</v>
      </c>
      <c r="F534" s="2">
        <v>46934</v>
      </c>
      <c r="G534" s="1" t="s">
        <v>26752</v>
      </c>
      <c r="H534" s="1">
        <f>+Temporalidad[[#This Row],[ID]]</f>
        <v>523</v>
      </c>
    </row>
    <row r="535" spans="1:8" x14ac:dyDescent="0.3">
      <c r="A535">
        <v>524</v>
      </c>
      <c r="B535" s="19">
        <v>46935</v>
      </c>
      <c r="C535" s="1" t="s">
        <v>8344</v>
      </c>
      <c r="D535" s="1" t="s">
        <v>8345</v>
      </c>
      <c r="E535" s="2">
        <v>46935</v>
      </c>
      <c r="F535" s="2">
        <v>46965</v>
      </c>
      <c r="G535" s="1" t="s">
        <v>26753</v>
      </c>
      <c r="H535" s="1">
        <f>+Temporalidad[[#This Row],[ID]]</f>
        <v>524</v>
      </c>
    </row>
    <row r="536" spans="1:8" x14ac:dyDescent="0.3">
      <c r="A536">
        <v>525</v>
      </c>
      <c r="B536" s="19">
        <v>46966</v>
      </c>
      <c r="C536" s="1" t="s">
        <v>8344</v>
      </c>
      <c r="D536" s="1" t="s">
        <v>8345</v>
      </c>
      <c r="E536" s="2">
        <v>46966</v>
      </c>
      <c r="F536" s="2">
        <v>46996</v>
      </c>
      <c r="G536" s="1" t="s">
        <v>26754</v>
      </c>
      <c r="H536" s="1">
        <f>+Temporalidad[[#This Row],[ID]]</f>
        <v>525</v>
      </c>
    </row>
    <row r="537" spans="1:8" x14ac:dyDescent="0.3">
      <c r="A537">
        <v>526</v>
      </c>
      <c r="B537" s="19">
        <v>46997</v>
      </c>
      <c r="C537" s="1" t="s">
        <v>8344</v>
      </c>
      <c r="D537" s="1" t="s">
        <v>8345</v>
      </c>
      <c r="E537" s="2">
        <v>46997</v>
      </c>
      <c r="F537" s="2">
        <v>47026</v>
      </c>
      <c r="G537" s="1" t="s">
        <v>26755</v>
      </c>
      <c r="H537" s="1">
        <f>+Temporalidad[[#This Row],[ID]]</f>
        <v>526</v>
      </c>
    </row>
    <row r="538" spans="1:8" x14ac:dyDescent="0.3">
      <c r="A538">
        <v>527</v>
      </c>
      <c r="B538" s="19">
        <v>47027</v>
      </c>
      <c r="C538" s="1" t="s">
        <v>8344</v>
      </c>
      <c r="D538" s="1" t="s">
        <v>8345</v>
      </c>
      <c r="E538" s="2">
        <v>47027</v>
      </c>
      <c r="F538" s="2">
        <v>47057</v>
      </c>
      <c r="G538" s="1" t="s">
        <v>26756</v>
      </c>
      <c r="H538" s="1">
        <f>+Temporalidad[[#This Row],[ID]]</f>
        <v>527</v>
      </c>
    </row>
    <row r="539" spans="1:8" x14ac:dyDescent="0.3">
      <c r="A539">
        <v>528</v>
      </c>
      <c r="B539" s="19">
        <v>47058</v>
      </c>
      <c r="C539" s="1" t="s">
        <v>8344</v>
      </c>
      <c r="D539" s="1" t="s">
        <v>8345</v>
      </c>
      <c r="E539" s="2">
        <v>47058</v>
      </c>
      <c r="F539" s="2">
        <v>47087</v>
      </c>
      <c r="G539" s="1" t="s">
        <v>26757</v>
      </c>
      <c r="H539" s="1">
        <f>+Temporalidad[[#This Row],[ID]]</f>
        <v>528</v>
      </c>
    </row>
    <row r="540" spans="1:8" x14ac:dyDescent="0.3">
      <c r="A540">
        <v>529</v>
      </c>
      <c r="B540" s="19">
        <v>47088</v>
      </c>
      <c r="C540" s="1" t="s">
        <v>8344</v>
      </c>
      <c r="D540" s="1" t="s">
        <v>8345</v>
      </c>
      <c r="E540" s="2">
        <v>47088</v>
      </c>
      <c r="F540" s="2">
        <v>47118</v>
      </c>
      <c r="G540" s="1" t="s">
        <v>26758</v>
      </c>
      <c r="H540" s="1">
        <f>+Temporalidad[[#This Row],[ID]]</f>
        <v>529</v>
      </c>
    </row>
    <row r="541" spans="1:8" x14ac:dyDescent="0.3">
      <c r="A541">
        <v>530</v>
      </c>
      <c r="B541" s="19">
        <v>47119</v>
      </c>
      <c r="C541" s="1" t="s">
        <v>8344</v>
      </c>
      <c r="D541" s="1" t="s">
        <v>8345</v>
      </c>
      <c r="E541" s="2">
        <v>47119</v>
      </c>
      <c r="F541" s="2">
        <v>47149</v>
      </c>
      <c r="G541" s="1" t="s">
        <v>26759</v>
      </c>
      <c r="H541" s="1">
        <f>+Temporalidad[[#This Row],[ID]]</f>
        <v>530</v>
      </c>
    </row>
    <row r="542" spans="1:8" x14ac:dyDescent="0.3">
      <c r="A542">
        <v>531</v>
      </c>
      <c r="B542" s="19">
        <v>47150</v>
      </c>
      <c r="C542" s="1" t="s">
        <v>8344</v>
      </c>
      <c r="D542" s="1" t="s">
        <v>8345</v>
      </c>
      <c r="E542" s="2">
        <v>47150</v>
      </c>
      <c r="F542" s="2">
        <v>47177</v>
      </c>
      <c r="G542" s="1" t="s">
        <v>26760</v>
      </c>
      <c r="H542" s="1">
        <f>+Temporalidad[[#This Row],[ID]]</f>
        <v>531</v>
      </c>
    </row>
    <row r="543" spans="1:8" x14ac:dyDescent="0.3">
      <c r="A543">
        <v>532</v>
      </c>
      <c r="B543" s="19">
        <v>47178</v>
      </c>
      <c r="C543" s="1" t="s">
        <v>8344</v>
      </c>
      <c r="D543" s="1" t="s">
        <v>8345</v>
      </c>
      <c r="E543" s="2">
        <v>47178</v>
      </c>
      <c r="F543" s="2">
        <v>47208</v>
      </c>
      <c r="G543" s="1" t="s">
        <v>26761</v>
      </c>
      <c r="H543" s="1">
        <f>+Temporalidad[[#This Row],[ID]]</f>
        <v>532</v>
      </c>
    </row>
    <row r="544" spans="1:8" x14ac:dyDescent="0.3">
      <c r="A544">
        <v>533</v>
      </c>
      <c r="B544" s="19">
        <v>47209</v>
      </c>
      <c r="C544" s="1" t="s">
        <v>8344</v>
      </c>
      <c r="D544" s="1" t="s">
        <v>8345</v>
      </c>
      <c r="E544" s="2">
        <v>47209</v>
      </c>
      <c r="F544" s="2">
        <v>47238</v>
      </c>
      <c r="G544" s="1" t="s">
        <v>26762</v>
      </c>
      <c r="H544" s="1">
        <f>+Temporalidad[[#This Row],[ID]]</f>
        <v>533</v>
      </c>
    </row>
    <row r="545" spans="1:8" x14ac:dyDescent="0.3">
      <c r="A545">
        <v>534</v>
      </c>
      <c r="B545" s="19">
        <v>47239</v>
      </c>
      <c r="C545" s="1" t="s">
        <v>8344</v>
      </c>
      <c r="D545" s="1" t="s">
        <v>8345</v>
      </c>
      <c r="E545" s="2">
        <v>47239</v>
      </c>
      <c r="F545" s="2">
        <v>47269</v>
      </c>
      <c r="G545" s="1" t="s">
        <v>26763</v>
      </c>
      <c r="H545" s="1">
        <f>+Temporalidad[[#This Row],[ID]]</f>
        <v>534</v>
      </c>
    </row>
    <row r="546" spans="1:8" x14ac:dyDescent="0.3">
      <c r="A546">
        <v>535</v>
      </c>
      <c r="B546" s="19">
        <v>47270</v>
      </c>
      <c r="C546" s="1" t="s">
        <v>8344</v>
      </c>
      <c r="D546" s="1" t="s">
        <v>8345</v>
      </c>
      <c r="E546" s="2">
        <v>47270</v>
      </c>
      <c r="F546" s="2">
        <v>47299</v>
      </c>
      <c r="G546" s="1" t="s">
        <v>26764</v>
      </c>
      <c r="H546" s="1">
        <f>+Temporalidad[[#This Row],[ID]]</f>
        <v>535</v>
      </c>
    </row>
    <row r="547" spans="1:8" x14ac:dyDescent="0.3">
      <c r="A547">
        <v>536</v>
      </c>
      <c r="B547" s="19">
        <v>47300</v>
      </c>
      <c r="C547" s="1" t="s">
        <v>8344</v>
      </c>
      <c r="D547" s="1" t="s">
        <v>8345</v>
      </c>
      <c r="E547" s="2">
        <v>47300</v>
      </c>
      <c r="F547" s="2">
        <v>47330</v>
      </c>
      <c r="G547" s="1" t="s">
        <v>26765</v>
      </c>
      <c r="H547" s="1">
        <f>+Temporalidad[[#This Row],[ID]]</f>
        <v>536</v>
      </c>
    </row>
    <row r="548" spans="1:8" x14ac:dyDescent="0.3">
      <c r="A548">
        <v>537</v>
      </c>
      <c r="B548" s="19">
        <v>47331</v>
      </c>
      <c r="C548" s="1" t="s">
        <v>8344</v>
      </c>
      <c r="D548" s="1" t="s">
        <v>8345</v>
      </c>
      <c r="E548" s="2">
        <v>47331</v>
      </c>
      <c r="F548" s="2">
        <v>47361</v>
      </c>
      <c r="G548" s="1" t="s">
        <v>26766</v>
      </c>
      <c r="H548" s="1">
        <f>+Temporalidad[[#This Row],[ID]]</f>
        <v>537</v>
      </c>
    </row>
    <row r="549" spans="1:8" x14ac:dyDescent="0.3">
      <c r="A549">
        <v>538</v>
      </c>
      <c r="B549" s="19">
        <v>47362</v>
      </c>
      <c r="C549" s="1" t="s">
        <v>8344</v>
      </c>
      <c r="D549" s="1" t="s">
        <v>8345</v>
      </c>
      <c r="E549" s="2">
        <v>47362</v>
      </c>
      <c r="F549" s="2">
        <v>47391</v>
      </c>
      <c r="G549" s="1" t="s">
        <v>26767</v>
      </c>
      <c r="H549" s="1">
        <f>+Temporalidad[[#This Row],[ID]]</f>
        <v>538</v>
      </c>
    </row>
    <row r="550" spans="1:8" x14ac:dyDescent="0.3">
      <c r="A550">
        <v>539</v>
      </c>
      <c r="B550" s="19">
        <v>47392</v>
      </c>
      <c r="C550" s="1" t="s">
        <v>8344</v>
      </c>
      <c r="D550" s="1" t="s">
        <v>8345</v>
      </c>
      <c r="E550" s="2">
        <v>47392</v>
      </c>
      <c r="F550" s="2">
        <v>47422</v>
      </c>
      <c r="G550" s="1" t="s">
        <v>26768</v>
      </c>
      <c r="H550" s="1">
        <f>+Temporalidad[[#This Row],[ID]]</f>
        <v>539</v>
      </c>
    </row>
    <row r="551" spans="1:8" x14ac:dyDescent="0.3">
      <c r="A551">
        <v>540</v>
      </c>
      <c r="B551" s="19">
        <v>47423</v>
      </c>
      <c r="C551" s="1" t="s">
        <v>8344</v>
      </c>
      <c r="D551" s="1" t="s">
        <v>8345</v>
      </c>
      <c r="E551" s="2">
        <v>47423</v>
      </c>
      <c r="F551" s="2">
        <v>47452</v>
      </c>
      <c r="G551" s="1" t="s">
        <v>26769</v>
      </c>
      <c r="H551" s="1">
        <f>+Temporalidad[[#This Row],[ID]]</f>
        <v>540</v>
      </c>
    </row>
    <row r="552" spans="1:8" x14ac:dyDescent="0.3">
      <c r="A552">
        <v>541</v>
      </c>
      <c r="B552" s="19">
        <v>47453</v>
      </c>
      <c r="C552" s="1" t="s">
        <v>8344</v>
      </c>
      <c r="D552" s="1" t="s">
        <v>8345</v>
      </c>
      <c r="E552" s="2">
        <v>47453</v>
      </c>
      <c r="F552" s="2">
        <v>47483</v>
      </c>
      <c r="G552" s="1" t="s">
        <v>26770</v>
      </c>
      <c r="H552" s="1">
        <f>+Temporalidad[[#This Row],[ID]]</f>
        <v>541</v>
      </c>
    </row>
    <row r="553" spans="1:8" x14ac:dyDescent="0.3">
      <c r="A553">
        <v>542</v>
      </c>
      <c r="B553" s="19">
        <v>47484</v>
      </c>
      <c r="C553" s="1" t="s">
        <v>8344</v>
      </c>
      <c r="D553" s="1" t="s">
        <v>8345</v>
      </c>
      <c r="E553" s="2">
        <v>47484</v>
      </c>
      <c r="F553" s="2">
        <v>47514</v>
      </c>
      <c r="G553" s="1" t="s">
        <v>26771</v>
      </c>
      <c r="H553" s="1">
        <f>+Temporalidad[[#This Row],[ID]]</f>
        <v>542</v>
      </c>
    </row>
    <row r="554" spans="1:8" x14ac:dyDescent="0.3">
      <c r="A554">
        <v>543</v>
      </c>
      <c r="B554" s="19">
        <v>47515</v>
      </c>
      <c r="C554" s="1" t="s">
        <v>8344</v>
      </c>
      <c r="D554" s="1" t="s">
        <v>8345</v>
      </c>
      <c r="E554" s="2">
        <v>47515</v>
      </c>
      <c r="F554" s="2">
        <v>47542</v>
      </c>
      <c r="G554" s="1" t="s">
        <v>26772</v>
      </c>
      <c r="H554" s="1">
        <f>+Temporalidad[[#This Row],[ID]]</f>
        <v>543</v>
      </c>
    </row>
    <row r="555" spans="1:8" x14ac:dyDescent="0.3">
      <c r="A555">
        <v>544</v>
      </c>
      <c r="B555" s="19">
        <v>47543</v>
      </c>
      <c r="C555" s="1" t="s">
        <v>8344</v>
      </c>
      <c r="D555" s="1" t="s">
        <v>8345</v>
      </c>
      <c r="E555" s="2">
        <v>47543</v>
      </c>
      <c r="F555" s="2">
        <v>47573</v>
      </c>
      <c r="G555" s="1" t="s">
        <v>26773</v>
      </c>
      <c r="H555" s="1">
        <f>+Temporalidad[[#This Row],[ID]]</f>
        <v>544</v>
      </c>
    </row>
    <row r="556" spans="1:8" x14ac:dyDescent="0.3">
      <c r="A556">
        <v>545</v>
      </c>
      <c r="B556" s="19">
        <v>47574</v>
      </c>
      <c r="C556" s="1" t="s">
        <v>8344</v>
      </c>
      <c r="D556" s="1" t="s">
        <v>8345</v>
      </c>
      <c r="E556" s="2">
        <v>47574</v>
      </c>
      <c r="F556" s="2">
        <v>47603</v>
      </c>
      <c r="G556" s="1" t="s">
        <v>26774</v>
      </c>
      <c r="H556" s="1">
        <f>+Temporalidad[[#This Row],[ID]]</f>
        <v>545</v>
      </c>
    </row>
    <row r="557" spans="1:8" x14ac:dyDescent="0.3">
      <c r="A557">
        <v>546</v>
      </c>
      <c r="B557" s="19">
        <v>47604</v>
      </c>
      <c r="C557" s="1" t="s">
        <v>8344</v>
      </c>
      <c r="D557" s="1" t="s">
        <v>8345</v>
      </c>
      <c r="E557" s="2">
        <v>47604</v>
      </c>
      <c r="F557" s="2">
        <v>47634</v>
      </c>
      <c r="G557" s="1" t="s">
        <v>26775</v>
      </c>
      <c r="H557" s="1">
        <f>+Temporalidad[[#This Row],[ID]]</f>
        <v>546</v>
      </c>
    </row>
    <row r="558" spans="1:8" x14ac:dyDescent="0.3">
      <c r="A558">
        <v>547</v>
      </c>
      <c r="B558" s="19">
        <v>47635</v>
      </c>
      <c r="C558" s="1" t="s">
        <v>8344</v>
      </c>
      <c r="D558" s="1" t="s">
        <v>8345</v>
      </c>
      <c r="E558" s="2">
        <v>47635</v>
      </c>
      <c r="F558" s="2">
        <v>47664</v>
      </c>
      <c r="G558" s="1" t="s">
        <v>26776</v>
      </c>
      <c r="H558" s="1">
        <f>+Temporalidad[[#This Row],[ID]]</f>
        <v>547</v>
      </c>
    </row>
    <row r="559" spans="1:8" x14ac:dyDescent="0.3">
      <c r="A559">
        <v>548</v>
      </c>
      <c r="B559" s="19">
        <v>47665</v>
      </c>
      <c r="C559" s="1" t="s">
        <v>8344</v>
      </c>
      <c r="D559" s="1" t="s">
        <v>8345</v>
      </c>
      <c r="E559" s="2">
        <v>47665</v>
      </c>
      <c r="F559" s="2">
        <v>47695</v>
      </c>
      <c r="G559" s="1" t="s">
        <v>26777</v>
      </c>
      <c r="H559" s="1">
        <f>+Temporalidad[[#This Row],[ID]]</f>
        <v>548</v>
      </c>
    </row>
    <row r="560" spans="1:8" x14ac:dyDescent="0.3">
      <c r="A560">
        <v>549</v>
      </c>
      <c r="B560" s="19">
        <v>47696</v>
      </c>
      <c r="C560" s="1" t="s">
        <v>8344</v>
      </c>
      <c r="D560" s="1" t="s">
        <v>8345</v>
      </c>
      <c r="E560" s="2">
        <v>47696</v>
      </c>
      <c r="F560" s="2">
        <v>47726</v>
      </c>
      <c r="G560" s="1" t="s">
        <v>26778</v>
      </c>
      <c r="H560" s="1">
        <f>+Temporalidad[[#This Row],[ID]]</f>
        <v>549</v>
      </c>
    </row>
    <row r="561" spans="1:8" x14ac:dyDescent="0.3">
      <c r="A561">
        <v>550</v>
      </c>
      <c r="B561" s="19">
        <v>47727</v>
      </c>
      <c r="C561" s="1" t="s">
        <v>8344</v>
      </c>
      <c r="D561" s="1" t="s">
        <v>8345</v>
      </c>
      <c r="E561" s="2">
        <v>47727</v>
      </c>
      <c r="F561" s="2">
        <v>47756</v>
      </c>
      <c r="G561" s="1" t="s">
        <v>26779</v>
      </c>
      <c r="H561" s="1">
        <f>+Temporalidad[[#This Row],[ID]]</f>
        <v>550</v>
      </c>
    </row>
    <row r="562" spans="1:8" x14ac:dyDescent="0.3">
      <c r="A562">
        <v>551</v>
      </c>
      <c r="B562" s="19">
        <v>47757</v>
      </c>
      <c r="C562" s="1" t="s">
        <v>8344</v>
      </c>
      <c r="D562" s="1" t="s">
        <v>8345</v>
      </c>
      <c r="E562" s="2">
        <v>47757</v>
      </c>
      <c r="F562" s="2">
        <v>47787</v>
      </c>
      <c r="G562" s="1" t="s">
        <v>26780</v>
      </c>
      <c r="H562" s="1">
        <f>+Temporalidad[[#This Row],[ID]]</f>
        <v>551</v>
      </c>
    </row>
    <row r="563" spans="1:8" x14ac:dyDescent="0.3">
      <c r="A563">
        <v>552</v>
      </c>
      <c r="B563" s="19">
        <v>47788</v>
      </c>
      <c r="C563" s="1" t="s">
        <v>8344</v>
      </c>
      <c r="D563" s="1" t="s">
        <v>8345</v>
      </c>
      <c r="E563" s="2">
        <v>47788</v>
      </c>
      <c r="F563" s="2">
        <v>47817</v>
      </c>
      <c r="G563" s="1" t="s">
        <v>26781</v>
      </c>
      <c r="H563" s="1">
        <f>+Temporalidad[[#This Row],[ID]]</f>
        <v>552</v>
      </c>
    </row>
    <row r="564" spans="1:8" x14ac:dyDescent="0.3">
      <c r="A564">
        <v>553</v>
      </c>
      <c r="B564" s="19">
        <v>47818</v>
      </c>
      <c r="C564" s="1" t="s">
        <v>8344</v>
      </c>
      <c r="D564" s="1" t="s">
        <v>8345</v>
      </c>
      <c r="E564" s="2">
        <v>47818</v>
      </c>
      <c r="F564" s="2">
        <v>47848</v>
      </c>
      <c r="G564" s="1" t="s">
        <v>26782</v>
      </c>
      <c r="H564" s="1">
        <f>+Temporalidad[[#This Row],[ID]]</f>
        <v>553</v>
      </c>
    </row>
    <row r="565" spans="1:8" x14ac:dyDescent="0.3">
      <c r="A565">
        <v>554</v>
      </c>
      <c r="B565" s="19">
        <v>47849</v>
      </c>
      <c r="C565" s="1" t="s">
        <v>8344</v>
      </c>
      <c r="D565" s="1" t="s">
        <v>8345</v>
      </c>
      <c r="E565" s="2">
        <v>47849</v>
      </c>
      <c r="F565" s="2">
        <v>47879</v>
      </c>
      <c r="G565" s="1" t="s">
        <v>26783</v>
      </c>
      <c r="H565" s="1">
        <f>+Temporalidad[[#This Row],[ID]]</f>
        <v>554</v>
      </c>
    </row>
    <row r="566" spans="1:8" x14ac:dyDescent="0.3">
      <c r="A566">
        <v>555</v>
      </c>
      <c r="B566" s="19">
        <v>47880</v>
      </c>
      <c r="C566" s="1" t="s">
        <v>8344</v>
      </c>
      <c r="D566" s="1" t="s">
        <v>8345</v>
      </c>
      <c r="E566" s="2">
        <v>47880</v>
      </c>
      <c r="F566" s="2">
        <v>47907</v>
      </c>
      <c r="G566" s="1" t="s">
        <v>26784</v>
      </c>
      <c r="H566" s="1">
        <f>+Temporalidad[[#This Row],[ID]]</f>
        <v>555</v>
      </c>
    </row>
    <row r="567" spans="1:8" x14ac:dyDescent="0.3">
      <c r="A567">
        <v>556</v>
      </c>
      <c r="B567" s="19">
        <v>47908</v>
      </c>
      <c r="C567" s="1" t="s">
        <v>8344</v>
      </c>
      <c r="D567" s="1" t="s">
        <v>8345</v>
      </c>
      <c r="E567" s="2">
        <v>47908</v>
      </c>
      <c r="F567" s="2">
        <v>47938</v>
      </c>
      <c r="G567" s="1" t="s">
        <v>26785</v>
      </c>
      <c r="H567" s="1">
        <f>+Temporalidad[[#This Row],[ID]]</f>
        <v>556</v>
      </c>
    </row>
    <row r="568" spans="1:8" x14ac:dyDescent="0.3">
      <c r="A568">
        <v>557</v>
      </c>
      <c r="B568" s="19">
        <v>47939</v>
      </c>
      <c r="C568" s="1" t="s">
        <v>8344</v>
      </c>
      <c r="D568" s="1" t="s">
        <v>8345</v>
      </c>
      <c r="E568" s="2">
        <v>47939</v>
      </c>
      <c r="F568" s="2">
        <v>47968</v>
      </c>
      <c r="G568" s="1" t="s">
        <v>26786</v>
      </c>
      <c r="H568" s="1">
        <f>+Temporalidad[[#This Row],[ID]]</f>
        <v>557</v>
      </c>
    </row>
    <row r="569" spans="1:8" x14ac:dyDescent="0.3">
      <c r="A569">
        <v>558</v>
      </c>
      <c r="B569" s="19">
        <v>47969</v>
      </c>
      <c r="C569" s="1" t="s">
        <v>8344</v>
      </c>
      <c r="D569" s="1" t="s">
        <v>8345</v>
      </c>
      <c r="E569" s="2">
        <v>47969</v>
      </c>
      <c r="F569" s="2">
        <v>47999</v>
      </c>
      <c r="G569" s="1" t="s">
        <v>26787</v>
      </c>
      <c r="H569" s="1">
        <f>+Temporalidad[[#This Row],[ID]]</f>
        <v>558</v>
      </c>
    </row>
    <row r="570" spans="1:8" x14ac:dyDescent="0.3">
      <c r="A570">
        <v>559</v>
      </c>
      <c r="B570" s="19">
        <v>48000</v>
      </c>
      <c r="C570" s="1" t="s">
        <v>8344</v>
      </c>
      <c r="D570" s="1" t="s">
        <v>8345</v>
      </c>
      <c r="E570" s="2">
        <v>48000</v>
      </c>
      <c r="F570" s="2">
        <v>48029</v>
      </c>
      <c r="G570" s="1" t="s">
        <v>26788</v>
      </c>
      <c r="H570" s="1">
        <f>+Temporalidad[[#This Row],[ID]]</f>
        <v>559</v>
      </c>
    </row>
    <row r="571" spans="1:8" x14ac:dyDescent="0.3">
      <c r="A571">
        <v>560</v>
      </c>
      <c r="B571" s="19">
        <v>48030</v>
      </c>
      <c r="C571" s="1" t="s">
        <v>8344</v>
      </c>
      <c r="D571" s="1" t="s">
        <v>8345</v>
      </c>
      <c r="E571" s="2">
        <v>48030</v>
      </c>
      <c r="F571" s="2">
        <v>48060</v>
      </c>
      <c r="G571" s="1" t="s">
        <v>26789</v>
      </c>
      <c r="H571" s="1">
        <f>+Temporalidad[[#This Row],[ID]]</f>
        <v>560</v>
      </c>
    </row>
    <row r="572" spans="1:8" x14ac:dyDescent="0.3">
      <c r="A572">
        <v>561</v>
      </c>
      <c r="B572" s="19">
        <v>48061</v>
      </c>
      <c r="C572" s="1" t="s">
        <v>8344</v>
      </c>
      <c r="D572" s="1" t="s">
        <v>8345</v>
      </c>
      <c r="E572" s="2">
        <v>48061</v>
      </c>
      <c r="F572" s="2">
        <v>48091</v>
      </c>
      <c r="G572" s="1" t="s">
        <v>26790</v>
      </c>
      <c r="H572" s="1">
        <f>+Temporalidad[[#This Row],[ID]]</f>
        <v>561</v>
      </c>
    </row>
    <row r="573" spans="1:8" x14ac:dyDescent="0.3">
      <c r="A573">
        <v>562</v>
      </c>
      <c r="B573" s="19">
        <v>48092</v>
      </c>
      <c r="C573" s="1" t="s">
        <v>8344</v>
      </c>
      <c r="D573" s="1" t="s">
        <v>8345</v>
      </c>
      <c r="E573" s="2">
        <v>48092</v>
      </c>
      <c r="F573" s="2">
        <v>48121</v>
      </c>
      <c r="G573" s="1" t="s">
        <v>26791</v>
      </c>
      <c r="H573" s="1">
        <f>+Temporalidad[[#This Row],[ID]]</f>
        <v>562</v>
      </c>
    </row>
    <row r="574" spans="1:8" x14ac:dyDescent="0.3">
      <c r="A574">
        <v>563</v>
      </c>
      <c r="B574" s="19">
        <v>48122</v>
      </c>
      <c r="C574" s="1" t="s">
        <v>8344</v>
      </c>
      <c r="D574" s="1" t="s">
        <v>8345</v>
      </c>
      <c r="E574" s="2">
        <v>48122</v>
      </c>
      <c r="F574" s="2">
        <v>48152</v>
      </c>
      <c r="G574" s="1" t="s">
        <v>26792</v>
      </c>
      <c r="H574" s="1">
        <f>+Temporalidad[[#This Row],[ID]]</f>
        <v>563</v>
      </c>
    </row>
    <row r="575" spans="1:8" x14ac:dyDescent="0.3">
      <c r="A575">
        <v>564</v>
      </c>
      <c r="B575" s="19">
        <v>48153</v>
      </c>
      <c r="C575" s="1" t="s">
        <v>8344</v>
      </c>
      <c r="D575" s="1" t="s">
        <v>8345</v>
      </c>
      <c r="E575" s="2">
        <v>48153</v>
      </c>
      <c r="F575" s="2">
        <v>48182</v>
      </c>
      <c r="G575" s="1" t="s">
        <v>26793</v>
      </c>
      <c r="H575" s="1">
        <f>+Temporalidad[[#This Row],[ID]]</f>
        <v>564</v>
      </c>
    </row>
    <row r="576" spans="1:8" x14ac:dyDescent="0.3">
      <c r="A576">
        <v>565</v>
      </c>
      <c r="B576" s="19">
        <v>48183</v>
      </c>
      <c r="C576" s="1" t="s">
        <v>8344</v>
      </c>
      <c r="D576" s="1" t="s">
        <v>8345</v>
      </c>
      <c r="E576" s="2">
        <v>48183</v>
      </c>
      <c r="F576" s="2">
        <v>48213</v>
      </c>
      <c r="G576" s="1" t="s">
        <v>26794</v>
      </c>
      <c r="H576" s="1">
        <f>+Temporalidad[[#This Row],[ID]]</f>
        <v>565</v>
      </c>
    </row>
    <row r="577" spans="1:8" x14ac:dyDescent="0.3">
      <c r="A577">
        <v>566</v>
      </c>
      <c r="B577" s="19">
        <v>48214</v>
      </c>
      <c r="C577" s="1" t="s">
        <v>8344</v>
      </c>
      <c r="D577" s="1" t="s">
        <v>8345</v>
      </c>
      <c r="E577" s="2">
        <v>48214</v>
      </c>
      <c r="F577" s="2">
        <v>48244</v>
      </c>
      <c r="G577" s="1" t="s">
        <v>26795</v>
      </c>
      <c r="H577" s="1">
        <f>+Temporalidad[[#This Row],[ID]]</f>
        <v>566</v>
      </c>
    </row>
    <row r="578" spans="1:8" x14ac:dyDescent="0.3">
      <c r="A578">
        <v>567</v>
      </c>
      <c r="B578" s="19">
        <v>48245</v>
      </c>
      <c r="C578" s="1" t="s">
        <v>8344</v>
      </c>
      <c r="D578" s="1" t="s">
        <v>8345</v>
      </c>
      <c r="E578" s="2">
        <v>48245</v>
      </c>
      <c r="F578" s="2">
        <v>48272</v>
      </c>
      <c r="G578" s="1" t="s">
        <v>26796</v>
      </c>
      <c r="H578" s="1">
        <f>+Temporalidad[[#This Row],[ID]]</f>
        <v>567</v>
      </c>
    </row>
    <row r="579" spans="1:8" x14ac:dyDescent="0.3">
      <c r="A579">
        <v>568</v>
      </c>
      <c r="B579" s="19">
        <v>48274</v>
      </c>
      <c r="C579" s="1" t="s">
        <v>8344</v>
      </c>
      <c r="D579" s="1" t="s">
        <v>8345</v>
      </c>
      <c r="E579" s="2">
        <v>48274</v>
      </c>
      <c r="F579" s="2">
        <v>48304</v>
      </c>
      <c r="G579" s="1" t="s">
        <v>26797</v>
      </c>
      <c r="H579" s="1">
        <f>+Temporalidad[[#This Row],[ID]]</f>
        <v>568</v>
      </c>
    </row>
    <row r="580" spans="1:8" x14ac:dyDescent="0.3">
      <c r="A580">
        <v>569</v>
      </c>
      <c r="B580" s="19">
        <v>48305</v>
      </c>
      <c r="C580" s="1" t="s">
        <v>8344</v>
      </c>
      <c r="D580" s="1" t="s">
        <v>8345</v>
      </c>
      <c r="E580" s="2">
        <v>48305</v>
      </c>
      <c r="F580" s="2">
        <v>48334</v>
      </c>
      <c r="G580" s="1" t="s">
        <v>26798</v>
      </c>
      <c r="H580" s="1">
        <f>+Temporalidad[[#This Row],[ID]]</f>
        <v>569</v>
      </c>
    </row>
    <row r="581" spans="1:8" x14ac:dyDescent="0.3">
      <c r="A581">
        <v>570</v>
      </c>
      <c r="B581" s="19">
        <v>48335</v>
      </c>
      <c r="C581" s="1" t="s">
        <v>8344</v>
      </c>
      <c r="D581" s="1" t="s">
        <v>8345</v>
      </c>
      <c r="E581" s="2">
        <v>48335</v>
      </c>
      <c r="F581" s="2">
        <v>48365</v>
      </c>
      <c r="G581" s="1" t="s">
        <v>26799</v>
      </c>
      <c r="H581" s="1">
        <f>+Temporalidad[[#This Row],[ID]]</f>
        <v>570</v>
      </c>
    </row>
    <row r="582" spans="1:8" x14ac:dyDescent="0.3">
      <c r="A582">
        <v>571</v>
      </c>
      <c r="B582" s="19">
        <v>48366</v>
      </c>
      <c r="C582" s="1" t="s">
        <v>8344</v>
      </c>
      <c r="D582" s="1" t="s">
        <v>8345</v>
      </c>
      <c r="E582" s="2">
        <v>48366</v>
      </c>
      <c r="F582" s="2">
        <v>48395</v>
      </c>
      <c r="G582" s="1" t="s">
        <v>26800</v>
      </c>
      <c r="H582" s="1">
        <f>+Temporalidad[[#This Row],[ID]]</f>
        <v>571</v>
      </c>
    </row>
    <row r="583" spans="1:8" x14ac:dyDescent="0.3">
      <c r="A583">
        <v>572</v>
      </c>
      <c r="B583" s="19">
        <v>48396</v>
      </c>
      <c r="C583" s="1" t="s">
        <v>8344</v>
      </c>
      <c r="D583" s="1" t="s">
        <v>8345</v>
      </c>
      <c r="E583" s="2">
        <v>48396</v>
      </c>
      <c r="F583" s="2">
        <v>48426</v>
      </c>
      <c r="G583" s="1" t="s">
        <v>26801</v>
      </c>
      <c r="H583" s="1">
        <f>+Temporalidad[[#This Row],[ID]]</f>
        <v>572</v>
      </c>
    </row>
    <row r="584" spans="1:8" x14ac:dyDescent="0.3">
      <c r="A584">
        <v>573</v>
      </c>
      <c r="B584" s="19">
        <v>48427</v>
      </c>
      <c r="C584" s="1" t="s">
        <v>8344</v>
      </c>
      <c r="D584" s="1" t="s">
        <v>8345</v>
      </c>
      <c r="E584" s="2">
        <v>48427</v>
      </c>
      <c r="F584" s="2">
        <v>48457</v>
      </c>
      <c r="G584" s="1" t="s">
        <v>26802</v>
      </c>
      <c r="H584" s="1">
        <f>+Temporalidad[[#This Row],[ID]]</f>
        <v>573</v>
      </c>
    </row>
    <row r="585" spans="1:8" x14ac:dyDescent="0.3">
      <c r="A585">
        <v>574</v>
      </c>
      <c r="B585" s="19">
        <v>48458</v>
      </c>
      <c r="C585" s="1" t="s">
        <v>8344</v>
      </c>
      <c r="D585" s="1" t="s">
        <v>8345</v>
      </c>
      <c r="E585" s="2">
        <v>48458</v>
      </c>
      <c r="F585" s="2">
        <v>48487</v>
      </c>
      <c r="G585" s="1" t="s">
        <v>26803</v>
      </c>
      <c r="H585" s="1">
        <f>+Temporalidad[[#This Row],[ID]]</f>
        <v>574</v>
      </c>
    </row>
    <row r="586" spans="1:8" x14ac:dyDescent="0.3">
      <c r="A586">
        <v>575</v>
      </c>
      <c r="B586" s="19">
        <v>48488</v>
      </c>
      <c r="C586" s="1" t="s">
        <v>8344</v>
      </c>
      <c r="D586" s="1" t="s">
        <v>8345</v>
      </c>
      <c r="E586" s="2">
        <v>48488</v>
      </c>
      <c r="F586" s="2">
        <v>48518</v>
      </c>
      <c r="G586" s="1" t="s">
        <v>26804</v>
      </c>
      <c r="H586" s="1">
        <f>+Temporalidad[[#This Row],[ID]]</f>
        <v>575</v>
      </c>
    </row>
    <row r="587" spans="1:8" x14ac:dyDescent="0.3">
      <c r="A587">
        <v>576</v>
      </c>
      <c r="B587" s="19">
        <v>48519</v>
      </c>
      <c r="C587" s="1" t="s">
        <v>8344</v>
      </c>
      <c r="D587" s="1" t="s">
        <v>8345</v>
      </c>
      <c r="E587" s="2">
        <v>48519</v>
      </c>
      <c r="F587" s="2">
        <v>48548</v>
      </c>
      <c r="G587" s="1" t="s">
        <v>26805</v>
      </c>
      <c r="H587" s="1">
        <f>+Temporalidad[[#This Row],[ID]]</f>
        <v>576</v>
      </c>
    </row>
    <row r="588" spans="1:8" x14ac:dyDescent="0.3">
      <c r="A588">
        <v>577</v>
      </c>
      <c r="B588" s="19">
        <v>48549</v>
      </c>
      <c r="C588" s="1" t="s">
        <v>8344</v>
      </c>
      <c r="D588" s="1" t="s">
        <v>8345</v>
      </c>
      <c r="E588" s="2">
        <v>48549</v>
      </c>
      <c r="F588" s="2">
        <v>48579</v>
      </c>
      <c r="G588" s="1" t="s">
        <v>26806</v>
      </c>
      <c r="H588" s="1">
        <f>+Temporalidad[[#This Row],[ID]]</f>
        <v>577</v>
      </c>
    </row>
    <row r="589" spans="1:8" x14ac:dyDescent="0.3">
      <c r="A589">
        <v>578</v>
      </c>
      <c r="B589" s="19">
        <v>48580</v>
      </c>
      <c r="C589" s="1" t="s">
        <v>8344</v>
      </c>
      <c r="D589" s="1" t="s">
        <v>8345</v>
      </c>
      <c r="E589" s="2">
        <v>48580</v>
      </c>
      <c r="F589" s="2">
        <v>48610</v>
      </c>
      <c r="G589" s="1" t="s">
        <v>26807</v>
      </c>
      <c r="H589" s="1">
        <f>+Temporalidad[[#This Row],[ID]]</f>
        <v>578</v>
      </c>
    </row>
    <row r="590" spans="1:8" x14ac:dyDescent="0.3">
      <c r="A590">
        <v>579</v>
      </c>
      <c r="B590" s="19">
        <v>48611</v>
      </c>
      <c r="C590" s="1" t="s">
        <v>8344</v>
      </c>
      <c r="D590" s="1" t="s">
        <v>8345</v>
      </c>
      <c r="E590" s="2">
        <v>48611</v>
      </c>
      <c r="F590" s="2">
        <v>48638</v>
      </c>
      <c r="G590" s="1" t="s">
        <v>26808</v>
      </c>
      <c r="H590" s="1">
        <f>+Temporalidad[[#This Row],[ID]]</f>
        <v>579</v>
      </c>
    </row>
    <row r="591" spans="1:8" x14ac:dyDescent="0.3">
      <c r="A591">
        <v>580</v>
      </c>
      <c r="B591" s="19">
        <v>48639</v>
      </c>
      <c r="C591" s="1" t="s">
        <v>8344</v>
      </c>
      <c r="D591" s="1" t="s">
        <v>8345</v>
      </c>
      <c r="E591" s="2">
        <v>48639</v>
      </c>
      <c r="F591" s="2">
        <v>48669</v>
      </c>
      <c r="G591" s="1" t="s">
        <v>26809</v>
      </c>
      <c r="H591" s="1">
        <f>+Temporalidad[[#This Row],[ID]]</f>
        <v>580</v>
      </c>
    </row>
    <row r="592" spans="1:8" x14ac:dyDescent="0.3">
      <c r="A592">
        <v>581</v>
      </c>
      <c r="B592" s="19">
        <v>48670</v>
      </c>
      <c r="C592" s="1" t="s">
        <v>8344</v>
      </c>
      <c r="D592" s="1" t="s">
        <v>8345</v>
      </c>
      <c r="E592" s="2">
        <v>48670</v>
      </c>
      <c r="F592" s="2">
        <v>48699</v>
      </c>
      <c r="G592" s="1" t="s">
        <v>26810</v>
      </c>
      <c r="H592" s="1">
        <f>+Temporalidad[[#This Row],[ID]]</f>
        <v>581</v>
      </c>
    </row>
    <row r="593" spans="1:8" x14ac:dyDescent="0.3">
      <c r="A593">
        <v>582</v>
      </c>
      <c r="B593" s="19">
        <v>48700</v>
      </c>
      <c r="C593" s="1" t="s">
        <v>8344</v>
      </c>
      <c r="D593" s="1" t="s">
        <v>8345</v>
      </c>
      <c r="E593" s="2">
        <v>48700</v>
      </c>
      <c r="F593" s="2">
        <v>48730</v>
      </c>
      <c r="G593" s="1" t="s">
        <v>26811</v>
      </c>
      <c r="H593" s="1">
        <f>+Temporalidad[[#This Row],[ID]]</f>
        <v>582</v>
      </c>
    </row>
    <row r="594" spans="1:8" x14ac:dyDescent="0.3">
      <c r="A594">
        <v>583</v>
      </c>
      <c r="B594" s="19">
        <v>48731</v>
      </c>
      <c r="C594" s="1" t="s">
        <v>8344</v>
      </c>
      <c r="D594" s="1" t="s">
        <v>8345</v>
      </c>
      <c r="E594" s="2">
        <v>48731</v>
      </c>
      <c r="F594" s="2">
        <v>48760</v>
      </c>
      <c r="G594" s="1" t="s">
        <v>26812</v>
      </c>
      <c r="H594" s="1">
        <f>+Temporalidad[[#This Row],[ID]]</f>
        <v>583</v>
      </c>
    </row>
    <row r="595" spans="1:8" x14ac:dyDescent="0.3">
      <c r="A595">
        <v>584</v>
      </c>
      <c r="B595" s="19">
        <v>48761</v>
      </c>
      <c r="C595" s="1" t="s">
        <v>8344</v>
      </c>
      <c r="D595" s="1" t="s">
        <v>8345</v>
      </c>
      <c r="E595" s="2">
        <v>48761</v>
      </c>
      <c r="F595" s="2">
        <v>48791</v>
      </c>
      <c r="G595" s="1" t="s">
        <v>26813</v>
      </c>
      <c r="H595" s="1">
        <f>+Temporalidad[[#This Row],[ID]]</f>
        <v>584</v>
      </c>
    </row>
    <row r="596" spans="1:8" x14ac:dyDescent="0.3">
      <c r="A596">
        <v>585</v>
      </c>
      <c r="B596" s="19">
        <v>48792</v>
      </c>
      <c r="C596" s="1" t="s">
        <v>8344</v>
      </c>
      <c r="D596" s="1" t="s">
        <v>8345</v>
      </c>
      <c r="E596" s="2">
        <v>48792</v>
      </c>
      <c r="F596" s="2">
        <v>48822</v>
      </c>
      <c r="G596" s="1" t="s">
        <v>26814</v>
      </c>
      <c r="H596" s="1">
        <f>+Temporalidad[[#This Row],[ID]]</f>
        <v>585</v>
      </c>
    </row>
    <row r="597" spans="1:8" x14ac:dyDescent="0.3">
      <c r="A597">
        <v>586</v>
      </c>
      <c r="B597" s="19">
        <v>48823</v>
      </c>
      <c r="C597" s="1" t="s">
        <v>8344</v>
      </c>
      <c r="D597" s="1" t="s">
        <v>8345</v>
      </c>
      <c r="E597" s="2">
        <v>48823</v>
      </c>
      <c r="F597" s="2">
        <v>48852</v>
      </c>
      <c r="G597" s="1" t="s">
        <v>26815</v>
      </c>
      <c r="H597" s="1">
        <f>+Temporalidad[[#This Row],[ID]]</f>
        <v>586</v>
      </c>
    </row>
    <row r="598" spans="1:8" x14ac:dyDescent="0.3">
      <c r="A598">
        <v>587</v>
      </c>
      <c r="B598" s="19">
        <v>48853</v>
      </c>
      <c r="C598" s="1" t="s">
        <v>8344</v>
      </c>
      <c r="D598" s="1" t="s">
        <v>8345</v>
      </c>
      <c r="E598" s="2">
        <v>48853</v>
      </c>
      <c r="F598" s="2">
        <v>48883</v>
      </c>
      <c r="G598" s="1" t="s">
        <v>26816</v>
      </c>
      <c r="H598" s="1">
        <f>+Temporalidad[[#This Row],[ID]]</f>
        <v>587</v>
      </c>
    </row>
    <row r="599" spans="1:8" x14ac:dyDescent="0.3">
      <c r="A599">
        <v>588</v>
      </c>
      <c r="B599" s="19">
        <v>48884</v>
      </c>
      <c r="C599" s="1" t="s">
        <v>8344</v>
      </c>
      <c r="D599" s="1" t="s">
        <v>8345</v>
      </c>
      <c r="E599" s="2">
        <v>48884</v>
      </c>
      <c r="F599" s="2">
        <v>48913</v>
      </c>
      <c r="G599" s="1" t="s">
        <v>26817</v>
      </c>
      <c r="H599" s="1">
        <f>+Temporalidad[[#This Row],[ID]]</f>
        <v>588</v>
      </c>
    </row>
    <row r="600" spans="1:8" x14ac:dyDescent="0.3">
      <c r="A600">
        <v>589</v>
      </c>
      <c r="B600" s="19">
        <v>48914</v>
      </c>
      <c r="C600" s="1" t="s">
        <v>8344</v>
      </c>
      <c r="D600" s="1" t="s">
        <v>8345</v>
      </c>
      <c r="E600" s="2">
        <v>48914</v>
      </c>
      <c r="F600" s="2">
        <v>48944</v>
      </c>
      <c r="G600" s="1" t="s">
        <v>26818</v>
      </c>
      <c r="H600" s="1">
        <f>+Temporalidad[[#This Row],[ID]]</f>
        <v>589</v>
      </c>
    </row>
    <row r="601" spans="1:8" x14ac:dyDescent="0.3">
      <c r="A601">
        <v>590</v>
      </c>
      <c r="B601" s="19">
        <v>48945</v>
      </c>
      <c r="C601" s="1" t="s">
        <v>8344</v>
      </c>
      <c r="D601" s="1" t="s">
        <v>8345</v>
      </c>
      <c r="E601" s="2">
        <v>48945</v>
      </c>
      <c r="F601" s="2">
        <v>48975</v>
      </c>
      <c r="G601" s="1" t="s">
        <v>26819</v>
      </c>
      <c r="H601" s="1">
        <f>+Temporalidad[[#This Row],[ID]]</f>
        <v>590</v>
      </c>
    </row>
    <row r="602" spans="1:8" x14ac:dyDescent="0.3">
      <c r="A602">
        <v>591</v>
      </c>
      <c r="B602" s="19">
        <v>48976</v>
      </c>
      <c r="C602" s="1" t="s">
        <v>8344</v>
      </c>
      <c r="D602" s="1" t="s">
        <v>8345</v>
      </c>
      <c r="E602" s="2">
        <v>48976</v>
      </c>
      <c r="F602" s="2">
        <v>49003</v>
      </c>
      <c r="G602" s="1" t="s">
        <v>26820</v>
      </c>
      <c r="H602" s="1">
        <f>+Temporalidad[[#This Row],[ID]]</f>
        <v>591</v>
      </c>
    </row>
    <row r="603" spans="1:8" x14ac:dyDescent="0.3">
      <c r="A603">
        <v>592</v>
      </c>
      <c r="B603" s="19">
        <v>49004</v>
      </c>
      <c r="C603" s="1" t="s">
        <v>8344</v>
      </c>
      <c r="D603" s="1" t="s">
        <v>8345</v>
      </c>
      <c r="E603" s="2">
        <v>49004</v>
      </c>
      <c r="F603" s="2">
        <v>49034</v>
      </c>
      <c r="G603" s="1" t="s">
        <v>26821</v>
      </c>
      <c r="H603" s="1">
        <f>+Temporalidad[[#This Row],[ID]]</f>
        <v>592</v>
      </c>
    </row>
    <row r="604" spans="1:8" x14ac:dyDescent="0.3">
      <c r="A604">
        <v>593</v>
      </c>
      <c r="B604" s="19">
        <v>49035</v>
      </c>
      <c r="C604" s="1" t="s">
        <v>8344</v>
      </c>
      <c r="D604" s="1" t="s">
        <v>8345</v>
      </c>
      <c r="E604" s="2">
        <v>49035</v>
      </c>
      <c r="F604" s="2">
        <v>49064</v>
      </c>
      <c r="G604" s="1" t="s">
        <v>26822</v>
      </c>
      <c r="H604" s="1">
        <f>+Temporalidad[[#This Row],[ID]]</f>
        <v>593</v>
      </c>
    </row>
    <row r="605" spans="1:8" x14ac:dyDescent="0.3">
      <c r="A605">
        <v>594</v>
      </c>
      <c r="B605" s="19">
        <v>49065</v>
      </c>
      <c r="C605" s="1" t="s">
        <v>8344</v>
      </c>
      <c r="D605" s="1" t="s">
        <v>8345</v>
      </c>
      <c r="E605" s="2">
        <v>49065</v>
      </c>
      <c r="F605" s="2">
        <v>49095</v>
      </c>
      <c r="G605" s="1" t="s">
        <v>26823</v>
      </c>
      <c r="H605" s="1">
        <f>+Temporalidad[[#This Row],[ID]]</f>
        <v>594</v>
      </c>
    </row>
    <row r="606" spans="1:8" x14ac:dyDescent="0.3">
      <c r="A606">
        <v>595</v>
      </c>
      <c r="B606" s="19">
        <v>49096</v>
      </c>
      <c r="C606" s="1" t="s">
        <v>8344</v>
      </c>
      <c r="D606" s="1" t="s">
        <v>8345</v>
      </c>
      <c r="E606" s="2">
        <v>49096</v>
      </c>
      <c r="F606" s="2">
        <v>49125</v>
      </c>
      <c r="G606" s="1" t="s">
        <v>26824</v>
      </c>
      <c r="H606" s="1">
        <f>+Temporalidad[[#This Row],[ID]]</f>
        <v>595</v>
      </c>
    </row>
    <row r="607" spans="1:8" x14ac:dyDescent="0.3">
      <c r="A607">
        <v>596</v>
      </c>
      <c r="B607" s="19">
        <v>49126</v>
      </c>
      <c r="C607" s="1" t="s">
        <v>8344</v>
      </c>
      <c r="D607" s="1" t="s">
        <v>8345</v>
      </c>
      <c r="E607" s="2">
        <v>49126</v>
      </c>
      <c r="F607" s="2">
        <v>49156</v>
      </c>
      <c r="G607" s="1" t="s">
        <v>26825</v>
      </c>
      <c r="H607" s="1">
        <f>+Temporalidad[[#This Row],[ID]]</f>
        <v>596</v>
      </c>
    </row>
    <row r="608" spans="1:8" x14ac:dyDescent="0.3">
      <c r="A608">
        <v>597</v>
      </c>
      <c r="B608" s="19">
        <v>49157</v>
      </c>
      <c r="C608" s="1" t="s">
        <v>8344</v>
      </c>
      <c r="D608" s="1" t="s">
        <v>8345</v>
      </c>
      <c r="E608" s="2">
        <v>49157</v>
      </c>
      <c r="F608" s="2">
        <v>49187</v>
      </c>
      <c r="G608" s="1" t="s">
        <v>26826</v>
      </c>
      <c r="H608" s="1">
        <f>+Temporalidad[[#This Row],[ID]]</f>
        <v>597</v>
      </c>
    </row>
    <row r="609" spans="1:8" x14ac:dyDescent="0.3">
      <c r="A609">
        <v>598</v>
      </c>
      <c r="B609" s="19">
        <v>49188</v>
      </c>
      <c r="C609" s="1" t="s">
        <v>8344</v>
      </c>
      <c r="D609" s="1" t="s">
        <v>8345</v>
      </c>
      <c r="E609" s="2">
        <v>49188</v>
      </c>
      <c r="F609" s="2">
        <v>49217</v>
      </c>
      <c r="G609" s="1" t="s">
        <v>26827</v>
      </c>
      <c r="H609" s="1">
        <f>+Temporalidad[[#This Row],[ID]]</f>
        <v>598</v>
      </c>
    </row>
    <row r="610" spans="1:8" x14ac:dyDescent="0.3">
      <c r="A610">
        <v>599</v>
      </c>
      <c r="B610" s="19">
        <v>49218</v>
      </c>
      <c r="C610" s="1" t="s">
        <v>8344</v>
      </c>
      <c r="D610" s="1" t="s">
        <v>8345</v>
      </c>
      <c r="E610" s="2">
        <v>49218</v>
      </c>
      <c r="F610" s="2">
        <v>49248</v>
      </c>
      <c r="G610" s="1" t="s">
        <v>26828</v>
      </c>
      <c r="H610" s="1">
        <f>+Temporalidad[[#This Row],[ID]]</f>
        <v>599</v>
      </c>
    </row>
    <row r="611" spans="1:8" x14ac:dyDescent="0.3">
      <c r="A611">
        <v>600</v>
      </c>
      <c r="B611" s="19">
        <v>49249</v>
      </c>
      <c r="C611" s="1" t="s">
        <v>8344</v>
      </c>
      <c r="D611" s="1" t="s">
        <v>8345</v>
      </c>
      <c r="E611" s="2">
        <v>49249</v>
      </c>
      <c r="F611" s="2">
        <v>49278</v>
      </c>
      <c r="G611" s="1" t="s">
        <v>26829</v>
      </c>
      <c r="H611" s="1">
        <f>+Temporalidad[[#This Row],[ID]]</f>
        <v>600</v>
      </c>
    </row>
    <row r="612" spans="1:8" x14ac:dyDescent="0.3">
      <c r="A612">
        <v>601</v>
      </c>
      <c r="B612" s="19">
        <v>49279</v>
      </c>
      <c r="C612" s="1" t="s">
        <v>8344</v>
      </c>
      <c r="D612" s="1" t="s">
        <v>8345</v>
      </c>
      <c r="E612" s="2">
        <v>49279</v>
      </c>
      <c r="F612" s="2">
        <v>49309</v>
      </c>
      <c r="G612" s="1" t="s">
        <v>26830</v>
      </c>
      <c r="H612" s="1">
        <f>+Temporalidad[[#This Row],[ID]]</f>
        <v>601</v>
      </c>
    </row>
    <row r="613" spans="1:8" x14ac:dyDescent="0.3">
      <c r="A613">
        <v>602</v>
      </c>
      <c r="B613" s="19">
        <v>49310</v>
      </c>
      <c r="C613" s="1" t="s">
        <v>8344</v>
      </c>
      <c r="D613" s="1" t="s">
        <v>8345</v>
      </c>
      <c r="E613" s="2">
        <v>49310</v>
      </c>
      <c r="F613" s="2">
        <v>49340</v>
      </c>
      <c r="G613" s="1" t="s">
        <v>26831</v>
      </c>
      <c r="H613" s="1">
        <f>+Temporalidad[[#This Row],[ID]]</f>
        <v>602</v>
      </c>
    </row>
    <row r="614" spans="1:8" x14ac:dyDescent="0.3">
      <c r="A614">
        <v>603</v>
      </c>
      <c r="B614" s="19">
        <v>49341</v>
      </c>
      <c r="C614" s="1" t="s">
        <v>8344</v>
      </c>
      <c r="D614" s="1" t="s">
        <v>8345</v>
      </c>
      <c r="E614" s="2">
        <v>49341</v>
      </c>
      <c r="F614" s="2">
        <v>49368</v>
      </c>
      <c r="G614" s="1" t="s">
        <v>26832</v>
      </c>
      <c r="H614" s="1">
        <f>+Temporalidad[[#This Row],[ID]]</f>
        <v>603</v>
      </c>
    </row>
    <row r="615" spans="1:8" x14ac:dyDescent="0.3">
      <c r="A615">
        <v>604</v>
      </c>
      <c r="B615" s="19">
        <v>49369</v>
      </c>
      <c r="C615" s="1" t="s">
        <v>8344</v>
      </c>
      <c r="D615" s="1" t="s">
        <v>8345</v>
      </c>
      <c r="E615" s="2">
        <v>49369</v>
      </c>
      <c r="F615" s="2">
        <v>49399</v>
      </c>
      <c r="G615" s="1" t="s">
        <v>26833</v>
      </c>
      <c r="H615" s="1">
        <f>+Temporalidad[[#This Row],[ID]]</f>
        <v>604</v>
      </c>
    </row>
    <row r="616" spans="1:8" x14ac:dyDescent="0.3">
      <c r="A616">
        <v>605</v>
      </c>
      <c r="B616" s="19">
        <v>49400</v>
      </c>
      <c r="C616" s="1" t="s">
        <v>8344</v>
      </c>
      <c r="D616" s="1" t="s">
        <v>8345</v>
      </c>
      <c r="E616" s="2">
        <v>49400</v>
      </c>
      <c r="F616" s="2">
        <v>49429</v>
      </c>
      <c r="G616" s="1" t="s">
        <v>26834</v>
      </c>
      <c r="H616" s="1">
        <f>+Temporalidad[[#This Row],[ID]]</f>
        <v>605</v>
      </c>
    </row>
    <row r="617" spans="1:8" x14ac:dyDescent="0.3">
      <c r="A617">
        <v>606</v>
      </c>
      <c r="B617" s="19">
        <v>49430</v>
      </c>
      <c r="C617" s="1" t="s">
        <v>8344</v>
      </c>
      <c r="D617" s="1" t="s">
        <v>8345</v>
      </c>
      <c r="E617" s="2">
        <v>49430</v>
      </c>
      <c r="F617" s="2">
        <v>49460</v>
      </c>
      <c r="G617" s="1" t="s">
        <v>26835</v>
      </c>
      <c r="H617" s="1">
        <f>+Temporalidad[[#This Row],[ID]]</f>
        <v>606</v>
      </c>
    </row>
    <row r="618" spans="1:8" x14ac:dyDescent="0.3">
      <c r="A618">
        <v>607</v>
      </c>
      <c r="B618" s="19">
        <v>49461</v>
      </c>
      <c r="C618" s="1" t="s">
        <v>8344</v>
      </c>
      <c r="D618" s="1" t="s">
        <v>8345</v>
      </c>
      <c r="E618" s="2">
        <v>49461</v>
      </c>
      <c r="F618" s="2">
        <v>49490</v>
      </c>
      <c r="G618" s="1" t="s">
        <v>26836</v>
      </c>
      <c r="H618" s="1">
        <f>+Temporalidad[[#This Row],[ID]]</f>
        <v>607</v>
      </c>
    </row>
    <row r="619" spans="1:8" x14ac:dyDescent="0.3">
      <c r="A619">
        <v>608</v>
      </c>
      <c r="B619" s="19">
        <v>49491</v>
      </c>
      <c r="C619" s="1" t="s">
        <v>8344</v>
      </c>
      <c r="D619" s="1" t="s">
        <v>8345</v>
      </c>
      <c r="E619" s="2">
        <v>49491</v>
      </c>
      <c r="F619" s="2">
        <v>49521</v>
      </c>
      <c r="G619" s="1" t="s">
        <v>26837</v>
      </c>
      <c r="H619" s="1">
        <f>+Temporalidad[[#This Row],[ID]]</f>
        <v>608</v>
      </c>
    </row>
    <row r="620" spans="1:8" x14ac:dyDescent="0.3">
      <c r="A620">
        <v>609</v>
      </c>
      <c r="B620" s="19">
        <v>49522</v>
      </c>
      <c r="C620" s="1" t="s">
        <v>8344</v>
      </c>
      <c r="D620" s="1" t="s">
        <v>8345</v>
      </c>
      <c r="E620" s="2">
        <v>49522</v>
      </c>
      <c r="F620" s="2">
        <v>49552</v>
      </c>
      <c r="G620" s="1" t="s">
        <v>26838</v>
      </c>
      <c r="H620" s="1">
        <f>+Temporalidad[[#This Row],[ID]]</f>
        <v>609</v>
      </c>
    </row>
    <row r="621" spans="1:8" x14ac:dyDescent="0.3">
      <c r="A621">
        <v>610</v>
      </c>
      <c r="B621" s="19">
        <v>49553</v>
      </c>
      <c r="C621" s="1" t="s">
        <v>8344</v>
      </c>
      <c r="D621" s="1" t="s">
        <v>8345</v>
      </c>
      <c r="E621" s="2">
        <v>49553</v>
      </c>
      <c r="F621" s="2">
        <v>49582</v>
      </c>
      <c r="G621" s="1" t="s">
        <v>26839</v>
      </c>
      <c r="H621" s="1">
        <f>+Temporalidad[[#This Row],[ID]]</f>
        <v>610</v>
      </c>
    </row>
    <row r="622" spans="1:8" x14ac:dyDescent="0.3">
      <c r="A622">
        <v>611</v>
      </c>
      <c r="B622" s="19">
        <v>49583</v>
      </c>
      <c r="C622" s="1" t="s">
        <v>8344</v>
      </c>
      <c r="D622" s="1" t="s">
        <v>8345</v>
      </c>
      <c r="E622" s="2">
        <v>49583</v>
      </c>
      <c r="F622" s="2">
        <v>49613</v>
      </c>
      <c r="G622" s="1" t="s">
        <v>26840</v>
      </c>
      <c r="H622" s="1">
        <f>+Temporalidad[[#This Row],[ID]]</f>
        <v>611</v>
      </c>
    </row>
    <row r="623" spans="1:8" x14ac:dyDescent="0.3">
      <c r="A623">
        <v>612</v>
      </c>
      <c r="B623" s="19">
        <v>49614</v>
      </c>
      <c r="C623" s="1" t="s">
        <v>8344</v>
      </c>
      <c r="D623" s="1" t="s">
        <v>8345</v>
      </c>
      <c r="E623" s="2">
        <v>49614</v>
      </c>
      <c r="F623" s="2">
        <v>49643</v>
      </c>
      <c r="G623" s="1" t="s">
        <v>26841</v>
      </c>
      <c r="H623" s="1">
        <f>+Temporalidad[[#This Row],[ID]]</f>
        <v>612</v>
      </c>
    </row>
    <row r="624" spans="1:8" x14ac:dyDescent="0.3">
      <c r="A624">
        <v>613</v>
      </c>
      <c r="B624" s="19">
        <v>49644</v>
      </c>
      <c r="C624" s="1" t="s">
        <v>8344</v>
      </c>
      <c r="D624" s="1" t="s">
        <v>8345</v>
      </c>
      <c r="E624" s="2">
        <v>49644</v>
      </c>
      <c r="F624" s="2">
        <v>49674</v>
      </c>
      <c r="G624" s="1" t="s">
        <v>26842</v>
      </c>
      <c r="H624" s="1">
        <f>+Temporalidad[[#This Row],[ID]]</f>
        <v>613</v>
      </c>
    </row>
    <row r="625" spans="1:8" x14ac:dyDescent="0.3">
      <c r="A625">
        <v>614</v>
      </c>
      <c r="B625" s="19">
        <v>49675</v>
      </c>
      <c r="C625" s="1" t="s">
        <v>8344</v>
      </c>
      <c r="D625" s="1" t="s">
        <v>8345</v>
      </c>
      <c r="E625" s="2">
        <v>49675</v>
      </c>
      <c r="F625" s="2">
        <v>49705</v>
      </c>
      <c r="G625" s="1" t="s">
        <v>26843</v>
      </c>
      <c r="H625" s="1">
        <f>+Temporalidad[[#This Row],[ID]]</f>
        <v>614</v>
      </c>
    </row>
    <row r="626" spans="1:8" x14ac:dyDescent="0.3">
      <c r="A626">
        <v>615</v>
      </c>
      <c r="B626" s="19">
        <v>49706</v>
      </c>
      <c r="C626" s="1" t="s">
        <v>8344</v>
      </c>
      <c r="D626" s="1" t="s">
        <v>8345</v>
      </c>
      <c r="E626" s="2">
        <v>49706</v>
      </c>
      <c r="F626" s="2">
        <v>49733</v>
      </c>
      <c r="G626" s="1" t="s">
        <v>26844</v>
      </c>
      <c r="H626" s="1">
        <f>+Temporalidad[[#This Row],[ID]]</f>
        <v>615</v>
      </c>
    </row>
    <row r="627" spans="1:8" x14ac:dyDescent="0.3">
      <c r="A627">
        <v>616</v>
      </c>
      <c r="B627" s="19">
        <v>49735</v>
      </c>
      <c r="C627" s="1" t="s">
        <v>8344</v>
      </c>
      <c r="D627" s="1" t="s">
        <v>8345</v>
      </c>
      <c r="E627" s="2">
        <v>49735</v>
      </c>
      <c r="F627" s="2">
        <v>49765</v>
      </c>
      <c r="G627" s="1" t="s">
        <v>26845</v>
      </c>
      <c r="H627" s="1">
        <f>+Temporalidad[[#This Row],[ID]]</f>
        <v>616</v>
      </c>
    </row>
    <row r="628" spans="1:8" x14ac:dyDescent="0.3">
      <c r="A628">
        <v>617</v>
      </c>
      <c r="B628" s="19">
        <v>49766</v>
      </c>
      <c r="C628" s="1" t="s">
        <v>8344</v>
      </c>
      <c r="D628" s="1" t="s">
        <v>8345</v>
      </c>
      <c r="E628" s="2">
        <v>49766</v>
      </c>
      <c r="F628" s="2">
        <v>49795</v>
      </c>
      <c r="G628" s="1" t="s">
        <v>26846</v>
      </c>
      <c r="H628" s="1">
        <f>+Temporalidad[[#This Row],[ID]]</f>
        <v>617</v>
      </c>
    </row>
    <row r="629" spans="1:8" x14ac:dyDescent="0.3">
      <c r="A629">
        <v>618</v>
      </c>
      <c r="B629" s="19">
        <v>49796</v>
      </c>
      <c r="C629" s="1" t="s">
        <v>8344</v>
      </c>
      <c r="D629" s="1" t="s">
        <v>8345</v>
      </c>
      <c r="E629" s="2">
        <v>49796</v>
      </c>
      <c r="F629" s="2">
        <v>49826</v>
      </c>
      <c r="G629" s="1" t="s">
        <v>26847</v>
      </c>
      <c r="H629" s="1">
        <f>+Temporalidad[[#This Row],[ID]]</f>
        <v>618</v>
      </c>
    </row>
    <row r="630" spans="1:8" x14ac:dyDescent="0.3">
      <c r="A630">
        <v>619</v>
      </c>
      <c r="B630" s="19">
        <v>49827</v>
      </c>
      <c r="C630" s="1" t="s">
        <v>8344</v>
      </c>
      <c r="D630" s="1" t="s">
        <v>8345</v>
      </c>
      <c r="E630" s="2">
        <v>49827</v>
      </c>
      <c r="F630" s="2">
        <v>49856</v>
      </c>
      <c r="G630" s="1" t="s">
        <v>26848</v>
      </c>
      <c r="H630" s="1">
        <f>+Temporalidad[[#This Row],[ID]]</f>
        <v>619</v>
      </c>
    </row>
    <row r="631" spans="1:8" x14ac:dyDescent="0.3">
      <c r="A631">
        <v>620</v>
      </c>
      <c r="B631" s="19">
        <v>49857</v>
      </c>
      <c r="C631" s="1" t="s">
        <v>8344</v>
      </c>
      <c r="D631" s="1" t="s">
        <v>8345</v>
      </c>
      <c r="E631" s="2">
        <v>49857</v>
      </c>
      <c r="F631" s="2">
        <v>49887</v>
      </c>
      <c r="G631" s="1" t="s">
        <v>26849</v>
      </c>
      <c r="H631" s="1">
        <f>+Temporalidad[[#This Row],[ID]]</f>
        <v>620</v>
      </c>
    </row>
    <row r="632" spans="1:8" x14ac:dyDescent="0.3">
      <c r="A632">
        <v>621</v>
      </c>
      <c r="B632" s="19">
        <v>49888</v>
      </c>
      <c r="C632" s="1" t="s">
        <v>8344</v>
      </c>
      <c r="D632" s="1" t="s">
        <v>8345</v>
      </c>
      <c r="E632" s="2">
        <v>49888</v>
      </c>
      <c r="F632" s="2">
        <v>49918</v>
      </c>
      <c r="G632" s="1" t="s">
        <v>26850</v>
      </c>
      <c r="H632" s="1">
        <f>+Temporalidad[[#This Row],[ID]]</f>
        <v>621</v>
      </c>
    </row>
    <row r="633" spans="1:8" x14ac:dyDescent="0.3">
      <c r="A633">
        <v>622</v>
      </c>
      <c r="B633" s="19">
        <v>49919</v>
      </c>
      <c r="C633" s="1" t="s">
        <v>8344</v>
      </c>
      <c r="D633" s="1" t="s">
        <v>8345</v>
      </c>
      <c r="E633" s="2">
        <v>49919</v>
      </c>
      <c r="F633" s="2">
        <v>49948</v>
      </c>
      <c r="G633" s="1" t="s">
        <v>26851</v>
      </c>
      <c r="H633" s="1">
        <f>+Temporalidad[[#This Row],[ID]]</f>
        <v>622</v>
      </c>
    </row>
    <row r="634" spans="1:8" x14ac:dyDescent="0.3">
      <c r="A634">
        <v>623</v>
      </c>
      <c r="B634" s="19">
        <v>49949</v>
      </c>
      <c r="C634" s="1" t="s">
        <v>8344</v>
      </c>
      <c r="D634" s="1" t="s">
        <v>8345</v>
      </c>
      <c r="E634" s="2">
        <v>49949</v>
      </c>
      <c r="F634" s="2">
        <v>49979</v>
      </c>
      <c r="G634" s="1" t="s">
        <v>26852</v>
      </c>
      <c r="H634" s="1">
        <f>+Temporalidad[[#This Row],[ID]]</f>
        <v>623</v>
      </c>
    </row>
    <row r="635" spans="1:8" x14ac:dyDescent="0.3">
      <c r="A635">
        <v>624</v>
      </c>
      <c r="B635" s="19">
        <v>49980</v>
      </c>
      <c r="C635" s="1" t="s">
        <v>8344</v>
      </c>
      <c r="D635" s="1" t="s">
        <v>8345</v>
      </c>
      <c r="E635" s="2">
        <v>49980</v>
      </c>
      <c r="F635" s="2">
        <v>50009</v>
      </c>
      <c r="G635" s="1" t="s">
        <v>26853</v>
      </c>
      <c r="H635" s="1">
        <f>+Temporalidad[[#This Row],[ID]]</f>
        <v>624</v>
      </c>
    </row>
    <row r="636" spans="1:8" x14ac:dyDescent="0.3">
      <c r="A636">
        <v>625</v>
      </c>
      <c r="B636" s="19">
        <v>50010</v>
      </c>
      <c r="C636" s="1" t="s">
        <v>8344</v>
      </c>
      <c r="D636" s="1" t="s">
        <v>8345</v>
      </c>
      <c r="E636" s="2">
        <v>50010</v>
      </c>
      <c r="F636" s="2">
        <v>50040</v>
      </c>
      <c r="G636" s="1" t="s">
        <v>26854</v>
      </c>
      <c r="H636" s="1">
        <f>+Temporalidad[[#This Row],[ID]]</f>
        <v>625</v>
      </c>
    </row>
    <row r="637" spans="1:8" x14ac:dyDescent="0.3">
      <c r="A637">
        <v>626</v>
      </c>
      <c r="B637" s="19">
        <v>50041</v>
      </c>
      <c r="C637" s="1" t="s">
        <v>8344</v>
      </c>
      <c r="D637" s="1" t="s">
        <v>8345</v>
      </c>
      <c r="E637" s="2">
        <v>50041</v>
      </c>
      <c r="F637" s="2">
        <v>50071</v>
      </c>
      <c r="G637" s="1" t="s">
        <v>26855</v>
      </c>
      <c r="H637" s="1">
        <f>+Temporalidad[[#This Row],[ID]]</f>
        <v>626</v>
      </c>
    </row>
    <row r="638" spans="1:8" x14ac:dyDescent="0.3">
      <c r="A638">
        <v>627</v>
      </c>
      <c r="B638" s="19">
        <v>50072</v>
      </c>
      <c r="C638" s="1" t="s">
        <v>8344</v>
      </c>
      <c r="D638" s="1" t="s">
        <v>8345</v>
      </c>
      <c r="E638" s="2">
        <v>50072</v>
      </c>
      <c r="F638" s="2">
        <v>50099</v>
      </c>
      <c r="G638" s="1" t="s">
        <v>26856</v>
      </c>
      <c r="H638" s="1">
        <f>+Temporalidad[[#This Row],[ID]]</f>
        <v>627</v>
      </c>
    </row>
    <row r="639" spans="1:8" x14ac:dyDescent="0.3">
      <c r="A639">
        <v>628</v>
      </c>
      <c r="B639" s="19">
        <v>50100</v>
      </c>
      <c r="C639" s="1" t="s">
        <v>8344</v>
      </c>
      <c r="D639" s="1" t="s">
        <v>8345</v>
      </c>
      <c r="E639" s="2">
        <v>50100</v>
      </c>
      <c r="F639" s="2">
        <v>50130</v>
      </c>
      <c r="G639" s="1" t="s">
        <v>26857</v>
      </c>
      <c r="H639" s="1">
        <f>+Temporalidad[[#This Row],[ID]]</f>
        <v>628</v>
      </c>
    </row>
    <row r="640" spans="1:8" x14ac:dyDescent="0.3">
      <c r="A640">
        <v>629</v>
      </c>
      <c r="B640" s="19">
        <v>50131</v>
      </c>
      <c r="C640" s="1" t="s">
        <v>8344</v>
      </c>
      <c r="D640" s="1" t="s">
        <v>8345</v>
      </c>
      <c r="E640" s="2">
        <v>50131</v>
      </c>
      <c r="F640" s="2">
        <v>50160</v>
      </c>
      <c r="G640" s="1" t="s">
        <v>26858</v>
      </c>
      <c r="H640" s="1">
        <f>+Temporalidad[[#This Row],[ID]]</f>
        <v>629</v>
      </c>
    </row>
    <row r="641" spans="1:8" x14ac:dyDescent="0.3">
      <c r="A641">
        <v>630</v>
      </c>
      <c r="B641" s="19">
        <v>50161</v>
      </c>
      <c r="C641" s="1" t="s">
        <v>8344</v>
      </c>
      <c r="D641" s="1" t="s">
        <v>8345</v>
      </c>
      <c r="E641" s="2">
        <v>50161</v>
      </c>
      <c r="F641" s="2">
        <v>50191</v>
      </c>
      <c r="G641" s="1" t="s">
        <v>26859</v>
      </c>
      <c r="H641" s="1">
        <f>+Temporalidad[[#This Row],[ID]]</f>
        <v>630</v>
      </c>
    </row>
    <row r="642" spans="1:8" x14ac:dyDescent="0.3">
      <c r="A642">
        <v>631</v>
      </c>
      <c r="B642" s="19">
        <v>50192</v>
      </c>
      <c r="C642" s="1" t="s">
        <v>8344</v>
      </c>
      <c r="D642" s="1" t="s">
        <v>8345</v>
      </c>
      <c r="E642" s="2">
        <v>50192</v>
      </c>
      <c r="F642" s="2">
        <v>50221</v>
      </c>
      <c r="G642" s="1" t="s">
        <v>26860</v>
      </c>
      <c r="H642" s="1">
        <f>+Temporalidad[[#This Row],[ID]]</f>
        <v>631</v>
      </c>
    </row>
    <row r="643" spans="1:8" x14ac:dyDescent="0.3">
      <c r="A643">
        <v>632</v>
      </c>
      <c r="B643" s="19">
        <v>50222</v>
      </c>
      <c r="C643" s="1" t="s">
        <v>8344</v>
      </c>
      <c r="D643" s="1" t="s">
        <v>8345</v>
      </c>
      <c r="E643" s="2">
        <v>50222</v>
      </c>
      <c r="F643" s="2">
        <v>50252</v>
      </c>
      <c r="G643" s="1" t="s">
        <v>26861</v>
      </c>
      <c r="H643" s="1">
        <f>+Temporalidad[[#This Row],[ID]]</f>
        <v>632</v>
      </c>
    </row>
    <row r="644" spans="1:8" x14ac:dyDescent="0.3">
      <c r="A644">
        <v>633</v>
      </c>
      <c r="B644" s="19">
        <v>50253</v>
      </c>
      <c r="C644" s="1" t="s">
        <v>8344</v>
      </c>
      <c r="D644" s="1" t="s">
        <v>8345</v>
      </c>
      <c r="E644" s="2">
        <v>50253</v>
      </c>
      <c r="F644" s="2">
        <v>50283</v>
      </c>
      <c r="G644" s="1" t="s">
        <v>26862</v>
      </c>
      <c r="H644" s="1">
        <f>+Temporalidad[[#This Row],[ID]]</f>
        <v>633</v>
      </c>
    </row>
    <row r="645" spans="1:8" x14ac:dyDescent="0.3">
      <c r="A645">
        <v>634</v>
      </c>
      <c r="B645" s="19">
        <v>50284</v>
      </c>
      <c r="C645" s="1" t="s">
        <v>8344</v>
      </c>
      <c r="D645" s="1" t="s">
        <v>8345</v>
      </c>
      <c r="E645" s="2">
        <v>50284</v>
      </c>
      <c r="F645" s="2">
        <v>50313</v>
      </c>
      <c r="G645" s="1" t="s">
        <v>26863</v>
      </c>
      <c r="H645" s="1">
        <f>+Temporalidad[[#This Row],[ID]]</f>
        <v>634</v>
      </c>
    </row>
    <row r="646" spans="1:8" x14ac:dyDescent="0.3">
      <c r="A646">
        <v>635</v>
      </c>
      <c r="B646" s="19">
        <v>50314</v>
      </c>
      <c r="C646" s="1" t="s">
        <v>8344</v>
      </c>
      <c r="D646" s="1" t="s">
        <v>8345</v>
      </c>
      <c r="E646" s="2">
        <v>50314</v>
      </c>
      <c r="F646" s="2">
        <v>50344</v>
      </c>
      <c r="G646" s="1" t="s">
        <v>26864</v>
      </c>
      <c r="H646" s="1">
        <f>+Temporalidad[[#This Row],[ID]]</f>
        <v>635</v>
      </c>
    </row>
    <row r="647" spans="1:8" x14ac:dyDescent="0.3">
      <c r="A647">
        <v>636</v>
      </c>
      <c r="B647" s="19">
        <v>50345</v>
      </c>
      <c r="C647" s="1" t="s">
        <v>8344</v>
      </c>
      <c r="D647" s="1" t="s">
        <v>8345</v>
      </c>
      <c r="E647" s="2">
        <v>50345</v>
      </c>
      <c r="F647" s="2">
        <v>50374</v>
      </c>
      <c r="G647" s="1" t="s">
        <v>26865</v>
      </c>
      <c r="H647" s="1">
        <f>+Temporalidad[[#This Row],[ID]]</f>
        <v>636</v>
      </c>
    </row>
    <row r="648" spans="1:8" x14ac:dyDescent="0.3">
      <c r="A648">
        <v>637</v>
      </c>
      <c r="B648" s="19">
        <v>50375</v>
      </c>
      <c r="C648" s="1" t="s">
        <v>8344</v>
      </c>
      <c r="D648" s="1" t="s">
        <v>8345</v>
      </c>
      <c r="E648" s="2">
        <v>50375</v>
      </c>
      <c r="F648" s="2">
        <v>50405</v>
      </c>
      <c r="G648" s="1" t="s">
        <v>26866</v>
      </c>
      <c r="H648" s="1">
        <f>+Temporalidad[[#This Row],[ID]]</f>
        <v>637</v>
      </c>
    </row>
    <row r="649" spans="1:8" x14ac:dyDescent="0.3">
      <c r="A649">
        <v>638</v>
      </c>
      <c r="B649" s="19">
        <v>50406</v>
      </c>
      <c r="C649" s="1" t="s">
        <v>8344</v>
      </c>
      <c r="D649" s="1" t="s">
        <v>8345</v>
      </c>
      <c r="E649" s="2">
        <v>50406</v>
      </c>
      <c r="F649" s="2">
        <v>50436</v>
      </c>
      <c r="G649" s="1" t="s">
        <v>26867</v>
      </c>
      <c r="H649" s="1">
        <f>+Temporalidad[[#This Row],[ID]]</f>
        <v>638</v>
      </c>
    </row>
    <row r="650" spans="1:8" x14ac:dyDescent="0.3">
      <c r="A650">
        <v>639</v>
      </c>
      <c r="B650" s="19">
        <v>50437</v>
      </c>
      <c r="C650" s="1" t="s">
        <v>8344</v>
      </c>
      <c r="D650" s="1" t="s">
        <v>8345</v>
      </c>
      <c r="E650" s="2">
        <v>50437</v>
      </c>
      <c r="F650" s="2">
        <v>50464</v>
      </c>
      <c r="G650" s="1" t="s">
        <v>26868</v>
      </c>
      <c r="H650" s="1">
        <f>+Temporalidad[[#This Row],[ID]]</f>
        <v>639</v>
      </c>
    </row>
    <row r="651" spans="1:8" x14ac:dyDescent="0.3">
      <c r="A651">
        <v>640</v>
      </c>
      <c r="B651" s="19">
        <v>50465</v>
      </c>
      <c r="C651" s="1" t="s">
        <v>8344</v>
      </c>
      <c r="D651" s="1" t="s">
        <v>8345</v>
      </c>
      <c r="E651" s="2">
        <v>50465</v>
      </c>
      <c r="F651" s="2">
        <v>50495</v>
      </c>
      <c r="G651" s="1" t="s">
        <v>26869</v>
      </c>
      <c r="H651" s="1">
        <f>+Temporalidad[[#This Row],[ID]]</f>
        <v>640</v>
      </c>
    </row>
    <row r="652" spans="1:8" x14ac:dyDescent="0.3">
      <c r="A652">
        <v>641</v>
      </c>
      <c r="B652" s="19">
        <v>50496</v>
      </c>
      <c r="C652" s="1" t="s">
        <v>8344</v>
      </c>
      <c r="D652" s="1" t="s">
        <v>8345</v>
      </c>
      <c r="E652" s="2">
        <v>50496</v>
      </c>
      <c r="F652" s="2">
        <v>50525</v>
      </c>
      <c r="G652" s="1" t="s">
        <v>26870</v>
      </c>
      <c r="H652" s="1">
        <f>+Temporalidad[[#This Row],[ID]]</f>
        <v>641</v>
      </c>
    </row>
    <row r="653" spans="1:8" x14ac:dyDescent="0.3">
      <c r="A653">
        <v>642</v>
      </c>
      <c r="B653" s="19">
        <v>50526</v>
      </c>
      <c r="C653" s="1" t="s">
        <v>8344</v>
      </c>
      <c r="D653" s="1" t="s">
        <v>8345</v>
      </c>
      <c r="E653" s="2">
        <v>50526</v>
      </c>
      <c r="F653" s="2">
        <v>50556</v>
      </c>
      <c r="G653" s="1" t="s">
        <v>26871</v>
      </c>
      <c r="H653" s="1">
        <f>+Temporalidad[[#This Row],[ID]]</f>
        <v>642</v>
      </c>
    </row>
    <row r="654" spans="1:8" x14ac:dyDescent="0.3">
      <c r="A654">
        <v>643</v>
      </c>
      <c r="B654" s="19">
        <v>50557</v>
      </c>
      <c r="C654" s="1" t="s">
        <v>8344</v>
      </c>
      <c r="D654" s="1" t="s">
        <v>8345</v>
      </c>
      <c r="E654" s="2">
        <v>50557</v>
      </c>
      <c r="F654" s="2">
        <v>50586</v>
      </c>
      <c r="G654" s="1" t="s">
        <v>26872</v>
      </c>
      <c r="H654" s="1">
        <f>+Temporalidad[[#This Row],[ID]]</f>
        <v>643</v>
      </c>
    </row>
    <row r="655" spans="1:8" x14ac:dyDescent="0.3">
      <c r="A655">
        <v>644</v>
      </c>
      <c r="B655" s="19">
        <v>50587</v>
      </c>
      <c r="C655" s="1" t="s">
        <v>8344</v>
      </c>
      <c r="D655" s="1" t="s">
        <v>8345</v>
      </c>
      <c r="E655" s="2">
        <v>50587</v>
      </c>
      <c r="F655" s="2">
        <v>50617</v>
      </c>
      <c r="G655" s="1" t="s">
        <v>26873</v>
      </c>
      <c r="H655" s="1">
        <f>+Temporalidad[[#This Row],[ID]]</f>
        <v>644</v>
      </c>
    </row>
    <row r="656" spans="1:8" x14ac:dyDescent="0.3">
      <c r="A656">
        <v>645</v>
      </c>
      <c r="B656" s="19">
        <v>50618</v>
      </c>
      <c r="C656" s="1" t="s">
        <v>8344</v>
      </c>
      <c r="D656" s="1" t="s">
        <v>8345</v>
      </c>
      <c r="E656" s="2">
        <v>50618</v>
      </c>
      <c r="F656" s="2">
        <v>50648</v>
      </c>
      <c r="G656" s="1" t="s">
        <v>26874</v>
      </c>
      <c r="H656" s="1">
        <f>+Temporalidad[[#This Row],[ID]]</f>
        <v>645</v>
      </c>
    </row>
    <row r="657" spans="1:8" x14ac:dyDescent="0.3">
      <c r="A657">
        <v>646</v>
      </c>
      <c r="B657" s="19">
        <v>50649</v>
      </c>
      <c r="C657" s="1" t="s">
        <v>8344</v>
      </c>
      <c r="D657" s="1" t="s">
        <v>8345</v>
      </c>
      <c r="E657" s="2">
        <v>50649</v>
      </c>
      <c r="F657" s="2">
        <v>50678</v>
      </c>
      <c r="G657" s="1" t="s">
        <v>26875</v>
      </c>
      <c r="H657" s="1">
        <f>+Temporalidad[[#This Row],[ID]]</f>
        <v>646</v>
      </c>
    </row>
    <row r="658" spans="1:8" x14ac:dyDescent="0.3">
      <c r="A658">
        <v>647</v>
      </c>
      <c r="B658" s="19">
        <v>50679</v>
      </c>
      <c r="C658" s="1" t="s">
        <v>8344</v>
      </c>
      <c r="D658" s="1" t="s">
        <v>8345</v>
      </c>
      <c r="E658" s="2">
        <v>50679</v>
      </c>
      <c r="F658" s="2">
        <v>50709</v>
      </c>
      <c r="G658" s="1" t="s">
        <v>26876</v>
      </c>
      <c r="H658" s="1">
        <f>+Temporalidad[[#This Row],[ID]]</f>
        <v>647</v>
      </c>
    </row>
    <row r="659" spans="1:8" x14ac:dyDescent="0.3">
      <c r="A659">
        <v>648</v>
      </c>
      <c r="B659" s="19">
        <v>50710</v>
      </c>
      <c r="C659" s="1" t="s">
        <v>8344</v>
      </c>
      <c r="D659" s="1" t="s">
        <v>8345</v>
      </c>
      <c r="E659" s="2">
        <v>50710</v>
      </c>
      <c r="F659" s="2">
        <v>50739</v>
      </c>
      <c r="G659" s="1" t="s">
        <v>26877</v>
      </c>
      <c r="H659" s="1">
        <f>+Temporalidad[[#This Row],[ID]]</f>
        <v>648</v>
      </c>
    </row>
    <row r="660" spans="1:8" x14ac:dyDescent="0.3">
      <c r="A660">
        <v>649</v>
      </c>
      <c r="B660" s="19">
        <v>50740</v>
      </c>
      <c r="C660" s="1" t="s">
        <v>8344</v>
      </c>
      <c r="D660" s="1" t="s">
        <v>8345</v>
      </c>
      <c r="E660" s="2">
        <v>50740</v>
      </c>
      <c r="F660" s="2">
        <v>50770</v>
      </c>
      <c r="G660" s="1" t="s">
        <v>26878</v>
      </c>
      <c r="H660" s="1">
        <f>+Temporalidad[[#This Row],[ID]]</f>
        <v>649</v>
      </c>
    </row>
    <row r="661" spans="1:8" x14ac:dyDescent="0.3">
      <c r="A661">
        <v>650</v>
      </c>
      <c r="B661" s="19">
        <v>50771</v>
      </c>
      <c r="C661" s="1" t="s">
        <v>8344</v>
      </c>
      <c r="D661" s="1" t="s">
        <v>8345</v>
      </c>
      <c r="E661" s="2">
        <v>50771</v>
      </c>
      <c r="F661" s="2">
        <v>50801</v>
      </c>
      <c r="G661" s="1" t="s">
        <v>26879</v>
      </c>
      <c r="H661" s="1">
        <f>+Temporalidad[[#This Row],[ID]]</f>
        <v>650</v>
      </c>
    </row>
    <row r="662" spans="1:8" x14ac:dyDescent="0.3">
      <c r="A662">
        <v>651</v>
      </c>
      <c r="B662" s="19">
        <v>50802</v>
      </c>
      <c r="C662" s="1" t="s">
        <v>8344</v>
      </c>
      <c r="D662" s="1" t="s">
        <v>8345</v>
      </c>
      <c r="E662" s="2">
        <v>50802</v>
      </c>
      <c r="F662" s="2">
        <v>50829</v>
      </c>
      <c r="G662" s="1" t="s">
        <v>26880</v>
      </c>
      <c r="H662" s="1">
        <f>+Temporalidad[[#This Row],[ID]]</f>
        <v>651</v>
      </c>
    </row>
    <row r="663" spans="1:8" x14ac:dyDescent="0.3">
      <c r="A663">
        <v>652</v>
      </c>
      <c r="B663" s="19">
        <v>50830</v>
      </c>
      <c r="C663" s="1" t="s">
        <v>8344</v>
      </c>
      <c r="D663" s="1" t="s">
        <v>8345</v>
      </c>
      <c r="E663" s="2">
        <v>50830</v>
      </c>
      <c r="F663" s="2">
        <v>50860</v>
      </c>
      <c r="G663" s="1" t="s">
        <v>26881</v>
      </c>
      <c r="H663" s="1">
        <f>+Temporalidad[[#This Row],[ID]]</f>
        <v>652</v>
      </c>
    </row>
    <row r="664" spans="1:8" x14ac:dyDescent="0.3">
      <c r="A664">
        <v>653</v>
      </c>
      <c r="B664" s="19">
        <v>50861</v>
      </c>
      <c r="C664" s="1" t="s">
        <v>8344</v>
      </c>
      <c r="D664" s="1" t="s">
        <v>8345</v>
      </c>
      <c r="E664" s="2">
        <v>50861</v>
      </c>
      <c r="F664" s="2">
        <v>50890</v>
      </c>
      <c r="G664" s="1" t="s">
        <v>26882</v>
      </c>
      <c r="H664" s="1">
        <f>+Temporalidad[[#This Row],[ID]]</f>
        <v>653</v>
      </c>
    </row>
    <row r="665" spans="1:8" x14ac:dyDescent="0.3">
      <c r="A665">
        <v>654</v>
      </c>
      <c r="B665" s="19">
        <v>50891</v>
      </c>
      <c r="C665" s="1" t="s">
        <v>8344</v>
      </c>
      <c r="D665" s="1" t="s">
        <v>8345</v>
      </c>
      <c r="E665" s="2">
        <v>50891</v>
      </c>
      <c r="F665" s="2">
        <v>50921</v>
      </c>
      <c r="G665" s="1" t="s">
        <v>26883</v>
      </c>
      <c r="H665" s="1">
        <f>+Temporalidad[[#This Row],[ID]]</f>
        <v>654</v>
      </c>
    </row>
    <row r="666" spans="1:8" x14ac:dyDescent="0.3">
      <c r="A666">
        <v>655</v>
      </c>
      <c r="B666" s="19">
        <v>50922</v>
      </c>
      <c r="C666" s="1" t="s">
        <v>8344</v>
      </c>
      <c r="D666" s="1" t="s">
        <v>8345</v>
      </c>
      <c r="E666" s="2">
        <v>50922</v>
      </c>
      <c r="F666" s="2">
        <v>50951</v>
      </c>
      <c r="G666" s="1" t="s">
        <v>26884</v>
      </c>
      <c r="H666" s="1">
        <f>+Temporalidad[[#This Row],[ID]]</f>
        <v>655</v>
      </c>
    </row>
    <row r="667" spans="1:8" x14ac:dyDescent="0.3">
      <c r="A667">
        <v>656</v>
      </c>
      <c r="B667" s="19">
        <v>50952</v>
      </c>
      <c r="C667" s="1" t="s">
        <v>8344</v>
      </c>
      <c r="D667" s="1" t="s">
        <v>8345</v>
      </c>
      <c r="E667" s="2">
        <v>50952</v>
      </c>
      <c r="F667" s="2">
        <v>50982</v>
      </c>
      <c r="G667" s="1" t="s">
        <v>26885</v>
      </c>
      <c r="H667" s="1">
        <f>+Temporalidad[[#This Row],[ID]]</f>
        <v>656</v>
      </c>
    </row>
    <row r="668" spans="1:8" x14ac:dyDescent="0.3">
      <c r="A668">
        <v>657</v>
      </c>
      <c r="B668" s="19">
        <v>50983</v>
      </c>
      <c r="C668" s="1" t="s">
        <v>8344</v>
      </c>
      <c r="D668" s="1" t="s">
        <v>8345</v>
      </c>
      <c r="E668" s="2">
        <v>50983</v>
      </c>
      <c r="F668" s="2">
        <v>51013</v>
      </c>
      <c r="G668" s="1" t="s">
        <v>26886</v>
      </c>
      <c r="H668" s="1">
        <f>+Temporalidad[[#This Row],[ID]]</f>
        <v>657</v>
      </c>
    </row>
    <row r="669" spans="1:8" x14ac:dyDescent="0.3">
      <c r="A669">
        <v>658</v>
      </c>
      <c r="B669" s="19">
        <v>51014</v>
      </c>
      <c r="C669" s="1" t="s">
        <v>8344</v>
      </c>
      <c r="D669" s="1" t="s">
        <v>8345</v>
      </c>
      <c r="E669" s="2">
        <v>51014</v>
      </c>
      <c r="F669" s="2">
        <v>51043</v>
      </c>
      <c r="G669" s="1" t="s">
        <v>26887</v>
      </c>
      <c r="H669" s="1">
        <f>+Temporalidad[[#This Row],[ID]]</f>
        <v>658</v>
      </c>
    </row>
    <row r="670" spans="1:8" x14ac:dyDescent="0.3">
      <c r="A670">
        <v>659</v>
      </c>
      <c r="B670" s="19">
        <v>51044</v>
      </c>
      <c r="C670" s="1" t="s">
        <v>8344</v>
      </c>
      <c r="D670" s="1" t="s">
        <v>8345</v>
      </c>
      <c r="E670" s="2">
        <v>51044</v>
      </c>
      <c r="F670" s="2">
        <v>51074</v>
      </c>
      <c r="G670" s="1" t="s">
        <v>26888</v>
      </c>
      <c r="H670" s="1">
        <f>+Temporalidad[[#This Row],[ID]]</f>
        <v>659</v>
      </c>
    </row>
    <row r="671" spans="1:8" x14ac:dyDescent="0.3">
      <c r="A671">
        <v>660</v>
      </c>
      <c r="B671" s="19">
        <v>51075</v>
      </c>
      <c r="C671" s="1" t="s">
        <v>8344</v>
      </c>
      <c r="D671" s="1" t="s">
        <v>8345</v>
      </c>
      <c r="E671" s="2">
        <v>51075</v>
      </c>
      <c r="F671" s="2">
        <v>51104</v>
      </c>
      <c r="G671" s="1" t="s">
        <v>26889</v>
      </c>
      <c r="H671" s="1">
        <f>+Temporalidad[[#This Row],[ID]]</f>
        <v>660</v>
      </c>
    </row>
    <row r="672" spans="1:8" x14ac:dyDescent="0.3">
      <c r="A672">
        <v>661</v>
      </c>
      <c r="B672" s="19">
        <v>51105</v>
      </c>
      <c r="C672" s="1" t="s">
        <v>8344</v>
      </c>
      <c r="D672" s="1" t="s">
        <v>8345</v>
      </c>
      <c r="E672" s="2">
        <v>51105</v>
      </c>
      <c r="F672" s="2">
        <v>51135</v>
      </c>
      <c r="G672" s="1" t="s">
        <v>26890</v>
      </c>
      <c r="H672" s="1">
        <f>+Temporalidad[[#This Row],[ID]]</f>
        <v>661</v>
      </c>
    </row>
    <row r="673" spans="1:8" x14ac:dyDescent="0.3">
      <c r="A673">
        <v>662</v>
      </c>
      <c r="B673" s="19">
        <v>51136</v>
      </c>
      <c r="C673" s="1" t="s">
        <v>8344</v>
      </c>
      <c r="D673" s="1" t="s">
        <v>8345</v>
      </c>
      <c r="E673" s="2">
        <v>51136</v>
      </c>
      <c r="F673" s="2">
        <v>51166</v>
      </c>
      <c r="G673" s="1" t="s">
        <v>26891</v>
      </c>
      <c r="H673" s="1">
        <f>+Temporalidad[[#This Row],[ID]]</f>
        <v>662</v>
      </c>
    </row>
    <row r="674" spans="1:8" x14ac:dyDescent="0.3">
      <c r="A674">
        <v>663</v>
      </c>
      <c r="B674" s="19">
        <v>51167</v>
      </c>
      <c r="C674" s="1" t="s">
        <v>8344</v>
      </c>
      <c r="D674" s="1" t="s">
        <v>8345</v>
      </c>
      <c r="E674" s="2">
        <v>51167</v>
      </c>
      <c r="F674" s="2">
        <v>51194</v>
      </c>
      <c r="G674" s="1" t="s">
        <v>26892</v>
      </c>
      <c r="H674" s="1">
        <f>+Temporalidad[[#This Row],[ID]]</f>
        <v>663</v>
      </c>
    </row>
    <row r="675" spans="1:8" x14ac:dyDescent="0.3">
      <c r="A675">
        <v>664</v>
      </c>
      <c r="B675" s="19">
        <v>51196</v>
      </c>
      <c r="C675" s="1" t="s">
        <v>8344</v>
      </c>
      <c r="D675" s="1" t="s">
        <v>8345</v>
      </c>
      <c r="E675" s="2">
        <v>51196</v>
      </c>
      <c r="F675" s="2">
        <v>51226</v>
      </c>
      <c r="G675" s="1" t="s">
        <v>26893</v>
      </c>
      <c r="H675" s="1">
        <f>+Temporalidad[[#This Row],[ID]]</f>
        <v>664</v>
      </c>
    </row>
    <row r="676" spans="1:8" x14ac:dyDescent="0.3">
      <c r="A676">
        <v>665</v>
      </c>
      <c r="B676" s="19">
        <v>51227</v>
      </c>
      <c r="C676" s="1" t="s">
        <v>8344</v>
      </c>
      <c r="D676" s="1" t="s">
        <v>8345</v>
      </c>
      <c r="E676" s="2">
        <v>51227</v>
      </c>
      <c r="F676" s="2">
        <v>51256</v>
      </c>
      <c r="G676" s="1" t="s">
        <v>26894</v>
      </c>
      <c r="H676" s="1">
        <f>+Temporalidad[[#This Row],[ID]]</f>
        <v>665</v>
      </c>
    </row>
    <row r="677" spans="1:8" x14ac:dyDescent="0.3">
      <c r="A677">
        <v>666</v>
      </c>
      <c r="B677" s="19">
        <v>51257</v>
      </c>
      <c r="C677" s="1" t="s">
        <v>8344</v>
      </c>
      <c r="D677" s="1" t="s">
        <v>8345</v>
      </c>
      <c r="E677" s="2">
        <v>51257</v>
      </c>
      <c r="F677" s="2">
        <v>51287</v>
      </c>
      <c r="G677" s="1" t="s">
        <v>26895</v>
      </c>
      <c r="H677" s="1">
        <f>+Temporalidad[[#This Row],[ID]]</f>
        <v>666</v>
      </c>
    </row>
    <row r="678" spans="1:8" x14ac:dyDescent="0.3">
      <c r="A678">
        <v>667</v>
      </c>
      <c r="B678" s="19">
        <v>51288</v>
      </c>
      <c r="C678" s="1" t="s">
        <v>8344</v>
      </c>
      <c r="D678" s="1" t="s">
        <v>8345</v>
      </c>
      <c r="E678" s="2">
        <v>51288</v>
      </c>
      <c r="F678" s="2">
        <v>51317</v>
      </c>
      <c r="G678" s="1" t="s">
        <v>26896</v>
      </c>
      <c r="H678" s="1">
        <f>+Temporalidad[[#This Row],[ID]]</f>
        <v>667</v>
      </c>
    </row>
    <row r="679" spans="1:8" x14ac:dyDescent="0.3">
      <c r="A679">
        <v>668</v>
      </c>
      <c r="B679" s="19">
        <v>51318</v>
      </c>
      <c r="C679" s="1" t="s">
        <v>8344</v>
      </c>
      <c r="D679" s="1" t="s">
        <v>8345</v>
      </c>
      <c r="E679" s="2">
        <v>51318</v>
      </c>
      <c r="F679" s="2">
        <v>51348</v>
      </c>
      <c r="G679" s="1" t="s">
        <v>26897</v>
      </c>
      <c r="H679" s="1">
        <f>+Temporalidad[[#This Row],[ID]]</f>
        <v>668</v>
      </c>
    </row>
    <row r="680" spans="1:8" x14ac:dyDescent="0.3">
      <c r="A680">
        <v>669</v>
      </c>
      <c r="B680" s="19">
        <v>51349</v>
      </c>
      <c r="C680" s="1" t="s">
        <v>8344</v>
      </c>
      <c r="D680" s="1" t="s">
        <v>8345</v>
      </c>
      <c r="E680" s="2">
        <v>51349</v>
      </c>
      <c r="F680" s="2">
        <v>51379</v>
      </c>
      <c r="G680" s="1" t="s">
        <v>26898</v>
      </c>
      <c r="H680" s="1">
        <f>+Temporalidad[[#This Row],[ID]]</f>
        <v>669</v>
      </c>
    </row>
    <row r="681" spans="1:8" x14ac:dyDescent="0.3">
      <c r="A681">
        <v>670</v>
      </c>
      <c r="B681" s="19">
        <v>51380</v>
      </c>
      <c r="C681" s="1" t="s">
        <v>8344</v>
      </c>
      <c r="D681" s="1" t="s">
        <v>8345</v>
      </c>
      <c r="E681" s="2">
        <v>51380</v>
      </c>
      <c r="F681" s="2">
        <v>51409</v>
      </c>
      <c r="G681" s="1" t="s">
        <v>26899</v>
      </c>
      <c r="H681" s="1">
        <f>+Temporalidad[[#This Row],[ID]]</f>
        <v>670</v>
      </c>
    </row>
    <row r="682" spans="1:8" x14ac:dyDescent="0.3">
      <c r="A682">
        <v>671</v>
      </c>
      <c r="B682" s="19">
        <v>51410</v>
      </c>
      <c r="C682" s="1" t="s">
        <v>8344</v>
      </c>
      <c r="D682" s="1" t="s">
        <v>8345</v>
      </c>
      <c r="E682" s="2">
        <v>51410</v>
      </c>
      <c r="F682" s="2">
        <v>51440</v>
      </c>
      <c r="G682" s="1" t="s">
        <v>26900</v>
      </c>
      <c r="H682" s="1">
        <f>+Temporalidad[[#This Row],[ID]]</f>
        <v>671</v>
      </c>
    </row>
    <row r="683" spans="1:8" x14ac:dyDescent="0.3">
      <c r="A683">
        <v>672</v>
      </c>
      <c r="B683" s="19">
        <v>51441</v>
      </c>
      <c r="C683" s="1" t="s">
        <v>8344</v>
      </c>
      <c r="D683" s="1" t="s">
        <v>8345</v>
      </c>
      <c r="E683" s="2">
        <v>51441</v>
      </c>
      <c r="F683" s="2">
        <v>51470</v>
      </c>
      <c r="G683" s="1" t="s">
        <v>26901</v>
      </c>
      <c r="H683" s="1">
        <f>+Temporalidad[[#This Row],[ID]]</f>
        <v>672</v>
      </c>
    </row>
    <row r="684" spans="1:8" x14ac:dyDescent="0.3">
      <c r="A684">
        <v>673</v>
      </c>
      <c r="B684" s="19">
        <v>51471</v>
      </c>
      <c r="C684" s="1" t="s">
        <v>8344</v>
      </c>
      <c r="D684" s="1" t="s">
        <v>8345</v>
      </c>
      <c r="E684" s="2">
        <v>51471</v>
      </c>
      <c r="F684" s="2">
        <v>51501</v>
      </c>
      <c r="G684" s="1" t="s">
        <v>26902</v>
      </c>
      <c r="H684" s="1">
        <f>+Temporalidad[[#This Row],[ID]]</f>
        <v>673</v>
      </c>
    </row>
    <row r="685" spans="1:8" x14ac:dyDescent="0.3">
      <c r="A685">
        <v>674</v>
      </c>
      <c r="B685" s="19">
        <v>51502</v>
      </c>
      <c r="C685" s="1" t="s">
        <v>8344</v>
      </c>
      <c r="D685" s="1" t="s">
        <v>8345</v>
      </c>
      <c r="E685" s="2">
        <v>51502</v>
      </c>
      <c r="F685" s="2">
        <v>51532</v>
      </c>
      <c r="G685" s="1" t="s">
        <v>26903</v>
      </c>
      <c r="H685" s="1">
        <f>+Temporalidad[[#This Row],[ID]]</f>
        <v>674</v>
      </c>
    </row>
    <row r="686" spans="1:8" x14ac:dyDescent="0.3">
      <c r="A686">
        <v>675</v>
      </c>
      <c r="B686" s="19">
        <v>51533</v>
      </c>
      <c r="C686" s="1" t="s">
        <v>8344</v>
      </c>
      <c r="D686" s="1" t="s">
        <v>8345</v>
      </c>
      <c r="E686" s="2">
        <v>51533</v>
      </c>
      <c r="F686" s="2">
        <v>51560</v>
      </c>
      <c r="G686" s="1" t="s">
        <v>26904</v>
      </c>
      <c r="H686" s="1">
        <f>+Temporalidad[[#This Row],[ID]]</f>
        <v>675</v>
      </c>
    </row>
    <row r="687" spans="1:8" x14ac:dyDescent="0.3">
      <c r="A687">
        <v>676</v>
      </c>
      <c r="B687" s="19">
        <v>51561</v>
      </c>
      <c r="C687" s="1" t="s">
        <v>8344</v>
      </c>
      <c r="D687" s="1" t="s">
        <v>8345</v>
      </c>
      <c r="E687" s="2">
        <v>51561</v>
      </c>
      <c r="F687" s="2">
        <v>51591</v>
      </c>
      <c r="G687" s="1" t="s">
        <v>26905</v>
      </c>
      <c r="H687" s="1">
        <f>+Temporalidad[[#This Row],[ID]]</f>
        <v>676</v>
      </c>
    </row>
    <row r="688" spans="1:8" x14ac:dyDescent="0.3">
      <c r="A688">
        <v>677</v>
      </c>
      <c r="B688" s="19">
        <v>51592</v>
      </c>
      <c r="C688" s="1" t="s">
        <v>8344</v>
      </c>
      <c r="D688" s="1" t="s">
        <v>8345</v>
      </c>
      <c r="E688" s="2">
        <v>51592</v>
      </c>
      <c r="F688" s="2">
        <v>51621</v>
      </c>
      <c r="G688" s="1" t="s">
        <v>26906</v>
      </c>
      <c r="H688" s="1">
        <f>+Temporalidad[[#This Row],[ID]]</f>
        <v>677</v>
      </c>
    </row>
    <row r="689" spans="1:8" x14ac:dyDescent="0.3">
      <c r="A689">
        <v>678</v>
      </c>
      <c r="B689" s="19">
        <v>51622</v>
      </c>
      <c r="C689" s="1" t="s">
        <v>8344</v>
      </c>
      <c r="D689" s="1" t="s">
        <v>8345</v>
      </c>
      <c r="E689" s="2">
        <v>51622</v>
      </c>
      <c r="F689" s="2">
        <v>51652</v>
      </c>
      <c r="G689" s="1" t="s">
        <v>26907</v>
      </c>
      <c r="H689" s="1">
        <f>+Temporalidad[[#This Row],[ID]]</f>
        <v>678</v>
      </c>
    </row>
    <row r="690" spans="1:8" x14ac:dyDescent="0.3">
      <c r="A690">
        <v>679</v>
      </c>
      <c r="B690" s="19">
        <v>51653</v>
      </c>
      <c r="C690" s="1" t="s">
        <v>8344</v>
      </c>
      <c r="D690" s="1" t="s">
        <v>8345</v>
      </c>
      <c r="E690" s="2">
        <v>51653</v>
      </c>
      <c r="F690" s="2">
        <v>51682</v>
      </c>
      <c r="G690" s="1" t="s">
        <v>26908</v>
      </c>
      <c r="H690" s="1">
        <f>+Temporalidad[[#This Row],[ID]]</f>
        <v>679</v>
      </c>
    </row>
    <row r="691" spans="1:8" x14ac:dyDescent="0.3">
      <c r="A691">
        <v>680</v>
      </c>
      <c r="B691" s="19">
        <v>51683</v>
      </c>
      <c r="C691" s="1" t="s">
        <v>8344</v>
      </c>
      <c r="D691" s="1" t="s">
        <v>8345</v>
      </c>
      <c r="E691" s="2">
        <v>51683</v>
      </c>
      <c r="F691" s="2">
        <v>51713</v>
      </c>
      <c r="G691" s="1" t="s">
        <v>26909</v>
      </c>
      <c r="H691" s="1">
        <f>+Temporalidad[[#This Row],[ID]]</f>
        <v>680</v>
      </c>
    </row>
    <row r="692" spans="1:8" x14ac:dyDescent="0.3">
      <c r="A692">
        <v>681</v>
      </c>
      <c r="B692" s="19">
        <v>51714</v>
      </c>
      <c r="C692" s="1" t="s">
        <v>8344</v>
      </c>
      <c r="D692" s="1" t="s">
        <v>8345</v>
      </c>
      <c r="E692" s="2">
        <v>51714</v>
      </c>
      <c r="F692" s="2">
        <v>51744</v>
      </c>
      <c r="G692" s="1" t="s">
        <v>26910</v>
      </c>
      <c r="H692" s="1">
        <f>+Temporalidad[[#This Row],[ID]]</f>
        <v>681</v>
      </c>
    </row>
    <row r="693" spans="1:8" x14ac:dyDescent="0.3">
      <c r="A693">
        <v>682</v>
      </c>
      <c r="B693" s="19">
        <v>51745</v>
      </c>
      <c r="C693" s="1" t="s">
        <v>8344</v>
      </c>
      <c r="D693" s="1" t="s">
        <v>8345</v>
      </c>
      <c r="E693" s="2">
        <v>51745</v>
      </c>
      <c r="F693" s="2">
        <v>51774</v>
      </c>
      <c r="G693" s="1" t="s">
        <v>26911</v>
      </c>
      <c r="H693" s="1">
        <f>+Temporalidad[[#This Row],[ID]]</f>
        <v>682</v>
      </c>
    </row>
    <row r="694" spans="1:8" x14ac:dyDescent="0.3">
      <c r="A694">
        <v>683</v>
      </c>
      <c r="B694" s="19">
        <v>51775</v>
      </c>
      <c r="C694" s="1" t="s">
        <v>8344</v>
      </c>
      <c r="D694" s="1" t="s">
        <v>8345</v>
      </c>
      <c r="E694" s="2">
        <v>51775</v>
      </c>
      <c r="F694" s="2">
        <v>51805</v>
      </c>
      <c r="G694" s="1" t="s">
        <v>26912</v>
      </c>
      <c r="H694" s="1">
        <f>+Temporalidad[[#This Row],[ID]]</f>
        <v>683</v>
      </c>
    </row>
    <row r="695" spans="1:8" x14ac:dyDescent="0.3">
      <c r="A695">
        <v>684</v>
      </c>
      <c r="B695" s="19">
        <v>51806</v>
      </c>
      <c r="C695" s="1" t="s">
        <v>8344</v>
      </c>
      <c r="D695" s="1" t="s">
        <v>8345</v>
      </c>
      <c r="E695" s="2">
        <v>51806</v>
      </c>
      <c r="F695" s="2">
        <v>51835</v>
      </c>
      <c r="G695" s="1" t="s">
        <v>26913</v>
      </c>
      <c r="H695" s="1">
        <f>+Temporalidad[[#This Row],[ID]]</f>
        <v>684</v>
      </c>
    </row>
    <row r="696" spans="1:8" x14ac:dyDescent="0.3">
      <c r="A696">
        <v>685</v>
      </c>
      <c r="B696" s="19">
        <v>51836</v>
      </c>
      <c r="C696" s="1" t="s">
        <v>8344</v>
      </c>
      <c r="D696" s="1" t="s">
        <v>8345</v>
      </c>
      <c r="E696" s="2">
        <v>51836</v>
      </c>
      <c r="F696" s="2">
        <v>51866</v>
      </c>
      <c r="G696" s="1" t="s">
        <v>26914</v>
      </c>
      <c r="H696" s="1">
        <f>+Temporalidad[[#This Row],[ID]]</f>
        <v>685</v>
      </c>
    </row>
    <row r="697" spans="1:8" x14ac:dyDescent="0.3">
      <c r="A697">
        <v>686</v>
      </c>
      <c r="B697" s="19">
        <v>51867</v>
      </c>
      <c r="C697" s="1" t="s">
        <v>8344</v>
      </c>
      <c r="D697" s="1" t="s">
        <v>8345</v>
      </c>
      <c r="E697" s="2">
        <v>51867</v>
      </c>
      <c r="F697" s="2">
        <v>51897</v>
      </c>
      <c r="G697" s="1" t="s">
        <v>26915</v>
      </c>
      <c r="H697" s="1">
        <f>+Temporalidad[[#This Row],[ID]]</f>
        <v>686</v>
      </c>
    </row>
    <row r="698" spans="1:8" x14ac:dyDescent="0.3">
      <c r="A698">
        <v>687</v>
      </c>
      <c r="B698" s="19">
        <v>51898</v>
      </c>
      <c r="C698" s="1" t="s">
        <v>8344</v>
      </c>
      <c r="D698" s="1" t="s">
        <v>8345</v>
      </c>
      <c r="E698" s="2">
        <v>51898</v>
      </c>
      <c r="F698" s="2">
        <v>51925</v>
      </c>
      <c r="G698" s="1" t="s">
        <v>26916</v>
      </c>
      <c r="H698" s="1">
        <f>+Temporalidad[[#This Row],[ID]]</f>
        <v>687</v>
      </c>
    </row>
    <row r="699" spans="1:8" x14ac:dyDescent="0.3">
      <c r="A699">
        <v>688</v>
      </c>
      <c r="B699" s="19">
        <v>51926</v>
      </c>
      <c r="C699" s="1" t="s">
        <v>8344</v>
      </c>
      <c r="D699" s="1" t="s">
        <v>8345</v>
      </c>
      <c r="E699" s="2">
        <v>51926</v>
      </c>
      <c r="F699" s="2">
        <v>51956</v>
      </c>
      <c r="G699" s="1" t="s">
        <v>26917</v>
      </c>
      <c r="H699" s="1">
        <f>+Temporalidad[[#This Row],[ID]]</f>
        <v>688</v>
      </c>
    </row>
    <row r="700" spans="1:8" x14ac:dyDescent="0.3">
      <c r="A700">
        <v>689</v>
      </c>
      <c r="B700" s="19">
        <v>51957</v>
      </c>
      <c r="C700" s="1" t="s">
        <v>8344</v>
      </c>
      <c r="D700" s="1" t="s">
        <v>8345</v>
      </c>
      <c r="E700" s="2">
        <v>51957</v>
      </c>
      <c r="F700" s="2">
        <v>51986</v>
      </c>
      <c r="G700" s="1" t="s">
        <v>26918</v>
      </c>
      <c r="H700" s="1">
        <f>+Temporalidad[[#This Row],[ID]]</f>
        <v>689</v>
      </c>
    </row>
    <row r="701" spans="1:8" x14ac:dyDescent="0.3">
      <c r="A701">
        <v>690</v>
      </c>
      <c r="B701" s="19">
        <v>51987</v>
      </c>
      <c r="C701" s="1" t="s">
        <v>8344</v>
      </c>
      <c r="D701" s="1" t="s">
        <v>8345</v>
      </c>
      <c r="E701" s="2">
        <v>51987</v>
      </c>
      <c r="F701" s="2">
        <v>52017</v>
      </c>
      <c r="G701" s="1" t="s">
        <v>26919</v>
      </c>
      <c r="H701" s="1">
        <f>+Temporalidad[[#This Row],[ID]]</f>
        <v>690</v>
      </c>
    </row>
    <row r="702" spans="1:8" x14ac:dyDescent="0.3">
      <c r="A702">
        <v>691</v>
      </c>
      <c r="B702" s="19">
        <v>52018</v>
      </c>
      <c r="C702" s="1" t="s">
        <v>8344</v>
      </c>
      <c r="D702" s="1" t="s">
        <v>8345</v>
      </c>
      <c r="E702" s="2">
        <v>52018</v>
      </c>
      <c r="F702" s="2">
        <v>52047</v>
      </c>
      <c r="G702" s="1" t="s">
        <v>26920</v>
      </c>
      <c r="H702" s="1">
        <f>+Temporalidad[[#This Row],[ID]]</f>
        <v>691</v>
      </c>
    </row>
    <row r="703" spans="1:8" x14ac:dyDescent="0.3">
      <c r="A703">
        <v>692</v>
      </c>
      <c r="B703" s="19">
        <v>52048</v>
      </c>
      <c r="C703" s="1" t="s">
        <v>8344</v>
      </c>
      <c r="D703" s="1" t="s">
        <v>8345</v>
      </c>
      <c r="E703" s="2">
        <v>52048</v>
      </c>
      <c r="F703" s="2">
        <v>52078</v>
      </c>
      <c r="G703" s="1" t="s">
        <v>26921</v>
      </c>
      <c r="H703" s="1">
        <f>+Temporalidad[[#This Row],[ID]]</f>
        <v>692</v>
      </c>
    </row>
    <row r="704" spans="1:8" x14ac:dyDescent="0.3">
      <c r="A704">
        <v>693</v>
      </c>
      <c r="B704" s="19">
        <v>52079</v>
      </c>
      <c r="C704" s="1" t="s">
        <v>8344</v>
      </c>
      <c r="D704" s="1" t="s">
        <v>8345</v>
      </c>
      <c r="E704" s="2">
        <v>52079</v>
      </c>
      <c r="F704" s="2">
        <v>52109</v>
      </c>
      <c r="G704" s="1" t="s">
        <v>26922</v>
      </c>
      <c r="H704" s="1">
        <f>+Temporalidad[[#This Row],[ID]]</f>
        <v>693</v>
      </c>
    </row>
    <row r="705" spans="1:8" x14ac:dyDescent="0.3">
      <c r="A705">
        <v>694</v>
      </c>
      <c r="B705" s="19">
        <v>52110</v>
      </c>
      <c r="C705" s="1" t="s">
        <v>8344</v>
      </c>
      <c r="D705" s="1" t="s">
        <v>8345</v>
      </c>
      <c r="E705" s="2">
        <v>52110</v>
      </c>
      <c r="F705" s="2">
        <v>52139</v>
      </c>
      <c r="G705" s="1" t="s">
        <v>26923</v>
      </c>
      <c r="H705" s="1">
        <f>+Temporalidad[[#This Row],[ID]]</f>
        <v>694</v>
      </c>
    </row>
    <row r="706" spans="1:8" x14ac:dyDescent="0.3">
      <c r="A706">
        <v>695</v>
      </c>
      <c r="B706" s="19">
        <v>52140</v>
      </c>
      <c r="C706" s="1" t="s">
        <v>8344</v>
      </c>
      <c r="D706" s="1" t="s">
        <v>8345</v>
      </c>
      <c r="E706" s="2">
        <v>52140</v>
      </c>
      <c r="F706" s="2">
        <v>52170</v>
      </c>
      <c r="G706" s="1" t="s">
        <v>26924</v>
      </c>
      <c r="H706" s="1">
        <f>+Temporalidad[[#This Row],[ID]]</f>
        <v>695</v>
      </c>
    </row>
    <row r="707" spans="1:8" x14ac:dyDescent="0.3">
      <c r="A707">
        <v>696</v>
      </c>
      <c r="B707" s="19">
        <v>52171</v>
      </c>
      <c r="C707" s="1" t="s">
        <v>8344</v>
      </c>
      <c r="D707" s="1" t="s">
        <v>8345</v>
      </c>
      <c r="E707" s="2">
        <v>52171</v>
      </c>
      <c r="F707" s="2">
        <v>52200</v>
      </c>
      <c r="G707" s="1" t="s">
        <v>26925</v>
      </c>
      <c r="H707" s="1">
        <f>+Temporalidad[[#This Row],[ID]]</f>
        <v>696</v>
      </c>
    </row>
    <row r="708" spans="1:8" x14ac:dyDescent="0.3">
      <c r="A708">
        <v>697</v>
      </c>
      <c r="B708" s="19">
        <v>52201</v>
      </c>
      <c r="C708" s="1" t="s">
        <v>8344</v>
      </c>
      <c r="D708" s="1" t="s">
        <v>8345</v>
      </c>
      <c r="E708" s="2">
        <v>52201</v>
      </c>
      <c r="F708" s="2">
        <v>52231</v>
      </c>
      <c r="G708" s="1" t="s">
        <v>26926</v>
      </c>
      <c r="H708" s="1">
        <f>+Temporalidad[[#This Row],[ID]]</f>
        <v>697</v>
      </c>
    </row>
    <row r="709" spans="1:8" x14ac:dyDescent="0.3">
      <c r="A709">
        <v>698</v>
      </c>
      <c r="B709" s="19">
        <v>52232</v>
      </c>
      <c r="C709" s="1" t="s">
        <v>8344</v>
      </c>
      <c r="D709" s="1" t="s">
        <v>8345</v>
      </c>
      <c r="E709" s="2">
        <v>52232</v>
      </c>
      <c r="F709" s="2">
        <v>52262</v>
      </c>
      <c r="G709" s="1" t="s">
        <v>26927</v>
      </c>
      <c r="H709" s="1">
        <f>+Temporalidad[[#This Row],[ID]]</f>
        <v>698</v>
      </c>
    </row>
    <row r="710" spans="1:8" x14ac:dyDescent="0.3">
      <c r="A710">
        <v>699</v>
      </c>
      <c r="B710" s="19">
        <v>52263</v>
      </c>
      <c r="C710" s="1" t="s">
        <v>8344</v>
      </c>
      <c r="D710" s="1" t="s">
        <v>8345</v>
      </c>
      <c r="E710" s="2">
        <v>52263</v>
      </c>
      <c r="F710" s="2">
        <v>52290</v>
      </c>
      <c r="G710" s="1" t="s">
        <v>26928</v>
      </c>
      <c r="H710" s="1">
        <f>+Temporalidad[[#This Row],[ID]]</f>
        <v>699</v>
      </c>
    </row>
    <row r="711" spans="1:8" x14ac:dyDescent="0.3">
      <c r="A711">
        <v>700</v>
      </c>
      <c r="B711" s="19">
        <v>52291</v>
      </c>
      <c r="C711" s="1" t="s">
        <v>8344</v>
      </c>
      <c r="D711" s="1" t="s">
        <v>8345</v>
      </c>
      <c r="E711" s="2">
        <v>52291</v>
      </c>
      <c r="F711" s="2">
        <v>52321</v>
      </c>
      <c r="G711" s="1" t="s">
        <v>26929</v>
      </c>
      <c r="H711" s="1">
        <f>+Temporalidad[[#This Row],[ID]]</f>
        <v>700</v>
      </c>
    </row>
    <row r="712" spans="1:8" x14ac:dyDescent="0.3">
      <c r="A712">
        <v>701</v>
      </c>
      <c r="B712" s="19">
        <v>52322</v>
      </c>
      <c r="C712" s="1" t="s">
        <v>8344</v>
      </c>
      <c r="D712" s="1" t="s">
        <v>8345</v>
      </c>
      <c r="E712" s="2">
        <v>52322</v>
      </c>
      <c r="F712" s="2">
        <v>52351</v>
      </c>
      <c r="G712" s="1" t="s">
        <v>26930</v>
      </c>
      <c r="H712" s="1">
        <f>+Temporalidad[[#This Row],[ID]]</f>
        <v>701</v>
      </c>
    </row>
    <row r="713" spans="1:8" x14ac:dyDescent="0.3">
      <c r="A713">
        <v>702</v>
      </c>
      <c r="B713" s="19">
        <v>52352</v>
      </c>
      <c r="C713" s="1" t="s">
        <v>8344</v>
      </c>
      <c r="D713" s="1" t="s">
        <v>8345</v>
      </c>
      <c r="E713" s="2">
        <v>52352</v>
      </c>
      <c r="F713" s="2">
        <v>52382</v>
      </c>
      <c r="G713" s="1" t="s">
        <v>26931</v>
      </c>
      <c r="H713" s="1">
        <f>+Temporalidad[[#This Row],[ID]]</f>
        <v>702</v>
      </c>
    </row>
    <row r="714" spans="1:8" x14ac:dyDescent="0.3">
      <c r="A714">
        <v>703</v>
      </c>
      <c r="B714" s="19">
        <v>52383</v>
      </c>
      <c r="C714" s="1" t="s">
        <v>8344</v>
      </c>
      <c r="D714" s="1" t="s">
        <v>8345</v>
      </c>
      <c r="E714" s="2">
        <v>52383</v>
      </c>
      <c r="F714" s="2">
        <v>52412</v>
      </c>
      <c r="G714" s="1" t="s">
        <v>26932</v>
      </c>
      <c r="H714" s="1">
        <f>+Temporalidad[[#This Row],[ID]]</f>
        <v>703</v>
      </c>
    </row>
    <row r="715" spans="1:8" x14ac:dyDescent="0.3">
      <c r="A715">
        <v>704</v>
      </c>
      <c r="B715" s="19">
        <v>52413</v>
      </c>
      <c r="C715" s="1" t="s">
        <v>8344</v>
      </c>
      <c r="D715" s="1" t="s">
        <v>8345</v>
      </c>
      <c r="E715" s="2">
        <v>52413</v>
      </c>
      <c r="F715" s="2">
        <v>52443</v>
      </c>
      <c r="G715" s="1" t="s">
        <v>26933</v>
      </c>
      <c r="H715" s="1">
        <f>+Temporalidad[[#This Row],[ID]]</f>
        <v>704</v>
      </c>
    </row>
    <row r="716" spans="1:8" x14ac:dyDescent="0.3">
      <c r="A716">
        <v>705</v>
      </c>
      <c r="B716" s="19">
        <v>52444</v>
      </c>
      <c r="C716" s="1" t="s">
        <v>8344</v>
      </c>
      <c r="D716" s="1" t="s">
        <v>8345</v>
      </c>
      <c r="E716" s="2">
        <v>52444</v>
      </c>
      <c r="F716" s="2">
        <v>52474</v>
      </c>
      <c r="G716" s="1" t="s">
        <v>26934</v>
      </c>
      <c r="H716" s="1">
        <f>+Temporalidad[[#This Row],[ID]]</f>
        <v>705</v>
      </c>
    </row>
    <row r="717" spans="1:8" x14ac:dyDescent="0.3">
      <c r="A717">
        <v>706</v>
      </c>
      <c r="B717" s="19">
        <v>52475</v>
      </c>
      <c r="C717" s="1" t="s">
        <v>8344</v>
      </c>
      <c r="D717" s="1" t="s">
        <v>8345</v>
      </c>
      <c r="E717" s="2">
        <v>52475</v>
      </c>
      <c r="F717" s="2">
        <v>52504</v>
      </c>
      <c r="G717" s="1" t="s">
        <v>26935</v>
      </c>
      <c r="H717" s="1">
        <f>+Temporalidad[[#This Row],[ID]]</f>
        <v>706</v>
      </c>
    </row>
    <row r="718" spans="1:8" x14ac:dyDescent="0.3">
      <c r="A718">
        <v>707</v>
      </c>
      <c r="B718" s="19">
        <v>52505</v>
      </c>
      <c r="C718" s="1" t="s">
        <v>8344</v>
      </c>
      <c r="D718" s="1" t="s">
        <v>8345</v>
      </c>
      <c r="E718" s="2">
        <v>52505</v>
      </c>
      <c r="F718" s="2">
        <v>52535</v>
      </c>
      <c r="G718" s="1" t="s">
        <v>26936</v>
      </c>
      <c r="H718" s="1">
        <f>+Temporalidad[[#This Row],[ID]]</f>
        <v>707</v>
      </c>
    </row>
    <row r="719" spans="1:8" x14ac:dyDescent="0.3">
      <c r="A719">
        <v>708</v>
      </c>
      <c r="B719" s="19">
        <v>52536</v>
      </c>
      <c r="C719" s="1" t="s">
        <v>8344</v>
      </c>
      <c r="D719" s="1" t="s">
        <v>8345</v>
      </c>
      <c r="E719" s="2">
        <v>52536</v>
      </c>
      <c r="F719" s="2">
        <v>52565</v>
      </c>
      <c r="G719" s="1" t="s">
        <v>26937</v>
      </c>
      <c r="H719" s="1">
        <f>+Temporalidad[[#This Row],[ID]]</f>
        <v>708</v>
      </c>
    </row>
    <row r="720" spans="1:8" x14ac:dyDescent="0.3">
      <c r="A720">
        <v>709</v>
      </c>
      <c r="B720" s="19">
        <v>52566</v>
      </c>
      <c r="C720" s="1" t="s">
        <v>8344</v>
      </c>
      <c r="D720" s="1" t="s">
        <v>8345</v>
      </c>
      <c r="E720" s="2">
        <v>52566</v>
      </c>
      <c r="F720" s="2">
        <v>52596</v>
      </c>
      <c r="G720" s="1" t="s">
        <v>26938</v>
      </c>
      <c r="H720" s="1">
        <f>+Temporalidad[[#This Row],[ID]]</f>
        <v>709</v>
      </c>
    </row>
    <row r="721" spans="1:8" x14ac:dyDescent="0.3">
      <c r="A721">
        <v>710</v>
      </c>
      <c r="B721" s="19">
        <v>52597</v>
      </c>
      <c r="C721" s="1" t="s">
        <v>8344</v>
      </c>
      <c r="D721" s="1" t="s">
        <v>8345</v>
      </c>
      <c r="E721" s="2">
        <v>52597</v>
      </c>
      <c r="F721" s="2">
        <v>52627</v>
      </c>
      <c r="G721" s="1" t="s">
        <v>26939</v>
      </c>
      <c r="H721" s="1">
        <f>+Temporalidad[[#This Row],[ID]]</f>
        <v>710</v>
      </c>
    </row>
    <row r="722" spans="1:8" x14ac:dyDescent="0.3">
      <c r="A722">
        <v>711</v>
      </c>
      <c r="B722" s="19">
        <v>52628</v>
      </c>
      <c r="C722" s="1" t="s">
        <v>8344</v>
      </c>
      <c r="D722" s="1" t="s">
        <v>8345</v>
      </c>
      <c r="E722" s="2">
        <v>52628</v>
      </c>
      <c r="F722" s="2">
        <v>52655</v>
      </c>
      <c r="G722" s="1" t="s">
        <v>26940</v>
      </c>
      <c r="H722" s="1">
        <f>+Temporalidad[[#This Row],[ID]]</f>
        <v>711</v>
      </c>
    </row>
    <row r="723" spans="1:8" x14ac:dyDescent="0.3">
      <c r="A723">
        <v>712</v>
      </c>
      <c r="B723" s="19">
        <v>52657</v>
      </c>
      <c r="C723" s="1" t="s">
        <v>8344</v>
      </c>
      <c r="D723" s="1" t="s">
        <v>8345</v>
      </c>
      <c r="E723" s="2">
        <v>52657</v>
      </c>
      <c r="F723" s="2">
        <v>52687</v>
      </c>
      <c r="G723" s="1" t="s">
        <v>26941</v>
      </c>
      <c r="H723" s="1">
        <f>+Temporalidad[[#This Row],[ID]]</f>
        <v>712</v>
      </c>
    </row>
    <row r="724" spans="1:8" x14ac:dyDescent="0.3">
      <c r="A724">
        <v>713</v>
      </c>
      <c r="B724" s="19">
        <v>52688</v>
      </c>
      <c r="C724" s="1" t="s">
        <v>8344</v>
      </c>
      <c r="D724" s="1" t="s">
        <v>8345</v>
      </c>
      <c r="E724" s="2">
        <v>52688</v>
      </c>
      <c r="F724" s="2">
        <v>52717</v>
      </c>
      <c r="G724" s="1" t="s">
        <v>26942</v>
      </c>
      <c r="H724" s="1">
        <f>+Temporalidad[[#This Row],[ID]]</f>
        <v>713</v>
      </c>
    </row>
    <row r="725" spans="1:8" x14ac:dyDescent="0.3">
      <c r="A725">
        <v>714</v>
      </c>
      <c r="B725" s="19">
        <v>52718</v>
      </c>
      <c r="C725" s="1" t="s">
        <v>8344</v>
      </c>
      <c r="D725" s="1" t="s">
        <v>8345</v>
      </c>
      <c r="E725" s="2">
        <v>52718</v>
      </c>
      <c r="F725" s="2">
        <v>52748</v>
      </c>
      <c r="G725" s="1" t="s">
        <v>26943</v>
      </c>
      <c r="H725" s="1">
        <f>+Temporalidad[[#This Row],[ID]]</f>
        <v>714</v>
      </c>
    </row>
    <row r="726" spans="1:8" x14ac:dyDescent="0.3">
      <c r="A726">
        <v>715</v>
      </c>
      <c r="B726" s="19">
        <v>52749</v>
      </c>
      <c r="C726" s="1" t="s">
        <v>8344</v>
      </c>
      <c r="D726" s="1" t="s">
        <v>8345</v>
      </c>
      <c r="E726" s="2">
        <v>52749</v>
      </c>
      <c r="F726" s="2">
        <v>52778</v>
      </c>
      <c r="G726" s="1" t="s">
        <v>26944</v>
      </c>
      <c r="H726" s="1">
        <f>+Temporalidad[[#This Row],[ID]]</f>
        <v>715</v>
      </c>
    </row>
    <row r="727" spans="1:8" x14ac:dyDescent="0.3">
      <c r="A727">
        <v>716</v>
      </c>
      <c r="B727" s="19">
        <v>52779</v>
      </c>
      <c r="C727" s="1" t="s">
        <v>8344</v>
      </c>
      <c r="D727" s="1" t="s">
        <v>8345</v>
      </c>
      <c r="E727" s="2">
        <v>52779</v>
      </c>
      <c r="F727" s="2">
        <v>52809</v>
      </c>
      <c r="G727" s="1" t="s">
        <v>26945</v>
      </c>
      <c r="H727" s="1">
        <f>+Temporalidad[[#This Row],[ID]]</f>
        <v>716</v>
      </c>
    </row>
    <row r="728" spans="1:8" x14ac:dyDescent="0.3">
      <c r="A728">
        <v>717</v>
      </c>
      <c r="B728" s="19">
        <v>52810</v>
      </c>
      <c r="C728" s="1" t="s">
        <v>8344</v>
      </c>
      <c r="D728" s="1" t="s">
        <v>8345</v>
      </c>
      <c r="E728" s="2">
        <v>52810</v>
      </c>
      <c r="F728" s="2">
        <v>52840</v>
      </c>
      <c r="G728" s="1" t="s">
        <v>26946</v>
      </c>
      <c r="H728" s="1">
        <f>+Temporalidad[[#This Row],[ID]]</f>
        <v>717</v>
      </c>
    </row>
    <row r="729" spans="1:8" x14ac:dyDescent="0.3">
      <c r="A729">
        <v>718</v>
      </c>
      <c r="B729" s="19">
        <v>52841</v>
      </c>
      <c r="C729" s="1" t="s">
        <v>8344</v>
      </c>
      <c r="D729" s="1" t="s">
        <v>8345</v>
      </c>
      <c r="E729" s="2">
        <v>52841</v>
      </c>
      <c r="F729" s="2">
        <v>52870</v>
      </c>
      <c r="G729" s="1" t="s">
        <v>26947</v>
      </c>
      <c r="H729" s="1">
        <f>+Temporalidad[[#This Row],[ID]]</f>
        <v>718</v>
      </c>
    </row>
    <row r="730" spans="1:8" x14ac:dyDescent="0.3">
      <c r="A730">
        <v>719</v>
      </c>
      <c r="B730" s="19">
        <v>52871</v>
      </c>
      <c r="C730" s="1" t="s">
        <v>8344</v>
      </c>
      <c r="D730" s="1" t="s">
        <v>8345</v>
      </c>
      <c r="E730" s="2">
        <v>52871</v>
      </c>
      <c r="F730" s="2">
        <v>52901</v>
      </c>
      <c r="G730" s="1" t="s">
        <v>26948</v>
      </c>
      <c r="H730" s="1">
        <f>+Temporalidad[[#This Row],[ID]]</f>
        <v>719</v>
      </c>
    </row>
    <row r="731" spans="1:8" x14ac:dyDescent="0.3">
      <c r="A731">
        <v>720</v>
      </c>
      <c r="B731" s="19">
        <v>52902</v>
      </c>
      <c r="C731" s="1" t="s">
        <v>8344</v>
      </c>
      <c r="D731" s="1" t="s">
        <v>8345</v>
      </c>
      <c r="E731" s="2">
        <v>52902</v>
      </c>
      <c r="F731" s="2">
        <v>52931</v>
      </c>
      <c r="G731" s="1" t="s">
        <v>26949</v>
      </c>
      <c r="H731" s="1">
        <f>+Temporalidad[[#This Row],[ID]]</f>
        <v>720</v>
      </c>
    </row>
    <row r="732" spans="1:8" x14ac:dyDescent="0.3">
      <c r="A732">
        <v>721</v>
      </c>
      <c r="B732" s="19">
        <v>52932</v>
      </c>
      <c r="C732" s="1" t="s">
        <v>8344</v>
      </c>
      <c r="D732" s="1" t="s">
        <v>8345</v>
      </c>
      <c r="E732" s="2">
        <v>52932</v>
      </c>
      <c r="F732" s="2">
        <v>52962</v>
      </c>
      <c r="G732" s="1" t="s">
        <v>26950</v>
      </c>
      <c r="H732" s="1">
        <f>+Temporalidad[[#This Row],[ID]]</f>
        <v>721</v>
      </c>
    </row>
    <row r="733" spans="1:8" x14ac:dyDescent="0.3">
      <c r="A733">
        <v>722</v>
      </c>
      <c r="B733" s="19">
        <v>52963</v>
      </c>
      <c r="C733" s="1" t="s">
        <v>8344</v>
      </c>
      <c r="D733" s="1" t="s">
        <v>8345</v>
      </c>
      <c r="E733" s="2">
        <v>52963</v>
      </c>
      <c r="F733" s="2">
        <v>52993</v>
      </c>
      <c r="G733" s="1" t="s">
        <v>26951</v>
      </c>
      <c r="H733" s="1">
        <f>+Temporalidad[[#This Row],[ID]]</f>
        <v>722</v>
      </c>
    </row>
    <row r="734" spans="1:8" x14ac:dyDescent="0.3">
      <c r="A734">
        <v>723</v>
      </c>
      <c r="B734" s="19">
        <v>52994</v>
      </c>
      <c r="C734" s="1" t="s">
        <v>8344</v>
      </c>
      <c r="D734" s="1" t="s">
        <v>8345</v>
      </c>
      <c r="E734" s="2">
        <v>52994</v>
      </c>
      <c r="F734" s="2">
        <v>53021</v>
      </c>
      <c r="G734" s="1" t="s">
        <v>26952</v>
      </c>
      <c r="H734" s="1">
        <f>+Temporalidad[[#This Row],[ID]]</f>
        <v>723</v>
      </c>
    </row>
    <row r="735" spans="1:8" x14ac:dyDescent="0.3">
      <c r="A735">
        <v>724</v>
      </c>
      <c r="B735" s="19">
        <v>53022</v>
      </c>
      <c r="C735" s="1" t="s">
        <v>8344</v>
      </c>
      <c r="D735" s="1" t="s">
        <v>8345</v>
      </c>
      <c r="E735" s="2">
        <v>53022</v>
      </c>
      <c r="F735" s="2">
        <v>53052</v>
      </c>
      <c r="G735" s="1" t="s">
        <v>26953</v>
      </c>
      <c r="H735" s="1">
        <f>+Temporalidad[[#This Row],[ID]]</f>
        <v>724</v>
      </c>
    </row>
    <row r="736" spans="1:8" x14ac:dyDescent="0.3">
      <c r="A736">
        <v>725</v>
      </c>
      <c r="B736" s="19">
        <v>53053</v>
      </c>
      <c r="C736" s="1" t="s">
        <v>8344</v>
      </c>
      <c r="D736" s="1" t="s">
        <v>8345</v>
      </c>
      <c r="E736" s="2">
        <v>53053</v>
      </c>
      <c r="F736" s="2">
        <v>53082</v>
      </c>
      <c r="G736" s="1" t="s">
        <v>26954</v>
      </c>
      <c r="H736" s="1">
        <f>+Temporalidad[[#This Row],[ID]]</f>
        <v>725</v>
      </c>
    </row>
    <row r="737" spans="1:8" x14ac:dyDescent="0.3">
      <c r="A737">
        <v>726</v>
      </c>
      <c r="B737" s="19">
        <v>53083</v>
      </c>
      <c r="C737" s="1" t="s">
        <v>8344</v>
      </c>
      <c r="D737" s="1" t="s">
        <v>8345</v>
      </c>
      <c r="E737" s="2">
        <v>53083</v>
      </c>
      <c r="F737" s="2">
        <v>53113</v>
      </c>
      <c r="G737" s="1" t="s">
        <v>26955</v>
      </c>
      <c r="H737" s="1">
        <f>+Temporalidad[[#This Row],[ID]]</f>
        <v>726</v>
      </c>
    </row>
    <row r="738" spans="1:8" x14ac:dyDescent="0.3">
      <c r="A738">
        <v>727</v>
      </c>
      <c r="B738" s="19">
        <v>53114</v>
      </c>
      <c r="C738" s="1" t="s">
        <v>8344</v>
      </c>
      <c r="D738" s="1" t="s">
        <v>8345</v>
      </c>
      <c r="E738" s="2">
        <v>53114</v>
      </c>
      <c r="F738" s="2">
        <v>53143</v>
      </c>
      <c r="G738" s="1" t="s">
        <v>26956</v>
      </c>
      <c r="H738" s="1">
        <f>+Temporalidad[[#This Row],[ID]]</f>
        <v>727</v>
      </c>
    </row>
    <row r="739" spans="1:8" x14ac:dyDescent="0.3">
      <c r="A739">
        <v>728</v>
      </c>
      <c r="B739" s="19">
        <v>53144</v>
      </c>
      <c r="C739" s="1" t="s">
        <v>8344</v>
      </c>
      <c r="D739" s="1" t="s">
        <v>8345</v>
      </c>
      <c r="E739" s="2">
        <v>53144</v>
      </c>
      <c r="F739" s="2">
        <v>53174</v>
      </c>
      <c r="G739" s="1" t="s">
        <v>26957</v>
      </c>
      <c r="H739" s="1">
        <f>+Temporalidad[[#This Row],[ID]]</f>
        <v>728</v>
      </c>
    </row>
    <row r="740" spans="1:8" x14ac:dyDescent="0.3">
      <c r="A740">
        <v>729</v>
      </c>
      <c r="B740" s="19">
        <v>53175</v>
      </c>
      <c r="C740" s="1" t="s">
        <v>8344</v>
      </c>
      <c r="D740" s="1" t="s">
        <v>8345</v>
      </c>
      <c r="E740" s="2">
        <v>53175</v>
      </c>
      <c r="F740" s="2">
        <v>53205</v>
      </c>
      <c r="G740" s="1" t="s">
        <v>26958</v>
      </c>
      <c r="H740" s="1">
        <f>+Temporalidad[[#This Row],[ID]]</f>
        <v>729</v>
      </c>
    </row>
    <row r="741" spans="1:8" x14ac:dyDescent="0.3">
      <c r="A741">
        <v>730</v>
      </c>
      <c r="B741" s="19">
        <v>53206</v>
      </c>
      <c r="C741" s="1" t="s">
        <v>8344</v>
      </c>
      <c r="D741" s="1" t="s">
        <v>8345</v>
      </c>
      <c r="E741" s="2">
        <v>53206</v>
      </c>
      <c r="F741" s="2">
        <v>53235</v>
      </c>
      <c r="G741" s="1" t="s">
        <v>26959</v>
      </c>
      <c r="H741" s="1">
        <f>+Temporalidad[[#This Row],[ID]]</f>
        <v>730</v>
      </c>
    </row>
    <row r="742" spans="1:8" x14ac:dyDescent="0.3">
      <c r="A742">
        <v>731</v>
      </c>
      <c r="B742" s="19">
        <v>53236</v>
      </c>
      <c r="C742" s="1" t="s">
        <v>8344</v>
      </c>
      <c r="D742" s="1" t="s">
        <v>8345</v>
      </c>
      <c r="E742" s="2">
        <v>53236</v>
      </c>
      <c r="F742" s="2">
        <v>53266</v>
      </c>
      <c r="G742" s="1" t="s">
        <v>26960</v>
      </c>
      <c r="H742" s="1">
        <f>+Temporalidad[[#This Row],[ID]]</f>
        <v>731</v>
      </c>
    </row>
    <row r="743" spans="1:8" x14ac:dyDescent="0.3">
      <c r="A743">
        <v>732</v>
      </c>
      <c r="B743" s="19">
        <v>53267</v>
      </c>
      <c r="C743" s="1" t="s">
        <v>8344</v>
      </c>
      <c r="D743" s="1" t="s">
        <v>8345</v>
      </c>
      <c r="E743" s="2">
        <v>53267</v>
      </c>
      <c r="F743" s="2">
        <v>53296</v>
      </c>
      <c r="G743" s="1" t="s">
        <v>26961</v>
      </c>
      <c r="H743" s="1">
        <f>+Temporalidad[[#This Row],[ID]]</f>
        <v>732</v>
      </c>
    </row>
    <row r="744" spans="1:8" x14ac:dyDescent="0.3">
      <c r="A744">
        <v>733</v>
      </c>
      <c r="B744" s="19">
        <v>53297</v>
      </c>
      <c r="C744" s="1" t="s">
        <v>8344</v>
      </c>
      <c r="D744" s="1" t="s">
        <v>8345</v>
      </c>
      <c r="E744" s="2">
        <v>53297</v>
      </c>
      <c r="F744" s="2">
        <v>53327</v>
      </c>
      <c r="G744" s="1" t="s">
        <v>26962</v>
      </c>
      <c r="H744" s="1">
        <f>+Temporalidad[[#This Row],[ID]]</f>
        <v>733</v>
      </c>
    </row>
    <row r="745" spans="1:8" x14ac:dyDescent="0.3">
      <c r="A745">
        <v>734</v>
      </c>
      <c r="B745" s="19">
        <v>53328</v>
      </c>
      <c r="C745" s="1" t="s">
        <v>8344</v>
      </c>
      <c r="D745" s="1" t="s">
        <v>8345</v>
      </c>
      <c r="E745" s="2">
        <v>53328</v>
      </c>
      <c r="F745" s="2">
        <v>53358</v>
      </c>
      <c r="G745" s="1" t="s">
        <v>26963</v>
      </c>
      <c r="H745" s="1">
        <f>+Temporalidad[[#This Row],[ID]]</f>
        <v>734</v>
      </c>
    </row>
    <row r="746" spans="1:8" x14ac:dyDescent="0.3">
      <c r="A746">
        <v>735</v>
      </c>
      <c r="B746" s="19">
        <v>53359</v>
      </c>
      <c r="C746" s="1" t="s">
        <v>8344</v>
      </c>
      <c r="D746" s="1" t="s">
        <v>8345</v>
      </c>
      <c r="E746" s="2">
        <v>53359</v>
      </c>
      <c r="F746" s="2">
        <v>53386</v>
      </c>
      <c r="G746" s="1" t="s">
        <v>26964</v>
      </c>
      <c r="H746" s="1">
        <f>+Temporalidad[[#This Row],[ID]]</f>
        <v>735</v>
      </c>
    </row>
    <row r="747" spans="1:8" x14ac:dyDescent="0.3">
      <c r="A747">
        <v>736</v>
      </c>
      <c r="B747" s="19">
        <v>53387</v>
      </c>
      <c r="C747" s="1" t="s">
        <v>8344</v>
      </c>
      <c r="D747" s="1" t="s">
        <v>8345</v>
      </c>
      <c r="E747" s="2">
        <v>53387</v>
      </c>
      <c r="F747" s="2">
        <v>53417</v>
      </c>
      <c r="G747" s="1" t="s">
        <v>26965</v>
      </c>
      <c r="H747" s="1">
        <f>+Temporalidad[[#This Row],[ID]]</f>
        <v>736</v>
      </c>
    </row>
    <row r="748" spans="1:8" x14ac:dyDescent="0.3">
      <c r="A748">
        <v>737</v>
      </c>
      <c r="B748" s="19">
        <v>53418</v>
      </c>
      <c r="C748" s="1" t="s">
        <v>8344</v>
      </c>
      <c r="D748" s="1" t="s">
        <v>8345</v>
      </c>
      <c r="E748" s="2">
        <v>53418</v>
      </c>
      <c r="F748" s="2">
        <v>53447</v>
      </c>
      <c r="G748" s="1" t="s">
        <v>26966</v>
      </c>
      <c r="H748" s="1">
        <f>+Temporalidad[[#This Row],[ID]]</f>
        <v>737</v>
      </c>
    </row>
    <row r="749" spans="1:8" x14ac:dyDescent="0.3">
      <c r="A749">
        <v>738</v>
      </c>
      <c r="B749" s="19">
        <v>53448</v>
      </c>
      <c r="C749" s="1" t="s">
        <v>8344</v>
      </c>
      <c r="D749" s="1" t="s">
        <v>8345</v>
      </c>
      <c r="E749" s="2">
        <v>53448</v>
      </c>
      <c r="F749" s="2">
        <v>53478</v>
      </c>
      <c r="G749" s="1" t="s">
        <v>26967</v>
      </c>
      <c r="H749" s="1">
        <f>+Temporalidad[[#This Row],[ID]]</f>
        <v>738</v>
      </c>
    </row>
    <row r="750" spans="1:8" x14ac:dyDescent="0.3">
      <c r="A750">
        <v>739</v>
      </c>
      <c r="B750" s="19">
        <v>53479</v>
      </c>
      <c r="C750" s="1" t="s">
        <v>8344</v>
      </c>
      <c r="D750" s="1" t="s">
        <v>8345</v>
      </c>
      <c r="E750" s="2">
        <v>53479</v>
      </c>
      <c r="F750" s="2">
        <v>53508</v>
      </c>
      <c r="G750" s="1" t="s">
        <v>26968</v>
      </c>
      <c r="H750" s="1">
        <f>+Temporalidad[[#This Row],[ID]]</f>
        <v>739</v>
      </c>
    </row>
    <row r="751" spans="1:8" x14ac:dyDescent="0.3">
      <c r="A751">
        <v>740</v>
      </c>
      <c r="B751" s="19">
        <v>53509</v>
      </c>
      <c r="C751" s="1" t="s">
        <v>8344</v>
      </c>
      <c r="D751" s="1" t="s">
        <v>8345</v>
      </c>
      <c r="E751" s="2">
        <v>53509</v>
      </c>
      <c r="F751" s="2">
        <v>53539</v>
      </c>
      <c r="G751" s="1" t="s">
        <v>26969</v>
      </c>
      <c r="H751" s="1">
        <f>+Temporalidad[[#This Row],[ID]]</f>
        <v>740</v>
      </c>
    </row>
    <row r="752" spans="1:8" x14ac:dyDescent="0.3">
      <c r="A752">
        <v>741</v>
      </c>
      <c r="B752" s="19">
        <v>53540</v>
      </c>
      <c r="C752" s="1" t="s">
        <v>8344</v>
      </c>
      <c r="D752" s="1" t="s">
        <v>8345</v>
      </c>
      <c r="E752" s="2">
        <v>53540</v>
      </c>
      <c r="F752" s="2">
        <v>53570</v>
      </c>
      <c r="G752" s="1" t="s">
        <v>26970</v>
      </c>
      <c r="H752" s="1">
        <f>+Temporalidad[[#This Row],[ID]]</f>
        <v>741</v>
      </c>
    </row>
    <row r="753" spans="1:8" x14ac:dyDescent="0.3">
      <c r="A753">
        <v>742</v>
      </c>
      <c r="B753" s="19">
        <v>53571</v>
      </c>
      <c r="C753" s="1" t="s">
        <v>8344</v>
      </c>
      <c r="D753" s="1" t="s">
        <v>8345</v>
      </c>
      <c r="E753" s="2">
        <v>53571</v>
      </c>
      <c r="F753" s="2">
        <v>53600</v>
      </c>
      <c r="G753" s="1" t="s">
        <v>26971</v>
      </c>
      <c r="H753" s="1">
        <f>+Temporalidad[[#This Row],[ID]]</f>
        <v>742</v>
      </c>
    </row>
    <row r="754" spans="1:8" x14ac:dyDescent="0.3">
      <c r="A754">
        <v>743</v>
      </c>
      <c r="B754" s="19">
        <v>53601</v>
      </c>
      <c r="C754" s="1" t="s">
        <v>8344</v>
      </c>
      <c r="D754" s="1" t="s">
        <v>8345</v>
      </c>
      <c r="E754" s="2">
        <v>53601</v>
      </c>
      <c r="F754" s="2">
        <v>53631</v>
      </c>
      <c r="G754" s="1" t="s">
        <v>26972</v>
      </c>
      <c r="H754" s="1">
        <f>+Temporalidad[[#This Row],[ID]]</f>
        <v>743</v>
      </c>
    </row>
    <row r="755" spans="1:8" x14ac:dyDescent="0.3">
      <c r="A755">
        <v>744</v>
      </c>
      <c r="B755" s="19">
        <v>53632</v>
      </c>
      <c r="C755" s="1" t="s">
        <v>8344</v>
      </c>
      <c r="D755" s="1" t="s">
        <v>8345</v>
      </c>
      <c r="E755" s="2">
        <v>53632</v>
      </c>
      <c r="F755" s="2">
        <v>53661</v>
      </c>
      <c r="G755" s="1" t="s">
        <v>26973</v>
      </c>
      <c r="H755" s="1">
        <f>+Temporalidad[[#This Row],[ID]]</f>
        <v>744</v>
      </c>
    </row>
    <row r="756" spans="1:8" x14ac:dyDescent="0.3">
      <c r="A756">
        <v>745</v>
      </c>
      <c r="B756" s="19">
        <v>53662</v>
      </c>
      <c r="C756" s="1" t="s">
        <v>8344</v>
      </c>
      <c r="D756" s="1" t="s">
        <v>8345</v>
      </c>
      <c r="E756" s="2">
        <v>53662</v>
      </c>
      <c r="F756" s="2">
        <v>53692</v>
      </c>
      <c r="G756" s="1" t="s">
        <v>26974</v>
      </c>
      <c r="H756" s="1">
        <f>+Temporalidad[[#This Row],[ID]]</f>
        <v>745</v>
      </c>
    </row>
    <row r="757" spans="1:8" x14ac:dyDescent="0.3">
      <c r="A757">
        <v>746</v>
      </c>
      <c r="B757" s="19">
        <v>53693</v>
      </c>
      <c r="C757" s="1" t="s">
        <v>8344</v>
      </c>
      <c r="D757" s="1" t="s">
        <v>8345</v>
      </c>
      <c r="E757" s="2">
        <v>53693</v>
      </c>
      <c r="F757" s="2">
        <v>53723</v>
      </c>
      <c r="G757" s="1" t="s">
        <v>26975</v>
      </c>
      <c r="H757" s="1">
        <f>+Temporalidad[[#This Row],[ID]]</f>
        <v>746</v>
      </c>
    </row>
    <row r="758" spans="1:8" x14ac:dyDescent="0.3">
      <c r="A758">
        <v>747</v>
      </c>
      <c r="B758" s="19">
        <v>53724</v>
      </c>
      <c r="C758" s="1" t="s">
        <v>8344</v>
      </c>
      <c r="D758" s="1" t="s">
        <v>8345</v>
      </c>
      <c r="E758" s="2">
        <v>53724</v>
      </c>
      <c r="F758" s="2">
        <v>53751</v>
      </c>
      <c r="G758" s="1" t="s">
        <v>26976</v>
      </c>
      <c r="H758" s="1">
        <f>+Temporalidad[[#This Row],[ID]]</f>
        <v>747</v>
      </c>
    </row>
    <row r="759" spans="1:8" x14ac:dyDescent="0.3">
      <c r="A759">
        <v>748</v>
      </c>
      <c r="B759" s="19">
        <v>53752</v>
      </c>
      <c r="C759" s="1" t="s">
        <v>8344</v>
      </c>
      <c r="D759" s="1" t="s">
        <v>8345</v>
      </c>
      <c r="E759" s="2">
        <v>53752</v>
      </c>
      <c r="F759" s="2">
        <v>53782</v>
      </c>
      <c r="G759" s="1" t="s">
        <v>26977</v>
      </c>
      <c r="H759" s="1">
        <f>+Temporalidad[[#This Row],[ID]]</f>
        <v>748</v>
      </c>
    </row>
    <row r="760" spans="1:8" x14ac:dyDescent="0.3">
      <c r="A760">
        <v>749</v>
      </c>
      <c r="B760" s="19">
        <v>53783</v>
      </c>
      <c r="C760" s="1" t="s">
        <v>8344</v>
      </c>
      <c r="D760" s="1" t="s">
        <v>8345</v>
      </c>
      <c r="E760" s="2">
        <v>53783</v>
      </c>
      <c r="F760" s="2">
        <v>53812</v>
      </c>
      <c r="G760" s="1" t="s">
        <v>26978</v>
      </c>
      <c r="H760" s="1">
        <f>+Temporalidad[[#This Row],[ID]]</f>
        <v>749</v>
      </c>
    </row>
    <row r="761" spans="1:8" x14ac:dyDescent="0.3">
      <c r="A761">
        <v>750</v>
      </c>
      <c r="B761" s="19">
        <v>53813</v>
      </c>
      <c r="C761" s="1" t="s">
        <v>8344</v>
      </c>
      <c r="D761" s="1" t="s">
        <v>8345</v>
      </c>
      <c r="E761" s="2">
        <v>53813</v>
      </c>
      <c r="F761" s="2">
        <v>53843</v>
      </c>
      <c r="G761" s="1" t="s">
        <v>26979</v>
      </c>
      <c r="H761" s="1">
        <f>+Temporalidad[[#This Row],[ID]]</f>
        <v>750</v>
      </c>
    </row>
    <row r="762" spans="1:8" x14ac:dyDescent="0.3">
      <c r="A762">
        <v>751</v>
      </c>
      <c r="B762" s="19">
        <v>53844</v>
      </c>
      <c r="C762" s="1" t="s">
        <v>8344</v>
      </c>
      <c r="D762" s="1" t="s">
        <v>8345</v>
      </c>
      <c r="E762" s="2">
        <v>53844</v>
      </c>
      <c r="F762" s="2">
        <v>53873</v>
      </c>
      <c r="G762" s="1" t="s">
        <v>26980</v>
      </c>
      <c r="H762" s="1">
        <f>+Temporalidad[[#This Row],[ID]]</f>
        <v>751</v>
      </c>
    </row>
    <row r="763" spans="1:8" x14ac:dyDescent="0.3">
      <c r="A763">
        <v>752</v>
      </c>
      <c r="B763" s="19">
        <v>53874</v>
      </c>
      <c r="C763" s="1" t="s">
        <v>8344</v>
      </c>
      <c r="D763" s="1" t="s">
        <v>8345</v>
      </c>
      <c r="E763" s="2">
        <v>53874</v>
      </c>
      <c r="F763" s="2">
        <v>53904</v>
      </c>
      <c r="G763" s="1" t="s">
        <v>26981</v>
      </c>
      <c r="H763" s="1">
        <f>+Temporalidad[[#This Row],[ID]]</f>
        <v>752</v>
      </c>
    </row>
    <row r="764" spans="1:8" x14ac:dyDescent="0.3">
      <c r="A764">
        <v>753</v>
      </c>
      <c r="B764" s="19">
        <v>53905</v>
      </c>
      <c r="C764" s="1" t="s">
        <v>8344</v>
      </c>
      <c r="D764" s="1" t="s">
        <v>8345</v>
      </c>
      <c r="E764" s="2">
        <v>53905</v>
      </c>
      <c r="F764" s="2">
        <v>53935</v>
      </c>
      <c r="G764" s="1" t="s">
        <v>26982</v>
      </c>
      <c r="H764" s="1">
        <f>+Temporalidad[[#This Row],[ID]]</f>
        <v>753</v>
      </c>
    </row>
    <row r="765" spans="1:8" x14ac:dyDescent="0.3">
      <c r="A765">
        <v>754</v>
      </c>
      <c r="B765" s="19">
        <v>53936</v>
      </c>
      <c r="C765" s="1" t="s">
        <v>8344</v>
      </c>
      <c r="D765" s="1" t="s">
        <v>8345</v>
      </c>
      <c r="E765" s="2">
        <v>53936</v>
      </c>
      <c r="F765" s="2">
        <v>53965</v>
      </c>
      <c r="G765" s="1" t="s">
        <v>26983</v>
      </c>
      <c r="H765" s="1">
        <f>+Temporalidad[[#This Row],[ID]]</f>
        <v>754</v>
      </c>
    </row>
    <row r="766" spans="1:8" x14ac:dyDescent="0.3">
      <c r="A766">
        <v>755</v>
      </c>
      <c r="B766" s="19">
        <v>53966</v>
      </c>
      <c r="C766" s="1" t="s">
        <v>8344</v>
      </c>
      <c r="D766" s="1" t="s">
        <v>8345</v>
      </c>
      <c r="E766" s="2">
        <v>53966</v>
      </c>
      <c r="F766" s="2">
        <v>53996</v>
      </c>
      <c r="G766" s="1" t="s">
        <v>26984</v>
      </c>
      <c r="H766" s="1">
        <f>+Temporalidad[[#This Row],[ID]]</f>
        <v>755</v>
      </c>
    </row>
    <row r="767" spans="1:8" x14ac:dyDescent="0.3">
      <c r="A767">
        <v>756</v>
      </c>
      <c r="B767" s="19">
        <v>53997</v>
      </c>
      <c r="C767" s="1" t="s">
        <v>8344</v>
      </c>
      <c r="D767" s="1" t="s">
        <v>8345</v>
      </c>
      <c r="E767" s="2">
        <v>53997</v>
      </c>
      <c r="F767" s="2">
        <v>54026</v>
      </c>
      <c r="G767" s="1" t="s">
        <v>26985</v>
      </c>
      <c r="H767" s="1">
        <f>+Temporalidad[[#This Row],[ID]]</f>
        <v>756</v>
      </c>
    </row>
    <row r="768" spans="1:8" x14ac:dyDescent="0.3">
      <c r="A768">
        <v>757</v>
      </c>
      <c r="B768" s="19">
        <v>54027</v>
      </c>
      <c r="C768" s="1" t="s">
        <v>8344</v>
      </c>
      <c r="D768" s="1" t="s">
        <v>8345</v>
      </c>
      <c r="E768" s="2">
        <v>54027</v>
      </c>
      <c r="F768" s="2">
        <v>54057</v>
      </c>
      <c r="G768" s="1" t="s">
        <v>26986</v>
      </c>
      <c r="H768" s="1">
        <f>+Temporalidad[[#This Row],[ID]]</f>
        <v>757</v>
      </c>
    </row>
    <row r="769" spans="1:8" x14ac:dyDescent="0.3">
      <c r="A769">
        <v>758</v>
      </c>
      <c r="B769" s="19">
        <v>54058</v>
      </c>
      <c r="C769" s="1" t="s">
        <v>8344</v>
      </c>
      <c r="D769" s="1" t="s">
        <v>8345</v>
      </c>
      <c r="E769" s="2">
        <v>54058</v>
      </c>
      <c r="F769" s="2">
        <v>54088</v>
      </c>
      <c r="G769" s="1" t="s">
        <v>26987</v>
      </c>
      <c r="H769" s="1">
        <f>+Temporalidad[[#This Row],[ID]]</f>
        <v>758</v>
      </c>
    </row>
    <row r="770" spans="1:8" x14ac:dyDescent="0.3">
      <c r="A770">
        <v>759</v>
      </c>
      <c r="B770" s="19">
        <v>54089</v>
      </c>
      <c r="C770" s="1" t="s">
        <v>8344</v>
      </c>
      <c r="D770" s="1" t="s">
        <v>8345</v>
      </c>
      <c r="E770" s="2">
        <v>54089</v>
      </c>
      <c r="F770" s="2">
        <v>54116</v>
      </c>
      <c r="G770" s="1" t="s">
        <v>26988</v>
      </c>
      <c r="H770" s="1">
        <f>+Temporalidad[[#This Row],[ID]]</f>
        <v>759</v>
      </c>
    </row>
    <row r="771" spans="1:8" x14ac:dyDescent="0.3">
      <c r="A771">
        <v>760</v>
      </c>
      <c r="B771" s="19">
        <v>54118</v>
      </c>
      <c r="C771" s="1" t="s">
        <v>8344</v>
      </c>
      <c r="D771" s="1" t="s">
        <v>8345</v>
      </c>
      <c r="E771" s="2">
        <v>54118</v>
      </c>
      <c r="F771" s="2">
        <v>54148</v>
      </c>
      <c r="G771" s="1" t="s">
        <v>26989</v>
      </c>
      <c r="H771" s="1">
        <f>+Temporalidad[[#This Row],[ID]]</f>
        <v>760</v>
      </c>
    </row>
    <row r="772" spans="1:8" x14ac:dyDescent="0.3">
      <c r="A772">
        <v>761</v>
      </c>
      <c r="B772" s="19">
        <v>54149</v>
      </c>
      <c r="C772" s="1" t="s">
        <v>8344</v>
      </c>
      <c r="D772" s="1" t="s">
        <v>8345</v>
      </c>
      <c r="E772" s="2">
        <v>54149</v>
      </c>
      <c r="F772" s="2">
        <v>54178</v>
      </c>
      <c r="G772" s="1" t="s">
        <v>26990</v>
      </c>
      <c r="H772" s="1">
        <f>+Temporalidad[[#This Row],[ID]]</f>
        <v>761</v>
      </c>
    </row>
    <row r="773" spans="1:8" x14ac:dyDescent="0.3">
      <c r="A773">
        <v>762</v>
      </c>
      <c r="B773" s="19">
        <v>54179</v>
      </c>
      <c r="C773" s="1" t="s">
        <v>8344</v>
      </c>
      <c r="D773" s="1" t="s">
        <v>8345</v>
      </c>
      <c r="E773" s="2">
        <v>54179</v>
      </c>
      <c r="F773" s="2">
        <v>54209</v>
      </c>
      <c r="G773" s="1" t="s">
        <v>26991</v>
      </c>
      <c r="H773" s="1">
        <f>+Temporalidad[[#This Row],[ID]]</f>
        <v>762</v>
      </c>
    </row>
    <row r="774" spans="1:8" x14ac:dyDescent="0.3">
      <c r="A774">
        <v>763</v>
      </c>
      <c r="B774" s="19">
        <v>54210</v>
      </c>
      <c r="C774" s="1" t="s">
        <v>8344</v>
      </c>
      <c r="D774" s="1" t="s">
        <v>8345</v>
      </c>
      <c r="E774" s="2">
        <v>54210</v>
      </c>
      <c r="F774" s="2">
        <v>54239</v>
      </c>
      <c r="G774" s="1" t="s">
        <v>26992</v>
      </c>
      <c r="H774" s="1">
        <f>+Temporalidad[[#This Row],[ID]]</f>
        <v>763</v>
      </c>
    </row>
    <row r="775" spans="1:8" x14ac:dyDescent="0.3">
      <c r="A775">
        <v>764</v>
      </c>
      <c r="B775" s="19">
        <v>54240</v>
      </c>
      <c r="C775" s="1" t="s">
        <v>8344</v>
      </c>
      <c r="D775" s="1" t="s">
        <v>8345</v>
      </c>
      <c r="E775" s="2">
        <v>54240</v>
      </c>
      <c r="F775" s="2">
        <v>54270</v>
      </c>
      <c r="G775" s="1" t="s">
        <v>26993</v>
      </c>
      <c r="H775" s="1">
        <f>+Temporalidad[[#This Row],[ID]]</f>
        <v>764</v>
      </c>
    </row>
    <row r="776" spans="1:8" x14ac:dyDescent="0.3">
      <c r="A776">
        <v>765</v>
      </c>
      <c r="B776" s="19">
        <v>54271</v>
      </c>
      <c r="C776" s="1" t="s">
        <v>8344</v>
      </c>
      <c r="D776" s="1" t="s">
        <v>8345</v>
      </c>
      <c r="E776" s="2">
        <v>54271</v>
      </c>
      <c r="F776" s="2">
        <v>54301</v>
      </c>
      <c r="G776" s="1" t="s">
        <v>26994</v>
      </c>
      <c r="H776" s="1">
        <f>+Temporalidad[[#This Row],[ID]]</f>
        <v>765</v>
      </c>
    </row>
    <row r="777" spans="1:8" x14ac:dyDescent="0.3">
      <c r="A777">
        <v>766</v>
      </c>
      <c r="B777" s="19">
        <v>54302</v>
      </c>
      <c r="C777" s="1" t="s">
        <v>8344</v>
      </c>
      <c r="D777" s="1" t="s">
        <v>8345</v>
      </c>
      <c r="E777" s="2">
        <v>54302</v>
      </c>
      <c r="F777" s="2">
        <v>54331</v>
      </c>
      <c r="G777" s="1" t="s">
        <v>26995</v>
      </c>
      <c r="H777" s="1">
        <f>+Temporalidad[[#This Row],[ID]]</f>
        <v>766</v>
      </c>
    </row>
    <row r="778" spans="1:8" x14ac:dyDescent="0.3">
      <c r="A778">
        <v>767</v>
      </c>
      <c r="B778" s="19">
        <v>54332</v>
      </c>
      <c r="C778" s="1" t="s">
        <v>8344</v>
      </c>
      <c r="D778" s="1" t="s">
        <v>8345</v>
      </c>
      <c r="E778" s="2">
        <v>54332</v>
      </c>
      <c r="F778" s="2">
        <v>54362</v>
      </c>
      <c r="G778" s="1" t="s">
        <v>26996</v>
      </c>
      <c r="H778" s="1">
        <f>+Temporalidad[[#This Row],[ID]]</f>
        <v>767</v>
      </c>
    </row>
    <row r="779" spans="1:8" x14ac:dyDescent="0.3">
      <c r="A779">
        <v>768</v>
      </c>
      <c r="B779" s="19">
        <v>54363</v>
      </c>
      <c r="C779" s="1" t="s">
        <v>8344</v>
      </c>
      <c r="D779" s="1" t="s">
        <v>8345</v>
      </c>
      <c r="E779" s="2">
        <v>54363</v>
      </c>
      <c r="F779" s="2">
        <v>54392</v>
      </c>
      <c r="G779" s="1" t="s">
        <v>26997</v>
      </c>
      <c r="H779" s="1">
        <f>+Temporalidad[[#This Row],[ID]]</f>
        <v>768</v>
      </c>
    </row>
    <row r="780" spans="1:8" x14ac:dyDescent="0.3">
      <c r="A780">
        <v>769</v>
      </c>
      <c r="B780" s="19">
        <v>54393</v>
      </c>
      <c r="C780" s="1" t="s">
        <v>8344</v>
      </c>
      <c r="D780" s="1" t="s">
        <v>8345</v>
      </c>
      <c r="E780" s="2">
        <v>54393</v>
      </c>
      <c r="F780" s="2">
        <v>54423</v>
      </c>
      <c r="G780" s="1" t="s">
        <v>26998</v>
      </c>
      <c r="H780" s="1">
        <f>+Temporalidad[[#This Row],[ID]]</f>
        <v>769</v>
      </c>
    </row>
    <row r="781" spans="1:8" x14ac:dyDescent="0.3">
      <c r="A781">
        <v>770</v>
      </c>
      <c r="B781" s="19">
        <v>54424</v>
      </c>
      <c r="C781" s="1" t="s">
        <v>8344</v>
      </c>
      <c r="D781" s="1" t="s">
        <v>8345</v>
      </c>
      <c r="E781" s="2">
        <v>54424</v>
      </c>
      <c r="F781" s="2">
        <v>54454</v>
      </c>
      <c r="G781" s="1" t="s">
        <v>26999</v>
      </c>
      <c r="H781" s="1">
        <f>+Temporalidad[[#This Row],[ID]]</f>
        <v>770</v>
      </c>
    </row>
    <row r="782" spans="1:8" x14ac:dyDescent="0.3">
      <c r="A782">
        <v>771</v>
      </c>
      <c r="B782" s="19">
        <v>54455</v>
      </c>
      <c r="C782" s="1" t="s">
        <v>8344</v>
      </c>
      <c r="D782" s="1" t="s">
        <v>8345</v>
      </c>
      <c r="E782" s="2">
        <v>54455</v>
      </c>
      <c r="F782" s="2">
        <v>54482</v>
      </c>
      <c r="G782" s="1" t="s">
        <v>27000</v>
      </c>
      <c r="H782" s="1">
        <f>+Temporalidad[[#This Row],[ID]]</f>
        <v>771</v>
      </c>
    </row>
    <row r="783" spans="1:8" x14ac:dyDescent="0.3">
      <c r="A783">
        <v>772</v>
      </c>
      <c r="B783" s="19">
        <v>54483</v>
      </c>
      <c r="C783" s="1" t="s">
        <v>8344</v>
      </c>
      <c r="D783" s="1" t="s">
        <v>8345</v>
      </c>
      <c r="E783" s="2">
        <v>54483</v>
      </c>
      <c r="F783" s="2">
        <v>54513</v>
      </c>
      <c r="G783" s="1" t="s">
        <v>27001</v>
      </c>
      <c r="H783" s="1">
        <f>+Temporalidad[[#This Row],[ID]]</f>
        <v>772</v>
      </c>
    </row>
    <row r="784" spans="1:8" x14ac:dyDescent="0.3">
      <c r="A784">
        <v>773</v>
      </c>
      <c r="B784" s="19">
        <v>54514</v>
      </c>
      <c r="C784" s="1" t="s">
        <v>8344</v>
      </c>
      <c r="D784" s="1" t="s">
        <v>8345</v>
      </c>
      <c r="E784" s="2">
        <v>54514</v>
      </c>
      <c r="F784" s="2">
        <v>54543</v>
      </c>
      <c r="G784" s="1" t="s">
        <v>27002</v>
      </c>
      <c r="H784" s="1">
        <f>+Temporalidad[[#This Row],[ID]]</f>
        <v>773</v>
      </c>
    </row>
    <row r="785" spans="1:8" x14ac:dyDescent="0.3">
      <c r="A785">
        <v>774</v>
      </c>
      <c r="B785" s="19">
        <v>54544</v>
      </c>
      <c r="C785" s="1" t="s">
        <v>8344</v>
      </c>
      <c r="D785" s="1" t="s">
        <v>8345</v>
      </c>
      <c r="E785" s="2">
        <v>54544</v>
      </c>
      <c r="F785" s="2">
        <v>54574</v>
      </c>
      <c r="G785" s="1" t="s">
        <v>27003</v>
      </c>
      <c r="H785" s="1">
        <f>+Temporalidad[[#This Row],[ID]]</f>
        <v>774</v>
      </c>
    </row>
    <row r="786" spans="1:8" x14ac:dyDescent="0.3">
      <c r="A786">
        <v>775</v>
      </c>
      <c r="B786" s="19">
        <v>54575</v>
      </c>
      <c r="C786" s="1" t="s">
        <v>8344</v>
      </c>
      <c r="D786" s="1" t="s">
        <v>8345</v>
      </c>
      <c r="E786" s="2">
        <v>54575</v>
      </c>
      <c r="F786" s="2">
        <v>54604</v>
      </c>
      <c r="G786" s="1" t="s">
        <v>27004</v>
      </c>
      <c r="H786" s="1">
        <f>+Temporalidad[[#This Row],[ID]]</f>
        <v>775</v>
      </c>
    </row>
    <row r="787" spans="1:8" x14ac:dyDescent="0.3">
      <c r="A787">
        <v>776</v>
      </c>
      <c r="B787" s="19">
        <v>54605</v>
      </c>
      <c r="C787" s="1" t="s">
        <v>8344</v>
      </c>
      <c r="D787" s="1" t="s">
        <v>8345</v>
      </c>
      <c r="E787" s="2">
        <v>54605</v>
      </c>
      <c r="F787" s="2">
        <v>54635</v>
      </c>
      <c r="G787" s="1" t="s">
        <v>27005</v>
      </c>
      <c r="H787" s="1">
        <f>+Temporalidad[[#This Row],[ID]]</f>
        <v>776</v>
      </c>
    </row>
    <row r="788" spans="1:8" x14ac:dyDescent="0.3">
      <c r="A788">
        <v>777</v>
      </c>
      <c r="B788" s="19">
        <v>54636</v>
      </c>
      <c r="C788" s="1" t="s">
        <v>8344</v>
      </c>
      <c r="D788" s="1" t="s">
        <v>8345</v>
      </c>
      <c r="E788" s="2">
        <v>54636</v>
      </c>
      <c r="F788" s="2">
        <v>54666</v>
      </c>
      <c r="G788" s="1" t="s">
        <v>27006</v>
      </c>
      <c r="H788" s="1">
        <f>+Temporalidad[[#This Row],[ID]]</f>
        <v>777</v>
      </c>
    </row>
    <row r="789" spans="1:8" x14ac:dyDescent="0.3">
      <c r="A789">
        <v>778</v>
      </c>
      <c r="B789" s="19">
        <v>54667</v>
      </c>
      <c r="C789" s="1" t="s">
        <v>8344</v>
      </c>
      <c r="D789" s="1" t="s">
        <v>8345</v>
      </c>
      <c r="E789" s="2">
        <v>54667</v>
      </c>
      <c r="F789" s="2">
        <v>54696</v>
      </c>
      <c r="G789" s="1" t="s">
        <v>27007</v>
      </c>
      <c r="H789" s="1">
        <f>+Temporalidad[[#This Row],[ID]]</f>
        <v>778</v>
      </c>
    </row>
    <row r="790" spans="1:8" x14ac:dyDescent="0.3">
      <c r="A790">
        <v>779</v>
      </c>
      <c r="B790" s="19">
        <v>54697</v>
      </c>
      <c r="C790" s="1" t="s">
        <v>8344</v>
      </c>
      <c r="D790" s="1" t="s">
        <v>8345</v>
      </c>
      <c r="E790" s="2">
        <v>54697</v>
      </c>
      <c r="F790" s="2">
        <v>54727</v>
      </c>
      <c r="G790" s="1" t="s">
        <v>27008</v>
      </c>
      <c r="H790" s="1">
        <f>+Temporalidad[[#This Row],[ID]]</f>
        <v>779</v>
      </c>
    </row>
    <row r="791" spans="1:8" x14ac:dyDescent="0.3">
      <c r="A791">
        <v>780</v>
      </c>
      <c r="B791" s="19">
        <v>54728</v>
      </c>
      <c r="C791" s="1" t="s">
        <v>8344</v>
      </c>
      <c r="D791" s="1" t="s">
        <v>8345</v>
      </c>
      <c r="E791" s="2">
        <v>54728</v>
      </c>
      <c r="F791" s="2">
        <v>54757</v>
      </c>
      <c r="G791" s="1" t="s">
        <v>27009</v>
      </c>
      <c r="H791" s="1">
        <f>+Temporalidad[[#This Row],[ID]]</f>
        <v>780</v>
      </c>
    </row>
    <row r="792" spans="1:8" x14ac:dyDescent="0.3">
      <c r="A792">
        <v>781</v>
      </c>
      <c r="B792" s="19">
        <v>54758</v>
      </c>
      <c r="C792" s="1" t="s">
        <v>8344</v>
      </c>
      <c r="D792" s="1" t="s">
        <v>8345</v>
      </c>
      <c r="E792" s="2">
        <v>54758</v>
      </c>
      <c r="F792" s="2">
        <v>54788</v>
      </c>
      <c r="G792" s="1" t="s">
        <v>27010</v>
      </c>
      <c r="H792" s="1">
        <f>+Temporalidad[[#This Row],[ID]]</f>
        <v>781</v>
      </c>
    </row>
    <row r="793" spans="1:8" x14ac:dyDescent="0.3">
      <c r="A793">
        <v>782</v>
      </c>
      <c r="B793" s="19">
        <v>54789</v>
      </c>
      <c r="C793" s="1" t="s">
        <v>8344</v>
      </c>
      <c r="D793" s="1" t="s">
        <v>8345</v>
      </c>
      <c r="E793" s="2">
        <v>54789</v>
      </c>
      <c r="F793" s="2">
        <v>54819</v>
      </c>
      <c r="G793" s="1" t="s">
        <v>27011</v>
      </c>
      <c r="H793" s="1">
        <f>+Temporalidad[[#This Row],[ID]]</f>
        <v>782</v>
      </c>
    </row>
    <row r="794" spans="1:8" x14ac:dyDescent="0.3">
      <c r="A794">
        <v>783</v>
      </c>
      <c r="B794" s="19">
        <v>54820</v>
      </c>
      <c r="C794" s="1" t="s">
        <v>8344</v>
      </c>
      <c r="D794" s="1" t="s">
        <v>8345</v>
      </c>
      <c r="E794" s="2">
        <v>54820</v>
      </c>
      <c r="F794" s="2">
        <v>54847</v>
      </c>
      <c r="G794" s="1" t="s">
        <v>27012</v>
      </c>
      <c r="H794" s="1">
        <f>+Temporalidad[[#This Row],[ID]]</f>
        <v>783</v>
      </c>
    </row>
    <row r="795" spans="1:8" x14ac:dyDescent="0.3">
      <c r="A795">
        <v>784</v>
      </c>
      <c r="B795" s="19">
        <v>54848</v>
      </c>
      <c r="C795" s="1" t="s">
        <v>8344</v>
      </c>
      <c r="D795" s="1" t="s">
        <v>8345</v>
      </c>
      <c r="E795" s="2">
        <v>54848</v>
      </c>
      <c r="F795" s="2">
        <v>54878</v>
      </c>
      <c r="G795" s="1" t="s">
        <v>27013</v>
      </c>
      <c r="H795" s="1">
        <f>+Temporalidad[[#This Row],[ID]]</f>
        <v>784</v>
      </c>
    </row>
    <row r="796" spans="1:8" x14ac:dyDescent="0.3">
      <c r="A796">
        <v>785</v>
      </c>
      <c r="B796" s="19">
        <v>54879</v>
      </c>
      <c r="C796" s="1" t="s">
        <v>8344</v>
      </c>
      <c r="D796" s="1" t="s">
        <v>8345</v>
      </c>
      <c r="E796" s="2">
        <v>54879</v>
      </c>
      <c r="F796" s="2">
        <v>54908</v>
      </c>
      <c r="G796" s="1" t="s">
        <v>27014</v>
      </c>
      <c r="H796" s="1">
        <f>+Temporalidad[[#This Row],[ID]]</f>
        <v>785</v>
      </c>
    </row>
    <row r="797" spans="1:8" x14ac:dyDescent="0.3">
      <c r="A797">
        <v>786</v>
      </c>
      <c r="B797" s="19">
        <v>54909</v>
      </c>
      <c r="C797" s="1" t="s">
        <v>8344</v>
      </c>
      <c r="D797" s="1" t="s">
        <v>8345</v>
      </c>
      <c r="E797" s="2">
        <v>54909</v>
      </c>
      <c r="F797" s="2">
        <v>54939</v>
      </c>
      <c r="G797" s="1" t="s">
        <v>27015</v>
      </c>
      <c r="H797" s="1">
        <f>+Temporalidad[[#This Row],[ID]]</f>
        <v>786</v>
      </c>
    </row>
    <row r="798" spans="1:8" x14ac:dyDescent="0.3">
      <c r="A798">
        <v>787</v>
      </c>
      <c r="B798" s="19">
        <v>54940</v>
      </c>
      <c r="C798" s="1" t="s">
        <v>8344</v>
      </c>
      <c r="D798" s="1" t="s">
        <v>8345</v>
      </c>
      <c r="E798" s="2">
        <v>54940</v>
      </c>
      <c r="F798" s="2">
        <v>54969</v>
      </c>
      <c r="G798" s="1" t="s">
        <v>27016</v>
      </c>
      <c r="H798" s="1">
        <f>+Temporalidad[[#This Row],[ID]]</f>
        <v>787</v>
      </c>
    </row>
    <row r="799" spans="1:8" x14ac:dyDescent="0.3">
      <c r="A799">
        <v>788</v>
      </c>
      <c r="B799" s="19">
        <v>54970</v>
      </c>
      <c r="C799" s="1" t="s">
        <v>8344</v>
      </c>
      <c r="D799" s="1" t="s">
        <v>8345</v>
      </c>
      <c r="E799" s="2">
        <v>54970</v>
      </c>
      <c r="F799" s="2">
        <v>55000</v>
      </c>
      <c r="G799" s="1" t="s">
        <v>27017</v>
      </c>
      <c r="H799" s="1">
        <f>+Temporalidad[[#This Row],[ID]]</f>
        <v>788</v>
      </c>
    </row>
    <row r="800" spans="1:8" x14ac:dyDescent="0.3">
      <c r="A800">
        <v>789</v>
      </c>
      <c r="B800" s="19">
        <v>55001</v>
      </c>
      <c r="C800" s="1" t="s">
        <v>8344</v>
      </c>
      <c r="D800" s="1" t="s">
        <v>8345</v>
      </c>
      <c r="E800" s="2">
        <v>55001</v>
      </c>
      <c r="F800" s="2">
        <v>55031</v>
      </c>
      <c r="G800" s="1" t="s">
        <v>27018</v>
      </c>
      <c r="H800" s="1">
        <f>+Temporalidad[[#This Row],[ID]]</f>
        <v>789</v>
      </c>
    </row>
    <row r="801" spans="1:8" x14ac:dyDescent="0.3">
      <c r="A801">
        <v>790</v>
      </c>
      <c r="B801" s="19">
        <v>55032</v>
      </c>
      <c r="C801" s="1" t="s">
        <v>8344</v>
      </c>
      <c r="D801" s="1" t="s">
        <v>8345</v>
      </c>
      <c r="E801" s="2">
        <v>55032</v>
      </c>
      <c r="F801" s="2">
        <v>55061</v>
      </c>
      <c r="G801" s="1" t="s">
        <v>27019</v>
      </c>
      <c r="H801" s="1">
        <f>+Temporalidad[[#This Row],[ID]]</f>
        <v>790</v>
      </c>
    </row>
    <row r="802" spans="1:8" x14ac:dyDescent="0.3">
      <c r="A802">
        <v>791</v>
      </c>
      <c r="B802" s="19">
        <v>55062</v>
      </c>
      <c r="C802" s="1" t="s">
        <v>8344</v>
      </c>
      <c r="D802" s="1" t="s">
        <v>8345</v>
      </c>
      <c r="E802" s="2">
        <v>55062</v>
      </c>
      <c r="F802" s="2">
        <v>55092</v>
      </c>
      <c r="G802" s="1" t="s">
        <v>27020</v>
      </c>
      <c r="H802" s="1">
        <f>+Temporalidad[[#This Row],[ID]]</f>
        <v>791</v>
      </c>
    </row>
    <row r="803" spans="1:8" x14ac:dyDescent="0.3">
      <c r="A803">
        <v>792</v>
      </c>
      <c r="B803" s="19">
        <v>55093</v>
      </c>
      <c r="C803" s="1" t="s">
        <v>8344</v>
      </c>
      <c r="D803" s="1" t="s">
        <v>8345</v>
      </c>
      <c r="E803" s="2">
        <v>55093</v>
      </c>
      <c r="F803" s="2">
        <v>55122</v>
      </c>
      <c r="G803" s="1" t="s">
        <v>27021</v>
      </c>
      <c r="H803" s="1">
        <f>+Temporalidad[[#This Row],[ID]]</f>
        <v>792</v>
      </c>
    </row>
    <row r="804" spans="1:8" x14ac:dyDescent="0.3">
      <c r="A804">
        <v>793</v>
      </c>
      <c r="B804" s="19">
        <v>55123</v>
      </c>
      <c r="C804" s="1" t="s">
        <v>8344</v>
      </c>
      <c r="D804" s="1" t="s">
        <v>8345</v>
      </c>
      <c r="E804" s="2">
        <v>55123</v>
      </c>
      <c r="F804" s="2">
        <v>55153</v>
      </c>
      <c r="G804" s="1" t="s">
        <v>27022</v>
      </c>
      <c r="H804" s="1">
        <f>+Temporalidad[[#This Row],[ID]]</f>
        <v>793</v>
      </c>
    </row>
    <row r="805" spans="1:8" x14ac:dyDescent="0.3">
      <c r="A805">
        <v>794</v>
      </c>
      <c r="B805" t="s">
        <v>8346</v>
      </c>
      <c r="C805" s="1" t="s">
        <v>8347</v>
      </c>
      <c r="D805" s="1" t="s">
        <v>8348</v>
      </c>
      <c r="E805" s="2">
        <v>32874</v>
      </c>
      <c r="F805" s="2">
        <v>33054</v>
      </c>
      <c r="G805" s="1" t="s">
        <v>27023</v>
      </c>
      <c r="H805" s="1">
        <f>+Temporalidad[[#This Row],[ID]]</f>
        <v>794</v>
      </c>
    </row>
    <row r="806" spans="1:8" x14ac:dyDescent="0.3">
      <c r="A806">
        <v>795</v>
      </c>
      <c r="B806" t="s">
        <v>8349</v>
      </c>
      <c r="C806" s="1" t="s">
        <v>8347</v>
      </c>
      <c r="D806" s="1" t="s">
        <v>8348</v>
      </c>
      <c r="E806" s="2">
        <v>33239</v>
      </c>
      <c r="F806" s="2">
        <v>33419</v>
      </c>
      <c r="G806" s="1" t="s">
        <v>27024</v>
      </c>
      <c r="H806" s="1">
        <f>+Temporalidad[[#This Row],[ID]]</f>
        <v>795</v>
      </c>
    </row>
    <row r="807" spans="1:8" x14ac:dyDescent="0.3">
      <c r="A807">
        <v>796</v>
      </c>
      <c r="B807" t="s">
        <v>8350</v>
      </c>
      <c r="C807" s="1" t="s">
        <v>8347</v>
      </c>
      <c r="D807" s="1" t="s">
        <v>8348</v>
      </c>
      <c r="E807" s="2">
        <v>33604</v>
      </c>
      <c r="F807" s="2">
        <v>33785</v>
      </c>
      <c r="G807" s="1" t="s">
        <v>27025</v>
      </c>
      <c r="H807" s="1">
        <f>+Temporalidad[[#This Row],[ID]]</f>
        <v>796</v>
      </c>
    </row>
    <row r="808" spans="1:8" x14ac:dyDescent="0.3">
      <c r="A808">
        <v>797</v>
      </c>
      <c r="B808" t="s">
        <v>8351</v>
      </c>
      <c r="C808" s="1" t="s">
        <v>8347</v>
      </c>
      <c r="D808" s="1" t="s">
        <v>8348</v>
      </c>
      <c r="E808" s="2">
        <v>33970</v>
      </c>
      <c r="F808" s="2">
        <v>34150</v>
      </c>
      <c r="G808" s="1" t="s">
        <v>27026</v>
      </c>
      <c r="H808" s="1">
        <f>+Temporalidad[[#This Row],[ID]]</f>
        <v>797</v>
      </c>
    </row>
    <row r="809" spans="1:8" x14ac:dyDescent="0.3">
      <c r="A809">
        <v>798</v>
      </c>
      <c r="B809" t="s">
        <v>8352</v>
      </c>
      <c r="C809" s="1" t="s">
        <v>8347</v>
      </c>
      <c r="D809" s="1" t="s">
        <v>8348</v>
      </c>
      <c r="E809" s="2">
        <v>34335</v>
      </c>
      <c r="F809" s="2">
        <v>34515</v>
      </c>
      <c r="G809" s="1" t="s">
        <v>27027</v>
      </c>
      <c r="H809" s="1">
        <f>+Temporalidad[[#This Row],[ID]]</f>
        <v>798</v>
      </c>
    </row>
    <row r="810" spans="1:8" x14ac:dyDescent="0.3">
      <c r="A810">
        <v>799</v>
      </c>
      <c r="B810" t="s">
        <v>8353</v>
      </c>
      <c r="C810" s="1" t="s">
        <v>8347</v>
      </c>
      <c r="D810" s="1" t="s">
        <v>8348</v>
      </c>
      <c r="E810" s="2">
        <v>34700</v>
      </c>
      <c r="F810" s="2">
        <v>34880</v>
      </c>
      <c r="G810" s="1" t="s">
        <v>27028</v>
      </c>
      <c r="H810" s="1">
        <f>+Temporalidad[[#This Row],[ID]]</f>
        <v>799</v>
      </c>
    </row>
    <row r="811" spans="1:8" x14ac:dyDescent="0.3">
      <c r="A811">
        <v>800</v>
      </c>
      <c r="B811" t="s">
        <v>8354</v>
      </c>
      <c r="C811" s="1" t="s">
        <v>8347</v>
      </c>
      <c r="D811" s="1" t="s">
        <v>8348</v>
      </c>
      <c r="E811" s="2">
        <v>35065</v>
      </c>
      <c r="F811" s="2">
        <v>35246</v>
      </c>
      <c r="G811" s="1" t="s">
        <v>27029</v>
      </c>
      <c r="H811" s="1">
        <f>+Temporalidad[[#This Row],[ID]]</f>
        <v>800</v>
      </c>
    </row>
    <row r="812" spans="1:8" x14ac:dyDescent="0.3">
      <c r="A812">
        <v>801</v>
      </c>
      <c r="B812" t="s">
        <v>8355</v>
      </c>
      <c r="C812" s="1" t="s">
        <v>8347</v>
      </c>
      <c r="D812" s="1" t="s">
        <v>8348</v>
      </c>
      <c r="E812" s="2">
        <v>35431</v>
      </c>
      <c r="F812" s="2">
        <v>35611</v>
      </c>
      <c r="G812" s="1" t="s">
        <v>27030</v>
      </c>
      <c r="H812" s="1">
        <f>+Temporalidad[[#This Row],[ID]]</f>
        <v>801</v>
      </c>
    </row>
    <row r="813" spans="1:8" x14ac:dyDescent="0.3">
      <c r="A813">
        <v>802</v>
      </c>
      <c r="B813" t="s">
        <v>8356</v>
      </c>
      <c r="C813" s="1" t="s">
        <v>8347</v>
      </c>
      <c r="D813" s="1" t="s">
        <v>8348</v>
      </c>
      <c r="E813" s="2">
        <v>35796</v>
      </c>
      <c r="F813" s="2">
        <v>35976</v>
      </c>
      <c r="G813" s="1" t="s">
        <v>27031</v>
      </c>
      <c r="H813" s="1">
        <f>+Temporalidad[[#This Row],[ID]]</f>
        <v>802</v>
      </c>
    </row>
    <row r="814" spans="1:8" x14ac:dyDescent="0.3">
      <c r="A814">
        <v>803</v>
      </c>
      <c r="B814" t="s">
        <v>8357</v>
      </c>
      <c r="C814" s="1" t="s">
        <v>8347</v>
      </c>
      <c r="D814" s="1" t="s">
        <v>8348</v>
      </c>
      <c r="E814" s="2">
        <v>36161</v>
      </c>
      <c r="F814" s="2">
        <v>36341</v>
      </c>
      <c r="G814" s="1" t="s">
        <v>27032</v>
      </c>
      <c r="H814" s="1">
        <f>+Temporalidad[[#This Row],[ID]]</f>
        <v>803</v>
      </c>
    </row>
    <row r="815" spans="1:8" x14ac:dyDescent="0.3">
      <c r="A815">
        <v>804</v>
      </c>
      <c r="B815" t="s">
        <v>8358</v>
      </c>
      <c r="C815" s="1" t="s">
        <v>8347</v>
      </c>
      <c r="D815" s="1" t="s">
        <v>8348</v>
      </c>
      <c r="E815" s="2">
        <v>36526</v>
      </c>
      <c r="F815" s="2">
        <v>36707</v>
      </c>
      <c r="G815" s="1" t="s">
        <v>27033</v>
      </c>
      <c r="H815" s="1">
        <f>+Temporalidad[[#This Row],[ID]]</f>
        <v>804</v>
      </c>
    </row>
    <row r="816" spans="1:8" x14ac:dyDescent="0.3">
      <c r="A816">
        <v>805</v>
      </c>
      <c r="B816" t="s">
        <v>8359</v>
      </c>
      <c r="C816" s="1" t="s">
        <v>8347</v>
      </c>
      <c r="D816" s="1" t="s">
        <v>8348</v>
      </c>
      <c r="E816" s="2">
        <v>36892</v>
      </c>
      <c r="F816" s="2">
        <v>37072</v>
      </c>
      <c r="G816" s="1" t="s">
        <v>27034</v>
      </c>
      <c r="H816" s="1">
        <f>+Temporalidad[[#This Row],[ID]]</f>
        <v>805</v>
      </c>
    </row>
    <row r="817" spans="1:8" x14ac:dyDescent="0.3">
      <c r="A817">
        <v>806</v>
      </c>
      <c r="B817" t="s">
        <v>8360</v>
      </c>
      <c r="C817" s="1" t="s">
        <v>8347</v>
      </c>
      <c r="D817" s="1" t="s">
        <v>8348</v>
      </c>
      <c r="E817" s="2">
        <v>37257</v>
      </c>
      <c r="F817" s="2">
        <v>37437</v>
      </c>
      <c r="G817" s="1" t="s">
        <v>27035</v>
      </c>
      <c r="H817" s="1">
        <f>+Temporalidad[[#This Row],[ID]]</f>
        <v>806</v>
      </c>
    </row>
    <row r="818" spans="1:8" x14ac:dyDescent="0.3">
      <c r="A818">
        <v>807</v>
      </c>
      <c r="B818" t="s">
        <v>8361</v>
      </c>
      <c r="C818" s="1" t="s">
        <v>8347</v>
      </c>
      <c r="D818" s="1" t="s">
        <v>8348</v>
      </c>
      <c r="E818" s="2">
        <v>37622</v>
      </c>
      <c r="F818" s="2">
        <v>37802</v>
      </c>
      <c r="G818" s="1" t="s">
        <v>27036</v>
      </c>
      <c r="H818" s="1">
        <f>+Temporalidad[[#This Row],[ID]]</f>
        <v>807</v>
      </c>
    </row>
    <row r="819" spans="1:8" x14ac:dyDescent="0.3">
      <c r="A819">
        <v>808</v>
      </c>
      <c r="B819" t="s">
        <v>8362</v>
      </c>
      <c r="C819" s="1" t="s">
        <v>8347</v>
      </c>
      <c r="D819" s="1" t="s">
        <v>8348</v>
      </c>
      <c r="E819" s="2">
        <v>37987</v>
      </c>
      <c r="F819" s="2">
        <v>38168</v>
      </c>
      <c r="G819" s="1" t="s">
        <v>27037</v>
      </c>
      <c r="H819" s="1">
        <f>+Temporalidad[[#This Row],[ID]]</f>
        <v>808</v>
      </c>
    </row>
    <row r="820" spans="1:8" x14ac:dyDescent="0.3">
      <c r="A820">
        <v>809</v>
      </c>
      <c r="B820" t="s">
        <v>8363</v>
      </c>
      <c r="C820" s="1" t="s">
        <v>8347</v>
      </c>
      <c r="D820" s="1" t="s">
        <v>8348</v>
      </c>
      <c r="E820" s="2">
        <v>38353</v>
      </c>
      <c r="F820" s="2">
        <v>38533</v>
      </c>
      <c r="G820" s="1" t="s">
        <v>27038</v>
      </c>
      <c r="H820" s="1">
        <f>+Temporalidad[[#This Row],[ID]]</f>
        <v>809</v>
      </c>
    </row>
    <row r="821" spans="1:8" x14ac:dyDescent="0.3">
      <c r="A821">
        <v>810</v>
      </c>
      <c r="B821" t="s">
        <v>8364</v>
      </c>
      <c r="C821" s="1" t="s">
        <v>8347</v>
      </c>
      <c r="D821" s="1" t="s">
        <v>8348</v>
      </c>
      <c r="E821" s="2">
        <v>38718</v>
      </c>
      <c r="F821" s="2">
        <v>38898</v>
      </c>
      <c r="G821" s="1" t="s">
        <v>27039</v>
      </c>
      <c r="H821" s="1">
        <f>+Temporalidad[[#This Row],[ID]]</f>
        <v>810</v>
      </c>
    </row>
    <row r="822" spans="1:8" x14ac:dyDescent="0.3">
      <c r="A822">
        <v>811</v>
      </c>
      <c r="B822" t="s">
        <v>8365</v>
      </c>
      <c r="C822" s="1" t="s">
        <v>8347</v>
      </c>
      <c r="D822" s="1" t="s">
        <v>8348</v>
      </c>
      <c r="E822" s="2">
        <v>39083</v>
      </c>
      <c r="F822" s="2">
        <v>39263</v>
      </c>
      <c r="G822" s="1" t="s">
        <v>27040</v>
      </c>
      <c r="H822" s="1">
        <f>+Temporalidad[[#This Row],[ID]]</f>
        <v>811</v>
      </c>
    </row>
    <row r="823" spans="1:8" x14ac:dyDescent="0.3">
      <c r="A823">
        <v>812</v>
      </c>
      <c r="B823" t="s">
        <v>8366</v>
      </c>
      <c r="C823" s="1" t="s">
        <v>8347</v>
      </c>
      <c r="D823" s="1" t="s">
        <v>8348</v>
      </c>
      <c r="E823" s="2">
        <v>39448</v>
      </c>
      <c r="F823" s="2">
        <v>39629</v>
      </c>
      <c r="G823" s="1" t="s">
        <v>27041</v>
      </c>
      <c r="H823" s="1">
        <f>+Temporalidad[[#This Row],[ID]]</f>
        <v>812</v>
      </c>
    </row>
    <row r="824" spans="1:8" x14ac:dyDescent="0.3">
      <c r="A824">
        <v>813</v>
      </c>
      <c r="B824" t="s">
        <v>8367</v>
      </c>
      <c r="C824" s="1" t="s">
        <v>8347</v>
      </c>
      <c r="D824" s="1" t="s">
        <v>8348</v>
      </c>
      <c r="E824" s="2">
        <v>39814</v>
      </c>
      <c r="F824" s="2">
        <v>39994</v>
      </c>
      <c r="G824" s="1" t="s">
        <v>27042</v>
      </c>
      <c r="H824" s="1">
        <f>+Temporalidad[[#This Row],[ID]]</f>
        <v>813</v>
      </c>
    </row>
    <row r="825" spans="1:8" x14ac:dyDescent="0.3">
      <c r="A825">
        <v>814</v>
      </c>
      <c r="B825" t="s">
        <v>8368</v>
      </c>
      <c r="C825" s="1" t="s">
        <v>8347</v>
      </c>
      <c r="D825" s="1" t="s">
        <v>8348</v>
      </c>
      <c r="E825" s="2">
        <v>40179</v>
      </c>
      <c r="F825" s="2">
        <v>40359</v>
      </c>
      <c r="G825" s="1" t="s">
        <v>27043</v>
      </c>
      <c r="H825" s="1">
        <f>+Temporalidad[[#This Row],[ID]]</f>
        <v>814</v>
      </c>
    </row>
    <row r="826" spans="1:8" x14ac:dyDescent="0.3">
      <c r="A826">
        <v>815</v>
      </c>
      <c r="B826" t="s">
        <v>8369</v>
      </c>
      <c r="C826" s="1" t="s">
        <v>8347</v>
      </c>
      <c r="D826" s="1" t="s">
        <v>8348</v>
      </c>
      <c r="E826" s="2">
        <v>40544</v>
      </c>
      <c r="F826" s="2">
        <v>40724</v>
      </c>
      <c r="G826" s="1" t="s">
        <v>27044</v>
      </c>
      <c r="H826" s="1">
        <f>+Temporalidad[[#This Row],[ID]]</f>
        <v>815</v>
      </c>
    </row>
    <row r="827" spans="1:8" x14ac:dyDescent="0.3">
      <c r="A827">
        <v>816</v>
      </c>
      <c r="B827" t="s">
        <v>8370</v>
      </c>
      <c r="C827" s="1" t="s">
        <v>8347</v>
      </c>
      <c r="D827" s="1" t="s">
        <v>8348</v>
      </c>
      <c r="E827" s="2">
        <v>40909</v>
      </c>
      <c r="F827" s="2">
        <v>41090</v>
      </c>
      <c r="G827" s="1" t="s">
        <v>27045</v>
      </c>
      <c r="H827" s="1">
        <f>+Temporalidad[[#This Row],[ID]]</f>
        <v>816</v>
      </c>
    </row>
    <row r="828" spans="1:8" x14ac:dyDescent="0.3">
      <c r="A828">
        <v>817</v>
      </c>
      <c r="B828" t="s">
        <v>8371</v>
      </c>
      <c r="C828" s="1" t="s">
        <v>8347</v>
      </c>
      <c r="D828" s="1" t="s">
        <v>8348</v>
      </c>
      <c r="E828" s="2">
        <v>41275</v>
      </c>
      <c r="F828" s="2">
        <v>41455</v>
      </c>
      <c r="G828" s="1" t="s">
        <v>27046</v>
      </c>
      <c r="H828" s="1">
        <f>+Temporalidad[[#This Row],[ID]]</f>
        <v>817</v>
      </c>
    </row>
    <row r="829" spans="1:8" x14ac:dyDescent="0.3">
      <c r="A829">
        <v>818</v>
      </c>
      <c r="B829" t="s">
        <v>8372</v>
      </c>
      <c r="C829" s="1" t="s">
        <v>8347</v>
      </c>
      <c r="D829" s="1" t="s">
        <v>8348</v>
      </c>
      <c r="E829" s="2">
        <v>41640</v>
      </c>
      <c r="F829" s="2">
        <v>41820</v>
      </c>
      <c r="G829" s="1" t="s">
        <v>27047</v>
      </c>
      <c r="H829" s="1">
        <f>+Temporalidad[[#This Row],[ID]]</f>
        <v>818</v>
      </c>
    </row>
    <row r="830" spans="1:8" x14ac:dyDescent="0.3">
      <c r="A830">
        <v>819</v>
      </c>
      <c r="B830" t="s">
        <v>8373</v>
      </c>
      <c r="C830" s="1" t="s">
        <v>8347</v>
      </c>
      <c r="D830" s="1" t="s">
        <v>8348</v>
      </c>
      <c r="E830" s="2">
        <v>42005</v>
      </c>
      <c r="F830" s="2">
        <v>42185</v>
      </c>
      <c r="G830" s="1" t="s">
        <v>27048</v>
      </c>
      <c r="H830" s="1">
        <f>+Temporalidad[[#This Row],[ID]]</f>
        <v>819</v>
      </c>
    </row>
    <row r="831" spans="1:8" x14ac:dyDescent="0.3">
      <c r="A831">
        <v>820</v>
      </c>
      <c r="B831" t="s">
        <v>8374</v>
      </c>
      <c r="C831" s="1" t="s">
        <v>8347</v>
      </c>
      <c r="D831" s="1" t="s">
        <v>8348</v>
      </c>
      <c r="E831" s="2">
        <v>42370</v>
      </c>
      <c r="F831" s="2">
        <v>42551</v>
      </c>
      <c r="G831" s="1" t="s">
        <v>27049</v>
      </c>
      <c r="H831" s="1">
        <f>+Temporalidad[[#This Row],[ID]]</f>
        <v>820</v>
      </c>
    </row>
    <row r="832" spans="1:8" x14ac:dyDescent="0.3">
      <c r="A832">
        <v>821</v>
      </c>
      <c r="B832" t="s">
        <v>8375</v>
      </c>
      <c r="C832" s="1" t="s">
        <v>8347</v>
      </c>
      <c r="D832" s="1" t="s">
        <v>8348</v>
      </c>
      <c r="E832" s="2">
        <v>42736</v>
      </c>
      <c r="F832" s="2">
        <v>42916</v>
      </c>
      <c r="G832" s="1" t="s">
        <v>27050</v>
      </c>
      <c r="H832" s="1">
        <f>+Temporalidad[[#This Row],[ID]]</f>
        <v>821</v>
      </c>
    </row>
    <row r="833" spans="1:8" x14ac:dyDescent="0.3">
      <c r="A833">
        <v>822</v>
      </c>
      <c r="B833" t="s">
        <v>8376</v>
      </c>
      <c r="C833" s="1" t="s">
        <v>8347</v>
      </c>
      <c r="D833" s="1" t="s">
        <v>8348</v>
      </c>
      <c r="E833" s="2">
        <v>43101</v>
      </c>
      <c r="F833" s="2">
        <v>43281</v>
      </c>
      <c r="G833" s="1" t="s">
        <v>27051</v>
      </c>
      <c r="H833" s="1">
        <f>+Temporalidad[[#This Row],[ID]]</f>
        <v>822</v>
      </c>
    </row>
    <row r="834" spans="1:8" x14ac:dyDescent="0.3">
      <c r="A834">
        <v>823</v>
      </c>
      <c r="B834" t="s">
        <v>8377</v>
      </c>
      <c r="C834" s="1" t="s">
        <v>8347</v>
      </c>
      <c r="D834" s="1" t="s">
        <v>8348</v>
      </c>
      <c r="E834" s="2">
        <v>43466</v>
      </c>
      <c r="F834" s="2">
        <v>43646</v>
      </c>
      <c r="G834" s="1" t="s">
        <v>27052</v>
      </c>
      <c r="H834" s="1">
        <f>+Temporalidad[[#This Row],[ID]]</f>
        <v>823</v>
      </c>
    </row>
    <row r="835" spans="1:8" x14ac:dyDescent="0.3">
      <c r="A835">
        <v>824</v>
      </c>
      <c r="B835" t="s">
        <v>8378</v>
      </c>
      <c r="C835" s="1" t="s">
        <v>8347</v>
      </c>
      <c r="D835" s="1" t="s">
        <v>8348</v>
      </c>
      <c r="E835" s="2">
        <v>43831</v>
      </c>
      <c r="F835" s="2">
        <v>44012</v>
      </c>
      <c r="G835" s="1" t="s">
        <v>27053</v>
      </c>
      <c r="H835" s="1">
        <f>+Temporalidad[[#This Row],[ID]]</f>
        <v>824</v>
      </c>
    </row>
    <row r="836" spans="1:8" x14ac:dyDescent="0.3">
      <c r="A836">
        <v>825</v>
      </c>
      <c r="B836" t="s">
        <v>8379</v>
      </c>
      <c r="C836" s="1" t="s">
        <v>8347</v>
      </c>
      <c r="D836" s="1" t="s">
        <v>8348</v>
      </c>
      <c r="E836" s="2">
        <v>44197</v>
      </c>
      <c r="F836" s="2">
        <v>44377</v>
      </c>
      <c r="G836" s="1" t="s">
        <v>27054</v>
      </c>
      <c r="H836" s="1">
        <f>+Temporalidad[[#This Row],[ID]]</f>
        <v>825</v>
      </c>
    </row>
    <row r="837" spans="1:8" x14ac:dyDescent="0.3">
      <c r="A837">
        <v>826</v>
      </c>
      <c r="B837" t="s">
        <v>8380</v>
      </c>
      <c r="C837" s="1" t="s">
        <v>8347</v>
      </c>
      <c r="D837" s="1" t="s">
        <v>8348</v>
      </c>
      <c r="E837" s="2">
        <v>44562</v>
      </c>
      <c r="F837" s="2">
        <v>44742</v>
      </c>
      <c r="G837" s="1" t="s">
        <v>27055</v>
      </c>
      <c r="H837" s="1">
        <f>+Temporalidad[[#This Row],[ID]]</f>
        <v>826</v>
      </c>
    </row>
    <row r="838" spans="1:8" x14ac:dyDescent="0.3">
      <c r="A838">
        <v>827</v>
      </c>
      <c r="B838" t="s">
        <v>8381</v>
      </c>
      <c r="C838" s="1" t="s">
        <v>8347</v>
      </c>
      <c r="D838" s="1" t="s">
        <v>8348</v>
      </c>
      <c r="E838" s="2">
        <v>44927</v>
      </c>
      <c r="F838" s="2">
        <v>45107</v>
      </c>
      <c r="G838" s="1" t="s">
        <v>27056</v>
      </c>
      <c r="H838" s="1">
        <f>+Temporalidad[[#This Row],[ID]]</f>
        <v>827</v>
      </c>
    </row>
    <row r="839" spans="1:8" x14ac:dyDescent="0.3">
      <c r="A839">
        <v>828</v>
      </c>
      <c r="B839" t="s">
        <v>8382</v>
      </c>
      <c r="C839" s="1" t="s">
        <v>8347</v>
      </c>
      <c r="D839" s="1" t="s">
        <v>8348</v>
      </c>
      <c r="E839" s="2">
        <v>45292</v>
      </c>
      <c r="F839" s="2">
        <v>45473</v>
      </c>
      <c r="G839" s="1" t="s">
        <v>27057</v>
      </c>
      <c r="H839" s="1">
        <f>+Temporalidad[[#This Row],[ID]]</f>
        <v>828</v>
      </c>
    </row>
    <row r="840" spans="1:8" x14ac:dyDescent="0.3">
      <c r="A840">
        <v>829</v>
      </c>
      <c r="B840" t="s">
        <v>8383</v>
      </c>
      <c r="C840" s="1" t="s">
        <v>8347</v>
      </c>
      <c r="D840" s="1" t="s">
        <v>8348</v>
      </c>
      <c r="E840" s="2">
        <v>45658</v>
      </c>
      <c r="F840" s="2">
        <v>45838</v>
      </c>
      <c r="G840" s="1" t="s">
        <v>27058</v>
      </c>
      <c r="H840" s="1">
        <f>+Temporalidad[[#This Row],[ID]]</f>
        <v>829</v>
      </c>
    </row>
    <row r="841" spans="1:8" x14ac:dyDescent="0.3">
      <c r="A841">
        <v>830</v>
      </c>
      <c r="B841" t="s">
        <v>8384</v>
      </c>
      <c r="C841" s="1" t="s">
        <v>8347</v>
      </c>
      <c r="D841" s="1" t="s">
        <v>8348</v>
      </c>
      <c r="E841" s="2">
        <v>46023</v>
      </c>
      <c r="F841" s="2">
        <v>46203</v>
      </c>
      <c r="G841" s="1" t="s">
        <v>27059</v>
      </c>
      <c r="H841" s="1">
        <f>+Temporalidad[[#This Row],[ID]]</f>
        <v>830</v>
      </c>
    </row>
    <row r="842" spans="1:8" x14ac:dyDescent="0.3">
      <c r="A842">
        <v>831</v>
      </c>
      <c r="B842" t="s">
        <v>8385</v>
      </c>
      <c r="C842" s="1" t="s">
        <v>8347</v>
      </c>
      <c r="D842" s="1" t="s">
        <v>8348</v>
      </c>
      <c r="E842" s="2">
        <v>46388</v>
      </c>
      <c r="F842" s="2">
        <v>46568</v>
      </c>
      <c r="G842" s="1" t="s">
        <v>27060</v>
      </c>
      <c r="H842" s="1">
        <f>+Temporalidad[[#This Row],[ID]]</f>
        <v>831</v>
      </c>
    </row>
    <row r="843" spans="1:8" x14ac:dyDescent="0.3">
      <c r="A843">
        <v>832</v>
      </c>
      <c r="B843" t="s">
        <v>8386</v>
      </c>
      <c r="C843" s="1" t="s">
        <v>8347</v>
      </c>
      <c r="D843" s="1" t="s">
        <v>8348</v>
      </c>
      <c r="E843" s="2">
        <v>46753</v>
      </c>
      <c r="F843" s="2">
        <v>46934</v>
      </c>
      <c r="G843" s="1" t="s">
        <v>27061</v>
      </c>
      <c r="H843" s="1">
        <f>+Temporalidad[[#This Row],[ID]]</f>
        <v>832</v>
      </c>
    </row>
    <row r="844" spans="1:8" x14ac:dyDescent="0.3">
      <c r="A844">
        <v>833</v>
      </c>
      <c r="B844" t="s">
        <v>8387</v>
      </c>
      <c r="C844" s="1" t="s">
        <v>8347</v>
      </c>
      <c r="D844" s="1" t="s">
        <v>8348</v>
      </c>
      <c r="E844" s="2">
        <v>47119</v>
      </c>
      <c r="F844" s="2">
        <v>47299</v>
      </c>
      <c r="G844" s="1" t="s">
        <v>27062</v>
      </c>
      <c r="H844" s="1">
        <f>+Temporalidad[[#This Row],[ID]]</f>
        <v>833</v>
      </c>
    </row>
    <row r="845" spans="1:8" x14ac:dyDescent="0.3">
      <c r="A845">
        <v>834</v>
      </c>
      <c r="B845" t="s">
        <v>8388</v>
      </c>
      <c r="C845" s="1" t="s">
        <v>8347</v>
      </c>
      <c r="D845" s="1" t="s">
        <v>8348</v>
      </c>
      <c r="E845" s="2">
        <v>47484</v>
      </c>
      <c r="F845" s="2">
        <v>47664</v>
      </c>
      <c r="G845" s="1" t="s">
        <v>27063</v>
      </c>
      <c r="H845" s="1">
        <f>+Temporalidad[[#This Row],[ID]]</f>
        <v>834</v>
      </c>
    </row>
    <row r="846" spans="1:8" x14ac:dyDescent="0.3">
      <c r="A846">
        <v>835</v>
      </c>
      <c r="B846" t="s">
        <v>8389</v>
      </c>
      <c r="C846" s="1" t="s">
        <v>8347</v>
      </c>
      <c r="D846" s="1" t="s">
        <v>8348</v>
      </c>
      <c r="E846" s="2">
        <v>47849</v>
      </c>
      <c r="F846" s="2">
        <v>48029</v>
      </c>
      <c r="G846" s="1" t="s">
        <v>27064</v>
      </c>
      <c r="H846" s="1">
        <f>+Temporalidad[[#This Row],[ID]]</f>
        <v>835</v>
      </c>
    </row>
    <row r="847" spans="1:8" x14ac:dyDescent="0.3">
      <c r="A847">
        <v>836</v>
      </c>
      <c r="B847" t="s">
        <v>8390</v>
      </c>
      <c r="C847" s="1" t="s">
        <v>8347</v>
      </c>
      <c r="D847" s="1" t="s">
        <v>8348</v>
      </c>
      <c r="E847" s="2">
        <v>48214</v>
      </c>
      <c r="F847" s="2">
        <v>48395</v>
      </c>
      <c r="G847" s="1" t="s">
        <v>27065</v>
      </c>
      <c r="H847" s="1">
        <f>+Temporalidad[[#This Row],[ID]]</f>
        <v>836</v>
      </c>
    </row>
    <row r="848" spans="1:8" x14ac:dyDescent="0.3">
      <c r="A848">
        <v>837</v>
      </c>
      <c r="B848" t="s">
        <v>8391</v>
      </c>
      <c r="C848" s="1" t="s">
        <v>8347</v>
      </c>
      <c r="D848" s="1" t="s">
        <v>8348</v>
      </c>
      <c r="E848" s="2">
        <v>48580</v>
      </c>
      <c r="F848" s="2">
        <v>48760</v>
      </c>
      <c r="G848" s="1" t="s">
        <v>27066</v>
      </c>
      <c r="H848" s="1">
        <f>+Temporalidad[[#This Row],[ID]]</f>
        <v>837</v>
      </c>
    </row>
    <row r="849" spans="1:8" x14ac:dyDescent="0.3">
      <c r="A849">
        <v>838</v>
      </c>
      <c r="B849" t="s">
        <v>8392</v>
      </c>
      <c r="C849" s="1" t="s">
        <v>8347</v>
      </c>
      <c r="D849" s="1" t="s">
        <v>8348</v>
      </c>
      <c r="E849" s="2">
        <v>48945</v>
      </c>
      <c r="F849" s="2">
        <v>49125</v>
      </c>
      <c r="G849" s="1" t="s">
        <v>27067</v>
      </c>
      <c r="H849" s="1">
        <f>+Temporalidad[[#This Row],[ID]]</f>
        <v>838</v>
      </c>
    </row>
    <row r="850" spans="1:8" x14ac:dyDescent="0.3">
      <c r="A850">
        <v>839</v>
      </c>
      <c r="B850" t="s">
        <v>8393</v>
      </c>
      <c r="C850" s="1" t="s">
        <v>8347</v>
      </c>
      <c r="D850" s="1" t="s">
        <v>8348</v>
      </c>
      <c r="E850" s="2">
        <v>49310</v>
      </c>
      <c r="F850" s="2">
        <v>49490</v>
      </c>
      <c r="G850" s="1" t="s">
        <v>27068</v>
      </c>
      <c r="H850" s="1">
        <f>+Temporalidad[[#This Row],[ID]]</f>
        <v>839</v>
      </c>
    </row>
    <row r="851" spans="1:8" x14ac:dyDescent="0.3">
      <c r="A851">
        <v>840</v>
      </c>
      <c r="B851" t="s">
        <v>8394</v>
      </c>
      <c r="C851" s="1" t="s">
        <v>8347</v>
      </c>
      <c r="D851" s="1" t="s">
        <v>8348</v>
      </c>
      <c r="E851" s="2">
        <v>49675</v>
      </c>
      <c r="F851" s="2">
        <v>49856</v>
      </c>
      <c r="G851" s="1" t="s">
        <v>27069</v>
      </c>
      <c r="H851" s="1">
        <f>+Temporalidad[[#This Row],[ID]]</f>
        <v>840</v>
      </c>
    </row>
    <row r="852" spans="1:8" x14ac:dyDescent="0.3">
      <c r="A852">
        <v>841</v>
      </c>
      <c r="B852" t="s">
        <v>8395</v>
      </c>
      <c r="C852" s="1" t="s">
        <v>8347</v>
      </c>
      <c r="D852" s="1" t="s">
        <v>8348</v>
      </c>
      <c r="E852" s="2">
        <v>50041</v>
      </c>
      <c r="F852" s="2">
        <v>50221</v>
      </c>
      <c r="G852" s="1" t="s">
        <v>27070</v>
      </c>
      <c r="H852" s="1">
        <f>+Temporalidad[[#This Row],[ID]]</f>
        <v>841</v>
      </c>
    </row>
    <row r="853" spans="1:8" x14ac:dyDescent="0.3">
      <c r="A853">
        <v>842</v>
      </c>
      <c r="B853" t="s">
        <v>8396</v>
      </c>
      <c r="C853" s="1" t="s">
        <v>8347</v>
      </c>
      <c r="D853" s="1" t="s">
        <v>8348</v>
      </c>
      <c r="E853" s="2">
        <v>50406</v>
      </c>
      <c r="F853" s="2">
        <v>50586</v>
      </c>
      <c r="G853" s="1" t="s">
        <v>27071</v>
      </c>
      <c r="H853" s="1">
        <f>+Temporalidad[[#This Row],[ID]]</f>
        <v>842</v>
      </c>
    </row>
    <row r="854" spans="1:8" x14ac:dyDescent="0.3">
      <c r="A854">
        <v>843</v>
      </c>
      <c r="B854" t="s">
        <v>8397</v>
      </c>
      <c r="C854" s="1" t="s">
        <v>8347</v>
      </c>
      <c r="D854" s="1" t="s">
        <v>8348</v>
      </c>
      <c r="E854" s="2">
        <v>50771</v>
      </c>
      <c r="F854" s="2">
        <v>50951</v>
      </c>
      <c r="G854" s="1" t="s">
        <v>27072</v>
      </c>
      <c r="H854" s="1">
        <f>+Temporalidad[[#This Row],[ID]]</f>
        <v>843</v>
      </c>
    </row>
    <row r="855" spans="1:8" x14ac:dyDescent="0.3">
      <c r="A855">
        <v>844</v>
      </c>
      <c r="B855" t="s">
        <v>8398</v>
      </c>
      <c r="C855" s="1" t="s">
        <v>8347</v>
      </c>
      <c r="D855" s="1" t="s">
        <v>8348</v>
      </c>
      <c r="E855" s="2">
        <v>51136</v>
      </c>
      <c r="F855" s="2">
        <v>51317</v>
      </c>
      <c r="G855" s="1" t="s">
        <v>27073</v>
      </c>
      <c r="H855" s="1">
        <f>+Temporalidad[[#This Row],[ID]]</f>
        <v>844</v>
      </c>
    </row>
    <row r="856" spans="1:8" x14ac:dyDescent="0.3">
      <c r="A856">
        <v>845</v>
      </c>
      <c r="B856" t="s">
        <v>8399</v>
      </c>
      <c r="C856" s="1" t="s">
        <v>8347</v>
      </c>
      <c r="D856" s="1" t="s">
        <v>8348</v>
      </c>
      <c r="E856" s="2">
        <v>51502</v>
      </c>
      <c r="F856" s="2">
        <v>51682</v>
      </c>
      <c r="G856" s="1" t="s">
        <v>27074</v>
      </c>
      <c r="H856" s="1">
        <f>+Temporalidad[[#This Row],[ID]]</f>
        <v>845</v>
      </c>
    </row>
    <row r="857" spans="1:8" x14ac:dyDescent="0.3">
      <c r="A857">
        <v>846</v>
      </c>
      <c r="B857" t="s">
        <v>8400</v>
      </c>
      <c r="C857" s="1" t="s">
        <v>8347</v>
      </c>
      <c r="D857" s="1" t="s">
        <v>8348</v>
      </c>
      <c r="E857" s="2">
        <v>51867</v>
      </c>
      <c r="F857" s="2">
        <v>52047</v>
      </c>
      <c r="G857" s="1" t="s">
        <v>27075</v>
      </c>
      <c r="H857" s="1">
        <f>+Temporalidad[[#This Row],[ID]]</f>
        <v>846</v>
      </c>
    </row>
    <row r="858" spans="1:8" x14ac:dyDescent="0.3">
      <c r="A858">
        <v>847</v>
      </c>
      <c r="B858" t="s">
        <v>8401</v>
      </c>
      <c r="C858" s="1" t="s">
        <v>8347</v>
      </c>
      <c r="D858" s="1" t="s">
        <v>8348</v>
      </c>
      <c r="E858" s="2">
        <v>52232</v>
      </c>
      <c r="F858" s="2">
        <v>52412</v>
      </c>
      <c r="G858" s="1" t="s">
        <v>27076</v>
      </c>
      <c r="H858" s="1">
        <f>+Temporalidad[[#This Row],[ID]]</f>
        <v>847</v>
      </c>
    </row>
    <row r="859" spans="1:8" x14ac:dyDescent="0.3">
      <c r="A859">
        <v>848</v>
      </c>
      <c r="B859" t="s">
        <v>8402</v>
      </c>
      <c r="C859" s="1" t="s">
        <v>8347</v>
      </c>
      <c r="D859" s="1" t="s">
        <v>8348</v>
      </c>
      <c r="E859" s="2">
        <v>52597</v>
      </c>
      <c r="F859" s="2">
        <v>52778</v>
      </c>
      <c r="G859" s="1" t="s">
        <v>27077</v>
      </c>
      <c r="H859" s="1">
        <f>+Temporalidad[[#This Row],[ID]]</f>
        <v>848</v>
      </c>
    </row>
    <row r="860" spans="1:8" x14ac:dyDescent="0.3">
      <c r="A860">
        <v>849</v>
      </c>
      <c r="B860" t="s">
        <v>8403</v>
      </c>
      <c r="C860" s="1" t="s">
        <v>8347</v>
      </c>
      <c r="D860" s="1" t="s">
        <v>8348</v>
      </c>
      <c r="E860" s="2">
        <v>52963</v>
      </c>
      <c r="F860" s="2">
        <v>53143</v>
      </c>
      <c r="G860" s="1" t="s">
        <v>27078</v>
      </c>
      <c r="H860" s="1">
        <f>+Temporalidad[[#This Row],[ID]]</f>
        <v>849</v>
      </c>
    </row>
    <row r="861" spans="1:8" x14ac:dyDescent="0.3">
      <c r="A861">
        <v>850</v>
      </c>
      <c r="B861" t="s">
        <v>8404</v>
      </c>
      <c r="C861" s="1" t="s">
        <v>8347</v>
      </c>
      <c r="D861" s="1" t="s">
        <v>8348</v>
      </c>
      <c r="E861" s="2">
        <v>53328</v>
      </c>
      <c r="F861" s="2">
        <v>53508</v>
      </c>
      <c r="G861" s="1" t="s">
        <v>27079</v>
      </c>
      <c r="H861" s="1">
        <f>+Temporalidad[[#This Row],[ID]]</f>
        <v>850</v>
      </c>
    </row>
    <row r="862" spans="1:8" x14ac:dyDescent="0.3">
      <c r="A862">
        <v>851</v>
      </c>
      <c r="B862" t="s">
        <v>8405</v>
      </c>
      <c r="C862" s="1" t="s">
        <v>8347</v>
      </c>
      <c r="D862" s="1" t="s">
        <v>8348</v>
      </c>
      <c r="E862" s="2">
        <v>53693</v>
      </c>
      <c r="F862" s="2">
        <v>53873</v>
      </c>
      <c r="G862" s="1" t="s">
        <v>27080</v>
      </c>
      <c r="H862" s="1">
        <f>+Temporalidad[[#This Row],[ID]]</f>
        <v>851</v>
      </c>
    </row>
    <row r="863" spans="1:8" x14ac:dyDescent="0.3">
      <c r="A863">
        <v>852</v>
      </c>
      <c r="B863" t="s">
        <v>8406</v>
      </c>
      <c r="C863" s="1" t="s">
        <v>8347</v>
      </c>
      <c r="D863" s="1" t="s">
        <v>8348</v>
      </c>
      <c r="E863" s="2">
        <v>54058</v>
      </c>
      <c r="F863" s="2">
        <v>54239</v>
      </c>
      <c r="G863" s="1" t="s">
        <v>27081</v>
      </c>
      <c r="H863" s="1">
        <f>+Temporalidad[[#This Row],[ID]]</f>
        <v>852</v>
      </c>
    </row>
    <row r="864" spans="1:8" x14ac:dyDescent="0.3">
      <c r="A864">
        <v>853</v>
      </c>
      <c r="B864" t="s">
        <v>8407</v>
      </c>
      <c r="C864" s="1" t="s">
        <v>8347</v>
      </c>
      <c r="D864" s="1" t="s">
        <v>8348</v>
      </c>
      <c r="E864" s="2">
        <v>54424</v>
      </c>
      <c r="F864" s="2">
        <v>54604</v>
      </c>
      <c r="G864" s="1" t="s">
        <v>27082</v>
      </c>
      <c r="H864" s="1">
        <f>+Temporalidad[[#This Row],[ID]]</f>
        <v>853</v>
      </c>
    </row>
    <row r="865" spans="1:8" x14ac:dyDescent="0.3">
      <c r="A865">
        <v>854</v>
      </c>
      <c r="B865" t="s">
        <v>8408</v>
      </c>
      <c r="C865" s="1" t="s">
        <v>8347</v>
      </c>
      <c r="D865" s="1" t="s">
        <v>8348</v>
      </c>
      <c r="E865" s="2">
        <v>54789</v>
      </c>
      <c r="F865" s="2">
        <v>54969</v>
      </c>
      <c r="G865" s="1" t="s">
        <v>27083</v>
      </c>
      <c r="H865" s="1">
        <f>+Temporalidad[[#This Row],[ID]]</f>
        <v>854</v>
      </c>
    </row>
    <row r="866" spans="1:8" x14ac:dyDescent="0.3">
      <c r="A866">
        <v>855</v>
      </c>
      <c r="B866" t="s">
        <v>8409</v>
      </c>
      <c r="C866" s="1" t="s">
        <v>8347</v>
      </c>
      <c r="D866" s="1" t="s">
        <v>8348</v>
      </c>
      <c r="E866" s="2">
        <v>33055</v>
      </c>
      <c r="F866" s="2">
        <v>33238</v>
      </c>
      <c r="G866" s="1" t="s">
        <v>27084</v>
      </c>
      <c r="H866" s="1">
        <f>+Temporalidad[[#This Row],[ID]]</f>
        <v>855</v>
      </c>
    </row>
    <row r="867" spans="1:8" x14ac:dyDescent="0.3">
      <c r="A867">
        <v>856</v>
      </c>
      <c r="B867" t="s">
        <v>8410</v>
      </c>
      <c r="C867" s="1" t="s">
        <v>8347</v>
      </c>
      <c r="D867" s="1" t="s">
        <v>8348</v>
      </c>
      <c r="E867" s="2">
        <v>33420</v>
      </c>
      <c r="F867" s="2">
        <v>33603</v>
      </c>
      <c r="G867" s="1" t="s">
        <v>27085</v>
      </c>
      <c r="H867" s="1">
        <f>+Temporalidad[[#This Row],[ID]]</f>
        <v>856</v>
      </c>
    </row>
    <row r="868" spans="1:8" x14ac:dyDescent="0.3">
      <c r="A868">
        <v>857</v>
      </c>
      <c r="B868" t="s">
        <v>8411</v>
      </c>
      <c r="C868" s="1" t="s">
        <v>8347</v>
      </c>
      <c r="D868" s="1" t="s">
        <v>8348</v>
      </c>
      <c r="E868" s="2">
        <v>33786</v>
      </c>
      <c r="F868" s="2">
        <v>33969</v>
      </c>
      <c r="G868" s="1" t="s">
        <v>27086</v>
      </c>
      <c r="H868" s="1">
        <f>+Temporalidad[[#This Row],[ID]]</f>
        <v>857</v>
      </c>
    </row>
    <row r="869" spans="1:8" x14ac:dyDescent="0.3">
      <c r="A869">
        <v>858</v>
      </c>
      <c r="B869" t="s">
        <v>8412</v>
      </c>
      <c r="C869" s="1" t="s">
        <v>8347</v>
      </c>
      <c r="D869" s="1" t="s">
        <v>8348</v>
      </c>
      <c r="E869" s="2">
        <v>34151</v>
      </c>
      <c r="F869" s="2">
        <v>34334</v>
      </c>
      <c r="G869" s="1" t="s">
        <v>27087</v>
      </c>
      <c r="H869" s="1">
        <f>+Temporalidad[[#This Row],[ID]]</f>
        <v>858</v>
      </c>
    </row>
    <row r="870" spans="1:8" x14ac:dyDescent="0.3">
      <c r="A870">
        <v>859</v>
      </c>
      <c r="B870" t="s">
        <v>8413</v>
      </c>
      <c r="C870" s="1" t="s">
        <v>8347</v>
      </c>
      <c r="D870" s="1" t="s">
        <v>8348</v>
      </c>
      <c r="E870" s="2">
        <v>34516</v>
      </c>
      <c r="F870" s="2">
        <v>34699</v>
      </c>
      <c r="G870" s="1" t="s">
        <v>27088</v>
      </c>
      <c r="H870" s="1">
        <f>+Temporalidad[[#This Row],[ID]]</f>
        <v>859</v>
      </c>
    </row>
    <row r="871" spans="1:8" x14ac:dyDescent="0.3">
      <c r="A871">
        <v>860</v>
      </c>
      <c r="B871" t="s">
        <v>8414</v>
      </c>
      <c r="C871" s="1" t="s">
        <v>8347</v>
      </c>
      <c r="D871" s="1" t="s">
        <v>8348</v>
      </c>
      <c r="E871" s="2">
        <v>34881</v>
      </c>
      <c r="F871" s="2">
        <v>35064</v>
      </c>
      <c r="G871" s="1" t="s">
        <v>27089</v>
      </c>
      <c r="H871" s="1">
        <f>+Temporalidad[[#This Row],[ID]]</f>
        <v>860</v>
      </c>
    </row>
    <row r="872" spans="1:8" x14ac:dyDescent="0.3">
      <c r="A872">
        <v>861</v>
      </c>
      <c r="B872" t="s">
        <v>8415</v>
      </c>
      <c r="C872" s="1" t="s">
        <v>8347</v>
      </c>
      <c r="D872" s="1" t="s">
        <v>8348</v>
      </c>
      <c r="E872" s="2">
        <v>35247</v>
      </c>
      <c r="F872" s="2">
        <v>35430</v>
      </c>
      <c r="G872" s="1" t="s">
        <v>27090</v>
      </c>
      <c r="H872" s="1">
        <f>+Temporalidad[[#This Row],[ID]]</f>
        <v>861</v>
      </c>
    </row>
    <row r="873" spans="1:8" x14ac:dyDescent="0.3">
      <c r="A873">
        <v>862</v>
      </c>
      <c r="B873" t="s">
        <v>8416</v>
      </c>
      <c r="C873" s="1" t="s">
        <v>8347</v>
      </c>
      <c r="D873" s="1" t="s">
        <v>8348</v>
      </c>
      <c r="E873" s="2">
        <v>35612</v>
      </c>
      <c r="F873" s="2">
        <v>35795</v>
      </c>
      <c r="G873" s="1" t="s">
        <v>27091</v>
      </c>
      <c r="H873" s="1">
        <f>+Temporalidad[[#This Row],[ID]]</f>
        <v>862</v>
      </c>
    </row>
    <row r="874" spans="1:8" x14ac:dyDescent="0.3">
      <c r="A874">
        <v>863</v>
      </c>
      <c r="B874" t="s">
        <v>8417</v>
      </c>
      <c r="C874" s="1" t="s">
        <v>8347</v>
      </c>
      <c r="D874" s="1" t="s">
        <v>8348</v>
      </c>
      <c r="E874" s="2">
        <v>35977</v>
      </c>
      <c r="F874" s="2">
        <v>36160</v>
      </c>
      <c r="G874" s="1" t="s">
        <v>27092</v>
      </c>
      <c r="H874" s="1">
        <f>+Temporalidad[[#This Row],[ID]]</f>
        <v>863</v>
      </c>
    </row>
    <row r="875" spans="1:8" x14ac:dyDescent="0.3">
      <c r="A875">
        <v>864</v>
      </c>
      <c r="B875" t="s">
        <v>8418</v>
      </c>
      <c r="C875" s="1" t="s">
        <v>8347</v>
      </c>
      <c r="D875" s="1" t="s">
        <v>8348</v>
      </c>
      <c r="E875" s="2">
        <v>36342</v>
      </c>
      <c r="F875" s="2">
        <v>36525</v>
      </c>
      <c r="G875" s="1" t="s">
        <v>27093</v>
      </c>
      <c r="H875" s="1">
        <f>+Temporalidad[[#This Row],[ID]]</f>
        <v>864</v>
      </c>
    </row>
    <row r="876" spans="1:8" x14ac:dyDescent="0.3">
      <c r="A876">
        <v>865</v>
      </c>
      <c r="B876" t="s">
        <v>8419</v>
      </c>
      <c r="C876" s="1" t="s">
        <v>8347</v>
      </c>
      <c r="D876" s="1" t="s">
        <v>8348</v>
      </c>
      <c r="E876" s="2">
        <v>36708</v>
      </c>
      <c r="F876" s="2">
        <v>36891</v>
      </c>
      <c r="G876" s="1" t="s">
        <v>27094</v>
      </c>
      <c r="H876" s="1">
        <f>+Temporalidad[[#This Row],[ID]]</f>
        <v>865</v>
      </c>
    </row>
    <row r="877" spans="1:8" x14ac:dyDescent="0.3">
      <c r="A877">
        <v>866</v>
      </c>
      <c r="B877" t="s">
        <v>8420</v>
      </c>
      <c r="C877" s="1" t="s">
        <v>8347</v>
      </c>
      <c r="D877" s="1" t="s">
        <v>8348</v>
      </c>
      <c r="E877" s="2">
        <v>37073</v>
      </c>
      <c r="F877" s="2">
        <v>37256</v>
      </c>
      <c r="G877" s="1" t="s">
        <v>27095</v>
      </c>
      <c r="H877" s="1">
        <f>+Temporalidad[[#This Row],[ID]]</f>
        <v>866</v>
      </c>
    </row>
    <row r="878" spans="1:8" x14ac:dyDescent="0.3">
      <c r="A878">
        <v>867</v>
      </c>
      <c r="B878" t="s">
        <v>8421</v>
      </c>
      <c r="C878" s="1" t="s">
        <v>8347</v>
      </c>
      <c r="D878" s="1" t="s">
        <v>8348</v>
      </c>
      <c r="E878" s="2">
        <v>37438</v>
      </c>
      <c r="F878" s="2">
        <v>37621</v>
      </c>
      <c r="G878" s="1" t="s">
        <v>27096</v>
      </c>
      <c r="H878" s="1">
        <f>+Temporalidad[[#This Row],[ID]]</f>
        <v>867</v>
      </c>
    </row>
    <row r="879" spans="1:8" x14ac:dyDescent="0.3">
      <c r="A879">
        <v>868</v>
      </c>
      <c r="B879" t="s">
        <v>8422</v>
      </c>
      <c r="C879" s="1" t="s">
        <v>8347</v>
      </c>
      <c r="D879" s="1" t="s">
        <v>8348</v>
      </c>
      <c r="E879" s="2">
        <v>37803</v>
      </c>
      <c r="F879" s="2">
        <v>37986</v>
      </c>
      <c r="G879" s="1" t="s">
        <v>27097</v>
      </c>
      <c r="H879" s="1">
        <f>+Temporalidad[[#This Row],[ID]]</f>
        <v>868</v>
      </c>
    </row>
    <row r="880" spans="1:8" x14ac:dyDescent="0.3">
      <c r="A880">
        <v>869</v>
      </c>
      <c r="B880" t="s">
        <v>8423</v>
      </c>
      <c r="C880" s="1" t="s">
        <v>8347</v>
      </c>
      <c r="D880" s="1" t="s">
        <v>8348</v>
      </c>
      <c r="E880" s="2">
        <v>38169</v>
      </c>
      <c r="F880" s="2">
        <v>38352</v>
      </c>
      <c r="G880" s="1" t="s">
        <v>27098</v>
      </c>
      <c r="H880" s="1">
        <f>+Temporalidad[[#This Row],[ID]]</f>
        <v>869</v>
      </c>
    </row>
    <row r="881" spans="1:8" x14ac:dyDescent="0.3">
      <c r="A881">
        <v>870</v>
      </c>
      <c r="B881" t="s">
        <v>8424</v>
      </c>
      <c r="C881" s="1" t="s">
        <v>8347</v>
      </c>
      <c r="D881" s="1" t="s">
        <v>8348</v>
      </c>
      <c r="E881" s="2">
        <v>38534</v>
      </c>
      <c r="F881" s="2">
        <v>38717</v>
      </c>
      <c r="G881" s="1" t="s">
        <v>27099</v>
      </c>
      <c r="H881" s="1">
        <f>+Temporalidad[[#This Row],[ID]]</f>
        <v>870</v>
      </c>
    </row>
    <row r="882" spans="1:8" x14ac:dyDescent="0.3">
      <c r="A882">
        <v>871</v>
      </c>
      <c r="B882" t="s">
        <v>8425</v>
      </c>
      <c r="C882" s="1" t="s">
        <v>8347</v>
      </c>
      <c r="D882" s="1" t="s">
        <v>8348</v>
      </c>
      <c r="E882" s="2">
        <v>38899</v>
      </c>
      <c r="F882" s="2">
        <v>39082</v>
      </c>
      <c r="G882" s="1" t="s">
        <v>27100</v>
      </c>
      <c r="H882" s="1">
        <f>+Temporalidad[[#This Row],[ID]]</f>
        <v>871</v>
      </c>
    </row>
    <row r="883" spans="1:8" x14ac:dyDescent="0.3">
      <c r="A883">
        <v>872</v>
      </c>
      <c r="B883" t="s">
        <v>8426</v>
      </c>
      <c r="C883" s="1" t="s">
        <v>8347</v>
      </c>
      <c r="D883" s="1" t="s">
        <v>8348</v>
      </c>
      <c r="E883" s="2">
        <v>39264</v>
      </c>
      <c r="F883" s="2">
        <v>39447</v>
      </c>
      <c r="G883" s="1" t="s">
        <v>27101</v>
      </c>
      <c r="H883" s="1">
        <f>+Temporalidad[[#This Row],[ID]]</f>
        <v>872</v>
      </c>
    </row>
    <row r="884" spans="1:8" x14ac:dyDescent="0.3">
      <c r="A884">
        <v>873</v>
      </c>
      <c r="B884" t="s">
        <v>8427</v>
      </c>
      <c r="C884" s="1" t="s">
        <v>8347</v>
      </c>
      <c r="D884" s="1" t="s">
        <v>8348</v>
      </c>
      <c r="E884" s="2">
        <v>39630</v>
      </c>
      <c r="F884" s="2">
        <v>39813</v>
      </c>
      <c r="G884" s="1" t="s">
        <v>27102</v>
      </c>
      <c r="H884" s="1">
        <f>+Temporalidad[[#This Row],[ID]]</f>
        <v>873</v>
      </c>
    </row>
    <row r="885" spans="1:8" x14ac:dyDescent="0.3">
      <c r="A885">
        <v>874</v>
      </c>
      <c r="B885" t="s">
        <v>8428</v>
      </c>
      <c r="C885" s="1" t="s">
        <v>8347</v>
      </c>
      <c r="D885" s="1" t="s">
        <v>8348</v>
      </c>
      <c r="E885" s="2">
        <v>39995</v>
      </c>
      <c r="F885" s="2">
        <v>40178</v>
      </c>
      <c r="G885" s="1" t="s">
        <v>27103</v>
      </c>
      <c r="H885" s="1">
        <f>+Temporalidad[[#This Row],[ID]]</f>
        <v>874</v>
      </c>
    </row>
    <row r="886" spans="1:8" x14ac:dyDescent="0.3">
      <c r="A886">
        <v>875</v>
      </c>
      <c r="B886" t="s">
        <v>8429</v>
      </c>
      <c r="C886" s="1" t="s">
        <v>8347</v>
      </c>
      <c r="D886" s="1" t="s">
        <v>8348</v>
      </c>
      <c r="E886" s="2">
        <v>40360</v>
      </c>
      <c r="F886" s="2">
        <v>40543</v>
      </c>
      <c r="G886" s="1" t="s">
        <v>27104</v>
      </c>
      <c r="H886" s="1">
        <f>+Temporalidad[[#This Row],[ID]]</f>
        <v>875</v>
      </c>
    </row>
    <row r="887" spans="1:8" x14ac:dyDescent="0.3">
      <c r="A887">
        <v>876</v>
      </c>
      <c r="B887" t="s">
        <v>8430</v>
      </c>
      <c r="C887" s="1" t="s">
        <v>8347</v>
      </c>
      <c r="D887" s="1" t="s">
        <v>8348</v>
      </c>
      <c r="E887" s="2">
        <v>40725</v>
      </c>
      <c r="F887" s="2">
        <v>40908</v>
      </c>
      <c r="G887" s="1" t="s">
        <v>27105</v>
      </c>
      <c r="H887" s="1">
        <f>+Temporalidad[[#This Row],[ID]]</f>
        <v>876</v>
      </c>
    </row>
    <row r="888" spans="1:8" x14ac:dyDescent="0.3">
      <c r="A888">
        <v>877</v>
      </c>
      <c r="B888" t="s">
        <v>8431</v>
      </c>
      <c r="C888" s="1" t="s">
        <v>8347</v>
      </c>
      <c r="D888" s="1" t="s">
        <v>8348</v>
      </c>
      <c r="E888" s="2">
        <v>41091</v>
      </c>
      <c r="F888" s="2">
        <v>41274</v>
      </c>
      <c r="G888" s="1" t="s">
        <v>27106</v>
      </c>
      <c r="H888" s="1">
        <f>+Temporalidad[[#This Row],[ID]]</f>
        <v>877</v>
      </c>
    </row>
    <row r="889" spans="1:8" x14ac:dyDescent="0.3">
      <c r="A889">
        <v>878</v>
      </c>
      <c r="B889" t="s">
        <v>8432</v>
      </c>
      <c r="C889" s="1" t="s">
        <v>8347</v>
      </c>
      <c r="D889" s="1" t="s">
        <v>8348</v>
      </c>
      <c r="E889" s="2">
        <v>41456</v>
      </c>
      <c r="F889" s="2">
        <v>41639</v>
      </c>
      <c r="G889" s="1" t="s">
        <v>27107</v>
      </c>
      <c r="H889" s="1">
        <f>+Temporalidad[[#This Row],[ID]]</f>
        <v>878</v>
      </c>
    </row>
    <row r="890" spans="1:8" x14ac:dyDescent="0.3">
      <c r="A890">
        <v>879</v>
      </c>
      <c r="B890" t="s">
        <v>8433</v>
      </c>
      <c r="C890" s="1" t="s">
        <v>8347</v>
      </c>
      <c r="D890" s="1" t="s">
        <v>8348</v>
      </c>
      <c r="E890" s="2">
        <v>41821</v>
      </c>
      <c r="F890" s="2">
        <v>42004</v>
      </c>
      <c r="G890" s="1" t="s">
        <v>27108</v>
      </c>
      <c r="H890" s="1">
        <f>+Temporalidad[[#This Row],[ID]]</f>
        <v>879</v>
      </c>
    </row>
    <row r="891" spans="1:8" x14ac:dyDescent="0.3">
      <c r="A891">
        <v>880</v>
      </c>
      <c r="B891" t="s">
        <v>8434</v>
      </c>
      <c r="C891" s="1" t="s">
        <v>8347</v>
      </c>
      <c r="D891" s="1" t="s">
        <v>8348</v>
      </c>
      <c r="E891" s="2">
        <v>42186</v>
      </c>
      <c r="F891" s="2">
        <v>42369</v>
      </c>
      <c r="G891" s="1" t="s">
        <v>27109</v>
      </c>
      <c r="H891" s="1">
        <f>+Temporalidad[[#This Row],[ID]]</f>
        <v>880</v>
      </c>
    </row>
    <row r="892" spans="1:8" x14ac:dyDescent="0.3">
      <c r="A892">
        <v>881</v>
      </c>
      <c r="B892" t="s">
        <v>8435</v>
      </c>
      <c r="C892" s="1" t="s">
        <v>8347</v>
      </c>
      <c r="D892" s="1" t="s">
        <v>8348</v>
      </c>
      <c r="E892" s="2">
        <v>42552</v>
      </c>
      <c r="F892" s="2">
        <v>42735</v>
      </c>
      <c r="G892" s="1" t="s">
        <v>27110</v>
      </c>
      <c r="H892" s="1">
        <f>+Temporalidad[[#This Row],[ID]]</f>
        <v>881</v>
      </c>
    </row>
    <row r="893" spans="1:8" x14ac:dyDescent="0.3">
      <c r="A893">
        <v>882</v>
      </c>
      <c r="B893" t="s">
        <v>8436</v>
      </c>
      <c r="C893" s="1" t="s">
        <v>8347</v>
      </c>
      <c r="D893" s="1" t="s">
        <v>8348</v>
      </c>
      <c r="E893" s="2">
        <v>42917</v>
      </c>
      <c r="F893" s="2">
        <v>43100</v>
      </c>
      <c r="G893" s="1" t="s">
        <v>27111</v>
      </c>
      <c r="H893" s="1">
        <f>+Temporalidad[[#This Row],[ID]]</f>
        <v>882</v>
      </c>
    </row>
    <row r="894" spans="1:8" x14ac:dyDescent="0.3">
      <c r="A894">
        <v>883</v>
      </c>
      <c r="B894" t="s">
        <v>8437</v>
      </c>
      <c r="C894" s="1" t="s">
        <v>8347</v>
      </c>
      <c r="D894" s="1" t="s">
        <v>8348</v>
      </c>
      <c r="E894" s="2">
        <v>43282</v>
      </c>
      <c r="F894" s="2">
        <v>43465</v>
      </c>
      <c r="G894" s="1" t="s">
        <v>27112</v>
      </c>
      <c r="H894" s="1">
        <f>+Temporalidad[[#This Row],[ID]]</f>
        <v>883</v>
      </c>
    </row>
    <row r="895" spans="1:8" x14ac:dyDescent="0.3">
      <c r="A895">
        <v>884</v>
      </c>
      <c r="B895" t="s">
        <v>8438</v>
      </c>
      <c r="C895" s="1" t="s">
        <v>8347</v>
      </c>
      <c r="D895" s="1" t="s">
        <v>8348</v>
      </c>
      <c r="E895" s="2">
        <v>43647</v>
      </c>
      <c r="F895" s="2">
        <v>43830</v>
      </c>
      <c r="G895" s="1" t="s">
        <v>27113</v>
      </c>
      <c r="H895" s="1">
        <f>+Temporalidad[[#This Row],[ID]]</f>
        <v>884</v>
      </c>
    </row>
    <row r="896" spans="1:8" x14ac:dyDescent="0.3">
      <c r="A896">
        <v>885</v>
      </c>
      <c r="B896" t="s">
        <v>8439</v>
      </c>
      <c r="C896" s="1" t="s">
        <v>8347</v>
      </c>
      <c r="D896" s="1" t="s">
        <v>8348</v>
      </c>
      <c r="E896" s="2">
        <v>44013</v>
      </c>
      <c r="F896" s="2">
        <v>44196</v>
      </c>
      <c r="G896" s="1" t="s">
        <v>27114</v>
      </c>
      <c r="H896" s="1">
        <f>+Temporalidad[[#This Row],[ID]]</f>
        <v>885</v>
      </c>
    </row>
    <row r="897" spans="1:8" x14ac:dyDescent="0.3">
      <c r="A897">
        <v>886</v>
      </c>
      <c r="B897" t="s">
        <v>8440</v>
      </c>
      <c r="C897" s="1" t="s">
        <v>8347</v>
      </c>
      <c r="D897" s="1" t="s">
        <v>8348</v>
      </c>
      <c r="E897" s="2">
        <v>44378</v>
      </c>
      <c r="F897" s="2">
        <v>44561</v>
      </c>
      <c r="G897" s="1" t="s">
        <v>27115</v>
      </c>
      <c r="H897" s="1">
        <f>+Temporalidad[[#This Row],[ID]]</f>
        <v>886</v>
      </c>
    </row>
    <row r="898" spans="1:8" x14ac:dyDescent="0.3">
      <c r="A898">
        <v>887</v>
      </c>
      <c r="B898" t="s">
        <v>8441</v>
      </c>
      <c r="C898" s="1" t="s">
        <v>8347</v>
      </c>
      <c r="D898" s="1" t="s">
        <v>8348</v>
      </c>
      <c r="E898" s="2">
        <v>44743</v>
      </c>
      <c r="F898" s="2">
        <v>44926</v>
      </c>
      <c r="G898" s="1" t="s">
        <v>27116</v>
      </c>
      <c r="H898" s="1">
        <f>+Temporalidad[[#This Row],[ID]]</f>
        <v>887</v>
      </c>
    </row>
    <row r="899" spans="1:8" x14ac:dyDescent="0.3">
      <c r="A899">
        <v>888</v>
      </c>
      <c r="B899" t="s">
        <v>8442</v>
      </c>
      <c r="C899" s="1" t="s">
        <v>8347</v>
      </c>
      <c r="D899" s="1" t="s">
        <v>8348</v>
      </c>
      <c r="E899" s="2">
        <v>45108</v>
      </c>
      <c r="F899" s="2">
        <v>45291</v>
      </c>
      <c r="G899" s="1" t="s">
        <v>27117</v>
      </c>
      <c r="H899" s="1">
        <f>+Temporalidad[[#This Row],[ID]]</f>
        <v>888</v>
      </c>
    </row>
    <row r="900" spans="1:8" x14ac:dyDescent="0.3">
      <c r="A900">
        <v>889</v>
      </c>
      <c r="B900" t="s">
        <v>8443</v>
      </c>
      <c r="C900" s="1" t="s">
        <v>8347</v>
      </c>
      <c r="D900" s="1" t="s">
        <v>8348</v>
      </c>
      <c r="E900" s="2">
        <v>45474</v>
      </c>
      <c r="F900" s="2">
        <v>45657</v>
      </c>
      <c r="G900" s="1" t="s">
        <v>27118</v>
      </c>
      <c r="H900" s="1">
        <f>+Temporalidad[[#This Row],[ID]]</f>
        <v>889</v>
      </c>
    </row>
    <row r="901" spans="1:8" x14ac:dyDescent="0.3">
      <c r="A901">
        <v>890</v>
      </c>
      <c r="B901" t="s">
        <v>8444</v>
      </c>
      <c r="C901" s="1" t="s">
        <v>8347</v>
      </c>
      <c r="D901" s="1" t="s">
        <v>8348</v>
      </c>
      <c r="E901" s="2">
        <v>45839</v>
      </c>
      <c r="F901" s="2">
        <v>46022</v>
      </c>
      <c r="G901" s="1" t="s">
        <v>27119</v>
      </c>
      <c r="H901" s="1">
        <f>+Temporalidad[[#This Row],[ID]]</f>
        <v>890</v>
      </c>
    </row>
    <row r="902" spans="1:8" x14ac:dyDescent="0.3">
      <c r="A902">
        <v>891</v>
      </c>
      <c r="B902" t="s">
        <v>8445</v>
      </c>
      <c r="C902" s="1" t="s">
        <v>8347</v>
      </c>
      <c r="D902" s="1" t="s">
        <v>8348</v>
      </c>
      <c r="E902" s="2">
        <v>46204</v>
      </c>
      <c r="F902" s="2">
        <v>46387</v>
      </c>
      <c r="G902" s="1" t="s">
        <v>27120</v>
      </c>
      <c r="H902" s="1">
        <f>+Temporalidad[[#This Row],[ID]]</f>
        <v>891</v>
      </c>
    </row>
    <row r="903" spans="1:8" x14ac:dyDescent="0.3">
      <c r="A903">
        <v>892</v>
      </c>
      <c r="B903" t="s">
        <v>8446</v>
      </c>
      <c r="C903" s="1" t="s">
        <v>8347</v>
      </c>
      <c r="D903" s="1" t="s">
        <v>8348</v>
      </c>
      <c r="E903" s="2">
        <v>46569</v>
      </c>
      <c r="F903" s="2">
        <v>46752</v>
      </c>
      <c r="G903" s="1" t="s">
        <v>27121</v>
      </c>
      <c r="H903" s="1">
        <f>+Temporalidad[[#This Row],[ID]]</f>
        <v>892</v>
      </c>
    </row>
    <row r="904" spans="1:8" x14ac:dyDescent="0.3">
      <c r="A904">
        <v>893</v>
      </c>
      <c r="B904" t="s">
        <v>8447</v>
      </c>
      <c r="C904" s="1" t="s">
        <v>8347</v>
      </c>
      <c r="D904" s="1" t="s">
        <v>8348</v>
      </c>
      <c r="E904" s="2">
        <v>46935</v>
      </c>
      <c r="F904" s="2">
        <v>47118</v>
      </c>
      <c r="G904" s="1" t="s">
        <v>27122</v>
      </c>
      <c r="H904" s="1">
        <f>+Temporalidad[[#This Row],[ID]]</f>
        <v>893</v>
      </c>
    </row>
    <row r="905" spans="1:8" x14ac:dyDescent="0.3">
      <c r="A905">
        <v>894</v>
      </c>
      <c r="B905" t="s">
        <v>8448</v>
      </c>
      <c r="C905" s="1" t="s">
        <v>8347</v>
      </c>
      <c r="D905" s="1" t="s">
        <v>8348</v>
      </c>
      <c r="E905" s="2">
        <v>47300</v>
      </c>
      <c r="F905" s="2">
        <v>47483</v>
      </c>
      <c r="G905" s="1" t="s">
        <v>27123</v>
      </c>
      <c r="H905" s="1">
        <f>+Temporalidad[[#This Row],[ID]]</f>
        <v>894</v>
      </c>
    </row>
    <row r="906" spans="1:8" x14ac:dyDescent="0.3">
      <c r="A906">
        <v>895</v>
      </c>
      <c r="B906" t="s">
        <v>8449</v>
      </c>
      <c r="C906" s="1" t="s">
        <v>8347</v>
      </c>
      <c r="D906" s="1" t="s">
        <v>8348</v>
      </c>
      <c r="E906" s="2">
        <v>47665</v>
      </c>
      <c r="F906" s="2">
        <v>47848</v>
      </c>
      <c r="G906" s="1" t="s">
        <v>27124</v>
      </c>
      <c r="H906" s="1">
        <f>+Temporalidad[[#This Row],[ID]]</f>
        <v>895</v>
      </c>
    </row>
    <row r="907" spans="1:8" x14ac:dyDescent="0.3">
      <c r="A907">
        <v>896</v>
      </c>
      <c r="B907" t="s">
        <v>8450</v>
      </c>
      <c r="C907" s="1" t="s">
        <v>8347</v>
      </c>
      <c r="D907" s="1" t="s">
        <v>8348</v>
      </c>
      <c r="E907" s="2">
        <v>48030</v>
      </c>
      <c r="F907" s="2">
        <v>48213</v>
      </c>
      <c r="G907" s="1" t="s">
        <v>27125</v>
      </c>
      <c r="H907" s="1">
        <f>+Temporalidad[[#This Row],[ID]]</f>
        <v>896</v>
      </c>
    </row>
    <row r="908" spans="1:8" x14ac:dyDescent="0.3">
      <c r="A908">
        <v>897</v>
      </c>
      <c r="B908" t="s">
        <v>8451</v>
      </c>
      <c r="C908" s="1" t="s">
        <v>8347</v>
      </c>
      <c r="D908" s="1" t="s">
        <v>8348</v>
      </c>
      <c r="E908" s="2">
        <v>48396</v>
      </c>
      <c r="F908" s="2">
        <v>48579</v>
      </c>
      <c r="G908" s="1" t="s">
        <v>27126</v>
      </c>
      <c r="H908" s="1">
        <f>+Temporalidad[[#This Row],[ID]]</f>
        <v>897</v>
      </c>
    </row>
    <row r="909" spans="1:8" x14ac:dyDescent="0.3">
      <c r="A909">
        <v>898</v>
      </c>
      <c r="B909" t="s">
        <v>8452</v>
      </c>
      <c r="C909" s="1" t="s">
        <v>8347</v>
      </c>
      <c r="D909" s="1" t="s">
        <v>8348</v>
      </c>
      <c r="E909" s="2">
        <v>48761</v>
      </c>
      <c r="F909" s="2">
        <v>48944</v>
      </c>
      <c r="G909" s="1" t="s">
        <v>27127</v>
      </c>
      <c r="H909" s="1">
        <f>+Temporalidad[[#This Row],[ID]]</f>
        <v>898</v>
      </c>
    </row>
    <row r="910" spans="1:8" x14ac:dyDescent="0.3">
      <c r="A910">
        <v>899</v>
      </c>
      <c r="B910" t="s">
        <v>8453</v>
      </c>
      <c r="C910" s="1" t="s">
        <v>8347</v>
      </c>
      <c r="D910" s="1" t="s">
        <v>8348</v>
      </c>
      <c r="E910" s="2">
        <v>49126</v>
      </c>
      <c r="F910" s="2">
        <v>49309</v>
      </c>
      <c r="G910" s="1" t="s">
        <v>27128</v>
      </c>
      <c r="H910" s="1">
        <f>+Temporalidad[[#This Row],[ID]]</f>
        <v>899</v>
      </c>
    </row>
    <row r="911" spans="1:8" x14ac:dyDescent="0.3">
      <c r="A911">
        <v>900</v>
      </c>
      <c r="B911" t="s">
        <v>8454</v>
      </c>
      <c r="C911" s="1" t="s">
        <v>8347</v>
      </c>
      <c r="D911" s="1" t="s">
        <v>8348</v>
      </c>
      <c r="E911" s="2">
        <v>49491</v>
      </c>
      <c r="F911" s="2">
        <v>49674</v>
      </c>
      <c r="G911" s="1" t="s">
        <v>27129</v>
      </c>
      <c r="H911" s="1">
        <f>+Temporalidad[[#This Row],[ID]]</f>
        <v>900</v>
      </c>
    </row>
    <row r="912" spans="1:8" x14ac:dyDescent="0.3">
      <c r="A912">
        <v>901</v>
      </c>
      <c r="B912" t="s">
        <v>8455</v>
      </c>
      <c r="C912" s="1" t="s">
        <v>8347</v>
      </c>
      <c r="D912" s="1" t="s">
        <v>8348</v>
      </c>
      <c r="E912" s="2">
        <v>49857</v>
      </c>
      <c r="F912" s="2">
        <v>50040</v>
      </c>
      <c r="G912" s="1" t="s">
        <v>27130</v>
      </c>
      <c r="H912" s="1">
        <f>+Temporalidad[[#This Row],[ID]]</f>
        <v>901</v>
      </c>
    </row>
    <row r="913" spans="1:8" x14ac:dyDescent="0.3">
      <c r="A913">
        <v>902</v>
      </c>
      <c r="B913" t="s">
        <v>8456</v>
      </c>
      <c r="C913" s="1" t="s">
        <v>8347</v>
      </c>
      <c r="D913" s="1" t="s">
        <v>8348</v>
      </c>
      <c r="E913" s="2">
        <v>50222</v>
      </c>
      <c r="F913" s="2">
        <v>50405</v>
      </c>
      <c r="G913" s="1" t="s">
        <v>27131</v>
      </c>
      <c r="H913" s="1">
        <f>+Temporalidad[[#This Row],[ID]]</f>
        <v>902</v>
      </c>
    </row>
    <row r="914" spans="1:8" x14ac:dyDescent="0.3">
      <c r="A914">
        <v>903</v>
      </c>
      <c r="B914" t="s">
        <v>8457</v>
      </c>
      <c r="C914" s="1" t="s">
        <v>8347</v>
      </c>
      <c r="D914" s="1" t="s">
        <v>8348</v>
      </c>
      <c r="E914" s="2">
        <v>50587</v>
      </c>
      <c r="F914" s="2">
        <v>50770</v>
      </c>
      <c r="G914" s="1" t="s">
        <v>27132</v>
      </c>
      <c r="H914" s="1">
        <f>+Temporalidad[[#This Row],[ID]]</f>
        <v>903</v>
      </c>
    </row>
    <row r="915" spans="1:8" x14ac:dyDescent="0.3">
      <c r="A915">
        <v>904</v>
      </c>
      <c r="B915" t="s">
        <v>8458</v>
      </c>
      <c r="C915" s="1" t="s">
        <v>8347</v>
      </c>
      <c r="D915" s="1" t="s">
        <v>8348</v>
      </c>
      <c r="E915" s="2">
        <v>50952</v>
      </c>
      <c r="F915" s="2">
        <v>51135</v>
      </c>
      <c r="G915" s="1" t="s">
        <v>27133</v>
      </c>
      <c r="H915" s="1">
        <f>+Temporalidad[[#This Row],[ID]]</f>
        <v>904</v>
      </c>
    </row>
    <row r="916" spans="1:8" x14ac:dyDescent="0.3">
      <c r="A916">
        <v>905</v>
      </c>
      <c r="B916" t="s">
        <v>8459</v>
      </c>
      <c r="C916" s="1" t="s">
        <v>8347</v>
      </c>
      <c r="D916" s="1" t="s">
        <v>8348</v>
      </c>
      <c r="E916" s="2">
        <v>51318</v>
      </c>
      <c r="F916" s="2">
        <v>51501</v>
      </c>
      <c r="G916" s="1" t="s">
        <v>27134</v>
      </c>
      <c r="H916" s="1">
        <f>+Temporalidad[[#This Row],[ID]]</f>
        <v>905</v>
      </c>
    </row>
    <row r="917" spans="1:8" x14ac:dyDescent="0.3">
      <c r="A917">
        <v>906</v>
      </c>
      <c r="B917" t="s">
        <v>8460</v>
      </c>
      <c r="C917" s="1" t="s">
        <v>8347</v>
      </c>
      <c r="D917" s="1" t="s">
        <v>8348</v>
      </c>
      <c r="E917" s="2">
        <v>51683</v>
      </c>
      <c r="F917" s="2">
        <v>51866</v>
      </c>
      <c r="G917" s="1" t="s">
        <v>27135</v>
      </c>
      <c r="H917" s="1">
        <f>+Temporalidad[[#This Row],[ID]]</f>
        <v>906</v>
      </c>
    </row>
    <row r="918" spans="1:8" x14ac:dyDescent="0.3">
      <c r="A918">
        <v>907</v>
      </c>
      <c r="B918" t="s">
        <v>8461</v>
      </c>
      <c r="C918" s="1" t="s">
        <v>8347</v>
      </c>
      <c r="D918" s="1" t="s">
        <v>8348</v>
      </c>
      <c r="E918" s="2">
        <v>52048</v>
      </c>
      <c r="F918" s="2">
        <v>52231</v>
      </c>
      <c r="G918" s="1" t="s">
        <v>27136</v>
      </c>
      <c r="H918" s="1">
        <f>+Temporalidad[[#This Row],[ID]]</f>
        <v>907</v>
      </c>
    </row>
    <row r="919" spans="1:8" x14ac:dyDescent="0.3">
      <c r="A919">
        <v>908</v>
      </c>
      <c r="B919" t="s">
        <v>8462</v>
      </c>
      <c r="C919" s="1" t="s">
        <v>8347</v>
      </c>
      <c r="D919" s="1" t="s">
        <v>8348</v>
      </c>
      <c r="E919" s="2">
        <v>52413</v>
      </c>
      <c r="F919" s="2">
        <v>52596</v>
      </c>
      <c r="G919" s="1" t="s">
        <v>27137</v>
      </c>
      <c r="H919" s="1">
        <f>+Temporalidad[[#This Row],[ID]]</f>
        <v>908</v>
      </c>
    </row>
    <row r="920" spans="1:8" x14ac:dyDescent="0.3">
      <c r="A920">
        <v>909</v>
      </c>
      <c r="B920" t="s">
        <v>8463</v>
      </c>
      <c r="C920" s="1" t="s">
        <v>8347</v>
      </c>
      <c r="D920" s="1" t="s">
        <v>8348</v>
      </c>
      <c r="E920" s="2">
        <v>52779</v>
      </c>
      <c r="F920" s="2">
        <v>52962</v>
      </c>
      <c r="G920" s="1" t="s">
        <v>27138</v>
      </c>
      <c r="H920" s="1">
        <f>+Temporalidad[[#This Row],[ID]]</f>
        <v>909</v>
      </c>
    </row>
    <row r="921" spans="1:8" x14ac:dyDescent="0.3">
      <c r="A921">
        <v>910</v>
      </c>
      <c r="B921" t="s">
        <v>8464</v>
      </c>
      <c r="C921" s="1" t="s">
        <v>8347</v>
      </c>
      <c r="D921" s="1" t="s">
        <v>8348</v>
      </c>
      <c r="E921" s="2">
        <v>53144</v>
      </c>
      <c r="F921" s="2">
        <v>53327</v>
      </c>
      <c r="G921" s="1" t="s">
        <v>27139</v>
      </c>
      <c r="H921" s="1">
        <f>+Temporalidad[[#This Row],[ID]]</f>
        <v>910</v>
      </c>
    </row>
    <row r="922" spans="1:8" x14ac:dyDescent="0.3">
      <c r="A922">
        <v>911</v>
      </c>
      <c r="B922" t="s">
        <v>8465</v>
      </c>
      <c r="C922" s="1" t="s">
        <v>8347</v>
      </c>
      <c r="D922" s="1" t="s">
        <v>8348</v>
      </c>
      <c r="E922" s="2">
        <v>53509</v>
      </c>
      <c r="F922" s="2">
        <v>53692</v>
      </c>
      <c r="G922" s="1" t="s">
        <v>27140</v>
      </c>
      <c r="H922" s="1">
        <f>+Temporalidad[[#This Row],[ID]]</f>
        <v>911</v>
      </c>
    </row>
    <row r="923" spans="1:8" x14ac:dyDescent="0.3">
      <c r="A923">
        <v>912</v>
      </c>
      <c r="B923" t="s">
        <v>8466</v>
      </c>
      <c r="C923" s="1" t="s">
        <v>8347</v>
      </c>
      <c r="D923" s="1" t="s">
        <v>8348</v>
      </c>
      <c r="E923" s="2">
        <v>53874</v>
      </c>
      <c r="F923" s="2">
        <v>54057</v>
      </c>
      <c r="G923" s="1" t="s">
        <v>27141</v>
      </c>
      <c r="H923" s="1">
        <f>+Temporalidad[[#This Row],[ID]]</f>
        <v>912</v>
      </c>
    </row>
    <row r="924" spans="1:8" x14ac:dyDescent="0.3">
      <c r="A924">
        <v>913</v>
      </c>
      <c r="B924" t="s">
        <v>8467</v>
      </c>
      <c r="C924" s="1" t="s">
        <v>8347</v>
      </c>
      <c r="D924" s="1" t="s">
        <v>8348</v>
      </c>
      <c r="E924" s="2">
        <v>54240</v>
      </c>
      <c r="F924" s="2">
        <v>54423</v>
      </c>
      <c r="G924" s="1" t="s">
        <v>27142</v>
      </c>
      <c r="H924" s="1">
        <f>+Temporalidad[[#This Row],[ID]]</f>
        <v>913</v>
      </c>
    </row>
    <row r="925" spans="1:8" x14ac:dyDescent="0.3">
      <c r="A925">
        <v>914</v>
      </c>
      <c r="B925" t="s">
        <v>8468</v>
      </c>
      <c r="C925" s="1" t="s">
        <v>8347</v>
      </c>
      <c r="D925" s="1" t="s">
        <v>8348</v>
      </c>
      <c r="E925" s="2">
        <v>54605</v>
      </c>
      <c r="F925" s="2">
        <v>54788</v>
      </c>
      <c r="G925" s="1" t="s">
        <v>27143</v>
      </c>
      <c r="H925" s="1">
        <f>+Temporalidad[[#This Row],[ID]]</f>
        <v>914</v>
      </c>
    </row>
    <row r="926" spans="1:8" x14ac:dyDescent="0.3">
      <c r="A926">
        <v>915</v>
      </c>
      <c r="B926" t="s">
        <v>8469</v>
      </c>
      <c r="C926" s="1" t="s">
        <v>8347</v>
      </c>
      <c r="D926" s="1" t="s">
        <v>8348</v>
      </c>
      <c r="E926" s="2">
        <v>54970</v>
      </c>
      <c r="F926" s="2">
        <v>55153</v>
      </c>
      <c r="G926" s="1" t="s">
        <v>27144</v>
      </c>
      <c r="H926" s="1">
        <f>+Temporalidad[[#This Row],[ID]]</f>
        <v>915</v>
      </c>
    </row>
    <row r="927" spans="1:8" x14ac:dyDescent="0.3">
      <c r="A927">
        <v>916</v>
      </c>
      <c r="B927" t="s">
        <v>8470</v>
      </c>
      <c r="C927" s="1" t="s">
        <v>8471</v>
      </c>
      <c r="D927" s="1" t="s">
        <v>8472</v>
      </c>
      <c r="E927" s="2">
        <v>32874</v>
      </c>
      <c r="F927" s="2">
        <v>32963</v>
      </c>
      <c r="G927" s="1" t="s">
        <v>27145</v>
      </c>
      <c r="H927" s="1">
        <f>+Temporalidad[[#This Row],[ID]]</f>
        <v>916</v>
      </c>
    </row>
    <row r="928" spans="1:8" x14ac:dyDescent="0.3">
      <c r="A928">
        <v>917</v>
      </c>
      <c r="B928" t="s">
        <v>8473</v>
      </c>
      <c r="C928" s="1" t="s">
        <v>8471</v>
      </c>
      <c r="D928" s="1" t="s">
        <v>8472</v>
      </c>
      <c r="E928" s="2">
        <v>33239</v>
      </c>
      <c r="F928" s="2">
        <v>33328</v>
      </c>
      <c r="G928" s="1" t="s">
        <v>27146</v>
      </c>
      <c r="H928" s="1">
        <f>+Temporalidad[[#This Row],[ID]]</f>
        <v>917</v>
      </c>
    </row>
    <row r="929" spans="1:8" x14ac:dyDescent="0.3">
      <c r="A929">
        <v>918</v>
      </c>
      <c r="B929" t="s">
        <v>8474</v>
      </c>
      <c r="C929" s="1" t="s">
        <v>8471</v>
      </c>
      <c r="D929" s="1" t="s">
        <v>8472</v>
      </c>
      <c r="E929" s="2">
        <v>33604</v>
      </c>
      <c r="F929" s="2">
        <v>33694</v>
      </c>
      <c r="G929" s="1" t="s">
        <v>27147</v>
      </c>
      <c r="H929" s="1">
        <f>+Temporalidad[[#This Row],[ID]]</f>
        <v>918</v>
      </c>
    </row>
    <row r="930" spans="1:8" x14ac:dyDescent="0.3">
      <c r="A930">
        <v>919</v>
      </c>
      <c r="B930" t="s">
        <v>8475</v>
      </c>
      <c r="C930" s="1" t="s">
        <v>8471</v>
      </c>
      <c r="D930" s="1" t="s">
        <v>8472</v>
      </c>
      <c r="E930" s="2">
        <v>33970</v>
      </c>
      <c r="F930" s="2">
        <v>34059</v>
      </c>
      <c r="G930" s="1" t="s">
        <v>27148</v>
      </c>
      <c r="H930" s="1">
        <f>+Temporalidad[[#This Row],[ID]]</f>
        <v>919</v>
      </c>
    </row>
    <row r="931" spans="1:8" x14ac:dyDescent="0.3">
      <c r="A931">
        <v>920</v>
      </c>
      <c r="B931" t="s">
        <v>8476</v>
      </c>
      <c r="C931" s="1" t="s">
        <v>8471</v>
      </c>
      <c r="D931" s="1" t="s">
        <v>8472</v>
      </c>
      <c r="E931" s="2">
        <v>34335</v>
      </c>
      <c r="F931" s="2">
        <v>34424</v>
      </c>
      <c r="G931" s="1" t="s">
        <v>27149</v>
      </c>
      <c r="H931" s="1">
        <f>+Temporalidad[[#This Row],[ID]]</f>
        <v>920</v>
      </c>
    </row>
    <row r="932" spans="1:8" x14ac:dyDescent="0.3">
      <c r="A932">
        <v>921</v>
      </c>
      <c r="B932" t="s">
        <v>8477</v>
      </c>
      <c r="C932" s="1" t="s">
        <v>8471</v>
      </c>
      <c r="D932" s="1" t="s">
        <v>8472</v>
      </c>
      <c r="E932" s="2">
        <v>34700</v>
      </c>
      <c r="F932" s="2">
        <v>34789</v>
      </c>
      <c r="G932" s="1" t="s">
        <v>27150</v>
      </c>
      <c r="H932" s="1">
        <f>+Temporalidad[[#This Row],[ID]]</f>
        <v>921</v>
      </c>
    </row>
    <row r="933" spans="1:8" x14ac:dyDescent="0.3">
      <c r="A933">
        <v>922</v>
      </c>
      <c r="B933" t="s">
        <v>8478</v>
      </c>
      <c r="C933" s="1" t="s">
        <v>8471</v>
      </c>
      <c r="D933" s="1" t="s">
        <v>8472</v>
      </c>
      <c r="E933" s="2">
        <v>35065</v>
      </c>
      <c r="F933" s="2">
        <v>35155</v>
      </c>
      <c r="G933" s="1" t="s">
        <v>27151</v>
      </c>
      <c r="H933" s="1">
        <f>+Temporalidad[[#This Row],[ID]]</f>
        <v>922</v>
      </c>
    </row>
    <row r="934" spans="1:8" x14ac:dyDescent="0.3">
      <c r="A934">
        <v>923</v>
      </c>
      <c r="B934" t="s">
        <v>8479</v>
      </c>
      <c r="C934" s="1" t="s">
        <v>8471</v>
      </c>
      <c r="D934" s="1" t="s">
        <v>8472</v>
      </c>
      <c r="E934" s="2">
        <v>35431</v>
      </c>
      <c r="F934" s="2">
        <v>35520</v>
      </c>
      <c r="G934" s="1" t="s">
        <v>27152</v>
      </c>
      <c r="H934" s="1">
        <f>+Temporalidad[[#This Row],[ID]]</f>
        <v>923</v>
      </c>
    </row>
    <row r="935" spans="1:8" x14ac:dyDescent="0.3">
      <c r="A935">
        <v>924</v>
      </c>
      <c r="B935" t="s">
        <v>8480</v>
      </c>
      <c r="C935" s="1" t="s">
        <v>8471</v>
      </c>
      <c r="D935" s="1" t="s">
        <v>8472</v>
      </c>
      <c r="E935" s="2">
        <v>35796</v>
      </c>
      <c r="F935" s="2">
        <v>35885</v>
      </c>
      <c r="G935" s="1" t="s">
        <v>27153</v>
      </c>
      <c r="H935" s="1">
        <f>+Temporalidad[[#This Row],[ID]]</f>
        <v>924</v>
      </c>
    </row>
    <row r="936" spans="1:8" x14ac:dyDescent="0.3">
      <c r="A936">
        <v>925</v>
      </c>
      <c r="B936" t="s">
        <v>8481</v>
      </c>
      <c r="C936" s="1" t="s">
        <v>8471</v>
      </c>
      <c r="D936" s="1" t="s">
        <v>8472</v>
      </c>
      <c r="E936" s="2">
        <v>36161</v>
      </c>
      <c r="F936" s="2">
        <v>36250</v>
      </c>
      <c r="G936" s="1" t="s">
        <v>27154</v>
      </c>
      <c r="H936" s="1">
        <f>+Temporalidad[[#This Row],[ID]]</f>
        <v>925</v>
      </c>
    </row>
    <row r="937" spans="1:8" x14ac:dyDescent="0.3">
      <c r="A937">
        <v>926</v>
      </c>
      <c r="B937" t="s">
        <v>8482</v>
      </c>
      <c r="C937" s="1" t="s">
        <v>8471</v>
      </c>
      <c r="D937" s="1" t="s">
        <v>8472</v>
      </c>
      <c r="E937" s="2">
        <v>36526</v>
      </c>
      <c r="F937" s="2">
        <v>36616</v>
      </c>
      <c r="G937" s="1" t="s">
        <v>27155</v>
      </c>
      <c r="H937" s="1">
        <f>+Temporalidad[[#This Row],[ID]]</f>
        <v>926</v>
      </c>
    </row>
    <row r="938" spans="1:8" x14ac:dyDescent="0.3">
      <c r="A938">
        <v>927</v>
      </c>
      <c r="B938" t="s">
        <v>8483</v>
      </c>
      <c r="C938" s="1" t="s">
        <v>8471</v>
      </c>
      <c r="D938" s="1" t="s">
        <v>8472</v>
      </c>
      <c r="E938" s="2">
        <v>36892</v>
      </c>
      <c r="F938" s="2">
        <v>36981</v>
      </c>
      <c r="G938" s="1" t="s">
        <v>27156</v>
      </c>
      <c r="H938" s="1">
        <f>+Temporalidad[[#This Row],[ID]]</f>
        <v>927</v>
      </c>
    </row>
    <row r="939" spans="1:8" x14ac:dyDescent="0.3">
      <c r="A939">
        <v>928</v>
      </c>
      <c r="B939" t="s">
        <v>8484</v>
      </c>
      <c r="C939" s="1" t="s">
        <v>8471</v>
      </c>
      <c r="D939" s="1" t="s">
        <v>8472</v>
      </c>
      <c r="E939" s="2">
        <v>37257</v>
      </c>
      <c r="F939" s="2">
        <v>37346</v>
      </c>
      <c r="G939" s="1" t="s">
        <v>27157</v>
      </c>
      <c r="H939" s="1">
        <f>+Temporalidad[[#This Row],[ID]]</f>
        <v>928</v>
      </c>
    </row>
    <row r="940" spans="1:8" x14ac:dyDescent="0.3">
      <c r="A940">
        <v>929</v>
      </c>
      <c r="B940" t="s">
        <v>8485</v>
      </c>
      <c r="C940" s="1" t="s">
        <v>8471</v>
      </c>
      <c r="D940" s="1" t="s">
        <v>8472</v>
      </c>
      <c r="E940" s="2">
        <v>37622</v>
      </c>
      <c r="F940" s="2">
        <v>37711</v>
      </c>
      <c r="G940" s="1" t="s">
        <v>27158</v>
      </c>
      <c r="H940" s="1">
        <f>+Temporalidad[[#This Row],[ID]]</f>
        <v>929</v>
      </c>
    </row>
    <row r="941" spans="1:8" x14ac:dyDescent="0.3">
      <c r="A941">
        <v>930</v>
      </c>
      <c r="B941" t="s">
        <v>8486</v>
      </c>
      <c r="C941" s="1" t="s">
        <v>8471</v>
      </c>
      <c r="D941" s="1" t="s">
        <v>8472</v>
      </c>
      <c r="E941" s="2">
        <v>37987</v>
      </c>
      <c r="F941" s="2">
        <v>38077</v>
      </c>
      <c r="G941" s="1" t="s">
        <v>27159</v>
      </c>
      <c r="H941" s="1">
        <f>+Temporalidad[[#This Row],[ID]]</f>
        <v>930</v>
      </c>
    </row>
    <row r="942" spans="1:8" x14ac:dyDescent="0.3">
      <c r="A942">
        <v>931</v>
      </c>
      <c r="B942" t="s">
        <v>8487</v>
      </c>
      <c r="C942" s="1" t="s">
        <v>8471</v>
      </c>
      <c r="D942" s="1" t="s">
        <v>8472</v>
      </c>
      <c r="E942" s="2">
        <v>38353</v>
      </c>
      <c r="F942" s="2">
        <v>38442</v>
      </c>
      <c r="G942" s="1" t="s">
        <v>27160</v>
      </c>
      <c r="H942" s="1">
        <f>+Temporalidad[[#This Row],[ID]]</f>
        <v>931</v>
      </c>
    </row>
    <row r="943" spans="1:8" x14ac:dyDescent="0.3">
      <c r="A943">
        <v>932</v>
      </c>
      <c r="B943" t="s">
        <v>8488</v>
      </c>
      <c r="C943" s="1" t="s">
        <v>8471</v>
      </c>
      <c r="D943" s="1" t="s">
        <v>8472</v>
      </c>
      <c r="E943" s="2">
        <v>38718</v>
      </c>
      <c r="F943" s="2">
        <v>38807</v>
      </c>
      <c r="G943" s="1" t="s">
        <v>27161</v>
      </c>
      <c r="H943" s="1">
        <f>+Temporalidad[[#This Row],[ID]]</f>
        <v>932</v>
      </c>
    </row>
    <row r="944" spans="1:8" x14ac:dyDescent="0.3">
      <c r="A944">
        <v>933</v>
      </c>
      <c r="B944" t="s">
        <v>8489</v>
      </c>
      <c r="C944" s="1" t="s">
        <v>8471</v>
      </c>
      <c r="D944" s="1" t="s">
        <v>8472</v>
      </c>
      <c r="E944" s="2">
        <v>39083</v>
      </c>
      <c r="F944" s="2">
        <v>39172</v>
      </c>
      <c r="G944" s="1" t="s">
        <v>27162</v>
      </c>
      <c r="H944" s="1">
        <f>+Temporalidad[[#This Row],[ID]]</f>
        <v>933</v>
      </c>
    </row>
    <row r="945" spans="1:8" x14ac:dyDescent="0.3">
      <c r="A945">
        <v>934</v>
      </c>
      <c r="B945" t="s">
        <v>8490</v>
      </c>
      <c r="C945" s="1" t="s">
        <v>8471</v>
      </c>
      <c r="D945" s="1" t="s">
        <v>8472</v>
      </c>
      <c r="E945" s="2">
        <v>39448</v>
      </c>
      <c r="F945" s="2">
        <v>39538</v>
      </c>
      <c r="G945" s="1" t="s">
        <v>27163</v>
      </c>
      <c r="H945" s="1">
        <f>+Temporalidad[[#This Row],[ID]]</f>
        <v>934</v>
      </c>
    </row>
    <row r="946" spans="1:8" x14ac:dyDescent="0.3">
      <c r="A946">
        <v>935</v>
      </c>
      <c r="B946" t="s">
        <v>8491</v>
      </c>
      <c r="C946" s="1" t="s">
        <v>8471</v>
      </c>
      <c r="D946" s="1" t="s">
        <v>8472</v>
      </c>
      <c r="E946" s="2">
        <v>39814</v>
      </c>
      <c r="F946" s="2">
        <v>39903</v>
      </c>
      <c r="G946" s="1" t="s">
        <v>27164</v>
      </c>
      <c r="H946" s="1">
        <f>+Temporalidad[[#This Row],[ID]]</f>
        <v>935</v>
      </c>
    </row>
    <row r="947" spans="1:8" x14ac:dyDescent="0.3">
      <c r="A947">
        <v>936</v>
      </c>
      <c r="B947" t="s">
        <v>8492</v>
      </c>
      <c r="C947" s="1" t="s">
        <v>8471</v>
      </c>
      <c r="D947" s="1" t="s">
        <v>8472</v>
      </c>
      <c r="E947" s="2">
        <v>40179</v>
      </c>
      <c r="F947" s="2">
        <v>40268</v>
      </c>
      <c r="G947" s="1" t="s">
        <v>27165</v>
      </c>
      <c r="H947" s="1">
        <f>+Temporalidad[[#This Row],[ID]]</f>
        <v>936</v>
      </c>
    </row>
    <row r="948" spans="1:8" x14ac:dyDescent="0.3">
      <c r="A948">
        <v>937</v>
      </c>
      <c r="B948" t="s">
        <v>8493</v>
      </c>
      <c r="C948" s="1" t="s">
        <v>8471</v>
      </c>
      <c r="D948" s="1" t="s">
        <v>8472</v>
      </c>
      <c r="E948" s="2">
        <v>40544</v>
      </c>
      <c r="F948" s="2">
        <v>40633</v>
      </c>
      <c r="G948" s="1" t="s">
        <v>27166</v>
      </c>
      <c r="H948" s="1">
        <f>+Temporalidad[[#This Row],[ID]]</f>
        <v>937</v>
      </c>
    </row>
    <row r="949" spans="1:8" x14ac:dyDescent="0.3">
      <c r="A949">
        <v>938</v>
      </c>
      <c r="B949" t="s">
        <v>8494</v>
      </c>
      <c r="C949" s="1" t="s">
        <v>8471</v>
      </c>
      <c r="D949" s="1" t="s">
        <v>8472</v>
      </c>
      <c r="E949" s="2">
        <v>40909</v>
      </c>
      <c r="F949" s="2">
        <v>40999</v>
      </c>
      <c r="G949" s="1" t="s">
        <v>27167</v>
      </c>
      <c r="H949" s="1">
        <f>+Temporalidad[[#This Row],[ID]]</f>
        <v>938</v>
      </c>
    </row>
    <row r="950" spans="1:8" x14ac:dyDescent="0.3">
      <c r="A950">
        <v>939</v>
      </c>
      <c r="B950" t="s">
        <v>8495</v>
      </c>
      <c r="C950" s="1" t="s">
        <v>8471</v>
      </c>
      <c r="D950" s="1" t="s">
        <v>8472</v>
      </c>
      <c r="E950" s="2">
        <v>41275</v>
      </c>
      <c r="F950" s="2">
        <v>41364</v>
      </c>
      <c r="G950" s="1" t="s">
        <v>27168</v>
      </c>
      <c r="H950" s="1">
        <f>+Temporalidad[[#This Row],[ID]]</f>
        <v>939</v>
      </c>
    </row>
    <row r="951" spans="1:8" x14ac:dyDescent="0.3">
      <c r="A951">
        <v>940</v>
      </c>
      <c r="B951" t="s">
        <v>8496</v>
      </c>
      <c r="C951" s="1" t="s">
        <v>8471</v>
      </c>
      <c r="D951" s="1" t="s">
        <v>8472</v>
      </c>
      <c r="E951" s="2">
        <v>41640</v>
      </c>
      <c r="F951" s="2">
        <v>41729</v>
      </c>
      <c r="G951" s="1" t="s">
        <v>27169</v>
      </c>
      <c r="H951" s="1">
        <f>+Temporalidad[[#This Row],[ID]]</f>
        <v>940</v>
      </c>
    </row>
    <row r="952" spans="1:8" x14ac:dyDescent="0.3">
      <c r="A952">
        <v>941</v>
      </c>
      <c r="B952" t="s">
        <v>8497</v>
      </c>
      <c r="C952" s="1" t="s">
        <v>8471</v>
      </c>
      <c r="D952" s="1" t="s">
        <v>8472</v>
      </c>
      <c r="E952" s="2">
        <v>42005</v>
      </c>
      <c r="F952" s="2">
        <v>42094</v>
      </c>
      <c r="G952" s="1" t="s">
        <v>27170</v>
      </c>
      <c r="H952" s="1">
        <f>+Temporalidad[[#This Row],[ID]]</f>
        <v>941</v>
      </c>
    </row>
    <row r="953" spans="1:8" x14ac:dyDescent="0.3">
      <c r="A953">
        <v>942</v>
      </c>
      <c r="B953" t="s">
        <v>8498</v>
      </c>
      <c r="C953" s="1" t="s">
        <v>8471</v>
      </c>
      <c r="D953" s="1" t="s">
        <v>8472</v>
      </c>
      <c r="E953" s="2">
        <v>42370</v>
      </c>
      <c r="F953" s="2">
        <v>42460</v>
      </c>
      <c r="G953" s="1" t="s">
        <v>27171</v>
      </c>
      <c r="H953" s="1">
        <f>+Temporalidad[[#This Row],[ID]]</f>
        <v>942</v>
      </c>
    </row>
    <row r="954" spans="1:8" x14ac:dyDescent="0.3">
      <c r="A954">
        <v>943</v>
      </c>
      <c r="B954" t="s">
        <v>8499</v>
      </c>
      <c r="C954" s="1" t="s">
        <v>8471</v>
      </c>
      <c r="D954" s="1" t="s">
        <v>8472</v>
      </c>
      <c r="E954" s="2">
        <v>42736</v>
      </c>
      <c r="F954" s="2">
        <v>42825</v>
      </c>
      <c r="G954" s="1" t="s">
        <v>27172</v>
      </c>
      <c r="H954" s="1">
        <f>+Temporalidad[[#This Row],[ID]]</f>
        <v>943</v>
      </c>
    </row>
    <row r="955" spans="1:8" x14ac:dyDescent="0.3">
      <c r="A955">
        <v>944</v>
      </c>
      <c r="B955" t="s">
        <v>8500</v>
      </c>
      <c r="C955" s="1" t="s">
        <v>8471</v>
      </c>
      <c r="D955" s="1" t="s">
        <v>8472</v>
      </c>
      <c r="E955" s="2">
        <v>43101</v>
      </c>
      <c r="F955" s="2">
        <v>43190</v>
      </c>
      <c r="G955" s="1" t="s">
        <v>27173</v>
      </c>
      <c r="H955" s="1">
        <f>+Temporalidad[[#This Row],[ID]]</f>
        <v>944</v>
      </c>
    </row>
    <row r="956" spans="1:8" x14ac:dyDescent="0.3">
      <c r="A956">
        <v>945</v>
      </c>
      <c r="B956" t="s">
        <v>8501</v>
      </c>
      <c r="C956" s="1" t="s">
        <v>8471</v>
      </c>
      <c r="D956" s="1" t="s">
        <v>8472</v>
      </c>
      <c r="E956" s="2">
        <v>43466</v>
      </c>
      <c r="F956" s="2">
        <v>43555</v>
      </c>
      <c r="G956" s="1" t="s">
        <v>27174</v>
      </c>
      <c r="H956" s="1">
        <f>+Temporalidad[[#This Row],[ID]]</f>
        <v>945</v>
      </c>
    </row>
    <row r="957" spans="1:8" x14ac:dyDescent="0.3">
      <c r="A957">
        <v>946</v>
      </c>
      <c r="B957" t="s">
        <v>8502</v>
      </c>
      <c r="C957" s="1" t="s">
        <v>8471</v>
      </c>
      <c r="D957" s="1" t="s">
        <v>8472</v>
      </c>
      <c r="E957" s="2">
        <v>43831</v>
      </c>
      <c r="F957" s="2">
        <v>43921</v>
      </c>
      <c r="G957" s="1" t="s">
        <v>27175</v>
      </c>
      <c r="H957" s="1">
        <f>+Temporalidad[[#This Row],[ID]]</f>
        <v>946</v>
      </c>
    </row>
    <row r="958" spans="1:8" x14ac:dyDescent="0.3">
      <c r="A958">
        <v>947</v>
      </c>
      <c r="B958" t="s">
        <v>8503</v>
      </c>
      <c r="C958" s="1" t="s">
        <v>8471</v>
      </c>
      <c r="D958" s="1" t="s">
        <v>8472</v>
      </c>
      <c r="E958" s="2">
        <v>44197</v>
      </c>
      <c r="F958" s="2">
        <v>44286</v>
      </c>
      <c r="G958" s="1" t="s">
        <v>27176</v>
      </c>
      <c r="H958" s="1">
        <f>+Temporalidad[[#This Row],[ID]]</f>
        <v>947</v>
      </c>
    </row>
    <row r="959" spans="1:8" x14ac:dyDescent="0.3">
      <c r="A959">
        <v>948</v>
      </c>
      <c r="B959" t="s">
        <v>8504</v>
      </c>
      <c r="C959" s="1" t="s">
        <v>8471</v>
      </c>
      <c r="D959" s="1" t="s">
        <v>8472</v>
      </c>
      <c r="E959" s="2">
        <v>44562</v>
      </c>
      <c r="F959" s="2">
        <v>44651</v>
      </c>
      <c r="G959" s="1" t="s">
        <v>27177</v>
      </c>
      <c r="H959" s="1">
        <f>+Temporalidad[[#This Row],[ID]]</f>
        <v>948</v>
      </c>
    </row>
    <row r="960" spans="1:8" x14ac:dyDescent="0.3">
      <c r="A960">
        <v>949</v>
      </c>
      <c r="B960" t="s">
        <v>8505</v>
      </c>
      <c r="C960" s="1" t="s">
        <v>8471</v>
      </c>
      <c r="D960" s="1" t="s">
        <v>8472</v>
      </c>
      <c r="E960" s="2">
        <v>44927</v>
      </c>
      <c r="F960" s="2">
        <v>45016</v>
      </c>
      <c r="G960" s="1" t="s">
        <v>27178</v>
      </c>
      <c r="H960" s="1">
        <f>+Temporalidad[[#This Row],[ID]]</f>
        <v>949</v>
      </c>
    </row>
    <row r="961" spans="1:8" x14ac:dyDescent="0.3">
      <c r="A961">
        <v>950</v>
      </c>
      <c r="B961" t="s">
        <v>8506</v>
      </c>
      <c r="C961" s="1" t="s">
        <v>8471</v>
      </c>
      <c r="D961" s="1" t="s">
        <v>8472</v>
      </c>
      <c r="E961" s="2">
        <v>45292</v>
      </c>
      <c r="F961" s="2">
        <v>45382</v>
      </c>
      <c r="G961" s="1" t="s">
        <v>27179</v>
      </c>
      <c r="H961" s="1">
        <f>+Temporalidad[[#This Row],[ID]]</f>
        <v>950</v>
      </c>
    </row>
    <row r="962" spans="1:8" x14ac:dyDescent="0.3">
      <c r="A962">
        <v>951</v>
      </c>
      <c r="B962" t="s">
        <v>8507</v>
      </c>
      <c r="C962" s="1" t="s">
        <v>8471</v>
      </c>
      <c r="D962" s="1" t="s">
        <v>8472</v>
      </c>
      <c r="E962" s="2">
        <v>45658</v>
      </c>
      <c r="F962" s="2">
        <v>45747</v>
      </c>
      <c r="G962" s="1" t="s">
        <v>27180</v>
      </c>
      <c r="H962" s="1">
        <f>+Temporalidad[[#This Row],[ID]]</f>
        <v>951</v>
      </c>
    </row>
    <row r="963" spans="1:8" x14ac:dyDescent="0.3">
      <c r="A963">
        <v>952</v>
      </c>
      <c r="B963" t="s">
        <v>8508</v>
      </c>
      <c r="C963" s="1" t="s">
        <v>8471</v>
      </c>
      <c r="D963" s="1" t="s">
        <v>8472</v>
      </c>
      <c r="E963" s="2">
        <v>46023</v>
      </c>
      <c r="F963" s="2">
        <v>46112</v>
      </c>
      <c r="G963" s="1" t="s">
        <v>27181</v>
      </c>
      <c r="H963" s="1">
        <f>+Temporalidad[[#This Row],[ID]]</f>
        <v>952</v>
      </c>
    </row>
    <row r="964" spans="1:8" x14ac:dyDescent="0.3">
      <c r="A964">
        <v>953</v>
      </c>
      <c r="B964" t="s">
        <v>8509</v>
      </c>
      <c r="C964" s="1" t="s">
        <v>8471</v>
      </c>
      <c r="D964" s="1" t="s">
        <v>8472</v>
      </c>
      <c r="E964" s="2">
        <v>46388</v>
      </c>
      <c r="F964" s="2">
        <v>46477</v>
      </c>
      <c r="G964" s="1" t="s">
        <v>27182</v>
      </c>
      <c r="H964" s="1">
        <f>+Temporalidad[[#This Row],[ID]]</f>
        <v>953</v>
      </c>
    </row>
    <row r="965" spans="1:8" x14ac:dyDescent="0.3">
      <c r="A965">
        <v>954</v>
      </c>
      <c r="B965" t="s">
        <v>8510</v>
      </c>
      <c r="C965" s="1" t="s">
        <v>8471</v>
      </c>
      <c r="D965" s="1" t="s">
        <v>8472</v>
      </c>
      <c r="E965" s="2">
        <v>46753</v>
      </c>
      <c r="F965" s="2">
        <v>46843</v>
      </c>
      <c r="G965" s="1" t="s">
        <v>27183</v>
      </c>
      <c r="H965" s="1">
        <f>+Temporalidad[[#This Row],[ID]]</f>
        <v>954</v>
      </c>
    </row>
    <row r="966" spans="1:8" x14ac:dyDescent="0.3">
      <c r="A966">
        <v>955</v>
      </c>
      <c r="B966" t="s">
        <v>8511</v>
      </c>
      <c r="C966" s="1" t="s">
        <v>8471</v>
      </c>
      <c r="D966" s="1" t="s">
        <v>8472</v>
      </c>
      <c r="E966" s="2">
        <v>47119</v>
      </c>
      <c r="F966" s="2">
        <v>47208</v>
      </c>
      <c r="G966" s="1" t="s">
        <v>27184</v>
      </c>
      <c r="H966" s="1">
        <f>+Temporalidad[[#This Row],[ID]]</f>
        <v>955</v>
      </c>
    </row>
    <row r="967" spans="1:8" x14ac:dyDescent="0.3">
      <c r="A967">
        <v>956</v>
      </c>
      <c r="B967" t="s">
        <v>8512</v>
      </c>
      <c r="C967" s="1" t="s">
        <v>8471</v>
      </c>
      <c r="D967" s="1" t="s">
        <v>8472</v>
      </c>
      <c r="E967" s="2">
        <v>47484</v>
      </c>
      <c r="F967" s="2">
        <v>47573</v>
      </c>
      <c r="G967" s="1" t="s">
        <v>27185</v>
      </c>
      <c r="H967" s="1">
        <f>+Temporalidad[[#This Row],[ID]]</f>
        <v>956</v>
      </c>
    </row>
    <row r="968" spans="1:8" x14ac:dyDescent="0.3">
      <c r="A968">
        <v>957</v>
      </c>
      <c r="B968" t="s">
        <v>8513</v>
      </c>
      <c r="C968" s="1" t="s">
        <v>8471</v>
      </c>
      <c r="D968" s="1" t="s">
        <v>8472</v>
      </c>
      <c r="E968" s="2">
        <v>47849</v>
      </c>
      <c r="F968" s="2">
        <v>47938</v>
      </c>
      <c r="G968" s="1" t="s">
        <v>27186</v>
      </c>
      <c r="H968" s="1">
        <f>+Temporalidad[[#This Row],[ID]]</f>
        <v>957</v>
      </c>
    </row>
    <row r="969" spans="1:8" x14ac:dyDescent="0.3">
      <c r="A969">
        <v>958</v>
      </c>
      <c r="B969" t="s">
        <v>8514</v>
      </c>
      <c r="C969" s="1" t="s">
        <v>8471</v>
      </c>
      <c r="D969" s="1" t="s">
        <v>8472</v>
      </c>
      <c r="E969" s="2">
        <v>48214</v>
      </c>
      <c r="F969" s="2">
        <v>48304</v>
      </c>
      <c r="G969" s="1" t="s">
        <v>27187</v>
      </c>
      <c r="H969" s="1">
        <f>+Temporalidad[[#This Row],[ID]]</f>
        <v>958</v>
      </c>
    </row>
    <row r="970" spans="1:8" x14ac:dyDescent="0.3">
      <c r="A970">
        <v>959</v>
      </c>
      <c r="B970" t="s">
        <v>8515</v>
      </c>
      <c r="C970" s="1" t="s">
        <v>8471</v>
      </c>
      <c r="D970" s="1" t="s">
        <v>8472</v>
      </c>
      <c r="E970" s="2">
        <v>48580</v>
      </c>
      <c r="F970" s="2">
        <v>48669</v>
      </c>
      <c r="G970" s="1" t="s">
        <v>27188</v>
      </c>
      <c r="H970" s="1">
        <f>+Temporalidad[[#This Row],[ID]]</f>
        <v>959</v>
      </c>
    </row>
    <row r="971" spans="1:8" x14ac:dyDescent="0.3">
      <c r="A971">
        <v>960</v>
      </c>
      <c r="B971" t="s">
        <v>8516</v>
      </c>
      <c r="C971" s="1" t="s">
        <v>8471</v>
      </c>
      <c r="D971" s="1" t="s">
        <v>8472</v>
      </c>
      <c r="E971" s="2">
        <v>48945</v>
      </c>
      <c r="F971" s="2">
        <v>49034</v>
      </c>
      <c r="G971" s="1" t="s">
        <v>27189</v>
      </c>
      <c r="H971" s="1">
        <f>+Temporalidad[[#This Row],[ID]]</f>
        <v>960</v>
      </c>
    </row>
    <row r="972" spans="1:8" x14ac:dyDescent="0.3">
      <c r="A972">
        <v>961</v>
      </c>
      <c r="B972" t="s">
        <v>8517</v>
      </c>
      <c r="C972" s="1" t="s">
        <v>8471</v>
      </c>
      <c r="D972" s="1" t="s">
        <v>8472</v>
      </c>
      <c r="E972" s="2">
        <v>49310</v>
      </c>
      <c r="F972" s="2">
        <v>49399</v>
      </c>
      <c r="G972" s="1" t="s">
        <v>27190</v>
      </c>
      <c r="H972" s="1">
        <f>+Temporalidad[[#This Row],[ID]]</f>
        <v>961</v>
      </c>
    </row>
    <row r="973" spans="1:8" x14ac:dyDescent="0.3">
      <c r="A973">
        <v>962</v>
      </c>
      <c r="B973" t="s">
        <v>8518</v>
      </c>
      <c r="C973" s="1" t="s">
        <v>8471</v>
      </c>
      <c r="D973" s="1" t="s">
        <v>8472</v>
      </c>
      <c r="E973" s="2">
        <v>49675</v>
      </c>
      <c r="F973" s="2">
        <v>49765</v>
      </c>
      <c r="G973" s="1" t="s">
        <v>27191</v>
      </c>
      <c r="H973" s="1">
        <f>+Temporalidad[[#This Row],[ID]]</f>
        <v>962</v>
      </c>
    </row>
    <row r="974" spans="1:8" x14ac:dyDescent="0.3">
      <c r="A974">
        <v>963</v>
      </c>
      <c r="B974" t="s">
        <v>8519</v>
      </c>
      <c r="C974" s="1" t="s">
        <v>8471</v>
      </c>
      <c r="D974" s="1" t="s">
        <v>8472</v>
      </c>
      <c r="E974" s="2">
        <v>50041</v>
      </c>
      <c r="F974" s="2">
        <v>50130</v>
      </c>
      <c r="G974" s="1" t="s">
        <v>27192</v>
      </c>
      <c r="H974" s="1">
        <f>+Temporalidad[[#This Row],[ID]]</f>
        <v>963</v>
      </c>
    </row>
    <row r="975" spans="1:8" x14ac:dyDescent="0.3">
      <c r="A975">
        <v>964</v>
      </c>
      <c r="B975" t="s">
        <v>8520</v>
      </c>
      <c r="C975" s="1" t="s">
        <v>8471</v>
      </c>
      <c r="D975" s="1" t="s">
        <v>8472</v>
      </c>
      <c r="E975" s="2">
        <v>50406</v>
      </c>
      <c r="F975" s="2">
        <v>50495</v>
      </c>
      <c r="G975" s="1" t="s">
        <v>27193</v>
      </c>
      <c r="H975" s="1">
        <f>+Temporalidad[[#This Row],[ID]]</f>
        <v>964</v>
      </c>
    </row>
    <row r="976" spans="1:8" x14ac:dyDescent="0.3">
      <c r="A976">
        <v>965</v>
      </c>
      <c r="B976" t="s">
        <v>8521</v>
      </c>
      <c r="C976" s="1" t="s">
        <v>8471</v>
      </c>
      <c r="D976" s="1" t="s">
        <v>8472</v>
      </c>
      <c r="E976" s="2">
        <v>50771</v>
      </c>
      <c r="F976" s="2">
        <v>50860</v>
      </c>
      <c r="G976" s="1" t="s">
        <v>27194</v>
      </c>
      <c r="H976" s="1">
        <f>+Temporalidad[[#This Row],[ID]]</f>
        <v>965</v>
      </c>
    </row>
    <row r="977" spans="1:8" x14ac:dyDescent="0.3">
      <c r="A977">
        <v>966</v>
      </c>
      <c r="B977" t="s">
        <v>8522</v>
      </c>
      <c r="C977" s="1" t="s">
        <v>8471</v>
      </c>
      <c r="D977" s="1" t="s">
        <v>8472</v>
      </c>
      <c r="E977" s="2">
        <v>51136</v>
      </c>
      <c r="F977" s="2">
        <v>51226</v>
      </c>
      <c r="G977" s="1" t="s">
        <v>27195</v>
      </c>
      <c r="H977" s="1">
        <f>+Temporalidad[[#This Row],[ID]]</f>
        <v>966</v>
      </c>
    </row>
    <row r="978" spans="1:8" x14ac:dyDescent="0.3">
      <c r="A978">
        <v>967</v>
      </c>
      <c r="B978" t="s">
        <v>8523</v>
      </c>
      <c r="C978" s="1" t="s">
        <v>8471</v>
      </c>
      <c r="D978" s="1" t="s">
        <v>8472</v>
      </c>
      <c r="E978" s="2">
        <v>51502</v>
      </c>
      <c r="F978" s="2">
        <v>51591</v>
      </c>
      <c r="G978" s="1" t="s">
        <v>27196</v>
      </c>
      <c r="H978" s="1">
        <f>+Temporalidad[[#This Row],[ID]]</f>
        <v>967</v>
      </c>
    </row>
    <row r="979" spans="1:8" x14ac:dyDescent="0.3">
      <c r="A979">
        <v>968</v>
      </c>
      <c r="B979" t="s">
        <v>8524</v>
      </c>
      <c r="C979" s="1" t="s">
        <v>8471</v>
      </c>
      <c r="D979" s="1" t="s">
        <v>8472</v>
      </c>
      <c r="E979" s="2">
        <v>51867</v>
      </c>
      <c r="F979" s="2">
        <v>51956</v>
      </c>
      <c r="G979" s="1" t="s">
        <v>27197</v>
      </c>
      <c r="H979" s="1">
        <f>+Temporalidad[[#This Row],[ID]]</f>
        <v>968</v>
      </c>
    </row>
    <row r="980" spans="1:8" x14ac:dyDescent="0.3">
      <c r="A980">
        <v>969</v>
      </c>
      <c r="B980" t="s">
        <v>8525</v>
      </c>
      <c r="C980" s="1" t="s">
        <v>8471</v>
      </c>
      <c r="D980" s="1" t="s">
        <v>8472</v>
      </c>
      <c r="E980" s="2">
        <v>52232</v>
      </c>
      <c r="F980" s="2">
        <v>52321</v>
      </c>
      <c r="G980" s="1" t="s">
        <v>27198</v>
      </c>
      <c r="H980" s="1">
        <f>+Temporalidad[[#This Row],[ID]]</f>
        <v>969</v>
      </c>
    </row>
    <row r="981" spans="1:8" x14ac:dyDescent="0.3">
      <c r="A981">
        <v>970</v>
      </c>
      <c r="B981" t="s">
        <v>8526</v>
      </c>
      <c r="C981" s="1" t="s">
        <v>8471</v>
      </c>
      <c r="D981" s="1" t="s">
        <v>8472</v>
      </c>
      <c r="E981" s="2">
        <v>52597</v>
      </c>
      <c r="F981" s="2">
        <v>52687</v>
      </c>
      <c r="G981" s="1" t="s">
        <v>27199</v>
      </c>
      <c r="H981" s="1">
        <f>+Temporalidad[[#This Row],[ID]]</f>
        <v>970</v>
      </c>
    </row>
    <row r="982" spans="1:8" x14ac:dyDescent="0.3">
      <c r="A982">
        <v>971</v>
      </c>
      <c r="B982" t="s">
        <v>8527</v>
      </c>
      <c r="C982" s="1" t="s">
        <v>8471</v>
      </c>
      <c r="D982" s="1" t="s">
        <v>8472</v>
      </c>
      <c r="E982" s="2">
        <v>52963</v>
      </c>
      <c r="F982" s="2">
        <v>53052</v>
      </c>
      <c r="G982" s="1" t="s">
        <v>27200</v>
      </c>
      <c r="H982" s="1">
        <f>+Temporalidad[[#This Row],[ID]]</f>
        <v>971</v>
      </c>
    </row>
    <row r="983" spans="1:8" x14ac:dyDescent="0.3">
      <c r="A983">
        <v>972</v>
      </c>
      <c r="B983" t="s">
        <v>8528</v>
      </c>
      <c r="C983" s="1" t="s">
        <v>8471</v>
      </c>
      <c r="D983" s="1" t="s">
        <v>8472</v>
      </c>
      <c r="E983" s="2">
        <v>53328</v>
      </c>
      <c r="F983" s="2">
        <v>53417</v>
      </c>
      <c r="G983" s="1" t="s">
        <v>27201</v>
      </c>
      <c r="H983" s="1">
        <f>+Temporalidad[[#This Row],[ID]]</f>
        <v>972</v>
      </c>
    </row>
    <row r="984" spans="1:8" x14ac:dyDescent="0.3">
      <c r="A984">
        <v>973</v>
      </c>
      <c r="B984" t="s">
        <v>8529</v>
      </c>
      <c r="C984" s="1" t="s">
        <v>8471</v>
      </c>
      <c r="D984" s="1" t="s">
        <v>8472</v>
      </c>
      <c r="E984" s="2">
        <v>53693</v>
      </c>
      <c r="F984" s="2">
        <v>53782</v>
      </c>
      <c r="G984" s="1" t="s">
        <v>27202</v>
      </c>
      <c r="H984" s="1">
        <f>+Temporalidad[[#This Row],[ID]]</f>
        <v>973</v>
      </c>
    </row>
    <row r="985" spans="1:8" x14ac:dyDescent="0.3">
      <c r="A985">
        <v>974</v>
      </c>
      <c r="B985" t="s">
        <v>8530</v>
      </c>
      <c r="C985" s="1" t="s">
        <v>8471</v>
      </c>
      <c r="D985" s="1" t="s">
        <v>8472</v>
      </c>
      <c r="E985" s="2">
        <v>54058</v>
      </c>
      <c r="F985" s="2">
        <v>54148</v>
      </c>
      <c r="G985" s="1" t="s">
        <v>27203</v>
      </c>
      <c r="H985" s="1">
        <f>+Temporalidad[[#This Row],[ID]]</f>
        <v>974</v>
      </c>
    </row>
    <row r="986" spans="1:8" x14ac:dyDescent="0.3">
      <c r="A986">
        <v>975</v>
      </c>
      <c r="B986" t="s">
        <v>8531</v>
      </c>
      <c r="C986" s="1" t="s">
        <v>8471</v>
      </c>
      <c r="D986" s="1" t="s">
        <v>8472</v>
      </c>
      <c r="E986" s="2">
        <v>54424</v>
      </c>
      <c r="F986" s="2">
        <v>54513</v>
      </c>
      <c r="G986" s="1" t="s">
        <v>27204</v>
      </c>
      <c r="H986" s="1">
        <f>+Temporalidad[[#This Row],[ID]]</f>
        <v>975</v>
      </c>
    </row>
    <row r="987" spans="1:8" x14ac:dyDescent="0.3">
      <c r="A987">
        <v>976</v>
      </c>
      <c r="B987" t="s">
        <v>8532</v>
      </c>
      <c r="C987" s="1" t="s">
        <v>8471</v>
      </c>
      <c r="D987" s="1" t="s">
        <v>8472</v>
      </c>
      <c r="E987" s="2">
        <v>54789</v>
      </c>
      <c r="F987" s="2">
        <v>54878</v>
      </c>
      <c r="G987" s="1" t="s">
        <v>27205</v>
      </c>
      <c r="H987" s="1">
        <f>+Temporalidad[[#This Row],[ID]]</f>
        <v>976</v>
      </c>
    </row>
    <row r="988" spans="1:8" x14ac:dyDescent="0.3">
      <c r="A988">
        <v>977</v>
      </c>
      <c r="B988" t="s">
        <v>8533</v>
      </c>
      <c r="C988" s="1" t="s">
        <v>8471</v>
      </c>
      <c r="D988" s="1" t="s">
        <v>8472</v>
      </c>
      <c r="E988" s="2">
        <v>32964</v>
      </c>
      <c r="F988" s="2">
        <v>33054</v>
      </c>
      <c r="G988" s="1" t="s">
        <v>27206</v>
      </c>
      <c r="H988" s="1">
        <f>+Temporalidad[[#This Row],[ID]]</f>
        <v>977</v>
      </c>
    </row>
    <row r="989" spans="1:8" x14ac:dyDescent="0.3">
      <c r="A989">
        <v>978</v>
      </c>
      <c r="B989" t="s">
        <v>8534</v>
      </c>
      <c r="C989" s="1" t="s">
        <v>8471</v>
      </c>
      <c r="D989" s="1" t="s">
        <v>8472</v>
      </c>
      <c r="E989" s="2">
        <v>33329</v>
      </c>
      <c r="F989" s="2">
        <v>33419</v>
      </c>
      <c r="G989" s="1" t="s">
        <v>27207</v>
      </c>
      <c r="H989" s="1">
        <f>+Temporalidad[[#This Row],[ID]]</f>
        <v>978</v>
      </c>
    </row>
    <row r="990" spans="1:8" x14ac:dyDescent="0.3">
      <c r="A990">
        <v>979</v>
      </c>
      <c r="B990" t="s">
        <v>8535</v>
      </c>
      <c r="C990" s="1" t="s">
        <v>8471</v>
      </c>
      <c r="D990" s="1" t="s">
        <v>8472</v>
      </c>
      <c r="E990" s="2">
        <v>33695</v>
      </c>
      <c r="F990" s="2">
        <v>33785</v>
      </c>
      <c r="G990" s="1" t="s">
        <v>27208</v>
      </c>
      <c r="H990" s="1">
        <f>+Temporalidad[[#This Row],[ID]]</f>
        <v>979</v>
      </c>
    </row>
    <row r="991" spans="1:8" x14ac:dyDescent="0.3">
      <c r="A991">
        <v>980</v>
      </c>
      <c r="B991" t="s">
        <v>8536</v>
      </c>
      <c r="C991" s="1" t="s">
        <v>8471</v>
      </c>
      <c r="D991" s="1" t="s">
        <v>8472</v>
      </c>
      <c r="E991" s="2">
        <v>34060</v>
      </c>
      <c r="F991" s="2">
        <v>34150</v>
      </c>
      <c r="G991" s="1" t="s">
        <v>27209</v>
      </c>
      <c r="H991" s="1">
        <f>+Temporalidad[[#This Row],[ID]]</f>
        <v>980</v>
      </c>
    </row>
    <row r="992" spans="1:8" x14ac:dyDescent="0.3">
      <c r="A992">
        <v>981</v>
      </c>
      <c r="B992" t="s">
        <v>8537</v>
      </c>
      <c r="C992" s="1" t="s">
        <v>8471</v>
      </c>
      <c r="D992" s="1" t="s">
        <v>8472</v>
      </c>
      <c r="E992" s="2">
        <v>34425</v>
      </c>
      <c r="F992" s="2">
        <v>34515</v>
      </c>
      <c r="G992" s="1" t="s">
        <v>27210</v>
      </c>
      <c r="H992" s="1">
        <f>+Temporalidad[[#This Row],[ID]]</f>
        <v>981</v>
      </c>
    </row>
    <row r="993" spans="1:8" x14ac:dyDescent="0.3">
      <c r="A993">
        <v>982</v>
      </c>
      <c r="B993" t="s">
        <v>8538</v>
      </c>
      <c r="C993" s="1" t="s">
        <v>8471</v>
      </c>
      <c r="D993" s="1" t="s">
        <v>8472</v>
      </c>
      <c r="E993" s="2">
        <v>34790</v>
      </c>
      <c r="F993" s="2">
        <v>34880</v>
      </c>
      <c r="G993" s="1" t="s">
        <v>27211</v>
      </c>
      <c r="H993" s="1">
        <f>+Temporalidad[[#This Row],[ID]]</f>
        <v>982</v>
      </c>
    </row>
    <row r="994" spans="1:8" x14ac:dyDescent="0.3">
      <c r="A994">
        <v>983</v>
      </c>
      <c r="B994" t="s">
        <v>8539</v>
      </c>
      <c r="C994" s="1" t="s">
        <v>8471</v>
      </c>
      <c r="D994" s="1" t="s">
        <v>8472</v>
      </c>
      <c r="E994" s="2">
        <v>35156</v>
      </c>
      <c r="F994" s="2">
        <v>35246</v>
      </c>
      <c r="G994" s="1" t="s">
        <v>27212</v>
      </c>
      <c r="H994" s="1">
        <f>+Temporalidad[[#This Row],[ID]]</f>
        <v>983</v>
      </c>
    </row>
    <row r="995" spans="1:8" x14ac:dyDescent="0.3">
      <c r="A995">
        <v>984</v>
      </c>
      <c r="B995" t="s">
        <v>8540</v>
      </c>
      <c r="C995" s="1" t="s">
        <v>8471</v>
      </c>
      <c r="D995" s="1" t="s">
        <v>8472</v>
      </c>
      <c r="E995" s="2">
        <v>35521</v>
      </c>
      <c r="F995" s="2">
        <v>35611</v>
      </c>
      <c r="G995" s="1" t="s">
        <v>27213</v>
      </c>
      <c r="H995" s="1">
        <f>+Temporalidad[[#This Row],[ID]]</f>
        <v>984</v>
      </c>
    </row>
    <row r="996" spans="1:8" x14ac:dyDescent="0.3">
      <c r="A996">
        <v>985</v>
      </c>
      <c r="B996" t="s">
        <v>8541</v>
      </c>
      <c r="C996" s="1" t="s">
        <v>8471</v>
      </c>
      <c r="D996" s="1" t="s">
        <v>8472</v>
      </c>
      <c r="E996" s="2">
        <v>35886</v>
      </c>
      <c r="F996" s="2">
        <v>35976</v>
      </c>
      <c r="G996" s="1" t="s">
        <v>27214</v>
      </c>
      <c r="H996" s="1">
        <f>+Temporalidad[[#This Row],[ID]]</f>
        <v>985</v>
      </c>
    </row>
    <row r="997" spans="1:8" x14ac:dyDescent="0.3">
      <c r="A997">
        <v>986</v>
      </c>
      <c r="B997" t="s">
        <v>8542</v>
      </c>
      <c r="C997" s="1" t="s">
        <v>8471</v>
      </c>
      <c r="D997" s="1" t="s">
        <v>8472</v>
      </c>
      <c r="E997" s="2">
        <v>36251</v>
      </c>
      <c r="F997" s="2">
        <v>36341</v>
      </c>
      <c r="G997" s="1" t="s">
        <v>27215</v>
      </c>
      <c r="H997" s="1">
        <f>+Temporalidad[[#This Row],[ID]]</f>
        <v>986</v>
      </c>
    </row>
    <row r="998" spans="1:8" x14ac:dyDescent="0.3">
      <c r="A998">
        <v>987</v>
      </c>
      <c r="B998" t="s">
        <v>8543</v>
      </c>
      <c r="C998" s="1" t="s">
        <v>8471</v>
      </c>
      <c r="D998" s="1" t="s">
        <v>8472</v>
      </c>
      <c r="E998" s="2">
        <v>36617</v>
      </c>
      <c r="F998" s="2">
        <v>36707</v>
      </c>
      <c r="G998" s="1" t="s">
        <v>27216</v>
      </c>
      <c r="H998" s="1">
        <f>+Temporalidad[[#This Row],[ID]]</f>
        <v>987</v>
      </c>
    </row>
    <row r="999" spans="1:8" x14ac:dyDescent="0.3">
      <c r="A999">
        <v>988</v>
      </c>
      <c r="B999" t="s">
        <v>8544</v>
      </c>
      <c r="C999" s="1" t="s">
        <v>8471</v>
      </c>
      <c r="D999" s="1" t="s">
        <v>8472</v>
      </c>
      <c r="E999" s="2">
        <v>36982</v>
      </c>
      <c r="F999" s="2">
        <v>37072</v>
      </c>
      <c r="G999" s="1" t="s">
        <v>27217</v>
      </c>
      <c r="H999" s="1">
        <f>+Temporalidad[[#This Row],[ID]]</f>
        <v>988</v>
      </c>
    </row>
    <row r="1000" spans="1:8" x14ac:dyDescent="0.3">
      <c r="A1000">
        <v>989</v>
      </c>
      <c r="B1000" t="s">
        <v>8545</v>
      </c>
      <c r="C1000" s="1" t="s">
        <v>8471</v>
      </c>
      <c r="D1000" s="1" t="s">
        <v>8472</v>
      </c>
      <c r="E1000" s="2">
        <v>37347</v>
      </c>
      <c r="F1000" s="2">
        <v>37437</v>
      </c>
      <c r="G1000" s="1" t="s">
        <v>27218</v>
      </c>
      <c r="H1000" s="1">
        <f>+Temporalidad[[#This Row],[ID]]</f>
        <v>989</v>
      </c>
    </row>
    <row r="1001" spans="1:8" x14ac:dyDescent="0.3">
      <c r="A1001">
        <v>990</v>
      </c>
      <c r="B1001" t="s">
        <v>8546</v>
      </c>
      <c r="C1001" s="1" t="s">
        <v>8471</v>
      </c>
      <c r="D1001" s="1" t="s">
        <v>8472</v>
      </c>
      <c r="E1001" s="2">
        <v>37712</v>
      </c>
      <c r="F1001" s="2">
        <v>37802</v>
      </c>
      <c r="G1001" s="1" t="s">
        <v>27219</v>
      </c>
      <c r="H1001" s="1">
        <f>+Temporalidad[[#This Row],[ID]]</f>
        <v>990</v>
      </c>
    </row>
    <row r="1002" spans="1:8" x14ac:dyDescent="0.3">
      <c r="A1002">
        <v>991</v>
      </c>
      <c r="B1002" t="s">
        <v>8547</v>
      </c>
      <c r="C1002" s="1" t="s">
        <v>8471</v>
      </c>
      <c r="D1002" s="1" t="s">
        <v>8472</v>
      </c>
      <c r="E1002" s="2">
        <v>38078</v>
      </c>
      <c r="F1002" s="2">
        <v>38168</v>
      </c>
      <c r="G1002" s="1" t="s">
        <v>27220</v>
      </c>
      <c r="H1002" s="1">
        <f>+Temporalidad[[#This Row],[ID]]</f>
        <v>991</v>
      </c>
    </row>
    <row r="1003" spans="1:8" x14ac:dyDescent="0.3">
      <c r="A1003">
        <v>992</v>
      </c>
      <c r="B1003" t="s">
        <v>8548</v>
      </c>
      <c r="C1003" s="1" t="s">
        <v>8471</v>
      </c>
      <c r="D1003" s="1" t="s">
        <v>8472</v>
      </c>
      <c r="E1003" s="2">
        <v>38443</v>
      </c>
      <c r="F1003" s="2">
        <v>38533</v>
      </c>
      <c r="G1003" s="1" t="s">
        <v>27221</v>
      </c>
      <c r="H1003" s="1">
        <f>+Temporalidad[[#This Row],[ID]]</f>
        <v>992</v>
      </c>
    </row>
    <row r="1004" spans="1:8" x14ac:dyDescent="0.3">
      <c r="A1004">
        <v>993</v>
      </c>
      <c r="B1004" t="s">
        <v>8549</v>
      </c>
      <c r="C1004" s="1" t="s">
        <v>8471</v>
      </c>
      <c r="D1004" s="1" t="s">
        <v>8472</v>
      </c>
      <c r="E1004" s="2">
        <v>38808</v>
      </c>
      <c r="F1004" s="2">
        <v>38898</v>
      </c>
      <c r="G1004" s="1" t="s">
        <v>27222</v>
      </c>
      <c r="H1004" s="1">
        <f>+Temporalidad[[#This Row],[ID]]</f>
        <v>993</v>
      </c>
    </row>
    <row r="1005" spans="1:8" x14ac:dyDescent="0.3">
      <c r="A1005">
        <v>994</v>
      </c>
      <c r="B1005" t="s">
        <v>8550</v>
      </c>
      <c r="C1005" s="1" t="s">
        <v>8471</v>
      </c>
      <c r="D1005" s="1" t="s">
        <v>8472</v>
      </c>
      <c r="E1005" s="2">
        <v>39173</v>
      </c>
      <c r="F1005" s="2">
        <v>39263</v>
      </c>
      <c r="G1005" s="1" t="s">
        <v>27223</v>
      </c>
      <c r="H1005" s="1">
        <f>+Temporalidad[[#This Row],[ID]]</f>
        <v>994</v>
      </c>
    </row>
    <row r="1006" spans="1:8" x14ac:dyDescent="0.3">
      <c r="A1006">
        <v>995</v>
      </c>
      <c r="B1006" t="s">
        <v>8551</v>
      </c>
      <c r="C1006" s="1" t="s">
        <v>8471</v>
      </c>
      <c r="D1006" s="1" t="s">
        <v>8472</v>
      </c>
      <c r="E1006" s="2">
        <v>39539</v>
      </c>
      <c r="F1006" s="2">
        <v>39629</v>
      </c>
      <c r="G1006" s="1" t="s">
        <v>27224</v>
      </c>
      <c r="H1006" s="1">
        <f>+Temporalidad[[#This Row],[ID]]</f>
        <v>995</v>
      </c>
    </row>
    <row r="1007" spans="1:8" x14ac:dyDescent="0.3">
      <c r="A1007">
        <v>996</v>
      </c>
      <c r="B1007" t="s">
        <v>8552</v>
      </c>
      <c r="C1007" s="1" t="s">
        <v>8471</v>
      </c>
      <c r="D1007" s="1" t="s">
        <v>8472</v>
      </c>
      <c r="E1007" s="2">
        <v>39904</v>
      </c>
      <c r="F1007" s="2">
        <v>39994</v>
      </c>
      <c r="G1007" s="1" t="s">
        <v>27225</v>
      </c>
      <c r="H1007" s="1">
        <f>+Temporalidad[[#This Row],[ID]]</f>
        <v>996</v>
      </c>
    </row>
    <row r="1008" spans="1:8" x14ac:dyDescent="0.3">
      <c r="A1008">
        <v>997</v>
      </c>
      <c r="B1008" t="s">
        <v>8553</v>
      </c>
      <c r="C1008" s="1" t="s">
        <v>8471</v>
      </c>
      <c r="D1008" s="1" t="s">
        <v>8472</v>
      </c>
      <c r="E1008" s="2">
        <v>40269</v>
      </c>
      <c r="F1008" s="2">
        <v>40359</v>
      </c>
      <c r="G1008" s="1" t="s">
        <v>27226</v>
      </c>
      <c r="H1008" s="1">
        <f>+Temporalidad[[#This Row],[ID]]</f>
        <v>997</v>
      </c>
    </row>
    <row r="1009" spans="1:8" x14ac:dyDescent="0.3">
      <c r="A1009">
        <v>998</v>
      </c>
      <c r="B1009" t="s">
        <v>8554</v>
      </c>
      <c r="C1009" s="1" t="s">
        <v>8471</v>
      </c>
      <c r="D1009" s="1" t="s">
        <v>8472</v>
      </c>
      <c r="E1009" s="2">
        <v>40634</v>
      </c>
      <c r="F1009" s="2">
        <v>40724</v>
      </c>
      <c r="G1009" s="1" t="s">
        <v>27227</v>
      </c>
      <c r="H1009" s="1">
        <f>+Temporalidad[[#This Row],[ID]]</f>
        <v>998</v>
      </c>
    </row>
    <row r="1010" spans="1:8" x14ac:dyDescent="0.3">
      <c r="A1010">
        <v>999</v>
      </c>
      <c r="B1010" t="s">
        <v>8555</v>
      </c>
      <c r="C1010" s="1" t="s">
        <v>8471</v>
      </c>
      <c r="D1010" s="1" t="s">
        <v>8472</v>
      </c>
      <c r="E1010" s="2">
        <v>41000</v>
      </c>
      <c r="F1010" s="2">
        <v>41090</v>
      </c>
      <c r="G1010" s="1" t="s">
        <v>27228</v>
      </c>
      <c r="H1010" s="1">
        <f>+Temporalidad[[#This Row],[ID]]</f>
        <v>999</v>
      </c>
    </row>
    <row r="1011" spans="1:8" x14ac:dyDescent="0.3">
      <c r="A1011">
        <v>1000</v>
      </c>
      <c r="B1011" t="s">
        <v>8556</v>
      </c>
      <c r="C1011" s="1" t="s">
        <v>8471</v>
      </c>
      <c r="D1011" s="1" t="s">
        <v>8472</v>
      </c>
      <c r="E1011" s="2">
        <v>41365</v>
      </c>
      <c r="F1011" s="2">
        <v>41455</v>
      </c>
      <c r="G1011" s="1" t="s">
        <v>27229</v>
      </c>
      <c r="H1011" s="1">
        <f>+Temporalidad[[#This Row],[ID]]</f>
        <v>1000</v>
      </c>
    </row>
    <row r="1012" spans="1:8" x14ac:dyDescent="0.3">
      <c r="A1012">
        <v>1001</v>
      </c>
      <c r="B1012" t="s">
        <v>8557</v>
      </c>
      <c r="C1012" s="1" t="s">
        <v>8471</v>
      </c>
      <c r="D1012" s="1" t="s">
        <v>8472</v>
      </c>
      <c r="E1012" s="2">
        <v>41730</v>
      </c>
      <c r="F1012" s="2">
        <v>41820</v>
      </c>
      <c r="G1012" s="1" t="s">
        <v>27230</v>
      </c>
      <c r="H1012" s="1">
        <f>+Temporalidad[[#This Row],[ID]]</f>
        <v>1001</v>
      </c>
    </row>
    <row r="1013" spans="1:8" x14ac:dyDescent="0.3">
      <c r="A1013">
        <v>1002</v>
      </c>
      <c r="B1013" t="s">
        <v>8558</v>
      </c>
      <c r="C1013" s="1" t="s">
        <v>8471</v>
      </c>
      <c r="D1013" s="1" t="s">
        <v>8472</v>
      </c>
      <c r="E1013" s="2">
        <v>42095</v>
      </c>
      <c r="F1013" s="2">
        <v>42185</v>
      </c>
      <c r="G1013" s="1" t="s">
        <v>27231</v>
      </c>
      <c r="H1013" s="1">
        <f>+Temporalidad[[#This Row],[ID]]</f>
        <v>1002</v>
      </c>
    </row>
    <row r="1014" spans="1:8" x14ac:dyDescent="0.3">
      <c r="A1014">
        <v>1003</v>
      </c>
      <c r="B1014" t="s">
        <v>8559</v>
      </c>
      <c r="C1014" s="1" t="s">
        <v>8471</v>
      </c>
      <c r="D1014" s="1" t="s">
        <v>8472</v>
      </c>
      <c r="E1014" s="2">
        <v>42461</v>
      </c>
      <c r="F1014" s="2">
        <v>42551</v>
      </c>
      <c r="G1014" s="1" t="s">
        <v>27232</v>
      </c>
      <c r="H1014" s="1">
        <f>+Temporalidad[[#This Row],[ID]]</f>
        <v>1003</v>
      </c>
    </row>
    <row r="1015" spans="1:8" x14ac:dyDescent="0.3">
      <c r="A1015">
        <v>1004</v>
      </c>
      <c r="B1015" t="s">
        <v>8560</v>
      </c>
      <c r="C1015" s="1" t="s">
        <v>8471</v>
      </c>
      <c r="D1015" s="1" t="s">
        <v>8472</v>
      </c>
      <c r="E1015" s="2">
        <v>42826</v>
      </c>
      <c r="F1015" s="2">
        <v>42916</v>
      </c>
      <c r="G1015" s="1" t="s">
        <v>27233</v>
      </c>
      <c r="H1015" s="1">
        <f>+Temporalidad[[#This Row],[ID]]</f>
        <v>1004</v>
      </c>
    </row>
    <row r="1016" spans="1:8" x14ac:dyDescent="0.3">
      <c r="A1016">
        <v>1005</v>
      </c>
      <c r="B1016" t="s">
        <v>8561</v>
      </c>
      <c r="C1016" s="1" t="s">
        <v>8471</v>
      </c>
      <c r="D1016" s="1" t="s">
        <v>8472</v>
      </c>
      <c r="E1016" s="2">
        <v>43191</v>
      </c>
      <c r="F1016" s="2">
        <v>43281</v>
      </c>
      <c r="G1016" s="1" t="s">
        <v>27234</v>
      </c>
      <c r="H1016" s="1">
        <f>+Temporalidad[[#This Row],[ID]]</f>
        <v>1005</v>
      </c>
    </row>
    <row r="1017" spans="1:8" x14ac:dyDescent="0.3">
      <c r="A1017">
        <v>1006</v>
      </c>
      <c r="B1017" t="s">
        <v>8562</v>
      </c>
      <c r="C1017" s="1" t="s">
        <v>8471</v>
      </c>
      <c r="D1017" s="1" t="s">
        <v>8472</v>
      </c>
      <c r="E1017" s="2">
        <v>43556</v>
      </c>
      <c r="F1017" s="2">
        <v>43646</v>
      </c>
      <c r="G1017" s="1" t="s">
        <v>27235</v>
      </c>
      <c r="H1017" s="1">
        <f>+Temporalidad[[#This Row],[ID]]</f>
        <v>1006</v>
      </c>
    </row>
    <row r="1018" spans="1:8" x14ac:dyDescent="0.3">
      <c r="A1018">
        <v>1007</v>
      </c>
      <c r="B1018" t="s">
        <v>8563</v>
      </c>
      <c r="C1018" s="1" t="s">
        <v>8471</v>
      </c>
      <c r="D1018" s="1" t="s">
        <v>8472</v>
      </c>
      <c r="E1018" s="2">
        <v>43922</v>
      </c>
      <c r="F1018" s="2">
        <v>44012</v>
      </c>
      <c r="G1018" s="1" t="s">
        <v>27236</v>
      </c>
      <c r="H1018" s="1">
        <f>+Temporalidad[[#This Row],[ID]]</f>
        <v>1007</v>
      </c>
    </row>
    <row r="1019" spans="1:8" x14ac:dyDescent="0.3">
      <c r="A1019">
        <v>1008</v>
      </c>
      <c r="B1019" t="s">
        <v>8564</v>
      </c>
      <c r="C1019" s="1" t="s">
        <v>8471</v>
      </c>
      <c r="D1019" s="1" t="s">
        <v>8472</v>
      </c>
      <c r="E1019" s="2">
        <v>44287</v>
      </c>
      <c r="F1019" s="2">
        <v>44377</v>
      </c>
      <c r="G1019" s="1" t="s">
        <v>27237</v>
      </c>
      <c r="H1019" s="1">
        <f>+Temporalidad[[#This Row],[ID]]</f>
        <v>1008</v>
      </c>
    </row>
    <row r="1020" spans="1:8" x14ac:dyDescent="0.3">
      <c r="A1020">
        <v>1009</v>
      </c>
      <c r="B1020" t="s">
        <v>8565</v>
      </c>
      <c r="C1020" s="1" t="s">
        <v>8471</v>
      </c>
      <c r="D1020" s="1" t="s">
        <v>8472</v>
      </c>
      <c r="E1020" s="2">
        <v>44652</v>
      </c>
      <c r="F1020" s="2">
        <v>44742</v>
      </c>
      <c r="G1020" s="1" t="s">
        <v>27238</v>
      </c>
      <c r="H1020" s="1">
        <f>+Temporalidad[[#This Row],[ID]]</f>
        <v>1009</v>
      </c>
    </row>
    <row r="1021" spans="1:8" x14ac:dyDescent="0.3">
      <c r="A1021">
        <v>1010</v>
      </c>
      <c r="B1021" t="s">
        <v>8566</v>
      </c>
      <c r="C1021" s="1" t="s">
        <v>8471</v>
      </c>
      <c r="D1021" s="1" t="s">
        <v>8472</v>
      </c>
      <c r="E1021" s="2">
        <v>45017</v>
      </c>
      <c r="F1021" s="2">
        <v>45107</v>
      </c>
      <c r="G1021" s="1" t="s">
        <v>27239</v>
      </c>
      <c r="H1021" s="1">
        <f>+Temporalidad[[#This Row],[ID]]</f>
        <v>1010</v>
      </c>
    </row>
    <row r="1022" spans="1:8" x14ac:dyDescent="0.3">
      <c r="A1022">
        <v>1011</v>
      </c>
      <c r="B1022" t="s">
        <v>8567</v>
      </c>
      <c r="C1022" s="1" t="s">
        <v>8471</v>
      </c>
      <c r="D1022" s="1" t="s">
        <v>8472</v>
      </c>
      <c r="E1022" s="2">
        <v>45383</v>
      </c>
      <c r="F1022" s="2">
        <v>45473</v>
      </c>
      <c r="G1022" s="1" t="s">
        <v>27240</v>
      </c>
      <c r="H1022" s="1">
        <f>+Temporalidad[[#This Row],[ID]]</f>
        <v>1011</v>
      </c>
    </row>
    <row r="1023" spans="1:8" x14ac:dyDescent="0.3">
      <c r="A1023">
        <v>1012</v>
      </c>
      <c r="B1023" t="s">
        <v>8568</v>
      </c>
      <c r="C1023" s="1" t="s">
        <v>8471</v>
      </c>
      <c r="D1023" s="1" t="s">
        <v>8472</v>
      </c>
      <c r="E1023" s="2">
        <v>45748</v>
      </c>
      <c r="F1023" s="2">
        <v>45838</v>
      </c>
      <c r="G1023" s="1" t="s">
        <v>27241</v>
      </c>
      <c r="H1023" s="1">
        <f>+Temporalidad[[#This Row],[ID]]</f>
        <v>1012</v>
      </c>
    </row>
    <row r="1024" spans="1:8" x14ac:dyDescent="0.3">
      <c r="A1024">
        <v>1013</v>
      </c>
      <c r="B1024" t="s">
        <v>8569</v>
      </c>
      <c r="C1024" s="1" t="s">
        <v>8471</v>
      </c>
      <c r="D1024" s="1" t="s">
        <v>8472</v>
      </c>
      <c r="E1024" s="2">
        <v>46113</v>
      </c>
      <c r="F1024" s="2">
        <v>46203</v>
      </c>
      <c r="G1024" s="1" t="s">
        <v>27242</v>
      </c>
      <c r="H1024" s="1">
        <f>+Temporalidad[[#This Row],[ID]]</f>
        <v>1013</v>
      </c>
    </row>
    <row r="1025" spans="1:8" x14ac:dyDescent="0.3">
      <c r="A1025">
        <v>1014</v>
      </c>
      <c r="B1025" t="s">
        <v>8570</v>
      </c>
      <c r="C1025" s="1" t="s">
        <v>8471</v>
      </c>
      <c r="D1025" s="1" t="s">
        <v>8472</v>
      </c>
      <c r="E1025" s="2">
        <v>46478</v>
      </c>
      <c r="F1025" s="2">
        <v>46568</v>
      </c>
      <c r="G1025" s="1" t="s">
        <v>27243</v>
      </c>
      <c r="H1025" s="1">
        <f>+Temporalidad[[#This Row],[ID]]</f>
        <v>1014</v>
      </c>
    </row>
    <row r="1026" spans="1:8" x14ac:dyDescent="0.3">
      <c r="A1026">
        <v>1015</v>
      </c>
      <c r="B1026" t="s">
        <v>8571</v>
      </c>
      <c r="C1026" s="1" t="s">
        <v>8471</v>
      </c>
      <c r="D1026" s="1" t="s">
        <v>8472</v>
      </c>
      <c r="E1026" s="2">
        <v>46844</v>
      </c>
      <c r="F1026" s="2">
        <v>46934</v>
      </c>
      <c r="G1026" s="1" t="s">
        <v>27244</v>
      </c>
      <c r="H1026" s="1">
        <f>+Temporalidad[[#This Row],[ID]]</f>
        <v>1015</v>
      </c>
    </row>
    <row r="1027" spans="1:8" x14ac:dyDescent="0.3">
      <c r="A1027">
        <v>1016</v>
      </c>
      <c r="B1027" t="s">
        <v>8572</v>
      </c>
      <c r="C1027" s="1" t="s">
        <v>8471</v>
      </c>
      <c r="D1027" s="1" t="s">
        <v>8472</v>
      </c>
      <c r="E1027" s="2">
        <v>47209</v>
      </c>
      <c r="F1027" s="2">
        <v>47299</v>
      </c>
      <c r="G1027" s="1" t="s">
        <v>27245</v>
      </c>
      <c r="H1027" s="1">
        <f>+Temporalidad[[#This Row],[ID]]</f>
        <v>1016</v>
      </c>
    </row>
    <row r="1028" spans="1:8" x14ac:dyDescent="0.3">
      <c r="A1028">
        <v>1017</v>
      </c>
      <c r="B1028" t="s">
        <v>8573</v>
      </c>
      <c r="C1028" s="1" t="s">
        <v>8471</v>
      </c>
      <c r="D1028" s="1" t="s">
        <v>8472</v>
      </c>
      <c r="E1028" s="2">
        <v>47574</v>
      </c>
      <c r="F1028" s="2">
        <v>47664</v>
      </c>
      <c r="G1028" s="1" t="s">
        <v>27246</v>
      </c>
      <c r="H1028" s="1">
        <f>+Temporalidad[[#This Row],[ID]]</f>
        <v>1017</v>
      </c>
    </row>
    <row r="1029" spans="1:8" x14ac:dyDescent="0.3">
      <c r="A1029">
        <v>1018</v>
      </c>
      <c r="B1029" t="s">
        <v>8574</v>
      </c>
      <c r="C1029" s="1" t="s">
        <v>8471</v>
      </c>
      <c r="D1029" s="1" t="s">
        <v>8472</v>
      </c>
      <c r="E1029" s="2">
        <v>47939</v>
      </c>
      <c r="F1029" s="2">
        <v>48029</v>
      </c>
      <c r="G1029" s="1" t="s">
        <v>27247</v>
      </c>
      <c r="H1029" s="1">
        <f>+Temporalidad[[#This Row],[ID]]</f>
        <v>1018</v>
      </c>
    </row>
    <row r="1030" spans="1:8" x14ac:dyDescent="0.3">
      <c r="A1030">
        <v>1019</v>
      </c>
      <c r="B1030" t="s">
        <v>8575</v>
      </c>
      <c r="C1030" s="1" t="s">
        <v>8471</v>
      </c>
      <c r="D1030" s="1" t="s">
        <v>8472</v>
      </c>
      <c r="E1030" s="2">
        <v>48305</v>
      </c>
      <c r="F1030" s="2">
        <v>48395</v>
      </c>
      <c r="G1030" s="1" t="s">
        <v>27248</v>
      </c>
      <c r="H1030" s="1">
        <f>+Temporalidad[[#This Row],[ID]]</f>
        <v>1019</v>
      </c>
    </row>
    <row r="1031" spans="1:8" x14ac:dyDescent="0.3">
      <c r="A1031">
        <v>1020</v>
      </c>
      <c r="B1031" t="s">
        <v>8576</v>
      </c>
      <c r="C1031" s="1" t="s">
        <v>8471</v>
      </c>
      <c r="D1031" s="1" t="s">
        <v>8472</v>
      </c>
      <c r="E1031" s="2">
        <v>48670</v>
      </c>
      <c r="F1031" s="2">
        <v>48760</v>
      </c>
      <c r="G1031" s="1" t="s">
        <v>27249</v>
      </c>
      <c r="H1031" s="1">
        <f>+Temporalidad[[#This Row],[ID]]</f>
        <v>1020</v>
      </c>
    </row>
    <row r="1032" spans="1:8" x14ac:dyDescent="0.3">
      <c r="A1032">
        <v>1021</v>
      </c>
      <c r="B1032" t="s">
        <v>8577</v>
      </c>
      <c r="C1032" s="1" t="s">
        <v>8471</v>
      </c>
      <c r="D1032" s="1" t="s">
        <v>8472</v>
      </c>
      <c r="E1032" s="2">
        <v>49035</v>
      </c>
      <c r="F1032" s="2">
        <v>49125</v>
      </c>
      <c r="G1032" s="1" t="s">
        <v>27250</v>
      </c>
      <c r="H1032" s="1">
        <f>+Temporalidad[[#This Row],[ID]]</f>
        <v>1021</v>
      </c>
    </row>
    <row r="1033" spans="1:8" x14ac:dyDescent="0.3">
      <c r="A1033">
        <v>1022</v>
      </c>
      <c r="B1033" t="s">
        <v>8578</v>
      </c>
      <c r="C1033" s="1" t="s">
        <v>8471</v>
      </c>
      <c r="D1033" s="1" t="s">
        <v>8472</v>
      </c>
      <c r="E1033" s="2">
        <v>49400</v>
      </c>
      <c r="F1033" s="2">
        <v>49490</v>
      </c>
      <c r="G1033" s="1" t="s">
        <v>27251</v>
      </c>
      <c r="H1033" s="1">
        <f>+Temporalidad[[#This Row],[ID]]</f>
        <v>1022</v>
      </c>
    </row>
    <row r="1034" spans="1:8" x14ac:dyDescent="0.3">
      <c r="A1034">
        <v>1023</v>
      </c>
      <c r="B1034" t="s">
        <v>8579</v>
      </c>
      <c r="C1034" s="1" t="s">
        <v>8471</v>
      </c>
      <c r="D1034" s="1" t="s">
        <v>8472</v>
      </c>
      <c r="E1034" s="2">
        <v>49766</v>
      </c>
      <c r="F1034" s="2">
        <v>49856</v>
      </c>
      <c r="G1034" s="1" t="s">
        <v>27252</v>
      </c>
      <c r="H1034" s="1">
        <f>+Temporalidad[[#This Row],[ID]]</f>
        <v>1023</v>
      </c>
    </row>
    <row r="1035" spans="1:8" x14ac:dyDescent="0.3">
      <c r="A1035">
        <v>1024</v>
      </c>
      <c r="B1035" t="s">
        <v>8580</v>
      </c>
      <c r="C1035" s="1" t="s">
        <v>8471</v>
      </c>
      <c r="D1035" s="1" t="s">
        <v>8472</v>
      </c>
      <c r="E1035" s="2">
        <v>50131</v>
      </c>
      <c r="F1035" s="2">
        <v>50221</v>
      </c>
      <c r="G1035" s="1" t="s">
        <v>27253</v>
      </c>
      <c r="H1035" s="1">
        <f>+Temporalidad[[#This Row],[ID]]</f>
        <v>1024</v>
      </c>
    </row>
    <row r="1036" spans="1:8" x14ac:dyDescent="0.3">
      <c r="A1036">
        <v>1025</v>
      </c>
      <c r="B1036" t="s">
        <v>8581</v>
      </c>
      <c r="C1036" s="1" t="s">
        <v>8471</v>
      </c>
      <c r="D1036" s="1" t="s">
        <v>8472</v>
      </c>
      <c r="E1036" s="2">
        <v>50496</v>
      </c>
      <c r="F1036" s="2">
        <v>50586</v>
      </c>
      <c r="G1036" s="1" t="s">
        <v>27254</v>
      </c>
      <c r="H1036" s="1">
        <f>+Temporalidad[[#This Row],[ID]]</f>
        <v>1025</v>
      </c>
    </row>
    <row r="1037" spans="1:8" x14ac:dyDescent="0.3">
      <c r="A1037">
        <v>1026</v>
      </c>
      <c r="B1037" t="s">
        <v>8582</v>
      </c>
      <c r="C1037" s="1" t="s">
        <v>8471</v>
      </c>
      <c r="D1037" s="1" t="s">
        <v>8472</v>
      </c>
      <c r="E1037" s="2">
        <v>50861</v>
      </c>
      <c r="F1037" s="2">
        <v>50951</v>
      </c>
      <c r="G1037" s="1" t="s">
        <v>27255</v>
      </c>
      <c r="H1037" s="1">
        <f>+Temporalidad[[#This Row],[ID]]</f>
        <v>1026</v>
      </c>
    </row>
    <row r="1038" spans="1:8" x14ac:dyDescent="0.3">
      <c r="A1038">
        <v>1027</v>
      </c>
      <c r="B1038" t="s">
        <v>8583</v>
      </c>
      <c r="C1038" s="1" t="s">
        <v>8471</v>
      </c>
      <c r="D1038" s="1" t="s">
        <v>8472</v>
      </c>
      <c r="E1038" s="2">
        <v>51227</v>
      </c>
      <c r="F1038" s="2">
        <v>51317</v>
      </c>
      <c r="G1038" s="1" t="s">
        <v>27256</v>
      </c>
      <c r="H1038" s="1">
        <f>+Temporalidad[[#This Row],[ID]]</f>
        <v>1027</v>
      </c>
    </row>
    <row r="1039" spans="1:8" x14ac:dyDescent="0.3">
      <c r="A1039">
        <v>1028</v>
      </c>
      <c r="B1039" t="s">
        <v>8584</v>
      </c>
      <c r="C1039" s="1" t="s">
        <v>8471</v>
      </c>
      <c r="D1039" s="1" t="s">
        <v>8472</v>
      </c>
      <c r="E1039" s="2">
        <v>51592</v>
      </c>
      <c r="F1039" s="2">
        <v>51682</v>
      </c>
      <c r="G1039" s="1" t="s">
        <v>27257</v>
      </c>
      <c r="H1039" s="1">
        <f>+Temporalidad[[#This Row],[ID]]</f>
        <v>1028</v>
      </c>
    </row>
    <row r="1040" spans="1:8" x14ac:dyDescent="0.3">
      <c r="A1040">
        <v>1029</v>
      </c>
      <c r="B1040" t="s">
        <v>8585</v>
      </c>
      <c r="C1040" s="1" t="s">
        <v>8471</v>
      </c>
      <c r="D1040" s="1" t="s">
        <v>8472</v>
      </c>
      <c r="E1040" s="2">
        <v>51957</v>
      </c>
      <c r="F1040" s="2">
        <v>52047</v>
      </c>
      <c r="G1040" s="1" t="s">
        <v>27258</v>
      </c>
      <c r="H1040" s="1">
        <f>+Temporalidad[[#This Row],[ID]]</f>
        <v>1029</v>
      </c>
    </row>
    <row r="1041" spans="1:8" x14ac:dyDescent="0.3">
      <c r="A1041">
        <v>1030</v>
      </c>
      <c r="B1041" t="s">
        <v>8586</v>
      </c>
      <c r="C1041" s="1" t="s">
        <v>8471</v>
      </c>
      <c r="D1041" s="1" t="s">
        <v>8472</v>
      </c>
      <c r="E1041" s="2">
        <v>52322</v>
      </c>
      <c r="F1041" s="2">
        <v>52412</v>
      </c>
      <c r="G1041" s="1" t="s">
        <v>27259</v>
      </c>
      <c r="H1041" s="1">
        <f>+Temporalidad[[#This Row],[ID]]</f>
        <v>1030</v>
      </c>
    </row>
    <row r="1042" spans="1:8" x14ac:dyDescent="0.3">
      <c r="A1042">
        <v>1031</v>
      </c>
      <c r="B1042" t="s">
        <v>8587</v>
      </c>
      <c r="C1042" s="1" t="s">
        <v>8471</v>
      </c>
      <c r="D1042" s="1" t="s">
        <v>8472</v>
      </c>
      <c r="E1042" s="2">
        <v>52688</v>
      </c>
      <c r="F1042" s="2">
        <v>52778</v>
      </c>
      <c r="G1042" s="1" t="s">
        <v>27260</v>
      </c>
      <c r="H1042" s="1">
        <f>+Temporalidad[[#This Row],[ID]]</f>
        <v>1031</v>
      </c>
    </row>
    <row r="1043" spans="1:8" x14ac:dyDescent="0.3">
      <c r="A1043">
        <v>1032</v>
      </c>
      <c r="B1043" t="s">
        <v>8588</v>
      </c>
      <c r="C1043" s="1" t="s">
        <v>8471</v>
      </c>
      <c r="D1043" s="1" t="s">
        <v>8472</v>
      </c>
      <c r="E1043" s="2">
        <v>53053</v>
      </c>
      <c r="F1043" s="2">
        <v>53143</v>
      </c>
      <c r="G1043" s="1" t="s">
        <v>27261</v>
      </c>
      <c r="H1043" s="1">
        <f>+Temporalidad[[#This Row],[ID]]</f>
        <v>1032</v>
      </c>
    </row>
    <row r="1044" spans="1:8" x14ac:dyDescent="0.3">
      <c r="A1044">
        <v>1033</v>
      </c>
      <c r="B1044" t="s">
        <v>8589</v>
      </c>
      <c r="C1044" s="1" t="s">
        <v>8471</v>
      </c>
      <c r="D1044" s="1" t="s">
        <v>8472</v>
      </c>
      <c r="E1044" s="2">
        <v>53418</v>
      </c>
      <c r="F1044" s="2">
        <v>53508</v>
      </c>
      <c r="G1044" s="1" t="s">
        <v>27262</v>
      </c>
      <c r="H1044" s="1">
        <f>+Temporalidad[[#This Row],[ID]]</f>
        <v>1033</v>
      </c>
    </row>
    <row r="1045" spans="1:8" x14ac:dyDescent="0.3">
      <c r="A1045">
        <v>1034</v>
      </c>
      <c r="B1045" t="s">
        <v>8590</v>
      </c>
      <c r="C1045" s="1" t="s">
        <v>8471</v>
      </c>
      <c r="D1045" s="1" t="s">
        <v>8472</v>
      </c>
      <c r="E1045" s="2">
        <v>53783</v>
      </c>
      <c r="F1045" s="2">
        <v>53873</v>
      </c>
      <c r="G1045" s="1" t="s">
        <v>27263</v>
      </c>
      <c r="H1045" s="1">
        <f>+Temporalidad[[#This Row],[ID]]</f>
        <v>1034</v>
      </c>
    </row>
    <row r="1046" spans="1:8" x14ac:dyDescent="0.3">
      <c r="A1046">
        <v>1035</v>
      </c>
      <c r="B1046" t="s">
        <v>8591</v>
      </c>
      <c r="C1046" s="1" t="s">
        <v>8471</v>
      </c>
      <c r="D1046" s="1" t="s">
        <v>8472</v>
      </c>
      <c r="E1046" s="2">
        <v>54149</v>
      </c>
      <c r="F1046" s="2">
        <v>54239</v>
      </c>
      <c r="G1046" s="1" t="s">
        <v>27264</v>
      </c>
      <c r="H1046" s="1">
        <f>+Temporalidad[[#This Row],[ID]]</f>
        <v>1035</v>
      </c>
    </row>
    <row r="1047" spans="1:8" x14ac:dyDescent="0.3">
      <c r="A1047">
        <v>1036</v>
      </c>
      <c r="B1047" t="s">
        <v>8592</v>
      </c>
      <c r="C1047" s="1" t="s">
        <v>8471</v>
      </c>
      <c r="D1047" s="1" t="s">
        <v>8472</v>
      </c>
      <c r="E1047" s="2">
        <v>54514</v>
      </c>
      <c r="F1047" s="2">
        <v>54604</v>
      </c>
      <c r="G1047" s="1" t="s">
        <v>27265</v>
      </c>
      <c r="H1047" s="1">
        <f>+Temporalidad[[#This Row],[ID]]</f>
        <v>1036</v>
      </c>
    </row>
    <row r="1048" spans="1:8" x14ac:dyDescent="0.3">
      <c r="A1048">
        <v>1037</v>
      </c>
      <c r="B1048" t="s">
        <v>8593</v>
      </c>
      <c r="C1048" s="1" t="s">
        <v>8471</v>
      </c>
      <c r="D1048" s="1" t="s">
        <v>8472</v>
      </c>
      <c r="E1048" s="2">
        <v>54879</v>
      </c>
      <c r="F1048" s="2">
        <v>54969</v>
      </c>
      <c r="G1048" s="1" t="s">
        <v>27266</v>
      </c>
      <c r="H1048" s="1">
        <f>+Temporalidad[[#This Row],[ID]]</f>
        <v>1037</v>
      </c>
    </row>
    <row r="1049" spans="1:8" x14ac:dyDescent="0.3">
      <c r="A1049">
        <v>1038</v>
      </c>
      <c r="B1049" t="s">
        <v>8594</v>
      </c>
      <c r="C1049" s="1" t="s">
        <v>8471</v>
      </c>
      <c r="D1049" s="1" t="s">
        <v>8472</v>
      </c>
      <c r="E1049" s="2">
        <v>33055</v>
      </c>
      <c r="F1049" s="2">
        <v>33146</v>
      </c>
      <c r="G1049" s="1" t="s">
        <v>27267</v>
      </c>
      <c r="H1049" s="1">
        <f>+Temporalidad[[#This Row],[ID]]</f>
        <v>1038</v>
      </c>
    </row>
    <row r="1050" spans="1:8" x14ac:dyDescent="0.3">
      <c r="A1050">
        <v>1039</v>
      </c>
      <c r="B1050" t="s">
        <v>8595</v>
      </c>
      <c r="C1050" s="1" t="s">
        <v>8471</v>
      </c>
      <c r="D1050" s="1" t="s">
        <v>8472</v>
      </c>
      <c r="E1050" s="2">
        <v>33329</v>
      </c>
      <c r="F1050" s="2">
        <v>33511</v>
      </c>
      <c r="G1050" s="1" t="s">
        <v>27268</v>
      </c>
      <c r="H1050" s="1">
        <f>+Temporalidad[[#This Row],[ID]]</f>
        <v>1039</v>
      </c>
    </row>
    <row r="1051" spans="1:8" x14ac:dyDescent="0.3">
      <c r="A1051">
        <v>1040</v>
      </c>
      <c r="B1051" t="s">
        <v>8596</v>
      </c>
      <c r="C1051" s="1" t="s">
        <v>8471</v>
      </c>
      <c r="D1051" s="1" t="s">
        <v>8472</v>
      </c>
      <c r="E1051" s="2">
        <v>33695</v>
      </c>
      <c r="F1051" s="2">
        <v>33877</v>
      </c>
      <c r="G1051" s="1" t="s">
        <v>27269</v>
      </c>
      <c r="H1051" s="1">
        <f>+Temporalidad[[#This Row],[ID]]</f>
        <v>1040</v>
      </c>
    </row>
    <row r="1052" spans="1:8" x14ac:dyDescent="0.3">
      <c r="A1052">
        <v>1041</v>
      </c>
      <c r="B1052" t="s">
        <v>8597</v>
      </c>
      <c r="C1052" s="1" t="s">
        <v>8471</v>
      </c>
      <c r="D1052" s="1" t="s">
        <v>8472</v>
      </c>
      <c r="E1052" s="2">
        <v>34060</v>
      </c>
      <c r="F1052" s="2">
        <v>34242</v>
      </c>
      <c r="G1052" s="1" t="s">
        <v>27270</v>
      </c>
      <c r="H1052" s="1">
        <f>+Temporalidad[[#This Row],[ID]]</f>
        <v>1041</v>
      </c>
    </row>
    <row r="1053" spans="1:8" x14ac:dyDescent="0.3">
      <c r="A1053">
        <v>1042</v>
      </c>
      <c r="B1053" t="s">
        <v>8598</v>
      </c>
      <c r="C1053" s="1" t="s">
        <v>8471</v>
      </c>
      <c r="D1053" s="1" t="s">
        <v>8472</v>
      </c>
      <c r="E1053" s="2">
        <v>34425</v>
      </c>
      <c r="F1053" s="2">
        <v>34607</v>
      </c>
      <c r="G1053" s="1" t="s">
        <v>27271</v>
      </c>
      <c r="H1053" s="1">
        <f>+Temporalidad[[#This Row],[ID]]</f>
        <v>1042</v>
      </c>
    </row>
    <row r="1054" spans="1:8" x14ac:dyDescent="0.3">
      <c r="A1054">
        <v>1043</v>
      </c>
      <c r="B1054" t="s">
        <v>8599</v>
      </c>
      <c r="C1054" s="1" t="s">
        <v>8471</v>
      </c>
      <c r="D1054" s="1" t="s">
        <v>8472</v>
      </c>
      <c r="E1054" s="2">
        <v>34790</v>
      </c>
      <c r="F1054" s="2">
        <v>34972</v>
      </c>
      <c r="G1054" s="1" t="s">
        <v>27272</v>
      </c>
      <c r="H1054" s="1">
        <f>+Temporalidad[[#This Row],[ID]]</f>
        <v>1043</v>
      </c>
    </row>
    <row r="1055" spans="1:8" x14ac:dyDescent="0.3">
      <c r="A1055">
        <v>1044</v>
      </c>
      <c r="B1055" t="s">
        <v>8600</v>
      </c>
      <c r="C1055" s="1" t="s">
        <v>8471</v>
      </c>
      <c r="D1055" s="1" t="s">
        <v>8472</v>
      </c>
      <c r="E1055" s="2">
        <v>35156</v>
      </c>
      <c r="F1055" s="2">
        <v>35338</v>
      </c>
      <c r="G1055" s="1" t="s">
        <v>27273</v>
      </c>
      <c r="H1055" s="1">
        <f>+Temporalidad[[#This Row],[ID]]</f>
        <v>1044</v>
      </c>
    </row>
    <row r="1056" spans="1:8" x14ac:dyDescent="0.3">
      <c r="A1056">
        <v>1045</v>
      </c>
      <c r="B1056" t="s">
        <v>8601</v>
      </c>
      <c r="C1056" s="1" t="s">
        <v>8471</v>
      </c>
      <c r="D1056" s="1" t="s">
        <v>8472</v>
      </c>
      <c r="E1056" s="2">
        <v>35521</v>
      </c>
      <c r="F1056" s="2">
        <v>35703</v>
      </c>
      <c r="G1056" s="1" t="s">
        <v>27274</v>
      </c>
      <c r="H1056" s="1">
        <f>+Temporalidad[[#This Row],[ID]]</f>
        <v>1045</v>
      </c>
    </row>
    <row r="1057" spans="1:8" x14ac:dyDescent="0.3">
      <c r="A1057">
        <v>1046</v>
      </c>
      <c r="B1057" t="s">
        <v>8602</v>
      </c>
      <c r="C1057" s="1" t="s">
        <v>8471</v>
      </c>
      <c r="D1057" s="1" t="s">
        <v>8472</v>
      </c>
      <c r="E1057" s="2">
        <v>35886</v>
      </c>
      <c r="F1057" s="2">
        <v>36068</v>
      </c>
      <c r="G1057" s="1" t="s">
        <v>27275</v>
      </c>
      <c r="H1057" s="1">
        <f>+Temporalidad[[#This Row],[ID]]</f>
        <v>1046</v>
      </c>
    </row>
    <row r="1058" spans="1:8" x14ac:dyDescent="0.3">
      <c r="A1058">
        <v>1047</v>
      </c>
      <c r="B1058" t="s">
        <v>8603</v>
      </c>
      <c r="C1058" s="1" t="s">
        <v>8471</v>
      </c>
      <c r="D1058" s="1" t="s">
        <v>8472</v>
      </c>
      <c r="E1058" s="2">
        <v>36251</v>
      </c>
      <c r="F1058" s="2">
        <v>36433</v>
      </c>
      <c r="G1058" s="1" t="s">
        <v>27276</v>
      </c>
      <c r="H1058" s="1">
        <f>+Temporalidad[[#This Row],[ID]]</f>
        <v>1047</v>
      </c>
    </row>
    <row r="1059" spans="1:8" x14ac:dyDescent="0.3">
      <c r="A1059">
        <v>1048</v>
      </c>
      <c r="B1059" t="s">
        <v>8604</v>
      </c>
      <c r="C1059" s="1" t="s">
        <v>8471</v>
      </c>
      <c r="D1059" s="1" t="s">
        <v>8472</v>
      </c>
      <c r="E1059" s="2">
        <v>36617</v>
      </c>
      <c r="F1059" s="2">
        <v>36799</v>
      </c>
      <c r="G1059" s="1" t="s">
        <v>27277</v>
      </c>
      <c r="H1059" s="1">
        <f>+Temporalidad[[#This Row],[ID]]</f>
        <v>1048</v>
      </c>
    </row>
    <row r="1060" spans="1:8" x14ac:dyDescent="0.3">
      <c r="A1060">
        <v>1049</v>
      </c>
      <c r="B1060" t="s">
        <v>8605</v>
      </c>
      <c r="C1060" s="1" t="s">
        <v>8471</v>
      </c>
      <c r="D1060" s="1" t="s">
        <v>8472</v>
      </c>
      <c r="E1060" s="2">
        <v>36982</v>
      </c>
      <c r="F1060" s="2">
        <v>37164</v>
      </c>
      <c r="G1060" s="1" t="s">
        <v>27278</v>
      </c>
      <c r="H1060" s="1">
        <f>+Temporalidad[[#This Row],[ID]]</f>
        <v>1049</v>
      </c>
    </row>
    <row r="1061" spans="1:8" x14ac:dyDescent="0.3">
      <c r="A1061">
        <v>1050</v>
      </c>
      <c r="B1061" t="s">
        <v>8606</v>
      </c>
      <c r="C1061" s="1" t="s">
        <v>8471</v>
      </c>
      <c r="D1061" s="1" t="s">
        <v>8472</v>
      </c>
      <c r="E1061" s="2">
        <v>37347</v>
      </c>
      <c r="F1061" s="2">
        <v>37529</v>
      </c>
      <c r="G1061" s="1" t="s">
        <v>27279</v>
      </c>
      <c r="H1061" s="1">
        <f>+Temporalidad[[#This Row],[ID]]</f>
        <v>1050</v>
      </c>
    </row>
    <row r="1062" spans="1:8" x14ac:dyDescent="0.3">
      <c r="A1062">
        <v>1051</v>
      </c>
      <c r="B1062" t="s">
        <v>8607</v>
      </c>
      <c r="C1062" s="1" t="s">
        <v>8471</v>
      </c>
      <c r="D1062" s="1" t="s">
        <v>8472</v>
      </c>
      <c r="E1062" s="2">
        <v>37712</v>
      </c>
      <c r="F1062" s="2">
        <v>37894</v>
      </c>
      <c r="G1062" s="1" t="s">
        <v>27280</v>
      </c>
      <c r="H1062" s="1">
        <f>+Temporalidad[[#This Row],[ID]]</f>
        <v>1051</v>
      </c>
    </row>
    <row r="1063" spans="1:8" x14ac:dyDescent="0.3">
      <c r="A1063">
        <v>1052</v>
      </c>
      <c r="B1063" t="s">
        <v>8608</v>
      </c>
      <c r="C1063" s="1" t="s">
        <v>8471</v>
      </c>
      <c r="D1063" s="1" t="s">
        <v>8472</v>
      </c>
      <c r="E1063" s="2">
        <v>38078</v>
      </c>
      <c r="F1063" s="2">
        <v>38260</v>
      </c>
      <c r="G1063" s="1" t="s">
        <v>27281</v>
      </c>
      <c r="H1063" s="1">
        <f>+Temporalidad[[#This Row],[ID]]</f>
        <v>1052</v>
      </c>
    </row>
    <row r="1064" spans="1:8" x14ac:dyDescent="0.3">
      <c r="A1064">
        <v>1053</v>
      </c>
      <c r="B1064" t="s">
        <v>8609</v>
      </c>
      <c r="C1064" s="1" t="s">
        <v>8471</v>
      </c>
      <c r="D1064" s="1" t="s">
        <v>8472</v>
      </c>
      <c r="E1064" s="2">
        <v>38443</v>
      </c>
      <c r="F1064" s="2">
        <v>38625</v>
      </c>
      <c r="G1064" s="1" t="s">
        <v>27282</v>
      </c>
      <c r="H1064" s="1">
        <f>+Temporalidad[[#This Row],[ID]]</f>
        <v>1053</v>
      </c>
    </row>
    <row r="1065" spans="1:8" x14ac:dyDescent="0.3">
      <c r="A1065">
        <v>1054</v>
      </c>
      <c r="B1065" t="s">
        <v>8610</v>
      </c>
      <c r="C1065" s="1" t="s">
        <v>8471</v>
      </c>
      <c r="D1065" s="1" t="s">
        <v>8472</v>
      </c>
      <c r="E1065" s="2">
        <v>38808</v>
      </c>
      <c r="F1065" s="2">
        <v>38990</v>
      </c>
      <c r="G1065" s="1" t="s">
        <v>27283</v>
      </c>
      <c r="H1065" s="1">
        <f>+Temporalidad[[#This Row],[ID]]</f>
        <v>1054</v>
      </c>
    </row>
    <row r="1066" spans="1:8" x14ac:dyDescent="0.3">
      <c r="A1066">
        <v>1055</v>
      </c>
      <c r="B1066" t="s">
        <v>8611</v>
      </c>
      <c r="C1066" s="1" t="s">
        <v>8471</v>
      </c>
      <c r="D1066" s="1" t="s">
        <v>8472</v>
      </c>
      <c r="E1066" s="2">
        <v>39173</v>
      </c>
      <c r="F1066" s="2">
        <v>39355</v>
      </c>
      <c r="G1066" s="1" t="s">
        <v>27284</v>
      </c>
      <c r="H1066" s="1">
        <f>+Temporalidad[[#This Row],[ID]]</f>
        <v>1055</v>
      </c>
    </row>
    <row r="1067" spans="1:8" x14ac:dyDescent="0.3">
      <c r="A1067">
        <v>1056</v>
      </c>
      <c r="B1067" t="s">
        <v>8612</v>
      </c>
      <c r="C1067" s="1" t="s">
        <v>8471</v>
      </c>
      <c r="D1067" s="1" t="s">
        <v>8472</v>
      </c>
      <c r="E1067" s="2">
        <v>39539</v>
      </c>
      <c r="F1067" s="2">
        <v>39721</v>
      </c>
      <c r="G1067" s="1" t="s">
        <v>27285</v>
      </c>
      <c r="H1067" s="1">
        <f>+Temporalidad[[#This Row],[ID]]</f>
        <v>1056</v>
      </c>
    </row>
    <row r="1068" spans="1:8" x14ac:dyDescent="0.3">
      <c r="A1068">
        <v>1057</v>
      </c>
      <c r="B1068" t="s">
        <v>8613</v>
      </c>
      <c r="C1068" s="1" t="s">
        <v>8471</v>
      </c>
      <c r="D1068" s="1" t="s">
        <v>8472</v>
      </c>
      <c r="E1068" s="2">
        <v>39904</v>
      </c>
      <c r="F1068" s="2">
        <v>40086</v>
      </c>
      <c r="G1068" s="1" t="s">
        <v>27286</v>
      </c>
      <c r="H1068" s="1">
        <f>+Temporalidad[[#This Row],[ID]]</f>
        <v>1057</v>
      </c>
    </row>
    <row r="1069" spans="1:8" x14ac:dyDescent="0.3">
      <c r="A1069">
        <v>1058</v>
      </c>
      <c r="B1069" t="s">
        <v>8614</v>
      </c>
      <c r="C1069" s="1" t="s">
        <v>8471</v>
      </c>
      <c r="D1069" s="1" t="s">
        <v>8472</v>
      </c>
      <c r="E1069" s="2">
        <v>40269</v>
      </c>
      <c r="F1069" s="2">
        <v>40451</v>
      </c>
      <c r="G1069" s="1" t="s">
        <v>27287</v>
      </c>
      <c r="H1069" s="1">
        <f>+Temporalidad[[#This Row],[ID]]</f>
        <v>1058</v>
      </c>
    </row>
    <row r="1070" spans="1:8" x14ac:dyDescent="0.3">
      <c r="A1070">
        <v>1059</v>
      </c>
      <c r="B1070" t="s">
        <v>8615</v>
      </c>
      <c r="C1070" s="1" t="s">
        <v>8471</v>
      </c>
      <c r="D1070" s="1" t="s">
        <v>8472</v>
      </c>
      <c r="E1070" s="2">
        <v>40634</v>
      </c>
      <c r="F1070" s="2">
        <v>40816</v>
      </c>
      <c r="G1070" s="1" t="s">
        <v>27288</v>
      </c>
      <c r="H1070" s="1">
        <f>+Temporalidad[[#This Row],[ID]]</f>
        <v>1059</v>
      </c>
    </row>
    <row r="1071" spans="1:8" x14ac:dyDescent="0.3">
      <c r="A1071">
        <v>1060</v>
      </c>
      <c r="B1071" t="s">
        <v>8616</v>
      </c>
      <c r="C1071" s="1" t="s">
        <v>8471</v>
      </c>
      <c r="D1071" s="1" t="s">
        <v>8472</v>
      </c>
      <c r="E1071" s="2">
        <v>41000</v>
      </c>
      <c r="F1071" s="2">
        <v>41182</v>
      </c>
      <c r="G1071" s="1" t="s">
        <v>27289</v>
      </c>
      <c r="H1071" s="1">
        <f>+Temporalidad[[#This Row],[ID]]</f>
        <v>1060</v>
      </c>
    </row>
    <row r="1072" spans="1:8" x14ac:dyDescent="0.3">
      <c r="A1072">
        <v>1061</v>
      </c>
      <c r="B1072" t="s">
        <v>8617</v>
      </c>
      <c r="C1072" s="1" t="s">
        <v>8471</v>
      </c>
      <c r="D1072" s="1" t="s">
        <v>8472</v>
      </c>
      <c r="E1072" s="2">
        <v>41365</v>
      </c>
      <c r="F1072" s="2">
        <v>41547</v>
      </c>
      <c r="G1072" s="1" t="s">
        <v>27290</v>
      </c>
      <c r="H1072" s="1">
        <f>+Temporalidad[[#This Row],[ID]]</f>
        <v>1061</v>
      </c>
    </row>
    <row r="1073" spans="1:8" x14ac:dyDescent="0.3">
      <c r="A1073">
        <v>1062</v>
      </c>
      <c r="B1073" t="s">
        <v>8618</v>
      </c>
      <c r="C1073" s="1" t="s">
        <v>8471</v>
      </c>
      <c r="D1073" s="1" t="s">
        <v>8472</v>
      </c>
      <c r="E1073" s="2">
        <v>41730</v>
      </c>
      <c r="F1073" s="2">
        <v>41912</v>
      </c>
      <c r="G1073" s="1" t="s">
        <v>27291</v>
      </c>
      <c r="H1073" s="1">
        <f>+Temporalidad[[#This Row],[ID]]</f>
        <v>1062</v>
      </c>
    </row>
    <row r="1074" spans="1:8" x14ac:dyDescent="0.3">
      <c r="A1074">
        <v>1063</v>
      </c>
      <c r="B1074" t="s">
        <v>8619</v>
      </c>
      <c r="C1074" s="1" t="s">
        <v>8471</v>
      </c>
      <c r="D1074" s="1" t="s">
        <v>8472</v>
      </c>
      <c r="E1074" s="2">
        <v>42095</v>
      </c>
      <c r="F1074" s="2">
        <v>42277</v>
      </c>
      <c r="G1074" s="1" t="s">
        <v>27292</v>
      </c>
      <c r="H1074" s="1">
        <f>+Temporalidad[[#This Row],[ID]]</f>
        <v>1063</v>
      </c>
    </row>
    <row r="1075" spans="1:8" x14ac:dyDescent="0.3">
      <c r="A1075">
        <v>1064</v>
      </c>
      <c r="B1075" t="s">
        <v>8620</v>
      </c>
      <c r="C1075" s="1" t="s">
        <v>8471</v>
      </c>
      <c r="D1075" s="1" t="s">
        <v>8472</v>
      </c>
      <c r="E1075" s="2">
        <v>42461</v>
      </c>
      <c r="F1075" s="2">
        <v>42643</v>
      </c>
      <c r="G1075" s="1" t="s">
        <v>27293</v>
      </c>
      <c r="H1075" s="1">
        <f>+Temporalidad[[#This Row],[ID]]</f>
        <v>1064</v>
      </c>
    </row>
    <row r="1076" spans="1:8" x14ac:dyDescent="0.3">
      <c r="A1076">
        <v>1065</v>
      </c>
      <c r="B1076" t="s">
        <v>8621</v>
      </c>
      <c r="C1076" s="1" t="s">
        <v>8471</v>
      </c>
      <c r="D1076" s="1" t="s">
        <v>8472</v>
      </c>
      <c r="E1076" s="2">
        <v>42826</v>
      </c>
      <c r="F1076" s="2">
        <v>43008</v>
      </c>
      <c r="G1076" s="1" t="s">
        <v>27294</v>
      </c>
      <c r="H1076" s="1">
        <f>+Temporalidad[[#This Row],[ID]]</f>
        <v>1065</v>
      </c>
    </row>
    <row r="1077" spans="1:8" x14ac:dyDescent="0.3">
      <c r="A1077">
        <v>1066</v>
      </c>
      <c r="B1077" t="s">
        <v>8622</v>
      </c>
      <c r="C1077" s="1" t="s">
        <v>8471</v>
      </c>
      <c r="D1077" s="1" t="s">
        <v>8472</v>
      </c>
      <c r="E1077" s="2">
        <v>43191</v>
      </c>
      <c r="F1077" s="2">
        <v>43373</v>
      </c>
      <c r="G1077" s="1" t="s">
        <v>27295</v>
      </c>
      <c r="H1077" s="1">
        <f>+Temporalidad[[#This Row],[ID]]</f>
        <v>1066</v>
      </c>
    </row>
    <row r="1078" spans="1:8" x14ac:dyDescent="0.3">
      <c r="A1078">
        <v>1067</v>
      </c>
      <c r="B1078" t="s">
        <v>8623</v>
      </c>
      <c r="C1078" s="1" t="s">
        <v>8471</v>
      </c>
      <c r="D1078" s="1" t="s">
        <v>8472</v>
      </c>
      <c r="E1078" s="2">
        <v>43556</v>
      </c>
      <c r="F1078" s="2">
        <v>43738</v>
      </c>
      <c r="G1078" s="1" t="s">
        <v>27296</v>
      </c>
      <c r="H1078" s="1">
        <f>+Temporalidad[[#This Row],[ID]]</f>
        <v>1067</v>
      </c>
    </row>
    <row r="1079" spans="1:8" x14ac:dyDescent="0.3">
      <c r="A1079">
        <v>1068</v>
      </c>
      <c r="B1079" t="s">
        <v>8624</v>
      </c>
      <c r="C1079" s="1" t="s">
        <v>8471</v>
      </c>
      <c r="D1079" s="1" t="s">
        <v>8472</v>
      </c>
      <c r="E1079" s="2">
        <v>43922</v>
      </c>
      <c r="F1079" s="2">
        <v>44104</v>
      </c>
      <c r="G1079" s="1" t="s">
        <v>27297</v>
      </c>
      <c r="H1079" s="1">
        <f>+Temporalidad[[#This Row],[ID]]</f>
        <v>1068</v>
      </c>
    </row>
    <row r="1080" spans="1:8" x14ac:dyDescent="0.3">
      <c r="A1080">
        <v>1069</v>
      </c>
      <c r="B1080" t="s">
        <v>8625</v>
      </c>
      <c r="C1080" s="1" t="s">
        <v>8471</v>
      </c>
      <c r="D1080" s="1" t="s">
        <v>8472</v>
      </c>
      <c r="E1080" s="2">
        <v>44287</v>
      </c>
      <c r="F1080" s="2">
        <v>44469</v>
      </c>
      <c r="G1080" s="1" t="s">
        <v>27298</v>
      </c>
      <c r="H1080" s="1">
        <f>+Temporalidad[[#This Row],[ID]]</f>
        <v>1069</v>
      </c>
    </row>
    <row r="1081" spans="1:8" x14ac:dyDescent="0.3">
      <c r="A1081">
        <v>1070</v>
      </c>
      <c r="B1081" t="s">
        <v>8626</v>
      </c>
      <c r="C1081" s="1" t="s">
        <v>8471</v>
      </c>
      <c r="D1081" s="1" t="s">
        <v>8472</v>
      </c>
      <c r="E1081" s="2">
        <v>44652</v>
      </c>
      <c r="F1081" s="2">
        <v>44834</v>
      </c>
      <c r="G1081" s="1" t="s">
        <v>27299</v>
      </c>
      <c r="H1081" s="1">
        <f>+Temporalidad[[#This Row],[ID]]</f>
        <v>1070</v>
      </c>
    </row>
    <row r="1082" spans="1:8" x14ac:dyDescent="0.3">
      <c r="A1082">
        <v>1071</v>
      </c>
      <c r="B1082" t="s">
        <v>8627</v>
      </c>
      <c r="C1082" s="1" t="s">
        <v>8471</v>
      </c>
      <c r="D1082" s="1" t="s">
        <v>8472</v>
      </c>
      <c r="E1082" s="2">
        <v>45017</v>
      </c>
      <c r="F1082" s="2">
        <v>45199</v>
      </c>
      <c r="G1082" s="1" t="s">
        <v>27300</v>
      </c>
      <c r="H1082" s="1">
        <f>+Temporalidad[[#This Row],[ID]]</f>
        <v>1071</v>
      </c>
    </row>
    <row r="1083" spans="1:8" x14ac:dyDescent="0.3">
      <c r="A1083">
        <v>1072</v>
      </c>
      <c r="B1083" t="s">
        <v>8628</v>
      </c>
      <c r="C1083" s="1" t="s">
        <v>8471</v>
      </c>
      <c r="D1083" s="1" t="s">
        <v>8472</v>
      </c>
      <c r="E1083" s="2">
        <v>45383</v>
      </c>
      <c r="F1083" s="2">
        <v>45565</v>
      </c>
      <c r="G1083" s="1" t="s">
        <v>27301</v>
      </c>
      <c r="H1083" s="1">
        <f>+Temporalidad[[#This Row],[ID]]</f>
        <v>1072</v>
      </c>
    </row>
    <row r="1084" spans="1:8" x14ac:dyDescent="0.3">
      <c r="A1084">
        <v>1073</v>
      </c>
      <c r="B1084" t="s">
        <v>8629</v>
      </c>
      <c r="C1084" s="1" t="s">
        <v>8471</v>
      </c>
      <c r="D1084" s="1" t="s">
        <v>8472</v>
      </c>
      <c r="E1084" s="2">
        <v>45748</v>
      </c>
      <c r="F1084" s="2">
        <v>45930</v>
      </c>
      <c r="G1084" s="1" t="s">
        <v>27302</v>
      </c>
      <c r="H1084" s="1">
        <f>+Temporalidad[[#This Row],[ID]]</f>
        <v>1073</v>
      </c>
    </row>
    <row r="1085" spans="1:8" x14ac:dyDescent="0.3">
      <c r="A1085">
        <v>1074</v>
      </c>
      <c r="B1085" t="s">
        <v>8630</v>
      </c>
      <c r="C1085" s="1" t="s">
        <v>8471</v>
      </c>
      <c r="D1085" s="1" t="s">
        <v>8472</v>
      </c>
      <c r="E1085" s="2">
        <v>46113</v>
      </c>
      <c r="F1085" s="2">
        <v>46295</v>
      </c>
      <c r="G1085" s="1" t="s">
        <v>27303</v>
      </c>
      <c r="H1085" s="1">
        <f>+Temporalidad[[#This Row],[ID]]</f>
        <v>1074</v>
      </c>
    </row>
    <row r="1086" spans="1:8" x14ac:dyDescent="0.3">
      <c r="A1086">
        <v>1075</v>
      </c>
      <c r="B1086" t="s">
        <v>8631</v>
      </c>
      <c r="C1086" s="1" t="s">
        <v>8471</v>
      </c>
      <c r="D1086" s="1" t="s">
        <v>8472</v>
      </c>
      <c r="E1086" s="2">
        <v>46478</v>
      </c>
      <c r="F1086" s="2">
        <v>46660</v>
      </c>
      <c r="G1086" s="1" t="s">
        <v>27304</v>
      </c>
      <c r="H1086" s="1">
        <f>+Temporalidad[[#This Row],[ID]]</f>
        <v>1075</v>
      </c>
    </row>
    <row r="1087" spans="1:8" x14ac:dyDescent="0.3">
      <c r="A1087">
        <v>1076</v>
      </c>
      <c r="B1087" t="s">
        <v>8632</v>
      </c>
      <c r="C1087" s="1" t="s">
        <v>8471</v>
      </c>
      <c r="D1087" s="1" t="s">
        <v>8472</v>
      </c>
      <c r="E1087" s="2">
        <v>46844</v>
      </c>
      <c r="F1087" s="2">
        <v>47026</v>
      </c>
      <c r="G1087" s="1" t="s">
        <v>27305</v>
      </c>
      <c r="H1087" s="1">
        <f>+Temporalidad[[#This Row],[ID]]</f>
        <v>1076</v>
      </c>
    </row>
    <row r="1088" spans="1:8" x14ac:dyDescent="0.3">
      <c r="A1088">
        <v>1077</v>
      </c>
      <c r="B1088" t="s">
        <v>8633</v>
      </c>
      <c r="C1088" s="1" t="s">
        <v>8471</v>
      </c>
      <c r="D1088" s="1" t="s">
        <v>8472</v>
      </c>
      <c r="E1088" s="2">
        <v>47209</v>
      </c>
      <c r="F1088" s="2">
        <v>47391</v>
      </c>
      <c r="G1088" s="1" t="s">
        <v>27306</v>
      </c>
      <c r="H1088" s="1">
        <f>+Temporalidad[[#This Row],[ID]]</f>
        <v>1077</v>
      </c>
    </row>
    <row r="1089" spans="1:8" x14ac:dyDescent="0.3">
      <c r="A1089">
        <v>1078</v>
      </c>
      <c r="B1089" t="s">
        <v>8634</v>
      </c>
      <c r="C1089" s="1" t="s">
        <v>8471</v>
      </c>
      <c r="D1089" s="1" t="s">
        <v>8472</v>
      </c>
      <c r="E1089" s="2">
        <v>47574</v>
      </c>
      <c r="F1089" s="2">
        <v>47756</v>
      </c>
      <c r="G1089" s="1" t="s">
        <v>27307</v>
      </c>
      <c r="H1089" s="1">
        <f>+Temporalidad[[#This Row],[ID]]</f>
        <v>1078</v>
      </c>
    </row>
    <row r="1090" spans="1:8" x14ac:dyDescent="0.3">
      <c r="A1090">
        <v>1079</v>
      </c>
      <c r="B1090" t="s">
        <v>8635</v>
      </c>
      <c r="C1090" s="1" t="s">
        <v>8471</v>
      </c>
      <c r="D1090" s="1" t="s">
        <v>8472</v>
      </c>
      <c r="E1090" s="2">
        <v>47939</v>
      </c>
      <c r="F1090" s="2">
        <v>48121</v>
      </c>
      <c r="G1090" s="1" t="s">
        <v>27308</v>
      </c>
      <c r="H1090" s="1">
        <f>+Temporalidad[[#This Row],[ID]]</f>
        <v>1079</v>
      </c>
    </row>
    <row r="1091" spans="1:8" x14ac:dyDescent="0.3">
      <c r="A1091">
        <v>1080</v>
      </c>
      <c r="B1091" t="s">
        <v>8636</v>
      </c>
      <c r="C1091" s="1" t="s">
        <v>8471</v>
      </c>
      <c r="D1091" s="1" t="s">
        <v>8472</v>
      </c>
      <c r="E1091" s="2">
        <v>48305</v>
      </c>
      <c r="F1091" s="2">
        <v>48487</v>
      </c>
      <c r="G1091" s="1" t="s">
        <v>27309</v>
      </c>
      <c r="H1091" s="1">
        <f>+Temporalidad[[#This Row],[ID]]</f>
        <v>1080</v>
      </c>
    </row>
    <row r="1092" spans="1:8" x14ac:dyDescent="0.3">
      <c r="A1092">
        <v>1081</v>
      </c>
      <c r="B1092" t="s">
        <v>8637</v>
      </c>
      <c r="C1092" s="1" t="s">
        <v>8471</v>
      </c>
      <c r="D1092" s="1" t="s">
        <v>8472</v>
      </c>
      <c r="E1092" s="2">
        <v>48670</v>
      </c>
      <c r="F1092" s="2">
        <v>48852</v>
      </c>
      <c r="G1092" s="1" t="s">
        <v>27310</v>
      </c>
      <c r="H1092" s="1">
        <f>+Temporalidad[[#This Row],[ID]]</f>
        <v>1081</v>
      </c>
    </row>
    <row r="1093" spans="1:8" x14ac:dyDescent="0.3">
      <c r="A1093">
        <v>1082</v>
      </c>
      <c r="B1093" t="s">
        <v>8638</v>
      </c>
      <c r="C1093" s="1" t="s">
        <v>8471</v>
      </c>
      <c r="D1093" s="1" t="s">
        <v>8472</v>
      </c>
      <c r="E1093" s="2">
        <v>49035</v>
      </c>
      <c r="F1093" s="2">
        <v>49217</v>
      </c>
      <c r="G1093" s="1" t="s">
        <v>27311</v>
      </c>
      <c r="H1093" s="1">
        <f>+Temporalidad[[#This Row],[ID]]</f>
        <v>1082</v>
      </c>
    </row>
    <row r="1094" spans="1:8" x14ac:dyDescent="0.3">
      <c r="A1094">
        <v>1083</v>
      </c>
      <c r="B1094" t="s">
        <v>8639</v>
      </c>
      <c r="C1094" s="1" t="s">
        <v>8471</v>
      </c>
      <c r="D1094" s="1" t="s">
        <v>8472</v>
      </c>
      <c r="E1094" s="2">
        <v>49400</v>
      </c>
      <c r="F1094" s="2">
        <v>49582</v>
      </c>
      <c r="G1094" s="1" t="s">
        <v>27312</v>
      </c>
      <c r="H1094" s="1">
        <f>+Temporalidad[[#This Row],[ID]]</f>
        <v>1083</v>
      </c>
    </row>
    <row r="1095" spans="1:8" x14ac:dyDescent="0.3">
      <c r="A1095">
        <v>1084</v>
      </c>
      <c r="B1095" t="s">
        <v>8640</v>
      </c>
      <c r="C1095" s="1" t="s">
        <v>8471</v>
      </c>
      <c r="D1095" s="1" t="s">
        <v>8472</v>
      </c>
      <c r="E1095" s="2">
        <v>49766</v>
      </c>
      <c r="F1095" s="2">
        <v>49948</v>
      </c>
      <c r="G1095" s="1" t="s">
        <v>27313</v>
      </c>
      <c r="H1095" s="1">
        <f>+Temporalidad[[#This Row],[ID]]</f>
        <v>1084</v>
      </c>
    </row>
    <row r="1096" spans="1:8" x14ac:dyDescent="0.3">
      <c r="A1096">
        <v>1085</v>
      </c>
      <c r="B1096" t="s">
        <v>8641</v>
      </c>
      <c r="C1096" s="1" t="s">
        <v>8471</v>
      </c>
      <c r="D1096" s="1" t="s">
        <v>8472</v>
      </c>
      <c r="E1096" s="2">
        <v>50131</v>
      </c>
      <c r="F1096" s="2">
        <v>50313</v>
      </c>
      <c r="G1096" s="1" t="s">
        <v>27314</v>
      </c>
      <c r="H1096" s="1">
        <f>+Temporalidad[[#This Row],[ID]]</f>
        <v>1085</v>
      </c>
    </row>
    <row r="1097" spans="1:8" x14ac:dyDescent="0.3">
      <c r="A1097">
        <v>1086</v>
      </c>
      <c r="B1097" t="s">
        <v>8642</v>
      </c>
      <c r="C1097" s="1" t="s">
        <v>8471</v>
      </c>
      <c r="D1097" s="1" t="s">
        <v>8472</v>
      </c>
      <c r="E1097" s="2">
        <v>50496</v>
      </c>
      <c r="F1097" s="2">
        <v>50678</v>
      </c>
      <c r="G1097" s="1" t="s">
        <v>27315</v>
      </c>
      <c r="H1097" s="1">
        <f>+Temporalidad[[#This Row],[ID]]</f>
        <v>1086</v>
      </c>
    </row>
    <row r="1098" spans="1:8" x14ac:dyDescent="0.3">
      <c r="A1098">
        <v>1087</v>
      </c>
      <c r="B1098" t="s">
        <v>8643</v>
      </c>
      <c r="C1098" s="1" t="s">
        <v>8471</v>
      </c>
      <c r="D1098" s="1" t="s">
        <v>8472</v>
      </c>
      <c r="E1098" s="2">
        <v>50861</v>
      </c>
      <c r="F1098" s="2">
        <v>51043</v>
      </c>
      <c r="G1098" s="1" t="s">
        <v>27316</v>
      </c>
      <c r="H1098" s="1">
        <f>+Temporalidad[[#This Row],[ID]]</f>
        <v>1087</v>
      </c>
    </row>
    <row r="1099" spans="1:8" x14ac:dyDescent="0.3">
      <c r="A1099">
        <v>1088</v>
      </c>
      <c r="B1099" t="s">
        <v>8644</v>
      </c>
      <c r="C1099" s="1" t="s">
        <v>8471</v>
      </c>
      <c r="D1099" s="1" t="s">
        <v>8472</v>
      </c>
      <c r="E1099" s="2">
        <v>51227</v>
      </c>
      <c r="F1099" s="2">
        <v>51409</v>
      </c>
      <c r="G1099" s="1" t="s">
        <v>27317</v>
      </c>
      <c r="H1099" s="1">
        <f>+Temporalidad[[#This Row],[ID]]</f>
        <v>1088</v>
      </c>
    </row>
    <row r="1100" spans="1:8" x14ac:dyDescent="0.3">
      <c r="A1100">
        <v>1089</v>
      </c>
      <c r="B1100" t="s">
        <v>8645</v>
      </c>
      <c r="C1100" s="1" t="s">
        <v>8471</v>
      </c>
      <c r="D1100" s="1" t="s">
        <v>8472</v>
      </c>
      <c r="E1100" s="2">
        <v>51592</v>
      </c>
      <c r="F1100" s="2">
        <v>51774</v>
      </c>
      <c r="G1100" s="1" t="s">
        <v>27318</v>
      </c>
      <c r="H1100" s="1">
        <f>+Temporalidad[[#This Row],[ID]]</f>
        <v>1089</v>
      </c>
    </row>
    <row r="1101" spans="1:8" x14ac:dyDescent="0.3">
      <c r="A1101">
        <v>1090</v>
      </c>
      <c r="B1101" t="s">
        <v>8646</v>
      </c>
      <c r="C1101" s="1" t="s">
        <v>8471</v>
      </c>
      <c r="D1101" s="1" t="s">
        <v>8472</v>
      </c>
      <c r="E1101" s="2">
        <v>51957</v>
      </c>
      <c r="F1101" s="2">
        <v>52139</v>
      </c>
      <c r="G1101" s="1" t="s">
        <v>27319</v>
      </c>
      <c r="H1101" s="1">
        <f>+Temporalidad[[#This Row],[ID]]</f>
        <v>1090</v>
      </c>
    </row>
    <row r="1102" spans="1:8" x14ac:dyDescent="0.3">
      <c r="A1102">
        <v>1091</v>
      </c>
      <c r="B1102" t="s">
        <v>8647</v>
      </c>
      <c r="C1102" s="1" t="s">
        <v>8471</v>
      </c>
      <c r="D1102" s="1" t="s">
        <v>8472</v>
      </c>
      <c r="E1102" s="2">
        <v>52322</v>
      </c>
      <c r="F1102" s="2">
        <v>52504</v>
      </c>
      <c r="G1102" s="1" t="s">
        <v>27320</v>
      </c>
      <c r="H1102" s="1">
        <f>+Temporalidad[[#This Row],[ID]]</f>
        <v>1091</v>
      </c>
    </row>
    <row r="1103" spans="1:8" x14ac:dyDescent="0.3">
      <c r="A1103">
        <v>1092</v>
      </c>
      <c r="B1103" t="s">
        <v>8648</v>
      </c>
      <c r="C1103" s="1" t="s">
        <v>8471</v>
      </c>
      <c r="D1103" s="1" t="s">
        <v>8472</v>
      </c>
      <c r="E1103" s="2">
        <v>52688</v>
      </c>
      <c r="F1103" s="2">
        <v>52870</v>
      </c>
      <c r="G1103" s="1" t="s">
        <v>27321</v>
      </c>
      <c r="H1103" s="1">
        <f>+Temporalidad[[#This Row],[ID]]</f>
        <v>1092</v>
      </c>
    </row>
    <row r="1104" spans="1:8" x14ac:dyDescent="0.3">
      <c r="A1104">
        <v>1093</v>
      </c>
      <c r="B1104" t="s">
        <v>8649</v>
      </c>
      <c r="C1104" s="1" t="s">
        <v>8471</v>
      </c>
      <c r="D1104" s="1" t="s">
        <v>8472</v>
      </c>
      <c r="E1104" s="2">
        <v>53053</v>
      </c>
      <c r="F1104" s="2">
        <v>53235</v>
      </c>
      <c r="G1104" s="1" t="s">
        <v>27322</v>
      </c>
      <c r="H1104" s="1">
        <f>+Temporalidad[[#This Row],[ID]]</f>
        <v>1093</v>
      </c>
    </row>
    <row r="1105" spans="1:8" x14ac:dyDescent="0.3">
      <c r="A1105">
        <v>1094</v>
      </c>
      <c r="B1105" t="s">
        <v>8650</v>
      </c>
      <c r="C1105" s="1" t="s">
        <v>8471</v>
      </c>
      <c r="D1105" s="1" t="s">
        <v>8472</v>
      </c>
      <c r="E1105" s="2">
        <v>53418</v>
      </c>
      <c r="F1105" s="2">
        <v>53600</v>
      </c>
      <c r="G1105" s="1" t="s">
        <v>27323</v>
      </c>
      <c r="H1105" s="1">
        <f>+Temporalidad[[#This Row],[ID]]</f>
        <v>1094</v>
      </c>
    </row>
    <row r="1106" spans="1:8" x14ac:dyDescent="0.3">
      <c r="A1106">
        <v>1095</v>
      </c>
      <c r="B1106" t="s">
        <v>8651</v>
      </c>
      <c r="C1106" s="1" t="s">
        <v>8471</v>
      </c>
      <c r="D1106" s="1" t="s">
        <v>8472</v>
      </c>
      <c r="E1106" s="2">
        <v>53783</v>
      </c>
      <c r="F1106" s="2">
        <v>53965</v>
      </c>
      <c r="G1106" s="1" t="s">
        <v>27324</v>
      </c>
      <c r="H1106" s="1">
        <f>+Temporalidad[[#This Row],[ID]]</f>
        <v>1095</v>
      </c>
    </row>
    <row r="1107" spans="1:8" x14ac:dyDescent="0.3">
      <c r="A1107">
        <v>1096</v>
      </c>
      <c r="B1107" t="s">
        <v>8652</v>
      </c>
      <c r="C1107" s="1" t="s">
        <v>8471</v>
      </c>
      <c r="D1107" s="1" t="s">
        <v>8472</v>
      </c>
      <c r="E1107" s="2">
        <v>54149</v>
      </c>
      <c r="F1107" s="2">
        <v>54331</v>
      </c>
      <c r="G1107" s="1" t="s">
        <v>27325</v>
      </c>
      <c r="H1107" s="1">
        <f>+Temporalidad[[#This Row],[ID]]</f>
        <v>1096</v>
      </c>
    </row>
    <row r="1108" spans="1:8" x14ac:dyDescent="0.3">
      <c r="A1108">
        <v>1097</v>
      </c>
      <c r="B1108" t="s">
        <v>8653</v>
      </c>
      <c r="C1108" s="1" t="s">
        <v>8471</v>
      </c>
      <c r="D1108" s="1" t="s">
        <v>8472</v>
      </c>
      <c r="E1108" s="2">
        <v>54514</v>
      </c>
      <c r="F1108" s="2">
        <v>54696</v>
      </c>
      <c r="G1108" s="1" t="s">
        <v>27326</v>
      </c>
      <c r="H1108" s="1">
        <f>+Temporalidad[[#This Row],[ID]]</f>
        <v>1097</v>
      </c>
    </row>
    <row r="1109" spans="1:8" x14ac:dyDescent="0.3">
      <c r="A1109">
        <v>1098</v>
      </c>
      <c r="B1109" t="s">
        <v>8654</v>
      </c>
      <c r="C1109" s="1" t="s">
        <v>8471</v>
      </c>
      <c r="D1109" s="1" t="s">
        <v>8472</v>
      </c>
      <c r="E1109" s="2">
        <v>54879</v>
      </c>
      <c r="F1109" s="2">
        <v>55061</v>
      </c>
      <c r="G1109" s="1" t="s">
        <v>27327</v>
      </c>
      <c r="H1109" s="1">
        <f>+Temporalidad[[#This Row],[ID]]</f>
        <v>1098</v>
      </c>
    </row>
    <row r="1110" spans="1:8" x14ac:dyDescent="0.3">
      <c r="A1110">
        <v>1099</v>
      </c>
      <c r="B1110" t="s">
        <v>8655</v>
      </c>
      <c r="C1110" s="1" t="s">
        <v>8471</v>
      </c>
      <c r="D1110" s="1" t="s">
        <v>8472</v>
      </c>
      <c r="E1110" s="2">
        <v>33147</v>
      </c>
      <c r="F1110" s="2">
        <v>33238</v>
      </c>
      <c r="G1110" s="1" t="s">
        <v>27328</v>
      </c>
      <c r="H1110" s="1">
        <f>+Temporalidad[[#This Row],[ID]]</f>
        <v>1099</v>
      </c>
    </row>
    <row r="1111" spans="1:8" x14ac:dyDescent="0.3">
      <c r="A1111">
        <v>1100</v>
      </c>
      <c r="B1111" t="s">
        <v>8656</v>
      </c>
      <c r="C1111" s="1" t="s">
        <v>8471</v>
      </c>
      <c r="D1111" s="1" t="s">
        <v>8472</v>
      </c>
      <c r="E1111" s="2">
        <v>33512</v>
      </c>
      <c r="F1111" s="2">
        <v>33603</v>
      </c>
      <c r="G1111" s="1" t="s">
        <v>27329</v>
      </c>
      <c r="H1111" s="1">
        <f>+Temporalidad[[#This Row],[ID]]</f>
        <v>1100</v>
      </c>
    </row>
    <row r="1112" spans="1:8" x14ac:dyDescent="0.3">
      <c r="A1112">
        <v>1101</v>
      </c>
      <c r="B1112" t="s">
        <v>8657</v>
      </c>
      <c r="C1112" s="1" t="s">
        <v>8471</v>
      </c>
      <c r="D1112" s="1" t="s">
        <v>8472</v>
      </c>
      <c r="E1112" s="2">
        <v>33878</v>
      </c>
      <c r="F1112" s="2">
        <v>33969</v>
      </c>
      <c r="G1112" s="1" t="s">
        <v>27330</v>
      </c>
      <c r="H1112" s="1">
        <f>+Temporalidad[[#This Row],[ID]]</f>
        <v>1101</v>
      </c>
    </row>
    <row r="1113" spans="1:8" x14ac:dyDescent="0.3">
      <c r="A1113">
        <v>1102</v>
      </c>
      <c r="B1113" t="s">
        <v>8658</v>
      </c>
      <c r="C1113" s="1" t="s">
        <v>8471</v>
      </c>
      <c r="D1113" s="1" t="s">
        <v>8472</v>
      </c>
      <c r="E1113" s="2">
        <v>34243</v>
      </c>
      <c r="F1113" s="2">
        <v>34334</v>
      </c>
      <c r="G1113" s="1" t="s">
        <v>27331</v>
      </c>
      <c r="H1113" s="1">
        <f>+Temporalidad[[#This Row],[ID]]</f>
        <v>1102</v>
      </c>
    </row>
    <row r="1114" spans="1:8" x14ac:dyDescent="0.3">
      <c r="A1114">
        <v>1103</v>
      </c>
      <c r="B1114" t="s">
        <v>8659</v>
      </c>
      <c r="C1114" s="1" t="s">
        <v>8471</v>
      </c>
      <c r="D1114" s="1" t="s">
        <v>8472</v>
      </c>
      <c r="E1114" s="2">
        <v>34608</v>
      </c>
      <c r="F1114" s="2">
        <v>34699</v>
      </c>
      <c r="G1114" s="1" t="s">
        <v>27332</v>
      </c>
      <c r="H1114" s="1">
        <f>+Temporalidad[[#This Row],[ID]]</f>
        <v>1103</v>
      </c>
    </row>
    <row r="1115" spans="1:8" x14ac:dyDescent="0.3">
      <c r="A1115">
        <v>1104</v>
      </c>
      <c r="B1115" t="s">
        <v>8660</v>
      </c>
      <c r="C1115" s="1" t="s">
        <v>8471</v>
      </c>
      <c r="D1115" s="1" t="s">
        <v>8472</v>
      </c>
      <c r="E1115" s="2">
        <v>34973</v>
      </c>
      <c r="F1115" s="2">
        <v>35064</v>
      </c>
      <c r="G1115" s="1" t="s">
        <v>27333</v>
      </c>
      <c r="H1115" s="1">
        <f>+Temporalidad[[#This Row],[ID]]</f>
        <v>1104</v>
      </c>
    </row>
    <row r="1116" spans="1:8" x14ac:dyDescent="0.3">
      <c r="A1116">
        <v>1105</v>
      </c>
      <c r="B1116" t="s">
        <v>8661</v>
      </c>
      <c r="C1116" s="1" t="s">
        <v>8471</v>
      </c>
      <c r="D1116" s="1" t="s">
        <v>8472</v>
      </c>
      <c r="E1116" s="2">
        <v>35339</v>
      </c>
      <c r="F1116" s="2">
        <v>35430</v>
      </c>
      <c r="G1116" s="1" t="s">
        <v>27334</v>
      </c>
      <c r="H1116" s="1">
        <f>+Temporalidad[[#This Row],[ID]]</f>
        <v>1105</v>
      </c>
    </row>
    <row r="1117" spans="1:8" x14ac:dyDescent="0.3">
      <c r="A1117">
        <v>1106</v>
      </c>
      <c r="B1117" t="s">
        <v>8662</v>
      </c>
      <c r="C1117" s="1" t="s">
        <v>8471</v>
      </c>
      <c r="D1117" s="1" t="s">
        <v>8472</v>
      </c>
      <c r="E1117" s="2">
        <v>35704</v>
      </c>
      <c r="F1117" s="2">
        <v>35795</v>
      </c>
      <c r="G1117" s="1" t="s">
        <v>27335</v>
      </c>
      <c r="H1117" s="1">
        <f>+Temporalidad[[#This Row],[ID]]</f>
        <v>1106</v>
      </c>
    </row>
    <row r="1118" spans="1:8" x14ac:dyDescent="0.3">
      <c r="A1118">
        <v>1107</v>
      </c>
      <c r="B1118" t="s">
        <v>8663</v>
      </c>
      <c r="C1118" s="1" t="s">
        <v>8471</v>
      </c>
      <c r="D1118" s="1" t="s">
        <v>8472</v>
      </c>
      <c r="E1118" s="2">
        <v>36069</v>
      </c>
      <c r="F1118" s="2">
        <v>36160</v>
      </c>
      <c r="G1118" s="1" t="s">
        <v>27336</v>
      </c>
      <c r="H1118" s="1">
        <f>+Temporalidad[[#This Row],[ID]]</f>
        <v>1107</v>
      </c>
    </row>
    <row r="1119" spans="1:8" x14ac:dyDescent="0.3">
      <c r="A1119">
        <v>1108</v>
      </c>
      <c r="B1119" t="s">
        <v>8664</v>
      </c>
      <c r="C1119" s="1" t="s">
        <v>8471</v>
      </c>
      <c r="D1119" s="1" t="s">
        <v>8472</v>
      </c>
      <c r="E1119" s="2">
        <v>36434</v>
      </c>
      <c r="F1119" s="2">
        <v>36525</v>
      </c>
      <c r="G1119" s="1" t="s">
        <v>27337</v>
      </c>
      <c r="H1119" s="1">
        <f>+Temporalidad[[#This Row],[ID]]</f>
        <v>1108</v>
      </c>
    </row>
    <row r="1120" spans="1:8" x14ac:dyDescent="0.3">
      <c r="A1120">
        <v>1109</v>
      </c>
      <c r="B1120" t="s">
        <v>8665</v>
      </c>
      <c r="C1120" s="1" t="s">
        <v>8471</v>
      </c>
      <c r="D1120" s="1" t="s">
        <v>8472</v>
      </c>
      <c r="E1120" s="2">
        <v>36800</v>
      </c>
      <c r="F1120" s="2">
        <v>36891</v>
      </c>
      <c r="G1120" s="1" t="s">
        <v>27338</v>
      </c>
      <c r="H1120" s="1">
        <f>+Temporalidad[[#This Row],[ID]]</f>
        <v>1109</v>
      </c>
    </row>
    <row r="1121" spans="1:8" x14ac:dyDescent="0.3">
      <c r="A1121">
        <v>1110</v>
      </c>
      <c r="B1121" t="s">
        <v>8666</v>
      </c>
      <c r="C1121" s="1" t="s">
        <v>8471</v>
      </c>
      <c r="D1121" s="1" t="s">
        <v>8472</v>
      </c>
      <c r="E1121" s="2">
        <v>37165</v>
      </c>
      <c r="F1121" s="2">
        <v>37256</v>
      </c>
      <c r="G1121" s="1" t="s">
        <v>27339</v>
      </c>
      <c r="H1121" s="1">
        <f>+Temporalidad[[#This Row],[ID]]</f>
        <v>1110</v>
      </c>
    </row>
    <row r="1122" spans="1:8" x14ac:dyDescent="0.3">
      <c r="A1122">
        <v>1111</v>
      </c>
      <c r="B1122" t="s">
        <v>8667</v>
      </c>
      <c r="C1122" s="1" t="s">
        <v>8471</v>
      </c>
      <c r="D1122" s="1" t="s">
        <v>8472</v>
      </c>
      <c r="E1122" s="2">
        <v>37530</v>
      </c>
      <c r="F1122" s="2">
        <v>37621</v>
      </c>
      <c r="G1122" s="1" t="s">
        <v>27340</v>
      </c>
      <c r="H1122" s="1">
        <f>+Temporalidad[[#This Row],[ID]]</f>
        <v>1111</v>
      </c>
    </row>
    <row r="1123" spans="1:8" x14ac:dyDescent="0.3">
      <c r="A1123">
        <v>1112</v>
      </c>
      <c r="B1123" t="s">
        <v>8668</v>
      </c>
      <c r="C1123" s="1" t="s">
        <v>8471</v>
      </c>
      <c r="D1123" s="1" t="s">
        <v>8472</v>
      </c>
      <c r="E1123" s="2">
        <v>37895</v>
      </c>
      <c r="F1123" s="2">
        <v>37986</v>
      </c>
      <c r="G1123" s="1" t="s">
        <v>27341</v>
      </c>
      <c r="H1123" s="1">
        <f>+Temporalidad[[#This Row],[ID]]</f>
        <v>1112</v>
      </c>
    </row>
    <row r="1124" spans="1:8" x14ac:dyDescent="0.3">
      <c r="A1124">
        <v>1113</v>
      </c>
      <c r="B1124" t="s">
        <v>8669</v>
      </c>
      <c r="C1124" s="1" t="s">
        <v>8471</v>
      </c>
      <c r="D1124" s="1" t="s">
        <v>8472</v>
      </c>
      <c r="E1124" s="2">
        <v>38261</v>
      </c>
      <c r="F1124" s="2">
        <v>38352</v>
      </c>
      <c r="G1124" s="1" t="s">
        <v>27342</v>
      </c>
      <c r="H1124" s="1">
        <f>+Temporalidad[[#This Row],[ID]]</f>
        <v>1113</v>
      </c>
    </row>
    <row r="1125" spans="1:8" x14ac:dyDescent="0.3">
      <c r="A1125">
        <v>1114</v>
      </c>
      <c r="B1125" t="s">
        <v>8670</v>
      </c>
      <c r="C1125" s="1" t="s">
        <v>8471</v>
      </c>
      <c r="D1125" s="1" t="s">
        <v>8472</v>
      </c>
      <c r="E1125" s="2">
        <v>38626</v>
      </c>
      <c r="F1125" s="2">
        <v>38717</v>
      </c>
      <c r="G1125" s="1" t="s">
        <v>27343</v>
      </c>
      <c r="H1125" s="1">
        <f>+Temporalidad[[#This Row],[ID]]</f>
        <v>1114</v>
      </c>
    </row>
    <row r="1126" spans="1:8" x14ac:dyDescent="0.3">
      <c r="A1126">
        <v>1115</v>
      </c>
      <c r="B1126" t="s">
        <v>8671</v>
      </c>
      <c r="C1126" s="1" t="s">
        <v>8471</v>
      </c>
      <c r="D1126" s="1" t="s">
        <v>8472</v>
      </c>
      <c r="E1126" s="2">
        <v>38991</v>
      </c>
      <c r="F1126" s="2">
        <v>39082</v>
      </c>
      <c r="G1126" s="1" t="s">
        <v>27344</v>
      </c>
      <c r="H1126" s="1">
        <f>+Temporalidad[[#This Row],[ID]]</f>
        <v>1115</v>
      </c>
    </row>
    <row r="1127" spans="1:8" x14ac:dyDescent="0.3">
      <c r="A1127">
        <v>1116</v>
      </c>
      <c r="B1127" t="s">
        <v>8672</v>
      </c>
      <c r="C1127" s="1" t="s">
        <v>8471</v>
      </c>
      <c r="D1127" s="1" t="s">
        <v>8472</v>
      </c>
      <c r="E1127" s="2">
        <v>39356</v>
      </c>
      <c r="F1127" s="2">
        <v>39447</v>
      </c>
      <c r="G1127" s="1" t="s">
        <v>27345</v>
      </c>
      <c r="H1127" s="1">
        <f>+Temporalidad[[#This Row],[ID]]</f>
        <v>1116</v>
      </c>
    </row>
    <row r="1128" spans="1:8" x14ac:dyDescent="0.3">
      <c r="A1128">
        <v>1117</v>
      </c>
      <c r="B1128" t="s">
        <v>8673</v>
      </c>
      <c r="C1128" s="1" t="s">
        <v>8471</v>
      </c>
      <c r="D1128" s="1" t="s">
        <v>8472</v>
      </c>
      <c r="E1128" s="2">
        <v>39722</v>
      </c>
      <c r="F1128" s="2">
        <v>39813</v>
      </c>
      <c r="G1128" s="1" t="s">
        <v>27346</v>
      </c>
      <c r="H1128" s="1">
        <f>+Temporalidad[[#This Row],[ID]]</f>
        <v>1117</v>
      </c>
    </row>
    <row r="1129" spans="1:8" x14ac:dyDescent="0.3">
      <c r="A1129">
        <v>1118</v>
      </c>
      <c r="B1129" t="s">
        <v>8674</v>
      </c>
      <c r="C1129" s="1" t="s">
        <v>8471</v>
      </c>
      <c r="D1129" s="1" t="s">
        <v>8472</v>
      </c>
      <c r="E1129" s="2">
        <v>40087</v>
      </c>
      <c r="F1129" s="2">
        <v>40178</v>
      </c>
      <c r="G1129" s="1" t="s">
        <v>27347</v>
      </c>
      <c r="H1129" s="1">
        <f>+Temporalidad[[#This Row],[ID]]</f>
        <v>1118</v>
      </c>
    </row>
    <row r="1130" spans="1:8" x14ac:dyDescent="0.3">
      <c r="A1130">
        <v>1119</v>
      </c>
      <c r="B1130" t="s">
        <v>8675</v>
      </c>
      <c r="C1130" s="1" t="s">
        <v>8471</v>
      </c>
      <c r="D1130" s="1" t="s">
        <v>8472</v>
      </c>
      <c r="E1130" s="2">
        <v>40452</v>
      </c>
      <c r="F1130" s="2">
        <v>40543</v>
      </c>
      <c r="G1130" s="1" t="s">
        <v>27348</v>
      </c>
      <c r="H1130" s="1">
        <f>+Temporalidad[[#This Row],[ID]]</f>
        <v>1119</v>
      </c>
    </row>
    <row r="1131" spans="1:8" x14ac:dyDescent="0.3">
      <c r="A1131">
        <v>1120</v>
      </c>
      <c r="B1131" t="s">
        <v>8676</v>
      </c>
      <c r="C1131" s="1" t="s">
        <v>8471</v>
      </c>
      <c r="D1131" s="1" t="s">
        <v>8472</v>
      </c>
      <c r="E1131" s="2">
        <v>40817</v>
      </c>
      <c r="F1131" s="2">
        <v>40908</v>
      </c>
      <c r="G1131" s="1" t="s">
        <v>27349</v>
      </c>
      <c r="H1131" s="1">
        <f>+Temporalidad[[#This Row],[ID]]</f>
        <v>1120</v>
      </c>
    </row>
    <row r="1132" spans="1:8" x14ac:dyDescent="0.3">
      <c r="A1132">
        <v>1121</v>
      </c>
      <c r="B1132" t="s">
        <v>8677</v>
      </c>
      <c r="C1132" s="1" t="s">
        <v>8471</v>
      </c>
      <c r="D1132" s="1" t="s">
        <v>8472</v>
      </c>
      <c r="E1132" s="2">
        <v>41183</v>
      </c>
      <c r="F1132" s="2">
        <v>41274</v>
      </c>
      <c r="G1132" s="1" t="s">
        <v>27350</v>
      </c>
      <c r="H1132" s="1">
        <f>+Temporalidad[[#This Row],[ID]]</f>
        <v>1121</v>
      </c>
    </row>
    <row r="1133" spans="1:8" x14ac:dyDescent="0.3">
      <c r="A1133">
        <v>1122</v>
      </c>
      <c r="B1133" t="s">
        <v>8678</v>
      </c>
      <c r="C1133" s="1" t="s">
        <v>8471</v>
      </c>
      <c r="D1133" s="1" t="s">
        <v>8472</v>
      </c>
      <c r="E1133" s="2">
        <v>41548</v>
      </c>
      <c r="F1133" s="2">
        <v>41639</v>
      </c>
      <c r="G1133" s="1" t="s">
        <v>27351</v>
      </c>
      <c r="H1133" s="1">
        <f>+Temporalidad[[#This Row],[ID]]</f>
        <v>1122</v>
      </c>
    </row>
    <row r="1134" spans="1:8" x14ac:dyDescent="0.3">
      <c r="A1134">
        <v>1123</v>
      </c>
      <c r="B1134" t="s">
        <v>8679</v>
      </c>
      <c r="C1134" s="1" t="s">
        <v>8471</v>
      </c>
      <c r="D1134" s="1" t="s">
        <v>8472</v>
      </c>
      <c r="E1134" s="2">
        <v>41913</v>
      </c>
      <c r="F1134" s="2">
        <v>42004</v>
      </c>
      <c r="G1134" s="1" t="s">
        <v>27352</v>
      </c>
      <c r="H1134" s="1">
        <f>+Temporalidad[[#This Row],[ID]]</f>
        <v>1123</v>
      </c>
    </row>
    <row r="1135" spans="1:8" x14ac:dyDescent="0.3">
      <c r="A1135">
        <v>1124</v>
      </c>
      <c r="B1135" t="s">
        <v>8680</v>
      </c>
      <c r="C1135" s="1" t="s">
        <v>8471</v>
      </c>
      <c r="D1135" s="1" t="s">
        <v>8472</v>
      </c>
      <c r="E1135" s="2">
        <v>42278</v>
      </c>
      <c r="F1135" s="2">
        <v>42369</v>
      </c>
      <c r="G1135" s="1" t="s">
        <v>27353</v>
      </c>
      <c r="H1135" s="1">
        <f>+Temporalidad[[#This Row],[ID]]</f>
        <v>1124</v>
      </c>
    </row>
    <row r="1136" spans="1:8" x14ac:dyDescent="0.3">
      <c r="A1136">
        <v>1125</v>
      </c>
      <c r="B1136" t="s">
        <v>8681</v>
      </c>
      <c r="C1136" s="1" t="s">
        <v>8471</v>
      </c>
      <c r="D1136" s="1" t="s">
        <v>8472</v>
      </c>
      <c r="E1136" s="2">
        <v>42644</v>
      </c>
      <c r="F1136" s="2">
        <v>42735</v>
      </c>
      <c r="G1136" s="1" t="s">
        <v>27354</v>
      </c>
      <c r="H1136" s="1">
        <f>+Temporalidad[[#This Row],[ID]]</f>
        <v>1125</v>
      </c>
    </row>
    <row r="1137" spans="1:8" x14ac:dyDescent="0.3">
      <c r="A1137">
        <v>1126</v>
      </c>
      <c r="B1137" t="s">
        <v>8682</v>
      </c>
      <c r="C1137" s="1" t="s">
        <v>8471</v>
      </c>
      <c r="D1137" s="1" t="s">
        <v>8472</v>
      </c>
      <c r="E1137" s="2">
        <v>43009</v>
      </c>
      <c r="F1137" s="2">
        <v>43100</v>
      </c>
      <c r="G1137" s="1" t="s">
        <v>27355</v>
      </c>
      <c r="H1137" s="1">
        <f>+Temporalidad[[#This Row],[ID]]</f>
        <v>1126</v>
      </c>
    </row>
    <row r="1138" spans="1:8" x14ac:dyDescent="0.3">
      <c r="A1138">
        <v>1127</v>
      </c>
      <c r="B1138" t="s">
        <v>8683</v>
      </c>
      <c r="C1138" s="1" t="s">
        <v>8471</v>
      </c>
      <c r="D1138" s="1" t="s">
        <v>8472</v>
      </c>
      <c r="E1138" s="2">
        <v>43374</v>
      </c>
      <c r="F1138" s="2">
        <v>43465</v>
      </c>
      <c r="G1138" s="1" t="s">
        <v>27356</v>
      </c>
      <c r="H1138" s="1">
        <f>+Temporalidad[[#This Row],[ID]]</f>
        <v>1127</v>
      </c>
    </row>
    <row r="1139" spans="1:8" x14ac:dyDescent="0.3">
      <c r="A1139">
        <v>1128</v>
      </c>
      <c r="B1139" t="s">
        <v>8684</v>
      </c>
      <c r="C1139" s="1" t="s">
        <v>8471</v>
      </c>
      <c r="D1139" s="1" t="s">
        <v>8472</v>
      </c>
      <c r="E1139" s="2">
        <v>43739</v>
      </c>
      <c r="F1139" s="2">
        <v>43830</v>
      </c>
      <c r="G1139" s="1" t="s">
        <v>27357</v>
      </c>
      <c r="H1139" s="1">
        <f>+Temporalidad[[#This Row],[ID]]</f>
        <v>1128</v>
      </c>
    </row>
    <row r="1140" spans="1:8" x14ac:dyDescent="0.3">
      <c r="A1140">
        <v>1129</v>
      </c>
      <c r="B1140" t="s">
        <v>8685</v>
      </c>
      <c r="C1140" s="1" t="s">
        <v>8471</v>
      </c>
      <c r="D1140" s="1" t="s">
        <v>8472</v>
      </c>
      <c r="E1140" s="2">
        <v>44105</v>
      </c>
      <c r="F1140" s="2">
        <v>44196</v>
      </c>
      <c r="G1140" s="1" t="s">
        <v>27358</v>
      </c>
      <c r="H1140" s="1">
        <f>+Temporalidad[[#This Row],[ID]]</f>
        <v>1129</v>
      </c>
    </row>
    <row r="1141" spans="1:8" x14ac:dyDescent="0.3">
      <c r="A1141">
        <v>1130</v>
      </c>
      <c r="B1141" t="s">
        <v>8686</v>
      </c>
      <c r="C1141" s="1" t="s">
        <v>8471</v>
      </c>
      <c r="D1141" s="1" t="s">
        <v>8472</v>
      </c>
      <c r="E1141" s="2">
        <v>44470</v>
      </c>
      <c r="F1141" s="2">
        <v>44561</v>
      </c>
      <c r="G1141" s="1" t="s">
        <v>27359</v>
      </c>
      <c r="H1141" s="1">
        <f>+Temporalidad[[#This Row],[ID]]</f>
        <v>1130</v>
      </c>
    </row>
    <row r="1142" spans="1:8" x14ac:dyDescent="0.3">
      <c r="A1142">
        <v>1131</v>
      </c>
      <c r="B1142" t="s">
        <v>8687</v>
      </c>
      <c r="C1142" s="1" t="s">
        <v>8471</v>
      </c>
      <c r="D1142" s="1" t="s">
        <v>8472</v>
      </c>
      <c r="E1142" s="2">
        <v>44835</v>
      </c>
      <c r="F1142" s="2">
        <v>44926</v>
      </c>
      <c r="G1142" s="1" t="s">
        <v>27360</v>
      </c>
      <c r="H1142" s="1">
        <f>+Temporalidad[[#This Row],[ID]]</f>
        <v>1131</v>
      </c>
    </row>
    <row r="1143" spans="1:8" x14ac:dyDescent="0.3">
      <c r="A1143">
        <v>1132</v>
      </c>
      <c r="B1143" t="s">
        <v>8688</v>
      </c>
      <c r="C1143" s="1" t="s">
        <v>8471</v>
      </c>
      <c r="D1143" s="1" t="s">
        <v>8472</v>
      </c>
      <c r="E1143" s="2">
        <v>45200</v>
      </c>
      <c r="F1143" s="2">
        <v>45291</v>
      </c>
      <c r="G1143" s="1" t="s">
        <v>27361</v>
      </c>
      <c r="H1143" s="1">
        <f>+Temporalidad[[#This Row],[ID]]</f>
        <v>1132</v>
      </c>
    </row>
    <row r="1144" spans="1:8" x14ac:dyDescent="0.3">
      <c r="A1144">
        <v>1133</v>
      </c>
      <c r="B1144" t="s">
        <v>8689</v>
      </c>
      <c r="C1144" s="1" t="s">
        <v>8471</v>
      </c>
      <c r="D1144" s="1" t="s">
        <v>8472</v>
      </c>
      <c r="E1144" s="2">
        <v>45566</v>
      </c>
      <c r="F1144" s="2">
        <v>45657</v>
      </c>
      <c r="G1144" s="1" t="s">
        <v>27362</v>
      </c>
      <c r="H1144" s="1">
        <f>+Temporalidad[[#This Row],[ID]]</f>
        <v>1133</v>
      </c>
    </row>
    <row r="1145" spans="1:8" x14ac:dyDescent="0.3">
      <c r="A1145">
        <v>1134</v>
      </c>
      <c r="B1145" t="s">
        <v>8690</v>
      </c>
      <c r="C1145" s="1" t="s">
        <v>8471</v>
      </c>
      <c r="D1145" s="1" t="s">
        <v>8472</v>
      </c>
      <c r="E1145" s="2">
        <v>45931</v>
      </c>
      <c r="F1145" s="2">
        <v>46022</v>
      </c>
      <c r="G1145" s="1" t="s">
        <v>27363</v>
      </c>
      <c r="H1145" s="1">
        <f>+Temporalidad[[#This Row],[ID]]</f>
        <v>1134</v>
      </c>
    </row>
    <row r="1146" spans="1:8" x14ac:dyDescent="0.3">
      <c r="A1146">
        <v>1135</v>
      </c>
      <c r="B1146" t="s">
        <v>8691</v>
      </c>
      <c r="C1146" s="1" t="s">
        <v>8471</v>
      </c>
      <c r="D1146" s="1" t="s">
        <v>8472</v>
      </c>
      <c r="E1146" s="2">
        <v>46296</v>
      </c>
      <c r="F1146" s="2">
        <v>46387</v>
      </c>
      <c r="G1146" s="1" t="s">
        <v>27364</v>
      </c>
      <c r="H1146" s="1">
        <f>+Temporalidad[[#This Row],[ID]]</f>
        <v>1135</v>
      </c>
    </row>
    <row r="1147" spans="1:8" x14ac:dyDescent="0.3">
      <c r="A1147">
        <v>1136</v>
      </c>
      <c r="B1147" t="s">
        <v>8692</v>
      </c>
      <c r="C1147" s="1" t="s">
        <v>8471</v>
      </c>
      <c r="D1147" s="1" t="s">
        <v>8472</v>
      </c>
      <c r="E1147" s="2">
        <v>46661</v>
      </c>
      <c r="F1147" s="2">
        <v>46752</v>
      </c>
      <c r="G1147" s="1" t="s">
        <v>27365</v>
      </c>
      <c r="H1147" s="1">
        <f>+Temporalidad[[#This Row],[ID]]</f>
        <v>1136</v>
      </c>
    </row>
    <row r="1148" spans="1:8" x14ac:dyDescent="0.3">
      <c r="A1148">
        <v>1137</v>
      </c>
      <c r="B1148" t="s">
        <v>8693</v>
      </c>
      <c r="C1148" s="1" t="s">
        <v>8471</v>
      </c>
      <c r="D1148" s="1" t="s">
        <v>8472</v>
      </c>
      <c r="E1148" s="2">
        <v>47027</v>
      </c>
      <c r="F1148" s="2">
        <v>47118</v>
      </c>
      <c r="G1148" s="1" t="s">
        <v>27366</v>
      </c>
      <c r="H1148" s="1">
        <f>+Temporalidad[[#This Row],[ID]]</f>
        <v>1137</v>
      </c>
    </row>
    <row r="1149" spans="1:8" x14ac:dyDescent="0.3">
      <c r="A1149">
        <v>1138</v>
      </c>
      <c r="B1149" t="s">
        <v>8694</v>
      </c>
      <c r="C1149" s="1" t="s">
        <v>8471</v>
      </c>
      <c r="D1149" s="1" t="s">
        <v>8472</v>
      </c>
      <c r="E1149" s="2">
        <v>47392</v>
      </c>
      <c r="F1149" s="2">
        <v>47483</v>
      </c>
      <c r="G1149" s="1" t="s">
        <v>27367</v>
      </c>
      <c r="H1149" s="1">
        <f>+Temporalidad[[#This Row],[ID]]</f>
        <v>1138</v>
      </c>
    </row>
    <row r="1150" spans="1:8" x14ac:dyDescent="0.3">
      <c r="A1150">
        <v>1139</v>
      </c>
      <c r="B1150" t="s">
        <v>8695</v>
      </c>
      <c r="C1150" s="1" t="s">
        <v>8471</v>
      </c>
      <c r="D1150" s="1" t="s">
        <v>8472</v>
      </c>
      <c r="E1150" s="2">
        <v>47757</v>
      </c>
      <c r="F1150" s="2">
        <v>47848</v>
      </c>
      <c r="G1150" s="1" t="s">
        <v>27368</v>
      </c>
      <c r="H1150" s="1">
        <f>+Temporalidad[[#This Row],[ID]]</f>
        <v>1139</v>
      </c>
    </row>
    <row r="1151" spans="1:8" x14ac:dyDescent="0.3">
      <c r="A1151">
        <v>1140</v>
      </c>
      <c r="B1151" t="s">
        <v>8696</v>
      </c>
      <c r="C1151" s="1" t="s">
        <v>8471</v>
      </c>
      <c r="D1151" s="1" t="s">
        <v>8472</v>
      </c>
      <c r="E1151" s="2">
        <v>48122</v>
      </c>
      <c r="F1151" s="2">
        <v>48213</v>
      </c>
      <c r="G1151" s="1" t="s">
        <v>27369</v>
      </c>
      <c r="H1151" s="1">
        <f>+Temporalidad[[#This Row],[ID]]</f>
        <v>1140</v>
      </c>
    </row>
    <row r="1152" spans="1:8" x14ac:dyDescent="0.3">
      <c r="A1152">
        <v>1141</v>
      </c>
      <c r="B1152" t="s">
        <v>8697</v>
      </c>
      <c r="C1152" s="1" t="s">
        <v>8471</v>
      </c>
      <c r="D1152" s="1" t="s">
        <v>8472</v>
      </c>
      <c r="E1152" s="2">
        <v>48488</v>
      </c>
      <c r="F1152" s="2">
        <v>48579</v>
      </c>
      <c r="G1152" s="1" t="s">
        <v>27370</v>
      </c>
      <c r="H1152" s="1">
        <f>+Temporalidad[[#This Row],[ID]]</f>
        <v>1141</v>
      </c>
    </row>
    <row r="1153" spans="1:8" x14ac:dyDescent="0.3">
      <c r="A1153">
        <v>1142</v>
      </c>
      <c r="B1153" t="s">
        <v>8698</v>
      </c>
      <c r="C1153" s="1" t="s">
        <v>8471</v>
      </c>
      <c r="D1153" s="1" t="s">
        <v>8472</v>
      </c>
      <c r="E1153" s="2">
        <v>48853</v>
      </c>
      <c r="F1153" s="2">
        <v>48944</v>
      </c>
      <c r="G1153" s="1" t="s">
        <v>27371</v>
      </c>
      <c r="H1153" s="1">
        <f>+Temporalidad[[#This Row],[ID]]</f>
        <v>1142</v>
      </c>
    </row>
    <row r="1154" spans="1:8" x14ac:dyDescent="0.3">
      <c r="A1154">
        <v>1143</v>
      </c>
      <c r="B1154" t="s">
        <v>8699</v>
      </c>
      <c r="C1154" s="1" t="s">
        <v>8471</v>
      </c>
      <c r="D1154" s="1" t="s">
        <v>8472</v>
      </c>
      <c r="E1154" s="2">
        <v>49218</v>
      </c>
      <c r="F1154" s="2">
        <v>49309</v>
      </c>
      <c r="G1154" s="1" t="s">
        <v>27372</v>
      </c>
      <c r="H1154" s="1">
        <f>+Temporalidad[[#This Row],[ID]]</f>
        <v>1143</v>
      </c>
    </row>
    <row r="1155" spans="1:8" x14ac:dyDescent="0.3">
      <c r="A1155">
        <v>1144</v>
      </c>
      <c r="B1155" t="s">
        <v>8700</v>
      </c>
      <c r="C1155" s="1" t="s">
        <v>8471</v>
      </c>
      <c r="D1155" s="1" t="s">
        <v>8472</v>
      </c>
      <c r="E1155" s="2">
        <v>49583</v>
      </c>
      <c r="F1155" s="2">
        <v>49674</v>
      </c>
      <c r="G1155" s="1" t="s">
        <v>27373</v>
      </c>
      <c r="H1155" s="1">
        <f>+Temporalidad[[#This Row],[ID]]</f>
        <v>1144</v>
      </c>
    </row>
    <row r="1156" spans="1:8" x14ac:dyDescent="0.3">
      <c r="A1156">
        <v>1145</v>
      </c>
      <c r="B1156" t="s">
        <v>8701</v>
      </c>
      <c r="C1156" s="1" t="s">
        <v>8471</v>
      </c>
      <c r="D1156" s="1" t="s">
        <v>8472</v>
      </c>
      <c r="E1156" s="2">
        <v>49949</v>
      </c>
      <c r="F1156" s="2">
        <v>50040</v>
      </c>
      <c r="G1156" s="1" t="s">
        <v>27374</v>
      </c>
      <c r="H1156" s="1">
        <f>+Temporalidad[[#This Row],[ID]]</f>
        <v>1145</v>
      </c>
    </row>
    <row r="1157" spans="1:8" x14ac:dyDescent="0.3">
      <c r="A1157">
        <v>1146</v>
      </c>
      <c r="B1157" t="s">
        <v>8702</v>
      </c>
      <c r="C1157" s="1" t="s">
        <v>8471</v>
      </c>
      <c r="D1157" s="1" t="s">
        <v>8472</v>
      </c>
      <c r="E1157" s="2">
        <v>50314</v>
      </c>
      <c r="F1157" s="2">
        <v>50405</v>
      </c>
      <c r="G1157" s="1" t="s">
        <v>27375</v>
      </c>
      <c r="H1157" s="1">
        <f>+Temporalidad[[#This Row],[ID]]</f>
        <v>1146</v>
      </c>
    </row>
    <row r="1158" spans="1:8" x14ac:dyDescent="0.3">
      <c r="A1158">
        <v>1147</v>
      </c>
      <c r="B1158" t="s">
        <v>8703</v>
      </c>
      <c r="C1158" s="1" t="s">
        <v>8471</v>
      </c>
      <c r="D1158" s="1" t="s">
        <v>8472</v>
      </c>
      <c r="E1158" s="2">
        <v>50679</v>
      </c>
      <c r="F1158" s="2">
        <v>50770</v>
      </c>
      <c r="G1158" s="1" t="s">
        <v>27376</v>
      </c>
      <c r="H1158" s="1">
        <f>+Temporalidad[[#This Row],[ID]]</f>
        <v>1147</v>
      </c>
    </row>
    <row r="1159" spans="1:8" x14ac:dyDescent="0.3">
      <c r="A1159">
        <v>1148</v>
      </c>
      <c r="B1159" t="s">
        <v>8704</v>
      </c>
      <c r="C1159" s="1" t="s">
        <v>8471</v>
      </c>
      <c r="D1159" s="1" t="s">
        <v>8472</v>
      </c>
      <c r="E1159" s="2">
        <v>51044</v>
      </c>
      <c r="F1159" s="2">
        <v>51135</v>
      </c>
      <c r="G1159" s="1" t="s">
        <v>27377</v>
      </c>
      <c r="H1159" s="1">
        <f>+Temporalidad[[#This Row],[ID]]</f>
        <v>1148</v>
      </c>
    </row>
    <row r="1160" spans="1:8" x14ac:dyDescent="0.3">
      <c r="A1160">
        <v>1149</v>
      </c>
      <c r="B1160" t="s">
        <v>8705</v>
      </c>
      <c r="C1160" s="1" t="s">
        <v>8471</v>
      </c>
      <c r="D1160" s="1" t="s">
        <v>8472</v>
      </c>
      <c r="E1160" s="2">
        <v>51410</v>
      </c>
      <c r="F1160" s="2">
        <v>51501</v>
      </c>
      <c r="G1160" s="1" t="s">
        <v>27378</v>
      </c>
      <c r="H1160" s="1">
        <f>+Temporalidad[[#This Row],[ID]]</f>
        <v>1149</v>
      </c>
    </row>
    <row r="1161" spans="1:8" x14ac:dyDescent="0.3">
      <c r="A1161">
        <v>1150</v>
      </c>
      <c r="B1161" t="s">
        <v>8706</v>
      </c>
      <c r="C1161" s="1" t="s">
        <v>8471</v>
      </c>
      <c r="D1161" s="1" t="s">
        <v>8472</v>
      </c>
      <c r="E1161" s="2">
        <v>51775</v>
      </c>
      <c r="F1161" s="2">
        <v>51866</v>
      </c>
      <c r="G1161" s="1" t="s">
        <v>27379</v>
      </c>
      <c r="H1161" s="1">
        <f>+Temporalidad[[#This Row],[ID]]</f>
        <v>1150</v>
      </c>
    </row>
    <row r="1162" spans="1:8" x14ac:dyDescent="0.3">
      <c r="A1162">
        <v>1151</v>
      </c>
      <c r="B1162" t="s">
        <v>8707</v>
      </c>
      <c r="C1162" s="1" t="s">
        <v>8471</v>
      </c>
      <c r="D1162" s="1" t="s">
        <v>8472</v>
      </c>
      <c r="E1162" s="2">
        <v>52140</v>
      </c>
      <c r="F1162" s="2">
        <v>52231</v>
      </c>
      <c r="G1162" s="1" t="s">
        <v>27380</v>
      </c>
      <c r="H1162" s="1">
        <f>+Temporalidad[[#This Row],[ID]]</f>
        <v>1151</v>
      </c>
    </row>
    <row r="1163" spans="1:8" x14ac:dyDescent="0.3">
      <c r="A1163">
        <v>1152</v>
      </c>
      <c r="B1163" t="s">
        <v>8708</v>
      </c>
      <c r="C1163" s="1" t="s">
        <v>8471</v>
      </c>
      <c r="D1163" s="1" t="s">
        <v>8472</v>
      </c>
      <c r="E1163" s="2">
        <v>52505</v>
      </c>
      <c r="F1163" s="2">
        <v>52596</v>
      </c>
      <c r="G1163" s="1" t="s">
        <v>27381</v>
      </c>
      <c r="H1163" s="1">
        <f>+Temporalidad[[#This Row],[ID]]</f>
        <v>1152</v>
      </c>
    </row>
    <row r="1164" spans="1:8" x14ac:dyDescent="0.3">
      <c r="A1164">
        <v>1153</v>
      </c>
      <c r="B1164" t="s">
        <v>8709</v>
      </c>
      <c r="C1164" s="1" t="s">
        <v>8471</v>
      </c>
      <c r="D1164" s="1" t="s">
        <v>8472</v>
      </c>
      <c r="E1164" s="2">
        <v>52871</v>
      </c>
      <c r="F1164" s="2">
        <v>52962</v>
      </c>
      <c r="G1164" s="1" t="s">
        <v>27382</v>
      </c>
      <c r="H1164" s="1">
        <f>+Temporalidad[[#This Row],[ID]]</f>
        <v>1153</v>
      </c>
    </row>
    <row r="1165" spans="1:8" x14ac:dyDescent="0.3">
      <c r="A1165">
        <v>1154</v>
      </c>
      <c r="B1165" t="s">
        <v>8710</v>
      </c>
      <c r="C1165" s="1" t="s">
        <v>8471</v>
      </c>
      <c r="D1165" s="1" t="s">
        <v>8472</v>
      </c>
      <c r="E1165" s="2">
        <v>53236</v>
      </c>
      <c r="F1165" s="2">
        <v>53327</v>
      </c>
      <c r="G1165" s="1" t="s">
        <v>27383</v>
      </c>
      <c r="H1165" s="1">
        <f>+Temporalidad[[#This Row],[ID]]</f>
        <v>1154</v>
      </c>
    </row>
    <row r="1166" spans="1:8" x14ac:dyDescent="0.3">
      <c r="A1166">
        <v>1155</v>
      </c>
      <c r="B1166" t="s">
        <v>8711</v>
      </c>
      <c r="C1166" s="1" t="s">
        <v>8471</v>
      </c>
      <c r="D1166" s="1" t="s">
        <v>8472</v>
      </c>
      <c r="E1166" s="2">
        <v>53601</v>
      </c>
      <c r="F1166" s="2">
        <v>53692</v>
      </c>
      <c r="G1166" s="1" t="s">
        <v>27384</v>
      </c>
      <c r="H1166" s="1">
        <f>+Temporalidad[[#This Row],[ID]]</f>
        <v>1155</v>
      </c>
    </row>
    <row r="1167" spans="1:8" x14ac:dyDescent="0.3">
      <c r="A1167">
        <v>1156</v>
      </c>
      <c r="B1167" t="s">
        <v>8712</v>
      </c>
      <c r="C1167" s="1" t="s">
        <v>8471</v>
      </c>
      <c r="D1167" s="1" t="s">
        <v>8472</v>
      </c>
      <c r="E1167" s="2">
        <v>53966</v>
      </c>
      <c r="F1167" s="2">
        <v>54057</v>
      </c>
      <c r="G1167" s="1" t="s">
        <v>27385</v>
      </c>
      <c r="H1167" s="1">
        <f>+Temporalidad[[#This Row],[ID]]</f>
        <v>1156</v>
      </c>
    </row>
    <row r="1168" spans="1:8" x14ac:dyDescent="0.3">
      <c r="A1168">
        <v>1157</v>
      </c>
      <c r="B1168" t="s">
        <v>8713</v>
      </c>
      <c r="C1168" s="1" t="s">
        <v>8471</v>
      </c>
      <c r="D1168" s="1" t="s">
        <v>8472</v>
      </c>
      <c r="E1168" s="2">
        <v>54332</v>
      </c>
      <c r="F1168" s="2">
        <v>54423</v>
      </c>
      <c r="G1168" s="1" t="s">
        <v>27386</v>
      </c>
      <c r="H1168" s="1">
        <f>+Temporalidad[[#This Row],[ID]]</f>
        <v>1157</v>
      </c>
    </row>
    <row r="1169" spans="1:8" x14ac:dyDescent="0.3">
      <c r="A1169">
        <v>1158</v>
      </c>
      <c r="B1169" t="s">
        <v>8714</v>
      </c>
      <c r="C1169" s="1" t="s">
        <v>8471</v>
      </c>
      <c r="D1169" s="1" t="s">
        <v>8472</v>
      </c>
      <c r="E1169" s="2">
        <v>54697</v>
      </c>
      <c r="F1169" s="2">
        <v>54788</v>
      </c>
      <c r="G1169" s="1" t="s">
        <v>27387</v>
      </c>
      <c r="H1169" s="1">
        <f>+Temporalidad[[#This Row],[ID]]</f>
        <v>1158</v>
      </c>
    </row>
    <row r="1170" spans="1:8" x14ac:dyDescent="0.3">
      <c r="A1170">
        <v>1159</v>
      </c>
      <c r="B1170" t="s">
        <v>8715</v>
      </c>
      <c r="C1170" s="1" t="s">
        <v>8471</v>
      </c>
      <c r="D1170" s="1" t="s">
        <v>8472</v>
      </c>
      <c r="E1170" s="2">
        <v>55062</v>
      </c>
      <c r="F1170" s="2">
        <v>55153</v>
      </c>
      <c r="G1170" s="1" t="s">
        <v>27388</v>
      </c>
      <c r="H1170" s="1">
        <f>+Temporalidad[[#This Row],[ID]]</f>
        <v>1159</v>
      </c>
    </row>
    <row r="1171" spans="1:8" x14ac:dyDescent="0.3">
      <c r="A1171">
        <v>1160</v>
      </c>
      <c r="B1171" t="s">
        <v>8716</v>
      </c>
      <c r="C1171" s="1" t="s">
        <v>8717</v>
      </c>
      <c r="D1171" s="1" t="s">
        <v>8718</v>
      </c>
      <c r="E1171" s="2">
        <v>32874</v>
      </c>
      <c r="F1171" s="2">
        <v>32993</v>
      </c>
      <c r="G1171" s="1" t="s">
        <v>27389</v>
      </c>
      <c r="H1171" s="1">
        <f>+Temporalidad[[#This Row],[ID]]</f>
        <v>1160</v>
      </c>
    </row>
    <row r="1172" spans="1:8" x14ac:dyDescent="0.3">
      <c r="A1172">
        <v>1161</v>
      </c>
      <c r="B1172" t="s">
        <v>8719</v>
      </c>
      <c r="C1172" s="1" t="s">
        <v>8717</v>
      </c>
      <c r="D1172" s="1" t="s">
        <v>8718</v>
      </c>
      <c r="E1172" s="2">
        <v>33239</v>
      </c>
      <c r="F1172" s="2">
        <v>33358</v>
      </c>
      <c r="G1172" s="1" t="s">
        <v>27390</v>
      </c>
      <c r="H1172" s="1">
        <f>+Temporalidad[[#This Row],[ID]]</f>
        <v>1161</v>
      </c>
    </row>
    <row r="1173" spans="1:8" x14ac:dyDescent="0.3">
      <c r="A1173">
        <v>1162</v>
      </c>
      <c r="B1173" t="s">
        <v>8720</v>
      </c>
      <c r="C1173" s="1" t="s">
        <v>8717</v>
      </c>
      <c r="D1173" s="1" t="s">
        <v>8718</v>
      </c>
      <c r="E1173" s="2">
        <v>33604</v>
      </c>
      <c r="F1173" s="2">
        <v>33724</v>
      </c>
      <c r="G1173" s="1" t="s">
        <v>27391</v>
      </c>
      <c r="H1173" s="1">
        <f>+Temporalidad[[#This Row],[ID]]</f>
        <v>1162</v>
      </c>
    </row>
    <row r="1174" spans="1:8" x14ac:dyDescent="0.3">
      <c r="A1174">
        <v>1163</v>
      </c>
      <c r="B1174" t="s">
        <v>8721</v>
      </c>
      <c r="C1174" s="1" t="s">
        <v>8717</v>
      </c>
      <c r="D1174" s="1" t="s">
        <v>8718</v>
      </c>
      <c r="E1174" s="2">
        <v>33970</v>
      </c>
      <c r="F1174" s="2">
        <v>34089</v>
      </c>
      <c r="G1174" s="1" t="s">
        <v>27392</v>
      </c>
      <c r="H1174" s="1">
        <f>+Temporalidad[[#This Row],[ID]]</f>
        <v>1163</v>
      </c>
    </row>
    <row r="1175" spans="1:8" x14ac:dyDescent="0.3">
      <c r="A1175">
        <v>1164</v>
      </c>
      <c r="B1175" t="s">
        <v>8722</v>
      </c>
      <c r="C1175" s="1" t="s">
        <v>8717</v>
      </c>
      <c r="D1175" s="1" t="s">
        <v>8718</v>
      </c>
      <c r="E1175" s="2">
        <v>34335</v>
      </c>
      <c r="F1175" s="2">
        <v>34454</v>
      </c>
      <c r="G1175" s="1" t="s">
        <v>27393</v>
      </c>
      <c r="H1175" s="1">
        <f>+Temporalidad[[#This Row],[ID]]</f>
        <v>1164</v>
      </c>
    </row>
    <row r="1176" spans="1:8" x14ac:dyDescent="0.3">
      <c r="A1176">
        <v>1165</v>
      </c>
      <c r="B1176" t="s">
        <v>8723</v>
      </c>
      <c r="C1176" s="1" t="s">
        <v>8717</v>
      </c>
      <c r="D1176" s="1" t="s">
        <v>8718</v>
      </c>
      <c r="E1176" s="2">
        <v>34700</v>
      </c>
      <c r="F1176" s="2">
        <v>34819</v>
      </c>
      <c r="G1176" s="1" t="s">
        <v>27394</v>
      </c>
      <c r="H1176" s="1">
        <f>+Temporalidad[[#This Row],[ID]]</f>
        <v>1165</v>
      </c>
    </row>
    <row r="1177" spans="1:8" x14ac:dyDescent="0.3">
      <c r="A1177">
        <v>1166</v>
      </c>
      <c r="B1177" t="s">
        <v>8724</v>
      </c>
      <c r="C1177" s="1" t="s">
        <v>8717</v>
      </c>
      <c r="D1177" s="1" t="s">
        <v>8718</v>
      </c>
      <c r="E1177" s="2">
        <v>35065</v>
      </c>
      <c r="F1177" s="2">
        <v>35185</v>
      </c>
      <c r="G1177" s="1" t="s">
        <v>27395</v>
      </c>
      <c r="H1177" s="1">
        <f>+Temporalidad[[#This Row],[ID]]</f>
        <v>1166</v>
      </c>
    </row>
    <row r="1178" spans="1:8" x14ac:dyDescent="0.3">
      <c r="A1178">
        <v>1167</v>
      </c>
      <c r="B1178" t="s">
        <v>8725</v>
      </c>
      <c r="C1178" s="1" t="s">
        <v>8717</v>
      </c>
      <c r="D1178" s="1" t="s">
        <v>8718</v>
      </c>
      <c r="E1178" s="2">
        <v>35431</v>
      </c>
      <c r="F1178" s="2">
        <v>35550</v>
      </c>
      <c r="G1178" s="1" t="s">
        <v>27396</v>
      </c>
      <c r="H1178" s="1">
        <f>+Temporalidad[[#This Row],[ID]]</f>
        <v>1167</v>
      </c>
    </row>
    <row r="1179" spans="1:8" x14ac:dyDescent="0.3">
      <c r="A1179">
        <v>1168</v>
      </c>
      <c r="B1179" t="s">
        <v>8726</v>
      </c>
      <c r="C1179" s="1" t="s">
        <v>8717</v>
      </c>
      <c r="D1179" s="1" t="s">
        <v>8718</v>
      </c>
      <c r="E1179" s="2">
        <v>35796</v>
      </c>
      <c r="F1179" s="2">
        <v>35915</v>
      </c>
      <c r="G1179" s="1" t="s">
        <v>27397</v>
      </c>
      <c r="H1179" s="1">
        <f>+Temporalidad[[#This Row],[ID]]</f>
        <v>1168</v>
      </c>
    </row>
    <row r="1180" spans="1:8" x14ac:dyDescent="0.3">
      <c r="A1180">
        <v>1169</v>
      </c>
      <c r="B1180" t="s">
        <v>8727</v>
      </c>
      <c r="C1180" s="1" t="s">
        <v>8717</v>
      </c>
      <c r="D1180" s="1" t="s">
        <v>8718</v>
      </c>
      <c r="E1180" s="2">
        <v>36161</v>
      </c>
      <c r="F1180" s="2">
        <v>36280</v>
      </c>
      <c r="G1180" s="1" t="s">
        <v>27398</v>
      </c>
      <c r="H1180" s="1">
        <f>+Temporalidad[[#This Row],[ID]]</f>
        <v>1169</v>
      </c>
    </row>
    <row r="1181" spans="1:8" x14ac:dyDescent="0.3">
      <c r="A1181">
        <v>1170</v>
      </c>
      <c r="B1181" t="s">
        <v>8728</v>
      </c>
      <c r="C1181" s="1" t="s">
        <v>8717</v>
      </c>
      <c r="D1181" s="1" t="s">
        <v>8718</v>
      </c>
      <c r="E1181" s="2">
        <v>36526</v>
      </c>
      <c r="F1181" s="2">
        <v>36646</v>
      </c>
      <c r="G1181" s="1" t="s">
        <v>27399</v>
      </c>
      <c r="H1181" s="1">
        <f>+Temporalidad[[#This Row],[ID]]</f>
        <v>1170</v>
      </c>
    </row>
    <row r="1182" spans="1:8" x14ac:dyDescent="0.3">
      <c r="A1182">
        <v>1171</v>
      </c>
      <c r="B1182" t="s">
        <v>8729</v>
      </c>
      <c r="C1182" s="1" t="s">
        <v>8717</v>
      </c>
      <c r="D1182" s="1" t="s">
        <v>8718</v>
      </c>
      <c r="E1182" s="2">
        <v>36892</v>
      </c>
      <c r="F1182" s="2">
        <v>37011</v>
      </c>
      <c r="G1182" s="1" t="s">
        <v>27400</v>
      </c>
      <c r="H1182" s="1">
        <f>+Temporalidad[[#This Row],[ID]]</f>
        <v>1171</v>
      </c>
    </row>
    <row r="1183" spans="1:8" x14ac:dyDescent="0.3">
      <c r="A1183">
        <v>1172</v>
      </c>
      <c r="B1183" t="s">
        <v>8730</v>
      </c>
      <c r="C1183" s="1" t="s">
        <v>8717</v>
      </c>
      <c r="D1183" s="1" t="s">
        <v>8718</v>
      </c>
      <c r="E1183" s="2">
        <v>37257</v>
      </c>
      <c r="F1183" s="2">
        <v>37376</v>
      </c>
      <c r="G1183" s="1" t="s">
        <v>27401</v>
      </c>
      <c r="H1183" s="1">
        <f>+Temporalidad[[#This Row],[ID]]</f>
        <v>1172</v>
      </c>
    </row>
    <row r="1184" spans="1:8" x14ac:dyDescent="0.3">
      <c r="A1184">
        <v>1173</v>
      </c>
      <c r="B1184" t="s">
        <v>8731</v>
      </c>
      <c r="C1184" s="1" t="s">
        <v>8717</v>
      </c>
      <c r="D1184" s="1" t="s">
        <v>8718</v>
      </c>
      <c r="E1184" s="2">
        <v>37622</v>
      </c>
      <c r="F1184" s="2">
        <v>37741</v>
      </c>
      <c r="G1184" s="1" t="s">
        <v>27402</v>
      </c>
      <c r="H1184" s="1">
        <f>+Temporalidad[[#This Row],[ID]]</f>
        <v>1173</v>
      </c>
    </row>
    <row r="1185" spans="1:8" x14ac:dyDescent="0.3">
      <c r="A1185">
        <v>1174</v>
      </c>
      <c r="B1185" t="s">
        <v>8732</v>
      </c>
      <c r="C1185" s="1" t="s">
        <v>8717</v>
      </c>
      <c r="D1185" s="1" t="s">
        <v>8718</v>
      </c>
      <c r="E1185" s="2">
        <v>37987</v>
      </c>
      <c r="F1185" s="2">
        <v>38107</v>
      </c>
      <c r="G1185" s="1" t="s">
        <v>27403</v>
      </c>
      <c r="H1185" s="1">
        <f>+Temporalidad[[#This Row],[ID]]</f>
        <v>1174</v>
      </c>
    </row>
    <row r="1186" spans="1:8" x14ac:dyDescent="0.3">
      <c r="A1186">
        <v>1175</v>
      </c>
      <c r="B1186" t="s">
        <v>8733</v>
      </c>
      <c r="C1186" s="1" t="s">
        <v>8717</v>
      </c>
      <c r="D1186" s="1" t="s">
        <v>8718</v>
      </c>
      <c r="E1186" s="2">
        <v>38353</v>
      </c>
      <c r="F1186" s="2">
        <v>38472</v>
      </c>
      <c r="G1186" s="1" t="s">
        <v>27404</v>
      </c>
      <c r="H1186" s="1">
        <f>+Temporalidad[[#This Row],[ID]]</f>
        <v>1175</v>
      </c>
    </row>
    <row r="1187" spans="1:8" x14ac:dyDescent="0.3">
      <c r="A1187">
        <v>1176</v>
      </c>
      <c r="B1187" t="s">
        <v>8734</v>
      </c>
      <c r="C1187" s="1" t="s">
        <v>8717</v>
      </c>
      <c r="D1187" s="1" t="s">
        <v>8718</v>
      </c>
      <c r="E1187" s="2">
        <v>38718</v>
      </c>
      <c r="F1187" s="2">
        <v>38837</v>
      </c>
      <c r="G1187" s="1" t="s">
        <v>27405</v>
      </c>
      <c r="H1187" s="1">
        <f>+Temporalidad[[#This Row],[ID]]</f>
        <v>1176</v>
      </c>
    </row>
    <row r="1188" spans="1:8" x14ac:dyDescent="0.3">
      <c r="A1188">
        <v>1177</v>
      </c>
      <c r="B1188" t="s">
        <v>8735</v>
      </c>
      <c r="C1188" s="1" t="s">
        <v>8717</v>
      </c>
      <c r="D1188" s="1" t="s">
        <v>8718</v>
      </c>
      <c r="E1188" s="2">
        <v>39083</v>
      </c>
      <c r="F1188" s="2">
        <v>39202</v>
      </c>
      <c r="G1188" s="1" t="s">
        <v>27406</v>
      </c>
      <c r="H1188" s="1">
        <f>+Temporalidad[[#This Row],[ID]]</f>
        <v>1177</v>
      </c>
    </row>
    <row r="1189" spans="1:8" x14ac:dyDescent="0.3">
      <c r="A1189">
        <v>1178</v>
      </c>
      <c r="B1189" t="s">
        <v>8736</v>
      </c>
      <c r="C1189" s="1" t="s">
        <v>8717</v>
      </c>
      <c r="D1189" s="1" t="s">
        <v>8718</v>
      </c>
      <c r="E1189" s="2">
        <v>39448</v>
      </c>
      <c r="F1189" s="2">
        <v>39568</v>
      </c>
      <c r="G1189" s="1" t="s">
        <v>27407</v>
      </c>
      <c r="H1189" s="1">
        <f>+Temporalidad[[#This Row],[ID]]</f>
        <v>1178</v>
      </c>
    </row>
    <row r="1190" spans="1:8" x14ac:dyDescent="0.3">
      <c r="A1190">
        <v>1179</v>
      </c>
      <c r="B1190" t="s">
        <v>8737</v>
      </c>
      <c r="C1190" s="1" t="s">
        <v>8717</v>
      </c>
      <c r="D1190" s="1" t="s">
        <v>8718</v>
      </c>
      <c r="E1190" s="2">
        <v>39814</v>
      </c>
      <c r="F1190" s="2">
        <v>39933</v>
      </c>
      <c r="G1190" s="1" t="s">
        <v>27408</v>
      </c>
      <c r="H1190" s="1">
        <f>+Temporalidad[[#This Row],[ID]]</f>
        <v>1179</v>
      </c>
    </row>
    <row r="1191" spans="1:8" x14ac:dyDescent="0.3">
      <c r="A1191">
        <v>1180</v>
      </c>
      <c r="B1191" t="s">
        <v>8738</v>
      </c>
      <c r="C1191" s="1" t="s">
        <v>8717</v>
      </c>
      <c r="D1191" s="1" t="s">
        <v>8718</v>
      </c>
      <c r="E1191" s="2">
        <v>40179</v>
      </c>
      <c r="F1191" s="2">
        <v>40298</v>
      </c>
      <c r="G1191" s="1" t="s">
        <v>27409</v>
      </c>
      <c r="H1191" s="1">
        <f>+Temporalidad[[#This Row],[ID]]</f>
        <v>1180</v>
      </c>
    </row>
    <row r="1192" spans="1:8" x14ac:dyDescent="0.3">
      <c r="A1192">
        <v>1181</v>
      </c>
      <c r="B1192" t="s">
        <v>8739</v>
      </c>
      <c r="C1192" s="1" t="s">
        <v>8717</v>
      </c>
      <c r="D1192" s="1" t="s">
        <v>8718</v>
      </c>
      <c r="E1192" s="2">
        <v>40544</v>
      </c>
      <c r="F1192" s="2">
        <v>40663</v>
      </c>
      <c r="G1192" s="1" t="s">
        <v>27410</v>
      </c>
      <c r="H1192" s="1">
        <f>+Temporalidad[[#This Row],[ID]]</f>
        <v>1181</v>
      </c>
    </row>
    <row r="1193" spans="1:8" x14ac:dyDescent="0.3">
      <c r="A1193">
        <v>1182</v>
      </c>
      <c r="B1193" t="s">
        <v>8740</v>
      </c>
      <c r="C1193" s="1" t="s">
        <v>8717</v>
      </c>
      <c r="D1193" s="1" t="s">
        <v>8718</v>
      </c>
      <c r="E1193" s="2">
        <v>40909</v>
      </c>
      <c r="F1193" s="2">
        <v>41029</v>
      </c>
      <c r="G1193" s="1" t="s">
        <v>27411</v>
      </c>
      <c r="H1193" s="1">
        <f>+Temporalidad[[#This Row],[ID]]</f>
        <v>1182</v>
      </c>
    </row>
    <row r="1194" spans="1:8" x14ac:dyDescent="0.3">
      <c r="A1194">
        <v>1183</v>
      </c>
      <c r="B1194" t="s">
        <v>8741</v>
      </c>
      <c r="C1194" s="1" t="s">
        <v>8717</v>
      </c>
      <c r="D1194" s="1" t="s">
        <v>8718</v>
      </c>
      <c r="E1194" s="2">
        <v>41275</v>
      </c>
      <c r="F1194" s="2">
        <v>41394</v>
      </c>
      <c r="G1194" s="1" t="s">
        <v>27412</v>
      </c>
      <c r="H1194" s="1">
        <f>+Temporalidad[[#This Row],[ID]]</f>
        <v>1183</v>
      </c>
    </row>
    <row r="1195" spans="1:8" x14ac:dyDescent="0.3">
      <c r="A1195">
        <v>1184</v>
      </c>
      <c r="B1195" t="s">
        <v>8742</v>
      </c>
      <c r="C1195" s="1" t="s">
        <v>8717</v>
      </c>
      <c r="D1195" s="1" t="s">
        <v>8718</v>
      </c>
      <c r="E1195" s="2">
        <v>41640</v>
      </c>
      <c r="F1195" s="2">
        <v>41759</v>
      </c>
      <c r="G1195" s="1" t="s">
        <v>27413</v>
      </c>
      <c r="H1195" s="1">
        <f>+Temporalidad[[#This Row],[ID]]</f>
        <v>1184</v>
      </c>
    </row>
    <row r="1196" spans="1:8" x14ac:dyDescent="0.3">
      <c r="A1196">
        <v>1185</v>
      </c>
      <c r="B1196" t="s">
        <v>8743</v>
      </c>
      <c r="C1196" s="1" t="s">
        <v>8717</v>
      </c>
      <c r="D1196" s="1" t="s">
        <v>8718</v>
      </c>
      <c r="E1196" s="2">
        <v>42005</v>
      </c>
      <c r="F1196" s="2">
        <v>42124</v>
      </c>
      <c r="G1196" s="1" t="s">
        <v>27414</v>
      </c>
      <c r="H1196" s="1">
        <f>+Temporalidad[[#This Row],[ID]]</f>
        <v>1185</v>
      </c>
    </row>
    <row r="1197" spans="1:8" x14ac:dyDescent="0.3">
      <c r="A1197">
        <v>1186</v>
      </c>
      <c r="B1197" t="s">
        <v>8744</v>
      </c>
      <c r="C1197" s="1" t="s">
        <v>8717</v>
      </c>
      <c r="D1197" s="1" t="s">
        <v>8718</v>
      </c>
      <c r="E1197" s="2">
        <v>42370</v>
      </c>
      <c r="F1197" s="2">
        <v>42490</v>
      </c>
      <c r="G1197" s="1" t="s">
        <v>27415</v>
      </c>
      <c r="H1197" s="1">
        <f>+Temporalidad[[#This Row],[ID]]</f>
        <v>1186</v>
      </c>
    </row>
    <row r="1198" spans="1:8" x14ac:dyDescent="0.3">
      <c r="A1198">
        <v>1187</v>
      </c>
      <c r="B1198" t="s">
        <v>8745</v>
      </c>
      <c r="C1198" s="1" t="s">
        <v>8717</v>
      </c>
      <c r="D1198" s="1" t="s">
        <v>8718</v>
      </c>
      <c r="E1198" s="2">
        <v>42736</v>
      </c>
      <c r="F1198" s="2">
        <v>42855</v>
      </c>
      <c r="G1198" s="1" t="s">
        <v>27416</v>
      </c>
      <c r="H1198" s="1">
        <f>+Temporalidad[[#This Row],[ID]]</f>
        <v>1187</v>
      </c>
    </row>
    <row r="1199" spans="1:8" x14ac:dyDescent="0.3">
      <c r="A1199">
        <v>1188</v>
      </c>
      <c r="B1199" t="s">
        <v>8746</v>
      </c>
      <c r="C1199" s="1" t="s">
        <v>8717</v>
      </c>
      <c r="D1199" s="1" t="s">
        <v>8718</v>
      </c>
      <c r="E1199" s="2">
        <v>43101</v>
      </c>
      <c r="F1199" s="2">
        <v>43220</v>
      </c>
      <c r="G1199" s="1" t="s">
        <v>27417</v>
      </c>
      <c r="H1199" s="1">
        <f>+Temporalidad[[#This Row],[ID]]</f>
        <v>1188</v>
      </c>
    </row>
    <row r="1200" spans="1:8" x14ac:dyDescent="0.3">
      <c r="A1200">
        <v>1189</v>
      </c>
      <c r="B1200" t="s">
        <v>8747</v>
      </c>
      <c r="C1200" s="1" t="s">
        <v>8717</v>
      </c>
      <c r="D1200" s="1" t="s">
        <v>8718</v>
      </c>
      <c r="E1200" s="2">
        <v>43466</v>
      </c>
      <c r="F1200" s="2">
        <v>43585</v>
      </c>
      <c r="G1200" s="1" t="s">
        <v>27418</v>
      </c>
      <c r="H1200" s="1">
        <f>+Temporalidad[[#This Row],[ID]]</f>
        <v>1189</v>
      </c>
    </row>
    <row r="1201" spans="1:8" x14ac:dyDescent="0.3">
      <c r="A1201">
        <v>1190</v>
      </c>
      <c r="B1201" t="s">
        <v>8748</v>
      </c>
      <c r="C1201" s="1" t="s">
        <v>8717</v>
      </c>
      <c r="D1201" s="1" t="s">
        <v>8718</v>
      </c>
      <c r="E1201" s="2">
        <v>43831</v>
      </c>
      <c r="F1201" s="2">
        <v>43951</v>
      </c>
      <c r="G1201" s="1" t="s">
        <v>27419</v>
      </c>
      <c r="H1201" s="1">
        <f>+Temporalidad[[#This Row],[ID]]</f>
        <v>1190</v>
      </c>
    </row>
    <row r="1202" spans="1:8" x14ac:dyDescent="0.3">
      <c r="A1202">
        <v>1191</v>
      </c>
      <c r="B1202" t="s">
        <v>8749</v>
      </c>
      <c r="C1202" s="1" t="s">
        <v>8717</v>
      </c>
      <c r="D1202" s="1" t="s">
        <v>8718</v>
      </c>
      <c r="E1202" s="2">
        <v>44197</v>
      </c>
      <c r="F1202" s="2">
        <v>44316</v>
      </c>
      <c r="G1202" s="1" t="s">
        <v>27420</v>
      </c>
      <c r="H1202" s="1">
        <f>+Temporalidad[[#This Row],[ID]]</f>
        <v>1191</v>
      </c>
    </row>
    <row r="1203" spans="1:8" x14ac:dyDescent="0.3">
      <c r="A1203">
        <v>1192</v>
      </c>
      <c r="B1203" t="s">
        <v>8750</v>
      </c>
      <c r="C1203" s="1" t="s">
        <v>8717</v>
      </c>
      <c r="D1203" s="1" t="s">
        <v>8718</v>
      </c>
      <c r="E1203" s="2">
        <v>44562</v>
      </c>
      <c r="F1203" s="2">
        <v>44681</v>
      </c>
      <c r="G1203" s="1" t="s">
        <v>27421</v>
      </c>
      <c r="H1203" s="1">
        <f>+Temporalidad[[#This Row],[ID]]</f>
        <v>1192</v>
      </c>
    </row>
    <row r="1204" spans="1:8" x14ac:dyDescent="0.3">
      <c r="A1204">
        <v>1193</v>
      </c>
      <c r="B1204" t="s">
        <v>8751</v>
      </c>
      <c r="C1204" s="1" t="s">
        <v>8717</v>
      </c>
      <c r="D1204" s="1" t="s">
        <v>8718</v>
      </c>
      <c r="E1204" s="2">
        <v>44927</v>
      </c>
      <c r="F1204" s="2">
        <v>45046</v>
      </c>
      <c r="G1204" s="1" t="s">
        <v>27422</v>
      </c>
      <c r="H1204" s="1">
        <f>+Temporalidad[[#This Row],[ID]]</f>
        <v>1193</v>
      </c>
    </row>
    <row r="1205" spans="1:8" x14ac:dyDescent="0.3">
      <c r="A1205">
        <v>1194</v>
      </c>
      <c r="B1205" t="s">
        <v>8752</v>
      </c>
      <c r="C1205" s="1" t="s">
        <v>8717</v>
      </c>
      <c r="D1205" s="1" t="s">
        <v>8718</v>
      </c>
      <c r="E1205" s="2">
        <v>45292</v>
      </c>
      <c r="F1205" s="2">
        <v>45412</v>
      </c>
      <c r="G1205" s="1" t="s">
        <v>27423</v>
      </c>
      <c r="H1205" s="1">
        <f>+Temporalidad[[#This Row],[ID]]</f>
        <v>1194</v>
      </c>
    </row>
    <row r="1206" spans="1:8" x14ac:dyDescent="0.3">
      <c r="A1206">
        <v>1195</v>
      </c>
      <c r="B1206" t="s">
        <v>8753</v>
      </c>
      <c r="C1206" s="1" t="s">
        <v>8717</v>
      </c>
      <c r="D1206" s="1" t="s">
        <v>8718</v>
      </c>
      <c r="E1206" s="2">
        <v>45658</v>
      </c>
      <c r="F1206" s="2">
        <v>45777</v>
      </c>
      <c r="G1206" s="1" t="s">
        <v>27424</v>
      </c>
      <c r="H1206" s="1">
        <f>+Temporalidad[[#This Row],[ID]]</f>
        <v>1195</v>
      </c>
    </row>
    <row r="1207" spans="1:8" x14ac:dyDescent="0.3">
      <c r="A1207">
        <v>1196</v>
      </c>
      <c r="B1207" t="s">
        <v>8754</v>
      </c>
      <c r="C1207" s="1" t="s">
        <v>8717</v>
      </c>
      <c r="D1207" s="1" t="s">
        <v>8718</v>
      </c>
      <c r="E1207" s="2">
        <v>46023</v>
      </c>
      <c r="F1207" s="2">
        <v>46142</v>
      </c>
      <c r="G1207" s="1" t="s">
        <v>27425</v>
      </c>
      <c r="H1207" s="1">
        <f>+Temporalidad[[#This Row],[ID]]</f>
        <v>1196</v>
      </c>
    </row>
    <row r="1208" spans="1:8" x14ac:dyDescent="0.3">
      <c r="A1208">
        <v>1197</v>
      </c>
      <c r="B1208" t="s">
        <v>8755</v>
      </c>
      <c r="C1208" s="1" t="s">
        <v>8717</v>
      </c>
      <c r="D1208" s="1" t="s">
        <v>8718</v>
      </c>
      <c r="E1208" s="2">
        <v>46388</v>
      </c>
      <c r="F1208" s="2">
        <v>46507</v>
      </c>
      <c r="G1208" s="1" t="s">
        <v>27426</v>
      </c>
      <c r="H1208" s="1">
        <f>+Temporalidad[[#This Row],[ID]]</f>
        <v>1197</v>
      </c>
    </row>
    <row r="1209" spans="1:8" x14ac:dyDescent="0.3">
      <c r="A1209">
        <v>1198</v>
      </c>
      <c r="B1209" t="s">
        <v>8756</v>
      </c>
      <c r="C1209" s="1" t="s">
        <v>8717</v>
      </c>
      <c r="D1209" s="1" t="s">
        <v>8718</v>
      </c>
      <c r="E1209" s="2">
        <v>46753</v>
      </c>
      <c r="F1209" s="2">
        <v>46873</v>
      </c>
      <c r="G1209" s="1" t="s">
        <v>27427</v>
      </c>
      <c r="H1209" s="1">
        <f>+Temporalidad[[#This Row],[ID]]</f>
        <v>1198</v>
      </c>
    </row>
    <row r="1210" spans="1:8" x14ac:dyDescent="0.3">
      <c r="A1210">
        <v>1199</v>
      </c>
      <c r="B1210" t="s">
        <v>8757</v>
      </c>
      <c r="C1210" s="1" t="s">
        <v>8717</v>
      </c>
      <c r="D1210" s="1" t="s">
        <v>8718</v>
      </c>
      <c r="E1210" s="2">
        <v>47119</v>
      </c>
      <c r="F1210" s="2">
        <v>47238</v>
      </c>
      <c r="G1210" s="1" t="s">
        <v>27428</v>
      </c>
      <c r="H1210" s="1">
        <f>+Temporalidad[[#This Row],[ID]]</f>
        <v>1199</v>
      </c>
    </row>
    <row r="1211" spans="1:8" x14ac:dyDescent="0.3">
      <c r="A1211">
        <v>1200</v>
      </c>
      <c r="B1211" t="s">
        <v>8758</v>
      </c>
      <c r="C1211" s="1" t="s">
        <v>8717</v>
      </c>
      <c r="D1211" s="1" t="s">
        <v>8718</v>
      </c>
      <c r="E1211" s="2">
        <v>47484</v>
      </c>
      <c r="F1211" s="2">
        <v>47603</v>
      </c>
      <c r="G1211" s="1" t="s">
        <v>27429</v>
      </c>
      <c r="H1211" s="1">
        <f>+Temporalidad[[#This Row],[ID]]</f>
        <v>1200</v>
      </c>
    </row>
    <row r="1212" spans="1:8" x14ac:dyDescent="0.3">
      <c r="A1212">
        <v>1201</v>
      </c>
      <c r="B1212" t="s">
        <v>8759</v>
      </c>
      <c r="C1212" s="1" t="s">
        <v>8717</v>
      </c>
      <c r="D1212" s="1" t="s">
        <v>8718</v>
      </c>
      <c r="E1212" s="2">
        <v>47849</v>
      </c>
      <c r="F1212" s="2">
        <v>47968</v>
      </c>
      <c r="G1212" s="1" t="s">
        <v>27430</v>
      </c>
      <c r="H1212" s="1">
        <f>+Temporalidad[[#This Row],[ID]]</f>
        <v>1201</v>
      </c>
    </row>
    <row r="1213" spans="1:8" x14ac:dyDescent="0.3">
      <c r="A1213">
        <v>1202</v>
      </c>
      <c r="B1213" t="s">
        <v>8760</v>
      </c>
      <c r="C1213" s="1" t="s">
        <v>8717</v>
      </c>
      <c r="D1213" s="1" t="s">
        <v>8718</v>
      </c>
      <c r="E1213" s="2">
        <v>48214</v>
      </c>
      <c r="F1213" s="2">
        <v>48334</v>
      </c>
      <c r="G1213" s="1" t="s">
        <v>27431</v>
      </c>
      <c r="H1213" s="1">
        <f>+Temporalidad[[#This Row],[ID]]</f>
        <v>1202</v>
      </c>
    </row>
    <row r="1214" spans="1:8" x14ac:dyDescent="0.3">
      <c r="A1214">
        <v>1203</v>
      </c>
      <c r="B1214" t="s">
        <v>8761</v>
      </c>
      <c r="C1214" s="1" t="s">
        <v>8717</v>
      </c>
      <c r="D1214" s="1" t="s">
        <v>8718</v>
      </c>
      <c r="E1214" s="2">
        <v>48580</v>
      </c>
      <c r="F1214" s="2">
        <v>48699</v>
      </c>
      <c r="G1214" s="1" t="s">
        <v>27432</v>
      </c>
      <c r="H1214" s="1">
        <f>+Temporalidad[[#This Row],[ID]]</f>
        <v>1203</v>
      </c>
    </row>
    <row r="1215" spans="1:8" x14ac:dyDescent="0.3">
      <c r="A1215">
        <v>1204</v>
      </c>
      <c r="B1215" t="s">
        <v>8762</v>
      </c>
      <c r="C1215" s="1" t="s">
        <v>8717</v>
      </c>
      <c r="D1215" s="1" t="s">
        <v>8718</v>
      </c>
      <c r="E1215" s="2">
        <v>48945</v>
      </c>
      <c r="F1215" s="2">
        <v>49064</v>
      </c>
      <c r="G1215" s="1" t="s">
        <v>27433</v>
      </c>
      <c r="H1215" s="1">
        <f>+Temporalidad[[#This Row],[ID]]</f>
        <v>1204</v>
      </c>
    </row>
    <row r="1216" spans="1:8" x14ac:dyDescent="0.3">
      <c r="A1216">
        <v>1205</v>
      </c>
      <c r="B1216" t="s">
        <v>8763</v>
      </c>
      <c r="C1216" s="1" t="s">
        <v>8717</v>
      </c>
      <c r="D1216" s="1" t="s">
        <v>8718</v>
      </c>
      <c r="E1216" s="2">
        <v>49310</v>
      </c>
      <c r="F1216" s="2">
        <v>49429</v>
      </c>
      <c r="G1216" s="1" t="s">
        <v>27434</v>
      </c>
      <c r="H1216" s="1">
        <f>+Temporalidad[[#This Row],[ID]]</f>
        <v>1205</v>
      </c>
    </row>
    <row r="1217" spans="1:8" x14ac:dyDescent="0.3">
      <c r="A1217">
        <v>1206</v>
      </c>
      <c r="B1217" t="s">
        <v>8764</v>
      </c>
      <c r="C1217" s="1" t="s">
        <v>8717</v>
      </c>
      <c r="D1217" s="1" t="s">
        <v>8718</v>
      </c>
      <c r="E1217" s="2">
        <v>49675</v>
      </c>
      <c r="F1217" s="2">
        <v>49795</v>
      </c>
      <c r="G1217" s="1" t="s">
        <v>27435</v>
      </c>
      <c r="H1217" s="1">
        <f>+Temporalidad[[#This Row],[ID]]</f>
        <v>1206</v>
      </c>
    </row>
    <row r="1218" spans="1:8" x14ac:dyDescent="0.3">
      <c r="A1218">
        <v>1207</v>
      </c>
      <c r="B1218" t="s">
        <v>8765</v>
      </c>
      <c r="C1218" s="1" t="s">
        <v>8717</v>
      </c>
      <c r="D1218" s="1" t="s">
        <v>8718</v>
      </c>
      <c r="E1218" s="2">
        <v>50041</v>
      </c>
      <c r="F1218" s="2">
        <v>50160</v>
      </c>
      <c r="G1218" s="1" t="s">
        <v>27436</v>
      </c>
      <c r="H1218" s="1">
        <f>+Temporalidad[[#This Row],[ID]]</f>
        <v>1207</v>
      </c>
    </row>
    <row r="1219" spans="1:8" x14ac:dyDescent="0.3">
      <c r="A1219">
        <v>1208</v>
      </c>
      <c r="B1219" t="s">
        <v>8766</v>
      </c>
      <c r="C1219" s="1" t="s">
        <v>8717</v>
      </c>
      <c r="D1219" s="1" t="s">
        <v>8718</v>
      </c>
      <c r="E1219" s="2">
        <v>50406</v>
      </c>
      <c r="F1219" s="2">
        <v>50525</v>
      </c>
      <c r="G1219" s="1" t="s">
        <v>27437</v>
      </c>
      <c r="H1219" s="1">
        <f>+Temporalidad[[#This Row],[ID]]</f>
        <v>1208</v>
      </c>
    </row>
    <row r="1220" spans="1:8" x14ac:dyDescent="0.3">
      <c r="A1220">
        <v>1209</v>
      </c>
      <c r="B1220" t="s">
        <v>8767</v>
      </c>
      <c r="C1220" s="1" t="s">
        <v>8717</v>
      </c>
      <c r="D1220" s="1" t="s">
        <v>8718</v>
      </c>
      <c r="E1220" s="2">
        <v>50771</v>
      </c>
      <c r="F1220" s="2">
        <v>50890</v>
      </c>
      <c r="G1220" s="1" t="s">
        <v>27438</v>
      </c>
      <c r="H1220" s="1">
        <f>+Temporalidad[[#This Row],[ID]]</f>
        <v>1209</v>
      </c>
    </row>
    <row r="1221" spans="1:8" x14ac:dyDescent="0.3">
      <c r="A1221">
        <v>1210</v>
      </c>
      <c r="B1221" t="s">
        <v>8768</v>
      </c>
      <c r="C1221" s="1" t="s">
        <v>8717</v>
      </c>
      <c r="D1221" s="1" t="s">
        <v>8718</v>
      </c>
      <c r="E1221" s="2">
        <v>51136</v>
      </c>
      <c r="F1221" s="2">
        <v>51256</v>
      </c>
      <c r="G1221" s="1" t="s">
        <v>27439</v>
      </c>
      <c r="H1221" s="1">
        <f>+Temporalidad[[#This Row],[ID]]</f>
        <v>1210</v>
      </c>
    </row>
    <row r="1222" spans="1:8" x14ac:dyDescent="0.3">
      <c r="A1222">
        <v>1211</v>
      </c>
      <c r="B1222" t="s">
        <v>8769</v>
      </c>
      <c r="C1222" s="1" t="s">
        <v>8717</v>
      </c>
      <c r="D1222" s="1" t="s">
        <v>8718</v>
      </c>
      <c r="E1222" s="2">
        <v>51502</v>
      </c>
      <c r="F1222" s="2">
        <v>51621</v>
      </c>
      <c r="G1222" s="1" t="s">
        <v>27440</v>
      </c>
      <c r="H1222" s="1">
        <f>+Temporalidad[[#This Row],[ID]]</f>
        <v>1211</v>
      </c>
    </row>
    <row r="1223" spans="1:8" x14ac:dyDescent="0.3">
      <c r="A1223">
        <v>1212</v>
      </c>
      <c r="B1223" t="s">
        <v>8770</v>
      </c>
      <c r="C1223" s="1" t="s">
        <v>8717</v>
      </c>
      <c r="D1223" s="1" t="s">
        <v>8718</v>
      </c>
      <c r="E1223" s="2">
        <v>51867</v>
      </c>
      <c r="F1223" s="2">
        <v>51986</v>
      </c>
      <c r="G1223" s="1" t="s">
        <v>27441</v>
      </c>
      <c r="H1223" s="1">
        <f>+Temporalidad[[#This Row],[ID]]</f>
        <v>1212</v>
      </c>
    </row>
    <row r="1224" spans="1:8" x14ac:dyDescent="0.3">
      <c r="A1224">
        <v>1213</v>
      </c>
      <c r="B1224" t="s">
        <v>8771</v>
      </c>
      <c r="C1224" s="1" t="s">
        <v>8717</v>
      </c>
      <c r="D1224" s="1" t="s">
        <v>8718</v>
      </c>
      <c r="E1224" s="2">
        <v>52232</v>
      </c>
      <c r="F1224" s="2">
        <v>52351</v>
      </c>
      <c r="G1224" s="1" t="s">
        <v>27442</v>
      </c>
      <c r="H1224" s="1">
        <f>+Temporalidad[[#This Row],[ID]]</f>
        <v>1213</v>
      </c>
    </row>
    <row r="1225" spans="1:8" x14ac:dyDescent="0.3">
      <c r="A1225">
        <v>1214</v>
      </c>
      <c r="B1225" t="s">
        <v>8772</v>
      </c>
      <c r="C1225" s="1" t="s">
        <v>8717</v>
      </c>
      <c r="D1225" s="1" t="s">
        <v>8718</v>
      </c>
      <c r="E1225" s="2">
        <v>52597</v>
      </c>
      <c r="F1225" s="2">
        <v>52717</v>
      </c>
      <c r="G1225" s="1" t="s">
        <v>27443</v>
      </c>
      <c r="H1225" s="1">
        <f>+Temporalidad[[#This Row],[ID]]</f>
        <v>1214</v>
      </c>
    </row>
    <row r="1226" spans="1:8" x14ac:dyDescent="0.3">
      <c r="A1226">
        <v>1215</v>
      </c>
      <c r="B1226" t="s">
        <v>8773</v>
      </c>
      <c r="C1226" s="1" t="s">
        <v>8717</v>
      </c>
      <c r="D1226" s="1" t="s">
        <v>8718</v>
      </c>
      <c r="E1226" s="2">
        <v>52963</v>
      </c>
      <c r="F1226" s="2">
        <v>53082</v>
      </c>
      <c r="G1226" s="1" t="s">
        <v>27444</v>
      </c>
      <c r="H1226" s="1">
        <f>+Temporalidad[[#This Row],[ID]]</f>
        <v>1215</v>
      </c>
    </row>
    <row r="1227" spans="1:8" x14ac:dyDescent="0.3">
      <c r="A1227">
        <v>1216</v>
      </c>
      <c r="B1227" t="s">
        <v>8774</v>
      </c>
      <c r="C1227" s="1" t="s">
        <v>8717</v>
      </c>
      <c r="D1227" s="1" t="s">
        <v>8718</v>
      </c>
      <c r="E1227" s="2">
        <v>53328</v>
      </c>
      <c r="F1227" s="2">
        <v>53447</v>
      </c>
      <c r="G1227" s="1" t="s">
        <v>27445</v>
      </c>
      <c r="H1227" s="1">
        <f>+Temporalidad[[#This Row],[ID]]</f>
        <v>1216</v>
      </c>
    </row>
    <row r="1228" spans="1:8" x14ac:dyDescent="0.3">
      <c r="A1228">
        <v>1217</v>
      </c>
      <c r="B1228" t="s">
        <v>8775</v>
      </c>
      <c r="C1228" s="1" t="s">
        <v>8717</v>
      </c>
      <c r="D1228" s="1" t="s">
        <v>8718</v>
      </c>
      <c r="E1228" s="2">
        <v>53693</v>
      </c>
      <c r="F1228" s="2">
        <v>53812</v>
      </c>
      <c r="G1228" s="1" t="s">
        <v>27446</v>
      </c>
      <c r="H1228" s="1">
        <f>+Temporalidad[[#This Row],[ID]]</f>
        <v>1217</v>
      </c>
    </row>
    <row r="1229" spans="1:8" x14ac:dyDescent="0.3">
      <c r="A1229">
        <v>1218</v>
      </c>
      <c r="B1229" t="s">
        <v>8776</v>
      </c>
      <c r="C1229" s="1" t="s">
        <v>8717</v>
      </c>
      <c r="D1229" s="1" t="s">
        <v>8718</v>
      </c>
      <c r="E1229" s="2">
        <v>54058</v>
      </c>
      <c r="F1229" s="2">
        <v>54178</v>
      </c>
      <c r="G1229" s="1" t="s">
        <v>27447</v>
      </c>
      <c r="H1229" s="1">
        <f>+Temporalidad[[#This Row],[ID]]</f>
        <v>1218</v>
      </c>
    </row>
    <row r="1230" spans="1:8" x14ac:dyDescent="0.3">
      <c r="A1230">
        <v>1219</v>
      </c>
      <c r="B1230" t="s">
        <v>8777</v>
      </c>
      <c r="C1230" s="1" t="s">
        <v>8717</v>
      </c>
      <c r="D1230" s="1" t="s">
        <v>8718</v>
      </c>
      <c r="E1230" s="2">
        <v>54424</v>
      </c>
      <c r="F1230" s="2">
        <v>54543</v>
      </c>
      <c r="G1230" s="1" t="s">
        <v>27448</v>
      </c>
      <c r="H1230" s="1">
        <f>+Temporalidad[[#This Row],[ID]]</f>
        <v>1219</v>
      </c>
    </row>
    <row r="1231" spans="1:8" x14ac:dyDescent="0.3">
      <c r="A1231">
        <v>1220</v>
      </c>
      <c r="B1231" t="s">
        <v>8778</v>
      </c>
      <c r="C1231" s="1" t="s">
        <v>8717</v>
      </c>
      <c r="D1231" s="1" t="s">
        <v>8718</v>
      </c>
      <c r="E1231" s="2">
        <v>54789</v>
      </c>
      <c r="F1231" s="2">
        <v>54908</v>
      </c>
      <c r="G1231" s="1" t="s">
        <v>27449</v>
      </c>
      <c r="H1231" s="1">
        <f>+Temporalidad[[#This Row],[ID]]</f>
        <v>1220</v>
      </c>
    </row>
    <row r="1232" spans="1:8" x14ac:dyDescent="0.3">
      <c r="A1232">
        <v>1221</v>
      </c>
      <c r="B1232" t="s">
        <v>8779</v>
      </c>
      <c r="C1232" s="1" t="s">
        <v>8717</v>
      </c>
      <c r="D1232" s="1" t="s">
        <v>8718</v>
      </c>
      <c r="E1232" s="2">
        <v>32994</v>
      </c>
      <c r="F1232" s="2">
        <v>33116</v>
      </c>
      <c r="G1232" s="1" t="s">
        <v>27450</v>
      </c>
      <c r="H1232" s="1">
        <f>+Temporalidad[[#This Row],[ID]]</f>
        <v>1221</v>
      </c>
    </row>
    <row r="1233" spans="1:8" x14ac:dyDescent="0.3">
      <c r="A1233">
        <v>1222</v>
      </c>
      <c r="B1233" t="s">
        <v>8780</v>
      </c>
      <c r="C1233" s="1" t="s">
        <v>8717</v>
      </c>
      <c r="D1233" s="1" t="s">
        <v>8718</v>
      </c>
      <c r="E1233" s="2">
        <v>33359</v>
      </c>
      <c r="F1233" s="2">
        <v>33481</v>
      </c>
      <c r="G1233" s="1" t="s">
        <v>27451</v>
      </c>
      <c r="H1233" s="1">
        <f>+Temporalidad[[#This Row],[ID]]</f>
        <v>1222</v>
      </c>
    </row>
    <row r="1234" spans="1:8" x14ac:dyDescent="0.3">
      <c r="A1234">
        <v>1223</v>
      </c>
      <c r="B1234" t="s">
        <v>8781</v>
      </c>
      <c r="C1234" s="1" t="s">
        <v>8717</v>
      </c>
      <c r="D1234" s="1" t="s">
        <v>8718</v>
      </c>
      <c r="E1234" s="2">
        <v>33725</v>
      </c>
      <c r="F1234" s="2">
        <v>33847</v>
      </c>
      <c r="G1234" s="1" t="s">
        <v>27452</v>
      </c>
      <c r="H1234" s="1">
        <f>+Temporalidad[[#This Row],[ID]]</f>
        <v>1223</v>
      </c>
    </row>
    <row r="1235" spans="1:8" x14ac:dyDescent="0.3">
      <c r="A1235">
        <v>1224</v>
      </c>
      <c r="B1235" t="s">
        <v>8782</v>
      </c>
      <c r="C1235" s="1" t="s">
        <v>8717</v>
      </c>
      <c r="D1235" s="1" t="s">
        <v>8718</v>
      </c>
      <c r="E1235" s="2">
        <v>34090</v>
      </c>
      <c r="F1235" s="2">
        <v>34212</v>
      </c>
      <c r="G1235" s="1" t="s">
        <v>27453</v>
      </c>
      <c r="H1235" s="1">
        <f>+Temporalidad[[#This Row],[ID]]</f>
        <v>1224</v>
      </c>
    </row>
    <row r="1236" spans="1:8" x14ac:dyDescent="0.3">
      <c r="A1236">
        <v>1225</v>
      </c>
      <c r="B1236" t="s">
        <v>8783</v>
      </c>
      <c r="C1236" s="1" t="s">
        <v>8717</v>
      </c>
      <c r="D1236" s="1" t="s">
        <v>8718</v>
      </c>
      <c r="E1236" s="2">
        <v>34455</v>
      </c>
      <c r="F1236" s="2">
        <v>34577</v>
      </c>
      <c r="G1236" s="1" t="s">
        <v>27454</v>
      </c>
      <c r="H1236" s="1">
        <f>+Temporalidad[[#This Row],[ID]]</f>
        <v>1225</v>
      </c>
    </row>
    <row r="1237" spans="1:8" x14ac:dyDescent="0.3">
      <c r="A1237">
        <v>1226</v>
      </c>
      <c r="B1237" t="s">
        <v>8784</v>
      </c>
      <c r="C1237" s="1" t="s">
        <v>8717</v>
      </c>
      <c r="D1237" s="1" t="s">
        <v>8718</v>
      </c>
      <c r="E1237" s="2">
        <v>34820</v>
      </c>
      <c r="F1237" s="2">
        <v>34942</v>
      </c>
      <c r="G1237" s="1" t="s">
        <v>27455</v>
      </c>
      <c r="H1237" s="1">
        <f>+Temporalidad[[#This Row],[ID]]</f>
        <v>1226</v>
      </c>
    </row>
    <row r="1238" spans="1:8" x14ac:dyDescent="0.3">
      <c r="A1238">
        <v>1227</v>
      </c>
      <c r="B1238" t="s">
        <v>8785</v>
      </c>
      <c r="C1238" s="1" t="s">
        <v>8717</v>
      </c>
      <c r="D1238" s="1" t="s">
        <v>8718</v>
      </c>
      <c r="E1238" s="2">
        <v>35186</v>
      </c>
      <c r="F1238" s="2">
        <v>35308</v>
      </c>
      <c r="G1238" s="1" t="s">
        <v>27456</v>
      </c>
      <c r="H1238" s="1">
        <f>+Temporalidad[[#This Row],[ID]]</f>
        <v>1227</v>
      </c>
    </row>
    <row r="1239" spans="1:8" x14ac:dyDescent="0.3">
      <c r="A1239">
        <v>1228</v>
      </c>
      <c r="B1239" t="s">
        <v>8786</v>
      </c>
      <c r="C1239" s="1" t="s">
        <v>8717</v>
      </c>
      <c r="D1239" s="1" t="s">
        <v>8718</v>
      </c>
      <c r="E1239" s="2">
        <v>35551</v>
      </c>
      <c r="F1239" s="2">
        <v>35673</v>
      </c>
      <c r="G1239" s="1" t="s">
        <v>27457</v>
      </c>
      <c r="H1239" s="1">
        <f>+Temporalidad[[#This Row],[ID]]</f>
        <v>1228</v>
      </c>
    </row>
    <row r="1240" spans="1:8" x14ac:dyDescent="0.3">
      <c r="A1240">
        <v>1229</v>
      </c>
      <c r="B1240" t="s">
        <v>8787</v>
      </c>
      <c r="C1240" s="1" t="s">
        <v>8717</v>
      </c>
      <c r="D1240" s="1" t="s">
        <v>8718</v>
      </c>
      <c r="E1240" s="2">
        <v>35916</v>
      </c>
      <c r="F1240" s="2">
        <v>36038</v>
      </c>
      <c r="G1240" s="1" t="s">
        <v>27458</v>
      </c>
      <c r="H1240" s="1">
        <f>+Temporalidad[[#This Row],[ID]]</f>
        <v>1229</v>
      </c>
    </row>
    <row r="1241" spans="1:8" x14ac:dyDescent="0.3">
      <c r="A1241">
        <v>1230</v>
      </c>
      <c r="B1241" t="s">
        <v>8788</v>
      </c>
      <c r="C1241" s="1" t="s">
        <v>8717</v>
      </c>
      <c r="D1241" s="1" t="s">
        <v>8718</v>
      </c>
      <c r="E1241" s="2">
        <v>36281</v>
      </c>
      <c r="F1241" s="2">
        <v>36403</v>
      </c>
      <c r="G1241" s="1" t="s">
        <v>27459</v>
      </c>
      <c r="H1241" s="1">
        <f>+Temporalidad[[#This Row],[ID]]</f>
        <v>1230</v>
      </c>
    </row>
    <row r="1242" spans="1:8" x14ac:dyDescent="0.3">
      <c r="A1242">
        <v>1231</v>
      </c>
      <c r="B1242" t="s">
        <v>8789</v>
      </c>
      <c r="C1242" s="1" t="s">
        <v>8717</v>
      </c>
      <c r="D1242" s="1" t="s">
        <v>8718</v>
      </c>
      <c r="E1242" s="2">
        <v>36647</v>
      </c>
      <c r="F1242" s="2">
        <v>36769</v>
      </c>
      <c r="G1242" s="1" t="s">
        <v>27460</v>
      </c>
      <c r="H1242" s="1">
        <f>+Temporalidad[[#This Row],[ID]]</f>
        <v>1231</v>
      </c>
    </row>
    <row r="1243" spans="1:8" x14ac:dyDescent="0.3">
      <c r="A1243">
        <v>1232</v>
      </c>
      <c r="B1243" t="s">
        <v>8790</v>
      </c>
      <c r="C1243" s="1" t="s">
        <v>8717</v>
      </c>
      <c r="D1243" s="1" t="s">
        <v>8718</v>
      </c>
      <c r="E1243" s="2">
        <v>37012</v>
      </c>
      <c r="F1243" s="2">
        <v>37134</v>
      </c>
      <c r="G1243" s="1" t="s">
        <v>27461</v>
      </c>
      <c r="H1243" s="1">
        <f>+Temporalidad[[#This Row],[ID]]</f>
        <v>1232</v>
      </c>
    </row>
    <row r="1244" spans="1:8" x14ac:dyDescent="0.3">
      <c r="A1244">
        <v>1233</v>
      </c>
      <c r="B1244" t="s">
        <v>8791</v>
      </c>
      <c r="C1244" s="1" t="s">
        <v>8717</v>
      </c>
      <c r="D1244" s="1" t="s">
        <v>8718</v>
      </c>
      <c r="E1244" s="2">
        <v>37377</v>
      </c>
      <c r="F1244" s="2">
        <v>37499</v>
      </c>
      <c r="G1244" s="1" t="s">
        <v>27462</v>
      </c>
      <c r="H1244" s="1">
        <f>+Temporalidad[[#This Row],[ID]]</f>
        <v>1233</v>
      </c>
    </row>
    <row r="1245" spans="1:8" x14ac:dyDescent="0.3">
      <c r="A1245">
        <v>1234</v>
      </c>
      <c r="B1245" t="s">
        <v>8792</v>
      </c>
      <c r="C1245" s="1" t="s">
        <v>8717</v>
      </c>
      <c r="D1245" s="1" t="s">
        <v>8718</v>
      </c>
      <c r="E1245" s="2">
        <v>37742</v>
      </c>
      <c r="F1245" s="2">
        <v>37864</v>
      </c>
      <c r="G1245" s="1" t="s">
        <v>27463</v>
      </c>
      <c r="H1245" s="1">
        <f>+Temporalidad[[#This Row],[ID]]</f>
        <v>1234</v>
      </c>
    </row>
    <row r="1246" spans="1:8" x14ac:dyDescent="0.3">
      <c r="A1246">
        <v>1235</v>
      </c>
      <c r="B1246" t="s">
        <v>8793</v>
      </c>
      <c r="C1246" s="1" t="s">
        <v>8717</v>
      </c>
      <c r="D1246" s="1" t="s">
        <v>8718</v>
      </c>
      <c r="E1246" s="2">
        <v>38108</v>
      </c>
      <c r="F1246" s="2">
        <v>38230</v>
      </c>
      <c r="G1246" s="1" t="s">
        <v>27464</v>
      </c>
      <c r="H1246" s="1">
        <f>+Temporalidad[[#This Row],[ID]]</f>
        <v>1235</v>
      </c>
    </row>
    <row r="1247" spans="1:8" x14ac:dyDescent="0.3">
      <c r="A1247">
        <v>1236</v>
      </c>
      <c r="B1247" t="s">
        <v>8794</v>
      </c>
      <c r="C1247" s="1" t="s">
        <v>8717</v>
      </c>
      <c r="D1247" s="1" t="s">
        <v>8718</v>
      </c>
      <c r="E1247" s="2">
        <v>38473</v>
      </c>
      <c r="F1247" s="2">
        <v>38595</v>
      </c>
      <c r="G1247" s="1" t="s">
        <v>27465</v>
      </c>
      <c r="H1247" s="1">
        <f>+Temporalidad[[#This Row],[ID]]</f>
        <v>1236</v>
      </c>
    </row>
    <row r="1248" spans="1:8" x14ac:dyDescent="0.3">
      <c r="A1248">
        <v>1237</v>
      </c>
      <c r="B1248" t="s">
        <v>8795</v>
      </c>
      <c r="C1248" s="1" t="s">
        <v>8717</v>
      </c>
      <c r="D1248" s="1" t="s">
        <v>8718</v>
      </c>
      <c r="E1248" s="2">
        <v>38838</v>
      </c>
      <c r="F1248" s="2">
        <v>38960</v>
      </c>
      <c r="G1248" s="1" t="s">
        <v>27466</v>
      </c>
      <c r="H1248" s="1">
        <f>+Temporalidad[[#This Row],[ID]]</f>
        <v>1237</v>
      </c>
    </row>
    <row r="1249" spans="1:8" x14ac:dyDescent="0.3">
      <c r="A1249">
        <v>1238</v>
      </c>
      <c r="B1249" t="s">
        <v>8796</v>
      </c>
      <c r="C1249" s="1" t="s">
        <v>8717</v>
      </c>
      <c r="D1249" s="1" t="s">
        <v>8718</v>
      </c>
      <c r="E1249" s="2">
        <v>39203</v>
      </c>
      <c r="F1249" s="2">
        <v>39325</v>
      </c>
      <c r="G1249" s="1" t="s">
        <v>27467</v>
      </c>
      <c r="H1249" s="1">
        <f>+Temporalidad[[#This Row],[ID]]</f>
        <v>1238</v>
      </c>
    </row>
    <row r="1250" spans="1:8" x14ac:dyDescent="0.3">
      <c r="A1250">
        <v>1239</v>
      </c>
      <c r="B1250" t="s">
        <v>8797</v>
      </c>
      <c r="C1250" s="1" t="s">
        <v>8717</v>
      </c>
      <c r="D1250" s="1" t="s">
        <v>8718</v>
      </c>
      <c r="E1250" s="2">
        <v>39569</v>
      </c>
      <c r="F1250" s="2">
        <v>39691</v>
      </c>
      <c r="G1250" s="1" t="s">
        <v>27468</v>
      </c>
      <c r="H1250" s="1">
        <f>+Temporalidad[[#This Row],[ID]]</f>
        <v>1239</v>
      </c>
    </row>
    <row r="1251" spans="1:8" x14ac:dyDescent="0.3">
      <c r="A1251">
        <v>1240</v>
      </c>
      <c r="B1251" t="s">
        <v>8798</v>
      </c>
      <c r="C1251" s="1" t="s">
        <v>8717</v>
      </c>
      <c r="D1251" s="1" t="s">
        <v>8718</v>
      </c>
      <c r="E1251" s="2">
        <v>39934</v>
      </c>
      <c r="F1251" s="2">
        <v>40056</v>
      </c>
      <c r="G1251" s="1" t="s">
        <v>27469</v>
      </c>
      <c r="H1251" s="1">
        <f>+Temporalidad[[#This Row],[ID]]</f>
        <v>1240</v>
      </c>
    </row>
    <row r="1252" spans="1:8" x14ac:dyDescent="0.3">
      <c r="A1252">
        <v>1241</v>
      </c>
      <c r="B1252" t="s">
        <v>8799</v>
      </c>
      <c r="C1252" s="1" t="s">
        <v>8717</v>
      </c>
      <c r="D1252" s="1" t="s">
        <v>8718</v>
      </c>
      <c r="E1252" s="2">
        <v>40299</v>
      </c>
      <c r="F1252" s="2">
        <v>40421</v>
      </c>
      <c r="G1252" s="1" t="s">
        <v>27470</v>
      </c>
      <c r="H1252" s="1">
        <f>+Temporalidad[[#This Row],[ID]]</f>
        <v>1241</v>
      </c>
    </row>
    <row r="1253" spans="1:8" x14ac:dyDescent="0.3">
      <c r="A1253">
        <v>1242</v>
      </c>
      <c r="B1253" t="s">
        <v>8800</v>
      </c>
      <c r="C1253" s="1" t="s">
        <v>8717</v>
      </c>
      <c r="D1253" s="1" t="s">
        <v>8718</v>
      </c>
      <c r="E1253" s="2">
        <v>40664</v>
      </c>
      <c r="F1253" s="2">
        <v>40786</v>
      </c>
      <c r="G1253" s="1" t="s">
        <v>27471</v>
      </c>
      <c r="H1253" s="1">
        <f>+Temporalidad[[#This Row],[ID]]</f>
        <v>1242</v>
      </c>
    </row>
    <row r="1254" spans="1:8" x14ac:dyDescent="0.3">
      <c r="A1254">
        <v>1243</v>
      </c>
      <c r="B1254" t="s">
        <v>8801</v>
      </c>
      <c r="C1254" s="1" t="s">
        <v>8717</v>
      </c>
      <c r="D1254" s="1" t="s">
        <v>8718</v>
      </c>
      <c r="E1254" s="2">
        <v>41030</v>
      </c>
      <c r="F1254" s="2">
        <v>41152</v>
      </c>
      <c r="G1254" s="1" t="s">
        <v>27472</v>
      </c>
      <c r="H1254" s="1">
        <f>+Temporalidad[[#This Row],[ID]]</f>
        <v>1243</v>
      </c>
    </row>
    <row r="1255" spans="1:8" x14ac:dyDescent="0.3">
      <c r="A1255">
        <v>1244</v>
      </c>
      <c r="B1255" t="s">
        <v>8802</v>
      </c>
      <c r="C1255" s="1" t="s">
        <v>8717</v>
      </c>
      <c r="D1255" s="1" t="s">
        <v>8718</v>
      </c>
      <c r="E1255" s="2">
        <v>41395</v>
      </c>
      <c r="F1255" s="2">
        <v>41517</v>
      </c>
      <c r="G1255" s="1" t="s">
        <v>27473</v>
      </c>
      <c r="H1255" s="1">
        <f>+Temporalidad[[#This Row],[ID]]</f>
        <v>1244</v>
      </c>
    </row>
    <row r="1256" spans="1:8" x14ac:dyDescent="0.3">
      <c r="A1256">
        <v>1245</v>
      </c>
      <c r="B1256" t="s">
        <v>8803</v>
      </c>
      <c r="C1256" s="1" t="s">
        <v>8717</v>
      </c>
      <c r="D1256" s="1" t="s">
        <v>8718</v>
      </c>
      <c r="E1256" s="2">
        <v>41760</v>
      </c>
      <c r="F1256" s="2">
        <v>41882</v>
      </c>
      <c r="G1256" s="1" t="s">
        <v>27474</v>
      </c>
      <c r="H1256" s="1">
        <f>+Temporalidad[[#This Row],[ID]]</f>
        <v>1245</v>
      </c>
    </row>
    <row r="1257" spans="1:8" x14ac:dyDescent="0.3">
      <c r="A1257">
        <v>1246</v>
      </c>
      <c r="B1257" t="s">
        <v>8804</v>
      </c>
      <c r="C1257" s="1" t="s">
        <v>8717</v>
      </c>
      <c r="D1257" s="1" t="s">
        <v>8718</v>
      </c>
      <c r="E1257" s="2">
        <v>42125</v>
      </c>
      <c r="F1257" s="2">
        <v>42247</v>
      </c>
      <c r="G1257" s="1" t="s">
        <v>27475</v>
      </c>
      <c r="H1257" s="1">
        <f>+Temporalidad[[#This Row],[ID]]</f>
        <v>1246</v>
      </c>
    </row>
    <row r="1258" spans="1:8" x14ac:dyDescent="0.3">
      <c r="A1258">
        <v>1247</v>
      </c>
      <c r="B1258" t="s">
        <v>8805</v>
      </c>
      <c r="C1258" s="1" t="s">
        <v>8717</v>
      </c>
      <c r="D1258" s="1" t="s">
        <v>8718</v>
      </c>
      <c r="E1258" s="2">
        <v>42491</v>
      </c>
      <c r="F1258" s="2">
        <v>42613</v>
      </c>
      <c r="G1258" s="1" t="s">
        <v>27476</v>
      </c>
      <c r="H1258" s="1">
        <f>+Temporalidad[[#This Row],[ID]]</f>
        <v>1247</v>
      </c>
    </row>
    <row r="1259" spans="1:8" x14ac:dyDescent="0.3">
      <c r="A1259">
        <v>1248</v>
      </c>
      <c r="B1259" t="s">
        <v>8806</v>
      </c>
      <c r="C1259" s="1" t="s">
        <v>8717</v>
      </c>
      <c r="D1259" s="1" t="s">
        <v>8718</v>
      </c>
      <c r="E1259" s="2">
        <v>42856</v>
      </c>
      <c r="F1259" s="2">
        <v>42978</v>
      </c>
      <c r="G1259" s="1" t="s">
        <v>27477</v>
      </c>
      <c r="H1259" s="1">
        <f>+Temporalidad[[#This Row],[ID]]</f>
        <v>1248</v>
      </c>
    </row>
    <row r="1260" spans="1:8" x14ac:dyDescent="0.3">
      <c r="A1260">
        <v>1249</v>
      </c>
      <c r="B1260" t="s">
        <v>8807</v>
      </c>
      <c r="C1260" s="1" t="s">
        <v>8717</v>
      </c>
      <c r="D1260" s="1" t="s">
        <v>8718</v>
      </c>
      <c r="E1260" s="2">
        <v>43221</v>
      </c>
      <c r="F1260" s="2">
        <v>43343</v>
      </c>
      <c r="G1260" s="1" t="s">
        <v>27478</v>
      </c>
      <c r="H1260" s="1">
        <f>+Temporalidad[[#This Row],[ID]]</f>
        <v>1249</v>
      </c>
    </row>
    <row r="1261" spans="1:8" x14ac:dyDescent="0.3">
      <c r="A1261">
        <v>1250</v>
      </c>
      <c r="B1261" t="s">
        <v>8808</v>
      </c>
      <c r="C1261" s="1" t="s">
        <v>8717</v>
      </c>
      <c r="D1261" s="1" t="s">
        <v>8718</v>
      </c>
      <c r="E1261" s="2">
        <v>43586</v>
      </c>
      <c r="F1261" s="2">
        <v>43708</v>
      </c>
      <c r="G1261" s="1" t="s">
        <v>27479</v>
      </c>
      <c r="H1261" s="1">
        <f>+Temporalidad[[#This Row],[ID]]</f>
        <v>1250</v>
      </c>
    </row>
    <row r="1262" spans="1:8" x14ac:dyDescent="0.3">
      <c r="A1262">
        <v>1251</v>
      </c>
      <c r="B1262" t="s">
        <v>8809</v>
      </c>
      <c r="C1262" s="1" t="s">
        <v>8717</v>
      </c>
      <c r="D1262" s="1" t="s">
        <v>8718</v>
      </c>
      <c r="E1262" s="2">
        <v>43952</v>
      </c>
      <c r="F1262" s="2">
        <v>44074</v>
      </c>
      <c r="G1262" s="1" t="s">
        <v>27480</v>
      </c>
      <c r="H1262" s="1">
        <f>+Temporalidad[[#This Row],[ID]]</f>
        <v>1251</v>
      </c>
    </row>
    <row r="1263" spans="1:8" x14ac:dyDescent="0.3">
      <c r="A1263">
        <v>1252</v>
      </c>
      <c r="B1263" t="s">
        <v>8810</v>
      </c>
      <c r="C1263" s="1" t="s">
        <v>8717</v>
      </c>
      <c r="D1263" s="1" t="s">
        <v>8718</v>
      </c>
      <c r="E1263" s="2">
        <v>44317</v>
      </c>
      <c r="F1263" s="2">
        <v>44439</v>
      </c>
      <c r="G1263" s="1" t="s">
        <v>27481</v>
      </c>
      <c r="H1263" s="1">
        <f>+Temporalidad[[#This Row],[ID]]</f>
        <v>1252</v>
      </c>
    </row>
    <row r="1264" spans="1:8" x14ac:dyDescent="0.3">
      <c r="A1264">
        <v>1253</v>
      </c>
      <c r="B1264" t="s">
        <v>8811</v>
      </c>
      <c r="C1264" s="1" t="s">
        <v>8717</v>
      </c>
      <c r="D1264" s="1" t="s">
        <v>8718</v>
      </c>
      <c r="E1264" s="2">
        <v>44682</v>
      </c>
      <c r="F1264" s="2">
        <v>44804</v>
      </c>
      <c r="G1264" s="1" t="s">
        <v>27482</v>
      </c>
      <c r="H1264" s="1">
        <f>+Temporalidad[[#This Row],[ID]]</f>
        <v>1253</v>
      </c>
    </row>
    <row r="1265" spans="1:8" x14ac:dyDescent="0.3">
      <c r="A1265">
        <v>1254</v>
      </c>
      <c r="B1265" t="s">
        <v>8812</v>
      </c>
      <c r="C1265" s="1" t="s">
        <v>8717</v>
      </c>
      <c r="D1265" s="1" t="s">
        <v>8718</v>
      </c>
      <c r="E1265" s="2">
        <v>45047</v>
      </c>
      <c r="F1265" s="2">
        <v>45169</v>
      </c>
      <c r="G1265" s="1" t="s">
        <v>27483</v>
      </c>
      <c r="H1265" s="1">
        <f>+Temporalidad[[#This Row],[ID]]</f>
        <v>1254</v>
      </c>
    </row>
    <row r="1266" spans="1:8" x14ac:dyDescent="0.3">
      <c r="A1266">
        <v>1255</v>
      </c>
      <c r="B1266" t="s">
        <v>8813</v>
      </c>
      <c r="C1266" s="1" t="s">
        <v>8717</v>
      </c>
      <c r="D1266" s="1" t="s">
        <v>8718</v>
      </c>
      <c r="E1266" s="2">
        <v>45413</v>
      </c>
      <c r="F1266" s="2">
        <v>45535</v>
      </c>
      <c r="G1266" s="1" t="s">
        <v>27484</v>
      </c>
      <c r="H1266" s="1">
        <f>+Temporalidad[[#This Row],[ID]]</f>
        <v>1255</v>
      </c>
    </row>
    <row r="1267" spans="1:8" x14ac:dyDescent="0.3">
      <c r="A1267">
        <v>1256</v>
      </c>
      <c r="B1267" t="s">
        <v>8814</v>
      </c>
      <c r="C1267" s="1" t="s">
        <v>8717</v>
      </c>
      <c r="D1267" s="1" t="s">
        <v>8718</v>
      </c>
      <c r="E1267" s="2">
        <v>45778</v>
      </c>
      <c r="F1267" s="2">
        <v>45900</v>
      </c>
      <c r="G1267" s="1" t="s">
        <v>27485</v>
      </c>
      <c r="H1267" s="1">
        <f>+Temporalidad[[#This Row],[ID]]</f>
        <v>1256</v>
      </c>
    </row>
    <row r="1268" spans="1:8" x14ac:dyDescent="0.3">
      <c r="A1268">
        <v>1257</v>
      </c>
      <c r="B1268" t="s">
        <v>8815</v>
      </c>
      <c r="C1268" s="1" t="s">
        <v>8717</v>
      </c>
      <c r="D1268" s="1" t="s">
        <v>8718</v>
      </c>
      <c r="E1268" s="2">
        <v>46143</v>
      </c>
      <c r="F1268" s="2">
        <v>46265</v>
      </c>
      <c r="G1268" s="1" t="s">
        <v>27486</v>
      </c>
      <c r="H1268" s="1">
        <f>+Temporalidad[[#This Row],[ID]]</f>
        <v>1257</v>
      </c>
    </row>
    <row r="1269" spans="1:8" x14ac:dyDescent="0.3">
      <c r="A1269">
        <v>1258</v>
      </c>
      <c r="B1269" t="s">
        <v>8816</v>
      </c>
      <c r="C1269" s="1" t="s">
        <v>8717</v>
      </c>
      <c r="D1269" s="1" t="s">
        <v>8718</v>
      </c>
      <c r="E1269" s="2">
        <v>46508</v>
      </c>
      <c r="F1269" s="2">
        <v>46630</v>
      </c>
      <c r="G1269" s="1" t="s">
        <v>27487</v>
      </c>
      <c r="H1269" s="1">
        <f>+Temporalidad[[#This Row],[ID]]</f>
        <v>1258</v>
      </c>
    </row>
    <row r="1270" spans="1:8" x14ac:dyDescent="0.3">
      <c r="A1270">
        <v>1259</v>
      </c>
      <c r="B1270" t="s">
        <v>8817</v>
      </c>
      <c r="C1270" s="1" t="s">
        <v>8717</v>
      </c>
      <c r="D1270" s="1" t="s">
        <v>8718</v>
      </c>
      <c r="E1270" s="2">
        <v>46874</v>
      </c>
      <c r="F1270" s="2">
        <v>46996</v>
      </c>
      <c r="G1270" s="1" t="s">
        <v>27488</v>
      </c>
      <c r="H1270" s="1">
        <f>+Temporalidad[[#This Row],[ID]]</f>
        <v>1259</v>
      </c>
    </row>
    <row r="1271" spans="1:8" x14ac:dyDescent="0.3">
      <c r="A1271">
        <v>1260</v>
      </c>
      <c r="B1271" t="s">
        <v>8818</v>
      </c>
      <c r="C1271" s="1" t="s">
        <v>8717</v>
      </c>
      <c r="D1271" s="1" t="s">
        <v>8718</v>
      </c>
      <c r="E1271" s="2">
        <v>47239</v>
      </c>
      <c r="F1271" s="2">
        <v>47361</v>
      </c>
      <c r="G1271" s="1" t="s">
        <v>27489</v>
      </c>
      <c r="H1271" s="1">
        <f>+Temporalidad[[#This Row],[ID]]</f>
        <v>1260</v>
      </c>
    </row>
    <row r="1272" spans="1:8" x14ac:dyDescent="0.3">
      <c r="A1272">
        <v>1261</v>
      </c>
      <c r="B1272" t="s">
        <v>8819</v>
      </c>
      <c r="C1272" s="1" t="s">
        <v>8717</v>
      </c>
      <c r="D1272" s="1" t="s">
        <v>8718</v>
      </c>
      <c r="E1272" s="2">
        <v>47604</v>
      </c>
      <c r="F1272" s="2">
        <v>47726</v>
      </c>
      <c r="G1272" s="1" t="s">
        <v>27490</v>
      </c>
      <c r="H1272" s="1">
        <f>+Temporalidad[[#This Row],[ID]]</f>
        <v>1261</v>
      </c>
    </row>
    <row r="1273" spans="1:8" x14ac:dyDescent="0.3">
      <c r="A1273">
        <v>1262</v>
      </c>
      <c r="B1273" t="s">
        <v>8820</v>
      </c>
      <c r="C1273" s="1" t="s">
        <v>8717</v>
      </c>
      <c r="D1273" s="1" t="s">
        <v>8718</v>
      </c>
      <c r="E1273" s="2">
        <v>47969</v>
      </c>
      <c r="F1273" s="2">
        <v>48091</v>
      </c>
      <c r="G1273" s="1" t="s">
        <v>27491</v>
      </c>
      <c r="H1273" s="1">
        <f>+Temporalidad[[#This Row],[ID]]</f>
        <v>1262</v>
      </c>
    </row>
    <row r="1274" spans="1:8" x14ac:dyDescent="0.3">
      <c r="A1274">
        <v>1263</v>
      </c>
      <c r="B1274" t="s">
        <v>8821</v>
      </c>
      <c r="C1274" s="1" t="s">
        <v>8717</v>
      </c>
      <c r="D1274" s="1" t="s">
        <v>8718</v>
      </c>
      <c r="E1274" s="2">
        <v>48335</v>
      </c>
      <c r="F1274" s="2">
        <v>48457</v>
      </c>
      <c r="G1274" s="1" t="s">
        <v>27492</v>
      </c>
      <c r="H1274" s="1">
        <f>+Temporalidad[[#This Row],[ID]]</f>
        <v>1263</v>
      </c>
    </row>
    <row r="1275" spans="1:8" x14ac:dyDescent="0.3">
      <c r="A1275">
        <v>1264</v>
      </c>
      <c r="B1275" t="s">
        <v>8822</v>
      </c>
      <c r="C1275" s="1" t="s">
        <v>8717</v>
      </c>
      <c r="D1275" s="1" t="s">
        <v>8718</v>
      </c>
      <c r="E1275" s="2">
        <v>48700</v>
      </c>
      <c r="F1275" s="2">
        <v>48822</v>
      </c>
      <c r="G1275" s="1" t="s">
        <v>27493</v>
      </c>
      <c r="H1275" s="1">
        <f>+Temporalidad[[#This Row],[ID]]</f>
        <v>1264</v>
      </c>
    </row>
    <row r="1276" spans="1:8" x14ac:dyDescent="0.3">
      <c r="A1276">
        <v>1265</v>
      </c>
      <c r="B1276" t="s">
        <v>8823</v>
      </c>
      <c r="C1276" s="1" t="s">
        <v>8717</v>
      </c>
      <c r="D1276" s="1" t="s">
        <v>8718</v>
      </c>
      <c r="E1276" s="2">
        <v>49065</v>
      </c>
      <c r="F1276" s="2">
        <v>49187</v>
      </c>
      <c r="G1276" s="1" t="s">
        <v>27494</v>
      </c>
      <c r="H1276" s="1">
        <f>+Temporalidad[[#This Row],[ID]]</f>
        <v>1265</v>
      </c>
    </row>
    <row r="1277" spans="1:8" x14ac:dyDescent="0.3">
      <c r="A1277">
        <v>1266</v>
      </c>
      <c r="B1277" t="s">
        <v>8824</v>
      </c>
      <c r="C1277" s="1" t="s">
        <v>8717</v>
      </c>
      <c r="D1277" s="1" t="s">
        <v>8718</v>
      </c>
      <c r="E1277" s="2">
        <v>49430</v>
      </c>
      <c r="F1277" s="2">
        <v>49552</v>
      </c>
      <c r="G1277" s="1" t="s">
        <v>27495</v>
      </c>
      <c r="H1277" s="1">
        <f>+Temporalidad[[#This Row],[ID]]</f>
        <v>1266</v>
      </c>
    </row>
    <row r="1278" spans="1:8" x14ac:dyDescent="0.3">
      <c r="A1278">
        <v>1267</v>
      </c>
      <c r="B1278" t="s">
        <v>8825</v>
      </c>
      <c r="C1278" s="1" t="s">
        <v>8717</v>
      </c>
      <c r="D1278" s="1" t="s">
        <v>8718</v>
      </c>
      <c r="E1278" s="2">
        <v>49796</v>
      </c>
      <c r="F1278" s="2">
        <v>49918</v>
      </c>
      <c r="G1278" s="1" t="s">
        <v>27496</v>
      </c>
      <c r="H1278" s="1">
        <f>+Temporalidad[[#This Row],[ID]]</f>
        <v>1267</v>
      </c>
    </row>
    <row r="1279" spans="1:8" x14ac:dyDescent="0.3">
      <c r="A1279">
        <v>1268</v>
      </c>
      <c r="B1279" t="s">
        <v>8826</v>
      </c>
      <c r="C1279" s="1" t="s">
        <v>8717</v>
      </c>
      <c r="D1279" s="1" t="s">
        <v>8718</v>
      </c>
      <c r="E1279" s="2">
        <v>50161</v>
      </c>
      <c r="F1279" s="2">
        <v>50283</v>
      </c>
      <c r="G1279" s="1" t="s">
        <v>27497</v>
      </c>
      <c r="H1279" s="1">
        <f>+Temporalidad[[#This Row],[ID]]</f>
        <v>1268</v>
      </c>
    </row>
    <row r="1280" spans="1:8" x14ac:dyDescent="0.3">
      <c r="A1280">
        <v>1269</v>
      </c>
      <c r="B1280" t="s">
        <v>8827</v>
      </c>
      <c r="C1280" s="1" t="s">
        <v>8717</v>
      </c>
      <c r="D1280" s="1" t="s">
        <v>8718</v>
      </c>
      <c r="E1280" s="2">
        <v>50526</v>
      </c>
      <c r="F1280" s="2">
        <v>50648</v>
      </c>
      <c r="G1280" s="1" t="s">
        <v>27498</v>
      </c>
      <c r="H1280" s="1">
        <f>+Temporalidad[[#This Row],[ID]]</f>
        <v>1269</v>
      </c>
    </row>
    <row r="1281" spans="1:8" x14ac:dyDescent="0.3">
      <c r="A1281">
        <v>1270</v>
      </c>
      <c r="B1281" t="s">
        <v>8828</v>
      </c>
      <c r="C1281" s="1" t="s">
        <v>8717</v>
      </c>
      <c r="D1281" s="1" t="s">
        <v>8718</v>
      </c>
      <c r="E1281" s="2">
        <v>50891</v>
      </c>
      <c r="F1281" s="2">
        <v>51013</v>
      </c>
      <c r="G1281" s="1" t="s">
        <v>27499</v>
      </c>
      <c r="H1281" s="1">
        <f>+Temporalidad[[#This Row],[ID]]</f>
        <v>1270</v>
      </c>
    </row>
    <row r="1282" spans="1:8" x14ac:dyDescent="0.3">
      <c r="A1282">
        <v>1271</v>
      </c>
      <c r="B1282" t="s">
        <v>8829</v>
      </c>
      <c r="C1282" s="1" t="s">
        <v>8717</v>
      </c>
      <c r="D1282" s="1" t="s">
        <v>8718</v>
      </c>
      <c r="E1282" s="2">
        <v>51257</v>
      </c>
      <c r="F1282" s="2">
        <v>51379</v>
      </c>
      <c r="G1282" s="1" t="s">
        <v>27500</v>
      </c>
      <c r="H1282" s="1">
        <f>+Temporalidad[[#This Row],[ID]]</f>
        <v>1271</v>
      </c>
    </row>
    <row r="1283" spans="1:8" x14ac:dyDescent="0.3">
      <c r="A1283">
        <v>1272</v>
      </c>
      <c r="B1283" t="s">
        <v>8830</v>
      </c>
      <c r="C1283" s="1" t="s">
        <v>8717</v>
      </c>
      <c r="D1283" s="1" t="s">
        <v>8718</v>
      </c>
      <c r="E1283" s="2">
        <v>51622</v>
      </c>
      <c r="F1283" s="2">
        <v>51744</v>
      </c>
      <c r="G1283" s="1" t="s">
        <v>27501</v>
      </c>
      <c r="H1283" s="1">
        <f>+Temporalidad[[#This Row],[ID]]</f>
        <v>1272</v>
      </c>
    </row>
    <row r="1284" spans="1:8" x14ac:dyDescent="0.3">
      <c r="A1284">
        <v>1273</v>
      </c>
      <c r="B1284" t="s">
        <v>8831</v>
      </c>
      <c r="C1284" s="1" t="s">
        <v>8717</v>
      </c>
      <c r="D1284" s="1" t="s">
        <v>8718</v>
      </c>
      <c r="E1284" s="2">
        <v>51987</v>
      </c>
      <c r="F1284" s="2">
        <v>52109</v>
      </c>
      <c r="G1284" s="1" t="s">
        <v>27502</v>
      </c>
      <c r="H1284" s="1">
        <f>+Temporalidad[[#This Row],[ID]]</f>
        <v>1273</v>
      </c>
    </row>
    <row r="1285" spans="1:8" x14ac:dyDescent="0.3">
      <c r="A1285">
        <v>1274</v>
      </c>
      <c r="B1285" t="s">
        <v>8832</v>
      </c>
      <c r="C1285" s="1" t="s">
        <v>8717</v>
      </c>
      <c r="D1285" s="1" t="s">
        <v>8718</v>
      </c>
      <c r="E1285" s="2">
        <v>52352</v>
      </c>
      <c r="F1285" s="2">
        <v>52474</v>
      </c>
      <c r="G1285" s="1" t="s">
        <v>27503</v>
      </c>
      <c r="H1285" s="1">
        <f>+Temporalidad[[#This Row],[ID]]</f>
        <v>1274</v>
      </c>
    </row>
    <row r="1286" spans="1:8" x14ac:dyDescent="0.3">
      <c r="A1286">
        <v>1275</v>
      </c>
      <c r="B1286" t="s">
        <v>8833</v>
      </c>
      <c r="C1286" s="1" t="s">
        <v>8717</v>
      </c>
      <c r="D1286" s="1" t="s">
        <v>8718</v>
      </c>
      <c r="E1286" s="2">
        <v>52718</v>
      </c>
      <c r="F1286" s="2">
        <v>52840</v>
      </c>
      <c r="G1286" s="1" t="s">
        <v>27504</v>
      </c>
      <c r="H1286" s="1">
        <f>+Temporalidad[[#This Row],[ID]]</f>
        <v>1275</v>
      </c>
    </row>
    <row r="1287" spans="1:8" x14ac:dyDescent="0.3">
      <c r="A1287">
        <v>1276</v>
      </c>
      <c r="B1287" t="s">
        <v>8834</v>
      </c>
      <c r="C1287" s="1" t="s">
        <v>8717</v>
      </c>
      <c r="D1287" s="1" t="s">
        <v>8718</v>
      </c>
      <c r="E1287" s="2">
        <v>53083</v>
      </c>
      <c r="F1287" s="2">
        <v>53205</v>
      </c>
      <c r="G1287" s="1" t="s">
        <v>27505</v>
      </c>
      <c r="H1287" s="1">
        <f>+Temporalidad[[#This Row],[ID]]</f>
        <v>1276</v>
      </c>
    </row>
    <row r="1288" spans="1:8" x14ac:dyDescent="0.3">
      <c r="A1288">
        <v>1277</v>
      </c>
      <c r="B1288" t="s">
        <v>8835</v>
      </c>
      <c r="C1288" s="1" t="s">
        <v>8717</v>
      </c>
      <c r="D1288" s="1" t="s">
        <v>8718</v>
      </c>
      <c r="E1288" s="2">
        <v>53448</v>
      </c>
      <c r="F1288" s="2">
        <v>53570</v>
      </c>
      <c r="G1288" s="1" t="s">
        <v>27506</v>
      </c>
      <c r="H1288" s="1">
        <f>+Temporalidad[[#This Row],[ID]]</f>
        <v>1277</v>
      </c>
    </row>
    <row r="1289" spans="1:8" x14ac:dyDescent="0.3">
      <c r="A1289">
        <v>1278</v>
      </c>
      <c r="B1289" t="s">
        <v>8836</v>
      </c>
      <c r="C1289" s="1" t="s">
        <v>8717</v>
      </c>
      <c r="D1289" s="1" t="s">
        <v>8718</v>
      </c>
      <c r="E1289" s="2">
        <v>53813</v>
      </c>
      <c r="F1289" s="2">
        <v>53935</v>
      </c>
      <c r="G1289" s="1" t="s">
        <v>27507</v>
      </c>
      <c r="H1289" s="1">
        <f>+Temporalidad[[#This Row],[ID]]</f>
        <v>1278</v>
      </c>
    </row>
    <row r="1290" spans="1:8" x14ac:dyDescent="0.3">
      <c r="A1290">
        <v>1279</v>
      </c>
      <c r="B1290" t="s">
        <v>8837</v>
      </c>
      <c r="C1290" s="1" t="s">
        <v>8717</v>
      </c>
      <c r="D1290" s="1" t="s">
        <v>8718</v>
      </c>
      <c r="E1290" s="2">
        <v>54179</v>
      </c>
      <c r="F1290" s="2">
        <v>54301</v>
      </c>
      <c r="G1290" s="1" t="s">
        <v>27508</v>
      </c>
      <c r="H1290" s="1">
        <f>+Temporalidad[[#This Row],[ID]]</f>
        <v>1279</v>
      </c>
    </row>
    <row r="1291" spans="1:8" x14ac:dyDescent="0.3">
      <c r="A1291">
        <v>1280</v>
      </c>
      <c r="B1291" t="s">
        <v>8838</v>
      </c>
      <c r="C1291" s="1" t="s">
        <v>8717</v>
      </c>
      <c r="D1291" s="1" t="s">
        <v>8718</v>
      </c>
      <c r="E1291" s="2">
        <v>54544</v>
      </c>
      <c r="F1291" s="2">
        <v>54666</v>
      </c>
      <c r="G1291" s="1" t="s">
        <v>27509</v>
      </c>
      <c r="H1291" s="1">
        <f>+Temporalidad[[#This Row],[ID]]</f>
        <v>1280</v>
      </c>
    </row>
    <row r="1292" spans="1:8" x14ac:dyDescent="0.3">
      <c r="A1292">
        <v>1281</v>
      </c>
      <c r="B1292" t="s">
        <v>8839</v>
      </c>
      <c r="C1292" s="1" t="s">
        <v>8717</v>
      </c>
      <c r="D1292" s="1" t="s">
        <v>8718</v>
      </c>
      <c r="E1292" s="2">
        <v>54909</v>
      </c>
      <c r="F1292" s="2">
        <v>55031</v>
      </c>
      <c r="G1292" s="1" t="s">
        <v>27510</v>
      </c>
      <c r="H1292" s="1">
        <f>+Temporalidad[[#This Row],[ID]]</f>
        <v>1281</v>
      </c>
    </row>
    <row r="1293" spans="1:8" x14ac:dyDescent="0.3">
      <c r="A1293">
        <v>1282</v>
      </c>
      <c r="B1293" t="s">
        <v>8840</v>
      </c>
      <c r="C1293" s="1" t="s">
        <v>8717</v>
      </c>
      <c r="D1293" s="1" t="s">
        <v>8718</v>
      </c>
      <c r="E1293" s="2">
        <v>33117</v>
      </c>
      <c r="F1293" s="2">
        <v>33238</v>
      </c>
      <c r="G1293" s="1" t="s">
        <v>27511</v>
      </c>
      <c r="H1293" s="1">
        <f>+Temporalidad[[#This Row],[ID]]</f>
        <v>1282</v>
      </c>
    </row>
    <row r="1294" spans="1:8" x14ac:dyDescent="0.3">
      <c r="A1294">
        <v>1283</v>
      </c>
      <c r="B1294" t="s">
        <v>8841</v>
      </c>
      <c r="C1294" s="1" t="s">
        <v>8717</v>
      </c>
      <c r="D1294" s="1" t="s">
        <v>8718</v>
      </c>
      <c r="E1294" s="2">
        <v>33482</v>
      </c>
      <c r="F1294" s="2">
        <v>33603</v>
      </c>
      <c r="G1294" s="1" t="s">
        <v>27512</v>
      </c>
      <c r="H1294" s="1">
        <f>+Temporalidad[[#This Row],[ID]]</f>
        <v>1283</v>
      </c>
    </row>
    <row r="1295" spans="1:8" x14ac:dyDescent="0.3">
      <c r="A1295">
        <v>1284</v>
      </c>
      <c r="B1295" t="s">
        <v>8842</v>
      </c>
      <c r="C1295" s="1" t="s">
        <v>8717</v>
      </c>
      <c r="D1295" s="1" t="s">
        <v>8718</v>
      </c>
      <c r="E1295" s="2">
        <v>33848</v>
      </c>
      <c r="F1295" s="2">
        <v>33969</v>
      </c>
      <c r="G1295" s="1" t="s">
        <v>27513</v>
      </c>
      <c r="H1295" s="1">
        <f>+Temporalidad[[#This Row],[ID]]</f>
        <v>1284</v>
      </c>
    </row>
    <row r="1296" spans="1:8" x14ac:dyDescent="0.3">
      <c r="A1296">
        <v>1285</v>
      </c>
      <c r="B1296" t="s">
        <v>8843</v>
      </c>
      <c r="C1296" s="1" t="s">
        <v>8717</v>
      </c>
      <c r="D1296" s="1" t="s">
        <v>8718</v>
      </c>
      <c r="E1296" s="2">
        <v>34213</v>
      </c>
      <c r="F1296" s="2">
        <v>34334</v>
      </c>
      <c r="G1296" s="1" t="s">
        <v>27514</v>
      </c>
      <c r="H1296" s="1">
        <f>+Temporalidad[[#This Row],[ID]]</f>
        <v>1285</v>
      </c>
    </row>
    <row r="1297" spans="1:8" x14ac:dyDescent="0.3">
      <c r="A1297">
        <v>1286</v>
      </c>
      <c r="B1297" t="s">
        <v>8844</v>
      </c>
      <c r="C1297" s="1" t="s">
        <v>8717</v>
      </c>
      <c r="D1297" s="1" t="s">
        <v>8718</v>
      </c>
      <c r="E1297" s="2">
        <v>34578</v>
      </c>
      <c r="F1297" s="2">
        <v>34699</v>
      </c>
      <c r="G1297" s="1" t="s">
        <v>27515</v>
      </c>
      <c r="H1297" s="1">
        <f>+Temporalidad[[#This Row],[ID]]</f>
        <v>1286</v>
      </c>
    </row>
    <row r="1298" spans="1:8" x14ac:dyDescent="0.3">
      <c r="A1298">
        <v>1287</v>
      </c>
      <c r="B1298" t="s">
        <v>8845</v>
      </c>
      <c r="C1298" s="1" t="s">
        <v>8717</v>
      </c>
      <c r="D1298" s="1" t="s">
        <v>8718</v>
      </c>
      <c r="E1298" s="2">
        <v>34943</v>
      </c>
      <c r="F1298" s="2">
        <v>35064</v>
      </c>
      <c r="G1298" s="1" t="s">
        <v>27516</v>
      </c>
      <c r="H1298" s="1">
        <f>+Temporalidad[[#This Row],[ID]]</f>
        <v>1287</v>
      </c>
    </row>
    <row r="1299" spans="1:8" x14ac:dyDescent="0.3">
      <c r="A1299">
        <v>1288</v>
      </c>
      <c r="B1299" t="s">
        <v>8846</v>
      </c>
      <c r="C1299" s="1" t="s">
        <v>8717</v>
      </c>
      <c r="D1299" s="1" t="s">
        <v>8718</v>
      </c>
      <c r="E1299" s="2">
        <v>35309</v>
      </c>
      <c r="F1299" s="2">
        <v>35430</v>
      </c>
      <c r="G1299" s="1" t="s">
        <v>27517</v>
      </c>
      <c r="H1299" s="1">
        <f>+Temporalidad[[#This Row],[ID]]</f>
        <v>1288</v>
      </c>
    </row>
    <row r="1300" spans="1:8" x14ac:dyDescent="0.3">
      <c r="A1300">
        <v>1289</v>
      </c>
      <c r="B1300" t="s">
        <v>8847</v>
      </c>
      <c r="C1300" s="1" t="s">
        <v>8717</v>
      </c>
      <c r="D1300" s="1" t="s">
        <v>8718</v>
      </c>
      <c r="E1300" s="2">
        <v>35674</v>
      </c>
      <c r="F1300" s="2">
        <v>35795</v>
      </c>
      <c r="G1300" s="1" t="s">
        <v>27518</v>
      </c>
      <c r="H1300" s="1">
        <f>+Temporalidad[[#This Row],[ID]]</f>
        <v>1289</v>
      </c>
    </row>
    <row r="1301" spans="1:8" x14ac:dyDescent="0.3">
      <c r="A1301">
        <v>1290</v>
      </c>
      <c r="B1301" t="s">
        <v>8848</v>
      </c>
      <c r="C1301" s="1" t="s">
        <v>8717</v>
      </c>
      <c r="D1301" s="1" t="s">
        <v>8718</v>
      </c>
      <c r="E1301" s="2">
        <v>36039</v>
      </c>
      <c r="F1301" s="2">
        <v>36160</v>
      </c>
      <c r="G1301" s="1" t="s">
        <v>27519</v>
      </c>
      <c r="H1301" s="1">
        <f>+Temporalidad[[#This Row],[ID]]</f>
        <v>1290</v>
      </c>
    </row>
    <row r="1302" spans="1:8" x14ac:dyDescent="0.3">
      <c r="A1302">
        <v>1291</v>
      </c>
      <c r="B1302" t="s">
        <v>8849</v>
      </c>
      <c r="C1302" s="1" t="s">
        <v>8717</v>
      </c>
      <c r="D1302" s="1" t="s">
        <v>8718</v>
      </c>
      <c r="E1302" s="2">
        <v>36404</v>
      </c>
      <c r="F1302" s="2">
        <v>36525</v>
      </c>
      <c r="G1302" s="1" t="s">
        <v>27520</v>
      </c>
      <c r="H1302" s="1">
        <f>+Temporalidad[[#This Row],[ID]]</f>
        <v>1291</v>
      </c>
    </row>
    <row r="1303" spans="1:8" x14ac:dyDescent="0.3">
      <c r="A1303">
        <v>1292</v>
      </c>
      <c r="B1303" t="s">
        <v>8850</v>
      </c>
      <c r="C1303" s="1" t="s">
        <v>8717</v>
      </c>
      <c r="D1303" s="1" t="s">
        <v>8718</v>
      </c>
      <c r="E1303" s="2">
        <v>36770</v>
      </c>
      <c r="F1303" s="2">
        <v>36891</v>
      </c>
      <c r="G1303" s="1" t="s">
        <v>27521</v>
      </c>
      <c r="H1303" s="1">
        <f>+Temporalidad[[#This Row],[ID]]</f>
        <v>1292</v>
      </c>
    </row>
    <row r="1304" spans="1:8" x14ac:dyDescent="0.3">
      <c r="A1304">
        <v>1293</v>
      </c>
      <c r="B1304" t="s">
        <v>8851</v>
      </c>
      <c r="C1304" s="1" t="s">
        <v>8717</v>
      </c>
      <c r="D1304" s="1" t="s">
        <v>8718</v>
      </c>
      <c r="E1304" s="2">
        <v>37135</v>
      </c>
      <c r="F1304" s="2">
        <v>37256</v>
      </c>
      <c r="G1304" s="1" t="s">
        <v>27522</v>
      </c>
      <c r="H1304" s="1">
        <f>+Temporalidad[[#This Row],[ID]]</f>
        <v>1293</v>
      </c>
    </row>
    <row r="1305" spans="1:8" x14ac:dyDescent="0.3">
      <c r="A1305">
        <v>1294</v>
      </c>
      <c r="B1305" t="s">
        <v>8852</v>
      </c>
      <c r="C1305" s="1" t="s">
        <v>8717</v>
      </c>
      <c r="D1305" s="1" t="s">
        <v>8718</v>
      </c>
      <c r="E1305" s="2">
        <v>37500</v>
      </c>
      <c r="F1305" s="2">
        <v>37621</v>
      </c>
      <c r="G1305" s="1" t="s">
        <v>27523</v>
      </c>
      <c r="H1305" s="1">
        <f>+Temporalidad[[#This Row],[ID]]</f>
        <v>1294</v>
      </c>
    </row>
    <row r="1306" spans="1:8" x14ac:dyDescent="0.3">
      <c r="A1306">
        <v>1295</v>
      </c>
      <c r="B1306" t="s">
        <v>8853</v>
      </c>
      <c r="C1306" s="1" t="s">
        <v>8717</v>
      </c>
      <c r="D1306" s="1" t="s">
        <v>8718</v>
      </c>
      <c r="E1306" s="2">
        <v>37865</v>
      </c>
      <c r="F1306" s="2">
        <v>37986</v>
      </c>
      <c r="G1306" s="1" t="s">
        <v>27524</v>
      </c>
      <c r="H1306" s="1">
        <f>+Temporalidad[[#This Row],[ID]]</f>
        <v>1295</v>
      </c>
    </row>
    <row r="1307" spans="1:8" x14ac:dyDescent="0.3">
      <c r="A1307">
        <v>1296</v>
      </c>
      <c r="B1307" t="s">
        <v>8854</v>
      </c>
      <c r="C1307" s="1" t="s">
        <v>8717</v>
      </c>
      <c r="D1307" s="1" t="s">
        <v>8718</v>
      </c>
      <c r="E1307" s="2">
        <v>38231</v>
      </c>
      <c r="F1307" s="2">
        <v>38352</v>
      </c>
      <c r="G1307" s="1" t="s">
        <v>27525</v>
      </c>
      <c r="H1307" s="1">
        <f>+Temporalidad[[#This Row],[ID]]</f>
        <v>1296</v>
      </c>
    </row>
    <row r="1308" spans="1:8" x14ac:dyDescent="0.3">
      <c r="A1308">
        <v>1297</v>
      </c>
      <c r="B1308" t="s">
        <v>8855</v>
      </c>
      <c r="C1308" s="1" t="s">
        <v>8717</v>
      </c>
      <c r="D1308" s="1" t="s">
        <v>8718</v>
      </c>
      <c r="E1308" s="2">
        <v>38596</v>
      </c>
      <c r="F1308" s="2">
        <v>38717</v>
      </c>
      <c r="G1308" s="1" t="s">
        <v>27526</v>
      </c>
      <c r="H1308" s="1">
        <f>+Temporalidad[[#This Row],[ID]]</f>
        <v>1297</v>
      </c>
    </row>
    <row r="1309" spans="1:8" x14ac:dyDescent="0.3">
      <c r="A1309">
        <v>1298</v>
      </c>
      <c r="B1309" t="s">
        <v>8856</v>
      </c>
      <c r="C1309" s="1" t="s">
        <v>8717</v>
      </c>
      <c r="D1309" s="1" t="s">
        <v>8718</v>
      </c>
      <c r="E1309" s="2">
        <v>38961</v>
      </c>
      <c r="F1309" s="2">
        <v>39082</v>
      </c>
      <c r="G1309" s="1" t="s">
        <v>27527</v>
      </c>
      <c r="H1309" s="1">
        <f>+Temporalidad[[#This Row],[ID]]</f>
        <v>1298</v>
      </c>
    </row>
    <row r="1310" spans="1:8" x14ac:dyDescent="0.3">
      <c r="A1310">
        <v>1299</v>
      </c>
      <c r="B1310" t="s">
        <v>8857</v>
      </c>
      <c r="C1310" s="1" t="s">
        <v>8717</v>
      </c>
      <c r="D1310" s="1" t="s">
        <v>8718</v>
      </c>
      <c r="E1310" s="2">
        <v>39326</v>
      </c>
      <c r="F1310" s="2">
        <v>39447</v>
      </c>
      <c r="G1310" s="1" t="s">
        <v>27528</v>
      </c>
      <c r="H1310" s="1">
        <f>+Temporalidad[[#This Row],[ID]]</f>
        <v>1299</v>
      </c>
    </row>
    <row r="1311" spans="1:8" x14ac:dyDescent="0.3">
      <c r="A1311">
        <v>1300</v>
      </c>
      <c r="B1311" t="s">
        <v>8858</v>
      </c>
      <c r="C1311" s="1" t="s">
        <v>8717</v>
      </c>
      <c r="D1311" s="1" t="s">
        <v>8718</v>
      </c>
      <c r="E1311" s="2">
        <v>39692</v>
      </c>
      <c r="F1311" s="2">
        <v>39813</v>
      </c>
      <c r="G1311" s="1" t="s">
        <v>27529</v>
      </c>
      <c r="H1311" s="1">
        <f>+Temporalidad[[#This Row],[ID]]</f>
        <v>1300</v>
      </c>
    </row>
    <row r="1312" spans="1:8" x14ac:dyDescent="0.3">
      <c r="A1312">
        <v>1301</v>
      </c>
      <c r="B1312" t="s">
        <v>8859</v>
      </c>
      <c r="C1312" s="1" t="s">
        <v>8717</v>
      </c>
      <c r="D1312" s="1" t="s">
        <v>8718</v>
      </c>
      <c r="E1312" s="2">
        <v>40057</v>
      </c>
      <c r="F1312" s="2">
        <v>40178</v>
      </c>
      <c r="G1312" s="1" t="s">
        <v>27530</v>
      </c>
      <c r="H1312" s="1">
        <f>+Temporalidad[[#This Row],[ID]]</f>
        <v>1301</v>
      </c>
    </row>
    <row r="1313" spans="1:8" x14ac:dyDescent="0.3">
      <c r="A1313">
        <v>1302</v>
      </c>
      <c r="B1313" t="s">
        <v>8860</v>
      </c>
      <c r="C1313" s="1" t="s">
        <v>8717</v>
      </c>
      <c r="D1313" s="1" t="s">
        <v>8718</v>
      </c>
      <c r="E1313" s="2">
        <v>40422</v>
      </c>
      <c r="F1313" s="2">
        <v>40543</v>
      </c>
      <c r="G1313" s="1" t="s">
        <v>27531</v>
      </c>
      <c r="H1313" s="1">
        <f>+Temporalidad[[#This Row],[ID]]</f>
        <v>1302</v>
      </c>
    </row>
    <row r="1314" spans="1:8" x14ac:dyDescent="0.3">
      <c r="A1314">
        <v>1303</v>
      </c>
      <c r="B1314" t="s">
        <v>8861</v>
      </c>
      <c r="C1314" s="1" t="s">
        <v>8717</v>
      </c>
      <c r="D1314" s="1" t="s">
        <v>8718</v>
      </c>
      <c r="E1314" s="2">
        <v>40787</v>
      </c>
      <c r="F1314" s="2">
        <v>40908</v>
      </c>
      <c r="G1314" s="1" t="s">
        <v>27532</v>
      </c>
      <c r="H1314" s="1">
        <f>+Temporalidad[[#This Row],[ID]]</f>
        <v>1303</v>
      </c>
    </row>
    <row r="1315" spans="1:8" x14ac:dyDescent="0.3">
      <c r="A1315">
        <v>1304</v>
      </c>
      <c r="B1315" t="s">
        <v>8862</v>
      </c>
      <c r="C1315" s="1" t="s">
        <v>8717</v>
      </c>
      <c r="D1315" s="1" t="s">
        <v>8718</v>
      </c>
      <c r="E1315" s="2">
        <v>41153</v>
      </c>
      <c r="F1315" s="2">
        <v>41274</v>
      </c>
      <c r="G1315" s="1" t="s">
        <v>27533</v>
      </c>
      <c r="H1315" s="1">
        <f>+Temporalidad[[#This Row],[ID]]</f>
        <v>1304</v>
      </c>
    </row>
    <row r="1316" spans="1:8" x14ac:dyDescent="0.3">
      <c r="A1316">
        <v>1305</v>
      </c>
      <c r="B1316" t="s">
        <v>8863</v>
      </c>
      <c r="C1316" s="1" t="s">
        <v>8717</v>
      </c>
      <c r="D1316" s="1" t="s">
        <v>8718</v>
      </c>
      <c r="E1316" s="2">
        <v>41518</v>
      </c>
      <c r="F1316" s="2">
        <v>41639</v>
      </c>
      <c r="G1316" s="1" t="s">
        <v>27534</v>
      </c>
      <c r="H1316" s="1">
        <f>+Temporalidad[[#This Row],[ID]]</f>
        <v>1305</v>
      </c>
    </row>
    <row r="1317" spans="1:8" x14ac:dyDescent="0.3">
      <c r="A1317">
        <v>1306</v>
      </c>
      <c r="B1317" t="s">
        <v>8864</v>
      </c>
      <c r="C1317" s="1" t="s">
        <v>8717</v>
      </c>
      <c r="D1317" s="1" t="s">
        <v>8718</v>
      </c>
      <c r="E1317" s="2">
        <v>41883</v>
      </c>
      <c r="F1317" s="2">
        <v>42004</v>
      </c>
      <c r="G1317" s="1" t="s">
        <v>27535</v>
      </c>
      <c r="H1317" s="1">
        <f>+Temporalidad[[#This Row],[ID]]</f>
        <v>1306</v>
      </c>
    </row>
    <row r="1318" spans="1:8" x14ac:dyDescent="0.3">
      <c r="A1318">
        <v>1307</v>
      </c>
      <c r="B1318" t="s">
        <v>8865</v>
      </c>
      <c r="C1318" s="1" t="s">
        <v>8717</v>
      </c>
      <c r="D1318" s="1" t="s">
        <v>8718</v>
      </c>
      <c r="E1318" s="2">
        <v>42248</v>
      </c>
      <c r="F1318" s="2">
        <v>42369</v>
      </c>
      <c r="G1318" s="1" t="s">
        <v>27536</v>
      </c>
      <c r="H1318" s="1">
        <f>+Temporalidad[[#This Row],[ID]]</f>
        <v>1307</v>
      </c>
    </row>
    <row r="1319" spans="1:8" x14ac:dyDescent="0.3">
      <c r="A1319">
        <v>1308</v>
      </c>
      <c r="B1319" t="s">
        <v>8866</v>
      </c>
      <c r="C1319" s="1" t="s">
        <v>8717</v>
      </c>
      <c r="D1319" s="1" t="s">
        <v>8718</v>
      </c>
      <c r="E1319" s="2">
        <v>42614</v>
      </c>
      <c r="F1319" s="2">
        <v>42735</v>
      </c>
      <c r="G1319" s="1" t="s">
        <v>27537</v>
      </c>
      <c r="H1319" s="1">
        <f>+Temporalidad[[#This Row],[ID]]</f>
        <v>1308</v>
      </c>
    </row>
    <row r="1320" spans="1:8" x14ac:dyDescent="0.3">
      <c r="A1320">
        <v>1309</v>
      </c>
      <c r="B1320" t="s">
        <v>8867</v>
      </c>
      <c r="C1320" s="1" t="s">
        <v>8717</v>
      </c>
      <c r="D1320" s="1" t="s">
        <v>8718</v>
      </c>
      <c r="E1320" s="2">
        <v>42979</v>
      </c>
      <c r="F1320" s="2">
        <v>43100</v>
      </c>
      <c r="G1320" s="1" t="s">
        <v>27538</v>
      </c>
      <c r="H1320" s="1">
        <f>+Temporalidad[[#This Row],[ID]]</f>
        <v>1309</v>
      </c>
    </row>
    <row r="1321" spans="1:8" x14ac:dyDescent="0.3">
      <c r="A1321">
        <v>1310</v>
      </c>
      <c r="B1321" t="s">
        <v>8868</v>
      </c>
      <c r="C1321" s="1" t="s">
        <v>8717</v>
      </c>
      <c r="D1321" s="1" t="s">
        <v>8718</v>
      </c>
      <c r="E1321" s="2">
        <v>43344</v>
      </c>
      <c r="F1321" s="2">
        <v>43465</v>
      </c>
      <c r="G1321" s="1" t="s">
        <v>27539</v>
      </c>
      <c r="H1321" s="1">
        <f>+Temporalidad[[#This Row],[ID]]</f>
        <v>1310</v>
      </c>
    </row>
    <row r="1322" spans="1:8" x14ac:dyDescent="0.3">
      <c r="A1322">
        <v>1311</v>
      </c>
      <c r="B1322" t="s">
        <v>8869</v>
      </c>
      <c r="C1322" s="1" t="s">
        <v>8717</v>
      </c>
      <c r="D1322" s="1" t="s">
        <v>8718</v>
      </c>
      <c r="E1322" s="2">
        <v>43709</v>
      </c>
      <c r="F1322" s="2">
        <v>43830</v>
      </c>
      <c r="G1322" s="1" t="s">
        <v>27540</v>
      </c>
      <c r="H1322" s="1">
        <f>+Temporalidad[[#This Row],[ID]]</f>
        <v>1311</v>
      </c>
    </row>
    <row r="1323" spans="1:8" x14ac:dyDescent="0.3">
      <c r="A1323">
        <v>1312</v>
      </c>
      <c r="B1323" t="s">
        <v>8870</v>
      </c>
      <c r="C1323" s="1" t="s">
        <v>8717</v>
      </c>
      <c r="D1323" s="1" t="s">
        <v>8718</v>
      </c>
      <c r="E1323" s="2">
        <v>44075</v>
      </c>
      <c r="F1323" s="2">
        <v>44196</v>
      </c>
      <c r="G1323" s="1" t="s">
        <v>27541</v>
      </c>
      <c r="H1323" s="1">
        <f>+Temporalidad[[#This Row],[ID]]</f>
        <v>1312</v>
      </c>
    </row>
    <row r="1324" spans="1:8" x14ac:dyDescent="0.3">
      <c r="A1324">
        <v>1313</v>
      </c>
      <c r="B1324" t="s">
        <v>8871</v>
      </c>
      <c r="C1324" s="1" t="s">
        <v>8717</v>
      </c>
      <c r="D1324" s="1" t="s">
        <v>8718</v>
      </c>
      <c r="E1324" s="2">
        <v>44440</v>
      </c>
      <c r="F1324" s="2">
        <v>44561</v>
      </c>
      <c r="G1324" s="1" t="s">
        <v>27542</v>
      </c>
      <c r="H1324" s="1">
        <f>+Temporalidad[[#This Row],[ID]]</f>
        <v>1313</v>
      </c>
    </row>
    <row r="1325" spans="1:8" x14ac:dyDescent="0.3">
      <c r="A1325">
        <v>1314</v>
      </c>
      <c r="B1325" t="s">
        <v>8872</v>
      </c>
      <c r="C1325" s="1" t="s">
        <v>8717</v>
      </c>
      <c r="D1325" s="1" t="s">
        <v>8718</v>
      </c>
      <c r="E1325" s="2">
        <v>44805</v>
      </c>
      <c r="F1325" s="2">
        <v>44926</v>
      </c>
      <c r="G1325" s="1" t="s">
        <v>27543</v>
      </c>
      <c r="H1325" s="1">
        <f>+Temporalidad[[#This Row],[ID]]</f>
        <v>1314</v>
      </c>
    </row>
    <row r="1326" spans="1:8" x14ac:dyDescent="0.3">
      <c r="A1326">
        <v>1315</v>
      </c>
      <c r="B1326" t="s">
        <v>8873</v>
      </c>
      <c r="C1326" s="1" t="s">
        <v>8717</v>
      </c>
      <c r="D1326" s="1" t="s">
        <v>8718</v>
      </c>
      <c r="E1326" s="2">
        <v>45170</v>
      </c>
      <c r="F1326" s="2">
        <v>45291</v>
      </c>
      <c r="G1326" s="1" t="s">
        <v>27544</v>
      </c>
      <c r="H1326" s="1">
        <f>+Temporalidad[[#This Row],[ID]]</f>
        <v>1315</v>
      </c>
    </row>
    <row r="1327" spans="1:8" x14ac:dyDescent="0.3">
      <c r="A1327">
        <v>1316</v>
      </c>
      <c r="B1327" t="s">
        <v>8874</v>
      </c>
      <c r="C1327" s="1" t="s">
        <v>8717</v>
      </c>
      <c r="D1327" s="1" t="s">
        <v>8718</v>
      </c>
      <c r="E1327" s="2">
        <v>45536</v>
      </c>
      <c r="F1327" s="2">
        <v>45657</v>
      </c>
      <c r="G1327" s="1" t="s">
        <v>27545</v>
      </c>
      <c r="H1327" s="1">
        <f>+Temporalidad[[#This Row],[ID]]</f>
        <v>1316</v>
      </c>
    </row>
    <row r="1328" spans="1:8" x14ac:dyDescent="0.3">
      <c r="A1328">
        <v>1317</v>
      </c>
      <c r="B1328" t="s">
        <v>8875</v>
      </c>
      <c r="C1328" s="1" t="s">
        <v>8717</v>
      </c>
      <c r="D1328" s="1" t="s">
        <v>8718</v>
      </c>
      <c r="E1328" s="2">
        <v>45901</v>
      </c>
      <c r="F1328" s="2">
        <v>46022</v>
      </c>
      <c r="G1328" s="1" t="s">
        <v>27546</v>
      </c>
      <c r="H1328" s="1">
        <f>+Temporalidad[[#This Row],[ID]]</f>
        <v>1317</v>
      </c>
    </row>
    <row r="1329" spans="1:8" x14ac:dyDescent="0.3">
      <c r="A1329">
        <v>1318</v>
      </c>
      <c r="B1329" t="s">
        <v>8876</v>
      </c>
      <c r="C1329" s="1" t="s">
        <v>8717</v>
      </c>
      <c r="D1329" s="1" t="s">
        <v>8718</v>
      </c>
      <c r="E1329" s="2">
        <v>46266</v>
      </c>
      <c r="F1329" s="2">
        <v>46387</v>
      </c>
      <c r="G1329" s="1" t="s">
        <v>27547</v>
      </c>
      <c r="H1329" s="1">
        <f>+Temporalidad[[#This Row],[ID]]</f>
        <v>1318</v>
      </c>
    </row>
    <row r="1330" spans="1:8" x14ac:dyDescent="0.3">
      <c r="A1330">
        <v>1319</v>
      </c>
      <c r="B1330" t="s">
        <v>8877</v>
      </c>
      <c r="C1330" s="1" t="s">
        <v>8717</v>
      </c>
      <c r="D1330" s="1" t="s">
        <v>8718</v>
      </c>
      <c r="E1330" s="2">
        <v>46631</v>
      </c>
      <c r="F1330" s="2">
        <v>46752</v>
      </c>
      <c r="G1330" s="1" t="s">
        <v>27548</v>
      </c>
      <c r="H1330" s="1">
        <f>+Temporalidad[[#This Row],[ID]]</f>
        <v>1319</v>
      </c>
    </row>
    <row r="1331" spans="1:8" x14ac:dyDescent="0.3">
      <c r="A1331">
        <v>1320</v>
      </c>
      <c r="B1331" t="s">
        <v>8878</v>
      </c>
      <c r="C1331" s="1" t="s">
        <v>8717</v>
      </c>
      <c r="D1331" s="1" t="s">
        <v>8718</v>
      </c>
      <c r="E1331" s="2">
        <v>46997</v>
      </c>
      <c r="F1331" s="2">
        <v>47118</v>
      </c>
      <c r="G1331" s="1" t="s">
        <v>27549</v>
      </c>
      <c r="H1331" s="1">
        <f>+Temporalidad[[#This Row],[ID]]</f>
        <v>1320</v>
      </c>
    </row>
    <row r="1332" spans="1:8" x14ac:dyDescent="0.3">
      <c r="A1332">
        <v>1321</v>
      </c>
      <c r="B1332" t="s">
        <v>8879</v>
      </c>
      <c r="C1332" s="1" t="s">
        <v>8717</v>
      </c>
      <c r="D1332" s="1" t="s">
        <v>8718</v>
      </c>
      <c r="E1332" s="2">
        <v>47362</v>
      </c>
      <c r="F1332" s="2">
        <v>47483</v>
      </c>
      <c r="G1332" s="1" t="s">
        <v>27550</v>
      </c>
      <c r="H1332" s="1">
        <f>+Temporalidad[[#This Row],[ID]]</f>
        <v>1321</v>
      </c>
    </row>
    <row r="1333" spans="1:8" x14ac:dyDescent="0.3">
      <c r="A1333">
        <v>1322</v>
      </c>
      <c r="B1333" t="s">
        <v>8880</v>
      </c>
      <c r="C1333" s="1" t="s">
        <v>8717</v>
      </c>
      <c r="D1333" s="1" t="s">
        <v>8718</v>
      </c>
      <c r="E1333" s="2">
        <v>47727</v>
      </c>
      <c r="F1333" s="2">
        <v>47848</v>
      </c>
      <c r="G1333" s="1" t="s">
        <v>27551</v>
      </c>
      <c r="H1333" s="1">
        <f>+Temporalidad[[#This Row],[ID]]</f>
        <v>1322</v>
      </c>
    </row>
    <row r="1334" spans="1:8" x14ac:dyDescent="0.3">
      <c r="A1334">
        <v>1323</v>
      </c>
      <c r="B1334" t="s">
        <v>8881</v>
      </c>
      <c r="C1334" s="1" t="s">
        <v>8717</v>
      </c>
      <c r="D1334" s="1" t="s">
        <v>8718</v>
      </c>
      <c r="E1334" s="2">
        <v>48092</v>
      </c>
      <c r="F1334" s="2">
        <v>48213</v>
      </c>
      <c r="G1334" s="1" t="s">
        <v>27552</v>
      </c>
      <c r="H1334" s="1">
        <f>+Temporalidad[[#This Row],[ID]]</f>
        <v>1323</v>
      </c>
    </row>
    <row r="1335" spans="1:8" x14ac:dyDescent="0.3">
      <c r="A1335">
        <v>1324</v>
      </c>
      <c r="B1335" t="s">
        <v>8882</v>
      </c>
      <c r="C1335" s="1" t="s">
        <v>8717</v>
      </c>
      <c r="D1335" s="1" t="s">
        <v>8718</v>
      </c>
      <c r="E1335" s="2">
        <v>48458</v>
      </c>
      <c r="F1335" s="2">
        <v>48579</v>
      </c>
      <c r="G1335" s="1" t="s">
        <v>27553</v>
      </c>
      <c r="H1335" s="1">
        <f>+Temporalidad[[#This Row],[ID]]</f>
        <v>1324</v>
      </c>
    </row>
    <row r="1336" spans="1:8" x14ac:dyDescent="0.3">
      <c r="A1336">
        <v>1325</v>
      </c>
      <c r="B1336" t="s">
        <v>8883</v>
      </c>
      <c r="C1336" s="1" t="s">
        <v>8717</v>
      </c>
      <c r="D1336" s="1" t="s">
        <v>8718</v>
      </c>
      <c r="E1336" s="2">
        <v>48823</v>
      </c>
      <c r="F1336" s="2">
        <v>48944</v>
      </c>
      <c r="G1336" s="1" t="s">
        <v>27554</v>
      </c>
      <c r="H1336" s="1">
        <f>+Temporalidad[[#This Row],[ID]]</f>
        <v>1325</v>
      </c>
    </row>
    <row r="1337" spans="1:8" x14ac:dyDescent="0.3">
      <c r="A1337">
        <v>1326</v>
      </c>
      <c r="B1337" t="s">
        <v>8884</v>
      </c>
      <c r="C1337" s="1" t="s">
        <v>8717</v>
      </c>
      <c r="D1337" s="1" t="s">
        <v>8718</v>
      </c>
      <c r="E1337" s="2">
        <v>49188</v>
      </c>
      <c r="F1337" s="2">
        <v>49309</v>
      </c>
      <c r="G1337" s="1" t="s">
        <v>27555</v>
      </c>
      <c r="H1337" s="1">
        <f>+Temporalidad[[#This Row],[ID]]</f>
        <v>1326</v>
      </c>
    </row>
    <row r="1338" spans="1:8" x14ac:dyDescent="0.3">
      <c r="A1338">
        <v>1327</v>
      </c>
      <c r="B1338" t="s">
        <v>8885</v>
      </c>
      <c r="C1338" s="1" t="s">
        <v>8717</v>
      </c>
      <c r="D1338" s="1" t="s">
        <v>8718</v>
      </c>
      <c r="E1338" s="2">
        <v>49553</v>
      </c>
      <c r="F1338" s="2">
        <v>49674</v>
      </c>
      <c r="G1338" s="1" t="s">
        <v>27556</v>
      </c>
      <c r="H1338" s="1">
        <f>+Temporalidad[[#This Row],[ID]]</f>
        <v>1327</v>
      </c>
    </row>
    <row r="1339" spans="1:8" x14ac:dyDescent="0.3">
      <c r="A1339">
        <v>1328</v>
      </c>
      <c r="B1339" t="s">
        <v>8886</v>
      </c>
      <c r="C1339" s="1" t="s">
        <v>8717</v>
      </c>
      <c r="D1339" s="1" t="s">
        <v>8718</v>
      </c>
      <c r="E1339" s="2">
        <v>49919</v>
      </c>
      <c r="F1339" s="2">
        <v>50040</v>
      </c>
      <c r="G1339" s="1" t="s">
        <v>27557</v>
      </c>
      <c r="H1339" s="1">
        <f>+Temporalidad[[#This Row],[ID]]</f>
        <v>1328</v>
      </c>
    </row>
    <row r="1340" spans="1:8" x14ac:dyDescent="0.3">
      <c r="A1340">
        <v>1329</v>
      </c>
      <c r="B1340" t="s">
        <v>8887</v>
      </c>
      <c r="C1340" s="1" t="s">
        <v>8717</v>
      </c>
      <c r="D1340" s="1" t="s">
        <v>8718</v>
      </c>
      <c r="E1340" s="2">
        <v>50284</v>
      </c>
      <c r="F1340" s="2">
        <v>50405</v>
      </c>
      <c r="G1340" s="1" t="s">
        <v>27558</v>
      </c>
      <c r="H1340" s="1">
        <f>+Temporalidad[[#This Row],[ID]]</f>
        <v>1329</v>
      </c>
    </row>
    <row r="1341" spans="1:8" x14ac:dyDescent="0.3">
      <c r="A1341">
        <v>1330</v>
      </c>
      <c r="B1341" t="s">
        <v>8888</v>
      </c>
      <c r="C1341" s="1" t="s">
        <v>8717</v>
      </c>
      <c r="D1341" s="1" t="s">
        <v>8718</v>
      </c>
      <c r="E1341" s="2">
        <v>50649</v>
      </c>
      <c r="F1341" s="2">
        <v>50770</v>
      </c>
      <c r="G1341" s="1" t="s">
        <v>27559</v>
      </c>
      <c r="H1341" s="1">
        <f>+Temporalidad[[#This Row],[ID]]</f>
        <v>1330</v>
      </c>
    </row>
    <row r="1342" spans="1:8" x14ac:dyDescent="0.3">
      <c r="A1342">
        <v>1331</v>
      </c>
      <c r="B1342" t="s">
        <v>8889</v>
      </c>
      <c r="C1342" s="1" t="s">
        <v>8717</v>
      </c>
      <c r="D1342" s="1" t="s">
        <v>8718</v>
      </c>
      <c r="E1342" s="2">
        <v>51014</v>
      </c>
      <c r="F1342" s="2">
        <v>51135</v>
      </c>
      <c r="G1342" s="1" t="s">
        <v>27560</v>
      </c>
      <c r="H1342" s="1">
        <f>+Temporalidad[[#This Row],[ID]]</f>
        <v>1331</v>
      </c>
    </row>
    <row r="1343" spans="1:8" x14ac:dyDescent="0.3">
      <c r="A1343">
        <v>1332</v>
      </c>
      <c r="B1343" t="s">
        <v>8890</v>
      </c>
      <c r="C1343" s="1" t="s">
        <v>8717</v>
      </c>
      <c r="D1343" s="1" t="s">
        <v>8718</v>
      </c>
      <c r="E1343" s="2">
        <v>51380</v>
      </c>
      <c r="F1343" s="2">
        <v>51501</v>
      </c>
      <c r="G1343" s="1" t="s">
        <v>27561</v>
      </c>
      <c r="H1343" s="1">
        <f>+Temporalidad[[#This Row],[ID]]</f>
        <v>1332</v>
      </c>
    </row>
    <row r="1344" spans="1:8" x14ac:dyDescent="0.3">
      <c r="A1344">
        <v>1333</v>
      </c>
      <c r="B1344" t="s">
        <v>8891</v>
      </c>
      <c r="C1344" s="1" t="s">
        <v>8717</v>
      </c>
      <c r="D1344" s="1" t="s">
        <v>8718</v>
      </c>
      <c r="E1344" s="2">
        <v>51745</v>
      </c>
      <c r="F1344" s="2">
        <v>51866</v>
      </c>
      <c r="G1344" s="1" t="s">
        <v>27562</v>
      </c>
      <c r="H1344" s="1">
        <f>+Temporalidad[[#This Row],[ID]]</f>
        <v>1333</v>
      </c>
    </row>
    <row r="1345" spans="1:8" x14ac:dyDescent="0.3">
      <c r="A1345">
        <v>1334</v>
      </c>
      <c r="B1345" t="s">
        <v>8892</v>
      </c>
      <c r="C1345" s="1" t="s">
        <v>8717</v>
      </c>
      <c r="D1345" s="1" t="s">
        <v>8718</v>
      </c>
      <c r="E1345" s="2">
        <v>52110</v>
      </c>
      <c r="F1345" s="2">
        <v>52231</v>
      </c>
      <c r="G1345" s="1" t="s">
        <v>27563</v>
      </c>
      <c r="H1345" s="1">
        <f>+Temporalidad[[#This Row],[ID]]</f>
        <v>1334</v>
      </c>
    </row>
    <row r="1346" spans="1:8" x14ac:dyDescent="0.3">
      <c r="A1346">
        <v>1335</v>
      </c>
      <c r="B1346" t="s">
        <v>8893</v>
      </c>
      <c r="C1346" s="1" t="s">
        <v>8717</v>
      </c>
      <c r="D1346" s="1" t="s">
        <v>8718</v>
      </c>
      <c r="E1346" s="2">
        <v>52475</v>
      </c>
      <c r="F1346" s="2">
        <v>52596</v>
      </c>
      <c r="G1346" s="1" t="s">
        <v>27564</v>
      </c>
      <c r="H1346" s="1">
        <f>+Temporalidad[[#This Row],[ID]]</f>
        <v>1335</v>
      </c>
    </row>
    <row r="1347" spans="1:8" x14ac:dyDescent="0.3">
      <c r="A1347">
        <v>1336</v>
      </c>
      <c r="B1347" t="s">
        <v>8894</v>
      </c>
      <c r="C1347" s="1" t="s">
        <v>8717</v>
      </c>
      <c r="D1347" s="1" t="s">
        <v>8718</v>
      </c>
      <c r="E1347" s="2">
        <v>52841</v>
      </c>
      <c r="F1347" s="2">
        <v>52962</v>
      </c>
      <c r="G1347" s="1" t="s">
        <v>27565</v>
      </c>
      <c r="H1347" s="1">
        <f>+Temporalidad[[#This Row],[ID]]</f>
        <v>1336</v>
      </c>
    </row>
    <row r="1348" spans="1:8" x14ac:dyDescent="0.3">
      <c r="A1348">
        <v>1337</v>
      </c>
      <c r="B1348" t="s">
        <v>8895</v>
      </c>
      <c r="C1348" s="1" t="s">
        <v>8717</v>
      </c>
      <c r="D1348" s="1" t="s">
        <v>8718</v>
      </c>
      <c r="E1348" s="2">
        <v>53206</v>
      </c>
      <c r="F1348" s="2">
        <v>53327</v>
      </c>
      <c r="G1348" s="1" t="s">
        <v>27566</v>
      </c>
      <c r="H1348" s="1">
        <f>+Temporalidad[[#This Row],[ID]]</f>
        <v>1337</v>
      </c>
    </row>
    <row r="1349" spans="1:8" x14ac:dyDescent="0.3">
      <c r="A1349">
        <v>1338</v>
      </c>
      <c r="B1349" t="s">
        <v>8896</v>
      </c>
      <c r="C1349" s="1" t="s">
        <v>8717</v>
      </c>
      <c r="D1349" s="1" t="s">
        <v>8718</v>
      </c>
      <c r="E1349" s="2">
        <v>53571</v>
      </c>
      <c r="F1349" s="2">
        <v>53692</v>
      </c>
      <c r="G1349" s="1" t="s">
        <v>27567</v>
      </c>
      <c r="H1349" s="1">
        <f>+Temporalidad[[#This Row],[ID]]</f>
        <v>1338</v>
      </c>
    </row>
    <row r="1350" spans="1:8" x14ac:dyDescent="0.3">
      <c r="A1350">
        <v>1339</v>
      </c>
      <c r="B1350" t="s">
        <v>8897</v>
      </c>
      <c r="C1350" s="1" t="s">
        <v>8717</v>
      </c>
      <c r="D1350" s="1" t="s">
        <v>8718</v>
      </c>
      <c r="E1350" s="2">
        <v>53936</v>
      </c>
      <c r="F1350" s="2">
        <v>54057</v>
      </c>
      <c r="G1350" s="1" t="s">
        <v>27568</v>
      </c>
      <c r="H1350" s="1">
        <f>+Temporalidad[[#This Row],[ID]]</f>
        <v>1339</v>
      </c>
    </row>
    <row r="1351" spans="1:8" x14ac:dyDescent="0.3">
      <c r="A1351">
        <v>1340</v>
      </c>
      <c r="B1351" t="s">
        <v>8898</v>
      </c>
      <c r="C1351" s="1" t="s">
        <v>8717</v>
      </c>
      <c r="D1351" s="1" t="s">
        <v>8718</v>
      </c>
      <c r="E1351" s="2">
        <v>54302</v>
      </c>
      <c r="F1351" s="2">
        <v>54423</v>
      </c>
      <c r="G1351" s="1" t="s">
        <v>27569</v>
      </c>
      <c r="H1351" s="1">
        <f>+Temporalidad[[#This Row],[ID]]</f>
        <v>1340</v>
      </c>
    </row>
    <row r="1352" spans="1:8" x14ac:dyDescent="0.3">
      <c r="A1352">
        <v>1341</v>
      </c>
      <c r="B1352" t="s">
        <v>8899</v>
      </c>
      <c r="C1352" s="1" t="s">
        <v>8717</v>
      </c>
      <c r="D1352" s="1" t="s">
        <v>8718</v>
      </c>
      <c r="E1352" s="2">
        <v>54667</v>
      </c>
      <c r="F1352" s="2">
        <v>54788</v>
      </c>
      <c r="G1352" s="1" t="s">
        <v>27570</v>
      </c>
      <c r="H1352" s="1">
        <f>+Temporalidad[[#This Row],[ID]]</f>
        <v>1341</v>
      </c>
    </row>
    <row r="1353" spans="1:8" x14ac:dyDescent="0.3">
      <c r="A1353">
        <v>1342</v>
      </c>
      <c r="B1353" t="s">
        <v>8900</v>
      </c>
      <c r="C1353" s="1" t="s">
        <v>8717</v>
      </c>
      <c r="D1353" s="1" t="s">
        <v>8718</v>
      </c>
      <c r="E1353" s="2">
        <v>55032</v>
      </c>
      <c r="F1353" s="2">
        <v>55153</v>
      </c>
      <c r="G1353" s="1" t="s">
        <v>27571</v>
      </c>
      <c r="H1353" s="1">
        <f>+Temporalidad[[#This Row],[ID]]</f>
        <v>1342</v>
      </c>
    </row>
    <row r="1354" spans="1:8" x14ac:dyDescent="0.3">
      <c r="A1354">
        <v>1343</v>
      </c>
      <c r="B1354" t="s">
        <v>8901</v>
      </c>
      <c r="C1354" s="1" t="s">
        <v>8902</v>
      </c>
      <c r="D1354" s="1" t="s">
        <v>8902</v>
      </c>
      <c r="E1354" s="2">
        <v>32874</v>
      </c>
      <c r="F1354" s="2">
        <v>36525</v>
      </c>
      <c r="G1354" s="1" t="s">
        <v>27572</v>
      </c>
      <c r="H1354" s="1">
        <f>+Temporalidad[[#This Row],[ID]]</f>
        <v>1343</v>
      </c>
    </row>
    <row r="1355" spans="1:8" x14ac:dyDescent="0.3">
      <c r="A1355">
        <v>1344</v>
      </c>
      <c r="B1355" t="s">
        <v>8903</v>
      </c>
      <c r="C1355" s="1" t="s">
        <v>8902</v>
      </c>
      <c r="D1355" s="1" t="s">
        <v>8902</v>
      </c>
      <c r="E1355" s="2">
        <v>36526</v>
      </c>
      <c r="F1355" s="2">
        <v>40178</v>
      </c>
      <c r="G1355" s="1" t="s">
        <v>27573</v>
      </c>
      <c r="H1355" s="1">
        <f>+Temporalidad[[#This Row],[ID]]</f>
        <v>1344</v>
      </c>
    </row>
    <row r="1356" spans="1:8" x14ac:dyDescent="0.3">
      <c r="A1356">
        <v>1345</v>
      </c>
      <c r="B1356" t="s">
        <v>8904</v>
      </c>
      <c r="C1356" s="1" t="s">
        <v>8902</v>
      </c>
      <c r="D1356" s="1" t="s">
        <v>8902</v>
      </c>
      <c r="E1356" s="2">
        <v>40179</v>
      </c>
      <c r="F1356" s="2">
        <v>43830</v>
      </c>
      <c r="G1356" s="1" t="s">
        <v>27574</v>
      </c>
      <c r="H1356" s="1">
        <f>+Temporalidad[[#This Row],[ID]]</f>
        <v>1345</v>
      </c>
    </row>
    <row r="1357" spans="1:8" x14ac:dyDescent="0.3">
      <c r="A1357">
        <v>1346</v>
      </c>
      <c r="B1357" t="s">
        <v>8905</v>
      </c>
      <c r="C1357" s="1" t="s">
        <v>8902</v>
      </c>
      <c r="D1357" s="1" t="s">
        <v>8902</v>
      </c>
      <c r="E1357" s="2">
        <v>43831</v>
      </c>
      <c r="F1357" s="2">
        <v>47483</v>
      </c>
      <c r="G1357" s="1" t="s">
        <v>27575</v>
      </c>
      <c r="H1357" s="1">
        <f>+Temporalidad[[#This Row],[ID]]</f>
        <v>1346</v>
      </c>
    </row>
    <row r="1358" spans="1:8" x14ac:dyDescent="0.3">
      <c r="A1358">
        <v>1347</v>
      </c>
      <c r="B1358" t="s">
        <v>8906</v>
      </c>
      <c r="C1358" s="1" t="s">
        <v>8902</v>
      </c>
      <c r="D1358" s="1" t="s">
        <v>8902</v>
      </c>
      <c r="E1358" s="2">
        <v>47484</v>
      </c>
      <c r="F1358" s="2">
        <v>51135</v>
      </c>
      <c r="G1358" s="1" t="s">
        <v>27576</v>
      </c>
      <c r="H1358" s="1">
        <f>+Temporalidad[[#This Row],[ID]]</f>
        <v>1347</v>
      </c>
    </row>
    <row r="1359" spans="1:8" x14ac:dyDescent="0.3">
      <c r="A1359">
        <v>1348</v>
      </c>
      <c r="B1359" t="s">
        <v>8907</v>
      </c>
      <c r="C1359" s="1" t="s">
        <v>8902</v>
      </c>
      <c r="D1359" s="1" t="s">
        <v>8902</v>
      </c>
      <c r="E1359" s="2">
        <v>51136</v>
      </c>
      <c r="F1359" s="2">
        <v>54788</v>
      </c>
      <c r="G1359" s="1" t="s">
        <v>27577</v>
      </c>
      <c r="H1359" s="1">
        <f>+Temporalidad[[#This Row],[ID]]</f>
        <v>1348</v>
      </c>
    </row>
    <row r="1360" spans="1:8" x14ac:dyDescent="0.3">
      <c r="A1360">
        <v>1349</v>
      </c>
      <c r="B1360" t="s">
        <v>8908</v>
      </c>
      <c r="C1360" s="1" t="s">
        <v>8909</v>
      </c>
      <c r="D1360" s="1" t="s">
        <v>8910</v>
      </c>
      <c r="E1360" s="2">
        <v>32874</v>
      </c>
      <c r="F1360" s="2">
        <v>34699</v>
      </c>
      <c r="G1360" s="1" t="s">
        <v>27578</v>
      </c>
      <c r="H1360" s="1">
        <f>+Temporalidad[[#This Row],[ID]]</f>
        <v>1349</v>
      </c>
    </row>
    <row r="1361" spans="1:8" x14ac:dyDescent="0.3">
      <c r="A1361">
        <v>1350</v>
      </c>
      <c r="B1361" t="s">
        <v>8911</v>
      </c>
      <c r="C1361" s="1" t="s">
        <v>8909</v>
      </c>
      <c r="D1361" s="1" t="s">
        <v>8910</v>
      </c>
      <c r="E1361" s="2">
        <v>34700</v>
      </c>
      <c r="F1361" s="2">
        <v>36525</v>
      </c>
      <c r="G1361" s="1" t="s">
        <v>27579</v>
      </c>
      <c r="H1361" s="1">
        <f>+Temporalidad[[#This Row],[ID]]</f>
        <v>1350</v>
      </c>
    </row>
    <row r="1362" spans="1:8" x14ac:dyDescent="0.3">
      <c r="A1362">
        <v>1351</v>
      </c>
      <c r="B1362" t="s">
        <v>8912</v>
      </c>
      <c r="C1362" s="1" t="s">
        <v>8909</v>
      </c>
      <c r="D1362" s="1" t="s">
        <v>8910</v>
      </c>
      <c r="E1362" s="2">
        <v>36526</v>
      </c>
      <c r="F1362" s="2">
        <v>38352</v>
      </c>
      <c r="G1362" s="1" t="s">
        <v>27580</v>
      </c>
      <c r="H1362" s="1">
        <f>+Temporalidad[[#This Row],[ID]]</f>
        <v>1351</v>
      </c>
    </row>
    <row r="1363" spans="1:8" x14ac:dyDescent="0.3">
      <c r="A1363">
        <v>1352</v>
      </c>
      <c r="B1363" t="s">
        <v>8913</v>
      </c>
      <c r="C1363" s="1" t="s">
        <v>8909</v>
      </c>
      <c r="D1363" s="1" t="s">
        <v>8910</v>
      </c>
      <c r="E1363" s="2">
        <v>38353</v>
      </c>
      <c r="F1363" s="2">
        <v>40178</v>
      </c>
      <c r="G1363" s="1" t="s">
        <v>27581</v>
      </c>
      <c r="H1363" s="1">
        <f>+Temporalidad[[#This Row],[ID]]</f>
        <v>1352</v>
      </c>
    </row>
    <row r="1364" spans="1:8" x14ac:dyDescent="0.3">
      <c r="A1364">
        <v>1353</v>
      </c>
      <c r="B1364" t="s">
        <v>8914</v>
      </c>
      <c r="C1364" s="1" t="s">
        <v>8909</v>
      </c>
      <c r="D1364" s="1" t="s">
        <v>8910</v>
      </c>
      <c r="E1364" s="2">
        <v>40179</v>
      </c>
      <c r="F1364" s="2">
        <v>42004</v>
      </c>
      <c r="G1364" s="1" t="s">
        <v>27582</v>
      </c>
      <c r="H1364" s="1">
        <f>+Temporalidad[[#This Row],[ID]]</f>
        <v>1353</v>
      </c>
    </row>
    <row r="1365" spans="1:8" x14ac:dyDescent="0.3">
      <c r="A1365">
        <v>1354</v>
      </c>
      <c r="B1365" t="s">
        <v>8915</v>
      </c>
      <c r="C1365" s="1" t="s">
        <v>8909</v>
      </c>
      <c r="D1365" s="1" t="s">
        <v>8910</v>
      </c>
      <c r="E1365" s="2">
        <v>42005</v>
      </c>
      <c r="F1365" s="2">
        <v>43830</v>
      </c>
      <c r="G1365" s="1" t="s">
        <v>27583</v>
      </c>
      <c r="H1365" s="1">
        <f>+Temporalidad[[#This Row],[ID]]</f>
        <v>1354</v>
      </c>
    </row>
    <row r="1366" spans="1:8" x14ac:dyDescent="0.3">
      <c r="A1366">
        <v>1355</v>
      </c>
      <c r="B1366" t="s">
        <v>8916</v>
      </c>
      <c r="C1366" s="1" t="s">
        <v>8909</v>
      </c>
      <c r="D1366" s="1" t="s">
        <v>8910</v>
      </c>
      <c r="E1366" s="2">
        <v>43831</v>
      </c>
      <c r="F1366" s="2">
        <v>45657</v>
      </c>
      <c r="G1366" s="1" t="s">
        <v>27584</v>
      </c>
      <c r="H1366" s="1">
        <f>+Temporalidad[[#This Row],[ID]]</f>
        <v>1355</v>
      </c>
    </row>
    <row r="1367" spans="1:8" x14ac:dyDescent="0.3">
      <c r="A1367">
        <v>1356</v>
      </c>
      <c r="B1367" t="s">
        <v>8917</v>
      </c>
      <c r="C1367" s="1" t="s">
        <v>8909</v>
      </c>
      <c r="D1367" s="1" t="s">
        <v>8910</v>
      </c>
      <c r="E1367" s="2">
        <v>45658</v>
      </c>
      <c r="F1367" s="2">
        <v>47483</v>
      </c>
      <c r="G1367" s="1" t="s">
        <v>27585</v>
      </c>
      <c r="H1367" s="1">
        <f>+Temporalidad[[#This Row],[ID]]</f>
        <v>1356</v>
      </c>
    </row>
    <row r="1368" spans="1:8" x14ac:dyDescent="0.3">
      <c r="A1368">
        <v>1357</v>
      </c>
      <c r="B1368" t="s">
        <v>8918</v>
      </c>
      <c r="C1368" s="1" t="s">
        <v>8909</v>
      </c>
      <c r="D1368" s="1" t="s">
        <v>8910</v>
      </c>
      <c r="E1368" s="2">
        <v>47484</v>
      </c>
      <c r="F1368" s="2">
        <v>49309</v>
      </c>
      <c r="G1368" s="1" t="s">
        <v>27586</v>
      </c>
      <c r="H1368" s="1">
        <f>+Temporalidad[[#This Row],[ID]]</f>
        <v>1357</v>
      </c>
    </row>
    <row r="1369" spans="1:8" x14ac:dyDescent="0.3">
      <c r="A1369">
        <v>1358</v>
      </c>
      <c r="B1369" t="s">
        <v>8919</v>
      </c>
      <c r="C1369" s="1" t="s">
        <v>8909</v>
      </c>
      <c r="D1369" s="1" t="s">
        <v>8910</v>
      </c>
      <c r="E1369" s="2">
        <v>49310</v>
      </c>
      <c r="F1369" s="2">
        <v>51135</v>
      </c>
      <c r="G1369" s="1" t="s">
        <v>27587</v>
      </c>
      <c r="H1369" s="1">
        <f>+Temporalidad[[#This Row],[ID]]</f>
        <v>1358</v>
      </c>
    </row>
    <row r="1370" spans="1:8" x14ac:dyDescent="0.3">
      <c r="A1370">
        <v>1359</v>
      </c>
      <c r="B1370" t="s">
        <v>8920</v>
      </c>
      <c r="C1370" s="1" t="s">
        <v>8909</v>
      </c>
      <c r="D1370" s="1" t="s">
        <v>8910</v>
      </c>
      <c r="E1370" s="2">
        <v>51136</v>
      </c>
      <c r="F1370" s="2">
        <v>52962</v>
      </c>
      <c r="G1370" s="1" t="s">
        <v>27588</v>
      </c>
      <c r="H1370" s="1">
        <f>+Temporalidad[[#This Row],[ID]]</f>
        <v>1359</v>
      </c>
    </row>
    <row r="1371" spans="1:8" x14ac:dyDescent="0.3">
      <c r="A1371">
        <v>1360</v>
      </c>
      <c r="B1371" t="s">
        <v>8921</v>
      </c>
      <c r="C1371" s="1" t="s">
        <v>8909</v>
      </c>
      <c r="D1371" s="1" t="s">
        <v>8910</v>
      </c>
      <c r="E1371" s="2">
        <v>52963</v>
      </c>
      <c r="F1371" s="2">
        <v>54788</v>
      </c>
      <c r="G1371" s="1" t="s">
        <v>27589</v>
      </c>
      <c r="H1371" s="1">
        <f>+Temporalidad[[#This Row],[ID]]</f>
        <v>1360</v>
      </c>
    </row>
    <row r="1372" spans="1:8" x14ac:dyDescent="0.3">
      <c r="A1372">
        <v>1361</v>
      </c>
      <c r="B1372" t="s">
        <v>8922</v>
      </c>
      <c r="C1372" s="1" t="s">
        <v>8923</v>
      </c>
      <c r="D1372" s="1" t="s">
        <v>8924</v>
      </c>
      <c r="E1372" s="2">
        <v>32874</v>
      </c>
      <c r="F1372" s="2">
        <v>33603</v>
      </c>
      <c r="G1372" s="1" t="s">
        <v>27590</v>
      </c>
      <c r="H1372" s="1">
        <f>+Temporalidad[[#This Row],[ID]]</f>
        <v>1361</v>
      </c>
    </row>
    <row r="1373" spans="1:8" x14ac:dyDescent="0.3">
      <c r="A1373">
        <v>1362</v>
      </c>
      <c r="B1373" t="s">
        <v>8925</v>
      </c>
      <c r="C1373" s="1" t="s">
        <v>8923</v>
      </c>
      <c r="D1373" s="1" t="s">
        <v>8924</v>
      </c>
      <c r="E1373" s="2">
        <v>33604</v>
      </c>
      <c r="F1373" s="2">
        <v>34334</v>
      </c>
      <c r="G1373" s="1" t="s">
        <v>27591</v>
      </c>
      <c r="H1373" s="1">
        <f>+Temporalidad[[#This Row],[ID]]</f>
        <v>1362</v>
      </c>
    </row>
    <row r="1374" spans="1:8" x14ac:dyDescent="0.3">
      <c r="A1374">
        <v>1363</v>
      </c>
      <c r="B1374" t="s">
        <v>8926</v>
      </c>
      <c r="C1374" s="1" t="s">
        <v>8923</v>
      </c>
      <c r="D1374" s="1" t="s">
        <v>8924</v>
      </c>
      <c r="E1374" s="2">
        <v>34335</v>
      </c>
      <c r="F1374" s="2">
        <v>35064</v>
      </c>
      <c r="G1374" s="1" t="s">
        <v>27592</v>
      </c>
      <c r="H1374" s="1">
        <f>+Temporalidad[[#This Row],[ID]]</f>
        <v>1363</v>
      </c>
    </row>
    <row r="1375" spans="1:8" x14ac:dyDescent="0.3">
      <c r="A1375">
        <v>1364</v>
      </c>
      <c r="B1375" t="s">
        <v>8927</v>
      </c>
      <c r="C1375" s="1" t="s">
        <v>8923</v>
      </c>
      <c r="D1375" s="1" t="s">
        <v>8924</v>
      </c>
      <c r="E1375" s="2">
        <v>35065</v>
      </c>
      <c r="F1375" s="2">
        <v>35795</v>
      </c>
      <c r="G1375" s="1" t="s">
        <v>27593</v>
      </c>
      <c r="H1375" s="1">
        <f>+Temporalidad[[#This Row],[ID]]</f>
        <v>1364</v>
      </c>
    </row>
    <row r="1376" spans="1:8" x14ac:dyDescent="0.3">
      <c r="A1376">
        <v>1365</v>
      </c>
      <c r="B1376" t="s">
        <v>8928</v>
      </c>
      <c r="C1376" s="1" t="s">
        <v>8923</v>
      </c>
      <c r="D1376" s="1" t="s">
        <v>8924</v>
      </c>
      <c r="E1376" s="2">
        <v>35796</v>
      </c>
      <c r="F1376" s="2">
        <v>36525</v>
      </c>
      <c r="G1376" s="1" t="s">
        <v>27594</v>
      </c>
      <c r="H1376" s="1">
        <f>+Temporalidad[[#This Row],[ID]]</f>
        <v>1365</v>
      </c>
    </row>
    <row r="1377" spans="1:8" x14ac:dyDescent="0.3">
      <c r="A1377">
        <v>1366</v>
      </c>
      <c r="B1377" t="s">
        <v>8929</v>
      </c>
      <c r="C1377" s="1" t="s">
        <v>8923</v>
      </c>
      <c r="D1377" s="1" t="s">
        <v>8924</v>
      </c>
      <c r="E1377" s="2">
        <v>36526</v>
      </c>
      <c r="F1377" s="2">
        <v>37256</v>
      </c>
      <c r="G1377" s="1" t="s">
        <v>27595</v>
      </c>
      <c r="H1377" s="1">
        <f>+Temporalidad[[#This Row],[ID]]</f>
        <v>1366</v>
      </c>
    </row>
    <row r="1378" spans="1:8" x14ac:dyDescent="0.3">
      <c r="A1378">
        <v>1367</v>
      </c>
      <c r="B1378" t="s">
        <v>8930</v>
      </c>
      <c r="C1378" s="1" t="s">
        <v>8923</v>
      </c>
      <c r="D1378" s="1" t="s">
        <v>8924</v>
      </c>
      <c r="E1378" s="2">
        <v>37257</v>
      </c>
      <c r="F1378" s="2">
        <v>37986</v>
      </c>
      <c r="G1378" s="1" t="s">
        <v>27596</v>
      </c>
      <c r="H1378" s="1">
        <f>+Temporalidad[[#This Row],[ID]]</f>
        <v>1367</v>
      </c>
    </row>
    <row r="1379" spans="1:8" x14ac:dyDescent="0.3">
      <c r="A1379">
        <v>1368</v>
      </c>
      <c r="B1379" t="s">
        <v>8931</v>
      </c>
      <c r="C1379" s="1" t="s">
        <v>8923</v>
      </c>
      <c r="D1379" s="1" t="s">
        <v>8924</v>
      </c>
      <c r="E1379" s="2">
        <v>37987</v>
      </c>
      <c r="F1379" s="2">
        <v>38717</v>
      </c>
      <c r="G1379" s="1" t="s">
        <v>27597</v>
      </c>
      <c r="H1379" s="1">
        <f>+Temporalidad[[#This Row],[ID]]</f>
        <v>1368</v>
      </c>
    </row>
    <row r="1380" spans="1:8" x14ac:dyDescent="0.3">
      <c r="A1380">
        <v>1369</v>
      </c>
      <c r="B1380" t="s">
        <v>8932</v>
      </c>
      <c r="C1380" s="1" t="s">
        <v>8923</v>
      </c>
      <c r="D1380" s="1" t="s">
        <v>8924</v>
      </c>
      <c r="E1380" s="2">
        <v>38718</v>
      </c>
      <c r="F1380" s="2">
        <v>39447</v>
      </c>
      <c r="G1380" s="1" t="s">
        <v>27598</v>
      </c>
      <c r="H1380" s="1">
        <f>+Temporalidad[[#This Row],[ID]]</f>
        <v>1369</v>
      </c>
    </row>
    <row r="1381" spans="1:8" x14ac:dyDescent="0.3">
      <c r="A1381">
        <v>1370</v>
      </c>
      <c r="B1381" t="s">
        <v>8933</v>
      </c>
      <c r="C1381" s="1" t="s">
        <v>8923</v>
      </c>
      <c r="D1381" s="1" t="s">
        <v>8924</v>
      </c>
      <c r="E1381" s="2">
        <v>39448</v>
      </c>
      <c r="F1381" s="2">
        <v>40178</v>
      </c>
      <c r="G1381" s="1" t="s">
        <v>27599</v>
      </c>
      <c r="H1381" s="1">
        <f>+Temporalidad[[#This Row],[ID]]</f>
        <v>1370</v>
      </c>
    </row>
    <row r="1382" spans="1:8" x14ac:dyDescent="0.3">
      <c r="A1382">
        <v>1371</v>
      </c>
      <c r="B1382" t="s">
        <v>8934</v>
      </c>
      <c r="C1382" s="1" t="s">
        <v>8923</v>
      </c>
      <c r="D1382" s="1" t="s">
        <v>8924</v>
      </c>
      <c r="E1382" s="2">
        <v>40179</v>
      </c>
      <c r="F1382" s="2">
        <v>40908</v>
      </c>
      <c r="G1382" s="1" t="s">
        <v>27600</v>
      </c>
      <c r="H1382" s="1">
        <f>+Temporalidad[[#This Row],[ID]]</f>
        <v>1371</v>
      </c>
    </row>
    <row r="1383" spans="1:8" x14ac:dyDescent="0.3">
      <c r="A1383">
        <v>1372</v>
      </c>
      <c r="B1383" t="s">
        <v>8935</v>
      </c>
      <c r="C1383" s="1" t="s">
        <v>8923</v>
      </c>
      <c r="D1383" s="1" t="s">
        <v>8924</v>
      </c>
      <c r="E1383" s="2">
        <v>40909</v>
      </c>
      <c r="F1383" s="2">
        <v>41639</v>
      </c>
      <c r="G1383" s="1" t="s">
        <v>27601</v>
      </c>
      <c r="H1383" s="1">
        <f>+Temporalidad[[#This Row],[ID]]</f>
        <v>1372</v>
      </c>
    </row>
    <row r="1384" spans="1:8" x14ac:dyDescent="0.3">
      <c r="A1384">
        <v>1373</v>
      </c>
      <c r="B1384" t="s">
        <v>8936</v>
      </c>
      <c r="C1384" s="1" t="s">
        <v>8923</v>
      </c>
      <c r="D1384" s="1" t="s">
        <v>8924</v>
      </c>
      <c r="E1384" s="2">
        <v>41640</v>
      </c>
      <c r="F1384" s="2">
        <v>42369</v>
      </c>
      <c r="G1384" s="1" t="s">
        <v>27602</v>
      </c>
      <c r="H1384" s="1">
        <f>+Temporalidad[[#This Row],[ID]]</f>
        <v>1373</v>
      </c>
    </row>
    <row r="1385" spans="1:8" x14ac:dyDescent="0.3">
      <c r="A1385">
        <v>1374</v>
      </c>
      <c r="B1385" t="s">
        <v>8937</v>
      </c>
      <c r="C1385" s="1" t="s">
        <v>8923</v>
      </c>
      <c r="D1385" s="1" t="s">
        <v>8924</v>
      </c>
      <c r="E1385" s="2">
        <v>42370</v>
      </c>
      <c r="F1385" s="2">
        <v>43100</v>
      </c>
      <c r="G1385" s="1" t="s">
        <v>27603</v>
      </c>
      <c r="H1385" s="1">
        <f>+Temporalidad[[#This Row],[ID]]</f>
        <v>1374</v>
      </c>
    </row>
    <row r="1386" spans="1:8" x14ac:dyDescent="0.3">
      <c r="A1386">
        <v>1375</v>
      </c>
      <c r="B1386" t="s">
        <v>8938</v>
      </c>
      <c r="C1386" s="1" t="s">
        <v>8923</v>
      </c>
      <c r="D1386" s="1" t="s">
        <v>8924</v>
      </c>
      <c r="E1386" s="2">
        <v>43101</v>
      </c>
      <c r="F1386" s="2">
        <v>43830</v>
      </c>
      <c r="G1386" s="1" t="s">
        <v>27604</v>
      </c>
      <c r="H1386" s="1">
        <f>+Temporalidad[[#This Row],[ID]]</f>
        <v>1375</v>
      </c>
    </row>
    <row r="1387" spans="1:8" x14ac:dyDescent="0.3">
      <c r="A1387">
        <v>1376</v>
      </c>
      <c r="B1387" t="s">
        <v>8939</v>
      </c>
      <c r="C1387" s="1" t="s">
        <v>8923</v>
      </c>
      <c r="D1387" s="1" t="s">
        <v>8924</v>
      </c>
      <c r="E1387" s="2">
        <v>43831</v>
      </c>
      <c r="F1387" s="2">
        <v>44561</v>
      </c>
      <c r="G1387" s="1" t="s">
        <v>27605</v>
      </c>
      <c r="H1387" s="1">
        <f>+Temporalidad[[#This Row],[ID]]</f>
        <v>1376</v>
      </c>
    </row>
    <row r="1388" spans="1:8" x14ac:dyDescent="0.3">
      <c r="A1388">
        <v>1377</v>
      </c>
      <c r="B1388" t="s">
        <v>8940</v>
      </c>
      <c r="C1388" s="1" t="s">
        <v>8923</v>
      </c>
      <c r="D1388" s="1" t="s">
        <v>8924</v>
      </c>
      <c r="E1388" s="2">
        <v>44562</v>
      </c>
      <c r="F1388" s="2">
        <v>45291</v>
      </c>
      <c r="G1388" s="1" t="s">
        <v>27606</v>
      </c>
      <c r="H1388" s="1">
        <f>+Temporalidad[[#This Row],[ID]]</f>
        <v>1377</v>
      </c>
    </row>
    <row r="1389" spans="1:8" x14ac:dyDescent="0.3">
      <c r="A1389">
        <v>1378</v>
      </c>
      <c r="B1389" t="s">
        <v>8941</v>
      </c>
      <c r="C1389" s="1" t="s">
        <v>8923</v>
      </c>
      <c r="D1389" s="1" t="s">
        <v>8924</v>
      </c>
      <c r="E1389" s="2">
        <v>45292</v>
      </c>
      <c r="F1389" s="2">
        <v>46022</v>
      </c>
      <c r="G1389" s="1" t="s">
        <v>27607</v>
      </c>
      <c r="H1389" s="1">
        <f>+Temporalidad[[#This Row],[ID]]</f>
        <v>1378</v>
      </c>
    </row>
    <row r="1390" spans="1:8" x14ac:dyDescent="0.3">
      <c r="A1390">
        <v>1379</v>
      </c>
      <c r="B1390" t="s">
        <v>8942</v>
      </c>
      <c r="C1390" s="1" t="s">
        <v>8923</v>
      </c>
      <c r="D1390" s="1" t="s">
        <v>8924</v>
      </c>
      <c r="E1390" s="2">
        <v>46023</v>
      </c>
      <c r="F1390" s="2">
        <v>46752</v>
      </c>
      <c r="G1390" s="1" t="s">
        <v>27608</v>
      </c>
      <c r="H1390" s="1">
        <f>+Temporalidad[[#This Row],[ID]]</f>
        <v>1379</v>
      </c>
    </row>
    <row r="1391" spans="1:8" x14ac:dyDescent="0.3">
      <c r="A1391">
        <v>1380</v>
      </c>
      <c r="B1391" t="s">
        <v>8943</v>
      </c>
      <c r="C1391" s="1" t="s">
        <v>8923</v>
      </c>
      <c r="D1391" s="1" t="s">
        <v>8924</v>
      </c>
      <c r="E1391" s="2">
        <v>46753</v>
      </c>
      <c r="F1391" s="2">
        <v>47483</v>
      </c>
      <c r="G1391" s="1" t="s">
        <v>27609</v>
      </c>
      <c r="H1391" s="1">
        <f>+Temporalidad[[#This Row],[ID]]</f>
        <v>1380</v>
      </c>
    </row>
    <row r="1392" spans="1:8" x14ac:dyDescent="0.3">
      <c r="A1392">
        <v>1381</v>
      </c>
      <c r="B1392" t="s">
        <v>8944</v>
      </c>
      <c r="C1392" s="1" t="s">
        <v>8923</v>
      </c>
      <c r="D1392" s="1" t="s">
        <v>8924</v>
      </c>
      <c r="E1392" s="2">
        <v>47484</v>
      </c>
      <c r="F1392" s="2">
        <v>48213</v>
      </c>
      <c r="G1392" s="1" t="s">
        <v>27610</v>
      </c>
      <c r="H1392" s="1">
        <f>+Temporalidad[[#This Row],[ID]]</f>
        <v>1381</v>
      </c>
    </row>
    <row r="1393" spans="1:8" x14ac:dyDescent="0.3">
      <c r="A1393">
        <v>1382</v>
      </c>
      <c r="B1393" t="s">
        <v>8945</v>
      </c>
      <c r="C1393" s="1" t="s">
        <v>8923</v>
      </c>
      <c r="D1393" s="1" t="s">
        <v>8924</v>
      </c>
      <c r="E1393" s="2">
        <v>48214</v>
      </c>
      <c r="F1393" s="2">
        <v>48944</v>
      </c>
      <c r="G1393" s="1" t="s">
        <v>27611</v>
      </c>
      <c r="H1393" s="1">
        <f>+Temporalidad[[#This Row],[ID]]</f>
        <v>1382</v>
      </c>
    </row>
    <row r="1394" spans="1:8" x14ac:dyDescent="0.3">
      <c r="A1394">
        <v>1383</v>
      </c>
      <c r="B1394" t="s">
        <v>8946</v>
      </c>
      <c r="C1394" s="1" t="s">
        <v>8923</v>
      </c>
      <c r="D1394" s="1" t="s">
        <v>8924</v>
      </c>
      <c r="E1394" s="2">
        <v>48945</v>
      </c>
      <c r="F1394" s="2">
        <v>49674</v>
      </c>
      <c r="G1394" s="1" t="s">
        <v>27612</v>
      </c>
      <c r="H1394" s="1">
        <f>+Temporalidad[[#This Row],[ID]]</f>
        <v>1383</v>
      </c>
    </row>
    <row r="1395" spans="1:8" x14ac:dyDescent="0.3">
      <c r="A1395">
        <v>1384</v>
      </c>
      <c r="B1395" t="s">
        <v>8947</v>
      </c>
      <c r="C1395" s="1" t="s">
        <v>8923</v>
      </c>
      <c r="D1395" s="1" t="s">
        <v>8924</v>
      </c>
      <c r="E1395" s="2">
        <v>49675</v>
      </c>
      <c r="F1395" s="2">
        <v>50405</v>
      </c>
      <c r="G1395" s="1" t="s">
        <v>27613</v>
      </c>
      <c r="H1395" s="1">
        <f>+Temporalidad[[#This Row],[ID]]</f>
        <v>1384</v>
      </c>
    </row>
    <row r="1396" spans="1:8" x14ac:dyDescent="0.3">
      <c r="A1396">
        <v>1385</v>
      </c>
      <c r="B1396" t="s">
        <v>8948</v>
      </c>
      <c r="C1396" s="1" t="s">
        <v>8923</v>
      </c>
      <c r="D1396" s="1" t="s">
        <v>8924</v>
      </c>
      <c r="E1396" s="2">
        <v>50406</v>
      </c>
      <c r="F1396" s="2">
        <v>51135</v>
      </c>
      <c r="G1396" s="1" t="s">
        <v>27614</v>
      </c>
      <c r="H1396" s="1">
        <f>+Temporalidad[[#This Row],[ID]]</f>
        <v>1385</v>
      </c>
    </row>
    <row r="1397" spans="1:8" x14ac:dyDescent="0.3">
      <c r="A1397">
        <v>1386</v>
      </c>
      <c r="B1397" t="s">
        <v>8949</v>
      </c>
      <c r="C1397" s="1" t="s">
        <v>8923</v>
      </c>
      <c r="D1397" s="1" t="s">
        <v>8924</v>
      </c>
      <c r="E1397" s="2">
        <v>51136</v>
      </c>
      <c r="F1397" s="2">
        <v>51866</v>
      </c>
      <c r="G1397" s="1" t="s">
        <v>27615</v>
      </c>
      <c r="H1397" s="1">
        <f>+Temporalidad[[#This Row],[ID]]</f>
        <v>1386</v>
      </c>
    </row>
    <row r="1398" spans="1:8" x14ac:dyDescent="0.3">
      <c r="A1398">
        <v>1387</v>
      </c>
      <c r="B1398" t="s">
        <v>8950</v>
      </c>
      <c r="C1398" s="1" t="s">
        <v>8923</v>
      </c>
      <c r="D1398" s="1" t="s">
        <v>8924</v>
      </c>
      <c r="E1398" s="2">
        <v>51867</v>
      </c>
      <c r="F1398" s="2">
        <v>52596</v>
      </c>
      <c r="G1398" s="1" t="s">
        <v>27616</v>
      </c>
      <c r="H1398" s="1">
        <f>+Temporalidad[[#This Row],[ID]]</f>
        <v>1387</v>
      </c>
    </row>
    <row r="1399" spans="1:8" x14ac:dyDescent="0.3">
      <c r="A1399">
        <v>1388</v>
      </c>
      <c r="B1399" t="s">
        <v>8951</v>
      </c>
      <c r="C1399" s="1" t="s">
        <v>8923</v>
      </c>
      <c r="D1399" s="1" t="s">
        <v>8924</v>
      </c>
      <c r="E1399" s="2">
        <v>52597</v>
      </c>
      <c r="F1399" s="2">
        <v>53327</v>
      </c>
      <c r="G1399" s="1" t="s">
        <v>27617</v>
      </c>
      <c r="H1399" s="1">
        <f>+Temporalidad[[#This Row],[ID]]</f>
        <v>1388</v>
      </c>
    </row>
    <row r="1400" spans="1:8" x14ac:dyDescent="0.3">
      <c r="A1400">
        <v>1389</v>
      </c>
      <c r="B1400" t="s">
        <v>8952</v>
      </c>
      <c r="C1400" s="1" t="s">
        <v>8923</v>
      </c>
      <c r="D1400" s="1" t="s">
        <v>8924</v>
      </c>
      <c r="E1400" s="2">
        <v>53328</v>
      </c>
      <c r="F1400" s="2">
        <v>54057</v>
      </c>
      <c r="G1400" s="1" t="s">
        <v>27618</v>
      </c>
      <c r="H1400" s="1">
        <f>+Temporalidad[[#This Row],[ID]]</f>
        <v>1389</v>
      </c>
    </row>
    <row r="1401" spans="1:8" x14ac:dyDescent="0.3">
      <c r="A1401">
        <v>1390</v>
      </c>
      <c r="B1401" t="s">
        <v>8953</v>
      </c>
      <c r="C1401" s="1" t="s">
        <v>8923</v>
      </c>
      <c r="D1401" s="1" t="s">
        <v>8924</v>
      </c>
      <c r="E1401" s="2">
        <v>54058</v>
      </c>
      <c r="F1401" s="2">
        <v>54788</v>
      </c>
      <c r="G1401" s="1" t="s">
        <v>27619</v>
      </c>
      <c r="H1401" s="1">
        <f>+Temporalidad[[#This Row],[ID]]</f>
        <v>1390</v>
      </c>
    </row>
    <row r="1402" spans="1:8" x14ac:dyDescent="0.3">
      <c r="A1402">
        <v>1391</v>
      </c>
      <c r="B1402" t="s">
        <v>8954</v>
      </c>
      <c r="C1402" s="1" t="s">
        <v>8955</v>
      </c>
      <c r="D1402" s="1" t="s">
        <v>8955</v>
      </c>
      <c r="E1402" s="2">
        <v>32874</v>
      </c>
      <c r="F1402" s="2">
        <v>32932</v>
      </c>
      <c r="G1402" s="1" t="s">
        <v>27620</v>
      </c>
      <c r="H1402" s="1">
        <f>+Temporalidad[[#This Row],[ID]]</f>
        <v>1391</v>
      </c>
    </row>
    <row r="1403" spans="1:8" x14ac:dyDescent="0.3">
      <c r="A1403">
        <v>1392</v>
      </c>
      <c r="B1403" t="s">
        <v>8956</v>
      </c>
      <c r="C1403" s="1" t="s">
        <v>8955</v>
      </c>
      <c r="D1403" s="1" t="s">
        <v>8955</v>
      </c>
      <c r="E1403" s="2">
        <v>33239</v>
      </c>
      <c r="F1403" s="2">
        <v>33297</v>
      </c>
      <c r="G1403" s="1" t="s">
        <v>27621</v>
      </c>
      <c r="H1403" s="1">
        <f>+Temporalidad[[#This Row],[ID]]</f>
        <v>1392</v>
      </c>
    </row>
    <row r="1404" spans="1:8" x14ac:dyDescent="0.3">
      <c r="A1404">
        <v>1393</v>
      </c>
      <c r="B1404" t="s">
        <v>8957</v>
      </c>
      <c r="C1404" s="1" t="s">
        <v>8955</v>
      </c>
      <c r="D1404" s="1" t="s">
        <v>8955</v>
      </c>
      <c r="E1404" s="2">
        <v>33604</v>
      </c>
      <c r="F1404" s="2">
        <v>33662</v>
      </c>
      <c r="G1404" s="1" t="s">
        <v>27622</v>
      </c>
      <c r="H1404" s="1">
        <f>+Temporalidad[[#This Row],[ID]]</f>
        <v>1393</v>
      </c>
    </row>
    <row r="1405" spans="1:8" x14ac:dyDescent="0.3">
      <c r="A1405">
        <v>1394</v>
      </c>
      <c r="B1405" t="s">
        <v>8958</v>
      </c>
      <c r="C1405" s="1" t="s">
        <v>8955</v>
      </c>
      <c r="D1405" s="1" t="s">
        <v>8955</v>
      </c>
      <c r="E1405" s="2">
        <v>33970</v>
      </c>
      <c r="F1405" s="2">
        <v>34028</v>
      </c>
      <c r="G1405" s="1" t="s">
        <v>27623</v>
      </c>
      <c r="H1405" s="1">
        <f>+Temporalidad[[#This Row],[ID]]</f>
        <v>1394</v>
      </c>
    </row>
    <row r="1406" spans="1:8" x14ac:dyDescent="0.3">
      <c r="A1406">
        <v>1395</v>
      </c>
      <c r="B1406" t="s">
        <v>8959</v>
      </c>
      <c r="C1406" s="1" t="s">
        <v>8955</v>
      </c>
      <c r="D1406" s="1" t="s">
        <v>8955</v>
      </c>
      <c r="E1406" s="2">
        <v>34335</v>
      </c>
      <c r="F1406" s="2">
        <v>34393</v>
      </c>
      <c r="G1406" s="1" t="s">
        <v>27624</v>
      </c>
      <c r="H1406" s="1">
        <f>+Temporalidad[[#This Row],[ID]]</f>
        <v>1395</v>
      </c>
    </row>
    <row r="1407" spans="1:8" x14ac:dyDescent="0.3">
      <c r="A1407">
        <v>1396</v>
      </c>
      <c r="B1407" t="s">
        <v>8960</v>
      </c>
      <c r="C1407" s="1" t="s">
        <v>8955</v>
      </c>
      <c r="D1407" s="1" t="s">
        <v>8955</v>
      </c>
      <c r="E1407" s="2">
        <v>34700</v>
      </c>
      <c r="F1407" s="2">
        <v>34758</v>
      </c>
      <c r="G1407" s="1" t="s">
        <v>27625</v>
      </c>
      <c r="H1407" s="1">
        <f>+Temporalidad[[#This Row],[ID]]</f>
        <v>1396</v>
      </c>
    </row>
    <row r="1408" spans="1:8" x14ac:dyDescent="0.3">
      <c r="A1408">
        <v>1397</v>
      </c>
      <c r="B1408" t="s">
        <v>8961</v>
      </c>
      <c r="C1408" s="1" t="s">
        <v>8955</v>
      </c>
      <c r="D1408" s="1" t="s">
        <v>8955</v>
      </c>
      <c r="E1408" s="2">
        <v>35065</v>
      </c>
      <c r="F1408" s="2">
        <v>35123</v>
      </c>
      <c r="G1408" s="1" t="s">
        <v>27626</v>
      </c>
      <c r="H1408" s="1">
        <f>+Temporalidad[[#This Row],[ID]]</f>
        <v>1397</v>
      </c>
    </row>
    <row r="1409" spans="1:8" x14ac:dyDescent="0.3">
      <c r="A1409">
        <v>1398</v>
      </c>
      <c r="B1409" t="s">
        <v>8962</v>
      </c>
      <c r="C1409" s="1" t="s">
        <v>8955</v>
      </c>
      <c r="D1409" s="1" t="s">
        <v>8955</v>
      </c>
      <c r="E1409" s="2">
        <v>35431</v>
      </c>
      <c r="F1409" s="2">
        <v>35489</v>
      </c>
      <c r="G1409" s="1" t="s">
        <v>27627</v>
      </c>
      <c r="H1409" s="1">
        <f>+Temporalidad[[#This Row],[ID]]</f>
        <v>1398</v>
      </c>
    </row>
    <row r="1410" spans="1:8" x14ac:dyDescent="0.3">
      <c r="A1410">
        <v>1399</v>
      </c>
      <c r="B1410" t="s">
        <v>8963</v>
      </c>
      <c r="C1410" s="1" t="s">
        <v>8955</v>
      </c>
      <c r="D1410" s="1" t="s">
        <v>8955</v>
      </c>
      <c r="E1410" s="2">
        <v>35796</v>
      </c>
      <c r="F1410" s="2">
        <v>35854</v>
      </c>
      <c r="G1410" s="1" t="s">
        <v>27628</v>
      </c>
      <c r="H1410" s="1">
        <f>+Temporalidad[[#This Row],[ID]]</f>
        <v>1399</v>
      </c>
    </row>
    <row r="1411" spans="1:8" x14ac:dyDescent="0.3">
      <c r="A1411">
        <v>1400</v>
      </c>
      <c r="B1411" t="s">
        <v>8964</v>
      </c>
      <c r="C1411" s="1" t="s">
        <v>8955</v>
      </c>
      <c r="D1411" s="1" t="s">
        <v>8955</v>
      </c>
      <c r="E1411" s="2">
        <v>36161</v>
      </c>
      <c r="F1411" s="2">
        <v>36219</v>
      </c>
      <c r="G1411" s="1" t="s">
        <v>27629</v>
      </c>
      <c r="H1411" s="1">
        <f>+Temporalidad[[#This Row],[ID]]</f>
        <v>1400</v>
      </c>
    </row>
    <row r="1412" spans="1:8" x14ac:dyDescent="0.3">
      <c r="A1412">
        <v>1401</v>
      </c>
      <c r="B1412" t="s">
        <v>8965</v>
      </c>
      <c r="C1412" s="1" t="s">
        <v>8955</v>
      </c>
      <c r="D1412" s="1" t="s">
        <v>8955</v>
      </c>
      <c r="E1412" s="2">
        <v>36526</v>
      </c>
      <c r="F1412" s="2">
        <v>36584</v>
      </c>
      <c r="G1412" s="1" t="s">
        <v>27630</v>
      </c>
      <c r="H1412" s="1">
        <f>+Temporalidad[[#This Row],[ID]]</f>
        <v>1401</v>
      </c>
    </row>
    <row r="1413" spans="1:8" x14ac:dyDescent="0.3">
      <c r="A1413">
        <v>1402</v>
      </c>
      <c r="B1413" t="s">
        <v>8966</v>
      </c>
      <c r="C1413" s="1" t="s">
        <v>8955</v>
      </c>
      <c r="D1413" s="1" t="s">
        <v>8955</v>
      </c>
      <c r="E1413" s="2">
        <v>36892</v>
      </c>
      <c r="F1413" s="2">
        <v>36950</v>
      </c>
      <c r="G1413" s="1" t="s">
        <v>27631</v>
      </c>
      <c r="H1413" s="1">
        <f>+Temporalidad[[#This Row],[ID]]</f>
        <v>1402</v>
      </c>
    </row>
    <row r="1414" spans="1:8" x14ac:dyDescent="0.3">
      <c r="A1414">
        <v>1403</v>
      </c>
      <c r="B1414" t="s">
        <v>8967</v>
      </c>
      <c r="C1414" s="1" t="s">
        <v>8955</v>
      </c>
      <c r="D1414" s="1" t="s">
        <v>8955</v>
      </c>
      <c r="E1414" s="2">
        <v>37257</v>
      </c>
      <c r="F1414" s="2">
        <v>37315</v>
      </c>
      <c r="G1414" s="1" t="s">
        <v>27632</v>
      </c>
      <c r="H1414" s="1">
        <f>+Temporalidad[[#This Row],[ID]]</f>
        <v>1403</v>
      </c>
    </row>
    <row r="1415" spans="1:8" x14ac:dyDescent="0.3">
      <c r="A1415">
        <v>1404</v>
      </c>
      <c r="B1415" t="s">
        <v>8968</v>
      </c>
      <c r="C1415" s="1" t="s">
        <v>8955</v>
      </c>
      <c r="D1415" s="1" t="s">
        <v>8955</v>
      </c>
      <c r="E1415" s="2">
        <v>37622</v>
      </c>
      <c r="F1415" s="2">
        <v>37680</v>
      </c>
      <c r="G1415" s="1" t="s">
        <v>27633</v>
      </c>
      <c r="H1415" s="1">
        <f>+Temporalidad[[#This Row],[ID]]</f>
        <v>1404</v>
      </c>
    </row>
    <row r="1416" spans="1:8" x14ac:dyDescent="0.3">
      <c r="A1416">
        <v>1405</v>
      </c>
      <c r="B1416" t="s">
        <v>8969</v>
      </c>
      <c r="C1416" s="1" t="s">
        <v>8955</v>
      </c>
      <c r="D1416" s="1" t="s">
        <v>8955</v>
      </c>
      <c r="E1416" s="2">
        <v>37987</v>
      </c>
      <c r="F1416" s="2">
        <v>38045</v>
      </c>
      <c r="G1416" s="1" t="s">
        <v>27634</v>
      </c>
      <c r="H1416" s="1">
        <f>+Temporalidad[[#This Row],[ID]]</f>
        <v>1405</v>
      </c>
    </row>
    <row r="1417" spans="1:8" x14ac:dyDescent="0.3">
      <c r="A1417">
        <v>1406</v>
      </c>
      <c r="B1417" t="s">
        <v>8970</v>
      </c>
      <c r="C1417" s="1" t="s">
        <v>8955</v>
      </c>
      <c r="D1417" s="1" t="s">
        <v>8955</v>
      </c>
      <c r="E1417" s="2">
        <v>38353</v>
      </c>
      <c r="F1417" s="2">
        <v>38411</v>
      </c>
      <c r="G1417" s="1" t="s">
        <v>27635</v>
      </c>
      <c r="H1417" s="1">
        <f>+Temporalidad[[#This Row],[ID]]</f>
        <v>1406</v>
      </c>
    </row>
    <row r="1418" spans="1:8" x14ac:dyDescent="0.3">
      <c r="A1418">
        <v>1407</v>
      </c>
      <c r="B1418" t="s">
        <v>8971</v>
      </c>
      <c r="C1418" s="1" t="s">
        <v>8955</v>
      </c>
      <c r="D1418" s="1" t="s">
        <v>8955</v>
      </c>
      <c r="E1418" s="2">
        <v>38718</v>
      </c>
      <c r="F1418" s="2">
        <v>38776</v>
      </c>
      <c r="G1418" s="1" t="s">
        <v>27636</v>
      </c>
      <c r="H1418" s="1">
        <f>+Temporalidad[[#This Row],[ID]]</f>
        <v>1407</v>
      </c>
    </row>
    <row r="1419" spans="1:8" x14ac:dyDescent="0.3">
      <c r="A1419">
        <v>1408</v>
      </c>
      <c r="B1419" t="s">
        <v>8972</v>
      </c>
      <c r="C1419" s="1" t="s">
        <v>8955</v>
      </c>
      <c r="D1419" s="1" t="s">
        <v>8955</v>
      </c>
      <c r="E1419" s="2">
        <v>39083</v>
      </c>
      <c r="F1419" s="2">
        <v>39141</v>
      </c>
      <c r="G1419" s="1" t="s">
        <v>27637</v>
      </c>
      <c r="H1419" s="1">
        <f>+Temporalidad[[#This Row],[ID]]</f>
        <v>1408</v>
      </c>
    </row>
    <row r="1420" spans="1:8" x14ac:dyDescent="0.3">
      <c r="A1420">
        <v>1409</v>
      </c>
      <c r="B1420" t="s">
        <v>8973</v>
      </c>
      <c r="C1420" s="1" t="s">
        <v>8955</v>
      </c>
      <c r="D1420" s="1" t="s">
        <v>8955</v>
      </c>
      <c r="E1420" s="2">
        <v>39448</v>
      </c>
      <c r="F1420" s="2">
        <v>39506</v>
      </c>
      <c r="G1420" s="1" t="s">
        <v>27638</v>
      </c>
      <c r="H1420" s="1">
        <f>+Temporalidad[[#This Row],[ID]]</f>
        <v>1409</v>
      </c>
    </row>
    <row r="1421" spans="1:8" x14ac:dyDescent="0.3">
      <c r="A1421">
        <v>1410</v>
      </c>
      <c r="B1421" t="s">
        <v>8974</v>
      </c>
      <c r="C1421" s="1" t="s">
        <v>8955</v>
      </c>
      <c r="D1421" s="1" t="s">
        <v>8955</v>
      </c>
      <c r="E1421" s="2">
        <v>39814</v>
      </c>
      <c r="F1421" s="2">
        <v>39872</v>
      </c>
      <c r="G1421" s="1" t="s">
        <v>27639</v>
      </c>
      <c r="H1421" s="1">
        <f>+Temporalidad[[#This Row],[ID]]</f>
        <v>1410</v>
      </c>
    </row>
    <row r="1422" spans="1:8" x14ac:dyDescent="0.3">
      <c r="A1422">
        <v>1411</v>
      </c>
      <c r="B1422" t="s">
        <v>8975</v>
      </c>
      <c r="C1422" s="1" t="s">
        <v>8955</v>
      </c>
      <c r="D1422" s="1" t="s">
        <v>8955</v>
      </c>
      <c r="E1422" s="2">
        <v>40179</v>
      </c>
      <c r="F1422" s="2">
        <v>40237</v>
      </c>
      <c r="G1422" s="1" t="s">
        <v>27640</v>
      </c>
      <c r="H1422" s="1">
        <f>+Temporalidad[[#This Row],[ID]]</f>
        <v>1411</v>
      </c>
    </row>
    <row r="1423" spans="1:8" x14ac:dyDescent="0.3">
      <c r="A1423">
        <v>1412</v>
      </c>
      <c r="B1423" t="s">
        <v>8976</v>
      </c>
      <c r="C1423" s="1" t="s">
        <v>8955</v>
      </c>
      <c r="D1423" s="1" t="s">
        <v>8955</v>
      </c>
      <c r="E1423" s="2">
        <v>40544</v>
      </c>
      <c r="F1423" s="2">
        <v>40602</v>
      </c>
      <c r="G1423" s="1" t="s">
        <v>27641</v>
      </c>
      <c r="H1423" s="1">
        <f>+Temporalidad[[#This Row],[ID]]</f>
        <v>1412</v>
      </c>
    </row>
    <row r="1424" spans="1:8" x14ac:dyDescent="0.3">
      <c r="A1424">
        <v>1413</v>
      </c>
      <c r="B1424" t="s">
        <v>8977</v>
      </c>
      <c r="C1424" s="1" t="s">
        <v>8955</v>
      </c>
      <c r="D1424" s="1" t="s">
        <v>8955</v>
      </c>
      <c r="E1424" s="2">
        <v>40909</v>
      </c>
      <c r="F1424" s="2">
        <v>40967</v>
      </c>
      <c r="G1424" s="1" t="s">
        <v>27642</v>
      </c>
      <c r="H1424" s="1">
        <f>+Temporalidad[[#This Row],[ID]]</f>
        <v>1413</v>
      </c>
    </row>
    <row r="1425" spans="1:8" x14ac:dyDescent="0.3">
      <c r="A1425">
        <v>1414</v>
      </c>
      <c r="B1425" t="s">
        <v>8978</v>
      </c>
      <c r="C1425" s="1" t="s">
        <v>8955</v>
      </c>
      <c r="D1425" s="1" t="s">
        <v>8955</v>
      </c>
      <c r="E1425" s="2">
        <v>41275</v>
      </c>
      <c r="F1425" s="2">
        <v>41333</v>
      </c>
      <c r="G1425" s="1" t="s">
        <v>27643</v>
      </c>
      <c r="H1425" s="1">
        <f>+Temporalidad[[#This Row],[ID]]</f>
        <v>1414</v>
      </c>
    </row>
    <row r="1426" spans="1:8" x14ac:dyDescent="0.3">
      <c r="A1426">
        <v>1415</v>
      </c>
      <c r="B1426" t="s">
        <v>8979</v>
      </c>
      <c r="C1426" s="1" t="s">
        <v>8955</v>
      </c>
      <c r="D1426" s="1" t="s">
        <v>8955</v>
      </c>
      <c r="E1426" s="2">
        <v>41640</v>
      </c>
      <c r="F1426" s="2">
        <v>41698</v>
      </c>
      <c r="G1426" s="1" t="s">
        <v>27644</v>
      </c>
      <c r="H1426" s="1">
        <f>+Temporalidad[[#This Row],[ID]]</f>
        <v>1415</v>
      </c>
    </row>
    <row r="1427" spans="1:8" x14ac:dyDescent="0.3">
      <c r="A1427">
        <v>1416</v>
      </c>
      <c r="B1427" t="s">
        <v>8980</v>
      </c>
      <c r="C1427" s="1" t="s">
        <v>8955</v>
      </c>
      <c r="D1427" s="1" t="s">
        <v>8955</v>
      </c>
      <c r="E1427" s="2">
        <v>42005</v>
      </c>
      <c r="F1427" s="2">
        <v>42063</v>
      </c>
      <c r="G1427" s="1" t="s">
        <v>27645</v>
      </c>
      <c r="H1427" s="1">
        <f>+Temporalidad[[#This Row],[ID]]</f>
        <v>1416</v>
      </c>
    </row>
    <row r="1428" spans="1:8" x14ac:dyDescent="0.3">
      <c r="A1428">
        <v>1417</v>
      </c>
      <c r="B1428" t="s">
        <v>8981</v>
      </c>
      <c r="C1428" s="1" t="s">
        <v>8955</v>
      </c>
      <c r="D1428" s="1" t="s">
        <v>8955</v>
      </c>
      <c r="E1428" s="2">
        <v>42370</v>
      </c>
      <c r="F1428" s="2">
        <v>42428</v>
      </c>
      <c r="G1428" s="1" t="s">
        <v>27646</v>
      </c>
      <c r="H1428" s="1">
        <f>+Temporalidad[[#This Row],[ID]]</f>
        <v>1417</v>
      </c>
    </row>
    <row r="1429" spans="1:8" x14ac:dyDescent="0.3">
      <c r="A1429">
        <v>1418</v>
      </c>
      <c r="B1429" t="s">
        <v>8982</v>
      </c>
      <c r="C1429" s="1" t="s">
        <v>8955</v>
      </c>
      <c r="D1429" s="1" t="s">
        <v>8955</v>
      </c>
      <c r="E1429" s="2">
        <v>42736</v>
      </c>
      <c r="F1429" s="2">
        <v>42794</v>
      </c>
      <c r="G1429" s="1" t="s">
        <v>27647</v>
      </c>
      <c r="H1429" s="1">
        <f>+Temporalidad[[#This Row],[ID]]</f>
        <v>1418</v>
      </c>
    </row>
    <row r="1430" spans="1:8" x14ac:dyDescent="0.3">
      <c r="A1430">
        <v>1419</v>
      </c>
      <c r="B1430" t="s">
        <v>8983</v>
      </c>
      <c r="C1430" s="1" t="s">
        <v>8955</v>
      </c>
      <c r="D1430" s="1" t="s">
        <v>8955</v>
      </c>
      <c r="E1430" s="2">
        <v>43101</v>
      </c>
      <c r="F1430" s="2">
        <v>43159</v>
      </c>
      <c r="G1430" s="1" t="s">
        <v>27648</v>
      </c>
      <c r="H1430" s="1">
        <f>+Temporalidad[[#This Row],[ID]]</f>
        <v>1419</v>
      </c>
    </row>
    <row r="1431" spans="1:8" x14ac:dyDescent="0.3">
      <c r="A1431">
        <v>1420</v>
      </c>
      <c r="B1431" t="s">
        <v>8984</v>
      </c>
      <c r="C1431" s="1" t="s">
        <v>8955</v>
      </c>
      <c r="D1431" s="1" t="s">
        <v>8955</v>
      </c>
      <c r="E1431" s="2">
        <v>43466</v>
      </c>
      <c r="F1431" s="2">
        <v>43524</v>
      </c>
      <c r="G1431" s="1" t="s">
        <v>27649</v>
      </c>
      <c r="H1431" s="1">
        <f>+Temporalidad[[#This Row],[ID]]</f>
        <v>1420</v>
      </c>
    </row>
    <row r="1432" spans="1:8" x14ac:dyDescent="0.3">
      <c r="A1432">
        <v>1421</v>
      </c>
      <c r="B1432" t="s">
        <v>8985</v>
      </c>
      <c r="C1432" s="1" t="s">
        <v>8955</v>
      </c>
      <c r="D1432" s="1" t="s">
        <v>8955</v>
      </c>
      <c r="E1432" s="2">
        <v>43831</v>
      </c>
      <c r="F1432" s="2">
        <v>43889</v>
      </c>
      <c r="G1432" s="1" t="s">
        <v>27650</v>
      </c>
      <c r="H1432" s="1">
        <f>+Temporalidad[[#This Row],[ID]]</f>
        <v>1421</v>
      </c>
    </row>
    <row r="1433" spans="1:8" x14ac:dyDescent="0.3">
      <c r="A1433">
        <v>1422</v>
      </c>
      <c r="B1433" t="s">
        <v>8986</v>
      </c>
      <c r="C1433" s="1" t="s">
        <v>8955</v>
      </c>
      <c r="D1433" s="1" t="s">
        <v>8955</v>
      </c>
      <c r="E1433" s="2">
        <v>44197</v>
      </c>
      <c r="F1433" s="2">
        <v>44255</v>
      </c>
      <c r="G1433" s="1" t="s">
        <v>27651</v>
      </c>
      <c r="H1433" s="1">
        <f>+Temporalidad[[#This Row],[ID]]</f>
        <v>1422</v>
      </c>
    </row>
    <row r="1434" spans="1:8" x14ac:dyDescent="0.3">
      <c r="A1434">
        <v>1423</v>
      </c>
      <c r="B1434" t="s">
        <v>8987</v>
      </c>
      <c r="C1434" s="1" t="s">
        <v>8955</v>
      </c>
      <c r="D1434" s="1" t="s">
        <v>8955</v>
      </c>
      <c r="E1434" s="2">
        <v>44562</v>
      </c>
      <c r="F1434" s="2">
        <v>44620</v>
      </c>
      <c r="G1434" s="1" t="s">
        <v>27652</v>
      </c>
      <c r="H1434" s="1">
        <f>+Temporalidad[[#This Row],[ID]]</f>
        <v>1423</v>
      </c>
    </row>
    <row r="1435" spans="1:8" x14ac:dyDescent="0.3">
      <c r="A1435">
        <v>1424</v>
      </c>
      <c r="B1435" t="s">
        <v>8988</v>
      </c>
      <c r="C1435" s="1" t="s">
        <v>8955</v>
      </c>
      <c r="D1435" s="1" t="s">
        <v>8955</v>
      </c>
      <c r="E1435" s="2">
        <v>44927</v>
      </c>
      <c r="F1435" s="2">
        <v>44985</v>
      </c>
      <c r="G1435" s="1" t="s">
        <v>27653</v>
      </c>
      <c r="H1435" s="1">
        <f>+Temporalidad[[#This Row],[ID]]</f>
        <v>1424</v>
      </c>
    </row>
    <row r="1436" spans="1:8" x14ac:dyDescent="0.3">
      <c r="A1436">
        <v>1425</v>
      </c>
      <c r="B1436" t="s">
        <v>8989</v>
      </c>
      <c r="C1436" s="1" t="s">
        <v>8955</v>
      </c>
      <c r="D1436" s="1" t="s">
        <v>8955</v>
      </c>
      <c r="E1436" s="2">
        <v>45292</v>
      </c>
      <c r="F1436" s="2">
        <v>45350</v>
      </c>
      <c r="G1436" s="1" t="s">
        <v>27654</v>
      </c>
      <c r="H1436" s="1">
        <f>+Temporalidad[[#This Row],[ID]]</f>
        <v>1425</v>
      </c>
    </row>
    <row r="1437" spans="1:8" x14ac:dyDescent="0.3">
      <c r="A1437">
        <v>1426</v>
      </c>
      <c r="B1437" t="s">
        <v>8990</v>
      </c>
      <c r="C1437" s="1" t="s">
        <v>8955</v>
      </c>
      <c r="D1437" s="1" t="s">
        <v>8955</v>
      </c>
      <c r="E1437" s="2">
        <v>45658</v>
      </c>
      <c r="F1437" s="2">
        <v>45716</v>
      </c>
      <c r="G1437" s="1" t="s">
        <v>27655</v>
      </c>
      <c r="H1437" s="1">
        <f>+Temporalidad[[#This Row],[ID]]</f>
        <v>1426</v>
      </c>
    </row>
    <row r="1438" spans="1:8" x14ac:dyDescent="0.3">
      <c r="A1438">
        <v>1427</v>
      </c>
      <c r="B1438" t="s">
        <v>8991</v>
      </c>
      <c r="C1438" s="1" t="s">
        <v>8955</v>
      </c>
      <c r="D1438" s="1" t="s">
        <v>8955</v>
      </c>
      <c r="E1438" s="2">
        <v>46023</v>
      </c>
      <c r="F1438" s="2">
        <v>46081</v>
      </c>
      <c r="G1438" s="1" t="s">
        <v>27656</v>
      </c>
      <c r="H1438" s="1">
        <f>+Temporalidad[[#This Row],[ID]]</f>
        <v>1427</v>
      </c>
    </row>
    <row r="1439" spans="1:8" x14ac:dyDescent="0.3">
      <c r="A1439">
        <v>1428</v>
      </c>
      <c r="B1439" t="s">
        <v>8992</v>
      </c>
      <c r="C1439" s="1" t="s">
        <v>8955</v>
      </c>
      <c r="D1439" s="1" t="s">
        <v>8955</v>
      </c>
      <c r="E1439" s="2">
        <v>46388</v>
      </c>
      <c r="F1439" s="2">
        <v>46446</v>
      </c>
      <c r="G1439" s="1" t="s">
        <v>27657</v>
      </c>
      <c r="H1439" s="1">
        <f>+Temporalidad[[#This Row],[ID]]</f>
        <v>1428</v>
      </c>
    </row>
    <row r="1440" spans="1:8" x14ac:dyDescent="0.3">
      <c r="A1440">
        <v>1429</v>
      </c>
      <c r="B1440" t="s">
        <v>8993</v>
      </c>
      <c r="C1440" s="1" t="s">
        <v>8955</v>
      </c>
      <c r="D1440" s="1" t="s">
        <v>8955</v>
      </c>
      <c r="E1440" s="2">
        <v>46753</v>
      </c>
      <c r="F1440" s="2">
        <v>46811</v>
      </c>
      <c r="G1440" s="1" t="s">
        <v>27658</v>
      </c>
      <c r="H1440" s="1">
        <f>+Temporalidad[[#This Row],[ID]]</f>
        <v>1429</v>
      </c>
    </row>
    <row r="1441" spans="1:8" x14ac:dyDescent="0.3">
      <c r="A1441">
        <v>1430</v>
      </c>
      <c r="B1441" t="s">
        <v>8994</v>
      </c>
      <c r="C1441" s="1" t="s">
        <v>8955</v>
      </c>
      <c r="D1441" s="1" t="s">
        <v>8955</v>
      </c>
      <c r="E1441" s="2">
        <v>47119</v>
      </c>
      <c r="F1441" s="2">
        <v>47177</v>
      </c>
      <c r="G1441" s="1" t="s">
        <v>27659</v>
      </c>
      <c r="H1441" s="1">
        <f>+Temporalidad[[#This Row],[ID]]</f>
        <v>1430</v>
      </c>
    </row>
    <row r="1442" spans="1:8" x14ac:dyDescent="0.3">
      <c r="A1442">
        <v>1431</v>
      </c>
      <c r="B1442" t="s">
        <v>8995</v>
      </c>
      <c r="C1442" s="1" t="s">
        <v>8955</v>
      </c>
      <c r="D1442" s="1" t="s">
        <v>8955</v>
      </c>
      <c r="E1442" s="2">
        <v>47484</v>
      </c>
      <c r="F1442" s="2">
        <v>47542</v>
      </c>
      <c r="G1442" s="1" t="s">
        <v>27660</v>
      </c>
      <c r="H1442" s="1">
        <f>+Temporalidad[[#This Row],[ID]]</f>
        <v>1431</v>
      </c>
    </row>
    <row r="1443" spans="1:8" x14ac:dyDescent="0.3">
      <c r="A1443">
        <v>1432</v>
      </c>
      <c r="B1443" t="s">
        <v>8996</v>
      </c>
      <c r="C1443" s="1" t="s">
        <v>8955</v>
      </c>
      <c r="D1443" s="1" t="s">
        <v>8955</v>
      </c>
      <c r="E1443" s="2">
        <v>47849</v>
      </c>
      <c r="F1443" s="2">
        <v>47907</v>
      </c>
      <c r="G1443" s="1" t="s">
        <v>27661</v>
      </c>
      <c r="H1443" s="1">
        <f>+Temporalidad[[#This Row],[ID]]</f>
        <v>1432</v>
      </c>
    </row>
    <row r="1444" spans="1:8" x14ac:dyDescent="0.3">
      <c r="A1444">
        <v>1433</v>
      </c>
      <c r="B1444" t="s">
        <v>8997</v>
      </c>
      <c r="C1444" s="1" t="s">
        <v>8955</v>
      </c>
      <c r="D1444" s="1" t="s">
        <v>8955</v>
      </c>
      <c r="E1444" s="2">
        <v>48214</v>
      </c>
      <c r="F1444" s="2">
        <v>48272</v>
      </c>
      <c r="G1444" s="1" t="s">
        <v>27662</v>
      </c>
      <c r="H1444" s="1">
        <f>+Temporalidad[[#This Row],[ID]]</f>
        <v>1433</v>
      </c>
    </row>
    <row r="1445" spans="1:8" x14ac:dyDescent="0.3">
      <c r="A1445">
        <v>1434</v>
      </c>
      <c r="B1445" t="s">
        <v>8998</v>
      </c>
      <c r="C1445" s="1" t="s">
        <v>8955</v>
      </c>
      <c r="D1445" s="1" t="s">
        <v>8955</v>
      </c>
      <c r="E1445" s="2">
        <v>48580</v>
      </c>
      <c r="F1445" s="2">
        <v>48638</v>
      </c>
      <c r="G1445" s="1" t="s">
        <v>27663</v>
      </c>
      <c r="H1445" s="1">
        <f>+Temporalidad[[#This Row],[ID]]</f>
        <v>1434</v>
      </c>
    </row>
    <row r="1446" spans="1:8" x14ac:dyDescent="0.3">
      <c r="A1446">
        <v>1435</v>
      </c>
      <c r="B1446" t="s">
        <v>8999</v>
      </c>
      <c r="C1446" s="1" t="s">
        <v>8955</v>
      </c>
      <c r="D1446" s="1" t="s">
        <v>8955</v>
      </c>
      <c r="E1446" s="2">
        <v>48945</v>
      </c>
      <c r="F1446" s="2">
        <v>49003</v>
      </c>
      <c r="G1446" s="1" t="s">
        <v>27664</v>
      </c>
      <c r="H1446" s="1">
        <f>+Temporalidad[[#This Row],[ID]]</f>
        <v>1435</v>
      </c>
    </row>
    <row r="1447" spans="1:8" x14ac:dyDescent="0.3">
      <c r="A1447">
        <v>1436</v>
      </c>
      <c r="B1447" t="s">
        <v>9000</v>
      </c>
      <c r="C1447" s="1" t="s">
        <v>8955</v>
      </c>
      <c r="D1447" s="1" t="s">
        <v>8955</v>
      </c>
      <c r="E1447" s="2">
        <v>49310</v>
      </c>
      <c r="F1447" s="2">
        <v>49368</v>
      </c>
      <c r="G1447" s="1" t="s">
        <v>27665</v>
      </c>
      <c r="H1447" s="1">
        <f>+Temporalidad[[#This Row],[ID]]</f>
        <v>1436</v>
      </c>
    </row>
    <row r="1448" spans="1:8" x14ac:dyDescent="0.3">
      <c r="A1448">
        <v>1437</v>
      </c>
      <c r="B1448" t="s">
        <v>9001</v>
      </c>
      <c r="C1448" s="1" t="s">
        <v>8955</v>
      </c>
      <c r="D1448" s="1" t="s">
        <v>8955</v>
      </c>
      <c r="E1448" s="2">
        <v>49675</v>
      </c>
      <c r="F1448" s="2">
        <v>49733</v>
      </c>
      <c r="G1448" s="1" t="s">
        <v>27666</v>
      </c>
      <c r="H1448" s="1">
        <f>+Temporalidad[[#This Row],[ID]]</f>
        <v>1437</v>
      </c>
    </row>
    <row r="1449" spans="1:8" x14ac:dyDescent="0.3">
      <c r="A1449">
        <v>1438</v>
      </c>
      <c r="B1449" t="s">
        <v>9002</v>
      </c>
      <c r="C1449" s="1" t="s">
        <v>8955</v>
      </c>
      <c r="D1449" s="1" t="s">
        <v>8955</v>
      </c>
      <c r="E1449" s="2">
        <v>50041</v>
      </c>
      <c r="F1449" s="2">
        <v>50099</v>
      </c>
      <c r="G1449" s="1" t="s">
        <v>27667</v>
      </c>
      <c r="H1449" s="1">
        <f>+Temporalidad[[#This Row],[ID]]</f>
        <v>1438</v>
      </c>
    </row>
    <row r="1450" spans="1:8" x14ac:dyDescent="0.3">
      <c r="A1450">
        <v>1439</v>
      </c>
      <c r="B1450" t="s">
        <v>9003</v>
      </c>
      <c r="C1450" s="1" t="s">
        <v>8955</v>
      </c>
      <c r="D1450" s="1" t="s">
        <v>8955</v>
      </c>
      <c r="E1450" s="2">
        <v>50406</v>
      </c>
      <c r="F1450" s="2">
        <v>50464</v>
      </c>
      <c r="G1450" s="1" t="s">
        <v>27668</v>
      </c>
      <c r="H1450" s="1">
        <f>+Temporalidad[[#This Row],[ID]]</f>
        <v>1439</v>
      </c>
    </row>
    <row r="1451" spans="1:8" x14ac:dyDescent="0.3">
      <c r="A1451">
        <v>1440</v>
      </c>
      <c r="B1451" t="s">
        <v>9004</v>
      </c>
      <c r="C1451" s="1" t="s">
        <v>8955</v>
      </c>
      <c r="D1451" s="1" t="s">
        <v>8955</v>
      </c>
      <c r="E1451" s="2">
        <v>50771</v>
      </c>
      <c r="F1451" s="2">
        <v>50829</v>
      </c>
      <c r="G1451" s="1" t="s">
        <v>27669</v>
      </c>
      <c r="H1451" s="1">
        <f>+Temporalidad[[#This Row],[ID]]</f>
        <v>1440</v>
      </c>
    </row>
    <row r="1452" spans="1:8" x14ac:dyDescent="0.3">
      <c r="A1452">
        <v>1441</v>
      </c>
      <c r="B1452" t="s">
        <v>9005</v>
      </c>
      <c r="C1452" s="1" t="s">
        <v>8955</v>
      </c>
      <c r="D1452" s="1" t="s">
        <v>8955</v>
      </c>
      <c r="E1452" s="2">
        <v>51136</v>
      </c>
      <c r="F1452" s="2">
        <v>51194</v>
      </c>
      <c r="G1452" s="1" t="s">
        <v>27670</v>
      </c>
      <c r="H1452" s="1">
        <f>+Temporalidad[[#This Row],[ID]]</f>
        <v>1441</v>
      </c>
    </row>
    <row r="1453" spans="1:8" x14ac:dyDescent="0.3">
      <c r="A1453">
        <v>1442</v>
      </c>
      <c r="B1453" t="s">
        <v>9006</v>
      </c>
      <c r="C1453" s="1" t="s">
        <v>8955</v>
      </c>
      <c r="D1453" s="1" t="s">
        <v>8955</v>
      </c>
      <c r="E1453" s="2">
        <v>51502</v>
      </c>
      <c r="F1453" s="2">
        <v>51560</v>
      </c>
      <c r="G1453" s="1" t="s">
        <v>27671</v>
      </c>
      <c r="H1453" s="1">
        <f>+Temporalidad[[#This Row],[ID]]</f>
        <v>1442</v>
      </c>
    </row>
    <row r="1454" spans="1:8" x14ac:dyDescent="0.3">
      <c r="A1454">
        <v>1443</v>
      </c>
      <c r="B1454" t="s">
        <v>9007</v>
      </c>
      <c r="C1454" s="1" t="s">
        <v>8955</v>
      </c>
      <c r="D1454" s="1" t="s">
        <v>8955</v>
      </c>
      <c r="E1454" s="2">
        <v>51867</v>
      </c>
      <c r="F1454" s="2">
        <v>51925</v>
      </c>
      <c r="G1454" s="1" t="s">
        <v>27672</v>
      </c>
      <c r="H1454" s="1">
        <f>+Temporalidad[[#This Row],[ID]]</f>
        <v>1443</v>
      </c>
    </row>
    <row r="1455" spans="1:8" x14ac:dyDescent="0.3">
      <c r="A1455">
        <v>1444</v>
      </c>
      <c r="B1455" t="s">
        <v>9008</v>
      </c>
      <c r="C1455" s="1" t="s">
        <v>8955</v>
      </c>
      <c r="D1455" s="1" t="s">
        <v>8955</v>
      </c>
      <c r="E1455" s="2">
        <v>52232</v>
      </c>
      <c r="F1455" s="2">
        <v>52290</v>
      </c>
      <c r="G1455" s="1" t="s">
        <v>27673</v>
      </c>
      <c r="H1455" s="1">
        <f>+Temporalidad[[#This Row],[ID]]</f>
        <v>1444</v>
      </c>
    </row>
    <row r="1456" spans="1:8" x14ac:dyDescent="0.3">
      <c r="A1456">
        <v>1445</v>
      </c>
      <c r="B1456" t="s">
        <v>9009</v>
      </c>
      <c r="C1456" s="1" t="s">
        <v>8955</v>
      </c>
      <c r="D1456" s="1" t="s">
        <v>8955</v>
      </c>
      <c r="E1456" s="2">
        <v>52597</v>
      </c>
      <c r="F1456" s="2">
        <v>52655</v>
      </c>
      <c r="G1456" s="1" t="s">
        <v>27674</v>
      </c>
      <c r="H1456" s="1">
        <f>+Temporalidad[[#This Row],[ID]]</f>
        <v>1445</v>
      </c>
    </row>
    <row r="1457" spans="1:8" x14ac:dyDescent="0.3">
      <c r="A1457">
        <v>1446</v>
      </c>
      <c r="B1457" t="s">
        <v>9010</v>
      </c>
      <c r="C1457" s="1" t="s">
        <v>8955</v>
      </c>
      <c r="D1457" s="1" t="s">
        <v>8955</v>
      </c>
      <c r="E1457" s="2">
        <v>52963</v>
      </c>
      <c r="F1457" s="2">
        <v>53021</v>
      </c>
      <c r="G1457" s="1" t="s">
        <v>27675</v>
      </c>
      <c r="H1457" s="1">
        <f>+Temporalidad[[#This Row],[ID]]</f>
        <v>1446</v>
      </c>
    </row>
    <row r="1458" spans="1:8" x14ac:dyDescent="0.3">
      <c r="A1458">
        <v>1447</v>
      </c>
      <c r="B1458" t="s">
        <v>9011</v>
      </c>
      <c r="C1458" s="1" t="s">
        <v>8955</v>
      </c>
      <c r="D1458" s="1" t="s">
        <v>8955</v>
      </c>
      <c r="E1458" s="2">
        <v>53328</v>
      </c>
      <c r="F1458" s="2">
        <v>53386</v>
      </c>
      <c r="G1458" s="1" t="s">
        <v>27676</v>
      </c>
      <c r="H1458" s="1">
        <f>+Temporalidad[[#This Row],[ID]]</f>
        <v>1447</v>
      </c>
    </row>
    <row r="1459" spans="1:8" x14ac:dyDescent="0.3">
      <c r="A1459">
        <v>1448</v>
      </c>
      <c r="B1459" t="s">
        <v>9012</v>
      </c>
      <c r="C1459" s="1" t="s">
        <v>8955</v>
      </c>
      <c r="D1459" s="1" t="s">
        <v>8955</v>
      </c>
      <c r="E1459" s="2">
        <v>53693</v>
      </c>
      <c r="F1459" s="2">
        <v>53751</v>
      </c>
      <c r="G1459" s="1" t="s">
        <v>27677</v>
      </c>
      <c r="H1459" s="1">
        <f>+Temporalidad[[#This Row],[ID]]</f>
        <v>1448</v>
      </c>
    </row>
    <row r="1460" spans="1:8" x14ac:dyDescent="0.3">
      <c r="A1460">
        <v>1449</v>
      </c>
      <c r="B1460" t="s">
        <v>9013</v>
      </c>
      <c r="C1460" s="1" t="s">
        <v>8955</v>
      </c>
      <c r="D1460" s="1" t="s">
        <v>8955</v>
      </c>
      <c r="E1460" s="2">
        <v>54058</v>
      </c>
      <c r="F1460" s="2">
        <v>54116</v>
      </c>
      <c r="G1460" s="1" t="s">
        <v>27678</v>
      </c>
      <c r="H1460" s="1">
        <f>+Temporalidad[[#This Row],[ID]]</f>
        <v>1449</v>
      </c>
    </row>
    <row r="1461" spans="1:8" x14ac:dyDescent="0.3">
      <c r="A1461">
        <v>1450</v>
      </c>
      <c r="B1461" t="s">
        <v>9014</v>
      </c>
      <c r="C1461" s="1" t="s">
        <v>8955</v>
      </c>
      <c r="D1461" s="1" t="s">
        <v>8955</v>
      </c>
      <c r="E1461" s="2">
        <v>54424</v>
      </c>
      <c r="F1461" s="2">
        <v>54482</v>
      </c>
      <c r="G1461" s="1" t="s">
        <v>27679</v>
      </c>
      <c r="H1461" s="1">
        <f>+Temporalidad[[#This Row],[ID]]</f>
        <v>1450</v>
      </c>
    </row>
    <row r="1462" spans="1:8" x14ac:dyDescent="0.3">
      <c r="A1462">
        <v>1451</v>
      </c>
      <c r="B1462" t="s">
        <v>9015</v>
      </c>
      <c r="C1462" s="1" t="s">
        <v>8955</v>
      </c>
      <c r="D1462" s="1" t="s">
        <v>8955</v>
      </c>
      <c r="E1462" s="2">
        <v>54789</v>
      </c>
      <c r="F1462" s="2">
        <v>54847</v>
      </c>
      <c r="G1462" s="1" t="s">
        <v>27680</v>
      </c>
      <c r="H1462" s="1">
        <f>+Temporalidad[[#This Row],[ID]]</f>
        <v>1451</v>
      </c>
    </row>
    <row r="1463" spans="1:8" x14ac:dyDescent="0.3">
      <c r="A1463">
        <v>1452</v>
      </c>
      <c r="B1463" t="s">
        <v>9016</v>
      </c>
      <c r="C1463" s="1" t="s">
        <v>8955</v>
      </c>
      <c r="D1463" s="1" t="s">
        <v>8955</v>
      </c>
      <c r="E1463" s="2">
        <v>32933</v>
      </c>
      <c r="F1463" s="2">
        <v>32993</v>
      </c>
      <c r="G1463" s="1" t="s">
        <v>27681</v>
      </c>
      <c r="H1463" s="1">
        <f>+Temporalidad[[#This Row],[ID]]</f>
        <v>1452</v>
      </c>
    </row>
    <row r="1464" spans="1:8" x14ac:dyDescent="0.3">
      <c r="A1464">
        <v>1453</v>
      </c>
      <c r="B1464" t="s">
        <v>9017</v>
      </c>
      <c r="C1464" s="1" t="s">
        <v>8955</v>
      </c>
      <c r="D1464" s="1" t="s">
        <v>8955</v>
      </c>
      <c r="E1464" s="2">
        <v>33298</v>
      </c>
      <c r="F1464" s="2">
        <v>33358</v>
      </c>
      <c r="G1464" s="1" t="s">
        <v>27682</v>
      </c>
      <c r="H1464" s="1">
        <f>+Temporalidad[[#This Row],[ID]]</f>
        <v>1453</v>
      </c>
    </row>
    <row r="1465" spans="1:8" x14ac:dyDescent="0.3">
      <c r="A1465">
        <v>1454</v>
      </c>
      <c r="B1465" t="s">
        <v>9018</v>
      </c>
      <c r="C1465" s="1" t="s">
        <v>8955</v>
      </c>
      <c r="D1465" s="1" t="s">
        <v>8955</v>
      </c>
      <c r="E1465" s="2">
        <v>33664</v>
      </c>
      <c r="F1465" s="2">
        <v>33724</v>
      </c>
      <c r="G1465" s="1" t="s">
        <v>27683</v>
      </c>
      <c r="H1465" s="1">
        <f>+Temporalidad[[#This Row],[ID]]</f>
        <v>1454</v>
      </c>
    </row>
    <row r="1466" spans="1:8" x14ac:dyDescent="0.3">
      <c r="A1466">
        <v>1455</v>
      </c>
      <c r="B1466" t="s">
        <v>9019</v>
      </c>
      <c r="C1466" s="1" t="s">
        <v>8955</v>
      </c>
      <c r="D1466" s="1" t="s">
        <v>8955</v>
      </c>
      <c r="E1466" s="2">
        <v>34029</v>
      </c>
      <c r="F1466" s="2">
        <v>34089</v>
      </c>
      <c r="G1466" s="1" t="s">
        <v>27684</v>
      </c>
      <c r="H1466" s="1">
        <f>+Temporalidad[[#This Row],[ID]]</f>
        <v>1455</v>
      </c>
    </row>
    <row r="1467" spans="1:8" x14ac:dyDescent="0.3">
      <c r="A1467">
        <v>1456</v>
      </c>
      <c r="B1467" t="s">
        <v>9020</v>
      </c>
      <c r="C1467" s="1" t="s">
        <v>8955</v>
      </c>
      <c r="D1467" s="1" t="s">
        <v>8955</v>
      </c>
      <c r="E1467" s="2">
        <v>34394</v>
      </c>
      <c r="F1467" s="2">
        <v>34454</v>
      </c>
      <c r="G1467" s="1" t="s">
        <v>27685</v>
      </c>
      <c r="H1467" s="1">
        <f>+Temporalidad[[#This Row],[ID]]</f>
        <v>1456</v>
      </c>
    </row>
    <row r="1468" spans="1:8" x14ac:dyDescent="0.3">
      <c r="A1468">
        <v>1457</v>
      </c>
      <c r="B1468" t="s">
        <v>9021</v>
      </c>
      <c r="C1468" s="1" t="s">
        <v>8955</v>
      </c>
      <c r="D1468" s="1" t="s">
        <v>8955</v>
      </c>
      <c r="E1468" s="2">
        <v>34759</v>
      </c>
      <c r="F1468" s="2">
        <v>34819</v>
      </c>
      <c r="G1468" s="1" t="s">
        <v>27686</v>
      </c>
      <c r="H1468" s="1">
        <f>+Temporalidad[[#This Row],[ID]]</f>
        <v>1457</v>
      </c>
    </row>
    <row r="1469" spans="1:8" x14ac:dyDescent="0.3">
      <c r="A1469">
        <v>1458</v>
      </c>
      <c r="B1469" t="s">
        <v>9022</v>
      </c>
      <c r="C1469" s="1" t="s">
        <v>8955</v>
      </c>
      <c r="D1469" s="1" t="s">
        <v>8955</v>
      </c>
      <c r="E1469" s="2">
        <v>35125</v>
      </c>
      <c r="F1469" s="2">
        <v>35185</v>
      </c>
      <c r="G1469" s="1" t="s">
        <v>27687</v>
      </c>
      <c r="H1469" s="1">
        <f>+Temporalidad[[#This Row],[ID]]</f>
        <v>1458</v>
      </c>
    </row>
    <row r="1470" spans="1:8" x14ac:dyDescent="0.3">
      <c r="A1470">
        <v>1459</v>
      </c>
      <c r="B1470" t="s">
        <v>9023</v>
      </c>
      <c r="C1470" s="1" t="s">
        <v>8955</v>
      </c>
      <c r="D1470" s="1" t="s">
        <v>8955</v>
      </c>
      <c r="E1470" s="2">
        <v>35490</v>
      </c>
      <c r="F1470" s="2">
        <v>35550</v>
      </c>
      <c r="G1470" s="1" t="s">
        <v>27688</v>
      </c>
      <c r="H1470" s="1">
        <f>+Temporalidad[[#This Row],[ID]]</f>
        <v>1459</v>
      </c>
    </row>
    <row r="1471" spans="1:8" x14ac:dyDescent="0.3">
      <c r="A1471">
        <v>1460</v>
      </c>
      <c r="B1471" t="s">
        <v>9024</v>
      </c>
      <c r="C1471" s="1" t="s">
        <v>8955</v>
      </c>
      <c r="D1471" s="1" t="s">
        <v>8955</v>
      </c>
      <c r="E1471" s="2">
        <v>35855</v>
      </c>
      <c r="F1471" s="2">
        <v>35915</v>
      </c>
      <c r="G1471" s="1" t="s">
        <v>27689</v>
      </c>
      <c r="H1471" s="1">
        <f>+Temporalidad[[#This Row],[ID]]</f>
        <v>1460</v>
      </c>
    </row>
    <row r="1472" spans="1:8" x14ac:dyDescent="0.3">
      <c r="A1472">
        <v>1461</v>
      </c>
      <c r="B1472" t="s">
        <v>9025</v>
      </c>
      <c r="C1472" s="1" t="s">
        <v>8955</v>
      </c>
      <c r="D1472" s="1" t="s">
        <v>8955</v>
      </c>
      <c r="E1472" s="2">
        <v>36220</v>
      </c>
      <c r="F1472" s="2">
        <v>36280</v>
      </c>
      <c r="G1472" s="1" t="s">
        <v>27690</v>
      </c>
      <c r="H1472" s="1">
        <f>+Temporalidad[[#This Row],[ID]]</f>
        <v>1461</v>
      </c>
    </row>
    <row r="1473" spans="1:8" x14ac:dyDescent="0.3">
      <c r="A1473">
        <v>1462</v>
      </c>
      <c r="B1473" t="s">
        <v>9026</v>
      </c>
      <c r="C1473" s="1" t="s">
        <v>8955</v>
      </c>
      <c r="D1473" s="1" t="s">
        <v>8955</v>
      </c>
      <c r="E1473" s="2">
        <v>36586</v>
      </c>
      <c r="F1473" s="2">
        <v>36646</v>
      </c>
      <c r="G1473" s="1" t="s">
        <v>27691</v>
      </c>
      <c r="H1473" s="1">
        <f>+Temporalidad[[#This Row],[ID]]</f>
        <v>1462</v>
      </c>
    </row>
    <row r="1474" spans="1:8" x14ac:dyDescent="0.3">
      <c r="A1474">
        <v>1463</v>
      </c>
      <c r="B1474" t="s">
        <v>9027</v>
      </c>
      <c r="C1474" s="1" t="s">
        <v>8955</v>
      </c>
      <c r="D1474" s="1" t="s">
        <v>8955</v>
      </c>
      <c r="E1474" s="2">
        <v>36951</v>
      </c>
      <c r="F1474" s="2">
        <v>37011</v>
      </c>
      <c r="G1474" s="1" t="s">
        <v>27692</v>
      </c>
      <c r="H1474" s="1">
        <f>+Temporalidad[[#This Row],[ID]]</f>
        <v>1463</v>
      </c>
    </row>
    <row r="1475" spans="1:8" x14ac:dyDescent="0.3">
      <c r="A1475">
        <v>1464</v>
      </c>
      <c r="B1475" t="s">
        <v>9028</v>
      </c>
      <c r="C1475" s="1" t="s">
        <v>8955</v>
      </c>
      <c r="D1475" s="1" t="s">
        <v>8955</v>
      </c>
      <c r="E1475" s="2">
        <v>37316</v>
      </c>
      <c r="F1475" s="2">
        <v>37376</v>
      </c>
      <c r="G1475" s="1" t="s">
        <v>27693</v>
      </c>
      <c r="H1475" s="1">
        <f>+Temporalidad[[#This Row],[ID]]</f>
        <v>1464</v>
      </c>
    </row>
    <row r="1476" spans="1:8" x14ac:dyDescent="0.3">
      <c r="A1476">
        <v>1465</v>
      </c>
      <c r="B1476" t="s">
        <v>9029</v>
      </c>
      <c r="C1476" s="1" t="s">
        <v>8955</v>
      </c>
      <c r="D1476" s="1" t="s">
        <v>8955</v>
      </c>
      <c r="E1476" s="2">
        <v>37681</v>
      </c>
      <c r="F1476" s="2">
        <v>37741</v>
      </c>
      <c r="G1476" s="1" t="s">
        <v>27694</v>
      </c>
      <c r="H1476" s="1">
        <f>+Temporalidad[[#This Row],[ID]]</f>
        <v>1465</v>
      </c>
    </row>
    <row r="1477" spans="1:8" x14ac:dyDescent="0.3">
      <c r="A1477">
        <v>1466</v>
      </c>
      <c r="B1477" t="s">
        <v>9030</v>
      </c>
      <c r="C1477" s="1" t="s">
        <v>8955</v>
      </c>
      <c r="D1477" s="1" t="s">
        <v>8955</v>
      </c>
      <c r="E1477" s="2">
        <v>38047</v>
      </c>
      <c r="F1477" s="2">
        <v>38107</v>
      </c>
      <c r="G1477" s="1" t="s">
        <v>27695</v>
      </c>
      <c r="H1477" s="1">
        <f>+Temporalidad[[#This Row],[ID]]</f>
        <v>1466</v>
      </c>
    </row>
    <row r="1478" spans="1:8" x14ac:dyDescent="0.3">
      <c r="A1478">
        <v>1467</v>
      </c>
      <c r="B1478" t="s">
        <v>9031</v>
      </c>
      <c r="C1478" s="1" t="s">
        <v>8955</v>
      </c>
      <c r="D1478" s="1" t="s">
        <v>8955</v>
      </c>
      <c r="E1478" s="2">
        <v>38412</v>
      </c>
      <c r="F1478" s="2">
        <v>38472</v>
      </c>
      <c r="G1478" s="1" t="s">
        <v>27696</v>
      </c>
      <c r="H1478" s="1">
        <f>+Temporalidad[[#This Row],[ID]]</f>
        <v>1467</v>
      </c>
    </row>
    <row r="1479" spans="1:8" x14ac:dyDescent="0.3">
      <c r="A1479">
        <v>1468</v>
      </c>
      <c r="B1479" t="s">
        <v>9032</v>
      </c>
      <c r="C1479" s="1" t="s">
        <v>8955</v>
      </c>
      <c r="D1479" s="1" t="s">
        <v>8955</v>
      </c>
      <c r="E1479" s="2">
        <v>38777</v>
      </c>
      <c r="F1479" s="2">
        <v>38837</v>
      </c>
      <c r="G1479" s="1" t="s">
        <v>27697</v>
      </c>
      <c r="H1479" s="1">
        <f>+Temporalidad[[#This Row],[ID]]</f>
        <v>1468</v>
      </c>
    </row>
    <row r="1480" spans="1:8" x14ac:dyDescent="0.3">
      <c r="A1480">
        <v>1469</v>
      </c>
      <c r="B1480" t="s">
        <v>9033</v>
      </c>
      <c r="C1480" s="1" t="s">
        <v>8955</v>
      </c>
      <c r="D1480" s="1" t="s">
        <v>8955</v>
      </c>
      <c r="E1480" s="2">
        <v>39142</v>
      </c>
      <c r="F1480" s="2">
        <v>39202</v>
      </c>
      <c r="G1480" s="1" t="s">
        <v>27698</v>
      </c>
      <c r="H1480" s="1">
        <f>+Temporalidad[[#This Row],[ID]]</f>
        <v>1469</v>
      </c>
    </row>
    <row r="1481" spans="1:8" x14ac:dyDescent="0.3">
      <c r="A1481">
        <v>1470</v>
      </c>
      <c r="B1481" t="s">
        <v>9034</v>
      </c>
      <c r="C1481" s="1" t="s">
        <v>8955</v>
      </c>
      <c r="D1481" s="1" t="s">
        <v>8955</v>
      </c>
      <c r="E1481" s="2">
        <v>39508</v>
      </c>
      <c r="F1481" s="2">
        <v>39568</v>
      </c>
      <c r="G1481" s="1" t="s">
        <v>27699</v>
      </c>
      <c r="H1481" s="1">
        <f>+Temporalidad[[#This Row],[ID]]</f>
        <v>1470</v>
      </c>
    </row>
    <row r="1482" spans="1:8" x14ac:dyDescent="0.3">
      <c r="A1482">
        <v>1471</v>
      </c>
      <c r="B1482" t="s">
        <v>9035</v>
      </c>
      <c r="C1482" s="1" t="s">
        <v>8955</v>
      </c>
      <c r="D1482" s="1" t="s">
        <v>8955</v>
      </c>
      <c r="E1482" s="2">
        <v>39873</v>
      </c>
      <c r="F1482" s="2">
        <v>39933</v>
      </c>
      <c r="G1482" s="1" t="s">
        <v>27700</v>
      </c>
      <c r="H1482" s="1">
        <f>+Temporalidad[[#This Row],[ID]]</f>
        <v>1471</v>
      </c>
    </row>
    <row r="1483" spans="1:8" x14ac:dyDescent="0.3">
      <c r="A1483">
        <v>1472</v>
      </c>
      <c r="B1483" t="s">
        <v>9036</v>
      </c>
      <c r="C1483" s="1" t="s">
        <v>8955</v>
      </c>
      <c r="D1483" s="1" t="s">
        <v>8955</v>
      </c>
      <c r="E1483" s="2">
        <v>40238</v>
      </c>
      <c r="F1483" s="2">
        <v>40298</v>
      </c>
      <c r="G1483" s="1" t="s">
        <v>27701</v>
      </c>
      <c r="H1483" s="1">
        <f>+Temporalidad[[#This Row],[ID]]</f>
        <v>1472</v>
      </c>
    </row>
    <row r="1484" spans="1:8" x14ac:dyDescent="0.3">
      <c r="A1484">
        <v>1473</v>
      </c>
      <c r="B1484" t="s">
        <v>9037</v>
      </c>
      <c r="C1484" s="1" t="s">
        <v>8955</v>
      </c>
      <c r="D1484" s="1" t="s">
        <v>8955</v>
      </c>
      <c r="E1484" s="2">
        <v>40603</v>
      </c>
      <c r="F1484" s="2">
        <v>40663</v>
      </c>
      <c r="G1484" s="1" t="s">
        <v>27702</v>
      </c>
      <c r="H1484" s="1">
        <f>+Temporalidad[[#This Row],[ID]]</f>
        <v>1473</v>
      </c>
    </row>
    <row r="1485" spans="1:8" x14ac:dyDescent="0.3">
      <c r="A1485">
        <v>1474</v>
      </c>
      <c r="B1485" t="s">
        <v>9038</v>
      </c>
      <c r="C1485" s="1" t="s">
        <v>8955</v>
      </c>
      <c r="D1485" s="1" t="s">
        <v>8955</v>
      </c>
      <c r="E1485" s="2">
        <v>40969</v>
      </c>
      <c r="F1485" s="2">
        <v>41029</v>
      </c>
      <c r="G1485" s="1" t="s">
        <v>27703</v>
      </c>
      <c r="H1485" s="1">
        <f>+Temporalidad[[#This Row],[ID]]</f>
        <v>1474</v>
      </c>
    </row>
    <row r="1486" spans="1:8" x14ac:dyDescent="0.3">
      <c r="A1486">
        <v>1475</v>
      </c>
      <c r="B1486" t="s">
        <v>9039</v>
      </c>
      <c r="C1486" s="1" t="s">
        <v>8955</v>
      </c>
      <c r="D1486" s="1" t="s">
        <v>8955</v>
      </c>
      <c r="E1486" s="2">
        <v>41334</v>
      </c>
      <c r="F1486" s="2">
        <v>41394</v>
      </c>
      <c r="G1486" s="1" t="s">
        <v>27704</v>
      </c>
      <c r="H1486" s="1">
        <f>+Temporalidad[[#This Row],[ID]]</f>
        <v>1475</v>
      </c>
    </row>
    <row r="1487" spans="1:8" x14ac:dyDescent="0.3">
      <c r="A1487">
        <v>1476</v>
      </c>
      <c r="B1487" t="s">
        <v>9040</v>
      </c>
      <c r="C1487" s="1" t="s">
        <v>8955</v>
      </c>
      <c r="D1487" s="1" t="s">
        <v>8955</v>
      </c>
      <c r="E1487" s="2">
        <v>41699</v>
      </c>
      <c r="F1487" s="2">
        <v>41759</v>
      </c>
      <c r="G1487" s="1" t="s">
        <v>27705</v>
      </c>
      <c r="H1487" s="1">
        <f>+Temporalidad[[#This Row],[ID]]</f>
        <v>1476</v>
      </c>
    </row>
    <row r="1488" spans="1:8" x14ac:dyDescent="0.3">
      <c r="A1488">
        <v>1477</v>
      </c>
      <c r="B1488" t="s">
        <v>9041</v>
      </c>
      <c r="C1488" s="1" t="s">
        <v>8955</v>
      </c>
      <c r="D1488" s="1" t="s">
        <v>8955</v>
      </c>
      <c r="E1488" s="2">
        <v>42064</v>
      </c>
      <c r="F1488" s="2">
        <v>42124</v>
      </c>
      <c r="G1488" s="1" t="s">
        <v>27706</v>
      </c>
      <c r="H1488" s="1">
        <f>+Temporalidad[[#This Row],[ID]]</f>
        <v>1477</v>
      </c>
    </row>
    <row r="1489" spans="1:8" x14ac:dyDescent="0.3">
      <c r="A1489">
        <v>1478</v>
      </c>
      <c r="B1489" t="s">
        <v>9042</v>
      </c>
      <c r="C1489" s="1" t="s">
        <v>8955</v>
      </c>
      <c r="D1489" s="1" t="s">
        <v>8955</v>
      </c>
      <c r="E1489" s="2">
        <v>42430</v>
      </c>
      <c r="F1489" s="2">
        <v>42490</v>
      </c>
      <c r="G1489" s="1" t="s">
        <v>27707</v>
      </c>
      <c r="H1489" s="1">
        <f>+Temporalidad[[#This Row],[ID]]</f>
        <v>1478</v>
      </c>
    </row>
    <row r="1490" spans="1:8" x14ac:dyDescent="0.3">
      <c r="A1490">
        <v>1479</v>
      </c>
      <c r="B1490" t="s">
        <v>9043</v>
      </c>
      <c r="C1490" s="1" t="s">
        <v>8955</v>
      </c>
      <c r="D1490" s="1" t="s">
        <v>8955</v>
      </c>
      <c r="E1490" s="2">
        <v>42795</v>
      </c>
      <c r="F1490" s="2">
        <v>42855</v>
      </c>
      <c r="G1490" s="1" t="s">
        <v>27708</v>
      </c>
      <c r="H1490" s="1">
        <f>+Temporalidad[[#This Row],[ID]]</f>
        <v>1479</v>
      </c>
    </row>
    <row r="1491" spans="1:8" x14ac:dyDescent="0.3">
      <c r="A1491">
        <v>1480</v>
      </c>
      <c r="B1491" t="s">
        <v>9044</v>
      </c>
      <c r="C1491" s="1" t="s">
        <v>8955</v>
      </c>
      <c r="D1491" s="1" t="s">
        <v>8955</v>
      </c>
      <c r="E1491" s="2">
        <v>43160</v>
      </c>
      <c r="F1491" s="2">
        <v>43220</v>
      </c>
      <c r="G1491" s="1" t="s">
        <v>27709</v>
      </c>
      <c r="H1491" s="1">
        <f>+Temporalidad[[#This Row],[ID]]</f>
        <v>1480</v>
      </c>
    </row>
    <row r="1492" spans="1:8" x14ac:dyDescent="0.3">
      <c r="A1492">
        <v>1481</v>
      </c>
      <c r="B1492" t="s">
        <v>9045</v>
      </c>
      <c r="C1492" s="1" t="s">
        <v>8955</v>
      </c>
      <c r="D1492" s="1" t="s">
        <v>8955</v>
      </c>
      <c r="E1492" s="2">
        <v>43525</v>
      </c>
      <c r="F1492" s="2">
        <v>43585</v>
      </c>
      <c r="G1492" s="1" t="s">
        <v>27710</v>
      </c>
      <c r="H1492" s="1">
        <f>+Temporalidad[[#This Row],[ID]]</f>
        <v>1481</v>
      </c>
    </row>
    <row r="1493" spans="1:8" x14ac:dyDescent="0.3">
      <c r="A1493">
        <v>1482</v>
      </c>
      <c r="B1493" t="s">
        <v>9046</v>
      </c>
      <c r="C1493" s="1" t="s">
        <v>8955</v>
      </c>
      <c r="D1493" s="1" t="s">
        <v>8955</v>
      </c>
      <c r="E1493" s="2">
        <v>43891</v>
      </c>
      <c r="F1493" s="2">
        <v>43951</v>
      </c>
      <c r="G1493" s="1" t="s">
        <v>27711</v>
      </c>
      <c r="H1493" s="1">
        <f>+Temporalidad[[#This Row],[ID]]</f>
        <v>1482</v>
      </c>
    </row>
    <row r="1494" spans="1:8" x14ac:dyDescent="0.3">
      <c r="A1494">
        <v>1483</v>
      </c>
      <c r="B1494" t="s">
        <v>9047</v>
      </c>
      <c r="C1494" s="1" t="s">
        <v>8955</v>
      </c>
      <c r="D1494" s="1" t="s">
        <v>8955</v>
      </c>
      <c r="E1494" s="2">
        <v>44256</v>
      </c>
      <c r="F1494" s="2">
        <v>44316</v>
      </c>
      <c r="G1494" s="1" t="s">
        <v>27712</v>
      </c>
      <c r="H1494" s="1">
        <f>+Temporalidad[[#This Row],[ID]]</f>
        <v>1483</v>
      </c>
    </row>
    <row r="1495" spans="1:8" x14ac:dyDescent="0.3">
      <c r="A1495">
        <v>1484</v>
      </c>
      <c r="B1495" t="s">
        <v>9048</v>
      </c>
      <c r="C1495" s="1" t="s">
        <v>8955</v>
      </c>
      <c r="D1495" s="1" t="s">
        <v>8955</v>
      </c>
      <c r="E1495" s="2">
        <v>44621</v>
      </c>
      <c r="F1495" s="2">
        <v>44681</v>
      </c>
      <c r="G1495" s="1" t="s">
        <v>27713</v>
      </c>
      <c r="H1495" s="1">
        <f>+Temporalidad[[#This Row],[ID]]</f>
        <v>1484</v>
      </c>
    </row>
    <row r="1496" spans="1:8" x14ac:dyDescent="0.3">
      <c r="A1496">
        <v>1485</v>
      </c>
      <c r="B1496" t="s">
        <v>9049</v>
      </c>
      <c r="C1496" s="1" t="s">
        <v>8955</v>
      </c>
      <c r="D1496" s="1" t="s">
        <v>8955</v>
      </c>
      <c r="E1496" s="2">
        <v>44986</v>
      </c>
      <c r="F1496" s="2">
        <v>45046</v>
      </c>
      <c r="G1496" s="1" t="s">
        <v>27714</v>
      </c>
      <c r="H1496" s="1">
        <f>+Temporalidad[[#This Row],[ID]]</f>
        <v>1485</v>
      </c>
    </row>
    <row r="1497" spans="1:8" x14ac:dyDescent="0.3">
      <c r="A1497">
        <v>1486</v>
      </c>
      <c r="B1497" t="s">
        <v>9050</v>
      </c>
      <c r="C1497" s="1" t="s">
        <v>8955</v>
      </c>
      <c r="D1497" s="1" t="s">
        <v>8955</v>
      </c>
      <c r="E1497" s="2">
        <v>45352</v>
      </c>
      <c r="F1497" s="2">
        <v>45412</v>
      </c>
      <c r="G1497" s="1" t="s">
        <v>27715</v>
      </c>
      <c r="H1497" s="1">
        <f>+Temporalidad[[#This Row],[ID]]</f>
        <v>1486</v>
      </c>
    </row>
    <row r="1498" spans="1:8" x14ac:dyDescent="0.3">
      <c r="A1498">
        <v>1487</v>
      </c>
      <c r="B1498" t="s">
        <v>9051</v>
      </c>
      <c r="C1498" s="1" t="s">
        <v>8955</v>
      </c>
      <c r="D1498" s="1" t="s">
        <v>8955</v>
      </c>
      <c r="E1498" s="2">
        <v>45717</v>
      </c>
      <c r="F1498" s="2">
        <v>45777</v>
      </c>
      <c r="G1498" s="1" t="s">
        <v>27716</v>
      </c>
      <c r="H1498" s="1">
        <f>+Temporalidad[[#This Row],[ID]]</f>
        <v>1487</v>
      </c>
    </row>
    <row r="1499" spans="1:8" x14ac:dyDescent="0.3">
      <c r="A1499">
        <v>1488</v>
      </c>
      <c r="B1499" t="s">
        <v>9052</v>
      </c>
      <c r="C1499" s="1" t="s">
        <v>8955</v>
      </c>
      <c r="D1499" s="1" t="s">
        <v>8955</v>
      </c>
      <c r="E1499" s="2">
        <v>46082</v>
      </c>
      <c r="F1499" s="2">
        <v>46142</v>
      </c>
      <c r="G1499" s="1" t="s">
        <v>27717</v>
      </c>
      <c r="H1499" s="1">
        <f>+Temporalidad[[#This Row],[ID]]</f>
        <v>1488</v>
      </c>
    </row>
    <row r="1500" spans="1:8" x14ac:dyDescent="0.3">
      <c r="A1500">
        <v>1489</v>
      </c>
      <c r="B1500" t="s">
        <v>9053</v>
      </c>
      <c r="C1500" s="1" t="s">
        <v>8955</v>
      </c>
      <c r="D1500" s="1" t="s">
        <v>8955</v>
      </c>
      <c r="E1500" s="2">
        <v>46447</v>
      </c>
      <c r="F1500" s="2">
        <v>46507</v>
      </c>
      <c r="G1500" s="1" t="s">
        <v>27718</v>
      </c>
      <c r="H1500" s="1">
        <f>+Temporalidad[[#This Row],[ID]]</f>
        <v>1489</v>
      </c>
    </row>
    <row r="1501" spans="1:8" x14ac:dyDescent="0.3">
      <c r="A1501">
        <v>1490</v>
      </c>
      <c r="B1501" t="s">
        <v>9054</v>
      </c>
      <c r="C1501" s="1" t="s">
        <v>8955</v>
      </c>
      <c r="D1501" s="1" t="s">
        <v>8955</v>
      </c>
      <c r="E1501" s="2">
        <v>46813</v>
      </c>
      <c r="F1501" s="2">
        <v>46873</v>
      </c>
      <c r="G1501" s="1" t="s">
        <v>27719</v>
      </c>
      <c r="H1501" s="1">
        <f>+Temporalidad[[#This Row],[ID]]</f>
        <v>1490</v>
      </c>
    </row>
    <row r="1502" spans="1:8" x14ac:dyDescent="0.3">
      <c r="A1502">
        <v>1491</v>
      </c>
      <c r="B1502" t="s">
        <v>9055</v>
      </c>
      <c r="C1502" s="1" t="s">
        <v>8955</v>
      </c>
      <c r="D1502" s="1" t="s">
        <v>8955</v>
      </c>
      <c r="E1502" s="2">
        <v>47178</v>
      </c>
      <c r="F1502" s="2">
        <v>47238</v>
      </c>
      <c r="G1502" s="1" t="s">
        <v>27720</v>
      </c>
      <c r="H1502" s="1">
        <f>+Temporalidad[[#This Row],[ID]]</f>
        <v>1491</v>
      </c>
    </row>
    <row r="1503" spans="1:8" x14ac:dyDescent="0.3">
      <c r="A1503">
        <v>1492</v>
      </c>
      <c r="B1503" t="s">
        <v>9056</v>
      </c>
      <c r="C1503" s="1" t="s">
        <v>8955</v>
      </c>
      <c r="D1503" s="1" t="s">
        <v>8955</v>
      </c>
      <c r="E1503" s="2">
        <v>47543</v>
      </c>
      <c r="F1503" s="2">
        <v>47603</v>
      </c>
      <c r="G1503" s="1" t="s">
        <v>27721</v>
      </c>
      <c r="H1503" s="1">
        <f>+Temporalidad[[#This Row],[ID]]</f>
        <v>1492</v>
      </c>
    </row>
    <row r="1504" spans="1:8" x14ac:dyDescent="0.3">
      <c r="A1504">
        <v>1493</v>
      </c>
      <c r="B1504" t="s">
        <v>9057</v>
      </c>
      <c r="C1504" s="1" t="s">
        <v>8955</v>
      </c>
      <c r="D1504" s="1" t="s">
        <v>8955</v>
      </c>
      <c r="E1504" s="2">
        <v>47908</v>
      </c>
      <c r="F1504" s="2">
        <v>47968</v>
      </c>
      <c r="G1504" s="1" t="s">
        <v>27722</v>
      </c>
      <c r="H1504" s="1">
        <f>+Temporalidad[[#This Row],[ID]]</f>
        <v>1493</v>
      </c>
    </row>
    <row r="1505" spans="1:8" x14ac:dyDescent="0.3">
      <c r="A1505">
        <v>1494</v>
      </c>
      <c r="B1505" t="s">
        <v>9058</v>
      </c>
      <c r="C1505" s="1" t="s">
        <v>8955</v>
      </c>
      <c r="D1505" s="1" t="s">
        <v>8955</v>
      </c>
      <c r="E1505" s="2">
        <v>48274</v>
      </c>
      <c r="F1505" s="2">
        <v>48334</v>
      </c>
      <c r="G1505" s="1" t="s">
        <v>27723</v>
      </c>
      <c r="H1505" s="1">
        <f>+Temporalidad[[#This Row],[ID]]</f>
        <v>1494</v>
      </c>
    </row>
    <row r="1506" spans="1:8" x14ac:dyDescent="0.3">
      <c r="A1506">
        <v>1495</v>
      </c>
      <c r="B1506" t="s">
        <v>9059</v>
      </c>
      <c r="C1506" s="1" t="s">
        <v>8955</v>
      </c>
      <c r="D1506" s="1" t="s">
        <v>8955</v>
      </c>
      <c r="E1506" s="2">
        <v>48639</v>
      </c>
      <c r="F1506" s="2">
        <v>48699</v>
      </c>
      <c r="G1506" s="1" t="s">
        <v>27724</v>
      </c>
      <c r="H1506" s="1">
        <f>+Temporalidad[[#This Row],[ID]]</f>
        <v>1495</v>
      </c>
    </row>
    <row r="1507" spans="1:8" x14ac:dyDescent="0.3">
      <c r="A1507">
        <v>1496</v>
      </c>
      <c r="B1507" t="s">
        <v>9060</v>
      </c>
      <c r="C1507" s="1" t="s">
        <v>8955</v>
      </c>
      <c r="D1507" s="1" t="s">
        <v>8955</v>
      </c>
      <c r="E1507" s="2">
        <v>49004</v>
      </c>
      <c r="F1507" s="2">
        <v>49064</v>
      </c>
      <c r="G1507" s="1" t="s">
        <v>27725</v>
      </c>
      <c r="H1507" s="1">
        <f>+Temporalidad[[#This Row],[ID]]</f>
        <v>1496</v>
      </c>
    </row>
    <row r="1508" spans="1:8" x14ac:dyDescent="0.3">
      <c r="A1508">
        <v>1497</v>
      </c>
      <c r="B1508" t="s">
        <v>9061</v>
      </c>
      <c r="C1508" s="1" t="s">
        <v>8955</v>
      </c>
      <c r="D1508" s="1" t="s">
        <v>8955</v>
      </c>
      <c r="E1508" s="2">
        <v>49369</v>
      </c>
      <c r="F1508" s="2">
        <v>49429</v>
      </c>
      <c r="G1508" s="1" t="s">
        <v>27726</v>
      </c>
      <c r="H1508" s="1">
        <f>+Temporalidad[[#This Row],[ID]]</f>
        <v>1497</v>
      </c>
    </row>
    <row r="1509" spans="1:8" x14ac:dyDescent="0.3">
      <c r="A1509">
        <v>1498</v>
      </c>
      <c r="B1509" t="s">
        <v>9062</v>
      </c>
      <c r="C1509" s="1" t="s">
        <v>8955</v>
      </c>
      <c r="D1509" s="1" t="s">
        <v>8955</v>
      </c>
      <c r="E1509" s="2">
        <v>49735</v>
      </c>
      <c r="F1509" s="2">
        <v>49795</v>
      </c>
      <c r="G1509" s="1" t="s">
        <v>27727</v>
      </c>
      <c r="H1509" s="1">
        <f>+Temporalidad[[#This Row],[ID]]</f>
        <v>1498</v>
      </c>
    </row>
    <row r="1510" spans="1:8" x14ac:dyDescent="0.3">
      <c r="A1510">
        <v>1499</v>
      </c>
      <c r="B1510" t="s">
        <v>9063</v>
      </c>
      <c r="C1510" s="1" t="s">
        <v>8955</v>
      </c>
      <c r="D1510" s="1" t="s">
        <v>8955</v>
      </c>
      <c r="E1510" s="2">
        <v>50100</v>
      </c>
      <c r="F1510" s="2">
        <v>50160</v>
      </c>
      <c r="G1510" s="1" t="s">
        <v>27728</v>
      </c>
      <c r="H1510" s="1">
        <f>+Temporalidad[[#This Row],[ID]]</f>
        <v>1499</v>
      </c>
    </row>
    <row r="1511" spans="1:8" x14ac:dyDescent="0.3">
      <c r="A1511">
        <v>1500</v>
      </c>
      <c r="B1511" t="s">
        <v>9064</v>
      </c>
      <c r="C1511" s="1" t="s">
        <v>8955</v>
      </c>
      <c r="D1511" s="1" t="s">
        <v>8955</v>
      </c>
      <c r="E1511" s="2">
        <v>50465</v>
      </c>
      <c r="F1511" s="2">
        <v>50525</v>
      </c>
      <c r="G1511" s="1" t="s">
        <v>27729</v>
      </c>
      <c r="H1511" s="1">
        <f>+Temporalidad[[#This Row],[ID]]</f>
        <v>1500</v>
      </c>
    </row>
    <row r="1512" spans="1:8" x14ac:dyDescent="0.3">
      <c r="A1512">
        <v>1501</v>
      </c>
      <c r="B1512" t="s">
        <v>9065</v>
      </c>
      <c r="C1512" s="1" t="s">
        <v>8955</v>
      </c>
      <c r="D1512" s="1" t="s">
        <v>8955</v>
      </c>
      <c r="E1512" s="2">
        <v>50830</v>
      </c>
      <c r="F1512" s="2">
        <v>50890</v>
      </c>
      <c r="G1512" s="1" t="s">
        <v>27730</v>
      </c>
      <c r="H1512" s="1">
        <f>+Temporalidad[[#This Row],[ID]]</f>
        <v>1501</v>
      </c>
    </row>
    <row r="1513" spans="1:8" x14ac:dyDescent="0.3">
      <c r="A1513">
        <v>1502</v>
      </c>
      <c r="B1513" t="s">
        <v>9066</v>
      </c>
      <c r="C1513" s="1" t="s">
        <v>8955</v>
      </c>
      <c r="D1513" s="1" t="s">
        <v>8955</v>
      </c>
      <c r="E1513" s="2">
        <v>51196</v>
      </c>
      <c r="F1513" s="2">
        <v>51256</v>
      </c>
      <c r="G1513" s="1" t="s">
        <v>27731</v>
      </c>
      <c r="H1513" s="1">
        <f>+Temporalidad[[#This Row],[ID]]</f>
        <v>1502</v>
      </c>
    </row>
    <row r="1514" spans="1:8" x14ac:dyDescent="0.3">
      <c r="A1514">
        <v>1503</v>
      </c>
      <c r="B1514" t="s">
        <v>9067</v>
      </c>
      <c r="C1514" s="1" t="s">
        <v>8955</v>
      </c>
      <c r="D1514" s="1" t="s">
        <v>8955</v>
      </c>
      <c r="E1514" s="2">
        <v>51561</v>
      </c>
      <c r="F1514" s="2">
        <v>51621</v>
      </c>
      <c r="G1514" s="1" t="s">
        <v>27732</v>
      </c>
      <c r="H1514" s="1">
        <f>+Temporalidad[[#This Row],[ID]]</f>
        <v>1503</v>
      </c>
    </row>
    <row r="1515" spans="1:8" x14ac:dyDescent="0.3">
      <c r="A1515">
        <v>1504</v>
      </c>
      <c r="B1515" t="s">
        <v>9068</v>
      </c>
      <c r="C1515" s="1" t="s">
        <v>8955</v>
      </c>
      <c r="D1515" s="1" t="s">
        <v>8955</v>
      </c>
      <c r="E1515" s="2">
        <v>51926</v>
      </c>
      <c r="F1515" s="2">
        <v>51986</v>
      </c>
      <c r="G1515" s="1" t="s">
        <v>27733</v>
      </c>
      <c r="H1515" s="1">
        <f>+Temporalidad[[#This Row],[ID]]</f>
        <v>1504</v>
      </c>
    </row>
    <row r="1516" spans="1:8" x14ac:dyDescent="0.3">
      <c r="A1516">
        <v>1505</v>
      </c>
      <c r="B1516" t="s">
        <v>9069</v>
      </c>
      <c r="C1516" s="1" t="s">
        <v>8955</v>
      </c>
      <c r="D1516" s="1" t="s">
        <v>8955</v>
      </c>
      <c r="E1516" s="2">
        <v>52291</v>
      </c>
      <c r="F1516" s="2">
        <v>52351</v>
      </c>
      <c r="G1516" s="1" t="s">
        <v>27734</v>
      </c>
      <c r="H1516" s="1">
        <f>+Temporalidad[[#This Row],[ID]]</f>
        <v>1505</v>
      </c>
    </row>
    <row r="1517" spans="1:8" x14ac:dyDescent="0.3">
      <c r="A1517">
        <v>1506</v>
      </c>
      <c r="B1517" t="s">
        <v>9070</v>
      </c>
      <c r="C1517" s="1" t="s">
        <v>8955</v>
      </c>
      <c r="D1517" s="1" t="s">
        <v>8955</v>
      </c>
      <c r="E1517" s="2">
        <v>52657</v>
      </c>
      <c r="F1517" s="2">
        <v>52717</v>
      </c>
      <c r="G1517" s="1" t="s">
        <v>27735</v>
      </c>
      <c r="H1517" s="1">
        <f>+Temporalidad[[#This Row],[ID]]</f>
        <v>1506</v>
      </c>
    </row>
    <row r="1518" spans="1:8" x14ac:dyDescent="0.3">
      <c r="A1518">
        <v>1507</v>
      </c>
      <c r="B1518" t="s">
        <v>9071</v>
      </c>
      <c r="C1518" s="1" t="s">
        <v>8955</v>
      </c>
      <c r="D1518" s="1" t="s">
        <v>8955</v>
      </c>
      <c r="E1518" s="2">
        <v>53022</v>
      </c>
      <c r="F1518" s="2">
        <v>53082</v>
      </c>
      <c r="G1518" s="1" t="s">
        <v>27736</v>
      </c>
      <c r="H1518" s="1">
        <f>+Temporalidad[[#This Row],[ID]]</f>
        <v>1507</v>
      </c>
    </row>
    <row r="1519" spans="1:8" x14ac:dyDescent="0.3">
      <c r="A1519">
        <v>1508</v>
      </c>
      <c r="B1519" t="s">
        <v>9072</v>
      </c>
      <c r="C1519" s="1" t="s">
        <v>8955</v>
      </c>
      <c r="D1519" s="1" t="s">
        <v>8955</v>
      </c>
      <c r="E1519" s="2">
        <v>53387</v>
      </c>
      <c r="F1519" s="2">
        <v>53447</v>
      </c>
      <c r="G1519" s="1" t="s">
        <v>27737</v>
      </c>
      <c r="H1519" s="1">
        <f>+Temporalidad[[#This Row],[ID]]</f>
        <v>1508</v>
      </c>
    </row>
    <row r="1520" spans="1:8" x14ac:dyDescent="0.3">
      <c r="A1520">
        <v>1509</v>
      </c>
      <c r="B1520" t="s">
        <v>9073</v>
      </c>
      <c r="C1520" s="1" t="s">
        <v>8955</v>
      </c>
      <c r="D1520" s="1" t="s">
        <v>8955</v>
      </c>
      <c r="E1520" s="2">
        <v>53752</v>
      </c>
      <c r="F1520" s="2">
        <v>53812</v>
      </c>
      <c r="G1520" s="1" t="s">
        <v>27738</v>
      </c>
      <c r="H1520" s="1">
        <f>+Temporalidad[[#This Row],[ID]]</f>
        <v>1509</v>
      </c>
    </row>
    <row r="1521" spans="1:8" x14ac:dyDescent="0.3">
      <c r="A1521">
        <v>1510</v>
      </c>
      <c r="B1521" t="s">
        <v>9074</v>
      </c>
      <c r="C1521" s="1" t="s">
        <v>8955</v>
      </c>
      <c r="D1521" s="1" t="s">
        <v>8955</v>
      </c>
      <c r="E1521" s="2">
        <v>54118</v>
      </c>
      <c r="F1521" s="2">
        <v>54178</v>
      </c>
      <c r="G1521" s="1" t="s">
        <v>27739</v>
      </c>
      <c r="H1521" s="1">
        <f>+Temporalidad[[#This Row],[ID]]</f>
        <v>1510</v>
      </c>
    </row>
    <row r="1522" spans="1:8" x14ac:dyDescent="0.3">
      <c r="A1522">
        <v>1511</v>
      </c>
      <c r="B1522" t="s">
        <v>9075</v>
      </c>
      <c r="C1522" s="1" t="s">
        <v>8955</v>
      </c>
      <c r="D1522" s="1" t="s">
        <v>8955</v>
      </c>
      <c r="E1522" s="2">
        <v>54483</v>
      </c>
      <c r="F1522" s="2">
        <v>54543</v>
      </c>
      <c r="G1522" s="1" t="s">
        <v>27740</v>
      </c>
      <c r="H1522" s="1">
        <f>+Temporalidad[[#This Row],[ID]]</f>
        <v>1511</v>
      </c>
    </row>
    <row r="1523" spans="1:8" x14ac:dyDescent="0.3">
      <c r="A1523">
        <v>1512</v>
      </c>
      <c r="B1523" t="s">
        <v>9076</v>
      </c>
      <c r="C1523" s="1" t="s">
        <v>8955</v>
      </c>
      <c r="D1523" s="1" t="s">
        <v>8955</v>
      </c>
      <c r="E1523" s="2">
        <v>54848</v>
      </c>
      <c r="F1523" s="2">
        <v>54908</v>
      </c>
      <c r="G1523" s="1" t="s">
        <v>27741</v>
      </c>
      <c r="H1523" s="1">
        <f>+Temporalidad[[#This Row],[ID]]</f>
        <v>1512</v>
      </c>
    </row>
    <row r="1524" spans="1:8" x14ac:dyDescent="0.3">
      <c r="A1524">
        <v>1513</v>
      </c>
      <c r="B1524" t="s">
        <v>9077</v>
      </c>
      <c r="C1524" s="1" t="s">
        <v>8955</v>
      </c>
      <c r="D1524" s="1" t="s">
        <v>8955</v>
      </c>
      <c r="E1524" s="2">
        <v>32994</v>
      </c>
      <c r="F1524" s="2">
        <v>33054</v>
      </c>
      <c r="G1524" s="1" t="s">
        <v>27742</v>
      </c>
      <c r="H1524" s="1">
        <f>+Temporalidad[[#This Row],[ID]]</f>
        <v>1513</v>
      </c>
    </row>
    <row r="1525" spans="1:8" x14ac:dyDescent="0.3">
      <c r="A1525">
        <v>1514</v>
      </c>
      <c r="B1525" t="s">
        <v>9078</v>
      </c>
      <c r="C1525" s="1" t="s">
        <v>8955</v>
      </c>
      <c r="D1525" s="1" t="s">
        <v>8955</v>
      </c>
      <c r="E1525" s="2">
        <v>33359</v>
      </c>
      <c r="F1525" s="2">
        <v>33419</v>
      </c>
      <c r="G1525" s="1" t="s">
        <v>27743</v>
      </c>
      <c r="H1525" s="1">
        <f>+Temporalidad[[#This Row],[ID]]</f>
        <v>1514</v>
      </c>
    </row>
    <row r="1526" spans="1:8" x14ac:dyDescent="0.3">
      <c r="A1526">
        <v>1515</v>
      </c>
      <c r="B1526" t="s">
        <v>9079</v>
      </c>
      <c r="C1526" s="1" t="s">
        <v>8955</v>
      </c>
      <c r="D1526" s="1" t="s">
        <v>8955</v>
      </c>
      <c r="E1526" s="2">
        <v>33725</v>
      </c>
      <c r="F1526" s="2">
        <v>33785</v>
      </c>
      <c r="G1526" s="1" t="s">
        <v>27744</v>
      </c>
      <c r="H1526" s="1">
        <f>+Temporalidad[[#This Row],[ID]]</f>
        <v>1515</v>
      </c>
    </row>
    <row r="1527" spans="1:8" x14ac:dyDescent="0.3">
      <c r="A1527">
        <v>1516</v>
      </c>
      <c r="B1527" t="s">
        <v>9080</v>
      </c>
      <c r="C1527" s="1" t="s">
        <v>8955</v>
      </c>
      <c r="D1527" s="1" t="s">
        <v>8955</v>
      </c>
      <c r="E1527" s="2">
        <v>34090</v>
      </c>
      <c r="F1527" s="2">
        <v>34150</v>
      </c>
      <c r="G1527" s="1" t="s">
        <v>27745</v>
      </c>
      <c r="H1527" s="1">
        <f>+Temporalidad[[#This Row],[ID]]</f>
        <v>1516</v>
      </c>
    </row>
    <row r="1528" spans="1:8" x14ac:dyDescent="0.3">
      <c r="A1528">
        <v>1517</v>
      </c>
      <c r="B1528" t="s">
        <v>9081</v>
      </c>
      <c r="C1528" s="1" t="s">
        <v>8955</v>
      </c>
      <c r="D1528" s="1" t="s">
        <v>8955</v>
      </c>
      <c r="E1528" s="2">
        <v>34455</v>
      </c>
      <c r="F1528" s="2">
        <v>34515</v>
      </c>
      <c r="G1528" s="1" t="s">
        <v>27746</v>
      </c>
      <c r="H1528" s="1">
        <f>+Temporalidad[[#This Row],[ID]]</f>
        <v>1517</v>
      </c>
    </row>
    <row r="1529" spans="1:8" x14ac:dyDescent="0.3">
      <c r="A1529">
        <v>1518</v>
      </c>
      <c r="B1529" t="s">
        <v>9082</v>
      </c>
      <c r="C1529" s="1" t="s">
        <v>8955</v>
      </c>
      <c r="D1529" s="1" t="s">
        <v>8955</v>
      </c>
      <c r="E1529" s="2">
        <v>34820</v>
      </c>
      <c r="F1529" s="2">
        <v>34880</v>
      </c>
      <c r="G1529" s="1" t="s">
        <v>27747</v>
      </c>
      <c r="H1529" s="1">
        <f>+Temporalidad[[#This Row],[ID]]</f>
        <v>1518</v>
      </c>
    </row>
    <row r="1530" spans="1:8" x14ac:dyDescent="0.3">
      <c r="A1530">
        <v>1519</v>
      </c>
      <c r="B1530" t="s">
        <v>9083</v>
      </c>
      <c r="C1530" s="1" t="s">
        <v>8955</v>
      </c>
      <c r="D1530" s="1" t="s">
        <v>8955</v>
      </c>
      <c r="E1530" s="2">
        <v>35186</v>
      </c>
      <c r="F1530" s="2">
        <v>35246</v>
      </c>
      <c r="G1530" s="1" t="s">
        <v>27748</v>
      </c>
      <c r="H1530" s="1">
        <f>+Temporalidad[[#This Row],[ID]]</f>
        <v>1519</v>
      </c>
    </row>
    <row r="1531" spans="1:8" x14ac:dyDescent="0.3">
      <c r="A1531">
        <v>1520</v>
      </c>
      <c r="B1531" t="s">
        <v>9084</v>
      </c>
      <c r="C1531" s="1" t="s">
        <v>8955</v>
      </c>
      <c r="D1531" s="1" t="s">
        <v>8955</v>
      </c>
      <c r="E1531" s="2">
        <v>35551</v>
      </c>
      <c r="F1531" s="2">
        <v>35611</v>
      </c>
      <c r="G1531" s="1" t="s">
        <v>27749</v>
      </c>
      <c r="H1531" s="1">
        <f>+Temporalidad[[#This Row],[ID]]</f>
        <v>1520</v>
      </c>
    </row>
    <row r="1532" spans="1:8" x14ac:dyDescent="0.3">
      <c r="A1532">
        <v>1521</v>
      </c>
      <c r="B1532" t="s">
        <v>9085</v>
      </c>
      <c r="C1532" s="1" t="s">
        <v>8955</v>
      </c>
      <c r="D1532" s="1" t="s">
        <v>8955</v>
      </c>
      <c r="E1532" s="2">
        <v>35916</v>
      </c>
      <c r="F1532" s="2">
        <v>35976</v>
      </c>
      <c r="G1532" s="1" t="s">
        <v>27750</v>
      </c>
      <c r="H1532" s="1">
        <f>+Temporalidad[[#This Row],[ID]]</f>
        <v>1521</v>
      </c>
    </row>
    <row r="1533" spans="1:8" x14ac:dyDescent="0.3">
      <c r="A1533">
        <v>1522</v>
      </c>
      <c r="B1533" t="s">
        <v>9086</v>
      </c>
      <c r="C1533" s="1" t="s">
        <v>8955</v>
      </c>
      <c r="D1533" s="1" t="s">
        <v>8955</v>
      </c>
      <c r="E1533" s="2">
        <v>36281</v>
      </c>
      <c r="F1533" s="2">
        <v>36341</v>
      </c>
      <c r="G1533" s="1" t="s">
        <v>27751</v>
      </c>
      <c r="H1533" s="1">
        <f>+Temporalidad[[#This Row],[ID]]</f>
        <v>1522</v>
      </c>
    </row>
    <row r="1534" spans="1:8" x14ac:dyDescent="0.3">
      <c r="A1534">
        <v>1523</v>
      </c>
      <c r="B1534" t="s">
        <v>9087</v>
      </c>
      <c r="C1534" s="1" t="s">
        <v>8955</v>
      </c>
      <c r="D1534" s="1" t="s">
        <v>8955</v>
      </c>
      <c r="E1534" s="2">
        <v>36647</v>
      </c>
      <c r="F1534" s="2">
        <v>36707</v>
      </c>
      <c r="G1534" s="1" t="s">
        <v>27752</v>
      </c>
      <c r="H1534" s="1">
        <f>+Temporalidad[[#This Row],[ID]]</f>
        <v>1523</v>
      </c>
    </row>
    <row r="1535" spans="1:8" x14ac:dyDescent="0.3">
      <c r="A1535">
        <v>1524</v>
      </c>
      <c r="B1535" t="s">
        <v>9088</v>
      </c>
      <c r="C1535" s="1" t="s">
        <v>8955</v>
      </c>
      <c r="D1535" s="1" t="s">
        <v>8955</v>
      </c>
      <c r="E1535" s="2">
        <v>37012</v>
      </c>
      <c r="F1535" s="2">
        <v>37072</v>
      </c>
      <c r="G1535" s="1" t="s">
        <v>27753</v>
      </c>
      <c r="H1535" s="1">
        <f>+Temporalidad[[#This Row],[ID]]</f>
        <v>1524</v>
      </c>
    </row>
    <row r="1536" spans="1:8" x14ac:dyDescent="0.3">
      <c r="A1536">
        <v>1525</v>
      </c>
      <c r="B1536" t="s">
        <v>9089</v>
      </c>
      <c r="C1536" s="1" t="s">
        <v>8955</v>
      </c>
      <c r="D1536" s="1" t="s">
        <v>8955</v>
      </c>
      <c r="E1536" s="2">
        <v>37377</v>
      </c>
      <c r="F1536" s="2">
        <v>37437</v>
      </c>
      <c r="G1536" s="1" t="s">
        <v>27754</v>
      </c>
      <c r="H1536" s="1">
        <f>+Temporalidad[[#This Row],[ID]]</f>
        <v>1525</v>
      </c>
    </row>
    <row r="1537" spans="1:8" x14ac:dyDescent="0.3">
      <c r="A1537">
        <v>1526</v>
      </c>
      <c r="B1537" t="s">
        <v>9090</v>
      </c>
      <c r="C1537" s="1" t="s">
        <v>8955</v>
      </c>
      <c r="D1537" s="1" t="s">
        <v>8955</v>
      </c>
      <c r="E1537" s="2">
        <v>37742</v>
      </c>
      <c r="F1537" s="2">
        <v>37802</v>
      </c>
      <c r="G1537" s="1" t="s">
        <v>27755</v>
      </c>
      <c r="H1537" s="1">
        <f>+Temporalidad[[#This Row],[ID]]</f>
        <v>1526</v>
      </c>
    </row>
    <row r="1538" spans="1:8" x14ac:dyDescent="0.3">
      <c r="A1538">
        <v>1527</v>
      </c>
      <c r="B1538" t="s">
        <v>9091</v>
      </c>
      <c r="C1538" s="1" t="s">
        <v>8955</v>
      </c>
      <c r="D1538" s="1" t="s">
        <v>8955</v>
      </c>
      <c r="E1538" s="2">
        <v>38108</v>
      </c>
      <c r="F1538" s="2">
        <v>38168</v>
      </c>
      <c r="G1538" s="1" t="s">
        <v>27756</v>
      </c>
      <c r="H1538" s="1">
        <f>+Temporalidad[[#This Row],[ID]]</f>
        <v>1527</v>
      </c>
    </row>
    <row r="1539" spans="1:8" x14ac:dyDescent="0.3">
      <c r="A1539">
        <v>1528</v>
      </c>
      <c r="B1539" t="s">
        <v>9092</v>
      </c>
      <c r="C1539" s="1" t="s">
        <v>8955</v>
      </c>
      <c r="D1539" s="1" t="s">
        <v>8955</v>
      </c>
      <c r="E1539" s="2">
        <v>38473</v>
      </c>
      <c r="F1539" s="2">
        <v>38533</v>
      </c>
      <c r="G1539" s="1" t="s">
        <v>27757</v>
      </c>
      <c r="H1539" s="1">
        <f>+Temporalidad[[#This Row],[ID]]</f>
        <v>1528</v>
      </c>
    </row>
    <row r="1540" spans="1:8" x14ac:dyDescent="0.3">
      <c r="A1540">
        <v>1529</v>
      </c>
      <c r="B1540" t="s">
        <v>9093</v>
      </c>
      <c r="C1540" s="1" t="s">
        <v>8955</v>
      </c>
      <c r="D1540" s="1" t="s">
        <v>8955</v>
      </c>
      <c r="E1540" s="2">
        <v>38838</v>
      </c>
      <c r="F1540" s="2">
        <v>38898</v>
      </c>
      <c r="G1540" s="1" t="s">
        <v>27758</v>
      </c>
      <c r="H1540" s="1">
        <f>+Temporalidad[[#This Row],[ID]]</f>
        <v>1529</v>
      </c>
    </row>
    <row r="1541" spans="1:8" x14ac:dyDescent="0.3">
      <c r="A1541">
        <v>1530</v>
      </c>
      <c r="B1541" t="s">
        <v>9094</v>
      </c>
      <c r="C1541" s="1" t="s">
        <v>8955</v>
      </c>
      <c r="D1541" s="1" t="s">
        <v>8955</v>
      </c>
      <c r="E1541" s="2">
        <v>39203</v>
      </c>
      <c r="F1541" s="2">
        <v>39263</v>
      </c>
      <c r="G1541" s="1" t="s">
        <v>27759</v>
      </c>
      <c r="H1541" s="1">
        <f>+Temporalidad[[#This Row],[ID]]</f>
        <v>1530</v>
      </c>
    </row>
    <row r="1542" spans="1:8" x14ac:dyDescent="0.3">
      <c r="A1542">
        <v>1531</v>
      </c>
      <c r="B1542" t="s">
        <v>9095</v>
      </c>
      <c r="C1542" s="1" t="s">
        <v>8955</v>
      </c>
      <c r="D1542" s="1" t="s">
        <v>8955</v>
      </c>
      <c r="E1542" s="2">
        <v>39569</v>
      </c>
      <c r="F1542" s="2">
        <v>39629</v>
      </c>
      <c r="G1542" s="1" t="s">
        <v>27760</v>
      </c>
      <c r="H1542" s="1">
        <f>+Temporalidad[[#This Row],[ID]]</f>
        <v>1531</v>
      </c>
    </row>
    <row r="1543" spans="1:8" x14ac:dyDescent="0.3">
      <c r="A1543">
        <v>1532</v>
      </c>
      <c r="B1543" t="s">
        <v>9096</v>
      </c>
      <c r="C1543" s="1" t="s">
        <v>8955</v>
      </c>
      <c r="D1543" s="1" t="s">
        <v>8955</v>
      </c>
      <c r="E1543" s="2">
        <v>39934</v>
      </c>
      <c r="F1543" s="2">
        <v>39994</v>
      </c>
      <c r="G1543" s="1" t="s">
        <v>27761</v>
      </c>
      <c r="H1543" s="1">
        <f>+Temporalidad[[#This Row],[ID]]</f>
        <v>1532</v>
      </c>
    </row>
    <row r="1544" spans="1:8" x14ac:dyDescent="0.3">
      <c r="A1544">
        <v>1533</v>
      </c>
      <c r="B1544" t="s">
        <v>9097</v>
      </c>
      <c r="C1544" s="1" t="s">
        <v>8955</v>
      </c>
      <c r="D1544" s="1" t="s">
        <v>8955</v>
      </c>
      <c r="E1544" s="2">
        <v>40299</v>
      </c>
      <c r="F1544" s="2">
        <v>40359</v>
      </c>
      <c r="G1544" s="1" t="s">
        <v>27762</v>
      </c>
      <c r="H1544" s="1">
        <f>+Temporalidad[[#This Row],[ID]]</f>
        <v>1533</v>
      </c>
    </row>
    <row r="1545" spans="1:8" x14ac:dyDescent="0.3">
      <c r="A1545">
        <v>1534</v>
      </c>
      <c r="B1545" t="s">
        <v>9098</v>
      </c>
      <c r="C1545" s="1" t="s">
        <v>8955</v>
      </c>
      <c r="D1545" s="1" t="s">
        <v>8955</v>
      </c>
      <c r="E1545" s="2">
        <v>40664</v>
      </c>
      <c r="F1545" s="2">
        <v>40724</v>
      </c>
      <c r="G1545" s="1" t="s">
        <v>27763</v>
      </c>
      <c r="H1545" s="1">
        <f>+Temporalidad[[#This Row],[ID]]</f>
        <v>1534</v>
      </c>
    </row>
    <row r="1546" spans="1:8" x14ac:dyDescent="0.3">
      <c r="A1546">
        <v>1535</v>
      </c>
      <c r="B1546" t="s">
        <v>9099</v>
      </c>
      <c r="C1546" s="1" t="s">
        <v>8955</v>
      </c>
      <c r="D1546" s="1" t="s">
        <v>8955</v>
      </c>
      <c r="E1546" s="2">
        <v>41030</v>
      </c>
      <c r="F1546" s="2">
        <v>41090</v>
      </c>
      <c r="G1546" s="1" t="s">
        <v>27764</v>
      </c>
      <c r="H1546" s="1">
        <f>+Temporalidad[[#This Row],[ID]]</f>
        <v>1535</v>
      </c>
    </row>
    <row r="1547" spans="1:8" x14ac:dyDescent="0.3">
      <c r="A1547">
        <v>1536</v>
      </c>
      <c r="B1547" t="s">
        <v>9100</v>
      </c>
      <c r="C1547" s="1" t="s">
        <v>8955</v>
      </c>
      <c r="D1547" s="1" t="s">
        <v>8955</v>
      </c>
      <c r="E1547" s="2">
        <v>41395</v>
      </c>
      <c r="F1547" s="2">
        <v>41455</v>
      </c>
      <c r="G1547" s="1" t="s">
        <v>27765</v>
      </c>
      <c r="H1547" s="1">
        <f>+Temporalidad[[#This Row],[ID]]</f>
        <v>1536</v>
      </c>
    </row>
    <row r="1548" spans="1:8" x14ac:dyDescent="0.3">
      <c r="A1548">
        <v>1537</v>
      </c>
      <c r="B1548" t="s">
        <v>9101</v>
      </c>
      <c r="C1548" s="1" t="s">
        <v>8955</v>
      </c>
      <c r="D1548" s="1" t="s">
        <v>8955</v>
      </c>
      <c r="E1548" s="2">
        <v>41760</v>
      </c>
      <c r="F1548" s="2">
        <v>41820</v>
      </c>
      <c r="G1548" s="1" t="s">
        <v>27766</v>
      </c>
      <c r="H1548" s="1">
        <f>+Temporalidad[[#This Row],[ID]]</f>
        <v>1537</v>
      </c>
    </row>
    <row r="1549" spans="1:8" x14ac:dyDescent="0.3">
      <c r="A1549">
        <v>1538</v>
      </c>
      <c r="B1549" t="s">
        <v>9102</v>
      </c>
      <c r="C1549" s="1" t="s">
        <v>8955</v>
      </c>
      <c r="D1549" s="1" t="s">
        <v>8955</v>
      </c>
      <c r="E1549" s="2">
        <v>42125</v>
      </c>
      <c r="F1549" s="2">
        <v>42185</v>
      </c>
      <c r="G1549" s="1" t="s">
        <v>27767</v>
      </c>
      <c r="H1549" s="1">
        <f>+Temporalidad[[#This Row],[ID]]</f>
        <v>1538</v>
      </c>
    </row>
    <row r="1550" spans="1:8" x14ac:dyDescent="0.3">
      <c r="A1550">
        <v>1539</v>
      </c>
      <c r="B1550" t="s">
        <v>9103</v>
      </c>
      <c r="C1550" s="1" t="s">
        <v>8955</v>
      </c>
      <c r="D1550" s="1" t="s">
        <v>8955</v>
      </c>
      <c r="E1550" s="2">
        <v>42491</v>
      </c>
      <c r="F1550" s="2">
        <v>42551</v>
      </c>
      <c r="G1550" s="1" t="s">
        <v>27768</v>
      </c>
      <c r="H1550" s="1">
        <f>+Temporalidad[[#This Row],[ID]]</f>
        <v>1539</v>
      </c>
    </row>
    <row r="1551" spans="1:8" x14ac:dyDescent="0.3">
      <c r="A1551">
        <v>1540</v>
      </c>
      <c r="B1551" t="s">
        <v>9104</v>
      </c>
      <c r="C1551" s="1" t="s">
        <v>8955</v>
      </c>
      <c r="D1551" s="1" t="s">
        <v>8955</v>
      </c>
      <c r="E1551" s="2">
        <v>42856</v>
      </c>
      <c r="F1551" s="2">
        <v>42916</v>
      </c>
      <c r="G1551" s="1" t="s">
        <v>27769</v>
      </c>
      <c r="H1551" s="1">
        <f>+Temporalidad[[#This Row],[ID]]</f>
        <v>1540</v>
      </c>
    </row>
    <row r="1552" spans="1:8" x14ac:dyDescent="0.3">
      <c r="A1552">
        <v>1541</v>
      </c>
      <c r="B1552" t="s">
        <v>9105</v>
      </c>
      <c r="C1552" s="1" t="s">
        <v>8955</v>
      </c>
      <c r="D1552" s="1" t="s">
        <v>8955</v>
      </c>
      <c r="E1552" s="2">
        <v>43221</v>
      </c>
      <c r="F1552" s="2">
        <v>43281</v>
      </c>
      <c r="G1552" s="1" t="s">
        <v>27770</v>
      </c>
      <c r="H1552" s="1">
        <f>+Temporalidad[[#This Row],[ID]]</f>
        <v>1541</v>
      </c>
    </row>
    <row r="1553" spans="1:8" x14ac:dyDescent="0.3">
      <c r="A1553">
        <v>1542</v>
      </c>
      <c r="B1553" t="s">
        <v>9106</v>
      </c>
      <c r="C1553" s="1" t="s">
        <v>8955</v>
      </c>
      <c r="D1553" s="1" t="s">
        <v>8955</v>
      </c>
      <c r="E1553" s="2">
        <v>43586</v>
      </c>
      <c r="F1553" s="2">
        <v>43646</v>
      </c>
      <c r="G1553" s="1" t="s">
        <v>27771</v>
      </c>
      <c r="H1553" s="1">
        <f>+Temporalidad[[#This Row],[ID]]</f>
        <v>1542</v>
      </c>
    </row>
    <row r="1554" spans="1:8" x14ac:dyDescent="0.3">
      <c r="A1554">
        <v>1543</v>
      </c>
      <c r="B1554" t="s">
        <v>9107</v>
      </c>
      <c r="C1554" s="1" t="s">
        <v>8955</v>
      </c>
      <c r="D1554" s="1" t="s">
        <v>8955</v>
      </c>
      <c r="E1554" s="2">
        <v>43952</v>
      </c>
      <c r="F1554" s="2">
        <v>44012</v>
      </c>
      <c r="G1554" s="1" t="s">
        <v>27772</v>
      </c>
      <c r="H1554" s="1">
        <f>+Temporalidad[[#This Row],[ID]]</f>
        <v>1543</v>
      </c>
    </row>
    <row r="1555" spans="1:8" x14ac:dyDescent="0.3">
      <c r="A1555">
        <v>1544</v>
      </c>
      <c r="B1555" t="s">
        <v>9108</v>
      </c>
      <c r="C1555" s="1" t="s">
        <v>8955</v>
      </c>
      <c r="D1555" s="1" t="s">
        <v>8955</v>
      </c>
      <c r="E1555" s="2">
        <v>44317</v>
      </c>
      <c r="F1555" s="2">
        <v>44377</v>
      </c>
      <c r="G1555" s="1" t="s">
        <v>27773</v>
      </c>
      <c r="H1555" s="1">
        <f>+Temporalidad[[#This Row],[ID]]</f>
        <v>1544</v>
      </c>
    </row>
    <row r="1556" spans="1:8" x14ac:dyDescent="0.3">
      <c r="A1556">
        <v>1545</v>
      </c>
      <c r="B1556" t="s">
        <v>9109</v>
      </c>
      <c r="C1556" s="1" t="s">
        <v>8955</v>
      </c>
      <c r="D1556" s="1" t="s">
        <v>8955</v>
      </c>
      <c r="E1556" s="2">
        <v>44682</v>
      </c>
      <c r="F1556" s="2">
        <v>44742</v>
      </c>
      <c r="G1556" s="1" t="s">
        <v>27774</v>
      </c>
      <c r="H1556" s="1">
        <f>+Temporalidad[[#This Row],[ID]]</f>
        <v>1545</v>
      </c>
    </row>
    <row r="1557" spans="1:8" x14ac:dyDescent="0.3">
      <c r="A1557">
        <v>1546</v>
      </c>
      <c r="B1557" t="s">
        <v>9110</v>
      </c>
      <c r="C1557" s="1" t="s">
        <v>8955</v>
      </c>
      <c r="D1557" s="1" t="s">
        <v>8955</v>
      </c>
      <c r="E1557" s="2">
        <v>45047</v>
      </c>
      <c r="F1557" s="2">
        <v>45107</v>
      </c>
      <c r="G1557" s="1" t="s">
        <v>27775</v>
      </c>
      <c r="H1557" s="1">
        <f>+Temporalidad[[#This Row],[ID]]</f>
        <v>1546</v>
      </c>
    </row>
    <row r="1558" spans="1:8" x14ac:dyDescent="0.3">
      <c r="A1558">
        <v>1547</v>
      </c>
      <c r="B1558" t="s">
        <v>9111</v>
      </c>
      <c r="C1558" s="1" t="s">
        <v>8955</v>
      </c>
      <c r="D1558" s="1" t="s">
        <v>8955</v>
      </c>
      <c r="E1558" s="2">
        <v>45413</v>
      </c>
      <c r="F1558" s="2">
        <v>45473</v>
      </c>
      <c r="G1558" s="1" t="s">
        <v>27776</v>
      </c>
      <c r="H1558" s="1">
        <f>+Temporalidad[[#This Row],[ID]]</f>
        <v>1547</v>
      </c>
    </row>
    <row r="1559" spans="1:8" x14ac:dyDescent="0.3">
      <c r="A1559">
        <v>1548</v>
      </c>
      <c r="B1559" t="s">
        <v>9112</v>
      </c>
      <c r="C1559" s="1" t="s">
        <v>8955</v>
      </c>
      <c r="D1559" s="1" t="s">
        <v>8955</v>
      </c>
      <c r="E1559" s="2">
        <v>45778</v>
      </c>
      <c r="F1559" s="2">
        <v>45838</v>
      </c>
      <c r="G1559" s="1" t="s">
        <v>27777</v>
      </c>
      <c r="H1559" s="1">
        <f>+Temporalidad[[#This Row],[ID]]</f>
        <v>1548</v>
      </c>
    </row>
    <row r="1560" spans="1:8" x14ac:dyDescent="0.3">
      <c r="A1560">
        <v>1549</v>
      </c>
      <c r="B1560" t="s">
        <v>9113</v>
      </c>
      <c r="C1560" s="1" t="s">
        <v>8955</v>
      </c>
      <c r="D1560" s="1" t="s">
        <v>8955</v>
      </c>
      <c r="E1560" s="2">
        <v>46143</v>
      </c>
      <c r="F1560" s="2">
        <v>46203</v>
      </c>
      <c r="G1560" s="1" t="s">
        <v>27778</v>
      </c>
      <c r="H1560" s="1">
        <f>+Temporalidad[[#This Row],[ID]]</f>
        <v>1549</v>
      </c>
    </row>
    <row r="1561" spans="1:8" x14ac:dyDescent="0.3">
      <c r="A1561">
        <v>1550</v>
      </c>
      <c r="B1561" t="s">
        <v>9114</v>
      </c>
      <c r="C1561" s="1" t="s">
        <v>8955</v>
      </c>
      <c r="D1561" s="1" t="s">
        <v>8955</v>
      </c>
      <c r="E1561" s="2">
        <v>46508</v>
      </c>
      <c r="F1561" s="2">
        <v>46568</v>
      </c>
      <c r="G1561" s="1" t="s">
        <v>27779</v>
      </c>
      <c r="H1561" s="1">
        <f>+Temporalidad[[#This Row],[ID]]</f>
        <v>1550</v>
      </c>
    </row>
    <row r="1562" spans="1:8" x14ac:dyDescent="0.3">
      <c r="A1562">
        <v>1551</v>
      </c>
      <c r="B1562" t="s">
        <v>9115</v>
      </c>
      <c r="C1562" s="1" t="s">
        <v>8955</v>
      </c>
      <c r="D1562" s="1" t="s">
        <v>8955</v>
      </c>
      <c r="E1562" s="2">
        <v>46874</v>
      </c>
      <c r="F1562" s="2">
        <v>46934</v>
      </c>
      <c r="G1562" s="1" t="s">
        <v>27780</v>
      </c>
      <c r="H1562" s="1">
        <f>+Temporalidad[[#This Row],[ID]]</f>
        <v>1551</v>
      </c>
    </row>
    <row r="1563" spans="1:8" x14ac:dyDescent="0.3">
      <c r="A1563">
        <v>1552</v>
      </c>
      <c r="B1563" t="s">
        <v>9116</v>
      </c>
      <c r="C1563" s="1" t="s">
        <v>8955</v>
      </c>
      <c r="D1563" s="1" t="s">
        <v>8955</v>
      </c>
      <c r="E1563" s="2">
        <v>47239</v>
      </c>
      <c r="F1563" s="2">
        <v>47299</v>
      </c>
      <c r="G1563" s="1" t="s">
        <v>27781</v>
      </c>
      <c r="H1563" s="1">
        <f>+Temporalidad[[#This Row],[ID]]</f>
        <v>1552</v>
      </c>
    </row>
    <row r="1564" spans="1:8" x14ac:dyDescent="0.3">
      <c r="A1564">
        <v>1553</v>
      </c>
      <c r="B1564" t="s">
        <v>9117</v>
      </c>
      <c r="C1564" s="1" t="s">
        <v>8955</v>
      </c>
      <c r="D1564" s="1" t="s">
        <v>8955</v>
      </c>
      <c r="E1564" s="2">
        <v>47604</v>
      </c>
      <c r="F1564" s="2">
        <v>47664</v>
      </c>
      <c r="G1564" s="1" t="s">
        <v>27782</v>
      </c>
      <c r="H1564" s="1">
        <f>+Temporalidad[[#This Row],[ID]]</f>
        <v>1553</v>
      </c>
    </row>
    <row r="1565" spans="1:8" x14ac:dyDescent="0.3">
      <c r="A1565">
        <v>1554</v>
      </c>
      <c r="B1565" t="s">
        <v>9118</v>
      </c>
      <c r="C1565" s="1" t="s">
        <v>8955</v>
      </c>
      <c r="D1565" s="1" t="s">
        <v>8955</v>
      </c>
      <c r="E1565" s="2">
        <v>47969</v>
      </c>
      <c r="F1565" s="2">
        <v>48029</v>
      </c>
      <c r="G1565" s="1" t="s">
        <v>27783</v>
      </c>
      <c r="H1565" s="1">
        <f>+Temporalidad[[#This Row],[ID]]</f>
        <v>1554</v>
      </c>
    </row>
    <row r="1566" spans="1:8" x14ac:dyDescent="0.3">
      <c r="A1566">
        <v>1555</v>
      </c>
      <c r="B1566" t="s">
        <v>9119</v>
      </c>
      <c r="C1566" s="1" t="s">
        <v>8955</v>
      </c>
      <c r="D1566" s="1" t="s">
        <v>8955</v>
      </c>
      <c r="E1566" s="2">
        <v>48335</v>
      </c>
      <c r="F1566" s="2">
        <v>48395</v>
      </c>
      <c r="G1566" s="1" t="s">
        <v>27784</v>
      </c>
      <c r="H1566" s="1">
        <f>+Temporalidad[[#This Row],[ID]]</f>
        <v>1555</v>
      </c>
    </row>
    <row r="1567" spans="1:8" x14ac:dyDescent="0.3">
      <c r="A1567">
        <v>1556</v>
      </c>
      <c r="B1567" t="s">
        <v>9120</v>
      </c>
      <c r="C1567" s="1" t="s">
        <v>8955</v>
      </c>
      <c r="D1567" s="1" t="s">
        <v>8955</v>
      </c>
      <c r="E1567" s="2">
        <v>48700</v>
      </c>
      <c r="F1567" s="2">
        <v>48760</v>
      </c>
      <c r="G1567" s="1" t="s">
        <v>27785</v>
      </c>
      <c r="H1567" s="1">
        <f>+Temporalidad[[#This Row],[ID]]</f>
        <v>1556</v>
      </c>
    </row>
    <row r="1568" spans="1:8" x14ac:dyDescent="0.3">
      <c r="A1568">
        <v>1557</v>
      </c>
      <c r="B1568" t="s">
        <v>9121</v>
      </c>
      <c r="C1568" s="1" t="s">
        <v>8955</v>
      </c>
      <c r="D1568" s="1" t="s">
        <v>8955</v>
      </c>
      <c r="E1568" s="2">
        <v>49065</v>
      </c>
      <c r="F1568" s="2">
        <v>49125</v>
      </c>
      <c r="G1568" s="1" t="s">
        <v>27786</v>
      </c>
      <c r="H1568" s="1">
        <f>+Temporalidad[[#This Row],[ID]]</f>
        <v>1557</v>
      </c>
    </row>
    <row r="1569" spans="1:8" x14ac:dyDescent="0.3">
      <c r="A1569">
        <v>1558</v>
      </c>
      <c r="B1569" t="s">
        <v>9122</v>
      </c>
      <c r="C1569" s="1" t="s">
        <v>8955</v>
      </c>
      <c r="D1569" s="1" t="s">
        <v>8955</v>
      </c>
      <c r="E1569" s="2">
        <v>49430</v>
      </c>
      <c r="F1569" s="2">
        <v>49490</v>
      </c>
      <c r="G1569" s="1" t="s">
        <v>27787</v>
      </c>
      <c r="H1569" s="1">
        <f>+Temporalidad[[#This Row],[ID]]</f>
        <v>1558</v>
      </c>
    </row>
    <row r="1570" spans="1:8" x14ac:dyDescent="0.3">
      <c r="A1570">
        <v>1559</v>
      </c>
      <c r="B1570" t="s">
        <v>9123</v>
      </c>
      <c r="C1570" s="1" t="s">
        <v>8955</v>
      </c>
      <c r="D1570" s="1" t="s">
        <v>8955</v>
      </c>
      <c r="E1570" s="2">
        <v>49796</v>
      </c>
      <c r="F1570" s="2">
        <v>49856</v>
      </c>
      <c r="G1570" s="1" t="s">
        <v>27788</v>
      </c>
      <c r="H1570" s="1">
        <f>+Temporalidad[[#This Row],[ID]]</f>
        <v>1559</v>
      </c>
    </row>
    <row r="1571" spans="1:8" x14ac:dyDescent="0.3">
      <c r="A1571">
        <v>1560</v>
      </c>
      <c r="B1571" t="s">
        <v>9124</v>
      </c>
      <c r="C1571" s="1" t="s">
        <v>8955</v>
      </c>
      <c r="D1571" s="1" t="s">
        <v>8955</v>
      </c>
      <c r="E1571" s="2">
        <v>50161</v>
      </c>
      <c r="F1571" s="2">
        <v>50221</v>
      </c>
      <c r="G1571" s="1" t="s">
        <v>27789</v>
      </c>
      <c r="H1571" s="1">
        <f>+Temporalidad[[#This Row],[ID]]</f>
        <v>1560</v>
      </c>
    </row>
    <row r="1572" spans="1:8" x14ac:dyDescent="0.3">
      <c r="A1572">
        <v>1561</v>
      </c>
      <c r="B1572" t="s">
        <v>9125</v>
      </c>
      <c r="C1572" s="1" t="s">
        <v>8955</v>
      </c>
      <c r="D1572" s="1" t="s">
        <v>8955</v>
      </c>
      <c r="E1572" s="2">
        <v>50526</v>
      </c>
      <c r="F1572" s="2">
        <v>50586</v>
      </c>
      <c r="G1572" s="1" t="s">
        <v>27790</v>
      </c>
      <c r="H1572" s="1">
        <f>+Temporalidad[[#This Row],[ID]]</f>
        <v>1561</v>
      </c>
    </row>
    <row r="1573" spans="1:8" x14ac:dyDescent="0.3">
      <c r="A1573">
        <v>1562</v>
      </c>
      <c r="B1573" t="s">
        <v>9126</v>
      </c>
      <c r="C1573" s="1" t="s">
        <v>8955</v>
      </c>
      <c r="D1573" s="1" t="s">
        <v>8955</v>
      </c>
      <c r="E1573" s="2">
        <v>50891</v>
      </c>
      <c r="F1573" s="2">
        <v>50951</v>
      </c>
      <c r="G1573" s="1" t="s">
        <v>27791</v>
      </c>
      <c r="H1573" s="1">
        <f>+Temporalidad[[#This Row],[ID]]</f>
        <v>1562</v>
      </c>
    </row>
    <row r="1574" spans="1:8" x14ac:dyDescent="0.3">
      <c r="A1574">
        <v>1563</v>
      </c>
      <c r="B1574" t="s">
        <v>9127</v>
      </c>
      <c r="C1574" s="1" t="s">
        <v>8955</v>
      </c>
      <c r="D1574" s="1" t="s">
        <v>8955</v>
      </c>
      <c r="E1574" s="2">
        <v>51257</v>
      </c>
      <c r="F1574" s="2">
        <v>51317</v>
      </c>
      <c r="G1574" s="1" t="s">
        <v>27792</v>
      </c>
      <c r="H1574" s="1">
        <f>+Temporalidad[[#This Row],[ID]]</f>
        <v>1563</v>
      </c>
    </row>
    <row r="1575" spans="1:8" x14ac:dyDescent="0.3">
      <c r="A1575">
        <v>1564</v>
      </c>
      <c r="B1575" t="s">
        <v>9128</v>
      </c>
      <c r="C1575" s="1" t="s">
        <v>8955</v>
      </c>
      <c r="D1575" s="1" t="s">
        <v>8955</v>
      </c>
      <c r="E1575" s="2">
        <v>51622</v>
      </c>
      <c r="F1575" s="2">
        <v>51682</v>
      </c>
      <c r="G1575" s="1" t="s">
        <v>27793</v>
      </c>
      <c r="H1575" s="1">
        <f>+Temporalidad[[#This Row],[ID]]</f>
        <v>1564</v>
      </c>
    </row>
    <row r="1576" spans="1:8" x14ac:dyDescent="0.3">
      <c r="A1576">
        <v>1565</v>
      </c>
      <c r="B1576" t="s">
        <v>9129</v>
      </c>
      <c r="C1576" s="1" t="s">
        <v>8955</v>
      </c>
      <c r="D1576" s="1" t="s">
        <v>8955</v>
      </c>
      <c r="E1576" s="2">
        <v>51987</v>
      </c>
      <c r="F1576" s="2">
        <v>52047</v>
      </c>
      <c r="G1576" s="1" t="s">
        <v>27794</v>
      </c>
      <c r="H1576" s="1">
        <f>+Temporalidad[[#This Row],[ID]]</f>
        <v>1565</v>
      </c>
    </row>
    <row r="1577" spans="1:8" x14ac:dyDescent="0.3">
      <c r="A1577">
        <v>1566</v>
      </c>
      <c r="B1577" t="s">
        <v>9130</v>
      </c>
      <c r="C1577" s="1" t="s">
        <v>8955</v>
      </c>
      <c r="D1577" s="1" t="s">
        <v>8955</v>
      </c>
      <c r="E1577" s="2">
        <v>52352</v>
      </c>
      <c r="F1577" s="2">
        <v>52412</v>
      </c>
      <c r="G1577" s="1" t="s">
        <v>27795</v>
      </c>
      <c r="H1577" s="1">
        <f>+Temporalidad[[#This Row],[ID]]</f>
        <v>1566</v>
      </c>
    </row>
    <row r="1578" spans="1:8" x14ac:dyDescent="0.3">
      <c r="A1578">
        <v>1567</v>
      </c>
      <c r="B1578" t="s">
        <v>9131</v>
      </c>
      <c r="C1578" s="1" t="s">
        <v>8955</v>
      </c>
      <c r="D1578" s="1" t="s">
        <v>8955</v>
      </c>
      <c r="E1578" s="2">
        <v>52718</v>
      </c>
      <c r="F1578" s="2">
        <v>52778</v>
      </c>
      <c r="G1578" s="1" t="s">
        <v>27796</v>
      </c>
      <c r="H1578" s="1">
        <f>+Temporalidad[[#This Row],[ID]]</f>
        <v>1567</v>
      </c>
    </row>
    <row r="1579" spans="1:8" x14ac:dyDescent="0.3">
      <c r="A1579">
        <v>1568</v>
      </c>
      <c r="B1579" t="s">
        <v>9132</v>
      </c>
      <c r="C1579" s="1" t="s">
        <v>8955</v>
      </c>
      <c r="D1579" s="1" t="s">
        <v>8955</v>
      </c>
      <c r="E1579" s="2">
        <v>53083</v>
      </c>
      <c r="F1579" s="2">
        <v>53143</v>
      </c>
      <c r="G1579" s="1" t="s">
        <v>27797</v>
      </c>
      <c r="H1579" s="1">
        <f>+Temporalidad[[#This Row],[ID]]</f>
        <v>1568</v>
      </c>
    </row>
    <row r="1580" spans="1:8" x14ac:dyDescent="0.3">
      <c r="A1580">
        <v>1569</v>
      </c>
      <c r="B1580" t="s">
        <v>9133</v>
      </c>
      <c r="C1580" s="1" t="s">
        <v>8955</v>
      </c>
      <c r="D1580" s="1" t="s">
        <v>8955</v>
      </c>
      <c r="E1580" s="2">
        <v>53448</v>
      </c>
      <c r="F1580" s="2">
        <v>53508</v>
      </c>
      <c r="G1580" s="1" t="s">
        <v>27798</v>
      </c>
      <c r="H1580" s="1">
        <f>+Temporalidad[[#This Row],[ID]]</f>
        <v>1569</v>
      </c>
    </row>
    <row r="1581" spans="1:8" x14ac:dyDescent="0.3">
      <c r="A1581">
        <v>1570</v>
      </c>
      <c r="B1581" t="s">
        <v>9134</v>
      </c>
      <c r="C1581" s="1" t="s">
        <v>8955</v>
      </c>
      <c r="D1581" s="1" t="s">
        <v>8955</v>
      </c>
      <c r="E1581" s="2">
        <v>53813</v>
      </c>
      <c r="F1581" s="2">
        <v>53873</v>
      </c>
      <c r="G1581" s="1" t="s">
        <v>27799</v>
      </c>
      <c r="H1581" s="1">
        <f>+Temporalidad[[#This Row],[ID]]</f>
        <v>1570</v>
      </c>
    </row>
    <row r="1582" spans="1:8" x14ac:dyDescent="0.3">
      <c r="A1582">
        <v>1571</v>
      </c>
      <c r="B1582" t="s">
        <v>9135</v>
      </c>
      <c r="C1582" s="1" t="s">
        <v>8955</v>
      </c>
      <c r="D1582" s="1" t="s">
        <v>8955</v>
      </c>
      <c r="E1582" s="2">
        <v>54179</v>
      </c>
      <c r="F1582" s="2">
        <v>54239</v>
      </c>
      <c r="G1582" s="1" t="s">
        <v>27800</v>
      </c>
      <c r="H1582" s="1">
        <f>+Temporalidad[[#This Row],[ID]]</f>
        <v>1571</v>
      </c>
    </row>
    <row r="1583" spans="1:8" x14ac:dyDescent="0.3">
      <c r="A1583">
        <v>1572</v>
      </c>
      <c r="B1583" t="s">
        <v>9136</v>
      </c>
      <c r="C1583" s="1" t="s">
        <v>8955</v>
      </c>
      <c r="D1583" s="1" t="s">
        <v>8955</v>
      </c>
      <c r="E1583" s="2">
        <v>54544</v>
      </c>
      <c r="F1583" s="2">
        <v>54604</v>
      </c>
      <c r="G1583" s="1" t="s">
        <v>27801</v>
      </c>
      <c r="H1583" s="1">
        <f>+Temporalidad[[#This Row],[ID]]</f>
        <v>1572</v>
      </c>
    </row>
    <row r="1584" spans="1:8" x14ac:dyDescent="0.3">
      <c r="A1584">
        <v>1573</v>
      </c>
      <c r="B1584" t="s">
        <v>9137</v>
      </c>
      <c r="C1584" s="1" t="s">
        <v>8955</v>
      </c>
      <c r="D1584" s="1" t="s">
        <v>8955</v>
      </c>
      <c r="E1584" s="2">
        <v>54909</v>
      </c>
      <c r="F1584" s="2">
        <v>54969</v>
      </c>
      <c r="G1584" s="1" t="s">
        <v>27802</v>
      </c>
      <c r="H1584" s="1">
        <f>+Temporalidad[[#This Row],[ID]]</f>
        <v>1573</v>
      </c>
    </row>
    <row r="1585" spans="1:8" x14ac:dyDescent="0.3">
      <c r="A1585">
        <v>1574</v>
      </c>
      <c r="B1585" t="s">
        <v>9138</v>
      </c>
      <c r="C1585" s="1" t="s">
        <v>8955</v>
      </c>
      <c r="D1585" s="1" t="s">
        <v>8955</v>
      </c>
      <c r="E1585" s="2">
        <v>33055</v>
      </c>
      <c r="F1585" s="2">
        <v>33116</v>
      </c>
      <c r="G1585" s="1" t="s">
        <v>27803</v>
      </c>
      <c r="H1585" s="1">
        <f>+Temporalidad[[#This Row],[ID]]</f>
        <v>1574</v>
      </c>
    </row>
    <row r="1586" spans="1:8" x14ac:dyDescent="0.3">
      <c r="A1586">
        <v>1575</v>
      </c>
      <c r="B1586" t="s">
        <v>9139</v>
      </c>
      <c r="C1586" s="1" t="s">
        <v>8955</v>
      </c>
      <c r="D1586" s="1" t="s">
        <v>8955</v>
      </c>
      <c r="E1586" s="2">
        <v>33420</v>
      </c>
      <c r="F1586" s="2">
        <v>33481</v>
      </c>
      <c r="G1586" s="1" t="s">
        <v>27804</v>
      </c>
      <c r="H1586" s="1">
        <f>+Temporalidad[[#This Row],[ID]]</f>
        <v>1575</v>
      </c>
    </row>
    <row r="1587" spans="1:8" x14ac:dyDescent="0.3">
      <c r="A1587">
        <v>1576</v>
      </c>
      <c r="B1587" t="s">
        <v>9140</v>
      </c>
      <c r="C1587" s="1" t="s">
        <v>8955</v>
      </c>
      <c r="D1587" s="1" t="s">
        <v>8955</v>
      </c>
      <c r="E1587" s="2">
        <v>33786</v>
      </c>
      <c r="F1587" s="2">
        <v>33847</v>
      </c>
      <c r="G1587" s="1" t="s">
        <v>27805</v>
      </c>
      <c r="H1587" s="1">
        <f>+Temporalidad[[#This Row],[ID]]</f>
        <v>1576</v>
      </c>
    </row>
    <row r="1588" spans="1:8" x14ac:dyDescent="0.3">
      <c r="A1588">
        <v>1577</v>
      </c>
      <c r="B1588" t="s">
        <v>9141</v>
      </c>
      <c r="C1588" s="1" t="s">
        <v>8955</v>
      </c>
      <c r="D1588" s="1" t="s">
        <v>8955</v>
      </c>
      <c r="E1588" s="2">
        <v>34151</v>
      </c>
      <c r="F1588" s="2">
        <v>34212</v>
      </c>
      <c r="G1588" s="1" t="s">
        <v>27806</v>
      </c>
      <c r="H1588" s="1">
        <f>+Temporalidad[[#This Row],[ID]]</f>
        <v>1577</v>
      </c>
    </row>
    <row r="1589" spans="1:8" x14ac:dyDescent="0.3">
      <c r="A1589">
        <v>1578</v>
      </c>
      <c r="B1589" t="s">
        <v>9142</v>
      </c>
      <c r="C1589" s="1" t="s">
        <v>8955</v>
      </c>
      <c r="D1589" s="1" t="s">
        <v>8955</v>
      </c>
      <c r="E1589" s="2">
        <v>34516</v>
      </c>
      <c r="F1589" s="2">
        <v>34577</v>
      </c>
      <c r="G1589" s="1" t="s">
        <v>27807</v>
      </c>
      <c r="H1589" s="1">
        <f>+Temporalidad[[#This Row],[ID]]</f>
        <v>1578</v>
      </c>
    </row>
    <row r="1590" spans="1:8" x14ac:dyDescent="0.3">
      <c r="A1590">
        <v>1579</v>
      </c>
      <c r="B1590" t="s">
        <v>9143</v>
      </c>
      <c r="C1590" s="1" t="s">
        <v>8955</v>
      </c>
      <c r="D1590" s="1" t="s">
        <v>8955</v>
      </c>
      <c r="E1590" s="2">
        <v>34881</v>
      </c>
      <c r="F1590" s="2">
        <v>34942</v>
      </c>
      <c r="G1590" s="1" t="s">
        <v>27808</v>
      </c>
      <c r="H1590" s="1">
        <f>+Temporalidad[[#This Row],[ID]]</f>
        <v>1579</v>
      </c>
    </row>
    <row r="1591" spans="1:8" x14ac:dyDescent="0.3">
      <c r="A1591">
        <v>1580</v>
      </c>
      <c r="B1591" t="s">
        <v>9144</v>
      </c>
      <c r="C1591" s="1" t="s">
        <v>8955</v>
      </c>
      <c r="D1591" s="1" t="s">
        <v>8955</v>
      </c>
      <c r="E1591" s="2">
        <v>35247</v>
      </c>
      <c r="F1591" s="2">
        <v>35308</v>
      </c>
      <c r="G1591" s="1" t="s">
        <v>27809</v>
      </c>
      <c r="H1591" s="1">
        <f>+Temporalidad[[#This Row],[ID]]</f>
        <v>1580</v>
      </c>
    </row>
    <row r="1592" spans="1:8" x14ac:dyDescent="0.3">
      <c r="A1592">
        <v>1581</v>
      </c>
      <c r="B1592" t="s">
        <v>9145</v>
      </c>
      <c r="C1592" s="1" t="s">
        <v>8955</v>
      </c>
      <c r="D1592" s="1" t="s">
        <v>8955</v>
      </c>
      <c r="E1592" s="2">
        <v>35612</v>
      </c>
      <c r="F1592" s="2">
        <v>35673</v>
      </c>
      <c r="G1592" s="1" t="s">
        <v>27810</v>
      </c>
      <c r="H1592" s="1">
        <f>+Temporalidad[[#This Row],[ID]]</f>
        <v>1581</v>
      </c>
    </row>
    <row r="1593" spans="1:8" x14ac:dyDescent="0.3">
      <c r="A1593">
        <v>1582</v>
      </c>
      <c r="B1593" t="s">
        <v>9146</v>
      </c>
      <c r="C1593" s="1" t="s">
        <v>8955</v>
      </c>
      <c r="D1593" s="1" t="s">
        <v>8955</v>
      </c>
      <c r="E1593" s="2">
        <v>35977</v>
      </c>
      <c r="F1593" s="2">
        <v>36038</v>
      </c>
      <c r="G1593" s="1" t="s">
        <v>27811</v>
      </c>
      <c r="H1593" s="1">
        <f>+Temporalidad[[#This Row],[ID]]</f>
        <v>1582</v>
      </c>
    </row>
    <row r="1594" spans="1:8" x14ac:dyDescent="0.3">
      <c r="A1594">
        <v>1583</v>
      </c>
      <c r="B1594" t="s">
        <v>9147</v>
      </c>
      <c r="C1594" s="1" t="s">
        <v>8955</v>
      </c>
      <c r="D1594" s="1" t="s">
        <v>8955</v>
      </c>
      <c r="E1594" s="2">
        <v>36342</v>
      </c>
      <c r="F1594" s="2">
        <v>36403</v>
      </c>
      <c r="G1594" s="1" t="s">
        <v>27812</v>
      </c>
      <c r="H1594" s="1">
        <f>+Temporalidad[[#This Row],[ID]]</f>
        <v>1583</v>
      </c>
    </row>
    <row r="1595" spans="1:8" x14ac:dyDescent="0.3">
      <c r="A1595">
        <v>1584</v>
      </c>
      <c r="B1595" t="s">
        <v>9148</v>
      </c>
      <c r="C1595" s="1" t="s">
        <v>8955</v>
      </c>
      <c r="D1595" s="1" t="s">
        <v>8955</v>
      </c>
      <c r="E1595" s="2">
        <v>36708</v>
      </c>
      <c r="F1595" s="2">
        <v>36769</v>
      </c>
      <c r="G1595" s="1" t="s">
        <v>27813</v>
      </c>
      <c r="H1595" s="1">
        <f>+Temporalidad[[#This Row],[ID]]</f>
        <v>1584</v>
      </c>
    </row>
    <row r="1596" spans="1:8" x14ac:dyDescent="0.3">
      <c r="A1596">
        <v>1585</v>
      </c>
      <c r="B1596" t="s">
        <v>9149</v>
      </c>
      <c r="C1596" s="1" t="s">
        <v>8955</v>
      </c>
      <c r="D1596" s="1" t="s">
        <v>8955</v>
      </c>
      <c r="E1596" s="2">
        <v>37073</v>
      </c>
      <c r="F1596" s="2">
        <v>37134</v>
      </c>
      <c r="G1596" s="1" t="s">
        <v>27814</v>
      </c>
      <c r="H1596" s="1">
        <f>+Temporalidad[[#This Row],[ID]]</f>
        <v>1585</v>
      </c>
    </row>
    <row r="1597" spans="1:8" x14ac:dyDescent="0.3">
      <c r="A1597">
        <v>1586</v>
      </c>
      <c r="B1597" t="s">
        <v>9150</v>
      </c>
      <c r="C1597" s="1" t="s">
        <v>8955</v>
      </c>
      <c r="D1597" s="1" t="s">
        <v>8955</v>
      </c>
      <c r="E1597" s="2">
        <v>37438</v>
      </c>
      <c r="F1597" s="2">
        <v>37499</v>
      </c>
      <c r="G1597" s="1" t="s">
        <v>27815</v>
      </c>
      <c r="H1597" s="1">
        <f>+Temporalidad[[#This Row],[ID]]</f>
        <v>1586</v>
      </c>
    </row>
    <row r="1598" spans="1:8" x14ac:dyDescent="0.3">
      <c r="A1598">
        <v>1587</v>
      </c>
      <c r="B1598" t="s">
        <v>9151</v>
      </c>
      <c r="C1598" s="1" t="s">
        <v>8955</v>
      </c>
      <c r="D1598" s="1" t="s">
        <v>8955</v>
      </c>
      <c r="E1598" s="2">
        <v>37803</v>
      </c>
      <c r="F1598" s="2">
        <v>37864</v>
      </c>
      <c r="G1598" s="1" t="s">
        <v>27816</v>
      </c>
      <c r="H1598" s="1">
        <f>+Temporalidad[[#This Row],[ID]]</f>
        <v>1587</v>
      </c>
    </row>
    <row r="1599" spans="1:8" x14ac:dyDescent="0.3">
      <c r="A1599">
        <v>1588</v>
      </c>
      <c r="B1599" t="s">
        <v>9152</v>
      </c>
      <c r="C1599" s="1" t="s">
        <v>8955</v>
      </c>
      <c r="D1599" s="1" t="s">
        <v>8955</v>
      </c>
      <c r="E1599" s="2">
        <v>38169</v>
      </c>
      <c r="F1599" s="2">
        <v>38230</v>
      </c>
      <c r="G1599" s="1" t="s">
        <v>27817</v>
      </c>
      <c r="H1599" s="1">
        <f>+Temporalidad[[#This Row],[ID]]</f>
        <v>1588</v>
      </c>
    </row>
    <row r="1600" spans="1:8" x14ac:dyDescent="0.3">
      <c r="A1600">
        <v>1589</v>
      </c>
      <c r="B1600" t="s">
        <v>9153</v>
      </c>
      <c r="C1600" s="1" t="s">
        <v>8955</v>
      </c>
      <c r="D1600" s="1" t="s">
        <v>8955</v>
      </c>
      <c r="E1600" s="2">
        <v>38534</v>
      </c>
      <c r="F1600" s="2">
        <v>38595</v>
      </c>
      <c r="G1600" s="1" t="s">
        <v>27818</v>
      </c>
      <c r="H1600" s="1">
        <f>+Temporalidad[[#This Row],[ID]]</f>
        <v>1589</v>
      </c>
    </row>
    <row r="1601" spans="1:8" x14ac:dyDescent="0.3">
      <c r="A1601">
        <v>1590</v>
      </c>
      <c r="B1601" t="s">
        <v>9154</v>
      </c>
      <c r="C1601" s="1" t="s">
        <v>8955</v>
      </c>
      <c r="D1601" s="1" t="s">
        <v>8955</v>
      </c>
      <c r="E1601" s="2">
        <v>38899</v>
      </c>
      <c r="F1601" s="2">
        <v>38960</v>
      </c>
      <c r="G1601" s="1" t="s">
        <v>27819</v>
      </c>
      <c r="H1601" s="1">
        <f>+Temporalidad[[#This Row],[ID]]</f>
        <v>1590</v>
      </c>
    </row>
    <row r="1602" spans="1:8" x14ac:dyDescent="0.3">
      <c r="A1602">
        <v>1591</v>
      </c>
      <c r="B1602" t="s">
        <v>9155</v>
      </c>
      <c r="C1602" s="1" t="s">
        <v>8955</v>
      </c>
      <c r="D1602" s="1" t="s">
        <v>8955</v>
      </c>
      <c r="E1602" s="2">
        <v>39264</v>
      </c>
      <c r="F1602" s="2">
        <v>39325</v>
      </c>
      <c r="G1602" s="1" t="s">
        <v>27820</v>
      </c>
      <c r="H1602" s="1">
        <f>+Temporalidad[[#This Row],[ID]]</f>
        <v>1591</v>
      </c>
    </row>
    <row r="1603" spans="1:8" x14ac:dyDescent="0.3">
      <c r="A1603">
        <v>1592</v>
      </c>
      <c r="B1603" t="s">
        <v>9156</v>
      </c>
      <c r="C1603" s="1" t="s">
        <v>8955</v>
      </c>
      <c r="D1603" s="1" t="s">
        <v>8955</v>
      </c>
      <c r="E1603" s="2">
        <v>39630</v>
      </c>
      <c r="F1603" s="2">
        <v>39691</v>
      </c>
      <c r="G1603" s="1" t="s">
        <v>27821</v>
      </c>
      <c r="H1603" s="1">
        <f>+Temporalidad[[#This Row],[ID]]</f>
        <v>1592</v>
      </c>
    </row>
    <row r="1604" spans="1:8" x14ac:dyDescent="0.3">
      <c r="A1604">
        <v>1593</v>
      </c>
      <c r="B1604" t="s">
        <v>9157</v>
      </c>
      <c r="C1604" s="1" t="s">
        <v>8955</v>
      </c>
      <c r="D1604" s="1" t="s">
        <v>8955</v>
      </c>
      <c r="E1604" s="2">
        <v>39995</v>
      </c>
      <c r="F1604" s="2">
        <v>40056</v>
      </c>
      <c r="G1604" s="1" t="s">
        <v>27822</v>
      </c>
      <c r="H1604" s="1">
        <f>+Temporalidad[[#This Row],[ID]]</f>
        <v>1593</v>
      </c>
    </row>
    <row r="1605" spans="1:8" x14ac:dyDescent="0.3">
      <c r="A1605">
        <v>1594</v>
      </c>
      <c r="B1605" t="s">
        <v>9158</v>
      </c>
      <c r="C1605" s="1" t="s">
        <v>8955</v>
      </c>
      <c r="D1605" s="1" t="s">
        <v>8955</v>
      </c>
      <c r="E1605" s="2">
        <v>40360</v>
      </c>
      <c r="F1605" s="2">
        <v>40421</v>
      </c>
      <c r="G1605" s="1" t="s">
        <v>27823</v>
      </c>
      <c r="H1605" s="1">
        <f>+Temporalidad[[#This Row],[ID]]</f>
        <v>1594</v>
      </c>
    </row>
    <row r="1606" spans="1:8" x14ac:dyDescent="0.3">
      <c r="A1606">
        <v>1595</v>
      </c>
      <c r="B1606" t="s">
        <v>9159</v>
      </c>
      <c r="C1606" s="1" t="s">
        <v>8955</v>
      </c>
      <c r="D1606" s="1" t="s">
        <v>8955</v>
      </c>
      <c r="E1606" s="2">
        <v>40725</v>
      </c>
      <c r="F1606" s="2">
        <v>40786</v>
      </c>
      <c r="G1606" s="1" t="s">
        <v>27824</v>
      </c>
      <c r="H1606" s="1">
        <f>+Temporalidad[[#This Row],[ID]]</f>
        <v>1595</v>
      </c>
    </row>
    <row r="1607" spans="1:8" x14ac:dyDescent="0.3">
      <c r="A1607">
        <v>1596</v>
      </c>
      <c r="B1607" t="s">
        <v>9160</v>
      </c>
      <c r="C1607" s="1" t="s">
        <v>8955</v>
      </c>
      <c r="D1607" s="1" t="s">
        <v>8955</v>
      </c>
      <c r="E1607" s="2">
        <v>41091</v>
      </c>
      <c r="F1607" s="2">
        <v>41152</v>
      </c>
      <c r="G1607" s="1" t="s">
        <v>27825</v>
      </c>
      <c r="H1607" s="1">
        <f>+Temporalidad[[#This Row],[ID]]</f>
        <v>1596</v>
      </c>
    </row>
    <row r="1608" spans="1:8" x14ac:dyDescent="0.3">
      <c r="A1608">
        <v>1597</v>
      </c>
      <c r="B1608" t="s">
        <v>9161</v>
      </c>
      <c r="C1608" s="1" t="s">
        <v>8955</v>
      </c>
      <c r="D1608" s="1" t="s">
        <v>8955</v>
      </c>
      <c r="E1608" s="2">
        <v>41456</v>
      </c>
      <c r="F1608" s="2">
        <v>41517</v>
      </c>
      <c r="G1608" s="1" t="s">
        <v>27826</v>
      </c>
      <c r="H1608" s="1">
        <f>+Temporalidad[[#This Row],[ID]]</f>
        <v>1597</v>
      </c>
    </row>
    <row r="1609" spans="1:8" x14ac:dyDescent="0.3">
      <c r="A1609">
        <v>1598</v>
      </c>
      <c r="B1609" t="s">
        <v>9162</v>
      </c>
      <c r="C1609" s="1" t="s">
        <v>8955</v>
      </c>
      <c r="D1609" s="1" t="s">
        <v>8955</v>
      </c>
      <c r="E1609" s="2">
        <v>41821</v>
      </c>
      <c r="F1609" s="2">
        <v>41882</v>
      </c>
      <c r="G1609" s="1" t="s">
        <v>27827</v>
      </c>
      <c r="H1609" s="1">
        <f>+Temporalidad[[#This Row],[ID]]</f>
        <v>1598</v>
      </c>
    </row>
    <row r="1610" spans="1:8" x14ac:dyDescent="0.3">
      <c r="A1610">
        <v>1599</v>
      </c>
      <c r="B1610" t="s">
        <v>9163</v>
      </c>
      <c r="C1610" s="1" t="s">
        <v>8955</v>
      </c>
      <c r="D1610" s="1" t="s">
        <v>8955</v>
      </c>
      <c r="E1610" s="2">
        <v>42186</v>
      </c>
      <c r="F1610" s="2">
        <v>42247</v>
      </c>
      <c r="G1610" s="1" t="s">
        <v>27828</v>
      </c>
      <c r="H1610" s="1">
        <f>+Temporalidad[[#This Row],[ID]]</f>
        <v>1599</v>
      </c>
    </row>
    <row r="1611" spans="1:8" x14ac:dyDescent="0.3">
      <c r="A1611">
        <v>1600</v>
      </c>
      <c r="B1611" t="s">
        <v>9164</v>
      </c>
      <c r="C1611" s="1" t="s">
        <v>8955</v>
      </c>
      <c r="D1611" s="1" t="s">
        <v>8955</v>
      </c>
      <c r="E1611" s="2">
        <v>42552</v>
      </c>
      <c r="F1611" s="2">
        <v>42613</v>
      </c>
      <c r="G1611" s="1" t="s">
        <v>27829</v>
      </c>
      <c r="H1611" s="1">
        <f>+Temporalidad[[#This Row],[ID]]</f>
        <v>1600</v>
      </c>
    </row>
    <row r="1612" spans="1:8" x14ac:dyDescent="0.3">
      <c r="A1612">
        <v>1601</v>
      </c>
      <c r="B1612" t="s">
        <v>9165</v>
      </c>
      <c r="C1612" s="1" t="s">
        <v>8955</v>
      </c>
      <c r="D1612" s="1" t="s">
        <v>8955</v>
      </c>
      <c r="E1612" s="2">
        <v>42917</v>
      </c>
      <c r="F1612" s="2">
        <v>42978</v>
      </c>
      <c r="G1612" s="1" t="s">
        <v>27830</v>
      </c>
      <c r="H1612" s="1">
        <f>+Temporalidad[[#This Row],[ID]]</f>
        <v>1601</v>
      </c>
    </row>
    <row r="1613" spans="1:8" x14ac:dyDescent="0.3">
      <c r="A1613">
        <v>1602</v>
      </c>
      <c r="B1613" t="s">
        <v>9166</v>
      </c>
      <c r="C1613" s="1" t="s">
        <v>8955</v>
      </c>
      <c r="D1613" s="1" t="s">
        <v>8955</v>
      </c>
      <c r="E1613" s="2">
        <v>43282</v>
      </c>
      <c r="F1613" s="2">
        <v>43343</v>
      </c>
      <c r="G1613" s="1" t="s">
        <v>27831</v>
      </c>
      <c r="H1613" s="1">
        <f>+Temporalidad[[#This Row],[ID]]</f>
        <v>1602</v>
      </c>
    </row>
    <row r="1614" spans="1:8" x14ac:dyDescent="0.3">
      <c r="A1614">
        <v>1603</v>
      </c>
      <c r="B1614" t="s">
        <v>9167</v>
      </c>
      <c r="C1614" s="1" t="s">
        <v>8955</v>
      </c>
      <c r="D1614" s="1" t="s">
        <v>8955</v>
      </c>
      <c r="E1614" s="2">
        <v>43647</v>
      </c>
      <c r="F1614" s="2">
        <v>43708</v>
      </c>
      <c r="G1614" s="1" t="s">
        <v>27832</v>
      </c>
      <c r="H1614" s="1">
        <f>+Temporalidad[[#This Row],[ID]]</f>
        <v>1603</v>
      </c>
    </row>
    <row r="1615" spans="1:8" x14ac:dyDescent="0.3">
      <c r="A1615">
        <v>1604</v>
      </c>
      <c r="B1615" t="s">
        <v>9168</v>
      </c>
      <c r="C1615" s="1" t="s">
        <v>8955</v>
      </c>
      <c r="D1615" s="1" t="s">
        <v>8955</v>
      </c>
      <c r="E1615" s="2">
        <v>44013</v>
      </c>
      <c r="F1615" s="2">
        <v>44074</v>
      </c>
      <c r="G1615" s="1" t="s">
        <v>27833</v>
      </c>
      <c r="H1615" s="1">
        <f>+Temporalidad[[#This Row],[ID]]</f>
        <v>1604</v>
      </c>
    </row>
    <row r="1616" spans="1:8" x14ac:dyDescent="0.3">
      <c r="A1616">
        <v>1605</v>
      </c>
      <c r="B1616" t="s">
        <v>9169</v>
      </c>
      <c r="C1616" s="1" t="s">
        <v>8955</v>
      </c>
      <c r="D1616" s="1" t="s">
        <v>8955</v>
      </c>
      <c r="E1616" s="2">
        <v>44378</v>
      </c>
      <c r="F1616" s="2">
        <v>44439</v>
      </c>
      <c r="G1616" s="1" t="s">
        <v>27834</v>
      </c>
      <c r="H1616" s="1">
        <f>+Temporalidad[[#This Row],[ID]]</f>
        <v>1605</v>
      </c>
    </row>
    <row r="1617" spans="1:8" x14ac:dyDescent="0.3">
      <c r="A1617">
        <v>1606</v>
      </c>
      <c r="B1617" t="s">
        <v>9170</v>
      </c>
      <c r="C1617" s="1" t="s">
        <v>8955</v>
      </c>
      <c r="D1617" s="1" t="s">
        <v>8955</v>
      </c>
      <c r="E1617" s="2">
        <v>44743</v>
      </c>
      <c r="F1617" s="2">
        <v>44804</v>
      </c>
      <c r="G1617" s="1" t="s">
        <v>27835</v>
      </c>
      <c r="H1617" s="1">
        <f>+Temporalidad[[#This Row],[ID]]</f>
        <v>1606</v>
      </c>
    </row>
    <row r="1618" spans="1:8" x14ac:dyDescent="0.3">
      <c r="A1618">
        <v>1607</v>
      </c>
      <c r="B1618" t="s">
        <v>9171</v>
      </c>
      <c r="C1618" s="1" t="s">
        <v>8955</v>
      </c>
      <c r="D1618" s="1" t="s">
        <v>8955</v>
      </c>
      <c r="E1618" s="2">
        <v>45108</v>
      </c>
      <c r="F1618" s="2">
        <v>45169</v>
      </c>
      <c r="G1618" s="1" t="s">
        <v>27836</v>
      </c>
      <c r="H1618" s="1">
        <f>+Temporalidad[[#This Row],[ID]]</f>
        <v>1607</v>
      </c>
    </row>
    <row r="1619" spans="1:8" x14ac:dyDescent="0.3">
      <c r="A1619">
        <v>1608</v>
      </c>
      <c r="B1619" t="s">
        <v>9172</v>
      </c>
      <c r="C1619" s="1" t="s">
        <v>8955</v>
      </c>
      <c r="D1619" s="1" t="s">
        <v>8955</v>
      </c>
      <c r="E1619" s="2">
        <v>45474</v>
      </c>
      <c r="F1619" s="2">
        <v>45535</v>
      </c>
      <c r="G1619" s="1" t="s">
        <v>27837</v>
      </c>
      <c r="H1619" s="1">
        <f>+Temporalidad[[#This Row],[ID]]</f>
        <v>1608</v>
      </c>
    </row>
    <row r="1620" spans="1:8" x14ac:dyDescent="0.3">
      <c r="A1620">
        <v>1609</v>
      </c>
      <c r="B1620" t="s">
        <v>9173</v>
      </c>
      <c r="C1620" s="1" t="s">
        <v>8955</v>
      </c>
      <c r="D1620" s="1" t="s">
        <v>8955</v>
      </c>
      <c r="E1620" s="2">
        <v>45839</v>
      </c>
      <c r="F1620" s="2">
        <v>45900</v>
      </c>
      <c r="G1620" s="1" t="s">
        <v>27838</v>
      </c>
      <c r="H1620" s="1">
        <f>+Temporalidad[[#This Row],[ID]]</f>
        <v>1609</v>
      </c>
    </row>
    <row r="1621" spans="1:8" x14ac:dyDescent="0.3">
      <c r="A1621">
        <v>1610</v>
      </c>
      <c r="B1621" t="s">
        <v>9174</v>
      </c>
      <c r="C1621" s="1" t="s">
        <v>8955</v>
      </c>
      <c r="D1621" s="1" t="s">
        <v>8955</v>
      </c>
      <c r="E1621" s="2">
        <v>46204</v>
      </c>
      <c r="F1621" s="2">
        <v>46265</v>
      </c>
      <c r="G1621" s="1" t="s">
        <v>27839</v>
      </c>
      <c r="H1621" s="1">
        <f>+Temporalidad[[#This Row],[ID]]</f>
        <v>1610</v>
      </c>
    </row>
    <row r="1622" spans="1:8" x14ac:dyDescent="0.3">
      <c r="A1622">
        <v>1611</v>
      </c>
      <c r="B1622" t="s">
        <v>9175</v>
      </c>
      <c r="C1622" s="1" t="s">
        <v>8955</v>
      </c>
      <c r="D1622" s="1" t="s">
        <v>8955</v>
      </c>
      <c r="E1622" s="2">
        <v>46569</v>
      </c>
      <c r="F1622" s="2">
        <v>46630</v>
      </c>
      <c r="G1622" s="1" t="s">
        <v>27840</v>
      </c>
      <c r="H1622" s="1">
        <f>+Temporalidad[[#This Row],[ID]]</f>
        <v>1611</v>
      </c>
    </row>
    <row r="1623" spans="1:8" x14ac:dyDescent="0.3">
      <c r="A1623">
        <v>1612</v>
      </c>
      <c r="B1623" t="s">
        <v>9176</v>
      </c>
      <c r="C1623" s="1" t="s">
        <v>8955</v>
      </c>
      <c r="D1623" s="1" t="s">
        <v>8955</v>
      </c>
      <c r="E1623" s="2">
        <v>46935</v>
      </c>
      <c r="F1623" s="2">
        <v>46996</v>
      </c>
      <c r="G1623" s="1" t="s">
        <v>27841</v>
      </c>
      <c r="H1623" s="1">
        <f>+Temporalidad[[#This Row],[ID]]</f>
        <v>1612</v>
      </c>
    </row>
    <row r="1624" spans="1:8" x14ac:dyDescent="0.3">
      <c r="A1624">
        <v>1613</v>
      </c>
      <c r="B1624" t="s">
        <v>9177</v>
      </c>
      <c r="C1624" s="1" t="s">
        <v>8955</v>
      </c>
      <c r="D1624" s="1" t="s">
        <v>8955</v>
      </c>
      <c r="E1624" s="2">
        <v>47300</v>
      </c>
      <c r="F1624" s="2">
        <v>47361</v>
      </c>
      <c r="G1624" s="1" t="s">
        <v>27842</v>
      </c>
      <c r="H1624" s="1">
        <f>+Temporalidad[[#This Row],[ID]]</f>
        <v>1613</v>
      </c>
    </row>
    <row r="1625" spans="1:8" x14ac:dyDescent="0.3">
      <c r="A1625">
        <v>1614</v>
      </c>
      <c r="B1625" t="s">
        <v>9178</v>
      </c>
      <c r="C1625" s="1" t="s">
        <v>8955</v>
      </c>
      <c r="D1625" s="1" t="s">
        <v>8955</v>
      </c>
      <c r="E1625" s="2">
        <v>47665</v>
      </c>
      <c r="F1625" s="2">
        <v>47726</v>
      </c>
      <c r="G1625" s="1" t="s">
        <v>27843</v>
      </c>
      <c r="H1625" s="1">
        <f>+Temporalidad[[#This Row],[ID]]</f>
        <v>1614</v>
      </c>
    </row>
    <row r="1626" spans="1:8" x14ac:dyDescent="0.3">
      <c r="A1626">
        <v>1615</v>
      </c>
      <c r="B1626" t="s">
        <v>9179</v>
      </c>
      <c r="C1626" s="1" t="s">
        <v>8955</v>
      </c>
      <c r="D1626" s="1" t="s">
        <v>8955</v>
      </c>
      <c r="E1626" s="2">
        <v>48030</v>
      </c>
      <c r="F1626" s="2">
        <v>48091</v>
      </c>
      <c r="G1626" s="1" t="s">
        <v>27844</v>
      </c>
      <c r="H1626" s="1">
        <f>+Temporalidad[[#This Row],[ID]]</f>
        <v>1615</v>
      </c>
    </row>
    <row r="1627" spans="1:8" x14ac:dyDescent="0.3">
      <c r="A1627">
        <v>1616</v>
      </c>
      <c r="B1627" t="s">
        <v>9180</v>
      </c>
      <c r="C1627" s="1" t="s">
        <v>8955</v>
      </c>
      <c r="D1627" s="1" t="s">
        <v>8955</v>
      </c>
      <c r="E1627" s="2">
        <v>48396</v>
      </c>
      <c r="F1627" s="2">
        <v>48457</v>
      </c>
      <c r="G1627" s="1" t="s">
        <v>27845</v>
      </c>
      <c r="H1627" s="1">
        <f>+Temporalidad[[#This Row],[ID]]</f>
        <v>1616</v>
      </c>
    </row>
    <row r="1628" spans="1:8" x14ac:dyDescent="0.3">
      <c r="A1628">
        <v>1617</v>
      </c>
      <c r="B1628" t="s">
        <v>9181</v>
      </c>
      <c r="C1628" s="1" t="s">
        <v>8955</v>
      </c>
      <c r="D1628" s="1" t="s">
        <v>8955</v>
      </c>
      <c r="E1628" s="2">
        <v>48761</v>
      </c>
      <c r="F1628" s="2">
        <v>48822</v>
      </c>
      <c r="G1628" s="1" t="s">
        <v>27846</v>
      </c>
      <c r="H1628" s="1">
        <f>+Temporalidad[[#This Row],[ID]]</f>
        <v>1617</v>
      </c>
    </row>
    <row r="1629" spans="1:8" x14ac:dyDescent="0.3">
      <c r="A1629">
        <v>1618</v>
      </c>
      <c r="B1629" t="s">
        <v>9182</v>
      </c>
      <c r="C1629" s="1" t="s">
        <v>8955</v>
      </c>
      <c r="D1629" s="1" t="s">
        <v>8955</v>
      </c>
      <c r="E1629" s="2">
        <v>49126</v>
      </c>
      <c r="F1629" s="2">
        <v>49187</v>
      </c>
      <c r="G1629" s="1" t="s">
        <v>27847</v>
      </c>
      <c r="H1629" s="1">
        <f>+Temporalidad[[#This Row],[ID]]</f>
        <v>1618</v>
      </c>
    </row>
    <row r="1630" spans="1:8" x14ac:dyDescent="0.3">
      <c r="A1630">
        <v>1619</v>
      </c>
      <c r="B1630" t="s">
        <v>9183</v>
      </c>
      <c r="C1630" s="1" t="s">
        <v>8955</v>
      </c>
      <c r="D1630" s="1" t="s">
        <v>8955</v>
      </c>
      <c r="E1630" s="2">
        <v>49491</v>
      </c>
      <c r="F1630" s="2">
        <v>49552</v>
      </c>
      <c r="G1630" s="1" t="s">
        <v>27848</v>
      </c>
      <c r="H1630" s="1">
        <f>+Temporalidad[[#This Row],[ID]]</f>
        <v>1619</v>
      </c>
    </row>
    <row r="1631" spans="1:8" x14ac:dyDescent="0.3">
      <c r="A1631">
        <v>1620</v>
      </c>
      <c r="B1631" t="s">
        <v>9184</v>
      </c>
      <c r="C1631" s="1" t="s">
        <v>8955</v>
      </c>
      <c r="D1631" s="1" t="s">
        <v>8955</v>
      </c>
      <c r="E1631" s="2">
        <v>49857</v>
      </c>
      <c r="F1631" s="2">
        <v>49918</v>
      </c>
      <c r="G1631" s="1" t="s">
        <v>27849</v>
      </c>
      <c r="H1631" s="1">
        <f>+Temporalidad[[#This Row],[ID]]</f>
        <v>1620</v>
      </c>
    </row>
    <row r="1632" spans="1:8" x14ac:dyDescent="0.3">
      <c r="A1632">
        <v>1621</v>
      </c>
      <c r="B1632" t="s">
        <v>9185</v>
      </c>
      <c r="C1632" s="1" t="s">
        <v>8955</v>
      </c>
      <c r="D1632" s="1" t="s">
        <v>8955</v>
      </c>
      <c r="E1632" s="2">
        <v>50222</v>
      </c>
      <c r="F1632" s="2">
        <v>50283</v>
      </c>
      <c r="G1632" s="1" t="s">
        <v>27850</v>
      </c>
      <c r="H1632" s="1">
        <f>+Temporalidad[[#This Row],[ID]]</f>
        <v>1621</v>
      </c>
    </row>
    <row r="1633" spans="1:8" x14ac:dyDescent="0.3">
      <c r="A1633">
        <v>1622</v>
      </c>
      <c r="B1633" t="s">
        <v>9186</v>
      </c>
      <c r="C1633" s="1" t="s">
        <v>8955</v>
      </c>
      <c r="D1633" s="1" t="s">
        <v>8955</v>
      </c>
      <c r="E1633" s="2">
        <v>50587</v>
      </c>
      <c r="F1633" s="2">
        <v>50648</v>
      </c>
      <c r="G1633" s="1" t="s">
        <v>27851</v>
      </c>
      <c r="H1633" s="1">
        <f>+Temporalidad[[#This Row],[ID]]</f>
        <v>1622</v>
      </c>
    </row>
    <row r="1634" spans="1:8" x14ac:dyDescent="0.3">
      <c r="A1634">
        <v>1623</v>
      </c>
      <c r="B1634" t="s">
        <v>9187</v>
      </c>
      <c r="C1634" s="1" t="s">
        <v>8955</v>
      </c>
      <c r="D1634" s="1" t="s">
        <v>8955</v>
      </c>
      <c r="E1634" s="2">
        <v>50952</v>
      </c>
      <c r="F1634" s="2">
        <v>51013</v>
      </c>
      <c r="G1634" s="1" t="s">
        <v>27852</v>
      </c>
      <c r="H1634" s="1">
        <f>+Temporalidad[[#This Row],[ID]]</f>
        <v>1623</v>
      </c>
    </row>
    <row r="1635" spans="1:8" x14ac:dyDescent="0.3">
      <c r="A1635">
        <v>1624</v>
      </c>
      <c r="B1635" t="s">
        <v>9188</v>
      </c>
      <c r="C1635" s="1" t="s">
        <v>8955</v>
      </c>
      <c r="D1635" s="1" t="s">
        <v>8955</v>
      </c>
      <c r="E1635" s="2">
        <v>51318</v>
      </c>
      <c r="F1635" s="2">
        <v>51379</v>
      </c>
      <c r="G1635" s="1" t="s">
        <v>27853</v>
      </c>
      <c r="H1635" s="1">
        <f>+Temporalidad[[#This Row],[ID]]</f>
        <v>1624</v>
      </c>
    </row>
    <row r="1636" spans="1:8" x14ac:dyDescent="0.3">
      <c r="A1636">
        <v>1625</v>
      </c>
      <c r="B1636" t="s">
        <v>9189</v>
      </c>
      <c r="C1636" s="1" t="s">
        <v>8955</v>
      </c>
      <c r="D1636" s="1" t="s">
        <v>8955</v>
      </c>
      <c r="E1636" s="2">
        <v>51683</v>
      </c>
      <c r="F1636" s="2">
        <v>51744</v>
      </c>
      <c r="G1636" s="1" t="s">
        <v>27854</v>
      </c>
      <c r="H1636" s="1">
        <f>+Temporalidad[[#This Row],[ID]]</f>
        <v>1625</v>
      </c>
    </row>
    <row r="1637" spans="1:8" x14ac:dyDescent="0.3">
      <c r="A1637">
        <v>1626</v>
      </c>
      <c r="B1637" t="s">
        <v>9190</v>
      </c>
      <c r="C1637" s="1" t="s">
        <v>8955</v>
      </c>
      <c r="D1637" s="1" t="s">
        <v>8955</v>
      </c>
      <c r="E1637" s="2">
        <v>52048</v>
      </c>
      <c r="F1637" s="2">
        <v>52109</v>
      </c>
      <c r="G1637" s="1" t="s">
        <v>27855</v>
      </c>
      <c r="H1637" s="1">
        <f>+Temporalidad[[#This Row],[ID]]</f>
        <v>1626</v>
      </c>
    </row>
    <row r="1638" spans="1:8" x14ac:dyDescent="0.3">
      <c r="A1638">
        <v>1627</v>
      </c>
      <c r="B1638" t="s">
        <v>9191</v>
      </c>
      <c r="C1638" s="1" t="s">
        <v>8955</v>
      </c>
      <c r="D1638" s="1" t="s">
        <v>8955</v>
      </c>
      <c r="E1638" s="2">
        <v>52413</v>
      </c>
      <c r="F1638" s="2">
        <v>52474</v>
      </c>
      <c r="G1638" s="1" t="s">
        <v>27856</v>
      </c>
      <c r="H1638" s="1">
        <f>+Temporalidad[[#This Row],[ID]]</f>
        <v>1627</v>
      </c>
    </row>
    <row r="1639" spans="1:8" x14ac:dyDescent="0.3">
      <c r="A1639">
        <v>1628</v>
      </c>
      <c r="B1639" t="s">
        <v>9192</v>
      </c>
      <c r="C1639" s="1" t="s">
        <v>8955</v>
      </c>
      <c r="D1639" s="1" t="s">
        <v>8955</v>
      </c>
      <c r="E1639" s="2">
        <v>52779</v>
      </c>
      <c r="F1639" s="2">
        <v>52840</v>
      </c>
      <c r="G1639" s="1" t="s">
        <v>27857</v>
      </c>
      <c r="H1639" s="1">
        <f>+Temporalidad[[#This Row],[ID]]</f>
        <v>1628</v>
      </c>
    </row>
    <row r="1640" spans="1:8" x14ac:dyDescent="0.3">
      <c r="A1640">
        <v>1629</v>
      </c>
      <c r="B1640" t="s">
        <v>9193</v>
      </c>
      <c r="C1640" s="1" t="s">
        <v>8955</v>
      </c>
      <c r="D1640" s="1" t="s">
        <v>8955</v>
      </c>
      <c r="E1640" s="2">
        <v>53144</v>
      </c>
      <c r="F1640" s="2">
        <v>53205</v>
      </c>
      <c r="G1640" s="1" t="s">
        <v>27858</v>
      </c>
      <c r="H1640" s="1">
        <f>+Temporalidad[[#This Row],[ID]]</f>
        <v>1629</v>
      </c>
    </row>
    <row r="1641" spans="1:8" x14ac:dyDescent="0.3">
      <c r="A1641">
        <v>1630</v>
      </c>
      <c r="B1641" t="s">
        <v>9194</v>
      </c>
      <c r="C1641" s="1" t="s">
        <v>8955</v>
      </c>
      <c r="D1641" s="1" t="s">
        <v>8955</v>
      </c>
      <c r="E1641" s="2">
        <v>53509</v>
      </c>
      <c r="F1641" s="2">
        <v>53570</v>
      </c>
      <c r="G1641" s="1" t="s">
        <v>27859</v>
      </c>
      <c r="H1641" s="1">
        <f>+Temporalidad[[#This Row],[ID]]</f>
        <v>1630</v>
      </c>
    </row>
    <row r="1642" spans="1:8" x14ac:dyDescent="0.3">
      <c r="A1642">
        <v>1631</v>
      </c>
      <c r="B1642" t="s">
        <v>9195</v>
      </c>
      <c r="C1642" s="1" t="s">
        <v>8955</v>
      </c>
      <c r="D1642" s="1" t="s">
        <v>8955</v>
      </c>
      <c r="E1642" s="2">
        <v>53874</v>
      </c>
      <c r="F1642" s="2">
        <v>53935</v>
      </c>
      <c r="G1642" s="1" t="s">
        <v>27860</v>
      </c>
      <c r="H1642" s="1">
        <f>+Temporalidad[[#This Row],[ID]]</f>
        <v>1631</v>
      </c>
    </row>
    <row r="1643" spans="1:8" x14ac:dyDescent="0.3">
      <c r="A1643">
        <v>1632</v>
      </c>
      <c r="B1643" t="s">
        <v>9196</v>
      </c>
      <c r="C1643" s="1" t="s">
        <v>8955</v>
      </c>
      <c r="D1643" s="1" t="s">
        <v>8955</v>
      </c>
      <c r="E1643" s="2">
        <v>54240</v>
      </c>
      <c r="F1643" s="2">
        <v>54301</v>
      </c>
      <c r="G1643" s="1" t="s">
        <v>27861</v>
      </c>
      <c r="H1643" s="1">
        <f>+Temporalidad[[#This Row],[ID]]</f>
        <v>1632</v>
      </c>
    </row>
    <row r="1644" spans="1:8" x14ac:dyDescent="0.3">
      <c r="A1644">
        <v>1633</v>
      </c>
      <c r="B1644" t="s">
        <v>9197</v>
      </c>
      <c r="C1644" s="1" t="s">
        <v>8955</v>
      </c>
      <c r="D1644" s="1" t="s">
        <v>8955</v>
      </c>
      <c r="E1644" s="2">
        <v>54605</v>
      </c>
      <c r="F1644" s="2">
        <v>54666</v>
      </c>
      <c r="G1644" s="1" t="s">
        <v>27862</v>
      </c>
      <c r="H1644" s="1">
        <f>+Temporalidad[[#This Row],[ID]]</f>
        <v>1633</v>
      </c>
    </row>
    <row r="1645" spans="1:8" x14ac:dyDescent="0.3">
      <c r="A1645">
        <v>1634</v>
      </c>
      <c r="B1645" t="s">
        <v>9198</v>
      </c>
      <c r="C1645" s="1" t="s">
        <v>8955</v>
      </c>
      <c r="D1645" s="1" t="s">
        <v>8955</v>
      </c>
      <c r="E1645" s="2">
        <v>54970</v>
      </c>
      <c r="F1645" s="2">
        <v>55031</v>
      </c>
      <c r="G1645" s="1" t="s">
        <v>27863</v>
      </c>
      <c r="H1645" s="1">
        <f>+Temporalidad[[#This Row],[ID]]</f>
        <v>1634</v>
      </c>
    </row>
    <row r="1646" spans="1:8" x14ac:dyDescent="0.3">
      <c r="A1646">
        <v>1635</v>
      </c>
      <c r="B1646" t="s">
        <v>9199</v>
      </c>
      <c r="C1646" s="1" t="s">
        <v>8955</v>
      </c>
      <c r="D1646" s="1" t="s">
        <v>8955</v>
      </c>
      <c r="E1646" s="2">
        <v>33117</v>
      </c>
      <c r="F1646" s="2">
        <v>33177</v>
      </c>
      <c r="G1646" s="1" t="s">
        <v>27864</v>
      </c>
      <c r="H1646" s="1">
        <f>+Temporalidad[[#This Row],[ID]]</f>
        <v>1635</v>
      </c>
    </row>
    <row r="1647" spans="1:8" x14ac:dyDescent="0.3">
      <c r="A1647">
        <v>1636</v>
      </c>
      <c r="B1647" t="s">
        <v>9200</v>
      </c>
      <c r="C1647" s="1" t="s">
        <v>8955</v>
      </c>
      <c r="D1647" s="1" t="s">
        <v>8955</v>
      </c>
      <c r="E1647" s="2">
        <v>33482</v>
      </c>
      <c r="F1647" s="2">
        <v>33542</v>
      </c>
      <c r="G1647" s="1" t="s">
        <v>27865</v>
      </c>
      <c r="H1647" s="1">
        <f>+Temporalidad[[#This Row],[ID]]</f>
        <v>1636</v>
      </c>
    </row>
    <row r="1648" spans="1:8" x14ac:dyDescent="0.3">
      <c r="A1648">
        <v>1637</v>
      </c>
      <c r="B1648" t="s">
        <v>9201</v>
      </c>
      <c r="C1648" s="1" t="s">
        <v>8955</v>
      </c>
      <c r="D1648" s="1" t="s">
        <v>8955</v>
      </c>
      <c r="E1648" s="2">
        <v>33848</v>
      </c>
      <c r="F1648" s="2">
        <v>33908</v>
      </c>
      <c r="G1648" s="1" t="s">
        <v>27866</v>
      </c>
      <c r="H1648" s="1">
        <f>+Temporalidad[[#This Row],[ID]]</f>
        <v>1637</v>
      </c>
    </row>
    <row r="1649" spans="1:8" x14ac:dyDescent="0.3">
      <c r="A1649">
        <v>1638</v>
      </c>
      <c r="B1649" t="s">
        <v>9202</v>
      </c>
      <c r="C1649" s="1" t="s">
        <v>8955</v>
      </c>
      <c r="D1649" s="1" t="s">
        <v>8955</v>
      </c>
      <c r="E1649" s="2">
        <v>34213</v>
      </c>
      <c r="F1649" s="2">
        <v>34273</v>
      </c>
      <c r="G1649" s="1" t="s">
        <v>27867</v>
      </c>
      <c r="H1649" s="1">
        <f>+Temporalidad[[#This Row],[ID]]</f>
        <v>1638</v>
      </c>
    </row>
    <row r="1650" spans="1:8" x14ac:dyDescent="0.3">
      <c r="A1650">
        <v>1639</v>
      </c>
      <c r="B1650" t="s">
        <v>9203</v>
      </c>
      <c r="C1650" s="1" t="s">
        <v>8955</v>
      </c>
      <c r="D1650" s="1" t="s">
        <v>8955</v>
      </c>
      <c r="E1650" s="2">
        <v>34578</v>
      </c>
      <c r="F1650" s="2">
        <v>34638</v>
      </c>
      <c r="G1650" s="1" t="s">
        <v>27868</v>
      </c>
      <c r="H1650" s="1">
        <f>+Temporalidad[[#This Row],[ID]]</f>
        <v>1639</v>
      </c>
    </row>
    <row r="1651" spans="1:8" x14ac:dyDescent="0.3">
      <c r="A1651">
        <v>1640</v>
      </c>
      <c r="B1651" t="s">
        <v>9204</v>
      </c>
      <c r="C1651" s="1" t="s">
        <v>8955</v>
      </c>
      <c r="D1651" s="1" t="s">
        <v>8955</v>
      </c>
      <c r="E1651" s="2">
        <v>34943</v>
      </c>
      <c r="F1651" s="2">
        <v>35003</v>
      </c>
      <c r="G1651" s="1" t="s">
        <v>27869</v>
      </c>
      <c r="H1651" s="1">
        <f>+Temporalidad[[#This Row],[ID]]</f>
        <v>1640</v>
      </c>
    </row>
    <row r="1652" spans="1:8" x14ac:dyDescent="0.3">
      <c r="A1652">
        <v>1641</v>
      </c>
      <c r="B1652" t="s">
        <v>9205</v>
      </c>
      <c r="C1652" s="1" t="s">
        <v>8955</v>
      </c>
      <c r="D1652" s="1" t="s">
        <v>8955</v>
      </c>
      <c r="E1652" s="2">
        <v>35309</v>
      </c>
      <c r="F1652" s="2">
        <v>35369</v>
      </c>
      <c r="G1652" s="1" t="s">
        <v>27870</v>
      </c>
      <c r="H1652" s="1">
        <f>+Temporalidad[[#This Row],[ID]]</f>
        <v>1641</v>
      </c>
    </row>
    <row r="1653" spans="1:8" x14ac:dyDescent="0.3">
      <c r="A1653">
        <v>1642</v>
      </c>
      <c r="B1653" t="s">
        <v>9206</v>
      </c>
      <c r="C1653" s="1" t="s">
        <v>8955</v>
      </c>
      <c r="D1653" s="1" t="s">
        <v>8955</v>
      </c>
      <c r="E1653" s="2">
        <v>35674</v>
      </c>
      <c r="F1653" s="2">
        <v>35734</v>
      </c>
      <c r="G1653" s="1" t="s">
        <v>27871</v>
      </c>
      <c r="H1653" s="1">
        <f>+Temporalidad[[#This Row],[ID]]</f>
        <v>1642</v>
      </c>
    </row>
    <row r="1654" spans="1:8" x14ac:dyDescent="0.3">
      <c r="A1654">
        <v>1643</v>
      </c>
      <c r="B1654" t="s">
        <v>9207</v>
      </c>
      <c r="C1654" s="1" t="s">
        <v>8955</v>
      </c>
      <c r="D1654" s="1" t="s">
        <v>8955</v>
      </c>
      <c r="E1654" s="2">
        <v>36039</v>
      </c>
      <c r="F1654" s="2">
        <v>36099</v>
      </c>
      <c r="G1654" s="1" t="s">
        <v>27872</v>
      </c>
      <c r="H1654" s="1">
        <f>+Temporalidad[[#This Row],[ID]]</f>
        <v>1643</v>
      </c>
    </row>
    <row r="1655" spans="1:8" x14ac:dyDescent="0.3">
      <c r="A1655">
        <v>1644</v>
      </c>
      <c r="B1655" t="s">
        <v>9208</v>
      </c>
      <c r="C1655" s="1" t="s">
        <v>8955</v>
      </c>
      <c r="D1655" s="1" t="s">
        <v>8955</v>
      </c>
      <c r="E1655" s="2">
        <v>36404</v>
      </c>
      <c r="F1655" s="2">
        <v>36464</v>
      </c>
      <c r="G1655" s="1" t="s">
        <v>27873</v>
      </c>
      <c r="H1655" s="1">
        <f>+Temporalidad[[#This Row],[ID]]</f>
        <v>1644</v>
      </c>
    </row>
    <row r="1656" spans="1:8" x14ac:dyDescent="0.3">
      <c r="A1656">
        <v>1645</v>
      </c>
      <c r="B1656" t="s">
        <v>9209</v>
      </c>
      <c r="C1656" s="1" t="s">
        <v>8955</v>
      </c>
      <c r="D1656" s="1" t="s">
        <v>8955</v>
      </c>
      <c r="E1656" s="2">
        <v>36770</v>
      </c>
      <c r="F1656" s="2">
        <v>36830</v>
      </c>
      <c r="G1656" s="1" t="s">
        <v>27874</v>
      </c>
      <c r="H1656" s="1">
        <f>+Temporalidad[[#This Row],[ID]]</f>
        <v>1645</v>
      </c>
    </row>
    <row r="1657" spans="1:8" x14ac:dyDescent="0.3">
      <c r="A1657">
        <v>1646</v>
      </c>
      <c r="B1657" t="s">
        <v>9210</v>
      </c>
      <c r="C1657" s="1" t="s">
        <v>8955</v>
      </c>
      <c r="D1657" s="1" t="s">
        <v>8955</v>
      </c>
      <c r="E1657" s="2">
        <v>37135</v>
      </c>
      <c r="F1657" s="2">
        <v>37195</v>
      </c>
      <c r="G1657" s="1" t="s">
        <v>27875</v>
      </c>
      <c r="H1657" s="1">
        <f>+Temporalidad[[#This Row],[ID]]</f>
        <v>1646</v>
      </c>
    </row>
    <row r="1658" spans="1:8" x14ac:dyDescent="0.3">
      <c r="A1658">
        <v>1647</v>
      </c>
      <c r="B1658" t="s">
        <v>9211</v>
      </c>
      <c r="C1658" s="1" t="s">
        <v>8955</v>
      </c>
      <c r="D1658" s="1" t="s">
        <v>8955</v>
      </c>
      <c r="E1658" s="2">
        <v>37500</v>
      </c>
      <c r="F1658" s="2">
        <v>37560</v>
      </c>
      <c r="G1658" s="1" t="s">
        <v>27876</v>
      </c>
      <c r="H1658" s="1">
        <f>+Temporalidad[[#This Row],[ID]]</f>
        <v>1647</v>
      </c>
    </row>
    <row r="1659" spans="1:8" x14ac:dyDescent="0.3">
      <c r="A1659">
        <v>1648</v>
      </c>
      <c r="B1659" t="s">
        <v>9212</v>
      </c>
      <c r="C1659" s="1" t="s">
        <v>8955</v>
      </c>
      <c r="D1659" s="1" t="s">
        <v>8955</v>
      </c>
      <c r="E1659" s="2">
        <v>37865</v>
      </c>
      <c r="F1659" s="2">
        <v>37925</v>
      </c>
      <c r="G1659" s="1" t="s">
        <v>27877</v>
      </c>
      <c r="H1659" s="1">
        <f>+Temporalidad[[#This Row],[ID]]</f>
        <v>1648</v>
      </c>
    </row>
    <row r="1660" spans="1:8" x14ac:dyDescent="0.3">
      <c r="A1660">
        <v>1649</v>
      </c>
      <c r="B1660" t="s">
        <v>9213</v>
      </c>
      <c r="C1660" s="1" t="s">
        <v>8955</v>
      </c>
      <c r="D1660" s="1" t="s">
        <v>8955</v>
      </c>
      <c r="E1660" s="2">
        <v>38231</v>
      </c>
      <c r="F1660" s="2">
        <v>38291</v>
      </c>
      <c r="G1660" s="1" t="s">
        <v>27878</v>
      </c>
      <c r="H1660" s="1">
        <f>+Temporalidad[[#This Row],[ID]]</f>
        <v>1649</v>
      </c>
    </row>
    <row r="1661" spans="1:8" x14ac:dyDescent="0.3">
      <c r="A1661">
        <v>1650</v>
      </c>
      <c r="B1661" t="s">
        <v>9214</v>
      </c>
      <c r="C1661" s="1" t="s">
        <v>8955</v>
      </c>
      <c r="D1661" s="1" t="s">
        <v>8955</v>
      </c>
      <c r="E1661" s="2">
        <v>38596</v>
      </c>
      <c r="F1661" s="2">
        <v>38656</v>
      </c>
      <c r="G1661" s="1" t="s">
        <v>27879</v>
      </c>
      <c r="H1661" s="1">
        <f>+Temporalidad[[#This Row],[ID]]</f>
        <v>1650</v>
      </c>
    </row>
    <row r="1662" spans="1:8" x14ac:dyDescent="0.3">
      <c r="A1662">
        <v>1651</v>
      </c>
      <c r="B1662" t="s">
        <v>9215</v>
      </c>
      <c r="C1662" s="1" t="s">
        <v>8955</v>
      </c>
      <c r="D1662" s="1" t="s">
        <v>8955</v>
      </c>
      <c r="E1662" s="2">
        <v>38961</v>
      </c>
      <c r="F1662" s="2">
        <v>39021</v>
      </c>
      <c r="G1662" s="1" t="s">
        <v>27880</v>
      </c>
      <c r="H1662" s="1">
        <f>+Temporalidad[[#This Row],[ID]]</f>
        <v>1651</v>
      </c>
    </row>
    <row r="1663" spans="1:8" x14ac:dyDescent="0.3">
      <c r="A1663">
        <v>1652</v>
      </c>
      <c r="B1663" t="s">
        <v>9216</v>
      </c>
      <c r="C1663" s="1" t="s">
        <v>8955</v>
      </c>
      <c r="D1663" s="1" t="s">
        <v>8955</v>
      </c>
      <c r="E1663" s="2">
        <v>39326</v>
      </c>
      <c r="F1663" s="2">
        <v>39386</v>
      </c>
      <c r="G1663" s="1" t="s">
        <v>27881</v>
      </c>
      <c r="H1663" s="1">
        <f>+Temporalidad[[#This Row],[ID]]</f>
        <v>1652</v>
      </c>
    </row>
    <row r="1664" spans="1:8" x14ac:dyDescent="0.3">
      <c r="A1664">
        <v>1653</v>
      </c>
      <c r="B1664" t="s">
        <v>9217</v>
      </c>
      <c r="C1664" s="1" t="s">
        <v>8955</v>
      </c>
      <c r="D1664" s="1" t="s">
        <v>8955</v>
      </c>
      <c r="E1664" s="2">
        <v>39692</v>
      </c>
      <c r="F1664" s="2">
        <v>39752</v>
      </c>
      <c r="G1664" s="1" t="s">
        <v>27882</v>
      </c>
      <c r="H1664" s="1">
        <f>+Temporalidad[[#This Row],[ID]]</f>
        <v>1653</v>
      </c>
    </row>
    <row r="1665" spans="1:8" x14ac:dyDescent="0.3">
      <c r="A1665">
        <v>1654</v>
      </c>
      <c r="B1665" t="s">
        <v>9218</v>
      </c>
      <c r="C1665" s="1" t="s">
        <v>8955</v>
      </c>
      <c r="D1665" s="1" t="s">
        <v>8955</v>
      </c>
      <c r="E1665" s="2">
        <v>40057</v>
      </c>
      <c r="F1665" s="2">
        <v>40117</v>
      </c>
      <c r="G1665" s="1" t="s">
        <v>27883</v>
      </c>
      <c r="H1665" s="1">
        <f>+Temporalidad[[#This Row],[ID]]</f>
        <v>1654</v>
      </c>
    </row>
    <row r="1666" spans="1:8" x14ac:dyDescent="0.3">
      <c r="A1666">
        <v>1655</v>
      </c>
      <c r="B1666" t="s">
        <v>9219</v>
      </c>
      <c r="C1666" s="1" t="s">
        <v>8955</v>
      </c>
      <c r="D1666" s="1" t="s">
        <v>8955</v>
      </c>
      <c r="E1666" s="2">
        <v>40422</v>
      </c>
      <c r="F1666" s="2">
        <v>40482</v>
      </c>
      <c r="G1666" s="1" t="s">
        <v>27884</v>
      </c>
      <c r="H1666" s="1">
        <f>+Temporalidad[[#This Row],[ID]]</f>
        <v>1655</v>
      </c>
    </row>
    <row r="1667" spans="1:8" x14ac:dyDescent="0.3">
      <c r="A1667">
        <v>1656</v>
      </c>
      <c r="B1667" t="s">
        <v>9220</v>
      </c>
      <c r="C1667" s="1" t="s">
        <v>8955</v>
      </c>
      <c r="D1667" s="1" t="s">
        <v>8955</v>
      </c>
      <c r="E1667" s="2">
        <v>40787</v>
      </c>
      <c r="F1667" s="2">
        <v>40847</v>
      </c>
      <c r="G1667" s="1" t="s">
        <v>27885</v>
      </c>
      <c r="H1667" s="1">
        <f>+Temporalidad[[#This Row],[ID]]</f>
        <v>1656</v>
      </c>
    </row>
    <row r="1668" spans="1:8" x14ac:dyDescent="0.3">
      <c r="A1668">
        <v>1657</v>
      </c>
      <c r="B1668" t="s">
        <v>9221</v>
      </c>
      <c r="C1668" s="1" t="s">
        <v>8955</v>
      </c>
      <c r="D1668" s="1" t="s">
        <v>8955</v>
      </c>
      <c r="E1668" s="2">
        <v>41153</v>
      </c>
      <c r="F1668" s="2">
        <v>41213</v>
      </c>
      <c r="G1668" s="1" t="s">
        <v>27886</v>
      </c>
      <c r="H1668" s="1">
        <f>+Temporalidad[[#This Row],[ID]]</f>
        <v>1657</v>
      </c>
    </row>
    <row r="1669" spans="1:8" x14ac:dyDescent="0.3">
      <c r="A1669">
        <v>1658</v>
      </c>
      <c r="B1669" t="s">
        <v>9222</v>
      </c>
      <c r="C1669" s="1" t="s">
        <v>8955</v>
      </c>
      <c r="D1669" s="1" t="s">
        <v>8955</v>
      </c>
      <c r="E1669" s="2">
        <v>41518</v>
      </c>
      <c r="F1669" s="2">
        <v>41578</v>
      </c>
      <c r="G1669" s="1" t="s">
        <v>27887</v>
      </c>
      <c r="H1669" s="1">
        <f>+Temporalidad[[#This Row],[ID]]</f>
        <v>1658</v>
      </c>
    </row>
    <row r="1670" spans="1:8" x14ac:dyDescent="0.3">
      <c r="A1670">
        <v>1659</v>
      </c>
      <c r="B1670" t="s">
        <v>9223</v>
      </c>
      <c r="C1670" s="1" t="s">
        <v>8955</v>
      </c>
      <c r="D1670" s="1" t="s">
        <v>8955</v>
      </c>
      <c r="E1670" s="2">
        <v>41883</v>
      </c>
      <c r="F1670" s="2">
        <v>41943</v>
      </c>
      <c r="G1670" s="1" t="s">
        <v>27888</v>
      </c>
      <c r="H1670" s="1">
        <f>+Temporalidad[[#This Row],[ID]]</f>
        <v>1659</v>
      </c>
    </row>
    <row r="1671" spans="1:8" x14ac:dyDescent="0.3">
      <c r="A1671">
        <v>1660</v>
      </c>
      <c r="B1671" t="s">
        <v>9224</v>
      </c>
      <c r="C1671" s="1" t="s">
        <v>8955</v>
      </c>
      <c r="D1671" s="1" t="s">
        <v>8955</v>
      </c>
      <c r="E1671" s="2">
        <v>42248</v>
      </c>
      <c r="F1671" s="2">
        <v>42308</v>
      </c>
      <c r="G1671" s="1" t="s">
        <v>27889</v>
      </c>
      <c r="H1671" s="1">
        <f>+Temporalidad[[#This Row],[ID]]</f>
        <v>1660</v>
      </c>
    </row>
    <row r="1672" spans="1:8" x14ac:dyDescent="0.3">
      <c r="A1672">
        <v>1661</v>
      </c>
      <c r="B1672" t="s">
        <v>9225</v>
      </c>
      <c r="C1672" s="1" t="s">
        <v>8955</v>
      </c>
      <c r="D1672" s="1" t="s">
        <v>8955</v>
      </c>
      <c r="E1672" s="2">
        <v>42614</v>
      </c>
      <c r="F1672" s="2">
        <v>42674</v>
      </c>
      <c r="G1672" s="1" t="s">
        <v>27890</v>
      </c>
      <c r="H1672" s="1">
        <f>+Temporalidad[[#This Row],[ID]]</f>
        <v>1661</v>
      </c>
    </row>
    <row r="1673" spans="1:8" x14ac:dyDescent="0.3">
      <c r="A1673">
        <v>1662</v>
      </c>
      <c r="B1673" t="s">
        <v>9226</v>
      </c>
      <c r="C1673" s="1" t="s">
        <v>8955</v>
      </c>
      <c r="D1673" s="1" t="s">
        <v>8955</v>
      </c>
      <c r="E1673" s="2">
        <v>42979</v>
      </c>
      <c r="F1673" s="2">
        <v>43039</v>
      </c>
      <c r="G1673" s="1" t="s">
        <v>27891</v>
      </c>
      <c r="H1673" s="1">
        <f>+Temporalidad[[#This Row],[ID]]</f>
        <v>1662</v>
      </c>
    </row>
    <row r="1674" spans="1:8" x14ac:dyDescent="0.3">
      <c r="A1674">
        <v>1663</v>
      </c>
      <c r="B1674" t="s">
        <v>9227</v>
      </c>
      <c r="C1674" s="1" t="s">
        <v>8955</v>
      </c>
      <c r="D1674" s="1" t="s">
        <v>8955</v>
      </c>
      <c r="E1674" s="2">
        <v>43344</v>
      </c>
      <c r="F1674" s="2">
        <v>43404</v>
      </c>
      <c r="G1674" s="1" t="s">
        <v>27892</v>
      </c>
      <c r="H1674" s="1">
        <f>+Temporalidad[[#This Row],[ID]]</f>
        <v>1663</v>
      </c>
    </row>
    <row r="1675" spans="1:8" x14ac:dyDescent="0.3">
      <c r="A1675">
        <v>1664</v>
      </c>
      <c r="B1675" t="s">
        <v>9228</v>
      </c>
      <c r="C1675" s="1" t="s">
        <v>8955</v>
      </c>
      <c r="D1675" s="1" t="s">
        <v>8955</v>
      </c>
      <c r="E1675" s="2">
        <v>43709</v>
      </c>
      <c r="F1675" s="2">
        <v>43769</v>
      </c>
      <c r="G1675" s="1" t="s">
        <v>27893</v>
      </c>
      <c r="H1675" s="1">
        <f>+Temporalidad[[#This Row],[ID]]</f>
        <v>1664</v>
      </c>
    </row>
    <row r="1676" spans="1:8" x14ac:dyDescent="0.3">
      <c r="A1676">
        <v>1665</v>
      </c>
      <c r="B1676" t="s">
        <v>9229</v>
      </c>
      <c r="C1676" s="1" t="s">
        <v>8955</v>
      </c>
      <c r="D1676" s="1" t="s">
        <v>8955</v>
      </c>
      <c r="E1676" s="2">
        <v>44075</v>
      </c>
      <c r="F1676" s="2">
        <v>44135</v>
      </c>
      <c r="G1676" s="1" t="s">
        <v>27894</v>
      </c>
      <c r="H1676" s="1">
        <f>+Temporalidad[[#This Row],[ID]]</f>
        <v>1665</v>
      </c>
    </row>
    <row r="1677" spans="1:8" x14ac:dyDescent="0.3">
      <c r="A1677">
        <v>1666</v>
      </c>
      <c r="B1677" t="s">
        <v>9230</v>
      </c>
      <c r="C1677" s="1" t="s">
        <v>8955</v>
      </c>
      <c r="D1677" s="1" t="s">
        <v>8955</v>
      </c>
      <c r="E1677" s="2">
        <v>44440</v>
      </c>
      <c r="F1677" s="2">
        <v>44500</v>
      </c>
      <c r="G1677" s="1" t="s">
        <v>27895</v>
      </c>
      <c r="H1677" s="1">
        <f>+Temporalidad[[#This Row],[ID]]</f>
        <v>1666</v>
      </c>
    </row>
    <row r="1678" spans="1:8" x14ac:dyDescent="0.3">
      <c r="A1678">
        <v>1667</v>
      </c>
      <c r="B1678" t="s">
        <v>9231</v>
      </c>
      <c r="C1678" s="1" t="s">
        <v>8955</v>
      </c>
      <c r="D1678" s="1" t="s">
        <v>8955</v>
      </c>
      <c r="E1678" s="2">
        <v>44805</v>
      </c>
      <c r="F1678" s="2">
        <v>44865</v>
      </c>
      <c r="G1678" s="1" t="s">
        <v>27896</v>
      </c>
      <c r="H1678" s="1">
        <f>+Temporalidad[[#This Row],[ID]]</f>
        <v>1667</v>
      </c>
    </row>
    <row r="1679" spans="1:8" x14ac:dyDescent="0.3">
      <c r="A1679">
        <v>1668</v>
      </c>
      <c r="B1679" t="s">
        <v>9232</v>
      </c>
      <c r="C1679" s="1" t="s">
        <v>8955</v>
      </c>
      <c r="D1679" s="1" t="s">
        <v>8955</v>
      </c>
      <c r="E1679" s="2">
        <v>45170</v>
      </c>
      <c r="F1679" s="2">
        <v>45230</v>
      </c>
      <c r="G1679" s="1" t="s">
        <v>27897</v>
      </c>
      <c r="H1679" s="1">
        <f>+Temporalidad[[#This Row],[ID]]</f>
        <v>1668</v>
      </c>
    </row>
    <row r="1680" spans="1:8" x14ac:dyDescent="0.3">
      <c r="A1680">
        <v>1669</v>
      </c>
      <c r="B1680" t="s">
        <v>9233</v>
      </c>
      <c r="C1680" s="1" t="s">
        <v>8955</v>
      </c>
      <c r="D1680" s="1" t="s">
        <v>8955</v>
      </c>
      <c r="E1680" s="2">
        <v>45536</v>
      </c>
      <c r="F1680" s="2">
        <v>45596</v>
      </c>
      <c r="G1680" s="1" t="s">
        <v>27898</v>
      </c>
      <c r="H1680" s="1">
        <f>+Temporalidad[[#This Row],[ID]]</f>
        <v>1669</v>
      </c>
    </row>
    <row r="1681" spans="1:8" x14ac:dyDescent="0.3">
      <c r="A1681">
        <v>1670</v>
      </c>
      <c r="B1681" t="s">
        <v>9234</v>
      </c>
      <c r="C1681" s="1" t="s">
        <v>8955</v>
      </c>
      <c r="D1681" s="1" t="s">
        <v>8955</v>
      </c>
      <c r="E1681" s="2">
        <v>45901</v>
      </c>
      <c r="F1681" s="2">
        <v>45961</v>
      </c>
      <c r="G1681" s="1" t="s">
        <v>27899</v>
      </c>
      <c r="H1681" s="1">
        <f>+Temporalidad[[#This Row],[ID]]</f>
        <v>1670</v>
      </c>
    </row>
    <row r="1682" spans="1:8" x14ac:dyDescent="0.3">
      <c r="A1682">
        <v>1671</v>
      </c>
      <c r="B1682" t="s">
        <v>9235</v>
      </c>
      <c r="C1682" s="1" t="s">
        <v>8955</v>
      </c>
      <c r="D1682" s="1" t="s">
        <v>8955</v>
      </c>
      <c r="E1682" s="2">
        <v>46266</v>
      </c>
      <c r="F1682" s="2">
        <v>46326</v>
      </c>
      <c r="G1682" s="1" t="s">
        <v>27900</v>
      </c>
      <c r="H1682" s="1">
        <f>+Temporalidad[[#This Row],[ID]]</f>
        <v>1671</v>
      </c>
    </row>
    <row r="1683" spans="1:8" x14ac:dyDescent="0.3">
      <c r="A1683">
        <v>1672</v>
      </c>
      <c r="B1683" t="s">
        <v>9236</v>
      </c>
      <c r="C1683" s="1" t="s">
        <v>8955</v>
      </c>
      <c r="D1683" s="1" t="s">
        <v>8955</v>
      </c>
      <c r="E1683" s="2">
        <v>46631</v>
      </c>
      <c r="F1683" s="2">
        <v>46691</v>
      </c>
      <c r="G1683" s="1" t="s">
        <v>27901</v>
      </c>
      <c r="H1683" s="1">
        <f>+Temporalidad[[#This Row],[ID]]</f>
        <v>1672</v>
      </c>
    </row>
    <row r="1684" spans="1:8" x14ac:dyDescent="0.3">
      <c r="A1684">
        <v>1673</v>
      </c>
      <c r="B1684" t="s">
        <v>9237</v>
      </c>
      <c r="C1684" s="1" t="s">
        <v>8955</v>
      </c>
      <c r="D1684" s="1" t="s">
        <v>8955</v>
      </c>
      <c r="E1684" s="2">
        <v>46997</v>
      </c>
      <c r="F1684" s="2">
        <v>47057</v>
      </c>
      <c r="G1684" s="1" t="s">
        <v>27902</v>
      </c>
      <c r="H1684" s="1">
        <f>+Temporalidad[[#This Row],[ID]]</f>
        <v>1673</v>
      </c>
    </row>
    <row r="1685" spans="1:8" x14ac:dyDescent="0.3">
      <c r="A1685">
        <v>1674</v>
      </c>
      <c r="B1685" t="s">
        <v>9238</v>
      </c>
      <c r="C1685" s="1" t="s">
        <v>8955</v>
      </c>
      <c r="D1685" s="1" t="s">
        <v>8955</v>
      </c>
      <c r="E1685" s="2">
        <v>47362</v>
      </c>
      <c r="F1685" s="2">
        <v>47422</v>
      </c>
      <c r="G1685" s="1" t="s">
        <v>27903</v>
      </c>
      <c r="H1685" s="1">
        <f>+Temporalidad[[#This Row],[ID]]</f>
        <v>1674</v>
      </c>
    </row>
    <row r="1686" spans="1:8" x14ac:dyDescent="0.3">
      <c r="A1686">
        <v>1675</v>
      </c>
      <c r="B1686" t="s">
        <v>9239</v>
      </c>
      <c r="C1686" s="1" t="s">
        <v>8955</v>
      </c>
      <c r="D1686" s="1" t="s">
        <v>8955</v>
      </c>
      <c r="E1686" s="2">
        <v>47727</v>
      </c>
      <c r="F1686" s="2">
        <v>47787</v>
      </c>
      <c r="G1686" s="1" t="s">
        <v>27904</v>
      </c>
      <c r="H1686" s="1">
        <f>+Temporalidad[[#This Row],[ID]]</f>
        <v>1675</v>
      </c>
    </row>
    <row r="1687" spans="1:8" x14ac:dyDescent="0.3">
      <c r="A1687">
        <v>1676</v>
      </c>
      <c r="B1687" t="s">
        <v>9240</v>
      </c>
      <c r="C1687" s="1" t="s">
        <v>8955</v>
      </c>
      <c r="D1687" s="1" t="s">
        <v>8955</v>
      </c>
      <c r="E1687" s="2">
        <v>48092</v>
      </c>
      <c r="F1687" s="2">
        <v>48152</v>
      </c>
      <c r="G1687" s="1" t="s">
        <v>27905</v>
      </c>
      <c r="H1687" s="1">
        <f>+Temporalidad[[#This Row],[ID]]</f>
        <v>1676</v>
      </c>
    </row>
    <row r="1688" spans="1:8" x14ac:dyDescent="0.3">
      <c r="A1688">
        <v>1677</v>
      </c>
      <c r="B1688" t="s">
        <v>9241</v>
      </c>
      <c r="C1688" s="1" t="s">
        <v>8955</v>
      </c>
      <c r="D1688" s="1" t="s">
        <v>8955</v>
      </c>
      <c r="E1688" s="2">
        <v>48458</v>
      </c>
      <c r="F1688" s="2">
        <v>48518</v>
      </c>
      <c r="G1688" s="1" t="s">
        <v>27906</v>
      </c>
      <c r="H1688" s="1">
        <f>+Temporalidad[[#This Row],[ID]]</f>
        <v>1677</v>
      </c>
    </row>
    <row r="1689" spans="1:8" x14ac:dyDescent="0.3">
      <c r="A1689">
        <v>1678</v>
      </c>
      <c r="B1689" t="s">
        <v>9242</v>
      </c>
      <c r="C1689" s="1" t="s">
        <v>8955</v>
      </c>
      <c r="D1689" s="1" t="s">
        <v>8955</v>
      </c>
      <c r="E1689" s="2">
        <v>48823</v>
      </c>
      <c r="F1689" s="2">
        <v>48883</v>
      </c>
      <c r="G1689" s="1" t="s">
        <v>27907</v>
      </c>
      <c r="H1689" s="1">
        <f>+Temporalidad[[#This Row],[ID]]</f>
        <v>1678</v>
      </c>
    </row>
    <row r="1690" spans="1:8" x14ac:dyDescent="0.3">
      <c r="A1690">
        <v>1679</v>
      </c>
      <c r="B1690" t="s">
        <v>9243</v>
      </c>
      <c r="C1690" s="1" t="s">
        <v>8955</v>
      </c>
      <c r="D1690" s="1" t="s">
        <v>8955</v>
      </c>
      <c r="E1690" s="2">
        <v>49188</v>
      </c>
      <c r="F1690" s="2">
        <v>49248</v>
      </c>
      <c r="G1690" s="1" t="s">
        <v>27908</v>
      </c>
      <c r="H1690" s="1">
        <f>+Temporalidad[[#This Row],[ID]]</f>
        <v>1679</v>
      </c>
    </row>
    <row r="1691" spans="1:8" x14ac:dyDescent="0.3">
      <c r="A1691">
        <v>1680</v>
      </c>
      <c r="B1691" t="s">
        <v>9244</v>
      </c>
      <c r="C1691" s="1" t="s">
        <v>8955</v>
      </c>
      <c r="D1691" s="1" t="s">
        <v>8955</v>
      </c>
      <c r="E1691" s="2">
        <v>49553</v>
      </c>
      <c r="F1691" s="2">
        <v>49613</v>
      </c>
      <c r="G1691" s="1" t="s">
        <v>27909</v>
      </c>
      <c r="H1691" s="1">
        <f>+Temporalidad[[#This Row],[ID]]</f>
        <v>1680</v>
      </c>
    </row>
    <row r="1692" spans="1:8" x14ac:dyDescent="0.3">
      <c r="A1692">
        <v>1681</v>
      </c>
      <c r="B1692" t="s">
        <v>9245</v>
      </c>
      <c r="C1692" s="1" t="s">
        <v>8955</v>
      </c>
      <c r="D1692" s="1" t="s">
        <v>8955</v>
      </c>
      <c r="E1692" s="2">
        <v>49919</v>
      </c>
      <c r="F1692" s="2">
        <v>49979</v>
      </c>
      <c r="G1692" s="1" t="s">
        <v>27910</v>
      </c>
      <c r="H1692" s="1">
        <f>+Temporalidad[[#This Row],[ID]]</f>
        <v>1681</v>
      </c>
    </row>
    <row r="1693" spans="1:8" x14ac:dyDescent="0.3">
      <c r="A1693">
        <v>1682</v>
      </c>
      <c r="B1693" t="s">
        <v>9246</v>
      </c>
      <c r="C1693" s="1" t="s">
        <v>8955</v>
      </c>
      <c r="D1693" s="1" t="s">
        <v>8955</v>
      </c>
      <c r="E1693" s="2">
        <v>50284</v>
      </c>
      <c r="F1693" s="2">
        <v>50344</v>
      </c>
      <c r="G1693" s="1" t="s">
        <v>27911</v>
      </c>
      <c r="H1693" s="1">
        <f>+Temporalidad[[#This Row],[ID]]</f>
        <v>1682</v>
      </c>
    </row>
    <row r="1694" spans="1:8" x14ac:dyDescent="0.3">
      <c r="A1694">
        <v>1683</v>
      </c>
      <c r="B1694" t="s">
        <v>9247</v>
      </c>
      <c r="C1694" s="1" t="s">
        <v>8955</v>
      </c>
      <c r="D1694" s="1" t="s">
        <v>8955</v>
      </c>
      <c r="E1694" s="2">
        <v>50649</v>
      </c>
      <c r="F1694" s="2">
        <v>50709</v>
      </c>
      <c r="G1694" s="1" t="s">
        <v>27912</v>
      </c>
      <c r="H1694" s="1">
        <f>+Temporalidad[[#This Row],[ID]]</f>
        <v>1683</v>
      </c>
    </row>
    <row r="1695" spans="1:8" x14ac:dyDescent="0.3">
      <c r="A1695">
        <v>1684</v>
      </c>
      <c r="B1695" t="s">
        <v>9248</v>
      </c>
      <c r="C1695" s="1" t="s">
        <v>8955</v>
      </c>
      <c r="D1695" s="1" t="s">
        <v>8955</v>
      </c>
      <c r="E1695" s="2">
        <v>51014</v>
      </c>
      <c r="F1695" s="2">
        <v>51074</v>
      </c>
      <c r="G1695" s="1" t="s">
        <v>27913</v>
      </c>
      <c r="H1695" s="1">
        <f>+Temporalidad[[#This Row],[ID]]</f>
        <v>1684</v>
      </c>
    </row>
    <row r="1696" spans="1:8" x14ac:dyDescent="0.3">
      <c r="A1696">
        <v>1685</v>
      </c>
      <c r="B1696" t="s">
        <v>9249</v>
      </c>
      <c r="C1696" s="1" t="s">
        <v>8955</v>
      </c>
      <c r="D1696" s="1" t="s">
        <v>8955</v>
      </c>
      <c r="E1696" s="2">
        <v>51380</v>
      </c>
      <c r="F1696" s="2">
        <v>51440</v>
      </c>
      <c r="G1696" s="1" t="s">
        <v>27914</v>
      </c>
      <c r="H1696" s="1">
        <f>+Temporalidad[[#This Row],[ID]]</f>
        <v>1685</v>
      </c>
    </row>
    <row r="1697" spans="1:8" x14ac:dyDescent="0.3">
      <c r="A1697">
        <v>1686</v>
      </c>
      <c r="B1697" t="s">
        <v>9250</v>
      </c>
      <c r="C1697" s="1" t="s">
        <v>8955</v>
      </c>
      <c r="D1697" s="1" t="s">
        <v>8955</v>
      </c>
      <c r="E1697" s="2">
        <v>51745</v>
      </c>
      <c r="F1697" s="2">
        <v>51805</v>
      </c>
      <c r="G1697" s="1" t="s">
        <v>27915</v>
      </c>
      <c r="H1697" s="1">
        <f>+Temporalidad[[#This Row],[ID]]</f>
        <v>1686</v>
      </c>
    </row>
    <row r="1698" spans="1:8" x14ac:dyDescent="0.3">
      <c r="A1698">
        <v>1687</v>
      </c>
      <c r="B1698" t="s">
        <v>9251</v>
      </c>
      <c r="C1698" s="1" t="s">
        <v>8955</v>
      </c>
      <c r="D1698" s="1" t="s">
        <v>8955</v>
      </c>
      <c r="E1698" s="2">
        <v>52110</v>
      </c>
      <c r="F1698" s="2">
        <v>52170</v>
      </c>
      <c r="G1698" s="1" t="s">
        <v>27916</v>
      </c>
      <c r="H1698" s="1">
        <f>+Temporalidad[[#This Row],[ID]]</f>
        <v>1687</v>
      </c>
    </row>
    <row r="1699" spans="1:8" x14ac:dyDescent="0.3">
      <c r="A1699">
        <v>1688</v>
      </c>
      <c r="B1699" t="s">
        <v>9252</v>
      </c>
      <c r="C1699" s="1" t="s">
        <v>8955</v>
      </c>
      <c r="D1699" s="1" t="s">
        <v>8955</v>
      </c>
      <c r="E1699" s="2">
        <v>52475</v>
      </c>
      <c r="F1699" s="2">
        <v>52535</v>
      </c>
      <c r="G1699" s="1" t="s">
        <v>27917</v>
      </c>
      <c r="H1699" s="1">
        <f>+Temporalidad[[#This Row],[ID]]</f>
        <v>1688</v>
      </c>
    </row>
    <row r="1700" spans="1:8" x14ac:dyDescent="0.3">
      <c r="A1700">
        <v>1689</v>
      </c>
      <c r="B1700" t="s">
        <v>9253</v>
      </c>
      <c r="C1700" s="1" t="s">
        <v>8955</v>
      </c>
      <c r="D1700" s="1" t="s">
        <v>8955</v>
      </c>
      <c r="E1700" s="2">
        <v>52841</v>
      </c>
      <c r="F1700" s="2">
        <v>52901</v>
      </c>
      <c r="G1700" s="1" t="s">
        <v>27918</v>
      </c>
      <c r="H1700" s="1">
        <f>+Temporalidad[[#This Row],[ID]]</f>
        <v>1689</v>
      </c>
    </row>
    <row r="1701" spans="1:8" x14ac:dyDescent="0.3">
      <c r="A1701">
        <v>1690</v>
      </c>
      <c r="B1701" t="s">
        <v>9254</v>
      </c>
      <c r="C1701" s="1" t="s">
        <v>8955</v>
      </c>
      <c r="D1701" s="1" t="s">
        <v>8955</v>
      </c>
      <c r="E1701" s="2">
        <v>53206</v>
      </c>
      <c r="F1701" s="2">
        <v>53266</v>
      </c>
      <c r="G1701" s="1" t="s">
        <v>27919</v>
      </c>
      <c r="H1701" s="1">
        <f>+Temporalidad[[#This Row],[ID]]</f>
        <v>1690</v>
      </c>
    </row>
    <row r="1702" spans="1:8" x14ac:dyDescent="0.3">
      <c r="A1702">
        <v>1691</v>
      </c>
      <c r="B1702" t="s">
        <v>9255</v>
      </c>
      <c r="C1702" s="1" t="s">
        <v>8955</v>
      </c>
      <c r="D1702" s="1" t="s">
        <v>8955</v>
      </c>
      <c r="E1702" s="2">
        <v>53571</v>
      </c>
      <c r="F1702" s="2">
        <v>53631</v>
      </c>
      <c r="G1702" s="1" t="s">
        <v>27920</v>
      </c>
      <c r="H1702" s="1">
        <f>+Temporalidad[[#This Row],[ID]]</f>
        <v>1691</v>
      </c>
    </row>
    <row r="1703" spans="1:8" x14ac:dyDescent="0.3">
      <c r="A1703">
        <v>1692</v>
      </c>
      <c r="B1703" t="s">
        <v>9256</v>
      </c>
      <c r="C1703" s="1" t="s">
        <v>8955</v>
      </c>
      <c r="D1703" s="1" t="s">
        <v>8955</v>
      </c>
      <c r="E1703" s="2">
        <v>53936</v>
      </c>
      <c r="F1703" s="2">
        <v>53996</v>
      </c>
      <c r="G1703" s="1" t="s">
        <v>27921</v>
      </c>
      <c r="H1703" s="1">
        <f>+Temporalidad[[#This Row],[ID]]</f>
        <v>1692</v>
      </c>
    </row>
    <row r="1704" spans="1:8" x14ac:dyDescent="0.3">
      <c r="A1704">
        <v>1693</v>
      </c>
      <c r="B1704" t="s">
        <v>9257</v>
      </c>
      <c r="C1704" s="1" t="s">
        <v>8955</v>
      </c>
      <c r="D1704" s="1" t="s">
        <v>8955</v>
      </c>
      <c r="E1704" s="2">
        <v>54302</v>
      </c>
      <c r="F1704" s="2">
        <v>54362</v>
      </c>
      <c r="G1704" s="1" t="s">
        <v>27922</v>
      </c>
      <c r="H1704" s="1">
        <f>+Temporalidad[[#This Row],[ID]]</f>
        <v>1693</v>
      </c>
    </row>
    <row r="1705" spans="1:8" x14ac:dyDescent="0.3">
      <c r="A1705">
        <v>1694</v>
      </c>
      <c r="B1705" t="s">
        <v>9258</v>
      </c>
      <c r="C1705" s="1" t="s">
        <v>8955</v>
      </c>
      <c r="D1705" s="1" t="s">
        <v>8955</v>
      </c>
      <c r="E1705" s="2">
        <v>54667</v>
      </c>
      <c r="F1705" s="2">
        <v>54727</v>
      </c>
      <c r="G1705" s="1" t="s">
        <v>27923</v>
      </c>
      <c r="H1705" s="1">
        <f>+Temporalidad[[#This Row],[ID]]</f>
        <v>1694</v>
      </c>
    </row>
    <row r="1706" spans="1:8" x14ac:dyDescent="0.3">
      <c r="A1706">
        <v>1695</v>
      </c>
      <c r="B1706" t="s">
        <v>9259</v>
      </c>
      <c r="C1706" s="1" t="s">
        <v>8955</v>
      </c>
      <c r="D1706" s="1" t="s">
        <v>8955</v>
      </c>
      <c r="E1706" s="2">
        <v>55032</v>
      </c>
      <c r="F1706" s="2">
        <v>55092</v>
      </c>
      <c r="G1706" s="1" t="s">
        <v>27924</v>
      </c>
      <c r="H1706" s="1">
        <f>+Temporalidad[[#This Row],[ID]]</f>
        <v>1695</v>
      </c>
    </row>
    <row r="1707" spans="1:8" x14ac:dyDescent="0.3">
      <c r="A1707">
        <v>1696</v>
      </c>
      <c r="B1707" t="s">
        <v>9260</v>
      </c>
      <c r="C1707" s="1" t="s">
        <v>8955</v>
      </c>
      <c r="D1707" s="1" t="s">
        <v>8955</v>
      </c>
      <c r="E1707" s="2">
        <v>33178</v>
      </c>
      <c r="F1707" s="2">
        <v>33238</v>
      </c>
      <c r="G1707" s="1" t="s">
        <v>27925</v>
      </c>
      <c r="H1707" s="1">
        <f>+Temporalidad[[#This Row],[ID]]</f>
        <v>1696</v>
      </c>
    </row>
    <row r="1708" spans="1:8" x14ac:dyDescent="0.3">
      <c r="A1708">
        <v>1697</v>
      </c>
      <c r="B1708" t="s">
        <v>9261</v>
      </c>
      <c r="C1708" s="1" t="s">
        <v>8955</v>
      </c>
      <c r="D1708" s="1" t="s">
        <v>8955</v>
      </c>
      <c r="E1708" s="2">
        <v>33543</v>
      </c>
      <c r="F1708" s="2">
        <v>33603</v>
      </c>
      <c r="G1708" s="1" t="s">
        <v>27926</v>
      </c>
      <c r="H1708" s="1">
        <f>+Temporalidad[[#This Row],[ID]]</f>
        <v>1697</v>
      </c>
    </row>
    <row r="1709" spans="1:8" x14ac:dyDescent="0.3">
      <c r="A1709">
        <v>1698</v>
      </c>
      <c r="B1709" t="s">
        <v>9262</v>
      </c>
      <c r="C1709" s="1" t="s">
        <v>8955</v>
      </c>
      <c r="D1709" s="1" t="s">
        <v>8955</v>
      </c>
      <c r="E1709" s="2">
        <v>33909</v>
      </c>
      <c r="F1709" s="2">
        <v>33969</v>
      </c>
      <c r="G1709" s="1" t="s">
        <v>27927</v>
      </c>
      <c r="H1709" s="1">
        <f>+Temporalidad[[#This Row],[ID]]</f>
        <v>1698</v>
      </c>
    </row>
    <row r="1710" spans="1:8" x14ac:dyDescent="0.3">
      <c r="A1710">
        <v>1699</v>
      </c>
      <c r="B1710" t="s">
        <v>9263</v>
      </c>
      <c r="C1710" s="1" t="s">
        <v>8955</v>
      </c>
      <c r="D1710" s="1" t="s">
        <v>8955</v>
      </c>
      <c r="E1710" s="2">
        <v>34274</v>
      </c>
      <c r="F1710" s="2">
        <v>34334</v>
      </c>
      <c r="G1710" s="1" t="s">
        <v>27928</v>
      </c>
      <c r="H1710" s="1">
        <f>+Temporalidad[[#This Row],[ID]]</f>
        <v>1699</v>
      </c>
    </row>
    <row r="1711" spans="1:8" x14ac:dyDescent="0.3">
      <c r="A1711">
        <v>1700</v>
      </c>
      <c r="B1711" t="s">
        <v>9264</v>
      </c>
      <c r="C1711" s="1" t="s">
        <v>8955</v>
      </c>
      <c r="D1711" s="1" t="s">
        <v>8955</v>
      </c>
      <c r="E1711" s="2">
        <v>34639</v>
      </c>
      <c r="F1711" s="2">
        <v>34699</v>
      </c>
      <c r="G1711" s="1" t="s">
        <v>27929</v>
      </c>
      <c r="H1711" s="1">
        <f>+Temporalidad[[#This Row],[ID]]</f>
        <v>1700</v>
      </c>
    </row>
    <row r="1712" spans="1:8" x14ac:dyDescent="0.3">
      <c r="A1712">
        <v>1701</v>
      </c>
      <c r="B1712" t="s">
        <v>9265</v>
      </c>
      <c r="C1712" s="1" t="s">
        <v>8955</v>
      </c>
      <c r="D1712" s="1" t="s">
        <v>8955</v>
      </c>
      <c r="E1712" s="2">
        <v>35004</v>
      </c>
      <c r="F1712" s="2">
        <v>35064</v>
      </c>
      <c r="G1712" s="1" t="s">
        <v>27930</v>
      </c>
      <c r="H1712" s="1">
        <f>+Temporalidad[[#This Row],[ID]]</f>
        <v>1701</v>
      </c>
    </row>
    <row r="1713" spans="1:8" x14ac:dyDescent="0.3">
      <c r="A1713">
        <v>1702</v>
      </c>
      <c r="B1713" t="s">
        <v>9266</v>
      </c>
      <c r="C1713" s="1" t="s">
        <v>8955</v>
      </c>
      <c r="D1713" s="1" t="s">
        <v>8955</v>
      </c>
      <c r="E1713" s="2">
        <v>35370</v>
      </c>
      <c r="F1713" s="2">
        <v>35430</v>
      </c>
      <c r="G1713" s="1" t="s">
        <v>27931</v>
      </c>
      <c r="H1713" s="1">
        <f>+Temporalidad[[#This Row],[ID]]</f>
        <v>1702</v>
      </c>
    </row>
    <row r="1714" spans="1:8" x14ac:dyDescent="0.3">
      <c r="A1714">
        <v>1703</v>
      </c>
      <c r="B1714" t="s">
        <v>9267</v>
      </c>
      <c r="C1714" s="1" t="s">
        <v>8955</v>
      </c>
      <c r="D1714" s="1" t="s">
        <v>8955</v>
      </c>
      <c r="E1714" s="2">
        <v>35735</v>
      </c>
      <c r="F1714" s="2">
        <v>35795</v>
      </c>
      <c r="G1714" s="1" t="s">
        <v>27932</v>
      </c>
      <c r="H1714" s="1">
        <f>+Temporalidad[[#This Row],[ID]]</f>
        <v>1703</v>
      </c>
    </row>
    <row r="1715" spans="1:8" x14ac:dyDescent="0.3">
      <c r="A1715">
        <v>1704</v>
      </c>
      <c r="B1715" t="s">
        <v>9268</v>
      </c>
      <c r="C1715" s="1" t="s">
        <v>8955</v>
      </c>
      <c r="D1715" s="1" t="s">
        <v>8955</v>
      </c>
      <c r="E1715" s="2">
        <v>36100</v>
      </c>
      <c r="F1715" s="2">
        <v>36160</v>
      </c>
      <c r="G1715" s="1" t="s">
        <v>27933</v>
      </c>
      <c r="H1715" s="1">
        <f>+Temporalidad[[#This Row],[ID]]</f>
        <v>1704</v>
      </c>
    </row>
    <row r="1716" spans="1:8" x14ac:dyDescent="0.3">
      <c r="A1716">
        <v>1705</v>
      </c>
      <c r="B1716" t="s">
        <v>9269</v>
      </c>
      <c r="C1716" s="1" t="s">
        <v>8955</v>
      </c>
      <c r="D1716" s="1" t="s">
        <v>8955</v>
      </c>
      <c r="E1716" s="2">
        <v>36465</v>
      </c>
      <c r="F1716" s="2">
        <v>36525</v>
      </c>
      <c r="G1716" s="1" t="s">
        <v>27934</v>
      </c>
      <c r="H1716" s="1">
        <f>+Temporalidad[[#This Row],[ID]]</f>
        <v>1705</v>
      </c>
    </row>
    <row r="1717" spans="1:8" x14ac:dyDescent="0.3">
      <c r="A1717">
        <v>1706</v>
      </c>
      <c r="B1717" t="s">
        <v>9270</v>
      </c>
      <c r="C1717" s="1" t="s">
        <v>8955</v>
      </c>
      <c r="D1717" s="1" t="s">
        <v>8955</v>
      </c>
      <c r="E1717" s="2">
        <v>36831</v>
      </c>
      <c r="F1717" s="2">
        <v>36891</v>
      </c>
      <c r="G1717" s="1" t="s">
        <v>27935</v>
      </c>
      <c r="H1717" s="1">
        <f>+Temporalidad[[#This Row],[ID]]</f>
        <v>1706</v>
      </c>
    </row>
    <row r="1718" spans="1:8" x14ac:dyDescent="0.3">
      <c r="A1718">
        <v>1707</v>
      </c>
      <c r="B1718" t="s">
        <v>9271</v>
      </c>
      <c r="C1718" s="1" t="s">
        <v>8955</v>
      </c>
      <c r="D1718" s="1" t="s">
        <v>8955</v>
      </c>
      <c r="E1718" s="2">
        <v>37196</v>
      </c>
      <c r="F1718" s="2">
        <v>37256</v>
      </c>
      <c r="G1718" s="1" t="s">
        <v>27936</v>
      </c>
      <c r="H1718" s="1">
        <f>+Temporalidad[[#This Row],[ID]]</f>
        <v>1707</v>
      </c>
    </row>
    <row r="1719" spans="1:8" x14ac:dyDescent="0.3">
      <c r="A1719">
        <v>1708</v>
      </c>
      <c r="B1719" t="s">
        <v>9272</v>
      </c>
      <c r="C1719" s="1" t="s">
        <v>8955</v>
      </c>
      <c r="D1719" s="1" t="s">
        <v>8955</v>
      </c>
      <c r="E1719" s="2">
        <v>37561</v>
      </c>
      <c r="F1719" s="2">
        <v>37621</v>
      </c>
      <c r="G1719" s="1" t="s">
        <v>27937</v>
      </c>
      <c r="H1719" s="1">
        <f>+Temporalidad[[#This Row],[ID]]</f>
        <v>1708</v>
      </c>
    </row>
    <row r="1720" spans="1:8" x14ac:dyDescent="0.3">
      <c r="A1720">
        <v>1709</v>
      </c>
      <c r="B1720" t="s">
        <v>9273</v>
      </c>
      <c r="C1720" s="1" t="s">
        <v>8955</v>
      </c>
      <c r="D1720" s="1" t="s">
        <v>8955</v>
      </c>
      <c r="E1720" s="2">
        <v>37926</v>
      </c>
      <c r="F1720" s="2">
        <v>37986</v>
      </c>
      <c r="G1720" s="1" t="s">
        <v>27938</v>
      </c>
      <c r="H1720" s="1">
        <f>+Temporalidad[[#This Row],[ID]]</f>
        <v>1709</v>
      </c>
    </row>
    <row r="1721" spans="1:8" x14ac:dyDescent="0.3">
      <c r="A1721">
        <v>1710</v>
      </c>
      <c r="B1721" t="s">
        <v>9274</v>
      </c>
      <c r="C1721" s="1" t="s">
        <v>8955</v>
      </c>
      <c r="D1721" s="1" t="s">
        <v>8955</v>
      </c>
      <c r="E1721" s="2">
        <v>38292</v>
      </c>
      <c r="F1721" s="2">
        <v>38352</v>
      </c>
      <c r="G1721" s="1" t="s">
        <v>27939</v>
      </c>
      <c r="H1721" s="1">
        <f>+Temporalidad[[#This Row],[ID]]</f>
        <v>1710</v>
      </c>
    </row>
    <row r="1722" spans="1:8" x14ac:dyDescent="0.3">
      <c r="A1722">
        <v>1711</v>
      </c>
      <c r="B1722" t="s">
        <v>9275</v>
      </c>
      <c r="C1722" s="1" t="s">
        <v>8955</v>
      </c>
      <c r="D1722" s="1" t="s">
        <v>8955</v>
      </c>
      <c r="E1722" s="2">
        <v>38657</v>
      </c>
      <c r="F1722" s="2">
        <v>38717</v>
      </c>
      <c r="G1722" s="1" t="s">
        <v>27940</v>
      </c>
      <c r="H1722" s="1">
        <f>+Temporalidad[[#This Row],[ID]]</f>
        <v>1711</v>
      </c>
    </row>
    <row r="1723" spans="1:8" x14ac:dyDescent="0.3">
      <c r="A1723">
        <v>1712</v>
      </c>
      <c r="B1723" t="s">
        <v>9276</v>
      </c>
      <c r="C1723" s="1" t="s">
        <v>8955</v>
      </c>
      <c r="D1723" s="1" t="s">
        <v>8955</v>
      </c>
      <c r="E1723" s="2">
        <v>39022</v>
      </c>
      <c r="F1723" s="2">
        <v>39082</v>
      </c>
      <c r="G1723" s="1" t="s">
        <v>27941</v>
      </c>
      <c r="H1723" s="1">
        <f>+Temporalidad[[#This Row],[ID]]</f>
        <v>1712</v>
      </c>
    </row>
    <row r="1724" spans="1:8" x14ac:dyDescent="0.3">
      <c r="A1724">
        <v>1713</v>
      </c>
      <c r="B1724" t="s">
        <v>9277</v>
      </c>
      <c r="C1724" s="1" t="s">
        <v>8955</v>
      </c>
      <c r="D1724" s="1" t="s">
        <v>8955</v>
      </c>
      <c r="E1724" s="2">
        <v>39387</v>
      </c>
      <c r="F1724" s="2">
        <v>39447</v>
      </c>
      <c r="G1724" s="1" t="s">
        <v>27942</v>
      </c>
      <c r="H1724" s="1">
        <f>+Temporalidad[[#This Row],[ID]]</f>
        <v>1713</v>
      </c>
    </row>
    <row r="1725" spans="1:8" x14ac:dyDescent="0.3">
      <c r="A1725">
        <v>1714</v>
      </c>
      <c r="B1725" t="s">
        <v>9278</v>
      </c>
      <c r="C1725" s="1" t="s">
        <v>8955</v>
      </c>
      <c r="D1725" s="1" t="s">
        <v>8955</v>
      </c>
      <c r="E1725" s="2">
        <v>39753</v>
      </c>
      <c r="F1725" s="2">
        <v>39813</v>
      </c>
      <c r="G1725" s="1" t="s">
        <v>27943</v>
      </c>
      <c r="H1725" s="1">
        <f>+Temporalidad[[#This Row],[ID]]</f>
        <v>1714</v>
      </c>
    </row>
    <row r="1726" spans="1:8" x14ac:dyDescent="0.3">
      <c r="A1726">
        <v>1715</v>
      </c>
      <c r="B1726" t="s">
        <v>9279</v>
      </c>
      <c r="C1726" s="1" t="s">
        <v>8955</v>
      </c>
      <c r="D1726" s="1" t="s">
        <v>8955</v>
      </c>
      <c r="E1726" s="2">
        <v>40118</v>
      </c>
      <c r="F1726" s="2">
        <v>40178</v>
      </c>
      <c r="G1726" s="1" t="s">
        <v>27944</v>
      </c>
      <c r="H1726" s="1">
        <f>+Temporalidad[[#This Row],[ID]]</f>
        <v>1715</v>
      </c>
    </row>
    <row r="1727" spans="1:8" x14ac:dyDescent="0.3">
      <c r="A1727">
        <v>1716</v>
      </c>
      <c r="B1727" t="s">
        <v>9280</v>
      </c>
      <c r="C1727" s="1" t="s">
        <v>8955</v>
      </c>
      <c r="D1727" s="1" t="s">
        <v>8955</v>
      </c>
      <c r="E1727" s="2">
        <v>40483</v>
      </c>
      <c r="F1727" s="2">
        <v>40543</v>
      </c>
      <c r="G1727" s="1" t="s">
        <v>27945</v>
      </c>
      <c r="H1727" s="1">
        <f>+Temporalidad[[#This Row],[ID]]</f>
        <v>1716</v>
      </c>
    </row>
    <row r="1728" spans="1:8" x14ac:dyDescent="0.3">
      <c r="A1728">
        <v>1717</v>
      </c>
      <c r="B1728" t="s">
        <v>9281</v>
      </c>
      <c r="C1728" s="1" t="s">
        <v>8955</v>
      </c>
      <c r="D1728" s="1" t="s">
        <v>8955</v>
      </c>
      <c r="E1728" s="2">
        <v>40848</v>
      </c>
      <c r="F1728" s="2">
        <v>40908</v>
      </c>
      <c r="G1728" s="1" t="s">
        <v>27946</v>
      </c>
      <c r="H1728" s="1">
        <f>+Temporalidad[[#This Row],[ID]]</f>
        <v>1717</v>
      </c>
    </row>
    <row r="1729" spans="1:8" x14ac:dyDescent="0.3">
      <c r="A1729">
        <v>1718</v>
      </c>
      <c r="B1729" t="s">
        <v>9282</v>
      </c>
      <c r="C1729" s="1" t="s">
        <v>8955</v>
      </c>
      <c r="D1729" s="1" t="s">
        <v>8955</v>
      </c>
      <c r="E1729" s="2">
        <v>41214</v>
      </c>
      <c r="F1729" s="2">
        <v>41274</v>
      </c>
      <c r="G1729" s="1" t="s">
        <v>27947</v>
      </c>
      <c r="H1729" s="1">
        <f>+Temporalidad[[#This Row],[ID]]</f>
        <v>1718</v>
      </c>
    </row>
    <row r="1730" spans="1:8" x14ac:dyDescent="0.3">
      <c r="A1730">
        <v>1719</v>
      </c>
      <c r="B1730" t="s">
        <v>9283</v>
      </c>
      <c r="C1730" s="1" t="s">
        <v>8955</v>
      </c>
      <c r="D1730" s="1" t="s">
        <v>8955</v>
      </c>
      <c r="E1730" s="2">
        <v>41579</v>
      </c>
      <c r="F1730" s="2">
        <v>41639</v>
      </c>
      <c r="G1730" s="1" t="s">
        <v>27948</v>
      </c>
      <c r="H1730" s="1">
        <f>+Temporalidad[[#This Row],[ID]]</f>
        <v>1719</v>
      </c>
    </row>
    <row r="1731" spans="1:8" x14ac:dyDescent="0.3">
      <c r="A1731">
        <v>1720</v>
      </c>
      <c r="B1731" t="s">
        <v>9284</v>
      </c>
      <c r="C1731" s="1" t="s">
        <v>8955</v>
      </c>
      <c r="D1731" s="1" t="s">
        <v>8955</v>
      </c>
      <c r="E1731" s="2">
        <v>41944</v>
      </c>
      <c r="F1731" s="2">
        <v>42004</v>
      </c>
      <c r="G1731" s="1" t="s">
        <v>27949</v>
      </c>
      <c r="H1731" s="1">
        <f>+Temporalidad[[#This Row],[ID]]</f>
        <v>1720</v>
      </c>
    </row>
    <row r="1732" spans="1:8" x14ac:dyDescent="0.3">
      <c r="A1732">
        <v>1721</v>
      </c>
      <c r="B1732" t="s">
        <v>9285</v>
      </c>
      <c r="C1732" s="1" t="s">
        <v>8955</v>
      </c>
      <c r="D1732" s="1" t="s">
        <v>8955</v>
      </c>
      <c r="E1732" s="2">
        <v>42309</v>
      </c>
      <c r="F1732" s="2">
        <v>42369</v>
      </c>
      <c r="G1732" s="1" t="s">
        <v>27950</v>
      </c>
      <c r="H1732" s="1">
        <f>+Temporalidad[[#This Row],[ID]]</f>
        <v>1721</v>
      </c>
    </row>
    <row r="1733" spans="1:8" x14ac:dyDescent="0.3">
      <c r="A1733">
        <v>1722</v>
      </c>
      <c r="B1733" t="s">
        <v>9286</v>
      </c>
      <c r="C1733" s="1" t="s">
        <v>8955</v>
      </c>
      <c r="D1733" s="1" t="s">
        <v>8955</v>
      </c>
      <c r="E1733" s="2">
        <v>42675</v>
      </c>
      <c r="F1733" s="2">
        <v>42735</v>
      </c>
      <c r="G1733" s="1" t="s">
        <v>27951</v>
      </c>
      <c r="H1733" s="1">
        <f>+Temporalidad[[#This Row],[ID]]</f>
        <v>1722</v>
      </c>
    </row>
    <row r="1734" spans="1:8" x14ac:dyDescent="0.3">
      <c r="A1734">
        <v>1723</v>
      </c>
      <c r="B1734" t="s">
        <v>9287</v>
      </c>
      <c r="C1734" s="1" t="s">
        <v>8955</v>
      </c>
      <c r="D1734" s="1" t="s">
        <v>8955</v>
      </c>
      <c r="E1734" s="2">
        <v>43040</v>
      </c>
      <c r="F1734" s="2">
        <v>43100</v>
      </c>
      <c r="G1734" s="1" t="s">
        <v>27952</v>
      </c>
      <c r="H1734" s="1">
        <f>+Temporalidad[[#This Row],[ID]]</f>
        <v>1723</v>
      </c>
    </row>
    <row r="1735" spans="1:8" x14ac:dyDescent="0.3">
      <c r="A1735">
        <v>1724</v>
      </c>
      <c r="B1735" t="s">
        <v>9288</v>
      </c>
      <c r="C1735" s="1" t="s">
        <v>8955</v>
      </c>
      <c r="D1735" s="1" t="s">
        <v>8955</v>
      </c>
      <c r="E1735" s="2">
        <v>43405</v>
      </c>
      <c r="F1735" s="2">
        <v>43465</v>
      </c>
      <c r="G1735" s="1" t="s">
        <v>27953</v>
      </c>
      <c r="H1735" s="1">
        <f>+Temporalidad[[#This Row],[ID]]</f>
        <v>1724</v>
      </c>
    </row>
    <row r="1736" spans="1:8" x14ac:dyDescent="0.3">
      <c r="A1736">
        <v>1725</v>
      </c>
      <c r="B1736" t="s">
        <v>9289</v>
      </c>
      <c r="C1736" s="1" t="s">
        <v>8955</v>
      </c>
      <c r="D1736" s="1" t="s">
        <v>8955</v>
      </c>
      <c r="E1736" s="2">
        <v>43770</v>
      </c>
      <c r="F1736" s="2">
        <v>43830</v>
      </c>
      <c r="G1736" s="1" t="s">
        <v>27954</v>
      </c>
      <c r="H1736" s="1">
        <f>+Temporalidad[[#This Row],[ID]]</f>
        <v>1725</v>
      </c>
    </row>
    <row r="1737" spans="1:8" x14ac:dyDescent="0.3">
      <c r="A1737">
        <v>1726</v>
      </c>
      <c r="B1737" t="s">
        <v>9290</v>
      </c>
      <c r="C1737" s="1" t="s">
        <v>8955</v>
      </c>
      <c r="D1737" s="1" t="s">
        <v>8955</v>
      </c>
      <c r="E1737" s="2">
        <v>44136</v>
      </c>
      <c r="F1737" s="2">
        <v>44196</v>
      </c>
      <c r="G1737" s="1" t="s">
        <v>27955</v>
      </c>
      <c r="H1737" s="1">
        <f>+Temporalidad[[#This Row],[ID]]</f>
        <v>1726</v>
      </c>
    </row>
    <row r="1738" spans="1:8" x14ac:dyDescent="0.3">
      <c r="A1738">
        <v>1727</v>
      </c>
      <c r="B1738" t="s">
        <v>9291</v>
      </c>
      <c r="C1738" s="1" t="s">
        <v>8955</v>
      </c>
      <c r="D1738" s="1" t="s">
        <v>8955</v>
      </c>
      <c r="E1738" s="2">
        <v>44501</v>
      </c>
      <c r="F1738" s="2">
        <v>44561</v>
      </c>
      <c r="G1738" s="1" t="s">
        <v>27956</v>
      </c>
      <c r="H1738" s="1">
        <f>+Temporalidad[[#This Row],[ID]]</f>
        <v>1727</v>
      </c>
    </row>
    <row r="1739" spans="1:8" x14ac:dyDescent="0.3">
      <c r="A1739">
        <v>1728</v>
      </c>
      <c r="B1739" t="s">
        <v>9292</v>
      </c>
      <c r="C1739" s="1" t="s">
        <v>8955</v>
      </c>
      <c r="D1739" s="1" t="s">
        <v>8955</v>
      </c>
      <c r="E1739" s="2">
        <v>44866</v>
      </c>
      <c r="F1739" s="2">
        <v>44926</v>
      </c>
      <c r="G1739" s="1" t="s">
        <v>27957</v>
      </c>
      <c r="H1739" s="1">
        <f>+Temporalidad[[#This Row],[ID]]</f>
        <v>1728</v>
      </c>
    </row>
    <row r="1740" spans="1:8" x14ac:dyDescent="0.3">
      <c r="A1740">
        <v>1729</v>
      </c>
      <c r="B1740" t="s">
        <v>9293</v>
      </c>
      <c r="C1740" s="1" t="s">
        <v>8955</v>
      </c>
      <c r="D1740" s="1" t="s">
        <v>8955</v>
      </c>
      <c r="E1740" s="2">
        <v>45231</v>
      </c>
      <c r="F1740" s="2">
        <v>45291</v>
      </c>
      <c r="G1740" s="1" t="s">
        <v>27958</v>
      </c>
      <c r="H1740" s="1">
        <f>+Temporalidad[[#This Row],[ID]]</f>
        <v>1729</v>
      </c>
    </row>
    <row r="1741" spans="1:8" x14ac:dyDescent="0.3">
      <c r="A1741">
        <v>1730</v>
      </c>
      <c r="B1741" t="s">
        <v>9294</v>
      </c>
      <c r="C1741" s="1" t="s">
        <v>8955</v>
      </c>
      <c r="D1741" s="1" t="s">
        <v>8955</v>
      </c>
      <c r="E1741" s="2">
        <v>45597</v>
      </c>
      <c r="F1741" s="2">
        <v>45657</v>
      </c>
      <c r="G1741" s="1" t="s">
        <v>27959</v>
      </c>
      <c r="H1741" s="1">
        <f>+Temporalidad[[#This Row],[ID]]</f>
        <v>1730</v>
      </c>
    </row>
    <row r="1742" spans="1:8" x14ac:dyDescent="0.3">
      <c r="A1742">
        <v>1731</v>
      </c>
      <c r="B1742" t="s">
        <v>9295</v>
      </c>
      <c r="C1742" s="1" t="s">
        <v>8955</v>
      </c>
      <c r="D1742" s="1" t="s">
        <v>8955</v>
      </c>
      <c r="E1742" s="2">
        <v>45962</v>
      </c>
      <c r="F1742" s="2">
        <v>46022</v>
      </c>
      <c r="G1742" s="1" t="s">
        <v>27960</v>
      </c>
      <c r="H1742" s="1">
        <f>+Temporalidad[[#This Row],[ID]]</f>
        <v>1731</v>
      </c>
    </row>
    <row r="1743" spans="1:8" x14ac:dyDescent="0.3">
      <c r="A1743">
        <v>1732</v>
      </c>
      <c r="B1743" t="s">
        <v>9296</v>
      </c>
      <c r="C1743" s="1" t="s">
        <v>8955</v>
      </c>
      <c r="D1743" s="1" t="s">
        <v>8955</v>
      </c>
      <c r="E1743" s="2">
        <v>46327</v>
      </c>
      <c r="F1743" s="2">
        <v>46387</v>
      </c>
      <c r="G1743" s="1" t="s">
        <v>27961</v>
      </c>
      <c r="H1743" s="1">
        <f>+Temporalidad[[#This Row],[ID]]</f>
        <v>1732</v>
      </c>
    </row>
    <row r="1744" spans="1:8" x14ac:dyDescent="0.3">
      <c r="A1744">
        <v>1733</v>
      </c>
      <c r="B1744" t="s">
        <v>9297</v>
      </c>
      <c r="C1744" s="1" t="s">
        <v>8955</v>
      </c>
      <c r="D1744" s="1" t="s">
        <v>8955</v>
      </c>
      <c r="E1744" s="2">
        <v>46692</v>
      </c>
      <c r="F1744" s="2">
        <v>46752</v>
      </c>
      <c r="G1744" s="1" t="s">
        <v>27962</v>
      </c>
      <c r="H1744" s="1">
        <f>+Temporalidad[[#This Row],[ID]]</f>
        <v>1733</v>
      </c>
    </row>
    <row r="1745" spans="1:8" x14ac:dyDescent="0.3">
      <c r="A1745">
        <v>1734</v>
      </c>
      <c r="B1745" t="s">
        <v>9298</v>
      </c>
      <c r="C1745" s="1" t="s">
        <v>8955</v>
      </c>
      <c r="D1745" s="1" t="s">
        <v>8955</v>
      </c>
      <c r="E1745" s="2">
        <v>47058</v>
      </c>
      <c r="F1745" s="2">
        <v>47118</v>
      </c>
      <c r="G1745" s="1" t="s">
        <v>27963</v>
      </c>
      <c r="H1745" s="1">
        <f>+Temporalidad[[#This Row],[ID]]</f>
        <v>1734</v>
      </c>
    </row>
    <row r="1746" spans="1:8" x14ac:dyDescent="0.3">
      <c r="A1746">
        <v>1735</v>
      </c>
      <c r="B1746" t="s">
        <v>9299</v>
      </c>
      <c r="C1746" s="1" t="s">
        <v>8955</v>
      </c>
      <c r="D1746" s="1" t="s">
        <v>8955</v>
      </c>
      <c r="E1746" s="2">
        <v>47423</v>
      </c>
      <c r="F1746" s="2">
        <v>47483</v>
      </c>
      <c r="G1746" s="1" t="s">
        <v>27964</v>
      </c>
      <c r="H1746" s="1">
        <f>+Temporalidad[[#This Row],[ID]]</f>
        <v>1735</v>
      </c>
    </row>
    <row r="1747" spans="1:8" x14ac:dyDescent="0.3">
      <c r="A1747">
        <v>1736</v>
      </c>
      <c r="B1747" t="s">
        <v>9300</v>
      </c>
      <c r="C1747" s="1" t="s">
        <v>8955</v>
      </c>
      <c r="D1747" s="1" t="s">
        <v>8955</v>
      </c>
      <c r="E1747" s="2">
        <v>47788</v>
      </c>
      <c r="F1747" s="2">
        <v>47848</v>
      </c>
      <c r="G1747" s="1" t="s">
        <v>27965</v>
      </c>
      <c r="H1747" s="1">
        <f>+Temporalidad[[#This Row],[ID]]</f>
        <v>1736</v>
      </c>
    </row>
    <row r="1748" spans="1:8" x14ac:dyDescent="0.3">
      <c r="A1748">
        <v>1737</v>
      </c>
      <c r="B1748" t="s">
        <v>9301</v>
      </c>
      <c r="C1748" s="1" t="s">
        <v>8955</v>
      </c>
      <c r="D1748" s="1" t="s">
        <v>8955</v>
      </c>
      <c r="E1748" s="2">
        <v>48153</v>
      </c>
      <c r="F1748" s="2">
        <v>48213</v>
      </c>
      <c r="G1748" s="1" t="s">
        <v>27966</v>
      </c>
      <c r="H1748" s="1">
        <f>+Temporalidad[[#This Row],[ID]]</f>
        <v>1737</v>
      </c>
    </row>
    <row r="1749" spans="1:8" x14ac:dyDescent="0.3">
      <c r="A1749">
        <v>1738</v>
      </c>
      <c r="B1749" t="s">
        <v>9302</v>
      </c>
      <c r="C1749" s="1" t="s">
        <v>8955</v>
      </c>
      <c r="D1749" s="1" t="s">
        <v>8955</v>
      </c>
      <c r="E1749" s="2">
        <v>48519</v>
      </c>
      <c r="F1749" s="2">
        <v>48579</v>
      </c>
      <c r="G1749" s="1" t="s">
        <v>27967</v>
      </c>
      <c r="H1749" s="1">
        <f>+Temporalidad[[#This Row],[ID]]</f>
        <v>1738</v>
      </c>
    </row>
    <row r="1750" spans="1:8" x14ac:dyDescent="0.3">
      <c r="A1750">
        <v>1739</v>
      </c>
      <c r="B1750" t="s">
        <v>9303</v>
      </c>
      <c r="C1750" s="1" t="s">
        <v>8955</v>
      </c>
      <c r="D1750" s="1" t="s">
        <v>8955</v>
      </c>
      <c r="E1750" s="2">
        <v>48884</v>
      </c>
      <c r="F1750" s="2">
        <v>48944</v>
      </c>
      <c r="G1750" s="1" t="s">
        <v>27968</v>
      </c>
      <c r="H1750" s="1">
        <f>+Temporalidad[[#This Row],[ID]]</f>
        <v>1739</v>
      </c>
    </row>
    <row r="1751" spans="1:8" x14ac:dyDescent="0.3">
      <c r="A1751">
        <v>1740</v>
      </c>
      <c r="B1751" t="s">
        <v>9304</v>
      </c>
      <c r="C1751" s="1" t="s">
        <v>8955</v>
      </c>
      <c r="D1751" s="1" t="s">
        <v>8955</v>
      </c>
      <c r="E1751" s="2">
        <v>49249</v>
      </c>
      <c r="F1751" s="2">
        <v>49309</v>
      </c>
      <c r="G1751" s="1" t="s">
        <v>27969</v>
      </c>
      <c r="H1751" s="1">
        <f>+Temporalidad[[#This Row],[ID]]</f>
        <v>1740</v>
      </c>
    </row>
    <row r="1752" spans="1:8" x14ac:dyDescent="0.3">
      <c r="A1752">
        <v>1741</v>
      </c>
      <c r="B1752" t="s">
        <v>9305</v>
      </c>
      <c r="C1752" s="1" t="s">
        <v>8955</v>
      </c>
      <c r="D1752" s="1" t="s">
        <v>8955</v>
      </c>
      <c r="E1752" s="2">
        <v>49614</v>
      </c>
      <c r="F1752" s="2">
        <v>49674</v>
      </c>
      <c r="G1752" s="1" t="s">
        <v>27970</v>
      </c>
      <c r="H1752" s="1">
        <f>+Temporalidad[[#This Row],[ID]]</f>
        <v>1741</v>
      </c>
    </row>
    <row r="1753" spans="1:8" x14ac:dyDescent="0.3">
      <c r="A1753">
        <v>1742</v>
      </c>
      <c r="B1753" t="s">
        <v>9306</v>
      </c>
      <c r="C1753" s="1" t="s">
        <v>8955</v>
      </c>
      <c r="D1753" s="1" t="s">
        <v>8955</v>
      </c>
      <c r="E1753" s="2">
        <v>49980</v>
      </c>
      <c r="F1753" s="2">
        <v>50040</v>
      </c>
      <c r="G1753" s="1" t="s">
        <v>27971</v>
      </c>
      <c r="H1753" s="1">
        <f>+Temporalidad[[#This Row],[ID]]</f>
        <v>1742</v>
      </c>
    </row>
    <row r="1754" spans="1:8" x14ac:dyDescent="0.3">
      <c r="A1754">
        <v>1743</v>
      </c>
      <c r="B1754" t="s">
        <v>9307</v>
      </c>
      <c r="C1754" s="1" t="s">
        <v>8955</v>
      </c>
      <c r="D1754" s="1" t="s">
        <v>8955</v>
      </c>
      <c r="E1754" s="2">
        <v>50345</v>
      </c>
      <c r="F1754" s="2">
        <v>50405</v>
      </c>
      <c r="G1754" s="1" t="s">
        <v>27972</v>
      </c>
      <c r="H1754" s="1">
        <f>+Temporalidad[[#This Row],[ID]]</f>
        <v>1743</v>
      </c>
    </row>
    <row r="1755" spans="1:8" x14ac:dyDescent="0.3">
      <c r="A1755">
        <v>1744</v>
      </c>
      <c r="B1755" t="s">
        <v>9308</v>
      </c>
      <c r="C1755" s="1" t="s">
        <v>8955</v>
      </c>
      <c r="D1755" s="1" t="s">
        <v>8955</v>
      </c>
      <c r="E1755" s="2">
        <v>50710</v>
      </c>
      <c r="F1755" s="2">
        <v>50770</v>
      </c>
      <c r="G1755" s="1" t="s">
        <v>27973</v>
      </c>
      <c r="H1755" s="1">
        <f>+Temporalidad[[#This Row],[ID]]</f>
        <v>1744</v>
      </c>
    </row>
    <row r="1756" spans="1:8" x14ac:dyDescent="0.3">
      <c r="A1756">
        <v>1745</v>
      </c>
      <c r="B1756" t="s">
        <v>9309</v>
      </c>
      <c r="C1756" s="1" t="s">
        <v>8955</v>
      </c>
      <c r="D1756" s="1" t="s">
        <v>8955</v>
      </c>
      <c r="E1756" s="2">
        <v>51075</v>
      </c>
      <c r="F1756" s="2">
        <v>51135</v>
      </c>
      <c r="G1756" s="1" t="s">
        <v>27974</v>
      </c>
      <c r="H1756" s="1">
        <f>+Temporalidad[[#This Row],[ID]]</f>
        <v>1745</v>
      </c>
    </row>
    <row r="1757" spans="1:8" x14ac:dyDescent="0.3">
      <c r="A1757">
        <v>1746</v>
      </c>
      <c r="B1757" t="s">
        <v>9310</v>
      </c>
      <c r="C1757" s="1" t="s">
        <v>8955</v>
      </c>
      <c r="D1757" s="1" t="s">
        <v>8955</v>
      </c>
      <c r="E1757" s="2">
        <v>51441</v>
      </c>
      <c r="F1757" s="2">
        <v>51501</v>
      </c>
      <c r="G1757" s="1" t="s">
        <v>27975</v>
      </c>
      <c r="H1757" s="1">
        <f>+Temporalidad[[#This Row],[ID]]</f>
        <v>1746</v>
      </c>
    </row>
    <row r="1758" spans="1:8" x14ac:dyDescent="0.3">
      <c r="A1758">
        <v>1747</v>
      </c>
      <c r="B1758" t="s">
        <v>9311</v>
      </c>
      <c r="C1758" s="1" t="s">
        <v>8955</v>
      </c>
      <c r="D1758" s="1" t="s">
        <v>8955</v>
      </c>
      <c r="E1758" s="2">
        <v>51806</v>
      </c>
      <c r="F1758" s="2">
        <v>51866</v>
      </c>
      <c r="G1758" s="1" t="s">
        <v>27976</v>
      </c>
      <c r="H1758" s="1">
        <f>+Temporalidad[[#This Row],[ID]]</f>
        <v>1747</v>
      </c>
    </row>
    <row r="1759" spans="1:8" x14ac:dyDescent="0.3">
      <c r="A1759">
        <v>1748</v>
      </c>
      <c r="B1759" t="s">
        <v>9312</v>
      </c>
      <c r="C1759" s="1" t="s">
        <v>8955</v>
      </c>
      <c r="D1759" s="1" t="s">
        <v>8955</v>
      </c>
      <c r="E1759" s="2">
        <v>52171</v>
      </c>
      <c r="F1759" s="2">
        <v>52231</v>
      </c>
      <c r="G1759" s="1" t="s">
        <v>27977</v>
      </c>
      <c r="H1759" s="1">
        <f>+Temporalidad[[#This Row],[ID]]</f>
        <v>1748</v>
      </c>
    </row>
    <row r="1760" spans="1:8" x14ac:dyDescent="0.3">
      <c r="A1760">
        <v>1749</v>
      </c>
      <c r="B1760" t="s">
        <v>9313</v>
      </c>
      <c r="C1760" s="1" t="s">
        <v>8955</v>
      </c>
      <c r="D1760" s="1" t="s">
        <v>8955</v>
      </c>
      <c r="E1760" s="2">
        <v>52536</v>
      </c>
      <c r="F1760" s="2">
        <v>52596</v>
      </c>
      <c r="G1760" s="1" t="s">
        <v>27978</v>
      </c>
      <c r="H1760" s="1">
        <f>+Temporalidad[[#This Row],[ID]]</f>
        <v>1749</v>
      </c>
    </row>
    <row r="1761" spans="1:8" x14ac:dyDescent="0.3">
      <c r="A1761">
        <v>1750</v>
      </c>
      <c r="B1761" t="s">
        <v>9314</v>
      </c>
      <c r="C1761" s="1" t="s">
        <v>8955</v>
      </c>
      <c r="D1761" s="1" t="s">
        <v>8955</v>
      </c>
      <c r="E1761" s="2">
        <v>52902</v>
      </c>
      <c r="F1761" s="2">
        <v>52962</v>
      </c>
      <c r="G1761" s="1" t="s">
        <v>27979</v>
      </c>
      <c r="H1761" s="1">
        <f>+Temporalidad[[#This Row],[ID]]</f>
        <v>1750</v>
      </c>
    </row>
    <row r="1762" spans="1:8" x14ac:dyDescent="0.3">
      <c r="A1762">
        <v>1751</v>
      </c>
      <c r="B1762" t="s">
        <v>9315</v>
      </c>
      <c r="C1762" s="1" t="s">
        <v>8955</v>
      </c>
      <c r="D1762" s="1" t="s">
        <v>8955</v>
      </c>
      <c r="E1762" s="2">
        <v>53267</v>
      </c>
      <c r="F1762" s="2">
        <v>53327</v>
      </c>
      <c r="G1762" s="1" t="s">
        <v>27980</v>
      </c>
      <c r="H1762" s="1">
        <f>+Temporalidad[[#This Row],[ID]]</f>
        <v>1751</v>
      </c>
    </row>
    <row r="1763" spans="1:8" x14ac:dyDescent="0.3">
      <c r="A1763">
        <v>1752</v>
      </c>
      <c r="B1763" t="s">
        <v>9316</v>
      </c>
      <c r="C1763" s="1" t="s">
        <v>8955</v>
      </c>
      <c r="D1763" s="1" t="s">
        <v>8955</v>
      </c>
      <c r="E1763" s="2">
        <v>53632</v>
      </c>
      <c r="F1763" s="2">
        <v>53692</v>
      </c>
      <c r="G1763" s="1" t="s">
        <v>27981</v>
      </c>
      <c r="H1763" s="1">
        <f>+Temporalidad[[#This Row],[ID]]</f>
        <v>1752</v>
      </c>
    </row>
    <row r="1764" spans="1:8" x14ac:dyDescent="0.3">
      <c r="A1764">
        <v>1753</v>
      </c>
      <c r="B1764" t="s">
        <v>9317</v>
      </c>
      <c r="C1764" s="1" t="s">
        <v>8955</v>
      </c>
      <c r="D1764" s="1" t="s">
        <v>8955</v>
      </c>
      <c r="E1764" s="2">
        <v>53997</v>
      </c>
      <c r="F1764" s="2">
        <v>54057</v>
      </c>
      <c r="G1764" s="1" t="s">
        <v>27982</v>
      </c>
      <c r="H1764" s="1">
        <f>+Temporalidad[[#This Row],[ID]]</f>
        <v>1753</v>
      </c>
    </row>
    <row r="1765" spans="1:8" x14ac:dyDescent="0.3">
      <c r="A1765">
        <v>1754</v>
      </c>
      <c r="B1765" t="s">
        <v>9318</v>
      </c>
      <c r="C1765" s="1" t="s">
        <v>8955</v>
      </c>
      <c r="D1765" s="1" t="s">
        <v>8955</v>
      </c>
      <c r="E1765" s="2">
        <v>54363</v>
      </c>
      <c r="F1765" s="2">
        <v>54423</v>
      </c>
      <c r="G1765" s="1" t="s">
        <v>27983</v>
      </c>
      <c r="H1765" s="1">
        <f>+Temporalidad[[#This Row],[ID]]</f>
        <v>1754</v>
      </c>
    </row>
    <row r="1766" spans="1:8" x14ac:dyDescent="0.3">
      <c r="A1766">
        <v>1755</v>
      </c>
      <c r="B1766" t="s">
        <v>9319</v>
      </c>
      <c r="C1766" s="1" t="s">
        <v>8955</v>
      </c>
      <c r="D1766" s="1" t="s">
        <v>8955</v>
      </c>
      <c r="E1766" s="2">
        <v>54728</v>
      </c>
      <c r="F1766" s="2">
        <v>54788</v>
      </c>
      <c r="G1766" s="1" t="s">
        <v>27984</v>
      </c>
      <c r="H1766" s="1">
        <f>+Temporalidad[[#This Row],[ID]]</f>
        <v>1755</v>
      </c>
    </row>
    <row r="1767" spans="1:8" x14ac:dyDescent="0.3">
      <c r="A1767">
        <v>1756</v>
      </c>
      <c r="B1767" t="s">
        <v>9320</v>
      </c>
      <c r="C1767" s="1" t="s">
        <v>8955</v>
      </c>
      <c r="D1767" s="1" t="s">
        <v>8955</v>
      </c>
      <c r="E1767" s="2">
        <v>55093</v>
      </c>
      <c r="F1767" s="2">
        <v>55153</v>
      </c>
      <c r="G1767" s="1" t="s">
        <v>27985</v>
      </c>
      <c r="H1767" s="1">
        <f>+Temporalidad[[#This Row],[ID]]</f>
        <v>1756</v>
      </c>
    </row>
    <row r="1768" spans="1:8" x14ac:dyDescent="0.3">
      <c r="A1768">
        <v>1757</v>
      </c>
      <c r="B1768" t="s">
        <v>25432</v>
      </c>
      <c r="C1768" s="1" t="s">
        <v>25433</v>
      </c>
      <c r="D1768" s="1" t="s">
        <v>25433</v>
      </c>
      <c r="E1768" s="2">
        <v>41214</v>
      </c>
      <c r="F1768" s="2">
        <v>44196</v>
      </c>
      <c r="G1768" s="1" t="s">
        <v>27986</v>
      </c>
      <c r="H1768" s="1">
        <f>+Temporalidad[[#This Row],[ID]]</f>
        <v>1757</v>
      </c>
    </row>
    <row r="1769" spans="1:8" x14ac:dyDescent="0.3">
      <c r="A1769">
        <v>1758</v>
      </c>
      <c r="B1769" t="s">
        <v>28006</v>
      </c>
      <c r="C1769" s="1" t="s">
        <v>25433</v>
      </c>
      <c r="D1769" s="1" t="s">
        <v>25433</v>
      </c>
      <c r="E1769" s="2">
        <v>43040</v>
      </c>
      <c r="F1769" s="2">
        <v>44196</v>
      </c>
      <c r="G1769" s="1" t="s">
        <v>28007</v>
      </c>
      <c r="H1769" s="1">
        <f>+Temporalidad[[#This Row],[ID]]</f>
        <v>1758</v>
      </c>
    </row>
    <row r="1770" spans="1:8" x14ac:dyDescent="0.3">
      <c r="A1770">
        <v>1759</v>
      </c>
      <c r="B1770" t="s">
        <v>28008</v>
      </c>
      <c r="C1770" s="1" t="s">
        <v>25433</v>
      </c>
      <c r="D1770" s="1" t="s">
        <v>25433</v>
      </c>
      <c r="E1770" s="2">
        <v>43405</v>
      </c>
      <c r="F1770" s="2">
        <v>44196</v>
      </c>
      <c r="G1770" s="1" t="s">
        <v>28009</v>
      </c>
      <c r="H1770" s="1">
        <f>+Temporalidad[[#This Row],[ID]]</f>
        <v>1759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3079" activePane="bottomLeft" state="frozen"/>
      <selection pane="bottomLeft" activeCell="C3088" sqref="C3088"/>
    </sheetView>
  </sheetViews>
  <sheetFormatPr baseColWidth="10" defaultRowHeight="14.4" x14ac:dyDescent="0.3"/>
  <cols>
    <col min="2" max="2" width="5" bestFit="1" customWidth="1"/>
    <col min="3" max="3" width="55.5546875" bestFit="1" customWidth="1"/>
    <col min="4" max="4" width="13.44140625" bestFit="1" customWidth="1"/>
    <col min="5" max="5" width="17" bestFit="1" customWidth="1"/>
    <col min="6" max="6" width="10.44140625" bestFit="1" customWidth="1"/>
    <col min="7" max="7" width="21.5546875" bestFit="1" customWidth="1"/>
    <col min="8" max="8" width="81.21875" bestFit="1" customWidth="1"/>
    <col min="9" max="9" width="12.21875" bestFit="1" customWidth="1"/>
  </cols>
  <sheetData>
    <row r="10" spans="2:9" x14ac:dyDescent="0.3">
      <c r="B10" t="s">
        <v>0</v>
      </c>
      <c r="C10" t="s">
        <v>1</v>
      </c>
      <c r="D10" t="s">
        <v>2</v>
      </c>
      <c r="E10" t="s">
        <v>3</v>
      </c>
      <c r="F10" t="s">
        <v>37</v>
      </c>
      <c r="G10" t="s">
        <v>38</v>
      </c>
      <c r="H10" t="s">
        <v>39</v>
      </c>
      <c r="I10" t="s">
        <v>25431</v>
      </c>
    </row>
    <row r="11" spans="2:9" x14ac:dyDescent="0.3">
      <c r="B11">
        <v>1</v>
      </c>
      <c r="C11" s="1" t="s">
        <v>40</v>
      </c>
      <c r="D11" s="1"/>
      <c r="E11" s="1" t="s">
        <v>41</v>
      </c>
      <c r="F11" s="1" t="s">
        <v>42</v>
      </c>
      <c r="G11" s="1" t="s">
        <v>43</v>
      </c>
      <c r="H11" s="1" t="s">
        <v>44</v>
      </c>
      <c r="I11" s="1">
        <f>+Territorio[[#This Row],[id]]</f>
        <v>1</v>
      </c>
    </row>
    <row r="12" spans="2:9" x14ac:dyDescent="0.3">
      <c r="B12">
        <v>2</v>
      </c>
      <c r="C12" s="1" t="s">
        <v>45</v>
      </c>
      <c r="D12" s="1"/>
      <c r="E12" s="1" t="s">
        <v>41</v>
      </c>
      <c r="F12" s="1" t="s">
        <v>46</v>
      </c>
      <c r="G12" s="1" t="s">
        <v>43</v>
      </c>
      <c r="H12" s="1" t="s">
        <v>47</v>
      </c>
      <c r="I12" s="1">
        <f>+Territorio[[#This Row],[id]]</f>
        <v>2</v>
      </c>
    </row>
    <row r="13" spans="2:9" x14ac:dyDescent="0.3">
      <c r="B13">
        <v>3</v>
      </c>
      <c r="C13" s="1" t="s">
        <v>48</v>
      </c>
      <c r="D13" s="1"/>
      <c r="E13" s="1" t="s">
        <v>41</v>
      </c>
      <c r="F13" s="1" t="s">
        <v>49</v>
      </c>
      <c r="G13" s="1" t="s">
        <v>43</v>
      </c>
      <c r="H13" s="1" t="s">
        <v>50</v>
      </c>
      <c r="I13" s="1">
        <f>+Territorio[[#This Row],[id]]</f>
        <v>3</v>
      </c>
    </row>
    <row r="14" spans="2:9" x14ac:dyDescent="0.3">
      <c r="B14">
        <v>4</v>
      </c>
      <c r="C14" s="1" t="s">
        <v>51</v>
      </c>
      <c r="D14" s="1"/>
      <c r="E14" s="1" t="s">
        <v>41</v>
      </c>
      <c r="F14" s="1" t="s">
        <v>52</v>
      </c>
      <c r="G14" s="1" t="s">
        <v>43</v>
      </c>
      <c r="H14" s="1" t="s">
        <v>53</v>
      </c>
      <c r="I14" s="1">
        <f>+Territorio[[#This Row],[id]]</f>
        <v>4</v>
      </c>
    </row>
    <row r="15" spans="2:9" x14ac:dyDescent="0.3">
      <c r="B15">
        <v>5</v>
      </c>
      <c r="C15" s="1" t="s">
        <v>54</v>
      </c>
      <c r="D15" s="1"/>
      <c r="E15" s="1" t="s">
        <v>41</v>
      </c>
      <c r="F15" s="1" t="s">
        <v>55</v>
      </c>
      <c r="G15" s="1" t="s">
        <v>43</v>
      </c>
      <c r="H15" s="1" t="s">
        <v>56</v>
      </c>
      <c r="I15" s="1">
        <f>+Territorio[[#This Row],[id]]</f>
        <v>5</v>
      </c>
    </row>
    <row r="16" spans="2:9" x14ac:dyDescent="0.3">
      <c r="B16">
        <v>6</v>
      </c>
      <c r="C16" s="1" t="s">
        <v>57</v>
      </c>
      <c r="D16" s="1"/>
      <c r="E16" s="1" t="s">
        <v>41</v>
      </c>
      <c r="F16" s="1" t="s">
        <v>58</v>
      </c>
      <c r="G16" s="1" t="s">
        <v>43</v>
      </c>
      <c r="H16" s="1" t="s">
        <v>59</v>
      </c>
      <c r="I16" s="1">
        <f>+Territorio[[#This Row],[id]]</f>
        <v>6</v>
      </c>
    </row>
    <row r="17" spans="2:9" x14ac:dyDescent="0.3">
      <c r="B17">
        <v>7</v>
      </c>
      <c r="C17" s="1" t="s">
        <v>60</v>
      </c>
      <c r="D17" s="1"/>
      <c r="E17" s="1" t="s">
        <v>41</v>
      </c>
      <c r="F17" s="1" t="s">
        <v>61</v>
      </c>
      <c r="G17" s="1" t="s">
        <v>43</v>
      </c>
      <c r="H17" s="1" t="s">
        <v>62</v>
      </c>
      <c r="I17" s="1">
        <f>+Territorio[[#This Row],[id]]</f>
        <v>7</v>
      </c>
    </row>
    <row r="18" spans="2:9" x14ac:dyDescent="0.3">
      <c r="B18">
        <v>8</v>
      </c>
      <c r="C18" s="1" t="s">
        <v>63</v>
      </c>
      <c r="D18" s="1"/>
      <c r="E18" s="1" t="s">
        <v>41</v>
      </c>
      <c r="F18" s="1" t="s">
        <v>64</v>
      </c>
      <c r="G18" s="1" t="s">
        <v>43</v>
      </c>
      <c r="H18" s="1" t="s">
        <v>65</v>
      </c>
      <c r="I18" s="1">
        <f>+Territorio[[#This Row],[id]]</f>
        <v>8</v>
      </c>
    </row>
    <row r="19" spans="2:9" x14ac:dyDescent="0.3">
      <c r="B19">
        <v>9</v>
      </c>
      <c r="C19" s="1" t="s">
        <v>66</v>
      </c>
      <c r="D19" s="1"/>
      <c r="E19" s="1" t="s">
        <v>41</v>
      </c>
      <c r="F19" s="1" t="s">
        <v>67</v>
      </c>
      <c r="G19" s="1" t="s">
        <v>43</v>
      </c>
      <c r="H19" s="1" t="s">
        <v>68</v>
      </c>
      <c r="I19" s="1">
        <f>+Territorio[[#This Row],[id]]</f>
        <v>9</v>
      </c>
    </row>
    <row r="20" spans="2:9" x14ac:dyDescent="0.3">
      <c r="B20">
        <v>10</v>
      </c>
      <c r="C20" s="1" t="s">
        <v>69</v>
      </c>
      <c r="D20" s="1"/>
      <c r="E20" s="1" t="s">
        <v>41</v>
      </c>
      <c r="F20" s="1" t="s">
        <v>70</v>
      </c>
      <c r="G20" s="1" t="s">
        <v>43</v>
      </c>
      <c r="H20" s="1" t="s">
        <v>71</v>
      </c>
      <c r="I20" s="1">
        <f>+Territorio[[#This Row],[id]]</f>
        <v>10</v>
      </c>
    </row>
    <row r="21" spans="2:9" x14ac:dyDescent="0.3">
      <c r="B21">
        <v>11</v>
      </c>
      <c r="C21" s="1" t="s">
        <v>72</v>
      </c>
      <c r="D21" s="1"/>
      <c r="E21" s="1" t="s">
        <v>41</v>
      </c>
      <c r="F21" s="1" t="s">
        <v>73</v>
      </c>
      <c r="G21" s="1" t="s">
        <v>43</v>
      </c>
      <c r="H21" s="1" t="s">
        <v>74</v>
      </c>
      <c r="I21" s="1">
        <f>+Territorio[[#This Row],[id]]</f>
        <v>11</v>
      </c>
    </row>
    <row r="22" spans="2:9" x14ac:dyDescent="0.3">
      <c r="B22">
        <v>12</v>
      </c>
      <c r="C22" s="1" t="s">
        <v>75</v>
      </c>
      <c r="D22" s="1"/>
      <c r="E22" s="1" t="s">
        <v>41</v>
      </c>
      <c r="F22" s="1" t="s">
        <v>76</v>
      </c>
      <c r="G22" s="1" t="s">
        <v>43</v>
      </c>
      <c r="H22" s="1" t="s">
        <v>77</v>
      </c>
      <c r="I22" s="1">
        <f>+Territorio[[#This Row],[id]]</f>
        <v>12</v>
      </c>
    </row>
    <row r="23" spans="2:9" x14ac:dyDescent="0.3">
      <c r="B23">
        <v>13</v>
      </c>
      <c r="C23" s="1" t="s">
        <v>78</v>
      </c>
      <c r="D23" s="1"/>
      <c r="E23" s="1" t="s">
        <v>41</v>
      </c>
      <c r="F23" s="1" t="s">
        <v>79</v>
      </c>
      <c r="G23" s="1" t="s">
        <v>43</v>
      </c>
      <c r="H23" s="1" t="s">
        <v>80</v>
      </c>
      <c r="I23" s="1">
        <f>+Territorio[[#This Row],[id]]</f>
        <v>13</v>
      </c>
    </row>
    <row r="24" spans="2:9" x14ac:dyDescent="0.3">
      <c r="B24">
        <v>14</v>
      </c>
      <c r="C24" s="1" t="s">
        <v>81</v>
      </c>
      <c r="D24" s="1"/>
      <c r="E24" s="1" t="s">
        <v>41</v>
      </c>
      <c r="F24" s="1" t="s">
        <v>82</v>
      </c>
      <c r="G24" s="1" t="s">
        <v>43</v>
      </c>
      <c r="H24" s="1" t="s">
        <v>83</v>
      </c>
      <c r="I24" s="1">
        <f>+Territorio[[#This Row],[id]]</f>
        <v>14</v>
      </c>
    </row>
    <row r="25" spans="2:9" x14ac:dyDescent="0.3">
      <c r="B25">
        <v>15</v>
      </c>
      <c r="C25" s="1" t="s">
        <v>84</v>
      </c>
      <c r="D25" s="1"/>
      <c r="E25" s="1" t="s">
        <v>41</v>
      </c>
      <c r="F25" s="1" t="s">
        <v>85</v>
      </c>
      <c r="G25" s="1" t="s">
        <v>43</v>
      </c>
      <c r="H25" s="1" t="s">
        <v>86</v>
      </c>
      <c r="I25" s="1">
        <f>+Territorio[[#This Row],[id]]</f>
        <v>15</v>
      </c>
    </row>
    <row r="26" spans="2:9" x14ac:dyDescent="0.3">
      <c r="B26">
        <v>16</v>
      </c>
      <c r="C26" s="1" t="s">
        <v>87</v>
      </c>
      <c r="D26" s="1"/>
      <c r="E26" s="1" t="s">
        <v>41</v>
      </c>
      <c r="F26" s="1" t="s">
        <v>88</v>
      </c>
      <c r="G26" s="1" t="s">
        <v>43</v>
      </c>
      <c r="H26" s="1" t="s">
        <v>89</v>
      </c>
      <c r="I26" s="1">
        <f>+Territorio[[#This Row],[id]]</f>
        <v>16</v>
      </c>
    </row>
    <row r="27" spans="2:9" x14ac:dyDescent="0.3">
      <c r="B27">
        <v>17</v>
      </c>
      <c r="C27" s="1" t="s">
        <v>90</v>
      </c>
      <c r="D27" s="1"/>
      <c r="E27" s="1" t="s">
        <v>41</v>
      </c>
      <c r="F27" s="1" t="s">
        <v>91</v>
      </c>
      <c r="G27" s="1" t="s">
        <v>43</v>
      </c>
      <c r="H27" s="1" t="s">
        <v>92</v>
      </c>
      <c r="I27" s="1">
        <f>+Territorio[[#This Row],[id]]</f>
        <v>17</v>
      </c>
    </row>
    <row r="28" spans="2:9" x14ac:dyDescent="0.3">
      <c r="B28">
        <v>18</v>
      </c>
      <c r="C28" s="1" t="s">
        <v>93</v>
      </c>
      <c r="D28" s="1"/>
      <c r="E28" s="1" t="s">
        <v>41</v>
      </c>
      <c r="F28" s="1" t="s">
        <v>94</v>
      </c>
      <c r="G28" s="1" t="s">
        <v>43</v>
      </c>
      <c r="H28" s="1" t="s">
        <v>95</v>
      </c>
      <c r="I28" s="1">
        <f>+Territorio[[#This Row],[id]]</f>
        <v>18</v>
      </c>
    </row>
    <row r="29" spans="2:9" x14ac:dyDescent="0.3">
      <c r="B29">
        <v>19</v>
      </c>
      <c r="C29" s="1" t="s">
        <v>96</v>
      </c>
      <c r="D29" s="1"/>
      <c r="E29" s="1" t="s">
        <v>41</v>
      </c>
      <c r="F29" s="1" t="s">
        <v>97</v>
      </c>
      <c r="G29" s="1" t="s">
        <v>43</v>
      </c>
      <c r="H29" s="1" t="s">
        <v>98</v>
      </c>
      <c r="I29" s="1">
        <f>+Territorio[[#This Row],[id]]</f>
        <v>19</v>
      </c>
    </row>
    <row r="30" spans="2:9" x14ac:dyDescent="0.3">
      <c r="B30">
        <v>20</v>
      </c>
      <c r="C30" s="1" t="s">
        <v>99</v>
      </c>
      <c r="D30" s="1"/>
      <c r="E30" s="1" t="s">
        <v>41</v>
      </c>
      <c r="F30" s="1" t="s">
        <v>100</v>
      </c>
      <c r="G30" s="1" t="s">
        <v>43</v>
      </c>
      <c r="H30" s="1" t="s">
        <v>101</v>
      </c>
      <c r="I30" s="1">
        <f>+Territorio[[#This Row],[id]]</f>
        <v>20</v>
      </c>
    </row>
    <row r="31" spans="2:9" x14ac:dyDescent="0.3">
      <c r="B31">
        <v>21</v>
      </c>
      <c r="C31" s="1" t="s">
        <v>102</v>
      </c>
      <c r="D31" s="1"/>
      <c r="E31" s="1" t="s">
        <v>41</v>
      </c>
      <c r="F31" s="1" t="s">
        <v>103</v>
      </c>
      <c r="G31" s="1" t="s">
        <v>43</v>
      </c>
      <c r="H31" s="1" t="s">
        <v>104</v>
      </c>
      <c r="I31" s="1">
        <f>+Territorio[[#This Row],[id]]</f>
        <v>21</v>
      </c>
    </row>
    <row r="32" spans="2:9" x14ac:dyDescent="0.3">
      <c r="B32">
        <v>22</v>
      </c>
      <c r="C32" s="1" t="s">
        <v>105</v>
      </c>
      <c r="D32" s="1"/>
      <c r="E32" s="1" t="s">
        <v>41</v>
      </c>
      <c r="F32" s="1" t="s">
        <v>106</v>
      </c>
      <c r="G32" s="1" t="s">
        <v>43</v>
      </c>
      <c r="H32" s="1" t="s">
        <v>107</v>
      </c>
      <c r="I32" s="1">
        <f>+Territorio[[#This Row],[id]]</f>
        <v>22</v>
      </c>
    </row>
    <row r="33" spans="2:9" x14ac:dyDescent="0.3">
      <c r="B33">
        <v>23</v>
      </c>
      <c r="C33" s="1" t="s">
        <v>108</v>
      </c>
      <c r="D33" s="1"/>
      <c r="E33" s="1" t="s">
        <v>41</v>
      </c>
      <c r="F33" s="1" t="s">
        <v>109</v>
      </c>
      <c r="G33" s="1" t="s">
        <v>43</v>
      </c>
      <c r="H33" s="1" t="s">
        <v>110</v>
      </c>
      <c r="I33" s="1">
        <f>+Territorio[[#This Row],[id]]</f>
        <v>23</v>
      </c>
    </row>
    <row r="34" spans="2:9" x14ac:dyDescent="0.3">
      <c r="B34">
        <v>24</v>
      </c>
      <c r="C34" s="1" t="s">
        <v>111</v>
      </c>
      <c r="D34" s="1"/>
      <c r="E34" s="1" t="s">
        <v>41</v>
      </c>
      <c r="F34" s="1" t="s">
        <v>112</v>
      </c>
      <c r="G34" s="1" t="s">
        <v>43</v>
      </c>
      <c r="H34" s="1" t="s">
        <v>113</v>
      </c>
      <c r="I34" s="1">
        <f>+Territorio[[#This Row],[id]]</f>
        <v>24</v>
      </c>
    </row>
    <row r="35" spans="2:9" x14ac:dyDescent="0.3">
      <c r="B35">
        <v>25</v>
      </c>
      <c r="C35" s="1" t="s">
        <v>114</v>
      </c>
      <c r="D35" s="1"/>
      <c r="E35" s="1" t="s">
        <v>41</v>
      </c>
      <c r="F35" s="1" t="s">
        <v>115</v>
      </c>
      <c r="G35" s="1" t="s">
        <v>43</v>
      </c>
      <c r="H35" s="1" t="s">
        <v>116</v>
      </c>
      <c r="I35" s="1">
        <f>+Territorio[[#This Row],[id]]</f>
        <v>25</v>
      </c>
    </row>
    <row r="36" spans="2:9" x14ac:dyDescent="0.3">
      <c r="B36">
        <v>26</v>
      </c>
      <c r="C36" s="1" t="s">
        <v>117</v>
      </c>
      <c r="D36" s="1"/>
      <c r="E36" s="1" t="s">
        <v>41</v>
      </c>
      <c r="F36" s="1" t="s">
        <v>118</v>
      </c>
      <c r="G36" s="1" t="s">
        <v>43</v>
      </c>
      <c r="H36" s="1" t="s">
        <v>119</v>
      </c>
      <c r="I36" s="1">
        <f>+Territorio[[#This Row],[id]]</f>
        <v>26</v>
      </c>
    </row>
    <row r="37" spans="2:9" x14ac:dyDescent="0.3">
      <c r="B37">
        <v>27</v>
      </c>
      <c r="C37" s="1" t="s">
        <v>120</v>
      </c>
      <c r="D37" s="1"/>
      <c r="E37" s="1" t="s">
        <v>41</v>
      </c>
      <c r="F37" s="1" t="s">
        <v>121</v>
      </c>
      <c r="G37" s="1" t="s">
        <v>43</v>
      </c>
      <c r="H37" s="1" t="s">
        <v>122</v>
      </c>
      <c r="I37" s="1">
        <f>+Territorio[[#This Row],[id]]</f>
        <v>27</v>
      </c>
    </row>
    <row r="38" spans="2:9" x14ac:dyDescent="0.3">
      <c r="B38">
        <v>28</v>
      </c>
      <c r="C38" s="1" t="s">
        <v>123</v>
      </c>
      <c r="D38" s="1"/>
      <c r="E38" s="1" t="s">
        <v>41</v>
      </c>
      <c r="F38" s="1" t="s">
        <v>124</v>
      </c>
      <c r="G38" s="1" t="s">
        <v>43</v>
      </c>
      <c r="H38" s="1" t="s">
        <v>125</v>
      </c>
      <c r="I38" s="1">
        <f>+Territorio[[#This Row],[id]]</f>
        <v>28</v>
      </c>
    </row>
    <row r="39" spans="2:9" x14ac:dyDescent="0.3">
      <c r="B39">
        <v>29</v>
      </c>
      <c r="C39" s="1" t="s">
        <v>126</v>
      </c>
      <c r="D39" s="1"/>
      <c r="E39" s="1" t="s">
        <v>41</v>
      </c>
      <c r="F39" s="1" t="s">
        <v>127</v>
      </c>
      <c r="G39" s="1" t="s">
        <v>43</v>
      </c>
      <c r="H39" s="1" t="s">
        <v>128</v>
      </c>
      <c r="I39" s="1">
        <f>+Territorio[[#This Row],[id]]</f>
        <v>29</v>
      </c>
    </row>
    <row r="40" spans="2:9" x14ac:dyDescent="0.3">
      <c r="B40">
        <v>30</v>
      </c>
      <c r="C40" s="1" t="s">
        <v>129</v>
      </c>
      <c r="D40" s="1"/>
      <c r="E40" s="1" t="s">
        <v>41</v>
      </c>
      <c r="F40" s="1" t="s">
        <v>130</v>
      </c>
      <c r="G40" s="1" t="s">
        <v>43</v>
      </c>
      <c r="H40" s="1" t="s">
        <v>131</v>
      </c>
      <c r="I40" s="1">
        <f>+Territorio[[#This Row],[id]]</f>
        <v>30</v>
      </c>
    </row>
    <row r="41" spans="2:9" x14ac:dyDescent="0.3">
      <c r="B41">
        <v>31</v>
      </c>
      <c r="C41" s="1" t="s">
        <v>132</v>
      </c>
      <c r="D41" s="1"/>
      <c r="E41" s="1" t="s">
        <v>41</v>
      </c>
      <c r="F41" s="1" t="s">
        <v>133</v>
      </c>
      <c r="G41" s="1" t="s">
        <v>43</v>
      </c>
      <c r="H41" s="1" t="s">
        <v>134</v>
      </c>
      <c r="I41" s="1">
        <f>+Territorio[[#This Row],[id]]</f>
        <v>31</v>
      </c>
    </row>
    <row r="42" spans="2:9" x14ac:dyDescent="0.3">
      <c r="B42">
        <v>32</v>
      </c>
      <c r="C42" s="1" t="s">
        <v>135</v>
      </c>
      <c r="D42" s="1"/>
      <c r="E42" s="1" t="s">
        <v>41</v>
      </c>
      <c r="F42" s="1" t="s">
        <v>136</v>
      </c>
      <c r="G42" s="1" t="s">
        <v>43</v>
      </c>
      <c r="H42" s="1" t="s">
        <v>137</v>
      </c>
      <c r="I42" s="1">
        <f>+Territorio[[#This Row],[id]]</f>
        <v>32</v>
      </c>
    </row>
    <row r="43" spans="2:9" x14ac:dyDescent="0.3">
      <c r="B43">
        <v>33</v>
      </c>
      <c r="C43" s="1" t="s">
        <v>138</v>
      </c>
      <c r="D43" s="1"/>
      <c r="E43" s="1" t="s">
        <v>41</v>
      </c>
      <c r="F43" s="1" t="s">
        <v>139</v>
      </c>
      <c r="G43" s="1" t="s">
        <v>43</v>
      </c>
      <c r="H43" s="1" t="s">
        <v>140</v>
      </c>
      <c r="I43" s="1">
        <f>+Territorio[[#This Row],[id]]</f>
        <v>33</v>
      </c>
    </row>
    <row r="44" spans="2:9" x14ac:dyDescent="0.3">
      <c r="B44">
        <v>34</v>
      </c>
      <c r="C44" s="1" t="s">
        <v>141</v>
      </c>
      <c r="D44" s="1"/>
      <c r="E44" s="1" t="s">
        <v>41</v>
      </c>
      <c r="F44" s="1" t="s">
        <v>142</v>
      </c>
      <c r="G44" s="1" t="s">
        <v>43</v>
      </c>
      <c r="H44" s="1" t="s">
        <v>143</v>
      </c>
      <c r="I44" s="1">
        <f>+Territorio[[#This Row],[id]]</f>
        <v>34</v>
      </c>
    </row>
    <row r="45" spans="2:9" x14ac:dyDescent="0.3">
      <c r="B45">
        <v>35</v>
      </c>
      <c r="C45" s="1" t="s">
        <v>144</v>
      </c>
      <c r="D45" s="1"/>
      <c r="E45" s="1" t="s">
        <v>41</v>
      </c>
      <c r="F45" s="1" t="s">
        <v>145</v>
      </c>
      <c r="G45" s="1" t="s">
        <v>43</v>
      </c>
      <c r="H45" s="1" t="s">
        <v>146</v>
      </c>
      <c r="I45" s="1">
        <f>+Territorio[[#This Row],[id]]</f>
        <v>35</v>
      </c>
    </row>
    <row r="46" spans="2:9" x14ac:dyDescent="0.3">
      <c r="B46">
        <v>36</v>
      </c>
      <c r="C46" s="1" t="s">
        <v>147</v>
      </c>
      <c r="D46" s="1"/>
      <c r="E46" s="1" t="s">
        <v>41</v>
      </c>
      <c r="F46" s="1" t="s">
        <v>148</v>
      </c>
      <c r="G46" s="1" t="s">
        <v>43</v>
      </c>
      <c r="H46" s="1" t="s">
        <v>149</v>
      </c>
      <c r="I46" s="1">
        <f>+Territorio[[#This Row],[id]]</f>
        <v>36</v>
      </c>
    </row>
    <row r="47" spans="2:9" x14ac:dyDescent="0.3">
      <c r="B47">
        <v>37</v>
      </c>
      <c r="C47" s="1" t="s">
        <v>150</v>
      </c>
      <c r="D47" s="1"/>
      <c r="E47" s="1" t="s">
        <v>41</v>
      </c>
      <c r="F47" s="1" t="s">
        <v>151</v>
      </c>
      <c r="G47" s="1" t="s">
        <v>43</v>
      </c>
      <c r="H47" s="1" t="s">
        <v>152</v>
      </c>
      <c r="I47" s="1">
        <f>+Territorio[[#This Row],[id]]</f>
        <v>37</v>
      </c>
    </row>
    <row r="48" spans="2:9" x14ac:dyDescent="0.3">
      <c r="B48">
        <v>38</v>
      </c>
      <c r="C48" s="1" t="s">
        <v>153</v>
      </c>
      <c r="D48" s="1"/>
      <c r="E48" s="1" t="s">
        <v>41</v>
      </c>
      <c r="F48" s="1" t="s">
        <v>154</v>
      </c>
      <c r="G48" s="1" t="s">
        <v>43</v>
      </c>
      <c r="H48" s="1" t="s">
        <v>155</v>
      </c>
      <c r="I48" s="1">
        <f>+Territorio[[#This Row],[id]]</f>
        <v>38</v>
      </c>
    </row>
    <row r="49" spans="2:9" x14ac:dyDescent="0.3">
      <c r="B49">
        <v>39</v>
      </c>
      <c r="C49" s="1" t="s">
        <v>156</v>
      </c>
      <c r="D49" s="1"/>
      <c r="E49" s="1" t="s">
        <v>41</v>
      </c>
      <c r="F49" s="1" t="s">
        <v>157</v>
      </c>
      <c r="G49" s="1" t="s">
        <v>43</v>
      </c>
      <c r="H49" s="1" t="s">
        <v>158</v>
      </c>
      <c r="I49" s="1">
        <f>+Territorio[[#This Row],[id]]</f>
        <v>39</v>
      </c>
    </row>
    <row r="50" spans="2:9" x14ac:dyDescent="0.3">
      <c r="B50">
        <v>40</v>
      </c>
      <c r="C50" s="1" t="s">
        <v>159</v>
      </c>
      <c r="D50" s="1"/>
      <c r="E50" s="1" t="s">
        <v>41</v>
      </c>
      <c r="F50" s="1" t="s">
        <v>160</v>
      </c>
      <c r="G50" s="1" t="s">
        <v>43</v>
      </c>
      <c r="H50" s="1" t="s">
        <v>161</v>
      </c>
      <c r="I50" s="1">
        <f>+Territorio[[#This Row],[id]]</f>
        <v>40</v>
      </c>
    </row>
    <row r="51" spans="2:9" x14ac:dyDescent="0.3">
      <c r="B51">
        <v>41</v>
      </c>
      <c r="C51" s="1" t="s">
        <v>162</v>
      </c>
      <c r="D51" s="1"/>
      <c r="E51" s="1" t="s">
        <v>41</v>
      </c>
      <c r="F51" s="1" t="s">
        <v>163</v>
      </c>
      <c r="G51" s="1" t="s">
        <v>43</v>
      </c>
      <c r="H51" s="1" t="s">
        <v>164</v>
      </c>
      <c r="I51" s="1">
        <f>+Territorio[[#This Row],[id]]</f>
        <v>41</v>
      </c>
    </row>
    <row r="52" spans="2:9" x14ac:dyDescent="0.3">
      <c r="B52">
        <v>42</v>
      </c>
      <c r="C52" s="1" t="s">
        <v>165</v>
      </c>
      <c r="D52" s="1"/>
      <c r="E52" s="1" t="s">
        <v>41</v>
      </c>
      <c r="F52" s="1" t="s">
        <v>166</v>
      </c>
      <c r="G52" s="1" t="s">
        <v>43</v>
      </c>
      <c r="H52" s="1" t="s">
        <v>167</v>
      </c>
      <c r="I52" s="1">
        <f>+Territorio[[#This Row],[id]]</f>
        <v>42</v>
      </c>
    </row>
    <row r="53" spans="2:9" x14ac:dyDescent="0.3">
      <c r="B53">
        <v>43</v>
      </c>
      <c r="C53" s="1" t="s">
        <v>168</v>
      </c>
      <c r="D53" s="1"/>
      <c r="E53" s="1" t="s">
        <v>41</v>
      </c>
      <c r="F53" s="1" t="s">
        <v>169</v>
      </c>
      <c r="G53" s="1" t="s">
        <v>43</v>
      </c>
      <c r="H53" s="1" t="s">
        <v>170</v>
      </c>
      <c r="I53" s="1">
        <f>+Territorio[[#This Row],[id]]</f>
        <v>43</v>
      </c>
    </row>
    <row r="54" spans="2:9" x14ac:dyDescent="0.3">
      <c r="B54">
        <v>44</v>
      </c>
      <c r="C54" s="1" t="s">
        <v>171</v>
      </c>
      <c r="D54" s="1"/>
      <c r="E54" s="1" t="s">
        <v>41</v>
      </c>
      <c r="F54" s="1" t="s">
        <v>172</v>
      </c>
      <c r="G54" s="1" t="s">
        <v>43</v>
      </c>
      <c r="H54" s="1" t="s">
        <v>173</v>
      </c>
      <c r="I54" s="1">
        <f>+Territorio[[#This Row],[id]]</f>
        <v>44</v>
      </c>
    </row>
    <row r="55" spans="2:9" x14ac:dyDescent="0.3">
      <c r="B55">
        <v>45</v>
      </c>
      <c r="C55" s="1" t="s">
        <v>174</v>
      </c>
      <c r="D55" s="1"/>
      <c r="E55" s="1" t="s">
        <v>41</v>
      </c>
      <c r="F55" s="1" t="s">
        <v>175</v>
      </c>
      <c r="G55" s="1" t="s">
        <v>43</v>
      </c>
      <c r="H55" s="1" t="s">
        <v>176</v>
      </c>
      <c r="I55" s="1">
        <f>+Territorio[[#This Row],[id]]</f>
        <v>45</v>
      </c>
    </row>
    <row r="56" spans="2:9" x14ac:dyDescent="0.3">
      <c r="B56">
        <v>46</v>
      </c>
      <c r="C56" s="1" t="s">
        <v>177</v>
      </c>
      <c r="D56" s="1"/>
      <c r="E56" s="1" t="s">
        <v>41</v>
      </c>
      <c r="F56" s="1" t="s">
        <v>178</v>
      </c>
      <c r="G56" s="1" t="s">
        <v>43</v>
      </c>
      <c r="H56" s="1" t="s">
        <v>179</v>
      </c>
      <c r="I56" s="1">
        <f>+Territorio[[#This Row],[id]]</f>
        <v>46</v>
      </c>
    </row>
    <row r="57" spans="2:9" x14ac:dyDescent="0.3">
      <c r="B57">
        <v>47</v>
      </c>
      <c r="C57" s="1" t="s">
        <v>180</v>
      </c>
      <c r="D57" s="1"/>
      <c r="E57" s="1" t="s">
        <v>41</v>
      </c>
      <c r="F57" s="1" t="s">
        <v>181</v>
      </c>
      <c r="G57" s="1" t="s">
        <v>43</v>
      </c>
      <c r="H57" s="1" t="s">
        <v>182</v>
      </c>
      <c r="I57" s="1">
        <f>+Territorio[[#This Row],[id]]</f>
        <v>47</v>
      </c>
    </row>
    <row r="58" spans="2:9" x14ac:dyDescent="0.3">
      <c r="B58">
        <v>48</v>
      </c>
      <c r="C58" s="1" t="s">
        <v>183</v>
      </c>
      <c r="D58" s="1"/>
      <c r="E58" s="1" t="s">
        <v>41</v>
      </c>
      <c r="F58" s="1" t="s">
        <v>184</v>
      </c>
      <c r="G58" s="1" t="s">
        <v>43</v>
      </c>
      <c r="H58" s="1" t="s">
        <v>185</v>
      </c>
      <c r="I58" s="1">
        <f>+Territorio[[#This Row],[id]]</f>
        <v>48</v>
      </c>
    </row>
    <row r="59" spans="2:9" x14ac:dyDescent="0.3">
      <c r="B59">
        <v>49</v>
      </c>
      <c r="C59" s="1" t="s">
        <v>186</v>
      </c>
      <c r="D59" s="1"/>
      <c r="E59" s="1" t="s">
        <v>41</v>
      </c>
      <c r="F59" s="1" t="s">
        <v>187</v>
      </c>
      <c r="G59" s="1" t="s">
        <v>43</v>
      </c>
      <c r="H59" s="1" t="s">
        <v>188</v>
      </c>
      <c r="I59" s="1">
        <f>+Territorio[[#This Row],[id]]</f>
        <v>49</v>
      </c>
    </row>
    <row r="60" spans="2:9" x14ac:dyDescent="0.3">
      <c r="B60">
        <v>50</v>
      </c>
      <c r="C60" s="1" t="s">
        <v>189</v>
      </c>
      <c r="D60" s="1"/>
      <c r="E60" s="1" t="s">
        <v>41</v>
      </c>
      <c r="F60" s="1" t="s">
        <v>190</v>
      </c>
      <c r="G60" s="1" t="s">
        <v>43</v>
      </c>
      <c r="H60" s="1" t="s">
        <v>191</v>
      </c>
      <c r="I60" s="1">
        <f>+Territorio[[#This Row],[id]]</f>
        <v>50</v>
      </c>
    </row>
    <row r="61" spans="2:9" x14ac:dyDescent="0.3">
      <c r="B61">
        <v>51</v>
      </c>
      <c r="C61" s="1" t="s">
        <v>192</v>
      </c>
      <c r="D61" s="1"/>
      <c r="E61" s="1" t="s">
        <v>41</v>
      </c>
      <c r="F61" s="1" t="s">
        <v>193</v>
      </c>
      <c r="G61" s="1" t="s">
        <v>43</v>
      </c>
      <c r="H61" s="1" t="s">
        <v>194</v>
      </c>
      <c r="I61" s="1">
        <f>+Territorio[[#This Row],[id]]</f>
        <v>51</v>
      </c>
    </row>
    <row r="62" spans="2:9" x14ac:dyDescent="0.3">
      <c r="B62">
        <v>52</v>
      </c>
      <c r="C62" s="1" t="s">
        <v>195</v>
      </c>
      <c r="D62" s="1"/>
      <c r="E62" s="1" t="s">
        <v>41</v>
      </c>
      <c r="F62" s="1" t="s">
        <v>196</v>
      </c>
      <c r="G62" s="1" t="s">
        <v>43</v>
      </c>
      <c r="H62" s="1" t="s">
        <v>197</v>
      </c>
      <c r="I62" s="1">
        <f>+Territorio[[#This Row],[id]]</f>
        <v>52</v>
      </c>
    </row>
    <row r="63" spans="2:9" x14ac:dyDescent="0.3">
      <c r="B63">
        <v>53</v>
      </c>
      <c r="C63" s="1" t="s">
        <v>198</v>
      </c>
      <c r="D63" s="1"/>
      <c r="E63" s="1" t="s">
        <v>41</v>
      </c>
      <c r="F63" s="1" t="s">
        <v>199</v>
      </c>
      <c r="G63" s="1" t="s">
        <v>43</v>
      </c>
      <c r="H63" s="1" t="s">
        <v>200</v>
      </c>
      <c r="I63" s="1">
        <f>+Territorio[[#This Row],[id]]</f>
        <v>53</v>
      </c>
    </row>
    <row r="64" spans="2:9" x14ac:dyDescent="0.3">
      <c r="B64">
        <v>54</v>
      </c>
      <c r="C64" s="1" t="s">
        <v>201</v>
      </c>
      <c r="D64" s="1"/>
      <c r="E64" s="1" t="s">
        <v>41</v>
      </c>
      <c r="F64" s="1" t="s">
        <v>202</v>
      </c>
      <c r="G64" s="1" t="s">
        <v>43</v>
      </c>
      <c r="H64" s="1" t="s">
        <v>203</v>
      </c>
      <c r="I64" s="1">
        <f>+Territorio[[#This Row],[id]]</f>
        <v>54</v>
      </c>
    </row>
    <row r="65" spans="2:9" x14ac:dyDescent="0.3">
      <c r="B65">
        <v>55</v>
      </c>
      <c r="C65" s="1" t="s">
        <v>204</v>
      </c>
      <c r="D65" s="1"/>
      <c r="E65" s="1" t="s">
        <v>41</v>
      </c>
      <c r="F65" s="1" t="s">
        <v>205</v>
      </c>
      <c r="G65" s="1" t="s">
        <v>43</v>
      </c>
      <c r="H65" s="1" t="s">
        <v>206</v>
      </c>
      <c r="I65" s="1">
        <f>+Territorio[[#This Row],[id]]</f>
        <v>55</v>
      </c>
    </row>
    <row r="66" spans="2:9" x14ac:dyDescent="0.3">
      <c r="B66">
        <v>56</v>
      </c>
      <c r="C66" s="1" t="s">
        <v>207</v>
      </c>
      <c r="D66" s="1"/>
      <c r="E66" s="1" t="s">
        <v>41</v>
      </c>
      <c r="F66" s="1" t="s">
        <v>208</v>
      </c>
      <c r="G66" s="1" t="s">
        <v>43</v>
      </c>
      <c r="H66" s="1" t="s">
        <v>209</v>
      </c>
      <c r="I66" s="1">
        <f>+Territorio[[#This Row],[id]]</f>
        <v>56</v>
      </c>
    </row>
    <row r="67" spans="2:9" x14ac:dyDescent="0.3">
      <c r="B67">
        <v>57</v>
      </c>
      <c r="C67" s="1" t="s">
        <v>210</v>
      </c>
      <c r="D67" s="1"/>
      <c r="E67" s="1" t="s">
        <v>41</v>
      </c>
      <c r="F67" s="1" t="s">
        <v>211</v>
      </c>
      <c r="G67" s="1" t="s">
        <v>43</v>
      </c>
      <c r="H67" s="1" t="s">
        <v>212</v>
      </c>
      <c r="I67" s="1">
        <f>+Territorio[[#This Row],[id]]</f>
        <v>57</v>
      </c>
    </row>
    <row r="68" spans="2:9" x14ac:dyDescent="0.3">
      <c r="B68">
        <v>58</v>
      </c>
      <c r="C68" s="1" t="s">
        <v>213</v>
      </c>
      <c r="D68" s="1"/>
      <c r="E68" s="1" t="s">
        <v>41</v>
      </c>
      <c r="F68" s="1" t="s">
        <v>214</v>
      </c>
      <c r="G68" s="1" t="s">
        <v>43</v>
      </c>
      <c r="H68" s="1" t="s">
        <v>215</v>
      </c>
      <c r="I68" s="1">
        <f>+Territorio[[#This Row],[id]]</f>
        <v>58</v>
      </c>
    </row>
    <row r="69" spans="2:9" x14ac:dyDescent="0.3">
      <c r="B69">
        <v>59</v>
      </c>
      <c r="C69" s="1" t="s">
        <v>216</v>
      </c>
      <c r="D69" s="1"/>
      <c r="E69" s="1" t="s">
        <v>41</v>
      </c>
      <c r="F69" s="1" t="s">
        <v>217</v>
      </c>
      <c r="G69" s="1" t="s">
        <v>43</v>
      </c>
      <c r="H69" s="1" t="s">
        <v>218</v>
      </c>
      <c r="I69" s="1">
        <f>+Territorio[[#This Row],[id]]</f>
        <v>59</v>
      </c>
    </row>
    <row r="70" spans="2:9" x14ac:dyDescent="0.3">
      <c r="B70">
        <v>60</v>
      </c>
      <c r="C70" s="1" t="s">
        <v>219</v>
      </c>
      <c r="D70" s="1"/>
      <c r="E70" s="1" t="s">
        <v>41</v>
      </c>
      <c r="F70" s="1" t="s">
        <v>220</v>
      </c>
      <c r="G70" s="1" t="s">
        <v>43</v>
      </c>
      <c r="H70" s="1" t="s">
        <v>221</v>
      </c>
      <c r="I70" s="1">
        <f>+Territorio[[#This Row],[id]]</f>
        <v>60</v>
      </c>
    </row>
    <row r="71" spans="2:9" x14ac:dyDescent="0.3">
      <c r="B71">
        <v>61</v>
      </c>
      <c r="C71" s="1" t="s">
        <v>222</v>
      </c>
      <c r="D71" s="1"/>
      <c r="E71" s="1" t="s">
        <v>41</v>
      </c>
      <c r="F71" s="1" t="s">
        <v>223</v>
      </c>
      <c r="G71" s="1" t="s">
        <v>43</v>
      </c>
      <c r="H71" s="1" t="s">
        <v>224</v>
      </c>
      <c r="I71" s="1">
        <f>+Territorio[[#This Row],[id]]</f>
        <v>61</v>
      </c>
    </row>
    <row r="72" spans="2:9" x14ac:dyDescent="0.3">
      <c r="B72">
        <v>62</v>
      </c>
      <c r="C72" s="1" t="s">
        <v>225</v>
      </c>
      <c r="D72" s="1"/>
      <c r="E72" s="1" t="s">
        <v>41</v>
      </c>
      <c r="F72" s="1" t="s">
        <v>226</v>
      </c>
      <c r="G72" s="1" t="s">
        <v>43</v>
      </c>
      <c r="H72" s="1" t="s">
        <v>227</v>
      </c>
      <c r="I72" s="1">
        <f>+Territorio[[#This Row],[id]]</f>
        <v>62</v>
      </c>
    </row>
    <row r="73" spans="2:9" x14ac:dyDescent="0.3">
      <c r="B73">
        <v>63</v>
      </c>
      <c r="C73" s="1" t="s">
        <v>228</v>
      </c>
      <c r="D73" s="1"/>
      <c r="E73" s="1" t="s">
        <v>41</v>
      </c>
      <c r="F73" s="1" t="s">
        <v>229</v>
      </c>
      <c r="G73" s="1" t="s">
        <v>43</v>
      </c>
      <c r="H73" s="1" t="s">
        <v>230</v>
      </c>
      <c r="I73" s="1">
        <f>+Territorio[[#This Row],[id]]</f>
        <v>63</v>
      </c>
    </row>
    <row r="74" spans="2:9" x14ac:dyDescent="0.3">
      <c r="B74">
        <v>64</v>
      </c>
      <c r="C74" s="1" t="s">
        <v>231</v>
      </c>
      <c r="D74" s="1"/>
      <c r="E74" s="1" t="s">
        <v>41</v>
      </c>
      <c r="F74" s="1" t="s">
        <v>232</v>
      </c>
      <c r="G74" s="1" t="s">
        <v>43</v>
      </c>
      <c r="H74" s="1" t="s">
        <v>233</v>
      </c>
      <c r="I74" s="1">
        <f>+Territorio[[#This Row],[id]]</f>
        <v>64</v>
      </c>
    </row>
    <row r="75" spans="2:9" x14ac:dyDescent="0.3">
      <c r="B75">
        <v>65</v>
      </c>
      <c r="C75" s="1" t="s">
        <v>234</v>
      </c>
      <c r="D75" s="1"/>
      <c r="E75" s="1" t="s">
        <v>41</v>
      </c>
      <c r="F75" s="1" t="s">
        <v>235</v>
      </c>
      <c r="G75" s="1" t="s">
        <v>43</v>
      </c>
      <c r="H75" s="1" t="s">
        <v>236</v>
      </c>
      <c r="I75" s="1">
        <f>+Territorio[[#This Row],[id]]</f>
        <v>65</v>
      </c>
    </row>
    <row r="76" spans="2:9" x14ac:dyDescent="0.3">
      <c r="B76">
        <v>66</v>
      </c>
      <c r="C76" s="1" t="s">
        <v>237</v>
      </c>
      <c r="D76" s="1"/>
      <c r="E76" s="1" t="s">
        <v>41</v>
      </c>
      <c r="F76" s="1" t="s">
        <v>238</v>
      </c>
      <c r="G76" s="1" t="s">
        <v>43</v>
      </c>
      <c r="H76" s="1" t="s">
        <v>239</v>
      </c>
      <c r="I76" s="1">
        <f>+Territorio[[#This Row],[id]]</f>
        <v>66</v>
      </c>
    </row>
    <row r="77" spans="2:9" x14ac:dyDescent="0.3">
      <c r="B77">
        <v>67</v>
      </c>
      <c r="C77" s="1" t="s">
        <v>240</v>
      </c>
      <c r="D77" s="1"/>
      <c r="E77" s="1" t="s">
        <v>41</v>
      </c>
      <c r="F77" s="1" t="s">
        <v>241</v>
      </c>
      <c r="G77" s="1" t="s">
        <v>43</v>
      </c>
      <c r="H77" s="1" t="s">
        <v>242</v>
      </c>
      <c r="I77" s="1">
        <f>+Territorio[[#This Row],[id]]</f>
        <v>67</v>
      </c>
    </row>
    <row r="78" spans="2:9" x14ac:dyDescent="0.3">
      <c r="B78">
        <v>68</v>
      </c>
      <c r="C78" s="1" t="s">
        <v>243</v>
      </c>
      <c r="D78" s="1"/>
      <c r="E78" s="1" t="s">
        <v>41</v>
      </c>
      <c r="F78" s="1" t="s">
        <v>244</v>
      </c>
      <c r="G78" s="1" t="s">
        <v>43</v>
      </c>
      <c r="H78" s="1" t="s">
        <v>245</v>
      </c>
      <c r="I78" s="1">
        <f>+Territorio[[#This Row],[id]]</f>
        <v>68</v>
      </c>
    </row>
    <row r="79" spans="2:9" x14ac:dyDescent="0.3">
      <c r="B79">
        <v>69</v>
      </c>
      <c r="C79" s="1" t="s">
        <v>246</v>
      </c>
      <c r="D79" s="1"/>
      <c r="E79" s="1" t="s">
        <v>41</v>
      </c>
      <c r="F79" s="1" t="s">
        <v>247</v>
      </c>
      <c r="G79" s="1" t="s">
        <v>43</v>
      </c>
      <c r="H79" s="1" t="s">
        <v>248</v>
      </c>
      <c r="I79" s="1">
        <f>+Territorio[[#This Row],[id]]</f>
        <v>69</v>
      </c>
    </row>
    <row r="80" spans="2:9" x14ac:dyDescent="0.3">
      <c r="B80">
        <v>70</v>
      </c>
      <c r="C80" s="1" t="s">
        <v>249</v>
      </c>
      <c r="D80" s="1"/>
      <c r="E80" s="1" t="s">
        <v>41</v>
      </c>
      <c r="F80" s="1" t="s">
        <v>250</v>
      </c>
      <c r="G80" s="1" t="s">
        <v>43</v>
      </c>
      <c r="H80" s="1" t="s">
        <v>251</v>
      </c>
      <c r="I80" s="1">
        <f>+Territorio[[#This Row],[id]]</f>
        <v>70</v>
      </c>
    </row>
    <row r="81" spans="2:9" x14ac:dyDescent="0.3">
      <c r="B81">
        <v>71</v>
      </c>
      <c r="C81" s="1" t="s">
        <v>252</v>
      </c>
      <c r="D81" s="1"/>
      <c r="E81" s="1" t="s">
        <v>41</v>
      </c>
      <c r="F81" s="1" t="s">
        <v>253</v>
      </c>
      <c r="G81" s="1" t="s">
        <v>43</v>
      </c>
      <c r="H81" s="1" t="s">
        <v>254</v>
      </c>
      <c r="I81" s="1">
        <f>+Territorio[[#This Row],[id]]</f>
        <v>71</v>
      </c>
    </row>
    <row r="82" spans="2:9" x14ac:dyDescent="0.3">
      <c r="B82">
        <v>72</v>
      </c>
      <c r="C82" s="1" t="s">
        <v>255</v>
      </c>
      <c r="D82" s="1"/>
      <c r="E82" s="1" t="s">
        <v>41</v>
      </c>
      <c r="F82" s="1" t="s">
        <v>256</v>
      </c>
      <c r="G82" s="1" t="s">
        <v>43</v>
      </c>
      <c r="H82" s="1" t="s">
        <v>257</v>
      </c>
      <c r="I82" s="1">
        <f>+Territorio[[#This Row],[id]]</f>
        <v>72</v>
      </c>
    </row>
    <row r="83" spans="2:9" x14ac:dyDescent="0.3">
      <c r="B83">
        <v>73</v>
      </c>
      <c r="C83" s="1" t="s">
        <v>258</v>
      </c>
      <c r="D83" s="1"/>
      <c r="E83" s="1" t="s">
        <v>41</v>
      </c>
      <c r="F83" s="1" t="s">
        <v>259</v>
      </c>
      <c r="G83" s="1" t="s">
        <v>43</v>
      </c>
      <c r="H83" s="1" t="s">
        <v>260</v>
      </c>
      <c r="I83" s="1">
        <f>+Territorio[[#This Row],[id]]</f>
        <v>73</v>
      </c>
    </row>
    <row r="84" spans="2:9" x14ac:dyDescent="0.3">
      <c r="B84">
        <v>74</v>
      </c>
      <c r="C84" s="1" t="s">
        <v>261</v>
      </c>
      <c r="D84" s="1"/>
      <c r="E84" s="1" t="s">
        <v>41</v>
      </c>
      <c r="F84" s="1" t="s">
        <v>262</v>
      </c>
      <c r="G84" s="1" t="s">
        <v>43</v>
      </c>
      <c r="H84" s="1" t="s">
        <v>263</v>
      </c>
      <c r="I84" s="1">
        <f>+Territorio[[#This Row],[id]]</f>
        <v>74</v>
      </c>
    </row>
    <row r="85" spans="2:9" x14ac:dyDescent="0.3">
      <c r="B85">
        <v>75</v>
      </c>
      <c r="C85" s="1" t="s">
        <v>264</v>
      </c>
      <c r="D85" s="1"/>
      <c r="E85" s="1" t="s">
        <v>41</v>
      </c>
      <c r="F85" s="1" t="s">
        <v>265</v>
      </c>
      <c r="G85" s="1" t="s">
        <v>43</v>
      </c>
      <c r="H85" s="1" t="s">
        <v>266</v>
      </c>
      <c r="I85" s="1">
        <f>+Territorio[[#This Row],[id]]</f>
        <v>75</v>
      </c>
    </row>
    <row r="86" spans="2:9" x14ac:dyDescent="0.3">
      <c r="B86">
        <v>76</v>
      </c>
      <c r="C86" s="1" t="s">
        <v>267</v>
      </c>
      <c r="D86" s="1"/>
      <c r="E86" s="1" t="s">
        <v>41</v>
      </c>
      <c r="F86" s="1" t="s">
        <v>268</v>
      </c>
      <c r="G86" s="1" t="s">
        <v>43</v>
      </c>
      <c r="H86" s="1" t="s">
        <v>269</v>
      </c>
      <c r="I86" s="1">
        <f>+Territorio[[#This Row],[id]]</f>
        <v>76</v>
      </c>
    </row>
    <row r="87" spans="2:9" x14ac:dyDescent="0.3">
      <c r="B87">
        <v>77</v>
      </c>
      <c r="C87" s="1" t="s">
        <v>270</v>
      </c>
      <c r="D87" s="1"/>
      <c r="E87" s="1" t="s">
        <v>41</v>
      </c>
      <c r="F87" s="1" t="s">
        <v>271</v>
      </c>
      <c r="G87" s="1" t="s">
        <v>43</v>
      </c>
      <c r="H87" s="1" t="s">
        <v>272</v>
      </c>
      <c r="I87" s="1">
        <f>+Territorio[[#This Row],[id]]</f>
        <v>77</v>
      </c>
    </row>
    <row r="88" spans="2:9" x14ac:dyDescent="0.3">
      <c r="B88">
        <v>78</v>
      </c>
      <c r="C88" s="1" t="s">
        <v>273</v>
      </c>
      <c r="D88" s="1"/>
      <c r="E88" s="1" t="s">
        <v>41</v>
      </c>
      <c r="F88" s="1" t="s">
        <v>274</v>
      </c>
      <c r="G88" s="1" t="s">
        <v>43</v>
      </c>
      <c r="H88" s="1" t="s">
        <v>275</v>
      </c>
      <c r="I88" s="1">
        <f>+Territorio[[#This Row],[id]]</f>
        <v>78</v>
      </c>
    </row>
    <row r="89" spans="2:9" x14ac:dyDescent="0.3">
      <c r="B89">
        <v>79</v>
      </c>
      <c r="C89" s="1" t="s">
        <v>276</v>
      </c>
      <c r="D89" s="1"/>
      <c r="E89" s="1" t="s">
        <v>41</v>
      </c>
      <c r="F89" s="1" t="s">
        <v>277</v>
      </c>
      <c r="G89" s="1" t="s">
        <v>43</v>
      </c>
      <c r="H89" s="1" t="s">
        <v>278</v>
      </c>
      <c r="I89" s="1">
        <f>+Territorio[[#This Row],[id]]</f>
        <v>79</v>
      </c>
    </row>
    <row r="90" spans="2:9" x14ac:dyDescent="0.3">
      <c r="B90">
        <v>80</v>
      </c>
      <c r="C90" s="1" t="s">
        <v>279</v>
      </c>
      <c r="D90" s="1"/>
      <c r="E90" s="1" t="s">
        <v>41</v>
      </c>
      <c r="F90" s="1" t="s">
        <v>280</v>
      </c>
      <c r="G90" s="1" t="s">
        <v>43</v>
      </c>
      <c r="H90" s="1" t="s">
        <v>281</v>
      </c>
      <c r="I90" s="1">
        <f>+Territorio[[#This Row],[id]]</f>
        <v>80</v>
      </c>
    </row>
    <row r="91" spans="2:9" x14ac:dyDescent="0.3">
      <c r="B91">
        <v>81</v>
      </c>
      <c r="C91" s="1" t="s">
        <v>282</v>
      </c>
      <c r="D91" s="1"/>
      <c r="E91" s="1" t="s">
        <v>41</v>
      </c>
      <c r="F91" s="1" t="s">
        <v>283</v>
      </c>
      <c r="G91" s="1" t="s">
        <v>43</v>
      </c>
      <c r="H91" s="1" t="s">
        <v>284</v>
      </c>
      <c r="I91" s="1">
        <f>+Territorio[[#This Row],[id]]</f>
        <v>81</v>
      </c>
    </row>
    <row r="92" spans="2:9" x14ac:dyDescent="0.3">
      <c r="B92">
        <v>82</v>
      </c>
      <c r="C92" s="1" t="s">
        <v>285</v>
      </c>
      <c r="D92" s="1"/>
      <c r="E92" s="1" t="s">
        <v>41</v>
      </c>
      <c r="F92" s="1" t="s">
        <v>286</v>
      </c>
      <c r="G92" s="1" t="s">
        <v>43</v>
      </c>
      <c r="H92" s="1" t="s">
        <v>287</v>
      </c>
      <c r="I92" s="1">
        <f>+Territorio[[#This Row],[id]]</f>
        <v>82</v>
      </c>
    </row>
    <row r="93" spans="2:9" x14ac:dyDescent="0.3">
      <c r="B93">
        <v>83</v>
      </c>
      <c r="C93" s="1" t="s">
        <v>288</v>
      </c>
      <c r="D93" s="1"/>
      <c r="E93" s="1" t="s">
        <v>41</v>
      </c>
      <c r="F93" s="1" t="s">
        <v>289</v>
      </c>
      <c r="G93" s="1" t="s">
        <v>43</v>
      </c>
      <c r="H93" s="1" t="s">
        <v>290</v>
      </c>
      <c r="I93" s="1">
        <f>+Territorio[[#This Row],[id]]</f>
        <v>83</v>
      </c>
    </row>
    <row r="94" spans="2:9" x14ac:dyDescent="0.3">
      <c r="B94">
        <v>84</v>
      </c>
      <c r="C94" s="1" t="s">
        <v>291</v>
      </c>
      <c r="D94" s="1"/>
      <c r="E94" s="1" t="s">
        <v>41</v>
      </c>
      <c r="F94" s="1" t="s">
        <v>292</v>
      </c>
      <c r="G94" s="1" t="s">
        <v>43</v>
      </c>
      <c r="H94" s="1" t="s">
        <v>293</v>
      </c>
      <c r="I94" s="1">
        <f>+Territorio[[#This Row],[id]]</f>
        <v>84</v>
      </c>
    </row>
    <row r="95" spans="2:9" x14ac:dyDescent="0.3">
      <c r="B95">
        <v>85</v>
      </c>
      <c r="C95" s="1" t="s">
        <v>294</v>
      </c>
      <c r="D95" s="1"/>
      <c r="E95" s="1" t="s">
        <v>41</v>
      </c>
      <c r="F95" s="1" t="s">
        <v>295</v>
      </c>
      <c r="G95" s="1" t="s">
        <v>43</v>
      </c>
      <c r="H95" s="1" t="s">
        <v>296</v>
      </c>
      <c r="I95" s="1">
        <f>+Territorio[[#This Row],[id]]</f>
        <v>85</v>
      </c>
    </row>
    <row r="96" spans="2:9" x14ac:dyDescent="0.3">
      <c r="B96">
        <v>86</v>
      </c>
      <c r="C96" s="1" t="s">
        <v>297</v>
      </c>
      <c r="D96" s="1"/>
      <c r="E96" s="1" t="s">
        <v>41</v>
      </c>
      <c r="F96" s="1" t="s">
        <v>298</v>
      </c>
      <c r="G96" s="1" t="s">
        <v>43</v>
      </c>
      <c r="H96" s="1" t="s">
        <v>299</v>
      </c>
      <c r="I96" s="1">
        <f>+Territorio[[#This Row],[id]]</f>
        <v>86</v>
      </c>
    </row>
    <row r="97" spans="2:9" x14ac:dyDescent="0.3">
      <c r="B97">
        <v>87</v>
      </c>
      <c r="C97" s="1" t="s">
        <v>300</v>
      </c>
      <c r="D97" s="1"/>
      <c r="E97" s="1" t="s">
        <v>41</v>
      </c>
      <c r="F97" s="1" t="s">
        <v>301</v>
      </c>
      <c r="G97" s="1" t="s">
        <v>43</v>
      </c>
      <c r="H97" s="1" t="s">
        <v>302</v>
      </c>
      <c r="I97" s="1">
        <f>+Territorio[[#This Row],[id]]</f>
        <v>87</v>
      </c>
    </row>
    <row r="98" spans="2:9" x14ac:dyDescent="0.3">
      <c r="B98">
        <v>88</v>
      </c>
      <c r="C98" s="1" t="s">
        <v>303</v>
      </c>
      <c r="D98" s="1"/>
      <c r="E98" s="1" t="s">
        <v>41</v>
      </c>
      <c r="F98" s="1" t="s">
        <v>304</v>
      </c>
      <c r="G98" s="1" t="s">
        <v>43</v>
      </c>
      <c r="H98" s="1" t="s">
        <v>305</v>
      </c>
      <c r="I98" s="1">
        <f>+Territorio[[#This Row],[id]]</f>
        <v>88</v>
      </c>
    </row>
    <row r="99" spans="2:9" x14ac:dyDescent="0.3">
      <c r="B99">
        <v>89</v>
      </c>
      <c r="C99" s="1" t="s">
        <v>306</v>
      </c>
      <c r="D99" s="1"/>
      <c r="E99" s="1" t="s">
        <v>41</v>
      </c>
      <c r="F99" s="1" t="s">
        <v>307</v>
      </c>
      <c r="G99" s="1" t="s">
        <v>43</v>
      </c>
      <c r="H99" s="1" t="s">
        <v>308</v>
      </c>
      <c r="I99" s="1">
        <f>+Territorio[[#This Row],[id]]</f>
        <v>89</v>
      </c>
    </row>
    <row r="100" spans="2:9" x14ac:dyDescent="0.3">
      <c r="B100">
        <v>90</v>
      </c>
      <c r="C100" s="1" t="s">
        <v>309</v>
      </c>
      <c r="D100" s="1"/>
      <c r="E100" s="1" t="s">
        <v>41</v>
      </c>
      <c r="F100" s="1" t="s">
        <v>310</v>
      </c>
      <c r="G100" s="1" t="s">
        <v>43</v>
      </c>
      <c r="H100" s="1" t="s">
        <v>311</v>
      </c>
      <c r="I100" s="1">
        <f>+Territorio[[#This Row],[id]]</f>
        <v>90</v>
      </c>
    </row>
    <row r="101" spans="2:9" x14ac:dyDescent="0.3">
      <c r="B101">
        <v>91</v>
      </c>
      <c r="C101" s="1" t="s">
        <v>312</v>
      </c>
      <c r="D101" s="1"/>
      <c r="E101" s="1" t="s">
        <v>41</v>
      </c>
      <c r="F101" s="1" t="s">
        <v>313</v>
      </c>
      <c r="G101" s="1" t="s">
        <v>43</v>
      </c>
      <c r="H101" s="1" t="s">
        <v>314</v>
      </c>
      <c r="I101" s="1">
        <f>+Territorio[[#This Row],[id]]</f>
        <v>91</v>
      </c>
    </row>
    <row r="102" spans="2:9" x14ac:dyDescent="0.3">
      <c r="B102">
        <v>92</v>
      </c>
      <c r="C102" s="1" t="s">
        <v>315</v>
      </c>
      <c r="D102" s="1"/>
      <c r="E102" s="1" t="s">
        <v>41</v>
      </c>
      <c r="F102" s="1" t="s">
        <v>316</v>
      </c>
      <c r="G102" s="1" t="s">
        <v>43</v>
      </c>
      <c r="H102" s="1" t="s">
        <v>317</v>
      </c>
      <c r="I102" s="1">
        <f>+Territorio[[#This Row],[id]]</f>
        <v>92</v>
      </c>
    </row>
    <row r="103" spans="2:9" x14ac:dyDescent="0.3">
      <c r="B103">
        <v>93</v>
      </c>
      <c r="C103" s="1" t="s">
        <v>318</v>
      </c>
      <c r="D103" s="1"/>
      <c r="E103" s="1" t="s">
        <v>41</v>
      </c>
      <c r="F103" s="1" t="s">
        <v>319</v>
      </c>
      <c r="G103" s="1" t="s">
        <v>43</v>
      </c>
      <c r="H103" s="1" t="s">
        <v>320</v>
      </c>
      <c r="I103" s="1">
        <f>+Territorio[[#This Row],[id]]</f>
        <v>93</v>
      </c>
    </row>
    <row r="104" spans="2:9" x14ac:dyDescent="0.3">
      <c r="B104">
        <v>94</v>
      </c>
      <c r="C104" s="1" t="s">
        <v>321</v>
      </c>
      <c r="D104" s="1"/>
      <c r="E104" s="1" t="s">
        <v>41</v>
      </c>
      <c r="F104" s="1" t="s">
        <v>322</v>
      </c>
      <c r="G104" s="1" t="s">
        <v>43</v>
      </c>
      <c r="H104" s="1" t="s">
        <v>323</v>
      </c>
      <c r="I104" s="1">
        <f>+Territorio[[#This Row],[id]]</f>
        <v>94</v>
      </c>
    </row>
    <row r="105" spans="2:9" x14ac:dyDescent="0.3">
      <c r="B105">
        <v>95</v>
      </c>
      <c r="C105" s="1" t="s">
        <v>324</v>
      </c>
      <c r="D105" s="1"/>
      <c r="E105" s="1" t="s">
        <v>41</v>
      </c>
      <c r="F105" s="1" t="s">
        <v>325</v>
      </c>
      <c r="G105" s="1" t="s">
        <v>43</v>
      </c>
      <c r="H105" s="1" t="s">
        <v>326</v>
      </c>
      <c r="I105" s="1">
        <f>+Territorio[[#This Row],[id]]</f>
        <v>95</v>
      </c>
    </row>
    <row r="106" spans="2:9" x14ac:dyDescent="0.3">
      <c r="B106">
        <v>96</v>
      </c>
      <c r="C106" s="1" t="s">
        <v>327</v>
      </c>
      <c r="D106" s="1"/>
      <c r="E106" s="1" t="s">
        <v>41</v>
      </c>
      <c r="F106" s="1" t="s">
        <v>328</v>
      </c>
      <c r="G106" s="1" t="s">
        <v>43</v>
      </c>
      <c r="H106" s="1" t="s">
        <v>329</v>
      </c>
      <c r="I106" s="1">
        <f>+Territorio[[#This Row],[id]]</f>
        <v>96</v>
      </c>
    </row>
    <row r="107" spans="2:9" x14ac:dyDescent="0.3">
      <c r="B107">
        <v>97</v>
      </c>
      <c r="C107" s="1" t="s">
        <v>330</v>
      </c>
      <c r="D107" s="1"/>
      <c r="E107" s="1" t="s">
        <v>41</v>
      </c>
      <c r="F107" s="1" t="s">
        <v>331</v>
      </c>
      <c r="G107" s="1" t="s">
        <v>43</v>
      </c>
      <c r="H107" s="1" t="s">
        <v>332</v>
      </c>
      <c r="I107" s="1">
        <f>+Territorio[[#This Row],[id]]</f>
        <v>97</v>
      </c>
    </row>
    <row r="108" spans="2:9" x14ac:dyDescent="0.3">
      <c r="B108">
        <v>98</v>
      </c>
      <c r="C108" s="1" t="s">
        <v>333</v>
      </c>
      <c r="D108" s="1"/>
      <c r="E108" s="1" t="s">
        <v>41</v>
      </c>
      <c r="F108" s="1" t="s">
        <v>334</v>
      </c>
      <c r="G108" s="1" t="s">
        <v>43</v>
      </c>
      <c r="H108" s="1" t="s">
        <v>335</v>
      </c>
      <c r="I108" s="1">
        <f>+Territorio[[#This Row],[id]]</f>
        <v>98</v>
      </c>
    </row>
    <row r="109" spans="2:9" x14ac:dyDescent="0.3">
      <c r="B109">
        <v>99</v>
      </c>
      <c r="C109" s="1" t="s">
        <v>336</v>
      </c>
      <c r="D109" s="1"/>
      <c r="E109" s="1" t="s">
        <v>41</v>
      </c>
      <c r="F109" s="1" t="s">
        <v>337</v>
      </c>
      <c r="G109" s="1" t="s">
        <v>43</v>
      </c>
      <c r="H109" s="1" t="s">
        <v>338</v>
      </c>
      <c r="I109" s="1">
        <f>+Territorio[[#This Row],[id]]</f>
        <v>99</v>
      </c>
    </row>
    <row r="110" spans="2:9" x14ac:dyDescent="0.3">
      <c r="B110">
        <v>100</v>
      </c>
      <c r="C110" s="1" t="s">
        <v>339</v>
      </c>
      <c r="D110" s="1"/>
      <c r="E110" s="1" t="s">
        <v>41</v>
      </c>
      <c r="F110" s="1" t="s">
        <v>340</v>
      </c>
      <c r="G110" s="1" t="s">
        <v>43</v>
      </c>
      <c r="H110" s="1" t="s">
        <v>341</v>
      </c>
      <c r="I110" s="1">
        <f>+Territorio[[#This Row],[id]]</f>
        <v>100</v>
      </c>
    </row>
    <row r="111" spans="2:9" x14ac:dyDescent="0.3">
      <c r="B111">
        <v>101</v>
      </c>
      <c r="C111" s="1" t="s">
        <v>342</v>
      </c>
      <c r="D111" s="1"/>
      <c r="E111" s="1" t="s">
        <v>41</v>
      </c>
      <c r="F111" s="1" t="s">
        <v>343</v>
      </c>
      <c r="G111" s="1" t="s">
        <v>43</v>
      </c>
      <c r="H111" s="1" t="s">
        <v>344</v>
      </c>
      <c r="I111" s="1">
        <f>+Territorio[[#This Row],[id]]</f>
        <v>101</v>
      </c>
    </row>
    <row r="112" spans="2:9" x14ac:dyDescent="0.3">
      <c r="B112">
        <v>102</v>
      </c>
      <c r="C112" s="1" t="s">
        <v>345</v>
      </c>
      <c r="D112" s="1"/>
      <c r="E112" s="1" t="s">
        <v>41</v>
      </c>
      <c r="F112" s="1" t="s">
        <v>346</v>
      </c>
      <c r="G112" s="1" t="s">
        <v>43</v>
      </c>
      <c r="H112" s="1" t="s">
        <v>347</v>
      </c>
      <c r="I112" s="1">
        <f>+Territorio[[#This Row],[id]]</f>
        <v>102</v>
      </c>
    </row>
    <row r="113" spans="2:9" x14ac:dyDescent="0.3">
      <c r="B113">
        <v>103</v>
      </c>
      <c r="C113" s="1" t="s">
        <v>348</v>
      </c>
      <c r="D113" s="1"/>
      <c r="E113" s="1" t="s">
        <v>41</v>
      </c>
      <c r="F113" s="1" t="s">
        <v>349</v>
      </c>
      <c r="G113" s="1" t="s">
        <v>43</v>
      </c>
      <c r="H113" s="1" t="s">
        <v>350</v>
      </c>
      <c r="I113" s="1">
        <f>+Territorio[[#This Row],[id]]</f>
        <v>103</v>
      </c>
    </row>
    <row r="114" spans="2:9" x14ac:dyDescent="0.3">
      <c r="B114">
        <v>104</v>
      </c>
      <c r="C114" s="1" t="s">
        <v>351</v>
      </c>
      <c r="D114" s="1"/>
      <c r="E114" s="1" t="s">
        <v>41</v>
      </c>
      <c r="F114" s="1" t="s">
        <v>352</v>
      </c>
      <c r="G114" s="1" t="s">
        <v>43</v>
      </c>
      <c r="H114" s="1" t="s">
        <v>353</v>
      </c>
      <c r="I114" s="1">
        <f>+Territorio[[#This Row],[id]]</f>
        <v>104</v>
      </c>
    </row>
    <row r="115" spans="2:9" x14ac:dyDescent="0.3">
      <c r="B115">
        <v>105</v>
      </c>
      <c r="C115" s="1" t="s">
        <v>354</v>
      </c>
      <c r="D115" s="1"/>
      <c r="E115" s="1" t="s">
        <v>41</v>
      </c>
      <c r="F115" s="1" t="s">
        <v>355</v>
      </c>
      <c r="G115" s="1" t="s">
        <v>43</v>
      </c>
      <c r="H115" s="1" t="s">
        <v>356</v>
      </c>
      <c r="I115" s="1">
        <f>+Territorio[[#This Row],[id]]</f>
        <v>105</v>
      </c>
    </row>
    <row r="116" spans="2:9" x14ac:dyDescent="0.3">
      <c r="B116">
        <v>106</v>
      </c>
      <c r="C116" s="1" t="s">
        <v>357</v>
      </c>
      <c r="D116" s="1"/>
      <c r="E116" s="1" t="s">
        <v>41</v>
      </c>
      <c r="F116" s="1" t="s">
        <v>358</v>
      </c>
      <c r="G116" s="1" t="s">
        <v>43</v>
      </c>
      <c r="H116" s="1" t="s">
        <v>359</v>
      </c>
      <c r="I116" s="1">
        <f>+Territorio[[#This Row],[id]]</f>
        <v>106</v>
      </c>
    </row>
    <row r="117" spans="2:9" x14ac:dyDescent="0.3">
      <c r="B117">
        <v>107</v>
      </c>
      <c r="C117" s="1" t="s">
        <v>360</v>
      </c>
      <c r="D117" s="1"/>
      <c r="E117" s="1" t="s">
        <v>41</v>
      </c>
      <c r="F117" s="1" t="s">
        <v>361</v>
      </c>
      <c r="G117" s="1" t="s">
        <v>43</v>
      </c>
      <c r="H117" s="1" t="s">
        <v>362</v>
      </c>
      <c r="I117" s="1">
        <f>+Territorio[[#This Row],[id]]</f>
        <v>107</v>
      </c>
    </row>
    <row r="118" spans="2:9" x14ac:dyDescent="0.3">
      <c r="B118">
        <v>108</v>
      </c>
      <c r="C118" s="1" t="s">
        <v>363</v>
      </c>
      <c r="D118" s="1"/>
      <c r="E118" s="1" t="s">
        <v>41</v>
      </c>
      <c r="F118" s="1" t="s">
        <v>364</v>
      </c>
      <c r="G118" s="1" t="s">
        <v>43</v>
      </c>
      <c r="H118" s="1" t="s">
        <v>365</v>
      </c>
      <c r="I118" s="1">
        <f>+Territorio[[#This Row],[id]]</f>
        <v>108</v>
      </c>
    </row>
    <row r="119" spans="2:9" x14ac:dyDescent="0.3">
      <c r="B119">
        <v>109</v>
      </c>
      <c r="C119" s="1" t="s">
        <v>366</v>
      </c>
      <c r="D119" s="1"/>
      <c r="E119" s="1" t="s">
        <v>41</v>
      </c>
      <c r="F119" s="1" t="s">
        <v>367</v>
      </c>
      <c r="G119" s="1" t="s">
        <v>43</v>
      </c>
      <c r="H119" s="1" t="s">
        <v>368</v>
      </c>
      <c r="I119" s="1">
        <f>+Territorio[[#This Row],[id]]</f>
        <v>109</v>
      </c>
    </row>
    <row r="120" spans="2:9" x14ac:dyDescent="0.3">
      <c r="B120">
        <v>110</v>
      </c>
      <c r="C120" s="1" t="s">
        <v>369</v>
      </c>
      <c r="D120" s="1"/>
      <c r="E120" s="1" t="s">
        <v>41</v>
      </c>
      <c r="F120" s="1" t="s">
        <v>370</v>
      </c>
      <c r="G120" s="1" t="s">
        <v>43</v>
      </c>
      <c r="H120" s="1" t="s">
        <v>371</v>
      </c>
      <c r="I120" s="1">
        <f>+Territorio[[#This Row],[id]]</f>
        <v>110</v>
      </c>
    </row>
    <row r="121" spans="2:9" x14ac:dyDescent="0.3">
      <c r="B121">
        <v>111</v>
      </c>
      <c r="C121" s="1" t="s">
        <v>372</v>
      </c>
      <c r="D121" s="1"/>
      <c r="E121" s="1" t="s">
        <v>41</v>
      </c>
      <c r="F121" s="1" t="s">
        <v>373</v>
      </c>
      <c r="G121" s="1" t="s">
        <v>43</v>
      </c>
      <c r="H121" s="1" t="s">
        <v>374</v>
      </c>
      <c r="I121" s="1">
        <f>+Territorio[[#This Row],[id]]</f>
        <v>111</v>
      </c>
    </row>
    <row r="122" spans="2:9" x14ac:dyDescent="0.3">
      <c r="B122">
        <v>112</v>
      </c>
      <c r="C122" s="1" t="s">
        <v>375</v>
      </c>
      <c r="D122" s="1"/>
      <c r="E122" s="1" t="s">
        <v>41</v>
      </c>
      <c r="F122" s="1" t="s">
        <v>376</v>
      </c>
      <c r="G122" s="1" t="s">
        <v>43</v>
      </c>
      <c r="H122" s="1" t="s">
        <v>377</v>
      </c>
      <c r="I122" s="1">
        <f>+Territorio[[#This Row],[id]]</f>
        <v>112</v>
      </c>
    </row>
    <row r="123" spans="2:9" x14ac:dyDescent="0.3">
      <c r="B123">
        <v>113</v>
      </c>
      <c r="C123" s="1" t="s">
        <v>378</v>
      </c>
      <c r="D123" s="1"/>
      <c r="E123" s="1" t="s">
        <v>41</v>
      </c>
      <c r="F123" s="1" t="s">
        <v>379</v>
      </c>
      <c r="G123" s="1" t="s">
        <v>43</v>
      </c>
      <c r="H123" s="1" t="s">
        <v>380</v>
      </c>
      <c r="I123" s="1">
        <f>+Territorio[[#This Row],[id]]</f>
        <v>113</v>
      </c>
    </row>
    <row r="124" spans="2:9" x14ac:dyDescent="0.3">
      <c r="B124">
        <v>114</v>
      </c>
      <c r="C124" s="1" t="s">
        <v>381</v>
      </c>
      <c r="D124" s="1"/>
      <c r="E124" s="1" t="s">
        <v>41</v>
      </c>
      <c r="F124" s="1" t="s">
        <v>382</v>
      </c>
      <c r="G124" s="1" t="s">
        <v>43</v>
      </c>
      <c r="H124" s="1" t="s">
        <v>383</v>
      </c>
      <c r="I124" s="1">
        <f>+Territorio[[#This Row],[id]]</f>
        <v>114</v>
      </c>
    </row>
    <row r="125" spans="2:9" x14ac:dyDescent="0.3">
      <c r="B125">
        <v>115</v>
      </c>
      <c r="C125" s="1" t="s">
        <v>384</v>
      </c>
      <c r="D125" s="1"/>
      <c r="E125" s="1" t="s">
        <v>41</v>
      </c>
      <c r="F125" s="1" t="s">
        <v>385</v>
      </c>
      <c r="G125" s="1" t="s">
        <v>43</v>
      </c>
      <c r="H125" s="1" t="s">
        <v>386</v>
      </c>
      <c r="I125" s="1">
        <f>+Territorio[[#This Row],[id]]</f>
        <v>115</v>
      </c>
    </row>
    <row r="126" spans="2:9" x14ac:dyDescent="0.3">
      <c r="B126">
        <v>116</v>
      </c>
      <c r="C126" s="1" t="s">
        <v>387</v>
      </c>
      <c r="D126" s="1"/>
      <c r="E126" s="1" t="s">
        <v>41</v>
      </c>
      <c r="F126" s="1" t="s">
        <v>388</v>
      </c>
      <c r="G126" s="1" t="s">
        <v>43</v>
      </c>
      <c r="H126" s="1" t="s">
        <v>389</v>
      </c>
      <c r="I126" s="1">
        <f>+Territorio[[#This Row],[id]]</f>
        <v>116</v>
      </c>
    </row>
    <row r="127" spans="2:9" x14ac:dyDescent="0.3">
      <c r="B127">
        <v>117</v>
      </c>
      <c r="C127" s="1" t="s">
        <v>390</v>
      </c>
      <c r="D127" s="1"/>
      <c r="E127" s="1" t="s">
        <v>41</v>
      </c>
      <c r="F127" s="1" t="s">
        <v>391</v>
      </c>
      <c r="G127" s="1" t="s">
        <v>43</v>
      </c>
      <c r="H127" s="1" t="s">
        <v>392</v>
      </c>
      <c r="I127" s="1">
        <f>+Territorio[[#This Row],[id]]</f>
        <v>117</v>
      </c>
    </row>
    <row r="128" spans="2:9" x14ac:dyDescent="0.3">
      <c r="B128">
        <v>118</v>
      </c>
      <c r="C128" s="1" t="s">
        <v>393</v>
      </c>
      <c r="D128" s="1"/>
      <c r="E128" s="1" t="s">
        <v>41</v>
      </c>
      <c r="F128" s="1" t="s">
        <v>394</v>
      </c>
      <c r="G128" s="1" t="s">
        <v>43</v>
      </c>
      <c r="H128" s="1" t="s">
        <v>395</v>
      </c>
      <c r="I128" s="1">
        <f>+Territorio[[#This Row],[id]]</f>
        <v>118</v>
      </c>
    </row>
    <row r="129" spans="2:9" x14ac:dyDescent="0.3">
      <c r="B129">
        <v>119</v>
      </c>
      <c r="C129" s="1" t="s">
        <v>396</v>
      </c>
      <c r="D129" s="1"/>
      <c r="E129" s="1" t="s">
        <v>41</v>
      </c>
      <c r="F129" s="1" t="s">
        <v>397</v>
      </c>
      <c r="G129" s="1" t="s">
        <v>43</v>
      </c>
      <c r="H129" s="1" t="s">
        <v>398</v>
      </c>
      <c r="I129" s="1">
        <f>+Territorio[[#This Row],[id]]</f>
        <v>119</v>
      </c>
    </row>
    <row r="130" spans="2:9" x14ac:dyDescent="0.3">
      <c r="B130">
        <v>120</v>
      </c>
      <c r="C130" s="1" t="s">
        <v>399</v>
      </c>
      <c r="D130" s="1"/>
      <c r="E130" s="1" t="s">
        <v>41</v>
      </c>
      <c r="F130" s="1" t="s">
        <v>400</v>
      </c>
      <c r="G130" s="1" t="s">
        <v>43</v>
      </c>
      <c r="H130" s="1" t="s">
        <v>401</v>
      </c>
      <c r="I130" s="1">
        <f>+Territorio[[#This Row],[id]]</f>
        <v>120</v>
      </c>
    </row>
    <row r="131" spans="2:9" x14ac:dyDescent="0.3">
      <c r="B131">
        <v>121</v>
      </c>
      <c r="C131" s="1" t="s">
        <v>402</v>
      </c>
      <c r="D131" s="1"/>
      <c r="E131" s="1" t="s">
        <v>41</v>
      </c>
      <c r="F131" s="1" t="s">
        <v>403</v>
      </c>
      <c r="G131" s="1" t="s">
        <v>43</v>
      </c>
      <c r="H131" s="1" t="s">
        <v>404</v>
      </c>
      <c r="I131" s="1">
        <f>+Territorio[[#This Row],[id]]</f>
        <v>121</v>
      </c>
    </row>
    <row r="132" spans="2:9" x14ac:dyDescent="0.3">
      <c r="B132">
        <v>122</v>
      </c>
      <c r="C132" s="1" t="s">
        <v>405</v>
      </c>
      <c r="D132" s="1"/>
      <c r="E132" s="1" t="s">
        <v>41</v>
      </c>
      <c r="F132" s="1" t="s">
        <v>406</v>
      </c>
      <c r="G132" s="1" t="s">
        <v>43</v>
      </c>
      <c r="H132" s="1" t="s">
        <v>407</v>
      </c>
      <c r="I132" s="1">
        <f>+Territorio[[#This Row],[id]]</f>
        <v>122</v>
      </c>
    </row>
    <row r="133" spans="2:9" x14ac:dyDescent="0.3">
      <c r="B133">
        <v>123</v>
      </c>
      <c r="C133" s="1" t="s">
        <v>408</v>
      </c>
      <c r="D133" s="1"/>
      <c r="E133" s="1" t="s">
        <v>41</v>
      </c>
      <c r="F133" s="1" t="s">
        <v>409</v>
      </c>
      <c r="G133" s="1" t="s">
        <v>43</v>
      </c>
      <c r="H133" s="1" t="s">
        <v>410</v>
      </c>
      <c r="I133" s="1">
        <f>+Territorio[[#This Row],[id]]</f>
        <v>123</v>
      </c>
    </row>
    <row r="134" spans="2:9" x14ac:dyDescent="0.3">
      <c r="B134">
        <v>124</v>
      </c>
      <c r="C134" s="1" t="s">
        <v>411</v>
      </c>
      <c r="D134" s="1"/>
      <c r="E134" s="1" t="s">
        <v>41</v>
      </c>
      <c r="F134" s="1" t="s">
        <v>412</v>
      </c>
      <c r="G134" s="1" t="s">
        <v>43</v>
      </c>
      <c r="H134" s="1" t="s">
        <v>413</v>
      </c>
      <c r="I134" s="1">
        <f>+Territorio[[#This Row],[id]]</f>
        <v>124</v>
      </c>
    </row>
    <row r="135" spans="2:9" x14ac:dyDescent="0.3">
      <c r="B135">
        <v>125</v>
      </c>
      <c r="C135" s="1" t="s">
        <v>414</v>
      </c>
      <c r="D135" s="1"/>
      <c r="E135" s="1" t="s">
        <v>41</v>
      </c>
      <c r="F135" s="1" t="s">
        <v>415</v>
      </c>
      <c r="G135" s="1" t="s">
        <v>43</v>
      </c>
      <c r="H135" s="1" t="s">
        <v>416</v>
      </c>
      <c r="I135" s="1">
        <f>+Territorio[[#This Row],[id]]</f>
        <v>125</v>
      </c>
    </row>
    <row r="136" spans="2:9" x14ac:dyDescent="0.3">
      <c r="B136">
        <v>126</v>
      </c>
      <c r="C136" s="1" t="s">
        <v>417</v>
      </c>
      <c r="D136" s="1"/>
      <c r="E136" s="1" t="s">
        <v>41</v>
      </c>
      <c r="F136" s="1" t="s">
        <v>418</v>
      </c>
      <c r="G136" s="1" t="s">
        <v>43</v>
      </c>
      <c r="H136" s="1" t="s">
        <v>419</v>
      </c>
      <c r="I136" s="1">
        <f>+Territorio[[#This Row],[id]]</f>
        <v>126</v>
      </c>
    </row>
    <row r="137" spans="2:9" x14ac:dyDescent="0.3">
      <c r="B137">
        <v>127</v>
      </c>
      <c r="C137" s="1" t="s">
        <v>420</v>
      </c>
      <c r="D137" s="1"/>
      <c r="E137" s="1" t="s">
        <v>41</v>
      </c>
      <c r="F137" s="1" t="s">
        <v>421</v>
      </c>
      <c r="G137" s="1" t="s">
        <v>43</v>
      </c>
      <c r="H137" s="1" t="s">
        <v>422</v>
      </c>
      <c r="I137" s="1">
        <f>+Territorio[[#This Row],[id]]</f>
        <v>127</v>
      </c>
    </row>
    <row r="138" spans="2:9" x14ac:dyDescent="0.3">
      <c r="B138">
        <v>128</v>
      </c>
      <c r="C138" s="1" t="s">
        <v>423</v>
      </c>
      <c r="D138" s="1"/>
      <c r="E138" s="1" t="s">
        <v>41</v>
      </c>
      <c r="F138" s="1" t="s">
        <v>424</v>
      </c>
      <c r="G138" s="1" t="s">
        <v>43</v>
      </c>
      <c r="H138" s="1" t="s">
        <v>425</v>
      </c>
      <c r="I138" s="1">
        <f>+Territorio[[#This Row],[id]]</f>
        <v>128</v>
      </c>
    </row>
    <row r="139" spans="2:9" x14ac:dyDescent="0.3">
      <c r="B139">
        <v>129</v>
      </c>
      <c r="C139" s="1" t="s">
        <v>426</v>
      </c>
      <c r="D139" s="1"/>
      <c r="E139" s="1" t="s">
        <v>41</v>
      </c>
      <c r="F139" s="1" t="s">
        <v>427</v>
      </c>
      <c r="G139" s="1" t="s">
        <v>43</v>
      </c>
      <c r="H139" s="1" t="s">
        <v>428</v>
      </c>
      <c r="I139" s="1">
        <f>+Territorio[[#This Row],[id]]</f>
        <v>129</v>
      </c>
    </row>
    <row r="140" spans="2:9" x14ac:dyDescent="0.3">
      <c r="B140">
        <v>130</v>
      </c>
      <c r="C140" s="1" t="s">
        <v>429</v>
      </c>
      <c r="D140" s="1"/>
      <c r="E140" s="1" t="s">
        <v>41</v>
      </c>
      <c r="F140" s="1" t="s">
        <v>430</v>
      </c>
      <c r="G140" s="1" t="s">
        <v>43</v>
      </c>
      <c r="H140" s="1" t="s">
        <v>431</v>
      </c>
      <c r="I140" s="1">
        <f>+Territorio[[#This Row],[id]]</f>
        <v>130</v>
      </c>
    </row>
    <row r="141" spans="2:9" x14ac:dyDescent="0.3">
      <c r="B141">
        <v>131</v>
      </c>
      <c r="C141" s="1" t="s">
        <v>432</v>
      </c>
      <c r="D141" s="1"/>
      <c r="E141" s="1" t="s">
        <v>41</v>
      </c>
      <c r="F141" s="1" t="s">
        <v>433</v>
      </c>
      <c r="G141" s="1" t="s">
        <v>43</v>
      </c>
      <c r="H141" s="1" t="s">
        <v>434</v>
      </c>
      <c r="I141" s="1">
        <f>+Territorio[[#This Row],[id]]</f>
        <v>131</v>
      </c>
    </row>
    <row r="142" spans="2:9" x14ac:dyDescent="0.3">
      <c r="B142">
        <v>132</v>
      </c>
      <c r="C142" s="1" t="s">
        <v>435</v>
      </c>
      <c r="D142" s="1"/>
      <c r="E142" s="1" t="s">
        <v>41</v>
      </c>
      <c r="F142" s="1" t="s">
        <v>436</v>
      </c>
      <c r="G142" s="1" t="s">
        <v>43</v>
      </c>
      <c r="H142" s="1" t="s">
        <v>437</v>
      </c>
      <c r="I142" s="1">
        <f>+Territorio[[#This Row],[id]]</f>
        <v>132</v>
      </c>
    </row>
    <row r="143" spans="2:9" x14ac:dyDescent="0.3">
      <c r="B143">
        <v>133</v>
      </c>
      <c r="C143" s="1" t="s">
        <v>438</v>
      </c>
      <c r="D143" s="1"/>
      <c r="E143" s="1" t="s">
        <v>41</v>
      </c>
      <c r="F143" s="1" t="s">
        <v>439</v>
      </c>
      <c r="G143" s="1" t="s">
        <v>43</v>
      </c>
      <c r="H143" s="1" t="s">
        <v>440</v>
      </c>
      <c r="I143" s="1">
        <f>+Territorio[[#This Row],[id]]</f>
        <v>133</v>
      </c>
    </row>
    <row r="144" spans="2:9" x14ac:dyDescent="0.3">
      <c r="B144">
        <v>134</v>
      </c>
      <c r="C144" s="1" t="s">
        <v>441</v>
      </c>
      <c r="D144" s="1"/>
      <c r="E144" s="1" t="s">
        <v>41</v>
      </c>
      <c r="F144" s="1" t="s">
        <v>442</v>
      </c>
      <c r="G144" s="1" t="s">
        <v>43</v>
      </c>
      <c r="H144" s="1" t="s">
        <v>443</v>
      </c>
      <c r="I144" s="1">
        <f>+Territorio[[#This Row],[id]]</f>
        <v>134</v>
      </c>
    </row>
    <row r="145" spans="2:9" x14ac:dyDescent="0.3">
      <c r="B145">
        <v>135</v>
      </c>
      <c r="C145" s="1" t="s">
        <v>444</v>
      </c>
      <c r="D145" s="1"/>
      <c r="E145" s="1" t="s">
        <v>41</v>
      </c>
      <c r="F145" s="1" t="s">
        <v>445</v>
      </c>
      <c r="G145" s="1" t="s">
        <v>43</v>
      </c>
      <c r="H145" s="1" t="s">
        <v>446</v>
      </c>
      <c r="I145" s="1">
        <f>+Territorio[[#This Row],[id]]</f>
        <v>135</v>
      </c>
    </row>
    <row r="146" spans="2:9" x14ac:dyDescent="0.3">
      <c r="B146">
        <v>136</v>
      </c>
      <c r="C146" s="1" t="s">
        <v>447</v>
      </c>
      <c r="D146" s="1"/>
      <c r="E146" s="1" t="s">
        <v>41</v>
      </c>
      <c r="F146" s="1" t="s">
        <v>448</v>
      </c>
      <c r="G146" s="1" t="s">
        <v>43</v>
      </c>
      <c r="H146" s="1" t="s">
        <v>449</v>
      </c>
      <c r="I146" s="1">
        <f>+Territorio[[#This Row],[id]]</f>
        <v>136</v>
      </c>
    </row>
    <row r="147" spans="2:9" x14ac:dyDescent="0.3">
      <c r="B147">
        <v>137</v>
      </c>
      <c r="C147" s="1" t="s">
        <v>450</v>
      </c>
      <c r="D147" s="1"/>
      <c r="E147" s="1" t="s">
        <v>41</v>
      </c>
      <c r="F147" s="1" t="s">
        <v>451</v>
      </c>
      <c r="G147" s="1" t="s">
        <v>43</v>
      </c>
      <c r="H147" s="1" t="s">
        <v>452</v>
      </c>
      <c r="I147" s="1">
        <f>+Territorio[[#This Row],[id]]</f>
        <v>137</v>
      </c>
    </row>
    <row r="148" spans="2:9" x14ac:dyDescent="0.3">
      <c r="B148">
        <v>138</v>
      </c>
      <c r="C148" s="1" t="s">
        <v>453</v>
      </c>
      <c r="D148" s="1"/>
      <c r="E148" s="1" t="s">
        <v>41</v>
      </c>
      <c r="F148" s="1" t="s">
        <v>454</v>
      </c>
      <c r="G148" s="1" t="s">
        <v>43</v>
      </c>
      <c r="H148" s="1" t="s">
        <v>455</v>
      </c>
      <c r="I148" s="1">
        <f>+Territorio[[#This Row],[id]]</f>
        <v>138</v>
      </c>
    </row>
    <row r="149" spans="2:9" x14ac:dyDescent="0.3">
      <c r="B149">
        <v>139</v>
      </c>
      <c r="C149" s="1" t="s">
        <v>456</v>
      </c>
      <c r="D149" s="1"/>
      <c r="E149" s="1" t="s">
        <v>41</v>
      </c>
      <c r="F149" s="1" t="s">
        <v>457</v>
      </c>
      <c r="G149" s="1" t="s">
        <v>43</v>
      </c>
      <c r="H149" s="1" t="s">
        <v>458</v>
      </c>
      <c r="I149" s="1">
        <f>+Territorio[[#This Row],[id]]</f>
        <v>139</v>
      </c>
    </row>
    <row r="150" spans="2:9" x14ac:dyDescent="0.3">
      <c r="B150">
        <v>140</v>
      </c>
      <c r="C150" s="1" t="s">
        <v>459</v>
      </c>
      <c r="D150" s="1"/>
      <c r="E150" s="1" t="s">
        <v>41</v>
      </c>
      <c r="F150" s="1" t="s">
        <v>460</v>
      </c>
      <c r="G150" s="1" t="s">
        <v>43</v>
      </c>
      <c r="H150" s="1" t="s">
        <v>461</v>
      </c>
      <c r="I150" s="1">
        <f>+Territorio[[#This Row],[id]]</f>
        <v>140</v>
      </c>
    </row>
    <row r="151" spans="2:9" x14ac:dyDescent="0.3">
      <c r="B151">
        <v>141</v>
      </c>
      <c r="C151" s="1" t="s">
        <v>462</v>
      </c>
      <c r="D151" s="1"/>
      <c r="E151" s="1" t="s">
        <v>41</v>
      </c>
      <c r="F151" s="1" t="s">
        <v>463</v>
      </c>
      <c r="G151" s="1" t="s">
        <v>43</v>
      </c>
      <c r="H151" s="1" t="s">
        <v>464</v>
      </c>
      <c r="I151" s="1">
        <f>+Territorio[[#This Row],[id]]</f>
        <v>141</v>
      </c>
    </row>
    <row r="152" spans="2:9" x14ac:dyDescent="0.3">
      <c r="B152">
        <v>142</v>
      </c>
      <c r="C152" s="1" t="s">
        <v>465</v>
      </c>
      <c r="D152" s="1"/>
      <c r="E152" s="1" t="s">
        <v>41</v>
      </c>
      <c r="F152" s="1" t="s">
        <v>466</v>
      </c>
      <c r="G152" s="1" t="s">
        <v>43</v>
      </c>
      <c r="H152" s="1" t="s">
        <v>467</v>
      </c>
      <c r="I152" s="1">
        <f>+Territorio[[#This Row],[id]]</f>
        <v>142</v>
      </c>
    </row>
    <row r="153" spans="2:9" x14ac:dyDescent="0.3">
      <c r="B153">
        <v>143</v>
      </c>
      <c r="C153" s="1" t="s">
        <v>468</v>
      </c>
      <c r="D153" s="1"/>
      <c r="E153" s="1" t="s">
        <v>41</v>
      </c>
      <c r="F153" s="1" t="s">
        <v>469</v>
      </c>
      <c r="G153" s="1" t="s">
        <v>43</v>
      </c>
      <c r="H153" s="1" t="s">
        <v>470</v>
      </c>
      <c r="I153" s="1">
        <f>+Territorio[[#This Row],[id]]</f>
        <v>143</v>
      </c>
    </row>
    <row r="154" spans="2:9" x14ac:dyDescent="0.3">
      <c r="B154">
        <v>144</v>
      </c>
      <c r="C154" s="1" t="s">
        <v>471</v>
      </c>
      <c r="D154" s="1"/>
      <c r="E154" s="1" t="s">
        <v>41</v>
      </c>
      <c r="F154" s="1" t="s">
        <v>472</v>
      </c>
      <c r="G154" s="1" t="s">
        <v>43</v>
      </c>
      <c r="H154" s="1" t="s">
        <v>473</v>
      </c>
      <c r="I154" s="1">
        <f>+Territorio[[#This Row],[id]]</f>
        <v>144</v>
      </c>
    </row>
    <row r="155" spans="2:9" x14ac:dyDescent="0.3">
      <c r="B155">
        <v>145</v>
      </c>
      <c r="C155" s="1" t="s">
        <v>474</v>
      </c>
      <c r="D155" s="1"/>
      <c r="E155" s="1" t="s">
        <v>41</v>
      </c>
      <c r="F155" s="1" t="s">
        <v>475</v>
      </c>
      <c r="G155" s="1" t="s">
        <v>43</v>
      </c>
      <c r="H155" s="1" t="s">
        <v>476</v>
      </c>
      <c r="I155" s="1">
        <f>+Territorio[[#This Row],[id]]</f>
        <v>145</v>
      </c>
    </row>
    <row r="156" spans="2:9" x14ac:dyDescent="0.3">
      <c r="B156">
        <v>146</v>
      </c>
      <c r="C156" s="1" t="s">
        <v>477</v>
      </c>
      <c r="D156" s="1"/>
      <c r="E156" s="1" t="s">
        <v>41</v>
      </c>
      <c r="F156" s="1" t="s">
        <v>478</v>
      </c>
      <c r="G156" s="1" t="s">
        <v>43</v>
      </c>
      <c r="H156" s="1" t="s">
        <v>479</v>
      </c>
      <c r="I156" s="1">
        <f>+Territorio[[#This Row],[id]]</f>
        <v>146</v>
      </c>
    </row>
    <row r="157" spans="2:9" x14ac:dyDescent="0.3">
      <c r="B157">
        <v>147</v>
      </c>
      <c r="C157" s="1" t="s">
        <v>480</v>
      </c>
      <c r="D157" s="1"/>
      <c r="E157" s="1" t="s">
        <v>41</v>
      </c>
      <c r="F157" s="1" t="s">
        <v>481</v>
      </c>
      <c r="G157" s="1" t="s">
        <v>43</v>
      </c>
      <c r="H157" s="1" t="s">
        <v>482</v>
      </c>
      <c r="I157" s="1">
        <f>+Territorio[[#This Row],[id]]</f>
        <v>147</v>
      </c>
    </row>
    <row r="158" spans="2:9" x14ac:dyDescent="0.3">
      <c r="B158">
        <v>148</v>
      </c>
      <c r="C158" s="1" t="s">
        <v>483</v>
      </c>
      <c r="D158" s="1"/>
      <c r="E158" s="1" t="s">
        <v>41</v>
      </c>
      <c r="F158" s="1" t="s">
        <v>484</v>
      </c>
      <c r="G158" s="1" t="s">
        <v>43</v>
      </c>
      <c r="H158" s="1" t="s">
        <v>485</v>
      </c>
      <c r="I158" s="1">
        <f>+Territorio[[#This Row],[id]]</f>
        <v>148</v>
      </c>
    </row>
    <row r="159" spans="2:9" x14ac:dyDescent="0.3">
      <c r="B159">
        <v>149</v>
      </c>
      <c r="C159" s="1" t="s">
        <v>486</v>
      </c>
      <c r="D159" s="1"/>
      <c r="E159" s="1" t="s">
        <v>41</v>
      </c>
      <c r="F159" s="1" t="s">
        <v>487</v>
      </c>
      <c r="G159" s="1" t="s">
        <v>43</v>
      </c>
      <c r="H159" s="1" t="s">
        <v>488</v>
      </c>
      <c r="I159" s="1">
        <f>+Territorio[[#This Row],[id]]</f>
        <v>149</v>
      </c>
    </row>
    <row r="160" spans="2:9" x14ac:dyDescent="0.3">
      <c r="B160">
        <v>150</v>
      </c>
      <c r="C160" s="1" t="s">
        <v>489</v>
      </c>
      <c r="D160" s="1"/>
      <c r="E160" s="1" t="s">
        <v>41</v>
      </c>
      <c r="F160" s="1" t="s">
        <v>490</v>
      </c>
      <c r="G160" s="1" t="s">
        <v>43</v>
      </c>
      <c r="H160" s="1" t="s">
        <v>491</v>
      </c>
      <c r="I160" s="1">
        <f>+Territorio[[#This Row],[id]]</f>
        <v>150</v>
      </c>
    </row>
    <row r="161" spans="2:9" x14ac:dyDescent="0.3">
      <c r="B161">
        <v>151</v>
      </c>
      <c r="C161" s="1" t="s">
        <v>492</v>
      </c>
      <c r="D161" s="1"/>
      <c r="E161" s="1" t="s">
        <v>41</v>
      </c>
      <c r="F161" s="1" t="s">
        <v>493</v>
      </c>
      <c r="G161" s="1" t="s">
        <v>43</v>
      </c>
      <c r="H161" s="1" t="s">
        <v>494</v>
      </c>
      <c r="I161" s="1">
        <f>+Territorio[[#This Row],[id]]</f>
        <v>151</v>
      </c>
    </row>
    <row r="162" spans="2:9" x14ac:dyDescent="0.3">
      <c r="B162">
        <v>152</v>
      </c>
      <c r="C162" s="1" t="s">
        <v>495</v>
      </c>
      <c r="D162" s="1"/>
      <c r="E162" s="1" t="s">
        <v>41</v>
      </c>
      <c r="F162" s="1" t="s">
        <v>496</v>
      </c>
      <c r="G162" s="1" t="s">
        <v>43</v>
      </c>
      <c r="H162" s="1" t="s">
        <v>497</v>
      </c>
      <c r="I162" s="1">
        <f>+Territorio[[#This Row],[id]]</f>
        <v>152</v>
      </c>
    </row>
    <row r="163" spans="2:9" x14ac:dyDescent="0.3">
      <c r="B163">
        <v>153</v>
      </c>
      <c r="C163" s="1" t="s">
        <v>498</v>
      </c>
      <c r="D163" s="1"/>
      <c r="E163" s="1" t="s">
        <v>41</v>
      </c>
      <c r="F163" s="1" t="s">
        <v>499</v>
      </c>
      <c r="G163" s="1" t="s">
        <v>43</v>
      </c>
      <c r="H163" s="1" t="s">
        <v>500</v>
      </c>
      <c r="I163" s="1">
        <f>+Territorio[[#This Row],[id]]</f>
        <v>153</v>
      </c>
    </row>
    <row r="164" spans="2:9" x14ac:dyDescent="0.3">
      <c r="B164">
        <v>154</v>
      </c>
      <c r="C164" s="1" t="s">
        <v>501</v>
      </c>
      <c r="D164" s="1"/>
      <c r="E164" s="1" t="s">
        <v>41</v>
      </c>
      <c r="F164" s="1" t="s">
        <v>502</v>
      </c>
      <c r="G164" s="1" t="s">
        <v>43</v>
      </c>
      <c r="H164" s="1" t="s">
        <v>503</v>
      </c>
      <c r="I164" s="1">
        <f>+Territorio[[#This Row],[id]]</f>
        <v>154</v>
      </c>
    </row>
    <row r="165" spans="2:9" x14ac:dyDescent="0.3">
      <c r="B165">
        <v>155</v>
      </c>
      <c r="C165" s="1" t="s">
        <v>504</v>
      </c>
      <c r="D165" s="1"/>
      <c r="E165" s="1" t="s">
        <v>41</v>
      </c>
      <c r="F165" s="1" t="s">
        <v>505</v>
      </c>
      <c r="G165" s="1" t="s">
        <v>43</v>
      </c>
      <c r="H165" s="1" t="s">
        <v>506</v>
      </c>
      <c r="I165" s="1">
        <f>+Territorio[[#This Row],[id]]</f>
        <v>155</v>
      </c>
    </row>
    <row r="166" spans="2:9" x14ac:dyDescent="0.3">
      <c r="B166">
        <v>156</v>
      </c>
      <c r="C166" s="1" t="s">
        <v>507</v>
      </c>
      <c r="D166" s="1"/>
      <c r="E166" s="1" t="s">
        <v>41</v>
      </c>
      <c r="F166" s="1" t="s">
        <v>508</v>
      </c>
      <c r="G166" s="1" t="s">
        <v>43</v>
      </c>
      <c r="H166" s="1" t="s">
        <v>509</v>
      </c>
      <c r="I166" s="1">
        <f>+Territorio[[#This Row],[id]]</f>
        <v>156</v>
      </c>
    </row>
    <row r="167" spans="2:9" x14ac:dyDescent="0.3">
      <c r="B167">
        <v>157</v>
      </c>
      <c r="C167" s="1" t="s">
        <v>510</v>
      </c>
      <c r="D167" s="1"/>
      <c r="E167" s="1" t="s">
        <v>41</v>
      </c>
      <c r="F167" s="1" t="s">
        <v>511</v>
      </c>
      <c r="G167" s="1" t="s">
        <v>43</v>
      </c>
      <c r="H167" s="1" t="s">
        <v>512</v>
      </c>
      <c r="I167" s="1">
        <f>+Territorio[[#This Row],[id]]</f>
        <v>157</v>
      </c>
    </row>
    <row r="168" spans="2:9" x14ac:dyDescent="0.3">
      <c r="B168">
        <v>158</v>
      </c>
      <c r="C168" s="1" t="s">
        <v>513</v>
      </c>
      <c r="D168" s="1"/>
      <c r="E168" s="1" t="s">
        <v>41</v>
      </c>
      <c r="F168" s="1" t="s">
        <v>514</v>
      </c>
      <c r="G168" s="1" t="s">
        <v>43</v>
      </c>
      <c r="H168" s="1" t="s">
        <v>515</v>
      </c>
      <c r="I168" s="1">
        <f>+Territorio[[#This Row],[id]]</f>
        <v>158</v>
      </c>
    </row>
    <row r="169" spans="2:9" x14ac:dyDescent="0.3">
      <c r="B169">
        <v>159</v>
      </c>
      <c r="C169" s="1" t="s">
        <v>516</v>
      </c>
      <c r="D169" s="1"/>
      <c r="E169" s="1" t="s">
        <v>41</v>
      </c>
      <c r="F169" s="1" t="s">
        <v>517</v>
      </c>
      <c r="G169" s="1" t="s">
        <v>43</v>
      </c>
      <c r="H169" s="1" t="s">
        <v>518</v>
      </c>
      <c r="I169" s="1">
        <f>+Territorio[[#This Row],[id]]</f>
        <v>159</v>
      </c>
    </row>
    <row r="170" spans="2:9" x14ac:dyDescent="0.3">
      <c r="B170">
        <v>160</v>
      </c>
      <c r="C170" s="1" t="s">
        <v>519</v>
      </c>
      <c r="D170" s="1"/>
      <c r="E170" s="1" t="s">
        <v>41</v>
      </c>
      <c r="F170" s="1" t="s">
        <v>520</v>
      </c>
      <c r="G170" s="1" t="s">
        <v>43</v>
      </c>
      <c r="H170" s="1" t="s">
        <v>521</v>
      </c>
      <c r="I170" s="1">
        <f>+Territorio[[#This Row],[id]]</f>
        <v>160</v>
      </c>
    </row>
    <row r="171" spans="2:9" x14ac:dyDescent="0.3">
      <c r="B171">
        <v>161</v>
      </c>
      <c r="C171" s="1" t="s">
        <v>522</v>
      </c>
      <c r="D171" s="1"/>
      <c r="E171" s="1" t="s">
        <v>41</v>
      </c>
      <c r="F171" s="1" t="s">
        <v>523</v>
      </c>
      <c r="G171" s="1" t="s">
        <v>43</v>
      </c>
      <c r="H171" s="1" t="s">
        <v>524</v>
      </c>
      <c r="I171" s="1">
        <f>+Territorio[[#This Row],[id]]</f>
        <v>161</v>
      </c>
    </row>
    <row r="172" spans="2:9" x14ac:dyDescent="0.3">
      <c r="B172">
        <v>162</v>
      </c>
      <c r="C172" s="1" t="s">
        <v>525</v>
      </c>
      <c r="D172" s="1"/>
      <c r="E172" s="1" t="s">
        <v>41</v>
      </c>
      <c r="F172" s="1" t="s">
        <v>526</v>
      </c>
      <c r="G172" s="1" t="s">
        <v>43</v>
      </c>
      <c r="H172" s="1" t="s">
        <v>527</v>
      </c>
      <c r="I172" s="1">
        <f>+Territorio[[#This Row],[id]]</f>
        <v>162</v>
      </c>
    </row>
    <row r="173" spans="2:9" x14ac:dyDescent="0.3">
      <c r="B173">
        <v>163</v>
      </c>
      <c r="C173" s="1" t="s">
        <v>528</v>
      </c>
      <c r="D173" s="1"/>
      <c r="E173" s="1" t="s">
        <v>41</v>
      </c>
      <c r="F173" s="1" t="s">
        <v>529</v>
      </c>
      <c r="G173" s="1" t="s">
        <v>43</v>
      </c>
      <c r="H173" s="1" t="s">
        <v>530</v>
      </c>
      <c r="I173" s="1">
        <f>+Territorio[[#This Row],[id]]</f>
        <v>163</v>
      </c>
    </row>
    <row r="174" spans="2:9" x14ac:dyDescent="0.3">
      <c r="B174">
        <v>164</v>
      </c>
      <c r="C174" s="1" t="s">
        <v>531</v>
      </c>
      <c r="D174" s="1"/>
      <c r="E174" s="1" t="s">
        <v>41</v>
      </c>
      <c r="F174" s="1" t="s">
        <v>532</v>
      </c>
      <c r="G174" s="1" t="s">
        <v>43</v>
      </c>
      <c r="H174" s="1" t="s">
        <v>533</v>
      </c>
      <c r="I174" s="1">
        <f>+Territorio[[#This Row],[id]]</f>
        <v>164</v>
      </c>
    </row>
    <row r="175" spans="2:9" x14ac:dyDescent="0.3">
      <c r="B175">
        <v>165</v>
      </c>
      <c r="C175" s="1" t="s">
        <v>534</v>
      </c>
      <c r="D175" s="1"/>
      <c r="E175" s="1" t="s">
        <v>41</v>
      </c>
      <c r="F175" s="1" t="s">
        <v>535</v>
      </c>
      <c r="G175" s="1" t="s">
        <v>43</v>
      </c>
      <c r="H175" s="1" t="s">
        <v>536</v>
      </c>
      <c r="I175" s="1">
        <f>+Territorio[[#This Row],[id]]</f>
        <v>165</v>
      </c>
    </row>
    <row r="176" spans="2:9" x14ac:dyDescent="0.3">
      <c r="B176">
        <v>166</v>
      </c>
      <c r="C176" s="1" t="s">
        <v>537</v>
      </c>
      <c r="D176" s="1"/>
      <c r="E176" s="1" t="s">
        <v>41</v>
      </c>
      <c r="F176" s="1" t="s">
        <v>538</v>
      </c>
      <c r="G176" s="1" t="s">
        <v>43</v>
      </c>
      <c r="H176" s="1" t="s">
        <v>539</v>
      </c>
      <c r="I176" s="1">
        <f>+Territorio[[#This Row],[id]]</f>
        <v>166</v>
      </c>
    </row>
    <row r="177" spans="2:9" x14ac:dyDescent="0.3">
      <c r="B177">
        <v>167</v>
      </c>
      <c r="C177" s="1" t="s">
        <v>540</v>
      </c>
      <c r="D177" s="1"/>
      <c r="E177" s="1" t="s">
        <v>41</v>
      </c>
      <c r="F177" s="1" t="s">
        <v>541</v>
      </c>
      <c r="G177" s="1" t="s">
        <v>43</v>
      </c>
      <c r="H177" s="1" t="s">
        <v>542</v>
      </c>
      <c r="I177" s="1">
        <f>+Territorio[[#This Row],[id]]</f>
        <v>167</v>
      </c>
    </row>
    <row r="178" spans="2:9" x14ac:dyDescent="0.3">
      <c r="B178">
        <v>168</v>
      </c>
      <c r="C178" s="1" t="s">
        <v>543</v>
      </c>
      <c r="D178" s="1"/>
      <c r="E178" s="1" t="s">
        <v>41</v>
      </c>
      <c r="F178" s="1" t="s">
        <v>544</v>
      </c>
      <c r="G178" s="1" t="s">
        <v>43</v>
      </c>
      <c r="H178" s="1" t="s">
        <v>545</v>
      </c>
      <c r="I178" s="1">
        <f>+Territorio[[#This Row],[id]]</f>
        <v>168</v>
      </c>
    </row>
    <row r="179" spans="2:9" x14ac:dyDescent="0.3">
      <c r="B179">
        <v>169</v>
      </c>
      <c r="C179" s="1" t="s">
        <v>546</v>
      </c>
      <c r="D179" s="1"/>
      <c r="E179" s="1" t="s">
        <v>41</v>
      </c>
      <c r="F179" s="1" t="s">
        <v>547</v>
      </c>
      <c r="G179" s="1" t="s">
        <v>43</v>
      </c>
      <c r="H179" s="1" t="s">
        <v>548</v>
      </c>
      <c r="I179" s="1">
        <f>+Territorio[[#This Row],[id]]</f>
        <v>169</v>
      </c>
    </row>
    <row r="180" spans="2:9" x14ac:dyDescent="0.3">
      <c r="B180">
        <v>170</v>
      </c>
      <c r="C180" s="1" t="s">
        <v>549</v>
      </c>
      <c r="D180" s="1"/>
      <c r="E180" s="1" t="s">
        <v>41</v>
      </c>
      <c r="F180" s="1" t="s">
        <v>550</v>
      </c>
      <c r="G180" s="1" t="s">
        <v>43</v>
      </c>
      <c r="H180" s="1" t="s">
        <v>551</v>
      </c>
      <c r="I180" s="1">
        <f>+Territorio[[#This Row],[id]]</f>
        <v>170</v>
      </c>
    </row>
    <row r="181" spans="2:9" x14ac:dyDescent="0.3">
      <c r="B181">
        <v>171</v>
      </c>
      <c r="C181" s="1" t="s">
        <v>552</v>
      </c>
      <c r="D181" s="1"/>
      <c r="E181" s="1" t="s">
        <v>41</v>
      </c>
      <c r="F181" s="1" t="s">
        <v>553</v>
      </c>
      <c r="G181" s="1" t="s">
        <v>43</v>
      </c>
      <c r="H181" s="1" t="s">
        <v>554</v>
      </c>
      <c r="I181" s="1">
        <f>+Territorio[[#This Row],[id]]</f>
        <v>171</v>
      </c>
    </row>
    <row r="182" spans="2:9" x14ac:dyDescent="0.3">
      <c r="B182">
        <v>172</v>
      </c>
      <c r="C182" s="1" t="s">
        <v>555</v>
      </c>
      <c r="D182" s="1"/>
      <c r="E182" s="1" t="s">
        <v>41</v>
      </c>
      <c r="F182" s="1" t="s">
        <v>556</v>
      </c>
      <c r="G182" s="1" t="s">
        <v>43</v>
      </c>
      <c r="H182" s="1" t="s">
        <v>557</v>
      </c>
      <c r="I182" s="1">
        <f>+Territorio[[#This Row],[id]]</f>
        <v>172</v>
      </c>
    </row>
    <row r="183" spans="2:9" x14ac:dyDescent="0.3">
      <c r="B183">
        <v>173</v>
      </c>
      <c r="C183" s="1" t="s">
        <v>558</v>
      </c>
      <c r="D183" s="1"/>
      <c r="E183" s="1" t="s">
        <v>41</v>
      </c>
      <c r="F183" s="1" t="s">
        <v>559</v>
      </c>
      <c r="G183" s="1" t="s">
        <v>43</v>
      </c>
      <c r="H183" s="1" t="s">
        <v>560</v>
      </c>
      <c r="I183" s="1">
        <f>+Territorio[[#This Row],[id]]</f>
        <v>173</v>
      </c>
    </row>
    <row r="184" spans="2:9" x14ac:dyDescent="0.3">
      <c r="B184">
        <v>174</v>
      </c>
      <c r="C184" s="1" t="s">
        <v>561</v>
      </c>
      <c r="D184" s="1"/>
      <c r="E184" s="1" t="s">
        <v>41</v>
      </c>
      <c r="F184" s="1" t="s">
        <v>562</v>
      </c>
      <c r="G184" s="1" t="s">
        <v>43</v>
      </c>
      <c r="H184" s="1" t="s">
        <v>563</v>
      </c>
      <c r="I184" s="1">
        <f>+Territorio[[#This Row],[id]]</f>
        <v>174</v>
      </c>
    </row>
    <row r="185" spans="2:9" x14ac:dyDescent="0.3">
      <c r="B185">
        <v>175</v>
      </c>
      <c r="C185" s="1" t="s">
        <v>564</v>
      </c>
      <c r="D185" s="1"/>
      <c r="E185" s="1" t="s">
        <v>41</v>
      </c>
      <c r="F185" s="1" t="s">
        <v>565</v>
      </c>
      <c r="G185" s="1" t="s">
        <v>43</v>
      </c>
      <c r="H185" s="1" t="s">
        <v>566</v>
      </c>
      <c r="I185" s="1">
        <f>+Territorio[[#This Row],[id]]</f>
        <v>175</v>
      </c>
    </row>
    <row r="186" spans="2:9" x14ac:dyDescent="0.3">
      <c r="B186">
        <v>176</v>
      </c>
      <c r="C186" s="1" t="s">
        <v>567</v>
      </c>
      <c r="D186" s="1"/>
      <c r="E186" s="1" t="s">
        <v>41</v>
      </c>
      <c r="F186" s="1" t="s">
        <v>568</v>
      </c>
      <c r="G186" s="1" t="s">
        <v>43</v>
      </c>
      <c r="H186" s="1" t="s">
        <v>569</v>
      </c>
      <c r="I186" s="1">
        <f>+Territorio[[#This Row],[id]]</f>
        <v>176</v>
      </c>
    </row>
    <row r="187" spans="2:9" x14ac:dyDescent="0.3">
      <c r="B187">
        <v>177</v>
      </c>
      <c r="C187" s="1" t="s">
        <v>570</v>
      </c>
      <c r="D187" s="1"/>
      <c r="E187" s="1" t="s">
        <v>41</v>
      </c>
      <c r="F187" s="1" t="s">
        <v>571</v>
      </c>
      <c r="G187" s="1" t="s">
        <v>43</v>
      </c>
      <c r="H187" s="1" t="s">
        <v>572</v>
      </c>
      <c r="I187" s="1">
        <f>+Territorio[[#This Row],[id]]</f>
        <v>177</v>
      </c>
    </row>
    <row r="188" spans="2:9" x14ac:dyDescent="0.3">
      <c r="B188">
        <v>178</v>
      </c>
      <c r="C188" s="1" t="s">
        <v>573</v>
      </c>
      <c r="D188" s="1"/>
      <c r="E188" s="1" t="s">
        <v>41</v>
      </c>
      <c r="F188" s="1" t="s">
        <v>574</v>
      </c>
      <c r="G188" s="1" t="s">
        <v>43</v>
      </c>
      <c r="H188" s="1" t="s">
        <v>575</v>
      </c>
      <c r="I188" s="1">
        <f>+Territorio[[#This Row],[id]]</f>
        <v>178</v>
      </c>
    </row>
    <row r="189" spans="2:9" x14ac:dyDescent="0.3">
      <c r="B189">
        <v>179</v>
      </c>
      <c r="C189" s="1" t="s">
        <v>576</v>
      </c>
      <c r="D189" s="1"/>
      <c r="E189" s="1" t="s">
        <v>41</v>
      </c>
      <c r="F189" s="1" t="s">
        <v>577</v>
      </c>
      <c r="G189" s="1" t="s">
        <v>43</v>
      </c>
      <c r="H189" s="1" t="s">
        <v>578</v>
      </c>
      <c r="I189" s="1">
        <f>+Territorio[[#This Row],[id]]</f>
        <v>179</v>
      </c>
    </row>
    <row r="190" spans="2:9" x14ac:dyDescent="0.3">
      <c r="B190">
        <v>180</v>
      </c>
      <c r="C190" s="1" t="s">
        <v>579</v>
      </c>
      <c r="D190" s="1"/>
      <c r="E190" s="1" t="s">
        <v>41</v>
      </c>
      <c r="F190" s="1" t="s">
        <v>580</v>
      </c>
      <c r="G190" s="1" t="s">
        <v>43</v>
      </c>
      <c r="H190" s="1" t="s">
        <v>581</v>
      </c>
      <c r="I190" s="1">
        <f>+Territorio[[#This Row],[id]]</f>
        <v>180</v>
      </c>
    </row>
    <row r="191" spans="2:9" x14ac:dyDescent="0.3">
      <c r="B191">
        <v>181</v>
      </c>
      <c r="C191" s="1" t="s">
        <v>582</v>
      </c>
      <c r="D191" s="1"/>
      <c r="E191" s="1" t="s">
        <v>41</v>
      </c>
      <c r="F191" s="1" t="s">
        <v>583</v>
      </c>
      <c r="G191" s="1" t="s">
        <v>43</v>
      </c>
      <c r="H191" s="1" t="s">
        <v>584</v>
      </c>
      <c r="I191" s="1">
        <f>+Territorio[[#This Row],[id]]</f>
        <v>181</v>
      </c>
    </row>
    <row r="192" spans="2:9" x14ac:dyDescent="0.3">
      <c r="B192">
        <v>182</v>
      </c>
      <c r="C192" s="1" t="s">
        <v>585</v>
      </c>
      <c r="D192" s="1"/>
      <c r="E192" s="1" t="s">
        <v>41</v>
      </c>
      <c r="F192" s="1" t="s">
        <v>586</v>
      </c>
      <c r="G192" s="1" t="s">
        <v>43</v>
      </c>
      <c r="H192" s="1" t="s">
        <v>587</v>
      </c>
      <c r="I192" s="1">
        <f>+Territorio[[#This Row],[id]]</f>
        <v>182</v>
      </c>
    </row>
    <row r="193" spans="2:9" x14ac:dyDescent="0.3">
      <c r="B193">
        <v>183</v>
      </c>
      <c r="C193" s="1" t="s">
        <v>588</v>
      </c>
      <c r="D193" s="1"/>
      <c r="E193" s="1" t="s">
        <v>41</v>
      </c>
      <c r="F193" s="1" t="s">
        <v>589</v>
      </c>
      <c r="G193" s="1" t="s">
        <v>43</v>
      </c>
      <c r="H193" s="1" t="s">
        <v>590</v>
      </c>
      <c r="I193" s="1">
        <f>+Territorio[[#This Row],[id]]</f>
        <v>183</v>
      </c>
    </row>
    <row r="194" spans="2:9" x14ac:dyDescent="0.3">
      <c r="B194">
        <v>184</v>
      </c>
      <c r="C194" s="1" t="s">
        <v>591</v>
      </c>
      <c r="D194" s="1"/>
      <c r="E194" s="1" t="s">
        <v>41</v>
      </c>
      <c r="F194" s="1" t="s">
        <v>592</v>
      </c>
      <c r="G194" s="1" t="s">
        <v>43</v>
      </c>
      <c r="H194" s="1" t="s">
        <v>593</v>
      </c>
      <c r="I194" s="1">
        <f>+Territorio[[#This Row],[id]]</f>
        <v>184</v>
      </c>
    </row>
    <row r="195" spans="2:9" x14ac:dyDescent="0.3">
      <c r="B195">
        <v>185</v>
      </c>
      <c r="C195" s="1" t="s">
        <v>594</v>
      </c>
      <c r="D195" s="1"/>
      <c r="E195" s="1" t="s">
        <v>41</v>
      </c>
      <c r="F195" s="1" t="s">
        <v>595</v>
      </c>
      <c r="G195" s="1" t="s">
        <v>43</v>
      </c>
      <c r="H195" s="1" t="s">
        <v>596</v>
      </c>
      <c r="I195" s="1">
        <f>+Territorio[[#This Row],[id]]</f>
        <v>185</v>
      </c>
    </row>
    <row r="196" spans="2:9" x14ac:dyDescent="0.3">
      <c r="B196">
        <v>186</v>
      </c>
      <c r="C196" s="1" t="s">
        <v>597</v>
      </c>
      <c r="D196" s="1"/>
      <c r="E196" s="1" t="s">
        <v>41</v>
      </c>
      <c r="F196" s="1" t="s">
        <v>598</v>
      </c>
      <c r="G196" s="1" t="s">
        <v>43</v>
      </c>
      <c r="H196" s="1" t="s">
        <v>599</v>
      </c>
      <c r="I196" s="1">
        <f>+Territorio[[#This Row],[id]]</f>
        <v>186</v>
      </c>
    </row>
    <row r="197" spans="2:9" x14ac:dyDescent="0.3">
      <c r="B197">
        <v>187</v>
      </c>
      <c r="C197" s="1" t="s">
        <v>600</v>
      </c>
      <c r="D197" s="1"/>
      <c r="E197" s="1" t="s">
        <v>41</v>
      </c>
      <c r="F197" s="1" t="s">
        <v>601</v>
      </c>
      <c r="G197" s="1" t="s">
        <v>43</v>
      </c>
      <c r="H197" s="1" t="s">
        <v>602</v>
      </c>
      <c r="I197" s="1">
        <f>+Territorio[[#This Row],[id]]</f>
        <v>187</v>
      </c>
    </row>
    <row r="198" spans="2:9" x14ac:dyDescent="0.3">
      <c r="B198">
        <v>188</v>
      </c>
      <c r="C198" s="1" t="s">
        <v>603</v>
      </c>
      <c r="D198" s="1"/>
      <c r="E198" s="1" t="s">
        <v>41</v>
      </c>
      <c r="F198" s="1" t="s">
        <v>604</v>
      </c>
      <c r="G198" s="1" t="s">
        <v>43</v>
      </c>
      <c r="H198" s="1" t="s">
        <v>605</v>
      </c>
      <c r="I198" s="1">
        <f>+Territorio[[#This Row],[id]]</f>
        <v>188</v>
      </c>
    </row>
    <row r="199" spans="2:9" x14ac:dyDescent="0.3">
      <c r="B199">
        <v>189</v>
      </c>
      <c r="C199" s="1" t="s">
        <v>606</v>
      </c>
      <c r="D199" s="1"/>
      <c r="E199" s="1" t="s">
        <v>41</v>
      </c>
      <c r="F199" s="1" t="s">
        <v>607</v>
      </c>
      <c r="G199" s="1" t="s">
        <v>43</v>
      </c>
      <c r="H199" s="1" t="s">
        <v>608</v>
      </c>
      <c r="I199" s="1">
        <f>+Territorio[[#This Row],[id]]</f>
        <v>189</v>
      </c>
    </row>
    <row r="200" spans="2:9" x14ac:dyDescent="0.3">
      <c r="B200">
        <v>190</v>
      </c>
      <c r="C200" s="1" t="s">
        <v>609</v>
      </c>
      <c r="D200" s="1"/>
      <c r="E200" s="1" t="s">
        <v>41</v>
      </c>
      <c r="F200" s="1" t="s">
        <v>610</v>
      </c>
      <c r="G200" s="1" t="s">
        <v>43</v>
      </c>
      <c r="H200" s="1" t="s">
        <v>611</v>
      </c>
      <c r="I200" s="1">
        <f>+Territorio[[#This Row],[id]]</f>
        <v>190</v>
      </c>
    </row>
    <row r="201" spans="2:9" x14ac:dyDescent="0.3">
      <c r="B201">
        <v>191</v>
      </c>
      <c r="C201" s="1" t="s">
        <v>612</v>
      </c>
      <c r="D201" s="1"/>
      <c r="E201" s="1" t="s">
        <v>41</v>
      </c>
      <c r="F201" s="1" t="s">
        <v>613</v>
      </c>
      <c r="G201" s="1" t="s">
        <v>43</v>
      </c>
      <c r="H201" s="1" t="s">
        <v>614</v>
      </c>
      <c r="I201" s="1">
        <f>+Territorio[[#This Row],[id]]</f>
        <v>191</v>
      </c>
    </row>
    <row r="202" spans="2:9" x14ac:dyDescent="0.3">
      <c r="B202">
        <v>192</v>
      </c>
      <c r="C202" s="1" t="s">
        <v>615</v>
      </c>
      <c r="D202" s="1"/>
      <c r="E202" s="1" t="s">
        <v>41</v>
      </c>
      <c r="F202" s="1" t="s">
        <v>616</v>
      </c>
      <c r="G202" s="1" t="s">
        <v>43</v>
      </c>
      <c r="H202" s="1" t="s">
        <v>617</v>
      </c>
      <c r="I202" s="1">
        <f>+Territorio[[#This Row],[id]]</f>
        <v>192</v>
      </c>
    </row>
    <row r="203" spans="2:9" x14ac:dyDescent="0.3">
      <c r="B203">
        <v>193</v>
      </c>
      <c r="C203" s="1" t="s">
        <v>618</v>
      </c>
      <c r="D203" s="1"/>
      <c r="E203" s="1" t="s">
        <v>41</v>
      </c>
      <c r="F203" s="1" t="s">
        <v>619</v>
      </c>
      <c r="G203" s="1" t="s">
        <v>43</v>
      </c>
      <c r="H203" s="1" t="s">
        <v>620</v>
      </c>
      <c r="I203" s="1">
        <f>+Territorio[[#This Row],[id]]</f>
        <v>193</v>
      </c>
    </row>
    <row r="204" spans="2:9" x14ac:dyDescent="0.3">
      <c r="B204">
        <v>194</v>
      </c>
      <c r="C204" s="1" t="s">
        <v>621</v>
      </c>
      <c r="D204" s="1"/>
      <c r="E204" s="1" t="s">
        <v>41</v>
      </c>
      <c r="F204" s="1" t="s">
        <v>622</v>
      </c>
      <c r="G204" s="1" t="s">
        <v>43</v>
      </c>
      <c r="H204" s="1" t="s">
        <v>623</v>
      </c>
      <c r="I204" s="1">
        <f>+Territorio[[#This Row],[id]]</f>
        <v>194</v>
      </c>
    </row>
    <row r="205" spans="2:9" x14ac:dyDescent="0.3">
      <c r="B205">
        <v>195</v>
      </c>
      <c r="C205" s="1" t="s">
        <v>624</v>
      </c>
      <c r="D205" s="1"/>
      <c r="E205" s="1" t="s">
        <v>41</v>
      </c>
      <c r="F205" s="1" t="s">
        <v>625</v>
      </c>
      <c r="G205" s="1" t="s">
        <v>43</v>
      </c>
      <c r="H205" s="1" t="s">
        <v>626</v>
      </c>
      <c r="I205" s="1">
        <f>+Territorio[[#This Row],[id]]</f>
        <v>195</v>
      </c>
    </row>
    <row r="206" spans="2:9" x14ac:dyDescent="0.3">
      <c r="B206">
        <v>196</v>
      </c>
      <c r="C206" s="1" t="s">
        <v>627</v>
      </c>
      <c r="D206" s="1"/>
      <c r="E206" s="1" t="s">
        <v>41</v>
      </c>
      <c r="F206" s="1" t="s">
        <v>628</v>
      </c>
      <c r="G206" s="1" t="s">
        <v>43</v>
      </c>
      <c r="H206" s="1" t="s">
        <v>629</v>
      </c>
      <c r="I206" s="1">
        <f>+Territorio[[#This Row],[id]]</f>
        <v>196</v>
      </c>
    </row>
    <row r="207" spans="2:9" x14ac:dyDescent="0.3">
      <c r="B207">
        <v>197</v>
      </c>
      <c r="C207" s="1" t="s">
        <v>630</v>
      </c>
      <c r="D207" s="1"/>
      <c r="E207" s="1" t="s">
        <v>41</v>
      </c>
      <c r="F207" s="1" t="s">
        <v>631</v>
      </c>
      <c r="G207" s="1" t="s">
        <v>43</v>
      </c>
      <c r="H207" s="1" t="s">
        <v>632</v>
      </c>
      <c r="I207" s="1">
        <f>+Territorio[[#This Row],[id]]</f>
        <v>197</v>
      </c>
    </row>
    <row r="208" spans="2:9" x14ac:dyDescent="0.3">
      <c r="B208">
        <v>198</v>
      </c>
      <c r="C208" s="1" t="s">
        <v>633</v>
      </c>
      <c r="D208" s="1" t="s">
        <v>634</v>
      </c>
      <c r="E208" s="1" t="s">
        <v>635</v>
      </c>
      <c r="F208" s="1" t="s">
        <v>277</v>
      </c>
      <c r="G208" s="1" t="s">
        <v>636</v>
      </c>
      <c r="H208" s="1" t="s">
        <v>637</v>
      </c>
      <c r="I208" s="1">
        <f>+Territorio[[#This Row],[id]]</f>
        <v>198</v>
      </c>
    </row>
    <row r="209" spans="2:9" x14ac:dyDescent="0.3">
      <c r="B209">
        <v>199</v>
      </c>
      <c r="C209" s="1" t="s">
        <v>638</v>
      </c>
      <c r="D209" s="1" t="s">
        <v>639</v>
      </c>
      <c r="E209" s="1" t="s">
        <v>635</v>
      </c>
      <c r="F209" s="1" t="s">
        <v>277</v>
      </c>
      <c r="G209" s="1" t="s">
        <v>636</v>
      </c>
      <c r="H209" s="1" t="s">
        <v>640</v>
      </c>
      <c r="I209" s="1">
        <f>+Territorio[[#This Row],[id]]</f>
        <v>199</v>
      </c>
    </row>
    <row r="210" spans="2:9" x14ac:dyDescent="0.3">
      <c r="B210">
        <v>200</v>
      </c>
      <c r="C210" s="1" t="s">
        <v>641</v>
      </c>
      <c r="D210" s="1" t="s">
        <v>642</v>
      </c>
      <c r="E210" s="1" t="s">
        <v>635</v>
      </c>
      <c r="F210" s="1" t="s">
        <v>277</v>
      </c>
      <c r="G210" s="1" t="s">
        <v>636</v>
      </c>
      <c r="H210" s="1" t="s">
        <v>643</v>
      </c>
      <c r="I210" s="1">
        <f>+Territorio[[#This Row],[id]]</f>
        <v>200</v>
      </c>
    </row>
    <row r="211" spans="2:9" x14ac:dyDescent="0.3">
      <c r="B211">
        <v>201</v>
      </c>
      <c r="C211" s="1" t="s">
        <v>644</v>
      </c>
      <c r="D211" s="1" t="s">
        <v>645</v>
      </c>
      <c r="E211" s="1" t="s">
        <v>635</v>
      </c>
      <c r="F211" s="1" t="s">
        <v>277</v>
      </c>
      <c r="G211" s="1" t="s">
        <v>636</v>
      </c>
      <c r="H211" s="1" t="s">
        <v>646</v>
      </c>
      <c r="I211" s="1">
        <f>+Territorio[[#This Row],[id]]</f>
        <v>201</v>
      </c>
    </row>
    <row r="212" spans="2:9" x14ac:dyDescent="0.3">
      <c r="B212">
        <v>202</v>
      </c>
      <c r="C212" s="1" t="s">
        <v>647</v>
      </c>
      <c r="D212" s="1" t="s">
        <v>648</v>
      </c>
      <c r="E212" s="1" t="s">
        <v>635</v>
      </c>
      <c r="F212" s="1" t="s">
        <v>277</v>
      </c>
      <c r="G212" s="1" t="s">
        <v>636</v>
      </c>
      <c r="H212" s="1" t="s">
        <v>649</v>
      </c>
      <c r="I212" s="1">
        <f>+Territorio[[#This Row],[id]]</f>
        <v>202</v>
      </c>
    </row>
    <row r="213" spans="2:9" x14ac:dyDescent="0.3">
      <c r="B213">
        <v>203</v>
      </c>
      <c r="C213" s="1" t="s">
        <v>650</v>
      </c>
      <c r="D213" s="1" t="s">
        <v>651</v>
      </c>
      <c r="E213" s="1" t="s">
        <v>635</v>
      </c>
      <c r="F213" s="1" t="s">
        <v>277</v>
      </c>
      <c r="G213" s="1" t="s">
        <v>636</v>
      </c>
      <c r="H213" s="1" t="s">
        <v>652</v>
      </c>
      <c r="I213" s="1">
        <f>+Territorio[[#This Row],[id]]</f>
        <v>203</v>
      </c>
    </row>
    <row r="214" spans="2:9" x14ac:dyDescent="0.3">
      <c r="B214">
        <v>204</v>
      </c>
      <c r="C214" s="1" t="s">
        <v>653</v>
      </c>
      <c r="D214" s="1" t="s">
        <v>654</v>
      </c>
      <c r="E214" s="1" t="s">
        <v>635</v>
      </c>
      <c r="F214" s="1" t="s">
        <v>277</v>
      </c>
      <c r="G214" s="1" t="s">
        <v>636</v>
      </c>
      <c r="H214" s="1" t="s">
        <v>655</v>
      </c>
      <c r="I214" s="1">
        <f>+Territorio[[#This Row],[id]]</f>
        <v>204</v>
      </c>
    </row>
    <row r="215" spans="2:9" x14ac:dyDescent="0.3">
      <c r="B215">
        <v>205</v>
      </c>
      <c r="C215" s="1" t="s">
        <v>656</v>
      </c>
      <c r="D215" s="1" t="s">
        <v>657</v>
      </c>
      <c r="E215" s="1" t="s">
        <v>635</v>
      </c>
      <c r="F215" s="1" t="s">
        <v>277</v>
      </c>
      <c r="G215" s="1" t="s">
        <v>636</v>
      </c>
      <c r="H215" s="1" t="s">
        <v>658</v>
      </c>
      <c r="I215" s="1">
        <f>+Territorio[[#This Row],[id]]</f>
        <v>205</v>
      </c>
    </row>
    <row r="216" spans="2:9" x14ac:dyDescent="0.3">
      <c r="B216">
        <v>206</v>
      </c>
      <c r="C216" s="1" t="s">
        <v>659</v>
      </c>
      <c r="D216" s="1" t="s">
        <v>660</v>
      </c>
      <c r="E216" s="1" t="s">
        <v>635</v>
      </c>
      <c r="F216" s="1" t="s">
        <v>277</v>
      </c>
      <c r="G216" s="1" t="s">
        <v>636</v>
      </c>
      <c r="H216" s="1" t="s">
        <v>661</v>
      </c>
      <c r="I216" s="1">
        <f>+Territorio[[#This Row],[id]]</f>
        <v>206</v>
      </c>
    </row>
    <row r="217" spans="2:9" x14ac:dyDescent="0.3">
      <c r="B217">
        <v>207</v>
      </c>
      <c r="C217" s="1" t="s">
        <v>662</v>
      </c>
      <c r="D217" s="1" t="s">
        <v>663</v>
      </c>
      <c r="E217" s="1" t="s">
        <v>635</v>
      </c>
      <c r="F217" s="1" t="s">
        <v>277</v>
      </c>
      <c r="G217" s="1" t="s">
        <v>636</v>
      </c>
      <c r="H217" s="1" t="s">
        <v>664</v>
      </c>
      <c r="I217" s="1">
        <f>+Territorio[[#This Row],[id]]</f>
        <v>207</v>
      </c>
    </row>
    <row r="218" spans="2:9" x14ac:dyDescent="0.3">
      <c r="B218">
        <v>208</v>
      </c>
      <c r="C218" s="1" t="s">
        <v>665</v>
      </c>
      <c r="D218" s="1" t="s">
        <v>666</v>
      </c>
      <c r="E218" s="1" t="s">
        <v>635</v>
      </c>
      <c r="F218" s="1" t="s">
        <v>277</v>
      </c>
      <c r="G218" s="1" t="s">
        <v>636</v>
      </c>
      <c r="H218" s="1" t="s">
        <v>667</v>
      </c>
      <c r="I218" s="1">
        <f>+Territorio[[#This Row],[id]]</f>
        <v>208</v>
      </c>
    </row>
    <row r="219" spans="2:9" x14ac:dyDescent="0.3">
      <c r="B219">
        <v>209</v>
      </c>
      <c r="C219" s="1" t="s">
        <v>668</v>
      </c>
      <c r="D219" s="1" t="s">
        <v>669</v>
      </c>
      <c r="E219" s="1" t="s">
        <v>635</v>
      </c>
      <c r="F219" s="1" t="s">
        <v>277</v>
      </c>
      <c r="G219" s="1" t="s">
        <v>636</v>
      </c>
      <c r="H219" s="1" t="s">
        <v>670</v>
      </c>
      <c r="I219" s="1">
        <f>+Territorio[[#This Row],[id]]</f>
        <v>209</v>
      </c>
    </row>
    <row r="220" spans="2:9" x14ac:dyDescent="0.3">
      <c r="B220">
        <v>210</v>
      </c>
      <c r="C220" s="1" t="s">
        <v>671</v>
      </c>
      <c r="D220" s="1" t="s">
        <v>672</v>
      </c>
      <c r="E220" s="1" t="s">
        <v>635</v>
      </c>
      <c r="F220" s="1" t="s">
        <v>277</v>
      </c>
      <c r="G220" s="1" t="s">
        <v>636</v>
      </c>
      <c r="H220" s="1" t="s">
        <v>673</v>
      </c>
      <c r="I220" s="1">
        <f>+Territorio[[#This Row],[id]]</f>
        <v>210</v>
      </c>
    </row>
    <row r="221" spans="2:9" x14ac:dyDescent="0.3">
      <c r="B221">
        <v>211</v>
      </c>
      <c r="C221" s="1" t="s">
        <v>674</v>
      </c>
      <c r="D221" s="1" t="s">
        <v>675</v>
      </c>
      <c r="E221" s="1" t="s">
        <v>635</v>
      </c>
      <c r="F221" s="1" t="s">
        <v>277</v>
      </c>
      <c r="G221" s="1" t="s">
        <v>636</v>
      </c>
      <c r="H221" s="1" t="s">
        <v>676</v>
      </c>
      <c r="I221" s="1">
        <f>+Territorio[[#This Row],[id]]</f>
        <v>211</v>
      </c>
    </row>
    <row r="222" spans="2:9" x14ac:dyDescent="0.3">
      <c r="B222">
        <v>212</v>
      </c>
      <c r="C222" s="1" t="s">
        <v>677</v>
      </c>
      <c r="D222" s="1" t="s">
        <v>678</v>
      </c>
      <c r="E222" s="1" t="s">
        <v>635</v>
      </c>
      <c r="F222" s="1" t="s">
        <v>277</v>
      </c>
      <c r="G222" s="1" t="s">
        <v>636</v>
      </c>
      <c r="H222" s="1" t="s">
        <v>679</v>
      </c>
      <c r="I222" s="1">
        <f>+Territorio[[#This Row],[id]]</f>
        <v>212</v>
      </c>
    </row>
    <row r="223" spans="2:9" x14ac:dyDescent="0.3">
      <c r="B223">
        <v>213</v>
      </c>
      <c r="C223" s="1" t="s">
        <v>680</v>
      </c>
      <c r="D223" s="1" t="s">
        <v>681</v>
      </c>
      <c r="E223" s="1" t="s">
        <v>635</v>
      </c>
      <c r="F223" s="1" t="s">
        <v>277</v>
      </c>
      <c r="G223" s="1" t="s">
        <v>636</v>
      </c>
      <c r="H223" s="1" t="s">
        <v>682</v>
      </c>
      <c r="I223" s="1">
        <f>+Territorio[[#This Row],[id]]</f>
        <v>213</v>
      </c>
    </row>
    <row r="224" spans="2:9" x14ac:dyDescent="0.3">
      <c r="B224">
        <v>214</v>
      </c>
      <c r="C224" s="1" t="s">
        <v>683</v>
      </c>
      <c r="D224" s="1" t="s">
        <v>684</v>
      </c>
      <c r="E224" s="1" t="s">
        <v>635</v>
      </c>
      <c r="F224" s="1" t="s">
        <v>277</v>
      </c>
      <c r="G224" s="1" t="s">
        <v>636</v>
      </c>
      <c r="H224" s="1" t="s">
        <v>685</v>
      </c>
      <c r="I224" s="1">
        <f>+Territorio[[#This Row],[id]]</f>
        <v>214</v>
      </c>
    </row>
    <row r="225" spans="2:9" x14ac:dyDescent="0.3">
      <c r="B225">
        <v>215</v>
      </c>
      <c r="C225" s="1" t="s">
        <v>686</v>
      </c>
      <c r="D225" s="1" t="s">
        <v>687</v>
      </c>
      <c r="E225" s="1" t="s">
        <v>635</v>
      </c>
      <c r="F225" s="1" t="s">
        <v>277</v>
      </c>
      <c r="G225" s="1" t="s">
        <v>636</v>
      </c>
      <c r="H225" s="1" t="s">
        <v>688</v>
      </c>
      <c r="I225" s="1">
        <f>+Territorio[[#This Row],[id]]</f>
        <v>215</v>
      </c>
    </row>
    <row r="226" spans="2:9" x14ac:dyDescent="0.3">
      <c r="B226">
        <v>216</v>
      </c>
      <c r="C226" s="1" t="s">
        <v>689</v>
      </c>
      <c r="D226" s="1" t="s">
        <v>690</v>
      </c>
      <c r="E226" s="1" t="s">
        <v>635</v>
      </c>
      <c r="F226" s="1" t="s">
        <v>259</v>
      </c>
      <c r="G226" s="1" t="s">
        <v>636</v>
      </c>
      <c r="H226" s="1" t="s">
        <v>691</v>
      </c>
      <c r="I226" s="1">
        <f>+Territorio[[#This Row],[id]]</f>
        <v>216</v>
      </c>
    </row>
    <row r="227" spans="2:9" x14ac:dyDescent="0.3">
      <c r="B227">
        <v>217</v>
      </c>
      <c r="C227" s="1" t="s">
        <v>692</v>
      </c>
      <c r="D227" s="1" t="s">
        <v>693</v>
      </c>
      <c r="E227" s="1" t="s">
        <v>635</v>
      </c>
      <c r="F227" s="1" t="s">
        <v>259</v>
      </c>
      <c r="G227" s="1" t="s">
        <v>636</v>
      </c>
      <c r="H227" s="1" t="s">
        <v>694</v>
      </c>
      <c r="I227" s="1">
        <f>+Territorio[[#This Row],[id]]</f>
        <v>217</v>
      </c>
    </row>
    <row r="228" spans="2:9" x14ac:dyDescent="0.3">
      <c r="B228">
        <v>218</v>
      </c>
      <c r="C228" s="1" t="s">
        <v>695</v>
      </c>
      <c r="D228" s="1" t="s">
        <v>696</v>
      </c>
      <c r="E228" s="1" t="s">
        <v>635</v>
      </c>
      <c r="F228" s="1" t="s">
        <v>259</v>
      </c>
      <c r="G228" s="1" t="s">
        <v>636</v>
      </c>
      <c r="H228" s="1" t="s">
        <v>697</v>
      </c>
      <c r="I228" s="1">
        <f>+Territorio[[#This Row],[id]]</f>
        <v>218</v>
      </c>
    </row>
    <row r="229" spans="2:9" x14ac:dyDescent="0.3">
      <c r="B229">
        <v>219</v>
      </c>
      <c r="C229" s="1" t="s">
        <v>698</v>
      </c>
      <c r="D229" s="1" t="s">
        <v>699</v>
      </c>
      <c r="E229" s="1" t="s">
        <v>635</v>
      </c>
      <c r="F229" s="1" t="s">
        <v>259</v>
      </c>
      <c r="G229" s="1" t="s">
        <v>636</v>
      </c>
      <c r="H229" s="1" t="s">
        <v>700</v>
      </c>
      <c r="I229" s="1">
        <f>+Territorio[[#This Row],[id]]</f>
        <v>219</v>
      </c>
    </row>
    <row r="230" spans="2:9" x14ac:dyDescent="0.3">
      <c r="B230">
        <v>220</v>
      </c>
      <c r="C230" s="1" t="s">
        <v>701</v>
      </c>
      <c r="D230" s="1" t="s">
        <v>702</v>
      </c>
      <c r="E230" s="1" t="s">
        <v>635</v>
      </c>
      <c r="F230" s="1" t="s">
        <v>259</v>
      </c>
      <c r="G230" s="1" t="s">
        <v>636</v>
      </c>
      <c r="H230" s="1" t="s">
        <v>703</v>
      </c>
      <c r="I230" s="1">
        <f>+Territorio[[#This Row],[id]]</f>
        <v>220</v>
      </c>
    </row>
    <row r="231" spans="2:9" x14ac:dyDescent="0.3">
      <c r="B231">
        <v>221</v>
      </c>
      <c r="C231" s="1" t="s">
        <v>704</v>
      </c>
      <c r="D231" s="1" t="s">
        <v>705</v>
      </c>
      <c r="E231" s="1" t="s">
        <v>635</v>
      </c>
      <c r="F231" s="1" t="s">
        <v>259</v>
      </c>
      <c r="G231" s="1" t="s">
        <v>636</v>
      </c>
      <c r="H231" s="1" t="s">
        <v>706</v>
      </c>
      <c r="I231" s="1">
        <f>+Territorio[[#This Row],[id]]</f>
        <v>221</v>
      </c>
    </row>
    <row r="232" spans="2:9" x14ac:dyDescent="0.3">
      <c r="B232">
        <v>222</v>
      </c>
      <c r="C232" s="1" t="s">
        <v>258</v>
      </c>
      <c r="D232" s="1" t="s">
        <v>707</v>
      </c>
      <c r="E232" s="1" t="s">
        <v>635</v>
      </c>
      <c r="F232" s="1" t="s">
        <v>259</v>
      </c>
      <c r="G232" s="1" t="s">
        <v>636</v>
      </c>
      <c r="H232" s="1" t="s">
        <v>708</v>
      </c>
      <c r="I232" s="1">
        <f>+Territorio[[#This Row],[id]]</f>
        <v>222</v>
      </c>
    </row>
    <row r="233" spans="2:9" x14ac:dyDescent="0.3">
      <c r="B233">
        <v>223</v>
      </c>
      <c r="C233" s="1" t="s">
        <v>709</v>
      </c>
      <c r="D233" s="1" t="s">
        <v>710</v>
      </c>
      <c r="E233" s="1" t="s">
        <v>635</v>
      </c>
      <c r="F233" s="1" t="s">
        <v>259</v>
      </c>
      <c r="G233" s="1" t="s">
        <v>636</v>
      </c>
      <c r="H233" s="1" t="s">
        <v>711</v>
      </c>
      <c r="I233" s="1">
        <f>+Territorio[[#This Row],[id]]</f>
        <v>223</v>
      </c>
    </row>
    <row r="234" spans="2:9" x14ac:dyDescent="0.3">
      <c r="B234">
        <v>224</v>
      </c>
      <c r="C234" s="1" t="s">
        <v>712</v>
      </c>
      <c r="D234" s="1" t="s">
        <v>713</v>
      </c>
      <c r="E234" s="1" t="s">
        <v>635</v>
      </c>
      <c r="F234" s="1" t="s">
        <v>259</v>
      </c>
      <c r="G234" s="1" t="s">
        <v>636</v>
      </c>
      <c r="H234" s="1" t="s">
        <v>714</v>
      </c>
      <c r="I234" s="1">
        <f>+Territorio[[#This Row],[id]]</f>
        <v>224</v>
      </c>
    </row>
    <row r="235" spans="2:9" x14ac:dyDescent="0.3">
      <c r="B235">
        <v>225</v>
      </c>
      <c r="C235" s="1" t="s">
        <v>715</v>
      </c>
      <c r="D235" s="1" t="s">
        <v>716</v>
      </c>
      <c r="E235" s="1" t="s">
        <v>635</v>
      </c>
      <c r="F235" s="1" t="s">
        <v>259</v>
      </c>
      <c r="G235" s="1" t="s">
        <v>636</v>
      </c>
      <c r="H235" s="1" t="s">
        <v>717</v>
      </c>
      <c r="I235" s="1">
        <f>+Territorio[[#This Row],[id]]</f>
        <v>225</v>
      </c>
    </row>
    <row r="236" spans="2:9" x14ac:dyDescent="0.3">
      <c r="B236">
        <v>226</v>
      </c>
      <c r="C236" s="1" t="s">
        <v>718</v>
      </c>
      <c r="D236" s="1" t="s">
        <v>719</v>
      </c>
      <c r="E236" s="1" t="s">
        <v>635</v>
      </c>
      <c r="F236" s="1" t="s">
        <v>259</v>
      </c>
      <c r="G236" s="1" t="s">
        <v>636</v>
      </c>
      <c r="H236" s="1" t="s">
        <v>720</v>
      </c>
      <c r="I236" s="1">
        <f>+Territorio[[#This Row],[id]]</f>
        <v>226</v>
      </c>
    </row>
    <row r="237" spans="2:9" x14ac:dyDescent="0.3">
      <c r="B237">
        <v>227</v>
      </c>
      <c r="C237" s="1" t="s">
        <v>721</v>
      </c>
      <c r="D237" s="1" t="s">
        <v>722</v>
      </c>
      <c r="E237" s="1" t="s">
        <v>635</v>
      </c>
      <c r="F237" s="1" t="s">
        <v>259</v>
      </c>
      <c r="G237" s="1" t="s">
        <v>636</v>
      </c>
      <c r="H237" s="1" t="s">
        <v>723</v>
      </c>
      <c r="I237" s="1">
        <f>+Territorio[[#This Row],[id]]</f>
        <v>227</v>
      </c>
    </row>
    <row r="238" spans="2:9" x14ac:dyDescent="0.3">
      <c r="B238">
        <v>228</v>
      </c>
      <c r="C238" s="1" t="s">
        <v>724</v>
      </c>
      <c r="D238" s="1" t="s">
        <v>725</v>
      </c>
      <c r="E238" s="1" t="s">
        <v>635</v>
      </c>
      <c r="F238" s="1" t="s">
        <v>259</v>
      </c>
      <c r="G238" s="1" t="s">
        <v>636</v>
      </c>
      <c r="H238" s="1" t="s">
        <v>726</v>
      </c>
      <c r="I238" s="1">
        <f>+Territorio[[#This Row],[id]]</f>
        <v>228</v>
      </c>
    </row>
    <row r="239" spans="2:9" x14ac:dyDescent="0.3">
      <c r="B239">
        <v>229</v>
      </c>
      <c r="C239" s="1" t="s">
        <v>727</v>
      </c>
      <c r="D239" s="1" t="s">
        <v>728</v>
      </c>
      <c r="E239" s="1" t="s">
        <v>635</v>
      </c>
      <c r="F239" s="1" t="s">
        <v>259</v>
      </c>
      <c r="G239" s="1" t="s">
        <v>636</v>
      </c>
      <c r="H239" s="1" t="s">
        <v>729</v>
      </c>
      <c r="I239" s="1">
        <f>+Territorio[[#This Row],[id]]</f>
        <v>229</v>
      </c>
    </row>
    <row r="240" spans="2:9" x14ac:dyDescent="0.3">
      <c r="B240">
        <v>230</v>
      </c>
      <c r="C240" s="1" t="s">
        <v>730</v>
      </c>
      <c r="D240" s="1" t="s">
        <v>731</v>
      </c>
      <c r="E240" s="1" t="s">
        <v>635</v>
      </c>
      <c r="F240" s="1" t="s">
        <v>259</v>
      </c>
      <c r="G240" s="1" t="s">
        <v>636</v>
      </c>
      <c r="H240" s="1" t="s">
        <v>732</v>
      </c>
      <c r="I240" s="1">
        <f>+Territorio[[#This Row],[id]]</f>
        <v>230</v>
      </c>
    </row>
    <row r="241" spans="2:9" x14ac:dyDescent="0.3">
      <c r="B241">
        <v>231</v>
      </c>
      <c r="C241" s="1" t="s">
        <v>733</v>
      </c>
      <c r="D241" s="1" t="s">
        <v>734</v>
      </c>
      <c r="E241" s="1" t="s">
        <v>635</v>
      </c>
      <c r="F241" s="1" t="s">
        <v>259</v>
      </c>
      <c r="G241" s="1" t="s">
        <v>636</v>
      </c>
      <c r="H241" s="1" t="s">
        <v>735</v>
      </c>
      <c r="I241" s="1">
        <f>+Territorio[[#This Row],[id]]</f>
        <v>231</v>
      </c>
    </row>
    <row r="242" spans="2:9" x14ac:dyDescent="0.3">
      <c r="B242">
        <v>232</v>
      </c>
      <c r="C242" s="1" t="s">
        <v>736</v>
      </c>
      <c r="D242" s="1" t="s">
        <v>737</v>
      </c>
      <c r="E242" s="1" t="s">
        <v>635</v>
      </c>
      <c r="F242" s="1" t="s">
        <v>259</v>
      </c>
      <c r="G242" s="1" t="s">
        <v>636</v>
      </c>
      <c r="H242" s="1" t="s">
        <v>738</v>
      </c>
      <c r="I242" s="1">
        <f>+Territorio[[#This Row],[id]]</f>
        <v>232</v>
      </c>
    </row>
    <row r="243" spans="2:9" x14ac:dyDescent="0.3">
      <c r="B243">
        <v>233</v>
      </c>
      <c r="C243" s="1" t="s">
        <v>739</v>
      </c>
      <c r="D243" s="1" t="s">
        <v>740</v>
      </c>
      <c r="E243" s="1" t="s">
        <v>635</v>
      </c>
      <c r="F243" s="1" t="s">
        <v>259</v>
      </c>
      <c r="G243" s="1" t="s">
        <v>636</v>
      </c>
      <c r="H243" s="1" t="s">
        <v>741</v>
      </c>
      <c r="I243" s="1">
        <f>+Territorio[[#This Row],[id]]</f>
        <v>233</v>
      </c>
    </row>
    <row r="244" spans="2:9" x14ac:dyDescent="0.3">
      <c r="B244">
        <v>234</v>
      </c>
      <c r="C244" s="1" t="s">
        <v>742</v>
      </c>
      <c r="D244" s="1" t="s">
        <v>743</v>
      </c>
      <c r="E244" s="1" t="s">
        <v>635</v>
      </c>
      <c r="F244" s="1" t="s">
        <v>259</v>
      </c>
      <c r="G244" s="1" t="s">
        <v>636</v>
      </c>
      <c r="H244" s="1" t="s">
        <v>744</v>
      </c>
      <c r="I244" s="1">
        <f>+Territorio[[#This Row],[id]]</f>
        <v>234</v>
      </c>
    </row>
    <row r="245" spans="2:9" x14ac:dyDescent="0.3">
      <c r="B245">
        <v>235</v>
      </c>
      <c r="C245" s="1" t="s">
        <v>745</v>
      </c>
      <c r="D245" s="1" t="s">
        <v>746</v>
      </c>
      <c r="E245" s="1" t="s">
        <v>635</v>
      </c>
      <c r="F245" s="1" t="s">
        <v>259</v>
      </c>
      <c r="G245" s="1" t="s">
        <v>636</v>
      </c>
      <c r="H245" s="1" t="s">
        <v>747</v>
      </c>
      <c r="I245" s="1">
        <f>+Territorio[[#This Row],[id]]</f>
        <v>235</v>
      </c>
    </row>
    <row r="246" spans="2:9" x14ac:dyDescent="0.3">
      <c r="B246">
        <v>236</v>
      </c>
      <c r="C246" s="1" t="s">
        <v>748</v>
      </c>
      <c r="D246" s="1" t="s">
        <v>749</v>
      </c>
      <c r="E246" s="1" t="s">
        <v>635</v>
      </c>
      <c r="F246" s="1" t="s">
        <v>259</v>
      </c>
      <c r="G246" s="1" t="s">
        <v>636</v>
      </c>
      <c r="H246" s="1" t="s">
        <v>750</v>
      </c>
      <c r="I246" s="1">
        <f>+Territorio[[#This Row],[id]]</f>
        <v>236</v>
      </c>
    </row>
    <row r="247" spans="2:9" x14ac:dyDescent="0.3">
      <c r="B247">
        <v>237</v>
      </c>
      <c r="C247" s="1" t="s">
        <v>751</v>
      </c>
      <c r="D247" s="1" t="s">
        <v>752</v>
      </c>
      <c r="E247" s="1" t="s">
        <v>635</v>
      </c>
      <c r="F247" s="1" t="s">
        <v>259</v>
      </c>
      <c r="G247" s="1" t="s">
        <v>636</v>
      </c>
      <c r="H247" s="1" t="s">
        <v>753</v>
      </c>
      <c r="I247" s="1">
        <f>+Territorio[[#This Row],[id]]</f>
        <v>237</v>
      </c>
    </row>
    <row r="248" spans="2:9" x14ac:dyDescent="0.3">
      <c r="B248">
        <v>238</v>
      </c>
      <c r="C248" s="1" t="s">
        <v>754</v>
      </c>
      <c r="D248" s="1" t="s">
        <v>755</v>
      </c>
      <c r="E248" s="1" t="s">
        <v>756</v>
      </c>
      <c r="F248" s="1" t="s">
        <v>154</v>
      </c>
      <c r="G248" s="1" t="s">
        <v>636</v>
      </c>
      <c r="H248" s="1" t="s">
        <v>757</v>
      </c>
      <c r="I248" s="1">
        <f>+Territorio[[#This Row],[id]]</f>
        <v>238</v>
      </c>
    </row>
    <row r="249" spans="2:9" x14ac:dyDescent="0.3">
      <c r="B249">
        <v>239</v>
      </c>
      <c r="C249" s="1" t="s">
        <v>758</v>
      </c>
      <c r="D249" s="1" t="s">
        <v>759</v>
      </c>
      <c r="E249" s="1" t="s">
        <v>756</v>
      </c>
      <c r="F249" s="1" t="s">
        <v>154</v>
      </c>
      <c r="G249" s="1" t="s">
        <v>636</v>
      </c>
      <c r="H249" s="1" t="s">
        <v>760</v>
      </c>
      <c r="I249" s="1">
        <f>+Territorio[[#This Row],[id]]</f>
        <v>239</v>
      </c>
    </row>
    <row r="250" spans="2:9" x14ac:dyDescent="0.3">
      <c r="B250">
        <v>240</v>
      </c>
      <c r="C250" s="1" t="s">
        <v>761</v>
      </c>
      <c r="D250" s="1" t="s">
        <v>762</v>
      </c>
      <c r="E250" s="1" t="s">
        <v>756</v>
      </c>
      <c r="F250" s="1" t="s">
        <v>154</v>
      </c>
      <c r="G250" s="1" t="s">
        <v>636</v>
      </c>
      <c r="H250" s="1" t="s">
        <v>763</v>
      </c>
      <c r="I250" s="1">
        <f>+Territorio[[#This Row],[id]]</f>
        <v>240</v>
      </c>
    </row>
    <row r="251" spans="2:9" x14ac:dyDescent="0.3">
      <c r="B251">
        <v>241</v>
      </c>
      <c r="C251" s="1" t="s">
        <v>764</v>
      </c>
      <c r="D251" s="1" t="s">
        <v>765</v>
      </c>
      <c r="E251" s="1" t="s">
        <v>756</v>
      </c>
      <c r="F251" s="1" t="s">
        <v>154</v>
      </c>
      <c r="G251" s="1" t="s">
        <v>636</v>
      </c>
      <c r="H251" s="1" t="s">
        <v>766</v>
      </c>
      <c r="I251" s="1">
        <f>+Territorio[[#This Row],[id]]</f>
        <v>241</v>
      </c>
    </row>
    <row r="252" spans="2:9" x14ac:dyDescent="0.3">
      <c r="B252">
        <v>242</v>
      </c>
      <c r="C252" s="1" t="s">
        <v>767</v>
      </c>
      <c r="D252" s="1" t="s">
        <v>768</v>
      </c>
      <c r="E252" s="1" t="s">
        <v>756</v>
      </c>
      <c r="F252" s="1" t="s">
        <v>154</v>
      </c>
      <c r="G252" s="1" t="s">
        <v>636</v>
      </c>
      <c r="H252" s="1" t="s">
        <v>769</v>
      </c>
      <c r="I252" s="1">
        <f>+Territorio[[#This Row],[id]]</f>
        <v>242</v>
      </c>
    </row>
    <row r="253" spans="2:9" x14ac:dyDescent="0.3">
      <c r="B253">
        <v>243</v>
      </c>
      <c r="C253" s="1" t="s">
        <v>770</v>
      </c>
      <c r="D253" s="1" t="s">
        <v>771</v>
      </c>
      <c r="E253" s="1" t="s">
        <v>756</v>
      </c>
      <c r="F253" s="1" t="s">
        <v>154</v>
      </c>
      <c r="G253" s="1" t="s">
        <v>636</v>
      </c>
      <c r="H253" s="1" t="s">
        <v>772</v>
      </c>
      <c r="I253" s="1">
        <f>+Territorio[[#This Row],[id]]</f>
        <v>243</v>
      </c>
    </row>
    <row r="254" spans="2:9" x14ac:dyDescent="0.3">
      <c r="B254">
        <v>244</v>
      </c>
      <c r="C254" s="1" t="s">
        <v>773</v>
      </c>
      <c r="D254" s="1" t="s">
        <v>774</v>
      </c>
      <c r="E254" s="1" t="s">
        <v>756</v>
      </c>
      <c r="F254" s="1" t="s">
        <v>154</v>
      </c>
      <c r="G254" s="1" t="s">
        <v>636</v>
      </c>
      <c r="H254" s="1" t="s">
        <v>775</v>
      </c>
      <c r="I254" s="1">
        <f>+Territorio[[#This Row],[id]]</f>
        <v>244</v>
      </c>
    </row>
    <row r="255" spans="2:9" x14ac:dyDescent="0.3">
      <c r="B255">
        <v>245</v>
      </c>
      <c r="C255" s="1" t="s">
        <v>776</v>
      </c>
      <c r="D255" s="1" t="s">
        <v>777</v>
      </c>
      <c r="E255" s="1" t="s">
        <v>756</v>
      </c>
      <c r="F255" s="1" t="s">
        <v>154</v>
      </c>
      <c r="G255" s="1" t="s">
        <v>636</v>
      </c>
      <c r="H255" s="1" t="s">
        <v>778</v>
      </c>
      <c r="I255" s="1">
        <f>+Territorio[[#This Row],[id]]</f>
        <v>245</v>
      </c>
    </row>
    <row r="256" spans="2:9" x14ac:dyDescent="0.3">
      <c r="B256">
        <v>246</v>
      </c>
      <c r="C256" s="1" t="s">
        <v>779</v>
      </c>
      <c r="D256" s="1" t="s">
        <v>780</v>
      </c>
      <c r="E256" s="1" t="s">
        <v>756</v>
      </c>
      <c r="F256" s="1" t="s">
        <v>154</v>
      </c>
      <c r="G256" s="1" t="s">
        <v>636</v>
      </c>
      <c r="H256" s="1" t="s">
        <v>781</v>
      </c>
      <c r="I256" s="1">
        <f>+Territorio[[#This Row],[id]]</f>
        <v>246</v>
      </c>
    </row>
    <row r="257" spans="2:9" x14ac:dyDescent="0.3">
      <c r="B257">
        <v>247</v>
      </c>
      <c r="C257" s="1" t="s">
        <v>782</v>
      </c>
      <c r="D257" s="1" t="s">
        <v>783</v>
      </c>
      <c r="E257" s="1" t="s">
        <v>756</v>
      </c>
      <c r="F257" s="1" t="s">
        <v>154</v>
      </c>
      <c r="G257" s="1" t="s">
        <v>636</v>
      </c>
      <c r="H257" s="1" t="s">
        <v>784</v>
      </c>
      <c r="I257" s="1">
        <f>+Territorio[[#This Row],[id]]</f>
        <v>247</v>
      </c>
    </row>
    <row r="258" spans="2:9" x14ac:dyDescent="0.3">
      <c r="B258">
        <v>248</v>
      </c>
      <c r="C258" s="1" t="s">
        <v>785</v>
      </c>
      <c r="D258" s="1" t="s">
        <v>786</v>
      </c>
      <c r="E258" s="1" t="s">
        <v>756</v>
      </c>
      <c r="F258" s="1" t="s">
        <v>154</v>
      </c>
      <c r="G258" s="1" t="s">
        <v>636</v>
      </c>
      <c r="H258" s="1" t="s">
        <v>787</v>
      </c>
      <c r="I258" s="1">
        <f>+Territorio[[#This Row],[id]]</f>
        <v>248</v>
      </c>
    </row>
    <row r="259" spans="2:9" x14ac:dyDescent="0.3">
      <c r="B259">
        <v>249</v>
      </c>
      <c r="C259" s="1" t="s">
        <v>788</v>
      </c>
      <c r="D259" s="1" t="s">
        <v>789</v>
      </c>
      <c r="E259" s="1" t="s">
        <v>756</v>
      </c>
      <c r="F259" s="1" t="s">
        <v>154</v>
      </c>
      <c r="G259" s="1" t="s">
        <v>636</v>
      </c>
      <c r="H259" s="1" t="s">
        <v>790</v>
      </c>
      <c r="I259" s="1">
        <f>+Territorio[[#This Row],[id]]</f>
        <v>249</v>
      </c>
    </row>
    <row r="260" spans="2:9" x14ac:dyDescent="0.3">
      <c r="B260">
        <v>250</v>
      </c>
      <c r="C260" s="1" t="s">
        <v>791</v>
      </c>
      <c r="D260" s="1" t="s">
        <v>792</v>
      </c>
      <c r="E260" s="1" t="s">
        <v>756</v>
      </c>
      <c r="F260" s="1" t="s">
        <v>154</v>
      </c>
      <c r="G260" s="1" t="s">
        <v>636</v>
      </c>
      <c r="H260" s="1" t="s">
        <v>793</v>
      </c>
      <c r="I260" s="1">
        <f>+Territorio[[#This Row],[id]]</f>
        <v>250</v>
      </c>
    </row>
    <row r="261" spans="2:9" x14ac:dyDescent="0.3">
      <c r="B261">
        <v>251</v>
      </c>
      <c r="C261" s="1" t="s">
        <v>794</v>
      </c>
      <c r="D261" s="1" t="s">
        <v>795</v>
      </c>
      <c r="E261" s="1" t="s">
        <v>756</v>
      </c>
      <c r="F261" s="1" t="s">
        <v>154</v>
      </c>
      <c r="G261" s="1" t="s">
        <v>636</v>
      </c>
      <c r="H261" s="1" t="s">
        <v>796</v>
      </c>
      <c r="I261" s="1">
        <f>+Territorio[[#This Row],[id]]</f>
        <v>251</v>
      </c>
    </row>
    <row r="262" spans="2:9" x14ac:dyDescent="0.3">
      <c r="B262">
        <v>252</v>
      </c>
      <c r="C262" s="1" t="s">
        <v>797</v>
      </c>
      <c r="D262" s="1" t="s">
        <v>798</v>
      </c>
      <c r="E262" s="1" t="s">
        <v>756</v>
      </c>
      <c r="F262" s="1" t="s">
        <v>154</v>
      </c>
      <c r="G262" s="1" t="s">
        <v>636</v>
      </c>
      <c r="H262" s="1" t="s">
        <v>799</v>
      </c>
      <c r="I262" s="1">
        <f>+Territorio[[#This Row],[id]]</f>
        <v>252</v>
      </c>
    </row>
    <row r="263" spans="2:9" x14ac:dyDescent="0.3">
      <c r="B263">
        <v>253</v>
      </c>
      <c r="C263" s="1" t="s">
        <v>800</v>
      </c>
      <c r="D263" s="1" t="s">
        <v>801</v>
      </c>
      <c r="E263" s="1" t="s">
        <v>756</v>
      </c>
      <c r="F263" s="1" t="s">
        <v>154</v>
      </c>
      <c r="G263" s="1" t="s">
        <v>636</v>
      </c>
      <c r="H263" s="1" t="s">
        <v>802</v>
      </c>
      <c r="I263" s="1">
        <f>+Territorio[[#This Row],[id]]</f>
        <v>253</v>
      </c>
    </row>
    <row r="264" spans="2:9" x14ac:dyDescent="0.3">
      <c r="B264">
        <v>254</v>
      </c>
      <c r="C264" s="1" t="s">
        <v>803</v>
      </c>
      <c r="D264" s="1" t="s">
        <v>804</v>
      </c>
      <c r="E264" s="1" t="s">
        <v>805</v>
      </c>
      <c r="F264" s="1" t="s">
        <v>181</v>
      </c>
      <c r="G264" s="1" t="s">
        <v>636</v>
      </c>
      <c r="H264" s="1" t="s">
        <v>806</v>
      </c>
      <c r="I264" s="1">
        <f>+Territorio[[#This Row],[id]]</f>
        <v>254</v>
      </c>
    </row>
    <row r="265" spans="2:9" x14ac:dyDescent="0.3">
      <c r="B265">
        <v>255</v>
      </c>
      <c r="C265" s="1" t="s">
        <v>807</v>
      </c>
      <c r="D265" s="1" t="s">
        <v>808</v>
      </c>
      <c r="E265" s="1" t="s">
        <v>805</v>
      </c>
      <c r="F265" s="1" t="s">
        <v>181</v>
      </c>
      <c r="G265" s="1" t="s">
        <v>636</v>
      </c>
      <c r="H265" s="1" t="s">
        <v>809</v>
      </c>
      <c r="I265" s="1">
        <f>+Territorio[[#This Row],[id]]</f>
        <v>255</v>
      </c>
    </row>
    <row r="266" spans="2:9" x14ac:dyDescent="0.3">
      <c r="B266">
        <v>256</v>
      </c>
      <c r="C266" s="1" t="s">
        <v>810</v>
      </c>
      <c r="D266" s="1" t="s">
        <v>811</v>
      </c>
      <c r="E266" s="1" t="s">
        <v>805</v>
      </c>
      <c r="F266" s="1" t="s">
        <v>181</v>
      </c>
      <c r="G266" s="1" t="s">
        <v>636</v>
      </c>
      <c r="H266" s="1" t="s">
        <v>812</v>
      </c>
      <c r="I266" s="1">
        <f>+Territorio[[#This Row],[id]]</f>
        <v>256</v>
      </c>
    </row>
    <row r="267" spans="2:9" x14ac:dyDescent="0.3">
      <c r="B267">
        <v>257</v>
      </c>
      <c r="C267" s="1" t="s">
        <v>813</v>
      </c>
      <c r="D267" s="1" t="s">
        <v>814</v>
      </c>
      <c r="E267" s="1" t="s">
        <v>805</v>
      </c>
      <c r="F267" s="1" t="s">
        <v>181</v>
      </c>
      <c r="G267" s="1" t="s">
        <v>636</v>
      </c>
      <c r="H267" s="1" t="s">
        <v>815</v>
      </c>
      <c r="I267" s="1">
        <f>+Territorio[[#This Row],[id]]</f>
        <v>257</v>
      </c>
    </row>
    <row r="268" spans="2:9" x14ac:dyDescent="0.3">
      <c r="B268">
        <v>258</v>
      </c>
      <c r="C268" s="1" t="s">
        <v>816</v>
      </c>
      <c r="D268" s="1" t="s">
        <v>817</v>
      </c>
      <c r="E268" s="1" t="s">
        <v>805</v>
      </c>
      <c r="F268" s="1" t="s">
        <v>181</v>
      </c>
      <c r="G268" s="1" t="s">
        <v>636</v>
      </c>
      <c r="H268" s="1" t="s">
        <v>818</v>
      </c>
      <c r="I268" s="1">
        <f>+Territorio[[#This Row],[id]]</f>
        <v>258</v>
      </c>
    </row>
    <row r="269" spans="2:9" x14ac:dyDescent="0.3">
      <c r="B269">
        <v>259</v>
      </c>
      <c r="C269" s="1" t="s">
        <v>819</v>
      </c>
      <c r="D269" s="1" t="s">
        <v>820</v>
      </c>
      <c r="E269" s="1" t="s">
        <v>805</v>
      </c>
      <c r="F269" s="1" t="s">
        <v>181</v>
      </c>
      <c r="G269" s="1" t="s">
        <v>636</v>
      </c>
      <c r="H269" s="1" t="s">
        <v>821</v>
      </c>
      <c r="I269" s="1">
        <f>+Territorio[[#This Row],[id]]</f>
        <v>259</v>
      </c>
    </row>
    <row r="270" spans="2:9" x14ac:dyDescent="0.3">
      <c r="B270">
        <v>260</v>
      </c>
      <c r="C270" s="1" t="s">
        <v>822</v>
      </c>
      <c r="D270" s="1" t="s">
        <v>823</v>
      </c>
      <c r="E270" s="1" t="s">
        <v>822</v>
      </c>
      <c r="F270" s="1" t="s">
        <v>487</v>
      </c>
      <c r="G270" s="1" t="s">
        <v>636</v>
      </c>
      <c r="H270" s="1" t="s">
        <v>824</v>
      </c>
      <c r="I270" s="1">
        <f>+Territorio[[#This Row],[id]]</f>
        <v>260</v>
      </c>
    </row>
    <row r="271" spans="2:9" x14ac:dyDescent="0.3">
      <c r="B271">
        <v>261</v>
      </c>
      <c r="C271" s="1" t="s">
        <v>825</v>
      </c>
      <c r="D271" s="1" t="s">
        <v>826</v>
      </c>
      <c r="E271" s="1" t="s">
        <v>805</v>
      </c>
      <c r="F271" s="1" t="s">
        <v>487</v>
      </c>
      <c r="G271" s="1" t="s">
        <v>636</v>
      </c>
      <c r="H271" s="1" t="s">
        <v>827</v>
      </c>
      <c r="I271" s="1">
        <f>+Territorio[[#This Row],[id]]</f>
        <v>261</v>
      </c>
    </row>
    <row r="272" spans="2:9" x14ac:dyDescent="0.3">
      <c r="B272">
        <v>262</v>
      </c>
      <c r="C272" s="1" t="s">
        <v>828</v>
      </c>
      <c r="D272" s="1" t="s">
        <v>829</v>
      </c>
      <c r="E272" s="1" t="s">
        <v>805</v>
      </c>
      <c r="F272" s="1" t="s">
        <v>487</v>
      </c>
      <c r="G272" s="1" t="s">
        <v>636</v>
      </c>
      <c r="H272" s="1" t="s">
        <v>830</v>
      </c>
      <c r="I272" s="1">
        <f>+Territorio[[#This Row],[id]]</f>
        <v>262</v>
      </c>
    </row>
    <row r="273" spans="2:9" x14ac:dyDescent="0.3">
      <c r="B273">
        <v>263</v>
      </c>
      <c r="C273" s="1" t="s">
        <v>831</v>
      </c>
      <c r="D273" s="1" t="s">
        <v>832</v>
      </c>
      <c r="E273" s="1" t="s">
        <v>805</v>
      </c>
      <c r="F273" s="1" t="s">
        <v>487</v>
      </c>
      <c r="G273" s="1" t="s">
        <v>636</v>
      </c>
      <c r="H273" s="1" t="s">
        <v>833</v>
      </c>
      <c r="I273" s="1">
        <f>+Territorio[[#This Row],[id]]</f>
        <v>263</v>
      </c>
    </row>
    <row r="274" spans="2:9" x14ac:dyDescent="0.3">
      <c r="B274">
        <v>264</v>
      </c>
      <c r="C274" s="1" t="s">
        <v>834</v>
      </c>
      <c r="D274" s="1" t="s">
        <v>835</v>
      </c>
      <c r="E274" s="1" t="s">
        <v>805</v>
      </c>
      <c r="F274" s="1" t="s">
        <v>487</v>
      </c>
      <c r="G274" s="1" t="s">
        <v>636</v>
      </c>
      <c r="H274" s="1" t="s">
        <v>836</v>
      </c>
      <c r="I274" s="1">
        <f>+Territorio[[#This Row],[id]]</f>
        <v>264</v>
      </c>
    </row>
    <row r="275" spans="2:9" x14ac:dyDescent="0.3">
      <c r="B275">
        <v>265</v>
      </c>
      <c r="C275" s="1" t="s">
        <v>837</v>
      </c>
      <c r="D275" s="1" t="s">
        <v>838</v>
      </c>
      <c r="E275" s="1" t="s">
        <v>805</v>
      </c>
      <c r="F275" s="1" t="s">
        <v>487</v>
      </c>
      <c r="G275" s="1" t="s">
        <v>636</v>
      </c>
      <c r="H275" s="1" t="s">
        <v>839</v>
      </c>
      <c r="I275" s="1">
        <f>+Territorio[[#This Row],[id]]</f>
        <v>265</v>
      </c>
    </row>
    <row r="276" spans="2:9" x14ac:dyDescent="0.3">
      <c r="B276">
        <v>266</v>
      </c>
      <c r="C276" s="1" t="s">
        <v>840</v>
      </c>
      <c r="D276" s="1" t="s">
        <v>841</v>
      </c>
      <c r="E276" s="1" t="s">
        <v>805</v>
      </c>
      <c r="F276" s="1" t="s">
        <v>487</v>
      </c>
      <c r="G276" s="1" t="s">
        <v>636</v>
      </c>
      <c r="H276" s="1" t="s">
        <v>842</v>
      </c>
      <c r="I276" s="1">
        <f>+Territorio[[#This Row],[id]]</f>
        <v>266</v>
      </c>
    </row>
    <row r="277" spans="2:9" x14ac:dyDescent="0.3">
      <c r="B277">
        <v>267</v>
      </c>
      <c r="C277" s="1" t="s">
        <v>843</v>
      </c>
      <c r="D277" s="1" t="s">
        <v>844</v>
      </c>
      <c r="E277" s="1" t="s">
        <v>805</v>
      </c>
      <c r="F277" s="1" t="s">
        <v>487</v>
      </c>
      <c r="G277" s="1" t="s">
        <v>636</v>
      </c>
      <c r="H277" s="1" t="s">
        <v>845</v>
      </c>
      <c r="I277" s="1">
        <f>+Territorio[[#This Row],[id]]</f>
        <v>267</v>
      </c>
    </row>
    <row r="278" spans="2:9" x14ac:dyDescent="0.3">
      <c r="B278">
        <v>268</v>
      </c>
      <c r="C278" s="1" t="s">
        <v>846</v>
      </c>
      <c r="D278" s="1" t="s">
        <v>847</v>
      </c>
      <c r="E278" s="1" t="s">
        <v>805</v>
      </c>
      <c r="F278" s="1" t="s">
        <v>487</v>
      </c>
      <c r="G278" s="1" t="s">
        <v>636</v>
      </c>
      <c r="H278" s="1" t="s">
        <v>848</v>
      </c>
      <c r="I278" s="1">
        <f>+Territorio[[#This Row],[id]]</f>
        <v>268</v>
      </c>
    </row>
    <row r="279" spans="2:9" x14ac:dyDescent="0.3">
      <c r="B279">
        <v>269</v>
      </c>
      <c r="C279" s="1" t="s">
        <v>849</v>
      </c>
      <c r="D279" s="1" t="s">
        <v>850</v>
      </c>
      <c r="E279" s="1" t="s">
        <v>805</v>
      </c>
      <c r="F279" s="1" t="s">
        <v>487</v>
      </c>
      <c r="G279" s="1" t="s">
        <v>636</v>
      </c>
      <c r="H279" s="1" t="s">
        <v>851</v>
      </c>
      <c r="I279" s="1">
        <f>+Territorio[[#This Row],[id]]</f>
        <v>269</v>
      </c>
    </row>
    <row r="280" spans="2:9" x14ac:dyDescent="0.3">
      <c r="B280">
        <v>270</v>
      </c>
      <c r="C280" s="1" t="s">
        <v>852</v>
      </c>
      <c r="D280" s="1" t="s">
        <v>853</v>
      </c>
      <c r="E280" s="1" t="s">
        <v>805</v>
      </c>
      <c r="F280" s="1" t="s">
        <v>487</v>
      </c>
      <c r="G280" s="1" t="s">
        <v>636</v>
      </c>
      <c r="H280" s="1" t="s">
        <v>854</v>
      </c>
      <c r="I280" s="1">
        <f>+Territorio[[#This Row],[id]]</f>
        <v>270</v>
      </c>
    </row>
    <row r="281" spans="2:9" x14ac:dyDescent="0.3">
      <c r="B281">
        <v>271</v>
      </c>
      <c r="C281" s="1" t="s">
        <v>855</v>
      </c>
      <c r="D281" s="1" t="s">
        <v>856</v>
      </c>
      <c r="E281" s="1" t="s">
        <v>805</v>
      </c>
      <c r="F281" s="1" t="s">
        <v>487</v>
      </c>
      <c r="G281" s="1" t="s">
        <v>636</v>
      </c>
      <c r="H281" s="1" t="s">
        <v>857</v>
      </c>
      <c r="I281" s="1">
        <f>+Territorio[[#This Row],[id]]</f>
        <v>271</v>
      </c>
    </row>
    <row r="282" spans="2:9" x14ac:dyDescent="0.3">
      <c r="B282">
        <v>272</v>
      </c>
      <c r="C282" s="1" t="s">
        <v>858</v>
      </c>
      <c r="D282" s="1" t="s">
        <v>859</v>
      </c>
      <c r="E282" s="1" t="s">
        <v>805</v>
      </c>
      <c r="F282" s="1" t="s">
        <v>487</v>
      </c>
      <c r="G282" s="1" t="s">
        <v>636</v>
      </c>
      <c r="H282" s="1" t="s">
        <v>860</v>
      </c>
      <c r="I282" s="1">
        <f>+Territorio[[#This Row],[id]]</f>
        <v>272</v>
      </c>
    </row>
    <row r="283" spans="2:9" x14ac:dyDescent="0.3">
      <c r="B283">
        <v>273</v>
      </c>
      <c r="C283" s="1" t="s">
        <v>861</v>
      </c>
      <c r="D283" s="1" t="s">
        <v>862</v>
      </c>
      <c r="E283" s="1" t="s">
        <v>805</v>
      </c>
      <c r="F283" s="1" t="s">
        <v>487</v>
      </c>
      <c r="G283" s="1" t="s">
        <v>636</v>
      </c>
      <c r="H283" s="1" t="s">
        <v>863</v>
      </c>
      <c r="I283" s="1">
        <f>+Territorio[[#This Row],[id]]</f>
        <v>273</v>
      </c>
    </row>
    <row r="284" spans="2:9" x14ac:dyDescent="0.3">
      <c r="B284">
        <v>274</v>
      </c>
      <c r="C284" s="1" t="s">
        <v>864</v>
      </c>
      <c r="D284" s="1" t="s">
        <v>865</v>
      </c>
      <c r="E284" s="1" t="s">
        <v>805</v>
      </c>
      <c r="F284" s="1" t="s">
        <v>487</v>
      </c>
      <c r="G284" s="1" t="s">
        <v>636</v>
      </c>
      <c r="H284" s="1" t="s">
        <v>866</v>
      </c>
      <c r="I284" s="1">
        <f>+Territorio[[#This Row],[id]]</f>
        <v>274</v>
      </c>
    </row>
    <row r="285" spans="2:9" x14ac:dyDescent="0.3">
      <c r="B285">
        <v>275</v>
      </c>
      <c r="C285" s="1" t="s">
        <v>867</v>
      </c>
      <c r="D285" s="1" t="s">
        <v>868</v>
      </c>
      <c r="E285" s="1" t="s">
        <v>805</v>
      </c>
      <c r="F285" s="1" t="s">
        <v>487</v>
      </c>
      <c r="G285" s="1" t="s">
        <v>636</v>
      </c>
      <c r="H285" s="1" t="s">
        <v>869</v>
      </c>
      <c r="I285" s="1">
        <f>+Territorio[[#This Row],[id]]</f>
        <v>275</v>
      </c>
    </row>
    <row r="286" spans="2:9" x14ac:dyDescent="0.3">
      <c r="B286">
        <v>276</v>
      </c>
      <c r="C286" s="1" t="s">
        <v>870</v>
      </c>
      <c r="D286" s="1" t="s">
        <v>871</v>
      </c>
      <c r="E286" s="1" t="s">
        <v>805</v>
      </c>
      <c r="F286" s="1" t="s">
        <v>487</v>
      </c>
      <c r="G286" s="1" t="s">
        <v>636</v>
      </c>
      <c r="H286" s="1" t="s">
        <v>872</v>
      </c>
      <c r="I286" s="1">
        <f>+Territorio[[#This Row],[id]]</f>
        <v>276</v>
      </c>
    </row>
    <row r="287" spans="2:9" x14ac:dyDescent="0.3">
      <c r="B287">
        <v>277</v>
      </c>
      <c r="C287" s="1" t="s">
        <v>873</v>
      </c>
      <c r="D287" s="1" t="s">
        <v>874</v>
      </c>
      <c r="E287" s="1" t="s">
        <v>805</v>
      </c>
      <c r="F287" s="1" t="s">
        <v>487</v>
      </c>
      <c r="G287" s="1" t="s">
        <v>636</v>
      </c>
      <c r="H287" s="1" t="s">
        <v>875</v>
      </c>
      <c r="I287" s="1">
        <f>+Territorio[[#This Row],[id]]</f>
        <v>277</v>
      </c>
    </row>
    <row r="288" spans="2:9" x14ac:dyDescent="0.3">
      <c r="B288">
        <v>278</v>
      </c>
      <c r="C288" s="1" t="s">
        <v>876</v>
      </c>
      <c r="D288" s="1" t="s">
        <v>877</v>
      </c>
      <c r="E288" s="1" t="s">
        <v>805</v>
      </c>
      <c r="F288" s="1" t="s">
        <v>487</v>
      </c>
      <c r="G288" s="1" t="s">
        <v>636</v>
      </c>
      <c r="H288" s="1" t="s">
        <v>878</v>
      </c>
      <c r="I288" s="1">
        <f>+Territorio[[#This Row],[id]]</f>
        <v>278</v>
      </c>
    </row>
    <row r="289" spans="2:9" x14ac:dyDescent="0.3">
      <c r="B289">
        <v>279</v>
      </c>
      <c r="C289" s="1" t="s">
        <v>879</v>
      </c>
      <c r="D289" s="1" t="s">
        <v>880</v>
      </c>
      <c r="E289" s="1" t="s">
        <v>805</v>
      </c>
      <c r="F289" s="1" t="s">
        <v>487</v>
      </c>
      <c r="G289" s="1" t="s">
        <v>636</v>
      </c>
      <c r="H289" s="1" t="s">
        <v>881</v>
      </c>
      <c r="I289" s="1">
        <f>+Territorio[[#This Row],[id]]</f>
        <v>279</v>
      </c>
    </row>
    <row r="290" spans="2:9" x14ac:dyDescent="0.3">
      <c r="B290">
        <v>280</v>
      </c>
      <c r="C290" s="1" t="s">
        <v>882</v>
      </c>
      <c r="D290" s="1" t="s">
        <v>883</v>
      </c>
      <c r="E290" s="1" t="s">
        <v>805</v>
      </c>
      <c r="F290" s="1" t="s">
        <v>487</v>
      </c>
      <c r="G290" s="1" t="s">
        <v>636</v>
      </c>
      <c r="H290" s="1" t="s">
        <v>884</v>
      </c>
      <c r="I290" s="1">
        <f>+Territorio[[#This Row],[id]]</f>
        <v>280</v>
      </c>
    </row>
    <row r="291" spans="2:9" x14ac:dyDescent="0.3">
      <c r="B291">
        <v>281</v>
      </c>
      <c r="C291" s="1" t="s">
        <v>885</v>
      </c>
      <c r="D291" s="1" t="s">
        <v>886</v>
      </c>
      <c r="E291" s="1" t="s">
        <v>805</v>
      </c>
      <c r="F291" s="1" t="s">
        <v>487</v>
      </c>
      <c r="G291" s="1" t="s">
        <v>636</v>
      </c>
      <c r="H291" s="1" t="s">
        <v>887</v>
      </c>
      <c r="I291" s="1">
        <f>+Territorio[[#This Row],[id]]</f>
        <v>281</v>
      </c>
    </row>
    <row r="292" spans="2:9" x14ac:dyDescent="0.3">
      <c r="B292">
        <v>282</v>
      </c>
      <c r="C292" s="1" t="s">
        <v>888</v>
      </c>
      <c r="D292" s="1" t="s">
        <v>889</v>
      </c>
      <c r="E292" s="1" t="s">
        <v>805</v>
      </c>
      <c r="F292" s="1" t="s">
        <v>487</v>
      </c>
      <c r="G292" s="1" t="s">
        <v>636</v>
      </c>
      <c r="H292" s="1" t="s">
        <v>890</v>
      </c>
      <c r="I292" s="1">
        <f>+Territorio[[#This Row],[id]]</f>
        <v>282</v>
      </c>
    </row>
    <row r="293" spans="2:9" x14ac:dyDescent="0.3">
      <c r="B293">
        <v>283</v>
      </c>
      <c r="C293" s="1" t="s">
        <v>891</v>
      </c>
      <c r="D293" s="1" t="s">
        <v>892</v>
      </c>
      <c r="E293" s="1" t="s">
        <v>805</v>
      </c>
      <c r="F293" s="1" t="s">
        <v>487</v>
      </c>
      <c r="G293" s="1" t="s">
        <v>636</v>
      </c>
      <c r="H293" s="1" t="s">
        <v>893</v>
      </c>
      <c r="I293" s="1">
        <f>+Territorio[[#This Row],[id]]</f>
        <v>283</v>
      </c>
    </row>
    <row r="294" spans="2:9" x14ac:dyDescent="0.3">
      <c r="B294">
        <v>284</v>
      </c>
      <c r="C294" s="1" t="s">
        <v>894</v>
      </c>
      <c r="D294" s="1" t="s">
        <v>895</v>
      </c>
      <c r="E294" s="1" t="s">
        <v>805</v>
      </c>
      <c r="F294" s="1" t="s">
        <v>487</v>
      </c>
      <c r="G294" s="1" t="s">
        <v>636</v>
      </c>
      <c r="H294" s="1" t="s">
        <v>896</v>
      </c>
      <c r="I294" s="1">
        <f>+Territorio[[#This Row],[id]]</f>
        <v>284</v>
      </c>
    </row>
    <row r="295" spans="2:9" x14ac:dyDescent="0.3">
      <c r="B295">
        <v>285</v>
      </c>
      <c r="C295" s="1" t="s">
        <v>897</v>
      </c>
      <c r="D295" s="1" t="s">
        <v>898</v>
      </c>
      <c r="E295" s="1" t="s">
        <v>805</v>
      </c>
      <c r="F295" s="1" t="s">
        <v>487</v>
      </c>
      <c r="G295" s="1" t="s">
        <v>636</v>
      </c>
      <c r="H295" s="1" t="s">
        <v>899</v>
      </c>
      <c r="I295" s="1">
        <f>+Territorio[[#This Row],[id]]</f>
        <v>285</v>
      </c>
    </row>
    <row r="296" spans="2:9" x14ac:dyDescent="0.3">
      <c r="B296">
        <v>286</v>
      </c>
      <c r="C296" s="1" t="s">
        <v>900</v>
      </c>
      <c r="D296" s="1" t="s">
        <v>901</v>
      </c>
      <c r="E296" s="1" t="s">
        <v>805</v>
      </c>
      <c r="F296" s="1" t="s">
        <v>487</v>
      </c>
      <c r="G296" s="1" t="s">
        <v>636</v>
      </c>
      <c r="H296" s="1" t="s">
        <v>902</v>
      </c>
      <c r="I296" s="1">
        <f>+Territorio[[#This Row],[id]]</f>
        <v>286</v>
      </c>
    </row>
    <row r="297" spans="2:9" x14ac:dyDescent="0.3">
      <c r="B297">
        <v>287</v>
      </c>
      <c r="C297" s="1" t="s">
        <v>903</v>
      </c>
      <c r="D297" s="1" t="s">
        <v>904</v>
      </c>
      <c r="E297" s="1" t="s">
        <v>805</v>
      </c>
      <c r="F297" s="1" t="s">
        <v>487</v>
      </c>
      <c r="G297" s="1" t="s">
        <v>636</v>
      </c>
      <c r="H297" s="1" t="s">
        <v>905</v>
      </c>
      <c r="I297" s="1">
        <f>+Territorio[[#This Row],[id]]</f>
        <v>287</v>
      </c>
    </row>
    <row r="298" spans="2:9" x14ac:dyDescent="0.3">
      <c r="B298">
        <v>288</v>
      </c>
      <c r="C298" s="1" t="s">
        <v>906</v>
      </c>
      <c r="D298" s="1" t="s">
        <v>907</v>
      </c>
      <c r="E298" s="1" t="s">
        <v>805</v>
      </c>
      <c r="F298" s="1" t="s">
        <v>487</v>
      </c>
      <c r="G298" s="1" t="s">
        <v>636</v>
      </c>
      <c r="H298" s="1" t="s">
        <v>908</v>
      </c>
      <c r="I298" s="1">
        <f>+Territorio[[#This Row],[id]]</f>
        <v>288</v>
      </c>
    </row>
    <row r="299" spans="2:9" x14ac:dyDescent="0.3">
      <c r="B299">
        <v>289</v>
      </c>
      <c r="C299" s="1" t="s">
        <v>909</v>
      </c>
      <c r="D299" s="1" t="s">
        <v>910</v>
      </c>
      <c r="E299" s="1" t="s">
        <v>805</v>
      </c>
      <c r="F299" s="1" t="s">
        <v>487</v>
      </c>
      <c r="G299" s="1" t="s">
        <v>636</v>
      </c>
      <c r="H299" s="1" t="s">
        <v>911</v>
      </c>
      <c r="I299" s="1">
        <f>+Territorio[[#This Row],[id]]</f>
        <v>289</v>
      </c>
    </row>
    <row r="300" spans="2:9" x14ac:dyDescent="0.3">
      <c r="B300">
        <v>290</v>
      </c>
      <c r="C300" s="1" t="s">
        <v>912</v>
      </c>
      <c r="D300" s="1" t="s">
        <v>913</v>
      </c>
      <c r="E300" s="1" t="s">
        <v>805</v>
      </c>
      <c r="F300" s="1" t="s">
        <v>487</v>
      </c>
      <c r="G300" s="1" t="s">
        <v>636</v>
      </c>
      <c r="H300" s="1" t="s">
        <v>914</v>
      </c>
      <c r="I300" s="1">
        <f>+Territorio[[#This Row],[id]]</f>
        <v>290</v>
      </c>
    </row>
    <row r="301" spans="2:9" x14ac:dyDescent="0.3">
      <c r="B301">
        <v>291</v>
      </c>
      <c r="C301" s="1" t="s">
        <v>915</v>
      </c>
      <c r="D301" s="1" t="s">
        <v>913</v>
      </c>
      <c r="E301" s="1" t="s">
        <v>805</v>
      </c>
      <c r="F301" s="1" t="s">
        <v>487</v>
      </c>
      <c r="G301" s="1" t="s">
        <v>636</v>
      </c>
      <c r="H301" s="1" t="s">
        <v>916</v>
      </c>
      <c r="I301" s="1">
        <f>+Territorio[[#This Row],[id]]</f>
        <v>291</v>
      </c>
    </row>
    <row r="302" spans="2:9" x14ac:dyDescent="0.3">
      <c r="B302">
        <v>292</v>
      </c>
      <c r="C302" s="1" t="s">
        <v>917</v>
      </c>
      <c r="D302" s="1" t="s">
        <v>918</v>
      </c>
      <c r="E302" s="1" t="s">
        <v>635</v>
      </c>
      <c r="F302" s="1" t="s">
        <v>427</v>
      </c>
      <c r="G302" s="1" t="s">
        <v>636</v>
      </c>
      <c r="H302" s="1" t="s">
        <v>919</v>
      </c>
      <c r="I302" s="1">
        <f>+Territorio[[#This Row],[id]]</f>
        <v>292</v>
      </c>
    </row>
    <row r="303" spans="2:9" x14ac:dyDescent="0.3">
      <c r="B303">
        <v>293</v>
      </c>
      <c r="C303" s="1" t="s">
        <v>920</v>
      </c>
      <c r="D303" s="1" t="s">
        <v>921</v>
      </c>
      <c r="E303" s="1" t="s">
        <v>635</v>
      </c>
      <c r="F303" s="1" t="s">
        <v>427</v>
      </c>
      <c r="G303" s="1" t="s">
        <v>636</v>
      </c>
      <c r="H303" s="1" t="s">
        <v>922</v>
      </c>
      <c r="I303" s="1">
        <f>+Territorio[[#This Row],[id]]</f>
        <v>293</v>
      </c>
    </row>
    <row r="304" spans="2:9" x14ac:dyDescent="0.3">
      <c r="B304">
        <v>294</v>
      </c>
      <c r="C304" s="1" t="s">
        <v>923</v>
      </c>
      <c r="D304" s="1" t="s">
        <v>924</v>
      </c>
      <c r="E304" s="1" t="s">
        <v>635</v>
      </c>
      <c r="F304" s="1" t="s">
        <v>427</v>
      </c>
      <c r="G304" s="1" t="s">
        <v>636</v>
      </c>
      <c r="H304" s="1" t="s">
        <v>925</v>
      </c>
      <c r="I304" s="1">
        <f>+Territorio[[#This Row],[id]]</f>
        <v>294</v>
      </c>
    </row>
    <row r="305" spans="2:9" x14ac:dyDescent="0.3">
      <c r="B305">
        <v>295</v>
      </c>
      <c r="C305" s="1" t="s">
        <v>926</v>
      </c>
      <c r="D305" s="1" t="s">
        <v>927</v>
      </c>
      <c r="E305" s="1" t="s">
        <v>635</v>
      </c>
      <c r="F305" s="1" t="s">
        <v>427</v>
      </c>
      <c r="G305" s="1" t="s">
        <v>636</v>
      </c>
      <c r="H305" s="1" t="s">
        <v>928</v>
      </c>
      <c r="I305" s="1">
        <f>+Territorio[[#This Row],[id]]</f>
        <v>295</v>
      </c>
    </row>
    <row r="306" spans="2:9" x14ac:dyDescent="0.3">
      <c r="B306">
        <v>296</v>
      </c>
      <c r="C306" s="1" t="s">
        <v>929</v>
      </c>
      <c r="D306" s="1" t="s">
        <v>930</v>
      </c>
      <c r="E306" s="1" t="s">
        <v>931</v>
      </c>
      <c r="F306" s="1" t="s">
        <v>427</v>
      </c>
      <c r="G306" s="1" t="s">
        <v>636</v>
      </c>
      <c r="H306" s="1" t="s">
        <v>932</v>
      </c>
      <c r="I306" s="1">
        <f>+Territorio[[#This Row],[id]]</f>
        <v>296</v>
      </c>
    </row>
    <row r="307" spans="2:9" x14ac:dyDescent="0.3">
      <c r="B307">
        <v>297</v>
      </c>
      <c r="C307" s="1" t="s">
        <v>933</v>
      </c>
      <c r="D307" s="1" t="s">
        <v>934</v>
      </c>
      <c r="E307" s="1" t="s">
        <v>931</v>
      </c>
      <c r="F307" s="1" t="s">
        <v>427</v>
      </c>
      <c r="G307" s="1" t="s">
        <v>636</v>
      </c>
      <c r="H307" s="1" t="s">
        <v>935</v>
      </c>
      <c r="I307" s="1">
        <f>+Territorio[[#This Row],[id]]</f>
        <v>297</v>
      </c>
    </row>
    <row r="308" spans="2:9" x14ac:dyDescent="0.3">
      <c r="B308">
        <v>298</v>
      </c>
      <c r="C308" s="1" t="s">
        <v>936</v>
      </c>
      <c r="D308" s="1" t="s">
        <v>937</v>
      </c>
      <c r="E308" s="1" t="s">
        <v>635</v>
      </c>
      <c r="F308" s="1" t="s">
        <v>427</v>
      </c>
      <c r="G308" s="1" t="s">
        <v>636</v>
      </c>
      <c r="H308" s="1" t="s">
        <v>938</v>
      </c>
      <c r="I308" s="1">
        <f>+Territorio[[#This Row],[id]]</f>
        <v>298</v>
      </c>
    </row>
    <row r="309" spans="2:9" x14ac:dyDescent="0.3">
      <c r="B309">
        <v>299</v>
      </c>
      <c r="C309" s="1" t="s">
        <v>252</v>
      </c>
      <c r="D309" s="1" t="s">
        <v>939</v>
      </c>
      <c r="E309" s="1" t="s">
        <v>635</v>
      </c>
      <c r="F309" s="1" t="s">
        <v>427</v>
      </c>
      <c r="G309" s="1" t="s">
        <v>636</v>
      </c>
      <c r="H309" s="1" t="s">
        <v>940</v>
      </c>
      <c r="I309" s="1">
        <f>+Territorio[[#This Row],[id]]</f>
        <v>299</v>
      </c>
    </row>
    <row r="310" spans="2:9" x14ac:dyDescent="0.3">
      <c r="B310">
        <v>300</v>
      </c>
      <c r="C310" s="1" t="s">
        <v>941</v>
      </c>
      <c r="D310" s="1" t="s">
        <v>942</v>
      </c>
      <c r="E310" s="1" t="s">
        <v>635</v>
      </c>
      <c r="F310" s="1" t="s">
        <v>427</v>
      </c>
      <c r="G310" s="1" t="s">
        <v>636</v>
      </c>
      <c r="H310" s="1" t="s">
        <v>943</v>
      </c>
      <c r="I310" s="1">
        <f>+Territorio[[#This Row],[id]]</f>
        <v>300</v>
      </c>
    </row>
    <row r="311" spans="2:9" x14ac:dyDescent="0.3">
      <c r="B311">
        <v>301</v>
      </c>
      <c r="C311" s="1" t="s">
        <v>944</v>
      </c>
      <c r="D311" s="1" t="s">
        <v>945</v>
      </c>
      <c r="E311" s="1" t="s">
        <v>635</v>
      </c>
      <c r="F311" s="1" t="s">
        <v>427</v>
      </c>
      <c r="G311" s="1" t="s">
        <v>636</v>
      </c>
      <c r="H311" s="1" t="s">
        <v>946</v>
      </c>
      <c r="I311" s="1">
        <f>+Territorio[[#This Row],[id]]</f>
        <v>301</v>
      </c>
    </row>
    <row r="312" spans="2:9" x14ac:dyDescent="0.3">
      <c r="B312">
        <v>302</v>
      </c>
      <c r="C312" s="1" t="s">
        <v>947</v>
      </c>
      <c r="D312" s="1" t="s">
        <v>948</v>
      </c>
      <c r="E312" s="1" t="s">
        <v>635</v>
      </c>
      <c r="F312" s="1" t="s">
        <v>427</v>
      </c>
      <c r="G312" s="1" t="s">
        <v>636</v>
      </c>
      <c r="H312" s="1" t="s">
        <v>949</v>
      </c>
      <c r="I312" s="1">
        <f>+Territorio[[#This Row],[id]]</f>
        <v>302</v>
      </c>
    </row>
    <row r="313" spans="2:9" x14ac:dyDescent="0.3">
      <c r="B313">
        <v>303</v>
      </c>
      <c r="C313" s="1" t="s">
        <v>950</v>
      </c>
      <c r="D313" s="1" t="s">
        <v>951</v>
      </c>
      <c r="E313" s="1" t="s">
        <v>635</v>
      </c>
      <c r="F313" s="1" t="s">
        <v>427</v>
      </c>
      <c r="G313" s="1" t="s">
        <v>636</v>
      </c>
      <c r="H313" s="1" t="s">
        <v>952</v>
      </c>
      <c r="I313" s="1">
        <f>+Territorio[[#This Row],[id]]</f>
        <v>303</v>
      </c>
    </row>
    <row r="314" spans="2:9" x14ac:dyDescent="0.3">
      <c r="B314">
        <v>304</v>
      </c>
      <c r="C314" s="1" t="s">
        <v>953</v>
      </c>
      <c r="D314" s="1" t="s">
        <v>954</v>
      </c>
      <c r="E314" s="1" t="s">
        <v>635</v>
      </c>
      <c r="F314" s="1" t="s">
        <v>427</v>
      </c>
      <c r="G314" s="1" t="s">
        <v>636</v>
      </c>
      <c r="H314" s="1" t="s">
        <v>955</v>
      </c>
      <c r="I314" s="1">
        <f>+Territorio[[#This Row],[id]]</f>
        <v>304</v>
      </c>
    </row>
    <row r="315" spans="2:9" x14ac:dyDescent="0.3">
      <c r="B315">
        <v>305</v>
      </c>
      <c r="C315" s="1" t="s">
        <v>956</v>
      </c>
      <c r="D315" s="1" t="s">
        <v>957</v>
      </c>
      <c r="E315" s="1" t="s">
        <v>635</v>
      </c>
      <c r="F315" s="1" t="s">
        <v>427</v>
      </c>
      <c r="G315" s="1" t="s">
        <v>636</v>
      </c>
      <c r="H315" s="1" t="s">
        <v>958</v>
      </c>
      <c r="I315" s="1">
        <f>+Territorio[[#This Row],[id]]</f>
        <v>305</v>
      </c>
    </row>
    <row r="316" spans="2:9" x14ac:dyDescent="0.3">
      <c r="B316">
        <v>306</v>
      </c>
      <c r="C316" s="1" t="s">
        <v>959</v>
      </c>
      <c r="D316" s="1" t="s">
        <v>960</v>
      </c>
      <c r="E316" s="1" t="s">
        <v>635</v>
      </c>
      <c r="F316" s="1" t="s">
        <v>427</v>
      </c>
      <c r="G316" s="1" t="s">
        <v>636</v>
      </c>
      <c r="H316" s="1" t="s">
        <v>961</v>
      </c>
      <c r="I316" s="1">
        <f>+Territorio[[#This Row],[id]]</f>
        <v>306</v>
      </c>
    </row>
    <row r="317" spans="2:9" x14ac:dyDescent="0.3">
      <c r="B317">
        <v>307</v>
      </c>
      <c r="C317" s="1" t="s">
        <v>962</v>
      </c>
      <c r="D317" s="1" t="s">
        <v>963</v>
      </c>
      <c r="E317" s="1" t="s">
        <v>635</v>
      </c>
      <c r="F317" s="1" t="s">
        <v>427</v>
      </c>
      <c r="G317" s="1" t="s">
        <v>636</v>
      </c>
      <c r="H317" s="1" t="s">
        <v>964</v>
      </c>
      <c r="I317" s="1">
        <f>+Territorio[[#This Row],[id]]</f>
        <v>307</v>
      </c>
    </row>
    <row r="318" spans="2:9" x14ac:dyDescent="0.3">
      <c r="B318">
        <v>308</v>
      </c>
      <c r="C318" s="1" t="s">
        <v>965</v>
      </c>
      <c r="D318" s="1" t="s">
        <v>966</v>
      </c>
      <c r="E318" s="1" t="s">
        <v>635</v>
      </c>
      <c r="F318" s="1" t="s">
        <v>427</v>
      </c>
      <c r="G318" s="1" t="s">
        <v>636</v>
      </c>
      <c r="H318" s="1" t="s">
        <v>967</v>
      </c>
      <c r="I318" s="1">
        <f>+Territorio[[#This Row],[id]]</f>
        <v>308</v>
      </c>
    </row>
    <row r="319" spans="2:9" x14ac:dyDescent="0.3">
      <c r="B319">
        <v>309</v>
      </c>
      <c r="C319" s="1" t="s">
        <v>968</v>
      </c>
      <c r="D319" s="1" t="s">
        <v>969</v>
      </c>
      <c r="E319" s="1" t="s">
        <v>805</v>
      </c>
      <c r="F319" s="1" t="s">
        <v>457</v>
      </c>
      <c r="G319" s="1" t="s">
        <v>636</v>
      </c>
      <c r="H319" s="1" t="s">
        <v>970</v>
      </c>
      <c r="I319" s="1">
        <f>+Territorio[[#This Row],[id]]</f>
        <v>309</v>
      </c>
    </row>
    <row r="320" spans="2:9" x14ac:dyDescent="0.3">
      <c r="B320">
        <v>310</v>
      </c>
      <c r="C320" s="1" t="s">
        <v>971</v>
      </c>
      <c r="D320" s="1" t="s">
        <v>972</v>
      </c>
      <c r="E320" s="1" t="s">
        <v>805</v>
      </c>
      <c r="F320" s="1" t="s">
        <v>457</v>
      </c>
      <c r="G320" s="1" t="s">
        <v>636</v>
      </c>
      <c r="H320" s="1" t="s">
        <v>973</v>
      </c>
      <c r="I320" s="1">
        <f>+Territorio[[#This Row],[id]]</f>
        <v>310</v>
      </c>
    </row>
    <row r="321" spans="2:9" x14ac:dyDescent="0.3">
      <c r="B321">
        <v>311</v>
      </c>
      <c r="C321" s="1" t="s">
        <v>638</v>
      </c>
      <c r="D321" s="1" t="s">
        <v>974</v>
      </c>
      <c r="E321" s="1" t="s">
        <v>805</v>
      </c>
      <c r="F321" s="1" t="s">
        <v>457</v>
      </c>
      <c r="G321" s="1" t="s">
        <v>636</v>
      </c>
      <c r="H321" s="1" t="s">
        <v>975</v>
      </c>
      <c r="I321" s="1">
        <f>+Territorio[[#This Row],[id]]</f>
        <v>311</v>
      </c>
    </row>
    <row r="322" spans="2:9" x14ac:dyDescent="0.3">
      <c r="B322">
        <v>312</v>
      </c>
      <c r="C322" s="1" t="s">
        <v>976</v>
      </c>
      <c r="D322" s="1" t="s">
        <v>977</v>
      </c>
      <c r="E322" s="1" t="s">
        <v>805</v>
      </c>
      <c r="F322" s="1" t="s">
        <v>457</v>
      </c>
      <c r="G322" s="1" t="s">
        <v>636</v>
      </c>
      <c r="H322" s="1" t="s">
        <v>978</v>
      </c>
      <c r="I322" s="1">
        <f>+Territorio[[#This Row],[id]]</f>
        <v>312</v>
      </c>
    </row>
    <row r="323" spans="2:9" x14ac:dyDescent="0.3">
      <c r="B323">
        <v>313</v>
      </c>
      <c r="C323" s="1" t="s">
        <v>979</v>
      </c>
      <c r="D323" s="1" t="s">
        <v>980</v>
      </c>
      <c r="E323" s="1" t="s">
        <v>805</v>
      </c>
      <c r="F323" s="1" t="s">
        <v>457</v>
      </c>
      <c r="G323" s="1" t="s">
        <v>636</v>
      </c>
      <c r="H323" s="1" t="s">
        <v>981</v>
      </c>
      <c r="I323" s="1">
        <f>+Territorio[[#This Row],[id]]</f>
        <v>313</v>
      </c>
    </row>
    <row r="324" spans="2:9" x14ac:dyDescent="0.3">
      <c r="B324">
        <v>314</v>
      </c>
      <c r="C324" s="1" t="s">
        <v>982</v>
      </c>
      <c r="D324" s="1" t="s">
        <v>983</v>
      </c>
      <c r="E324" s="1" t="s">
        <v>805</v>
      </c>
      <c r="F324" s="1" t="s">
        <v>457</v>
      </c>
      <c r="G324" s="1" t="s">
        <v>636</v>
      </c>
      <c r="H324" s="1" t="s">
        <v>984</v>
      </c>
      <c r="I324" s="1">
        <f>+Territorio[[#This Row],[id]]</f>
        <v>314</v>
      </c>
    </row>
    <row r="325" spans="2:9" x14ac:dyDescent="0.3">
      <c r="B325">
        <v>315</v>
      </c>
      <c r="C325" s="1" t="s">
        <v>985</v>
      </c>
      <c r="D325" s="1" t="s">
        <v>986</v>
      </c>
      <c r="E325" s="1" t="s">
        <v>805</v>
      </c>
      <c r="F325" s="1" t="s">
        <v>457</v>
      </c>
      <c r="G325" s="1" t="s">
        <v>636</v>
      </c>
      <c r="H325" s="1" t="s">
        <v>987</v>
      </c>
      <c r="I325" s="1">
        <f>+Territorio[[#This Row],[id]]</f>
        <v>315</v>
      </c>
    </row>
    <row r="326" spans="2:9" x14ac:dyDescent="0.3">
      <c r="B326">
        <v>316</v>
      </c>
      <c r="C326" s="1" t="s">
        <v>456</v>
      </c>
      <c r="D326" s="1" t="s">
        <v>988</v>
      </c>
      <c r="E326" s="1" t="s">
        <v>805</v>
      </c>
      <c r="F326" s="1" t="s">
        <v>457</v>
      </c>
      <c r="G326" s="1" t="s">
        <v>636</v>
      </c>
      <c r="H326" s="1" t="s">
        <v>989</v>
      </c>
      <c r="I326" s="1">
        <f>+Territorio[[#This Row],[id]]</f>
        <v>316</v>
      </c>
    </row>
    <row r="327" spans="2:9" x14ac:dyDescent="0.3">
      <c r="B327">
        <v>317</v>
      </c>
      <c r="C327" s="1" t="s">
        <v>990</v>
      </c>
      <c r="D327" s="1" t="s">
        <v>991</v>
      </c>
      <c r="E327" s="1" t="s">
        <v>805</v>
      </c>
      <c r="F327" s="1" t="s">
        <v>457</v>
      </c>
      <c r="G327" s="1" t="s">
        <v>636</v>
      </c>
      <c r="H327" s="1" t="s">
        <v>992</v>
      </c>
      <c r="I327" s="1">
        <f>+Territorio[[#This Row],[id]]</f>
        <v>317</v>
      </c>
    </row>
    <row r="328" spans="2:9" x14ac:dyDescent="0.3">
      <c r="B328">
        <v>318</v>
      </c>
      <c r="C328" s="1" t="s">
        <v>993</v>
      </c>
      <c r="D328" s="1" t="s">
        <v>994</v>
      </c>
      <c r="E328" s="1" t="s">
        <v>805</v>
      </c>
      <c r="F328" s="1" t="s">
        <v>457</v>
      </c>
      <c r="G328" s="1" t="s">
        <v>636</v>
      </c>
      <c r="H328" s="1" t="s">
        <v>995</v>
      </c>
      <c r="I328" s="1">
        <f>+Territorio[[#This Row],[id]]</f>
        <v>318</v>
      </c>
    </row>
    <row r="329" spans="2:9" x14ac:dyDescent="0.3">
      <c r="B329">
        <v>319</v>
      </c>
      <c r="C329" s="1" t="s">
        <v>996</v>
      </c>
      <c r="D329" s="1" t="s">
        <v>997</v>
      </c>
      <c r="E329" s="1" t="s">
        <v>998</v>
      </c>
      <c r="F329" s="1" t="s">
        <v>457</v>
      </c>
      <c r="G329" s="1" t="s">
        <v>636</v>
      </c>
      <c r="H329" s="1" t="s">
        <v>999</v>
      </c>
      <c r="I329" s="1">
        <f>+Territorio[[#This Row],[id]]</f>
        <v>319</v>
      </c>
    </row>
    <row r="330" spans="2:9" x14ac:dyDescent="0.3">
      <c r="B330">
        <v>320</v>
      </c>
      <c r="C330" s="1" t="s">
        <v>1000</v>
      </c>
      <c r="D330" s="1" t="s">
        <v>1001</v>
      </c>
      <c r="E330" s="1" t="s">
        <v>998</v>
      </c>
      <c r="F330" s="1" t="s">
        <v>457</v>
      </c>
      <c r="G330" s="1" t="s">
        <v>636</v>
      </c>
      <c r="H330" s="1" t="s">
        <v>1002</v>
      </c>
      <c r="I330" s="1">
        <f>+Territorio[[#This Row],[id]]</f>
        <v>320</v>
      </c>
    </row>
    <row r="331" spans="2:9" x14ac:dyDescent="0.3">
      <c r="B331">
        <v>321</v>
      </c>
      <c r="C331" s="1" t="s">
        <v>1003</v>
      </c>
      <c r="D331" s="1" t="s">
        <v>913</v>
      </c>
      <c r="E331" s="1" t="s">
        <v>998</v>
      </c>
      <c r="F331" s="1" t="s">
        <v>457</v>
      </c>
      <c r="G331" s="1" t="s">
        <v>636</v>
      </c>
      <c r="H331" s="1" t="s">
        <v>1004</v>
      </c>
      <c r="I331" s="1">
        <f>+Territorio[[#This Row],[id]]</f>
        <v>321</v>
      </c>
    </row>
    <row r="332" spans="2:9" x14ac:dyDescent="0.3">
      <c r="B332">
        <v>322</v>
      </c>
      <c r="C332" s="1" t="s">
        <v>1005</v>
      </c>
      <c r="D332" s="1" t="s">
        <v>1006</v>
      </c>
      <c r="E332" s="1" t="s">
        <v>998</v>
      </c>
      <c r="F332" s="1" t="s">
        <v>457</v>
      </c>
      <c r="G332" s="1" t="s">
        <v>636</v>
      </c>
      <c r="H332" s="1" t="s">
        <v>1007</v>
      </c>
      <c r="I332" s="1">
        <f>+Territorio[[#This Row],[id]]</f>
        <v>322</v>
      </c>
    </row>
    <row r="333" spans="2:9" x14ac:dyDescent="0.3">
      <c r="B333">
        <v>323</v>
      </c>
      <c r="C333" s="1" t="s">
        <v>1008</v>
      </c>
      <c r="D333" s="1" t="s">
        <v>1009</v>
      </c>
      <c r="E333" s="1" t="s">
        <v>635</v>
      </c>
      <c r="F333" s="1" t="s">
        <v>202</v>
      </c>
      <c r="G333" s="1" t="s">
        <v>636</v>
      </c>
      <c r="H333" s="1" t="s">
        <v>1010</v>
      </c>
      <c r="I333" s="1">
        <f>+Territorio[[#This Row],[id]]</f>
        <v>323</v>
      </c>
    </row>
    <row r="334" spans="2:9" x14ac:dyDescent="0.3">
      <c r="B334">
        <v>324</v>
      </c>
      <c r="C334" s="1" t="s">
        <v>1011</v>
      </c>
      <c r="D334" s="1" t="s">
        <v>1012</v>
      </c>
      <c r="E334" s="1" t="s">
        <v>635</v>
      </c>
      <c r="F334" s="1" t="s">
        <v>202</v>
      </c>
      <c r="G334" s="1" t="s">
        <v>636</v>
      </c>
      <c r="H334" s="1" t="s">
        <v>1013</v>
      </c>
      <c r="I334" s="1">
        <f>+Territorio[[#This Row],[id]]</f>
        <v>324</v>
      </c>
    </row>
    <row r="335" spans="2:9" x14ac:dyDescent="0.3">
      <c r="B335">
        <v>325</v>
      </c>
      <c r="C335" s="1" t="s">
        <v>1014</v>
      </c>
      <c r="D335" s="1" t="s">
        <v>1015</v>
      </c>
      <c r="E335" s="1" t="s">
        <v>635</v>
      </c>
      <c r="F335" s="1" t="s">
        <v>202</v>
      </c>
      <c r="G335" s="1" t="s">
        <v>636</v>
      </c>
      <c r="H335" s="1" t="s">
        <v>1016</v>
      </c>
      <c r="I335" s="1">
        <f>+Territorio[[#This Row],[id]]</f>
        <v>325</v>
      </c>
    </row>
    <row r="336" spans="2:9" x14ac:dyDescent="0.3">
      <c r="B336">
        <v>326</v>
      </c>
      <c r="C336" s="1" t="s">
        <v>1017</v>
      </c>
      <c r="D336" s="1" t="s">
        <v>1018</v>
      </c>
      <c r="E336" s="1" t="s">
        <v>635</v>
      </c>
      <c r="F336" s="1" t="s">
        <v>202</v>
      </c>
      <c r="G336" s="1" t="s">
        <v>636</v>
      </c>
      <c r="H336" s="1" t="s">
        <v>1019</v>
      </c>
      <c r="I336" s="1">
        <f>+Territorio[[#This Row],[id]]</f>
        <v>326</v>
      </c>
    </row>
    <row r="337" spans="2:9" x14ac:dyDescent="0.3">
      <c r="B337">
        <v>327</v>
      </c>
      <c r="C337" s="1" t="s">
        <v>1020</v>
      </c>
      <c r="D337" s="1" t="s">
        <v>1021</v>
      </c>
      <c r="E337" s="1" t="s">
        <v>635</v>
      </c>
      <c r="F337" s="1" t="s">
        <v>202</v>
      </c>
      <c r="G337" s="1" t="s">
        <v>636</v>
      </c>
      <c r="H337" s="1" t="s">
        <v>1022</v>
      </c>
      <c r="I337" s="1">
        <f>+Territorio[[#This Row],[id]]</f>
        <v>327</v>
      </c>
    </row>
    <row r="338" spans="2:9" x14ac:dyDescent="0.3">
      <c r="B338">
        <v>328</v>
      </c>
      <c r="C338" s="1" t="s">
        <v>668</v>
      </c>
      <c r="D338" s="1" t="s">
        <v>1023</v>
      </c>
      <c r="E338" s="1" t="s">
        <v>635</v>
      </c>
      <c r="F338" s="1" t="s">
        <v>202</v>
      </c>
      <c r="G338" s="1" t="s">
        <v>636</v>
      </c>
      <c r="H338" s="1" t="s">
        <v>1024</v>
      </c>
      <c r="I338" s="1">
        <f>+Territorio[[#This Row],[id]]</f>
        <v>328</v>
      </c>
    </row>
    <row r="339" spans="2:9" x14ac:dyDescent="0.3">
      <c r="B339">
        <v>329</v>
      </c>
      <c r="C339" s="1" t="s">
        <v>1025</v>
      </c>
      <c r="D339" s="1" t="s">
        <v>1026</v>
      </c>
      <c r="E339" s="1" t="s">
        <v>635</v>
      </c>
      <c r="F339" s="1" t="s">
        <v>202</v>
      </c>
      <c r="G339" s="1" t="s">
        <v>636</v>
      </c>
      <c r="H339" s="1" t="s">
        <v>1027</v>
      </c>
      <c r="I339" s="1">
        <f>+Territorio[[#This Row],[id]]</f>
        <v>329</v>
      </c>
    </row>
    <row r="340" spans="2:9" x14ac:dyDescent="0.3">
      <c r="B340">
        <v>330</v>
      </c>
      <c r="C340" s="1" t="s">
        <v>1028</v>
      </c>
      <c r="D340" s="1" t="s">
        <v>1029</v>
      </c>
      <c r="E340" s="1" t="s">
        <v>635</v>
      </c>
      <c r="F340" s="1" t="s">
        <v>202</v>
      </c>
      <c r="G340" s="1" t="s">
        <v>636</v>
      </c>
      <c r="H340" s="1" t="s">
        <v>1030</v>
      </c>
      <c r="I340" s="1">
        <f>+Territorio[[#This Row],[id]]</f>
        <v>330</v>
      </c>
    </row>
    <row r="341" spans="2:9" x14ac:dyDescent="0.3">
      <c r="B341">
        <v>331</v>
      </c>
      <c r="C341" s="1" t="s">
        <v>1031</v>
      </c>
      <c r="D341" s="1" t="s">
        <v>1032</v>
      </c>
      <c r="E341" s="1" t="s">
        <v>635</v>
      </c>
      <c r="F341" s="1" t="s">
        <v>202</v>
      </c>
      <c r="G341" s="1" t="s">
        <v>636</v>
      </c>
      <c r="H341" s="1" t="s">
        <v>1033</v>
      </c>
      <c r="I341" s="1">
        <f>+Territorio[[#This Row],[id]]</f>
        <v>331</v>
      </c>
    </row>
    <row r="342" spans="2:9" x14ac:dyDescent="0.3">
      <c r="B342">
        <v>332</v>
      </c>
      <c r="C342" s="1" t="s">
        <v>1034</v>
      </c>
      <c r="D342" s="1" t="s">
        <v>1035</v>
      </c>
      <c r="E342" s="1" t="s">
        <v>635</v>
      </c>
      <c r="F342" s="1" t="s">
        <v>202</v>
      </c>
      <c r="G342" s="1" t="s">
        <v>636</v>
      </c>
      <c r="H342" s="1" t="s">
        <v>1036</v>
      </c>
      <c r="I342" s="1">
        <f>+Territorio[[#This Row],[id]]</f>
        <v>332</v>
      </c>
    </row>
    <row r="343" spans="2:9" x14ac:dyDescent="0.3">
      <c r="B343">
        <v>333</v>
      </c>
      <c r="C343" s="1" t="s">
        <v>1037</v>
      </c>
      <c r="D343" s="1" t="s">
        <v>1038</v>
      </c>
      <c r="E343" s="1" t="s">
        <v>635</v>
      </c>
      <c r="F343" s="1" t="s">
        <v>202</v>
      </c>
      <c r="G343" s="1" t="s">
        <v>636</v>
      </c>
      <c r="H343" s="1" t="s">
        <v>1039</v>
      </c>
      <c r="I343" s="1">
        <f>+Territorio[[#This Row],[id]]</f>
        <v>333</v>
      </c>
    </row>
    <row r="344" spans="2:9" x14ac:dyDescent="0.3">
      <c r="B344">
        <v>334</v>
      </c>
      <c r="C344" s="1" t="s">
        <v>1040</v>
      </c>
      <c r="D344" s="1" t="s">
        <v>1041</v>
      </c>
      <c r="E344" s="1" t="s">
        <v>635</v>
      </c>
      <c r="F344" s="1" t="s">
        <v>202</v>
      </c>
      <c r="G344" s="1" t="s">
        <v>636</v>
      </c>
      <c r="H344" s="1" t="s">
        <v>1042</v>
      </c>
      <c r="I344" s="1">
        <f>+Territorio[[#This Row],[id]]</f>
        <v>334</v>
      </c>
    </row>
    <row r="345" spans="2:9" x14ac:dyDescent="0.3">
      <c r="B345">
        <v>335</v>
      </c>
      <c r="C345" s="1" t="s">
        <v>1043</v>
      </c>
      <c r="D345" s="1" t="s">
        <v>1044</v>
      </c>
      <c r="E345" s="1" t="s">
        <v>635</v>
      </c>
      <c r="F345" s="1" t="s">
        <v>202</v>
      </c>
      <c r="G345" s="1" t="s">
        <v>636</v>
      </c>
      <c r="H345" s="1" t="s">
        <v>1045</v>
      </c>
      <c r="I345" s="1">
        <f>+Territorio[[#This Row],[id]]</f>
        <v>335</v>
      </c>
    </row>
    <row r="346" spans="2:9" x14ac:dyDescent="0.3">
      <c r="B346">
        <v>336</v>
      </c>
      <c r="C346" s="1" t="s">
        <v>1046</v>
      </c>
      <c r="D346" s="1" t="s">
        <v>1047</v>
      </c>
      <c r="E346" s="1" t="s">
        <v>635</v>
      </c>
      <c r="F346" s="1" t="s">
        <v>202</v>
      </c>
      <c r="G346" s="1" t="s">
        <v>636</v>
      </c>
      <c r="H346" s="1" t="s">
        <v>1048</v>
      </c>
      <c r="I346" s="1">
        <f>+Territorio[[#This Row],[id]]</f>
        <v>336</v>
      </c>
    </row>
    <row r="347" spans="2:9" x14ac:dyDescent="0.3">
      <c r="B347">
        <v>337</v>
      </c>
      <c r="C347" s="1" t="s">
        <v>96</v>
      </c>
      <c r="D347" s="1" t="s">
        <v>1009</v>
      </c>
      <c r="E347" s="1" t="s">
        <v>1049</v>
      </c>
      <c r="F347" s="1" t="s">
        <v>97</v>
      </c>
      <c r="G347" s="1" t="s">
        <v>636</v>
      </c>
      <c r="H347" s="1" t="s">
        <v>1050</v>
      </c>
      <c r="I347" s="1">
        <f>+Territorio[[#This Row],[id]]</f>
        <v>337</v>
      </c>
    </row>
    <row r="348" spans="2:9" x14ac:dyDescent="0.3">
      <c r="B348">
        <v>338</v>
      </c>
      <c r="C348" s="1" t="s">
        <v>1051</v>
      </c>
      <c r="D348" s="1" t="s">
        <v>1041</v>
      </c>
      <c r="E348" s="1" t="s">
        <v>1049</v>
      </c>
      <c r="F348" s="1" t="s">
        <v>97</v>
      </c>
      <c r="G348" s="1" t="s">
        <v>636</v>
      </c>
      <c r="H348" s="1" t="s">
        <v>1052</v>
      </c>
      <c r="I348" s="1">
        <f>+Territorio[[#This Row],[id]]</f>
        <v>338</v>
      </c>
    </row>
    <row r="349" spans="2:9" x14ac:dyDescent="0.3">
      <c r="B349">
        <v>339</v>
      </c>
      <c r="C349" s="1" t="s">
        <v>1053</v>
      </c>
      <c r="D349" s="1" t="s">
        <v>1044</v>
      </c>
      <c r="E349" s="1" t="s">
        <v>1049</v>
      </c>
      <c r="F349" s="1" t="s">
        <v>97</v>
      </c>
      <c r="G349" s="1" t="s">
        <v>636</v>
      </c>
      <c r="H349" s="1" t="s">
        <v>1054</v>
      </c>
      <c r="I349" s="1">
        <f>+Territorio[[#This Row],[id]]</f>
        <v>339</v>
      </c>
    </row>
    <row r="350" spans="2:9" x14ac:dyDescent="0.3">
      <c r="B350">
        <v>340</v>
      </c>
      <c r="C350" s="1" t="s">
        <v>1055</v>
      </c>
      <c r="D350" s="1" t="s">
        <v>1015</v>
      </c>
      <c r="E350" s="1" t="s">
        <v>1049</v>
      </c>
      <c r="F350" s="1" t="s">
        <v>97</v>
      </c>
      <c r="G350" s="1" t="s">
        <v>636</v>
      </c>
      <c r="H350" s="1" t="s">
        <v>1056</v>
      </c>
      <c r="I350" s="1">
        <f>+Territorio[[#This Row],[id]]</f>
        <v>340</v>
      </c>
    </row>
    <row r="351" spans="2:9" x14ac:dyDescent="0.3">
      <c r="B351">
        <v>341</v>
      </c>
      <c r="C351" s="1" t="s">
        <v>1057</v>
      </c>
      <c r="D351" s="1" t="s">
        <v>1021</v>
      </c>
      <c r="E351" s="1" t="s">
        <v>1049</v>
      </c>
      <c r="F351" s="1" t="s">
        <v>97</v>
      </c>
      <c r="G351" s="1" t="s">
        <v>636</v>
      </c>
      <c r="H351" s="1" t="s">
        <v>1058</v>
      </c>
      <c r="I351" s="1">
        <f>+Territorio[[#This Row],[id]]</f>
        <v>341</v>
      </c>
    </row>
    <row r="352" spans="2:9" x14ac:dyDescent="0.3">
      <c r="B352">
        <v>342</v>
      </c>
      <c r="C352" s="1" t="s">
        <v>1059</v>
      </c>
      <c r="D352" s="1" t="s">
        <v>1035</v>
      </c>
      <c r="E352" s="1" t="s">
        <v>1049</v>
      </c>
      <c r="F352" s="1" t="s">
        <v>97</v>
      </c>
      <c r="G352" s="1" t="s">
        <v>636</v>
      </c>
      <c r="H352" s="1" t="s">
        <v>1060</v>
      </c>
      <c r="I352" s="1">
        <f>+Territorio[[#This Row],[id]]</f>
        <v>342</v>
      </c>
    </row>
    <row r="353" spans="1:9" x14ac:dyDescent="0.3">
      <c r="A353" s="1">
        <v>1101</v>
      </c>
      <c r="B353">
        <v>343</v>
      </c>
      <c r="C353" s="1" t="s">
        <v>1061</v>
      </c>
      <c r="D353" s="1" t="s">
        <v>1062</v>
      </c>
      <c r="E353" s="1" t="s">
        <v>1063</v>
      </c>
      <c r="F353" s="1" t="s">
        <v>154</v>
      </c>
      <c r="G353" s="1" t="s">
        <v>1064</v>
      </c>
      <c r="H353" s="1" t="s">
        <v>1065</v>
      </c>
      <c r="I353" s="1">
        <f>+Territorio[[#This Row],[id]]</f>
        <v>343</v>
      </c>
    </row>
    <row r="354" spans="1:9" x14ac:dyDescent="0.3">
      <c r="A354" s="1">
        <v>1107</v>
      </c>
      <c r="B354">
        <v>344</v>
      </c>
      <c r="C354" s="1" t="s">
        <v>1066</v>
      </c>
      <c r="D354" s="1" t="s">
        <v>1067</v>
      </c>
      <c r="E354" s="1" t="s">
        <v>1063</v>
      </c>
      <c r="F354" s="1" t="s">
        <v>154</v>
      </c>
      <c r="G354" s="1" t="s">
        <v>1064</v>
      </c>
      <c r="H354" s="1" t="s">
        <v>1068</v>
      </c>
      <c r="I354" s="1">
        <f>+Territorio[[#This Row],[id]]</f>
        <v>344</v>
      </c>
    </row>
    <row r="355" spans="1:9" x14ac:dyDescent="0.3">
      <c r="A355" s="1">
        <v>1401</v>
      </c>
      <c r="B355">
        <v>345</v>
      </c>
      <c r="C355" s="1" t="s">
        <v>1069</v>
      </c>
      <c r="D355" s="1" t="s">
        <v>1070</v>
      </c>
      <c r="E355" s="1" t="s">
        <v>1063</v>
      </c>
      <c r="F355" s="1" t="s">
        <v>154</v>
      </c>
      <c r="G355" s="1" t="s">
        <v>1064</v>
      </c>
      <c r="H355" s="1" t="s">
        <v>1071</v>
      </c>
      <c r="I355" s="1">
        <f>+Territorio[[#This Row],[id]]</f>
        <v>345</v>
      </c>
    </row>
    <row r="356" spans="1:9" x14ac:dyDescent="0.3">
      <c r="A356" s="1">
        <v>1402</v>
      </c>
      <c r="B356">
        <v>346</v>
      </c>
      <c r="C356" s="1" t="s">
        <v>1072</v>
      </c>
      <c r="D356" s="1" t="s">
        <v>1073</v>
      </c>
      <c r="E356" s="1" t="s">
        <v>1063</v>
      </c>
      <c r="F356" s="1" t="s">
        <v>154</v>
      </c>
      <c r="G356" s="1" t="s">
        <v>1064</v>
      </c>
      <c r="H356" s="1" t="s">
        <v>1074</v>
      </c>
      <c r="I356" s="1">
        <f>+Territorio[[#This Row],[id]]</f>
        <v>346</v>
      </c>
    </row>
    <row r="357" spans="1:9" x14ac:dyDescent="0.3">
      <c r="A357" s="1">
        <v>1403</v>
      </c>
      <c r="B357">
        <v>347</v>
      </c>
      <c r="C357" s="1" t="s">
        <v>1075</v>
      </c>
      <c r="D357" s="1" t="s">
        <v>1076</v>
      </c>
      <c r="E357" s="1" t="s">
        <v>1063</v>
      </c>
      <c r="F357" s="1" t="s">
        <v>154</v>
      </c>
      <c r="G357" s="1" t="s">
        <v>1064</v>
      </c>
      <c r="H357" s="1" t="s">
        <v>1077</v>
      </c>
      <c r="I357" s="1">
        <f>+Territorio[[#This Row],[id]]</f>
        <v>347</v>
      </c>
    </row>
    <row r="358" spans="1:9" x14ac:dyDescent="0.3">
      <c r="A358" s="1">
        <v>1404</v>
      </c>
      <c r="B358">
        <v>348</v>
      </c>
      <c r="C358" s="1" t="s">
        <v>1078</v>
      </c>
      <c r="D358" s="1" t="s">
        <v>1079</v>
      </c>
      <c r="E358" s="1" t="s">
        <v>1063</v>
      </c>
      <c r="F358" s="1" t="s">
        <v>154</v>
      </c>
      <c r="G358" s="1" t="s">
        <v>1064</v>
      </c>
      <c r="H358" s="1" t="s">
        <v>1080</v>
      </c>
      <c r="I358" s="1">
        <f>+Territorio[[#This Row],[id]]</f>
        <v>348</v>
      </c>
    </row>
    <row r="359" spans="1:9" x14ac:dyDescent="0.3">
      <c r="A359" s="1">
        <v>1405</v>
      </c>
      <c r="B359">
        <v>349</v>
      </c>
      <c r="C359" s="1" t="s">
        <v>1081</v>
      </c>
      <c r="D359" s="1" t="s">
        <v>1082</v>
      </c>
      <c r="E359" s="1" t="s">
        <v>1063</v>
      </c>
      <c r="F359" s="1" t="s">
        <v>154</v>
      </c>
      <c r="G359" s="1" t="s">
        <v>1064</v>
      </c>
      <c r="H359" s="1" t="s">
        <v>1083</v>
      </c>
      <c r="I359" s="1">
        <f>+Territorio[[#This Row],[id]]</f>
        <v>349</v>
      </c>
    </row>
    <row r="360" spans="1:9" x14ac:dyDescent="0.3">
      <c r="A360" s="1">
        <v>2101</v>
      </c>
      <c r="B360">
        <v>350</v>
      </c>
      <c r="C360" s="1" t="s">
        <v>758</v>
      </c>
      <c r="D360" s="1" t="s">
        <v>1084</v>
      </c>
      <c r="E360" s="1" t="s">
        <v>1063</v>
      </c>
      <c r="F360" s="1" t="s">
        <v>154</v>
      </c>
      <c r="G360" s="1" t="s">
        <v>1064</v>
      </c>
      <c r="H360" s="1" t="s">
        <v>1085</v>
      </c>
      <c r="I360" s="1">
        <f>+Territorio[[#This Row],[id]]</f>
        <v>350</v>
      </c>
    </row>
    <row r="361" spans="1:9" x14ac:dyDescent="0.3">
      <c r="A361" s="1">
        <v>2102</v>
      </c>
      <c r="B361">
        <v>351</v>
      </c>
      <c r="C361" s="1" t="s">
        <v>1086</v>
      </c>
      <c r="D361" s="1" t="s">
        <v>1087</v>
      </c>
      <c r="E361" s="1" t="s">
        <v>1063</v>
      </c>
      <c r="F361" s="1" t="s">
        <v>154</v>
      </c>
      <c r="G361" s="1" t="s">
        <v>1064</v>
      </c>
      <c r="H361" s="1" t="s">
        <v>1088</v>
      </c>
      <c r="I361" s="1">
        <f>+Territorio[[#This Row],[id]]</f>
        <v>351</v>
      </c>
    </row>
    <row r="362" spans="1:9" x14ac:dyDescent="0.3">
      <c r="A362" s="1">
        <v>2103</v>
      </c>
      <c r="B362">
        <v>352</v>
      </c>
      <c r="C362" s="1" t="s">
        <v>1089</v>
      </c>
      <c r="D362" s="1" t="s">
        <v>1090</v>
      </c>
      <c r="E362" s="1" t="s">
        <v>1063</v>
      </c>
      <c r="F362" s="1" t="s">
        <v>154</v>
      </c>
      <c r="G362" s="1" t="s">
        <v>1064</v>
      </c>
      <c r="H362" s="1" t="s">
        <v>1091</v>
      </c>
      <c r="I362" s="1">
        <f>+Territorio[[#This Row],[id]]</f>
        <v>352</v>
      </c>
    </row>
    <row r="363" spans="1:9" x14ac:dyDescent="0.3">
      <c r="A363" s="1">
        <v>2104</v>
      </c>
      <c r="B363">
        <v>353</v>
      </c>
      <c r="C363" s="1" t="s">
        <v>1092</v>
      </c>
      <c r="D363" s="1" t="s">
        <v>1093</v>
      </c>
      <c r="E363" s="1" t="s">
        <v>1063</v>
      </c>
      <c r="F363" s="1" t="s">
        <v>154</v>
      </c>
      <c r="G363" s="1" t="s">
        <v>1064</v>
      </c>
      <c r="H363" s="1" t="s">
        <v>1094</v>
      </c>
      <c r="I363" s="1">
        <f>+Territorio[[#This Row],[id]]</f>
        <v>353</v>
      </c>
    </row>
    <row r="364" spans="1:9" x14ac:dyDescent="0.3">
      <c r="A364" s="1">
        <v>2201</v>
      </c>
      <c r="B364">
        <v>354</v>
      </c>
      <c r="C364" s="1" t="s">
        <v>1095</v>
      </c>
      <c r="D364" s="1" t="s">
        <v>1096</v>
      </c>
      <c r="E364" s="1" t="s">
        <v>1063</v>
      </c>
      <c r="F364" s="1" t="s">
        <v>154</v>
      </c>
      <c r="G364" s="1" t="s">
        <v>1064</v>
      </c>
      <c r="H364" s="1" t="s">
        <v>1097</v>
      </c>
      <c r="I364" s="1">
        <f>+Territorio[[#This Row],[id]]</f>
        <v>354</v>
      </c>
    </row>
    <row r="365" spans="1:9" x14ac:dyDescent="0.3">
      <c r="A365" s="1">
        <v>2202</v>
      </c>
      <c r="B365">
        <v>355</v>
      </c>
      <c r="C365" s="1" t="s">
        <v>1098</v>
      </c>
      <c r="D365" s="1" t="s">
        <v>1099</v>
      </c>
      <c r="E365" s="1" t="s">
        <v>1063</v>
      </c>
      <c r="F365" s="1" t="s">
        <v>154</v>
      </c>
      <c r="G365" s="1" t="s">
        <v>1064</v>
      </c>
      <c r="H365" s="1" t="s">
        <v>1100</v>
      </c>
      <c r="I365" s="1">
        <f>+Territorio[[#This Row],[id]]</f>
        <v>355</v>
      </c>
    </row>
    <row r="366" spans="1:9" x14ac:dyDescent="0.3">
      <c r="A366" s="1">
        <v>2203</v>
      </c>
      <c r="B366">
        <v>356</v>
      </c>
      <c r="C366" s="1" t="s">
        <v>1101</v>
      </c>
      <c r="D366" s="1" t="s">
        <v>1102</v>
      </c>
      <c r="E366" s="1" t="s">
        <v>1063</v>
      </c>
      <c r="F366" s="1" t="s">
        <v>154</v>
      </c>
      <c r="G366" s="1" t="s">
        <v>1064</v>
      </c>
      <c r="H366" s="1" t="s">
        <v>1103</v>
      </c>
      <c r="I366" s="1">
        <f>+Territorio[[#This Row],[id]]</f>
        <v>356</v>
      </c>
    </row>
    <row r="367" spans="1:9" x14ac:dyDescent="0.3">
      <c r="A367" s="1">
        <v>2301</v>
      </c>
      <c r="B367">
        <v>357</v>
      </c>
      <c r="C367" s="1" t="s">
        <v>1104</v>
      </c>
      <c r="D367" s="1" t="s">
        <v>1105</v>
      </c>
      <c r="E367" s="1" t="s">
        <v>1063</v>
      </c>
      <c r="F367" s="1" t="s">
        <v>154</v>
      </c>
      <c r="G367" s="1" t="s">
        <v>1064</v>
      </c>
      <c r="H367" s="1" t="s">
        <v>1106</v>
      </c>
      <c r="I367" s="1">
        <f>+Territorio[[#This Row],[id]]</f>
        <v>357</v>
      </c>
    </row>
    <row r="368" spans="1:9" x14ac:dyDescent="0.3">
      <c r="A368" s="1">
        <v>2302</v>
      </c>
      <c r="B368">
        <v>358</v>
      </c>
      <c r="C368" s="1" t="s">
        <v>1107</v>
      </c>
      <c r="D368" s="1" t="s">
        <v>1108</v>
      </c>
      <c r="E368" s="1" t="s">
        <v>1063</v>
      </c>
      <c r="F368" s="1" t="s">
        <v>154</v>
      </c>
      <c r="G368" s="1" t="s">
        <v>1064</v>
      </c>
      <c r="H368" s="1" t="s">
        <v>1109</v>
      </c>
      <c r="I368" s="1">
        <f>+Territorio[[#This Row],[id]]</f>
        <v>358</v>
      </c>
    </row>
    <row r="369" spans="1:9" x14ac:dyDescent="0.3">
      <c r="A369" s="1">
        <v>3101</v>
      </c>
      <c r="B369">
        <v>359</v>
      </c>
      <c r="C369" s="1" t="s">
        <v>1110</v>
      </c>
      <c r="D369" s="1" t="s">
        <v>1111</v>
      </c>
      <c r="E369" s="1" t="s">
        <v>1063</v>
      </c>
      <c r="F369" s="1" t="s">
        <v>154</v>
      </c>
      <c r="G369" s="1" t="s">
        <v>1064</v>
      </c>
      <c r="H369" s="1" t="s">
        <v>1112</v>
      </c>
      <c r="I369" s="1">
        <f>+Territorio[[#This Row],[id]]</f>
        <v>359</v>
      </c>
    </row>
    <row r="370" spans="1:9" x14ac:dyDescent="0.3">
      <c r="A370" s="1">
        <v>3102</v>
      </c>
      <c r="B370">
        <v>360</v>
      </c>
      <c r="C370" s="1" t="s">
        <v>1113</v>
      </c>
      <c r="D370" s="1" t="s">
        <v>1114</v>
      </c>
      <c r="E370" s="1" t="s">
        <v>1063</v>
      </c>
      <c r="F370" s="1" t="s">
        <v>154</v>
      </c>
      <c r="G370" s="1" t="s">
        <v>1064</v>
      </c>
      <c r="H370" s="1" t="s">
        <v>1115</v>
      </c>
      <c r="I370" s="1">
        <f>+Territorio[[#This Row],[id]]</f>
        <v>360</v>
      </c>
    </row>
    <row r="371" spans="1:9" x14ac:dyDescent="0.3">
      <c r="A371" s="1">
        <v>3103</v>
      </c>
      <c r="B371">
        <v>361</v>
      </c>
      <c r="C371" s="1" t="s">
        <v>1116</v>
      </c>
      <c r="D371" s="1" t="s">
        <v>1117</v>
      </c>
      <c r="E371" s="1" t="s">
        <v>1063</v>
      </c>
      <c r="F371" s="1" t="s">
        <v>154</v>
      </c>
      <c r="G371" s="1" t="s">
        <v>1064</v>
      </c>
      <c r="H371" s="1" t="s">
        <v>1118</v>
      </c>
      <c r="I371" s="1">
        <f>+Territorio[[#This Row],[id]]</f>
        <v>361</v>
      </c>
    </row>
    <row r="372" spans="1:9" x14ac:dyDescent="0.3">
      <c r="A372" s="1">
        <v>3201</v>
      </c>
      <c r="B372">
        <v>362</v>
      </c>
      <c r="C372" s="1" t="s">
        <v>1119</v>
      </c>
      <c r="D372" s="1" t="s">
        <v>1120</v>
      </c>
      <c r="E372" s="1" t="s">
        <v>1063</v>
      </c>
      <c r="F372" s="1" t="s">
        <v>154</v>
      </c>
      <c r="G372" s="1" t="s">
        <v>1064</v>
      </c>
      <c r="H372" s="1" t="s">
        <v>1121</v>
      </c>
      <c r="I372" s="1">
        <f>+Territorio[[#This Row],[id]]</f>
        <v>362</v>
      </c>
    </row>
    <row r="373" spans="1:9" x14ac:dyDescent="0.3">
      <c r="A373" s="1">
        <v>3202</v>
      </c>
      <c r="B373">
        <v>363</v>
      </c>
      <c r="C373" s="1" t="s">
        <v>1122</v>
      </c>
      <c r="D373" s="1" t="s">
        <v>1123</v>
      </c>
      <c r="E373" s="1" t="s">
        <v>1063</v>
      </c>
      <c r="F373" s="1" t="s">
        <v>154</v>
      </c>
      <c r="G373" s="1" t="s">
        <v>1064</v>
      </c>
      <c r="H373" s="1" t="s">
        <v>1124</v>
      </c>
      <c r="I373" s="1">
        <f>+Territorio[[#This Row],[id]]</f>
        <v>363</v>
      </c>
    </row>
    <row r="374" spans="1:9" x14ac:dyDescent="0.3">
      <c r="A374" s="1">
        <v>3301</v>
      </c>
      <c r="B374">
        <v>364</v>
      </c>
      <c r="C374" s="1" t="s">
        <v>1125</v>
      </c>
      <c r="D374" s="1" t="s">
        <v>1126</v>
      </c>
      <c r="E374" s="1" t="s">
        <v>1063</v>
      </c>
      <c r="F374" s="1" t="s">
        <v>154</v>
      </c>
      <c r="G374" s="1" t="s">
        <v>1064</v>
      </c>
      <c r="H374" s="1" t="s">
        <v>1127</v>
      </c>
      <c r="I374" s="1">
        <f>+Territorio[[#This Row],[id]]</f>
        <v>364</v>
      </c>
    </row>
    <row r="375" spans="1:9" x14ac:dyDescent="0.3">
      <c r="A375" s="1">
        <v>3302</v>
      </c>
      <c r="B375">
        <v>365</v>
      </c>
      <c r="C375" s="1" t="s">
        <v>1128</v>
      </c>
      <c r="D375" s="1" t="s">
        <v>1129</v>
      </c>
      <c r="E375" s="1" t="s">
        <v>1063</v>
      </c>
      <c r="F375" s="1" t="s">
        <v>154</v>
      </c>
      <c r="G375" s="1" t="s">
        <v>1064</v>
      </c>
      <c r="H375" s="1" t="s">
        <v>1130</v>
      </c>
      <c r="I375" s="1">
        <f>+Territorio[[#This Row],[id]]</f>
        <v>365</v>
      </c>
    </row>
    <row r="376" spans="1:9" x14ac:dyDescent="0.3">
      <c r="A376" s="1">
        <v>3303</v>
      </c>
      <c r="B376">
        <v>366</v>
      </c>
      <c r="C376" s="1" t="s">
        <v>1131</v>
      </c>
      <c r="D376" s="1" t="s">
        <v>1132</v>
      </c>
      <c r="E376" s="1" t="s">
        <v>1063</v>
      </c>
      <c r="F376" s="1" t="s">
        <v>154</v>
      </c>
      <c r="G376" s="1" t="s">
        <v>1064</v>
      </c>
      <c r="H376" s="1" t="s">
        <v>1133</v>
      </c>
      <c r="I376" s="1">
        <f>+Territorio[[#This Row],[id]]</f>
        <v>366</v>
      </c>
    </row>
    <row r="377" spans="1:9" x14ac:dyDescent="0.3">
      <c r="A377" s="1">
        <v>3304</v>
      </c>
      <c r="B377">
        <v>367</v>
      </c>
      <c r="C377" s="1" t="s">
        <v>1134</v>
      </c>
      <c r="D377" s="1" t="s">
        <v>1135</v>
      </c>
      <c r="E377" s="1" t="s">
        <v>1063</v>
      </c>
      <c r="F377" s="1" t="s">
        <v>154</v>
      </c>
      <c r="G377" s="1" t="s">
        <v>1064</v>
      </c>
      <c r="H377" s="1" t="s">
        <v>1136</v>
      </c>
      <c r="I377" s="1">
        <f>+Territorio[[#This Row],[id]]</f>
        <v>367</v>
      </c>
    </row>
    <row r="378" spans="1:9" x14ac:dyDescent="0.3">
      <c r="A378" s="1">
        <v>4101</v>
      </c>
      <c r="B378">
        <v>368</v>
      </c>
      <c r="C378" s="1" t="s">
        <v>1137</v>
      </c>
      <c r="D378" s="1" t="s">
        <v>1138</v>
      </c>
      <c r="E378" s="1" t="s">
        <v>1063</v>
      </c>
      <c r="F378" s="1" t="s">
        <v>154</v>
      </c>
      <c r="G378" s="1" t="s">
        <v>1064</v>
      </c>
      <c r="H378" s="1" t="s">
        <v>1139</v>
      </c>
      <c r="I378" s="1">
        <f>+Territorio[[#This Row],[id]]</f>
        <v>368</v>
      </c>
    </row>
    <row r="379" spans="1:9" x14ac:dyDescent="0.3">
      <c r="A379" s="1">
        <v>4102</v>
      </c>
      <c r="B379">
        <v>369</v>
      </c>
      <c r="C379" s="1" t="s">
        <v>773</v>
      </c>
      <c r="D379" s="1" t="s">
        <v>1140</v>
      </c>
      <c r="E379" s="1" t="s">
        <v>1063</v>
      </c>
      <c r="F379" s="1" t="s">
        <v>154</v>
      </c>
      <c r="G379" s="1" t="s">
        <v>1064</v>
      </c>
      <c r="H379" s="1" t="s">
        <v>1141</v>
      </c>
      <c r="I379" s="1">
        <f>+Territorio[[#This Row],[id]]</f>
        <v>369</v>
      </c>
    </row>
    <row r="380" spans="1:9" x14ac:dyDescent="0.3">
      <c r="A380" s="1">
        <v>4103</v>
      </c>
      <c r="B380">
        <v>370</v>
      </c>
      <c r="C380" s="1" t="s">
        <v>1142</v>
      </c>
      <c r="D380" s="1" t="s">
        <v>1143</v>
      </c>
      <c r="E380" s="1" t="s">
        <v>1063</v>
      </c>
      <c r="F380" s="1" t="s">
        <v>154</v>
      </c>
      <c r="G380" s="1" t="s">
        <v>1064</v>
      </c>
      <c r="H380" s="1" t="s">
        <v>1144</v>
      </c>
      <c r="I380" s="1">
        <f>+Territorio[[#This Row],[id]]</f>
        <v>370</v>
      </c>
    </row>
    <row r="381" spans="1:9" x14ac:dyDescent="0.3">
      <c r="A381" s="1">
        <v>4104</v>
      </c>
      <c r="B381">
        <v>371</v>
      </c>
      <c r="C381" s="1" t="s">
        <v>1145</v>
      </c>
      <c r="D381" s="1" t="s">
        <v>1146</v>
      </c>
      <c r="E381" s="1" t="s">
        <v>1063</v>
      </c>
      <c r="F381" s="1" t="s">
        <v>154</v>
      </c>
      <c r="G381" s="1" t="s">
        <v>1064</v>
      </c>
      <c r="H381" s="1" t="s">
        <v>1147</v>
      </c>
      <c r="I381" s="1">
        <f>+Territorio[[#This Row],[id]]</f>
        <v>371</v>
      </c>
    </row>
    <row r="382" spans="1:9" x14ac:dyDescent="0.3">
      <c r="A382" s="1">
        <v>4105</v>
      </c>
      <c r="B382">
        <v>372</v>
      </c>
      <c r="C382" s="1" t="s">
        <v>1148</v>
      </c>
      <c r="D382" s="1" t="s">
        <v>1149</v>
      </c>
      <c r="E382" s="1" t="s">
        <v>1063</v>
      </c>
      <c r="F382" s="1" t="s">
        <v>154</v>
      </c>
      <c r="G382" s="1" t="s">
        <v>1064</v>
      </c>
      <c r="H382" s="1" t="s">
        <v>1150</v>
      </c>
      <c r="I382" s="1">
        <f>+Territorio[[#This Row],[id]]</f>
        <v>372</v>
      </c>
    </row>
    <row r="383" spans="1:9" x14ac:dyDescent="0.3">
      <c r="A383" s="1">
        <v>4106</v>
      </c>
      <c r="B383">
        <v>373</v>
      </c>
      <c r="C383" s="1" t="s">
        <v>1151</v>
      </c>
      <c r="D383" s="1" t="s">
        <v>1152</v>
      </c>
      <c r="E383" s="1" t="s">
        <v>1063</v>
      </c>
      <c r="F383" s="1" t="s">
        <v>154</v>
      </c>
      <c r="G383" s="1" t="s">
        <v>1064</v>
      </c>
      <c r="H383" s="1" t="s">
        <v>1153</v>
      </c>
      <c r="I383" s="1">
        <f>+Territorio[[#This Row],[id]]</f>
        <v>373</v>
      </c>
    </row>
    <row r="384" spans="1:9" x14ac:dyDescent="0.3">
      <c r="A384" s="1">
        <v>4201</v>
      </c>
      <c r="B384">
        <v>374</v>
      </c>
      <c r="C384" s="1" t="s">
        <v>1154</v>
      </c>
      <c r="D384" s="1" t="s">
        <v>1155</v>
      </c>
      <c r="E384" s="1" t="s">
        <v>1063</v>
      </c>
      <c r="F384" s="1" t="s">
        <v>154</v>
      </c>
      <c r="G384" s="1" t="s">
        <v>1064</v>
      </c>
      <c r="H384" s="1" t="s">
        <v>1156</v>
      </c>
      <c r="I384" s="1">
        <f>+Territorio[[#This Row],[id]]</f>
        <v>374</v>
      </c>
    </row>
    <row r="385" spans="1:9" x14ac:dyDescent="0.3">
      <c r="A385" s="1">
        <v>4202</v>
      </c>
      <c r="B385">
        <v>375</v>
      </c>
      <c r="C385" s="1" t="s">
        <v>1157</v>
      </c>
      <c r="D385" s="1" t="s">
        <v>1158</v>
      </c>
      <c r="E385" s="1" t="s">
        <v>1063</v>
      </c>
      <c r="F385" s="1" t="s">
        <v>154</v>
      </c>
      <c r="G385" s="1" t="s">
        <v>1064</v>
      </c>
      <c r="H385" s="1" t="s">
        <v>1159</v>
      </c>
      <c r="I385" s="1">
        <f>+Territorio[[#This Row],[id]]</f>
        <v>375</v>
      </c>
    </row>
    <row r="386" spans="1:9" x14ac:dyDescent="0.3">
      <c r="A386" s="1">
        <v>4203</v>
      </c>
      <c r="B386">
        <v>376</v>
      </c>
      <c r="C386" s="1" t="s">
        <v>1160</v>
      </c>
      <c r="D386" s="1" t="s">
        <v>1161</v>
      </c>
      <c r="E386" s="1" t="s">
        <v>1063</v>
      </c>
      <c r="F386" s="1" t="s">
        <v>154</v>
      </c>
      <c r="G386" s="1" t="s">
        <v>1064</v>
      </c>
      <c r="H386" s="1" t="s">
        <v>1162</v>
      </c>
      <c r="I386" s="1">
        <f>+Territorio[[#This Row],[id]]</f>
        <v>376</v>
      </c>
    </row>
    <row r="387" spans="1:9" x14ac:dyDescent="0.3">
      <c r="A387" s="1">
        <v>4204</v>
      </c>
      <c r="B387">
        <v>377</v>
      </c>
      <c r="C387" s="1" t="s">
        <v>1163</v>
      </c>
      <c r="D387" s="1" t="s">
        <v>1164</v>
      </c>
      <c r="E387" s="1" t="s">
        <v>1063</v>
      </c>
      <c r="F387" s="1" t="s">
        <v>154</v>
      </c>
      <c r="G387" s="1" t="s">
        <v>1064</v>
      </c>
      <c r="H387" s="1" t="s">
        <v>1165</v>
      </c>
      <c r="I387" s="1">
        <f>+Territorio[[#This Row],[id]]</f>
        <v>377</v>
      </c>
    </row>
    <row r="388" spans="1:9" x14ac:dyDescent="0.3">
      <c r="A388" s="1">
        <v>4301</v>
      </c>
      <c r="B388">
        <v>378</v>
      </c>
      <c r="C388" s="1" t="s">
        <v>1166</v>
      </c>
      <c r="D388" s="1" t="s">
        <v>1167</v>
      </c>
      <c r="E388" s="1" t="s">
        <v>1063</v>
      </c>
      <c r="F388" s="1" t="s">
        <v>154</v>
      </c>
      <c r="G388" s="1" t="s">
        <v>1064</v>
      </c>
      <c r="H388" s="1" t="s">
        <v>1168</v>
      </c>
      <c r="I388" s="1">
        <f>+Territorio[[#This Row],[id]]</f>
        <v>378</v>
      </c>
    </row>
    <row r="389" spans="1:9" x14ac:dyDescent="0.3">
      <c r="A389" s="1">
        <v>4302</v>
      </c>
      <c r="B389">
        <v>379</v>
      </c>
      <c r="C389" s="1" t="s">
        <v>1169</v>
      </c>
      <c r="D389" s="1" t="s">
        <v>1170</v>
      </c>
      <c r="E389" s="1" t="s">
        <v>1063</v>
      </c>
      <c r="F389" s="1" t="s">
        <v>154</v>
      </c>
      <c r="G389" s="1" t="s">
        <v>1064</v>
      </c>
      <c r="H389" s="1" t="s">
        <v>1171</v>
      </c>
      <c r="I389" s="1">
        <f>+Territorio[[#This Row],[id]]</f>
        <v>379</v>
      </c>
    </row>
    <row r="390" spans="1:9" x14ac:dyDescent="0.3">
      <c r="A390" s="1">
        <v>4303</v>
      </c>
      <c r="B390">
        <v>380</v>
      </c>
      <c r="C390" s="1" t="s">
        <v>1172</v>
      </c>
      <c r="D390" s="1" t="s">
        <v>1173</v>
      </c>
      <c r="E390" s="1" t="s">
        <v>1063</v>
      </c>
      <c r="F390" s="1" t="s">
        <v>154</v>
      </c>
      <c r="G390" s="1" t="s">
        <v>1064</v>
      </c>
      <c r="H390" s="1" t="s">
        <v>1174</v>
      </c>
      <c r="I390" s="1">
        <f>+Territorio[[#This Row],[id]]</f>
        <v>380</v>
      </c>
    </row>
    <row r="391" spans="1:9" x14ac:dyDescent="0.3">
      <c r="A391" s="1">
        <v>4304</v>
      </c>
      <c r="B391">
        <v>381</v>
      </c>
      <c r="C391" s="1" t="s">
        <v>1175</v>
      </c>
      <c r="D391" s="1" t="s">
        <v>1176</v>
      </c>
      <c r="E391" s="1" t="s">
        <v>1063</v>
      </c>
      <c r="F391" s="1" t="s">
        <v>154</v>
      </c>
      <c r="G391" s="1" t="s">
        <v>1064</v>
      </c>
      <c r="H391" s="1" t="s">
        <v>1177</v>
      </c>
      <c r="I391" s="1">
        <f>+Territorio[[#This Row],[id]]</f>
        <v>381</v>
      </c>
    </row>
    <row r="392" spans="1:9" x14ac:dyDescent="0.3">
      <c r="A392" s="1">
        <v>4305</v>
      </c>
      <c r="B392">
        <v>382</v>
      </c>
      <c r="C392" s="1" t="s">
        <v>1178</v>
      </c>
      <c r="D392" s="1" t="s">
        <v>1179</v>
      </c>
      <c r="E392" s="1" t="s">
        <v>1063</v>
      </c>
      <c r="F392" s="1" t="s">
        <v>154</v>
      </c>
      <c r="G392" s="1" t="s">
        <v>1064</v>
      </c>
      <c r="H392" s="1" t="s">
        <v>1180</v>
      </c>
      <c r="I392" s="1">
        <f>+Territorio[[#This Row],[id]]</f>
        <v>382</v>
      </c>
    </row>
    <row r="393" spans="1:9" x14ac:dyDescent="0.3">
      <c r="A393" s="1">
        <v>5101</v>
      </c>
      <c r="B393">
        <v>383</v>
      </c>
      <c r="C393" s="1" t="s">
        <v>800</v>
      </c>
      <c r="D393" s="1" t="s">
        <v>1181</v>
      </c>
      <c r="E393" s="1" t="s">
        <v>1063</v>
      </c>
      <c r="F393" s="1" t="s">
        <v>154</v>
      </c>
      <c r="G393" s="1" t="s">
        <v>1064</v>
      </c>
      <c r="H393" s="1" t="s">
        <v>1182</v>
      </c>
      <c r="I393" s="1">
        <f>+Territorio[[#This Row],[id]]</f>
        <v>383</v>
      </c>
    </row>
    <row r="394" spans="1:9" x14ac:dyDescent="0.3">
      <c r="A394" s="1">
        <v>5102</v>
      </c>
      <c r="B394">
        <v>384</v>
      </c>
      <c r="C394" s="1" t="s">
        <v>1183</v>
      </c>
      <c r="D394" s="1" t="s">
        <v>1184</v>
      </c>
      <c r="E394" s="1" t="s">
        <v>1063</v>
      </c>
      <c r="F394" s="1" t="s">
        <v>154</v>
      </c>
      <c r="G394" s="1" t="s">
        <v>1064</v>
      </c>
      <c r="H394" s="1" t="s">
        <v>1185</v>
      </c>
      <c r="I394" s="1">
        <f>+Territorio[[#This Row],[id]]</f>
        <v>384</v>
      </c>
    </row>
    <row r="395" spans="1:9" x14ac:dyDescent="0.3">
      <c r="A395" s="1">
        <v>5103</v>
      </c>
      <c r="B395">
        <v>385</v>
      </c>
      <c r="C395" s="1" t="s">
        <v>1186</v>
      </c>
      <c r="D395" s="1" t="s">
        <v>1187</v>
      </c>
      <c r="E395" s="1" t="s">
        <v>1063</v>
      </c>
      <c r="F395" s="1" t="s">
        <v>154</v>
      </c>
      <c r="G395" s="1" t="s">
        <v>1064</v>
      </c>
      <c r="H395" s="1" t="s">
        <v>1188</v>
      </c>
      <c r="I395" s="1">
        <f>+Territorio[[#This Row],[id]]</f>
        <v>385</v>
      </c>
    </row>
    <row r="396" spans="1:9" x14ac:dyDescent="0.3">
      <c r="A396" s="1">
        <v>5104</v>
      </c>
      <c r="B396">
        <v>386</v>
      </c>
      <c r="C396" s="1" t="s">
        <v>1189</v>
      </c>
      <c r="D396" s="1" t="s">
        <v>1190</v>
      </c>
      <c r="E396" s="1" t="s">
        <v>1063</v>
      </c>
      <c r="F396" s="1" t="s">
        <v>154</v>
      </c>
      <c r="G396" s="1" t="s">
        <v>1064</v>
      </c>
      <c r="H396" s="1" t="s">
        <v>1191</v>
      </c>
      <c r="I396" s="1">
        <f>+Territorio[[#This Row],[id]]</f>
        <v>386</v>
      </c>
    </row>
    <row r="397" spans="1:9" x14ac:dyDescent="0.3">
      <c r="A397" s="1">
        <v>5105</v>
      </c>
      <c r="B397">
        <v>387</v>
      </c>
      <c r="C397" s="1" t="s">
        <v>1192</v>
      </c>
      <c r="D397" s="1" t="s">
        <v>1193</v>
      </c>
      <c r="E397" s="1" t="s">
        <v>1063</v>
      </c>
      <c r="F397" s="1" t="s">
        <v>154</v>
      </c>
      <c r="G397" s="1" t="s">
        <v>1064</v>
      </c>
      <c r="H397" s="1" t="s">
        <v>1194</v>
      </c>
      <c r="I397" s="1">
        <f>+Territorio[[#This Row],[id]]</f>
        <v>387</v>
      </c>
    </row>
    <row r="398" spans="1:9" x14ac:dyDescent="0.3">
      <c r="A398" s="1">
        <v>5107</v>
      </c>
      <c r="B398">
        <v>388</v>
      </c>
      <c r="C398" s="1" t="s">
        <v>1195</v>
      </c>
      <c r="D398" s="1" t="s">
        <v>1196</v>
      </c>
      <c r="E398" s="1" t="s">
        <v>1063</v>
      </c>
      <c r="F398" s="1" t="s">
        <v>154</v>
      </c>
      <c r="G398" s="1" t="s">
        <v>1064</v>
      </c>
      <c r="H398" s="1" t="s">
        <v>1197</v>
      </c>
      <c r="I398" s="1">
        <f>+Territorio[[#This Row],[id]]</f>
        <v>388</v>
      </c>
    </row>
    <row r="399" spans="1:9" x14ac:dyDescent="0.3">
      <c r="A399" s="1">
        <v>5109</v>
      </c>
      <c r="B399">
        <v>389</v>
      </c>
      <c r="C399" s="1" t="s">
        <v>1198</v>
      </c>
      <c r="D399" s="1" t="s">
        <v>1199</v>
      </c>
      <c r="E399" s="1" t="s">
        <v>1063</v>
      </c>
      <c r="F399" s="1" t="s">
        <v>154</v>
      </c>
      <c r="G399" s="1" t="s">
        <v>1064</v>
      </c>
      <c r="H399" s="1" t="s">
        <v>1200</v>
      </c>
      <c r="I399" s="1">
        <f>+Territorio[[#This Row],[id]]</f>
        <v>389</v>
      </c>
    </row>
    <row r="400" spans="1:9" x14ac:dyDescent="0.3">
      <c r="A400" s="1">
        <v>5201</v>
      </c>
      <c r="B400">
        <v>390</v>
      </c>
      <c r="C400" s="1" t="s">
        <v>1201</v>
      </c>
      <c r="D400" s="1" t="s">
        <v>1202</v>
      </c>
      <c r="E400" s="1" t="s">
        <v>1063</v>
      </c>
      <c r="F400" s="1" t="s">
        <v>154</v>
      </c>
      <c r="G400" s="1" t="s">
        <v>1064</v>
      </c>
      <c r="H400" s="1" t="s">
        <v>1203</v>
      </c>
      <c r="I400" s="1">
        <f>+Territorio[[#This Row],[id]]</f>
        <v>390</v>
      </c>
    </row>
    <row r="401" spans="1:9" x14ac:dyDescent="0.3">
      <c r="A401" s="1">
        <v>5301</v>
      </c>
      <c r="B401">
        <v>391</v>
      </c>
      <c r="C401" s="1" t="s">
        <v>1204</v>
      </c>
      <c r="D401" s="1" t="s">
        <v>1205</v>
      </c>
      <c r="E401" s="1" t="s">
        <v>1063</v>
      </c>
      <c r="F401" s="1" t="s">
        <v>154</v>
      </c>
      <c r="G401" s="1" t="s">
        <v>1064</v>
      </c>
      <c r="H401" s="1" t="s">
        <v>1206</v>
      </c>
      <c r="I401" s="1">
        <f>+Territorio[[#This Row],[id]]</f>
        <v>391</v>
      </c>
    </row>
    <row r="402" spans="1:9" x14ac:dyDescent="0.3">
      <c r="A402" s="1">
        <v>5302</v>
      </c>
      <c r="B402">
        <v>392</v>
      </c>
      <c r="C402" s="1" t="s">
        <v>1207</v>
      </c>
      <c r="D402" s="1" t="s">
        <v>1208</v>
      </c>
      <c r="E402" s="1" t="s">
        <v>1063</v>
      </c>
      <c r="F402" s="1" t="s">
        <v>154</v>
      </c>
      <c r="G402" s="1" t="s">
        <v>1064</v>
      </c>
      <c r="H402" s="1" t="s">
        <v>1209</v>
      </c>
      <c r="I402" s="1">
        <f>+Territorio[[#This Row],[id]]</f>
        <v>392</v>
      </c>
    </row>
    <row r="403" spans="1:9" x14ac:dyDescent="0.3">
      <c r="A403" s="1">
        <v>5303</v>
      </c>
      <c r="B403">
        <v>393</v>
      </c>
      <c r="C403" s="1" t="s">
        <v>1210</v>
      </c>
      <c r="D403" s="1" t="s">
        <v>1211</v>
      </c>
      <c r="E403" s="1" t="s">
        <v>1063</v>
      </c>
      <c r="F403" s="1" t="s">
        <v>154</v>
      </c>
      <c r="G403" s="1" t="s">
        <v>1064</v>
      </c>
      <c r="H403" s="1" t="s">
        <v>1212</v>
      </c>
      <c r="I403" s="1">
        <f>+Territorio[[#This Row],[id]]</f>
        <v>393</v>
      </c>
    </row>
    <row r="404" spans="1:9" x14ac:dyDescent="0.3">
      <c r="A404" s="1">
        <v>5304</v>
      </c>
      <c r="B404">
        <v>394</v>
      </c>
      <c r="C404" s="1" t="s">
        <v>1213</v>
      </c>
      <c r="D404" s="1" t="s">
        <v>1214</v>
      </c>
      <c r="E404" s="1" t="s">
        <v>1063</v>
      </c>
      <c r="F404" s="1" t="s">
        <v>154</v>
      </c>
      <c r="G404" s="1" t="s">
        <v>1064</v>
      </c>
      <c r="H404" s="1" t="s">
        <v>1215</v>
      </c>
      <c r="I404" s="1">
        <f>+Territorio[[#This Row],[id]]</f>
        <v>394</v>
      </c>
    </row>
    <row r="405" spans="1:9" x14ac:dyDescent="0.3">
      <c r="A405" s="1">
        <v>5401</v>
      </c>
      <c r="B405">
        <v>395</v>
      </c>
      <c r="C405" s="1" t="s">
        <v>1216</v>
      </c>
      <c r="D405" s="1" t="s">
        <v>1217</v>
      </c>
      <c r="E405" s="1" t="s">
        <v>1063</v>
      </c>
      <c r="F405" s="1" t="s">
        <v>154</v>
      </c>
      <c r="G405" s="1" t="s">
        <v>1064</v>
      </c>
      <c r="H405" s="1" t="s">
        <v>1218</v>
      </c>
      <c r="I405" s="1">
        <f>+Territorio[[#This Row],[id]]</f>
        <v>395</v>
      </c>
    </row>
    <row r="406" spans="1:9" x14ac:dyDescent="0.3">
      <c r="A406" s="1">
        <v>5402</v>
      </c>
      <c r="B406">
        <v>396</v>
      </c>
      <c r="C406" s="1" t="s">
        <v>1219</v>
      </c>
      <c r="D406" s="1" t="s">
        <v>1220</v>
      </c>
      <c r="E406" s="1" t="s">
        <v>1063</v>
      </c>
      <c r="F406" s="1" t="s">
        <v>154</v>
      </c>
      <c r="G406" s="1" t="s">
        <v>1064</v>
      </c>
      <c r="H406" s="1" t="s">
        <v>1221</v>
      </c>
      <c r="I406" s="1">
        <f>+Territorio[[#This Row],[id]]</f>
        <v>396</v>
      </c>
    </row>
    <row r="407" spans="1:9" x14ac:dyDescent="0.3">
      <c r="A407" s="1">
        <v>5403</v>
      </c>
      <c r="B407">
        <v>397</v>
      </c>
      <c r="C407" s="1" t="s">
        <v>1222</v>
      </c>
      <c r="D407" s="1" t="s">
        <v>1223</v>
      </c>
      <c r="E407" s="1" t="s">
        <v>1063</v>
      </c>
      <c r="F407" s="1" t="s">
        <v>154</v>
      </c>
      <c r="G407" s="1" t="s">
        <v>1064</v>
      </c>
      <c r="H407" s="1" t="s">
        <v>1224</v>
      </c>
      <c r="I407" s="1">
        <f>+Territorio[[#This Row],[id]]</f>
        <v>397</v>
      </c>
    </row>
    <row r="408" spans="1:9" x14ac:dyDescent="0.3">
      <c r="A408" s="1">
        <v>5404</v>
      </c>
      <c r="B408">
        <v>398</v>
      </c>
      <c r="C408" s="1" t="s">
        <v>1225</v>
      </c>
      <c r="D408" s="1" t="s">
        <v>1226</v>
      </c>
      <c r="E408" s="1" t="s">
        <v>1063</v>
      </c>
      <c r="F408" s="1" t="s">
        <v>154</v>
      </c>
      <c r="G408" s="1" t="s">
        <v>1064</v>
      </c>
      <c r="H408" s="1" t="s">
        <v>1227</v>
      </c>
      <c r="I408" s="1">
        <f>+Territorio[[#This Row],[id]]</f>
        <v>398</v>
      </c>
    </row>
    <row r="409" spans="1:9" x14ac:dyDescent="0.3">
      <c r="A409" s="1">
        <v>5405</v>
      </c>
      <c r="B409">
        <v>399</v>
      </c>
      <c r="C409" s="1" t="s">
        <v>1228</v>
      </c>
      <c r="D409" s="1" t="s">
        <v>1229</v>
      </c>
      <c r="E409" s="1" t="s">
        <v>1063</v>
      </c>
      <c r="F409" s="1" t="s">
        <v>154</v>
      </c>
      <c r="G409" s="1" t="s">
        <v>1064</v>
      </c>
      <c r="H409" s="1" t="s">
        <v>1230</v>
      </c>
      <c r="I409" s="1">
        <f>+Territorio[[#This Row],[id]]</f>
        <v>399</v>
      </c>
    </row>
    <row r="410" spans="1:9" x14ac:dyDescent="0.3">
      <c r="A410" s="1">
        <v>5501</v>
      </c>
      <c r="B410">
        <v>400</v>
      </c>
      <c r="C410" s="1" t="s">
        <v>1231</v>
      </c>
      <c r="D410" s="1" t="s">
        <v>1232</v>
      </c>
      <c r="E410" s="1" t="s">
        <v>1063</v>
      </c>
      <c r="F410" s="1" t="s">
        <v>154</v>
      </c>
      <c r="G410" s="1" t="s">
        <v>1064</v>
      </c>
      <c r="H410" s="1" t="s">
        <v>1233</v>
      </c>
      <c r="I410" s="1">
        <f>+Territorio[[#This Row],[id]]</f>
        <v>400</v>
      </c>
    </row>
    <row r="411" spans="1:9" x14ac:dyDescent="0.3">
      <c r="A411" s="1">
        <v>5502</v>
      </c>
      <c r="B411">
        <v>401</v>
      </c>
      <c r="C411" s="1" t="s">
        <v>1234</v>
      </c>
      <c r="D411" s="1" t="s">
        <v>1235</v>
      </c>
      <c r="E411" s="1" t="s">
        <v>1063</v>
      </c>
      <c r="F411" s="1" t="s">
        <v>154</v>
      </c>
      <c r="G411" s="1" t="s">
        <v>1064</v>
      </c>
      <c r="H411" s="1" t="s">
        <v>1236</v>
      </c>
      <c r="I411" s="1">
        <f>+Territorio[[#This Row],[id]]</f>
        <v>401</v>
      </c>
    </row>
    <row r="412" spans="1:9" x14ac:dyDescent="0.3">
      <c r="A412" s="1">
        <v>5503</v>
      </c>
      <c r="B412">
        <v>402</v>
      </c>
      <c r="C412" s="1" t="s">
        <v>1237</v>
      </c>
      <c r="D412" s="1" t="s">
        <v>1238</v>
      </c>
      <c r="E412" s="1" t="s">
        <v>1063</v>
      </c>
      <c r="F412" s="1" t="s">
        <v>154</v>
      </c>
      <c r="G412" s="1" t="s">
        <v>1064</v>
      </c>
      <c r="H412" s="1" t="s">
        <v>1239</v>
      </c>
      <c r="I412" s="1">
        <f>+Territorio[[#This Row],[id]]</f>
        <v>402</v>
      </c>
    </row>
    <row r="413" spans="1:9" x14ac:dyDescent="0.3">
      <c r="A413" s="1">
        <v>5504</v>
      </c>
      <c r="B413">
        <v>403</v>
      </c>
      <c r="C413" s="1" t="s">
        <v>1240</v>
      </c>
      <c r="D413" s="1" t="s">
        <v>1241</v>
      </c>
      <c r="E413" s="1" t="s">
        <v>1063</v>
      </c>
      <c r="F413" s="1" t="s">
        <v>154</v>
      </c>
      <c r="G413" s="1" t="s">
        <v>1064</v>
      </c>
      <c r="H413" s="1" t="s">
        <v>1242</v>
      </c>
      <c r="I413" s="1">
        <f>+Territorio[[#This Row],[id]]</f>
        <v>403</v>
      </c>
    </row>
    <row r="414" spans="1:9" x14ac:dyDescent="0.3">
      <c r="A414" s="1">
        <v>5506</v>
      </c>
      <c r="B414">
        <v>404</v>
      </c>
      <c r="C414" s="1" t="s">
        <v>1243</v>
      </c>
      <c r="D414" s="1" t="s">
        <v>1244</v>
      </c>
      <c r="E414" s="1" t="s">
        <v>1063</v>
      </c>
      <c r="F414" s="1" t="s">
        <v>154</v>
      </c>
      <c r="G414" s="1" t="s">
        <v>1064</v>
      </c>
      <c r="H414" s="1" t="s">
        <v>1245</v>
      </c>
      <c r="I414" s="1">
        <f>+Territorio[[#This Row],[id]]</f>
        <v>404</v>
      </c>
    </row>
    <row r="415" spans="1:9" x14ac:dyDescent="0.3">
      <c r="A415" s="1">
        <v>5601</v>
      </c>
      <c r="B415">
        <v>405</v>
      </c>
      <c r="C415" s="1" t="s">
        <v>1246</v>
      </c>
      <c r="D415" s="1" t="s">
        <v>1247</v>
      </c>
      <c r="E415" s="1" t="s">
        <v>1063</v>
      </c>
      <c r="F415" s="1" t="s">
        <v>154</v>
      </c>
      <c r="G415" s="1" t="s">
        <v>1064</v>
      </c>
      <c r="H415" s="1" t="s">
        <v>1248</v>
      </c>
      <c r="I415" s="1">
        <f>+Territorio[[#This Row],[id]]</f>
        <v>405</v>
      </c>
    </row>
    <row r="416" spans="1:9" x14ac:dyDescent="0.3">
      <c r="A416" s="1">
        <v>5602</v>
      </c>
      <c r="B416">
        <v>406</v>
      </c>
      <c r="C416" s="1" t="s">
        <v>1249</v>
      </c>
      <c r="D416" s="1" t="s">
        <v>1250</v>
      </c>
      <c r="E416" s="1" t="s">
        <v>1063</v>
      </c>
      <c r="F416" s="1" t="s">
        <v>154</v>
      </c>
      <c r="G416" s="1" t="s">
        <v>1064</v>
      </c>
      <c r="H416" s="1" t="s">
        <v>1251</v>
      </c>
      <c r="I416" s="1">
        <f>+Territorio[[#This Row],[id]]</f>
        <v>406</v>
      </c>
    </row>
    <row r="417" spans="1:9" x14ac:dyDescent="0.3">
      <c r="A417" s="1">
        <v>5603</v>
      </c>
      <c r="B417">
        <v>407</v>
      </c>
      <c r="C417" s="1" t="s">
        <v>1252</v>
      </c>
      <c r="D417" s="1" t="s">
        <v>1253</v>
      </c>
      <c r="E417" s="1" t="s">
        <v>1063</v>
      </c>
      <c r="F417" s="1" t="s">
        <v>154</v>
      </c>
      <c r="G417" s="1" t="s">
        <v>1064</v>
      </c>
      <c r="H417" s="1" t="s">
        <v>1254</v>
      </c>
      <c r="I417" s="1">
        <f>+Territorio[[#This Row],[id]]</f>
        <v>407</v>
      </c>
    </row>
    <row r="418" spans="1:9" x14ac:dyDescent="0.3">
      <c r="A418" s="1">
        <v>5604</v>
      </c>
      <c r="B418">
        <v>408</v>
      </c>
      <c r="C418" s="1" t="s">
        <v>1255</v>
      </c>
      <c r="D418" s="1" t="s">
        <v>1256</v>
      </c>
      <c r="E418" s="1" t="s">
        <v>1063</v>
      </c>
      <c r="F418" s="1" t="s">
        <v>154</v>
      </c>
      <c r="G418" s="1" t="s">
        <v>1064</v>
      </c>
      <c r="H418" s="1" t="s">
        <v>1257</v>
      </c>
      <c r="I418" s="1">
        <f>+Territorio[[#This Row],[id]]</f>
        <v>408</v>
      </c>
    </row>
    <row r="419" spans="1:9" x14ac:dyDescent="0.3">
      <c r="A419" s="1">
        <v>5605</v>
      </c>
      <c r="B419">
        <v>409</v>
      </c>
      <c r="C419" s="1" t="s">
        <v>1258</v>
      </c>
      <c r="D419" s="1" t="s">
        <v>1259</v>
      </c>
      <c r="E419" s="1" t="s">
        <v>1063</v>
      </c>
      <c r="F419" s="1" t="s">
        <v>154</v>
      </c>
      <c r="G419" s="1" t="s">
        <v>1064</v>
      </c>
      <c r="H419" s="1" t="s">
        <v>1260</v>
      </c>
      <c r="I419" s="1">
        <f>+Territorio[[#This Row],[id]]</f>
        <v>409</v>
      </c>
    </row>
    <row r="420" spans="1:9" x14ac:dyDescent="0.3">
      <c r="A420" s="1">
        <v>5606</v>
      </c>
      <c r="B420">
        <v>410</v>
      </c>
      <c r="C420" s="1" t="s">
        <v>1261</v>
      </c>
      <c r="D420" s="1" t="s">
        <v>1262</v>
      </c>
      <c r="E420" s="1" t="s">
        <v>1063</v>
      </c>
      <c r="F420" s="1" t="s">
        <v>154</v>
      </c>
      <c r="G420" s="1" t="s">
        <v>1064</v>
      </c>
      <c r="H420" s="1" t="s">
        <v>1263</v>
      </c>
      <c r="I420" s="1">
        <f>+Territorio[[#This Row],[id]]</f>
        <v>410</v>
      </c>
    </row>
    <row r="421" spans="1:9" x14ac:dyDescent="0.3">
      <c r="A421" s="1">
        <v>5701</v>
      </c>
      <c r="B421">
        <v>411</v>
      </c>
      <c r="C421" s="1" t="s">
        <v>1264</v>
      </c>
      <c r="D421" s="1" t="s">
        <v>1265</v>
      </c>
      <c r="E421" s="1" t="s">
        <v>1063</v>
      </c>
      <c r="F421" s="1" t="s">
        <v>154</v>
      </c>
      <c r="G421" s="1" t="s">
        <v>1064</v>
      </c>
      <c r="H421" s="1" t="s">
        <v>1266</v>
      </c>
      <c r="I421" s="1">
        <f>+Territorio[[#This Row],[id]]</f>
        <v>411</v>
      </c>
    </row>
    <row r="422" spans="1:9" x14ac:dyDescent="0.3">
      <c r="A422" s="1">
        <v>5702</v>
      </c>
      <c r="B422">
        <v>412</v>
      </c>
      <c r="C422" s="1" t="s">
        <v>1267</v>
      </c>
      <c r="D422" s="1" t="s">
        <v>1268</v>
      </c>
      <c r="E422" s="1" t="s">
        <v>1063</v>
      </c>
      <c r="F422" s="1" t="s">
        <v>154</v>
      </c>
      <c r="G422" s="1" t="s">
        <v>1064</v>
      </c>
      <c r="H422" s="1" t="s">
        <v>1269</v>
      </c>
      <c r="I422" s="1">
        <f>+Territorio[[#This Row],[id]]</f>
        <v>412</v>
      </c>
    </row>
    <row r="423" spans="1:9" x14ac:dyDescent="0.3">
      <c r="A423" s="1">
        <v>5703</v>
      </c>
      <c r="B423">
        <v>413</v>
      </c>
      <c r="C423" s="1" t="s">
        <v>1270</v>
      </c>
      <c r="D423" s="1" t="s">
        <v>1271</v>
      </c>
      <c r="E423" s="1" t="s">
        <v>1063</v>
      </c>
      <c r="F423" s="1" t="s">
        <v>154</v>
      </c>
      <c r="G423" s="1" t="s">
        <v>1064</v>
      </c>
      <c r="H423" s="1" t="s">
        <v>1272</v>
      </c>
      <c r="I423" s="1">
        <f>+Territorio[[#This Row],[id]]</f>
        <v>413</v>
      </c>
    </row>
    <row r="424" spans="1:9" x14ac:dyDescent="0.3">
      <c r="A424" s="1">
        <v>5704</v>
      </c>
      <c r="B424">
        <v>414</v>
      </c>
      <c r="C424" s="1" t="s">
        <v>1273</v>
      </c>
      <c r="D424" s="1" t="s">
        <v>1274</v>
      </c>
      <c r="E424" s="1" t="s">
        <v>1063</v>
      </c>
      <c r="F424" s="1" t="s">
        <v>154</v>
      </c>
      <c r="G424" s="1" t="s">
        <v>1064</v>
      </c>
      <c r="H424" s="1" t="s">
        <v>1275</v>
      </c>
      <c r="I424" s="1">
        <f>+Territorio[[#This Row],[id]]</f>
        <v>414</v>
      </c>
    </row>
    <row r="425" spans="1:9" x14ac:dyDescent="0.3">
      <c r="A425" s="1">
        <v>5705</v>
      </c>
      <c r="B425">
        <v>415</v>
      </c>
      <c r="C425" s="1" t="s">
        <v>1276</v>
      </c>
      <c r="D425" s="1" t="s">
        <v>1277</v>
      </c>
      <c r="E425" s="1" t="s">
        <v>1063</v>
      </c>
      <c r="F425" s="1" t="s">
        <v>154</v>
      </c>
      <c r="G425" s="1" t="s">
        <v>1064</v>
      </c>
      <c r="H425" s="1" t="s">
        <v>1278</v>
      </c>
      <c r="I425" s="1">
        <f>+Territorio[[#This Row],[id]]</f>
        <v>415</v>
      </c>
    </row>
    <row r="426" spans="1:9" x14ac:dyDescent="0.3">
      <c r="A426" s="1">
        <v>5706</v>
      </c>
      <c r="B426">
        <v>416</v>
      </c>
      <c r="C426" s="1" t="s">
        <v>1279</v>
      </c>
      <c r="D426" s="1" t="s">
        <v>1280</v>
      </c>
      <c r="E426" s="1" t="s">
        <v>1063</v>
      </c>
      <c r="F426" s="1" t="s">
        <v>154</v>
      </c>
      <c r="G426" s="1" t="s">
        <v>1064</v>
      </c>
      <c r="H426" s="1" t="s">
        <v>1281</v>
      </c>
      <c r="I426" s="1">
        <f>+Territorio[[#This Row],[id]]</f>
        <v>416</v>
      </c>
    </row>
    <row r="427" spans="1:9" x14ac:dyDescent="0.3">
      <c r="A427" s="1">
        <v>5801</v>
      </c>
      <c r="B427">
        <v>417</v>
      </c>
      <c r="C427" s="1" t="s">
        <v>1282</v>
      </c>
      <c r="D427" s="1" t="s">
        <v>1283</v>
      </c>
      <c r="E427" s="1" t="s">
        <v>1063</v>
      </c>
      <c r="F427" s="1" t="s">
        <v>154</v>
      </c>
      <c r="G427" s="1" t="s">
        <v>1064</v>
      </c>
      <c r="H427" s="1" t="s">
        <v>1284</v>
      </c>
      <c r="I427" s="1">
        <f>+Territorio[[#This Row],[id]]</f>
        <v>417</v>
      </c>
    </row>
    <row r="428" spans="1:9" x14ac:dyDescent="0.3">
      <c r="A428" s="1">
        <v>5802</v>
      </c>
      <c r="B428">
        <v>418</v>
      </c>
      <c r="C428" s="1" t="s">
        <v>1285</v>
      </c>
      <c r="D428" s="1" t="s">
        <v>1286</v>
      </c>
      <c r="E428" s="1" t="s">
        <v>1063</v>
      </c>
      <c r="F428" s="1" t="s">
        <v>154</v>
      </c>
      <c r="G428" s="1" t="s">
        <v>1064</v>
      </c>
      <c r="H428" s="1" t="s">
        <v>1287</v>
      </c>
      <c r="I428" s="1">
        <f>+Territorio[[#This Row],[id]]</f>
        <v>418</v>
      </c>
    </row>
    <row r="429" spans="1:9" x14ac:dyDescent="0.3">
      <c r="A429" s="1">
        <v>5803</v>
      </c>
      <c r="B429">
        <v>419</v>
      </c>
      <c r="C429" s="1" t="s">
        <v>1288</v>
      </c>
      <c r="D429" s="1" t="s">
        <v>1289</v>
      </c>
      <c r="E429" s="1" t="s">
        <v>1063</v>
      </c>
      <c r="F429" s="1" t="s">
        <v>154</v>
      </c>
      <c r="G429" s="1" t="s">
        <v>1064</v>
      </c>
      <c r="H429" s="1" t="s">
        <v>1290</v>
      </c>
      <c r="I429" s="1">
        <f>+Territorio[[#This Row],[id]]</f>
        <v>419</v>
      </c>
    </row>
    <row r="430" spans="1:9" x14ac:dyDescent="0.3">
      <c r="A430" s="1">
        <v>5804</v>
      </c>
      <c r="B430">
        <v>420</v>
      </c>
      <c r="C430" s="1" t="s">
        <v>1291</v>
      </c>
      <c r="D430" s="1" t="s">
        <v>1292</v>
      </c>
      <c r="E430" s="1" t="s">
        <v>1063</v>
      </c>
      <c r="F430" s="1" t="s">
        <v>154</v>
      </c>
      <c r="G430" s="1" t="s">
        <v>1064</v>
      </c>
      <c r="H430" s="1" t="s">
        <v>1293</v>
      </c>
      <c r="I430" s="1">
        <f>+Territorio[[#This Row],[id]]</f>
        <v>420</v>
      </c>
    </row>
    <row r="431" spans="1:9" x14ac:dyDescent="0.3">
      <c r="A431" s="1">
        <v>6101</v>
      </c>
      <c r="B431">
        <v>421</v>
      </c>
      <c r="C431" s="1" t="s">
        <v>1294</v>
      </c>
      <c r="D431" s="1" t="s">
        <v>1295</v>
      </c>
      <c r="E431" s="1" t="s">
        <v>1063</v>
      </c>
      <c r="F431" s="1" t="s">
        <v>154</v>
      </c>
      <c r="G431" s="1" t="s">
        <v>1064</v>
      </c>
      <c r="H431" s="1" t="s">
        <v>1296</v>
      </c>
      <c r="I431" s="1">
        <f>+Territorio[[#This Row],[id]]</f>
        <v>421</v>
      </c>
    </row>
    <row r="432" spans="1:9" x14ac:dyDescent="0.3">
      <c r="A432" s="1">
        <v>6102</v>
      </c>
      <c r="B432">
        <v>422</v>
      </c>
      <c r="C432" s="1" t="s">
        <v>1297</v>
      </c>
      <c r="D432" s="1" t="s">
        <v>1298</v>
      </c>
      <c r="E432" s="1" t="s">
        <v>1063</v>
      </c>
      <c r="F432" s="1" t="s">
        <v>154</v>
      </c>
      <c r="G432" s="1" t="s">
        <v>1064</v>
      </c>
      <c r="H432" s="1" t="s">
        <v>1299</v>
      </c>
      <c r="I432" s="1">
        <f>+Territorio[[#This Row],[id]]</f>
        <v>422</v>
      </c>
    </row>
    <row r="433" spans="1:9" x14ac:dyDescent="0.3">
      <c r="A433" s="1">
        <v>6103</v>
      </c>
      <c r="B433">
        <v>423</v>
      </c>
      <c r="C433" s="1" t="s">
        <v>1300</v>
      </c>
      <c r="D433" s="1" t="s">
        <v>1301</v>
      </c>
      <c r="E433" s="1" t="s">
        <v>1063</v>
      </c>
      <c r="F433" s="1" t="s">
        <v>154</v>
      </c>
      <c r="G433" s="1" t="s">
        <v>1064</v>
      </c>
      <c r="H433" s="1" t="s">
        <v>1302</v>
      </c>
      <c r="I433" s="1">
        <f>+Territorio[[#This Row],[id]]</f>
        <v>423</v>
      </c>
    </row>
    <row r="434" spans="1:9" x14ac:dyDescent="0.3">
      <c r="A434" s="1">
        <v>6104</v>
      </c>
      <c r="B434">
        <v>424</v>
      </c>
      <c r="C434" s="1" t="s">
        <v>1303</v>
      </c>
      <c r="D434" s="1" t="s">
        <v>1304</v>
      </c>
      <c r="E434" s="1" t="s">
        <v>1063</v>
      </c>
      <c r="F434" s="1" t="s">
        <v>154</v>
      </c>
      <c r="G434" s="1" t="s">
        <v>1064</v>
      </c>
      <c r="H434" s="1" t="s">
        <v>1305</v>
      </c>
      <c r="I434" s="1">
        <f>+Territorio[[#This Row],[id]]</f>
        <v>424</v>
      </c>
    </row>
    <row r="435" spans="1:9" x14ac:dyDescent="0.3">
      <c r="A435" s="1">
        <v>6105</v>
      </c>
      <c r="B435">
        <v>425</v>
      </c>
      <c r="C435" s="1" t="s">
        <v>1306</v>
      </c>
      <c r="D435" s="1" t="s">
        <v>1307</v>
      </c>
      <c r="E435" s="1" t="s">
        <v>1063</v>
      </c>
      <c r="F435" s="1" t="s">
        <v>154</v>
      </c>
      <c r="G435" s="1" t="s">
        <v>1064</v>
      </c>
      <c r="H435" s="1" t="s">
        <v>1308</v>
      </c>
      <c r="I435" s="1">
        <f>+Territorio[[#This Row],[id]]</f>
        <v>425</v>
      </c>
    </row>
    <row r="436" spans="1:9" x14ac:dyDescent="0.3">
      <c r="A436" s="1">
        <v>6106</v>
      </c>
      <c r="B436">
        <v>426</v>
      </c>
      <c r="C436" s="1" t="s">
        <v>1309</v>
      </c>
      <c r="D436" s="1" t="s">
        <v>1310</v>
      </c>
      <c r="E436" s="1" t="s">
        <v>1063</v>
      </c>
      <c r="F436" s="1" t="s">
        <v>154</v>
      </c>
      <c r="G436" s="1" t="s">
        <v>1064</v>
      </c>
      <c r="H436" s="1" t="s">
        <v>1311</v>
      </c>
      <c r="I436" s="1">
        <f>+Territorio[[#This Row],[id]]</f>
        <v>426</v>
      </c>
    </row>
    <row r="437" spans="1:9" x14ac:dyDescent="0.3">
      <c r="A437" s="1">
        <v>6107</v>
      </c>
      <c r="B437">
        <v>427</v>
      </c>
      <c r="C437" s="1" t="s">
        <v>1312</v>
      </c>
      <c r="D437" s="1" t="s">
        <v>1313</v>
      </c>
      <c r="E437" s="1" t="s">
        <v>1063</v>
      </c>
      <c r="F437" s="1" t="s">
        <v>154</v>
      </c>
      <c r="G437" s="1" t="s">
        <v>1064</v>
      </c>
      <c r="H437" s="1" t="s">
        <v>1314</v>
      </c>
      <c r="I437" s="1">
        <f>+Territorio[[#This Row],[id]]</f>
        <v>427</v>
      </c>
    </row>
    <row r="438" spans="1:9" x14ac:dyDescent="0.3">
      <c r="A438" s="1">
        <v>6108</v>
      </c>
      <c r="B438">
        <v>428</v>
      </c>
      <c r="C438" s="1" t="s">
        <v>1315</v>
      </c>
      <c r="D438" s="1" t="s">
        <v>1316</v>
      </c>
      <c r="E438" s="1" t="s">
        <v>1063</v>
      </c>
      <c r="F438" s="1" t="s">
        <v>154</v>
      </c>
      <c r="G438" s="1" t="s">
        <v>1064</v>
      </c>
      <c r="H438" s="1" t="s">
        <v>1317</v>
      </c>
      <c r="I438" s="1">
        <f>+Territorio[[#This Row],[id]]</f>
        <v>428</v>
      </c>
    </row>
    <row r="439" spans="1:9" x14ac:dyDescent="0.3">
      <c r="A439" s="1">
        <v>6109</v>
      </c>
      <c r="B439">
        <v>429</v>
      </c>
      <c r="C439" s="1" t="s">
        <v>1318</v>
      </c>
      <c r="D439" s="1" t="s">
        <v>1319</v>
      </c>
      <c r="E439" s="1" t="s">
        <v>1063</v>
      </c>
      <c r="F439" s="1" t="s">
        <v>154</v>
      </c>
      <c r="G439" s="1" t="s">
        <v>1064</v>
      </c>
      <c r="H439" s="1" t="s">
        <v>1320</v>
      </c>
      <c r="I439" s="1">
        <f>+Territorio[[#This Row],[id]]</f>
        <v>429</v>
      </c>
    </row>
    <row r="440" spans="1:9" x14ac:dyDescent="0.3">
      <c r="A440" s="1">
        <v>6110</v>
      </c>
      <c r="B440">
        <v>430</v>
      </c>
      <c r="C440" s="1" t="s">
        <v>1321</v>
      </c>
      <c r="D440" s="1" t="s">
        <v>1322</v>
      </c>
      <c r="E440" s="1" t="s">
        <v>1063</v>
      </c>
      <c r="F440" s="1" t="s">
        <v>154</v>
      </c>
      <c r="G440" s="1" t="s">
        <v>1064</v>
      </c>
      <c r="H440" s="1" t="s">
        <v>1323</v>
      </c>
      <c r="I440" s="1">
        <f>+Territorio[[#This Row],[id]]</f>
        <v>430</v>
      </c>
    </row>
    <row r="441" spans="1:9" x14ac:dyDescent="0.3">
      <c r="A441" s="1">
        <v>6111</v>
      </c>
      <c r="B441">
        <v>431</v>
      </c>
      <c r="C441" s="1" t="s">
        <v>1324</v>
      </c>
      <c r="D441" s="1" t="s">
        <v>1325</v>
      </c>
      <c r="E441" s="1" t="s">
        <v>1063</v>
      </c>
      <c r="F441" s="1" t="s">
        <v>154</v>
      </c>
      <c r="G441" s="1" t="s">
        <v>1064</v>
      </c>
      <c r="H441" s="1" t="s">
        <v>1326</v>
      </c>
      <c r="I441" s="1">
        <f>+Territorio[[#This Row],[id]]</f>
        <v>431</v>
      </c>
    </row>
    <row r="442" spans="1:9" x14ac:dyDescent="0.3">
      <c r="A442" s="1">
        <v>6112</v>
      </c>
      <c r="B442">
        <v>432</v>
      </c>
      <c r="C442" s="1" t="s">
        <v>1327</v>
      </c>
      <c r="D442" s="1" t="s">
        <v>1328</v>
      </c>
      <c r="E442" s="1" t="s">
        <v>1063</v>
      </c>
      <c r="F442" s="1" t="s">
        <v>154</v>
      </c>
      <c r="G442" s="1" t="s">
        <v>1064</v>
      </c>
      <c r="H442" s="1" t="s">
        <v>1329</v>
      </c>
      <c r="I442" s="1">
        <f>+Territorio[[#This Row],[id]]</f>
        <v>432</v>
      </c>
    </row>
    <row r="443" spans="1:9" x14ac:dyDescent="0.3">
      <c r="A443" s="1">
        <v>6113</v>
      </c>
      <c r="B443">
        <v>433</v>
      </c>
      <c r="C443" s="1" t="s">
        <v>1330</v>
      </c>
      <c r="D443" s="1" t="s">
        <v>1331</v>
      </c>
      <c r="E443" s="1" t="s">
        <v>1063</v>
      </c>
      <c r="F443" s="1" t="s">
        <v>154</v>
      </c>
      <c r="G443" s="1" t="s">
        <v>1064</v>
      </c>
      <c r="H443" s="1" t="s">
        <v>1332</v>
      </c>
      <c r="I443" s="1">
        <f>+Territorio[[#This Row],[id]]</f>
        <v>433</v>
      </c>
    </row>
    <row r="444" spans="1:9" x14ac:dyDescent="0.3">
      <c r="A444" s="1">
        <v>6114</v>
      </c>
      <c r="B444">
        <v>434</v>
      </c>
      <c r="C444" s="1" t="s">
        <v>1333</v>
      </c>
      <c r="D444" s="1" t="s">
        <v>1334</v>
      </c>
      <c r="E444" s="1" t="s">
        <v>1063</v>
      </c>
      <c r="F444" s="1" t="s">
        <v>154</v>
      </c>
      <c r="G444" s="1" t="s">
        <v>1064</v>
      </c>
      <c r="H444" s="1" t="s">
        <v>1335</v>
      </c>
      <c r="I444" s="1">
        <f>+Territorio[[#This Row],[id]]</f>
        <v>434</v>
      </c>
    </row>
    <row r="445" spans="1:9" x14ac:dyDescent="0.3">
      <c r="A445" s="1">
        <v>6115</v>
      </c>
      <c r="B445">
        <v>435</v>
      </c>
      <c r="C445" s="1" t="s">
        <v>1336</v>
      </c>
      <c r="D445" s="1" t="s">
        <v>1337</v>
      </c>
      <c r="E445" s="1" t="s">
        <v>1063</v>
      </c>
      <c r="F445" s="1" t="s">
        <v>154</v>
      </c>
      <c r="G445" s="1" t="s">
        <v>1064</v>
      </c>
      <c r="H445" s="1" t="s">
        <v>1338</v>
      </c>
      <c r="I445" s="1">
        <f>+Territorio[[#This Row],[id]]</f>
        <v>435</v>
      </c>
    </row>
    <row r="446" spans="1:9" x14ac:dyDescent="0.3">
      <c r="A446" s="1">
        <v>6116</v>
      </c>
      <c r="B446">
        <v>436</v>
      </c>
      <c r="C446" s="1" t="s">
        <v>1339</v>
      </c>
      <c r="D446" s="1" t="s">
        <v>1340</v>
      </c>
      <c r="E446" s="1" t="s">
        <v>1063</v>
      </c>
      <c r="F446" s="1" t="s">
        <v>154</v>
      </c>
      <c r="G446" s="1" t="s">
        <v>1064</v>
      </c>
      <c r="H446" s="1" t="s">
        <v>1341</v>
      </c>
      <c r="I446" s="1">
        <f>+Territorio[[#This Row],[id]]</f>
        <v>436</v>
      </c>
    </row>
    <row r="447" spans="1:9" x14ac:dyDescent="0.3">
      <c r="A447" s="1">
        <v>6117</v>
      </c>
      <c r="B447">
        <v>437</v>
      </c>
      <c r="C447" s="1" t="s">
        <v>1037</v>
      </c>
      <c r="D447" s="1" t="s">
        <v>1342</v>
      </c>
      <c r="E447" s="1" t="s">
        <v>1063</v>
      </c>
      <c r="F447" s="1" t="s">
        <v>154</v>
      </c>
      <c r="G447" s="1" t="s">
        <v>1064</v>
      </c>
      <c r="H447" s="1" t="s">
        <v>1343</v>
      </c>
      <c r="I447" s="1">
        <f>+Territorio[[#This Row],[id]]</f>
        <v>437</v>
      </c>
    </row>
    <row r="448" spans="1:9" x14ac:dyDescent="0.3">
      <c r="A448" s="1">
        <v>6201</v>
      </c>
      <c r="B448">
        <v>438</v>
      </c>
      <c r="C448" s="1" t="s">
        <v>1344</v>
      </c>
      <c r="D448" s="1" t="s">
        <v>1345</v>
      </c>
      <c r="E448" s="1" t="s">
        <v>1063</v>
      </c>
      <c r="F448" s="1" t="s">
        <v>154</v>
      </c>
      <c r="G448" s="1" t="s">
        <v>1064</v>
      </c>
      <c r="H448" s="1" t="s">
        <v>1346</v>
      </c>
      <c r="I448" s="1">
        <f>+Territorio[[#This Row],[id]]</f>
        <v>438</v>
      </c>
    </row>
    <row r="449" spans="1:9" x14ac:dyDescent="0.3">
      <c r="A449" s="1">
        <v>6202</v>
      </c>
      <c r="B449">
        <v>439</v>
      </c>
      <c r="C449" s="1" t="s">
        <v>1347</v>
      </c>
      <c r="D449" s="1" t="s">
        <v>1348</v>
      </c>
      <c r="E449" s="1" t="s">
        <v>1063</v>
      </c>
      <c r="F449" s="1" t="s">
        <v>154</v>
      </c>
      <c r="G449" s="1" t="s">
        <v>1064</v>
      </c>
      <c r="H449" s="1" t="s">
        <v>1349</v>
      </c>
      <c r="I449" s="1">
        <f>+Territorio[[#This Row],[id]]</f>
        <v>439</v>
      </c>
    </row>
    <row r="450" spans="1:9" x14ac:dyDescent="0.3">
      <c r="A450" s="1">
        <v>6203</v>
      </c>
      <c r="B450">
        <v>440</v>
      </c>
      <c r="C450" s="1" t="s">
        <v>1350</v>
      </c>
      <c r="D450" s="1" t="s">
        <v>1351</v>
      </c>
      <c r="E450" s="1" t="s">
        <v>1063</v>
      </c>
      <c r="F450" s="1" t="s">
        <v>154</v>
      </c>
      <c r="G450" s="1" t="s">
        <v>1064</v>
      </c>
      <c r="H450" s="1" t="s">
        <v>1352</v>
      </c>
      <c r="I450" s="1">
        <f>+Territorio[[#This Row],[id]]</f>
        <v>440</v>
      </c>
    </row>
    <row r="451" spans="1:9" x14ac:dyDescent="0.3">
      <c r="A451" s="1">
        <v>6204</v>
      </c>
      <c r="B451">
        <v>441</v>
      </c>
      <c r="C451" s="1" t="s">
        <v>1353</v>
      </c>
      <c r="D451" s="1" t="s">
        <v>1354</v>
      </c>
      <c r="E451" s="1" t="s">
        <v>1063</v>
      </c>
      <c r="F451" s="1" t="s">
        <v>154</v>
      </c>
      <c r="G451" s="1" t="s">
        <v>1064</v>
      </c>
      <c r="H451" s="1" t="s">
        <v>1355</v>
      </c>
      <c r="I451" s="1">
        <f>+Territorio[[#This Row],[id]]</f>
        <v>441</v>
      </c>
    </row>
    <row r="452" spans="1:9" x14ac:dyDescent="0.3">
      <c r="A452" s="1">
        <v>6205</v>
      </c>
      <c r="B452">
        <v>442</v>
      </c>
      <c r="C452" s="1" t="s">
        <v>1356</v>
      </c>
      <c r="D452" s="1" t="s">
        <v>1357</v>
      </c>
      <c r="E452" s="1" t="s">
        <v>1063</v>
      </c>
      <c r="F452" s="1" t="s">
        <v>154</v>
      </c>
      <c r="G452" s="1" t="s">
        <v>1064</v>
      </c>
      <c r="H452" s="1" t="s">
        <v>1358</v>
      </c>
      <c r="I452" s="1">
        <f>+Territorio[[#This Row],[id]]</f>
        <v>442</v>
      </c>
    </row>
    <row r="453" spans="1:9" x14ac:dyDescent="0.3">
      <c r="A453" s="1">
        <v>6206</v>
      </c>
      <c r="B453">
        <v>443</v>
      </c>
      <c r="C453" s="1" t="s">
        <v>1359</v>
      </c>
      <c r="D453" s="1" t="s">
        <v>1360</v>
      </c>
      <c r="E453" s="1" t="s">
        <v>1063</v>
      </c>
      <c r="F453" s="1" t="s">
        <v>154</v>
      </c>
      <c r="G453" s="1" t="s">
        <v>1064</v>
      </c>
      <c r="H453" s="1" t="s">
        <v>1361</v>
      </c>
      <c r="I453" s="1">
        <f>+Territorio[[#This Row],[id]]</f>
        <v>443</v>
      </c>
    </row>
    <row r="454" spans="1:9" x14ac:dyDescent="0.3">
      <c r="A454" s="1">
        <v>6301</v>
      </c>
      <c r="B454">
        <v>444</v>
      </c>
      <c r="C454" s="1" t="s">
        <v>1362</v>
      </c>
      <c r="D454" s="1" t="s">
        <v>1363</v>
      </c>
      <c r="E454" s="1" t="s">
        <v>1063</v>
      </c>
      <c r="F454" s="1" t="s">
        <v>154</v>
      </c>
      <c r="G454" s="1" t="s">
        <v>1064</v>
      </c>
      <c r="H454" s="1" t="s">
        <v>1364</v>
      </c>
      <c r="I454" s="1">
        <f>+Territorio[[#This Row],[id]]</f>
        <v>444</v>
      </c>
    </row>
    <row r="455" spans="1:9" x14ac:dyDescent="0.3">
      <c r="A455" s="1">
        <v>6302</v>
      </c>
      <c r="B455">
        <v>445</v>
      </c>
      <c r="C455" s="1" t="s">
        <v>1365</v>
      </c>
      <c r="D455" s="1" t="s">
        <v>1366</v>
      </c>
      <c r="E455" s="1" t="s">
        <v>1063</v>
      </c>
      <c r="F455" s="1" t="s">
        <v>154</v>
      </c>
      <c r="G455" s="1" t="s">
        <v>1064</v>
      </c>
      <c r="H455" s="1" t="s">
        <v>1367</v>
      </c>
      <c r="I455" s="1">
        <f>+Territorio[[#This Row],[id]]</f>
        <v>445</v>
      </c>
    </row>
    <row r="456" spans="1:9" x14ac:dyDescent="0.3">
      <c r="A456" s="1">
        <v>6303</v>
      </c>
      <c r="B456">
        <v>446</v>
      </c>
      <c r="C456" s="1" t="s">
        <v>1368</v>
      </c>
      <c r="D456" s="1" t="s">
        <v>1369</v>
      </c>
      <c r="E456" s="1" t="s">
        <v>1063</v>
      </c>
      <c r="F456" s="1" t="s">
        <v>154</v>
      </c>
      <c r="G456" s="1" t="s">
        <v>1064</v>
      </c>
      <c r="H456" s="1" t="s">
        <v>1370</v>
      </c>
      <c r="I456" s="1">
        <f>+Territorio[[#This Row],[id]]</f>
        <v>446</v>
      </c>
    </row>
    <row r="457" spans="1:9" x14ac:dyDescent="0.3">
      <c r="A457" s="1">
        <v>6304</v>
      </c>
      <c r="B457">
        <v>447</v>
      </c>
      <c r="C457" s="1" t="s">
        <v>1371</v>
      </c>
      <c r="D457" s="1" t="s">
        <v>1372</v>
      </c>
      <c r="E457" s="1" t="s">
        <v>1063</v>
      </c>
      <c r="F457" s="1" t="s">
        <v>154</v>
      </c>
      <c r="G457" s="1" t="s">
        <v>1064</v>
      </c>
      <c r="H457" s="1" t="s">
        <v>1373</v>
      </c>
      <c r="I457" s="1">
        <f>+Territorio[[#This Row],[id]]</f>
        <v>447</v>
      </c>
    </row>
    <row r="458" spans="1:9" x14ac:dyDescent="0.3">
      <c r="A458" s="1">
        <v>6305</v>
      </c>
      <c r="B458">
        <v>448</v>
      </c>
      <c r="C458" s="1" t="s">
        <v>1374</v>
      </c>
      <c r="D458" s="1" t="s">
        <v>1375</v>
      </c>
      <c r="E458" s="1" t="s">
        <v>1063</v>
      </c>
      <c r="F458" s="1" t="s">
        <v>154</v>
      </c>
      <c r="G458" s="1" t="s">
        <v>1064</v>
      </c>
      <c r="H458" s="1" t="s">
        <v>1376</v>
      </c>
      <c r="I458" s="1">
        <f>+Territorio[[#This Row],[id]]</f>
        <v>448</v>
      </c>
    </row>
    <row r="459" spans="1:9" x14ac:dyDescent="0.3">
      <c r="A459" s="1">
        <v>6306</v>
      </c>
      <c r="B459">
        <v>449</v>
      </c>
      <c r="C459" s="1" t="s">
        <v>1377</v>
      </c>
      <c r="D459" s="1" t="s">
        <v>1378</v>
      </c>
      <c r="E459" s="1" t="s">
        <v>1063</v>
      </c>
      <c r="F459" s="1" t="s">
        <v>154</v>
      </c>
      <c r="G459" s="1" t="s">
        <v>1064</v>
      </c>
      <c r="H459" s="1" t="s">
        <v>1379</v>
      </c>
      <c r="I459" s="1">
        <f>+Territorio[[#This Row],[id]]</f>
        <v>449</v>
      </c>
    </row>
    <row r="460" spans="1:9" x14ac:dyDescent="0.3">
      <c r="A460" s="1">
        <v>6307</v>
      </c>
      <c r="B460">
        <v>450</v>
      </c>
      <c r="C460" s="1" t="s">
        <v>1380</v>
      </c>
      <c r="D460" s="1" t="s">
        <v>1381</v>
      </c>
      <c r="E460" s="1" t="s">
        <v>1063</v>
      </c>
      <c r="F460" s="1" t="s">
        <v>154</v>
      </c>
      <c r="G460" s="1" t="s">
        <v>1064</v>
      </c>
      <c r="H460" s="1" t="s">
        <v>1382</v>
      </c>
      <c r="I460" s="1">
        <f>+Territorio[[#This Row],[id]]</f>
        <v>450</v>
      </c>
    </row>
    <row r="461" spans="1:9" x14ac:dyDescent="0.3">
      <c r="A461" s="1">
        <v>6308</v>
      </c>
      <c r="B461">
        <v>451</v>
      </c>
      <c r="C461" s="1" t="s">
        <v>1383</v>
      </c>
      <c r="D461" s="1" t="s">
        <v>1384</v>
      </c>
      <c r="E461" s="1" t="s">
        <v>1063</v>
      </c>
      <c r="F461" s="1" t="s">
        <v>154</v>
      </c>
      <c r="G461" s="1" t="s">
        <v>1064</v>
      </c>
      <c r="H461" s="1" t="s">
        <v>1385</v>
      </c>
      <c r="I461" s="1">
        <f>+Territorio[[#This Row],[id]]</f>
        <v>451</v>
      </c>
    </row>
    <row r="462" spans="1:9" x14ac:dyDescent="0.3">
      <c r="A462" s="1">
        <v>6309</v>
      </c>
      <c r="B462">
        <v>452</v>
      </c>
      <c r="C462" s="1" t="s">
        <v>1386</v>
      </c>
      <c r="D462" s="1" t="s">
        <v>1387</v>
      </c>
      <c r="E462" s="1" t="s">
        <v>1063</v>
      </c>
      <c r="F462" s="1" t="s">
        <v>154</v>
      </c>
      <c r="G462" s="1" t="s">
        <v>1064</v>
      </c>
      <c r="H462" s="1" t="s">
        <v>1388</v>
      </c>
      <c r="I462" s="1">
        <f>+Territorio[[#This Row],[id]]</f>
        <v>452</v>
      </c>
    </row>
    <row r="463" spans="1:9" x14ac:dyDescent="0.3">
      <c r="A463" s="1">
        <v>6310</v>
      </c>
      <c r="B463">
        <v>453</v>
      </c>
      <c r="C463" s="1" t="s">
        <v>1389</v>
      </c>
      <c r="D463" s="1" t="s">
        <v>1390</v>
      </c>
      <c r="E463" s="1" t="s">
        <v>1063</v>
      </c>
      <c r="F463" s="1" t="s">
        <v>154</v>
      </c>
      <c r="G463" s="1" t="s">
        <v>1064</v>
      </c>
      <c r="H463" s="1" t="s">
        <v>1391</v>
      </c>
      <c r="I463" s="1">
        <f>+Territorio[[#This Row],[id]]</f>
        <v>453</v>
      </c>
    </row>
    <row r="464" spans="1:9" x14ac:dyDescent="0.3">
      <c r="A464" s="1">
        <v>7101</v>
      </c>
      <c r="B464">
        <v>454</v>
      </c>
      <c r="C464" s="1" t="s">
        <v>1392</v>
      </c>
      <c r="D464" s="1" t="s">
        <v>1393</v>
      </c>
      <c r="E464" s="1" t="s">
        <v>1063</v>
      </c>
      <c r="F464" s="1" t="s">
        <v>154</v>
      </c>
      <c r="G464" s="1" t="s">
        <v>1064</v>
      </c>
      <c r="H464" s="1" t="s">
        <v>1394</v>
      </c>
      <c r="I464" s="1">
        <f>+Territorio[[#This Row],[id]]</f>
        <v>454</v>
      </c>
    </row>
    <row r="465" spans="1:9" x14ac:dyDescent="0.3">
      <c r="A465" s="1">
        <v>7102</v>
      </c>
      <c r="B465">
        <v>455</v>
      </c>
      <c r="C465" s="1" t="s">
        <v>1395</v>
      </c>
      <c r="D465" s="1" t="s">
        <v>1396</v>
      </c>
      <c r="E465" s="1" t="s">
        <v>1063</v>
      </c>
      <c r="F465" s="1" t="s">
        <v>154</v>
      </c>
      <c r="G465" s="1" t="s">
        <v>1064</v>
      </c>
      <c r="H465" s="1" t="s">
        <v>1397</v>
      </c>
      <c r="I465" s="1">
        <f>+Territorio[[#This Row],[id]]</f>
        <v>455</v>
      </c>
    </row>
    <row r="466" spans="1:9" x14ac:dyDescent="0.3">
      <c r="A466" s="1">
        <v>7103</v>
      </c>
      <c r="B466">
        <v>456</v>
      </c>
      <c r="C466" s="1" t="s">
        <v>1398</v>
      </c>
      <c r="D466" s="1" t="s">
        <v>1399</v>
      </c>
      <c r="E466" s="1" t="s">
        <v>1063</v>
      </c>
      <c r="F466" s="1" t="s">
        <v>154</v>
      </c>
      <c r="G466" s="1" t="s">
        <v>1064</v>
      </c>
      <c r="H466" s="1" t="s">
        <v>1400</v>
      </c>
      <c r="I466" s="1">
        <f>+Territorio[[#This Row],[id]]</f>
        <v>456</v>
      </c>
    </row>
    <row r="467" spans="1:9" x14ac:dyDescent="0.3">
      <c r="A467" s="1">
        <v>7104</v>
      </c>
      <c r="B467">
        <v>457</v>
      </c>
      <c r="C467" s="1" t="s">
        <v>1401</v>
      </c>
      <c r="D467" s="1" t="s">
        <v>1402</v>
      </c>
      <c r="E467" s="1" t="s">
        <v>1063</v>
      </c>
      <c r="F467" s="1" t="s">
        <v>154</v>
      </c>
      <c r="G467" s="1" t="s">
        <v>1064</v>
      </c>
      <c r="H467" s="1" t="s">
        <v>1403</v>
      </c>
      <c r="I467" s="1">
        <f>+Territorio[[#This Row],[id]]</f>
        <v>457</v>
      </c>
    </row>
    <row r="468" spans="1:9" x14ac:dyDescent="0.3">
      <c r="A468" s="1">
        <v>7105</v>
      </c>
      <c r="B468">
        <v>458</v>
      </c>
      <c r="C468" s="1" t="s">
        <v>788</v>
      </c>
      <c r="D468" s="1" t="s">
        <v>1404</v>
      </c>
      <c r="E468" s="1" t="s">
        <v>1063</v>
      </c>
      <c r="F468" s="1" t="s">
        <v>154</v>
      </c>
      <c r="G468" s="1" t="s">
        <v>1064</v>
      </c>
      <c r="H468" s="1" t="s">
        <v>1405</v>
      </c>
      <c r="I468" s="1">
        <f>+Territorio[[#This Row],[id]]</f>
        <v>458</v>
      </c>
    </row>
    <row r="469" spans="1:9" x14ac:dyDescent="0.3">
      <c r="A469" s="1">
        <v>7106</v>
      </c>
      <c r="B469">
        <v>459</v>
      </c>
      <c r="C469" s="1" t="s">
        <v>1406</v>
      </c>
      <c r="D469" s="1" t="s">
        <v>1407</v>
      </c>
      <c r="E469" s="1" t="s">
        <v>1063</v>
      </c>
      <c r="F469" s="1" t="s">
        <v>154</v>
      </c>
      <c r="G469" s="1" t="s">
        <v>1064</v>
      </c>
      <c r="H469" s="1" t="s">
        <v>1408</v>
      </c>
      <c r="I469" s="1">
        <f>+Territorio[[#This Row],[id]]</f>
        <v>459</v>
      </c>
    </row>
    <row r="470" spans="1:9" x14ac:dyDescent="0.3">
      <c r="A470" s="1">
        <v>7107</v>
      </c>
      <c r="B470">
        <v>460</v>
      </c>
      <c r="C470" s="1" t="s">
        <v>1409</v>
      </c>
      <c r="D470" s="1" t="s">
        <v>1410</v>
      </c>
      <c r="E470" s="1" t="s">
        <v>1063</v>
      </c>
      <c r="F470" s="1" t="s">
        <v>154</v>
      </c>
      <c r="G470" s="1" t="s">
        <v>1064</v>
      </c>
      <c r="H470" s="1" t="s">
        <v>1411</v>
      </c>
      <c r="I470" s="1">
        <f>+Territorio[[#This Row],[id]]</f>
        <v>460</v>
      </c>
    </row>
    <row r="471" spans="1:9" x14ac:dyDescent="0.3">
      <c r="A471" s="1">
        <v>7108</v>
      </c>
      <c r="B471">
        <v>461</v>
      </c>
      <c r="C471" s="1" t="s">
        <v>1412</v>
      </c>
      <c r="D471" s="1" t="s">
        <v>1413</v>
      </c>
      <c r="E471" s="1" t="s">
        <v>1063</v>
      </c>
      <c r="F471" s="1" t="s">
        <v>154</v>
      </c>
      <c r="G471" s="1" t="s">
        <v>1064</v>
      </c>
      <c r="H471" s="1" t="s">
        <v>1414</v>
      </c>
      <c r="I471" s="1">
        <f>+Territorio[[#This Row],[id]]</f>
        <v>461</v>
      </c>
    </row>
    <row r="472" spans="1:9" x14ac:dyDescent="0.3">
      <c r="A472" s="1">
        <v>7109</v>
      </c>
      <c r="B472">
        <v>462</v>
      </c>
      <c r="C472" s="1" t="s">
        <v>1415</v>
      </c>
      <c r="D472" s="1" t="s">
        <v>1416</v>
      </c>
      <c r="E472" s="1" t="s">
        <v>1063</v>
      </c>
      <c r="F472" s="1" t="s">
        <v>154</v>
      </c>
      <c r="G472" s="1" t="s">
        <v>1064</v>
      </c>
      <c r="H472" s="1" t="s">
        <v>1417</v>
      </c>
      <c r="I472" s="1">
        <f>+Territorio[[#This Row],[id]]</f>
        <v>462</v>
      </c>
    </row>
    <row r="473" spans="1:9" x14ac:dyDescent="0.3">
      <c r="A473" s="1">
        <v>7110</v>
      </c>
      <c r="B473">
        <v>463</v>
      </c>
      <c r="C473" s="1" t="s">
        <v>1418</v>
      </c>
      <c r="D473" s="1" t="s">
        <v>1419</v>
      </c>
      <c r="E473" s="1" t="s">
        <v>1063</v>
      </c>
      <c r="F473" s="1" t="s">
        <v>154</v>
      </c>
      <c r="G473" s="1" t="s">
        <v>1064</v>
      </c>
      <c r="H473" s="1" t="s">
        <v>1420</v>
      </c>
      <c r="I473" s="1">
        <f>+Territorio[[#This Row],[id]]</f>
        <v>463</v>
      </c>
    </row>
    <row r="474" spans="1:9" x14ac:dyDescent="0.3">
      <c r="A474" s="1">
        <v>7201</v>
      </c>
      <c r="B474">
        <v>464</v>
      </c>
      <c r="C474" s="1" t="s">
        <v>1421</v>
      </c>
      <c r="D474" s="1" t="s">
        <v>1422</v>
      </c>
      <c r="E474" s="1" t="s">
        <v>1063</v>
      </c>
      <c r="F474" s="1" t="s">
        <v>154</v>
      </c>
      <c r="G474" s="1" t="s">
        <v>1064</v>
      </c>
      <c r="H474" s="1" t="s">
        <v>1423</v>
      </c>
      <c r="I474" s="1">
        <f>+Territorio[[#This Row],[id]]</f>
        <v>464</v>
      </c>
    </row>
    <row r="475" spans="1:9" x14ac:dyDescent="0.3">
      <c r="A475" s="1">
        <v>7202</v>
      </c>
      <c r="B475">
        <v>465</v>
      </c>
      <c r="C475" s="1" t="s">
        <v>1424</v>
      </c>
      <c r="D475" s="1" t="s">
        <v>1425</v>
      </c>
      <c r="E475" s="1" t="s">
        <v>1063</v>
      </c>
      <c r="F475" s="1" t="s">
        <v>154</v>
      </c>
      <c r="G475" s="1" t="s">
        <v>1064</v>
      </c>
      <c r="H475" s="1" t="s">
        <v>1426</v>
      </c>
      <c r="I475" s="1">
        <f>+Territorio[[#This Row],[id]]</f>
        <v>465</v>
      </c>
    </row>
    <row r="476" spans="1:9" x14ac:dyDescent="0.3">
      <c r="A476" s="1">
        <v>7203</v>
      </c>
      <c r="B476">
        <v>466</v>
      </c>
      <c r="C476" s="1" t="s">
        <v>1427</v>
      </c>
      <c r="D476" s="1" t="s">
        <v>1428</v>
      </c>
      <c r="E476" s="1" t="s">
        <v>1063</v>
      </c>
      <c r="F476" s="1" t="s">
        <v>154</v>
      </c>
      <c r="G476" s="1" t="s">
        <v>1064</v>
      </c>
      <c r="H476" s="1" t="s">
        <v>1429</v>
      </c>
      <c r="I476" s="1">
        <f>+Territorio[[#This Row],[id]]</f>
        <v>466</v>
      </c>
    </row>
    <row r="477" spans="1:9" x14ac:dyDescent="0.3">
      <c r="A477" s="1">
        <v>7301</v>
      </c>
      <c r="B477">
        <v>467</v>
      </c>
      <c r="C477" s="1" t="s">
        <v>1430</v>
      </c>
      <c r="D477" s="1" t="s">
        <v>1431</v>
      </c>
      <c r="E477" s="1" t="s">
        <v>1063</v>
      </c>
      <c r="F477" s="1" t="s">
        <v>154</v>
      </c>
      <c r="G477" s="1" t="s">
        <v>1064</v>
      </c>
      <c r="H477" s="1" t="s">
        <v>1432</v>
      </c>
      <c r="I477" s="1">
        <f>+Territorio[[#This Row],[id]]</f>
        <v>467</v>
      </c>
    </row>
    <row r="478" spans="1:9" x14ac:dyDescent="0.3">
      <c r="A478" s="1">
        <v>7302</v>
      </c>
      <c r="B478">
        <v>468</v>
      </c>
      <c r="C478" s="1" t="s">
        <v>1433</v>
      </c>
      <c r="D478" s="1" t="s">
        <v>1434</v>
      </c>
      <c r="E478" s="1" t="s">
        <v>1063</v>
      </c>
      <c r="F478" s="1" t="s">
        <v>154</v>
      </c>
      <c r="G478" s="1" t="s">
        <v>1064</v>
      </c>
      <c r="H478" s="1" t="s">
        <v>1435</v>
      </c>
      <c r="I478" s="1">
        <f>+Territorio[[#This Row],[id]]</f>
        <v>468</v>
      </c>
    </row>
    <row r="479" spans="1:9" x14ac:dyDescent="0.3">
      <c r="A479" s="1">
        <v>7303</v>
      </c>
      <c r="B479">
        <v>469</v>
      </c>
      <c r="C479" s="1" t="s">
        <v>1436</v>
      </c>
      <c r="D479" s="1" t="s">
        <v>1437</v>
      </c>
      <c r="E479" s="1" t="s">
        <v>1063</v>
      </c>
      <c r="F479" s="1" t="s">
        <v>154</v>
      </c>
      <c r="G479" s="1" t="s">
        <v>1064</v>
      </c>
      <c r="H479" s="1" t="s">
        <v>1438</v>
      </c>
      <c r="I479" s="1">
        <f>+Territorio[[#This Row],[id]]</f>
        <v>469</v>
      </c>
    </row>
    <row r="480" spans="1:9" x14ac:dyDescent="0.3">
      <c r="A480" s="1">
        <v>7304</v>
      </c>
      <c r="B480">
        <v>470</v>
      </c>
      <c r="C480" s="1" t="s">
        <v>1439</v>
      </c>
      <c r="D480" s="1" t="s">
        <v>1440</v>
      </c>
      <c r="E480" s="1" t="s">
        <v>1063</v>
      </c>
      <c r="F480" s="1" t="s">
        <v>154</v>
      </c>
      <c r="G480" s="1" t="s">
        <v>1064</v>
      </c>
      <c r="H480" s="1" t="s">
        <v>1441</v>
      </c>
      <c r="I480" s="1">
        <f>+Territorio[[#This Row],[id]]</f>
        <v>470</v>
      </c>
    </row>
    <row r="481" spans="1:9" x14ac:dyDescent="0.3">
      <c r="A481" s="1">
        <v>7305</v>
      </c>
      <c r="B481">
        <v>471</v>
      </c>
      <c r="C481" s="1" t="s">
        <v>1442</v>
      </c>
      <c r="D481" s="1" t="s">
        <v>1443</v>
      </c>
      <c r="E481" s="1" t="s">
        <v>1063</v>
      </c>
      <c r="F481" s="1" t="s">
        <v>154</v>
      </c>
      <c r="G481" s="1" t="s">
        <v>1064</v>
      </c>
      <c r="H481" s="1" t="s">
        <v>1444</v>
      </c>
      <c r="I481" s="1">
        <f>+Territorio[[#This Row],[id]]</f>
        <v>471</v>
      </c>
    </row>
    <row r="482" spans="1:9" x14ac:dyDescent="0.3">
      <c r="A482" s="1">
        <v>7306</v>
      </c>
      <c r="B482">
        <v>472</v>
      </c>
      <c r="C482" s="1" t="s">
        <v>1445</v>
      </c>
      <c r="D482" s="1" t="s">
        <v>1446</v>
      </c>
      <c r="E482" s="1" t="s">
        <v>1063</v>
      </c>
      <c r="F482" s="1" t="s">
        <v>154</v>
      </c>
      <c r="G482" s="1" t="s">
        <v>1064</v>
      </c>
      <c r="H482" s="1" t="s">
        <v>1447</v>
      </c>
      <c r="I482" s="1">
        <f>+Territorio[[#This Row],[id]]</f>
        <v>472</v>
      </c>
    </row>
    <row r="483" spans="1:9" x14ac:dyDescent="0.3">
      <c r="A483" s="1">
        <v>7307</v>
      </c>
      <c r="B483">
        <v>473</v>
      </c>
      <c r="C483" s="1" t="s">
        <v>1448</v>
      </c>
      <c r="D483" s="1" t="s">
        <v>1449</v>
      </c>
      <c r="E483" s="1" t="s">
        <v>1063</v>
      </c>
      <c r="F483" s="1" t="s">
        <v>154</v>
      </c>
      <c r="G483" s="1" t="s">
        <v>1064</v>
      </c>
      <c r="H483" s="1" t="s">
        <v>1450</v>
      </c>
      <c r="I483" s="1">
        <f>+Territorio[[#This Row],[id]]</f>
        <v>473</v>
      </c>
    </row>
    <row r="484" spans="1:9" x14ac:dyDescent="0.3">
      <c r="A484" s="1">
        <v>7308</v>
      </c>
      <c r="B484">
        <v>474</v>
      </c>
      <c r="C484" s="1" t="s">
        <v>1451</v>
      </c>
      <c r="D484" s="1" t="s">
        <v>1452</v>
      </c>
      <c r="E484" s="1" t="s">
        <v>1063</v>
      </c>
      <c r="F484" s="1" t="s">
        <v>154</v>
      </c>
      <c r="G484" s="1" t="s">
        <v>1064</v>
      </c>
      <c r="H484" s="1" t="s">
        <v>1453</v>
      </c>
      <c r="I484" s="1">
        <f>+Territorio[[#This Row],[id]]</f>
        <v>474</v>
      </c>
    </row>
    <row r="485" spans="1:9" x14ac:dyDescent="0.3">
      <c r="A485" s="1">
        <v>7309</v>
      </c>
      <c r="B485">
        <v>475</v>
      </c>
      <c r="C485" s="1" t="s">
        <v>1454</v>
      </c>
      <c r="D485" s="1" t="s">
        <v>1455</v>
      </c>
      <c r="E485" s="1" t="s">
        <v>1063</v>
      </c>
      <c r="F485" s="1" t="s">
        <v>154</v>
      </c>
      <c r="G485" s="1" t="s">
        <v>1064</v>
      </c>
      <c r="H485" s="1" t="s">
        <v>1456</v>
      </c>
      <c r="I485" s="1">
        <f>+Territorio[[#This Row],[id]]</f>
        <v>475</v>
      </c>
    </row>
    <row r="486" spans="1:9" x14ac:dyDescent="0.3">
      <c r="A486" s="1">
        <v>7401</v>
      </c>
      <c r="B486">
        <v>476</v>
      </c>
      <c r="C486" s="1" t="s">
        <v>1457</v>
      </c>
      <c r="D486" s="1" t="s">
        <v>1458</v>
      </c>
      <c r="E486" s="1" t="s">
        <v>1063</v>
      </c>
      <c r="F486" s="1" t="s">
        <v>154</v>
      </c>
      <c r="G486" s="1" t="s">
        <v>1064</v>
      </c>
      <c r="H486" s="1" t="s">
        <v>1459</v>
      </c>
      <c r="I486" s="1">
        <f>+Territorio[[#This Row],[id]]</f>
        <v>476</v>
      </c>
    </row>
    <row r="487" spans="1:9" x14ac:dyDescent="0.3">
      <c r="A487" s="1">
        <v>7402</v>
      </c>
      <c r="B487">
        <v>477</v>
      </c>
      <c r="C487" s="1" t="s">
        <v>1460</v>
      </c>
      <c r="D487" s="1" t="s">
        <v>1461</v>
      </c>
      <c r="E487" s="1" t="s">
        <v>1063</v>
      </c>
      <c r="F487" s="1" t="s">
        <v>154</v>
      </c>
      <c r="G487" s="1" t="s">
        <v>1064</v>
      </c>
      <c r="H487" s="1" t="s">
        <v>1462</v>
      </c>
      <c r="I487" s="1">
        <f>+Territorio[[#This Row],[id]]</f>
        <v>477</v>
      </c>
    </row>
    <row r="488" spans="1:9" x14ac:dyDescent="0.3">
      <c r="A488" s="1">
        <v>7403</v>
      </c>
      <c r="B488">
        <v>478</v>
      </c>
      <c r="C488" s="1" t="s">
        <v>1463</v>
      </c>
      <c r="D488" s="1" t="s">
        <v>1464</v>
      </c>
      <c r="E488" s="1" t="s">
        <v>1063</v>
      </c>
      <c r="F488" s="1" t="s">
        <v>154</v>
      </c>
      <c r="G488" s="1" t="s">
        <v>1064</v>
      </c>
      <c r="H488" s="1" t="s">
        <v>1465</v>
      </c>
      <c r="I488" s="1">
        <f>+Territorio[[#This Row],[id]]</f>
        <v>478</v>
      </c>
    </row>
    <row r="489" spans="1:9" x14ac:dyDescent="0.3">
      <c r="A489" s="1">
        <v>7404</v>
      </c>
      <c r="B489">
        <v>479</v>
      </c>
      <c r="C489" s="1" t="s">
        <v>1466</v>
      </c>
      <c r="D489" s="1" t="s">
        <v>1467</v>
      </c>
      <c r="E489" s="1" t="s">
        <v>1063</v>
      </c>
      <c r="F489" s="1" t="s">
        <v>154</v>
      </c>
      <c r="G489" s="1" t="s">
        <v>1064</v>
      </c>
      <c r="H489" s="1" t="s">
        <v>1468</v>
      </c>
      <c r="I489" s="1">
        <f>+Territorio[[#This Row],[id]]</f>
        <v>479</v>
      </c>
    </row>
    <row r="490" spans="1:9" x14ac:dyDescent="0.3">
      <c r="A490" s="1">
        <v>7405</v>
      </c>
      <c r="B490">
        <v>480</v>
      </c>
      <c r="C490" s="1" t="s">
        <v>1469</v>
      </c>
      <c r="D490" s="1" t="s">
        <v>1470</v>
      </c>
      <c r="E490" s="1" t="s">
        <v>1063</v>
      </c>
      <c r="F490" s="1" t="s">
        <v>154</v>
      </c>
      <c r="G490" s="1" t="s">
        <v>1064</v>
      </c>
      <c r="H490" s="1" t="s">
        <v>1471</v>
      </c>
      <c r="I490" s="1">
        <f>+Territorio[[#This Row],[id]]</f>
        <v>480</v>
      </c>
    </row>
    <row r="491" spans="1:9" x14ac:dyDescent="0.3">
      <c r="A491" s="1">
        <v>7406</v>
      </c>
      <c r="B491">
        <v>481</v>
      </c>
      <c r="C491" s="1" t="s">
        <v>1472</v>
      </c>
      <c r="D491" s="1" t="s">
        <v>1473</v>
      </c>
      <c r="E491" s="1" t="s">
        <v>1063</v>
      </c>
      <c r="F491" s="1" t="s">
        <v>154</v>
      </c>
      <c r="G491" s="1" t="s">
        <v>1064</v>
      </c>
      <c r="H491" s="1" t="s">
        <v>1474</v>
      </c>
      <c r="I491" s="1">
        <f>+Territorio[[#This Row],[id]]</f>
        <v>481</v>
      </c>
    </row>
    <row r="492" spans="1:9" x14ac:dyDescent="0.3">
      <c r="A492" s="1">
        <v>7407</v>
      </c>
      <c r="B492">
        <v>482</v>
      </c>
      <c r="C492" s="1" t="s">
        <v>1475</v>
      </c>
      <c r="D492" s="1" t="s">
        <v>1476</v>
      </c>
      <c r="E492" s="1" t="s">
        <v>1063</v>
      </c>
      <c r="F492" s="1" t="s">
        <v>154</v>
      </c>
      <c r="G492" s="1" t="s">
        <v>1064</v>
      </c>
      <c r="H492" s="1" t="s">
        <v>1477</v>
      </c>
      <c r="I492" s="1">
        <f>+Territorio[[#This Row],[id]]</f>
        <v>482</v>
      </c>
    </row>
    <row r="493" spans="1:9" x14ac:dyDescent="0.3">
      <c r="A493" s="1">
        <v>7408</v>
      </c>
      <c r="B493">
        <v>483</v>
      </c>
      <c r="C493" s="1" t="s">
        <v>1478</v>
      </c>
      <c r="D493" s="1" t="s">
        <v>1479</v>
      </c>
      <c r="E493" s="1" t="s">
        <v>1063</v>
      </c>
      <c r="F493" s="1" t="s">
        <v>154</v>
      </c>
      <c r="G493" s="1" t="s">
        <v>1064</v>
      </c>
      <c r="H493" s="1" t="s">
        <v>1480</v>
      </c>
      <c r="I493" s="1">
        <f>+Territorio[[#This Row],[id]]</f>
        <v>483</v>
      </c>
    </row>
    <row r="494" spans="1:9" x14ac:dyDescent="0.3">
      <c r="A494" s="1">
        <v>8101</v>
      </c>
      <c r="B494">
        <v>484</v>
      </c>
      <c r="C494" s="1" t="s">
        <v>1481</v>
      </c>
      <c r="D494" s="1" t="s">
        <v>1482</v>
      </c>
      <c r="E494" s="1" t="s">
        <v>1063</v>
      </c>
      <c r="F494" s="1" t="s">
        <v>154</v>
      </c>
      <c r="G494" s="1" t="s">
        <v>1064</v>
      </c>
      <c r="H494" s="1" t="s">
        <v>1483</v>
      </c>
      <c r="I494" s="1">
        <f>+Territorio[[#This Row],[id]]</f>
        <v>484</v>
      </c>
    </row>
    <row r="495" spans="1:9" x14ac:dyDescent="0.3">
      <c r="A495" s="1">
        <v>8102</v>
      </c>
      <c r="B495">
        <v>485</v>
      </c>
      <c r="C495" s="1" t="s">
        <v>1484</v>
      </c>
      <c r="D495" s="1" t="s">
        <v>1485</v>
      </c>
      <c r="E495" s="1" t="s">
        <v>1063</v>
      </c>
      <c r="F495" s="1" t="s">
        <v>154</v>
      </c>
      <c r="G495" s="1" t="s">
        <v>1064</v>
      </c>
      <c r="H495" s="1" t="s">
        <v>1486</v>
      </c>
      <c r="I495" s="1">
        <f>+Territorio[[#This Row],[id]]</f>
        <v>485</v>
      </c>
    </row>
    <row r="496" spans="1:9" x14ac:dyDescent="0.3">
      <c r="A496" s="1">
        <v>8103</v>
      </c>
      <c r="B496">
        <v>486</v>
      </c>
      <c r="C496" s="1" t="s">
        <v>1487</v>
      </c>
      <c r="D496" s="1" t="s">
        <v>1488</v>
      </c>
      <c r="E496" s="1" t="s">
        <v>1063</v>
      </c>
      <c r="F496" s="1" t="s">
        <v>154</v>
      </c>
      <c r="G496" s="1" t="s">
        <v>1064</v>
      </c>
      <c r="H496" s="1" t="s">
        <v>1489</v>
      </c>
      <c r="I496" s="1">
        <f>+Territorio[[#This Row],[id]]</f>
        <v>486</v>
      </c>
    </row>
    <row r="497" spans="1:9" x14ac:dyDescent="0.3">
      <c r="A497" s="1">
        <v>8104</v>
      </c>
      <c r="B497">
        <v>487</v>
      </c>
      <c r="C497" s="1" t="s">
        <v>1490</v>
      </c>
      <c r="D497" s="1" t="s">
        <v>1491</v>
      </c>
      <c r="E497" s="1" t="s">
        <v>1063</v>
      </c>
      <c r="F497" s="1" t="s">
        <v>154</v>
      </c>
      <c r="G497" s="1" t="s">
        <v>1064</v>
      </c>
      <c r="H497" s="1" t="s">
        <v>1492</v>
      </c>
      <c r="I497" s="1">
        <f>+Territorio[[#This Row],[id]]</f>
        <v>487</v>
      </c>
    </row>
    <row r="498" spans="1:9" x14ac:dyDescent="0.3">
      <c r="A498" s="1">
        <v>8105</v>
      </c>
      <c r="B498">
        <v>488</v>
      </c>
      <c r="C498" s="1" t="s">
        <v>1493</v>
      </c>
      <c r="D498" s="1" t="s">
        <v>1494</v>
      </c>
      <c r="E498" s="1" t="s">
        <v>1063</v>
      </c>
      <c r="F498" s="1" t="s">
        <v>154</v>
      </c>
      <c r="G498" s="1" t="s">
        <v>1064</v>
      </c>
      <c r="H498" s="1" t="s">
        <v>1495</v>
      </c>
      <c r="I498" s="1">
        <f>+Territorio[[#This Row],[id]]</f>
        <v>488</v>
      </c>
    </row>
    <row r="499" spans="1:9" x14ac:dyDescent="0.3">
      <c r="A499" s="1">
        <v>8106</v>
      </c>
      <c r="B499">
        <v>489</v>
      </c>
      <c r="C499" s="1" t="s">
        <v>1496</v>
      </c>
      <c r="D499" s="1" t="s">
        <v>1497</v>
      </c>
      <c r="E499" s="1" t="s">
        <v>1063</v>
      </c>
      <c r="F499" s="1" t="s">
        <v>154</v>
      </c>
      <c r="G499" s="1" t="s">
        <v>1064</v>
      </c>
      <c r="H499" s="1" t="s">
        <v>1498</v>
      </c>
      <c r="I499" s="1">
        <f>+Territorio[[#This Row],[id]]</f>
        <v>489</v>
      </c>
    </row>
    <row r="500" spans="1:9" x14ac:dyDescent="0.3">
      <c r="A500" s="1">
        <v>8107</v>
      </c>
      <c r="B500">
        <v>490</v>
      </c>
      <c r="C500" s="1" t="s">
        <v>1499</v>
      </c>
      <c r="D500" s="1" t="s">
        <v>1500</v>
      </c>
      <c r="E500" s="1" t="s">
        <v>1063</v>
      </c>
      <c r="F500" s="1" t="s">
        <v>154</v>
      </c>
      <c r="G500" s="1" t="s">
        <v>1064</v>
      </c>
      <c r="H500" s="1" t="s">
        <v>1501</v>
      </c>
      <c r="I500" s="1">
        <f>+Territorio[[#This Row],[id]]</f>
        <v>490</v>
      </c>
    </row>
    <row r="501" spans="1:9" x14ac:dyDescent="0.3">
      <c r="A501" s="1">
        <v>8108</v>
      </c>
      <c r="B501">
        <v>491</v>
      </c>
      <c r="C501" s="1" t="s">
        <v>1502</v>
      </c>
      <c r="D501" s="1" t="s">
        <v>1503</v>
      </c>
      <c r="E501" s="1" t="s">
        <v>1063</v>
      </c>
      <c r="F501" s="1" t="s">
        <v>154</v>
      </c>
      <c r="G501" s="1" t="s">
        <v>1064</v>
      </c>
      <c r="H501" s="1" t="s">
        <v>1504</v>
      </c>
      <c r="I501" s="1">
        <f>+Territorio[[#This Row],[id]]</f>
        <v>491</v>
      </c>
    </row>
    <row r="502" spans="1:9" x14ac:dyDescent="0.3">
      <c r="A502" s="1">
        <v>8109</v>
      </c>
      <c r="B502">
        <v>492</v>
      </c>
      <c r="C502" s="1" t="s">
        <v>1505</v>
      </c>
      <c r="D502" s="1" t="s">
        <v>1506</v>
      </c>
      <c r="E502" s="1" t="s">
        <v>1063</v>
      </c>
      <c r="F502" s="1" t="s">
        <v>154</v>
      </c>
      <c r="G502" s="1" t="s">
        <v>1064</v>
      </c>
      <c r="H502" s="1" t="s">
        <v>1507</v>
      </c>
      <c r="I502" s="1">
        <f>+Territorio[[#This Row],[id]]</f>
        <v>492</v>
      </c>
    </row>
    <row r="503" spans="1:9" x14ac:dyDescent="0.3">
      <c r="A503" s="1">
        <v>8110</v>
      </c>
      <c r="B503">
        <v>493</v>
      </c>
      <c r="C503" s="1" t="s">
        <v>1508</v>
      </c>
      <c r="D503" s="1" t="s">
        <v>1509</v>
      </c>
      <c r="E503" s="1" t="s">
        <v>1063</v>
      </c>
      <c r="F503" s="1" t="s">
        <v>154</v>
      </c>
      <c r="G503" s="1" t="s">
        <v>1064</v>
      </c>
      <c r="H503" s="1" t="s">
        <v>1510</v>
      </c>
      <c r="I503" s="1">
        <f>+Territorio[[#This Row],[id]]</f>
        <v>493</v>
      </c>
    </row>
    <row r="504" spans="1:9" x14ac:dyDescent="0.3">
      <c r="A504" s="1">
        <v>8111</v>
      </c>
      <c r="B504">
        <v>494</v>
      </c>
      <c r="C504" s="1" t="s">
        <v>1511</v>
      </c>
      <c r="D504" s="1" t="s">
        <v>1512</v>
      </c>
      <c r="E504" s="1" t="s">
        <v>1063</v>
      </c>
      <c r="F504" s="1" t="s">
        <v>154</v>
      </c>
      <c r="G504" s="1" t="s">
        <v>1064</v>
      </c>
      <c r="H504" s="1" t="s">
        <v>1513</v>
      </c>
      <c r="I504" s="1">
        <f>+Territorio[[#This Row],[id]]</f>
        <v>494</v>
      </c>
    </row>
    <row r="505" spans="1:9" x14ac:dyDescent="0.3">
      <c r="A505" s="1">
        <v>8112</v>
      </c>
      <c r="B505">
        <v>495</v>
      </c>
      <c r="C505" s="1" t="s">
        <v>1514</v>
      </c>
      <c r="D505" s="1" t="s">
        <v>1515</v>
      </c>
      <c r="E505" s="1" t="s">
        <v>1063</v>
      </c>
      <c r="F505" s="1" t="s">
        <v>154</v>
      </c>
      <c r="G505" s="1" t="s">
        <v>1064</v>
      </c>
      <c r="H505" s="1" t="s">
        <v>1516</v>
      </c>
      <c r="I505" s="1">
        <f>+Territorio[[#This Row],[id]]</f>
        <v>495</v>
      </c>
    </row>
    <row r="506" spans="1:9" x14ac:dyDescent="0.3">
      <c r="A506" s="1">
        <v>8201</v>
      </c>
      <c r="B506">
        <v>496</v>
      </c>
      <c r="C506" s="1" t="s">
        <v>1517</v>
      </c>
      <c r="D506" s="1" t="s">
        <v>1518</v>
      </c>
      <c r="E506" s="1" t="s">
        <v>1063</v>
      </c>
      <c r="F506" s="1" t="s">
        <v>154</v>
      </c>
      <c r="G506" s="1" t="s">
        <v>1064</v>
      </c>
      <c r="H506" s="1" t="s">
        <v>1519</v>
      </c>
      <c r="I506" s="1">
        <f>+Territorio[[#This Row],[id]]</f>
        <v>496</v>
      </c>
    </row>
    <row r="507" spans="1:9" x14ac:dyDescent="0.3">
      <c r="A507" s="1">
        <v>8202</v>
      </c>
      <c r="B507">
        <v>497</v>
      </c>
      <c r="C507" s="1" t="s">
        <v>1520</v>
      </c>
      <c r="D507" s="1" t="s">
        <v>1521</v>
      </c>
      <c r="E507" s="1" t="s">
        <v>1063</v>
      </c>
      <c r="F507" s="1" t="s">
        <v>154</v>
      </c>
      <c r="G507" s="1" t="s">
        <v>1064</v>
      </c>
      <c r="H507" s="1" t="s">
        <v>1522</v>
      </c>
      <c r="I507" s="1">
        <f>+Territorio[[#This Row],[id]]</f>
        <v>497</v>
      </c>
    </row>
    <row r="508" spans="1:9" x14ac:dyDescent="0.3">
      <c r="A508" s="1">
        <v>8203</v>
      </c>
      <c r="B508">
        <v>498</v>
      </c>
      <c r="C508" s="1" t="s">
        <v>1523</v>
      </c>
      <c r="D508" s="1" t="s">
        <v>1524</v>
      </c>
      <c r="E508" s="1" t="s">
        <v>1063</v>
      </c>
      <c r="F508" s="1" t="s">
        <v>154</v>
      </c>
      <c r="G508" s="1" t="s">
        <v>1064</v>
      </c>
      <c r="H508" s="1" t="s">
        <v>1525</v>
      </c>
      <c r="I508" s="1">
        <f>+Territorio[[#This Row],[id]]</f>
        <v>498</v>
      </c>
    </row>
    <row r="509" spans="1:9" x14ac:dyDescent="0.3">
      <c r="A509" s="1">
        <v>8204</v>
      </c>
      <c r="B509">
        <v>499</v>
      </c>
      <c r="C509" s="1" t="s">
        <v>1526</v>
      </c>
      <c r="D509" s="1" t="s">
        <v>1527</v>
      </c>
      <c r="E509" s="1" t="s">
        <v>1063</v>
      </c>
      <c r="F509" s="1" t="s">
        <v>154</v>
      </c>
      <c r="G509" s="1" t="s">
        <v>1064</v>
      </c>
      <c r="H509" s="1" t="s">
        <v>1528</v>
      </c>
      <c r="I509" s="1">
        <f>+Territorio[[#This Row],[id]]</f>
        <v>499</v>
      </c>
    </row>
    <row r="510" spans="1:9" x14ac:dyDescent="0.3">
      <c r="A510" s="1">
        <v>8205</v>
      </c>
      <c r="B510">
        <v>500</v>
      </c>
      <c r="C510" s="1" t="s">
        <v>1529</v>
      </c>
      <c r="D510" s="1" t="s">
        <v>1530</v>
      </c>
      <c r="E510" s="1" t="s">
        <v>1063</v>
      </c>
      <c r="F510" s="1" t="s">
        <v>154</v>
      </c>
      <c r="G510" s="1" t="s">
        <v>1064</v>
      </c>
      <c r="H510" s="1" t="s">
        <v>1531</v>
      </c>
      <c r="I510" s="1">
        <f>+Territorio[[#This Row],[id]]</f>
        <v>500</v>
      </c>
    </row>
    <row r="511" spans="1:9" x14ac:dyDescent="0.3">
      <c r="A511" s="1">
        <v>8206</v>
      </c>
      <c r="B511">
        <v>501</v>
      </c>
      <c r="C511" s="1" t="s">
        <v>1532</v>
      </c>
      <c r="D511" s="1" t="s">
        <v>1533</v>
      </c>
      <c r="E511" s="1" t="s">
        <v>1063</v>
      </c>
      <c r="F511" s="1" t="s">
        <v>154</v>
      </c>
      <c r="G511" s="1" t="s">
        <v>1064</v>
      </c>
      <c r="H511" s="1" t="s">
        <v>1534</v>
      </c>
      <c r="I511" s="1">
        <f>+Territorio[[#This Row],[id]]</f>
        <v>501</v>
      </c>
    </row>
    <row r="512" spans="1:9" x14ac:dyDescent="0.3">
      <c r="A512" s="1">
        <v>8207</v>
      </c>
      <c r="B512">
        <v>502</v>
      </c>
      <c r="C512" s="1" t="s">
        <v>1535</v>
      </c>
      <c r="D512" s="1" t="s">
        <v>1536</v>
      </c>
      <c r="E512" s="1" t="s">
        <v>1063</v>
      </c>
      <c r="F512" s="1" t="s">
        <v>154</v>
      </c>
      <c r="G512" s="1" t="s">
        <v>1064</v>
      </c>
      <c r="H512" s="1" t="s">
        <v>1537</v>
      </c>
      <c r="I512" s="1">
        <f>+Territorio[[#This Row],[id]]</f>
        <v>502</v>
      </c>
    </row>
    <row r="513" spans="1:9" x14ac:dyDescent="0.3">
      <c r="A513" s="1">
        <v>8301</v>
      </c>
      <c r="B513">
        <v>503</v>
      </c>
      <c r="C513" s="1" t="s">
        <v>1538</v>
      </c>
      <c r="D513" s="1" t="s">
        <v>1539</v>
      </c>
      <c r="E513" s="1" t="s">
        <v>1063</v>
      </c>
      <c r="F513" s="1" t="s">
        <v>154</v>
      </c>
      <c r="G513" s="1" t="s">
        <v>1064</v>
      </c>
      <c r="H513" s="1" t="s">
        <v>1540</v>
      </c>
      <c r="I513" s="1">
        <f>+Territorio[[#This Row],[id]]</f>
        <v>503</v>
      </c>
    </row>
    <row r="514" spans="1:9" x14ac:dyDescent="0.3">
      <c r="A514" s="1">
        <v>8302</v>
      </c>
      <c r="B514">
        <v>504</v>
      </c>
      <c r="C514" s="1" t="s">
        <v>1541</v>
      </c>
      <c r="D514" s="1" t="s">
        <v>1542</v>
      </c>
      <c r="E514" s="1" t="s">
        <v>1063</v>
      </c>
      <c r="F514" s="1" t="s">
        <v>154</v>
      </c>
      <c r="G514" s="1" t="s">
        <v>1064</v>
      </c>
      <c r="H514" s="1" t="s">
        <v>1543</v>
      </c>
      <c r="I514" s="1">
        <f>+Territorio[[#This Row],[id]]</f>
        <v>504</v>
      </c>
    </row>
    <row r="515" spans="1:9" x14ac:dyDescent="0.3">
      <c r="A515" s="1">
        <v>8303</v>
      </c>
      <c r="B515">
        <v>505</v>
      </c>
      <c r="C515" s="1" t="s">
        <v>1544</v>
      </c>
      <c r="D515" s="1" t="s">
        <v>1545</v>
      </c>
      <c r="E515" s="1" t="s">
        <v>1063</v>
      </c>
      <c r="F515" s="1" t="s">
        <v>154</v>
      </c>
      <c r="G515" s="1" t="s">
        <v>1064</v>
      </c>
      <c r="H515" s="1" t="s">
        <v>1546</v>
      </c>
      <c r="I515" s="1">
        <f>+Territorio[[#This Row],[id]]</f>
        <v>505</v>
      </c>
    </row>
    <row r="516" spans="1:9" x14ac:dyDescent="0.3">
      <c r="A516" s="1">
        <v>8304</v>
      </c>
      <c r="B516">
        <v>506</v>
      </c>
      <c r="C516" s="1" t="s">
        <v>1547</v>
      </c>
      <c r="D516" s="1" t="s">
        <v>1548</v>
      </c>
      <c r="E516" s="1" t="s">
        <v>1063</v>
      </c>
      <c r="F516" s="1" t="s">
        <v>154</v>
      </c>
      <c r="G516" s="1" t="s">
        <v>1064</v>
      </c>
      <c r="H516" s="1" t="s">
        <v>1549</v>
      </c>
      <c r="I516" s="1">
        <f>+Territorio[[#This Row],[id]]</f>
        <v>506</v>
      </c>
    </row>
    <row r="517" spans="1:9" x14ac:dyDescent="0.3">
      <c r="A517" s="1">
        <v>8305</v>
      </c>
      <c r="B517">
        <v>507</v>
      </c>
      <c r="C517" s="1" t="s">
        <v>1550</v>
      </c>
      <c r="D517" s="1" t="s">
        <v>1551</v>
      </c>
      <c r="E517" s="1" t="s">
        <v>1063</v>
      </c>
      <c r="F517" s="1" t="s">
        <v>154</v>
      </c>
      <c r="G517" s="1" t="s">
        <v>1064</v>
      </c>
      <c r="H517" s="1" t="s">
        <v>1552</v>
      </c>
      <c r="I517" s="1">
        <f>+Territorio[[#This Row],[id]]</f>
        <v>507</v>
      </c>
    </row>
    <row r="518" spans="1:9" x14ac:dyDescent="0.3">
      <c r="A518" s="1">
        <v>8306</v>
      </c>
      <c r="B518">
        <v>508</v>
      </c>
      <c r="C518" s="1" t="s">
        <v>1553</v>
      </c>
      <c r="D518" s="1" t="s">
        <v>1554</v>
      </c>
      <c r="E518" s="1" t="s">
        <v>1063</v>
      </c>
      <c r="F518" s="1" t="s">
        <v>154</v>
      </c>
      <c r="G518" s="1" t="s">
        <v>1064</v>
      </c>
      <c r="H518" s="1" t="s">
        <v>1555</v>
      </c>
      <c r="I518" s="1">
        <f>+Territorio[[#This Row],[id]]</f>
        <v>508</v>
      </c>
    </row>
    <row r="519" spans="1:9" x14ac:dyDescent="0.3">
      <c r="A519" s="1">
        <v>8307</v>
      </c>
      <c r="B519">
        <v>509</v>
      </c>
      <c r="C519" s="1" t="s">
        <v>1556</v>
      </c>
      <c r="D519" s="1" t="s">
        <v>1557</v>
      </c>
      <c r="E519" s="1" t="s">
        <v>1063</v>
      </c>
      <c r="F519" s="1" t="s">
        <v>154</v>
      </c>
      <c r="G519" s="1" t="s">
        <v>1064</v>
      </c>
      <c r="H519" s="1" t="s">
        <v>1558</v>
      </c>
      <c r="I519" s="1">
        <f>+Territorio[[#This Row],[id]]</f>
        <v>509</v>
      </c>
    </row>
    <row r="520" spans="1:9" x14ac:dyDescent="0.3">
      <c r="A520" s="1">
        <v>8308</v>
      </c>
      <c r="B520">
        <v>510</v>
      </c>
      <c r="C520" s="1" t="s">
        <v>1559</v>
      </c>
      <c r="D520" s="1" t="s">
        <v>1560</v>
      </c>
      <c r="E520" s="1" t="s">
        <v>1063</v>
      </c>
      <c r="F520" s="1" t="s">
        <v>154</v>
      </c>
      <c r="G520" s="1" t="s">
        <v>1064</v>
      </c>
      <c r="H520" s="1" t="s">
        <v>1561</v>
      </c>
      <c r="I520" s="1">
        <f>+Territorio[[#This Row],[id]]</f>
        <v>510</v>
      </c>
    </row>
    <row r="521" spans="1:9" x14ac:dyDescent="0.3">
      <c r="A521" s="1">
        <v>8309</v>
      </c>
      <c r="B521">
        <v>511</v>
      </c>
      <c r="C521" s="1" t="s">
        <v>1562</v>
      </c>
      <c r="D521" s="1" t="s">
        <v>1563</v>
      </c>
      <c r="E521" s="1" t="s">
        <v>1063</v>
      </c>
      <c r="F521" s="1" t="s">
        <v>154</v>
      </c>
      <c r="G521" s="1" t="s">
        <v>1064</v>
      </c>
      <c r="H521" s="1" t="s">
        <v>1564</v>
      </c>
      <c r="I521" s="1">
        <f>+Territorio[[#This Row],[id]]</f>
        <v>511</v>
      </c>
    </row>
    <row r="522" spans="1:9" x14ac:dyDescent="0.3">
      <c r="A522" s="1">
        <v>8310</v>
      </c>
      <c r="B522">
        <v>512</v>
      </c>
      <c r="C522" s="1" t="s">
        <v>1565</v>
      </c>
      <c r="D522" s="1" t="s">
        <v>1566</v>
      </c>
      <c r="E522" s="1" t="s">
        <v>1063</v>
      </c>
      <c r="F522" s="1" t="s">
        <v>154</v>
      </c>
      <c r="G522" s="1" t="s">
        <v>1064</v>
      </c>
      <c r="H522" s="1" t="s">
        <v>1567</v>
      </c>
      <c r="I522" s="1">
        <f>+Territorio[[#This Row],[id]]</f>
        <v>512</v>
      </c>
    </row>
    <row r="523" spans="1:9" x14ac:dyDescent="0.3">
      <c r="A523" s="1">
        <v>8311</v>
      </c>
      <c r="B523">
        <v>513</v>
      </c>
      <c r="C523" s="1" t="s">
        <v>680</v>
      </c>
      <c r="D523" s="1" t="s">
        <v>1568</v>
      </c>
      <c r="E523" s="1" t="s">
        <v>1063</v>
      </c>
      <c r="F523" s="1" t="s">
        <v>154</v>
      </c>
      <c r="G523" s="1" t="s">
        <v>1064</v>
      </c>
      <c r="H523" s="1" t="s">
        <v>1569</v>
      </c>
      <c r="I523" s="1">
        <f>+Territorio[[#This Row],[id]]</f>
        <v>513</v>
      </c>
    </row>
    <row r="524" spans="1:9" x14ac:dyDescent="0.3">
      <c r="A524" s="1">
        <v>8312</v>
      </c>
      <c r="B524">
        <v>514</v>
      </c>
      <c r="C524" s="1" t="s">
        <v>1570</v>
      </c>
      <c r="D524" s="1" t="s">
        <v>1571</v>
      </c>
      <c r="E524" s="1" t="s">
        <v>1063</v>
      </c>
      <c r="F524" s="1" t="s">
        <v>154</v>
      </c>
      <c r="G524" s="1" t="s">
        <v>1064</v>
      </c>
      <c r="H524" s="1" t="s">
        <v>1572</v>
      </c>
      <c r="I524" s="1">
        <f>+Territorio[[#This Row],[id]]</f>
        <v>514</v>
      </c>
    </row>
    <row r="525" spans="1:9" x14ac:dyDescent="0.3">
      <c r="A525" s="1">
        <v>8313</v>
      </c>
      <c r="B525">
        <v>515</v>
      </c>
      <c r="C525" s="1" t="s">
        <v>1573</v>
      </c>
      <c r="D525" s="1" t="s">
        <v>1574</v>
      </c>
      <c r="E525" s="1" t="s">
        <v>1063</v>
      </c>
      <c r="F525" s="1" t="s">
        <v>154</v>
      </c>
      <c r="G525" s="1" t="s">
        <v>1064</v>
      </c>
      <c r="H525" s="1" t="s">
        <v>1575</v>
      </c>
      <c r="I525" s="1">
        <f>+Territorio[[#This Row],[id]]</f>
        <v>515</v>
      </c>
    </row>
    <row r="526" spans="1:9" x14ac:dyDescent="0.3">
      <c r="A526" s="1">
        <v>8314</v>
      </c>
      <c r="B526">
        <v>516</v>
      </c>
      <c r="C526" s="1" t="s">
        <v>1576</v>
      </c>
      <c r="D526" s="1" t="s">
        <v>1577</v>
      </c>
      <c r="E526" s="1" t="s">
        <v>1063</v>
      </c>
      <c r="F526" s="1" t="s">
        <v>154</v>
      </c>
      <c r="G526" s="1" t="s">
        <v>1064</v>
      </c>
      <c r="H526" s="1" t="s">
        <v>1578</v>
      </c>
      <c r="I526" s="1">
        <f>+Territorio[[#This Row],[id]]</f>
        <v>516</v>
      </c>
    </row>
    <row r="527" spans="1:9" x14ac:dyDescent="0.3">
      <c r="A527" s="1">
        <v>9101</v>
      </c>
      <c r="B527">
        <v>517</v>
      </c>
      <c r="C527" s="1" t="s">
        <v>1579</v>
      </c>
      <c r="D527" s="1" t="s">
        <v>1580</v>
      </c>
      <c r="E527" s="1" t="s">
        <v>1063</v>
      </c>
      <c r="F527" s="1" t="s">
        <v>154</v>
      </c>
      <c r="G527" s="1" t="s">
        <v>1064</v>
      </c>
      <c r="H527" s="1" t="s">
        <v>1581</v>
      </c>
      <c r="I527" s="1">
        <f>+Territorio[[#This Row],[id]]</f>
        <v>517</v>
      </c>
    </row>
    <row r="528" spans="1:9" x14ac:dyDescent="0.3">
      <c r="A528" s="1">
        <v>9102</v>
      </c>
      <c r="B528">
        <v>518</v>
      </c>
      <c r="C528" s="1" t="s">
        <v>1582</v>
      </c>
      <c r="D528" s="1" t="s">
        <v>1583</v>
      </c>
      <c r="E528" s="1" t="s">
        <v>1063</v>
      </c>
      <c r="F528" s="1" t="s">
        <v>154</v>
      </c>
      <c r="G528" s="1" t="s">
        <v>1064</v>
      </c>
      <c r="H528" s="1" t="s">
        <v>1584</v>
      </c>
      <c r="I528" s="1">
        <f>+Territorio[[#This Row],[id]]</f>
        <v>518</v>
      </c>
    </row>
    <row r="529" spans="1:9" x14ac:dyDescent="0.3">
      <c r="A529" s="1">
        <v>9103</v>
      </c>
      <c r="B529">
        <v>519</v>
      </c>
      <c r="C529" s="1" t="s">
        <v>1585</v>
      </c>
      <c r="D529" s="1" t="s">
        <v>1586</v>
      </c>
      <c r="E529" s="1" t="s">
        <v>1063</v>
      </c>
      <c r="F529" s="1" t="s">
        <v>154</v>
      </c>
      <c r="G529" s="1" t="s">
        <v>1064</v>
      </c>
      <c r="H529" s="1" t="s">
        <v>1587</v>
      </c>
      <c r="I529" s="1">
        <f>+Territorio[[#This Row],[id]]</f>
        <v>519</v>
      </c>
    </row>
    <row r="530" spans="1:9" x14ac:dyDescent="0.3">
      <c r="A530" s="1">
        <v>9104</v>
      </c>
      <c r="B530">
        <v>520</v>
      </c>
      <c r="C530" s="1" t="s">
        <v>1588</v>
      </c>
      <c r="D530" s="1" t="s">
        <v>1589</v>
      </c>
      <c r="E530" s="1" t="s">
        <v>1063</v>
      </c>
      <c r="F530" s="1" t="s">
        <v>154</v>
      </c>
      <c r="G530" s="1" t="s">
        <v>1064</v>
      </c>
      <c r="H530" s="1" t="s">
        <v>1590</v>
      </c>
      <c r="I530" s="1">
        <f>+Territorio[[#This Row],[id]]</f>
        <v>520</v>
      </c>
    </row>
    <row r="531" spans="1:9" x14ac:dyDescent="0.3">
      <c r="A531" s="1">
        <v>9105</v>
      </c>
      <c r="B531">
        <v>521</v>
      </c>
      <c r="C531" s="1" t="s">
        <v>1591</v>
      </c>
      <c r="D531" s="1" t="s">
        <v>1592</v>
      </c>
      <c r="E531" s="1" t="s">
        <v>1063</v>
      </c>
      <c r="F531" s="1" t="s">
        <v>154</v>
      </c>
      <c r="G531" s="1" t="s">
        <v>1064</v>
      </c>
      <c r="H531" s="1" t="s">
        <v>1593</v>
      </c>
      <c r="I531" s="1">
        <f>+Territorio[[#This Row],[id]]</f>
        <v>521</v>
      </c>
    </row>
    <row r="532" spans="1:9" x14ac:dyDescent="0.3">
      <c r="A532" s="1">
        <v>9106</v>
      </c>
      <c r="B532">
        <v>522</v>
      </c>
      <c r="C532" s="1" t="s">
        <v>1594</v>
      </c>
      <c r="D532" s="1" t="s">
        <v>1595</v>
      </c>
      <c r="E532" s="1" t="s">
        <v>1063</v>
      </c>
      <c r="F532" s="1" t="s">
        <v>154</v>
      </c>
      <c r="G532" s="1" t="s">
        <v>1064</v>
      </c>
      <c r="H532" s="1" t="s">
        <v>1596</v>
      </c>
      <c r="I532" s="1">
        <f>+Territorio[[#This Row],[id]]</f>
        <v>522</v>
      </c>
    </row>
    <row r="533" spans="1:9" x14ac:dyDescent="0.3">
      <c r="A533" s="1">
        <v>9107</v>
      </c>
      <c r="B533">
        <v>523</v>
      </c>
      <c r="C533" s="1" t="s">
        <v>1597</v>
      </c>
      <c r="D533" s="1" t="s">
        <v>1598</v>
      </c>
      <c r="E533" s="1" t="s">
        <v>1063</v>
      </c>
      <c r="F533" s="1" t="s">
        <v>154</v>
      </c>
      <c r="G533" s="1" t="s">
        <v>1064</v>
      </c>
      <c r="H533" s="1" t="s">
        <v>1599</v>
      </c>
      <c r="I533" s="1">
        <f>+Territorio[[#This Row],[id]]</f>
        <v>523</v>
      </c>
    </row>
    <row r="534" spans="1:9" x14ac:dyDescent="0.3">
      <c r="A534" s="1">
        <v>9108</v>
      </c>
      <c r="B534">
        <v>524</v>
      </c>
      <c r="C534" s="1" t="s">
        <v>1600</v>
      </c>
      <c r="D534" s="1" t="s">
        <v>1601</v>
      </c>
      <c r="E534" s="1" t="s">
        <v>1063</v>
      </c>
      <c r="F534" s="1" t="s">
        <v>154</v>
      </c>
      <c r="G534" s="1" t="s">
        <v>1064</v>
      </c>
      <c r="H534" s="1" t="s">
        <v>1602</v>
      </c>
      <c r="I534" s="1">
        <f>+Territorio[[#This Row],[id]]</f>
        <v>524</v>
      </c>
    </row>
    <row r="535" spans="1:9" x14ac:dyDescent="0.3">
      <c r="A535" s="1">
        <v>9109</v>
      </c>
      <c r="B535">
        <v>525</v>
      </c>
      <c r="C535" s="1" t="s">
        <v>1603</v>
      </c>
      <c r="D535" s="1" t="s">
        <v>1604</v>
      </c>
      <c r="E535" s="1" t="s">
        <v>1063</v>
      </c>
      <c r="F535" s="1" t="s">
        <v>154</v>
      </c>
      <c r="G535" s="1" t="s">
        <v>1064</v>
      </c>
      <c r="H535" s="1" t="s">
        <v>1605</v>
      </c>
      <c r="I535" s="1">
        <f>+Territorio[[#This Row],[id]]</f>
        <v>525</v>
      </c>
    </row>
    <row r="536" spans="1:9" x14ac:dyDescent="0.3">
      <c r="A536" s="1">
        <v>9110</v>
      </c>
      <c r="B536">
        <v>526</v>
      </c>
      <c r="C536" s="1" t="s">
        <v>1606</v>
      </c>
      <c r="D536" s="1" t="s">
        <v>1607</v>
      </c>
      <c r="E536" s="1" t="s">
        <v>1063</v>
      </c>
      <c r="F536" s="1" t="s">
        <v>154</v>
      </c>
      <c r="G536" s="1" t="s">
        <v>1064</v>
      </c>
      <c r="H536" s="1" t="s">
        <v>1608</v>
      </c>
      <c r="I536" s="1">
        <f>+Territorio[[#This Row],[id]]</f>
        <v>526</v>
      </c>
    </row>
    <row r="537" spans="1:9" x14ac:dyDescent="0.3">
      <c r="A537" s="1">
        <v>9111</v>
      </c>
      <c r="B537">
        <v>527</v>
      </c>
      <c r="C537" s="1" t="s">
        <v>1609</v>
      </c>
      <c r="D537" s="1" t="s">
        <v>1610</v>
      </c>
      <c r="E537" s="1" t="s">
        <v>1063</v>
      </c>
      <c r="F537" s="1" t="s">
        <v>154</v>
      </c>
      <c r="G537" s="1" t="s">
        <v>1064</v>
      </c>
      <c r="H537" s="1" t="s">
        <v>1611</v>
      </c>
      <c r="I537" s="1">
        <f>+Territorio[[#This Row],[id]]</f>
        <v>527</v>
      </c>
    </row>
    <row r="538" spans="1:9" x14ac:dyDescent="0.3">
      <c r="A538" s="1">
        <v>9112</v>
      </c>
      <c r="B538">
        <v>528</v>
      </c>
      <c r="C538" s="1" t="s">
        <v>1612</v>
      </c>
      <c r="D538" s="1" t="s">
        <v>1613</v>
      </c>
      <c r="E538" s="1" t="s">
        <v>1063</v>
      </c>
      <c r="F538" s="1" t="s">
        <v>154</v>
      </c>
      <c r="G538" s="1" t="s">
        <v>1064</v>
      </c>
      <c r="H538" s="1" t="s">
        <v>1614</v>
      </c>
      <c r="I538" s="1">
        <f>+Territorio[[#This Row],[id]]</f>
        <v>528</v>
      </c>
    </row>
    <row r="539" spans="1:9" x14ac:dyDescent="0.3">
      <c r="A539" s="1">
        <v>9113</v>
      </c>
      <c r="B539">
        <v>529</v>
      </c>
      <c r="C539" s="1" t="s">
        <v>1615</v>
      </c>
      <c r="D539" s="1" t="s">
        <v>1616</v>
      </c>
      <c r="E539" s="1" t="s">
        <v>1063</v>
      </c>
      <c r="F539" s="1" t="s">
        <v>154</v>
      </c>
      <c r="G539" s="1" t="s">
        <v>1064</v>
      </c>
      <c r="H539" s="1" t="s">
        <v>1617</v>
      </c>
      <c r="I539" s="1">
        <f>+Territorio[[#This Row],[id]]</f>
        <v>529</v>
      </c>
    </row>
    <row r="540" spans="1:9" x14ac:dyDescent="0.3">
      <c r="A540" s="1">
        <v>9114</v>
      </c>
      <c r="B540">
        <v>530</v>
      </c>
      <c r="C540" s="1" t="s">
        <v>1618</v>
      </c>
      <c r="D540" s="1" t="s">
        <v>1619</v>
      </c>
      <c r="E540" s="1" t="s">
        <v>1063</v>
      </c>
      <c r="F540" s="1" t="s">
        <v>154</v>
      </c>
      <c r="G540" s="1" t="s">
        <v>1064</v>
      </c>
      <c r="H540" s="1" t="s">
        <v>1620</v>
      </c>
      <c r="I540" s="1">
        <f>+Territorio[[#This Row],[id]]</f>
        <v>530</v>
      </c>
    </row>
    <row r="541" spans="1:9" x14ac:dyDescent="0.3">
      <c r="A541" s="1">
        <v>9115</v>
      </c>
      <c r="B541">
        <v>531</v>
      </c>
      <c r="C541" s="1" t="s">
        <v>1621</v>
      </c>
      <c r="D541" s="1" t="s">
        <v>1622</v>
      </c>
      <c r="E541" s="1" t="s">
        <v>1063</v>
      </c>
      <c r="F541" s="1" t="s">
        <v>154</v>
      </c>
      <c r="G541" s="1" t="s">
        <v>1064</v>
      </c>
      <c r="H541" s="1" t="s">
        <v>1623</v>
      </c>
      <c r="I541" s="1">
        <f>+Territorio[[#This Row],[id]]</f>
        <v>531</v>
      </c>
    </row>
    <row r="542" spans="1:9" x14ac:dyDescent="0.3">
      <c r="A542" s="1">
        <v>9116</v>
      </c>
      <c r="B542">
        <v>532</v>
      </c>
      <c r="C542" s="1" t="s">
        <v>1624</v>
      </c>
      <c r="D542" s="1" t="s">
        <v>1625</v>
      </c>
      <c r="E542" s="1" t="s">
        <v>1063</v>
      </c>
      <c r="F542" s="1" t="s">
        <v>154</v>
      </c>
      <c r="G542" s="1" t="s">
        <v>1064</v>
      </c>
      <c r="H542" s="1" t="s">
        <v>1626</v>
      </c>
      <c r="I542" s="1">
        <f>+Territorio[[#This Row],[id]]</f>
        <v>532</v>
      </c>
    </row>
    <row r="543" spans="1:9" x14ac:dyDescent="0.3">
      <c r="A543" s="1">
        <v>9117</v>
      </c>
      <c r="B543">
        <v>533</v>
      </c>
      <c r="C543" s="1" t="s">
        <v>1627</v>
      </c>
      <c r="D543" s="1" t="s">
        <v>1628</v>
      </c>
      <c r="E543" s="1" t="s">
        <v>1063</v>
      </c>
      <c r="F543" s="1" t="s">
        <v>154</v>
      </c>
      <c r="G543" s="1" t="s">
        <v>1064</v>
      </c>
      <c r="H543" s="1" t="s">
        <v>1629</v>
      </c>
      <c r="I543" s="1">
        <f>+Territorio[[#This Row],[id]]</f>
        <v>533</v>
      </c>
    </row>
    <row r="544" spans="1:9" x14ac:dyDescent="0.3">
      <c r="A544" s="1">
        <v>9118</v>
      </c>
      <c r="B544">
        <v>534</v>
      </c>
      <c r="C544" s="1" t="s">
        <v>1630</v>
      </c>
      <c r="D544" s="1" t="s">
        <v>1631</v>
      </c>
      <c r="E544" s="1" t="s">
        <v>1063</v>
      </c>
      <c r="F544" s="1" t="s">
        <v>154</v>
      </c>
      <c r="G544" s="1" t="s">
        <v>1064</v>
      </c>
      <c r="H544" s="1" t="s">
        <v>1632</v>
      </c>
      <c r="I544" s="1">
        <f>+Territorio[[#This Row],[id]]</f>
        <v>534</v>
      </c>
    </row>
    <row r="545" spans="1:9" x14ac:dyDescent="0.3">
      <c r="A545" s="1">
        <v>9119</v>
      </c>
      <c r="B545">
        <v>535</v>
      </c>
      <c r="C545" s="1" t="s">
        <v>1633</v>
      </c>
      <c r="D545" s="1" t="s">
        <v>1634</v>
      </c>
      <c r="E545" s="1" t="s">
        <v>1063</v>
      </c>
      <c r="F545" s="1" t="s">
        <v>154</v>
      </c>
      <c r="G545" s="1" t="s">
        <v>1064</v>
      </c>
      <c r="H545" s="1" t="s">
        <v>1635</v>
      </c>
      <c r="I545" s="1">
        <f>+Territorio[[#This Row],[id]]</f>
        <v>535</v>
      </c>
    </row>
    <row r="546" spans="1:9" x14ac:dyDescent="0.3">
      <c r="A546" s="1">
        <v>9120</v>
      </c>
      <c r="B546">
        <v>536</v>
      </c>
      <c r="C546" s="1" t="s">
        <v>1636</v>
      </c>
      <c r="D546" s="1" t="s">
        <v>1637</v>
      </c>
      <c r="E546" s="1" t="s">
        <v>1063</v>
      </c>
      <c r="F546" s="1" t="s">
        <v>154</v>
      </c>
      <c r="G546" s="1" t="s">
        <v>1064</v>
      </c>
      <c r="H546" s="1" t="s">
        <v>1638</v>
      </c>
      <c r="I546" s="1">
        <f>+Territorio[[#This Row],[id]]</f>
        <v>536</v>
      </c>
    </row>
    <row r="547" spans="1:9" x14ac:dyDescent="0.3">
      <c r="A547" s="1">
        <v>9121</v>
      </c>
      <c r="B547">
        <v>537</v>
      </c>
      <c r="C547" s="1" t="s">
        <v>1639</v>
      </c>
      <c r="D547" s="1" t="s">
        <v>1640</v>
      </c>
      <c r="E547" s="1" t="s">
        <v>1063</v>
      </c>
      <c r="F547" s="1" t="s">
        <v>154</v>
      </c>
      <c r="G547" s="1" t="s">
        <v>1064</v>
      </c>
      <c r="H547" s="1" t="s">
        <v>1641</v>
      </c>
      <c r="I547" s="1">
        <f>+Territorio[[#This Row],[id]]</f>
        <v>537</v>
      </c>
    </row>
    <row r="548" spans="1:9" x14ac:dyDescent="0.3">
      <c r="A548" s="1">
        <v>9201</v>
      </c>
      <c r="B548">
        <v>538</v>
      </c>
      <c r="C548" s="1" t="s">
        <v>1642</v>
      </c>
      <c r="D548" s="1" t="s">
        <v>1643</v>
      </c>
      <c r="E548" s="1" t="s">
        <v>1063</v>
      </c>
      <c r="F548" s="1" t="s">
        <v>154</v>
      </c>
      <c r="G548" s="1" t="s">
        <v>1064</v>
      </c>
      <c r="H548" s="1" t="s">
        <v>1644</v>
      </c>
      <c r="I548" s="1">
        <f>+Territorio[[#This Row],[id]]</f>
        <v>538</v>
      </c>
    </row>
    <row r="549" spans="1:9" x14ac:dyDescent="0.3">
      <c r="A549" s="1">
        <v>9202</v>
      </c>
      <c r="B549">
        <v>539</v>
      </c>
      <c r="C549" s="1" t="s">
        <v>1645</v>
      </c>
      <c r="D549" s="1" t="s">
        <v>1646</v>
      </c>
      <c r="E549" s="1" t="s">
        <v>1063</v>
      </c>
      <c r="F549" s="1" t="s">
        <v>154</v>
      </c>
      <c r="G549" s="1" t="s">
        <v>1064</v>
      </c>
      <c r="H549" s="1" t="s">
        <v>1647</v>
      </c>
      <c r="I549" s="1">
        <f>+Territorio[[#This Row],[id]]</f>
        <v>539</v>
      </c>
    </row>
    <row r="550" spans="1:9" x14ac:dyDescent="0.3">
      <c r="A550" s="1">
        <v>9203</v>
      </c>
      <c r="B550">
        <v>540</v>
      </c>
      <c r="C550" s="1" t="s">
        <v>1648</v>
      </c>
      <c r="D550" s="1" t="s">
        <v>1649</v>
      </c>
      <c r="E550" s="1" t="s">
        <v>1063</v>
      </c>
      <c r="F550" s="1" t="s">
        <v>154</v>
      </c>
      <c r="G550" s="1" t="s">
        <v>1064</v>
      </c>
      <c r="H550" s="1" t="s">
        <v>1650</v>
      </c>
      <c r="I550" s="1">
        <f>+Territorio[[#This Row],[id]]</f>
        <v>540</v>
      </c>
    </row>
    <row r="551" spans="1:9" x14ac:dyDescent="0.3">
      <c r="A551" s="1">
        <v>9204</v>
      </c>
      <c r="B551">
        <v>541</v>
      </c>
      <c r="C551" s="1" t="s">
        <v>1651</v>
      </c>
      <c r="D551" s="1" t="s">
        <v>1652</v>
      </c>
      <c r="E551" s="1" t="s">
        <v>1063</v>
      </c>
      <c r="F551" s="1" t="s">
        <v>154</v>
      </c>
      <c r="G551" s="1" t="s">
        <v>1064</v>
      </c>
      <c r="H551" s="1" t="s">
        <v>1653</v>
      </c>
      <c r="I551" s="1">
        <f>+Territorio[[#This Row],[id]]</f>
        <v>541</v>
      </c>
    </row>
    <row r="552" spans="1:9" x14ac:dyDescent="0.3">
      <c r="A552" s="1">
        <v>9205</v>
      </c>
      <c r="B552">
        <v>542</v>
      </c>
      <c r="C552" s="1" t="s">
        <v>1654</v>
      </c>
      <c r="D552" s="1" t="s">
        <v>1655</v>
      </c>
      <c r="E552" s="1" t="s">
        <v>1063</v>
      </c>
      <c r="F552" s="1" t="s">
        <v>154</v>
      </c>
      <c r="G552" s="1" t="s">
        <v>1064</v>
      </c>
      <c r="H552" s="1" t="s">
        <v>1656</v>
      </c>
      <c r="I552" s="1">
        <f>+Territorio[[#This Row],[id]]</f>
        <v>542</v>
      </c>
    </row>
    <row r="553" spans="1:9" x14ac:dyDescent="0.3">
      <c r="A553" s="1">
        <v>9206</v>
      </c>
      <c r="B553">
        <v>543</v>
      </c>
      <c r="C553" s="1" t="s">
        <v>1657</v>
      </c>
      <c r="D553" s="1" t="s">
        <v>1658</v>
      </c>
      <c r="E553" s="1" t="s">
        <v>1063</v>
      </c>
      <c r="F553" s="1" t="s">
        <v>154</v>
      </c>
      <c r="G553" s="1" t="s">
        <v>1064</v>
      </c>
      <c r="H553" s="1" t="s">
        <v>1659</v>
      </c>
      <c r="I553" s="1">
        <f>+Territorio[[#This Row],[id]]</f>
        <v>543</v>
      </c>
    </row>
    <row r="554" spans="1:9" x14ac:dyDescent="0.3">
      <c r="A554" s="1">
        <v>9207</v>
      </c>
      <c r="B554">
        <v>544</v>
      </c>
      <c r="C554" s="1" t="s">
        <v>1660</v>
      </c>
      <c r="D554" s="1" t="s">
        <v>1661</v>
      </c>
      <c r="E554" s="1" t="s">
        <v>1063</v>
      </c>
      <c r="F554" s="1" t="s">
        <v>154</v>
      </c>
      <c r="G554" s="1" t="s">
        <v>1064</v>
      </c>
      <c r="H554" s="1" t="s">
        <v>1662</v>
      </c>
      <c r="I554" s="1">
        <f>+Territorio[[#This Row],[id]]</f>
        <v>544</v>
      </c>
    </row>
    <row r="555" spans="1:9" x14ac:dyDescent="0.3">
      <c r="A555" s="1">
        <v>9208</v>
      </c>
      <c r="B555">
        <v>545</v>
      </c>
      <c r="C555" s="1" t="s">
        <v>1663</v>
      </c>
      <c r="D555" s="1" t="s">
        <v>1664</v>
      </c>
      <c r="E555" s="1" t="s">
        <v>1063</v>
      </c>
      <c r="F555" s="1" t="s">
        <v>154</v>
      </c>
      <c r="G555" s="1" t="s">
        <v>1064</v>
      </c>
      <c r="H555" s="1" t="s">
        <v>1665</v>
      </c>
      <c r="I555" s="1">
        <f>+Territorio[[#This Row],[id]]</f>
        <v>545</v>
      </c>
    </row>
    <row r="556" spans="1:9" x14ac:dyDescent="0.3">
      <c r="A556" s="1">
        <v>9209</v>
      </c>
      <c r="B556">
        <v>546</v>
      </c>
      <c r="C556" s="1" t="s">
        <v>1666</v>
      </c>
      <c r="D556" s="1" t="s">
        <v>1667</v>
      </c>
      <c r="E556" s="1" t="s">
        <v>1063</v>
      </c>
      <c r="F556" s="1" t="s">
        <v>154</v>
      </c>
      <c r="G556" s="1" t="s">
        <v>1064</v>
      </c>
      <c r="H556" s="1" t="s">
        <v>1668</v>
      </c>
      <c r="I556" s="1">
        <f>+Territorio[[#This Row],[id]]</f>
        <v>546</v>
      </c>
    </row>
    <row r="557" spans="1:9" x14ac:dyDescent="0.3">
      <c r="A557" s="1">
        <v>9210</v>
      </c>
      <c r="B557">
        <v>547</v>
      </c>
      <c r="C557" s="1" t="s">
        <v>1669</v>
      </c>
      <c r="D557" s="1" t="s">
        <v>1670</v>
      </c>
      <c r="E557" s="1" t="s">
        <v>1063</v>
      </c>
      <c r="F557" s="1" t="s">
        <v>154</v>
      </c>
      <c r="G557" s="1" t="s">
        <v>1064</v>
      </c>
      <c r="H557" s="1" t="s">
        <v>1671</v>
      </c>
      <c r="I557" s="1">
        <f>+Territorio[[#This Row],[id]]</f>
        <v>547</v>
      </c>
    </row>
    <row r="558" spans="1:9" x14ac:dyDescent="0.3">
      <c r="A558" s="1">
        <v>9211</v>
      </c>
      <c r="B558">
        <v>548</v>
      </c>
      <c r="C558" s="1" t="s">
        <v>1672</v>
      </c>
      <c r="D558" s="1" t="s">
        <v>1673</v>
      </c>
      <c r="E558" s="1" t="s">
        <v>1063</v>
      </c>
      <c r="F558" s="1" t="s">
        <v>154</v>
      </c>
      <c r="G558" s="1" t="s">
        <v>1064</v>
      </c>
      <c r="H558" s="1" t="s">
        <v>1674</v>
      </c>
      <c r="I558" s="1">
        <f>+Territorio[[#This Row],[id]]</f>
        <v>548</v>
      </c>
    </row>
    <row r="559" spans="1:9" x14ac:dyDescent="0.3">
      <c r="A559" s="1">
        <v>10101</v>
      </c>
      <c r="B559">
        <v>549</v>
      </c>
      <c r="C559" s="1" t="s">
        <v>1675</v>
      </c>
      <c r="D559" s="1" t="s">
        <v>1676</v>
      </c>
      <c r="E559" s="1" t="s">
        <v>1063</v>
      </c>
      <c r="F559" s="1" t="s">
        <v>154</v>
      </c>
      <c r="G559" s="1" t="s">
        <v>1064</v>
      </c>
      <c r="H559" s="1" t="s">
        <v>1677</v>
      </c>
      <c r="I559" s="1">
        <f>+Territorio[[#This Row],[id]]</f>
        <v>549</v>
      </c>
    </row>
    <row r="560" spans="1:9" x14ac:dyDescent="0.3">
      <c r="A560" s="1">
        <v>10102</v>
      </c>
      <c r="B560">
        <v>550</v>
      </c>
      <c r="C560" s="1" t="s">
        <v>1678</v>
      </c>
      <c r="D560" s="1" t="s">
        <v>1679</v>
      </c>
      <c r="E560" s="1" t="s">
        <v>1063</v>
      </c>
      <c r="F560" s="1" t="s">
        <v>154</v>
      </c>
      <c r="G560" s="1" t="s">
        <v>1064</v>
      </c>
      <c r="H560" s="1" t="s">
        <v>1680</v>
      </c>
      <c r="I560" s="1">
        <f>+Territorio[[#This Row],[id]]</f>
        <v>550</v>
      </c>
    </row>
    <row r="561" spans="1:9" x14ac:dyDescent="0.3">
      <c r="A561" s="1">
        <v>10103</v>
      </c>
      <c r="B561">
        <v>551</v>
      </c>
      <c r="C561" s="1" t="s">
        <v>1681</v>
      </c>
      <c r="D561" s="1" t="s">
        <v>1682</v>
      </c>
      <c r="E561" s="1" t="s">
        <v>1063</v>
      </c>
      <c r="F561" s="1" t="s">
        <v>154</v>
      </c>
      <c r="G561" s="1" t="s">
        <v>1064</v>
      </c>
      <c r="H561" s="1" t="s">
        <v>1683</v>
      </c>
      <c r="I561" s="1">
        <f>+Territorio[[#This Row],[id]]</f>
        <v>551</v>
      </c>
    </row>
    <row r="562" spans="1:9" x14ac:dyDescent="0.3">
      <c r="A562" s="1">
        <v>10104</v>
      </c>
      <c r="B562">
        <v>552</v>
      </c>
      <c r="C562" s="1" t="s">
        <v>1684</v>
      </c>
      <c r="D562" s="1" t="s">
        <v>1685</v>
      </c>
      <c r="E562" s="1" t="s">
        <v>1063</v>
      </c>
      <c r="F562" s="1" t="s">
        <v>154</v>
      </c>
      <c r="G562" s="1" t="s">
        <v>1064</v>
      </c>
      <c r="H562" s="1" t="s">
        <v>1686</v>
      </c>
      <c r="I562" s="1">
        <f>+Territorio[[#This Row],[id]]</f>
        <v>552</v>
      </c>
    </row>
    <row r="563" spans="1:9" x14ac:dyDescent="0.3">
      <c r="A563" s="1">
        <v>10105</v>
      </c>
      <c r="B563">
        <v>553</v>
      </c>
      <c r="C563" s="1" t="s">
        <v>1687</v>
      </c>
      <c r="D563" s="1" t="s">
        <v>1688</v>
      </c>
      <c r="E563" s="1" t="s">
        <v>1063</v>
      </c>
      <c r="F563" s="1" t="s">
        <v>154</v>
      </c>
      <c r="G563" s="1" t="s">
        <v>1064</v>
      </c>
      <c r="H563" s="1" t="s">
        <v>1689</v>
      </c>
      <c r="I563" s="1">
        <f>+Territorio[[#This Row],[id]]</f>
        <v>553</v>
      </c>
    </row>
    <row r="564" spans="1:9" x14ac:dyDescent="0.3">
      <c r="A564" s="1">
        <v>10106</v>
      </c>
      <c r="B564">
        <v>554</v>
      </c>
      <c r="C564" s="1" t="s">
        <v>1690</v>
      </c>
      <c r="D564" s="1" t="s">
        <v>1691</v>
      </c>
      <c r="E564" s="1" t="s">
        <v>1063</v>
      </c>
      <c r="F564" s="1" t="s">
        <v>154</v>
      </c>
      <c r="G564" s="1" t="s">
        <v>1064</v>
      </c>
      <c r="H564" s="1" t="s">
        <v>1692</v>
      </c>
      <c r="I564" s="1">
        <f>+Territorio[[#This Row],[id]]</f>
        <v>554</v>
      </c>
    </row>
    <row r="565" spans="1:9" x14ac:dyDescent="0.3">
      <c r="A565" s="1">
        <v>10107</v>
      </c>
      <c r="B565">
        <v>555</v>
      </c>
      <c r="C565" s="1" t="s">
        <v>1693</v>
      </c>
      <c r="D565" s="1" t="s">
        <v>1694</v>
      </c>
      <c r="E565" s="1" t="s">
        <v>1063</v>
      </c>
      <c r="F565" s="1" t="s">
        <v>154</v>
      </c>
      <c r="G565" s="1" t="s">
        <v>1064</v>
      </c>
      <c r="H565" s="1" t="s">
        <v>1695</v>
      </c>
      <c r="I565" s="1">
        <f>+Territorio[[#This Row],[id]]</f>
        <v>555</v>
      </c>
    </row>
    <row r="566" spans="1:9" x14ac:dyDescent="0.3">
      <c r="A566" s="1">
        <v>10108</v>
      </c>
      <c r="B566">
        <v>556</v>
      </c>
      <c r="C566" s="1" t="s">
        <v>1696</v>
      </c>
      <c r="D566" s="1" t="s">
        <v>1697</v>
      </c>
      <c r="E566" s="1" t="s">
        <v>1063</v>
      </c>
      <c r="F566" s="1" t="s">
        <v>154</v>
      </c>
      <c r="G566" s="1" t="s">
        <v>1064</v>
      </c>
      <c r="H566" s="1" t="s">
        <v>1698</v>
      </c>
      <c r="I566" s="1">
        <f>+Territorio[[#This Row],[id]]</f>
        <v>556</v>
      </c>
    </row>
    <row r="567" spans="1:9" x14ac:dyDescent="0.3">
      <c r="A567" s="1">
        <v>10109</v>
      </c>
      <c r="B567">
        <v>557</v>
      </c>
      <c r="C567" s="1" t="s">
        <v>1699</v>
      </c>
      <c r="D567" s="1" t="s">
        <v>1700</v>
      </c>
      <c r="E567" s="1" t="s">
        <v>1063</v>
      </c>
      <c r="F567" s="1" t="s">
        <v>154</v>
      </c>
      <c r="G567" s="1" t="s">
        <v>1064</v>
      </c>
      <c r="H567" s="1" t="s">
        <v>1701</v>
      </c>
      <c r="I567" s="1">
        <f>+Territorio[[#This Row],[id]]</f>
        <v>557</v>
      </c>
    </row>
    <row r="568" spans="1:9" x14ac:dyDescent="0.3">
      <c r="A568" s="1">
        <v>10201</v>
      </c>
      <c r="B568">
        <v>558</v>
      </c>
      <c r="C568" s="1" t="s">
        <v>1702</v>
      </c>
      <c r="D568" s="1" t="s">
        <v>1703</v>
      </c>
      <c r="E568" s="1" t="s">
        <v>1063</v>
      </c>
      <c r="F568" s="1" t="s">
        <v>154</v>
      </c>
      <c r="G568" s="1" t="s">
        <v>1064</v>
      </c>
      <c r="H568" s="1" t="s">
        <v>1704</v>
      </c>
      <c r="I568" s="1">
        <f>+Territorio[[#This Row],[id]]</f>
        <v>558</v>
      </c>
    </row>
    <row r="569" spans="1:9" x14ac:dyDescent="0.3">
      <c r="A569" s="1">
        <v>10202</v>
      </c>
      <c r="B569">
        <v>559</v>
      </c>
      <c r="C569" s="1" t="s">
        <v>1705</v>
      </c>
      <c r="D569" s="1" t="s">
        <v>1706</v>
      </c>
      <c r="E569" s="1" t="s">
        <v>1063</v>
      </c>
      <c r="F569" s="1" t="s">
        <v>154</v>
      </c>
      <c r="G569" s="1" t="s">
        <v>1064</v>
      </c>
      <c r="H569" s="1" t="s">
        <v>1707</v>
      </c>
      <c r="I569" s="1">
        <f>+Territorio[[#This Row],[id]]</f>
        <v>559</v>
      </c>
    </row>
    <row r="570" spans="1:9" x14ac:dyDescent="0.3">
      <c r="A570" s="1">
        <v>10203</v>
      </c>
      <c r="B570">
        <v>560</v>
      </c>
      <c r="C570" s="1" t="s">
        <v>1708</v>
      </c>
      <c r="D570" s="1" t="s">
        <v>1709</v>
      </c>
      <c r="E570" s="1" t="s">
        <v>1063</v>
      </c>
      <c r="F570" s="1" t="s">
        <v>154</v>
      </c>
      <c r="G570" s="1" t="s">
        <v>1064</v>
      </c>
      <c r="H570" s="1" t="s">
        <v>1710</v>
      </c>
      <c r="I570" s="1">
        <f>+Territorio[[#This Row],[id]]</f>
        <v>560</v>
      </c>
    </row>
    <row r="571" spans="1:9" x14ac:dyDescent="0.3">
      <c r="A571" s="1">
        <v>10204</v>
      </c>
      <c r="B571">
        <v>561</v>
      </c>
      <c r="C571" s="1" t="s">
        <v>1711</v>
      </c>
      <c r="D571" s="1" t="s">
        <v>1712</v>
      </c>
      <c r="E571" s="1" t="s">
        <v>1063</v>
      </c>
      <c r="F571" s="1" t="s">
        <v>154</v>
      </c>
      <c r="G571" s="1" t="s">
        <v>1064</v>
      </c>
      <c r="H571" s="1" t="s">
        <v>1713</v>
      </c>
      <c r="I571" s="1">
        <f>+Territorio[[#This Row],[id]]</f>
        <v>561</v>
      </c>
    </row>
    <row r="572" spans="1:9" x14ac:dyDescent="0.3">
      <c r="A572" s="1">
        <v>10205</v>
      </c>
      <c r="B572">
        <v>562</v>
      </c>
      <c r="C572" s="1" t="s">
        <v>1714</v>
      </c>
      <c r="D572" s="1" t="s">
        <v>1715</v>
      </c>
      <c r="E572" s="1" t="s">
        <v>1063</v>
      </c>
      <c r="F572" s="1" t="s">
        <v>154</v>
      </c>
      <c r="G572" s="1" t="s">
        <v>1064</v>
      </c>
      <c r="H572" s="1" t="s">
        <v>1716</v>
      </c>
      <c r="I572" s="1">
        <f>+Territorio[[#This Row],[id]]</f>
        <v>562</v>
      </c>
    </row>
    <row r="573" spans="1:9" x14ac:dyDescent="0.3">
      <c r="A573" s="1">
        <v>10206</v>
      </c>
      <c r="B573">
        <v>563</v>
      </c>
      <c r="C573" s="1" t="s">
        <v>1717</v>
      </c>
      <c r="D573" s="1" t="s">
        <v>1718</v>
      </c>
      <c r="E573" s="1" t="s">
        <v>1063</v>
      </c>
      <c r="F573" s="1" t="s">
        <v>154</v>
      </c>
      <c r="G573" s="1" t="s">
        <v>1064</v>
      </c>
      <c r="H573" s="1" t="s">
        <v>1719</v>
      </c>
      <c r="I573" s="1">
        <f>+Territorio[[#This Row],[id]]</f>
        <v>563</v>
      </c>
    </row>
    <row r="574" spans="1:9" x14ac:dyDescent="0.3">
      <c r="A574" s="1">
        <v>10207</v>
      </c>
      <c r="B574">
        <v>564</v>
      </c>
      <c r="C574" s="1" t="s">
        <v>1720</v>
      </c>
      <c r="D574" s="1" t="s">
        <v>1721</v>
      </c>
      <c r="E574" s="1" t="s">
        <v>1063</v>
      </c>
      <c r="F574" s="1" t="s">
        <v>154</v>
      </c>
      <c r="G574" s="1" t="s">
        <v>1064</v>
      </c>
      <c r="H574" s="1" t="s">
        <v>1722</v>
      </c>
      <c r="I574" s="1">
        <f>+Territorio[[#This Row],[id]]</f>
        <v>564</v>
      </c>
    </row>
    <row r="575" spans="1:9" x14ac:dyDescent="0.3">
      <c r="A575" s="1">
        <v>10208</v>
      </c>
      <c r="B575">
        <v>565</v>
      </c>
      <c r="C575" s="1" t="s">
        <v>1723</v>
      </c>
      <c r="D575" s="1" t="s">
        <v>1724</v>
      </c>
      <c r="E575" s="1" t="s">
        <v>1063</v>
      </c>
      <c r="F575" s="1" t="s">
        <v>154</v>
      </c>
      <c r="G575" s="1" t="s">
        <v>1064</v>
      </c>
      <c r="H575" s="1" t="s">
        <v>1725</v>
      </c>
      <c r="I575" s="1">
        <f>+Territorio[[#This Row],[id]]</f>
        <v>565</v>
      </c>
    </row>
    <row r="576" spans="1:9" x14ac:dyDescent="0.3">
      <c r="A576" s="1">
        <v>10209</v>
      </c>
      <c r="B576">
        <v>566</v>
      </c>
      <c r="C576" s="1" t="s">
        <v>1726</v>
      </c>
      <c r="D576" s="1" t="s">
        <v>1727</v>
      </c>
      <c r="E576" s="1" t="s">
        <v>1063</v>
      </c>
      <c r="F576" s="1" t="s">
        <v>154</v>
      </c>
      <c r="G576" s="1" t="s">
        <v>1064</v>
      </c>
      <c r="H576" s="1" t="s">
        <v>1728</v>
      </c>
      <c r="I576" s="1">
        <f>+Territorio[[#This Row],[id]]</f>
        <v>566</v>
      </c>
    </row>
    <row r="577" spans="1:9" x14ac:dyDescent="0.3">
      <c r="A577" s="1">
        <v>10210</v>
      </c>
      <c r="B577">
        <v>567</v>
      </c>
      <c r="C577" s="1" t="s">
        <v>1729</v>
      </c>
      <c r="D577" s="1" t="s">
        <v>1730</v>
      </c>
      <c r="E577" s="1" t="s">
        <v>1063</v>
      </c>
      <c r="F577" s="1" t="s">
        <v>154</v>
      </c>
      <c r="G577" s="1" t="s">
        <v>1064</v>
      </c>
      <c r="H577" s="1" t="s">
        <v>1731</v>
      </c>
      <c r="I577" s="1">
        <f>+Territorio[[#This Row],[id]]</f>
        <v>567</v>
      </c>
    </row>
    <row r="578" spans="1:9" x14ac:dyDescent="0.3">
      <c r="A578" s="1">
        <v>10301</v>
      </c>
      <c r="B578">
        <v>568</v>
      </c>
      <c r="C578" s="1" t="s">
        <v>1732</v>
      </c>
      <c r="D578" s="1" t="s">
        <v>1733</v>
      </c>
      <c r="E578" s="1" t="s">
        <v>1063</v>
      </c>
      <c r="F578" s="1" t="s">
        <v>154</v>
      </c>
      <c r="G578" s="1" t="s">
        <v>1064</v>
      </c>
      <c r="H578" s="1" t="s">
        <v>1734</v>
      </c>
      <c r="I578" s="1">
        <f>+Territorio[[#This Row],[id]]</f>
        <v>568</v>
      </c>
    </row>
    <row r="579" spans="1:9" x14ac:dyDescent="0.3">
      <c r="A579" s="1">
        <v>10302</v>
      </c>
      <c r="B579">
        <v>569</v>
      </c>
      <c r="C579" s="1" t="s">
        <v>1735</v>
      </c>
      <c r="D579" s="1" t="s">
        <v>1736</v>
      </c>
      <c r="E579" s="1" t="s">
        <v>1063</v>
      </c>
      <c r="F579" s="1" t="s">
        <v>154</v>
      </c>
      <c r="G579" s="1" t="s">
        <v>1064</v>
      </c>
      <c r="H579" s="1" t="s">
        <v>1737</v>
      </c>
      <c r="I579" s="1">
        <f>+Territorio[[#This Row],[id]]</f>
        <v>569</v>
      </c>
    </row>
    <row r="580" spans="1:9" x14ac:dyDescent="0.3">
      <c r="A580" s="1">
        <v>10303</v>
      </c>
      <c r="B580">
        <v>570</v>
      </c>
      <c r="C580" s="1" t="s">
        <v>1738</v>
      </c>
      <c r="D580" s="1" t="s">
        <v>1739</v>
      </c>
      <c r="E580" s="1" t="s">
        <v>1063</v>
      </c>
      <c r="F580" s="1" t="s">
        <v>154</v>
      </c>
      <c r="G580" s="1" t="s">
        <v>1064</v>
      </c>
      <c r="H580" s="1" t="s">
        <v>1740</v>
      </c>
      <c r="I580" s="1">
        <f>+Territorio[[#This Row],[id]]</f>
        <v>570</v>
      </c>
    </row>
    <row r="581" spans="1:9" x14ac:dyDescent="0.3">
      <c r="A581" s="1">
        <v>10304</v>
      </c>
      <c r="B581">
        <v>571</v>
      </c>
      <c r="C581" s="1" t="s">
        <v>1741</v>
      </c>
      <c r="D581" s="1" t="s">
        <v>1742</v>
      </c>
      <c r="E581" s="1" t="s">
        <v>1063</v>
      </c>
      <c r="F581" s="1" t="s">
        <v>154</v>
      </c>
      <c r="G581" s="1" t="s">
        <v>1064</v>
      </c>
      <c r="H581" s="1" t="s">
        <v>1743</v>
      </c>
      <c r="I581" s="1">
        <f>+Territorio[[#This Row],[id]]</f>
        <v>571</v>
      </c>
    </row>
    <row r="582" spans="1:9" x14ac:dyDescent="0.3">
      <c r="A582" s="1">
        <v>10305</v>
      </c>
      <c r="B582">
        <v>572</v>
      </c>
      <c r="C582" s="1" t="s">
        <v>1744</v>
      </c>
      <c r="D582" s="1" t="s">
        <v>1745</v>
      </c>
      <c r="E582" s="1" t="s">
        <v>1063</v>
      </c>
      <c r="F582" s="1" t="s">
        <v>154</v>
      </c>
      <c r="G582" s="1" t="s">
        <v>1064</v>
      </c>
      <c r="H582" s="1" t="s">
        <v>1746</v>
      </c>
      <c r="I582" s="1">
        <f>+Territorio[[#This Row],[id]]</f>
        <v>572</v>
      </c>
    </row>
    <row r="583" spans="1:9" x14ac:dyDescent="0.3">
      <c r="A583" s="1">
        <v>10306</v>
      </c>
      <c r="B583">
        <v>573</v>
      </c>
      <c r="C583" s="1" t="s">
        <v>1747</v>
      </c>
      <c r="D583" s="1" t="s">
        <v>1748</v>
      </c>
      <c r="E583" s="1" t="s">
        <v>1063</v>
      </c>
      <c r="F583" s="1" t="s">
        <v>154</v>
      </c>
      <c r="G583" s="1" t="s">
        <v>1064</v>
      </c>
      <c r="H583" s="1" t="s">
        <v>1749</v>
      </c>
      <c r="I583" s="1">
        <f>+Territorio[[#This Row],[id]]</f>
        <v>573</v>
      </c>
    </row>
    <row r="584" spans="1:9" x14ac:dyDescent="0.3">
      <c r="A584" s="1">
        <v>10307</v>
      </c>
      <c r="B584">
        <v>574</v>
      </c>
      <c r="C584" s="1" t="s">
        <v>1750</v>
      </c>
      <c r="D584" s="1" t="s">
        <v>1751</v>
      </c>
      <c r="E584" s="1" t="s">
        <v>1063</v>
      </c>
      <c r="F584" s="1" t="s">
        <v>154</v>
      </c>
      <c r="G584" s="1" t="s">
        <v>1064</v>
      </c>
      <c r="H584" s="1" t="s">
        <v>1752</v>
      </c>
      <c r="I584" s="1">
        <f>+Territorio[[#This Row],[id]]</f>
        <v>574</v>
      </c>
    </row>
    <row r="585" spans="1:9" x14ac:dyDescent="0.3">
      <c r="A585" s="1">
        <v>10401</v>
      </c>
      <c r="B585">
        <v>575</v>
      </c>
      <c r="C585" s="1" t="s">
        <v>1753</v>
      </c>
      <c r="D585" s="1" t="s">
        <v>1754</v>
      </c>
      <c r="E585" s="1" t="s">
        <v>1063</v>
      </c>
      <c r="F585" s="1" t="s">
        <v>154</v>
      </c>
      <c r="G585" s="1" t="s">
        <v>1064</v>
      </c>
      <c r="H585" s="1" t="s">
        <v>1755</v>
      </c>
      <c r="I585" s="1">
        <f>+Territorio[[#This Row],[id]]</f>
        <v>575</v>
      </c>
    </row>
    <row r="586" spans="1:9" x14ac:dyDescent="0.3">
      <c r="A586" s="1">
        <v>10402</v>
      </c>
      <c r="B586">
        <v>576</v>
      </c>
      <c r="C586" s="1" t="s">
        <v>1756</v>
      </c>
      <c r="D586" s="1" t="s">
        <v>1757</v>
      </c>
      <c r="E586" s="1" t="s">
        <v>1063</v>
      </c>
      <c r="F586" s="1" t="s">
        <v>154</v>
      </c>
      <c r="G586" s="1" t="s">
        <v>1064</v>
      </c>
      <c r="H586" s="1" t="s">
        <v>1758</v>
      </c>
      <c r="I586" s="1">
        <f>+Territorio[[#This Row],[id]]</f>
        <v>576</v>
      </c>
    </row>
    <row r="587" spans="1:9" x14ac:dyDescent="0.3">
      <c r="A587" s="1">
        <v>10403</v>
      </c>
      <c r="B587">
        <v>577</v>
      </c>
      <c r="C587" s="1" t="s">
        <v>1759</v>
      </c>
      <c r="D587" s="1" t="s">
        <v>1760</v>
      </c>
      <c r="E587" s="1" t="s">
        <v>1063</v>
      </c>
      <c r="F587" s="1" t="s">
        <v>154</v>
      </c>
      <c r="G587" s="1" t="s">
        <v>1064</v>
      </c>
      <c r="H587" s="1" t="s">
        <v>1761</v>
      </c>
      <c r="I587" s="1">
        <f>+Territorio[[#This Row],[id]]</f>
        <v>577</v>
      </c>
    </row>
    <row r="588" spans="1:9" x14ac:dyDescent="0.3">
      <c r="A588" s="1">
        <v>10404</v>
      </c>
      <c r="B588">
        <v>578</v>
      </c>
      <c r="C588" s="1" t="s">
        <v>1762</v>
      </c>
      <c r="D588" s="1" t="s">
        <v>1763</v>
      </c>
      <c r="E588" s="1" t="s">
        <v>1063</v>
      </c>
      <c r="F588" s="1" t="s">
        <v>154</v>
      </c>
      <c r="G588" s="1" t="s">
        <v>1064</v>
      </c>
      <c r="H588" s="1" t="s">
        <v>1764</v>
      </c>
      <c r="I588" s="1">
        <f>+Territorio[[#This Row],[id]]</f>
        <v>578</v>
      </c>
    </row>
    <row r="589" spans="1:9" x14ac:dyDescent="0.3">
      <c r="A589" s="1">
        <v>11101</v>
      </c>
      <c r="B589">
        <v>579</v>
      </c>
      <c r="C589" s="1" t="s">
        <v>1765</v>
      </c>
      <c r="D589" s="1" t="s">
        <v>1766</v>
      </c>
      <c r="E589" s="1" t="s">
        <v>1063</v>
      </c>
      <c r="F589" s="1" t="s">
        <v>154</v>
      </c>
      <c r="G589" s="1" t="s">
        <v>1064</v>
      </c>
      <c r="H589" s="1" t="s">
        <v>1767</v>
      </c>
      <c r="I589" s="1">
        <f>+Territorio[[#This Row],[id]]</f>
        <v>579</v>
      </c>
    </row>
    <row r="590" spans="1:9" x14ac:dyDescent="0.3">
      <c r="A590" s="1">
        <v>11102</v>
      </c>
      <c r="B590">
        <v>580</v>
      </c>
      <c r="C590" s="1" t="s">
        <v>1768</v>
      </c>
      <c r="D590" s="1" t="s">
        <v>1769</v>
      </c>
      <c r="E590" s="1" t="s">
        <v>1063</v>
      </c>
      <c r="F590" s="1" t="s">
        <v>154</v>
      </c>
      <c r="G590" s="1" t="s">
        <v>1064</v>
      </c>
      <c r="H590" s="1" t="s">
        <v>1770</v>
      </c>
      <c r="I590" s="1">
        <f>+Territorio[[#This Row],[id]]</f>
        <v>580</v>
      </c>
    </row>
    <row r="591" spans="1:9" x14ac:dyDescent="0.3">
      <c r="A591" s="1">
        <v>11201</v>
      </c>
      <c r="B591">
        <v>581</v>
      </c>
      <c r="C591" s="1" t="s">
        <v>1771</v>
      </c>
      <c r="D591" s="1" t="s">
        <v>1772</v>
      </c>
      <c r="E591" s="1" t="s">
        <v>1063</v>
      </c>
      <c r="F591" s="1" t="s">
        <v>154</v>
      </c>
      <c r="G591" s="1" t="s">
        <v>1064</v>
      </c>
      <c r="H591" s="1" t="s">
        <v>1773</v>
      </c>
      <c r="I591" s="1">
        <f>+Territorio[[#This Row],[id]]</f>
        <v>581</v>
      </c>
    </row>
    <row r="592" spans="1:9" x14ac:dyDescent="0.3">
      <c r="A592" s="1">
        <v>11202</v>
      </c>
      <c r="B592">
        <v>582</v>
      </c>
      <c r="C592" s="1" t="s">
        <v>1774</v>
      </c>
      <c r="D592" s="1" t="s">
        <v>1775</v>
      </c>
      <c r="E592" s="1" t="s">
        <v>1063</v>
      </c>
      <c r="F592" s="1" t="s">
        <v>154</v>
      </c>
      <c r="G592" s="1" t="s">
        <v>1064</v>
      </c>
      <c r="H592" s="1" t="s">
        <v>1776</v>
      </c>
      <c r="I592" s="1">
        <f>+Territorio[[#This Row],[id]]</f>
        <v>582</v>
      </c>
    </row>
    <row r="593" spans="1:9" x14ac:dyDescent="0.3">
      <c r="A593" s="1">
        <v>11203</v>
      </c>
      <c r="B593">
        <v>583</v>
      </c>
      <c r="C593" s="1" t="s">
        <v>1777</v>
      </c>
      <c r="D593" s="1" t="s">
        <v>1778</v>
      </c>
      <c r="E593" s="1" t="s">
        <v>1063</v>
      </c>
      <c r="F593" s="1" t="s">
        <v>154</v>
      </c>
      <c r="G593" s="1" t="s">
        <v>1064</v>
      </c>
      <c r="H593" s="1" t="s">
        <v>1779</v>
      </c>
      <c r="I593" s="1">
        <f>+Territorio[[#This Row],[id]]</f>
        <v>583</v>
      </c>
    </row>
    <row r="594" spans="1:9" x14ac:dyDescent="0.3">
      <c r="A594" s="1">
        <v>11301</v>
      </c>
      <c r="B594">
        <v>584</v>
      </c>
      <c r="C594" s="1" t="s">
        <v>1780</v>
      </c>
      <c r="D594" s="1" t="s">
        <v>1781</v>
      </c>
      <c r="E594" s="1" t="s">
        <v>1063</v>
      </c>
      <c r="F594" s="1" t="s">
        <v>154</v>
      </c>
      <c r="G594" s="1" t="s">
        <v>1064</v>
      </c>
      <c r="H594" s="1" t="s">
        <v>1782</v>
      </c>
      <c r="I594" s="1">
        <f>+Territorio[[#This Row],[id]]</f>
        <v>584</v>
      </c>
    </row>
    <row r="595" spans="1:9" x14ac:dyDescent="0.3">
      <c r="A595" s="1">
        <v>11302</v>
      </c>
      <c r="B595">
        <v>585</v>
      </c>
      <c r="C595" s="1" t="s">
        <v>1783</v>
      </c>
      <c r="D595" s="1" t="s">
        <v>1784</v>
      </c>
      <c r="E595" s="1" t="s">
        <v>1063</v>
      </c>
      <c r="F595" s="1" t="s">
        <v>154</v>
      </c>
      <c r="G595" s="1" t="s">
        <v>1064</v>
      </c>
      <c r="H595" s="1" t="s">
        <v>1785</v>
      </c>
      <c r="I595" s="1">
        <f>+Territorio[[#This Row],[id]]</f>
        <v>585</v>
      </c>
    </row>
    <row r="596" spans="1:9" x14ac:dyDescent="0.3">
      <c r="A596" s="1">
        <v>11303</v>
      </c>
      <c r="B596">
        <v>586</v>
      </c>
      <c r="C596" s="1" t="s">
        <v>1786</v>
      </c>
      <c r="D596" s="1" t="s">
        <v>1787</v>
      </c>
      <c r="E596" s="1" t="s">
        <v>1063</v>
      </c>
      <c r="F596" s="1" t="s">
        <v>154</v>
      </c>
      <c r="G596" s="1" t="s">
        <v>1064</v>
      </c>
      <c r="H596" s="1" t="s">
        <v>1788</v>
      </c>
      <c r="I596" s="1">
        <f>+Territorio[[#This Row],[id]]</f>
        <v>586</v>
      </c>
    </row>
    <row r="597" spans="1:9" x14ac:dyDescent="0.3">
      <c r="A597" s="1">
        <v>11401</v>
      </c>
      <c r="B597">
        <v>587</v>
      </c>
      <c r="C597" s="1" t="s">
        <v>1789</v>
      </c>
      <c r="D597" s="1" t="s">
        <v>1790</v>
      </c>
      <c r="E597" s="1" t="s">
        <v>1063</v>
      </c>
      <c r="F597" s="1" t="s">
        <v>154</v>
      </c>
      <c r="G597" s="1" t="s">
        <v>1064</v>
      </c>
      <c r="H597" s="1" t="s">
        <v>1791</v>
      </c>
      <c r="I597" s="1">
        <f>+Territorio[[#This Row],[id]]</f>
        <v>587</v>
      </c>
    </row>
    <row r="598" spans="1:9" x14ac:dyDescent="0.3">
      <c r="A598" s="1">
        <v>11402</v>
      </c>
      <c r="B598">
        <v>588</v>
      </c>
      <c r="C598" s="1" t="s">
        <v>1792</v>
      </c>
      <c r="D598" s="1" t="s">
        <v>1793</v>
      </c>
      <c r="E598" s="1" t="s">
        <v>1063</v>
      </c>
      <c r="F598" s="1" t="s">
        <v>154</v>
      </c>
      <c r="G598" s="1" t="s">
        <v>1064</v>
      </c>
      <c r="H598" s="1" t="s">
        <v>1794</v>
      </c>
      <c r="I598" s="1">
        <f>+Territorio[[#This Row],[id]]</f>
        <v>588</v>
      </c>
    </row>
    <row r="599" spans="1:9" x14ac:dyDescent="0.3">
      <c r="A599" s="1">
        <v>12101</v>
      </c>
      <c r="B599">
        <v>589</v>
      </c>
      <c r="C599" s="1" t="s">
        <v>1795</v>
      </c>
      <c r="D599" s="1" t="s">
        <v>1796</v>
      </c>
      <c r="E599" s="1" t="s">
        <v>1063</v>
      </c>
      <c r="F599" s="1" t="s">
        <v>154</v>
      </c>
      <c r="G599" s="1" t="s">
        <v>1064</v>
      </c>
      <c r="H599" s="1" t="s">
        <v>1797</v>
      </c>
      <c r="I599" s="1">
        <f>+Territorio[[#This Row],[id]]</f>
        <v>589</v>
      </c>
    </row>
    <row r="600" spans="1:9" x14ac:dyDescent="0.3">
      <c r="A600" s="1">
        <v>12102</v>
      </c>
      <c r="B600">
        <v>590</v>
      </c>
      <c r="C600" s="1" t="s">
        <v>1798</v>
      </c>
      <c r="D600" s="1" t="s">
        <v>1799</v>
      </c>
      <c r="E600" s="1" t="s">
        <v>1063</v>
      </c>
      <c r="F600" s="1" t="s">
        <v>154</v>
      </c>
      <c r="G600" s="1" t="s">
        <v>1064</v>
      </c>
      <c r="H600" s="1" t="s">
        <v>1800</v>
      </c>
      <c r="I600" s="1">
        <f>+Territorio[[#This Row],[id]]</f>
        <v>590</v>
      </c>
    </row>
    <row r="601" spans="1:9" x14ac:dyDescent="0.3">
      <c r="A601" s="1">
        <v>12103</v>
      </c>
      <c r="B601">
        <v>591</v>
      </c>
      <c r="C601" s="1" t="s">
        <v>1801</v>
      </c>
      <c r="D601" s="1" t="s">
        <v>1802</v>
      </c>
      <c r="E601" s="1" t="s">
        <v>1063</v>
      </c>
      <c r="F601" s="1" t="s">
        <v>154</v>
      </c>
      <c r="G601" s="1" t="s">
        <v>1064</v>
      </c>
      <c r="H601" s="1" t="s">
        <v>1803</v>
      </c>
      <c r="I601" s="1">
        <f>+Territorio[[#This Row],[id]]</f>
        <v>591</v>
      </c>
    </row>
    <row r="602" spans="1:9" x14ac:dyDescent="0.3">
      <c r="A602" s="1">
        <v>12104</v>
      </c>
      <c r="B602">
        <v>592</v>
      </c>
      <c r="C602" s="1" t="s">
        <v>1804</v>
      </c>
      <c r="D602" s="1" t="s">
        <v>1805</v>
      </c>
      <c r="E602" s="1" t="s">
        <v>1063</v>
      </c>
      <c r="F602" s="1" t="s">
        <v>154</v>
      </c>
      <c r="G602" s="1" t="s">
        <v>1064</v>
      </c>
      <c r="H602" s="1" t="s">
        <v>1806</v>
      </c>
      <c r="I602" s="1">
        <f>+Territorio[[#This Row],[id]]</f>
        <v>592</v>
      </c>
    </row>
    <row r="603" spans="1:9" x14ac:dyDescent="0.3">
      <c r="A603" s="1">
        <v>12201</v>
      </c>
      <c r="B603">
        <v>593</v>
      </c>
      <c r="C603" s="1" t="s">
        <v>1807</v>
      </c>
      <c r="D603" s="1" t="s">
        <v>1808</v>
      </c>
      <c r="E603" s="1" t="s">
        <v>1063</v>
      </c>
      <c r="F603" s="1" t="s">
        <v>154</v>
      </c>
      <c r="G603" s="1" t="s">
        <v>1064</v>
      </c>
      <c r="H603" s="1" t="s">
        <v>1809</v>
      </c>
      <c r="I603" s="1">
        <f>+Territorio[[#This Row],[id]]</f>
        <v>593</v>
      </c>
    </row>
    <row r="604" spans="1:9" x14ac:dyDescent="0.3">
      <c r="A604" s="1">
        <v>12201</v>
      </c>
      <c r="B604">
        <v>594</v>
      </c>
      <c r="C604" s="1" t="s">
        <v>1810</v>
      </c>
      <c r="D604" s="1" t="s">
        <v>1808</v>
      </c>
      <c r="E604" s="1" t="s">
        <v>1063</v>
      </c>
      <c r="F604" s="1" t="s">
        <v>154</v>
      </c>
      <c r="G604" s="1" t="s">
        <v>1064</v>
      </c>
      <c r="H604" s="1" t="s">
        <v>1811</v>
      </c>
      <c r="I604" s="1">
        <f>+Territorio[[#This Row],[id]]</f>
        <v>594</v>
      </c>
    </row>
    <row r="605" spans="1:9" x14ac:dyDescent="0.3">
      <c r="A605" s="1">
        <v>12301</v>
      </c>
      <c r="B605">
        <v>595</v>
      </c>
      <c r="C605" s="1" t="s">
        <v>1812</v>
      </c>
      <c r="D605" s="1" t="s">
        <v>1813</v>
      </c>
      <c r="E605" s="1" t="s">
        <v>1063</v>
      </c>
      <c r="F605" s="1" t="s">
        <v>154</v>
      </c>
      <c r="G605" s="1" t="s">
        <v>1064</v>
      </c>
      <c r="H605" s="1" t="s">
        <v>1814</v>
      </c>
      <c r="I605" s="1">
        <f>+Territorio[[#This Row],[id]]</f>
        <v>595</v>
      </c>
    </row>
    <row r="606" spans="1:9" x14ac:dyDescent="0.3">
      <c r="A606" s="1">
        <v>12302</v>
      </c>
      <c r="B606">
        <v>596</v>
      </c>
      <c r="C606" s="1" t="s">
        <v>1815</v>
      </c>
      <c r="D606" s="1" t="s">
        <v>1816</v>
      </c>
      <c r="E606" s="1" t="s">
        <v>1063</v>
      </c>
      <c r="F606" s="1" t="s">
        <v>154</v>
      </c>
      <c r="G606" s="1" t="s">
        <v>1064</v>
      </c>
      <c r="H606" s="1" t="s">
        <v>1817</v>
      </c>
      <c r="I606" s="1">
        <f>+Territorio[[#This Row],[id]]</f>
        <v>596</v>
      </c>
    </row>
    <row r="607" spans="1:9" x14ac:dyDescent="0.3">
      <c r="A607" s="1">
        <v>12303</v>
      </c>
      <c r="B607">
        <v>597</v>
      </c>
      <c r="C607" s="1" t="s">
        <v>1818</v>
      </c>
      <c r="D607" s="1" t="s">
        <v>1819</v>
      </c>
      <c r="E607" s="1" t="s">
        <v>1063</v>
      </c>
      <c r="F607" s="1" t="s">
        <v>154</v>
      </c>
      <c r="G607" s="1" t="s">
        <v>1064</v>
      </c>
      <c r="H607" s="1" t="s">
        <v>1820</v>
      </c>
      <c r="I607" s="1">
        <f>+Territorio[[#This Row],[id]]</f>
        <v>597</v>
      </c>
    </row>
    <row r="608" spans="1:9" x14ac:dyDescent="0.3">
      <c r="A608" s="1">
        <v>12401</v>
      </c>
      <c r="B608">
        <v>598</v>
      </c>
      <c r="C608" s="1" t="s">
        <v>1821</v>
      </c>
      <c r="D608" s="1" t="s">
        <v>1822</v>
      </c>
      <c r="E608" s="1" t="s">
        <v>1063</v>
      </c>
      <c r="F608" s="1" t="s">
        <v>154</v>
      </c>
      <c r="G608" s="1" t="s">
        <v>1064</v>
      </c>
      <c r="H608" s="1" t="s">
        <v>1823</v>
      </c>
      <c r="I608" s="1">
        <f>+Territorio[[#This Row],[id]]</f>
        <v>598</v>
      </c>
    </row>
    <row r="609" spans="1:9" x14ac:dyDescent="0.3">
      <c r="A609" s="1">
        <v>12402</v>
      </c>
      <c r="B609">
        <v>599</v>
      </c>
      <c r="C609" s="1" t="s">
        <v>1824</v>
      </c>
      <c r="D609" s="1" t="s">
        <v>1825</v>
      </c>
      <c r="E609" s="1" t="s">
        <v>1063</v>
      </c>
      <c r="F609" s="1" t="s">
        <v>154</v>
      </c>
      <c r="G609" s="1" t="s">
        <v>1064</v>
      </c>
      <c r="H609" s="1" t="s">
        <v>1826</v>
      </c>
      <c r="I609" s="1">
        <f>+Territorio[[#This Row],[id]]</f>
        <v>599</v>
      </c>
    </row>
    <row r="610" spans="1:9" x14ac:dyDescent="0.3">
      <c r="A610" s="1">
        <v>13101</v>
      </c>
      <c r="B610">
        <v>600</v>
      </c>
      <c r="C610" s="1" t="s">
        <v>894</v>
      </c>
      <c r="D610" s="1" t="s">
        <v>1827</v>
      </c>
      <c r="E610" s="1" t="s">
        <v>1063</v>
      </c>
      <c r="F610" s="1" t="s">
        <v>154</v>
      </c>
      <c r="G610" s="1" t="s">
        <v>1064</v>
      </c>
      <c r="H610" s="1" t="s">
        <v>1828</v>
      </c>
      <c r="I610" s="1">
        <f>+Territorio[[#This Row],[id]]</f>
        <v>600</v>
      </c>
    </row>
    <row r="611" spans="1:9" x14ac:dyDescent="0.3">
      <c r="A611" s="1">
        <v>13102</v>
      </c>
      <c r="B611">
        <v>601</v>
      </c>
      <c r="C611" s="1" t="s">
        <v>1829</v>
      </c>
      <c r="D611" s="1" t="s">
        <v>1830</v>
      </c>
      <c r="E611" s="1" t="s">
        <v>1063</v>
      </c>
      <c r="F611" s="1" t="s">
        <v>154</v>
      </c>
      <c r="G611" s="1" t="s">
        <v>1064</v>
      </c>
      <c r="H611" s="1" t="s">
        <v>1831</v>
      </c>
      <c r="I611" s="1">
        <f>+Territorio[[#This Row],[id]]</f>
        <v>601</v>
      </c>
    </row>
    <row r="612" spans="1:9" x14ac:dyDescent="0.3">
      <c r="A612" s="1">
        <v>13103</v>
      </c>
      <c r="B612">
        <v>602</v>
      </c>
      <c r="C612" s="1" t="s">
        <v>1832</v>
      </c>
      <c r="D612" s="1" t="s">
        <v>1833</v>
      </c>
      <c r="E612" s="1" t="s">
        <v>1063</v>
      </c>
      <c r="F612" s="1" t="s">
        <v>154</v>
      </c>
      <c r="G612" s="1" t="s">
        <v>1064</v>
      </c>
      <c r="H612" s="1" t="s">
        <v>1834</v>
      </c>
      <c r="I612" s="1">
        <f>+Territorio[[#This Row],[id]]</f>
        <v>602</v>
      </c>
    </row>
    <row r="613" spans="1:9" x14ac:dyDescent="0.3">
      <c r="A613" s="1">
        <v>13104</v>
      </c>
      <c r="B613">
        <v>603</v>
      </c>
      <c r="C613" s="1" t="s">
        <v>1835</v>
      </c>
      <c r="D613" s="1" t="s">
        <v>1836</v>
      </c>
      <c r="E613" s="1" t="s">
        <v>1063</v>
      </c>
      <c r="F613" s="1" t="s">
        <v>154</v>
      </c>
      <c r="G613" s="1" t="s">
        <v>1064</v>
      </c>
      <c r="H613" s="1" t="s">
        <v>1837</v>
      </c>
      <c r="I613" s="1">
        <f>+Territorio[[#This Row],[id]]</f>
        <v>603</v>
      </c>
    </row>
    <row r="614" spans="1:9" x14ac:dyDescent="0.3">
      <c r="A614" s="1">
        <v>13105</v>
      </c>
      <c r="B614">
        <v>604</v>
      </c>
      <c r="C614" s="1" t="s">
        <v>1838</v>
      </c>
      <c r="D614" s="1" t="s">
        <v>1839</v>
      </c>
      <c r="E614" s="1" t="s">
        <v>1063</v>
      </c>
      <c r="F614" s="1" t="s">
        <v>154</v>
      </c>
      <c r="G614" s="1" t="s">
        <v>1064</v>
      </c>
      <c r="H614" s="1" t="s">
        <v>1840</v>
      </c>
      <c r="I614" s="1">
        <f>+Territorio[[#This Row],[id]]</f>
        <v>604</v>
      </c>
    </row>
    <row r="615" spans="1:9" x14ac:dyDescent="0.3">
      <c r="A615" s="1">
        <v>13106</v>
      </c>
      <c r="B615">
        <v>605</v>
      </c>
      <c r="C615" s="1" t="s">
        <v>1841</v>
      </c>
      <c r="D615" s="1" t="s">
        <v>1842</v>
      </c>
      <c r="E615" s="1" t="s">
        <v>1063</v>
      </c>
      <c r="F615" s="1" t="s">
        <v>154</v>
      </c>
      <c r="G615" s="1" t="s">
        <v>1064</v>
      </c>
      <c r="H615" s="1" t="s">
        <v>1843</v>
      </c>
      <c r="I615" s="1">
        <f>+Territorio[[#This Row],[id]]</f>
        <v>605</v>
      </c>
    </row>
    <row r="616" spans="1:9" x14ac:dyDescent="0.3">
      <c r="A616" s="1">
        <v>13107</v>
      </c>
      <c r="B616">
        <v>606</v>
      </c>
      <c r="C616" s="1" t="s">
        <v>1844</v>
      </c>
      <c r="D616" s="1" t="s">
        <v>1845</v>
      </c>
      <c r="E616" s="1" t="s">
        <v>1063</v>
      </c>
      <c r="F616" s="1" t="s">
        <v>154</v>
      </c>
      <c r="G616" s="1" t="s">
        <v>1064</v>
      </c>
      <c r="H616" s="1" t="s">
        <v>1846</v>
      </c>
      <c r="I616" s="1">
        <f>+Territorio[[#This Row],[id]]</f>
        <v>606</v>
      </c>
    </row>
    <row r="617" spans="1:9" x14ac:dyDescent="0.3">
      <c r="A617" s="1">
        <v>13108</v>
      </c>
      <c r="B617">
        <v>607</v>
      </c>
      <c r="C617" s="1" t="s">
        <v>849</v>
      </c>
      <c r="D617" s="1" t="s">
        <v>1847</v>
      </c>
      <c r="E617" s="1" t="s">
        <v>1063</v>
      </c>
      <c r="F617" s="1" t="s">
        <v>154</v>
      </c>
      <c r="G617" s="1" t="s">
        <v>1064</v>
      </c>
      <c r="H617" s="1" t="s">
        <v>1848</v>
      </c>
      <c r="I617" s="1">
        <f>+Territorio[[#This Row],[id]]</f>
        <v>607</v>
      </c>
    </row>
    <row r="618" spans="1:9" x14ac:dyDescent="0.3">
      <c r="A618" s="1">
        <v>13109</v>
      </c>
      <c r="B618">
        <v>608</v>
      </c>
      <c r="C618" s="1" t="s">
        <v>1849</v>
      </c>
      <c r="D618" s="1" t="s">
        <v>1850</v>
      </c>
      <c r="E618" s="1" t="s">
        <v>1063</v>
      </c>
      <c r="F618" s="1" t="s">
        <v>154</v>
      </c>
      <c r="G618" s="1" t="s">
        <v>1064</v>
      </c>
      <c r="H618" s="1" t="s">
        <v>1851</v>
      </c>
      <c r="I618" s="1">
        <f>+Territorio[[#This Row],[id]]</f>
        <v>608</v>
      </c>
    </row>
    <row r="619" spans="1:9" x14ac:dyDescent="0.3">
      <c r="A619" s="1">
        <v>13110</v>
      </c>
      <c r="B619">
        <v>609</v>
      </c>
      <c r="C619" s="1" t="s">
        <v>1852</v>
      </c>
      <c r="D619" s="1" t="s">
        <v>1853</v>
      </c>
      <c r="E619" s="1" t="s">
        <v>1063</v>
      </c>
      <c r="F619" s="1" t="s">
        <v>154</v>
      </c>
      <c r="G619" s="1" t="s">
        <v>1064</v>
      </c>
      <c r="H619" s="1" t="s">
        <v>1854</v>
      </c>
      <c r="I619" s="1">
        <f>+Territorio[[#This Row],[id]]</f>
        <v>609</v>
      </c>
    </row>
    <row r="620" spans="1:9" x14ac:dyDescent="0.3">
      <c r="A620" s="1">
        <v>13111</v>
      </c>
      <c r="B620">
        <v>610</v>
      </c>
      <c r="C620" s="1" t="s">
        <v>1855</v>
      </c>
      <c r="D620" s="1" t="s">
        <v>1856</v>
      </c>
      <c r="E620" s="1" t="s">
        <v>1063</v>
      </c>
      <c r="F620" s="1" t="s">
        <v>154</v>
      </c>
      <c r="G620" s="1" t="s">
        <v>1064</v>
      </c>
      <c r="H620" s="1" t="s">
        <v>1857</v>
      </c>
      <c r="I620" s="1">
        <f>+Territorio[[#This Row],[id]]</f>
        <v>610</v>
      </c>
    </row>
    <row r="621" spans="1:9" x14ac:dyDescent="0.3">
      <c r="A621" s="1">
        <v>13112</v>
      </c>
      <c r="B621">
        <v>611</v>
      </c>
      <c r="C621" s="1" t="s">
        <v>1858</v>
      </c>
      <c r="D621" s="1" t="s">
        <v>1859</v>
      </c>
      <c r="E621" s="1" t="s">
        <v>1063</v>
      </c>
      <c r="F621" s="1" t="s">
        <v>154</v>
      </c>
      <c r="G621" s="1" t="s">
        <v>1064</v>
      </c>
      <c r="H621" s="1" t="s">
        <v>1860</v>
      </c>
      <c r="I621" s="1">
        <f>+Territorio[[#This Row],[id]]</f>
        <v>611</v>
      </c>
    </row>
    <row r="622" spans="1:9" x14ac:dyDescent="0.3">
      <c r="A622" s="1">
        <v>13113</v>
      </c>
      <c r="B622">
        <v>612</v>
      </c>
      <c r="C622" s="1" t="s">
        <v>1861</v>
      </c>
      <c r="D622" s="1" t="s">
        <v>1862</v>
      </c>
      <c r="E622" s="1" t="s">
        <v>1063</v>
      </c>
      <c r="F622" s="1" t="s">
        <v>154</v>
      </c>
      <c r="G622" s="1" t="s">
        <v>1064</v>
      </c>
      <c r="H622" s="1" t="s">
        <v>1863</v>
      </c>
      <c r="I622" s="1">
        <f>+Territorio[[#This Row],[id]]</f>
        <v>612</v>
      </c>
    </row>
    <row r="623" spans="1:9" x14ac:dyDescent="0.3">
      <c r="A623" s="1">
        <v>13114</v>
      </c>
      <c r="B623">
        <v>613</v>
      </c>
      <c r="C623" s="1" t="s">
        <v>1864</v>
      </c>
      <c r="D623" s="1" t="s">
        <v>1865</v>
      </c>
      <c r="E623" s="1" t="s">
        <v>1063</v>
      </c>
      <c r="F623" s="1" t="s">
        <v>154</v>
      </c>
      <c r="G623" s="1" t="s">
        <v>1064</v>
      </c>
      <c r="H623" s="1" t="s">
        <v>1866</v>
      </c>
      <c r="I623" s="1">
        <f>+Territorio[[#This Row],[id]]</f>
        <v>613</v>
      </c>
    </row>
    <row r="624" spans="1:9" x14ac:dyDescent="0.3">
      <c r="A624" s="1">
        <v>13115</v>
      </c>
      <c r="B624">
        <v>614</v>
      </c>
      <c r="C624" s="1" t="s">
        <v>1867</v>
      </c>
      <c r="D624" s="1" t="s">
        <v>1868</v>
      </c>
      <c r="E624" s="1" t="s">
        <v>1063</v>
      </c>
      <c r="F624" s="1" t="s">
        <v>154</v>
      </c>
      <c r="G624" s="1" t="s">
        <v>1064</v>
      </c>
      <c r="H624" s="1" t="s">
        <v>1869</v>
      </c>
      <c r="I624" s="1">
        <f>+Territorio[[#This Row],[id]]</f>
        <v>614</v>
      </c>
    </row>
    <row r="625" spans="1:9" x14ac:dyDescent="0.3">
      <c r="A625" s="1">
        <v>13116</v>
      </c>
      <c r="B625">
        <v>615</v>
      </c>
      <c r="C625" s="1" t="s">
        <v>1870</v>
      </c>
      <c r="D625" s="1" t="s">
        <v>1871</v>
      </c>
      <c r="E625" s="1" t="s">
        <v>1063</v>
      </c>
      <c r="F625" s="1" t="s">
        <v>154</v>
      </c>
      <c r="G625" s="1" t="s">
        <v>1064</v>
      </c>
      <c r="H625" s="1" t="s">
        <v>1872</v>
      </c>
      <c r="I625" s="1">
        <f>+Territorio[[#This Row],[id]]</f>
        <v>615</v>
      </c>
    </row>
    <row r="626" spans="1:9" x14ac:dyDescent="0.3">
      <c r="A626" s="1">
        <v>13117</v>
      </c>
      <c r="B626">
        <v>616</v>
      </c>
      <c r="C626" s="1" t="s">
        <v>1873</v>
      </c>
      <c r="D626" s="1" t="s">
        <v>1874</v>
      </c>
      <c r="E626" s="1" t="s">
        <v>1063</v>
      </c>
      <c r="F626" s="1" t="s">
        <v>154</v>
      </c>
      <c r="G626" s="1" t="s">
        <v>1064</v>
      </c>
      <c r="H626" s="1" t="s">
        <v>1875</v>
      </c>
      <c r="I626" s="1">
        <f>+Territorio[[#This Row],[id]]</f>
        <v>616</v>
      </c>
    </row>
    <row r="627" spans="1:9" x14ac:dyDescent="0.3">
      <c r="A627" s="1">
        <v>13118</v>
      </c>
      <c r="B627">
        <v>617</v>
      </c>
      <c r="C627" s="1" t="s">
        <v>1876</v>
      </c>
      <c r="D627" s="1" t="s">
        <v>1877</v>
      </c>
      <c r="E627" s="1" t="s">
        <v>1063</v>
      </c>
      <c r="F627" s="1" t="s">
        <v>154</v>
      </c>
      <c r="G627" s="1" t="s">
        <v>1064</v>
      </c>
      <c r="H627" s="1" t="s">
        <v>1878</v>
      </c>
      <c r="I627" s="1">
        <f>+Territorio[[#This Row],[id]]</f>
        <v>617</v>
      </c>
    </row>
    <row r="628" spans="1:9" x14ac:dyDescent="0.3">
      <c r="A628" s="1">
        <v>13119</v>
      </c>
      <c r="B628">
        <v>618</v>
      </c>
      <c r="C628" s="1" t="s">
        <v>1879</v>
      </c>
      <c r="D628" s="1" t="s">
        <v>1880</v>
      </c>
      <c r="E628" s="1" t="s">
        <v>1063</v>
      </c>
      <c r="F628" s="1" t="s">
        <v>154</v>
      </c>
      <c r="G628" s="1" t="s">
        <v>1064</v>
      </c>
      <c r="H628" s="1" t="s">
        <v>1881</v>
      </c>
      <c r="I628" s="1">
        <f>+Territorio[[#This Row],[id]]</f>
        <v>618</v>
      </c>
    </row>
    <row r="629" spans="1:9" x14ac:dyDescent="0.3">
      <c r="A629" s="1">
        <v>13120</v>
      </c>
      <c r="B629">
        <v>619</v>
      </c>
      <c r="C629" s="1" t="s">
        <v>1882</v>
      </c>
      <c r="D629" s="1" t="s">
        <v>1883</v>
      </c>
      <c r="E629" s="1" t="s">
        <v>1063</v>
      </c>
      <c r="F629" s="1" t="s">
        <v>154</v>
      </c>
      <c r="G629" s="1" t="s">
        <v>1064</v>
      </c>
      <c r="H629" s="1" t="s">
        <v>1884</v>
      </c>
      <c r="I629" s="1">
        <f>+Territorio[[#This Row],[id]]</f>
        <v>619</v>
      </c>
    </row>
    <row r="630" spans="1:9" x14ac:dyDescent="0.3">
      <c r="A630" s="1">
        <v>13121</v>
      </c>
      <c r="B630">
        <v>620</v>
      </c>
      <c r="C630" s="1" t="s">
        <v>1885</v>
      </c>
      <c r="D630" s="1" t="s">
        <v>1886</v>
      </c>
      <c r="E630" s="1" t="s">
        <v>1063</v>
      </c>
      <c r="F630" s="1" t="s">
        <v>154</v>
      </c>
      <c r="G630" s="1" t="s">
        <v>1064</v>
      </c>
      <c r="H630" s="1" t="s">
        <v>1887</v>
      </c>
      <c r="I630" s="1">
        <f>+Territorio[[#This Row],[id]]</f>
        <v>620</v>
      </c>
    </row>
    <row r="631" spans="1:9" x14ac:dyDescent="0.3">
      <c r="A631" s="1">
        <v>13122</v>
      </c>
      <c r="B631">
        <v>621</v>
      </c>
      <c r="C631" s="1" t="s">
        <v>1888</v>
      </c>
      <c r="D631" s="1" t="s">
        <v>1889</v>
      </c>
      <c r="E631" s="1" t="s">
        <v>1063</v>
      </c>
      <c r="F631" s="1" t="s">
        <v>154</v>
      </c>
      <c r="G631" s="1" t="s">
        <v>1064</v>
      </c>
      <c r="H631" s="1" t="s">
        <v>1890</v>
      </c>
      <c r="I631" s="1">
        <f>+Territorio[[#This Row],[id]]</f>
        <v>621</v>
      </c>
    </row>
    <row r="632" spans="1:9" x14ac:dyDescent="0.3">
      <c r="A632" s="1">
        <v>13123</v>
      </c>
      <c r="B632">
        <v>622</v>
      </c>
      <c r="C632" s="1" t="s">
        <v>1891</v>
      </c>
      <c r="D632" s="1" t="s">
        <v>1892</v>
      </c>
      <c r="E632" s="1" t="s">
        <v>1063</v>
      </c>
      <c r="F632" s="1" t="s">
        <v>154</v>
      </c>
      <c r="G632" s="1" t="s">
        <v>1064</v>
      </c>
      <c r="H632" s="1" t="s">
        <v>1893</v>
      </c>
      <c r="I632" s="1">
        <f>+Territorio[[#This Row],[id]]</f>
        <v>622</v>
      </c>
    </row>
    <row r="633" spans="1:9" x14ac:dyDescent="0.3">
      <c r="A633" s="1">
        <v>13124</v>
      </c>
      <c r="B633">
        <v>623</v>
      </c>
      <c r="C633" s="1" t="s">
        <v>1894</v>
      </c>
      <c r="D633" s="1" t="s">
        <v>1895</v>
      </c>
      <c r="E633" s="1" t="s">
        <v>1063</v>
      </c>
      <c r="F633" s="1" t="s">
        <v>154</v>
      </c>
      <c r="G633" s="1" t="s">
        <v>1064</v>
      </c>
      <c r="H633" s="1" t="s">
        <v>1896</v>
      </c>
      <c r="I633" s="1">
        <f>+Territorio[[#This Row],[id]]</f>
        <v>623</v>
      </c>
    </row>
    <row r="634" spans="1:9" x14ac:dyDescent="0.3">
      <c r="A634" s="1">
        <v>13125</v>
      </c>
      <c r="B634">
        <v>624</v>
      </c>
      <c r="C634" s="1" t="s">
        <v>1897</v>
      </c>
      <c r="D634" s="1" t="s">
        <v>1898</v>
      </c>
      <c r="E634" s="1" t="s">
        <v>1063</v>
      </c>
      <c r="F634" s="1" t="s">
        <v>154</v>
      </c>
      <c r="G634" s="1" t="s">
        <v>1064</v>
      </c>
      <c r="H634" s="1" t="s">
        <v>1899</v>
      </c>
      <c r="I634" s="1">
        <f>+Territorio[[#This Row],[id]]</f>
        <v>624</v>
      </c>
    </row>
    <row r="635" spans="1:9" x14ac:dyDescent="0.3">
      <c r="A635" s="1">
        <v>13126</v>
      </c>
      <c r="B635">
        <v>625</v>
      </c>
      <c r="C635" s="1" t="s">
        <v>1900</v>
      </c>
      <c r="D635" s="1" t="s">
        <v>1901</v>
      </c>
      <c r="E635" s="1" t="s">
        <v>1063</v>
      </c>
      <c r="F635" s="1" t="s">
        <v>154</v>
      </c>
      <c r="G635" s="1" t="s">
        <v>1064</v>
      </c>
      <c r="H635" s="1" t="s">
        <v>1902</v>
      </c>
      <c r="I635" s="1">
        <f>+Territorio[[#This Row],[id]]</f>
        <v>625</v>
      </c>
    </row>
    <row r="636" spans="1:9" x14ac:dyDescent="0.3">
      <c r="A636" s="1">
        <v>13127</v>
      </c>
      <c r="B636">
        <v>626</v>
      </c>
      <c r="C636" s="1" t="s">
        <v>1903</v>
      </c>
      <c r="D636" s="1" t="s">
        <v>1904</v>
      </c>
      <c r="E636" s="1" t="s">
        <v>1063</v>
      </c>
      <c r="F636" s="1" t="s">
        <v>154</v>
      </c>
      <c r="G636" s="1" t="s">
        <v>1064</v>
      </c>
      <c r="H636" s="1" t="s">
        <v>1905</v>
      </c>
      <c r="I636" s="1">
        <f>+Territorio[[#This Row],[id]]</f>
        <v>626</v>
      </c>
    </row>
    <row r="637" spans="1:9" x14ac:dyDescent="0.3">
      <c r="A637" s="1">
        <v>13128</v>
      </c>
      <c r="B637">
        <v>627</v>
      </c>
      <c r="C637" s="1" t="s">
        <v>1906</v>
      </c>
      <c r="D637" s="1" t="s">
        <v>1907</v>
      </c>
      <c r="E637" s="1" t="s">
        <v>1063</v>
      </c>
      <c r="F637" s="1" t="s">
        <v>154</v>
      </c>
      <c r="G637" s="1" t="s">
        <v>1064</v>
      </c>
      <c r="H637" s="1" t="s">
        <v>1908</v>
      </c>
      <c r="I637" s="1">
        <f>+Territorio[[#This Row],[id]]</f>
        <v>627</v>
      </c>
    </row>
    <row r="638" spans="1:9" x14ac:dyDescent="0.3">
      <c r="A638" s="1">
        <v>13129</v>
      </c>
      <c r="B638">
        <v>628</v>
      </c>
      <c r="C638" s="1" t="s">
        <v>1909</v>
      </c>
      <c r="D638" s="1" t="s">
        <v>1910</v>
      </c>
      <c r="E638" s="1" t="s">
        <v>1063</v>
      </c>
      <c r="F638" s="1" t="s">
        <v>154</v>
      </c>
      <c r="G638" s="1" t="s">
        <v>1064</v>
      </c>
      <c r="H638" s="1" t="s">
        <v>1911</v>
      </c>
      <c r="I638" s="1">
        <f>+Territorio[[#This Row],[id]]</f>
        <v>628</v>
      </c>
    </row>
    <row r="639" spans="1:9" x14ac:dyDescent="0.3">
      <c r="A639" s="1">
        <v>13130</v>
      </c>
      <c r="B639">
        <v>629</v>
      </c>
      <c r="C639" s="1" t="s">
        <v>1031</v>
      </c>
      <c r="D639" s="1" t="s">
        <v>1912</v>
      </c>
      <c r="E639" s="1" t="s">
        <v>1063</v>
      </c>
      <c r="F639" s="1" t="s">
        <v>154</v>
      </c>
      <c r="G639" s="1" t="s">
        <v>1064</v>
      </c>
      <c r="H639" s="1" t="s">
        <v>1913</v>
      </c>
      <c r="I639" s="1">
        <f>+Territorio[[#This Row],[id]]</f>
        <v>629</v>
      </c>
    </row>
    <row r="640" spans="1:9" x14ac:dyDescent="0.3">
      <c r="A640" s="1">
        <v>13131</v>
      </c>
      <c r="B640">
        <v>630</v>
      </c>
      <c r="C640" s="1" t="s">
        <v>1914</v>
      </c>
      <c r="D640" s="1" t="s">
        <v>1915</v>
      </c>
      <c r="E640" s="1" t="s">
        <v>1063</v>
      </c>
      <c r="F640" s="1" t="s">
        <v>154</v>
      </c>
      <c r="G640" s="1" t="s">
        <v>1064</v>
      </c>
      <c r="H640" s="1" t="s">
        <v>1916</v>
      </c>
      <c r="I640" s="1">
        <f>+Territorio[[#This Row],[id]]</f>
        <v>630</v>
      </c>
    </row>
    <row r="641" spans="1:9" x14ac:dyDescent="0.3">
      <c r="A641" s="1">
        <v>13132</v>
      </c>
      <c r="B641">
        <v>631</v>
      </c>
      <c r="C641" s="1" t="s">
        <v>1917</v>
      </c>
      <c r="D641" s="1" t="s">
        <v>1918</v>
      </c>
      <c r="E641" s="1" t="s">
        <v>1063</v>
      </c>
      <c r="F641" s="1" t="s">
        <v>154</v>
      </c>
      <c r="G641" s="1" t="s">
        <v>1064</v>
      </c>
      <c r="H641" s="1" t="s">
        <v>1919</v>
      </c>
      <c r="I641" s="1">
        <f>+Territorio[[#This Row],[id]]</f>
        <v>631</v>
      </c>
    </row>
    <row r="642" spans="1:9" x14ac:dyDescent="0.3">
      <c r="A642" s="1">
        <v>13201</v>
      </c>
      <c r="B642">
        <v>632</v>
      </c>
      <c r="C642" s="1" t="s">
        <v>1920</v>
      </c>
      <c r="D642" s="1" t="s">
        <v>1921</v>
      </c>
      <c r="E642" s="1" t="s">
        <v>1063</v>
      </c>
      <c r="F642" s="1" t="s">
        <v>154</v>
      </c>
      <c r="G642" s="1" t="s">
        <v>1064</v>
      </c>
      <c r="H642" s="1" t="s">
        <v>1922</v>
      </c>
      <c r="I642" s="1">
        <f>+Territorio[[#This Row],[id]]</f>
        <v>632</v>
      </c>
    </row>
    <row r="643" spans="1:9" x14ac:dyDescent="0.3">
      <c r="A643" s="1">
        <v>13202</v>
      </c>
      <c r="B643">
        <v>633</v>
      </c>
      <c r="C643" s="1" t="s">
        <v>1923</v>
      </c>
      <c r="D643" s="1" t="s">
        <v>1924</v>
      </c>
      <c r="E643" s="1" t="s">
        <v>1063</v>
      </c>
      <c r="F643" s="1" t="s">
        <v>154</v>
      </c>
      <c r="G643" s="1" t="s">
        <v>1064</v>
      </c>
      <c r="H643" s="1" t="s">
        <v>1925</v>
      </c>
      <c r="I643" s="1">
        <f>+Territorio[[#This Row],[id]]</f>
        <v>633</v>
      </c>
    </row>
    <row r="644" spans="1:9" x14ac:dyDescent="0.3">
      <c r="A644" s="1">
        <v>13203</v>
      </c>
      <c r="B644">
        <v>634</v>
      </c>
      <c r="C644" s="1" t="s">
        <v>1926</v>
      </c>
      <c r="D644" s="1" t="s">
        <v>1927</v>
      </c>
      <c r="E644" s="1" t="s">
        <v>1063</v>
      </c>
      <c r="F644" s="1" t="s">
        <v>154</v>
      </c>
      <c r="G644" s="1" t="s">
        <v>1064</v>
      </c>
      <c r="H644" s="1" t="s">
        <v>1928</v>
      </c>
      <c r="I644" s="1">
        <f>+Territorio[[#This Row],[id]]</f>
        <v>634</v>
      </c>
    </row>
    <row r="645" spans="1:9" x14ac:dyDescent="0.3">
      <c r="A645" s="1">
        <v>13301</v>
      </c>
      <c r="B645">
        <v>635</v>
      </c>
      <c r="C645" s="1" t="s">
        <v>1929</v>
      </c>
      <c r="D645" s="1" t="s">
        <v>1930</v>
      </c>
      <c r="E645" s="1" t="s">
        <v>1063</v>
      </c>
      <c r="F645" s="1" t="s">
        <v>154</v>
      </c>
      <c r="G645" s="1" t="s">
        <v>1064</v>
      </c>
      <c r="H645" s="1" t="s">
        <v>1931</v>
      </c>
      <c r="I645" s="1">
        <f>+Territorio[[#This Row],[id]]</f>
        <v>635</v>
      </c>
    </row>
    <row r="646" spans="1:9" x14ac:dyDescent="0.3">
      <c r="A646" s="1">
        <v>13302</v>
      </c>
      <c r="B646">
        <v>636</v>
      </c>
      <c r="C646" s="1" t="s">
        <v>1932</v>
      </c>
      <c r="D646" s="1" t="s">
        <v>1933</v>
      </c>
      <c r="E646" s="1" t="s">
        <v>1063</v>
      </c>
      <c r="F646" s="1" t="s">
        <v>154</v>
      </c>
      <c r="G646" s="1" t="s">
        <v>1064</v>
      </c>
      <c r="H646" s="1" t="s">
        <v>1934</v>
      </c>
      <c r="I646" s="1">
        <f>+Territorio[[#This Row],[id]]</f>
        <v>636</v>
      </c>
    </row>
    <row r="647" spans="1:9" x14ac:dyDescent="0.3">
      <c r="A647" s="1">
        <v>13303</v>
      </c>
      <c r="B647">
        <v>637</v>
      </c>
      <c r="C647" s="1" t="s">
        <v>1935</v>
      </c>
      <c r="D647" s="1" t="s">
        <v>1936</v>
      </c>
      <c r="E647" s="1" t="s">
        <v>1063</v>
      </c>
      <c r="F647" s="1" t="s">
        <v>154</v>
      </c>
      <c r="G647" s="1" t="s">
        <v>1064</v>
      </c>
      <c r="H647" s="1" t="s">
        <v>1937</v>
      </c>
      <c r="I647" s="1">
        <f>+Territorio[[#This Row],[id]]</f>
        <v>637</v>
      </c>
    </row>
    <row r="648" spans="1:9" x14ac:dyDescent="0.3">
      <c r="A648" s="1">
        <v>13401</v>
      </c>
      <c r="B648">
        <v>638</v>
      </c>
      <c r="C648" s="1" t="s">
        <v>1938</v>
      </c>
      <c r="D648" s="1" t="s">
        <v>1939</v>
      </c>
      <c r="E648" s="1" t="s">
        <v>1063</v>
      </c>
      <c r="F648" s="1" t="s">
        <v>154</v>
      </c>
      <c r="G648" s="1" t="s">
        <v>1064</v>
      </c>
      <c r="H648" s="1" t="s">
        <v>1940</v>
      </c>
      <c r="I648" s="1">
        <f>+Territorio[[#This Row],[id]]</f>
        <v>638</v>
      </c>
    </row>
    <row r="649" spans="1:9" x14ac:dyDescent="0.3">
      <c r="A649" s="1">
        <v>13402</v>
      </c>
      <c r="B649">
        <v>639</v>
      </c>
      <c r="C649" s="1" t="s">
        <v>1941</v>
      </c>
      <c r="D649" s="1" t="s">
        <v>1942</v>
      </c>
      <c r="E649" s="1" t="s">
        <v>1063</v>
      </c>
      <c r="F649" s="1" t="s">
        <v>154</v>
      </c>
      <c r="G649" s="1" t="s">
        <v>1064</v>
      </c>
      <c r="H649" s="1" t="s">
        <v>1943</v>
      </c>
      <c r="I649" s="1">
        <f>+Territorio[[#This Row],[id]]</f>
        <v>639</v>
      </c>
    </row>
    <row r="650" spans="1:9" x14ac:dyDescent="0.3">
      <c r="A650" s="1">
        <v>13403</v>
      </c>
      <c r="B650">
        <v>640</v>
      </c>
      <c r="C650" s="1" t="s">
        <v>1944</v>
      </c>
      <c r="D650" s="1" t="s">
        <v>1945</v>
      </c>
      <c r="E650" s="1" t="s">
        <v>1063</v>
      </c>
      <c r="F650" s="1" t="s">
        <v>154</v>
      </c>
      <c r="G650" s="1" t="s">
        <v>1064</v>
      </c>
      <c r="H650" s="1" t="s">
        <v>1946</v>
      </c>
      <c r="I650" s="1">
        <f>+Territorio[[#This Row],[id]]</f>
        <v>640</v>
      </c>
    </row>
    <row r="651" spans="1:9" x14ac:dyDescent="0.3">
      <c r="A651" s="1">
        <v>13404</v>
      </c>
      <c r="B651">
        <v>641</v>
      </c>
      <c r="C651" s="1" t="s">
        <v>1947</v>
      </c>
      <c r="D651" s="1" t="s">
        <v>1948</v>
      </c>
      <c r="E651" s="1" t="s">
        <v>1063</v>
      </c>
      <c r="F651" s="1" t="s">
        <v>154</v>
      </c>
      <c r="G651" s="1" t="s">
        <v>1064</v>
      </c>
      <c r="H651" s="1" t="s">
        <v>1949</v>
      </c>
      <c r="I651" s="1">
        <f>+Territorio[[#This Row],[id]]</f>
        <v>641</v>
      </c>
    </row>
    <row r="652" spans="1:9" x14ac:dyDescent="0.3">
      <c r="A652" s="1">
        <v>13501</v>
      </c>
      <c r="B652">
        <v>642</v>
      </c>
      <c r="C652" s="1" t="s">
        <v>1950</v>
      </c>
      <c r="D652" s="1" t="s">
        <v>1951</v>
      </c>
      <c r="E652" s="1" t="s">
        <v>1063</v>
      </c>
      <c r="F652" s="1" t="s">
        <v>154</v>
      </c>
      <c r="G652" s="1" t="s">
        <v>1064</v>
      </c>
      <c r="H652" s="1" t="s">
        <v>1952</v>
      </c>
      <c r="I652" s="1">
        <f>+Territorio[[#This Row],[id]]</f>
        <v>642</v>
      </c>
    </row>
    <row r="653" spans="1:9" x14ac:dyDescent="0.3">
      <c r="A653" s="1">
        <v>13502</v>
      </c>
      <c r="B653">
        <v>643</v>
      </c>
      <c r="C653" s="1" t="s">
        <v>1953</v>
      </c>
      <c r="D653" s="1" t="s">
        <v>1954</v>
      </c>
      <c r="E653" s="1" t="s">
        <v>1063</v>
      </c>
      <c r="F653" s="1" t="s">
        <v>154</v>
      </c>
      <c r="G653" s="1" t="s">
        <v>1064</v>
      </c>
      <c r="H653" s="1" t="s">
        <v>1955</v>
      </c>
      <c r="I653" s="1">
        <f>+Territorio[[#This Row],[id]]</f>
        <v>643</v>
      </c>
    </row>
    <row r="654" spans="1:9" x14ac:dyDescent="0.3">
      <c r="A654" s="1">
        <v>13503</v>
      </c>
      <c r="B654">
        <v>644</v>
      </c>
      <c r="C654" s="1" t="s">
        <v>1956</v>
      </c>
      <c r="D654" s="1" t="s">
        <v>1957</v>
      </c>
      <c r="E654" s="1" t="s">
        <v>1063</v>
      </c>
      <c r="F654" s="1" t="s">
        <v>154</v>
      </c>
      <c r="G654" s="1" t="s">
        <v>1064</v>
      </c>
      <c r="H654" s="1" t="s">
        <v>1958</v>
      </c>
      <c r="I654" s="1">
        <f>+Territorio[[#This Row],[id]]</f>
        <v>644</v>
      </c>
    </row>
    <row r="655" spans="1:9" x14ac:dyDescent="0.3">
      <c r="A655" s="1">
        <v>13504</v>
      </c>
      <c r="B655">
        <v>645</v>
      </c>
      <c r="C655" s="1" t="s">
        <v>1959</v>
      </c>
      <c r="D655" s="1" t="s">
        <v>1960</v>
      </c>
      <c r="E655" s="1" t="s">
        <v>1063</v>
      </c>
      <c r="F655" s="1" t="s">
        <v>154</v>
      </c>
      <c r="G655" s="1" t="s">
        <v>1064</v>
      </c>
      <c r="H655" s="1" t="s">
        <v>1961</v>
      </c>
      <c r="I655" s="1">
        <f>+Territorio[[#This Row],[id]]</f>
        <v>645</v>
      </c>
    </row>
    <row r="656" spans="1:9" x14ac:dyDescent="0.3">
      <c r="A656" s="1">
        <v>13505</v>
      </c>
      <c r="B656">
        <v>646</v>
      </c>
      <c r="C656" s="1" t="s">
        <v>1962</v>
      </c>
      <c r="D656" s="1" t="s">
        <v>1963</v>
      </c>
      <c r="E656" s="1" t="s">
        <v>1063</v>
      </c>
      <c r="F656" s="1" t="s">
        <v>154</v>
      </c>
      <c r="G656" s="1" t="s">
        <v>1064</v>
      </c>
      <c r="H656" s="1" t="s">
        <v>1964</v>
      </c>
      <c r="I656" s="1">
        <f>+Territorio[[#This Row],[id]]</f>
        <v>646</v>
      </c>
    </row>
    <row r="657" spans="1:9" x14ac:dyDescent="0.3">
      <c r="A657" s="1">
        <v>13601</v>
      </c>
      <c r="B657">
        <v>647</v>
      </c>
      <c r="C657" s="1" t="s">
        <v>1965</v>
      </c>
      <c r="D657" s="1" t="s">
        <v>1966</v>
      </c>
      <c r="E657" s="1" t="s">
        <v>1063</v>
      </c>
      <c r="F657" s="1" t="s">
        <v>154</v>
      </c>
      <c r="G657" s="1" t="s">
        <v>1064</v>
      </c>
      <c r="H657" s="1" t="s">
        <v>1967</v>
      </c>
      <c r="I657" s="1">
        <f>+Territorio[[#This Row],[id]]</f>
        <v>647</v>
      </c>
    </row>
    <row r="658" spans="1:9" x14ac:dyDescent="0.3">
      <c r="A658" s="1">
        <v>13602</v>
      </c>
      <c r="B658">
        <v>648</v>
      </c>
      <c r="C658" s="1" t="s">
        <v>1968</v>
      </c>
      <c r="D658" s="1" t="s">
        <v>1969</v>
      </c>
      <c r="E658" s="1" t="s">
        <v>1063</v>
      </c>
      <c r="F658" s="1" t="s">
        <v>154</v>
      </c>
      <c r="G658" s="1" t="s">
        <v>1064</v>
      </c>
      <c r="H658" s="1" t="s">
        <v>1970</v>
      </c>
      <c r="I658" s="1">
        <f>+Territorio[[#This Row],[id]]</f>
        <v>648</v>
      </c>
    </row>
    <row r="659" spans="1:9" x14ac:dyDescent="0.3">
      <c r="A659" s="1">
        <v>13603</v>
      </c>
      <c r="B659">
        <v>649</v>
      </c>
      <c r="C659" s="1" t="s">
        <v>1971</v>
      </c>
      <c r="D659" s="1" t="s">
        <v>1972</v>
      </c>
      <c r="E659" s="1" t="s">
        <v>1063</v>
      </c>
      <c r="F659" s="1" t="s">
        <v>154</v>
      </c>
      <c r="G659" s="1" t="s">
        <v>1064</v>
      </c>
      <c r="H659" s="1" t="s">
        <v>1973</v>
      </c>
      <c r="I659" s="1">
        <f>+Territorio[[#This Row],[id]]</f>
        <v>649</v>
      </c>
    </row>
    <row r="660" spans="1:9" x14ac:dyDescent="0.3">
      <c r="A660" s="1">
        <v>13604</v>
      </c>
      <c r="B660">
        <v>650</v>
      </c>
      <c r="C660" s="1" t="s">
        <v>1974</v>
      </c>
      <c r="D660" s="1" t="s">
        <v>1975</v>
      </c>
      <c r="E660" s="1" t="s">
        <v>1063</v>
      </c>
      <c r="F660" s="1" t="s">
        <v>154</v>
      </c>
      <c r="G660" s="1" t="s">
        <v>1064</v>
      </c>
      <c r="H660" s="1" t="s">
        <v>1976</v>
      </c>
      <c r="I660" s="1">
        <f>+Territorio[[#This Row],[id]]</f>
        <v>650</v>
      </c>
    </row>
    <row r="661" spans="1:9" x14ac:dyDescent="0.3">
      <c r="A661" s="1">
        <v>13605</v>
      </c>
      <c r="B661">
        <v>651</v>
      </c>
      <c r="C661" s="1" t="s">
        <v>1977</v>
      </c>
      <c r="D661" s="1" t="s">
        <v>1978</v>
      </c>
      <c r="E661" s="1" t="s">
        <v>1063</v>
      </c>
      <c r="F661" s="1" t="s">
        <v>154</v>
      </c>
      <c r="G661" s="1" t="s">
        <v>1064</v>
      </c>
      <c r="H661" s="1" t="s">
        <v>1979</v>
      </c>
      <c r="I661" s="1">
        <f>+Territorio[[#This Row],[id]]</f>
        <v>651</v>
      </c>
    </row>
    <row r="662" spans="1:9" x14ac:dyDescent="0.3">
      <c r="A662" s="1">
        <v>14101</v>
      </c>
      <c r="B662">
        <v>652</v>
      </c>
      <c r="C662" s="1" t="s">
        <v>1980</v>
      </c>
      <c r="D662" s="1" t="s">
        <v>1981</v>
      </c>
      <c r="E662" s="1" t="s">
        <v>1063</v>
      </c>
      <c r="F662" s="1" t="s">
        <v>154</v>
      </c>
      <c r="G662" s="1" t="s">
        <v>1064</v>
      </c>
      <c r="H662" s="1" t="s">
        <v>1982</v>
      </c>
      <c r="I662" s="1">
        <f>+Territorio[[#This Row],[id]]</f>
        <v>652</v>
      </c>
    </row>
    <row r="663" spans="1:9" x14ac:dyDescent="0.3">
      <c r="A663" s="1">
        <v>14102</v>
      </c>
      <c r="B663">
        <v>653</v>
      </c>
      <c r="C663" s="1" t="s">
        <v>1983</v>
      </c>
      <c r="D663" s="1" t="s">
        <v>1984</v>
      </c>
      <c r="E663" s="1" t="s">
        <v>1063</v>
      </c>
      <c r="F663" s="1" t="s">
        <v>154</v>
      </c>
      <c r="G663" s="1" t="s">
        <v>1064</v>
      </c>
      <c r="H663" s="1" t="s">
        <v>1985</v>
      </c>
      <c r="I663" s="1">
        <f>+Territorio[[#This Row],[id]]</f>
        <v>653</v>
      </c>
    </row>
    <row r="664" spans="1:9" x14ac:dyDescent="0.3">
      <c r="A664" s="1">
        <v>14103</v>
      </c>
      <c r="B664">
        <v>654</v>
      </c>
      <c r="C664" s="1" t="s">
        <v>1986</v>
      </c>
      <c r="D664" s="1" t="s">
        <v>1987</v>
      </c>
      <c r="E664" s="1" t="s">
        <v>1063</v>
      </c>
      <c r="F664" s="1" t="s">
        <v>154</v>
      </c>
      <c r="G664" s="1" t="s">
        <v>1064</v>
      </c>
      <c r="H664" s="1" t="s">
        <v>1988</v>
      </c>
      <c r="I664" s="1">
        <f>+Territorio[[#This Row],[id]]</f>
        <v>654</v>
      </c>
    </row>
    <row r="665" spans="1:9" x14ac:dyDescent="0.3">
      <c r="A665" s="1">
        <v>14104</v>
      </c>
      <c r="B665">
        <v>655</v>
      </c>
      <c r="C665" s="1" t="s">
        <v>779</v>
      </c>
      <c r="D665" s="1" t="s">
        <v>1989</v>
      </c>
      <c r="E665" s="1" t="s">
        <v>1063</v>
      </c>
      <c r="F665" s="1" t="s">
        <v>154</v>
      </c>
      <c r="G665" s="1" t="s">
        <v>1064</v>
      </c>
      <c r="H665" s="1" t="s">
        <v>1990</v>
      </c>
      <c r="I665" s="1">
        <f>+Territorio[[#This Row],[id]]</f>
        <v>655</v>
      </c>
    </row>
    <row r="666" spans="1:9" x14ac:dyDescent="0.3">
      <c r="A666" s="1">
        <v>14105</v>
      </c>
      <c r="B666">
        <v>656</v>
      </c>
      <c r="C666" s="1" t="s">
        <v>1991</v>
      </c>
      <c r="D666" s="1" t="s">
        <v>1992</v>
      </c>
      <c r="E666" s="1" t="s">
        <v>1063</v>
      </c>
      <c r="F666" s="1" t="s">
        <v>154</v>
      </c>
      <c r="G666" s="1" t="s">
        <v>1064</v>
      </c>
      <c r="H666" s="1" t="s">
        <v>1993</v>
      </c>
      <c r="I666" s="1">
        <f>+Territorio[[#This Row],[id]]</f>
        <v>656</v>
      </c>
    </row>
    <row r="667" spans="1:9" x14ac:dyDescent="0.3">
      <c r="A667" s="1">
        <v>14106</v>
      </c>
      <c r="B667">
        <v>657</v>
      </c>
      <c r="C667" s="1" t="s">
        <v>1994</v>
      </c>
      <c r="D667" s="1" t="s">
        <v>1995</v>
      </c>
      <c r="E667" s="1" t="s">
        <v>1063</v>
      </c>
      <c r="F667" s="1" t="s">
        <v>154</v>
      </c>
      <c r="G667" s="1" t="s">
        <v>1064</v>
      </c>
      <c r="H667" s="1" t="s">
        <v>1996</v>
      </c>
      <c r="I667" s="1">
        <f>+Territorio[[#This Row],[id]]</f>
        <v>657</v>
      </c>
    </row>
    <row r="668" spans="1:9" x14ac:dyDescent="0.3">
      <c r="A668" s="1">
        <v>14107</v>
      </c>
      <c r="B668">
        <v>658</v>
      </c>
      <c r="C668" s="1" t="s">
        <v>1997</v>
      </c>
      <c r="D668" s="1" t="s">
        <v>1998</v>
      </c>
      <c r="E668" s="1" t="s">
        <v>1063</v>
      </c>
      <c r="F668" s="1" t="s">
        <v>154</v>
      </c>
      <c r="G668" s="1" t="s">
        <v>1064</v>
      </c>
      <c r="H668" s="1" t="s">
        <v>1999</v>
      </c>
      <c r="I668" s="1">
        <f>+Territorio[[#This Row],[id]]</f>
        <v>658</v>
      </c>
    </row>
    <row r="669" spans="1:9" x14ac:dyDescent="0.3">
      <c r="A669" s="1">
        <v>14108</v>
      </c>
      <c r="B669">
        <v>659</v>
      </c>
      <c r="C669" s="1" t="s">
        <v>2000</v>
      </c>
      <c r="D669" s="1" t="s">
        <v>2001</v>
      </c>
      <c r="E669" s="1" t="s">
        <v>1063</v>
      </c>
      <c r="F669" s="1" t="s">
        <v>154</v>
      </c>
      <c r="G669" s="1" t="s">
        <v>1064</v>
      </c>
      <c r="H669" s="1" t="s">
        <v>2002</v>
      </c>
      <c r="I669" s="1">
        <f>+Territorio[[#This Row],[id]]</f>
        <v>659</v>
      </c>
    </row>
    <row r="670" spans="1:9" x14ac:dyDescent="0.3">
      <c r="A670" s="1">
        <v>14201</v>
      </c>
      <c r="B670">
        <v>660</v>
      </c>
      <c r="C670" s="1" t="s">
        <v>1025</v>
      </c>
      <c r="D670" s="1" t="s">
        <v>2003</v>
      </c>
      <c r="E670" s="1" t="s">
        <v>1063</v>
      </c>
      <c r="F670" s="1" t="s">
        <v>154</v>
      </c>
      <c r="G670" s="1" t="s">
        <v>1064</v>
      </c>
      <c r="H670" s="1" t="s">
        <v>2004</v>
      </c>
      <c r="I670" s="1">
        <f>+Territorio[[#This Row],[id]]</f>
        <v>660</v>
      </c>
    </row>
    <row r="671" spans="1:9" x14ac:dyDescent="0.3">
      <c r="A671" s="1">
        <v>14202</v>
      </c>
      <c r="B671">
        <v>661</v>
      </c>
      <c r="C671" s="1" t="s">
        <v>2005</v>
      </c>
      <c r="D671" s="1" t="s">
        <v>2006</v>
      </c>
      <c r="E671" s="1" t="s">
        <v>1063</v>
      </c>
      <c r="F671" s="1" t="s">
        <v>154</v>
      </c>
      <c r="G671" s="1" t="s">
        <v>1064</v>
      </c>
      <c r="H671" s="1" t="s">
        <v>2007</v>
      </c>
      <c r="I671" s="1">
        <f>+Territorio[[#This Row],[id]]</f>
        <v>661</v>
      </c>
    </row>
    <row r="672" spans="1:9" x14ac:dyDescent="0.3">
      <c r="A672" s="1">
        <v>14203</v>
      </c>
      <c r="B672">
        <v>662</v>
      </c>
      <c r="C672" s="1" t="s">
        <v>2008</v>
      </c>
      <c r="D672" s="1" t="s">
        <v>2009</v>
      </c>
      <c r="E672" s="1" t="s">
        <v>1063</v>
      </c>
      <c r="F672" s="1" t="s">
        <v>154</v>
      </c>
      <c r="G672" s="1" t="s">
        <v>1064</v>
      </c>
      <c r="H672" s="1" t="s">
        <v>2010</v>
      </c>
      <c r="I672" s="1">
        <f>+Territorio[[#This Row],[id]]</f>
        <v>662</v>
      </c>
    </row>
    <row r="673" spans="1:9" x14ac:dyDescent="0.3">
      <c r="A673" s="1">
        <v>14204</v>
      </c>
      <c r="B673">
        <v>663</v>
      </c>
      <c r="C673" s="1" t="s">
        <v>2011</v>
      </c>
      <c r="D673" s="1" t="s">
        <v>2012</v>
      </c>
      <c r="E673" s="1" t="s">
        <v>1063</v>
      </c>
      <c r="F673" s="1" t="s">
        <v>154</v>
      </c>
      <c r="G673" s="1" t="s">
        <v>1064</v>
      </c>
      <c r="H673" s="1" t="s">
        <v>2013</v>
      </c>
      <c r="I673" s="1">
        <f>+Territorio[[#This Row],[id]]</f>
        <v>663</v>
      </c>
    </row>
    <row r="674" spans="1:9" x14ac:dyDescent="0.3">
      <c r="A674" s="1">
        <v>15101</v>
      </c>
      <c r="B674">
        <v>664</v>
      </c>
      <c r="C674" s="1" t="s">
        <v>2014</v>
      </c>
      <c r="D674" s="1" t="s">
        <v>2015</v>
      </c>
      <c r="E674" s="1" t="s">
        <v>1063</v>
      </c>
      <c r="F674" s="1" t="s">
        <v>154</v>
      </c>
      <c r="G674" s="1" t="s">
        <v>1064</v>
      </c>
      <c r="H674" s="1" t="s">
        <v>2016</v>
      </c>
      <c r="I674" s="1">
        <f>+Territorio[[#This Row],[id]]</f>
        <v>664</v>
      </c>
    </row>
    <row r="675" spans="1:9" x14ac:dyDescent="0.3">
      <c r="A675" s="1">
        <v>15102</v>
      </c>
      <c r="B675">
        <v>665</v>
      </c>
      <c r="C675" s="1" t="s">
        <v>2017</v>
      </c>
      <c r="D675" s="1" t="s">
        <v>2018</v>
      </c>
      <c r="E675" s="1" t="s">
        <v>1063</v>
      </c>
      <c r="F675" s="1" t="s">
        <v>154</v>
      </c>
      <c r="G675" s="1" t="s">
        <v>1064</v>
      </c>
      <c r="H675" s="1" t="s">
        <v>2019</v>
      </c>
      <c r="I675" s="1">
        <f>+Territorio[[#This Row],[id]]</f>
        <v>665</v>
      </c>
    </row>
    <row r="676" spans="1:9" x14ac:dyDescent="0.3">
      <c r="A676" s="1">
        <v>15201</v>
      </c>
      <c r="B676">
        <v>666</v>
      </c>
      <c r="C676" s="1" t="s">
        <v>2020</v>
      </c>
      <c r="D676" s="1" t="s">
        <v>2021</v>
      </c>
      <c r="E676" s="1" t="s">
        <v>1063</v>
      </c>
      <c r="F676" s="1" t="s">
        <v>154</v>
      </c>
      <c r="G676" s="1" t="s">
        <v>1064</v>
      </c>
      <c r="H676" s="1" t="s">
        <v>2022</v>
      </c>
      <c r="I676" s="1">
        <f>+Territorio[[#This Row],[id]]</f>
        <v>666</v>
      </c>
    </row>
    <row r="677" spans="1:9" x14ac:dyDescent="0.3">
      <c r="A677" s="1">
        <v>15202</v>
      </c>
      <c r="B677">
        <v>667</v>
      </c>
      <c r="C677" s="1" t="s">
        <v>2023</v>
      </c>
      <c r="D677" s="1" t="s">
        <v>2024</v>
      </c>
      <c r="E677" s="1" t="s">
        <v>1063</v>
      </c>
      <c r="F677" s="1" t="s">
        <v>154</v>
      </c>
      <c r="G677" s="1" t="s">
        <v>1064</v>
      </c>
      <c r="H677" s="1" t="s">
        <v>2025</v>
      </c>
      <c r="I677" s="1">
        <f>+Territorio[[#This Row],[id]]</f>
        <v>667</v>
      </c>
    </row>
    <row r="678" spans="1:9" x14ac:dyDescent="0.3">
      <c r="A678" s="1">
        <v>16101</v>
      </c>
      <c r="B678">
        <v>668</v>
      </c>
      <c r="C678" s="1" t="s">
        <v>2026</v>
      </c>
      <c r="D678" s="1" t="s">
        <v>2027</v>
      </c>
      <c r="E678" s="1" t="s">
        <v>1063</v>
      </c>
      <c r="F678" s="1" t="s">
        <v>154</v>
      </c>
      <c r="G678" s="1" t="s">
        <v>1064</v>
      </c>
      <c r="H678" s="1" t="s">
        <v>2028</v>
      </c>
      <c r="I678" s="1">
        <f>+Territorio[[#This Row],[id]]</f>
        <v>668</v>
      </c>
    </row>
    <row r="679" spans="1:9" x14ac:dyDescent="0.3">
      <c r="A679" s="1">
        <v>16102</v>
      </c>
      <c r="B679">
        <v>669</v>
      </c>
      <c r="C679" s="1" t="s">
        <v>2029</v>
      </c>
      <c r="D679" s="1" t="s">
        <v>2030</v>
      </c>
      <c r="E679" s="1" t="s">
        <v>1063</v>
      </c>
      <c r="F679" s="1" t="s">
        <v>154</v>
      </c>
      <c r="G679" s="1" t="s">
        <v>1064</v>
      </c>
      <c r="H679" s="1" t="s">
        <v>2031</v>
      </c>
      <c r="I679" s="1">
        <f>+Territorio[[#This Row],[id]]</f>
        <v>669</v>
      </c>
    </row>
    <row r="680" spans="1:9" x14ac:dyDescent="0.3">
      <c r="A680" s="1">
        <v>16103</v>
      </c>
      <c r="B680">
        <v>670</v>
      </c>
      <c r="C680" s="1" t="s">
        <v>2032</v>
      </c>
      <c r="D680" s="1" t="s">
        <v>2033</v>
      </c>
      <c r="E680" s="1" t="s">
        <v>1063</v>
      </c>
      <c r="F680" s="1" t="s">
        <v>154</v>
      </c>
      <c r="G680" s="1" t="s">
        <v>1064</v>
      </c>
      <c r="H680" s="1" t="s">
        <v>2034</v>
      </c>
      <c r="I680" s="1">
        <f>+Territorio[[#This Row],[id]]</f>
        <v>670</v>
      </c>
    </row>
    <row r="681" spans="1:9" x14ac:dyDescent="0.3">
      <c r="A681" s="1">
        <v>16104</v>
      </c>
      <c r="B681">
        <v>671</v>
      </c>
      <c r="C681" s="1" t="s">
        <v>2035</v>
      </c>
      <c r="D681" s="1" t="s">
        <v>2036</v>
      </c>
      <c r="E681" s="1" t="s">
        <v>1063</v>
      </c>
      <c r="F681" s="1" t="s">
        <v>154</v>
      </c>
      <c r="G681" s="1" t="s">
        <v>1064</v>
      </c>
      <c r="H681" s="1" t="s">
        <v>2037</v>
      </c>
      <c r="I681" s="1">
        <f>+Territorio[[#This Row],[id]]</f>
        <v>671</v>
      </c>
    </row>
    <row r="682" spans="1:9" x14ac:dyDescent="0.3">
      <c r="A682" s="1">
        <v>16105</v>
      </c>
      <c r="B682">
        <v>672</v>
      </c>
      <c r="C682" s="1" t="s">
        <v>2038</v>
      </c>
      <c r="D682" s="1" t="s">
        <v>2039</v>
      </c>
      <c r="E682" s="1" t="s">
        <v>1063</v>
      </c>
      <c r="F682" s="1" t="s">
        <v>154</v>
      </c>
      <c r="G682" s="1" t="s">
        <v>1064</v>
      </c>
      <c r="H682" s="1" t="s">
        <v>2040</v>
      </c>
      <c r="I682" s="1">
        <f>+Territorio[[#This Row],[id]]</f>
        <v>672</v>
      </c>
    </row>
    <row r="683" spans="1:9" x14ac:dyDescent="0.3">
      <c r="A683" s="1">
        <v>16106</v>
      </c>
      <c r="B683">
        <v>673</v>
      </c>
      <c r="C683" s="1" t="s">
        <v>2041</v>
      </c>
      <c r="D683" s="1" t="s">
        <v>2042</v>
      </c>
      <c r="E683" s="1" t="s">
        <v>1063</v>
      </c>
      <c r="F683" s="1" t="s">
        <v>154</v>
      </c>
      <c r="G683" s="1" t="s">
        <v>1064</v>
      </c>
      <c r="H683" s="1" t="s">
        <v>2043</v>
      </c>
      <c r="I683" s="1">
        <f>+Territorio[[#This Row],[id]]</f>
        <v>673</v>
      </c>
    </row>
    <row r="684" spans="1:9" x14ac:dyDescent="0.3">
      <c r="A684" s="1">
        <v>16107</v>
      </c>
      <c r="B684">
        <v>674</v>
      </c>
      <c r="C684" s="1" t="s">
        <v>2044</v>
      </c>
      <c r="D684" s="1" t="s">
        <v>2045</v>
      </c>
      <c r="E684" s="1" t="s">
        <v>1063</v>
      </c>
      <c r="F684" s="1" t="s">
        <v>154</v>
      </c>
      <c r="G684" s="1" t="s">
        <v>1064</v>
      </c>
      <c r="H684" s="1" t="s">
        <v>2046</v>
      </c>
      <c r="I684" s="1">
        <f>+Territorio[[#This Row],[id]]</f>
        <v>674</v>
      </c>
    </row>
    <row r="685" spans="1:9" x14ac:dyDescent="0.3">
      <c r="A685" s="1">
        <v>16108</v>
      </c>
      <c r="B685">
        <v>675</v>
      </c>
      <c r="C685" s="1" t="s">
        <v>2047</v>
      </c>
      <c r="D685" s="1" t="s">
        <v>2048</v>
      </c>
      <c r="E685" s="1" t="s">
        <v>1063</v>
      </c>
      <c r="F685" s="1" t="s">
        <v>154</v>
      </c>
      <c r="G685" s="1" t="s">
        <v>1064</v>
      </c>
      <c r="H685" s="1" t="s">
        <v>2049</v>
      </c>
      <c r="I685" s="1">
        <f>+Territorio[[#This Row],[id]]</f>
        <v>675</v>
      </c>
    </row>
    <row r="686" spans="1:9" x14ac:dyDescent="0.3">
      <c r="A686" s="1">
        <v>16109</v>
      </c>
      <c r="B686">
        <v>676</v>
      </c>
      <c r="C686" s="1" t="s">
        <v>2050</v>
      </c>
      <c r="D686" s="1" t="s">
        <v>2051</v>
      </c>
      <c r="E686" s="1" t="s">
        <v>1063</v>
      </c>
      <c r="F686" s="1" t="s">
        <v>154</v>
      </c>
      <c r="G686" s="1" t="s">
        <v>1064</v>
      </c>
      <c r="H686" s="1" t="s">
        <v>2052</v>
      </c>
      <c r="I686" s="1">
        <f>+Territorio[[#This Row],[id]]</f>
        <v>676</v>
      </c>
    </row>
    <row r="687" spans="1:9" x14ac:dyDescent="0.3">
      <c r="A687" s="1">
        <v>16201</v>
      </c>
      <c r="B687">
        <v>677</v>
      </c>
      <c r="C687" s="1" t="s">
        <v>2053</v>
      </c>
      <c r="D687" s="1" t="s">
        <v>2054</v>
      </c>
      <c r="E687" s="1" t="s">
        <v>1063</v>
      </c>
      <c r="F687" s="1" t="s">
        <v>154</v>
      </c>
      <c r="G687" s="1" t="s">
        <v>1064</v>
      </c>
      <c r="H687" s="1" t="s">
        <v>2055</v>
      </c>
      <c r="I687" s="1">
        <f>+Territorio[[#This Row],[id]]</f>
        <v>677</v>
      </c>
    </row>
    <row r="688" spans="1:9" x14ac:dyDescent="0.3">
      <c r="A688" s="1">
        <v>16202</v>
      </c>
      <c r="B688">
        <v>678</v>
      </c>
      <c r="C688" s="1" t="s">
        <v>2056</v>
      </c>
      <c r="D688" s="1" t="s">
        <v>2057</v>
      </c>
      <c r="E688" s="1" t="s">
        <v>1063</v>
      </c>
      <c r="F688" s="1" t="s">
        <v>154</v>
      </c>
      <c r="G688" s="1" t="s">
        <v>1064</v>
      </c>
      <c r="H688" s="1" t="s">
        <v>2058</v>
      </c>
      <c r="I688" s="1">
        <f>+Territorio[[#This Row],[id]]</f>
        <v>678</v>
      </c>
    </row>
    <row r="689" spans="1:9" x14ac:dyDescent="0.3">
      <c r="A689" s="1">
        <v>16203</v>
      </c>
      <c r="B689">
        <v>679</v>
      </c>
      <c r="C689" s="1" t="s">
        <v>2059</v>
      </c>
      <c r="D689" s="1" t="s">
        <v>2060</v>
      </c>
      <c r="E689" s="1" t="s">
        <v>1063</v>
      </c>
      <c r="F689" s="1" t="s">
        <v>154</v>
      </c>
      <c r="G689" s="1" t="s">
        <v>1064</v>
      </c>
      <c r="H689" s="1" t="s">
        <v>2061</v>
      </c>
      <c r="I689" s="1">
        <f>+Territorio[[#This Row],[id]]</f>
        <v>679</v>
      </c>
    </row>
    <row r="690" spans="1:9" x14ac:dyDescent="0.3">
      <c r="A690" s="1">
        <v>16204</v>
      </c>
      <c r="B690">
        <v>680</v>
      </c>
      <c r="C690" s="1" t="s">
        <v>2062</v>
      </c>
      <c r="D690" s="1" t="s">
        <v>2063</v>
      </c>
      <c r="E690" s="1" t="s">
        <v>1063</v>
      </c>
      <c r="F690" s="1" t="s">
        <v>154</v>
      </c>
      <c r="G690" s="1" t="s">
        <v>1064</v>
      </c>
      <c r="H690" s="1" t="s">
        <v>2064</v>
      </c>
      <c r="I690" s="1">
        <f>+Territorio[[#This Row],[id]]</f>
        <v>680</v>
      </c>
    </row>
    <row r="691" spans="1:9" x14ac:dyDescent="0.3">
      <c r="A691" s="1">
        <v>16205</v>
      </c>
      <c r="B691">
        <v>681</v>
      </c>
      <c r="C691" s="1" t="s">
        <v>2065</v>
      </c>
      <c r="D691" s="1" t="s">
        <v>2066</v>
      </c>
      <c r="E691" s="1" t="s">
        <v>1063</v>
      </c>
      <c r="F691" s="1" t="s">
        <v>154</v>
      </c>
      <c r="G691" s="1" t="s">
        <v>1064</v>
      </c>
      <c r="H691" s="1" t="s">
        <v>2067</v>
      </c>
      <c r="I691" s="1">
        <f>+Territorio[[#This Row],[id]]</f>
        <v>681</v>
      </c>
    </row>
    <row r="692" spans="1:9" x14ac:dyDescent="0.3">
      <c r="A692" s="1">
        <v>16206</v>
      </c>
      <c r="B692">
        <v>682</v>
      </c>
      <c r="C692" s="1" t="s">
        <v>2068</v>
      </c>
      <c r="D692" s="1" t="s">
        <v>2069</v>
      </c>
      <c r="E692" s="1" t="s">
        <v>1063</v>
      </c>
      <c r="F692" s="1" t="s">
        <v>154</v>
      </c>
      <c r="G692" s="1" t="s">
        <v>1064</v>
      </c>
      <c r="H692" s="1" t="s">
        <v>2070</v>
      </c>
      <c r="I692" s="1">
        <f>+Territorio[[#This Row],[id]]</f>
        <v>682</v>
      </c>
    </row>
    <row r="693" spans="1:9" x14ac:dyDescent="0.3">
      <c r="A693" s="1">
        <v>16207</v>
      </c>
      <c r="B693">
        <v>683</v>
      </c>
      <c r="C693" s="1" t="s">
        <v>2071</v>
      </c>
      <c r="D693" s="1" t="s">
        <v>2072</v>
      </c>
      <c r="E693" s="1" t="s">
        <v>1063</v>
      </c>
      <c r="F693" s="1" t="s">
        <v>154</v>
      </c>
      <c r="G693" s="1" t="s">
        <v>1064</v>
      </c>
      <c r="H693" s="1" t="s">
        <v>2073</v>
      </c>
      <c r="I693" s="1">
        <f>+Territorio[[#This Row],[id]]</f>
        <v>683</v>
      </c>
    </row>
    <row r="694" spans="1:9" x14ac:dyDescent="0.3">
      <c r="A694" s="1">
        <v>16301</v>
      </c>
      <c r="B694">
        <v>684</v>
      </c>
      <c r="C694" s="1" t="s">
        <v>2074</v>
      </c>
      <c r="D694" s="1" t="s">
        <v>2075</v>
      </c>
      <c r="E694" s="1" t="s">
        <v>1063</v>
      </c>
      <c r="F694" s="1" t="s">
        <v>154</v>
      </c>
      <c r="G694" s="1" t="s">
        <v>1064</v>
      </c>
      <c r="H694" s="1" t="s">
        <v>2076</v>
      </c>
      <c r="I694" s="1">
        <f>+Territorio[[#This Row],[id]]</f>
        <v>684</v>
      </c>
    </row>
    <row r="695" spans="1:9" x14ac:dyDescent="0.3">
      <c r="A695" s="1">
        <v>16302</v>
      </c>
      <c r="B695">
        <v>685</v>
      </c>
      <c r="C695" s="1" t="s">
        <v>2077</v>
      </c>
      <c r="D695" s="1" t="s">
        <v>2078</v>
      </c>
      <c r="E695" s="1" t="s">
        <v>1063</v>
      </c>
      <c r="F695" s="1" t="s">
        <v>154</v>
      </c>
      <c r="G695" s="1" t="s">
        <v>1064</v>
      </c>
      <c r="H695" s="1" t="s">
        <v>2079</v>
      </c>
      <c r="I695" s="1">
        <f>+Territorio[[#This Row],[id]]</f>
        <v>685</v>
      </c>
    </row>
    <row r="696" spans="1:9" x14ac:dyDescent="0.3">
      <c r="A696" s="1">
        <v>16303</v>
      </c>
      <c r="B696">
        <v>686</v>
      </c>
      <c r="C696" s="1" t="s">
        <v>2080</v>
      </c>
      <c r="D696" s="1" t="s">
        <v>2081</v>
      </c>
      <c r="E696" s="1" t="s">
        <v>1063</v>
      </c>
      <c r="F696" s="1" t="s">
        <v>154</v>
      </c>
      <c r="G696" s="1" t="s">
        <v>1064</v>
      </c>
      <c r="H696" s="1" t="s">
        <v>2082</v>
      </c>
      <c r="I696" s="1">
        <f>+Territorio[[#This Row],[id]]</f>
        <v>686</v>
      </c>
    </row>
    <row r="697" spans="1:9" x14ac:dyDescent="0.3">
      <c r="A697" s="1">
        <v>16304</v>
      </c>
      <c r="B697">
        <v>687</v>
      </c>
      <c r="C697" s="1" t="s">
        <v>2083</v>
      </c>
      <c r="D697" s="1" t="s">
        <v>2084</v>
      </c>
      <c r="E697" s="1" t="s">
        <v>1063</v>
      </c>
      <c r="F697" s="1" t="s">
        <v>154</v>
      </c>
      <c r="G697" s="1" t="s">
        <v>1064</v>
      </c>
      <c r="H697" s="1" t="s">
        <v>2085</v>
      </c>
      <c r="I697" s="1">
        <f>+Territorio[[#This Row],[id]]</f>
        <v>687</v>
      </c>
    </row>
    <row r="698" spans="1:9" x14ac:dyDescent="0.3">
      <c r="A698" s="1">
        <v>16305</v>
      </c>
      <c r="B698">
        <v>688</v>
      </c>
      <c r="C698" s="1" t="s">
        <v>2086</v>
      </c>
      <c r="D698" s="1" t="s">
        <v>2087</v>
      </c>
      <c r="E698" s="1" t="s">
        <v>1063</v>
      </c>
      <c r="F698" s="1" t="s">
        <v>154</v>
      </c>
      <c r="G698" s="1" t="s">
        <v>1064</v>
      </c>
      <c r="H698" s="1" t="s">
        <v>2088</v>
      </c>
      <c r="I698" s="1">
        <f>+Territorio[[#This Row],[id]]</f>
        <v>688</v>
      </c>
    </row>
    <row r="699" spans="1:9" x14ac:dyDescent="0.3">
      <c r="B699">
        <v>689</v>
      </c>
      <c r="C699" s="1" t="s">
        <v>2089</v>
      </c>
      <c r="D699" s="1" t="s">
        <v>2090</v>
      </c>
      <c r="E699" s="1" t="s">
        <v>2091</v>
      </c>
      <c r="F699" s="1" t="s">
        <v>181</v>
      </c>
      <c r="G699" s="1" t="s">
        <v>2092</v>
      </c>
      <c r="H699" s="1" t="s">
        <v>2093</v>
      </c>
      <c r="I699" s="1">
        <f>+Territorio[[#This Row],[id]]</f>
        <v>689</v>
      </c>
    </row>
    <row r="700" spans="1:9" x14ac:dyDescent="0.3">
      <c r="B700">
        <v>690</v>
      </c>
      <c r="C700" s="1" t="s">
        <v>2094</v>
      </c>
      <c r="D700" s="1" t="s">
        <v>2095</v>
      </c>
      <c r="E700" s="1" t="s">
        <v>2091</v>
      </c>
      <c r="F700" s="1" t="s">
        <v>181</v>
      </c>
      <c r="G700" s="1" t="s">
        <v>2092</v>
      </c>
      <c r="H700" s="1" t="s">
        <v>2096</v>
      </c>
      <c r="I700" s="1">
        <f>+Territorio[[#This Row],[id]]</f>
        <v>690</v>
      </c>
    </row>
    <row r="701" spans="1:9" x14ac:dyDescent="0.3">
      <c r="B701">
        <v>691</v>
      </c>
      <c r="C701" s="1" t="s">
        <v>2097</v>
      </c>
      <c r="D701" s="1" t="s">
        <v>2098</v>
      </c>
      <c r="E701" s="1" t="s">
        <v>2091</v>
      </c>
      <c r="F701" s="1" t="s">
        <v>181</v>
      </c>
      <c r="G701" s="1" t="s">
        <v>2092</v>
      </c>
      <c r="H701" s="1" t="s">
        <v>2099</v>
      </c>
      <c r="I701" s="1">
        <f>+Territorio[[#This Row],[id]]</f>
        <v>691</v>
      </c>
    </row>
    <row r="702" spans="1:9" x14ac:dyDescent="0.3">
      <c r="B702">
        <v>692</v>
      </c>
      <c r="C702" s="1" t="s">
        <v>2100</v>
      </c>
      <c r="D702" s="1" t="s">
        <v>2101</v>
      </c>
      <c r="E702" s="1" t="s">
        <v>2091</v>
      </c>
      <c r="F702" s="1" t="s">
        <v>181</v>
      </c>
      <c r="G702" s="1" t="s">
        <v>2092</v>
      </c>
      <c r="H702" s="1" t="s">
        <v>2102</v>
      </c>
      <c r="I702" s="1">
        <f>+Territorio[[#This Row],[id]]</f>
        <v>692</v>
      </c>
    </row>
    <row r="703" spans="1:9" x14ac:dyDescent="0.3">
      <c r="B703">
        <v>693</v>
      </c>
      <c r="C703" s="1" t="s">
        <v>2103</v>
      </c>
      <c r="D703" s="1" t="s">
        <v>2104</v>
      </c>
      <c r="E703" s="1" t="s">
        <v>2091</v>
      </c>
      <c r="F703" s="1" t="s">
        <v>181</v>
      </c>
      <c r="G703" s="1" t="s">
        <v>2092</v>
      </c>
      <c r="H703" s="1" t="s">
        <v>2105</v>
      </c>
      <c r="I703" s="1">
        <f>+Territorio[[#This Row],[id]]</f>
        <v>693</v>
      </c>
    </row>
    <row r="704" spans="1:9" x14ac:dyDescent="0.3">
      <c r="B704">
        <v>694</v>
      </c>
      <c r="C704" s="1" t="s">
        <v>2106</v>
      </c>
      <c r="D704" s="1" t="s">
        <v>2107</v>
      </c>
      <c r="E704" s="1" t="s">
        <v>2091</v>
      </c>
      <c r="F704" s="1" t="s">
        <v>181</v>
      </c>
      <c r="G704" s="1" t="s">
        <v>2092</v>
      </c>
      <c r="H704" s="1" t="s">
        <v>2108</v>
      </c>
      <c r="I704" s="1">
        <f>+Territorio[[#This Row],[id]]</f>
        <v>694</v>
      </c>
    </row>
    <row r="705" spans="2:9" x14ac:dyDescent="0.3">
      <c r="B705">
        <v>695</v>
      </c>
      <c r="C705" s="1" t="s">
        <v>2109</v>
      </c>
      <c r="D705" s="1" t="s">
        <v>2110</v>
      </c>
      <c r="E705" s="1" t="s">
        <v>2091</v>
      </c>
      <c r="F705" s="1" t="s">
        <v>181</v>
      </c>
      <c r="G705" s="1" t="s">
        <v>2092</v>
      </c>
      <c r="H705" s="1" t="s">
        <v>2111</v>
      </c>
      <c r="I705" s="1">
        <f>+Territorio[[#This Row],[id]]</f>
        <v>695</v>
      </c>
    </row>
    <row r="706" spans="2:9" x14ac:dyDescent="0.3">
      <c r="B706">
        <v>696</v>
      </c>
      <c r="C706" s="1" t="s">
        <v>2112</v>
      </c>
      <c r="D706" s="1" t="s">
        <v>2113</v>
      </c>
      <c r="E706" s="1" t="s">
        <v>2091</v>
      </c>
      <c r="F706" s="1" t="s">
        <v>181</v>
      </c>
      <c r="G706" s="1" t="s">
        <v>2092</v>
      </c>
      <c r="H706" s="1" t="s">
        <v>2114</v>
      </c>
      <c r="I706" s="1">
        <f>+Territorio[[#This Row],[id]]</f>
        <v>696</v>
      </c>
    </row>
    <row r="707" spans="2:9" x14ac:dyDescent="0.3">
      <c r="B707">
        <v>697</v>
      </c>
      <c r="C707" s="1" t="s">
        <v>1040</v>
      </c>
      <c r="D707" s="1" t="s">
        <v>2115</v>
      </c>
      <c r="E707" s="1" t="s">
        <v>2091</v>
      </c>
      <c r="F707" s="1" t="s">
        <v>181</v>
      </c>
      <c r="G707" s="1" t="s">
        <v>2092</v>
      </c>
      <c r="H707" s="1" t="s">
        <v>2116</v>
      </c>
      <c r="I707" s="1">
        <f>+Territorio[[#This Row],[id]]</f>
        <v>697</v>
      </c>
    </row>
    <row r="708" spans="2:9" x14ac:dyDescent="0.3">
      <c r="B708">
        <v>698</v>
      </c>
      <c r="C708" s="1" t="s">
        <v>2117</v>
      </c>
      <c r="D708" s="1" t="s">
        <v>2118</v>
      </c>
      <c r="E708" s="1" t="s">
        <v>2091</v>
      </c>
      <c r="F708" s="1" t="s">
        <v>181</v>
      </c>
      <c r="G708" s="1" t="s">
        <v>2092</v>
      </c>
      <c r="H708" s="1" t="s">
        <v>2119</v>
      </c>
      <c r="I708" s="1">
        <f>+Territorio[[#This Row],[id]]</f>
        <v>698</v>
      </c>
    </row>
    <row r="709" spans="2:9" x14ac:dyDescent="0.3">
      <c r="B709">
        <v>699</v>
      </c>
      <c r="C709" s="1" t="s">
        <v>2120</v>
      </c>
      <c r="D709" s="1" t="s">
        <v>2121</v>
      </c>
      <c r="E709" s="1" t="s">
        <v>2091</v>
      </c>
      <c r="F709" s="1" t="s">
        <v>181</v>
      </c>
      <c r="G709" s="1" t="s">
        <v>2092</v>
      </c>
      <c r="H709" s="1" t="s">
        <v>2122</v>
      </c>
      <c r="I709" s="1">
        <f>+Territorio[[#This Row],[id]]</f>
        <v>699</v>
      </c>
    </row>
    <row r="710" spans="2:9" x14ac:dyDescent="0.3">
      <c r="B710">
        <v>700</v>
      </c>
      <c r="C710" s="1" t="s">
        <v>2123</v>
      </c>
      <c r="D710" s="1" t="s">
        <v>2124</v>
      </c>
      <c r="E710" s="1" t="s">
        <v>2091</v>
      </c>
      <c r="F710" s="1" t="s">
        <v>181</v>
      </c>
      <c r="G710" s="1" t="s">
        <v>2092</v>
      </c>
      <c r="H710" s="1" t="s">
        <v>2125</v>
      </c>
      <c r="I710" s="1">
        <f>+Territorio[[#This Row],[id]]</f>
        <v>700</v>
      </c>
    </row>
    <row r="711" spans="2:9" x14ac:dyDescent="0.3">
      <c r="B711">
        <v>701</v>
      </c>
      <c r="C711" s="1" t="s">
        <v>2126</v>
      </c>
      <c r="D711" s="1" t="s">
        <v>2127</v>
      </c>
      <c r="E711" s="1" t="s">
        <v>2091</v>
      </c>
      <c r="F711" s="1" t="s">
        <v>181</v>
      </c>
      <c r="G711" s="1" t="s">
        <v>2092</v>
      </c>
      <c r="H711" s="1" t="s">
        <v>2128</v>
      </c>
      <c r="I711" s="1">
        <f>+Territorio[[#This Row],[id]]</f>
        <v>701</v>
      </c>
    </row>
    <row r="712" spans="2:9" x14ac:dyDescent="0.3">
      <c r="B712">
        <v>702</v>
      </c>
      <c r="C712" s="1" t="s">
        <v>2129</v>
      </c>
      <c r="D712" s="1" t="s">
        <v>2130</v>
      </c>
      <c r="E712" s="1" t="s">
        <v>2091</v>
      </c>
      <c r="F712" s="1" t="s">
        <v>181</v>
      </c>
      <c r="G712" s="1" t="s">
        <v>2092</v>
      </c>
      <c r="H712" s="1" t="s">
        <v>2131</v>
      </c>
      <c r="I712" s="1">
        <f>+Territorio[[#This Row],[id]]</f>
        <v>702</v>
      </c>
    </row>
    <row r="713" spans="2:9" x14ac:dyDescent="0.3">
      <c r="B713">
        <v>703</v>
      </c>
      <c r="C713" s="1" t="s">
        <v>2132</v>
      </c>
      <c r="D713" s="1" t="s">
        <v>2133</v>
      </c>
      <c r="E713" s="1" t="s">
        <v>2091</v>
      </c>
      <c r="F713" s="1" t="s">
        <v>181</v>
      </c>
      <c r="G713" s="1" t="s">
        <v>2092</v>
      </c>
      <c r="H713" s="1" t="s">
        <v>2134</v>
      </c>
      <c r="I713" s="1">
        <f>+Territorio[[#This Row],[id]]</f>
        <v>703</v>
      </c>
    </row>
    <row r="714" spans="2:9" x14ac:dyDescent="0.3">
      <c r="B714">
        <v>704</v>
      </c>
      <c r="C714" s="1" t="s">
        <v>2135</v>
      </c>
      <c r="D714" s="1" t="s">
        <v>2136</v>
      </c>
      <c r="E714" s="1" t="s">
        <v>2091</v>
      </c>
      <c r="F714" s="1" t="s">
        <v>181</v>
      </c>
      <c r="G714" s="1" t="s">
        <v>2092</v>
      </c>
      <c r="H714" s="1" t="s">
        <v>2137</v>
      </c>
      <c r="I714" s="1">
        <f>+Territorio[[#This Row],[id]]</f>
        <v>704</v>
      </c>
    </row>
    <row r="715" spans="2:9" x14ac:dyDescent="0.3">
      <c r="B715">
        <v>705</v>
      </c>
      <c r="C715" s="1" t="s">
        <v>2138</v>
      </c>
      <c r="D715" s="1" t="s">
        <v>2139</v>
      </c>
      <c r="E715" s="1" t="s">
        <v>2091</v>
      </c>
      <c r="F715" s="1" t="s">
        <v>181</v>
      </c>
      <c r="G715" s="1" t="s">
        <v>2092</v>
      </c>
      <c r="H715" s="1" t="s">
        <v>2140</v>
      </c>
      <c r="I715" s="1">
        <f>+Territorio[[#This Row],[id]]</f>
        <v>705</v>
      </c>
    </row>
    <row r="716" spans="2:9" x14ac:dyDescent="0.3">
      <c r="B716">
        <v>706</v>
      </c>
      <c r="C716" s="1" t="s">
        <v>2141</v>
      </c>
      <c r="D716" s="1" t="s">
        <v>2142</v>
      </c>
      <c r="E716" s="1" t="s">
        <v>2091</v>
      </c>
      <c r="F716" s="1" t="s">
        <v>181</v>
      </c>
      <c r="G716" s="1" t="s">
        <v>2092</v>
      </c>
      <c r="H716" s="1" t="s">
        <v>2143</v>
      </c>
      <c r="I716" s="1">
        <f>+Territorio[[#This Row],[id]]</f>
        <v>706</v>
      </c>
    </row>
    <row r="717" spans="2:9" x14ac:dyDescent="0.3">
      <c r="B717">
        <v>707</v>
      </c>
      <c r="C717" s="1" t="s">
        <v>2144</v>
      </c>
      <c r="D717" s="1" t="s">
        <v>2145</v>
      </c>
      <c r="E717" s="1" t="s">
        <v>2091</v>
      </c>
      <c r="F717" s="1" t="s">
        <v>181</v>
      </c>
      <c r="G717" s="1" t="s">
        <v>2092</v>
      </c>
      <c r="H717" s="1" t="s">
        <v>2146</v>
      </c>
      <c r="I717" s="1">
        <f>+Territorio[[#This Row],[id]]</f>
        <v>707</v>
      </c>
    </row>
    <row r="718" spans="2:9" x14ac:dyDescent="0.3">
      <c r="B718">
        <v>708</v>
      </c>
      <c r="C718" s="1" t="s">
        <v>2147</v>
      </c>
      <c r="D718" s="1" t="s">
        <v>2148</v>
      </c>
      <c r="E718" s="1" t="s">
        <v>2091</v>
      </c>
      <c r="F718" s="1" t="s">
        <v>181</v>
      </c>
      <c r="G718" s="1" t="s">
        <v>2092</v>
      </c>
      <c r="H718" s="1" t="s">
        <v>2149</v>
      </c>
      <c r="I718" s="1">
        <f>+Territorio[[#This Row],[id]]</f>
        <v>708</v>
      </c>
    </row>
    <row r="719" spans="2:9" x14ac:dyDescent="0.3">
      <c r="B719">
        <v>709</v>
      </c>
      <c r="C719" s="1" t="s">
        <v>803</v>
      </c>
      <c r="D719" s="1" t="s">
        <v>2150</v>
      </c>
      <c r="E719" s="1" t="s">
        <v>2091</v>
      </c>
      <c r="F719" s="1" t="s">
        <v>181</v>
      </c>
      <c r="G719" s="1" t="s">
        <v>2092</v>
      </c>
      <c r="H719" s="1" t="s">
        <v>2151</v>
      </c>
      <c r="I719" s="1">
        <f>+Territorio[[#This Row],[id]]</f>
        <v>709</v>
      </c>
    </row>
    <row r="720" spans="2:9" x14ac:dyDescent="0.3">
      <c r="B720">
        <v>710</v>
      </c>
      <c r="C720" s="1" t="s">
        <v>2152</v>
      </c>
      <c r="D720" s="1" t="s">
        <v>2153</v>
      </c>
      <c r="E720" s="1" t="s">
        <v>2091</v>
      </c>
      <c r="F720" s="1" t="s">
        <v>181</v>
      </c>
      <c r="G720" s="1" t="s">
        <v>2092</v>
      </c>
      <c r="H720" s="1" t="s">
        <v>2154</v>
      </c>
      <c r="I720" s="1">
        <f>+Territorio[[#This Row],[id]]</f>
        <v>710</v>
      </c>
    </row>
    <row r="721" spans="2:9" x14ac:dyDescent="0.3">
      <c r="B721">
        <v>711</v>
      </c>
      <c r="C721" s="1" t="s">
        <v>255</v>
      </c>
      <c r="D721" s="1" t="s">
        <v>2155</v>
      </c>
      <c r="E721" s="1" t="s">
        <v>2091</v>
      </c>
      <c r="F721" s="1" t="s">
        <v>181</v>
      </c>
      <c r="G721" s="1" t="s">
        <v>2092</v>
      </c>
      <c r="H721" s="1" t="s">
        <v>2156</v>
      </c>
      <c r="I721" s="1">
        <f>+Territorio[[#This Row],[id]]</f>
        <v>711</v>
      </c>
    </row>
    <row r="722" spans="2:9" x14ac:dyDescent="0.3">
      <c r="B722">
        <v>712</v>
      </c>
      <c r="C722" s="1" t="s">
        <v>2157</v>
      </c>
      <c r="D722" s="1" t="s">
        <v>2158</v>
      </c>
      <c r="E722" s="1" t="s">
        <v>2091</v>
      </c>
      <c r="F722" s="1" t="s">
        <v>181</v>
      </c>
      <c r="G722" s="1" t="s">
        <v>2092</v>
      </c>
      <c r="H722" s="1" t="s">
        <v>2159</v>
      </c>
      <c r="I722" s="1">
        <f>+Territorio[[#This Row],[id]]</f>
        <v>712</v>
      </c>
    </row>
    <row r="723" spans="2:9" x14ac:dyDescent="0.3">
      <c r="B723">
        <v>713</v>
      </c>
      <c r="C723" s="1" t="s">
        <v>2160</v>
      </c>
      <c r="D723" s="1" t="s">
        <v>2161</v>
      </c>
      <c r="E723" s="1" t="s">
        <v>2091</v>
      </c>
      <c r="F723" s="1" t="s">
        <v>181</v>
      </c>
      <c r="G723" s="1" t="s">
        <v>2092</v>
      </c>
      <c r="H723" s="1" t="s">
        <v>2162</v>
      </c>
      <c r="I723" s="1">
        <f>+Territorio[[#This Row],[id]]</f>
        <v>713</v>
      </c>
    </row>
    <row r="724" spans="2:9" x14ac:dyDescent="0.3">
      <c r="B724">
        <v>714</v>
      </c>
      <c r="C724" s="1" t="s">
        <v>2163</v>
      </c>
      <c r="D724" s="1" t="s">
        <v>2164</v>
      </c>
      <c r="E724" s="1" t="s">
        <v>2091</v>
      </c>
      <c r="F724" s="1" t="s">
        <v>181</v>
      </c>
      <c r="G724" s="1" t="s">
        <v>2092</v>
      </c>
      <c r="H724" s="1" t="s">
        <v>2165</v>
      </c>
      <c r="I724" s="1">
        <f>+Territorio[[#This Row],[id]]</f>
        <v>714</v>
      </c>
    </row>
    <row r="725" spans="2:9" x14ac:dyDescent="0.3">
      <c r="B725">
        <v>715</v>
      </c>
      <c r="C725" s="1" t="s">
        <v>2166</v>
      </c>
      <c r="D725" s="1" t="s">
        <v>2167</v>
      </c>
      <c r="E725" s="1" t="s">
        <v>2091</v>
      </c>
      <c r="F725" s="1" t="s">
        <v>181</v>
      </c>
      <c r="G725" s="1" t="s">
        <v>2092</v>
      </c>
      <c r="H725" s="1" t="s">
        <v>2168</v>
      </c>
      <c r="I725" s="1">
        <f>+Territorio[[#This Row],[id]]</f>
        <v>715</v>
      </c>
    </row>
    <row r="726" spans="2:9" x14ac:dyDescent="0.3">
      <c r="B726">
        <v>716</v>
      </c>
      <c r="C726" s="1" t="s">
        <v>2169</v>
      </c>
      <c r="D726" s="1" t="s">
        <v>2170</v>
      </c>
      <c r="E726" s="1" t="s">
        <v>2091</v>
      </c>
      <c r="F726" s="1" t="s">
        <v>181</v>
      </c>
      <c r="G726" s="1" t="s">
        <v>2092</v>
      </c>
      <c r="H726" s="1" t="s">
        <v>2171</v>
      </c>
      <c r="I726" s="1">
        <f>+Territorio[[#This Row],[id]]</f>
        <v>716</v>
      </c>
    </row>
    <row r="727" spans="2:9" x14ac:dyDescent="0.3">
      <c r="B727">
        <v>717</v>
      </c>
      <c r="C727" s="1" t="s">
        <v>2172</v>
      </c>
      <c r="D727" s="1" t="s">
        <v>2173</v>
      </c>
      <c r="E727" s="1" t="s">
        <v>2091</v>
      </c>
      <c r="F727" s="1" t="s">
        <v>181</v>
      </c>
      <c r="G727" s="1" t="s">
        <v>2092</v>
      </c>
      <c r="H727" s="1" t="s">
        <v>2174</v>
      </c>
      <c r="I727" s="1">
        <f>+Territorio[[#This Row],[id]]</f>
        <v>717</v>
      </c>
    </row>
    <row r="728" spans="2:9" x14ac:dyDescent="0.3">
      <c r="B728">
        <v>718</v>
      </c>
      <c r="C728" s="1" t="s">
        <v>2074</v>
      </c>
      <c r="D728" s="1" t="s">
        <v>2175</v>
      </c>
      <c r="E728" s="1" t="s">
        <v>2091</v>
      </c>
      <c r="F728" s="1" t="s">
        <v>181</v>
      </c>
      <c r="G728" s="1" t="s">
        <v>2092</v>
      </c>
      <c r="H728" s="1" t="s">
        <v>2176</v>
      </c>
      <c r="I728" s="1">
        <f>+Territorio[[#This Row],[id]]</f>
        <v>718</v>
      </c>
    </row>
    <row r="729" spans="2:9" x14ac:dyDescent="0.3">
      <c r="B729">
        <v>719</v>
      </c>
      <c r="C729" s="1" t="s">
        <v>2177</v>
      </c>
      <c r="D729" s="1" t="s">
        <v>2178</v>
      </c>
      <c r="E729" s="1" t="s">
        <v>2091</v>
      </c>
      <c r="F729" s="1" t="s">
        <v>181</v>
      </c>
      <c r="G729" s="1" t="s">
        <v>2092</v>
      </c>
      <c r="H729" s="1" t="s">
        <v>2179</v>
      </c>
      <c r="I729" s="1">
        <f>+Territorio[[#This Row],[id]]</f>
        <v>719</v>
      </c>
    </row>
    <row r="730" spans="2:9" x14ac:dyDescent="0.3">
      <c r="B730">
        <v>720</v>
      </c>
      <c r="C730" s="1" t="s">
        <v>2180</v>
      </c>
      <c r="D730" s="1" t="s">
        <v>2181</v>
      </c>
      <c r="E730" s="1" t="s">
        <v>2091</v>
      </c>
      <c r="F730" s="1" t="s">
        <v>181</v>
      </c>
      <c r="G730" s="1" t="s">
        <v>2092</v>
      </c>
      <c r="H730" s="1" t="s">
        <v>2182</v>
      </c>
      <c r="I730" s="1">
        <f>+Territorio[[#This Row],[id]]</f>
        <v>720</v>
      </c>
    </row>
    <row r="731" spans="2:9" x14ac:dyDescent="0.3">
      <c r="B731">
        <v>721</v>
      </c>
      <c r="C731" s="1" t="s">
        <v>2183</v>
      </c>
      <c r="D731" s="1" t="s">
        <v>2184</v>
      </c>
      <c r="E731" s="1" t="s">
        <v>2091</v>
      </c>
      <c r="F731" s="1" t="s">
        <v>181</v>
      </c>
      <c r="G731" s="1" t="s">
        <v>2092</v>
      </c>
      <c r="H731" s="1" t="s">
        <v>2185</v>
      </c>
      <c r="I731" s="1">
        <f>+Territorio[[#This Row],[id]]</f>
        <v>721</v>
      </c>
    </row>
    <row r="732" spans="2:9" x14ac:dyDescent="0.3">
      <c r="B732">
        <v>722</v>
      </c>
      <c r="C732" s="1" t="s">
        <v>2186</v>
      </c>
      <c r="D732" s="1" t="s">
        <v>2187</v>
      </c>
      <c r="E732" s="1" t="s">
        <v>2091</v>
      </c>
      <c r="F732" s="1" t="s">
        <v>181</v>
      </c>
      <c r="G732" s="1" t="s">
        <v>2092</v>
      </c>
      <c r="H732" s="1" t="s">
        <v>2188</v>
      </c>
      <c r="I732" s="1">
        <f>+Territorio[[#This Row],[id]]</f>
        <v>722</v>
      </c>
    </row>
    <row r="733" spans="2:9" x14ac:dyDescent="0.3">
      <c r="B733">
        <v>723</v>
      </c>
      <c r="C733" s="1" t="s">
        <v>2189</v>
      </c>
      <c r="D733" s="1" t="s">
        <v>2190</v>
      </c>
      <c r="E733" s="1" t="s">
        <v>2091</v>
      </c>
      <c r="F733" s="1" t="s">
        <v>181</v>
      </c>
      <c r="G733" s="1" t="s">
        <v>2092</v>
      </c>
      <c r="H733" s="1" t="s">
        <v>2191</v>
      </c>
      <c r="I733" s="1">
        <f>+Territorio[[#This Row],[id]]</f>
        <v>723</v>
      </c>
    </row>
    <row r="734" spans="2:9" x14ac:dyDescent="0.3">
      <c r="B734">
        <v>724</v>
      </c>
      <c r="C734" s="1" t="s">
        <v>2192</v>
      </c>
      <c r="D734" s="1" t="s">
        <v>2193</v>
      </c>
      <c r="E734" s="1" t="s">
        <v>2091</v>
      </c>
      <c r="F734" s="1" t="s">
        <v>181</v>
      </c>
      <c r="G734" s="1" t="s">
        <v>2092</v>
      </c>
      <c r="H734" s="1" t="s">
        <v>2194</v>
      </c>
      <c r="I734" s="1">
        <f>+Territorio[[#This Row],[id]]</f>
        <v>724</v>
      </c>
    </row>
    <row r="735" spans="2:9" x14ac:dyDescent="0.3">
      <c r="B735">
        <v>725</v>
      </c>
      <c r="C735" s="1" t="s">
        <v>807</v>
      </c>
      <c r="D735" s="1" t="s">
        <v>2195</v>
      </c>
      <c r="E735" s="1" t="s">
        <v>2091</v>
      </c>
      <c r="F735" s="1" t="s">
        <v>181</v>
      </c>
      <c r="G735" s="1" t="s">
        <v>2092</v>
      </c>
      <c r="H735" s="1" t="s">
        <v>2196</v>
      </c>
      <c r="I735" s="1">
        <f>+Territorio[[#This Row],[id]]</f>
        <v>725</v>
      </c>
    </row>
    <row r="736" spans="2:9" x14ac:dyDescent="0.3">
      <c r="B736">
        <v>726</v>
      </c>
      <c r="C736" s="1" t="s">
        <v>2197</v>
      </c>
      <c r="D736" s="1" t="s">
        <v>2198</v>
      </c>
      <c r="E736" s="1" t="s">
        <v>2091</v>
      </c>
      <c r="F736" s="1" t="s">
        <v>181</v>
      </c>
      <c r="G736" s="1" t="s">
        <v>2092</v>
      </c>
      <c r="H736" s="1" t="s">
        <v>2199</v>
      </c>
      <c r="I736" s="1">
        <f>+Territorio[[#This Row],[id]]</f>
        <v>726</v>
      </c>
    </row>
    <row r="737" spans="2:9" x14ac:dyDescent="0.3">
      <c r="B737">
        <v>727</v>
      </c>
      <c r="C737" s="1" t="s">
        <v>2200</v>
      </c>
      <c r="D737" s="1" t="s">
        <v>2201</v>
      </c>
      <c r="E737" s="1" t="s">
        <v>2091</v>
      </c>
      <c r="F737" s="1" t="s">
        <v>181</v>
      </c>
      <c r="G737" s="1" t="s">
        <v>2092</v>
      </c>
      <c r="H737" s="1" t="s">
        <v>2202</v>
      </c>
      <c r="I737" s="1">
        <f>+Territorio[[#This Row],[id]]</f>
        <v>727</v>
      </c>
    </row>
    <row r="738" spans="2:9" x14ac:dyDescent="0.3">
      <c r="B738">
        <v>728</v>
      </c>
      <c r="C738" s="1" t="s">
        <v>2203</v>
      </c>
      <c r="D738" s="1" t="s">
        <v>2204</v>
      </c>
      <c r="E738" s="1" t="s">
        <v>2091</v>
      </c>
      <c r="F738" s="1" t="s">
        <v>181</v>
      </c>
      <c r="G738" s="1" t="s">
        <v>2092</v>
      </c>
      <c r="H738" s="1" t="s">
        <v>2205</v>
      </c>
      <c r="I738" s="1">
        <f>+Territorio[[#This Row],[id]]</f>
        <v>728</v>
      </c>
    </row>
    <row r="739" spans="2:9" x14ac:dyDescent="0.3">
      <c r="B739">
        <v>729</v>
      </c>
      <c r="C739" s="1" t="s">
        <v>2206</v>
      </c>
      <c r="D739" s="1" t="s">
        <v>2207</v>
      </c>
      <c r="E739" s="1" t="s">
        <v>2091</v>
      </c>
      <c r="F739" s="1" t="s">
        <v>181</v>
      </c>
      <c r="G739" s="1" t="s">
        <v>2092</v>
      </c>
      <c r="H739" s="1" t="s">
        <v>2208</v>
      </c>
      <c r="I739" s="1">
        <f>+Territorio[[#This Row],[id]]</f>
        <v>729</v>
      </c>
    </row>
    <row r="740" spans="2:9" x14ac:dyDescent="0.3">
      <c r="B740">
        <v>730</v>
      </c>
      <c r="C740" s="1" t="s">
        <v>2209</v>
      </c>
      <c r="D740" s="1" t="s">
        <v>2210</v>
      </c>
      <c r="E740" s="1" t="s">
        <v>2091</v>
      </c>
      <c r="F740" s="1" t="s">
        <v>181</v>
      </c>
      <c r="G740" s="1" t="s">
        <v>2092</v>
      </c>
      <c r="H740" s="1" t="s">
        <v>2211</v>
      </c>
      <c r="I740" s="1">
        <f>+Territorio[[#This Row],[id]]</f>
        <v>730</v>
      </c>
    </row>
    <row r="741" spans="2:9" x14ac:dyDescent="0.3">
      <c r="B741">
        <v>731</v>
      </c>
      <c r="C741" s="1" t="s">
        <v>2212</v>
      </c>
      <c r="D741" s="1" t="s">
        <v>2213</v>
      </c>
      <c r="E741" s="1" t="s">
        <v>2091</v>
      </c>
      <c r="F741" s="1" t="s">
        <v>181</v>
      </c>
      <c r="G741" s="1" t="s">
        <v>2092</v>
      </c>
      <c r="H741" s="1" t="s">
        <v>2214</v>
      </c>
      <c r="I741" s="1">
        <f>+Territorio[[#This Row],[id]]</f>
        <v>731</v>
      </c>
    </row>
    <row r="742" spans="2:9" x14ac:dyDescent="0.3">
      <c r="B742">
        <v>732</v>
      </c>
      <c r="C742" s="1" t="s">
        <v>2215</v>
      </c>
      <c r="D742" s="1" t="s">
        <v>2216</v>
      </c>
      <c r="E742" s="1" t="s">
        <v>2091</v>
      </c>
      <c r="F742" s="1" t="s">
        <v>181</v>
      </c>
      <c r="G742" s="1" t="s">
        <v>2092</v>
      </c>
      <c r="H742" s="1" t="s">
        <v>2217</v>
      </c>
      <c r="I742" s="1">
        <f>+Territorio[[#This Row],[id]]</f>
        <v>732</v>
      </c>
    </row>
    <row r="743" spans="2:9" x14ac:dyDescent="0.3">
      <c r="B743">
        <v>733</v>
      </c>
      <c r="C743" s="1" t="s">
        <v>810</v>
      </c>
      <c r="D743" s="1" t="s">
        <v>2218</v>
      </c>
      <c r="E743" s="1" t="s">
        <v>2091</v>
      </c>
      <c r="F743" s="1" t="s">
        <v>181</v>
      </c>
      <c r="G743" s="1" t="s">
        <v>2092</v>
      </c>
      <c r="H743" s="1" t="s">
        <v>2219</v>
      </c>
      <c r="I743" s="1">
        <f>+Territorio[[#This Row],[id]]</f>
        <v>733</v>
      </c>
    </row>
    <row r="744" spans="2:9" x14ac:dyDescent="0.3">
      <c r="B744">
        <v>734</v>
      </c>
      <c r="C744" s="1" t="s">
        <v>2220</v>
      </c>
      <c r="D744" s="1" t="s">
        <v>2221</v>
      </c>
      <c r="E744" s="1" t="s">
        <v>2091</v>
      </c>
      <c r="F744" s="1" t="s">
        <v>181</v>
      </c>
      <c r="G744" s="1" t="s">
        <v>2092</v>
      </c>
      <c r="H744" s="1" t="s">
        <v>2222</v>
      </c>
      <c r="I744" s="1">
        <f>+Territorio[[#This Row],[id]]</f>
        <v>734</v>
      </c>
    </row>
    <row r="745" spans="2:9" x14ac:dyDescent="0.3">
      <c r="B745">
        <v>735</v>
      </c>
      <c r="C745" s="1" t="s">
        <v>1261</v>
      </c>
      <c r="D745" s="1" t="s">
        <v>2223</v>
      </c>
      <c r="E745" s="1" t="s">
        <v>2091</v>
      </c>
      <c r="F745" s="1" t="s">
        <v>181</v>
      </c>
      <c r="G745" s="1" t="s">
        <v>2092</v>
      </c>
      <c r="H745" s="1" t="s">
        <v>2224</v>
      </c>
      <c r="I745" s="1">
        <f>+Territorio[[#This Row],[id]]</f>
        <v>735</v>
      </c>
    </row>
    <row r="746" spans="2:9" x14ac:dyDescent="0.3">
      <c r="B746">
        <v>736</v>
      </c>
      <c r="C746" s="1" t="s">
        <v>680</v>
      </c>
      <c r="D746" s="1" t="s">
        <v>2225</v>
      </c>
      <c r="E746" s="1" t="s">
        <v>2091</v>
      </c>
      <c r="F746" s="1" t="s">
        <v>181</v>
      </c>
      <c r="G746" s="1" t="s">
        <v>2092</v>
      </c>
      <c r="H746" s="1" t="s">
        <v>2226</v>
      </c>
      <c r="I746" s="1">
        <f>+Territorio[[#This Row],[id]]</f>
        <v>736</v>
      </c>
    </row>
    <row r="747" spans="2:9" x14ac:dyDescent="0.3">
      <c r="B747">
        <v>737</v>
      </c>
      <c r="C747" s="1" t="s">
        <v>1418</v>
      </c>
      <c r="D747" s="1" t="s">
        <v>2227</v>
      </c>
      <c r="E747" s="1" t="s">
        <v>2091</v>
      </c>
      <c r="F747" s="1" t="s">
        <v>181</v>
      </c>
      <c r="G747" s="1" t="s">
        <v>2092</v>
      </c>
      <c r="H747" s="1" t="s">
        <v>2228</v>
      </c>
      <c r="I747" s="1">
        <f>+Territorio[[#This Row],[id]]</f>
        <v>737</v>
      </c>
    </row>
    <row r="748" spans="2:9" x14ac:dyDescent="0.3">
      <c r="B748">
        <v>738</v>
      </c>
      <c r="C748" s="1" t="s">
        <v>2229</v>
      </c>
      <c r="D748" s="1" t="s">
        <v>2230</v>
      </c>
      <c r="E748" s="1" t="s">
        <v>2091</v>
      </c>
      <c r="F748" s="1" t="s">
        <v>181</v>
      </c>
      <c r="G748" s="1" t="s">
        <v>2092</v>
      </c>
      <c r="H748" s="1" t="s">
        <v>2231</v>
      </c>
      <c r="I748" s="1">
        <f>+Territorio[[#This Row],[id]]</f>
        <v>738</v>
      </c>
    </row>
    <row r="749" spans="2:9" x14ac:dyDescent="0.3">
      <c r="B749">
        <v>739</v>
      </c>
      <c r="C749" s="1" t="s">
        <v>2232</v>
      </c>
      <c r="D749" s="1" t="s">
        <v>2233</v>
      </c>
      <c r="E749" s="1" t="s">
        <v>2091</v>
      </c>
      <c r="F749" s="1" t="s">
        <v>181</v>
      </c>
      <c r="G749" s="1" t="s">
        <v>2092</v>
      </c>
      <c r="H749" s="1" t="s">
        <v>2234</v>
      </c>
      <c r="I749" s="1">
        <f>+Territorio[[#This Row],[id]]</f>
        <v>739</v>
      </c>
    </row>
    <row r="750" spans="2:9" x14ac:dyDescent="0.3">
      <c r="B750">
        <v>740</v>
      </c>
      <c r="C750" s="1" t="s">
        <v>2235</v>
      </c>
      <c r="D750" s="1" t="s">
        <v>2236</v>
      </c>
      <c r="E750" s="1" t="s">
        <v>2091</v>
      </c>
      <c r="F750" s="1" t="s">
        <v>181</v>
      </c>
      <c r="G750" s="1" t="s">
        <v>2092</v>
      </c>
      <c r="H750" s="1" t="s">
        <v>2237</v>
      </c>
      <c r="I750" s="1">
        <f>+Territorio[[#This Row],[id]]</f>
        <v>740</v>
      </c>
    </row>
    <row r="751" spans="2:9" x14ac:dyDescent="0.3">
      <c r="B751">
        <v>741</v>
      </c>
      <c r="C751" s="1" t="s">
        <v>1750</v>
      </c>
      <c r="D751" s="1" t="s">
        <v>2238</v>
      </c>
      <c r="E751" s="1" t="s">
        <v>2091</v>
      </c>
      <c r="F751" s="1" t="s">
        <v>181</v>
      </c>
      <c r="G751" s="1" t="s">
        <v>2092</v>
      </c>
      <c r="H751" s="1" t="s">
        <v>2239</v>
      </c>
      <c r="I751" s="1">
        <f>+Territorio[[#This Row],[id]]</f>
        <v>741</v>
      </c>
    </row>
    <row r="752" spans="2:9" x14ac:dyDescent="0.3">
      <c r="B752">
        <v>742</v>
      </c>
      <c r="C752" s="1" t="s">
        <v>2240</v>
      </c>
      <c r="D752" s="1" t="s">
        <v>2241</v>
      </c>
      <c r="E752" s="1" t="s">
        <v>2091</v>
      </c>
      <c r="F752" s="1" t="s">
        <v>181</v>
      </c>
      <c r="G752" s="1" t="s">
        <v>2092</v>
      </c>
      <c r="H752" s="1" t="s">
        <v>2242</v>
      </c>
      <c r="I752" s="1">
        <f>+Territorio[[#This Row],[id]]</f>
        <v>742</v>
      </c>
    </row>
    <row r="753" spans="2:9" x14ac:dyDescent="0.3">
      <c r="B753">
        <v>743</v>
      </c>
      <c r="C753" s="1" t="s">
        <v>351</v>
      </c>
      <c r="D753" s="1" t="s">
        <v>2243</v>
      </c>
      <c r="E753" s="1" t="s">
        <v>2091</v>
      </c>
      <c r="F753" s="1" t="s">
        <v>181</v>
      </c>
      <c r="G753" s="1" t="s">
        <v>2092</v>
      </c>
      <c r="H753" s="1" t="s">
        <v>2244</v>
      </c>
      <c r="I753" s="1">
        <f>+Territorio[[#This Row],[id]]</f>
        <v>743</v>
      </c>
    </row>
    <row r="754" spans="2:9" x14ac:dyDescent="0.3">
      <c r="B754">
        <v>744</v>
      </c>
      <c r="C754" s="1" t="s">
        <v>2245</v>
      </c>
      <c r="D754" s="1" t="s">
        <v>2246</v>
      </c>
      <c r="E754" s="1" t="s">
        <v>2091</v>
      </c>
      <c r="F754" s="1" t="s">
        <v>181</v>
      </c>
      <c r="G754" s="1" t="s">
        <v>2092</v>
      </c>
      <c r="H754" s="1" t="s">
        <v>2247</v>
      </c>
      <c r="I754" s="1">
        <f>+Territorio[[#This Row],[id]]</f>
        <v>744</v>
      </c>
    </row>
    <row r="755" spans="2:9" x14ac:dyDescent="0.3">
      <c r="B755">
        <v>745</v>
      </c>
      <c r="C755" s="1" t="s">
        <v>1389</v>
      </c>
      <c r="D755" s="1" t="s">
        <v>2248</v>
      </c>
      <c r="E755" s="1" t="s">
        <v>2091</v>
      </c>
      <c r="F755" s="1" t="s">
        <v>181</v>
      </c>
      <c r="G755" s="1" t="s">
        <v>2092</v>
      </c>
      <c r="H755" s="1" t="s">
        <v>2249</v>
      </c>
      <c r="I755" s="1">
        <f>+Territorio[[#This Row],[id]]</f>
        <v>745</v>
      </c>
    </row>
    <row r="756" spans="2:9" x14ac:dyDescent="0.3">
      <c r="B756">
        <v>746</v>
      </c>
      <c r="C756" s="1" t="s">
        <v>2250</v>
      </c>
      <c r="D756" s="1" t="s">
        <v>2251</v>
      </c>
      <c r="E756" s="1" t="s">
        <v>2091</v>
      </c>
      <c r="F756" s="1" t="s">
        <v>181</v>
      </c>
      <c r="G756" s="1" t="s">
        <v>2092</v>
      </c>
      <c r="H756" s="1" t="s">
        <v>2252</v>
      </c>
      <c r="I756" s="1">
        <f>+Territorio[[#This Row],[id]]</f>
        <v>746</v>
      </c>
    </row>
    <row r="757" spans="2:9" x14ac:dyDescent="0.3">
      <c r="B757">
        <v>747</v>
      </c>
      <c r="C757" s="1" t="s">
        <v>2253</v>
      </c>
      <c r="D757" s="1" t="s">
        <v>2254</v>
      </c>
      <c r="E757" s="1" t="s">
        <v>2091</v>
      </c>
      <c r="F757" s="1" t="s">
        <v>181</v>
      </c>
      <c r="G757" s="1" t="s">
        <v>2092</v>
      </c>
      <c r="H757" s="1" t="s">
        <v>2255</v>
      </c>
      <c r="I757" s="1">
        <f>+Territorio[[#This Row],[id]]</f>
        <v>747</v>
      </c>
    </row>
    <row r="758" spans="2:9" x14ac:dyDescent="0.3">
      <c r="B758">
        <v>748</v>
      </c>
      <c r="C758" s="1" t="s">
        <v>2256</v>
      </c>
      <c r="D758" s="1" t="s">
        <v>2257</v>
      </c>
      <c r="E758" s="1" t="s">
        <v>2091</v>
      </c>
      <c r="F758" s="1" t="s">
        <v>181</v>
      </c>
      <c r="G758" s="1" t="s">
        <v>2092</v>
      </c>
      <c r="H758" s="1" t="s">
        <v>2258</v>
      </c>
      <c r="I758" s="1">
        <f>+Territorio[[#This Row],[id]]</f>
        <v>748</v>
      </c>
    </row>
    <row r="759" spans="2:9" x14ac:dyDescent="0.3">
      <c r="B759">
        <v>749</v>
      </c>
      <c r="C759" s="1" t="s">
        <v>2259</v>
      </c>
      <c r="D759" s="1" t="s">
        <v>2260</v>
      </c>
      <c r="E759" s="1" t="s">
        <v>2091</v>
      </c>
      <c r="F759" s="1" t="s">
        <v>181</v>
      </c>
      <c r="G759" s="1" t="s">
        <v>2092</v>
      </c>
      <c r="H759" s="1" t="s">
        <v>2261</v>
      </c>
      <c r="I759" s="1">
        <f>+Territorio[[#This Row],[id]]</f>
        <v>749</v>
      </c>
    </row>
    <row r="760" spans="2:9" x14ac:dyDescent="0.3">
      <c r="B760">
        <v>750</v>
      </c>
      <c r="C760" s="1" t="s">
        <v>2262</v>
      </c>
      <c r="D760" s="1" t="s">
        <v>2263</v>
      </c>
      <c r="E760" s="1" t="s">
        <v>2091</v>
      </c>
      <c r="F760" s="1" t="s">
        <v>181</v>
      </c>
      <c r="G760" s="1" t="s">
        <v>2092</v>
      </c>
      <c r="H760" s="1" t="s">
        <v>2264</v>
      </c>
      <c r="I760" s="1">
        <f>+Territorio[[#This Row],[id]]</f>
        <v>750</v>
      </c>
    </row>
    <row r="761" spans="2:9" x14ac:dyDescent="0.3">
      <c r="B761">
        <v>751</v>
      </c>
      <c r="C761" s="1" t="s">
        <v>2265</v>
      </c>
      <c r="D761" s="1" t="s">
        <v>2266</v>
      </c>
      <c r="E761" s="1" t="s">
        <v>2091</v>
      </c>
      <c r="F761" s="1" t="s">
        <v>181</v>
      </c>
      <c r="G761" s="1" t="s">
        <v>2092</v>
      </c>
      <c r="H761" s="1" t="s">
        <v>2267</v>
      </c>
      <c r="I761" s="1">
        <f>+Territorio[[#This Row],[id]]</f>
        <v>751</v>
      </c>
    </row>
    <row r="762" spans="2:9" x14ac:dyDescent="0.3">
      <c r="B762">
        <v>752</v>
      </c>
      <c r="C762" s="1" t="s">
        <v>1240</v>
      </c>
      <c r="D762" s="1" t="s">
        <v>2268</v>
      </c>
      <c r="E762" s="1" t="s">
        <v>2091</v>
      </c>
      <c r="F762" s="1" t="s">
        <v>181</v>
      </c>
      <c r="G762" s="1" t="s">
        <v>2092</v>
      </c>
      <c r="H762" s="1" t="s">
        <v>2269</v>
      </c>
      <c r="I762" s="1">
        <f>+Territorio[[#This Row],[id]]</f>
        <v>752</v>
      </c>
    </row>
    <row r="763" spans="2:9" x14ac:dyDescent="0.3">
      <c r="B763">
        <v>753</v>
      </c>
      <c r="C763" s="1" t="s">
        <v>2270</v>
      </c>
      <c r="D763" s="1" t="s">
        <v>2271</v>
      </c>
      <c r="E763" s="1" t="s">
        <v>2091</v>
      </c>
      <c r="F763" s="1" t="s">
        <v>181</v>
      </c>
      <c r="G763" s="1" t="s">
        <v>2092</v>
      </c>
      <c r="H763" s="1" t="s">
        <v>2272</v>
      </c>
      <c r="I763" s="1">
        <f>+Territorio[[#This Row],[id]]</f>
        <v>753</v>
      </c>
    </row>
    <row r="764" spans="2:9" x14ac:dyDescent="0.3">
      <c r="B764">
        <v>754</v>
      </c>
      <c r="C764" s="1" t="s">
        <v>816</v>
      </c>
      <c r="D764" s="1" t="s">
        <v>2273</v>
      </c>
      <c r="E764" s="1" t="s">
        <v>2091</v>
      </c>
      <c r="F764" s="1" t="s">
        <v>181</v>
      </c>
      <c r="G764" s="1" t="s">
        <v>2092</v>
      </c>
      <c r="H764" s="1" t="s">
        <v>2274</v>
      </c>
      <c r="I764" s="1">
        <f>+Territorio[[#This Row],[id]]</f>
        <v>754</v>
      </c>
    </row>
    <row r="765" spans="2:9" x14ac:dyDescent="0.3">
      <c r="B765">
        <v>755</v>
      </c>
      <c r="C765" s="1" t="s">
        <v>2275</v>
      </c>
      <c r="D765" s="1" t="s">
        <v>2276</v>
      </c>
      <c r="E765" s="1" t="s">
        <v>2091</v>
      </c>
      <c r="F765" s="1" t="s">
        <v>181</v>
      </c>
      <c r="G765" s="1" t="s">
        <v>2092</v>
      </c>
      <c r="H765" s="1" t="s">
        <v>2277</v>
      </c>
      <c r="I765" s="1">
        <f>+Territorio[[#This Row],[id]]</f>
        <v>755</v>
      </c>
    </row>
    <row r="766" spans="2:9" x14ac:dyDescent="0.3">
      <c r="B766">
        <v>756</v>
      </c>
      <c r="C766" s="1" t="s">
        <v>2278</v>
      </c>
      <c r="D766" s="1" t="s">
        <v>2279</v>
      </c>
      <c r="E766" s="1" t="s">
        <v>2091</v>
      </c>
      <c r="F766" s="1" t="s">
        <v>181</v>
      </c>
      <c r="G766" s="1" t="s">
        <v>2092</v>
      </c>
      <c r="H766" s="1" t="s">
        <v>2280</v>
      </c>
      <c r="I766" s="1">
        <f>+Territorio[[#This Row],[id]]</f>
        <v>756</v>
      </c>
    </row>
    <row r="767" spans="2:9" x14ac:dyDescent="0.3">
      <c r="B767">
        <v>757</v>
      </c>
      <c r="C767" s="1" t="s">
        <v>2281</v>
      </c>
      <c r="D767" s="1" t="s">
        <v>2282</v>
      </c>
      <c r="E767" s="1" t="s">
        <v>2091</v>
      </c>
      <c r="F767" s="1" t="s">
        <v>181</v>
      </c>
      <c r="G767" s="1" t="s">
        <v>2092</v>
      </c>
      <c r="H767" s="1" t="s">
        <v>2283</v>
      </c>
      <c r="I767" s="1">
        <f>+Territorio[[#This Row],[id]]</f>
        <v>757</v>
      </c>
    </row>
    <row r="768" spans="2:9" x14ac:dyDescent="0.3">
      <c r="B768">
        <v>758</v>
      </c>
      <c r="C768" s="1" t="s">
        <v>2284</v>
      </c>
      <c r="D768" s="1" t="s">
        <v>2285</v>
      </c>
      <c r="E768" s="1" t="s">
        <v>2091</v>
      </c>
      <c r="F768" s="1" t="s">
        <v>181</v>
      </c>
      <c r="G768" s="1" t="s">
        <v>2092</v>
      </c>
      <c r="H768" s="1" t="s">
        <v>2286</v>
      </c>
      <c r="I768" s="1">
        <f>+Territorio[[#This Row],[id]]</f>
        <v>758</v>
      </c>
    </row>
    <row r="769" spans="2:9" x14ac:dyDescent="0.3">
      <c r="B769">
        <v>759</v>
      </c>
      <c r="C769" s="1" t="s">
        <v>2287</v>
      </c>
      <c r="D769" s="1" t="s">
        <v>2288</v>
      </c>
      <c r="E769" s="1" t="s">
        <v>2091</v>
      </c>
      <c r="F769" s="1" t="s">
        <v>181</v>
      </c>
      <c r="G769" s="1" t="s">
        <v>2092</v>
      </c>
      <c r="H769" s="1" t="s">
        <v>2289</v>
      </c>
      <c r="I769" s="1">
        <f>+Territorio[[#This Row],[id]]</f>
        <v>759</v>
      </c>
    </row>
    <row r="770" spans="2:9" x14ac:dyDescent="0.3">
      <c r="B770">
        <v>760</v>
      </c>
      <c r="C770" s="1" t="s">
        <v>2290</v>
      </c>
      <c r="D770" s="1" t="s">
        <v>2291</v>
      </c>
      <c r="E770" s="1" t="s">
        <v>2091</v>
      </c>
      <c r="F770" s="1" t="s">
        <v>181</v>
      </c>
      <c r="G770" s="1" t="s">
        <v>2092</v>
      </c>
      <c r="H770" s="1" t="s">
        <v>2292</v>
      </c>
      <c r="I770" s="1">
        <f>+Territorio[[#This Row],[id]]</f>
        <v>760</v>
      </c>
    </row>
    <row r="771" spans="2:9" x14ac:dyDescent="0.3">
      <c r="B771">
        <v>761</v>
      </c>
      <c r="C771" s="1" t="s">
        <v>2293</v>
      </c>
      <c r="D771" s="1" t="s">
        <v>2294</v>
      </c>
      <c r="E771" s="1" t="s">
        <v>2091</v>
      </c>
      <c r="F771" s="1" t="s">
        <v>181</v>
      </c>
      <c r="G771" s="1" t="s">
        <v>2092</v>
      </c>
      <c r="H771" s="1" t="s">
        <v>2295</v>
      </c>
      <c r="I771" s="1">
        <f>+Territorio[[#This Row],[id]]</f>
        <v>761</v>
      </c>
    </row>
    <row r="772" spans="2:9" x14ac:dyDescent="0.3">
      <c r="B772">
        <v>762</v>
      </c>
      <c r="C772" s="1" t="s">
        <v>2296</v>
      </c>
      <c r="D772" s="1" t="s">
        <v>2297</v>
      </c>
      <c r="E772" s="1" t="s">
        <v>2091</v>
      </c>
      <c r="F772" s="1" t="s">
        <v>181</v>
      </c>
      <c r="G772" s="1" t="s">
        <v>2092</v>
      </c>
      <c r="H772" s="1" t="s">
        <v>2298</v>
      </c>
      <c r="I772" s="1">
        <f>+Territorio[[#This Row],[id]]</f>
        <v>762</v>
      </c>
    </row>
    <row r="773" spans="2:9" x14ac:dyDescent="0.3">
      <c r="B773">
        <v>763</v>
      </c>
      <c r="C773" s="1" t="s">
        <v>2299</v>
      </c>
      <c r="D773" s="1" t="s">
        <v>2300</v>
      </c>
      <c r="E773" s="1" t="s">
        <v>2091</v>
      </c>
      <c r="F773" s="1" t="s">
        <v>181</v>
      </c>
      <c r="G773" s="1" t="s">
        <v>2092</v>
      </c>
      <c r="H773" s="1" t="s">
        <v>2301</v>
      </c>
      <c r="I773" s="1">
        <f>+Territorio[[#This Row],[id]]</f>
        <v>763</v>
      </c>
    </row>
    <row r="774" spans="2:9" x14ac:dyDescent="0.3">
      <c r="B774">
        <v>764</v>
      </c>
      <c r="C774" s="1" t="s">
        <v>2302</v>
      </c>
      <c r="D774" s="1" t="s">
        <v>2303</v>
      </c>
      <c r="E774" s="1" t="s">
        <v>2091</v>
      </c>
      <c r="F774" s="1" t="s">
        <v>181</v>
      </c>
      <c r="G774" s="1" t="s">
        <v>2092</v>
      </c>
      <c r="H774" s="1" t="s">
        <v>2304</v>
      </c>
      <c r="I774" s="1">
        <f>+Territorio[[#This Row],[id]]</f>
        <v>764</v>
      </c>
    </row>
    <row r="775" spans="2:9" x14ac:dyDescent="0.3">
      <c r="B775">
        <v>765</v>
      </c>
      <c r="C775" s="1" t="s">
        <v>2305</v>
      </c>
      <c r="D775" s="1" t="s">
        <v>2306</v>
      </c>
      <c r="E775" s="1" t="s">
        <v>2091</v>
      </c>
      <c r="F775" s="1" t="s">
        <v>181</v>
      </c>
      <c r="G775" s="1" t="s">
        <v>2092</v>
      </c>
      <c r="H775" s="1" t="s">
        <v>2307</v>
      </c>
      <c r="I775" s="1">
        <f>+Territorio[[#This Row],[id]]</f>
        <v>765</v>
      </c>
    </row>
    <row r="776" spans="2:9" x14ac:dyDescent="0.3">
      <c r="B776">
        <v>766</v>
      </c>
      <c r="C776" s="1" t="s">
        <v>2308</v>
      </c>
      <c r="D776" s="1" t="s">
        <v>2309</v>
      </c>
      <c r="E776" s="1" t="s">
        <v>2091</v>
      </c>
      <c r="F776" s="1" t="s">
        <v>181</v>
      </c>
      <c r="G776" s="1" t="s">
        <v>2092</v>
      </c>
      <c r="H776" s="1" t="s">
        <v>2310</v>
      </c>
      <c r="I776" s="1">
        <f>+Territorio[[#This Row],[id]]</f>
        <v>766</v>
      </c>
    </row>
    <row r="777" spans="2:9" x14ac:dyDescent="0.3">
      <c r="B777">
        <v>767</v>
      </c>
      <c r="C777" s="1" t="s">
        <v>2311</v>
      </c>
      <c r="D777" s="1" t="s">
        <v>2312</v>
      </c>
      <c r="E777" s="1" t="s">
        <v>2091</v>
      </c>
      <c r="F777" s="1" t="s">
        <v>181</v>
      </c>
      <c r="G777" s="1" t="s">
        <v>2092</v>
      </c>
      <c r="H777" s="1" t="s">
        <v>2313</v>
      </c>
      <c r="I777" s="1">
        <f>+Territorio[[#This Row],[id]]</f>
        <v>767</v>
      </c>
    </row>
    <row r="778" spans="2:9" x14ac:dyDescent="0.3">
      <c r="B778">
        <v>768</v>
      </c>
      <c r="C778" s="1" t="s">
        <v>2314</v>
      </c>
      <c r="D778" s="1" t="s">
        <v>2315</v>
      </c>
      <c r="E778" s="1" t="s">
        <v>2091</v>
      </c>
      <c r="F778" s="1" t="s">
        <v>181</v>
      </c>
      <c r="G778" s="1" t="s">
        <v>2092</v>
      </c>
      <c r="H778" s="1" t="s">
        <v>2316</v>
      </c>
      <c r="I778" s="1">
        <f>+Territorio[[#This Row],[id]]</f>
        <v>768</v>
      </c>
    </row>
    <row r="779" spans="2:9" x14ac:dyDescent="0.3">
      <c r="B779">
        <v>769</v>
      </c>
      <c r="C779" s="1" t="s">
        <v>2317</v>
      </c>
      <c r="D779" s="1" t="s">
        <v>2318</v>
      </c>
      <c r="E779" s="1" t="s">
        <v>2091</v>
      </c>
      <c r="F779" s="1" t="s">
        <v>181</v>
      </c>
      <c r="G779" s="1" t="s">
        <v>2092</v>
      </c>
      <c r="H779" s="1" t="s">
        <v>2319</v>
      </c>
      <c r="I779" s="1">
        <f>+Territorio[[#This Row],[id]]</f>
        <v>769</v>
      </c>
    </row>
    <row r="780" spans="2:9" x14ac:dyDescent="0.3">
      <c r="B780">
        <v>770</v>
      </c>
      <c r="C780" s="1" t="s">
        <v>819</v>
      </c>
      <c r="D780" s="1" t="s">
        <v>2320</v>
      </c>
      <c r="E780" s="1" t="s">
        <v>2091</v>
      </c>
      <c r="F780" s="1" t="s">
        <v>181</v>
      </c>
      <c r="G780" s="1" t="s">
        <v>2092</v>
      </c>
      <c r="H780" s="1" t="s">
        <v>2321</v>
      </c>
      <c r="I780" s="1">
        <f>+Territorio[[#This Row],[id]]</f>
        <v>770</v>
      </c>
    </row>
    <row r="781" spans="2:9" x14ac:dyDescent="0.3">
      <c r="B781">
        <v>771</v>
      </c>
      <c r="C781" s="1" t="s">
        <v>1008</v>
      </c>
      <c r="D781" s="1" t="s">
        <v>2090</v>
      </c>
      <c r="E781" s="1" t="s">
        <v>2322</v>
      </c>
      <c r="F781" s="1" t="s">
        <v>202</v>
      </c>
      <c r="G781" s="1" t="s">
        <v>2092</v>
      </c>
      <c r="H781" s="1" t="s">
        <v>2323</v>
      </c>
      <c r="I781" s="1">
        <f>+Territorio[[#This Row],[id]]</f>
        <v>771</v>
      </c>
    </row>
    <row r="782" spans="2:9" x14ac:dyDescent="0.3">
      <c r="B782">
        <v>772</v>
      </c>
      <c r="C782" s="1" t="s">
        <v>2324</v>
      </c>
      <c r="D782" s="1" t="s">
        <v>2095</v>
      </c>
      <c r="E782" s="1" t="s">
        <v>2322</v>
      </c>
      <c r="F782" s="1" t="s">
        <v>202</v>
      </c>
      <c r="G782" s="1" t="s">
        <v>2092</v>
      </c>
      <c r="H782" s="1" t="s">
        <v>2325</v>
      </c>
      <c r="I782" s="1">
        <f>+Territorio[[#This Row],[id]]</f>
        <v>772</v>
      </c>
    </row>
    <row r="783" spans="2:9" x14ac:dyDescent="0.3">
      <c r="B783">
        <v>773</v>
      </c>
      <c r="C783" s="1" t="s">
        <v>2326</v>
      </c>
      <c r="D783" s="1" t="s">
        <v>2098</v>
      </c>
      <c r="E783" s="1" t="s">
        <v>2322</v>
      </c>
      <c r="F783" s="1" t="s">
        <v>202</v>
      </c>
      <c r="G783" s="1" t="s">
        <v>2092</v>
      </c>
      <c r="H783" s="1" t="s">
        <v>2327</v>
      </c>
      <c r="I783" s="1">
        <f>+Territorio[[#This Row],[id]]</f>
        <v>773</v>
      </c>
    </row>
    <row r="784" spans="2:9" x14ac:dyDescent="0.3">
      <c r="B784">
        <v>774</v>
      </c>
      <c r="C784" s="1" t="s">
        <v>2328</v>
      </c>
      <c r="D784" s="1" t="s">
        <v>2101</v>
      </c>
      <c r="E784" s="1" t="s">
        <v>2322</v>
      </c>
      <c r="F784" s="1" t="s">
        <v>202</v>
      </c>
      <c r="G784" s="1" t="s">
        <v>2092</v>
      </c>
      <c r="H784" s="1" t="s">
        <v>2329</v>
      </c>
      <c r="I784" s="1">
        <f>+Territorio[[#This Row],[id]]</f>
        <v>774</v>
      </c>
    </row>
    <row r="785" spans="2:9" x14ac:dyDescent="0.3">
      <c r="B785">
        <v>775</v>
      </c>
      <c r="C785" s="1" t="s">
        <v>2330</v>
      </c>
      <c r="D785" s="1" t="s">
        <v>2104</v>
      </c>
      <c r="E785" s="1" t="s">
        <v>2322</v>
      </c>
      <c r="F785" s="1" t="s">
        <v>202</v>
      </c>
      <c r="G785" s="1" t="s">
        <v>2092</v>
      </c>
      <c r="H785" s="1" t="s">
        <v>2331</v>
      </c>
      <c r="I785" s="1">
        <f>+Territorio[[#This Row],[id]]</f>
        <v>775</v>
      </c>
    </row>
    <row r="786" spans="2:9" x14ac:dyDescent="0.3">
      <c r="B786">
        <v>776</v>
      </c>
      <c r="C786" s="1" t="s">
        <v>2332</v>
      </c>
      <c r="D786" s="1" t="s">
        <v>2107</v>
      </c>
      <c r="E786" s="1" t="s">
        <v>2322</v>
      </c>
      <c r="F786" s="1" t="s">
        <v>202</v>
      </c>
      <c r="G786" s="1" t="s">
        <v>2092</v>
      </c>
      <c r="H786" s="1" t="s">
        <v>2333</v>
      </c>
      <c r="I786" s="1">
        <f>+Territorio[[#This Row],[id]]</f>
        <v>776</v>
      </c>
    </row>
    <row r="787" spans="2:9" x14ac:dyDescent="0.3">
      <c r="B787">
        <v>777</v>
      </c>
      <c r="C787" s="1" t="s">
        <v>2334</v>
      </c>
      <c r="D787" s="1" t="s">
        <v>2110</v>
      </c>
      <c r="E787" s="1" t="s">
        <v>2322</v>
      </c>
      <c r="F787" s="1" t="s">
        <v>202</v>
      </c>
      <c r="G787" s="1" t="s">
        <v>2092</v>
      </c>
      <c r="H787" s="1" t="s">
        <v>2335</v>
      </c>
      <c r="I787" s="1">
        <f>+Territorio[[#This Row],[id]]</f>
        <v>777</v>
      </c>
    </row>
    <row r="788" spans="2:9" x14ac:dyDescent="0.3">
      <c r="B788">
        <v>778</v>
      </c>
      <c r="C788" s="1" t="s">
        <v>2336</v>
      </c>
      <c r="D788" s="1" t="s">
        <v>2113</v>
      </c>
      <c r="E788" s="1" t="s">
        <v>2322</v>
      </c>
      <c r="F788" s="1" t="s">
        <v>202</v>
      </c>
      <c r="G788" s="1" t="s">
        <v>2092</v>
      </c>
      <c r="H788" s="1" t="s">
        <v>2337</v>
      </c>
      <c r="I788" s="1">
        <f>+Territorio[[#This Row],[id]]</f>
        <v>778</v>
      </c>
    </row>
    <row r="789" spans="2:9" x14ac:dyDescent="0.3">
      <c r="B789">
        <v>779</v>
      </c>
      <c r="C789" s="1" t="s">
        <v>2338</v>
      </c>
      <c r="D789" s="1" t="s">
        <v>2115</v>
      </c>
      <c r="E789" s="1" t="s">
        <v>2322</v>
      </c>
      <c r="F789" s="1" t="s">
        <v>202</v>
      </c>
      <c r="G789" s="1" t="s">
        <v>2092</v>
      </c>
      <c r="H789" s="1" t="s">
        <v>2339</v>
      </c>
      <c r="I789" s="1">
        <f>+Territorio[[#This Row],[id]]</f>
        <v>779</v>
      </c>
    </row>
    <row r="790" spans="2:9" x14ac:dyDescent="0.3">
      <c r="B790">
        <v>780</v>
      </c>
      <c r="C790" s="1" t="s">
        <v>2340</v>
      </c>
      <c r="D790" s="1" t="s">
        <v>2118</v>
      </c>
      <c r="E790" s="1" t="s">
        <v>2322</v>
      </c>
      <c r="F790" s="1" t="s">
        <v>202</v>
      </c>
      <c r="G790" s="1" t="s">
        <v>2092</v>
      </c>
      <c r="H790" s="1" t="s">
        <v>2341</v>
      </c>
      <c r="I790" s="1">
        <f>+Territorio[[#This Row],[id]]</f>
        <v>780</v>
      </c>
    </row>
    <row r="791" spans="2:9" x14ac:dyDescent="0.3">
      <c r="B791">
        <v>781</v>
      </c>
      <c r="C791" s="1" t="s">
        <v>2342</v>
      </c>
      <c r="D791" s="1" t="s">
        <v>2121</v>
      </c>
      <c r="E791" s="1" t="s">
        <v>2322</v>
      </c>
      <c r="F791" s="1" t="s">
        <v>202</v>
      </c>
      <c r="G791" s="1" t="s">
        <v>2092</v>
      </c>
      <c r="H791" s="1" t="s">
        <v>2343</v>
      </c>
      <c r="I791" s="1">
        <f>+Territorio[[#This Row],[id]]</f>
        <v>781</v>
      </c>
    </row>
    <row r="792" spans="2:9" x14ac:dyDescent="0.3">
      <c r="B792">
        <v>782</v>
      </c>
      <c r="C792" s="1" t="s">
        <v>2344</v>
      </c>
      <c r="D792" s="1" t="s">
        <v>2124</v>
      </c>
      <c r="E792" s="1" t="s">
        <v>2322</v>
      </c>
      <c r="F792" s="1" t="s">
        <v>202</v>
      </c>
      <c r="G792" s="1" t="s">
        <v>2092</v>
      </c>
      <c r="H792" s="1" t="s">
        <v>2345</v>
      </c>
      <c r="I792" s="1">
        <f>+Territorio[[#This Row],[id]]</f>
        <v>782</v>
      </c>
    </row>
    <row r="793" spans="2:9" x14ac:dyDescent="0.3">
      <c r="B793">
        <v>783</v>
      </c>
      <c r="C793" s="1" t="s">
        <v>2346</v>
      </c>
      <c r="D793" s="1" t="s">
        <v>2153</v>
      </c>
      <c r="E793" s="1" t="s">
        <v>2322</v>
      </c>
      <c r="F793" s="1" t="s">
        <v>202</v>
      </c>
      <c r="G793" s="1" t="s">
        <v>2092</v>
      </c>
      <c r="H793" s="1" t="s">
        <v>2347</v>
      </c>
      <c r="I793" s="1">
        <f>+Territorio[[#This Row],[id]]</f>
        <v>783</v>
      </c>
    </row>
    <row r="794" spans="2:9" x14ac:dyDescent="0.3">
      <c r="B794">
        <v>784</v>
      </c>
      <c r="C794" s="1" t="s">
        <v>2348</v>
      </c>
      <c r="D794" s="1" t="s">
        <v>2155</v>
      </c>
      <c r="E794" s="1" t="s">
        <v>2322</v>
      </c>
      <c r="F794" s="1" t="s">
        <v>202</v>
      </c>
      <c r="G794" s="1" t="s">
        <v>2092</v>
      </c>
      <c r="H794" s="1" t="s">
        <v>2349</v>
      </c>
      <c r="I794" s="1">
        <f>+Territorio[[#This Row],[id]]</f>
        <v>784</v>
      </c>
    </row>
    <row r="795" spans="2:9" x14ac:dyDescent="0.3">
      <c r="B795">
        <v>785</v>
      </c>
      <c r="C795" s="1" t="s">
        <v>2350</v>
      </c>
      <c r="D795" s="1" t="s">
        <v>2158</v>
      </c>
      <c r="E795" s="1" t="s">
        <v>2322</v>
      </c>
      <c r="F795" s="1" t="s">
        <v>202</v>
      </c>
      <c r="G795" s="1" t="s">
        <v>2092</v>
      </c>
      <c r="H795" s="1" t="s">
        <v>2351</v>
      </c>
      <c r="I795" s="1">
        <f>+Territorio[[#This Row],[id]]</f>
        <v>785</v>
      </c>
    </row>
    <row r="796" spans="2:9" x14ac:dyDescent="0.3">
      <c r="B796">
        <v>786</v>
      </c>
      <c r="C796" s="1" t="s">
        <v>2352</v>
      </c>
      <c r="D796" s="1" t="s">
        <v>2167</v>
      </c>
      <c r="E796" s="1" t="s">
        <v>2322</v>
      </c>
      <c r="F796" s="1" t="s">
        <v>202</v>
      </c>
      <c r="G796" s="1" t="s">
        <v>2092</v>
      </c>
      <c r="H796" s="1" t="s">
        <v>2353</v>
      </c>
      <c r="I796" s="1">
        <f>+Territorio[[#This Row],[id]]</f>
        <v>786</v>
      </c>
    </row>
    <row r="797" spans="2:9" x14ac:dyDescent="0.3">
      <c r="B797">
        <v>787</v>
      </c>
      <c r="C797" s="1" t="s">
        <v>2354</v>
      </c>
      <c r="D797" s="1" t="s">
        <v>2170</v>
      </c>
      <c r="E797" s="1" t="s">
        <v>2322</v>
      </c>
      <c r="F797" s="1" t="s">
        <v>202</v>
      </c>
      <c r="G797" s="1" t="s">
        <v>2092</v>
      </c>
      <c r="H797" s="1" t="s">
        <v>2355</v>
      </c>
      <c r="I797" s="1">
        <f>+Territorio[[#This Row],[id]]</f>
        <v>787</v>
      </c>
    </row>
    <row r="798" spans="2:9" x14ac:dyDescent="0.3">
      <c r="B798">
        <v>788</v>
      </c>
      <c r="C798" s="1" t="s">
        <v>2356</v>
      </c>
      <c r="D798" s="1" t="s">
        <v>2173</v>
      </c>
      <c r="E798" s="1" t="s">
        <v>2322</v>
      </c>
      <c r="F798" s="1" t="s">
        <v>202</v>
      </c>
      <c r="G798" s="1" t="s">
        <v>2092</v>
      </c>
      <c r="H798" s="1" t="s">
        <v>2357</v>
      </c>
      <c r="I798" s="1">
        <f>+Territorio[[#This Row],[id]]</f>
        <v>788</v>
      </c>
    </row>
    <row r="799" spans="2:9" x14ac:dyDescent="0.3">
      <c r="B799">
        <v>789</v>
      </c>
      <c r="C799" s="1" t="s">
        <v>1040</v>
      </c>
      <c r="D799" s="1" t="s">
        <v>2175</v>
      </c>
      <c r="E799" s="1" t="s">
        <v>2322</v>
      </c>
      <c r="F799" s="1" t="s">
        <v>202</v>
      </c>
      <c r="G799" s="1" t="s">
        <v>2092</v>
      </c>
      <c r="H799" s="1" t="s">
        <v>2358</v>
      </c>
      <c r="I799" s="1">
        <f>+Territorio[[#This Row],[id]]</f>
        <v>789</v>
      </c>
    </row>
    <row r="800" spans="2:9" x14ac:dyDescent="0.3">
      <c r="B800">
        <v>790</v>
      </c>
      <c r="C800" s="1" t="s">
        <v>2359</v>
      </c>
      <c r="D800" s="1" t="s">
        <v>2178</v>
      </c>
      <c r="E800" s="1" t="s">
        <v>2322</v>
      </c>
      <c r="F800" s="1" t="s">
        <v>202</v>
      </c>
      <c r="G800" s="1" t="s">
        <v>2092</v>
      </c>
      <c r="H800" s="1" t="s">
        <v>2360</v>
      </c>
      <c r="I800" s="1">
        <f>+Territorio[[#This Row],[id]]</f>
        <v>790</v>
      </c>
    </row>
    <row r="801" spans="2:9" x14ac:dyDescent="0.3">
      <c r="B801">
        <v>791</v>
      </c>
      <c r="C801" s="1" t="s">
        <v>2361</v>
      </c>
      <c r="D801" s="1" t="s">
        <v>2184</v>
      </c>
      <c r="E801" s="1" t="s">
        <v>2322</v>
      </c>
      <c r="F801" s="1" t="s">
        <v>202</v>
      </c>
      <c r="G801" s="1" t="s">
        <v>2092</v>
      </c>
      <c r="H801" s="1" t="s">
        <v>2362</v>
      </c>
      <c r="I801" s="1">
        <f>+Territorio[[#This Row],[id]]</f>
        <v>791</v>
      </c>
    </row>
    <row r="802" spans="2:9" x14ac:dyDescent="0.3">
      <c r="B802">
        <v>792</v>
      </c>
      <c r="C802" s="1" t="s">
        <v>2363</v>
      </c>
      <c r="D802" s="1" t="s">
        <v>2195</v>
      </c>
      <c r="E802" s="1" t="s">
        <v>2322</v>
      </c>
      <c r="F802" s="1" t="s">
        <v>202</v>
      </c>
      <c r="G802" s="1" t="s">
        <v>2092</v>
      </c>
      <c r="H802" s="1" t="s">
        <v>2364</v>
      </c>
      <c r="I802" s="1">
        <f>+Territorio[[#This Row],[id]]</f>
        <v>792</v>
      </c>
    </row>
    <row r="803" spans="2:9" x14ac:dyDescent="0.3">
      <c r="B803">
        <v>793</v>
      </c>
      <c r="C803" s="1" t="s">
        <v>69</v>
      </c>
      <c r="D803" s="1" t="s">
        <v>2198</v>
      </c>
      <c r="E803" s="1" t="s">
        <v>2322</v>
      </c>
      <c r="F803" s="1" t="s">
        <v>202</v>
      </c>
      <c r="G803" s="1" t="s">
        <v>2092</v>
      </c>
      <c r="H803" s="1" t="s">
        <v>2365</v>
      </c>
      <c r="I803" s="1">
        <f>+Territorio[[#This Row],[id]]</f>
        <v>793</v>
      </c>
    </row>
    <row r="804" spans="2:9" x14ac:dyDescent="0.3">
      <c r="B804">
        <v>794</v>
      </c>
      <c r="C804" s="1" t="s">
        <v>2366</v>
      </c>
      <c r="D804" s="1" t="s">
        <v>2201</v>
      </c>
      <c r="E804" s="1" t="s">
        <v>2322</v>
      </c>
      <c r="F804" s="1" t="s">
        <v>202</v>
      </c>
      <c r="G804" s="1" t="s">
        <v>2092</v>
      </c>
      <c r="H804" s="1" t="s">
        <v>2367</v>
      </c>
      <c r="I804" s="1">
        <f>+Territorio[[#This Row],[id]]</f>
        <v>794</v>
      </c>
    </row>
    <row r="805" spans="2:9" x14ac:dyDescent="0.3">
      <c r="B805">
        <v>795</v>
      </c>
      <c r="C805" s="1" t="s">
        <v>2368</v>
      </c>
      <c r="D805" s="1" t="s">
        <v>2204</v>
      </c>
      <c r="E805" s="1" t="s">
        <v>2322</v>
      </c>
      <c r="F805" s="1" t="s">
        <v>202</v>
      </c>
      <c r="G805" s="1" t="s">
        <v>2092</v>
      </c>
      <c r="H805" s="1" t="s">
        <v>2369</v>
      </c>
      <c r="I805" s="1">
        <f>+Territorio[[#This Row],[id]]</f>
        <v>795</v>
      </c>
    </row>
    <row r="806" spans="2:9" x14ac:dyDescent="0.3">
      <c r="B806">
        <v>796</v>
      </c>
      <c r="C806" s="1" t="s">
        <v>2370</v>
      </c>
      <c r="D806" s="1" t="s">
        <v>2207</v>
      </c>
      <c r="E806" s="1" t="s">
        <v>2322</v>
      </c>
      <c r="F806" s="1" t="s">
        <v>202</v>
      </c>
      <c r="G806" s="1" t="s">
        <v>2092</v>
      </c>
      <c r="H806" s="1" t="s">
        <v>2371</v>
      </c>
      <c r="I806" s="1">
        <f>+Territorio[[#This Row],[id]]</f>
        <v>796</v>
      </c>
    </row>
    <row r="807" spans="2:9" x14ac:dyDescent="0.3">
      <c r="B807">
        <v>797</v>
      </c>
      <c r="C807" s="1" t="s">
        <v>2372</v>
      </c>
      <c r="D807" s="1" t="s">
        <v>2210</v>
      </c>
      <c r="E807" s="1" t="s">
        <v>2322</v>
      </c>
      <c r="F807" s="1" t="s">
        <v>202</v>
      </c>
      <c r="G807" s="1" t="s">
        <v>2092</v>
      </c>
      <c r="H807" s="1" t="s">
        <v>2373</v>
      </c>
      <c r="I807" s="1">
        <f>+Territorio[[#This Row],[id]]</f>
        <v>797</v>
      </c>
    </row>
    <row r="808" spans="2:9" x14ac:dyDescent="0.3">
      <c r="B808">
        <v>798</v>
      </c>
      <c r="C808" s="1" t="s">
        <v>2374</v>
      </c>
      <c r="D808" s="1" t="s">
        <v>2213</v>
      </c>
      <c r="E808" s="1" t="s">
        <v>2322</v>
      </c>
      <c r="F808" s="1" t="s">
        <v>202</v>
      </c>
      <c r="G808" s="1" t="s">
        <v>2092</v>
      </c>
      <c r="H808" s="1" t="s">
        <v>2375</v>
      </c>
      <c r="I808" s="1">
        <f>+Territorio[[#This Row],[id]]</f>
        <v>798</v>
      </c>
    </row>
    <row r="809" spans="2:9" x14ac:dyDescent="0.3">
      <c r="B809">
        <v>799</v>
      </c>
      <c r="C809" s="1" t="s">
        <v>2376</v>
      </c>
      <c r="D809" s="1" t="s">
        <v>2377</v>
      </c>
      <c r="E809" s="1" t="s">
        <v>2322</v>
      </c>
      <c r="F809" s="1" t="s">
        <v>202</v>
      </c>
      <c r="G809" s="1" t="s">
        <v>2092</v>
      </c>
      <c r="H809" s="1" t="s">
        <v>2378</v>
      </c>
      <c r="I809" s="1">
        <f>+Territorio[[#This Row],[id]]</f>
        <v>799</v>
      </c>
    </row>
    <row r="810" spans="2:9" x14ac:dyDescent="0.3">
      <c r="B810">
        <v>800</v>
      </c>
      <c r="C810" s="1" t="s">
        <v>2379</v>
      </c>
      <c r="D810" s="1" t="s">
        <v>2380</v>
      </c>
      <c r="E810" s="1" t="s">
        <v>2322</v>
      </c>
      <c r="F810" s="1" t="s">
        <v>202</v>
      </c>
      <c r="G810" s="1" t="s">
        <v>2092</v>
      </c>
      <c r="H810" s="1" t="s">
        <v>2381</v>
      </c>
      <c r="I810" s="1">
        <f>+Territorio[[#This Row],[id]]</f>
        <v>800</v>
      </c>
    </row>
    <row r="811" spans="2:9" x14ac:dyDescent="0.3">
      <c r="B811">
        <v>801</v>
      </c>
      <c r="C811" s="1" t="s">
        <v>2382</v>
      </c>
      <c r="D811" s="1" t="s">
        <v>2383</v>
      </c>
      <c r="E811" s="1" t="s">
        <v>2322</v>
      </c>
      <c r="F811" s="1" t="s">
        <v>202</v>
      </c>
      <c r="G811" s="1" t="s">
        <v>2092</v>
      </c>
      <c r="H811" s="1" t="s">
        <v>2384</v>
      </c>
      <c r="I811" s="1">
        <f>+Territorio[[#This Row],[id]]</f>
        <v>801</v>
      </c>
    </row>
    <row r="812" spans="2:9" x14ac:dyDescent="0.3">
      <c r="B812">
        <v>802</v>
      </c>
      <c r="C812" s="1" t="s">
        <v>1043</v>
      </c>
      <c r="D812" s="1" t="s">
        <v>2385</v>
      </c>
      <c r="E812" s="1" t="s">
        <v>2322</v>
      </c>
      <c r="F812" s="1" t="s">
        <v>202</v>
      </c>
      <c r="G812" s="1" t="s">
        <v>2092</v>
      </c>
      <c r="H812" s="1" t="s">
        <v>2386</v>
      </c>
      <c r="I812" s="1">
        <f>+Territorio[[#This Row],[id]]</f>
        <v>802</v>
      </c>
    </row>
    <row r="813" spans="2:9" x14ac:dyDescent="0.3">
      <c r="B813">
        <v>803</v>
      </c>
      <c r="C813" s="1" t="s">
        <v>2387</v>
      </c>
      <c r="D813" s="1" t="s">
        <v>2388</v>
      </c>
      <c r="E813" s="1" t="s">
        <v>2322</v>
      </c>
      <c r="F813" s="1" t="s">
        <v>202</v>
      </c>
      <c r="G813" s="1" t="s">
        <v>2092</v>
      </c>
      <c r="H813" s="1" t="s">
        <v>2389</v>
      </c>
      <c r="I813" s="1">
        <f>+Territorio[[#This Row],[id]]</f>
        <v>803</v>
      </c>
    </row>
    <row r="814" spans="2:9" x14ac:dyDescent="0.3">
      <c r="B814">
        <v>804</v>
      </c>
      <c r="C814" s="1" t="s">
        <v>2390</v>
      </c>
      <c r="D814" s="1" t="s">
        <v>2218</v>
      </c>
      <c r="E814" s="1" t="s">
        <v>2322</v>
      </c>
      <c r="F814" s="1" t="s">
        <v>202</v>
      </c>
      <c r="G814" s="1" t="s">
        <v>2092</v>
      </c>
      <c r="H814" s="1" t="s">
        <v>2391</v>
      </c>
      <c r="I814" s="1">
        <f>+Territorio[[#This Row],[id]]</f>
        <v>804</v>
      </c>
    </row>
    <row r="815" spans="2:9" x14ac:dyDescent="0.3">
      <c r="B815">
        <v>805</v>
      </c>
      <c r="C815" s="1" t="s">
        <v>2392</v>
      </c>
      <c r="D815" s="1" t="s">
        <v>2221</v>
      </c>
      <c r="E815" s="1" t="s">
        <v>2322</v>
      </c>
      <c r="F815" s="1" t="s">
        <v>202</v>
      </c>
      <c r="G815" s="1" t="s">
        <v>2092</v>
      </c>
      <c r="H815" s="1" t="s">
        <v>2393</v>
      </c>
      <c r="I815" s="1">
        <f>+Territorio[[#This Row],[id]]</f>
        <v>805</v>
      </c>
    </row>
    <row r="816" spans="2:9" x14ac:dyDescent="0.3">
      <c r="B816">
        <v>806</v>
      </c>
      <c r="C816" s="1" t="s">
        <v>2394</v>
      </c>
      <c r="D816" s="1" t="s">
        <v>2225</v>
      </c>
      <c r="E816" s="1" t="s">
        <v>2322</v>
      </c>
      <c r="F816" s="1" t="s">
        <v>202</v>
      </c>
      <c r="G816" s="1" t="s">
        <v>2092</v>
      </c>
      <c r="H816" s="1" t="s">
        <v>2395</v>
      </c>
      <c r="I816" s="1">
        <f>+Territorio[[#This Row],[id]]</f>
        <v>806</v>
      </c>
    </row>
    <row r="817" spans="2:9" x14ac:dyDescent="0.3">
      <c r="B817">
        <v>807</v>
      </c>
      <c r="C817" s="1" t="s">
        <v>2396</v>
      </c>
      <c r="D817" s="1" t="s">
        <v>2227</v>
      </c>
      <c r="E817" s="1" t="s">
        <v>2322</v>
      </c>
      <c r="F817" s="1" t="s">
        <v>202</v>
      </c>
      <c r="G817" s="1" t="s">
        <v>2092</v>
      </c>
      <c r="H817" s="1" t="s">
        <v>2397</v>
      </c>
      <c r="I817" s="1">
        <f>+Territorio[[#This Row],[id]]</f>
        <v>807</v>
      </c>
    </row>
    <row r="818" spans="2:9" x14ac:dyDescent="0.3">
      <c r="B818">
        <v>808</v>
      </c>
      <c r="C818" s="1" t="s">
        <v>2398</v>
      </c>
      <c r="D818" s="1" t="s">
        <v>2230</v>
      </c>
      <c r="E818" s="1" t="s">
        <v>2322</v>
      </c>
      <c r="F818" s="1" t="s">
        <v>202</v>
      </c>
      <c r="G818" s="1" t="s">
        <v>2092</v>
      </c>
      <c r="H818" s="1" t="s">
        <v>2399</v>
      </c>
      <c r="I818" s="1">
        <f>+Territorio[[#This Row],[id]]</f>
        <v>808</v>
      </c>
    </row>
    <row r="819" spans="2:9" x14ac:dyDescent="0.3">
      <c r="B819">
        <v>809</v>
      </c>
      <c r="C819" s="1" t="s">
        <v>1014</v>
      </c>
      <c r="D819" s="1" t="s">
        <v>2233</v>
      </c>
      <c r="E819" s="1" t="s">
        <v>2322</v>
      </c>
      <c r="F819" s="1" t="s">
        <v>202</v>
      </c>
      <c r="G819" s="1" t="s">
        <v>2092</v>
      </c>
      <c r="H819" s="1" t="s">
        <v>2400</v>
      </c>
      <c r="I819" s="1">
        <f>+Territorio[[#This Row],[id]]</f>
        <v>809</v>
      </c>
    </row>
    <row r="820" spans="2:9" x14ac:dyDescent="0.3">
      <c r="B820">
        <v>810</v>
      </c>
      <c r="C820" s="1" t="s">
        <v>2401</v>
      </c>
      <c r="D820" s="1" t="s">
        <v>2236</v>
      </c>
      <c r="E820" s="1" t="s">
        <v>2322</v>
      </c>
      <c r="F820" s="1" t="s">
        <v>202</v>
      </c>
      <c r="G820" s="1" t="s">
        <v>2092</v>
      </c>
      <c r="H820" s="1" t="s">
        <v>2402</v>
      </c>
      <c r="I820" s="1">
        <f>+Territorio[[#This Row],[id]]</f>
        <v>810</v>
      </c>
    </row>
    <row r="821" spans="2:9" x14ac:dyDescent="0.3">
      <c r="B821">
        <v>811</v>
      </c>
      <c r="C821" s="1" t="s">
        <v>653</v>
      </c>
      <c r="D821" s="1" t="s">
        <v>2241</v>
      </c>
      <c r="E821" s="1" t="s">
        <v>2322</v>
      </c>
      <c r="F821" s="1" t="s">
        <v>202</v>
      </c>
      <c r="G821" s="1" t="s">
        <v>2092</v>
      </c>
      <c r="H821" s="1" t="s">
        <v>2403</v>
      </c>
      <c r="I821" s="1">
        <f>+Territorio[[#This Row],[id]]</f>
        <v>811</v>
      </c>
    </row>
    <row r="822" spans="2:9" x14ac:dyDescent="0.3">
      <c r="B822">
        <v>812</v>
      </c>
      <c r="C822" s="1" t="s">
        <v>2404</v>
      </c>
      <c r="D822" s="1" t="s">
        <v>2405</v>
      </c>
      <c r="E822" s="1" t="s">
        <v>2322</v>
      </c>
      <c r="F822" s="1" t="s">
        <v>202</v>
      </c>
      <c r="G822" s="1" t="s">
        <v>2092</v>
      </c>
      <c r="H822" s="1" t="s">
        <v>2406</v>
      </c>
      <c r="I822" s="1">
        <f>+Territorio[[#This Row],[id]]</f>
        <v>812</v>
      </c>
    </row>
    <row r="823" spans="2:9" x14ac:dyDescent="0.3">
      <c r="B823">
        <v>813</v>
      </c>
      <c r="C823" s="1" t="s">
        <v>2407</v>
      </c>
      <c r="D823" s="1" t="s">
        <v>2408</v>
      </c>
      <c r="E823" s="1" t="s">
        <v>2322</v>
      </c>
      <c r="F823" s="1" t="s">
        <v>202</v>
      </c>
      <c r="G823" s="1" t="s">
        <v>2092</v>
      </c>
      <c r="H823" s="1" t="s">
        <v>2409</v>
      </c>
      <c r="I823" s="1">
        <f>+Territorio[[#This Row],[id]]</f>
        <v>813</v>
      </c>
    </row>
    <row r="824" spans="2:9" x14ac:dyDescent="0.3">
      <c r="B824">
        <v>814</v>
      </c>
      <c r="C824" s="1" t="s">
        <v>2410</v>
      </c>
      <c r="D824" s="1" t="s">
        <v>2411</v>
      </c>
      <c r="E824" s="1" t="s">
        <v>2322</v>
      </c>
      <c r="F824" s="1" t="s">
        <v>202</v>
      </c>
      <c r="G824" s="1" t="s">
        <v>2092</v>
      </c>
      <c r="H824" s="1" t="s">
        <v>2412</v>
      </c>
      <c r="I824" s="1">
        <f>+Territorio[[#This Row],[id]]</f>
        <v>814</v>
      </c>
    </row>
    <row r="825" spans="2:9" x14ac:dyDescent="0.3">
      <c r="B825">
        <v>815</v>
      </c>
      <c r="C825" s="1" t="s">
        <v>2413</v>
      </c>
      <c r="D825" s="1" t="s">
        <v>2414</v>
      </c>
      <c r="E825" s="1" t="s">
        <v>2322</v>
      </c>
      <c r="F825" s="1" t="s">
        <v>202</v>
      </c>
      <c r="G825" s="1" t="s">
        <v>2092</v>
      </c>
      <c r="H825" s="1" t="s">
        <v>2415</v>
      </c>
      <c r="I825" s="1">
        <f>+Territorio[[#This Row],[id]]</f>
        <v>815</v>
      </c>
    </row>
    <row r="826" spans="2:9" x14ac:dyDescent="0.3">
      <c r="B826">
        <v>816</v>
      </c>
      <c r="C826" s="1" t="s">
        <v>2416</v>
      </c>
      <c r="D826" s="1" t="s">
        <v>2417</v>
      </c>
      <c r="E826" s="1" t="s">
        <v>2322</v>
      </c>
      <c r="F826" s="1" t="s">
        <v>202</v>
      </c>
      <c r="G826" s="1" t="s">
        <v>2092</v>
      </c>
      <c r="H826" s="1" t="s">
        <v>2418</v>
      </c>
      <c r="I826" s="1">
        <f>+Territorio[[#This Row],[id]]</f>
        <v>816</v>
      </c>
    </row>
    <row r="827" spans="2:9" x14ac:dyDescent="0.3">
      <c r="B827">
        <v>817</v>
      </c>
      <c r="C827" s="1" t="s">
        <v>2047</v>
      </c>
      <c r="D827" s="1" t="s">
        <v>2419</v>
      </c>
      <c r="E827" s="1" t="s">
        <v>2322</v>
      </c>
      <c r="F827" s="1" t="s">
        <v>202</v>
      </c>
      <c r="G827" s="1" t="s">
        <v>2092</v>
      </c>
      <c r="H827" s="1" t="s">
        <v>2420</v>
      </c>
      <c r="I827" s="1">
        <f>+Territorio[[#This Row],[id]]</f>
        <v>817</v>
      </c>
    </row>
    <row r="828" spans="2:9" x14ac:dyDescent="0.3">
      <c r="B828">
        <v>818</v>
      </c>
      <c r="C828" s="1" t="s">
        <v>2421</v>
      </c>
      <c r="D828" s="1" t="s">
        <v>2422</v>
      </c>
      <c r="E828" s="1" t="s">
        <v>2322</v>
      </c>
      <c r="F828" s="1" t="s">
        <v>202</v>
      </c>
      <c r="G828" s="1" t="s">
        <v>2092</v>
      </c>
      <c r="H828" s="1" t="s">
        <v>2423</v>
      </c>
      <c r="I828" s="1">
        <f>+Territorio[[#This Row],[id]]</f>
        <v>818</v>
      </c>
    </row>
    <row r="829" spans="2:9" x14ac:dyDescent="0.3">
      <c r="B829">
        <v>819</v>
      </c>
      <c r="C829" s="1" t="s">
        <v>2424</v>
      </c>
      <c r="D829" s="1" t="s">
        <v>2425</v>
      </c>
      <c r="E829" s="1" t="s">
        <v>2322</v>
      </c>
      <c r="F829" s="1" t="s">
        <v>202</v>
      </c>
      <c r="G829" s="1" t="s">
        <v>2092</v>
      </c>
      <c r="H829" s="1" t="s">
        <v>2426</v>
      </c>
      <c r="I829" s="1">
        <f>+Territorio[[#This Row],[id]]</f>
        <v>819</v>
      </c>
    </row>
    <row r="830" spans="2:9" x14ac:dyDescent="0.3">
      <c r="B830">
        <v>820</v>
      </c>
      <c r="C830" s="1" t="s">
        <v>1418</v>
      </c>
      <c r="D830" s="1" t="s">
        <v>2427</v>
      </c>
      <c r="E830" s="1" t="s">
        <v>2322</v>
      </c>
      <c r="F830" s="1" t="s">
        <v>202</v>
      </c>
      <c r="G830" s="1" t="s">
        <v>2092</v>
      </c>
      <c r="H830" s="1" t="s">
        <v>2428</v>
      </c>
      <c r="I830" s="1">
        <f>+Territorio[[#This Row],[id]]</f>
        <v>820</v>
      </c>
    </row>
    <row r="831" spans="2:9" x14ac:dyDescent="0.3">
      <c r="B831">
        <v>821</v>
      </c>
      <c r="C831" s="1" t="s">
        <v>2429</v>
      </c>
      <c r="D831" s="1" t="s">
        <v>2430</v>
      </c>
      <c r="E831" s="1" t="s">
        <v>2322</v>
      </c>
      <c r="F831" s="1" t="s">
        <v>202</v>
      </c>
      <c r="G831" s="1" t="s">
        <v>2092</v>
      </c>
      <c r="H831" s="1" t="s">
        <v>2431</v>
      </c>
      <c r="I831" s="1">
        <f>+Territorio[[#This Row],[id]]</f>
        <v>821</v>
      </c>
    </row>
    <row r="832" spans="2:9" x14ac:dyDescent="0.3">
      <c r="B832">
        <v>822</v>
      </c>
      <c r="C832" s="1" t="s">
        <v>2432</v>
      </c>
      <c r="D832" s="1" t="s">
        <v>2433</v>
      </c>
      <c r="E832" s="1" t="s">
        <v>2322</v>
      </c>
      <c r="F832" s="1" t="s">
        <v>202</v>
      </c>
      <c r="G832" s="1" t="s">
        <v>2092</v>
      </c>
      <c r="H832" s="1" t="s">
        <v>2434</v>
      </c>
      <c r="I832" s="1">
        <f>+Territorio[[#This Row],[id]]</f>
        <v>822</v>
      </c>
    </row>
    <row r="833" spans="2:9" x14ac:dyDescent="0.3">
      <c r="B833">
        <v>823</v>
      </c>
      <c r="C833" s="1" t="s">
        <v>2435</v>
      </c>
      <c r="D833" s="1" t="s">
        <v>2243</v>
      </c>
      <c r="E833" s="1" t="s">
        <v>2322</v>
      </c>
      <c r="F833" s="1" t="s">
        <v>202</v>
      </c>
      <c r="G833" s="1" t="s">
        <v>2092</v>
      </c>
      <c r="H833" s="1" t="s">
        <v>2436</v>
      </c>
      <c r="I833" s="1">
        <f>+Territorio[[#This Row],[id]]</f>
        <v>823</v>
      </c>
    </row>
    <row r="834" spans="2:9" x14ac:dyDescent="0.3">
      <c r="B834">
        <v>824</v>
      </c>
      <c r="C834" s="1" t="s">
        <v>2437</v>
      </c>
      <c r="D834" s="1" t="s">
        <v>2246</v>
      </c>
      <c r="E834" s="1" t="s">
        <v>2322</v>
      </c>
      <c r="F834" s="1" t="s">
        <v>202</v>
      </c>
      <c r="G834" s="1" t="s">
        <v>2092</v>
      </c>
      <c r="H834" s="1" t="s">
        <v>2438</v>
      </c>
      <c r="I834" s="1">
        <f>+Territorio[[#This Row],[id]]</f>
        <v>824</v>
      </c>
    </row>
    <row r="835" spans="2:9" x14ac:dyDescent="0.3">
      <c r="B835">
        <v>825</v>
      </c>
      <c r="C835" s="1" t="s">
        <v>2439</v>
      </c>
      <c r="D835" s="1" t="s">
        <v>2248</v>
      </c>
      <c r="E835" s="1" t="s">
        <v>2322</v>
      </c>
      <c r="F835" s="1" t="s">
        <v>202</v>
      </c>
      <c r="G835" s="1" t="s">
        <v>2092</v>
      </c>
      <c r="H835" s="1" t="s">
        <v>2440</v>
      </c>
      <c r="I835" s="1">
        <f>+Territorio[[#This Row],[id]]</f>
        <v>825</v>
      </c>
    </row>
    <row r="836" spans="2:9" x14ac:dyDescent="0.3">
      <c r="B836">
        <v>826</v>
      </c>
      <c r="C836" s="1" t="s">
        <v>2441</v>
      </c>
      <c r="D836" s="1" t="s">
        <v>2251</v>
      </c>
      <c r="E836" s="1" t="s">
        <v>2322</v>
      </c>
      <c r="F836" s="1" t="s">
        <v>202</v>
      </c>
      <c r="G836" s="1" t="s">
        <v>2092</v>
      </c>
      <c r="H836" s="1" t="s">
        <v>2442</v>
      </c>
      <c r="I836" s="1">
        <f>+Territorio[[#This Row],[id]]</f>
        <v>826</v>
      </c>
    </row>
    <row r="837" spans="2:9" x14ac:dyDescent="0.3">
      <c r="B837">
        <v>827</v>
      </c>
      <c r="C837" s="1" t="s">
        <v>2443</v>
      </c>
      <c r="D837" s="1" t="s">
        <v>2254</v>
      </c>
      <c r="E837" s="1" t="s">
        <v>2322</v>
      </c>
      <c r="F837" s="1" t="s">
        <v>202</v>
      </c>
      <c r="G837" s="1" t="s">
        <v>2092</v>
      </c>
      <c r="H837" s="1" t="s">
        <v>2444</v>
      </c>
      <c r="I837" s="1">
        <f>+Territorio[[#This Row],[id]]</f>
        <v>827</v>
      </c>
    </row>
    <row r="838" spans="2:9" x14ac:dyDescent="0.3">
      <c r="B838">
        <v>828</v>
      </c>
      <c r="C838" s="1" t="s">
        <v>2445</v>
      </c>
      <c r="D838" s="1" t="s">
        <v>2260</v>
      </c>
      <c r="E838" s="1" t="s">
        <v>2322</v>
      </c>
      <c r="F838" s="1" t="s">
        <v>202</v>
      </c>
      <c r="G838" s="1" t="s">
        <v>2092</v>
      </c>
      <c r="H838" s="1" t="s">
        <v>2446</v>
      </c>
      <c r="I838" s="1">
        <f>+Territorio[[#This Row],[id]]</f>
        <v>828</v>
      </c>
    </row>
    <row r="839" spans="2:9" x14ac:dyDescent="0.3">
      <c r="B839">
        <v>829</v>
      </c>
      <c r="C839" s="1" t="s">
        <v>1020</v>
      </c>
      <c r="D839" s="1" t="s">
        <v>2266</v>
      </c>
      <c r="E839" s="1" t="s">
        <v>2322</v>
      </c>
      <c r="F839" s="1" t="s">
        <v>202</v>
      </c>
      <c r="G839" s="1" t="s">
        <v>2092</v>
      </c>
      <c r="H839" s="1" t="s">
        <v>2447</v>
      </c>
      <c r="I839" s="1">
        <f>+Territorio[[#This Row],[id]]</f>
        <v>829</v>
      </c>
    </row>
    <row r="840" spans="2:9" x14ac:dyDescent="0.3">
      <c r="B840">
        <v>830</v>
      </c>
      <c r="C840" s="1" t="s">
        <v>2448</v>
      </c>
      <c r="D840" s="1" t="s">
        <v>2268</v>
      </c>
      <c r="E840" s="1" t="s">
        <v>2322</v>
      </c>
      <c r="F840" s="1" t="s">
        <v>202</v>
      </c>
      <c r="G840" s="1" t="s">
        <v>2092</v>
      </c>
      <c r="H840" s="1" t="s">
        <v>2449</v>
      </c>
      <c r="I840" s="1">
        <f>+Territorio[[#This Row],[id]]</f>
        <v>830</v>
      </c>
    </row>
    <row r="841" spans="2:9" x14ac:dyDescent="0.3">
      <c r="B841">
        <v>831</v>
      </c>
      <c r="C841" s="1" t="s">
        <v>2450</v>
      </c>
      <c r="D841" s="1" t="s">
        <v>2271</v>
      </c>
      <c r="E841" s="1" t="s">
        <v>2322</v>
      </c>
      <c r="F841" s="1" t="s">
        <v>202</v>
      </c>
      <c r="G841" s="1" t="s">
        <v>2092</v>
      </c>
      <c r="H841" s="1" t="s">
        <v>2451</v>
      </c>
      <c r="I841" s="1">
        <f>+Territorio[[#This Row],[id]]</f>
        <v>831</v>
      </c>
    </row>
    <row r="842" spans="2:9" x14ac:dyDescent="0.3">
      <c r="B842">
        <v>832</v>
      </c>
      <c r="C842" s="1" t="s">
        <v>2452</v>
      </c>
      <c r="D842" s="1" t="s">
        <v>2453</v>
      </c>
      <c r="E842" s="1" t="s">
        <v>2322</v>
      </c>
      <c r="F842" s="1" t="s">
        <v>202</v>
      </c>
      <c r="G842" s="1" t="s">
        <v>2092</v>
      </c>
      <c r="H842" s="1" t="s">
        <v>2454</v>
      </c>
      <c r="I842" s="1">
        <f>+Territorio[[#This Row],[id]]</f>
        <v>832</v>
      </c>
    </row>
    <row r="843" spans="2:9" x14ac:dyDescent="0.3">
      <c r="B843">
        <v>833</v>
      </c>
      <c r="C843" s="1" t="s">
        <v>2455</v>
      </c>
      <c r="D843" s="1" t="s">
        <v>2456</v>
      </c>
      <c r="E843" s="1" t="s">
        <v>2322</v>
      </c>
      <c r="F843" s="1" t="s">
        <v>202</v>
      </c>
      <c r="G843" s="1" t="s">
        <v>2092</v>
      </c>
      <c r="H843" s="1" t="s">
        <v>2457</v>
      </c>
      <c r="I843" s="1">
        <f>+Territorio[[#This Row],[id]]</f>
        <v>833</v>
      </c>
    </row>
    <row r="844" spans="2:9" x14ac:dyDescent="0.3">
      <c r="B844">
        <v>834</v>
      </c>
      <c r="C844" s="1" t="s">
        <v>2458</v>
      </c>
      <c r="D844" s="1" t="s">
        <v>2459</v>
      </c>
      <c r="E844" s="1" t="s">
        <v>2322</v>
      </c>
      <c r="F844" s="1" t="s">
        <v>202</v>
      </c>
      <c r="G844" s="1" t="s">
        <v>2092</v>
      </c>
      <c r="H844" s="1" t="s">
        <v>2460</v>
      </c>
      <c r="I844" s="1">
        <f>+Territorio[[#This Row],[id]]</f>
        <v>834</v>
      </c>
    </row>
    <row r="845" spans="2:9" x14ac:dyDescent="0.3">
      <c r="B845">
        <v>835</v>
      </c>
      <c r="C845" s="1" t="s">
        <v>2461</v>
      </c>
      <c r="D845" s="1" t="s">
        <v>2462</v>
      </c>
      <c r="E845" s="1" t="s">
        <v>2322</v>
      </c>
      <c r="F845" s="1" t="s">
        <v>202</v>
      </c>
      <c r="G845" s="1" t="s">
        <v>2092</v>
      </c>
      <c r="H845" s="1" t="s">
        <v>2463</v>
      </c>
      <c r="I845" s="1">
        <f>+Territorio[[#This Row],[id]]</f>
        <v>835</v>
      </c>
    </row>
    <row r="846" spans="2:9" x14ac:dyDescent="0.3">
      <c r="B846">
        <v>836</v>
      </c>
      <c r="C846" s="1" t="s">
        <v>2464</v>
      </c>
      <c r="D846" s="1" t="s">
        <v>2465</v>
      </c>
      <c r="E846" s="1" t="s">
        <v>2322</v>
      </c>
      <c r="F846" s="1" t="s">
        <v>202</v>
      </c>
      <c r="G846" s="1" t="s">
        <v>2092</v>
      </c>
      <c r="H846" s="1" t="s">
        <v>2466</v>
      </c>
      <c r="I846" s="1">
        <f>+Territorio[[#This Row],[id]]</f>
        <v>836</v>
      </c>
    </row>
    <row r="847" spans="2:9" x14ac:dyDescent="0.3">
      <c r="B847">
        <v>837</v>
      </c>
      <c r="C847" s="1" t="s">
        <v>2467</v>
      </c>
      <c r="D847" s="1" t="s">
        <v>2468</v>
      </c>
      <c r="E847" s="1" t="s">
        <v>2322</v>
      </c>
      <c r="F847" s="1" t="s">
        <v>202</v>
      </c>
      <c r="G847" s="1" t="s">
        <v>2092</v>
      </c>
      <c r="H847" s="1" t="s">
        <v>2469</v>
      </c>
      <c r="I847" s="1">
        <f>+Territorio[[#This Row],[id]]</f>
        <v>837</v>
      </c>
    </row>
    <row r="848" spans="2:9" x14ac:dyDescent="0.3">
      <c r="B848">
        <v>838</v>
      </c>
      <c r="C848" s="1" t="s">
        <v>2470</v>
      </c>
      <c r="D848" s="1" t="s">
        <v>2471</v>
      </c>
      <c r="E848" s="1" t="s">
        <v>2322</v>
      </c>
      <c r="F848" s="1" t="s">
        <v>202</v>
      </c>
      <c r="G848" s="1" t="s">
        <v>2092</v>
      </c>
      <c r="H848" s="1" t="s">
        <v>2472</v>
      </c>
      <c r="I848" s="1">
        <f>+Territorio[[#This Row],[id]]</f>
        <v>838</v>
      </c>
    </row>
    <row r="849" spans="2:9" x14ac:dyDescent="0.3">
      <c r="B849">
        <v>839</v>
      </c>
      <c r="C849" s="1" t="s">
        <v>2473</v>
      </c>
      <c r="D849" s="1" t="s">
        <v>2474</v>
      </c>
      <c r="E849" s="1" t="s">
        <v>2322</v>
      </c>
      <c r="F849" s="1" t="s">
        <v>202</v>
      </c>
      <c r="G849" s="1" t="s">
        <v>2092</v>
      </c>
      <c r="H849" s="1" t="s">
        <v>2475</v>
      </c>
      <c r="I849" s="1">
        <f>+Territorio[[#This Row],[id]]</f>
        <v>839</v>
      </c>
    </row>
    <row r="850" spans="2:9" x14ac:dyDescent="0.3">
      <c r="B850">
        <v>840</v>
      </c>
      <c r="C850" s="1" t="s">
        <v>2476</v>
      </c>
      <c r="D850" s="1" t="s">
        <v>2273</v>
      </c>
      <c r="E850" s="1" t="s">
        <v>2322</v>
      </c>
      <c r="F850" s="1" t="s">
        <v>202</v>
      </c>
      <c r="G850" s="1" t="s">
        <v>2092</v>
      </c>
      <c r="H850" s="1" t="s">
        <v>2477</v>
      </c>
      <c r="I850" s="1">
        <f>+Territorio[[#This Row],[id]]</f>
        <v>840</v>
      </c>
    </row>
    <row r="851" spans="2:9" x14ac:dyDescent="0.3">
      <c r="B851">
        <v>841</v>
      </c>
      <c r="C851" s="1" t="s">
        <v>2478</v>
      </c>
      <c r="D851" s="1" t="s">
        <v>2276</v>
      </c>
      <c r="E851" s="1" t="s">
        <v>2322</v>
      </c>
      <c r="F851" s="1" t="s">
        <v>202</v>
      </c>
      <c r="G851" s="1" t="s">
        <v>2092</v>
      </c>
      <c r="H851" s="1" t="s">
        <v>2479</v>
      </c>
      <c r="I851" s="1">
        <f>+Territorio[[#This Row],[id]]</f>
        <v>841</v>
      </c>
    </row>
    <row r="852" spans="2:9" x14ac:dyDescent="0.3">
      <c r="B852">
        <v>842</v>
      </c>
      <c r="C852" s="1" t="s">
        <v>2480</v>
      </c>
      <c r="D852" s="1" t="s">
        <v>2279</v>
      </c>
      <c r="E852" s="1" t="s">
        <v>2322</v>
      </c>
      <c r="F852" s="1" t="s">
        <v>202</v>
      </c>
      <c r="G852" s="1" t="s">
        <v>2092</v>
      </c>
      <c r="H852" s="1" t="s">
        <v>2481</v>
      </c>
      <c r="I852" s="1">
        <f>+Territorio[[#This Row],[id]]</f>
        <v>842</v>
      </c>
    </row>
    <row r="853" spans="2:9" x14ac:dyDescent="0.3">
      <c r="B853">
        <v>843</v>
      </c>
      <c r="C853" s="1" t="s">
        <v>2482</v>
      </c>
      <c r="D853" s="1" t="s">
        <v>2282</v>
      </c>
      <c r="E853" s="1" t="s">
        <v>2322</v>
      </c>
      <c r="F853" s="1" t="s">
        <v>202</v>
      </c>
      <c r="G853" s="1" t="s">
        <v>2092</v>
      </c>
      <c r="H853" s="1" t="s">
        <v>2483</v>
      </c>
      <c r="I853" s="1">
        <f>+Territorio[[#This Row],[id]]</f>
        <v>843</v>
      </c>
    </row>
    <row r="854" spans="2:9" x14ac:dyDescent="0.3">
      <c r="B854">
        <v>844</v>
      </c>
      <c r="C854" s="1" t="s">
        <v>2484</v>
      </c>
      <c r="D854" s="1" t="s">
        <v>2285</v>
      </c>
      <c r="E854" s="1" t="s">
        <v>2322</v>
      </c>
      <c r="F854" s="1" t="s">
        <v>202</v>
      </c>
      <c r="G854" s="1" t="s">
        <v>2092</v>
      </c>
      <c r="H854" s="1" t="s">
        <v>2485</v>
      </c>
      <c r="I854" s="1">
        <f>+Territorio[[#This Row],[id]]</f>
        <v>844</v>
      </c>
    </row>
    <row r="855" spans="2:9" x14ac:dyDescent="0.3">
      <c r="B855">
        <v>845</v>
      </c>
      <c r="C855" s="1" t="s">
        <v>2486</v>
      </c>
      <c r="D855" s="1" t="s">
        <v>2288</v>
      </c>
      <c r="E855" s="1" t="s">
        <v>2322</v>
      </c>
      <c r="F855" s="1" t="s">
        <v>202</v>
      </c>
      <c r="G855" s="1" t="s">
        <v>2092</v>
      </c>
      <c r="H855" s="1" t="s">
        <v>2487</v>
      </c>
      <c r="I855" s="1">
        <f>+Territorio[[#This Row],[id]]</f>
        <v>845</v>
      </c>
    </row>
    <row r="856" spans="2:9" x14ac:dyDescent="0.3">
      <c r="B856">
        <v>846</v>
      </c>
      <c r="C856" s="1" t="s">
        <v>2488</v>
      </c>
      <c r="D856" s="1" t="s">
        <v>2291</v>
      </c>
      <c r="E856" s="1" t="s">
        <v>2322</v>
      </c>
      <c r="F856" s="1" t="s">
        <v>202</v>
      </c>
      <c r="G856" s="1" t="s">
        <v>2092</v>
      </c>
      <c r="H856" s="1" t="s">
        <v>2489</v>
      </c>
      <c r="I856" s="1">
        <f>+Territorio[[#This Row],[id]]</f>
        <v>846</v>
      </c>
    </row>
    <row r="857" spans="2:9" x14ac:dyDescent="0.3">
      <c r="B857">
        <v>847</v>
      </c>
      <c r="C857" s="1" t="s">
        <v>2490</v>
      </c>
      <c r="D857" s="1" t="s">
        <v>2294</v>
      </c>
      <c r="E857" s="1" t="s">
        <v>2322</v>
      </c>
      <c r="F857" s="1" t="s">
        <v>202</v>
      </c>
      <c r="G857" s="1" t="s">
        <v>2092</v>
      </c>
      <c r="H857" s="1" t="s">
        <v>2491</v>
      </c>
      <c r="I857" s="1">
        <f>+Territorio[[#This Row],[id]]</f>
        <v>847</v>
      </c>
    </row>
    <row r="858" spans="2:9" x14ac:dyDescent="0.3">
      <c r="B858">
        <v>848</v>
      </c>
      <c r="C858" s="1" t="s">
        <v>2492</v>
      </c>
      <c r="D858" s="1" t="s">
        <v>2297</v>
      </c>
      <c r="E858" s="1" t="s">
        <v>2322</v>
      </c>
      <c r="F858" s="1" t="s">
        <v>202</v>
      </c>
      <c r="G858" s="1" t="s">
        <v>2092</v>
      </c>
      <c r="H858" s="1" t="s">
        <v>2493</v>
      </c>
      <c r="I858" s="1">
        <f>+Territorio[[#This Row],[id]]</f>
        <v>848</v>
      </c>
    </row>
    <row r="859" spans="2:9" x14ac:dyDescent="0.3">
      <c r="B859">
        <v>849</v>
      </c>
      <c r="C859" s="1" t="s">
        <v>2494</v>
      </c>
      <c r="D859" s="1" t="s">
        <v>2300</v>
      </c>
      <c r="E859" s="1" t="s">
        <v>2322</v>
      </c>
      <c r="F859" s="1" t="s">
        <v>202</v>
      </c>
      <c r="G859" s="1" t="s">
        <v>2092</v>
      </c>
      <c r="H859" s="1" t="s">
        <v>2495</v>
      </c>
      <c r="I859" s="1">
        <f>+Territorio[[#This Row],[id]]</f>
        <v>849</v>
      </c>
    </row>
    <row r="860" spans="2:9" x14ac:dyDescent="0.3">
      <c r="B860">
        <v>850</v>
      </c>
      <c r="C860" s="1" t="s">
        <v>2496</v>
      </c>
      <c r="D860" s="1" t="s">
        <v>2303</v>
      </c>
      <c r="E860" s="1" t="s">
        <v>2322</v>
      </c>
      <c r="F860" s="1" t="s">
        <v>202</v>
      </c>
      <c r="G860" s="1" t="s">
        <v>2092</v>
      </c>
      <c r="H860" s="1" t="s">
        <v>2497</v>
      </c>
      <c r="I860" s="1">
        <f>+Territorio[[#This Row],[id]]</f>
        <v>850</v>
      </c>
    </row>
    <row r="861" spans="2:9" x14ac:dyDescent="0.3">
      <c r="B861">
        <v>851</v>
      </c>
      <c r="C861" s="1" t="s">
        <v>736</v>
      </c>
      <c r="D861" s="1" t="s">
        <v>2498</v>
      </c>
      <c r="E861" s="1" t="s">
        <v>2322</v>
      </c>
      <c r="F861" s="1" t="s">
        <v>202</v>
      </c>
      <c r="G861" s="1" t="s">
        <v>2092</v>
      </c>
      <c r="H861" s="1" t="s">
        <v>2499</v>
      </c>
      <c r="I861" s="1">
        <f>+Territorio[[#This Row],[id]]</f>
        <v>851</v>
      </c>
    </row>
    <row r="862" spans="2:9" x14ac:dyDescent="0.3">
      <c r="B862">
        <v>852</v>
      </c>
      <c r="C862" s="1" t="s">
        <v>2500</v>
      </c>
      <c r="D862" s="1" t="s">
        <v>2501</v>
      </c>
      <c r="E862" s="1" t="s">
        <v>2322</v>
      </c>
      <c r="F862" s="1" t="s">
        <v>202</v>
      </c>
      <c r="G862" s="1" t="s">
        <v>2092</v>
      </c>
      <c r="H862" s="1" t="s">
        <v>2502</v>
      </c>
      <c r="I862" s="1">
        <f>+Territorio[[#This Row],[id]]</f>
        <v>852</v>
      </c>
    </row>
    <row r="863" spans="2:9" x14ac:dyDescent="0.3">
      <c r="B863">
        <v>853</v>
      </c>
      <c r="C863" s="1" t="s">
        <v>1034</v>
      </c>
      <c r="D863" s="1" t="s">
        <v>2503</v>
      </c>
      <c r="E863" s="1" t="s">
        <v>2322</v>
      </c>
      <c r="F863" s="1" t="s">
        <v>202</v>
      </c>
      <c r="G863" s="1" t="s">
        <v>2092</v>
      </c>
      <c r="H863" s="1" t="s">
        <v>2504</v>
      </c>
      <c r="I863" s="1">
        <f>+Territorio[[#This Row],[id]]</f>
        <v>853</v>
      </c>
    </row>
    <row r="864" spans="2:9" x14ac:dyDescent="0.3">
      <c r="B864">
        <v>854</v>
      </c>
      <c r="C864" s="1" t="s">
        <v>2505</v>
      </c>
      <c r="D864" s="1" t="s">
        <v>2506</v>
      </c>
      <c r="E864" s="1" t="s">
        <v>2322</v>
      </c>
      <c r="F864" s="1" t="s">
        <v>202</v>
      </c>
      <c r="G864" s="1" t="s">
        <v>2092</v>
      </c>
      <c r="H864" s="1" t="s">
        <v>2507</v>
      </c>
      <c r="I864" s="1">
        <f>+Territorio[[#This Row],[id]]</f>
        <v>854</v>
      </c>
    </row>
    <row r="865" spans="2:9" x14ac:dyDescent="0.3">
      <c r="B865">
        <v>855</v>
      </c>
      <c r="C865" s="1" t="s">
        <v>2508</v>
      </c>
      <c r="D865" s="1" t="s">
        <v>2509</v>
      </c>
      <c r="E865" s="1" t="s">
        <v>2322</v>
      </c>
      <c r="F865" s="1" t="s">
        <v>202</v>
      </c>
      <c r="G865" s="1" t="s">
        <v>2092</v>
      </c>
      <c r="H865" s="1" t="s">
        <v>2510</v>
      </c>
      <c r="I865" s="1">
        <f>+Territorio[[#This Row],[id]]</f>
        <v>855</v>
      </c>
    </row>
    <row r="866" spans="2:9" x14ac:dyDescent="0.3">
      <c r="B866">
        <v>856</v>
      </c>
      <c r="C866" s="1" t="s">
        <v>2511</v>
      </c>
      <c r="D866" s="1" t="s">
        <v>2512</v>
      </c>
      <c r="E866" s="1" t="s">
        <v>2322</v>
      </c>
      <c r="F866" s="1" t="s">
        <v>202</v>
      </c>
      <c r="G866" s="1" t="s">
        <v>2092</v>
      </c>
      <c r="H866" s="1" t="s">
        <v>2513</v>
      </c>
      <c r="I866" s="1">
        <f>+Territorio[[#This Row],[id]]</f>
        <v>856</v>
      </c>
    </row>
    <row r="867" spans="2:9" x14ac:dyDescent="0.3">
      <c r="B867">
        <v>857</v>
      </c>
      <c r="C867" s="1" t="s">
        <v>2514</v>
      </c>
      <c r="D867" s="1" t="s">
        <v>2515</v>
      </c>
      <c r="E867" s="1" t="s">
        <v>2322</v>
      </c>
      <c r="F867" s="1" t="s">
        <v>202</v>
      </c>
      <c r="G867" s="1" t="s">
        <v>2092</v>
      </c>
      <c r="H867" s="1" t="s">
        <v>2516</v>
      </c>
      <c r="I867" s="1">
        <f>+Territorio[[#This Row],[id]]</f>
        <v>857</v>
      </c>
    </row>
    <row r="868" spans="2:9" x14ac:dyDescent="0.3">
      <c r="B868">
        <v>858</v>
      </c>
      <c r="C868" s="1" t="s">
        <v>2517</v>
      </c>
      <c r="D868" s="1" t="s">
        <v>2306</v>
      </c>
      <c r="E868" s="1" t="s">
        <v>2322</v>
      </c>
      <c r="F868" s="1" t="s">
        <v>202</v>
      </c>
      <c r="G868" s="1" t="s">
        <v>2092</v>
      </c>
      <c r="H868" s="1" t="s">
        <v>2518</v>
      </c>
      <c r="I868" s="1">
        <f>+Territorio[[#This Row],[id]]</f>
        <v>858</v>
      </c>
    </row>
    <row r="869" spans="2:9" x14ac:dyDescent="0.3">
      <c r="B869">
        <v>859</v>
      </c>
      <c r="C869" s="1" t="s">
        <v>2035</v>
      </c>
      <c r="D869" s="1" t="s">
        <v>2309</v>
      </c>
      <c r="E869" s="1" t="s">
        <v>2322</v>
      </c>
      <c r="F869" s="1" t="s">
        <v>202</v>
      </c>
      <c r="G869" s="1" t="s">
        <v>2092</v>
      </c>
      <c r="H869" s="1" t="s">
        <v>2519</v>
      </c>
      <c r="I869" s="1">
        <f>+Territorio[[#This Row],[id]]</f>
        <v>859</v>
      </c>
    </row>
    <row r="870" spans="2:9" x14ac:dyDescent="0.3">
      <c r="B870">
        <v>860</v>
      </c>
      <c r="C870" s="1" t="s">
        <v>2520</v>
      </c>
      <c r="D870" s="1" t="s">
        <v>2318</v>
      </c>
      <c r="E870" s="1" t="s">
        <v>2322</v>
      </c>
      <c r="F870" s="1" t="s">
        <v>202</v>
      </c>
      <c r="G870" s="1" t="s">
        <v>2092</v>
      </c>
      <c r="H870" s="1" t="s">
        <v>2521</v>
      </c>
      <c r="I870" s="1">
        <f>+Territorio[[#This Row],[id]]</f>
        <v>860</v>
      </c>
    </row>
    <row r="871" spans="2:9" x14ac:dyDescent="0.3">
      <c r="B871">
        <v>861</v>
      </c>
      <c r="C871" s="1" t="s">
        <v>2522</v>
      </c>
      <c r="D871" s="1" t="s">
        <v>2523</v>
      </c>
      <c r="E871" s="1" t="s">
        <v>2322</v>
      </c>
      <c r="F871" s="1" t="s">
        <v>202</v>
      </c>
      <c r="G871" s="1" t="s">
        <v>2092</v>
      </c>
      <c r="H871" s="1" t="s">
        <v>2524</v>
      </c>
      <c r="I871" s="1">
        <f>+Territorio[[#This Row],[id]]</f>
        <v>861</v>
      </c>
    </row>
    <row r="872" spans="2:9" x14ac:dyDescent="0.3">
      <c r="B872">
        <v>862</v>
      </c>
      <c r="C872" s="1" t="s">
        <v>2525</v>
      </c>
      <c r="D872" s="1" t="s">
        <v>2526</v>
      </c>
      <c r="E872" s="1" t="s">
        <v>2322</v>
      </c>
      <c r="F872" s="1" t="s">
        <v>202</v>
      </c>
      <c r="G872" s="1" t="s">
        <v>2092</v>
      </c>
      <c r="H872" s="1" t="s">
        <v>2527</v>
      </c>
      <c r="I872" s="1">
        <f>+Territorio[[#This Row],[id]]</f>
        <v>862</v>
      </c>
    </row>
    <row r="873" spans="2:9" x14ac:dyDescent="0.3">
      <c r="B873">
        <v>863</v>
      </c>
      <c r="C873" s="1" t="s">
        <v>2528</v>
      </c>
      <c r="D873" s="1" t="s">
        <v>2529</v>
      </c>
      <c r="E873" s="1" t="s">
        <v>2322</v>
      </c>
      <c r="F873" s="1" t="s">
        <v>202</v>
      </c>
      <c r="G873" s="1" t="s">
        <v>2092</v>
      </c>
      <c r="H873" s="1" t="s">
        <v>2530</v>
      </c>
      <c r="I873" s="1">
        <f>+Territorio[[#This Row],[id]]</f>
        <v>863</v>
      </c>
    </row>
    <row r="874" spans="2:9" x14ac:dyDescent="0.3">
      <c r="B874">
        <v>864</v>
      </c>
      <c r="C874" s="1" t="s">
        <v>2531</v>
      </c>
      <c r="D874" s="1" t="s">
        <v>2532</v>
      </c>
      <c r="E874" s="1" t="s">
        <v>2322</v>
      </c>
      <c r="F874" s="1" t="s">
        <v>202</v>
      </c>
      <c r="G874" s="1" t="s">
        <v>2092</v>
      </c>
      <c r="H874" s="1" t="s">
        <v>2533</v>
      </c>
      <c r="I874" s="1">
        <f>+Territorio[[#This Row],[id]]</f>
        <v>864</v>
      </c>
    </row>
    <row r="875" spans="2:9" x14ac:dyDescent="0.3">
      <c r="B875">
        <v>865</v>
      </c>
      <c r="C875" s="1" t="s">
        <v>2534</v>
      </c>
      <c r="D875" s="1" t="s">
        <v>2535</v>
      </c>
      <c r="E875" s="1" t="s">
        <v>2322</v>
      </c>
      <c r="F875" s="1" t="s">
        <v>202</v>
      </c>
      <c r="G875" s="1" t="s">
        <v>2092</v>
      </c>
      <c r="H875" s="1" t="s">
        <v>2536</v>
      </c>
      <c r="I875" s="1">
        <f>+Territorio[[#This Row],[id]]</f>
        <v>865</v>
      </c>
    </row>
    <row r="876" spans="2:9" x14ac:dyDescent="0.3">
      <c r="B876">
        <v>866</v>
      </c>
      <c r="C876" s="1" t="s">
        <v>2537</v>
      </c>
      <c r="D876" s="1" t="s">
        <v>2538</v>
      </c>
      <c r="E876" s="1" t="s">
        <v>2322</v>
      </c>
      <c r="F876" s="1" t="s">
        <v>202</v>
      </c>
      <c r="G876" s="1" t="s">
        <v>2092</v>
      </c>
      <c r="H876" s="1" t="s">
        <v>2539</v>
      </c>
      <c r="I876" s="1">
        <f>+Territorio[[#This Row],[id]]</f>
        <v>866</v>
      </c>
    </row>
    <row r="877" spans="2:9" x14ac:dyDescent="0.3">
      <c r="B877">
        <v>867</v>
      </c>
      <c r="C877" s="1" t="s">
        <v>2540</v>
      </c>
      <c r="D877" s="1" t="s">
        <v>2541</v>
      </c>
      <c r="E877" s="1" t="s">
        <v>2322</v>
      </c>
      <c r="F877" s="1" t="s">
        <v>202</v>
      </c>
      <c r="G877" s="1" t="s">
        <v>2092</v>
      </c>
      <c r="H877" s="1" t="s">
        <v>2542</v>
      </c>
      <c r="I877" s="1">
        <f>+Territorio[[#This Row],[id]]</f>
        <v>867</v>
      </c>
    </row>
    <row r="878" spans="2:9" x14ac:dyDescent="0.3">
      <c r="B878">
        <v>868</v>
      </c>
      <c r="C878" s="1" t="s">
        <v>2543</v>
      </c>
      <c r="D878" s="1" t="s">
        <v>2544</v>
      </c>
      <c r="E878" s="1" t="s">
        <v>2322</v>
      </c>
      <c r="F878" s="1" t="s">
        <v>202</v>
      </c>
      <c r="G878" s="1" t="s">
        <v>2092</v>
      </c>
      <c r="H878" s="1" t="s">
        <v>2545</v>
      </c>
      <c r="I878" s="1">
        <f>+Territorio[[#This Row],[id]]</f>
        <v>868</v>
      </c>
    </row>
    <row r="879" spans="2:9" x14ac:dyDescent="0.3">
      <c r="B879">
        <v>869</v>
      </c>
      <c r="C879" s="1" t="s">
        <v>2546</v>
      </c>
      <c r="D879" s="1" t="s">
        <v>2547</v>
      </c>
      <c r="E879" s="1" t="s">
        <v>2322</v>
      </c>
      <c r="F879" s="1" t="s">
        <v>202</v>
      </c>
      <c r="G879" s="1" t="s">
        <v>2092</v>
      </c>
      <c r="H879" s="1" t="s">
        <v>2548</v>
      </c>
      <c r="I879" s="1">
        <f>+Territorio[[#This Row],[id]]</f>
        <v>869</v>
      </c>
    </row>
    <row r="880" spans="2:9" x14ac:dyDescent="0.3">
      <c r="B880">
        <v>870</v>
      </c>
      <c r="C880" s="1" t="s">
        <v>2549</v>
      </c>
      <c r="D880" s="1" t="s">
        <v>2550</v>
      </c>
      <c r="E880" s="1" t="s">
        <v>2322</v>
      </c>
      <c r="F880" s="1" t="s">
        <v>202</v>
      </c>
      <c r="G880" s="1" t="s">
        <v>2092</v>
      </c>
      <c r="H880" s="1" t="s">
        <v>2551</v>
      </c>
      <c r="I880" s="1">
        <f>+Territorio[[#This Row],[id]]</f>
        <v>870</v>
      </c>
    </row>
    <row r="881" spans="2:9" x14ac:dyDescent="0.3">
      <c r="B881">
        <v>871</v>
      </c>
      <c r="C881" s="1" t="s">
        <v>2552</v>
      </c>
      <c r="D881" s="1" t="s">
        <v>2553</v>
      </c>
      <c r="E881" s="1" t="s">
        <v>2322</v>
      </c>
      <c r="F881" s="1" t="s">
        <v>202</v>
      </c>
      <c r="G881" s="1" t="s">
        <v>2092</v>
      </c>
      <c r="H881" s="1" t="s">
        <v>2554</v>
      </c>
      <c r="I881" s="1">
        <f>+Territorio[[#This Row],[id]]</f>
        <v>871</v>
      </c>
    </row>
    <row r="882" spans="2:9" x14ac:dyDescent="0.3">
      <c r="B882">
        <v>872</v>
      </c>
      <c r="C882" s="1" t="s">
        <v>2555</v>
      </c>
      <c r="D882" s="1" t="s">
        <v>2556</v>
      </c>
      <c r="E882" s="1" t="s">
        <v>2322</v>
      </c>
      <c r="F882" s="1" t="s">
        <v>202</v>
      </c>
      <c r="G882" s="1" t="s">
        <v>2092</v>
      </c>
      <c r="H882" s="1" t="s">
        <v>2557</v>
      </c>
      <c r="I882" s="1">
        <f>+Territorio[[#This Row],[id]]</f>
        <v>872</v>
      </c>
    </row>
    <row r="883" spans="2:9" x14ac:dyDescent="0.3">
      <c r="B883">
        <v>873</v>
      </c>
      <c r="C883" s="1" t="s">
        <v>2558</v>
      </c>
      <c r="D883" s="1" t="s">
        <v>2559</v>
      </c>
      <c r="E883" s="1" t="s">
        <v>2322</v>
      </c>
      <c r="F883" s="1" t="s">
        <v>202</v>
      </c>
      <c r="G883" s="1" t="s">
        <v>2092</v>
      </c>
      <c r="H883" s="1" t="s">
        <v>2560</v>
      </c>
      <c r="I883" s="1">
        <f>+Territorio[[#This Row],[id]]</f>
        <v>873</v>
      </c>
    </row>
    <row r="884" spans="2:9" x14ac:dyDescent="0.3">
      <c r="B884">
        <v>874</v>
      </c>
      <c r="C884" s="1" t="s">
        <v>2561</v>
      </c>
      <c r="D884" s="1" t="s">
        <v>2562</v>
      </c>
      <c r="E884" s="1" t="s">
        <v>2322</v>
      </c>
      <c r="F884" s="1" t="s">
        <v>202</v>
      </c>
      <c r="G884" s="1" t="s">
        <v>2092</v>
      </c>
      <c r="H884" s="1" t="s">
        <v>2563</v>
      </c>
      <c r="I884" s="1">
        <f>+Territorio[[#This Row],[id]]</f>
        <v>874</v>
      </c>
    </row>
    <row r="885" spans="2:9" x14ac:dyDescent="0.3">
      <c r="B885">
        <v>875</v>
      </c>
      <c r="C885" s="1" t="s">
        <v>2564</v>
      </c>
      <c r="D885" s="1" t="s">
        <v>2565</v>
      </c>
      <c r="E885" s="1" t="s">
        <v>2322</v>
      </c>
      <c r="F885" s="1" t="s">
        <v>202</v>
      </c>
      <c r="G885" s="1" t="s">
        <v>2092</v>
      </c>
      <c r="H885" s="1" t="s">
        <v>2566</v>
      </c>
      <c r="I885" s="1">
        <f>+Territorio[[#This Row],[id]]</f>
        <v>875</v>
      </c>
    </row>
    <row r="886" spans="2:9" x14ac:dyDescent="0.3">
      <c r="B886">
        <v>876</v>
      </c>
      <c r="C886" s="1" t="s">
        <v>2567</v>
      </c>
      <c r="D886" s="1" t="s">
        <v>2568</v>
      </c>
      <c r="E886" s="1" t="s">
        <v>2322</v>
      </c>
      <c r="F886" s="1" t="s">
        <v>202</v>
      </c>
      <c r="G886" s="1" t="s">
        <v>2092</v>
      </c>
      <c r="H886" s="1" t="s">
        <v>2569</v>
      </c>
      <c r="I886" s="1">
        <f>+Territorio[[#This Row],[id]]</f>
        <v>876</v>
      </c>
    </row>
    <row r="887" spans="2:9" x14ac:dyDescent="0.3">
      <c r="B887">
        <v>877</v>
      </c>
      <c r="C887" s="1" t="s">
        <v>1037</v>
      </c>
      <c r="D887" s="1" t="s">
        <v>2570</v>
      </c>
      <c r="E887" s="1" t="s">
        <v>2322</v>
      </c>
      <c r="F887" s="1" t="s">
        <v>202</v>
      </c>
      <c r="G887" s="1" t="s">
        <v>2092</v>
      </c>
      <c r="H887" s="1" t="s">
        <v>2571</v>
      </c>
      <c r="I887" s="1">
        <f>+Territorio[[#This Row],[id]]</f>
        <v>877</v>
      </c>
    </row>
    <row r="888" spans="2:9" x14ac:dyDescent="0.3">
      <c r="B888">
        <v>878</v>
      </c>
      <c r="C888" s="1" t="s">
        <v>2572</v>
      </c>
      <c r="D888" s="1" t="s">
        <v>2573</v>
      </c>
      <c r="E888" s="1" t="s">
        <v>2322</v>
      </c>
      <c r="F888" s="1" t="s">
        <v>202</v>
      </c>
      <c r="G888" s="1" t="s">
        <v>2092</v>
      </c>
      <c r="H888" s="1" t="s">
        <v>2574</v>
      </c>
      <c r="I888" s="1">
        <f>+Territorio[[#This Row],[id]]</f>
        <v>878</v>
      </c>
    </row>
    <row r="889" spans="2:9" x14ac:dyDescent="0.3">
      <c r="B889">
        <v>879</v>
      </c>
      <c r="C889" s="1" t="s">
        <v>2575</v>
      </c>
      <c r="D889" s="1" t="s">
        <v>1062</v>
      </c>
      <c r="E889" s="1" t="s">
        <v>2322</v>
      </c>
      <c r="F889" s="1" t="s">
        <v>202</v>
      </c>
      <c r="G889" s="1" t="s">
        <v>2092</v>
      </c>
      <c r="H889" s="1" t="s">
        <v>2576</v>
      </c>
      <c r="I889" s="1">
        <f>+Territorio[[#This Row],[id]]</f>
        <v>879</v>
      </c>
    </row>
    <row r="890" spans="2:9" x14ac:dyDescent="0.3">
      <c r="B890">
        <v>880</v>
      </c>
      <c r="C890" s="1" t="s">
        <v>2577</v>
      </c>
      <c r="D890" s="1" t="s">
        <v>2578</v>
      </c>
      <c r="E890" s="1" t="s">
        <v>2322</v>
      </c>
      <c r="F890" s="1" t="s">
        <v>202</v>
      </c>
      <c r="G890" s="1" t="s">
        <v>2092</v>
      </c>
      <c r="H890" s="1" t="s">
        <v>2579</v>
      </c>
      <c r="I890" s="1">
        <f>+Territorio[[#This Row],[id]]</f>
        <v>880</v>
      </c>
    </row>
    <row r="891" spans="2:9" x14ac:dyDescent="0.3">
      <c r="B891">
        <v>881</v>
      </c>
      <c r="C891" s="1" t="s">
        <v>2580</v>
      </c>
      <c r="D891" s="1" t="s">
        <v>2581</v>
      </c>
      <c r="E891" s="1" t="s">
        <v>2322</v>
      </c>
      <c r="F891" s="1" t="s">
        <v>202</v>
      </c>
      <c r="G891" s="1" t="s">
        <v>2092</v>
      </c>
      <c r="H891" s="1" t="s">
        <v>2582</v>
      </c>
      <c r="I891" s="1">
        <f>+Territorio[[#This Row],[id]]</f>
        <v>881</v>
      </c>
    </row>
    <row r="892" spans="2:9" x14ac:dyDescent="0.3">
      <c r="B892">
        <v>882</v>
      </c>
      <c r="C892" s="1" t="s">
        <v>2583</v>
      </c>
      <c r="D892" s="1" t="s">
        <v>1067</v>
      </c>
      <c r="E892" s="1" t="s">
        <v>2322</v>
      </c>
      <c r="F892" s="1" t="s">
        <v>202</v>
      </c>
      <c r="G892" s="1" t="s">
        <v>2092</v>
      </c>
      <c r="H892" s="1" t="s">
        <v>2584</v>
      </c>
      <c r="I892" s="1">
        <f>+Territorio[[#This Row],[id]]</f>
        <v>882</v>
      </c>
    </row>
    <row r="893" spans="2:9" x14ac:dyDescent="0.3">
      <c r="B893">
        <v>883</v>
      </c>
      <c r="C893" s="1" t="s">
        <v>2585</v>
      </c>
      <c r="D893" s="1" t="s">
        <v>2586</v>
      </c>
      <c r="E893" s="1" t="s">
        <v>2322</v>
      </c>
      <c r="F893" s="1" t="s">
        <v>202</v>
      </c>
      <c r="G893" s="1" t="s">
        <v>2092</v>
      </c>
      <c r="H893" s="1" t="s">
        <v>2587</v>
      </c>
      <c r="I893" s="1">
        <f>+Territorio[[#This Row],[id]]</f>
        <v>883</v>
      </c>
    </row>
    <row r="894" spans="2:9" x14ac:dyDescent="0.3">
      <c r="B894">
        <v>884</v>
      </c>
      <c r="C894" s="1" t="s">
        <v>2588</v>
      </c>
      <c r="D894" s="1" t="s">
        <v>2589</v>
      </c>
      <c r="E894" s="1" t="s">
        <v>2322</v>
      </c>
      <c r="F894" s="1" t="s">
        <v>202</v>
      </c>
      <c r="G894" s="1" t="s">
        <v>2092</v>
      </c>
      <c r="H894" s="1" t="s">
        <v>2590</v>
      </c>
      <c r="I894" s="1">
        <f>+Territorio[[#This Row],[id]]</f>
        <v>884</v>
      </c>
    </row>
    <row r="895" spans="2:9" x14ac:dyDescent="0.3">
      <c r="B895">
        <v>885</v>
      </c>
      <c r="C895" s="1" t="s">
        <v>2591</v>
      </c>
      <c r="D895" s="1" t="s">
        <v>2592</v>
      </c>
      <c r="E895" s="1" t="s">
        <v>2322</v>
      </c>
      <c r="F895" s="1" t="s">
        <v>202</v>
      </c>
      <c r="G895" s="1" t="s">
        <v>2092</v>
      </c>
      <c r="H895" s="1" t="s">
        <v>2593</v>
      </c>
      <c r="I895" s="1">
        <f>+Territorio[[#This Row],[id]]</f>
        <v>885</v>
      </c>
    </row>
    <row r="896" spans="2:9" x14ac:dyDescent="0.3">
      <c r="B896">
        <v>886</v>
      </c>
      <c r="C896" s="1" t="s">
        <v>2594</v>
      </c>
      <c r="D896" s="1" t="s">
        <v>2595</v>
      </c>
      <c r="E896" s="1" t="s">
        <v>2322</v>
      </c>
      <c r="F896" s="1" t="s">
        <v>202</v>
      </c>
      <c r="G896" s="1" t="s">
        <v>2092</v>
      </c>
      <c r="H896" s="1" t="s">
        <v>2596</v>
      </c>
      <c r="I896" s="1">
        <f>+Territorio[[#This Row],[id]]</f>
        <v>886</v>
      </c>
    </row>
    <row r="897" spans="2:9" x14ac:dyDescent="0.3">
      <c r="B897">
        <v>887</v>
      </c>
      <c r="C897" s="1" t="s">
        <v>2597</v>
      </c>
      <c r="D897" s="1" t="s">
        <v>2598</v>
      </c>
      <c r="E897" s="1" t="s">
        <v>2322</v>
      </c>
      <c r="F897" s="1" t="s">
        <v>202</v>
      </c>
      <c r="G897" s="1" t="s">
        <v>2092</v>
      </c>
      <c r="H897" s="1" t="s">
        <v>2599</v>
      </c>
      <c r="I897" s="1">
        <f>+Territorio[[#This Row],[id]]</f>
        <v>887</v>
      </c>
    </row>
    <row r="898" spans="2:9" x14ac:dyDescent="0.3">
      <c r="B898">
        <v>888</v>
      </c>
      <c r="C898" s="1" t="s">
        <v>2600</v>
      </c>
      <c r="D898" s="1" t="s">
        <v>2601</v>
      </c>
      <c r="E898" s="1" t="s">
        <v>2322</v>
      </c>
      <c r="F898" s="1" t="s">
        <v>202</v>
      </c>
      <c r="G898" s="1" t="s">
        <v>2092</v>
      </c>
      <c r="H898" s="1" t="s">
        <v>2602</v>
      </c>
      <c r="I898" s="1">
        <f>+Territorio[[#This Row],[id]]</f>
        <v>888</v>
      </c>
    </row>
    <row r="899" spans="2:9" x14ac:dyDescent="0.3">
      <c r="B899">
        <v>889</v>
      </c>
      <c r="C899" s="1" t="s">
        <v>2603</v>
      </c>
      <c r="D899" s="1" t="s">
        <v>2604</v>
      </c>
      <c r="E899" s="1" t="s">
        <v>2322</v>
      </c>
      <c r="F899" s="1" t="s">
        <v>202</v>
      </c>
      <c r="G899" s="1" t="s">
        <v>2092</v>
      </c>
      <c r="H899" s="1" t="s">
        <v>2605</v>
      </c>
      <c r="I899" s="1">
        <f>+Territorio[[#This Row],[id]]</f>
        <v>889</v>
      </c>
    </row>
    <row r="900" spans="2:9" x14ac:dyDescent="0.3">
      <c r="B900">
        <v>890</v>
      </c>
      <c r="C900" s="1" t="s">
        <v>2606</v>
      </c>
      <c r="D900" s="1" t="s">
        <v>2607</v>
      </c>
      <c r="E900" s="1" t="s">
        <v>2322</v>
      </c>
      <c r="F900" s="1" t="s">
        <v>202</v>
      </c>
      <c r="G900" s="1" t="s">
        <v>2092</v>
      </c>
      <c r="H900" s="1" t="s">
        <v>2608</v>
      </c>
      <c r="I900" s="1">
        <f>+Territorio[[#This Row],[id]]</f>
        <v>890</v>
      </c>
    </row>
    <row r="901" spans="2:9" x14ac:dyDescent="0.3">
      <c r="B901">
        <v>891</v>
      </c>
      <c r="C901" s="1" t="s">
        <v>2609</v>
      </c>
      <c r="D901" s="1" t="s">
        <v>2610</v>
      </c>
      <c r="E901" s="1" t="s">
        <v>2322</v>
      </c>
      <c r="F901" s="1" t="s">
        <v>202</v>
      </c>
      <c r="G901" s="1" t="s">
        <v>2092</v>
      </c>
      <c r="H901" s="1" t="s">
        <v>2611</v>
      </c>
      <c r="I901" s="1">
        <f>+Territorio[[#This Row],[id]]</f>
        <v>891</v>
      </c>
    </row>
    <row r="902" spans="2:9" x14ac:dyDescent="0.3">
      <c r="B902">
        <v>892</v>
      </c>
      <c r="C902" s="1" t="s">
        <v>2612</v>
      </c>
      <c r="D902" s="1" t="s">
        <v>2613</v>
      </c>
      <c r="E902" s="1" t="s">
        <v>2322</v>
      </c>
      <c r="F902" s="1" t="s">
        <v>202</v>
      </c>
      <c r="G902" s="1" t="s">
        <v>2092</v>
      </c>
      <c r="H902" s="1" t="s">
        <v>2614</v>
      </c>
      <c r="I902" s="1">
        <f>+Territorio[[#This Row],[id]]</f>
        <v>892</v>
      </c>
    </row>
    <row r="903" spans="2:9" x14ac:dyDescent="0.3">
      <c r="B903">
        <v>893</v>
      </c>
      <c r="C903" s="1" t="s">
        <v>1046</v>
      </c>
      <c r="D903" s="1" t="s">
        <v>2615</v>
      </c>
      <c r="E903" s="1" t="s">
        <v>2322</v>
      </c>
      <c r="F903" s="1" t="s">
        <v>202</v>
      </c>
      <c r="G903" s="1" t="s">
        <v>2092</v>
      </c>
      <c r="H903" s="1" t="s">
        <v>2616</v>
      </c>
      <c r="I903" s="1">
        <f>+Territorio[[#This Row],[id]]</f>
        <v>893</v>
      </c>
    </row>
    <row r="904" spans="2:9" x14ac:dyDescent="0.3">
      <c r="B904">
        <v>894</v>
      </c>
      <c r="C904" s="1" t="s">
        <v>2617</v>
      </c>
      <c r="D904" s="1" t="s">
        <v>2618</v>
      </c>
      <c r="E904" s="1" t="s">
        <v>2322</v>
      </c>
      <c r="F904" s="1" t="s">
        <v>202</v>
      </c>
      <c r="G904" s="1" t="s">
        <v>2092</v>
      </c>
      <c r="H904" s="1" t="s">
        <v>2619</v>
      </c>
      <c r="I904" s="1">
        <f>+Territorio[[#This Row],[id]]</f>
        <v>894</v>
      </c>
    </row>
    <row r="905" spans="2:9" x14ac:dyDescent="0.3">
      <c r="B905">
        <v>895</v>
      </c>
      <c r="C905" s="1" t="s">
        <v>2620</v>
      </c>
      <c r="D905" s="1" t="s">
        <v>2621</v>
      </c>
      <c r="E905" s="1" t="s">
        <v>2322</v>
      </c>
      <c r="F905" s="1" t="s">
        <v>202</v>
      </c>
      <c r="G905" s="1" t="s">
        <v>2092</v>
      </c>
      <c r="H905" s="1" t="s">
        <v>2622</v>
      </c>
      <c r="I905" s="1">
        <f>+Territorio[[#This Row],[id]]</f>
        <v>895</v>
      </c>
    </row>
    <row r="906" spans="2:9" x14ac:dyDescent="0.3">
      <c r="B906">
        <v>896</v>
      </c>
      <c r="C906" s="1" t="s">
        <v>2623</v>
      </c>
      <c r="D906" s="1" t="s">
        <v>2624</v>
      </c>
      <c r="E906" s="1" t="s">
        <v>2322</v>
      </c>
      <c r="F906" s="1" t="s">
        <v>202</v>
      </c>
      <c r="G906" s="1" t="s">
        <v>2092</v>
      </c>
      <c r="H906" s="1" t="s">
        <v>2625</v>
      </c>
      <c r="I906" s="1">
        <f>+Territorio[[#This Row],[id]]</f>
        <v>896</v>
      </c>
    </row>
    <row r="907" spans="2:9" x14ac:dyDescent="0.3">
      <c r="B907">
        <v>897</v>
      </c>
      <c r="C907" s="1" t="s">
        <v>2626</v>
      </c>
      <c r="D907" s="1" t="s">
        <v>2627</v>
      </c>
      <c r="E907" s="1" t="s">
        <v>2322</v>
      </c>
      <c r="F907" s="1" t="s">
        <v>202</v>
      </c>
      <c r="G907" s="1" t="s">
        <v>2092</v>
      </c>
      <c r="H907" s="1" t="s">
        <v>2628</v>
      </c>
      <c r="I907" s="1">
        <f>+Territorio[[#This Row],[id]]</f>
        <v>897</v>
      </c>
    </row>
    <row r="908" spans="2:9" x14ac:dyDescent="0.3">
      <c r="B908">
        <v>898</v>
      </c>
      <c r="C908" s="1" t="s">
        <v>2629</v>
      </c>
      <c r="D908" s="1" t="s">
        <v>2630</v>
      </c>
      <c r="E908" s="1" t="s">
        <v>2322</v>
      </c>
      <c r="F908" s="1" t="s">
        <v>202</v>
      </c>
      <c r="G908" s="1" t="s">
        <v>2092</v>
      </c>
      <c r="H908" s="1" t="s">
        <v>2631</v>
      </c>
      <c r="I908" s="1">
        <f>+Territorio[[#This Row],[id]]</f>
        <v>898</v>
      </c>
    </row>
    <row r="909" spans="2:9" x14ac:dyDescent="0.3">
      <c r="B909">
        <v>899</v>
      </c>
      <c r="C909" s="1" t="s">
        <v>2632</v>
      </c>
      <c r="D909" s="1" t="s">
        <v>2633</v>
      </c>
      <c r="E909" s="1" t="s">
        <v>2322</v>
      </c>
      <c r="F909" s="1" t="s">
        <v>202</v>
      </c>
      <c r="G909" s="1" t="s">
        <v>2092</v>
      </c>
      <c r="H909" s="1" t="s">
        <v>2634</v>
      </c>
      <c r="I909" s="1">
        <f>+Territorio[[#This Row],[id]]</f>
        <v>899</v>
      </c>
    </row>
    <row r="910" spans="2:9" x14ac:dyDescent="0.3">
      <c r="B910">
        <v>900</v>
      </c>
      <c r="C910" s="1" t="s">
        <v>2635</v>
      </c>
      <c r="D910" s="1" t="s">
        <v>2636</v>
      </c>
      <c r="E910" s="1" t="s">
        <v>2322</v>
      </c>
      <c r="F910" s="1" t="s">
        <v>202</v>
      </c>
      <c r="G910" s="1" t="s">
        <v>2092</v>
      </c>
      <c r="H910" s="1" t="s">
        <v>2637</v>
      </c>
      <c r="I910" s="1">
        <f>+Territorio[[#This Row],[id]]</f>
        <v>900</v>
      </c>
    </row>
    <row r="911" spans="2:9" x14ac:dyDescent="0.3">
      <c r="B911">
        <v>901</v>
      </c>
      <c r="C911" s="1" t="s">
        <v>2638</v>
      </c>
      <c r="D911" s="1" t="s">
        <v>2639</v>
      </c>
      <c r="E911" s="1" t="s">
        <v>2322</v>
      </c>
      <c r="F911" s="1" t="s">
        <v>202</v>
      </c>
      <c r="G911" s="1" t="s">
        <v>2092</v>
      </c>
      <c r="H911" s="1" t="s">
        <v>2640</v>
      </c>
      <c r="I911" s="1">
        <f>+Territorio[[#This Row],[id]]</f>
        <v>901</v>
      </c>
    </row>
    <row r="912" spans="2:9" x14ac:dyDescent="0.3">
      <c r="B912">
        <v>902</v>
      </c>
      <c r="C912" s="1" t="s">
        <v>2641</v>
      </c>
      <c r="D912" s="1" t="s">
        <v>2642</v>
      </c>
      <c r="E912" s="1" t="s">
        <v>2322</v>
      </c>
      <c r="F912" s="1" t="s">
        <v>202</v>
      </c>
      <c r="G912" s="1" t="s">
        <v>2092</v>
      </c>
      <c r="H912" s="1" t="s">
        <v>2643</v>
      </c>
      <c r="I912" s="1">
        <f>+Territorio[[#This Row],[id]]</f>
        <v>902</v>
      </c>
    </row>
    <row r="913" spans="2:9" x14ac:dyDescent="0.3">
      <c r="B913">
        <v>903</v>
      </c>
      <c r="C913" s="1" t="s">
        <v>2644</v>
      </c>
      <c r="D913" s="1" t="s">
        <v>2645</v>
      </c>
      <c r="E913" s="1" t="s">
        <v>2322</v>
      </c>
      <c r="F913" s="1" t="s">
        <v>202</v>
      </c>
      <c r="G913" s="1" t="s">
        <v>2092</v>
      </c>
      <c r="H913" s="1" t="s">
        <v>2646</v>
      </c>
      <c r="I913" s="1">
        <f>+Territorio[[#This Row],[id]]</f>
        <v>903</v>
      </c>
    </row>
    <row r="914" spans="2:9" x14ac:dyDescent="0.3">
      <c r="B914">
        <v>904</v>
      </c>
      <c r="C914" s="1" t="s">
        <v>2647</v>
      </c>
      <c r="D914" s="1" t="s">
        <v>2648</v>
      </c>
      <c r="E914" s="1" t="s">
        <v>2322</v>
      </c>
      <c r="F914" s="1" t="s">
        <v>202</v>
      </c>
      <c r="G914" s="1" t="s">
        <v>2092</v>
      </c>
      <c r="H914" s="1" t="s">
        <v>2649</v>
      </c>
      <c r="I914" s="1">
        <f>+Territorio[[#This Row],[id]]</f>
        <v>904</v>
      </c>
    </row>
    <row r="915" spans="2:9" x14ac:dyDescent="0.3">
      <c r="B915">
        <v>905</v>
      </c>
      <c r="C915" s="1" t="s">
        <v>2650</v>
      </c>
      <c r="D915" s="1" t="s">
        <v>2651</v>
      </c>
      <c r="E915" s="1" t="s">
        <v>2322</v>
      </c>
      <c r="F915" s="1" t="s">
        <v>202</v>
      </c>
      <c r="G915" s="1" t="s">
        <v>2092</v>
      </c>
      <c r="H915" s="1" t="s">
        <v>2652</v>
      </c>
      <c r="I915" s="1">
        <f>+Territorio[[#This Row],[id]]</f>
        <v>905</v>
      </c>
    </row>
    <row r="916" spans="2:9" x14ac:dyDescent="0.3">
      <c r="B916">
        <v>906</v>
      </c>
      <c r="C916" s="1" t="s">
        <v>1246</v>
      </c>
      <c r="D916" s="1" t="s">
        <v>2653</v>
      </c>
      <c r="E916" s="1" t="s">
        <v>2322</v>
      </c>
      <c r="F916" s="1" t="s">
        <v>202</v>
      </c>
      <c r="G916" s="1" t="s">
        <v>2092</v>
      </c>
      <c r="H916" s="1" t="s">
        <v>2654</v>
      </c>
      <c r="I916" s="1">
        <f>+Territorio[[#This Row],[id]]</f>
        <v>906</v>
      </c>
    </row>
    <row r="917" spans="2:9" x14ac:dyDescent="0.3">
      <c r="B917">
        <v>907</v>
      </c>
      <c r="C917" s="1" t="s">
        <v>2655</v>
      </c>
      <c r="D917" s="1" t="s">
        <v>2656</v>
      </c>
      <c r="E917" s="1" t="s">
        <v>2322</v>
      </c>
      <c r="F917" s="1" t="s">
        <v>202</v>
      </c>
      <c r="G917" s="1" t="s">
        <v>2092</v>
      </c>
      <c r="H917" s="1" t="s">
        <v>2657</v>
      </c>
      <c r="I917" s="1">
        <f>+Territorio[[#This Row],[id]]</f>
        <v>907</v>
      </c>
    </row>
    <row r="918" spans="2:9" x14ac:dyDescent="0.3">
      <c r="B918">
        <v>908</v>
      </c>
      <c r="C918" s="1" t="s">
        <v>2658</v>
      </c>
      <c r="D918" s="1" t="s">
        <v>2659</v>
      </c>
      <c r="E918" s="1" t="s">
        <v>2322</v>
      </c>
      <c r="F918" s="1" t="s">
        <v>202</v>
      </c>
      <c r="G918" s="1" t="s">
        <v>2092</v>
      </c>
      <c r="H918" s="1" t="s">
        <v>2660</v>
      </c>
      <c r="I918" s="1">
        <f>+Territorio[[#This Row],[id]]</f>
        <v>908</v>
      </c>
    </row>
    <row r="919" spans="2:9" x14ac:dyDescent="0.3">
      <c r="B919">
        <v>909</v>
      </c>
      <c r="C919" s="1" t="s">
        <v>1031</v>
      </c>
      <c r="D919" s="1" t="s">
        <v>2661</v>
      </c>
      <c r="E919" s="1" t="s">
        <v>2322</v>
      </c>
      <c r="F919" s="1" t="s">
        <v>202</v>
      </c>
      <c r="G919" s="1" t="s">
        <v>2092</v>
      </c>
      <c r="H919" s="1" t="s">
        <v>2662</v>
      </c>
      <c r="I919" s="1">
        <f>+Territorio[[#This Row],[id]]</f>
        <v>909</v>
      </c>
    </row>
    <row r="920" spans="2:9" x14ac:dyDescent="0.3">
      <c r="B920">
        <v>910</v>
      </c>
      <c r="C920" s="1" t="s">
        <v>2663</v>
      </c>
      <c r="D920" s="1" t="s">
        <v>2664</v>
      </c>
      <c r="E920" s="1" t="s">
        <v>2322</v>
      </c>
      <c r="F920" s="1" t="s">
        <v>202</v>
      </c>
      <c r="G920" s="1" t="s">
        <v>2092</v>
      </c>
      <c r="H920" s="1" t="s">
        <v>2665</v>
      </c>
      <c r="I920" s="1">
        <f>+Territorio[[#This Row],[id]]</f>
        <v>910</v>
      </c>
    </row>
    <row r="921" spans="2:9" x14ac:dyDescent="0.3">
      <c r="B921">
        <v>911</v>
      </c>
      <c r="C921" s="1" t="s">
        <v>2666</v>
      </c>
      <c r="D921" s="1" t="s">
        <v>2667</v>
      </c>
      <c r="E921" s="1" t="s">
        <v>2322</v>
      </c>
      <c r="F921" s="1" t="s">
        <v>202</v>
      </c>
      <c r="G921" s="1" t="s">
        <v>2092</v>
      </c>
      <c r="H921" s="1" t="s">
        <v>2668</v>
      </c>
      <c r="I921" s="1">
        <f>+Territorio[[#This Row],[id]]</f>
        <v>911</v>
      </c>
    </row>
    <row r="922" spans="2:9" x14ac:dyDescent="0.3">
      <c r="B922">
        <v>912</v>
      </c>
      <c r="C922" s="1" t="s">
        <v>2669</v>
      </c>
      <c r="D922" s="1" t="s">
        <v>2670</v>
      </c>
      <c r="E922" s="1" t="s">
        <v>2322</v>
      </c>
      <c r="F922" s="1" t="s">
        <v>202</v>
      </c>
      <c r="G922" s="1" t="s">
        <v>2092</v>
      </c>
      <c r="H922" s="1" t="s">
        <v>2671</v>
      </c>
      <c r="I922" s="1">
        <f>+Territorio[[#This Row],[id]]</f>
        <v>912</v>
      </c>
    </row>
    <row r="923" spans="2:9" x14ac:dyDescent="0.3">
      <c r="B923">
        <v>913</v>
      </c>
      <c r="C923" s="1" t="s">
        <v>2672</v>
      </c>
      <c r="D923" s="1" t="s">
        <v>2673</v>
      </c>
      <c r="E923" s="1" t="s">
        <v>2322</v>
      </c>
      <c r="F923" s="1" t="s">
        <v>202</v>
      </c>
      <c r="G923" s="1" t="s">
        <v>2092</v>
      </c>
      <c r="H923" s="1" t="s">
        <v>2674</v>
      </c>
      <c r="I923" s="1">
        <f>+Territorio[[#This Row],[id]]</f>
        <v>913</v>
      </c>
    </row>
    <row r="924" spans="2:9" x14ac:dyDescent="0.3">
      <c r="B924">
        <v>914</v>
      </c>
      <c r="C924" s="1" t="s">
        <v>2675</v>
      </c>
      <c r="D924" s="1" t="s">
        <v>2676</v>
      </c>
      <c r="E924" s="1" t="s">
        <v>2322</v>
      </c>
      <c r="F924" s="1" t="s">
        <v>202</v>
      </c>
      <c r="G924" s="1" t="s">
        <v>2092</v>
      </c>
      <c r="H924" s="1" t="s">
        <v>2677</v>
      </c>
      <c r="I924" s="1">
        <f>+Territorio[[#This Row],[id]]</f>
        <v>914</v>
      </c>
    </row>
    <row r="925" spans="2:9" x14ac:dyDescent="0.3">
      <c r="B925">
        <v>915</v>
      </c>
      <c r="C925" s="1" t="s">
        <v>2678</v>
      </c>
      <c r="D925" s="1" t="s">
        <v>2679</v>
      </c>
      <c r="E925" s="1" t="s">
        <v>2322</v>
      </c>
      <c r="F925" s="1" t="s">
        <v>202</v>
      </c>
      <c r="G925" s="1" t="s">
        <v>2092</v>
      </c>
      <c r="H925" s="1" t="s">
        <v>2680</v>
      </c>
      <c r="I925" s="1">
        <f>+Territorio[[#This Row],[id]]</f>
        <v>915</v>
      </c>
    </row>
    <row r="926" spans="2:9" x14ac:dyDescent="0.3">
      <c r="B926">
        <v>916</v>
      </c>
      <c r="C926" s="1" t="s">
        <v>2681</v>
      </c>
      <c r="D926" s="1" t="s">
        <v>2682</v>
      </c>
      <c r="E926" s="1" t="s">
        <v>2322</v>
      </c>
      <c r="F926" s="1" t="s">
        <v>202</v>
      </c>
      <c r="G926" s="1" t="s">
        <v>2092</v>
      </c>
      <c r="H926" s="1" t="s">
        <v>2683</v>
      </c>
      <c r="I926" s="1">
        <f>+Territorio[[#This Row],[id]]</f>
        <v>916</v>
      </c>
    </row>
    <row r="927" spans="2:9" x14ac:dyDescent="0.3">
      <c r="B927">
        <v>917</v>
      </c>
      <c r="C927" s="1" t="s">
        <v>2684</v>
      </c>
      <c r="D927" s="1" t="s">
        <v>2685</v>
      </c>
      <c r="E927" s="1" t="s">
        <v>2322</v>
      </c>
      <c r="F927" s="1" t="s">
        <v>202</v>
      </c>
      <c r="G927" s="1" t="s">
        <v>2092</v>
      </c>
      <c r="H927" s="1" t="s">
        <v>2686</v>
      </c>
      <c r="I927" s="1">
        <f>+Territorio[[#This Row],[id]]</f>
        <v>917</v>
      </c>
    </row>
    <row r="928" spans="2:9" x14ac:dyDescent="0.3">
      <c r="B928">
        <v>918</v>
      </c>
      <c r="C928" s="1" t="s">
        <v>2687</v>
      </c>
      <c r="D928" s="1" t="s">
        <v>2688</v>
      </c>
      <c r="E928" s="1" t="s">
        <v>2322</v>
      </c>
      <c r="F928" s="1" t="s">
        <v>202</v>
      </c>
      <c r="G928" s="1" t="s">
        <v>2092</v>
      </c>
      <c r="H928" s="1" t="s">
        <v>2689</v>
      </c>
      <c r="I928" s="1">
        <f>+Territorio[[#This Row],[id]]</f>
        <v>918</v>
      </c>
    </row>
    <row r="929" spans="2:9" x14ac:dyDescent="0.3">
      <c r="B929">
        <v>919</v>
      </c>
      <c r="C929" s="1" t="s">
        <v>2690</v>
      </c>
      <c r="D929" s="1" t="s">
        <v>2691</v>
      </c>
      <c r="E929" s="1" t="s">
        <v>2322</v>
      </c>
      <c r="F929" s="1" t="s">
        <v>202</v>
      </c>
      <c r="G929" s="1" t="s">
        <v>2092</v>
      </c>
      <c r="H929" s="1" t="s">
        <v>2692</v>
      </c>
      <c r="I929" s="1">
        <f>+Territorio[[#This Row],[id]]</f>
        <v>919</v>
      </c>
    </row>
    <row r="930" spans="2:9" x14ac:dyDescent="0.3">
      <c r="B930">
        <v>920</v>
      </c>
      <c r="C930" s="1" t="s">
        <v>2693</v>
      </c>
      <c r="D930" s="1" t="s">
        <v>2694</v>
      </c>
      <c r="E930" s="1" t="s">
        <v>2322</v>
      </c>
      <c r="F930" s="1" t="s">
        <v>202</v>
      </c>
      <c r="G930" s="1" t="s">
        <v>2092</v>
      </c>
      <c r="H930" s="1" t="s">
        <v>2695</v>
      </c>
      <c r="I930" s="1">
        <f>+Territorio[[#This Row],[id]]</f>
        <v>920</v>
      </c>
    </row>
    <row r="931" spans="2:9" x14ac:dyDescent="0.3">
      <c r="B931">
        <v>921</v>
      </c>
      <c r="C931" s="1" t="s">
        <v>2696</v>
      </c>
      <c r="D931" s="1" t="s">
        <v>2697</v>
      </c>
      <c r="E931" s="1" t="s">
        <v>2322</v>
      </c>
      <c r="F931" s="1" t="s">
        <v>202</v>
      </c>
      <c r="G931" s="1" t="s">
        <v>2092</v>
      </c>
      <c r="H931" s="1" t="s">
        <v>2698</v>
      </c>
      <c r="I931" s="1">
        <f>+Territorio[[#This Row],[id]]</f>
        <v>921</v>
      </c>
    </row>
    <row r="932" spans="2:9" x14ac:dyDescent="0.3">
      <c r="B932">
        <v>922</v>
      </c>
      <c r="C932" s="1" t="s">
        <v>2699</v>
      </c>
      <c r="D932" s="1" t="s">
        <v>2700</v>
      </c>
      <c r="E932" s="1" t="s">
        <v>2322</v>
      </c>
      <c r="F932" s="1" t="s">
        <v>202</v>
      </c>
      <c r="G932" s="1" t="s">
        <v>2092</v>
      </c>
      <c r="H932" s="1" t="s">
        <v>2701</v>
      </c>
      <c r="I932" s="1">
        <f>+Territorio[[#This Row],[id]]</f>
        <v>922</v>
      </c>
    </row>
    <row r="933" spans="2:9" x14ac:dyDescent="0.3">
      <c r="B933">
        <v>923</v>
      </c>
      <c r="C933" s="1" t="s">
        <v>2702</v>
      </c>
      <c r="D933" s="1" t="s">
        <v>2703</v>
      </c>
      <c r="E933" s="1" t="s">
        <v>2322</v>
      </c>
      <c r="F933" s="1" t="s">
        <v>202</v>
      </c>
      <c r="G933" s="1" t="s">
        <v>2092</v>
      </c>
      <c r="H933" s="1" t="s">
        <v>2704</v>
      </c>
      <c r="I933" s="1">
        <f>+Territorio[[#This Row],[id]]</f>
        <v>923</v>
      </c>
    </row>
    <row r="934" spans="2:9" x14ac:dyDescent="0.3">
      <c r="B934">
        <v>924</v>
      </c>
      <c r="C934" s="1" t="s">
        <v>2705</v>
      </c>
      <c r="D934" s="1" t="s">
        <v>2706</v>
      </c>
      <c r="E934" s="1" t="s">
        <v>2322</v>
      </c>
      <c r="F934" s="1" t="s">
        <v>202</v>
      </c>
      <c r="G934" s="1" t="s">
        <v>2092</v>
      </c>
      <c r="H934" s="1" t="s">
        <v>2707</v>
      </c>
      <c r="I934" s="1">
        <f>+Territorio[[#This Row],[id]]</f>
        <v>924</v>
      </c>
    </row>
    <row r="935" spans="2:9" x14ac:dyDescent="0.3">
      <c r="B935">
        <v>925</v>
      </c>
      <c r="C935" s="1" t="s">
        <v>2708</v>
      </c>
      <c r="D935" s="1" t="s">
        <v>2709</v>
      </c>
      <c r="E935" s="1" t="s">
        <v>2322</v>
      </c>
      <c r="F935" s="1" t="s">
        <v>202</v>
      </c>
      <c r="G935" s="1" t="s">
        <v>2092</v>
      </c>
      <c r="H935" s="1" t="s">
        <v>2710</v>
      </c>
      <c r="I935" s="1">
        <f>+Territorio[[#This Row],[id]]</f>
        <v>925</v>
      </c>
    </row>
    <row r="936" spans="2:9" x14ac:dyDescent="0.3">
      <c r="B936">
        <v>926</v>
      </c>
      <c r="C936" s="1" t="s">
        <v>2074</v>
      </c>
      <c r="D936" s="1" t="s">
        <v>2711</v>
      </c>
      <c r="E936" s="1" t="s">
        <v>2322</v>
      </c>
      <c r="F936" s="1" t="s">
        <v>202</v>
      </c>
      <c r="G936" s="1" t="s">
        <v>2092</v>
      </c>
      <c r="H936" s="1" t="s">
        <v>2712</v>
      </c>
      <c r="I936" s="1">
        <f>+Territorio[[#This Row],[id]]</f>
        <v>926</v>
      </c>
    </row>
    <row r="937" spans="2:9" x14ac:dyDescent="0.3">
      <c r="B937">
        <v>927</v>
      </c>
      <c r="C937" s="1" t="s">
        <v>1362</v>
      </c>
      <c r="D937" s="1" t="s">
        <v>2713</v>
      </c>
      <c r="E937" s="1" t="s">
        <v>2322</v>
      </c>
      <c r="F937" s="1" t="s">
        <v>202</v>
      </c>
      <c r="G937" s="1" t="s">
        <v>2092</v>
      </c>
      <c r="H937" s="1" t="s">
        <v>2714</v>
      </c>
      <c r="I937" s="1">
        <f>+Territorio[[#This Row],[id]]</f>
        <v>927</v>
      </c>
    </row>
    <row r="938" spans="2:9" x14ac:dyDescent="0.3">
      <c r="B938">
        <v>928</v>
      </c>
      <c r="C938" s="1" t="s">
        <v>2715</v>
      </c>
      <c r="D938" s="1" t="s">
        <v>2716</v>
      </c>
      <c r="E938" s="1" t="s">
        <v>2322</v>
      </c>
      <c r="F938" s="1" t="s">
        <v>202</v>
      </c>
      <c r="G938" s="1" t="s">
        <v>2092</v>
      </c>
      <c r="H938" s="1" t="s">
        <v>2717</v>
      </c>
      <c r="I938" s="1">
        <f>+Territorio[[#This Row],[id]]</f>
        <v>928</v>
      </c>
    </row>
    <row r="939" spans="2:9" x14ac:dyDescent="0.3">
      <c r="B939">
        <v>929</v>
      </c>
      <c r="C939" s="1" t="s">
        <v>2229</v>
      </c>
      <c r="D939" s="1" t="s">
        <v>2718</v>
      </c>
      <c r="E939" s="1" t="s">
        <v>2322</v>
      </c>
      <c r="F939" s="1" t="s">
        <v>202</v>
      </c>
      <c r="G939" s="1" t="s">
        <v>2092</v>
      </c>
      <c r="H939" s="1" t="s">
        <v>2719</v>
      </c>
      <c r="I939" s="1">
        <f>+Territorio[[#This Row],[id]]</f>
        <v>929</v>
      </c>
    </row>
    <row r="940" spans="2:9" x14ac:dyDescent="0.3">
      <c r="B940">
        <v>930</v>
      </c>
      <c r="C940" s="1" t="s">
        <v>2720</v>
      </c>
      <c r="D940" s="1" t="s">
        <v>2721</v>
      </c>
      <c r="E940" s="1" t="s">
        <v>2322</v>
      </c>
      <c r="F940" s="1" t="s">
        <v>202</v>
      </c>
      <c r="G940" s="1" t="s">
        <v>2092</v>
      </c>
      <c r="H940" s="1" t="s">
        <v>2722</v>
      </c>
      <c r="I940" s="1">
        <f>+Territorio[[#This Row],[id]]</f>
        <v>930</v>
      </c>
    </row>
    <row r="941" spans="2:9" x14ac:dyDescent="0.3">
      <c r="B941">
        <v>931</v>
      </c>
      <c r="C941" s="1" t="s">
        <v>2723</v>
      </c>
      <c r="D941" s="1" t="s">
        <v>2724</v>
      </c>
      <c r="E941" s="1" t="s">
        <v>2322</v>
      </c>
      <c r="F941" s="1" t="s">
        <v>202</v>
      </c>
      <c r="G941" s="1" t="s">
        <v>2092</v>
      </c>
      <c r="H941" s="1" t="s">
        <v>2725</v>
      </c>
      <c r="I941" s="1">
        <f>+Territorio[[#This Row],[id]]</f>
        <v>931</v>
      </c>
    </row>
    <row r="942" spans="2:9" x14ac:dyDescent="0.3">
      <c r="B942">
        <v>932</v>
      </c>
      <c r="C942" s="1" t="s">
        <v>2726</v>
      </c>
      <c r="D942" s="1" t="s">
        <v>2727</v>
      </c>
      <c r="E942" s="1" t="s">
        <v>2322</v>
      </c>
      <c r="F942" s="1" t="s">
        <v>202</v>
      </c>
      <c r="G942" s="1" t="s">
        <v>2092</v>
      </c>
      <c r="H942" s="1" t="s">
        <v>2728</v>
      </c>
      <c r="I942" s="1">
        <f>+Territorio[[#This Row],[id]]</f>
        <v>932</v>
      </c>
    </row>
    <row r="943" spans="2:9" x14ac:dyDescent="0.3">
      <c r="B943">
        <v>933</v>
      </c>
      <c r="C943" s="1" t="s">
        <v>2729</v>
      </c>
      <c r="D943" s="1" t="s">
        <v>2730</v>
      </c>
      <c r="E943" s="1" t="s">
        <v>2322</v>
      </c>
      <c r="F943" s="1" t="s">
        <v>202</v>
      </c>
      <c r="G943" s="1" t="s">
        <v>2092</v>
      </c>
      <c r="H943" s="1" t="s">
        <v>2731</v>
      </c>
      <c r="I943" s="1">
        <f>+Territorio[[#This Row],[id]]</f>
        <v>933</v>
      </c>
    </row>
    <row r="944" spans="2:9" x14ac:dyDescent="0.3">
      <c r="B944">
        <v>934</v>
      </c>
      <c r="C944" s="1" t="s">
        <v>2732</v>
      </c>
      <c r="D944" s="1" t="s">
        <v>2733</v>
      </c>
      <c r="E944" s="1" t="s">
        <v>2322</v>
      </c>
      <c r="F944" s="1" t="s">
        <v>202</v>
      </c>
      <c r="G944" s="1" t="s">
        <v>2092</v>
      </c>
      <c r="H944" s="1" t="s">
        <v>2734</v>
      </c>
      <c r="I944" s="1">
        <f>+Territorio[[#This Row],[id]]</f>
        <v>934</v>
      </c>
    </row>
    <row r="945" spans="2:9" x14ac:dyDescent="0.3">
      <c r="B945">
        <v>935</v>
      </c>
      <c r="C945" s="1" t="s">
        <v>2735</v>
      </c>
      <c r="D945" s="1" t="s">
        <v>2736</v>
      </c>
      <c r="E945" s="1" t="s">
        <v>2322</v>
      </c>
      <c r="F945" s="1" t="s">
        <v>202</v>
      </c>
      <c r="G945" s="1" t="s">
        <v>2092</v>
      </c>
      <c r="H945" s="1" t="s">
        <v>2737</v>
      </c>
      <c r="I945" s="1">
        <f>+Territorio[[#This Row],[id]]</f>
        <v>935</v>
      </c>
    </row>
    <row r="946" spans="2:9" x14ac:dyDescent="0.3">
      <c r="B946">
        <v>936</v>
      </c>
      <c r="C946" s="1" t="s">
        <v>2738</v>
      </c>
      <c r="D946" s="1" t="s">
        <v>1070</v>
      </c>
      <c r="E946" s="1" t="s">
        <v>2322</v>
      </c>
      <c r="F946" s="1" t="s">
        <v>202</v>
      </c>
      <c r="G946" s="1" t="s">
        <v>2092</v>
      </c>
      <c r="H946" s="1" t="s">
        <v>2739</v>
      </c>
      <c r="I946" s="1">
        <f>+Territorio[[#This Row],[id]]</f>
        <v>936</v>
      </c>
    </row>
    <row r="947" spans="2:9" x14ac:dyDescent="0.3">
      <c r="B947">
        <v>937</v>
      </c>
      <c r="C947" s="1" t="s">
        <v>2740</v>
      </c>
      <c r="D947" s="1" t="s">
        <v>1073</v>
      </c>
      <c r="E947" s="1" t="s">
        <v>2322</v>
      </c>
      <c r="F947" s="1" t="s">
        <v>202</v>
      </c>
      <c r="G947" s="1" t="s">
        <v>2092</v>
      </c>
      <c r="H947" s="1" t="s">
        <v>2741</v>
      </c>
      <c r="I947" s="1">
        <f>+Territorio[[#This Row],[id]]</f>
        <v>937</v>
      </c>
    </row>
    <row r="948" spans="2:9" x14ac:dyDescent="0.3">
      <c r="B948">
        <v>938</v>
      </c>
      <c r="C948" s="1" t="s">
        <v>2742</v>
      </c>
      <c r="D948" s="1" t="s">
        <v>1076</v>
      </c>
      <c r="E948" s="1" t="s">
        <v>2322</v>
      </c>
      <c r="F948" s="1" t="s">
        <v>202</v>
      </c>
      <c r="G948" s="1" t="s">
        <v>2092</v>
      </c>
      <c r="H948" s="1" t="s">
        <v>2743</v>
      </c>
      <c r="I948" s="1">
        <f>+Territorio[[#This Row],[id]]</f>
        <v>938</v>
      </c>
    </row>
    <row r="949" spans="2:9" x14ac:dyDescent="0.3">
      <c r="B949">
        <v>939</v>
      </c>
      <c r="C949" s="1" t="s">
        <v>2744</v>
      </c>
      <c r="D949" s="1" t="s">
        <v>1079</v>
      </c>
      <c r="E949" s="1" t="s">
        <v>2322</v>
      </c>
      <c r="F949" s="1" t="s">
        <v>202</v>
      </c>
      <c r="G949" s="1" t="s">
        <v>2092</v>
      </c>
      <c r="H949" s="1" t="s">
        <v>2745</v>
      </c>
      <c r="I949" s="1">
        <f>+Territorio[[#This Row],[id]]</f>
        <v>939</v>
      </c>
    </row>
    <row r="950" spans="2:9" x14ac:dyDescent="0.3">
      <c r="B950">
        <v>940</v>
      </c>
      <c r="C950" s="1" t="s">
        <v>2746</v>
      </c>
      <c r="D950" s="1" t="s">
        <v>2747</v>
      </c>
      <c r="E950" s="1" t="s">
        <v>2322</v>
      </c>
      <c r="F950" s="1" t="s">
        <v>202</v>
      </c>
      <c r="G950" s="1" t="s">
        <v>2092</v>
      </c>
      <c r="H950" s="1" t="s">
        <v>2748</v>
      </c>
      <c r="I950" s="1">
        <f>+Territorio[[#This Row],[id]]</f>
        <v>940</v>
      </c>
    </row>
    <row r="951" spans="2:9" x14ac:dyDescent="0.3">
      <c r="B951">
        <v>941</v>
      </c>
      <c r="C951" s="1" t="s">
        <v>2749</v>
      </c>
      <c r="D951" s="1" t="s">
        <v>2750</v>
      </c>
      <c r="E951" s="1" t="s">
        <v>2322</v>
      </c>
      <c r="F951" s="1" t="s">
        <v>202</v>
      </c>
      <c r="G951" s="1" t="s">
        <v>2092</v>
      </c>
      <c r="H951" s="1" t="s">
        <v>2751</v>
      </c>
      <c r="I951" s="1">
        <f>+Territorio[[#This Row],[id]]</f>
        <v>941</v>
      </c>
    </row>
    <row r="952" spans="2:9" x14ac:dyDescent="0.3">
      <c r="B952">
        <v>942</v>
      </c>
      <c r="C952" s="1" t="s">
        <v>1025</v>
      </c>
      <c r="D952" s="1" t="s">
        <v>2752</v>
      </c>
      <c r="E952" s="1" t="s">
        <v>2322</v>
      </c>
      <c r="F952" s="1" t="s">
        <v>202</v>
      </c>
      <c r="G952" s="1" t="s">
        <v>2092</v>
      </c>
      <c r="H952" s="1" t="s">
        <v>2753</v>
      </c>
      <c r="I952" s="1">
        <f>+Territorio[[#This Row],[id]]</f>
        <v>942</v>
      </c>
    </row>
    <row r="953" spans="2:9" x14ac:dyDescent="0.3">
      <c r="B953">
        <v>943</v>
      </c>
      <c r="C953" s="1" t="s">
        <v>2754</v>
      </c>
      <c r="D953" s="1" t="s">
        <v>2755</v>
      </c>
      <c r="E953" s="1" t="s">
        <v>2322</v>
      </c>
      <c r="F953" s="1" t="s">
        <v>202</v>
      </c>
      <c r="G953" s="1" t="s">
        <v>2092</v>
      </c>
      <c r="H953" s="1" t="s">
        <v>2756</v>
      </c>
      <c r="I953" s="1">
        <f>+Territorio[[#This Row],[id]]</f>
        <v>943</v>
      </c>
    </row>
    <row r="954" spans="2:9" x14ac:dyDescent="0.3">
      <c r="B954">
        <v>944</v>
      </c>
      <c r="C954" s="1" t="s">
        <v>2757</v>
      </c>
      <c r="D954" s="1" t="s">
        <v>2758</v>
      </c>
      <c r="E954" s="1" t="s">
        <v>2322</v>
      </c>
      <c r="F954" s="1" t="s">
        <v>202</v>
      </c>
      <c r="G954" s="1" t="s">
        <v>2092</v>
      </c>
      <c r="H954" s="1" t="s">
        <v>2759</v>
      </c>
      <c r="I954" s="1">
        <f>+Territorio[[#This Row],[id]]</f>
        <v>944</v>
      </c>
    </row>
    <row r="955" spans="2:9" x14ac:dyDescent="0.3">
      <c r="B955">
        <v>945</v>
      </c>
      <c r="C955" s="1" t="s">
        <v>2760</v>
      </c>
      <c r="D955" s="1" t="s">
        <v>2761</v>
      </c>
      <c r="E955" s="1" t="s">
        <v>2322</v>
      </c>
      <c r="F955" s="1" t="s">
        <v>202</v>
      </c>
      <c r="G955" s="1" t="s">
        <v>2092</v>
      </c>
      <c r="H955" s="1" t="s">
        <v>2762</v>
      </c>
      <c r="I955" s="1">
        <f>+Territorio[[#This Row],[id]]</f>
        <v>945</v>
      </c>
    </row>
    <row r="956" spans="2:9" x14ac:dyDescent="0.3">
      <c r="B956">
        <v>946</v>
      </c>
      <c r="C956" s="1" t="s">
        <v>2763</v>
      </c>
      <c r="D956" s="1" t="s">
        <v>2764</v>
      </c>
      <c r="E956" s="1" t="s">
        <v>2322</v>
      </c>
      <c r="F956" s="1" t="s">
        <v>202</v>
      </c>
      <c r="G956" s="1" t="s">
        <v>2092</v>
      </c>
      <c r="H956" s="1" t="s">
        <v>2765</v>
      </c>
      <c r="I956" s="1">
        <f>+Territorio[[#This Row],[id]]</f>
        <v>946</v>
      </c>
    </row>
    <row r="957" spans="2:9" x14ac:dyDescent="0.3">
      <c r="B957">
        <v>947</v>
      </c>
      <c r="C957" s="1" t="s">
        <v>2766</v>
      </c>
      <c r="D957" s="1" t="s">
        <v>2767</v>
      </c>
      <c r="E957" s="1" t="s">
        <v>2322</v>
      </c>
      <c r="F957" s="1" t="s">
        <v>202</v>
      </c>
      <c r="G957" s="1" t="s">
        <v>2092</v>
      </c>
      <c r="H957" s="1" t="s">
        <v>2768</v>
      </c>
      <c r="I957" s="1">
        <f>+Territorio[[#This Row],[id]]</f>
        <v>947</v>
      </c>
    </row>
    <row r="958" spans="2:9" x14ac:dyDescent="0.3">
      <c r="B958">
        <v>948</v>
      </c>
      <c r="C958" s="1" t="s">
        <v>2769</v>
      </c>
      <c r="D958" s="1" t="s">
        <v>2770</v>
      </c>
      <c r="E958" s="1" t="s">
        <v>2322</v>
      </c>
      <c r="F958" s="1" t="s">
        <v>202</v>
      </c>
      <c r="G958" s="1" t="s">
        <v>2092</v>
      </c>
      <c r="H958" s="1" t="s">
        <v>2771</v>
      </c>
      <c r="I958" s="1">
        <f>+Territorio[[#This Row],[id]]</f>
        <v>948</v>
      </c>
    </row>
    <row r="959" spans="2:9" x14ac:dyDescent="0.3">
      <c r="B959">
        <v>949</v>
      </c>
      <c r="C959" s="1" t="s">
        <v>2772</v>
      </c>
      <c r="D959" s="1" t="s">
        <v>2773</v>
      </c>
      <c r="E959" s="1" t="s">
        <v>2322</v>
      </c>
      <c r="F959" s="1" t="s">
        <v>202</v>
      </c>
      <c r="G959" s="1" t="s">
        <v>2092</v>
      </c>
      <c r="H959" s="1" t="s">
        <v>2774</v>
      </c>
      <c r="I959" s="1">
        <f>+Territorio[[#This Row],[id]]</f>
        <v>949</v>
      </c>
    </row>
    <row r="960" spans="2:9" x14ac:dyDescent="0.3">
      <c r="B960">
        <v>950</v>
      </c>
      <c r="C960" s="1" t="s">
        <v>258</v>
      </c>
      <c r="D960" s="1" t="s">
        <v>2775</v>
      </c>
      <c r="E960" s="1" t="s">
        <v>2322</v>
      </c>
      <c r="F960" s="1" t="s">
        <v>259</v>
      </c>
      <c r="G960" s="1" t="s">
        <v>2092</v>
      </c>
      <c r="H960" s="1" t="s">
        <v>2776</v>
      </c>
      <c r="I960" s="1">
        <f>+Territorio[[#This Row],[id]]</f>
        <v>950</v>
      </c>
    </row>
    <row r="961" spans="2:9" x14ac:dyDescent="0.3">
      <c r="B961">
        <v>951</v>
      </c>
      <c r="C961" s="1" t="s">
        <v>2777</v>
      </c>
      <c r="D961" s="1" t="s">
        <v>2778</v>
      </c>
      <c r="E961" s="1" t="s">
        <v>2322</v>
      </c>
      <c r="F961" s="1" t="s">
        <v>259</v>
      </c>
      <c r="G961" s="1" t="s">
        <v>2092</v>
      </c>
      <c r="H961" s="1" t="s">
        <v>2779</v>
      </c>
      <c r="I961" s="1">
        <f>+Territorio[[#This Row],[id]]</f>
        <v>951</v>
      </c>
    </row>
    <row r="962" spans="2:9" x14ac:dyDescent="0.3">
      <c r="B962">
        <v>952</v>
      </c>
      <c r="C962" s="1" t="s">
        <v>2780</v>
      </c>
      <c r="D962" s="1" t="s">
        <v>2781</v>
      </c>
      <c r="E962" s="1" t="s">
        <v>2322</v>
      </c>
      <c r="F962" s="1" t="s">
        <v>259</v>
      </c>
      <c r="G962" s="1" t="s">
        <v>2092</v>
      </c>
      <c r="H962" s="1" t="s">
        <v>2782</v>
      </c>
      <c r="I962" s="1">
        <f>+Territorio[[#This Row],[id]]</f>
        <v>952</v>
      </c>
    </row>
    <row r="963" spans="2:9" x14ac:dyDescent="0.3">
      <c r="B963">
        <v>953</v>
      </c>
      <c r="C963" s="1" t="s">
        <v>2783</v>
      </c>
      <c r="D963" s="1" t="s">
        <v>2784</v>
      </c>
      <c r="E963" s="1" t="s">
        <v>2322</v>
      </c>
      <c r="F963" s="1" t="s">
        <v>259</v>
      </c>
      <c r="G963" s="1" t="s">
        <v>2092</v>
      </c>
      <c r="H963" s="1" t="s">
        <v>2785</v>
      </c>
      <c r="I963" s="1">
        <f>+Territorio[[#This Row],[id]]</f>
        <v>953</v>
      </c>
    </row>
    <row r="964" spans="2:9" x14ac:dyDescent="0.3">
      <c r="B964">
        <v>954</v>
      </c>
      <c r="C964" s="1" t="s">
        <v>2786</v>
      </c>
      <c r="D964" s="1" t="s">
        <v>2787</v>
      </c>
      <c r="E964" s="1" t="s">
        <v>2322</v>
      </c>
      <c r="F964" s="1" t="s">
        <v>259</v>
      </c>
      <c r="G964" s="1" t="s">
        <v>2092</v>
      </c>
      <c r="H964" s="1" t="s">
        <v>2788</v>
      </c>
      <c r="I964" s="1">
        <f>+Territorio[[#This Row],[id]]</f>
        <v>954</v>
      </c>
    </row>
    <row r="965" spans="2:9" x14ac:dyDescent="0.3">
      <c r="B965">
        <v>955</v>
      </c>
      <c r="C965" s="1" t="s">
        <v>2789</v>
      </c>
      <c r="D965" s="1" t="s">
        <v>2790</v>
      </c>
      <c r="E965" s="1" t="s">
        <v>2322</v>
      </c>
      <c r="F965" s="1" t="s">
        <v>259</v>
      </c>
      <c r="G965" s="1" t="s">
        <v>2092</v>
      </c>
      <c r="H965" s="1" t="s">
        <v>2791</v>
      </c>
      <c r="I965" s="1">
        <f>+Territorio[[#This Row],[id]]</f>
        <v>955</v>
      </c>
    </row>
    <row r="966" spans="2:9" x14ac:dyDescent="0.3">
      <c r="B966">
        <v>956</v>
      </c>
      <c r="C966" s="1" t="s">
        <v>2792</v>
      </c>
      <c r="D966" s="1" t="s">
        <v>2793</v>
      </c>
      <c r="E966" s="1" t="s">
        <v>2322</v>
      </c>
      <c r="F966" s="1" t="s">
        <v>259</v>
      </c>
      <c r="G966" s="1" t="s">
        <v>2092</v>
      </c>
      <c r="H966" s="1" t="s">
        <v>2794</v>
      </c>
      <c r="I966" s="1">
        <f>+Territorio[[#This Row],[id]]</f>
        <v>956</v>
      </c>
    </row>
    <row r="967" spans="2:9" x14ac:dyDescent="0.3">
      <c r="B967">
        <v>957</v>
      </c>
      <c r="C967" s="1" t="s">
        <v>2795</v>
      </c>
      <c r="D967" s="1" t="s">
        <v>2796</v>
      </c>
      <c r="E967" s="1" t="s">
        <v>2322</v>
      </c>
      <c r="F967" s="1" t="s">
        <v>259</v>
      </c>
      <c r="G967" s="1" t="s">
        <v>2092</v>
      </c>
      <c r="H967" s="1" t="s">
        <v>2797</v>
      </c>
      <c r="I967" s="1">
        <f>+Territorio[[#This Row],[id]]</f>
        <v>957</v>
      </c>
    </row>
    <row r="968" spans="2:9" x14ac:dyDescent="0.3">
      <c r="B968">
        <v>958</v>
      </c>
      <c r="C968" s="1" t="s">
        <v>2798</v>
      </c>
      <c r="D968" s="1" t="s">
        <v>2799</v>
      </c>
      <c r="E968" s="1" t="s">
        <v>2322</v>
      </c>
      <c r="F968" s="1" t="s">
        <v>259</v>
      </c>
      <c r="G968" s="1" t="s">
        <v>2092</v>
      </c>
      <c r="H968" s="1" t="s">
        <v>2800</v>
      </c>
      <c r="I968" s="1">
        <f>+Territorio[[#This Row],[id]]</f>
        <v>958</v>
      </c>
    </row>
    <row r="969" spans="2:9" x14ac:dyDescent="0.3">
      <c r="B969">
        <v>959</v>
      </c>
      <c r="C969" s="1" t="s">
        <v>2801</v>
      </c>
      <c r="D969" s="1" t="s">
        <v>2802</v>
      </c>
      <c r="E969" s="1" t="s">
        <v>2322</v>
      </c>
      <c r="F969" s="1" t="s">
        <v>259</v>
      </c>
      <c r="G969" s="1" t="s">
        <v>2092</v>
      </c>
      <c r="H969" s="1" t="s">
        <v>2803</v>
      </c>
      <c r="I969" s="1">
        <f>+Territorio[[#This Row],[id]]</f>
        <v>959</v>
      </c>
    </row>
    <row r="970" spans="2:9" x14ac:dyDescent="0.3">
      <c r="B970">
        <v>960</v>
      </c>
      <c r="C970" s="1" t="s">
        <v>2804</v>
      </c>
      <c r="D970" s="1" t="s">
        <v>2805</v>
      </c>
      <c r="E970" s="1" t="s">
        <v>2322</v>
      </c>
      <c r="F970" s="1" t="s">
        <v>259</v>
      </c>
      <c r="G970" s="1" t="s">
        <v>2092</v>
      </c>
      <c r="H970" s="1" t="s">
        <v>2806</v>
      </c>
      <c r="I970" s="1">
        <f>+Territorio[[#This Row],[id]]</f>
        <v>960</v>
      </c>
    </row>
    <row r="971" spans="2:9" x14ac:dyDescent="0.3">
      <c r="B971">
        <v>961</v>
      </c>
      <c r="C971" s="1" t="s">
        <v>2807</v>
      </c>
      <c r="D971" s="1" t="s">
        <v>2808</v>
      </c>
      <c r="E971" s="1" t="s">
        <v>2322</v>
      </c>
      <c r="F971" s="1" t="s">
        <v>259</v>
      </c>
      <c r="G971" s="1" t="s">
        <v>2092</v>
      </c>
      <c r="H971" s="1" t="s">
        <v>2809</v>
      </c>
      <c r="I971" s="1">
        <f>+Territorio[[#This Row],[id]]</f>
        <v>961</v>
      </c>
    </row>
    <row r="972" spans="2:9" x14ac:dyDescent="0.3">
      <c r="B972">
        <v>962</v>
      </c>
      <c r="C972" s="1" t="s">
        <v>2810</v>
      </c>
      <c r="D972" s="1" t="s">
        <v>2811</v>
      </c>
      <c r="E972" s="1" t="s">
        <v>2322</v>
      </c>
      <c r="F972" s="1" t="s">
        <v>259</v>
      </c>
      <c r="G972" s="1" t="s">
        <v>2092</v>
      </c>
      <c r="H972" s="1" t="s">
        <v>2812</v>
      </c>
      <c r="I972" s="1">
        <f>+Territorio[[#This Row],[id]]</f>
        <v>962</v>
      </c>
    </row>
    <row r="973" spans="2:9" x14ac:dyDescent="0.3">
      <c r="B973">
        <v>963</v>
      </c>
      <c r="C973" s="1" t="s">
        <v>2813</v>
      </c>
      <c r="D973" s="1" t="s">
        <v>2814</v>
      </c>
      <c r="E973" s="1" t="s">
        <v>2322</v>
      </c>
      <c r="F973" s="1" t="s">
        <v>259</v>
      </c>
      <c r="G973" s="1" t="s">
        <v>2092</v>
      </c>
      <c r="H973" s="1" t="s">
        <v>2815</v>
      </c>
      <c r="I973" s="1">
        <f>+Territorio[[#This Row],[id]]</f>
        <v>963</v>
      </c>
    </row>
    <row r="974" spans="2:9" x14ac:dyDescent="0.3">
      <c r="B974">
        <v>964</v>
      </c>
      <c r="C974" s="1" t="s">
        <v>2816</v>
      </c>
      <c r="D974" s="1" t="s">
        <v>2817</v>
      </c>
      <c r="E974" s="1" t="s">
        <v>2322</v>
      </c>
      <c r="F974" s="1" t="s">
        <v>259</v>
      </c>
      <c r="G974" s="1" t="s">
        <v>2092</v>
      </c>
      <c r="H974" s="1" t="s">
        <v>2818</v>
      </c>
      <c r="I974" s="1">
        <f>+Territorio[[#This Row],[id]]</f>
        <v>964</v>
      </c>
    </row>
    <row r="975" spans="2:9" x14ac:dyDescent="0.3">
      <c r="B975">
        <v>965</v>
      </c>
      <c r="C975" s="1" t="s">
        <v>2819</v>
      </c>
      <c r="D975" s="1" t="s">
        <v>2820</v>
      </c>
      <c r="E975" s="1" t="s">
        <v>2322</v>
      </c>
      <c r="F975" s="1" t="s">
        <v>259</v>
      </c>
      <c r="G975" s="1" t="s">
        <v>2092</v>
      </c>
      <c r="H975" s="1" t="s">
        <v>2821</v>
      </c>
      <c r="I975" s="1">
        <f>+Territorio[[#This Row],[id]]</f>
        <v>965</v>
      </c>
    </row>
    <row r="976" spans="2:9" x14ac:dyDescent="0.3">
      <c r="B976">
        <v>966</v>
      </c>
      <c r="C976" s="1" t="s">
        <v>2822</v>
      </c>
      <c r="D976" s="1" t="s">
        <v>2823</v>
      </c>
      <c r="E976" s="1" t="s">
        <v>2322</v>
      </c>
      <c r="F976" s="1" t="s">
        <v>259</v>
      </c>
      <c r="G976" s="1" t="s">
        <v>2092</v>
      </c>
      <c r="H976" s="1" t="s">
        <v>2824</v>
      </c>
      <c r="I976" s="1">
        <f>+Territorio[[#This Row],[id]]</f>
        <v>966</v>
      </c>
    </row>
    <row r="977" spans="2:9" x14ac:dyDescent="0.3">
      <c r="B977">
        <v>967</v>
      </c>
      <c r="C977" s="1" t="s">
        <v>2825</v>
      </c>
      <c r="D977" s="1" t="s">
        <v>2826</v>
      </c>
      <c r="E977" s="1" t="s">
        <v>2322</v>
      </c>
      <c r="F977" s="1" t="s">
        <v>259</v>
      </c>
      <c r="G977" s="1" t="s">
        <v>2092</v>
      </c>
      <c r="H977" s="1" t="s">
        <v>2827</v>
      </c>
      <c r="I977" s="1">
        <f>+Territorio[[#This Row],[id]]</f>
        <v>967</v>
      </c>
    </row>
    <row r="978" spans="2:9" x14ac:dyDescent="0.3">
      <c r="B978">
        <v>968</v>
      </c>
      <c r="C978" s="1" t="s">
        <v>1028</v>
      </c>
      <c r="D978" s="1" t="s">
        <v>2828</v>
      </c>
      <c r="E978" s="1" t="s">
        <v>2322</v>
      </c>
      <c r="F978" s="1" t="s">
        <v>259</v>
      </c>
      <c r="G978" s="1" t="s">
        <v>2092</v>
      </c>
      <c r="H978" s="1" t="s">
        <v>2829</v>
      </c>
      <c r="I978" s="1">
        <f>+Territorio[[#This Row],[id]]</f>
        <v>968</v>
      </c>
    </row>
    <row r="979" spans="2:9" x14ac:dyDescent="0.3">
      <c r="B979">
        <v>969</v>
      </c>
      <c r="C979" s="1" t="s">
        <v>2830</v>
      </c>
      <c r="D979" s="1" t="s">
        <v>2831</v>
      </c>
      <c r="E979" s="1" t="s">
        <v>2322</v>
      </c>
      <c r="F979" s="1" t="s">
        <v>259</v>
      </c>
      <c r="G979" s="1" t="s">
        <v>2092</v>
      </c>
      <c r="H979" s="1" t="s">
        <v>2832</v>
      </c>
      <c r="I979" s="1">
        <f>+Territorio[[#This Row],[id]]</f>
        <v>969</v>
      </c>
    </row>
    <row r="980" spans="2:9" x14ac:dyDescent="0.3">
      <c r="B980">
        <v>970</v>
      </c>
      <c r="C980" s="1" t="s">
        <v>2833</v>
      </c>
      <c r="D980" s="1" t="s">
        <v>2834</v>
      </c>
      <c r="E980" s="1" t="s">
        <v>2322</v>
      </c>
      <c r="F980" s="1" t="s">
        <v>259</v>
      </c>
      <c r="G980" s="1" t="s">
        <v>2092</v>
      </c>
      <c r="H980" s="1" t="s">
        <v>2835</v>
      </c>
      <c r="I980" s="1">
        <f>+Territorio[[#This Row],[id]]</f>
        <v>970</v>
      </c>
    </row>
    <row r="981" spans="2:9" x14ac:dyDescent="0.3">
      <c r="B981">
        <v>971</v>
      </c>
      <c r="C981" s="1" t="s">
        <v>2836</v>
      </c>
      <c r="D981" s="1" t="s">
        <v>2837</v>
      </c>
      <c r="E981" s="1" t="s">
        <v>2322</v>
      </c>
      <c r="F981" s="1" t="s">
        <v>259</v>
      </c>
      <c r="G981" s="1" t="s">
        <v>2092</v>
      </c>
      <c r="H981" s="1" t="s">
        <v>2838</v>
      </c>
      <c r="I981" s="1">
        <f>+Territorio[[#This Row],[id]]</f>
        <v>971</v>
      </c>
    </row>
    <row r="982" spans="2:9" x14ac:dyDescent="0.3">
      <c r="B982">
        <v>972</v>
      </c>
      <c r="C982" s="1" t="s">
        <v>2839</v>
      </c>
      <c r="D982" s="1" t="s">
        <v>2840</v>
      </c>
      <c r="E982" s="1" t="s">
        <v>2322</v>
      </c>
      <c r="F982" s="1" t="s">
        <v>259</v>
      </c>
      <c r="G982" s="1" t="s">
        <v>2092</v>
      </c>
      <c r="H982" s="1" t="s">
        <v>2841</v>
      </c>
      <c r="I982" s="1">
        <f>+Territorio[[#This Row],[id]]</f>
        <v>972</v>
      </c>
    </row>
    <row r="983" spans="2:9" x14ac:dyDescent="0.3">
      <c r="B983">
        <v>973</v>
      </c>
      <c r="C983" s="1" t="s">
        <v>2842</v>
      </c>
      <c r="D983" s="1" t="s">
        <v>2843</v>
      </c>
      <c r="E983" s="1" t="s">
        <v>2322</v>
      </c>
      <c r="F983" s="1" t="s">
        <v>259</v>
      </c>
      <c r="G983" s="1" t="s">
        <v>2092</v>
      </c>
      <c r="H983" s="1" t="s">
        <v>2844</v>
      </c>
      <c r="I983" s="1">
        <f>+Territorio[[#This Row],[id]]</f>
        <v>973</v>
      </c>
    </row>
    <row r="984" spans="2:9" x14ac:dyDescent="0.3">
      <c r="B984">
        <v>974</v>
      </c>
      <c r="C984" s="1" t="s">
        <v>2845</v>
      </c>
      <c r="D984" s="1" t="s">
        <v>2846</v>
      </c>
      <c r="E984" s="1" t="s">
        <v>2322</v>
      </c>
      <c r="F984" s="1" t="s">
        <v>259</v>
      </c>
      <c r="G984" s="1" t="s">
        <v>2092</v>
      </c>
      <c r="H984" s="1" t="s">
        <v>2847</v>
      </c>
      <c r="I984" s="1">
        <f>+Territorio[[#This Row],[id]]</f>
        <v>974</v>
      </c>
    </row>
    <row r="985" spans="2:9" x14ac:dyDescent="0.3">
      <c r="B985">
        <v>975</v>
      </c>
      <c r="C985" s="1" t="s">
        <v>2848</v>
      </c>
      <c r="D985" s="1" t="s">
        <v>2849</v>
      </c>
      <c r="E985" s="1" t="s">
        <v>2322</v>
      </c>
      <c r="F985" s="1" t="s">
        <v>259</v>
      </c>
      <c r="G985" s="1" t="s">
        <v>2092</v>
      </c>
      <c r="H985" s="1" t="s">
        <v>2850</v>
      </c>
      <c r="I985" s="1">
        <f>+Territorio[[#This Row],[id]]</f>
        <v>975</v>
      </c>
    </row>
    <row r="986" spans="2:9" x14ac:dyDescent="0.3">
      <c r="B986">
        <v>976</v>
      </c>
      <c r="C986" s="1" t="s">
        <v>2851</v>
      </c>
      <c r="D986" s="1" t="s">
        <v>2852</v>
      </c>
      <c r="E986" s="1" t="s">
        <v>2322</v>
      </c>
      <c r="F986" s="1" t="s">
        <v>259</v>
      </c>
      <c r="G986" s="1" t="s">
        <v>2092</v>
      </c>
      <c r="H986" s="1" t="s">
        <v>2853</v>
      </c>
      <c r="I986" s="1">
        <f>+Territorio[[#This Row],[id]]</f>
        <v>976</v>
      </c>
    </row>
    <row r="987" spans="2:9" x14ac:dyDescent="0.3">
      <c r="B987">
        <v>977</v>
      </c>
      <c r="C987" s="1" t="s">
        <v>2854</v>
      </c>
      <c r="D987" s="1" t="s">
        <v>2855</v>
      </c>
      <c r="E987" s="1" t="s">
        <v>2322</v>
      </c>
      <c r="F987" s="1" t="s">
        <v>259</v>
      </c>
      <c r="G987" s="1" t="s">
        <v>2092</v>
      </c>
      <c r="H987" s="1" t="s">
        <v>2856</v>
      </c>
      <c r="I987" s="1">
        <f>+Territorio[[#This Row],[id]]</f>
        <v>977</v>
      </c>
    </row>
    <row r="988" spans="2:9" x14ac:dyDescent="0.3">
      <c r="B988">
        <v>978</v>
      </c>
      <c r="C988" s="1" t="s">
        <v>2857</v>
      </c>
      <c r="D988" s="1" t="s">
        <v>2858</v>
      </c>
      <c r="E988" s="1" t="s">
        <v>2322</v>
      </c>
      <c r="F988" s="1" t="s">
        <v>259</v>
      </c>
      <c r="G988" s="1" t="s">
        <v>2092</v>
      </c>
      <c r="H988" s="1" t="s">
        <v>2859</v>
      </c>
      <c r="I988" s="1">
        <f>+Territorio[[#This Row],[id]]</f>
        <v>978</v>
      </c>
    </row>
    <row r="989" spans="2:9" x14ac:dyDescent="0.3">
      <c r="B989">
        <v>979</v>
      </c>
      <c r="C989" s="1" t="s">
        <v>2860</v>
      </c>
      <c r="D989" s="1" t="s">
        <v>2861</v>
      </c>
      <c r="E989" s="1" t="s">
        <v>2322</v>
      </c>
      <c r="F989" s="1" t="s">
        <v>259</v>
      </c>
      <c r="G989" s="1" t="s">
        <v>2092</v>
      </c>
      <c r="H989" s="1" t="s">
        <v>2862</v>
      </c>
      <c r="I989" s="1">
        <f>+Territorio[[#This Row],[id]]</f>
        <v>979</v>
      </c>
    </row>
    <row r="990" spans="2:9" x14ac:dyDescent="0.3">
      <c r="B990">
        <v>980</v>
      </c>
      <c r="C990" s="1" t="s">
        <v>2863</v>
      </c>
      <c r="D990" s="1" t="s">
        <v>2864</v>
      </c>
      <c r="E990" s="1" t="s">
        <v>2322</v>
      </c>
      <c r="F990" s="1" t="s">
        <v>259</v>
      </c>
      <c r="G990" s="1" t="s">
        <v>2092</v>
      </c>
      <c r="H990" s="1" t="s">
        <v>2865</v>
      </c>
      <c r="I990" s="1">
        <f>+Territorio[[#This Row],[id]]</f>
        <v>980</v>
      </c>
    </row>
    <row r="991" spans="2:9" x14ac:dyDescent="0.3">
      <c r="B991">
        <v>981</v>
      </c>
      <c r="C991" s="1" t="s">
        <v>2866</v>
      </c>
      <c r="D991" s="1" t="s">
        <v>2867</v>
      </c>
      <c r="E991" s="1" t="s">
        <v>2322</v>
      </c>
      <c r="F991" s="1" t="s">
        <v>259</v>
      </c>
      <c r="G991" s="1" t="s">
        <v>2092</v>
      </c>
      <c r="H991" s="1" t="s">
        <v>2868</v>
      </c>
      <c r="I991" s="1">
        <f>+Territorio[[#This Row],[id]]</f>
        <v>981</v>
      </c>
    </row>
    <row r="992" spans="2:9" x14ac:dyDescent="0.3">
      <c r="B992">
        <v>982</v>
      </c>
      <c r="C992" s="1" t="s">
        <v>2869</v>
      </c>
      <c r="D992" s="1" t="s">
        <v>2870</v>
      </c>
      <c r="E992" s="1" t="s">
        <v>2322</v>
      </c>
      <c r="F992" s="1" t="s">
        <v>259</v>
      </c>
      <c r="G992" s="1" t="s">
        <v>2092</v>
      </c>
      <c r="H992" s="1" t="s">
        <v>2871</v>
      </c>
      <c r="I992" s="1">
        <f>+Territorio[[#This Row],[id]]</f>
        <v>982</v>
      </c>
    </row>
    <row r="993" spans="2:9" x14ac:dyDescent="0.3">
      <c r="B993">
        <v>983</v>
      </c>
      <c r="C993" s="1" t="s">
        <v>2872</v>
      </c>
      <c r="D993" s="1" t="s">
        <v>2873</v>
      </c>
      <c r="E993" s="1" t="s">
        <v>2322</v>
      </c>
      <c r="F993" s="1" t="s">
        <v>259</v>
      </c>
      <c r="G993" s="1" t="s">
        <v>2092</v>
      </c>
      <c r="H993" s="1" t="s">
        <v>2874</v>
      </c>
      <c r="I993" s="1">
        <f>+Territorio[[#This Row],[id]]</f>
        <v>983</v>
      </c>
    </row>
    <row r="994" spans="2:9" x14ac:dyDescent="0.3">
      <c r="B994">
        <v>984</v>
      </c>
      <c r="C994" s="1" t="s">
        <v>2875</v>
      </c>
      <c r="D994" s="1" t="s">
        <v>2876</v>
      </c>
      <c r="E994" s="1" t="s">
        <v>2322</v>
      </c>
      <c r="F994" s="1" t="s">
        <v>259</v>
      </c>
      <c r="G994" s="1" t="s">
        <v>2092</v>
      </c>
      <c r="H994" s="1" t="s">
        <v>2877</v>
      </c>
      <c r="I994" s="1">
        <f>+Territorio[[#This Row],[id]]</f>
        <v>984</v>
      </c>
    </row>
    <row r="995" spans="2:9" x14ac:dyDescent="0.3">
      <c r="B995">
        <v>985</v>
      </c>
      <c r="C995" s="1" t="s">
        <v>2878</v>
      </c>
      <c r="D995" s="1" t="s">
        <v>2879</v>
      </c>
      <c r="E995" s="1" t="s">
        <v>2322</v>
      </c>
      <c r="F995" s="1" t="s">
        <v>259</v>
      </c>
      <c r="G995" s="1" t="s">
        <v>2092</v>
      </c>
      <c r="H995" s="1" t="s">
        <v>2880</v>
      </c>
      <c r="I995" s="1">
        <f>+Territorio[[#This Row],[id]]</f>
        <v>985</v>
      </c>
    </row>
    <row r="996" spans="2:9" x14ac:dyDescent="0.3">
      <c r="B996">
        <v>986</v>
      </c>
      <c r="C996" s="1" t="s">
        <v>2881</v>
      </c>
      <c r="D996" s="1" t="s">
        <v>2882</v>
      </c>
      <c r="E996" s="1" t="s">
        <v>2322</v>
      </c>
      <c r="F996" s="1" t="s">
        <v>259</v>
      </c>
      <c r="G996" s="1" t="s">
        <v>2092</v>
      </c>
      <c r="H996" s="1" t="s">
        <v>2883</v>
      </c>
      <c r="I996" s="1">
        <f>+Territorio[[#This Row],[id]]</f>
        <v>986</v>
      </c>
    </row>
    <row r="997" spans="2:9" x14ac:dyDescent="0.3">
      <c r="B997">
        <v>987</v>
      </c>
      <c r="C997" s="1" t="s">
        <v>2884</v>
      </c>
      <c r="D997" s="1" t="s">
        <v>2885</v>
      </c>
      <c r="E997" s="1" t="s">
        <v>2322</v>
      </c>
      <c r="F997" s="1" t="s">
        <v>259</v>
      </c>
      <c r="G997" s="1" t="s">
        <v>2092</v>
      </c>
      <c r="H997" s="1" t="s">
        <v>2886</v>
      </c>
      <c r="I997" s="1">
        <f>+Territorio[[#This Row],[id]]</f>
        <v>987</v>
      </c>
    </row>
    <row r="998" spans="2:9" x14ac:dyDescent="0.3">
      <c r="B998">
        <v>988</v>
      </c>
      <c r="C998" s="1" t="s">
        <v>2887</v>
      </c>
      <c r="D998" s="1" t="s">
        <v>2888</v>
      </c>
      <c r="E998" s="1" t="s">
        <v>2322</v>
      </c>
      <c r="F998" s="1" t="s">
        <v>259</v>
      </c>
      <c r="G998" s="1" t="s">
        <v>2092</v>
      </c>
      <c r="H998" s="1" t="s">
        <v>2889</v>
      </c>
      <c r="I998" s="1">
        <f>+Territorio[[#This Row],[id]]</f>
        <v>988</v>
      </c>
    </row>
    <row r="999" spans="2:9" x14ac:dyDescent="0.3">
      <c r="B999">
        <v>989</v>
      </c>
      <c r="C999" s="1" t="s">
        <v>2890</v>
      </c>
      <c r="D999" s="1" t="s">
        <v>2891</v>
      </c>
      <c r="E999" s="1" t="s">
        <v>2322</v>
      </c>
      <c r="F999" s="1" t="s">
        <v>259</v>
      </c>
      <c r="G999" s="1" t="s">
        <v>2092</v>
      </c>
      <c r="H999" s="1" t="s">
        <v>2892</v>
      </c>
      <c r="I999" s="1">
        <f>+Territorio[[#This Row],[id]]</f>
        <v>989</v>
      </c>
    </row>
    <row r="1000" spans="2:9" x14ac:dyDescent="0.3">
      <c r="B1000">
        <v>990</v>
      </c>
      <c r="C1000" s="1" t="s">
        <v>2893</v>
      </c>
      <c r="D1000" s="1" t="s">
        <v>2894</v>
      </c>
      <c r="E1000" s="1" t="s">
        <v>2322</v>
      </c>
      <c r="F1000" s="1" t="s">
        <v>259</v>
      </c>
      <c r="G1000" s="1" t="s">
        <v>2092</v>
      </c>
      <c r="H1000" s="1" t="s">
        <v>2895</v>
      </c>
      <c r="I1000" s="1">
        <f>+Territorio[[#This Row],[id]]</f>
        <v>990</v>
      </c>
    </row>
    <row r="1001" spans="2:9" x14ac:dyDescent="0.3">
      <c r="B1001">
        <v>991</v>
      </c>
      <c r="C1001" s="1" t="s">
        <v>695</v>
      </c>
      <c r="D1001" s="1" t="s">
        <v>2896</v>
      </c>
      <c r="E1001" s="1" t="s">
        <v>2322</v>
      </c>
      <c r="F1001" s="1" t="s">
        <v>259</v>
      </c>
      <c r="G1001" s="1" t="s">
        <v>2092</v>
      </c>
      <c r="H1001" s="1" t="s">
        <v>2897</v>
      </c>
      <c r="I1001" s="1">
        <f>+Territorio[[#This Row],[id]]</f>
        <v>991</v>
      </c>
    </row>
    <row r="1002" spans="2:9" x14ac:dyDescent="0.3">
      <c r="B1002">
        <v>992</v>
      </c>
      <c r="C1002" s="1" t="s">
        <v>2898</v>
      </c>
      <c r="D1002" s="1" t="s">
        <v>2899</v>
      </c>
      <c r="E1002" s="1" t="s">
        <v>2322</v>
      </c>
      <c r="F1002" s="1" t="s">
        <v>259</v>
      </c>
      <c r="G1002" s="1" t="s">
        <v>2092</v>
      </c>
      <c r="H1002" s="1" t="s">
        <v>2900</v>
      </c>
      <c r="I1002" s="1">
        <f>+Territorio[[#This Row],[id]]</f>
        <v>992</v>
      </c>
    </row>
    <row r="1003" spans="2:9" x14ac:dyDescent="0.3">
      <c r="B1003">
        <v>993</v>
      </c>
      <c r="C1003" s="1" t="s">
        <v>2901</v>
      </c>
      <c r="D1003" s="1" t="s">
        <v>2902</v>
      </c>
      <c r="E1003" s="1" t="s">
        <v>2322</v>
      </c>
      <c r="F1003" s="1" t="s">
        <v>259</v>
      </c>
      <c r="G1003" s="1" t="s">
        <v>2092</v>
      </c>
      <c r="H1003" s="1" t="s">
        <v>2903</v>
      </c>
      <c r="I1003" s="1">
        <f>+Territorio[[#This Row],[id]]</f>
        <v>993</v>
      </c>
    </row>
    <row r="1004" spans="2:9" x14ac:dyDescent="0.3">
      <c r="B1004">
        <v>994</v>
      </c>
      <c r="C1004" s="1" t="s">
        <v>2396</v>
      </c>
      <c r="D1004" s="1" t="s">
        <v>2904</v>
      </c>
      <c r="E1004" s="1" t="s">
        <v>2322</v>
      </c>
      <c r="F1004" s="1" t="s">
        <v>259</v>
      </c>
      <c r="G1004" s="1" t="s">
        <v>2092</v>
      </c>
      <c r="H1004" s="1" t="s">
        <v>2905</v>
      </c>
      <c r="I1004" s="1">
        <f>+Territorio[[#This Row],[id]]</f>
        <v>994</v>
      </c>
    </row>
    <row r="1005" spans="2:9" x14ac:dyDescent="0.3">
      <c r="B1005">
        <v>995</v>
      </c>
      <c r="C1005" s="1" t="s">
        <v>2906</v>
      </c>
      <c r="D1005" s="1" t="s">
        <v>2907</v>
      </c>
      <c r="E1005" s="1" t="s">
        <v>2322</v>
      </c>
      <c r="F1005" s="1" t="s">
        <v>259</v>
      </c>
      <c r="G1005" s="1" t="s">
        <v>2092</v>
      </c>
      <c r="H1005" s="1" t="s">
        <v>2908</v>
      </c>
      <c r="I1005" s="1">
        <f>+Territorio[[#This Row],[id]]</f>
        <v>995</v>
      </c>
    </row>
    <row r="1006" spans="2:9" x14ac:dyDescent="0.3">
      <c r="B1006">
        <v>996</v>
      </c>
      <c r="C1006" s="1" t="s">
        <v>2909</v>
      </c>
      <c r="D1006" s="1" t="s">
        <v>2910</v>
      </c>
      <c r="E1006" s="1" t="s">
        <v>2322</v>
      </c>
      <c r="F1006" s="1" t="s">
        <v>259</v>
      </c>
      <c r="G1006" s="1" t="s">
        <v>2092</v>
      </c>
      <c r="H1006" s="1" t="s">
        <v>2911</v>
      </c>
      <c r="I1006" s="1">
        <f>+Territorio[[#This Row],[id]]</f>
        <v>996</v>
      </c>
    </row>
    <row r="1007" spans="2:9" x14ac:dyDescent="0.3">
      <c r="B1007">
        <v>997</v>
      </c>
      <c r="C1007" s="1" t="s">
        <v>2912</v>
      </c>
      <c r="D1007" s="1" t="s">
        <v>2913</v>
      </c>
      <c r="E1007" s="1" t="s">
        <v>2322</v>
      </c>
      <c r="F1007" s="1" t="s">
        <v>259</v>
      </c>
      <c r="G1007" s="1" t="s">
        <v>2092</v>
      </c>
      <c r="H1007" s="1" t="s">
        <v>2914</v>
      </c>
      <c r="I1007" s="1">
        <f>+Territorio[[#This Row],[id]]</f>
        <v>997</v>
      </c>
    </row>
    <row r="1008" spans="2:9" x14ac:dyDescent="0.3">
      <c r="B1008">
        <v>998</v>
      </c>
      <c r="C1008" s="1" t="s">
        <v>2915</v>
      </c>
      <c r="D1008" s="1" t="s">
        <v>2916</v>
      </c>
      <c r="E1008" s="1" t="s">
        <v>2322</v>
      </c>
      <c r="F1008" s="1" t="s">
        <v>259</v>
      </c>
      <c r="G1008" s="1" t="s">
        <v>2092</v>
      </c>
      <c r="H1008" s="1" t="s">
        <v>2917</v>
      </c>
      <c r="I1008" s="1">
        <f>+Territorio[[#This Row],[id]]</f>
        <v>998</v>
      </c>
    </row>
    <row r="1009" spans="2:9" x14ac:dyDescent="0.3">
      <c r="B1009">
        <v>999</v>
      </c>
      <c r="C1009" s="1" t="s">
        <v>2918</v>
      </c>
      <c r="D1009" s="1" t="s">
        <v>2919</v>
      </c>
      <c r="E1009" s="1" t="s">
        <v>2322</v>
      </c>
      <c r="F1009" s="1" t="s">
        <v>259</v>
      </c>
      <c r="G1009" s="1" t="s">
        <v>2092</v>
      </c>
      <c r="H1009" s="1" t="s">
        <v>2920</v>
      </c>
      <c r="I1009" s="1">
        <f>+Territorio[[#This Row],[id]]</f>
        <v>999</v>
      </c>
    </row>
    <row r="1010" spans="2:9" x14ac:dyDescent="0.3">
      <c r="B1010">
        <v>1000</v>
      </c>
      <c r="C1010" s="1" t="s">
        <v>2921</v>
      </c>
      <c r="D1010" s="1" t="s">
        <v>2922</v>
      </c>
      <c r="E1010" s="1" t="s">
        <v>2322</v>
      </c>
      <c r="F1010" s="1" t="s">
        <v>259</v>
      </c>
      <c r="G1010" s="1" t="s">
        <v>2092</v>
      </c>
      <c r="H1010" s="1" t="s">
        <v>2923</v>
      </c>
      <c r="I1010" s="1">
        <f>+Territorio[[#This Row],[id]]</f>
        <v>1000</v>
      </c>
    </row>
    <row r="1011" spans="2:9" x14ac:dyDescent="0.3">
      <c r="B1011">
        <v>1001</v>
      </c>
      <c r="C1011" s="1" t="s">
        <v>2924</v>
      </c>
      <c r="D1011" s="1" t="s">
        <v>2925</v>
      </c>
      <c r="E1011" s="1" t="s">
        <v>2322</v>
      </c>
      <c r="F1011" s="1" t="s">
        <v>259</v>
      </c>
      <c r="G1011" s="1" t="s">
        <v>2092</v>
      </c>
      <c r="H1011" s="1" t="s">
        <v>2926</v>
      </c>
      <c r="I1011" s="1">
        <f>+Territorio[[#This Row],[id]]</f>
        <v>1001</v>
      </c>
    </row>
    <row r="1012" spans="2:9" x14ac:dyDescent="0.3">
      <c r="B1012">
        <v>1002</v>
      </c>
      <c r="C1012" s="1" t="s">
        <v>2927</v>
      </c>
      <c r="D1012" s="1" t="s">
        <v>2928</v>
      </c>
      <c r="E1012" s="1" t="s">
        <v>2322</v>
      </c>
      <c r="F1012" s="1" t="s">
        <v>259</v>
      </c>
      <c r="G1012" s="1" t="s">
        <v>2092</v>
      </c>
      <c r="H1012" s="1" t="s">
        <v>2929</v>
      </c>
      <c r="I1012" s="1">
        <f>+Territorio[[#This Row],[id]]</f>
        <v>1002</v>
      </c>
    </row>
    <row r="1013" spans="2:9" x14ac:dyDescent="0.3">
      <c r="B1013">
        <v>1003</v>
      </c>
      <c r="C1013" s="1" t="s">
        <v>2930</v>
      </c>
      <c r="D1013" s="1" t="s">
        <v>2931</v>
      </c>
      <c r="E1013" s="1" t="s">
        <v>2322</v>
      </c>
      <c r="F1013" s="1" t="s">
        <v>259</v>
      </c>
      <c r="G1013" s="1" t="s">
        <v>2092</v>
      </c>
      <c r="H1013" s="1" t="s">
        <v>2932</v>
      </c>
      <c r="I1013" s="1">
        <f>+Territorio[[#This Row],[id]]</f>
        <v>1003</v>
      </c>
    </row>
    <row r="1014" spans="2:9" x14ac:dyDescent="0.3">
      <c r="B1014">
        <v>1004</v>
      </c>
      <c r="C1014" s="1" t="s">
        <v>2933</v>
      </c>
      <c r="D1014" s="1" t="s">
        <v>2934</v>
      </c>
      <c r="E1014" s="1" t="s">
        <v>2322</v>
      </c>
      <c r="F1014" s="1" t="s">
        <v>259</v>
      </c>
      <c r="G1014" s="1" t="s">
        <v>2092</v>
      </c>
      <c r="H1014" s="1" t="s">
        <v>2935</v>
      </c>
      <c r="I1014" s="1">
        <f>+Territorio[[#This Row],[id]]</f>
        <v>1004</v>
      </c>
    </row>
    <row r="1015" spans="2:9" x14ac:dyDescent="0.3">
      <c r="B1015">
        <v>1005</v>
      </c>
      <c r="C1015" s="1" t="s">
        <v>2473</v>
      </c>
      <c r="D1015" s="1" t="s">
        <v>2936</v>
      </c>
      <c r="E1015" s="1" t="s">
        <v>2322</v>
      </c>
      <c r="F1015" s="1" t="s">
        <v>259</v>
      </c>
      <c r="G1015" s="1" t="s">
        <v>2092</v>
      </c>
      <c r="H1015" s="1" t="s">
        <v>2937</v>
      </c>
      <c r="I1015" s="1">
        <f>+Territorio[[#This Row],[id]]</f>
        <v>1005</v>
      </c>
    </row>
    <row r="1016" spans="2:9" x14ac:dyDescent="0.3">
      <c r="B1016">
        <v>1006</v>
      </c>
      <c r="C1016" s="1" t="s">
        <v>2938</v>
      </c>
      <c r="D1016" s="1" t="s">
        <v>2939</v>
      </c>
      <c r="E1016" s="1" t="s">
        <v>2322</v>
      </c>
      <c r="F1016" s="1" t="s">
        <v>259</v>
      </c>
      <c r="G1016" s="1" t="s">
        <v>2092</v>
      </c>
      <c r="H1016" s="1" t="s">
        <v>2940</v>
      </c>
      <c r="I1016" s="1">
        <f>+Territorio[[#This Row],[id]]</f>
        <v>1006</v>
      </c>
    </row>
    <row r="1017" spans="2:9" x14ac:dyDescent="0.3">
      <c r="B1017">
        <v>1007</v>
      </c>
      <c r="C1017" s="1" t="s">
        <v>704</v>
      </c>
      <c r="D1017" s="1" t="s">
        <v>2941</v>
      </c>
      <c r="E1017" s="1" t="s">
        <v>2322</v>
      </c>
      <c r="F1017" s="1" t="s">
        <v>259</v>
      </c>
      <c r="G1017" s="1" t="s">
        <v>2092</v>
      </c>
      <c r="H1017" s="1" t="s">
        <v>2942</v>
      </c>
      <c r="I1017" s="1">
        <f>+Territorio[[#This Row],[id]]</f>
        <v>1007</v>
      </c>
    </row>
    <row r="1018" spans="2:9" x14ac:dyDescent="0.3">
      <c r="B1018">
        <v>1008</v>
      </c>
      <c r="C1018" s="1" t="s">
        <v>2943</v>
      </c>
      <c r="D1018" s="1" t="s">
        <v>2944</v>
      </c>
      <c r="E1018" s="1" t="s">
        <v>2322</v>
      </c>
      <c r="F1018" s="1" t="s">
        <v>259</v>
      </c>
      <c r="G1018" s="1" t="s">
        <v>2092</v>
      </c>
      <c r="H1018" s="1" t="s">
        <v>2945</v>
      </c>
      <c r="I1018" s="1">
        <f>+Territorio[[#This Row],[id]]</f>
        <v>1008</v>
      </c>
    </row>
    <row r="1019" spans="2:9" x14ac:dyDescent="0.3">
      <c r="B1019">
        <v>1009</v>
      </c>
      <c r="C1019" s="1" t="s">
        <v>2946</v>
      </c>
      <c r="D1019" s="1" t="s">
        <v>2947</v>
      </c>
      <c r="E1019" s="1" t="s">
        <v>2322</v>
      </c>
      <c r="F1019" s="1" t="s">
        <v>259</v>
      </c>
      <c r="G1019" s="1" t="s">
        <v>2092</v>
      </c>
      <c r="H1019" s="1" t="s">
        <v>2948</v>
      </c>
      <c r="I1019" s="1">
        <f>+Territorio[[#This Row],[id]]</f>
        <v>1009</v>
      </c>
    </row>
    <row r="1020" spans="2:9" x14ac:dyDescent="0.3">
      <c r="B1020">
        <v>1010</v>
      </c>
      <c r="C1020" s="1" t="s">
        <v>2949</v>
      </c>
      <c r="D1020" s="1" t="s">
        <v>2950</v>
      </c>
      <c r="E1020" s="1" t="s">
        <v>2322</v>
      </c>
      <c r="F1020" s="1" t="s">
        <v>259</v>
      </c>
      <c r="G1020" s="1" t="s">
        <v>2092</v>
      </c>
      <c r="H1020" s="1" t="s">
        <v>2951</v>
      </c>
      <c r="I1020" s="1">
        <f>+Territorio[[#This Row],[id]]</f>
        <v>1010</v>
      </c>
    </row>
    <row r="1021" spans="2:9" x14ac:dyDescent="0.3">
      <c r="B1021">
        <v>1011</v>
      </c>
      <c r="C1021" s="1" t="s">
        <v>2952</v>
      </c>
      <c r="D1021" s="1" t="s">
        <v>2953</v>
      </c>
      <c r="E1021" s="1" t="s">
        <v>2322</v>
      </c>
      <c r="F1021" s="1" t="s">
        <v>259</v>
      </c>
      <c r="G1021" s="1" t="s">
        <v>2092</v>
      </c>
      <c r="H1021" s="1" t="s">
        <v>2954</v>
      </c>
      <c r="I1021" s="1">
        <f>+Territorio[[#This Row],[id]]</f>
        <v>1011</v>
      </c>
    </row>
    <row r="1022" spans="2:9" x14ac:dyDescent="0.3">
      <c r="B1022">
        <v>1012</v>
      </c>
      <c r="C1022" s="1" t="s">
        <v>2955</v>
      </c>
      <c r="D1022" s="1" t="s">
        <v>2956</v>
      </c>
      <c r="E1022" s="1" t="s">
        <v>2322</v>
      </c>
      <c r="F1022" s="1" t="s">
        <v>259</v>
      </c>
      <c r="G1022" s="1" t="s">
        <v>2092</v>
      </c>
      <c r="H1022" s="1" t="s">
        <v>2957</v>
      </c>
      <c r="I1022" s="1">
        <f>+Territorio[[#This Row],[id]]</f>
        <v>1012</v>
      </c>
    </row>
    <row r="1023" spans="2:9" x14ac:dyDescent="0.3">
      <c r="B1023">
        <v>1013</v>
      </c>
      <c r="C1023" s="1" t="s">
        <v>2958</v>
      </c>
      <c r="D1023" s="1" t="s">
        <v>2959</v>
      </c>
      <c r="E1023" s="1" t="s">
        <v>2322</v>
      </c>
      <c r="F1023" s="1" t="s">
        <v>259</v>
      </c>
      <c r="G1023" s="1" t="s">
        <v>2092</v>
      </c>
      <c r="H1023" s="1" t="s">
        <v>2960</v>
      </c>
      <c r="I1023" s="1">
        <f>+Territorio[[#This Row],[id]]</f>
        <v>1013</v>
      </c>
    </row>
    <row r="1024" spans="2:9" x14ac:dyDescent="0.3">
      <c r="B1024">
        <v>1014</v>
      </c>
      <c r="C1024" s="1" t="s">
        <v>2961</v>
      </c>
      <c r="D1024" s="1" t="s">
        <v>2962</v>
      </c>
      <c r="E1024" s="1" t="s">
        <v>2322</v>
      </c>
      <c r="F1024" s="1" t="s">
        <v>259</v>
      </c>
      <c r="G1024" s="1" t="s">
        <v>2092</v>
      </c>
      <c r="H1024" s="1" t="s">
        <v>2963</v>
      </c>
      <c r="I1024" s="1">
        <f>+Territorio[[#This Row],[id]]</f>
        <v>1014</v>
      </c>
    </row>
    <row r="1025" spans="2:9" x14ac:dyDescent="0.3">
      <c r="B1025">
        <v>1015</v>
      </c>
      <c r="C1025" s="1" t="s">
        <v>2089</v>
      </c>
      <c r="D1025" s="1" t="s">
        <v>2964</v>
      </c>
      <c r="E1025" s="1" t="s">
        <v>2322</v>
      </c>
      <c r="F1025" s="1" t="s">
        <v>259</v>
      </c>
      <c r="G1025" s="1" t="s">
        <v>2092</v>
      </c>
      <c r="H1025" s="1" t="s">
        <v>2965</v>
      </c>
      <c r="I1025" s="1">
        <f>+Territorio[[#This Row],[id]]</f>
        <v>1015</v>
      </c>
    </row>
    <row r="1026" spans="2:9" x14ac:dyDescent="0.3">
      <c r="B1026">
        <v>1016</v>
      </c>
      <c r="C1026" s="1" t="s">
        <v>2966</v>
      </c>
      <c r="D1026" s="1" t="s">
        <v>2967</v>
      </c>
      <c r="E1026" s="1" t="s">
        <v>2322</v>
      </c>
      <c r="F1026" s="1" t="s">
        <v>259</v>
      </c>
      <c r="G1026" s="1" t="s">
        <v>2092</v>
      </c>
      <c r="H1026" s="1" t="s">
        <v>2968</v>
      </c>
      <c r="I1026" s="1">
        <f>+Territorio[[#This Row],[id]]</f>
        <v>1016</v>
      </c>
    </row>
    <row r="1027" spans="2:9" x14ac:dyDescent="0.3">
      <c r="B1027">
        <v>1017</v>
      </c>
      <c r="C1027" s="1" t="s">
        <v>2969</v>
      </c>
      <c r="D1027" s="1" t="s">
        <v>2970</v>
      </c>
      <c r="E1027" s="1" t="s">
        <v>2322</v>
      </c>
      <c r="F1027" s="1" t="s">
        <v>259</v>
      </c>
      <c r="G1027" s="1" t="s">
        <v>2092</v>
      </c>
      <c r="H1027" s="1" t="s">
        <v>2971</v>
      </c>
      <c r="I1027" s="1">
        <f>+Territorio[[#This Row],[id]]</f>
        <v>1017</v>
      </c>
    </row>
    <row r="1028" spans="2:9" x14ac:dyDescent="0.3">
      <c r="B1028">
        <v>1018</v>
      </c>
      <c r="C1028" s="1" t="s">
        <v>2972</v>
      </c>
      <c r="D1028" s="1" t="s">
        <v>2973</v>
      </c>
      <c r="E1028" s="1" t="s">
        <v>2322</v>
      </c>
      <c r="F1028" s="1" t="s">
        <v>259</v>
      </c>
      <c r="G1028" s="1" t="s">
        <v>2092</v>
      </c>
      <c r="H1028" s="1" t="s">
        <v>2974</v>
      </c>
      <c r="I1028" s="1">
        <f>+Territorio[[#This Row],[id]]</f>
        <v>1018</v>
      </c>
    </row>
    <row r="1029" spans="2:9" x14ac:dyDescent="0.3">
      <c r="B1029">
        <v>1019</v>
      </c>
      <c r="C1029" s="1" t="s">
        <v>2410</v>
      </c>
      <c r="D1029" s="1" t="s">
        <v>2975</v>
      </c>
      <c r="E1029" s="1" t="s">
        <v>2322</v>
      </c>
      <c r="F1029" s="1" t="s">
        <v>259</v>
      </c>
      <c r="G1029" s="1" t="s">
        <v>2092</v>
      </c>
      <c r="H1029" s="1" t="s">
        <v>2976</v>
      </c>
      <c r="I1029" s="1">
        <f>+Territorio[[#This Row],[id]]</f>
        <v>1019</v>
      </c>
    </row>
    <row r="1030" spans="2:9" x14ac:dyDescent="0.3">
      <c r="B1030">
        <v>1020</v>
      </c>
      <c r="C1030" s="1" t="s">
        <v>2977</v>
      </c>
      <c r="D1030" s="1" t="s">
        <v>2978</v>
      </c>
      <c r="E1030" s="1" t="s">
        <v>2322</v>
      </c>
      <c r="F1030" s="1" t="s">
        <v>259</v>
      </c>
      <c r="G1030" s="1" t="s">
        <v>2092</v>
      </c>
      <c r="H1030" s="1" t="s">
        <v>2979</v>
      </c>
      <c r="I1030" s="1">
        <f>+Territorio[[#This Row],[id]]</f>
        <v>1020</v>
      </c>
    </row>
    <row r="1031" spans="2:9" x14ac:dyDescent="0.3">
      <c r="B1031">
        <v>1021</v>
      </c>
      <c r="C1031" s="1" t="s">
        <v>2980</v>
      </c>
      <c r="D1031" s="1" t="s">
        <v>2981</v>
      </c>
      <c r="E1031" s="1" t="s">
        <v>2322</v>
      </c>
      <c r="F1031" s="1" t="s">
        <v>259</v>
      </c>
      <c r="G1031" s="1" t="s">
        <v>2092</v>
      </c>
      <c r="H1031" s="1" t="s">
        <v>2982</v>
      </c>
      <c r="I1031" s="1">
        <f>+Territorio[[#This Row],[id]]</f>
        <v>1021</v>
      </c>
    </row>
    <row r="1032" spans="2:9" x14ac:dyDescent="0.3">
      <c r="B1032">
        <v>1022</v>
      </c>
      <c r="C1032" s="1" t="s">
        <v>2983</v>
      </c>
      <c r="D1032" s="1" t="s">
        <v>2984</v>
      </c>
      <c r="E1032" s="1" t="s">
        <v>2322</v>
      </c>
      <c r="F1032" s="1" t="s">
        <v>259</v>
      </c>
      <c r="G1032" s="1" t="s">
        <v>2092</v>
      </c>
      <c r="H1032" s="1" t="s">
        <v>2985</v>
      </c>
      <c r="I1032" s="1">
        <f>+Territorio[[#This Row],[id]]</f>
        <v>1022</v>
      </c>
    </row>
    <row r="1033" spans="2:9" x14ac:dyDescent="0.3">
      <c r="B1033">
        <v>1023</v>
      </c>
      <c r="C1033" s="1" t="s">
        <v>2769</v>
      </c>
      <c r="D1033" s="1" t="s">
        <v>2986</v>
      </c>
      <c r="E1033" s="1" t="s">
        <v>2322</v>
      </c>
      <c r="F1033" s="1" t="s">
        <v>259</v>
      </c>
      <c r="G1033" s="1" t="s">
        <v>2092</v>
      </c>
      <c r="H1033" s="1" t="s">
        <v>2987</v>
      </c>
      <c r="I1033" s="1">
        <f>+Territorio[[#This Row],[id]]</f>
        <v>1023</v>
      </c>
    </row>
    <row r="1034" spans="2:9" x14ac:dyDescent="0.3">
      <c r="B1034">
        <v>1024</v>
      </c>
      <c r="C1034" s="1" t="s">
        <v>2988</v>
      </c>
      <c r="D1034" s="1" t="s">
        <v>2989</v>
      </c>
      <c r="E1034" s="1" t="s">
        <v>2322</v>
      </c>
      <c r="F1034" s="1" t="s">
        <v>259</v>
      </c>
      <c r="G1034" s="1" t="s">
        <v>2092</v>
      </c>
      <c r="H1034" s="1" t="s">
        <v>2990</v>
      </c>
      <c r="I1034" s="1">
        <f>+Territorio[[#This Row],[id]]</f>
        <v>1024</v>
      </c>
    </row>
    <row r="1035" spans="2:9" x14ac:dyDescent="0.3">
      <c r="B1035">
        <v>1025</v>
      </c>
      <c r="C1035" s="1" t="s">
        <v>2991</v>
      </c>
      <c r="D1035" s="1" t="s">
        <v>2992</v>
      </c>
      <c r="E1035" s="1" t="s">
        <v>2322</v>
      </c>
      <c r="F1035" s="1" t="s">
        <v>259</v>
      </c>
      <c r="G1035" s="1" t="s">
        <v>2092</v>
      </c>
      <c r="H1035" s="1" t="s">
        <v>2993</v>
      </c>
      <c r="I1035" s="1">
        <f>+Territorio[[#This Row],[id]]</f>
        <v>1025</v>
      </c>
    </row>
    <row r="1036" spans="2:9" x14ac:dyDescent="0.3">
      <c r="B1036">
        <v>1026</v>
      </c>
      <c r="C1036" s="1" t="s">
        <v>2994</v>
      </c>
      <c r="D1036" s="1" t="s">
        <v>2995</v>
      </c>
      <c r="E1036" s="1" t="s">
        <v>2322</v>
      </c>
      <c r="F1036" s="1" t="s">
        <v>259</v>
      </c>
      <c r="G1036" s="1" t="s">
        <v>2092</v>
      </c>
      <c r="H1036" s="1" t="s">
        <v>2996</v>
      </c>
      <c r="I1036" s="1">
        <f>+Territorio[[#This Row],[id]]</f>
        <v>1026</v>
      </c>
    </row>
    <row r="1037" spans="2:9" x14ac:dyDescent="0.3">
      <c r="B1037">
        <v>1027</v>
      </c>
      <c r="C1037" s="1" t="s">
        <v>2997</v>
      </c>
      <c r="D1037" s="1" t="s">
        <v>2998</v>
      </c>
      <c r="E1037" s="1" t="s">
        <v>2322</v>
      </c>
      <c r="F1037" s="1" t="s">
        <v>259</v>
      </c>
      <c r="G1037" s="1" t="s">
        <v>2092</v>
      </c>
      <c r="H1037" s="1" t="s">
        <v>2999</v>
      </c>
      <c r="I1037" s="1">
        <f>+Territorio[[#This Row],[id]]</f>
        <v>1027</v>
      </c>
    </row>
    <row r="1038" spans="2:9" x14ac:dyDescent="0.3">
      <c r="B1038">
        <v>1028</v>
      </c>
      <c r="C1038" s="1" t="s">
        <v>3000</v>
      </c>
      <c r="D1038" s="1" t="s">
        <v>3001</v>
      </c>
      <c r="E1038" s="1" t="s">
        <v>2322</v>
      </c>
      <c r="F1038" s="1" t="s">
        <v>259</v>
      </c>
      <c r="G1038" s="1" t="s">
        <v>2092</v>
      </c>
      <c r="H1038" s="1" t="s">
        <v>3002</v>
      </c>
      <c r="I1038" s="1">
        <f>+Territorio[[#This Row],[id]]</f>
        <v>1028</v>
      </c>
    </row>
    <row r="1039" spans="2:9" x14ac:dyDescent="0.3">
      <c r="B1039">
        <v>1029</v>
      </c>
      <c r="C1039" s="1" t="s">
        <v>3003</v>
      </c>
      <c r="D1039" s="1" t="s">
        <v>3004</v>
      </c>
      <c r="E1039" s="1" t="s">
        <v>2322</v>
      </c>
      <c r="F1039" s="1" t="s">
        <v>259</v>
      </c>
      <c r="G1039" s="1" t="s">
        <v>2092</v>
      </c>
      <c r="H1039" s="1" t="s">
        <v>3005</v>
      </c>
      <c r="I1039" s="1">
        <f>+Territorio[[#This Row],[id]]</f>
        <v>1029</v>
      </c>
    </row>
    <row r="1040" spans="2:9" x14ac:dyDescent="0.3">
      <c r="B1040">
        <v>1030</v>
      </c>
      <c r="C1040" s="1" t="s">
        <v>3006</v>
      </c>
      <c r="D1040" s="1" t="s">
        <v>3007</v>
      </c>
      <c r="E1040" s="1" t="s">
        <v>2322</v>
      </c>
      <c r="F1040" s="1" t="s">
        <v>259</v>
      </c>
      <c r="G1040" s="1" t="s">
        <v>2092</v>
      </c>
      <c r="H1040" s="1" t="s">
        <v>3008</v>
      </c>
      <c r="I1040" s="1">
        <f>+Territorio[[#This Row],[id]]</f>
        <v>1030</v>
      </c>
    </row>
    <row r="1041" spans="2:9" x14ac:dyDescent="0.3">
      <c r="B1041">
        <v>1031</v>
      </c>
      <c r="C1041" s="1" t="s">
        <v>3009</v>
      </c>
      <c r="D1041" s="1" t="s">
        <v>3010</v>
      </c>
      <c r="E1041" s="1" t="s">
        <v>2322</v>
      </c>
      <c r="F1041" s="1" t="s">
        <v>259</v>
      </c>
      <c r="G1041" s="1" t="s">
        <v>2092</v>
      </c>
      <c r="H1041" s="1" t="s">
        <v>3011</v>
      </c>
      <c r="I1041" s="1">
        <f>+Territorio[[#This Row],[id]]</f>
        <v>1031</v>
      </c>
    </row>
    <row r="1042" spans="2:9" x14ac:dyDescent="0.3">
      <c r="B1042">
        <v>1032</v>
      </c>
      <c r="C1042" s="1" t="s">
        <v>3012</v>
      </c>
      <c r="D1042" s="1" t="s">
        <v>3013</v>
      </c>
      <c r="E1042" s="1" t="s">
        <v>2322</v>
      </c>
      <c r="F1042" s="1" t="s">
        <v>259</v>
      </c>
      <c r="G1042" s="1" t="s">
        <v>2092</v>
      </c>
      <c r="H1042" s="1" t="s">
        <v>3014</v>
      </c>
      <c r="I1042" s="1">
        <f>+Territorio[[#This Row],[id]]</f>
        <v>1032</v>
      </c>
    </row>
    <row r="1043" spans="2:9" x14ac:dyDescent="0.3">
      <c r="B1043">
        <v>1033</v>
      </c>
      <c r="C1043" s="1" t="s">
        <v>3015</v>
      </c>
      <c r="D1043" s="1" t="s">
        <v>3016</v>
      </c>
      <c r="E1043" s="1" t="s">
        <v>2322</v>
      </c>
      <c r="F1043" s="1" t="s">
        <v>259</v>
      </c>
      <c r="G1043" s="1" t="s">
        <v>2092</v>
      </c>
      <c r="H1043" s="1" t="s">
        <v>3017</v>
      </c>
      <c r="I1043" s="1">
        <f>+Territorio[[#This Row],[id]]</f>
        <v>1033</v>
      </c>
    </row>
    <row r="1044" spans="2:9" x14ac:dyDescent="0.3">
      <c r="B1044">
        <v>1034</v>
      </c>
      <c r="C1044" s="1" t="s">
        <v>3018</v>
      </c>
      <c r="D1044" s="1" t="s">
        <v>3019</v>
      </c>
      <c r="E1044" s="1" t="s">
        <v>2322</v>
      </c>
      <c r="F1044" s="1" t="s">
        <v>259</v>
      </c>
      <c r="G1044" s="1" t="s">
        <v>2092</v>
      </c>
      <c r="H1044" s="1" t="s">
        <v>3020</v>
      </c>
      <c r="I1044" s="1">
        <f>+Territorio[[#This Row],[id]]</f>
        <v>1034</v>
      </c>
    </row>
    <row r="1045" spans="2:9" x14ac:dyDescent="0.3">
      <c r="B1045">
        <v>1035</v>
      </c>
      <c r="C1045" s="1" t="s">
        <v>3021</v>
      </c>
      <c r="D1045" s="1" t="s">
        <v>3022</v>
      </c>
      <c r="E1045" s="1" t="s">
        <v>2322</v>
      </c>
      <c r="F1045" s="1" t="s">
        <v>259</v>
      </c>
      <c r="G1045" s="1" t="s">
        <v>2092</v>
      </c>
      <c r="H1045" s="1" t="s">
        <v>3023</v>
      </c>
      <c r="I1045" s="1">
        <f>+Territorio[[#This Row],[id]]</f>
        <v>1035</v>
      </c>
    </row>
    <row r="1046" spans="2:9" x14ac:dyDescent="0.3">
      <c r="B1046">
        <v>1036</v>
      </c>
      <c r="C1046" s="1" t="s">
        <v>742</v>
      </c>
      <c r="D1046" s="1" t="s">
        <v>3024</v>
      </c>
      <c r="E1046" s="1" t="s">
        <v>2322</v>
      </c>
      <c r="F1046" s="1" t="s">
        <v>259</v>
      </c>
      <c r="G1046" s="1" t="s">
        <v>2092</v>
      </c>
      <c r="H1046" s="1" t="s">
        <v>3025</v>
      </c>
      <c r="I1046" s="1">
        <f>+Territorio[[#This Row],[id]]</f>
        <v>1036</v>
      </c>
    </row>
    <row r="1047" spans="2:9" x14ac:dyDescent="0.3">
      <c r="B1047">
        <v>1037</v>
      </c>
      <c r="C1047" s="1" t="s">
        <v>3026</v>
      </c>
      <c r="D1047" s="1" t="s">
        <v>3027</v>
      </c>
      <c r="E1047" s="1" t="s">
        <v>2322</v>
      </c>
      <c r="F1047" s="1" t="s">
        <v>259</v>
      </c>
      <c r="G1047" s="1" t="s">
        <v>2092</v>
      </c>
      <c r="H1047" s="1" t="s">
        <v>3028</v>
      </c>
      <c r="I1047" s="1">
        <f>+Territorio[[#This Row],[id]]</f>
        <v>1037</v>
      </c>
    </row>
    <row r="1048" spans="2:9" x14ac:dyDescent="0.3">
      <c r="B1048">
        <v>1038</v>
      </c>
      <c r="C1048" s="1" t="s">
        <v>3029</v>
      </c>
      <c r="D1048" s="1" t="s">
        <v>3030</v>
      </c>
      <c r="E1048" s="1" t="s">
        <v>2322</v>
      </c>
      <c r="F1048" s="1" t="s">
        <v>259</v>
      </c>
      <c r="G1048" s="1" t="s">
        <v>2092</v>
      </c>
      <c r="H1048" s="1" t="s">
        <v>3031</v>
      </c>
      <c r="I1048" s="1">
        <f>+Territorio[[#This Row],[id]]</f>
        <v>1038</v>
      </c>
    </row>
    <row r="1049" spans="2:9" x14ac:dyDescent="0.3">
      <c r="B1049">
        <v>1039</v>
      </c>
      <c r="C1049" s="1" t="s">
        <v>3032</v>
      </c>
      <c r="D1049" s="1" t="s">
        <v>3033</v>
      </c>
      <c r="E1049" s="1" t="s">
        <v>2322</v>
      </c>
      <c r="F1049" s="1" t="s">
        <v>259</v>
      </c>
      <c r="G1049" s="1" t="s">
        <v>2092</v>
      </c>
      <c r="H1049" s="1" t="s">
        <v>3034</v>
      </c>
      <c r="I1049" s="1">
        <f>+Territorio[[#This Row],[id]]</f>
        <v>1039</v>
      </c>
    </row>
    <row r="1050" spans="2:9" x14ac:dyDescent="0.3">
      <c r="B1050">
        <v>1040</v>
      </c>
      <c r="C1050" s="1" t="s">
        <v>3035</v>
      </c>
      <c r="D1050" s="1" t="s">
        <v>3036</v>
      </c>
      <c r="E1050" s="1" t="s">
        <v>2322</v>
      </c>
      <c r="F1050" s="1" t="s">
        <v>259</v>
      </c>
      <c r="G1050" s="1" t="s">
        <v>2092</v>
      </c>
      <c r="H1050" s="1" t="s">
        <v>3037</v>
      </c>
      <c r="I1050" s="1">
        <f>+Territorio[[#This Row],[id]]</f>
        <v>1040</v>
      </c>
    </row>
    <row r="1051" spans="2:9" x14ac:dyDescent="0.3">
      <c r="B1051">
        <v>1041</v>
      </c>
      <c r="C1051" s="1" t="s">
        <v>3038</v>
      </c>
      <c r="D1051" s="1" t="s">
        <v>3039</v>
      </c>
      <c r="E1051" s="1" t="s">
        <v>2322</v>
      </c>
      <c r="F1051" s="1" t="s">
        <v>259</v>
      </c>
      <c r="G1051" s="1" t="s">
        <v>2092</v>
      </c>
      <c r="H1051" s="1" t="s">
        <v>3040</v>
      </c>
      <c r="I1051" s="1">
        <f>+Territorio[[#This Row],[id]]</f>
        <v>1041</v>
      </c>
    </row>
    <row r="1052" spans="2:9" x14ac:dyDescent="0.3">
      <c r="B1052">
        <v>1042</v>
      </c>
      <c r="C1052" s="1" t="s">
        <v>3041</v>
      </c>
      <c r="D1052" s="1" t="s">
        <v>3042</v>
      </c>
      <c r="E1052" s="1" t="s">
        <v>2322</v>
      </c>
      <c r="F1052" s="1" t="s">
        <v>259</v>
      </c>
      <c r="G1052" s="1" t="s">
        <v>2092</v>
      </c>
      <c r="H1052" s="1" t="s">
        <v>3043</v>
      </c>
      <c r="I1052" s="1">
        <f>+Territorio[[#This Row],[id]]</f>
        <v>1042</v>
      </c>
    </row>
    <row r="1053" spans="2:9" x14ac:dyDescent="0.3">
      <c r="B1053">
        <v>1043</v>
      </c>
      <c r="C1053" s="1" t="s">
        <v>1481</v>
      </c>
      <c r="D1053" s="1" t="s">
        <v>3044</v>
      </c>
      <c r="E1053" s="1" t="s">
        <v>2322</v>
      </c>
      <c r="F1053" s="1" t="s">
        <v>259</v>
      </c>
      <c r="G1053" s="1" t="s">
        <v>2092</v>
      </c>
      <c r="H1053" s="1" t="s">
        <v>3045</v>
      </c>
      <c r="I1053" s="1">
        <f>+Territorio[[#This Row],[id]]</f>
        <v>1043</v>
      </c>
    </row>
    <row r="1054" spans="2:9" x14ac:dyDescent="0.3">
      <c r="B1054">
        <v>1044</v>
      </c>
      <c r="C1054" s="1" t="s">
        <v>3046</v>
      </c>
      <c r="D1054" s="1" t="s">
        <v>3047</v>
      </c>
      <c r="E1054" s="1" t="s">
        <v>2322</v>
      </c>
      <c r="F1054" s="1" t="s">
        <v>259</v>
      </c>
      <c r="G1054" s="1" t="s">
        <v>2092</v>
      </c>
      <c r="H1054" s="1" t="s">
        <v>3048</v>
      </c>
      <c r="I1054" s="1">
        <f>+Territorio[[#This Row],[id]]</f>
        <v>1044</v>
      </c>
    </row>
    <row r="1055" spans="2:9" x14ac:dyDescent="0.3">
      <c r="B1055">
        <v>1045</v>
      </c>
      <c r="C1055" s="1" t="s">
        <v>3049</v>
      </c>
      <c r="D1055" s="1" t="s">
        <v>3050</v>
      </c>
      <c r="E1055" s="1" t="s">
        <v>2322</v>
      </c>
      <c r="F1055" s="1" t="s">
        <v>259</v>
      </c>
      <c r="G1055" s="1" t="s">
        <v>2092</v>
      </c>
      <c r="H1055" s="1" t="s">
        <v>3051</v>
      </c>
      <c r="I1055" s="1">
        <f>+Territorio[[#This Row],[id]]</f>
        <v>1045</v>
      </c>
    </row>
    <row r="1056" spans="2:9" x14ac:dyDescent="0.3">
      <c r="B1056">
        <v>1046</v>
      </c>
      <c r="C1056" s="1" t="s">
        <v>3052</v>
      </c>
      <c r="D1056" s="1" t="s">
        <v>3053</v>
      </c>
      <c r="E1056" s="1" t="s">
        <v>2322</v>
      </c>
      <c r="F1056" s="1" t="s">
        <v>259</v>
      </c>
      <c r="G1056" s="1" t="s">
        <v>2092</v>
      </c>
      <c r="H1056" s="1" t="s">
        <v>3054</v>
      </c>
      <c r="I1056" s="1">
        <f>+Territorio[[#This Row],[id]]</f>
        <v>1046</v>
      </c>
    </row>
    <row r="1057" spans="2:9" x14ac:dyDescent="0.3">
      <c r="B1057">
        <v>1047</v>
      </c>
      <c r="C1057" s="1" t="s">
        <v>3055</v>
      </c>
      <c r="D1057" s="1" t="s">
        <v>3056</v>
      </c>
      <c r="E1057" s="1" t="s">
        <v>2322</v>
      </c>
      <c r="F1057" s="1" t="s">
        <v>259</v>
      </c>
      <c r="G1057" s="1" t="s">
        <v>2092</v>
      </c>
      <c r="H1057" s="1" t="s">
        <v>3057</v>
      </c>
      <c r="I1057" s="1">
        <f>+Territorio[[#This Row],[id]]</f>
        <v>1047</v>
      </c>
    </row>
    <row r="1058" spans="2:9" x14ac:dyDescent="0.3">
      <c r="B1058">
        <v>1048</v>
      </c>
      <c r="C1058" s="1" t="s">
        <v>3058</v>
      </c>
      <c r="D1058" s="1" t="s">
        <v>3059</v>
      </c>
      <c r="E1058" s="1" t="s">
        <v>2322</v>
      </c>
      <c r="F1058" s="1" t="s">
        <v>259</v>
      </c>
      <c r="G1058" s="1" t="s">
        <v>2092</v>
      </c>
      <c r="H1058" s="1" t="s">
        <v>3060</v>
      </c>
      <c r="I1058" s="1">
        <f>+Territorio[[#This Row],[id]]</f>
        <v>1048</v>
      </c>
    </row>
    <row r="1059" spans="2:9" x14ac:dyDescent="0.3">
      <c r="B1059">
        <v>1049</v>
      </c>
      <c r="C1059" s="1" t="s">
        <v>3061</v>
      </c>
      <c r="D1059" s="1" t="s">
        <v>3062</v>
      </c>
      <c r="E1059" s="1" t="s">
        <v>2322</v>
      </c>
      <c r="F1059" s="1" t="s">
        <v>259</v>
      </c>
      <c r="G1059" s="1" t="s">
        <v>2092</v>
      </c>
      <c r="H1059" s="1" t="s">
        <v>3063</v>
      </c>
      <c r="I1059" s="1">
        <f>+Territorio[[#This Row],[id]]</f>
        <v>1049</v>
      </c>
    </row>
    <row r="1060" spans="2:9" x14ac:dyDescent="0.3">
      <c r="B1060">
        <v>1050</v>
      </c>
      <c r="C1060" s="1" t="s">
        <v>3064</v>
      </c>
      <c r="D1060" s="1" t="s">
        <v>3065</v>
      </c>
      <c r="E1060" s="1" t="s">
        <v>2322</v>
      </c>
      <c r="F1060" s="1" t="s">
        <v>259</v>
      </c>
      <c r="G1060" s="1" t="s">
        <v>2092</v>
      </c>
      <c r="H1060" s="1" t="s">
        <v>3066</v>
      </c>
      <c r="I1060" s="1">
        <f>+Territorio[[#This Row],[id]]</f>
        <v>1050</v>
      </c>
    </row>
    <row r="1061" spans="2:9" x14ac:dyDescent="0.3">
      <c r="B1061">
        <v>1051</v>
      </c>
      <c r="C1061" s="1" t="s">
        <v>3067</v>
      </c>
      <c r="D1061" s="1" t="s">
        <v>3068</v>
      </c>
      <c r="E1061" s="1" t="s">
        <v>2322</v>
      </c>
      <c r="F1061" s="1" t="s">
        <v>259</v>
      </c>
      <c r="G1061" s="1" t="s">
        <v>2092</v>
      </c>
      <c r="H1061" s="1" t="s">
        <v>3069</v>
      </c>
      <c r="I1061" s="1">
        <f>+Territorio[[#This Row],[id]]</f>
        <v>1051</v>
      </c>
    </row>
    <row r="1062" spans="2:9" x14ac:dyDescent="0.3">
      <c r="B1062">
        <v>1052</v>
      </c>
      <c r="C1062" s="1" t="s">
        <v>3070</v>
      </c>
      <c r="D1062" s="1" t="s">
        <v>3071</v>
      </c>
      <c r="E1062" s="1" t="s">
        <v>2322</v>
      </c>
      <c r="F1062" s="1" t="s">
        <v>259</v>
      </c>
      <c r="G1062" s="1" t="s">
        <v>2092</v>
      </c>
      <c r="H1062" s="1" t="s">
        <v>3072</v>
      </c>
      <c r="I1062" s="1">
        <f>+Territorio[[#This Row],[id]]</f>
        <v>1052</v>
      </c>
    </row>
    <row r="1063" spans="2:9" x14ac:dyDescent="0.3">
      <c r="B1063">
        <v>1053</v>
      </c>
      <c r="C1063" s="1" t="s">
        <v>3073</v>
      </c>
      <c r="D1063" s="1" t="s">
        <v>3074</v>
      </c>
      <c r="E1063" s="1" t="s">
        <v>2322</v>
      </c>
      <c r="F1063" s="1" t="s">
        <v>259</v>
      </c>
      <c r="G1063" s="1" t="s">
        <v>2092</v>
      </c>
      <c r="H1063" s="1" t="s">
        <v>3075</v>
      </c>
      <c r="I1063" s="1">
        <f>+Territorio[[#This Row],[id]]</f>
        <v>1053</v>
      </c>
    </row>
    <row r="1064" spans="2:9" x14ac:dyDescent="0.3">
      <c r="B1064">
        <v>1054</v>
      </c>
      <c r="C1064" s="1" t="s">
        <v>3076</v>
      </c>
      <c r="D1064" s="1" t="s">
        <v>3077</v>
      </c>
      <c r="E1064" s="1" t="s">
        <v>2322</v>
      </c>
      <c r="F1064" s="1" t="s">
        <v>259</v>
      </c>
      <c r="G1064" s="1" t="s">
        <v>2092</v>
      </c>
      <c r="H1064" s="1" t="s">
        <v>3078</v>
      </c>
      <c r="I1064" s="1">
        <f>+Territorio[[#This Row],[id]]</f>
        <v>1054</v>
      </c>
    </row>
    <row r="1065" spans="2:9" x14ac:dyDescent="0.3">
      <c r="B1065">
        <v>1055</v>
      </c>
      <c r="C1065" s="1" t="s">
        <v>748</v>
      </c>
      <c r="D1065" s="1" t="s">
        <v>3079</v>
      </c>
      <c r="E1065" s="1" t="s">
        <v>2322</v>
      </c>
      <c r="F1065" s="1" t="s">
        <v>259</v>
      </c>
      <c r="G1065" s="1" t="s">
        <v>2092</v>
      </c>
      <c r="H1065" s="1" t="s">
        <v>3080</v>
      </c>
      <c r="I1065" s="1">
        <f>+Territorio[[#This Row],[id]]</f>
        <v>1055</v>
      </c>
    </row>
    <row r="1066" spans="2:9" x14ac:dyDescent="0.3">
      <c r="B1066">
        <v>1056</v>
      </c>
      <c r="C1066" s="1" t="s">
        <v>3081</v>
      </c>
      <c r="D1066" s="1" t="s">
        <v>3082</v>
      </c>
      <c r="E1066" s="1" t="s">
        <v>2322</v>
      </c>
      <c r="F1066" s="1" t="s">
        <v>259</v>
      </c>
      <c r="G1066" s="1" t="s">
        <v>2092</v>
      </c>
      <c r="H1066" s="1" t="s">
        <v>3083</v>
      </c>
      <c r="I1066" s="1">
        <f>+Territorio[[#This Row],[id]]</f>
        <v>1056</v>
      </c>
    </row>
    <row r="1067" spans="2:9" x14ac:dyDescent="0.3">
      <c r="B1067">
        <v>1057</v>
      </c>
      <c r="C1067" s="1" t="s">
        <v>3084</v>
      </c>
      <c r="D1067" s="1" t="s">
        <v>3085</v>
      </c>
      <c r="E1067" s="1" t="s">
        <v>2322</v>
      </c>
      <c r="F1067" s="1" t="s">
        <v>259</v>
      </c>
      <c r="G1067" s="1" t="s">
        <v>2092</v>
      </c>
      <c r="H1067" s="1" t="s">
        <v>3086</v>
      </c>
      <c r="I1067" s="1">
        <f>+Territorio[[#This Row],[id]]</f>
        <v>1057</v>
      </c>
    </row>
    <row r="1068" spans="2:9" x14ac:dyDescent="0.3">
      <c r="B1068">
        <v>1058</v>
      </c>
      <c r="C1068" s="1" t="s">
        <v>3087</v>
      </c>
      <c r="D1068" s="1" t="s">
        <v>3088</v>
      </c>
      <c r="E1068" s="1" t="s">
        <v>2322</v>
      </c>
      <c r="F1068" s="1" t="s">
        <v>259</v>
      </c>
      <c r="G1068" s="1" t="s">
        <v>2092</v>
      </c>
      <c r="H1068" s="1" t="s">
        <v>3089</v>
      </c>
      <c r="I1068" s="1">
        <f>+Territorio[[#This Row],[id]]</f>
        <v>1058</v>
      </c>
    </row>
    <row r="1069" spans="2:9" x14ac:dyDescent="0.3">
      <c r="B1069">
        <v>1059</v>
      </c>
      <c r="C1069" s="1" t="s">
        <v>3090</v>
      </c>
      <c r="D1069" s="1" t="s">
        <v>3091</v>
      </c>
      <c r="E1069" s="1" t="s">
        <v>2322</v>
      </c>
      <c r="F1069" s="1" t="s">
        <v>259</v>
      </c>
      <c r="G1069" s="1" t="s">
        <v>2092</v>
      </c>
      <c r="H1069" s="1" t="s">
        <v>3092</v>
      </c>
      <c r="I1069" s="1">
        <f>+Territorio[[#This Row],[id]]</f>
        <v>1059</v>
      </c>
    </row>
    <row r="1070" spans="2:9" x14ac:dyDescent="0.3">
      <c r="B1070">
        <v>1060</v>
      </c>
      <c r="C1070" s="1" t="s">
        <v>3093</v>
      </c>
      <c r="D1070" s="1" t="s">
        <v>3094</v>
      </c>
      <c r="E1070" s="1" t="s">
        <v>2322</v>
      </c>
      <c r="F1070" s="1" t="s">
        <v>259</v>
      </c>
      <c r="G1070" s="1" t="s">
        <v>2092</v>
      </c>
      <c r="H1070" s="1" t="s">
        <v>3095</v>
      </c>
      <c r="I1070" s="1">
        <f>+Territorio[[#This Row],[id]]</f>
        <v>1060</v>
      </c>
    </row>
    <row r="1071" spans="2:9" x14ac:dyDescent="0.3">
      <c r="B1071">
        <v>1061</v>
      </c>
      <c r="C1071" s="1" t="s">
        <v>3096</v>
      </c>
      <c r="D1071" s="1" t="s">
        <v>3097</v>
      </c>
      <c r="E1071" s="1" t="s">
        <v>2322</v>
      </c>
      <c r="F1071" s="1" t="s">
        <v>259</v>
      </c>
      <c r="G1071" s="1" t="s">
        <v>2092</v>
      </c>
      <c r="H1071" s="1" t="s">
        <v>3098</v>
      </c>
      <c r="I1071" s="1">
        <f>+Territorio[[#This Row],[id]]</f>
        <v>1061</v>
      </c>
    </row>
    <row r="1072" spans="2:9" x14ac:dyDescent="0.3">
      <c r="B1072">
        <v>1062</v>
      </c>
      <c r="C1072" s="1" t="s">
        <v>3099</v>
      </c>
      <c r="D1072" s="1" t="s">
        <v>3100</v>
      </c>
      <c r="E1072" s="1" t="s">
        <v>2322</v>
      </c>
      <c r="F1072" s="1" t="s">
        <v>259</v>
      </c>
      <c r="G1072" s="1" t="s">
        <v>2092</v>
      </c>
      <c r="H1072" s="1" t="s">
        <v>3101</v>
      </c>
      <c r="I1072" s="1">
        <f>+Territorio[[#This Row],[id]]</f>
        <v>1062</v>
      </c>
    </row>
    <row r="1073" spans="2:9" x14ac:dyDescent="0.3">
      <c r="B1073">
        <v>1063</v>
      </c>
      <c r="C1073" s="1" t="s">
        <v>724</v>
      </c>
      <c r="D1073" s="1" t="s">
        <v>3102</v>
      </c>
      <c r="E1073" s="1" t="s">
        <v>2322</v>
      </c>
      <c r="F1073" s="1" t="s">
        <v>259</v>
      </c>
      <c r="G1073" s="1" t="s">
        <v>2092</v>
      </c>
      <c r="H1073" s="1" t="s">
        <v>3103</v>
      </c>
      <c r="I1073" s="1">
        <f>+Territorio[[#This Row],[id]]</f>
        <v>1063</v>
      </c>
    </row>
    <row r="1074" spans="2:9" x14ac:dyDescent="0.3">
      <c r="B1074">
        <v>1064</v>
      </c>
      <c r="C1074" s="1" t="s">
        <v>3104</v>
      </c>
      <c r="D1074" s="1" t="s">
        <v>3105</v>
      </c>
      <c r="E1074" s="1" t="s">
        <v>2322</v>
      </c>
      <c r="F1074" s="1" t="s">
        <v>259</v>
      </c>
      <c r="G1074" s="1" t="s">
        <v>2092</v>
      </c>
      <c r="H1074" s="1" t="s">
        <v>3106</v>
      </c>
      <c r="I1074" s="1">
        <f>+Territorio[[#This Row],[id]]</f>
        <v>1064</v>
      </c>
    </row>
    <row r="1075" spans="2:9" x14ac:dyDescent="0.3">
      <c r="B1075">
        <v>1065</v>
      </c>
      <c r="C1075" s="1" t="s">
        <v>3107</v>
      </c>
      <c r="D1075" s="1" t="s">
        <v>3108</v>
      </c>
      <c r="E1075" s="1" t="s">
        <v>2322</v>
      </c>
      <c r="F1075" s="1" t="s">
        <v>259</v>
      </c>
      <c r="G1075" s="1" t="s">
        <v>2092</v>
      </c>
      <c r="H1075" s="1" t="s">
        <v>3109</v>
      </c>
      <c r="I1075" s="1">
        <f>+Territorio[[#This Row],[id]]</f>
        <v>1065</v>
      </c>
    </row>
    <row r="1076" spans="2:9" x14ac:dyDescent="0.3">
      <c r="B1076">
        <v>1066</v>
      </c>
      <c r="C1076" s="1" t="s">
        <v>3110</v>
      </c>
      <c r="D1076" s="1" t="s">
        <v>3111</v>
      </c>
      <c r="E1076" s="1" t="s">
        <v>2322</v>
      </c>
      <c r="F1076" s="1" t="s">
        <v>259</v>
      </c>
      <c r="G1076" s="1" t="s">
        <v>2092</v>
      </c>
      <c r="H1076" s="1" t="s">
        <v>3112</v>
      </c>
      <c r="I1076" s="1">
        <f>+Territorio[[#This Row],[id]]</f>
        <v>1066</v>
      </c>
    </row>
    <row r="1077" spans="2:9" x14ac:dyDescent="0.3">
      <c r="B1077">
        <v>1067</v>
      </c>
      <c r="C1077" s="1" t="s">
        <v>3113</v>
      </c>
      <c r="D1077" s="1" t="s">
        <v>3114</v>
      </c>
      <c r="E1077" s="1" t="s">
        <v>2322</v>
      </c>
      <c r="F1077" s="1" t="s">
        <v>259</v>
      </c>
      <c r="G1077" s="1" t="s">
        <v>2092</v>
      </c>
      <c r="H1077" s="1" t="s">
        <v>3115</v>
      </c>
      <c r="I1077" s="1">
        <f>+Territorio[[#This Row],[id]]</f>
        <v>1067</v>
      </c>
    </row>
    <row r="1078" spans="2:9" x14ac:dyDescent="0.3">
      <c r="B1078">
        <v>1068</v>
      </c>
      <c r="C1078" s="1" t="s">
        <v>3116</v>
      </c>
      <c r="D1078" s="1" t="s">
        <v>3117</v>
      </c>
      <c r="E1078" s="1" t="s">
        <v>2322</v>
      </c>
      <c r="F1078" s="1" t="s">
        <v>259</v>
      </c>
      <c r="G1078" s="1" t="s">
        <v>2092</v>
      </c>
      <c r="H1078" s="1" t="s">
        <v>3118</v>
      </c>
      <c r="I1078" s="1">
        <f>+Territorio[[#This Row],[id]]</f>
        <v>1068</v>
      </c>
    </row>
    <row r="1079" spans="2:9" x14ac:dyDescent="0.3">
      <c r="B1079">
        <v>1069</v>
      </c>
      <c r="C1079" s="1" t="s">
        <v>3119</v>
      </c>
      <c r="D1079" s="1" t="s">
        <v>3120</v>
      </c>
      <c r="E1079" s="1" t="s">
        <v>2322</v>
      </c>
      <c r="F1079" s="1" t="s">
        <v>259</v>
      </c>
      <c r="G1079" s="1" t="s">
        <v>2092</v>
      </c>
      <c r="H1079" s="1" t="s">
        <v>3121</v>
      </c>
      <c r="I1079" s="1">
        <f>+Territorio[[#This Row],[id]]</f>
        <v>1069</v>
      </c>
    </row>
    <row r="1080" spans="2:9" x14ac:dyDescent="0.3">
      <c r="B1080">
        <v>1070</v>
      </c>
      <c r="C1080" s="1" t="s">
        <v>3122</v>
      </c>
      <c r="D1080" s="1" t="s">
        <v>3123</v>
      </c>
      <c r="E1080" s="1" t="s">
        <v>2322</v>
      </c>
      <c r="F1080" s="1" t="s">
        <v>259</v>
      </c>
      <c r="G1080" s="1" t="s">
        <v>2092</v>
      </c>
      <c r="H1080" s="1" t="s">
        <v>3124</v>
      </c>
      <c r="I1080" s="1">
        <f>+Territorio[[#This Row],[id]]</f>
        <v>1070</v>
      </c>
    </row>
    <row r="1081" spans="2:9" x14ac:dyDescent="0.3">
      <c r="B1081">
        <v>1071</v>
      </c>
      <c r="C1081" s="1" t="s">
        <v>3125</v>
      </c>
      <c r="D1081" s="1" t="s">
        <v>3126</v>
      </c>
      <c r="E1081" s="1" t="s">
        <v>2322</v>
      </c>
      <c r="F1081" s="1" t="s">
        <v>259</v>
      </c>
      <c r="G1081" s="1" t="s">
        <v>2092</v>
      </c>
      <c r="H1081" s="1" t="s">
        <v>3127</v>
      </c>
      <c r="I1081" s="1">
        <f>+Territorio[[#This Row],[id]]</f>
        <v>1071</v>
      </c>
    </row>
    <row r="1082" spans="2:9" x14ac:dyDescent="0.3">
      <c r="B1082">
        <v>1072</v>
      </c>
      <c r="C1082" s="1" t="s">
        <v>2157</v>
      </c>
      <c r="D1082" s="1" t="s">
        <v>3128</v>
      </c>
      <c r="E1082" s="1" t="s">
        <v>2322</v>
      </c>
      <c r="F1082" s="1" t="s">
        <v>259</v>
      </c>
      <c r="G1082" s="1" t="s">
        <v>2092</v>
      </c>
      <c r="H1082" s="1" t="s">
        <v>3129</v>
      </c>
      <c r="I1082" s="1">
        <f>+Territorio[[#This Row],[id]]</f>
        <v>1072</v>
      </c>
    </row>
    <row r="1083" spans="2:9" x14ac:dyDescent="0.3">
      <c r="B1083">
        <v>1073</v>
      </c>
      <c r="C1083" s="1" t="s">
        <v>3130</v>
      </c>
      <c r="D1083" s="1" t="s">
        <v>3131</v>
      </c>
      <c r="E1083" s="1" t="s">
        <v>2322</v>
      </c>
      <c r="F1083" s="1" t="s">
        <v>259</v>
      </c>
      <c r="G1083" s="1" t="s">
        <v>2092</v>
      </c>
      <c r="H1083" s="1" t="s">
        <v>3132</v>
      </c>
      <c r="I1083" s="1">
        <f>+Territorio[[#This Row],[id]]</f>
        <v>1073</v>
      </c>
    </row>
    <row r="1084" spans="2:9" x14ac:dyDescent="0.3">
      <c r="B1084">
        <v>1074</v>
      </c>
      <c r="C1084" s="1" t="s">
        <v>3133</v>
      </c>
      <c r="D1084" s="1" t="s">
        <v>3134</v>
      </c>
      <c r="E1084" s="1" t="s">
        <v>2322</v>
      </c>
      <c r="F1084" s="1" t="s">
        <v>259</v>
      </c>
      <c r="G1084" s="1" t="s">
        <v>2092</v>
      </c>
      <c r="H1084" s="1" t="s">
        <v>3135</v>
      </c>
      <c r="I1084" s="1">
        <f>+Territorio[[#This Row],[id]]</f>
        <v>1074</v>
      </c>
    </row>
    <row r="1085" spans="2:9" x14ac:dyDescent="0.3">
      <c r="B1085">
        <v>1075</v>
      </c>
      <c r="C1085" s="1" t="s">
        <v>3136</v>
      </c>
      <c r="D1085" s="1" t="s">
        <v>3137</v>
      </c>
      <c r="E1085" s="1" t="s">
        <v>2322</v>
      </c>
      <c r="F1085" s="1" t="s">
        <v>259</v>
      </c>
      <c r="G1085" s="1" t="s">
        <v>2092</v>
      </c>
      <c r="H1085" s="1" t="s">
        <v>3138</v>
      </c>
      <c r="I1085" s="1">
        <f>+Territorio[[#This Row],[id]]</f>
        <v>1075</v>
      </c>
    </row>
    <row r="1086" spans="2:9" x14ac:dyDescent="0.3">
      <c r="B1086">
        <v>1076</v>
      </c>
      <c r="C1086" s="1" t="s">
        <v>3139</v>
      </c>
      <c r="D1086" s="1" t="s">
        <v>3140</v>
      </c>
      <c r="E1086" s="1" t="s">
        <v>2322</v>
      </c>
      <c r="F1086" s="1" t="s">
        <v>259</v>
      </c>
      <c r="G1086" s="1" t="s">
        <v>2092</v>
      </c>
      <c r="H1086" s="1" t="s">
        <v>3141</v>
      </c>
      <c r="I1086" s="1">
        <f>+Territorio[[#This Row],[id]]</f>
        <v>1076</v>
      </c>
    </row>
    <row r="1087" spans="2:9" x14ac:dyDescent="0.3">
      <c r="B1087">
        <v>1077</v>
      </c>
      <c r="C1087" s="1" t="s">
        <v>3142</v>
      </c>
      <c r="D1087" s="1" t="s">
        <v>3143</v>
      </c>
      <c r="E1087" s="1" t="s">
        <v>2322</v>
      </c>
      <c r="F1087" s="1" t="s">
        <v>259</v>
      </c>
      <c r="G1087" s="1" t="s">
        <v>2092</v>
      </c>
      <c r="H1087" s="1" t="s">
        <v>3144</v>
      </c>
      <c r="I1087" s="1">
        <f>+Territorio[[#This Row],[id]]</f>
        <v>1077</v>
      </c>
    </row>
    <row r="1088" spans="2:9" x14ac:dyDescent="0.3">
      <c r="B1088">
        <v>1078</v>
      </c>
      <c r="C1088" s="1" t="s">
        <v>3145</v>
      </c>
      <c r="D1088" s="1" t="s">
        <v>3146</v>
      </c>
      <c r="E1088" s="1" t="s">
        <v>2322</v>
      </c>
      <c r="F1088" s="1" t="s">
        <v>259</v>
      </c>
      <c r="G1088" s="1" t="s">
        <v>2092</v>
      </c>
      <c r="H1088" s="1" t="s">
        <v>3147</v>
      </c>
      <c r="I1088" s="1">
        <f>+Territorio[[#This Row],[id]]</f>
        <v>1078</v>
      </c>
    </row>
    <row r="1089" spans="2:9" x14ac:dyDescent="0.3">
      <c r="B1089">
        <v>1079</v>
      </c>
      <c r="C1089" s="1" t="s">
        <v>3148</v>
      </c>
      <c r="D1089" s="1" t="s">
        <v>3149</v>
      </c>
      <c r="E1089" s="1" t="s">
        <v>2322</v>
      </c>
      <c r="F1089" s="1" t="s">
        <v>259</v>
      </c>
      <c r="G1089" s="1" t="s">
        <v>2092</v>
      </c>
      <c r="H1089" s="1" t="s">
        <v>3150</v>
      </c>
      <c r="I1089" s="1">
        <f>+Territorio[[#This Row],[id]]</f>
        <v>1079</v>
      </c>
    </row>
    <row r="1090" spans="2:9" x14ac:dyDescent="0.3">
      <c r="B1090">
        <v>1080</v>
      </c>
      <c r="C1090" s="1" t="s">
        <v>3151</v>
      </c>
      <c r="D1090" s="1" t="s">
        <v>3152</v>
      </c>
      <c r="E1090" s="1" t="s">
        <v>2322</v>
      </c>
      <c r="F1090" s="1" t="s">
        <v>259</v>
      </c>
      <c r="G1090" s="1" t="s">
        <v>2092</v>
      </c>
      <c r="H1090" s="1" t="s">
        <v>3153</v>
      </c>
      <c r="I1090" s="1">
        <f>+Territorio[[#This Row],[id]]</f>
        <v>1080</v>
      </c>
    </row>
    <row r="1091" spans="2:9" x14ac:dyDescent="0.3">
      <c r="B1091">
        <v>1081</v>
      </c>
      <c r="C1091" s="1" t="s">
        <v>3154</v>
      </c>
      <c r="D1091" s="1" t="s">
        <v>3155</v>
      </c>
      <c r="E1091" s="1" t="s">
        <v>2322</v>
      </c>
      <c r="F1091" s="1" t="s">
        <v>259</v>
      </c>
      <c r="G1091" s="1" t="s">
        <v>2092</v>
      </c>
      <c r="H1091" s="1" t="s">
        <v>3156</v>
      </c>
      <c r="I1091" s="1">
        <f>+Territorio[[#This Row],[id]]</f>
        <v>1081</v>
      </c>
    </row>
    <row r="1092" spans="2:9" x14ac:dyDescent="0.3">
      <c r="B1092">
        <v>1082</v>
      </c>
      <c r="C1092" s="1" t="s">
        <v>2346</v>
      </c>
      <c r="D1092" s="1" t="s">
        <v>3157</v>
      </c>
      <c r="E1092" s="1" t="s">
        <v>2322</v>
      </c>
      <c r="F1092" s="1" t="s">
        <v>259</v>
      </c>
      <c r="G1092" s="1" t="s">
        <v>2092</v>
      </c>
      <c r="H1092" s="1" t="s">
        <v>3158</v>
      </c>
      <c r="I1092" s="1">
        <f>+Territorio[[#This Row],[id]]</f>
        <v>1082</v>
      </c>
    </row>
    <row r="1093" spans="2:9" x14ac:dyDescent="0.3">
      <c r="B1093">
        <v>1083</v>
      </c>
      <c r="C1093" s="1" t="s">
        <v>3159</v>
      </c>
      <c r="D1093" s="1" t="s">
        <v>3160</v>
      </c>
      <c r="E1093" s="1" t="s">
        <v>2322</v>
      </c>
      <c r="F1093" s="1" t="s">
        <v>259</v>
      </c>
      <c r="G1093" s="1" t="s">
        <v>2092</v>
      </c>
      <c r="H1093" s="1" t="s">
        <v>3161</v>
      </c>
      <c r="I1093" s="1">
        <f>+Territorio[[#This Row],[id]]</f>
        <v>1083</v>
      </c>
    </row>
    <row r="1094" spans="2:9" x14ac:dyDescent="0.3">
      <c r="B1094">
        <v>1084</v>
      </c>
      <c r="C1094" s="1" t="s">
        <v>3162</v>
      </c>
      <c r="D1094" s="1" t="s">
        <v>3163</v>
      </c>
      <c r="E1094" s="1" t="s">
        <v>2322</v>
      </c>
      <c r="F1094" s="1" t="s">
        <v>259</v>
      </c>
      <c r="G1094" s="1" t="s">
        <v>2092</v>
      </c>
      <c r="H1094" s="1" t="s">
        <v>3164</v>
      </c>
      <c r="I1094" s="1">
        <f>+Territorio[[#This Row],[id]]</f>
        <v>1084</v>
      </c>
    </row>
    <row r="1095" spans="2:9" x14ac:dyDescent="0.3">
      <c r="B1095">
        <v>1085</v>
      </c>
      <c r="C1095" s="1" t="s">
        <v>3165</v>
      </c>
      <c r="D1095" s="1" t="s">
        <v>3166</v>
      </c>
      <c r="E1095" s="1" t="s">
        <v>2322</v>
      </c>
      <c r="F1095" s="1" t="s">
        <v>259</v>
      </c>
      <c r="G1095" s="1" t="s">
        <v>2092</v>
      </c>
      <c r="H1095" s="1" t="s">
        <v>3167</v>
      </c>
      <c r="I1095" s="1">
        <f>+Territorio[[#This Row],[id]]</f>
        <v>1085</v>
      </c>
    </row>
    <row r="1096" spans="2:9" x14ac:dyDescent="0.3">
      <c r="B1096">
        <v>1086</v>
      </c>
      <c r="C1096" s="1" t="s">
        <v>3168</v>
      </c>
      <c r="D1096" s="1" t="s">
        <v>3169</v>
      </c>
      <c r="E1096" s="1" t="s">
        <v>2322</v>
      </c>
      <c r="F1096" s="1" t="s">
        <v>259</v>
      </c>
      <c r="G1096" s="1" t="s">
        <v>2092</v>
      </c>
      <c r="H1096" s="1" t="s">
        <v>3170</v>
      </c>
      <c r="I1096" s="1">
        <f>+Territorio[[#This Row],[id]]</f>
        <v>1086</v>
      </c>
    </row>
    <row r="1097" spans="2:9" x14ac:dyDescent="0.3">
      <c r="B1097">
        <v>1087</v>
      </c>
      <c r="C1097" s="1" t="s">
        <v>3171</v>
      </c>
      <c r="D1097" s="1" t="s">
        <v>2565</v>
      </c>
      <c r="E1097" s="1" t="s">
        <v>2322</v>
      </c>
      <c r="F1097" s="1" t="s">
        <v>259</v>
      </c>
      <c r="G1097" s="1" t="s">
        <v>2092</v>
      </c>
      <c r="H1097" s="1" t="s">
        <v>3172</v>
      </c>
      <c r="I1097" s="1">
        <f>+Territorio[[#This Row],[id]]</f>
        <v>1087</v>
      </c>
    </row>
    <row r="1098" spans="2:9" x14ac:dyDescent="0.3">
      <c r="B1098">
        <v>1088</v>
      </c>
      <c r="C1098" s="1" t="s">
        <v>3173</v>
      </c>
      <c r="D1098" s="1" t="s">
        <v>2568</v>
      </c>
      <c r="E1098" s="1" t="s">
        <v>2322</v>
      </c>
      <c r="F1098" s="1" t="s">
        <v>259</v>
      </c>
      <c r="G1098" s="1" t="s">
        <v>2092</v>
      </c>
      <c r="H1098" s="1" t="s">
        <v>3174</v>
      </c>
      <c r="I1098" s="1">
        <f>+Territorio[[#This Row],[id]]</f>
        <v>1088</v>
      </c>
    </row>
    <row r="1099" spans="2:9" x14ac:dyDescent="0.3">
      <c r="B1099">
        <v>1089</v>
      </c>
      <c r="C1099" s="1" t="s">
        <v>3175</v>
      </c>
      <c r="D1099" s="1" t="s">
        <v>3176</v>
      </c>
      <c r="E1099" s="1" t="s">
        <v>2322</v>
      </c>
      <c r="F1099" s="1" t="s">
        <v>259</v>
      </c>
      <c r="G1099" s="1" t="s">
        <v>2092</v>
      </c>
      <c r="H1099" s="1" t="s">
        <v>3177</v>
      </c>
      <c r="I1099" s="1">
        <f>+Territorio[[#This Row],[id]]</f>
        <v>1089</v>
      </c>
    </row>
    <row r="1100" spans="2:9" x14ac:dyDescent="0.3">
      <c r="B1100">
        <v>1090</v>
      </c>
      <c r="C1100" s="1" t="s">
        <v>3178</v>
      </c>
      <c r="D1100" s="1" t="s">
        <v>3179</v>
      </c>
      <c r="E1100" s="1" t="s">
        <v>2322</v>
      </c>
      <c r="F1100" s="1" t="s">
        <v>259</v>
      </c>
      <c r="G1100" s="1" t="s">
        <v>2092</v>
      </c>
      <c r="H1100" s="1" t="s">
        <v>3180</v>
      </c>
      <c r="I1100" s="1">
        <f>+Territorio[[#This Row],[id]]</f>
        <v>1090</v>
      </c>
    </row>
    <row r="1101" spans="2:9" x14ac:dyDescent="0.3">
      <c r="B1101">
        <v>1091</v>
      </c>
      <c r="C1101" s="1" t="s">
        <v>3181</v>
      </c>
      <c r="D1101" s="1" t="s">
        <v>3182</v>
      </c>
      <c r="E1101" s="1" t="s">
        <v>2322</v>
      </c>
      <c r="F1101" s="1" t="s">
        <v>259</v>
      </c>
      <c r="G1101" s="1" t="s">
        <v>2092</v>
      </c>
      <c r="H1101" s="1" t="s">
        <v>3183</v>
      </c>
      <c r="I1101" s="1">
        <f>+Territorio[[#This Row],[id]]</f>
        <v>1091</v>
      </c>
    </row>
    <row r="1102" spans="2:9" x14ac:dyDescent="0.3">
      <c r="B1102">
        <v>1092</v>
      </c>
      <c r="C1102" s="1" t="s">
        <v>3184</v>
      </c>
      <c r="D1102" s="1" t="s">
        <v>3185</v>
      </c>
      <c r="E1102" s="1" t="s">
        <v>2322</v>
      </c>
      <c r="F1102" s="1" t="s">
        <v>259</v>
      </c>
      <c r="G1102" s="1" t="s">
        <v>2092</v>
      </c>
      <c r="H1102" s="1" t="s">
        <v>3186</v>
      </c>
      <c r="I1102" s="1">
        <f>+Territorio[[#This Row],[id]]</f>
        <v>1092</v>
      </c>
    </row>
    <row r="1103" spans="2:9" x14ac:dyDescent="0.3">
      <c r="B1103">
        <v>1093</v>
      </c>
      <c r="C1103" s="1" t="s">
        <v>2338</v>
      </c>
      <c r="D1103" s="1" t="s">
        <v>3187</v>
      </c>
      <c r="E1103" s="1" t="s">
        <v>2322</v>
      </c>
      <c r="F1103" s="1" t="s">
        <v>259</v>
      </c>
      <c r="G1103" s="1" t="s">
        <v>2092</v>
      </c>
      <c r="H1103" s="1" t="s">
        <v>3188</v>
      </c>
      <c r="I1103" s="1">
        <f>+Territorio[[#This Row],[id]]</f>
        <v>1093</v>
      </c>
    </row>
    <row r="1104" spans="2:9" x14ac:dyDescent="0.3">
      <c r="B1104">
        <v>1094</v>
      </c>
      <c r="C1104" s="1" t="s">
        <v>3189</v>
      </c>
      <c r="D1104" s="1" t="s">
        <v>3190</v>
      </c>
      <c r="E1104" s="1" t="s">
        <v>2322</v>
      </c>
      <c r="F1104" s="1" t="s">
        <v>259</v>
      </c>
      <c r="G1104" s="1" t="s">
        <v>2092</v>
      </c>
      <c r="H1104" s="1" t="s">
        <v>3191</v>
      </c>
      <c r="I1104" s="1">
        <f>+Territorio[[#This Row],[id]]</f>
        <v>1094</v>
      </c>
    </row>
    <row r="1105" spans="2:9" x14ac:dyDescent="0.3">
      <c r="B1105">
        <v>1095</v>
      </c>
      <c r="C1105" s="1" t="s">
        <v>3192</v>
      </c>
      <c r="D1105" s="1" t="s">
        <v>3193</v>
      </c>
      <c r="E1105" s="1" t="s">
        <v>2322</v>
      </c>
      <c r="F1105" s="1" t="s">
        <v>259</v>
      </c>
      <c r="G1105" s="1" t="s">
        <v>2092</v>
      </c>
      <c r="H1105" s="1" t="s">
        <v>3194</v>
      </c>
      <c r="I1105" s="1">
        <f>+Territorio[[#This Row],[id]]</f>
        <v>1095</v>
      </c>
    </row>
    <row r="1106" spans="2:9" x14ac:dyDescent="0.3">
      <c r="B1106">
        <v>1096</v>
      </c>
      <c r="C1106" s="1" t="s">
        <v>3195</v>
      </c>
      <c r="D1106" s="1" t="s">
        <v>2570</v>
      </c>
      <c r="E1106" s="1" t="s">
        <v>2322</v>
      </c>
      <c r="F1106" s="1" t="s">
        <v>259</v>
      </c>
      <c r="G1106" s="1" t="s">
        <v>2092</v>
      </c>
      <c r="H1106" s="1" t="s">
        <v>3196</v>
      </c>
      <c r="I1106" s="1">
        <f>+Territorio[[#This Row],[id]]</f>
        <v>1096</v>
      </c>
    </row>
    <row r="1107" spans="2:9" x14ac:dyDescent="0.3">
      <c r="B1107">
        <v>1097</v>
      </c>
      <c r="C1107" s="1" t="s">
        <v>3197</v>
      </c>
      <c r="D1107" s="1" t="s">
        <v>2573</v>
      </c>
      <c r="E1107" s="1" t="s">
        <v>2322</v>
      </c>
      <c r="F1107" s="1" t="s">
        <v>259</v>
      </c>
      <c r="G1107" s="1" t="s">
        <v>2092</v>
      </c>
      <c r="H1107" s="1" t="s">
        <v>3198</v>
      </c>
      <c r="I1107" s="1">
        <f>+Territorio[[#This Row],[id]]</f>
        <v>1097</v>
      </c>
    </row>
    <row r="1108" spans="2:9" x14ac:dyDescent="0.3">
      <c r="B1108">
        <v>1098</v>
      </c>
      <c r="C1108" s="1" t="s">
        <v>3199</v>
      </c>
      <c r="D1108" s="1" t="s">
        <v>3200</v>
      </c>
      <c r="E1108" s="1" t="s">
        <v>2322</v>
      </c>
      <c r="F1108" s="1" t="s">
        <v>259</v>
      </c>
      <c r="G1108" s="1" t="s">
        <v>2092</v>
      </c>
      <c r="H1108" s="1" t="s">
        <v>3201</v>
      </c>
      <c r="I1108" s="1">
        <f>+Territorio[[#This Row],[id]]</f>
        <v>1098</v>
      </c>
    </row>
    <row r="1109" spans="2:9" x14ac:dyDescent="0.3">
      <c r="B1109">
        <v>1099</v>
      </c>
      <c r="C1109" s="1" t="s">
        <v>3202</v>
      </c>
      <c r="D1109" s="1" t="s">
        <v>3203</v>
      </c>
      <c r="E1109" s="1" t="s">
        <v>2322</v>
      </c>
      <c r="F1109" s="1" t="s">
        <v>259</v>
      </c>
      <c r="G1109" s="1" t="s">
        <v>2092</v>
      </c>
      <c r="H1109" s="1" t="s">
        <v>3204</v>
      </c>
      <c r="I1109" s="1">
        <f>+Territorio[[#This Row],[id]]</f>
        <v>1099</v>
      </c>
    </row>
    <row r="1110" spans="2:9" x14ac:dyDescent="0.3">
      <c r="B1110">
        <v>1100</v>
      </c>
      <c r="C1110" s="1" t="s">
        <v>3205</v>
      </c>
      <c r="D1110" s="1" t="s">
        <v>3206</v>
      </c>
      <c r="E1110" s="1" t="s">
        <v>2322</v>
      </c>
      <c r="F1110" s="1" t="s">
        <v>259</v>
      </c>
      <c r="G1110" s="1" t="s">
        <v>2092</v>
      </c>
      <c r="H1110" s="1" t="s">
        <v>3207</v>
      </c>
      <c r="I1110" s="1">
        <f>+Territorio[[#This Row],[id]]</f>
        <v>1100</v>
      </c>
    </row>
    <row r="1111" spans="2:9" x14ac:dyDescent="0.3">
      <c r="B1111">
        <v>1101</v>
      </c>
      <c r="C1111" s="1" t="s">
        <v>680</v>
      </c>
      <c r="D1111" s="1" t="s">
        <v>3208</v>
      </c>
      <c r="E1111" s="1" t="s">
        <v>2322</v>
      </c>
      <c r="F1111" s="1" t="s">
        <v>259</v>
      </c>
      <c r="G1111" s="1" t="s">
        <v>2092</v>
      </c>
      <c r="H1111" s="1" t="s">
        <v>3209</v>
      </c>
      <c r="I1111" s="1">
        <f>+Territorio[[#This Row],[id]]</f>
        <v>1101</v>
      </c>
    </row>
    <row r="1112" spans="2:9" x14ac:dyDescent="0.3">
      <c r="B1112">
        <v>1102</v>
      </c>
      <c r="C1112" s="1" t="s">
        <v>3210</v>
      </c>
      <c r="D1112" s="1" t="s">
        <v>3211</v>
      </c>
      <c r="E1112" s="1" t="s">
        <v>2322</v>
      </c>
      <c r="F1112" s="1" t="s">
        <v>259</v>
      </c>
      <c r="G1112" s="1" t="s">
        <v>2092</v>
      </c>
      <c r="H1112" s="1" t="s">
        <v>3212</v>
      </c>
      <c r="I1112" s="1">
        <f>+Territorio[[#This Row],[id]]</f>
        <v>1102</v>
      </c>
    </row>
    <row r="1113" spans="2:9" x14ac:dyDescent="0.3">
      <c r="B1113">
        <v>1103</v>
      </c>
      <c r="C1113" s="1" t="s">
        <v>3213</v>
      </c>
      <c r="D1113" s="1" t="s">
        <v>3214</v>
      </c>
      <c r="E1113" s="1" t="s">
        <v>2322</v>
      </c>
      <c r="F1113" s="1" t="s">
        <v>259</v>
      </c>
      <c r="G1113" s="1" t="s">
        <v>2092</v>
      </c>
      <c r="H1113" s="1" t="s">
        <v>3215</v>
      </c>
      <c r="I1113" s="1">
        <f>+Territorio[[#This Row],[id]]</f>
        <v>1103</v>
      </c>
    </row>
    <row r="1114" spans="2:9" x14ac:dyDescent="0.3">
      <c r="B1114">
        <v>1104</v>
      </c>
      <c r="C1114" s="1" t="s">
        <v>3216</v>
      </c>
      <c r="D1114" s="1" t="s">
        <v>3217</v>
      </c>
      <c r="E1114" s="1" t="s">
        <v>2322</v>
      </c>
      <c r="F1114" s="1" t="s">
        <v>259</v>
      </c>
      <c r="G1114" s="1" t="s">
        <v>2092</v>
      </c>
      <c r="H1114" s="1" t="s">
        <v>3218</v>
      </c>
      <c r="I1114" s="1">
        <f>+Territorio[[#This Row],[id]]</f>
        <v>1104</v>
      </c>
    </row>
    <row r="1115" spans="2:9" x14ac:dyDescent="0.3">
      <c r="B1115">
        <v>1105</v>
      </c>
      <c r="C1115" s="1" t="s">
        <v>3219</v>
      </c>
      <c r="D1115" s="1" t="s">
        <v>3220</v>
      </c>
      <c r="E1115" s="1" t="s">
        <v>2322</v>
      </c>
      <c r="F1115" s="1" t="s">
        <v>259</v>
      </c>
      <c r="G1115" s="1" t="s">
        <v>2092</v>
      </c>
      <c r="H1115" s="1" t="s">
        <v>3221</v>
      </c>
      <c r="I1115" s="1">
        <f>+Territorio[[#This Row],[id]]</f>
        <v>1105</v>
      </c>
    </row>
    <row r="1116" spans="2:9" x14ac:dyDescent="0.3">
      <c r="B1116">
        <v>1106</v>
      </c>
      <c r="C1116" s="1" t="s">
        <v>3222</v>
      </c>
      <c r="D1116" s="1" t="s">
        <v>3223</v>
      </c>
      <c r="E1116" s="1" t="s">
        <v>2322</v>
      </c>
      <c r="F1116" s="1" t="s">
        <v>259</v>
      </c>
      <c r="G1116" s="1" t="s">
        <v>2092</v>
      </c>
      <c r="H1116" s="1" t="s">
        <v>3224</v>
      </c>
      <c r="I1116" s="1">
        <f>+Territorio[[#This Row],[id]]</f>
        <v>1106</v>
      </c>
    </row>
    <row r="1117" spans="2:9" x14ac:dyDescent="0.3">
      <c r="B1117">
        <v>1107</v>
      </c>
      <c r="C1117" s="1" t="s">
        <v>3225</v>
      </c>
      <c r="D1117" s="1" t="s">
        <v>3226</v>
      </c>
      <c r="E1117" s="1" t="s">
        <v>2322</v>
      </c>
      <c r="F1117" s="1" t="s">
        <v>259</v>
      </c>
      <c r="G1117" s="1" t="s">
        <v>2092</v>
      </c>
      <c r="H1117" s="1" t="s">
        <v>3227</v>
      </c>
      <c r="I1117" s="1">
        <f>+Territorio[[#This Row],[id]]</f>
        <v>1107</v>
      </c>
    </row>
    <row r="1118" spans="2:9" x14ac:dyDescent="0.3">
      <c r="B1118">
        <v>1108</v>
      </c>
      <c r="C1118" s="1" t="s">
        <v>730</v>
      </c>
      <c r="D1118" s="1" t="s">
        <v>1062</v>
      </c>
      <c r="E1118" s="1" t="s">
        <v>2322</v>
      </c>
      <c r="F1118" s="1" t="s">
        <v>259</v>
      </c>
      <c r="G1118" s="1" t="s">
        <v>2092</v>
      </c>
      <c r="H1118" s="1" t="s">
        <v>3228</v>
      </c>
      <c r="I1118" s="1">
        <f>+Territorio[[#This Row],[id]]</f>
        <v>1108</v>
      </c>
    </row>
    <row r="1119" spans="2:9" x14ac:dyDescent="0.3">
      <c r="B1119">
        <v>1109</v>
      </c>
      <c r="C1119" s="1" t="s">
        <v>3229</v>
      </c>
      <c r="D1119" s="1" t="s">
        <v>2578</v>
      </c>
      <c r="E1119" s="1" t="s">
        <v>2322</v>
      </c>
      <c r="F1119" s="1" t="s">
        <v>259</v>
      </c>
      <c r="G1119" s="1" t="s">
        <v>2092</v>
      </c>
      <c r="H1119" s="1" t="s">
        <v>3230</v>
      </c>
      <c r="I1119" s="1">
        <f>+Territorio[[#This Row],[id]]</f>
        <v>1109</v>
      </c>
    </row>
    <row r="1120" spans="2:9" x14ac:dyDescent="0.3">
      <c r="B1120">
        <v>1110</v>
      </c>
      <c r="C1120" s="1" t="s">
        <v>3231</v>
      </c>
      <c r="D1120" s="1" t="s">
        <v>3232</v>
      </c>
      <c r="E1120" s="1" t="s">
        <v>2322</v>
      </c>
      <c r="F1120" s="1" t="s">
        <v>259</v>
      </c>
      <c r="G1120" s="1" t="s">
        <v>2092</v>
      </c>
      <c r="H1120" s="1" t="s">
        <v>3233</v>
      </c>
      <c r="I1120" s="1">
        <f>+Territorio[[#This Row],[id]]</f>
        <v>1110</v>
      </c>
    </row>
    <row r="1121" spans="2:9" x14ac:dyDescent="0.3">
      <c r="B1121">
        <v>1111</v>
      </c>
      <c r="C1121" s="1" t="s">
        <v>3234</v>
      </c>
      <c r="D1121" s="1" t="s">
        <v>2581</v>
      </c>
      <c r="E1121" s="1" t="s">
        <v>2322</v>
      </c>
      <c r="F1121" s="1" t="s">
        <v>259</v>
      </c>
      <c r="G1121" s="1" t="s">
        <v>2092</v>
      </c>
      <c r="H1121" s="1" t="s">
        <v>3235</v>
      </c>
      <c r="I1121" s="1">
        <f>+Territorio[[#This Row],[id]]</f>
        <v>1111</v>
      </c>
    </row>
    <row r="1122" spans="2:9" x14ac:dyDescent="0.3">
      <c r="B1122">
        <v>1112</v>
      </c>
      <c r="C1122" s="1" t="s">
        <v>1264</v>
      </c>
      <c r="D1122" s="1" t="s">
        <v>3236</v>
      </c>
      <c r="E1122" s="1" t="s">
        <v>2322</v>
      </c>
      <c r="F1122" s="1" t="s">
        <v>259</v>
      </c>
      <c r="G1122" s="1" t="s">
        <v>2092</v>
      </c>
      <c r="H1122" s="1" t="s">
        <v>3237</v>
      </c>
      <c r="I1122" s="1">
        <f>+Territorio[[#This Row],[id]]</f>
        <v>1112</v>
      </c>
    </row>
    <row r="1123" spans="2:9" x14ac:dyDescent="0.3">
      <c r="B1123">
        <v>1113</v>
      </c>
      <c r="C1123" s="1" t="s">
        <v>3238</v>
      </c>
      <c r="D1123" s="1" t="s">
        <v>3239</v>
      </c>
      <c r="E1123" s="1" t="s">
        <v>2322</v>
      </c>
      <c r="F1123" s="1" t="s">
        <v>259</v>
      </c>
      <c r="G1123" s="1" t="s">
        <v>2092</v>
      </c>
      <c r="H1123" s="1" t="s">
        <v>3240</v>
      </c>
      <c r="I1123" s="1">
        <f>+Territorio[[#This Row],[id]]</f>
        <v>1113</v>
      </c>
    </row>
    <row r="1124" spans="2:9" x14ac:dyDescent="0.3">
      <c r="B1124">
        <v>1114</v>
      </c>
      <c r="C1124" s="1" t="s">
        <v>3241</v>
      </c>
      <c r="D1124" s="1" t="s">
        <v>1067</v>
      </c>
      <c r="E1124" s="1" t="s">
        <v>2322</v>
      </c>
      <c r="F1124" s="1" t="s">
        <v>259</v>
      </c>
      <c r="G1124" s="1" t="s">
        <v>2092</v>
      </c>
      <c r="H1124" s="1" t="s">
        <v>3242</v>
      </c>
      <c r="I1124" s="1">
        <f>+Territorio[[#This Row],[id]]</f>
        <v>1114</v>
      </c>
    </row>
    <row r="1125" spans="2:9" x14ac:dyDescent="0.3">
      <c r="B1125">
        <v>1115</v>
      </c>
      <c r="C1125" s="1" t="s">
        <v>3243</v>
      </c>
      <c r="D1125" s="1" t="s">
        <v>2586</v>
      </c>
      <c r="E1125" s="1" t="s">
        <v>2322</v>
      </c>
      <c r="F1125" s="1" t="s">
        <v>259</v>
      </c>
      <c r="G1125" s="1" t="s">
        <v>2092</v>
      </c>
      <c r="H1125" s="1" t="s">
        <v>3244</v>
      </c>
      <c r="I1125" s="1">
        <f>+Territorio[[#This Row],[id]]</f>
        <v>1115</v>
      </c>
    </row>
    <row r="1126" spans="2:9" x14ac:dyDescent="0.3">
      <c r="B1126">
        <v>1116</v>
      </c>
      <c r="C1126" s="1" t="s">
        <v>3245</v>
      </c>
      <c r="D1126" s="1" t="s">
        <v>2589</v>
      </c>
      <c r="E1126" s="1" t="s">
        <v>2322</v>
      </c>
      <c r="F1126" s="1" t="s">
        <v>259</v>
      </c>
      <c r="G1126" s="1" t="s">
        <v>2092</v>
      </c>
      <c r="H1126" s="1" t="s">
        <v>3246</v>
      </c>
      <c r="I1126" s="1">
        <f>+Territorio[[#This Row],[id]]</f>
        <v>1116</v>
      </c>
    </row>
    <row r="1127" spans="2:9" x14ac:dyDescent="0.3">
      <c r="B1127">
        <v>1117</v>
      </c>
      <c r="C1127" s="1" t="s">
        <v>736</v>
      </c>
      <c r="D1127" s="1" t="s">
        <v>2618</v>
      </c>
      <c r="E1127" s="1" t="s">
        <v>2322</v>
      </c>
      <c r="F1127" s="1" t="s">
        <v>259</v>
      </c>
      <c r="G1127" s="1" t="s">
        <v>2092</v>
      </c>
      <c r="H1127" s="1" t="s">
        <v>3247</v>
      </c>
      <c r="I1127" s="1">
        <f>+Territorio[[#This Row],[id]]</f>
        <v>1117</v>
      </c>
    </row>
    <row r="1128" spans="2:9" x14ac:dyDescent="0.3">
      <c r="B1128">
        <v>1118</v>
      </c>
      <c r="C1128" s="1" t="s">
        <v>2798</v>
      </c>
      <c r="D1128" s="1" t="s">
        <v>2621</v>
      </c>
      <c r="E1128" s="1" t="s">
        <v>2322</v>
      </c>
      <c r="F1128" s="1" t="s">
        <v>259</v>
      </c>
      <c r="G1128" s="1" t="s">
        <v>2092</v>
      </c>
      <c r="H1128" s="1" t="s">
        <v>3248</v>
      </c>
      <c r="I1128" s="1">
        <f>+Territorio[[#This Row],[id]]</f>
        <v>1118</v>
      </c>
    </row>
    <row r="1129" spans="2:9" x14ac:dyDescent="0.3">
      <c r="B1129">
        <v>1119</v>
      </c>
      <c r="C1129" s="1" t="s">
        <v>3249</v>
      </c>
      <c r="D1129" s="1" t="s">
        <v>2624</v>
      </c>
      <c r="E1129" s="1" t="s">
        <v>2322</v>
      </c>
      <c r="F1129" s="1" t="s">
        <v>259</v>
      </c>
      <c r="G1129" s="1" t="s">
        <v>2092</v>
      </c>
      <c r="H1129" s="1" t="s">
        <v>3250</v>
      </c>
      <c r="I1129" s="1">
        <f>+Territorio[[#This Row],[id]]</f>
        <v>1119</v>
      </c>
    </row>
    <row r="1130" spans="2:9" x14ac:dyDescent="0.3">
      <c r="B1130">
        <v>1120</v>
      </c>
      <c r="C1130" s="1" t="s">
        <v>3251</v>
      </c>
      <c r="D1130" s="1" t="s">
        <v>2627</v>
      </c>
      <c r="E1130" s="1" t="s">
        <v>2322</v>
      </c>
      <c r="F1130" s="1" t="s">
        <v>259</v>
      </c>
      <c r="G1130" s="1" t="s">
        <v>2092</v>
      </c>
      <c r="H1130" s="1" t="s">
        <v>3252</v>
      </c>
      <c r="I1130" s="1">
        <f>+Territorio[[#This Row],[id]]</f>
        <v>1120</v>
      </c>
    </row>
    <row r="1131" spans="2:9" x14ac:dyDescent="0.3">
      <c r="B1131">
        <v>1121</v>
      </c>
      <c r="C1131" s="1" t="s">
        <v>3253</v>
      </c>
      <c r="D1131" s="1" t="s">
        <v>2630</v>
      </c>
      <c r="E1131" s="1" t="s">
        <v>2322</v>
      </c>
      <c r="F1131" s="1" t="s">
        <v>259</v>
      </c>
      <c r="G1131" s="1" t="s">
        <v>2092</v>
      </c>
      <c r="H1131" s="1" t="s">
        <v>3254</v>
      </c>
      <c r="I1131" s="1">
        <f>+Territorio[[#This Row],[id]]</f>
        <v>1121</v>
      </c>
    </row>
    <row r="1132" spans="2:9" x14ac:dyDescent="0.3">
      <c r="B1132">
        <v>1122</v>
      </c>
      <c r="C1132" s="1" t="s">
        <v>3255</v>
      </c>
      <c r="D1132" s="1" t="s">
        <v>2633</v>
      </c>
      <c r="E1132" s="1" t="s">
        <v>2322</v>
      </c>
      <c r="F1132" s="1" t="s">
        <v>259</v>
      </c>
      <c r="G1132" s="1" t="s">
        <v>2092</v>
      </c>
      <c r="H1132" s="1" t="s">
        <v>3256</v>
      </c>
      <c r="I1132" s="1">
        <f>+Territorio[[#This Row],[id]]</f>
        <v>1122</v>
      </c>
    </row>
    <row r="1133" spans="2:9" x14ac:dyDescent="0.3">
      <c r="B1133">
        <v>1123</v>
      </c>
      <c r="C1133" s="1" t="s">
        <v>3257</v>
      </c>
      <c r="D1133" s="1" t="s">
        <v>2636</v>
      </c>
      <c r="E1133" s="1" t="s">
        <v>2322</v>
      </c>
      <c r="F1133" s="1" t="s">
        <v>259</v>
      </c>
      <c r="G1133" s="1" t="s">
        <v>2092</v>
      </c>
      <c r="H1133" s="1" t="s">
        <v>3258</v>
      </c>
      <c r="I1133" s="1">
        <f>+Territorio[[#This Row],[id]]</f>
        <v>1123</v>
      </c>
    </row>
    <row r="1134" spans="2:9" x14ac:dyDescent="0.3">
      <c r="B1134">
        <v>1124</v>
      </c>
      <c r="C1134" s="1" t="s">
        <v>3259</v>
      </c>
      <c r="D1134" s="1" t="s">
        <v>2639</v>
      </c>
      <c r="E1134" s="1" t="s">
        <v>2322</v>
      </c>
      <c r="F1134" s="1" t="s">
        <v>259</v>
      </c>
      <c r="G1134" s="1" t="s">
        <v>2092</v>
      </c>
      <c r="H1134" s="1" t="s">
        <v>3260</v>
      </c>
      <c r="I1134" s="1">
        <f>+Territorio[[#This Row],[id]]</f>
        <v>1124</v>
      </c>
    </row>
    <row r="1135" spans="2:9" x14ac:dyDescent="0.3">
      <c r="B1135">
        <v>1125</v>
      </c>
      <c r="C1135" s="1" t="s">
        <v>3261</v>
      </c>
      <c r="D1135" s="1" t="s">
        <v>2642</v>
      </c>
      <c r="E1135" s="1" t="s">
        <v>2322</v>
      </c>
      <c r="F1135" s="1" t="s">
        <v>259</v>
      </c>
      <c r="G1135" s="1" t="s">
        <v>2092</v>
      </c>
      <c r="H1135" s="1" t="s">
        <v>3262</v>
      </c>
      <c r="I1135" s="1">
        <f>+Territorio[[#This Row],[id]]</f>
        <v>1125</v>
      </c>
    </row>
    <row r="1136" spans="2:9" x14ac:dyDescent="0.3">
      <c r="B1136">
        <v>1126</v>
      </c>
      <c r="C1136" s="1" t="s">
        <v>2432</v>
      </c>
      <c r="D1136" s="1" t="s">
        <v>2645</v>
      </c>
      <c r="E1136" s="1" t="s">
        <v>2322</v>
      </c>
      <c r="F1136" s="1" t="s">
        <v>259</v>
      </c>
      <c r="G1136" s="1" t="s">
        <v>2092</v>
      </c>
      <c r="H1136" s="1" t="s">
        <v>3263</v>
      </c>
      <c r="I1136" s="1">
        <f>+Territorio[[#This Row],[id]]</f>
        <v>1126</v>
      </c>
    </row>
    <row r="1137" spans="2:9" x14ac:dyDescent="0.3">
      <c r="B1137">
        <v>1127</v>
      </c>
      <c r="C1137" s="1" t="s">
        <v>3264</v>
      </c>
      <c r="D1137" s="1" t="s">
        <v>2648</v>
      </c>
      <c r="E1137" s="1" t="s">
        <v>2322</v>
      </c>
      <c r="F1137" s="1" t="s">
        <v>259</v>
      </c>
      <c r="G1137" s="1" t="s">
        <v>2092</v>
      </c>
      <c r="H1137" s="1" t="s">
        <v>3265</v>
      </c>
      <c r="I1137" s="1">
        <f>+Territorio[[#This Row],[id]]</f>
        <v>1127</v>
      </c>
    </row>
    <row r="1138" spans="2:9" x14ac:dyDescent="0.3">
      <c r="B1138">
        <v>1128</v>
      </c>
      <c r="C1138" s="1" t="s">
        <v>3266</v>
      </c>
      <c r="D1138" s="1" t="s">
        <v>2651</v>
      </c>
      <c r="E1138" s="1" t="s">
        <v>2322</v>
      </c>
      <c r="F1138" s="1" t="s">
        <v>259</v>
      </c>
      <c r="G1138" s="1" t="s">
        <v>2092</v>
      </c>
      <c r="H1138" s="1" t="s">
        <v>3267</v>
      </c>
      <c r="I1138" s="1">
        <f>+Territorio[[#This Row],[id]]</f>
        <v>1128</v>
      </c>
    </row>
    <row r="1139" spans="2:9" x14ac:dyDescent="0.3">
      <c r="B1139">
        <v>1129</v>
      </c>
      <c r="C1139" s="1" t="s">
        <v>3268</v>
      </c>
      <c r="D1139" s="1" t="s">
        <v>2653</v>
      </c>
      <c r="E1139" s="1" t="s">
        <v>2322</v>
      </c>
      <c r="F1139" s="1" t="s">
        <v>259</v>
      </c>
      <c r="G1139" s="1" t="s">
        <v>2092</v>
      </c>
      <c r="H1139" s="1" t="s">
        <v>3269</v>
      </c>
      <c r="I1139" s="1">
        <f>+Territorio[[#This Row],[id]]</f>
        <v>1129</v>
      </c>
    </row>
    <row r="1140" spans="2:9" x14ac:dyDescent="0.3">
      <c r="B1140">
        <v>1130</v>
      </c>
      <c r="C1140" s="1" t="s">
        <v>3270</v>
      </c>
      <c r="D1140" s="1" t="s">
        <v>2656</v>
      </c>
      <c r="E1140" s="1" t="s">
        <v>2322</v>
      </c>
      <c r="F1140" s="1" t="s">
        <v>259</v>
      </c>
      <c r="G1140" s="1" t="s">
        <v>2092</v>
      </c>
      <c r="H1140" s="1" t="s">
        <v>3271</v>
      </c>
      <c r="I1140" s="1">
        <f>+Territorio[[#This Row],[id]]</f>
        <v>1130</v>
      </c>
    </row>
    <row r="1141" spans="2:9" x14ac:dyDescent="0.3">
      <c r="B1141">
        <v>1131</v>
      </c>
      <c r="C1141" s="1" t="s">
        <v>3272</v>
      </c>
      <c r="D1141" s="1" t="s">
        <v>2659</v>
      </c>
      <c r="E1141" s="1" t="s">
        <v>2322</v>
      </c>
      <c r="F1141" s="1" t="s">
        <v>259</v>
      </c>
      <c r="G1141" s="1" t="s">
        <v>2092</v>
      </c>
      <c r="H1141" s="1" t="s">
        <v>3273</v>
      </c>
      <c r="I1141" s="1">
        <f>+Territorio[[#This Row],[id]]</f>
        <v>1131</v>
      </c>
    </row>
    <row r="1142" spans="2:9" x14ac:dyDescent="0.3">
      <c r="B1142">
        <v>1132</v>
      </c>
      <c r="C1142" s="1" t="s">
        <v>3274</v>
      </c>
      <c r="D1142" s="1" t="s">
        <v>3275</v>
      </c>
      <c r="E1142" s="1" t="s">
        <v>2322</v>
      </c>
      <c r="F1142" s="1" t="s">
        <v>259</v>
      </c>
      <c r="G1142" s="1" t="s">
        <v>2092</v>
      </c>
      <c r="H1142" s="1" t="s">
        <v>3276</v>
      </c>
      <c r="I1142" s="1">
        <f>+Territorio[[#This Row],[id]]</f>
        <v>1132</v>
      </c>
    </row>
    <row r="1143" spans="2:9" x14ac:dyDescent="0.3">
      <c r="B1143">
        <v>1133</v>
      </c>
      <c r="C1143" s="1" t="s">
        <v>3277</v>
      </c>
      <c r="D1143" s="1" t="s">
        <v>2661</v>
      </c>
      <c r="E1143" s="1" t="s">
        <v>2322</v>
      </c>
      <c r="F1143" s="1" t="s">
        <v>259</v>
      </c>
      <c r="G1143" s="1" t="s">
        <v>2092</v>
      </c>
      <c r="H1143" s="1" t="s">
        <v>3278</v>
      </c>
      <c r="I1143" s="1">
        <f>+Territorio[[#This Row],[id]]</f>
        <v>1133</v>
      </c>
    </row>
    <row r="1144" spans="2:9" x14ac:dyDescent="0.3">
      <c r="B1144">
        <v>1134</v>
      </c>
      <c r="C1144" s="1" t="s">
        <v>3279</v>
      </c>
      <c r="D1144" s="1" t="s">
        <v>2664</v>
      </c>
      <c r="E1144" s="1" t="s">
        <v>2322</v>
      </c>
      <c r="F1144" s="1" t="s">
        <v>259</v>
      </c>
      <c r="G1144" s="1" t="s">
        <v>2092</v>
      </c>
      <c r="H1144" s="1" t="s">
        <v>3280</v>
      </c>
      <c r="I1144" s="1">
        <f>+Territorio[[#This Row],[id]]</f>
        <v>1134</v>
      </c>
    </row>
    <row r="1145" spans="2:9" x14ac:dyDescent="0.3">
      <c r="B1145">
        <v>1135</v>
      </c>
      <c r="C1145" s="1" t="s">
        <v>1750</v>
      </c>
      <c r="D1145" s="1" t="s">
        <v>2667</v>
      </c>
      <c r="E1145" s="1" t="s">
        <v>2322</v>
      </c>
      <c r="F1145" s="1" t="s">
        <v>259</v>
      </c>
      <c r="G1145" s="1" t="s">
        <v>2092</v>
      </c>
      <c r="H1145" s="1" t="s">
        <v>3281</v>
      </c>
      <c r="I1145" s="1">
        <f>+Territorio[[#This Row],[id]]</f>
        <v>1135</v>
      </c>
    </row>
    <row r="1146" spans="2:9" x14ac:dyDescent="0.3">
      <c r="B1146">
        <v>1136</v>
      </c>
      <c r="C1146" s="1" t="s">
        <v>3282</v>
      </c>
      <c r="D1146" s="1" t="s">
        <v>2670</v>
      </c>
      <c r="E1146" s="1" t="s">
        <v>2322</v>
      </c>
      <c r="F1146" s="1" t="s">
        <v>259</v>
      </c>
      <c r="G1146" s="1" t="s">
        <v>2092</v>
      </c>
      <c r="H1146" s="1" t="s">
        <v>3283</v>
      </c>
      <c r="I1146" s="1">
        <f>+Territorio[[#This Row],[id]]</f>
        <v>1136</v>
      </c>
    </row>
    <row r="1147" spans="2:9" x14ac:dyDescent="0.3">
      <c r="B1147">
        <v>1137</v>
      </c>
      <c r="C1147" s="1" t="s">
        <v>3284</v>
      </c>
      <c r="D1147" s="1" t="s">
        <v>3285</v>
      </c>
      <c r="E1147" s="1" t="s">
        <v>2322</v>
      </c>
      <c r="F1147" s="1" t="s">
        <v>259</v>
      </c>
      <c r="G1147" s="1" t="s">
        <v>2092</v>
      </c>
      <c r="H1147" s="1" t="s">
        <v>3286</v>
      </c>
      <c r="I1147" s="1">
        <f>+Territorio[[#This Row],[id]]</f>
        <v>1137</v>
      </c>
    </row>
    <row r="1148" spans="2:9" x14ac:dyDescent="0.3">
      <c r="B1148">
        <v>1138</v>
      </c>
      <c r="C1148" s="1" t="s">
        <v>3287</v>
      </c>
      <c r="D1148" s="1" t="s">
        <v>3288</v>
      </c>
      <c r="E1148" s="1" t="s">
        <v>2322</v>
      </c>
      <c r="F1148" s="1" t="s">
        <v>259</v>
      </c>
      <c r="G1148" s="1" t="s">
        <v>2092</v>
      </c>
      <c r="H1148" s="1" t="s">
        <v>3289</v>
      </c>
      <c r="I1148" s="1">
        <f>+Territorio[[#This Row],[id]]</f>
        <v>1138</v>
      </c>
    </row>
    <row r="1149" spans="2:9" x14ac:dyDescent="0.3">
      <c r="B1149">
        <v>1139</v>
      </c>
      <c r="C1149" s="1" t="s">
        <v>3290</v>
      </c>
      <c r="D1149" s="1" t="s">
        <v>3291</v>
      </c>
      <c r="E1149" s="1" t="s">
        <v>2322</v>
      </c>
      <c r="F1149" s="1" t="s">
        <v>259</v>
      </c>
      <c r="G1149" s="1" t="s">
        <v>2092</v>
      </c>
      <c r="H1149" s="1" t="s">
        <v>3292</v>
      </c>
      <c r="I1149" s="1">
        <f>+Territorio[[#This Row],[id]]</f>
        <v>1139</v>
      </c>
    </row>
    <row r="1150" spans="2:9" x14ac:dyDescent="0.3">
      <c r="B1150">
        <v>1140</v>
      </c>
      <c r="C1150" s="1" t="s">
        <v>3293</v>
      </c>
      <c r="D1150" s="1" t="s">
        <v>3294</v>
      </c>
      <c r="E1150" s="1" t="s">
        <v>2322</v>
      </c>
      <c r="F1150" s="1" t="s">
        <v>259</v>
      </c>
      <c r="G1150" s="1" t="s">
        <v>2092</v>
      </c>
      <c r="H1150" s="1" t="s">
        <v>3295</v>
      </c>
      <c r="I1150" s="1">
        <f>+Territorio[[#This Row],[id]]</f>
        <v>1140</v>
      </c>
    </row>
    <row r="1151" spans="2:9" x14ac:dyDescent="0.3">
      <c r="B1151">
        <v>1141</v>
      </c>
      <c r="C1151" s="1" t="s">
        <v>3296</v>
      </c>
      <c r="D1151" s="1" t="s">
        <v>3297</v>
      </c>
      <c r="E1151" s="1" t="s">
        <v>2322</v>
      </c>
      <c r="F1151" s="1" t="s">
        <v>259</v>
      </c>
      <c r="G1151" s="1" t="s">
        <v>2092</v>
      </c>
      <c r="H1151" s="1" t="s">
        <v>3298</v>
      </c>
      <c r="I1151" s="1">
        <f>+Territorio[[#This Row],[id]]</f>
        <v>1141</v>
      </c>
    </row>
    <row r="1152" spans="2:9" x14ac:dyDescent="0.3">
      <c r="B1152">
        <v>1142</v>
      </c>
      <c r="C1152" s="1" t="s">
        <v>3299</v>
      </c>
      <c r="D1152" s="1" t="s">
        <v>3300</v>
      </c>
      <c r="E1152" s="1" t="s">
        <v>2322</v>
      </c>
      <c r="F1152" s="1" t="s">
        <v>259</v>
      </c>
      <c r="G1152" s="1" t="s">
        <v>2092</v>
      </c>
      <c r="H1152" s="1" t="s">
        <v>3301</v>
      </c>
      <c r="I1152" s="1">
        <f>+Territorio[[#This Row],[id]]</f>
        <v>1142</v>
      </c>
    </row>
    <row r="1153" spans="2:9" x14ac:dyDescent="0.3">
      <c r="B1153">
        <v>1143</v>
      </c>
      <c r="C1153" s="1" t="s">
        <v>3302</v>
      </c>
      <c r="D1153" s="1" t="s">
        <v>3303</v>
      </c>
      <c r="E1153" s="1" t="s">
        <v>2322</v>
      </c>
      <c r="F1153" s="1" t="s">
        <v>259</v>
      </c>
      <c r="G1153" s="1" t="s">
        <v>2092</v>
      </c>
      <c r="H1153" s="1" t="s">
        <v>3304</v>
      </c>
      <c r="I1153" s="1">
        <f>+Territorio[[#This Row],[id]]</f>
        <v>1143</v>
      </c>
    </row>
    <row r="1154" spans="2:9" x14ac:dyDescent="0.3">
      <c r="B1154">
        <v>1144</v>
      </c>
      <c r="C1154" s="1" t="s">
        <v>3305</v>
      </c>
      <c r="D1154" s="1" t="s">
        <v>3306</v>
      </c>
      <c r="E1154" s="1" t="s">
        <v>2322</v>
      </c>
      <c r="F1154" s="1" t="s">
        <v>259</v>
      </c>
      <c r="G1154" s="1" t="s">
        <v>2092</v>
      </c>
      <c r="H1154" s="1" t="s">
        <v>3307</v>
      </c>
      <c r="I1154" s="1">
        <f>+Territorio[[#This Row],[id]]</f>
        <v>1144</v>
      </c>
    </row>
    <row r="1155" spans="2:9" x14ac:dyDescent="0.3">
      <c r="B1155">
        <v>1145</v>
      </c>
      <c r="C1155" s="1" t="s">
        <v>2338</v>
      </c>
      <c r="D1155" s="1" t="s">
        <v>3308</v>
      </c>
      <c r="E1155" s="1" t="s">
        <v>2322</v>
      </c>
      <c r="F1155" s="1" t="s">
        <v>259</v>
      </c>
      <c r="G1155" s="1" t="s">
        <v>2092</v>
      </c>
      <c r="H1155" s="1" t="s">
        <v>3309</v>
      </c>
      <c r="I1155" s="1">
        <f>+Territorio[[#This Row],[id]]</f>
        <v>1145</v>
      </c>
    </row>
    <row r="1156" spans="2:9" x14ac:dyDescent="0.3">
      <c r="B1156">
        <v>1146</v>
      </c>
      <c r="C1156" s="1" t="s">
        <v>3310</v>
      </c>
      <c r="D1156" s="1" t="s">
        <v>3311</v>
      </c>
      <c r="E1156" s="1" t="s">
        <v>2322</v>
      </c>
      <c r="F1156" s="1" t="s">
        <v>259</v>
      </c>
      <c r="G1156" s="1" t="s">
        <v>2092</v>
      </c>
      <c r="H1156" s="1" t="s">
        <v>3312</v>
      </c>
      <c r="I1156" s="1">
        <f>+Territorio[[#This Row],[id]]</f>
        <v>1146</v>
      </c>
    </row>
    <row r="1157" spans="2:9" x14ac:dyDescent="0.3">
      <c r="B1157">
        <v>1147</v>
      </c>
      <c r="C1157" s="1" t="s">
        <v>709</v>
      </c>
      <c r="D1157" s="1" t="s">
        <v>2673</v>
      </c>
      <c r="E1157" s="1" t="s">
        <v>2322</v>
      </c>
      <c r="F1157" s="1" t="s">
        <v>259</v>
      </c>
      <c r="G1157" s="1" t="s">
        <v>2092</v>
      </c>
      <c r="H1157" s="1" t="s">
        <v>3313</v>
      </c>
      <c r="I1157" s="1">
        <f>+Territorio[[#This Row],[id]]</f>
        <v>1147</v>
      </c>
    </row>
    <row r="1158" spans="2:9" x14ac:dyDescent="0.3">
      <c r="B1158">
        <v>1148</v>
      </c>
      <c r="C1158" s="1" t="s">
        <v>3314</v>
      </c>
      <c r="D1158" s="1" t="s">
        <v>2676</v>
      </c>
      <c r="E1158" s="1" t="s">
        <v>2322</v>
      </c>
      <c r="F1158" s="1" t="s">
        <v>259</v>
      </c>
      <c r="G1158" s="1" t="s">
        <v>2092</v>
      </c>
      <c r="H1158" s="1" t="s">
        <v>3315</v>
      </c>
      <c r="I1158" s="1">
        <f>+Territorio[[#This Row],[id]]</f>
        <v>1148</v>
      </c>
    </row>
    <row r="1159" spans="2:9" x14ac:dyDescent="0.3">
      <c r="B1159">
        <v>1149</v>
      </c>
      <c r="C1159" s="1" t="s">
        <v>3316</v>
      </c>
      <c r="D1159" s="1" t="s">
        <v>3317</v>
      </c>
      <c r="E1159" s="1" t="s">
        <v>2322</v>
      </c>
      <c r="F1159" s="1" t="s">
        <v>259</v>
      </c>
      <c r="G1159" s="1" t="s">
        <v>2092</v>
      </c>
      <c r="H1159" s="1" t="s">
        <v>3318</v>
      </c>
      <c r="I1159" s="1">
        <f>+Territorio[[#This Row],[id]]</f>
        <v>1149</v>
      </c>
    </row>
    <row r="1160" spans="2:9" x14ac:dyDescent="0.3">
      <c r="B1160">
        <v>1150</v>
      </c>
      <c r="C1160" s="1" t="s">
        <v>3319</v>
      </c>
      <c r="D1160" s="1" t="s">
        <v>2679</v>
      </c>
      <c r="E1160" s="1" t="s">
        <v>2322</v>
      </c>
      <c r="F1160" s="1" t="s">
        <v>259</v>
      </c>
      <c r="G1160" s="1" t="s">
        <v>2092</v>
      </c>
      <c r="H1160" s="1" t="s">
        <v>3320</v>
      </c>
      <c r="I1160" s="1">
        <f>+Territorio[[#This Row],[id]]</f>
        <v>1150</v>
      </c>
    </row>
    <row r="1161" spans="2:9" x14ac:dyDescent="0.3">
      <c r="B1161">
        <v>1151</v>
      </c>
      <c r="C1161" s="1" t="s">
        <v>3321</v>
      </c>
      <c r="D1161" s="1" t="s">
        <v>2682</v>
      </c>
      <c r="E1161" s="1" t="s">
        <v>2322</v>
      </c>
      <c r="F1161" s="1" t="s">
        <v>259</v>
      </c>
      <c r="G1161" s="1" t="s">
        <v>2092</v>
      </c>
      <c r="H1161" s="1" t="s">
        <v>3322</v>
      </c>
      <c r="I1161" s="1">
        <f>+Territorio[[#This Row],[id]]</f>
        <v>1151</v>
      </c>
    </row>
    <row r="1162" spans="2:9" x14ac:dyDescent="0.3">
      <c r="B1162">
        <v>1152</v>
      </c>
      <c r="C1162" s="1" t="s">
        <v>3323</v>
      </c>
      <c r="D1162" s="1" t="s">
        <v>2685</v>
      </c>
      <c r="E1162" s="1" t="s">
        <v>2322</v>
      </c>
      <c r="F1162" s="1" t="s">
        <v>259</v>
      </c>
      <c r="G1162" s="1" t="s">
        <v>2092</v>
      </c>
      <c r="H1162" s="1" t="s">
        <v>3324</v>
      </c>
      <c r="I1162" s="1">
        <f>+Territorio[[#This Row],[id]]</f>
        <v>1152</v>
      </c>
    </row>
    <row r="1163" spans="2:9" x14ac:dyDescent="0.3">
      <c r="B1163">
        <v>1153</v>
      </c>
      <c r="C1163" s="1" t="s">
        <v>3325</v>
      </c>
      <c r="D1163" s="1" t="s">
        <v>3326</v>
      </c>
      <c r="E1163" s="1" t="s">
        <v>2322</v>
      </c>
      <c r="F1163" s="1" t="s">
        <v>259</v>
      </c>
      <c r="G1163" s="1" t="s">
        <v>2092</v>
      </c>
      <c r="H1163" s="1" t="s">
        <v>3327</v>
      </c>
      <c r="I1163" s="1">
        <f>+Territorio[[#This Row],[id]]</f>
        <v>1153</v>
      </c>
    </row>
    <row r="1164" spans="2:9" x14ac:dyDescent="0.3">
      <c r="B1164">
        <v>1154</v>
      </c>
      <c r="C1164" s="1" t="s">
        <v>3328</v>
      </c>
      <c r="D1164" s="1" t="s">
        <v>2688</v>
      </c>
      <c r="E1164" s="1" t="s">
        <v>2322</v>
      </c>
      <c r="F1164" s="1" t="s">
        <v>259</v>
      </c>
      <c r="G1164" s="1" t="s">
        <v>2092</v>
      </c>
      <c r="H1164" s="1" t="s">
        <v>3329</v>
      </c>
      <c r="I1164" s="1">
        <f>+Territorio[[#This Row],[id]]</f>
        <v>1154</v>
      </c>
    </row>
    <row r="1165" spans="2:9" x14ac:dyDescent="0.3">
      <c r="B1165">
        <v>1155</v>
      </c>
      <c r="C1165" s="1" t="s">
        <v>3330</v>
      </c>
      <c r="D1165" s="1" t="s">
        <v>2691</v>
      </c>
      <c r="E1165" s="1" t="s">
        <v>2322</v>
      </c>
      <c r="F1165" s="1" t="s">
        <v>259</v>
      </c>
      <c r="G1165" s="1" t="s">
        <v>2092</v>
      </c>
      <c r="H1165" s="1" t="s">
        <v>3331</v>
      </c>
      <c r="I1165" s="1">
        <f>+Territorio[[#This Row],[id]]</f>
        <v>1155</v>
      </c>
    </row>
    <row r="1166" spans="2:9" x14ac:dyDescent="0.3">
      <c r="B1166">
        <v>1156</v>
      </c>
      <c r="C1166" s="1" t="s">
        <v>680</v>
      </c>
      <c r="D1166" s="1" t="s">
        <v>2694</v>
      </c>
      <c r="E1166" s="1" t="s">
        <v>2322</v>
      </c>
      <c r="F1166" s="1" t="s">
        <v>259</v>
      </c>
      <c r="G1166" s="1" t="s">
        <v>2092</v>
      </c>
      <c r="H1166" s="1" t="s">
        <v>3332</v>
      </c>
      <c r="I1166" s="1">
        <f>+Territorio[[#This Row],[id]]</f>
        <v>1156</v>
      </c>
    </row>
    <row r="1167" spans="2:9" x14ac:dyDescent="0.3">
      <c r="B1167">
        <v>1157</v>
      </c>
      <c r="C1167" s="1" t="s">
        <v>1020</v>
      </c>
      <c r="D1167" s="1" t="s">
        <v>2697</v>
      </c>
      <c r="E1167" s="1" t="s">
        <v>2322</v>
      </c>
      <c r="F1167" s="1" t="s">
        <v>259</v>
      </c>
      <c r="G1167" s="1" t="s">
        <v>2092</v>
      </c>
      <c r="H1167" s="1" t="s">
        <v>3333</v>
      </c>
      <c r="I1167" s="1">
        <f>+Territorio[[#This Row],[id]]</f>
        <v>1157</v>
      </c>
    </row>
    <row r="1168" spans="2:9" x14ac:dyDescent="0.3">
      <c r="B1168">
        <v>1158</v>
      </c>
      <c r="C1168" s="1" t="s">
        <v>2946</v>
      </c>
      <c r="D1168" s="1" t="s">
        <v>2700</v>
      </c>
      <c r="E1168" s="1" t="s">
        <v>2322</v>
      </c>
      <c r="F1168" s="1" t="s">
        <v>259</v>
      </c>
      <c r="G1168" s="1" t="s">
        <v>2092</v>
      </c>
      <c r="H1168" s="1" t="s">
        <v>3334</v>
      </c>
      <c r="I1168" s="1">
        <f>+Territorio[[#This Row],[id]]</f>
        <v>1158</v>
      </c>
    </row>
    <row r="1169" spans="2:9" x14ac:dyDescent="0.3">
      <c r="B1169">
        <v>1159</v>
      </c>
      <c r="C1169" s="1" t="s">
        <v>3335</v>
      </c>
      <c r="D1169" s="1" t="s">
        <v>3336</v>
      </c>
      <c r="E1169" s="1" t="s">
        <v>2322</v>
      </c>
      <c r="F1169" s="1" t="s">
        <v>259</v>
      </c>
      <c r="G1169" s="1" t="s">
        <v>2092</v>
      </c>
      <c r="H1169" s="1" t="s">
        <v>3337</v>
      </c>
      <c r="I1169" s="1">
        <f>+Territorio[[#This Row],[id]]</f>
        <v>1159</v>
      </c>
    </row>
    <row r="1170" spans="2:9" x14ac:dyDescent="0.3">
      <c r="B1170">
        <v>1160</v>
      </c>
      <c r="C1170" s="1" t="s">
        <v>3338</v>
      </c>
      <c r="D1170" s="1" t="s">
        <v>2703</v>
      </c>
      <c r="E1170" s="1" t="s">
        <v>2322</v>
      </c>
      <c r="F1170" s="1" t="s">
        <v>259</v>
      </c>
      <c r="G1170" s="1" t="s">
        <v>2092</v>
      </c>
      <c r="H1170" s="1" t="s">
        <v>3339</v>
      </c>
      <c r="I1170" s="1">
        <f>+Territorio[[#This Row],[id]]</f>
        <v>1160</v>
      </c>
    </row>
    <row r="1171" spans="2:9" x14ac:dyDescent="0.3">
      <c r="B1171">
        <v>1161</v>
      </c>
      <c r="C1171" s="1" t="s">
        <v>3340</v>
      </c>
      <c r="D1171" s="1" t="s">
        <v>2706</v>
      </c>
      <c r="E1171" s="1" t="s">
        <v>2322</v>
      </c>
      <c r="F1171" s="1" t="s">
        <v>259</v>
      </c>
      <c r="G1171" s="1" t="s">
        <v>2092</v>
      </c>
      <c r="H1171" s="1" t="s">
        <v>3341</v>
      </c>
      <c r="I1171" s="1">
        <f>+Territorio[[#This Row],[id]]</f>
        <v>1161</v>
      </c>
    </row>
    <row r="1172" spans="2:9" x14ac:dyDescent="0.3">
      <c r="B1172">
        <v>1162</v>
      </c>
      <c r="C1172" s="1" t="s">
        <v>3342</v>
      </c>
      <c r="D1172" s="1" t="s">
        <v>2709</v>
      </c>
      <c r="E1172" s="1" t="s">
        <v>2322</v>
      </c>
      <c r="F1172" s="1" t="s">
        <v>259</v>
      </c>
      <c r="G1172" s="1" t="s">
        <v>2092</v>
      </c>
      <c r="H1172" s="1" t="s">
        <v>3343</v>
      </c>
      <c r="I1172" s="1">
        <f>+Territorio[[#This Row],[id]]</f>
        <v>1162</v>
      </c>
    </row>
    <row r="1173" spans="2:9" x14ac:dyDescent="0.3">
      <c r="B1173">
        <v>1163</v>
      </c>
      <c r="C1173" s="1" t="s">
        <v>3344</v>
      </c>
      <c r="D1173" s="1" t="s">
        <v>2711</v>
      </c>
      <c r="E1173" s="1" t="s">
        <v>2322</v>
      </c>
      <c r="F1173" s="1" t="s">
        <v>259</v>
      </c>
      <c r="G1173" s="1" t="s">
        <v>2092</v>
      </c>
      <c r="H1173" s="1" t="s">
        <v>3345</v>
      </c>
      <c r="I1173" s="1">
        <f>+Territorio[[#This Row],[id]]</f>
        <v>1163</v>
      </c>
    </row>
    <row r="1174" spans="2:9" x14ac:dyDescent="0.3">
      <c r="B1174">
        <v>1164</v>
      </c>
      <c r="C1174" s="1" t="s">
        <v>3346</v>
      </c>
      <c r="D1174" s="1" t="s">
        <v>2713</v>
      </c>
      <c r="E1174" s="1" t="s">
        <v>2322</v>
      </c>
      <c r="F1174" s="1" t="s">
        <v>259</v>
      </c>
      <c r="G1174" s="1" t="s">
        <v>2092</v>
      </c>
      <c r="H1174" s="1" t="s">
        <v>3347</v>
      </c>
      <c r="I1174" s="1">
        <f>+Territorio[[#This Row],[id]]</f>
        <v>1164</v>
      </c>
    </row>
    <row r="1175" spans="2:9" x14ac:dyDescent="0.3">
      <c r="B1175">
        <v>1165</v>
      </c>
      <c r="C1175" s="1" t="s">
        <v>3348</v>
      </c>
      <c r="D1175" s="1" t="s">
        <v>2716</v>
      </c>
      <c r="E1175" s="1" t="s">
        <v>2322</v>
      </c>
      <c r="F1175" s="1" t="s">
        <v>259</v>
      </c>
      <c r="G1175" s="1" t="s">
        <v>2092</v>
      </c>
      <c r="H1175" s="1" t="s">
        <v>3349</v>
      </c>
      <c r="I1175" s="1">
        <f>+Territorio[[#This Row],[id]]</f>
        <v>1165</v>
      </c>
    </row>
    <row r="1176" spans="2:9" x14ac:dyDescent="0.3">
      <c r="B1176">
        <v>1166</v>
      </c>
      <c r="C1176" s="1" t="s">
        <v>3350</v>
      </c>
      <c r="D1176" s="1" t="s">
        <v>2718</v>
      </c>
      <c r="E1176" s="1" t="s">
        <v>2322</v>
      </c>
      <c r="F1176" s="1" t="s">
        <v>259</v>
      </c>
      <c r="G1176" s="1" t="s">
        <v>2092</v>
      </c>
      <c r="H1176" s="1" t="s">
        <v>3351</v>
      </c>
      <c r="I1176" s="1">
        <f>+Territorio[[#This Row],[id]]</f>
        <v>1166</v>
      </c>
    </row>
    <row r="1177" spans="2:9" x14ac:dyDescent="0.3">
      <c r="B1177">
        <v>1167</v>
      </c>
      <c r="C1177" s="1" t="s">
        <v>3352</v>
      </c>
      <c r="D1177" s="1" t="s">
        <v>2721</v>
      </c>
      <c r="E1177" s="1" t="s">
        <v>2322</v>
      </c>
      <c r="F1177" s="1" t="s">
        <v>259</v>
      </c>
      <c r="G1177" s="1" t="s">
        <v>2092</v>
      </c>
      <c r="H1177" s="1" t="s">
        <v>3353</v>
      </c>
      <c r="I1177" s="1">
        <f>+Territorio[[#This Row],[id]]</f>
        <v>1167</v>
      </c>
    </row>
    <row r="1178" spans="2:9" x14ac:dyDescent="0.3">
      <c r="B1178">
        <v>1168</v>
      </c>
      <c r="C1178" s="1" t="s">
        <v>3354</v>
      </c>
      <c r="D1178" s="1" t="s">
        <v>2724</v>
      </c>
      <c r="E1178" s="1" t="s">
        <v>2322</v>
      </c>
      <c r="F1178" s="1" t="s">
        <v>259</v>
      </c>
      <c r="G1178" s="1" t="s">
        <v>2092</v>
      </c>
      <c r="H1178" s="1" t="s">
        <v>3355</v>
      </c>
      <c r="I1178" s="1">
        <f>+Territorio[[#This Row],[id]]</f>
        <v>1168</v>
      </c>
    </row>
    <row r="1179" spans="2:9" x14ac:dyDescent="0.3">
      <c r="B1179">
        <v>1169</v>
      </c>
      <c r="C1179" s="1" t="s">
        <v>3356</v>
      </c>
      <c r="D1179" s="1" t="s">
        <v>2727</v>
      </c>
      <c r="E1179" s="1" t="s">
        <v>2322</v>
      </c>
      <c r="F1179" s="1" t="s">
        <v>259</v>
      </c>
      <c r="G1179" s="1" t="s">
        <v>2092</v>
      </c>
      <c r="H1179" s="1" t="s">
        <v>3357</v>
      </c>
      <c r="I1179" s="1">
        <f>+Territorio[[#This Row],[id]]</f>
        <v>1169</v>
      </c>
    </row>
    <row r="1180" spans="2:9" x14ac:dyDescent="0.3">
      <c r="B1180">
        <v>1170</v>
      </c>
      <c r="C1180" s="1" t="s">
        <v>3358</v>
      </c>
      <c r="D1180" s="1" t="s">
        <v>2730</v>
      </c>
      <c r="E1180" s="1" t="s">
        <v>2322</v>
      </c>
      <c r="F1180" s="1" t="s">
        <v>259</v>
      </c>
      <c r="G1180" s="1" t="s">
        <v>2092</v>
      </c>
      <c r="H1180" s="1" t="s">
        <v>3359</v>
      </c>
      <c r="I1180" s="1">
        <f>+Territorio[[#This Row],[id]]</f>
        <v>1170</v>
      </c>
    </row>
    <row r="1181" spans="2:9" x14ac:dyDescent="0.3">
      <c r="B1181">
        <v>1171</v>
      </c>
      <c r="C1181" s="1" t="s">
        <v>3360</v>
      </c>
      <c r="D1181" s="1" t="s">
        <v>2733</v>
      </c>
      <c r="E1181" s="1" t="s">
        <v>2322</v>
      </c>
      <c r="F1181" s="1" t="s">
        <v>259</v>
      </c>
      <c r="G1181" s="1" t="s">
        <v>2092</v>
      </c>
      <c r="H1181" s="1" t="s">
        <v>3361</v>
      </c>
      <c r="I1181" s="1">
        <f>+Territorio[[#This Row],[id]]</f>
        <v>1171</v>
      </c>
    </row>
    <row r="1182" spans="2:9" x14ac:dyDescent="0.3">
      <c r="B1182">
        <v>1172</v>
      </c>
      <c r="C1182" s="1" t="s">
        <v>3362</v>
      </c>
      <c r="D1182" s="1" t="s">
        <v>2736</v>
      </c>
      <c r="E1182" s="1" t="s">
        <v>2322</v>
      </c>
      <c r="F1182" s="1" t="s">
        <v>259</v>
      </c>
      <c r="G1182" s="1" t="s">
        <v>2092</v>
      </c>
      <c r="H1182" s="1" t="s">
        <v>3363</v>
      </c>
      <c r="I1182" s="1">
        <f>+Territorio[[#This Row],[id]]</f>
        <v>1172</v>
      </c>
    </row>
    <row r="1183" spans="2:9" x14ac:dyDescent="0.3">
      <c r="B1183">
        <v>1173</v>
      </c>
      <c r="C1183" s="1" t="s">
        <v>3364</v>
      </c>
      <c r="D1183" s="1" t="s">
        <v>3365</v>
      </c>
      <c r="E1183" s="1" t="s">
        <v>2322</v>
      </c>
      <c r="F1183" s="1" t="s">
        <v>259</v>
      </c>
      <c r="G1183" s="1" t="s">
        <v>2092</v>
      </c>
      <c r="H1183" s="1" t="s">
        <v>3366</v>
      </c>
      <c r="I1183" s="1">
        <f>+Territorio[[#This Row],[id]]</f>
        <v>1173</v>
      </c>
    </row>
    <row r="1184" spans="2:9" x14ac:dyDescent="0.3">
      <c r="B1184">
        <v>1174</v>
      </c>
      <c r="C1184" s="1" t="s">
        <v>3367</v>
      </c>
      <c r="D1184" s="1" t="s">
        <v>3368</v>
      </c>
      <c r="E1184" s="1" t="s">
        <v>2322</v>
      </c>
      <c r="F1184" s="1" t="s">
        <v>259</v>
      </c>
      <c r="G1184" s="1" t="s">
        <v>2092</v>
      </c>
      <c r="H1184" s="1" t="s">
        <v>3369</v>
      </c>
      <c r="I1184" s="1">
        <f>+Territorio[[#This Row],[id]]</f>
        <v>1174</v>
      </c>
    </row>
    <row r="1185" spans="2:9" x14ac:dyDescent="0.3">
      <c r="B1185">
        <v>1175</v>
      </c>
      <c r="C1185" s="1" t="s">
        <v>3370</v>
      </c>
      <c r="D1185" s="1" t="s">
        <v>3371</v>
      </c>
      <c r="E1185" s="1" t="s">
        <v>2322</v>
      </c>
      <c r="F1185" s="1" t="s">
        <v>259</v>
      </c>
      <c r="G1185" s="1" t="s">
        <v>2092</v>
      </c>
      <c r="H1185" s="1" t="s">
        <v>3372</v>
      </c>
      <c r="I1185" s="1">
        <f>+Territorio[[#This Row],[id]]</f>
        <v>1175</v>
      </c>
    </row>
    <row r="1186" spans="2:9" x14ac:dyDescent="0.3">
      <c r="B1186">
        <v>1176</v>
      </c>
      <c r="C1186" s="1" t="s">
        <v>3373</v>
      </c>
      <c r="D1186" s="1" t="s">
        <v>3374</v>
      </c>
      <c r="E1186" s="1" t="s">
        <v>2322</v>
      </c>
      <c r="F1186" s="1" t="s">
        <v>259</v>
      </c>
      <c r="G1186" s="1" t="s">
        <v>2092</v>
      </c>
      <c r="H1186" s="1" t="s">
        <v>3375</v>
      </c>
      <c r="I1186" s="1">
        <f>+Territorio[[#This Row],[id]]</f>
        <v>1176</v>
      </c>
    </row>
    <row r="1187" spans="2:9" x14ac:dyDescent="0.3">
      <c r="B1187">
        <v>1177</v>
      </c>
      <c r="C1187" s="1" t="s">
        <v>3376</v>
      </c>
      <c r="D1187" s="1" t="s">
        <v>3377</v>
      </c>
      <c r="E1187" s="1" t="s">
        <v>2322</v>
      </c>
      <c r="F1187" s="1" t="s">
        <v>259</v>
      </c>
      <c r="G1187" s="1" t="s">
        <v>2092</v>
      </c>
      <c r="H1187" s="1" t="s">
        <v>3378</v>
      </c>
      <c r="I1187" s="1">
        <f>+Territorio[[#This Row],[id]]</f>
        <v>1177</v>
      </c>
    </row>
    <row r="1188" spans="2:9" x14ac:dyDescent="0.3">
      <c r="B1188">
        <v>1178</v>
      </c>
      <c r="C1188" s="1" t="s">
        <v>3379</v>
      </c>
      <c r="D1188" s="1" t="s">
        <v>3380</v>
      </c>
      <c r="E1188" s="1" t="s">
        <v>2322</v>
      </c>
      <c r="F1188" s="1" t="s">
        <v>259</v>
      </c>
      <c r="G1188" s="1" t="s">
        <v>2092</v>
      </c>
      <c r="H1188" s="1" t="s">
        <v>3381</v>
      </c>
      <c r="I1188" s="1">
        <f>+Territorio[[#This Row],[id]]</f>
        <v>1178</v>
      </c>
    </row>
    <row r="1189" spans="2:9" x14ac:dyDescent="0.3">
      <c r="B1189">
        <v>1179</v>
      </c>
      <c r="C1189" s="1" t="s">
        <v>3382</v>
      </c>
      <c r="D1189" s="1" t="s">
        <v>3383</v>
      </c>
      <c r="E1189" s="1" t="s">
        <v>2322</v>
      </c>
      <c r="F1189" s="1" t="s">
        <v>259</v>
      </c>
      <c r="G1189" s="1" t="s">
        <v>2092</v>
      </c>
      <c r="H1189" s="1" t="s">
        <v>3384</v>
      </c>
      <c r="I1189" s="1">
        <f>+Territorio[[#This Row],[id]]</f>
        <v>1179</v>
      </c>
    </row>
    <row r="1190" spans="2:9" x14ac:dyDescent="0.3">
      <c r="B1190">
        <v>1180</v>
      </c>
      <c r="C1190" s="1" t="s">
        <v>3385</v>
      </c>
      <c r="D1190" s="1" t="s">
        <v>1070</v>
      </c>
      <c r="E1190" s="1" t="s">
        <v>2322</v>
      </c>
      <c r="F1190" s="1" t="s">
        <v>259</v>
      </c>
      <c r="G1190" s="1" t="s">
        <v>2092</v>
      </c>
      <c r="H1190" s="1" t="s">
        <v>3386</v>
      </c>
      <c r="I1190" s="1">
        <f>+Territorio[[#This Row],[id]]</f>
        <v>1180</v>
      </c>
    </row>
    <row r="1191" spans="2:9" x14ac:dyDescent="0.3">
      <c r="B1191">
        <v>1181</v>
      </c>
      <c r="C1191" s="1" t="s">
        <v>3387</v>
      </c>
      <c r="D1191" s="1" t="s">
        <v>1073</v>
      </c>
      <c r="E1191" s="1" t="s">
        <v>2322</v>
      </c>
      <c r="F1191" s="1" t="s">
        <v>259</v>
      </c>
      <c r="G1191" s="1" t="s">
        <v>2092</v>
      </c>
      <c r="H1191" s="1" t="s">
        <v>3388</v>
      </c>
      <c r="I1191" s="1">
        <f>+Territorio[[#This Row],[id]]</f>
        <v>1181</v>
      </c>
    </row>
    <row r="1192" spans="2:9" x14ac:dyDescent="0.3">
      <c r="B1192">
        <v>1182</v>
      </c>
      <c r="C1192" s="1" t="s">
        <v>3389</v>
      </c>
      <c r="D1192" s="1" t="s">
        <v>1076</v>
      </c>
      <c r="E1192" s="1" t="s">
        <v>2322</v>
      </c>
      <c r="F1192" s="1" t="s">
        <v>259</v>
      </c>
      <c r="G1192" s="1" t="s">
        <v>2092</v>
      </c>
      <c r="H1192" s="1" t="s">
        <v>3390</v>
      </c>
      <c r="I1192" s="1">
        <f>+Territorio[[#This Row],[id]]</f>
        <v>1182</v>
      </c>
    </row>
    <row r="1193" spans="2:9" x14ac:dyDescent="0.3">
      <c r="B1193">
        <v>1183</v>
      </c>
      <c r="C1193" s="1" t="s">
        <v>3391</v>
      </c>
      <c r="D1193" s="1" t="s">
        <v>1079</v>
      </c>
      <c r="E1193" s="1" t="s">
        <v>2322</v>
      </c>
      <c r="F1193" s="1" t="s">
        <v>259</v>
      </c>
      <c r="G1193" s="1" t="s">
        <v>2092</v>
      </c>
      <c r="H1193" s="1" t="s">
        <v>3392</v>
      </c>
      <c r="I1193" s="1">
        <f>+Territorio[[#This Row],[id]]</f>
        <v>1183</v>
      </c>
    </row>
    <row r="1194" spans="2:9" x14ac:dyDescent="0.3">
      <c r="B1194">
        <v>1184</v>
      </c>
      <c r="C1194" s="1" t="s">
        <v>3393</v>
      </c>
      <c r="D1194" s="1" t="s">
        <v>1082</v>
      </c>
      <c r="E1194" s="1" t="s">
        <v>2322</v>
      </c>
      <c r="F1194" s="1" t="s">
        <v>259</v>
      </c>
      <c r="G1194" s="1" t="s">
        <v>2092</v>
      </c>
      <c r="H1194" s="1" t="s">
        <v>3394</v>
      </c>
      <c r="I1194" s="1">
        <f>+Territorio[[#This Row],[id]]</f>
        <v>1184</v>
      </c>
    </row>
    <row r="1195" spans="2:9" x14ac:dyDescent="0.3">
      <c r="B1195">
        <v>1185</v>
      </c>
      <c r="C1195" s="1" t="s">
        <v>3395</v>
      </c>
      <c r="D1195" s="1" t="s">
        <v>2747</v>
      </c>
      <c r="E1195" s="1" t="s">
        <v>2322</v>
      </c>
      <c r="F1195" s="1" t="s">
        <v>259</v>
      </c>
      <c r="G1195" s="1" t="s">
        <v>2092</v>
      </c>
      <c r="H1195" s="1" t="s">
        <v>3396</v>
      </c>
      <c r="I1195" s="1">
        <f>+Territorio[[#This Row],[id]]</f>
        <v>1185</v>
      </c>
    </row>
    <row r="1196" spans="2:9" x14ac:dyDescent="0.3">
      <c r="B1196">
        <v>1186</v>
      </c>
      <c r="C1196" s="1" t="s">
        <v>3397</v>
      </c>
      <c r="D1196" s="1" t="s">
        <v>2750</v>
      </c>
      <c r="E1196" s="1" t="s">
        <v>2322</v>
      </c>
      <c r="F1196" s="1" t="s">
        <v>259</v>
      </c>
      <c r="G1196" s="1" t="s">
        <v>2092</v>
      </c>
      <c r="H1196" s="1" t="s">
        <v>3398</v>
      </c>
      <c r="I1196" s="1">
        <f>+Territorio[[#This Row],[id]]</f>
        <v>1186</v>
      </c>
    </row>
    <row r="1197" spans="2:9" x14ac:dyDescent="0.3">
      <c r="B1197">
        <v>1187</v>
      </c>
      <c r="C1197" s="1" t="s">
        <v>3399</v>
      </c>
      <c r="D1197" s="1" t="s">
        <v>2752</v>
      </c>
      <c r="E1197" s="1" t="s">
        <v>2322</v>
      </c>
      <c r="F1197" s="1" t="s">
        <v>259</v>
      </c>
      <c r="G1197" s="1" t="s">
        <v>2092</v>
      </c>
      <c r="H1197" s="1" t="s">
        <v>3400</v>
      </c>
      <c r="I1197" s="1">
        <f>+Territorio[[#This Row],[id]]</f>
        <v>1187</v>
      </c>
    </row>
    <row r="1198" spans="2:9" x14ac:dyDescent="0.3">
      <c r="B1198">
        <v>1188</v>
      </c>
      <c r="C1198" s="1" t="s">
        <v>3401</v>
      </c>
      <c r="D1198" s="1" t="s">
        <v>3402</v>
      </c>
      <c r="E1198" s="1" t="s">
        <v>2322</v>
      </c>
      <c r="F1198" s="1" t="s">
        <v>259</v>
      </c>
      <c r="G1198" s="1" t="s">
        <v>2092</v>
      </c>
      <c r="H1198" s="1" t="s">
        <v>3403</v>
      </c>
      <c r="I1198" s="1">
        <f>+Territorio[[#This Row],[id]]</f>
        <v>1188</v>
      </c>
    </row>
    <row r="1199" spans="2:9" x14ac:dyDescent="0.3">
      <c r="B1199">
        <v>1189</v>
      </c>
      <c r="C1199" s="1" t="s">
        <v>3404</v>
      </c>
      <c r="D1199" s="1" t="s">
        <v>2755</v>
      </c>
      <c r="E1199" s="1" t="s">
        <v>2322</v>
      </c>
      <c r="F1199" s="1" t="s">
        <v>259</v>
      </c>
      <c r="G1199" s="1" t="s">
        <v>2092</v>
      </c>
      <c r="H1199" s="1" t="s">
        <v>3405</v>
      </c>
      <c r="I1199" s="1">
        <f>+Territorio[[#This Row],[id]]</f>
        <v>1189</v>
      </c>
    </row>
    <row r="1200" spans="2:9" x14ac:dyDescent="0.3">
      <c r="B1200">
        <v>1190</v>
      </c>
      <c r="C1200" s="1" t="s">
        <v>3406</v>
      </c>
      <c r="D1200" s="1" t="s">
        <v>2758</v>
      </c>
      <c r="E1200" s="1" t="s">
        <v>2322</v>
      </c>
      <c r="F1200" s="1" t="s">
        <v>259</v>
      </c>
      <c r="G1200" s="1" t="s">
        <v>2092</v>
      </c>
      <c r="H1200" s="1" t="s">
        <v>3407</v>
      </c>
      <c r="I1200" s="1">
        <f>+Territorio[[#This Row],[id]]</f>
        <v>1190</v>
      </c>
    </row>
    <row r="1201" spans="2:9" x14ac:dyDescent="0.3">
      <c r="B1201">
        <v>1191</v>
      </c>
      <c r="C1201" s="1" t="s">
        <v>3408</v>
      </c>
      <c r="D1201" s="1" t="s">
        <v>2761</v>
      </c>
      <c r="E1201" s="1" t="s">
        <v>2322</v>
      </c>
      <c r="F1201" s="1" t="s">
        <v>259</v>
      </c>
      <c r="G1201" s="1" t="s">
        <v>2092</v>
      </c>
      <c r="H1201" s="1" t="s">
        <v>3409</v>
      </c>
      <c r="I1201" s="1">
        <f>+Territorio[[#This Row],[id]]</f>
        <v>1191</v>
      </c>
    </row>
    <row r="1202" spans="2:9" x14ac:dyDescent="0.3">
      <c r="B1202">
        <v>1192</v>
      </c>
      <c r="C1202" s="1" t="s">
        <v>3410</v>
      </c>
      <c r="D1202" s="1" t="s">
        <v>2764</v>
      </c>
      <c r="E1202" s="1" t="s">
        <v>2322</v>
      </c>
      <c r="F1202" s="1" t="s">
        <v>259</v>
      </c>
      <c r="G1202" s="1" t="s">
        <v>2092</v>
      </c>
      <c r="H1202" s="1" t="s">
        <v>3411</v>
      </c>
      <c r="I1202" s="1">
        <f>+Territorio[[#This Row],[id]]</f>
        <v>1192</v>
      </c>
    </row>
    <row r="1203" spans="2:9" x14ac:dyDescent="0.3">
      <c r="B1203">
        <v>1193</v>
      </c>
      <c r="C1203" s="1" t="s">
        <v>3412</v>
      </c>
      <c r="D1203" s="1" t="s">
        <v>3413</v>
      </c>
      <c r="E1203" s="1" t="s">
        <v>2322</v>
      </c>
      <c r="F1203" s="1" t="s">
        <v>259</v>
      </c>
      <c r="G1203" s="1" t="s">
        <v>2092</v>
      </c>
      <c r="H1203" s="1" t="s">
        <v>3414</v>
      </c>
      <c r="I1203" s="1">
        <f>+Territorio[[#This Row],[id]]</f>
        <v>1193</v>
      </c>
    </row>
    <row r="1204" spans="2:9" x14ac:dyDescent="0.3">
      <c r="B1204">
        <v>1194</v>
      </c>
      <c r="C1204" s="1" t="s">
        <v>3415</v>
      </c>
      <c r="D1204" s="1" t="s">
        <v>2767</v>
      </c>
      <c r="E1204" s="1" t="s">
        <v>2322</v>
      </c>
      <c r="F1204" s="1" t="s">
        <v>259</v>
      </c>
      <c r="G1204" s="1" t="s">
        <v>2092</v>
      </c>
      <c r="H1204" s="1" t="s">
        <v>3416</v>
      </c>
      <c r="I1204" s="1">
        <f>+Territorio[[#This Row],[id]]</f>
        <v>1194</v>
      </c>
    </row>
    <row r="1205" spans="2:9" x14ac:dyDescent="0.3">
      <c r="B1205">
        <v>1195</v>
      </c>
      <c r="C1205" s="1" t="s">
        <v>3417</v>
      </c>
      <c r="D1205" s="1" t="s">
        <v>2770</v>
      </c>
      <c r="E1205" s="1" t="s">
        <v>2322</v>
      </c>
      <c r="F1205" s="1" t="s">
        <v>259</v>
      </c>
      <c r="G1205" s="1" t="s">
        <v>2092</v>
      </c>
      <c r="H1205" s="1" t="s">
        <v>3418</v>
      </c>
      <c r="I1205" s="1">
        <f>+Territorio[[#This Row],[id]]</f>
        <v>1195</v>
      </c>
    </row>
    <row r="1206" spans="2:9" x14ac:dyDescent="0.3">
      <c r="B1206">
        <v>1196</v>
      </c>
      <c r="C1206" s="1" t="s">
        <v>3419</v>
      </c>
      <c r="D1206" s="1" t="s">
        <v>3420</v>
      </c>
      <c r="E1206" s="1" t="s">
        <v>2322</v>
      </c>
      <c r="F1206" s="1" t="s">
        <v>259</v>
      </c>
      <c r="G1206" s="1" t="s">
        <v>2092</v>
      </c>
      <c r="H1206" s="1" t="s">
        <v>3421</v>
      </c>
      <c r="I1206" s="1">
        <f>+Territorio[[#This Row],[id]]</f>
        <v>1196</v>
      </c>
    </row>
    <row r="1207" spans="2:9" x14ac:dyDescent="0.3">
      <c r="B1207">
        <v>1197</v>
      </c>
      <c r="C1207" s="1" t="s">
        <v>3422</v>
      </c>
      <c r="D1207" s="1" t="s">
        <v>2773</v>
      </c>
      <c r="E1207" s="1" t="s">
        <v>2322</v>
      </c>
      <c r="F1207" s="1" t="s">
        <v>259</v>
      </c>
      <c r="G1207" s="1" t="s">
        <v>2092</v>
      </c>
      <c r="H1207" s="1" t="s">
        <v>3423</v>
      </c>
      <c r="I1207" s="1">
        <f>+Territorio[[#This Row],[id]]</f>
        <v>1197</v>
      </c>
    </row>
    <row r="1208" spans="2:9" x14ac:dyDescent="0.3">
      <c r="B1208">
        <v>1198</v>
      </c>
      <c r="C1208" s="1" t="s">
        <v>3424</v>
      </c>
      <c r="D1208" s="1" t="s">
        <v>3425</v>
      </c>
      <c r="E1208" s="1" t="s">
        <v>2322</v>
      </c>
      <c r="F1208" s="1" t="s">
        <v>259</v>
      </c>
      <c r="G1208" s="1" t="s">
        <v>2092</v>
      </c>
      <c r="H1208" s="1" t="s">
        <v>3426</v>
      </c>
      <c r="I1208" s="1">
        <f>+Territorio[[#This Row],[id]]</f>
        <v>1198</v>
      </c>
    </row>
    <row r="1209" spans="2:9" x14ac:dyDescent="0.3">
      <c r="B1209">
        <v>1199</v>
      </c>
      <c r="C1209" s="1" t="s">
        <v>3427</v>
      </c>
      <c r="D1209" s="1" t="s">
        <v>3428</v>
      </c>
      <c r="E1209" s="1" t="s">
        <v>2322</v>
      </c>
      <c r="F1209" s="1" t="s">
        <v>259</v>
      </c>
      <c r="G1209" s="1" t="s">
        <v>2092</v>
      </c>
      <c r="H1209" s="1" t="s">
        <v>3429</v>
      </c>
      <c r="I1209" s="1">
        <f>+Territorio[[#This Row],[id]]</f>
        <v>1199</v>
      </c>
    </row>
    <row r="1210" spans="2:9" x14ac:dyDescent="0.3">
      <c r="B1210">
        <v>1200</v>
      </c>
      <c r="C1210" s="1" t="s">
        <v>3430</v>
      </c>
      <c r="D1210" s="1" t="s">
        <v>3431</v>
      </c>
      <c r="E1210" s="1" t="s">
        <v>2322</v>
      </c>
      <c r="F1210" s="1" t="s">
        <v>259</v>
      </c>
      <c r="G1210" s="1" t="s">
        <v>2092</v>
      </c>
      <c r="H1210" s="1" t="s">
        <v>3432</v>
      </c>
      <c r="I1210" s="1">
        <f>+Territorio[[#This Row],[id]]</f>
        <v>1200</v>
      </c>
    </row>
    <row r="1211" spans="2:9" x14ac:dyDescent="0.3">
      <c r="B1211">
        <v>1201</v>
      </c>
      <c r="C1211" s="1" t="s">
        <v>3433</v>
      </c>
      <c r="D1211" s="1" t="s">
        <v>3434</v>
      </c>
      <c r="E1211" s="1" t="s">
        <v>2322</v>
      </c>
      <c r="F1211" s="1" t="s">
        <v>259</v>
      </c>
      <c r="G1211" s="1" t="s">
        <v>2092</v>
      </c>
      <c r="H1211" s="1" t="s">
        <v>3435</v>
      </c>
      <c r="I1211" s="1">
        <f>+Territorio[[#This Row],[id]]</f>
        <v>1201</v>
      </c>
    </row>
    <row r="1212" spans="2:9" x14ac:dyDescent="0.3">
      <c r="B1212">
        <v>1202</v>
      </c>
      <c r="C1212" s="1" t="s">
        <v>3436</v>
      </c>
      <c r="D1212" s="1" t="s">
        <v>3437</v>
      </c>
      <c r="E1212" s="1" t="s">
        <v>2322</v>
      </c>
      <c r="F1212" s="1" t="s">
        <v>259</v>
      </c>
      <c r="G1212" s="1" t="s">
        <v>2092</v>
      </c>
      <c r="H1212" s="1" t="s">
        <v>3438</v>
      </c>
      <c r="I1212" s="1">
        <f>+Territorio[[#This Row],[id]]</f>
        <v>1202</v>
      </c>
    </row>
    <row r="1213" spans="2:9" x14ac:dyDescent="0.3">
      <c r="B1213">
        <v>1203</v>
      </c>
      <c r="C1213" s="1" t="s">
        <v>3439</v>
      </c>
      <c r="D1213" s="1" t="s">
        <v>3440</v>
      </c>
      <c r="E1213" s="1" t="s">
        <v>2322</v>
      </c>
      <c r="F1213" s="1" t="s">
        <v>259</v>
      </c>
      <c r="G1213" s="1" t="s">
        <v>2092</v>
      </c>
      <c r="H1213" s="1" t="s">
        <v>3441</v>
      </c>
      <c r="I1213" s="1">
        <f>+Territorio[[#This Row],[id]]</f>
        <v>1203</v>
      </c>
    </row>
    <row r="1214" spans="2:9" x14ac:dyDescent="0.3">
      <c r="B1214">
        <v>1204</v>
      </c>
      <c r="C1214" s="1" t="s">
        <v>3442</v>
      </c>
      <c r="D1214" s="1" t="s">
        <v>3443</v>
      </c>
      <c r="E1214" s="1" t="s">
        <v>2322</v>
      </c>
      <c r="F1214" s="1" t="s">
        <v>259</v>
      </c>
      <c r="G1214" s="1" t="s">
        <v>2092</v>
      </c>
      <c r="H1214" s="1" t="s">
        <v>3444</v>
      </c>
      <c r="I1214" s="1">
        <f>+Territorio[[#This Row],[id]]</f>
        <v>1204</v>
      </c>
    </row>
    <row r="1215" spans="2:9" x14ac:dyDescent="0.3">
      <c r="B1215">
        <v>1205</v>
      </c>
      <c r="C1215" s="1" t="s">
        <v>3445</v>
      </c>
      <c r="D1215" s="1" t="s">
        <v>3446</v>
      </c>
      <c r="E1215" s="1" t="s">
        <v>2322</v>
      </c>
      <c r="F1215" s="1" t="s">
        <v>259</v>
      </c>
      <c r="G1215" s="1" t="s">
        <v>2092</v>
      </c>
      <c r="H1215" s="1" t="s">
        <v>3447</v>
      </c>
      <c r="I1215" s="1">
        <f>+Territorio[[#This Row],[id]]</f>
        <v>1205</v>
      </c>
    </row>
    <row r="1216" spans="2:9" x14ac:dyDescent="0.3">
      <c r="B1216">
        <v>1206</v>
      </c>
      <c r="C1216" s="1" t="s">
        <v>3448</v>
      </c>
      <c r="D1216" s="1" t="s">
        <v>3449</v>
      </c>
      <c r="E1216" s="1" t="s">
        <v>2322</v>
      </c>
      <c r="F1216" s="1" t="s">
        <v>259</v>
      </c>
      <c r="G1216" s="1" t="s">
        <v>2092</v>
      </c>
      <c r="H1216" s="1" t="s">
        <v>3450</v>
      </c>
      <c r="I1216" s="1">
        <f>+Territorio[[#This Row],[id]]</f>
        <v>1206</v>
      </c>
    </row>
    <row r="1217" spans="2:9" x14ac:dyDescent="0.3">
      <c r="B1217">
        <v>1207</v>
      </c>
      <c r="C1217" s="1" t="s">
        <v>3451</v>
      </c>
      <c r="D1217" s="1" t="s">
        <v>3452</v>
      </c>
      <c r="E1217" s="1" t="s">
        <v>2322</v>
      </c>
      <c r="F1217" s="1" t="s">
        <v>259</v>
      </c>
      <c r="G1217" s="1" t="s">
        <v>2092</v>
      </c>
      <c r="H1217" s="1" t="s">
        <v>3453</v>
      </c>
      <c r="I1217" s="1">
        <f>+Territorio[[#This Row],[id]]</f>
        <v>1207</v>
      </c>
    </row>
    <row r="1218" spans="2:9" x14ac:dyDescent="0.3">
      <c r="B1218">
        <v>1208</v>
      </c>
      <c r="C1218" s="1" t="s">
        <v>3454</v>
      </c>
      <c r="D1218" s="1" t="s">
        <v>3455</v>
      </c>
      <c r="E1218" s="1" t="s">
        <v>2322</v>
      </c>
      <c r="F1218" s="1" t="s">
        <v>259</v>
      </c>
      <c r="G1218" s="1" t="s">
        <v>2092</v>
      </c>
      <c r="H1218" s="1" t="s">
        <v>3456</v>
      </c>
      <c r="I1218" s="1">
        <f>+Territorio[[#This Row],[id]]</f>
        <v>1208</v>
      </c>
    </row>
    <row r="1219" spans="2:9" x14ac:dyDescent="0.3">
      <c r="B1219">
        <v>1209</v>
      </c>
      <c r="C1219" s="1" t="s">
        <v>3457</v>
      </c>
      <c r="D1219" s="1" t="s">
        <v>3458</v>
      </c>
      <c r="E1219" s="1" t="s">
        <v>2322</v>
      </c>
      <c r="F1219" s="1" t="s">
        <v>259</v>
      </c>
      <c r="G1219" s="1" t="s">
        <v>2092</v>
      </c>
      <c r="H1219" s="1" t="s">
        <v>3459</v>
      </c>
      <c r="I1219" s="1">
        <f>+Territorio[[#This Row],[id]]</f>
        <v>1209</v>
      </c>
    </row>
    <row r="1220" spans="2:9" x14ac:dyDescent="0.3">
      <c r="B1220">
        <v>1210</v>
      </c>
      <c r="C1220" s="1" t="s">
        <v>3460</v>
      </c>
      <c r="D1220" s="1" t="s">
        <v>3461</v>
      </c>
      <c r="E1220" s="1" t="s">
        <v>2322</v>
      </c>
      <c r="F1220" s="1" t="s">
        <v>259</v>
      </c>
      <c r="G1220" s="1" t="s">
        <v>2092</v>
      </c>
      <c r="H1220" s="1" t="s">
        <v>3462</v>
      </c>
      <c r="I1220" s="1">
        <f>+Territorio[[#This Row],[id]]</f>
        <v>1210</v>
      </c>
    </row>
    <row r="1221" spans="2:9" x14ac:dyDescent="0.3">
      <c r="B1221">
        <v>1211</v>
      </c>
      <c r="C1221" s="1" t="s">
        <v>3463</v>
      </c>
      <c r="D1221" s="1" t="s">
        <v>3464</v>
      </c>
      <c r="E1221" s="1" t="s">
        <v>2322</v>
      </c>
      <c r="F1221" s="1" t="s">
        <v>259</v>
      </c>
      <c r="G1221" s="1" t="s">
        <v>2092</v>
      </c>
      <c r="H1221" s="1" t="s">
        <v>3465</v>
      </c>
      <c r="I1221" s="1">
        <f>+Territorio[[#This Row],[id]]</f>
        <v>1211</v>
      </c>
    </row>
    <row r="1222" spans="2:9" x14ac:dyDescent="0.3">
      <c r="B1222">
        <v>1212</v>
      </c>
      <c r="C1222" s="1" t="s">
        <v>3466</v>
      </c>
      <c r="D1222" s="1" t="s">
        <v>3467</v>
      </c>
      <c r="E1222" s="1" t="s">
        <v>2322</v>
      </c>
      <c r="F1222" s="1" t="s">
        <v>259</v>
      </c>
      <c r="G1222" s="1" t="s">
        <v>2092</v>
      </c>
      <c r="H1222" s="1" t="s">
        <v>3468</v>
      </c>
      <c r="I1222" s="1">
        <f>+Territorio[[#This Row],[id]]</f>
        <v>1212</v>
      </c>
    </row>
    <row r="1223" spans="2:9" x14ac:dyDescent="0.3">
      <c r="B1223">
        <v>1213</v>
      </c>
      <c r="C1223" s="1" t="s">
        <v>3469</v>
      </c>
      <c r="D1223" s="1" t="s">
        <v>3470</v>
      </c>
      <c r="E1223" s="1" t="s">
        <v>2322</v>
      </c>
      <c r="F1223" s="1" t="s">
        <v>259</v>
      </c>
      <c r="G1223" s="1" t="s">
        <v>2092</v>
      </c>
      <c r="H1223" s="1" t="s">
        <v>3471</v>
      </c>
      <c r="I1223" s="1">
        <f>+Territorio[[#This Row],[id]]</f>
        <v>1213</v>
      </c>
    </row>
    <row r="1224" spans="2:9" x14ac:dyDescent="0.3">
      <c r="B1224">
        <v>1214</v>
      </c>
      <c r="C1224" s="1" t="s">
        <v>3472</v>
      </c>
      <c r="D1224" s="1" t="s">
        <v>3473</v>
      </c>
      <c r="E1224" s="1" t="s">
        <v>2322</v>
      </c>
      <c r="F1224" s="1" t="s">
        <v>259</v>
      </c>
      <c r="G1224" s="1" t="s">
        <v>2092</v>
      </c>
      <c r="H1224" s="1" t="s">
        <v>3474</v>
      </c>
      <c r="I1224" s="1">
        <f>+Territorio[[#This Row],[id]]</f>
        <v>1214</v>
      </c>
    </row>
    <row r="1225" spans="2:9" x14ac:dyDescent="0.3">
      <c r="B1225">
        <v>1215</v>
      </c>
      <c r="C1225" s="1" t="s">
        <v>3475</v>
      </c>
      <c r="D1225" s="1" t="s">
        <v>3476</v>
      </c>
      <c r="E1225" s="1" t="s">
        <v>2322</v>
      </c>
      <c r="F1225" s="1" t="s">
        <v>259</v>
      </c>
      <c r="G1225" s="1" t="s">
        <v>2092</v>
      </c>
      <c r="H1225" s="1" t="s">
        <v>3477</v>
      </c>
      <c r="I1225" s="1">
        <f>+Territorio[[#This Row],[id]]</f>
        <v>1215</v>
      </c>
    </row>
    <row r="1226" spans="2:9" x14ac:dyDescent="0.3">
      <c r="B1226">
        <v>1216</v>
      </c>
      <c r="C1226" s="1" t="s">
        <v>3478</v>
      </c>
      <c r="D1226" s="1" t="s">
        <v>3479</v>
      </c>
      <c r="E1226" s="1" t="s">
        <v>2322</v>
      </c>
      <c r="F1226" s="1" t="s">
        <v>259</v>
      </c>
      <c r="G1226" s="1" t="s">
        <v>2092</v>
      </c>
      <c r="H1226" s="1" t="s">
        <v>3480</v>
      </c>
      <c r="I1226" s="1">
        <f>+Territorio[[#This Row],[id]]</f>
        <v>1216</v>
      </c>
    </row>
    <row r="1227" spans="2:9" x14ac:dyDescent="0.3">
      <c r="B1227">
        <v>1217</v>
      </c>
      <c r="C1227" s="1" t="s">
        <v>3481</v>
      </c>
      <c r="D1227" s="1" t="s">
        <v>3482</v>
      </c>
      <c r="E1227" s="1" t="s">
        <v>2322</v>
      </c>
      <c r="F1227" s="1" t="s">
        <v>259</v>
      </c>
      <c r="G1227" s="1" t="s">
        <v>2092</v>
      </c>
      <c r="H1227" s="1" t="s">
        <v>3483</v>
      </c>
      <c r="I1227" s="1">
        <f>+Territorio[[#This Row],[id]]</f>
        <v>1217</v>
      </c>
    </row>
    <row r="1228" spans="2:9" x14ac:dyDescent="0.3">
      <c r="B1228">
        <v>1218</v>
      </c>
      <c r="C1228" s="1" t="s">
        <v>3484</v>
      </c>
      <c r="D1228" s="1" t="s">
        <v>3485</v>
      </c>
      <c r="E1228" s="1" t="s">
        <v>2322</v>
      </c>
      <c r="F1228" s="1" t="s">
        <v>259</v>
      </c>
      <c r="G1228" s="1" t="s">
        <v>2092</v>
      </c>
      <c r="H1228" s="1" t="s">
        <v>3486</v>
      </c>
      <c r="I1228" s="1">
        <f>+Territorio[[#This Row],[id]]</f>
        <v>1218</v>
      </c>
    </row>
    <row r="1229" spans="2:9" x14ac:dyDescent="0.3">
      <c r="B1229">
        <v>1219</v>
      </c>
      <c r="C1229" s="1" t="s">
        <v>3487</v>
      </c>
      <c r="D1229" s="1" t="s">
        <v>3488</v>
      </c>
      <c r="E1229" s="1" t="s">
        <v>2322</v>
      </c>
      <c r="F1229" s="1" t="s">
        <v>259</v>
      </c>
      <c r="G1229" s="1" t="s">
        <v>2092</v>
      </c>
      <c r="H1229" s="1" t="s">
        <v>3489</v>
      </c>
      <c r="I1229" s="1">
        <f>+Territorio[[#This Row],[id]]</f>
        <v>1219</v>
      </c>
    </row>
    <row r="1230" spans="2:9" x14ac:dyDescent="0.3">
      <c r="B1230">
        <v>1220</v>
      </c>
      <c r="C1230" s="1" t="s">
        <v>3490</v>
      </c>
      <c r="D1230" s="1" t="s">
        <v>3491</v>
      </c>
      <c r="E1230" s="1" t="s">
        <v>2322</v>
      </c>
      <c r="F1230" s="1" t="s">
        <v>259</v>
      </c>
      <c r="G1230" s="1" t="s">
        <v>2092</v>
      </c>
      <c r="H1230" s="1" t="s">
        <v>3492</v>
      </c>
      <c r="I1230" s="1">
        <f>+Territorio[[#This Row],[id]]</f>
        <v>1220</v>
      </c>
    </row>
    <row r="1231" spans="2:9" x14ac:dyDescent="0.3">
      <c r="B1231">
        <v>1221</v>
      </c>
      <c r="C1231" s="1" t="s">
        <v>3493</v>
      </c>
      <c r="D1231" s="1" t="s">
        <v>3494</v>
      </c>
      <c r="E1231" s="1" t="s">
        <v>2322</v>
      </c>
      <c r="F1231" s="1" t="s">
        <v>259</v>
      </c>
      <c r="G1231" s="1" t="s">
        <v>2092</v>
      </c>
      <c r="H1231" s="1" t="s">
        <v>3495</v>
      </c>
      <c r="I1231" s="1">
        <f>+Territorio[[#This Row],[id]]</f>
        <v>1221</v>
      </c>
    </row>
    <row r="1232" spans="2:9" x14ac:dyDescent="0.3">
      <c r="B1232">
        <v>1222</v>
      </c>
      <c r="C1232" s="1" t="s">
        <v>3496</v>
      </c>
      <c r="D1232" s="1" t="s">
        <v>3497</v>
      </c>
      <c r="E1232" s="1" t="s">
        <v>2322</v>
      </c>
      <c r="F1232" s="1" t="s">
        <v>259</v>
      </c>
      <c r="G1232" s="1" t="s">
        <v>2092</v>
      </c>
      <c r="H1232" s="1" t="s">
        <v>3498</v>
      </c>
      <c r="I1232" s="1">
        <f>+Territorio[[#This Row],[id]]</f>
        <v>1222</v>
      </c>
    </row>
    <row r="1233" spans="2:9" x14ac:dyDescent="0.3">
      <c r="B1233">
        <v>1223</v>
      </c>
      <c r="C1233" s="1" t="s">
        <v>3499</v>
      </c>
      <c r="D1233" s="1" t="s">
        <v>3500</v>
      </c>
      <c r="E1233" s="1" t="s">
        <v>2322</v>
      </c>
      <c r="F1233" s="1" t="s">
        <v>259</v>
      </c>
      <c r="G1233" s="1" t="s">
        <v>2092</v>
      </c>
      <c r="H1233" s="1" t="s">
        <v>3501</v>
      </c>
      <c r="I1233" s="1">
        <f>+Territorio[[#This Row],[id]]</f>
        <v>1223</v>
      </c>
    </row>
    <row r="1234" spans="2:9" x14ac:dyDescent="0.3">
      <c r="B1234">
        <v>1224</v>
      </c>
      <c r="C1234" s="1" t="s">
        <v>3502</v>
      </c>
      <c r="D1234" s="1" t="s">
        <v>3503</v>
      </c>
      <c r="E1234" s="1" t="s">
        <v>2322</v>
      </c>
      <c r="F1234" s="1" t="s">
        <v>259</v>
      </c>
      <c r="G1234" s="1" t="s">
        <v>2092</v>
      </c>
      <c r="H1234" s="1" t="s">
        <v>3504</v>
      </c>
      <c r="I1234" s="1">
        <f>+Territorio[[#This Row],[id]]</f>
        <v>1224</v>
      </c>
    </row>
    <row r="1235" spans="2:9" x14ac:dyDescent="0.3">
      <c r="B1235">
        <v>1225</v>
      </c>
      <c r="C1235" s="1" t="s">
        <v>3505</v>
      </c>
      <c r="D1235" s="1" t="s">
        <v>3506</v>
      </c>
      <c r="E1235" s="1" t="s">
        <v>2322</v>
      </c>
      <c r="F1235" s="1" t="s">
        <v>259</v>
      </c>
      <c r="G1235" s="1" t="s">
        <v>2092</v>
      </c>
      <c r="H1235" s="1" t="s">
        <v>3507</v>
      </c>
      <c r="I1235" s="1">
        <f>+Territorio[[#This Row],[id]]</f>
        <v>1225</v>
      </c>
    </row>
    <row r="1236" spans="2:9" x14ac:dyDescent="0.3">
      <c r="B1236">
        <v>1226</v>
      </c>
      <c r="C1236" s="1" t="s">
        <v>2235</v>
      </c>
      <c r="D1236" s="1" t="s">
        <v>3508</v>
      </c>
      <c r="E1236" s="1" t="s">
        <v>2322</v>
      </c>
      <c r="F1236" s="1" t="s">
        <v>259</v>
      </c>
      <c r="G1236" s="1" t="s">
        <v>2092</v>
      </c>
      <c r="H1236" s="1" t="s">
        <v>3509</v>
      </c>
      <c r="I1236" s="1">
        <f>+Territorio[[#This Row],[id]]</f>
        <v>1226</v>
      </c>
    </row>
    <row r="1237" spans="2:9" x14ac:dyDescent="0.3">
      <c r="B1237">
        <v>1227</v>
      </c>
      <c r="C1237" s="1" t="s">
        <v>2089</v>
      </c>
      <c r="D1237" s="1" t="s">
        <v>3510</v>
      </c>
      <c r="E1237" s="1" t="s">
        <v>2322</v>
      </c>
      <c r="F1237" s="1" t="s">
        <v>259</v>
      </c>
      <c r="G1237" s="1" t="s">
        <v>2092</v>
      </c>
      <c r="H1237" s="1" t="s">
        <v>3511</v>
      </c>
      <c r="I1237" s="1">
        <f>+Territorio[[#This Row],[id]]</f>
        <v>1227</v>
      </c>
    </row>
    <row r="1238" spans="2:9" x14ac:dyDescent="0.3">
      <c r="B1238">
        <v>1228</v>
      </c>
      <c r="C1238" s="1" t="s">
        <v>3512</v>
      </c>
      <c r="D1238" s="1" t="s">
        <v>3513</v>
      </c>
      <c r="E1238" s="1" t="s">
        <v>2322</v>
      </c>
      <c r="F1238" s="1" t="s">
        <v>259</v>
      </c>
      <c r="G1238" s="1" t="s">
        <v>2092</v>
      </c>
      <c r="H1238" s="1" t="s">
        <v>3514</v>
      </c>
      <c r="I1238" s="1">
        <f>+Territorio[[#This Row],[id]]</f>
        <v>1228</v>
      </c>
    </row>
    <row r="1239" spans="2:9" x14ac:dyDescent="0.3">
      <c r="B1239">
        <v>1229</v>
      </c>
      <c r="C1239" s="1" t="s">
        <v>3515</v>
      </c>
      <c r="D1239" s="1" t="s">
        <v>3516</v>
      </c>
      <c r="E1239" s="1" t="s">
        <v>2322</v>
      </c>
      <c r="F1239" s="1" t="s">
        <v>259</v>
      </c>
      <c r="G1239" s="1" t="s">
        <v>2092</v>
      </c>
      <c r="H1239" s="1" t="s">
        <v>3517</v>
      </c>
      <c r="I1239" s="1">
        <f>+Territorio[[#This Row],[id]]</f>
        <v>1229</v>
      </c>
    </row>
    <row r="1240" spans="2:9" x14ac:dyDescent="0.3">
      <c r="B1240">
        <v>1230</v>
      </c>
      <c r="C1240" s="1" t="s">
        <v>1020</v>
      </c>
      <c r="D1240" s="1" t="s">
        <v>3518</v>
      </c>
      <c r="E1240" s="1" t="s">
        <v>2322</v>
      </c>
      <c r="F1240" s="1" t="s">
        <v>259</v>
      </c>
      <c r="G1240" s="1" t="s">
        <v>2092</v>
      </c>
      <c r="H1240" s="1" t="s">
        <v>3519</v>
      </c>
      <c r="I1240" s="1">
        <f>+Territorio[[#This Row],[id]]</f>
        <v>1230</v>
      </c>
    </row>
    <row r="1241" spans="2:9" x14ac:dyDescent="0.3">
      <c r="B1241">
        <v>1231</v>
      </c>
      <c r="C1241" s="1" t="s">
        <v>3520</v>
      </c>
      <c r="D1241" s="1" t="s">
        <v>3521</v>
      </c>
      <c r="E1241" s="1" t="s">
        <v>2322</v>
      </c>
      <c r="F1241" s="1" t="s">
        <v>259</v>
      </c>
      <c r="G1241" s="1" t="s">
        <v>2092</v>
      </c>
      <c r="H1241" s="1" t="s">
        <v>3522</v>
      </c>
      <c r="I1241" s="1">
        <f>+Territorio[[#This Row],[id]]</f>
        <v>1231</v>
      </c>
    </row>
    <row r="1242" spans="2:9" x14ac:dyDescent="0.3">
      <c r="B1242">
        <v>1232</v>
      </c>
      <c r="C1242" s="1" t="s">
        <v>1040</v>
      </c>
      <c r="D1242" s="1" t="s">
        <v>3523</v>
      </c>
      <c r="E1242" s="1" t="s">
        <v>2322</v>
      </c>
      <c r="F1242" s="1" t="s">
        <v>259</v>
      </c>
      <c r="G1242" s="1" t="s">
        <v>2092</v>
      </c>
      <c r="H1242" s="1" t="s">
        <v>3524</v>
      </c>
      <c r="I1242" s="1">
        <f>+Territorio[[#This Row],[id]]</f>
        <v>1232</v>
      </c>
    </row>
    <row r="1243" spans="2:9" x14ac:dyDescent="0.3">
      <c r="B1243">
        <v>1233</v>
      </c>
      <c r="C1243" s="1" t="s">
        <v>3525</v>
      </c>
      <c r="D1243" s="1" t="s">
        <v>3526</v>
      </c>
      <c r="E1243" s="1" t="s">
        <v>2322</v>
      </c>
      <c r="F1243" s="1" t="s">
        <v>259</v>
      </c>
      <c r="G1243" s="1" t="s">
        <v>2092</v>
      </c>
      <c r="H1243" s="1" t="s">
        <v>3527</v>
      </c>
      <c r="I1243" s="1">
        <f>+Territorio[[#This Row],[id]]</f>
        <v>1233</v>
      </c>
    </row>
    <row r="1244" spans="2:9" x14ac:dyDescent="0.3">
      <c r="B1244">
        <v>1234</v>
      </c>
      <c r="C1244" s="1" t="s">
        <v>3528</v>
      </c>
      <c r="D1244" s="1" t="s">
        <v>3529</v>
      </c>
      <c r="E1244" s="1" t="s">
        <v>2322</v>
      </c>
      <c r="F1244" s="1" t="s">
        <v>259</v>
      </c>
      <c r="G1244" s="1" t="s">
        <v>2092</v>
      </c>
      <c r="H1244" s="1" t="s">
        <v>3530</v>
      </c>
      <c r="I1244" s="1">
        <f>+Territorio[[#This Row],[id]]</f>
        <v>1234</v>
      </c>
    </row>
    <row r="1245" spans="2:9" x14ac:dyDescent="0.3">
      <c r="B1245">
        <v>1235</v>
      </c>
      <c r="C1245" s="1" t="s">
        <v>3531</v>
      </c>
      <c r="D1245" s="1" t="s">
        <v>3532</v>
      </c>
      <c r="E1245" s="1" t="s">
        <v>2322</v>
      </c>
      <c r="F1245" s="1" t="s">
        <v>259</v>
      </c>
      <c r="G1245" s="1" t="s">
        <v>2092</v>
      </c>
      <c r="H1245" s="1" t="s">
        <v>3533</v>
      </c>
      <c r="I1245" s="1">
        <f>+Territorio[[#This Row],[id]]</f>
        <v>1235</v>
      </c>
    </row>
    <row r="1246" spans="2:9" x14ac:dyDescent="0.3">
      <c r="B1246">
        <v>1236</v>
      </c>
      <c r="C1246" s="1" t="s">
        <v>3534</v>
      </c>
      <c r="D1246" s="1" t="s">
        <v>3535</v>
      </c>
      <c r="E1246" s="1" t="s">
        <v>2322</v>
      </c>
      <c r="F1246" s="1" t="s">
        <v>259</v>
      </c>
      <c r="G1246" s="1" t="s">
        <v>2092</v>
      </c>
      <c r="H1246" s="1" t="s">
        <v>3536</v>
      </c>
      <c r="I1246" s="1">
        <f>+Territorio[[#This Row],[id]]</f>
        <v>1236</v>
      </c>
    </row>
    <row r="1247" spans="2:9" x14ac:dyDescent="0.3">
      <c r="B1247">
        <v>1237</v>
      </c>
      <c r="C1247" s="1" t="s">
        <v>3537</v>
      </c>
      <c r="D1247" s="1" t="s">
        <v>3538</v>
      </c>
      <c r="E1247" s="1" t="s">
        <v>2322</v>
      </c>
      <c r="F1247" s="1" t="s">
        <v>259</v>
      </c>
      <c r="G1247" s="1" t="s">
        <v>2092</v>
      </c>
      <c r="H1247" s="1" t="s">
        <v>3539</v>
      </c>
      <c r="I1247" s="1">
        <f>+Territorio[[#This Row],[id]]</f>
        <v>1237</v>
      </c>
    </row>
    <row r="1248" spans="2:9" x14ac:dyDescent="0.3">
      <c r="B1248">
        <v>1238</v>
      </c>
      <c r="C1248" s="1" t="s">
        <v>3540</v>
      </c>
      <c r="D1248" s="1" t="s">
        <v>3541</v>
      </c>
      <c r="E1248" s="1" t="s">
        <v>2322</v>
      </c>
      <c r="F1248" s="1" t="s">
        <v>259</v>
      </c>
      <c r="G1248" s="1" t="s">
        <v>2092</v>
      </c>
      <c r="H1248" s="1" t="s">
        <v>3542</v>
      </c>
      <c r="I1248" s="1">
        <f>+Territorio[[#This Row],[id]]</f>
        <v>1238</v>
      </c>
    </row>
    <row r="1249" spans="2:9" x14ac:dyDescent="0.3">
      <c r="B1249">
        <v>1239</v>
      </c>
      <c r="C1249" s="1" t="s">
        <v>3543</v>
      </c>
      <c r="D1249" s="1" t="s">
        <v>3544</v>
      </c>
      <c r="E1249" s="1" t="s">
        <v>2322</v>
      </c>
      <c r="F1249" s="1" t="s">
        <v>259</v>
      </c>
      <c r="G1249" s="1" t="s">
        <v>2092</v>
      </c>
      <c r="H1249" s="1" t="s">
        <v>3545</v>
      </c>
      <c r="I1249" s="1">
        <f>+Territorio[[#This Row],[id]]</f>
        <v>1239</v>
      </c>
    </row>
    <row r="1250" spans="2:9" x14ac:dyDescent="0.3">
      <c r="B1250">
        <v>1240</v>
      </c>
      <c r="C1250" s="1" t="s">
        <v>3546</v>
      </c>
      <c r="D1250" s="1" t="s">
        <v>3547</v>
      </c>
      <c r="E1250" s="1" t="s">
        <v>2322</v>
      </c>
      <c r="F1250" s="1" t="s">
        <v>259</v>
      </c>
      <c r="G1250" s="1" t="s">
        <v>2092</v>
      </c>
      <c r="H1250" s="1" t="s">
        <v>3548</v>
      </c>
      <c r="I1250" s="1">
        <f>+Territorio[[#This Row],[id]]</f>
        <v>1240</v>
      </c>
    </row>
    <row r="1251" spans="2:9" x14ac:dyDescent="0.3">
      <c r="B1251">
        <v>1241</v>
      </c>
      <c r="C1251" s="1" t="s">
        <v>3549</v>
      </c>
      <c r="D1251" s="1" t="s">
        <v>3550</v>
      </c>
      <c r="E1251" s="1" t="s">
        <v>2322</v>
      </c>
      <c r="F1251" s="1" t="s">
        <v>259</v>
      </c>
      <c r="G1251" s="1" t="s">
        <v>2092</v>
      </c>
      <c r="H1251" s="1" t="s">
        <v>3551</v>
      </c>
      <c r="I1251" s="1">
        <f>+Territorio[[#This Row],[id]]</f>
        <v>1241</v>
      </c>
    </row>
    <row r="1252" spans="2:9" x14ac:dyDescent="0.3">
      <c r="B1252">
        <v>1242</v>
      </c>
      <c r="C1252" s="1" t="s">
        <v>3552</v>
      </c>
      <c r="D1252" s="1" t="s">
        <v>3553</v>
      </c>
      <c r="E1252" s="1" t="s">
        <v>2322</v>
      </c>
      <c r="F1252" s="1" t="s">
        <v>259</v>
      </c>
      <c r="G1252" s="1" t="s">
        <v>2092</v>
      </c>
      <c r="H1252" s="1" t="s">
        <v>3554</v>
      </c>
      <c r="I1252" s="1">
        <f>+Territorio[[#This Row],[id]]</f>
        <v>1242</v>
      </c>
    </row>
    <row r="1253" spans="2:9" x14ac:dyDescent="0.3">
      <c r="B1253">
        <v>1243</v>
      </c>
      <c r="C1253" s="1" t="s">
        <v>3555</v>
      </c>
      <c r="D1253" s="1" t="s">
        <v>3556</v>
      </c>
      <c r="E1253" s="1" t="s">
        <v>2322</v>
      </c>
      <c r="F1253" s="1" t="s">
        <v>259</v>
      </c>
      <c r="G1253" s="1" t="s">
        <v>2092</v>
      </c>
      <c r="H1253" s="1" t="s">
        <v>3557</v>
      </c>
      <c r="I1253" s="1">
        <f>+Territorio[[#This Row],[id]]</f>
        <v>1243</v>
      </c>
    </row>
    <row r="1254" spans="2:9" x14ac:dyDescent="0.3">
      <c r="B1254">
        <v>1244</v>
      </c>
      <c r="C1254" s="1" t="s">
        <v>3558</v>
      </c>
      <c r="D1254" s="1" t="s">
        <v>3559</v>
      </c>
      <c r="E1254" s="1" t="s">
        <v>2322</v>
      </c>
      <c r="F1254" s="1" t="s">
        <v>259</v>
      </c>
      <c r="G1254" s="1" t="s">
        <v>2092</v>
      </c>
      <c r="H1254" s="1" t="s">
        <v>3560</v>
      </c>
      <c r="I1254" s="1">
        <f>+Territorio[[#This Row],[id]]</f>
        <v>1244</v>
      </c>
    </row>
    <row r="1255" spans="2:9" x14ac:dyDescent="0.3">
      <c r="B1255">
        <v>1245</v>
      </c>
      <c r="C1255" s="1" t="s">
        <v>751</v>
      </c>
      <c r="D1255" s="1" t="s">
        <v>3561</v>
      </c>
      <c r="E1255" s="1" t="s">
        <v>2322</v>
      </c>
      <c r="F1255" s="1" t="s">
        <v>259</v>
      </c>
      <c r="G1255" s="1" t="s">
        <v>2092</v>
      </c>
      <c r="H1255" s="1" t="s">
        <v>3562</v>
      </c>
      <c r="I1255" s="1">
        <f>+Territorio[[#This Row],[id]]</f>
        <v>1245</v>
      </c>
    </row>
    <row r="1256" spans="2:9" x14ac:dyDescent="0.3">
      <c r="B1256">
        <v>1246</v>
      </c>
      <c r="C1256" s="1" t="s">
        <v>3563</v>
      </c>
      <c r="D1256" s="1" t="s">
        <v>3564</v>
      </c>
      <c r="E1256" s="1" t="s">
        <v>2322</v>
      </c>
      <c r="F1256" s="1" t="s">
        <v>259</v>
      </c>
      <c r="G1256" s="1" t="s">
        <v>2092</v>
      </c>
      <c r="H1256" s="1" t="s">
        <v>3565</v>
      </c>
      <c r="I1256" s="1">
        <f>+Territorio[[#This Row],[id]]</f>
        <v>1246</v>
      </c>
    </row>
    <row r="1257" spans="2:9" x14ac:dyDescent="0.3">
      <c r="B1257">
        <v>1247</v>
      </c>
      <c r="C1257" s="1" t="s">
        <v>3566</v>
      </c>
      <c r="D1257" s="1" t="s">
        <v>3567</v>
      </c>
      <c r="E1257" s="1" t="s">
        <v>2322</v>
      </c>
      <c r="F1257" s="1" t="s">
        <v>259</v>
      </c>
      <c r="G1257" s="1" t="s">
        <v>2092</v>
      </c>
      <c r="H1257" s="1" t="s">
        <v>3568</v>
      </c>
      <c r="I1257" s="1">
        <f>+Territorio[[#This Row],[id]]</f>
        <v>1247</v>
      </c>
    </row>
    <row r="1258" spans="2:9" x14ac:dyDescent="0.3">
      <c r="B1258">
        <v>1248</v>
      </c>
      <c r="C1258" s="1" t="s">
        <v>3569</v>
      </c>
      <c r="D1258" s="1" t="s">
        <v>3570</v>
      </c>
      <c r="E1258" s="1" t="s">
        <v>2322</v>
      </c>
      <c r="F1258" s="1" t="s">
        <v>259</v>
      </c>
      <c r="G1258" s="1" t="s">
        <v>2092</v>
      </c>
      <c r="H1258" s="1" t="s">
        <v>3571</v>
      </c>
      <c r="I1258" s="1">
        <f>+Territorio[[#This Row],[id]]</f>
        <v>1248</v>
      </c>
    </row>
    <row r="1259" spans="2:9" x14ac:dyDescent="0.3">
      <c r="B1259">
        <v>1249</v>
      </c>
      <c r="C1259" s="1" t="s">
        <v>3572</v>
      </c>
      <c r="D1259" s="1" t="s">
        <v>3573</v>
      </c>
      <c r="E1259" s="1" t="s">
        <v>2322</v>
      </c>
      <c r="F1259" s="1" t="s">
        <v>259</v>
      </c>
      <c r="G1259" s="1" t="s">
        <v>2092</v>
      </c>
      <c r="H1259" s="1" t="s">
        <v>3574</v>
      </c>
      <c r="I1259" s="1">
        <f>+Territorio[[#This Row],[id]]</f>
        <v>1249</v>
      </c>
    </row>
    <row r="1260" spans="2:9" x14ac:dyDescent="0.3">
      <c r="B1260">
        <v>1250</v>
      </c>
      <c r="C1260" s="1" t="s">
        <v>3575</v>
      </c>
      <c r="D1260" s="1" t="s">
        <v>3576</v>
      </c>
      <c r="E1260" s="1" t="s">
        <v>2322</v>
      </c>
      <c r="F1260" s="1" t="s">
        <v>259</v>
      </c>
      <c r="G1260" s="1" t="s">
        <v>2092</v>
      </c>
      <c r="H1260" s="1" t="s">
        <v>3577</v>
      </c>
      <c r="I1260" s="1">
        <f>+Territorio[[#This Row],[id]]</f>
        <v>1250</v>
      </c>
    </row>
    <row r="1261" spans="2:9" x14ac:dyDescent="0.3">
      <c r="B1261">
        <v>1251</v>
      </c>
      <c r="C1261" s="1" t="s">
        <v>1011</v>
      </c>
      <c r="D1261" s="1" t="s">
        <v>3578</v>
      </c>
      <c r="E1261" s="1" t="s">
        <v>2322</v>
      </c>
      <c r="F1261" s="1" t="s">
        <v>259</v>
      </c>
      <c r="G1261" s="1" t="s">
        <v>2092</v>
      </c>
      <c r="H1261" s="1" t="s">
        <v>3579</v>
      </c>
      <c r="I1261" s="1">
        <f>+Territorio[[#This Row],[id]]</f>
        <v>1251</v>
      </c>
    </row>
    <row r="1262" spans="2:9" x14ac:dyDescent="0.3">
      <c r="B1262">
        <v>1252</v>
      </c>
      <c r="C1262" s="1" t="s">
        <v>3580</v>
      </c>
      <c r="D1262" s="1" t="s">
        <v>3581</v>
      </c>
      <c r="E1262" s="1" t="s">
        <v>2322</v>
      </c>
      <c r="F1262" s="1" t="s">
        <v>259</v>
      </c>
      <c r="G1262" s="1" t="s">
        <v>2092</v>
      </c>
      <c r="H1262" s="1" t="s">
        <v>3582</v>
      </c>
      <c r="I1262" s="1">
        <f>+Territorio[[#This Row],[id]]</f>
        <v>1252</v>
      </c>
    </row>
    <row r="1263" spans="2:9" x14ac:dyDescent="0.3">
      <c r="B1263">
        <v>1253</v>
      </c>
      <c r="C1263" s="1" t="s">
        <v>1025</v>
      </c>
      <c r="D1263" s="1" t="s">
        <v>3583</v>
      </c>
      <c r="E1263" s="1" t="s">
        <v>2322</v>
      </c>
      <c r="F1263" s="1" t="s">
        <v>259</v>
      </c>
      <c r="G1263" s="1" t="s">
        <v>2092</v>
      </c>
      <c r="H1263" s="1" t="s">
        <v>3584</v>
      </c>
      <c r="I1263" s="1">
        <f>+Territorio[[#This Row],[id]]</f>
        <v>1253</v>
      </c>
    </row>
    <row r="1264" spans="2:9" x14ac:dyDescent="0.3">
      <c r="B1264">
        <v>1254</v>
      </c>
      <c r="C1264" s="1" t="s">
        <v>3585</v>
      </c>
      <c r="D1264" s="1" t="s">
        <v>3586</v>
      </c>
      <c r="E1264" s="1" t="s">
        <v>2322</v>
      </c>
      <c r="F1264" s="1" t="s">
        <v>259</v>
      </c>
      <c r="G1264" s="1" t="s">
        <v>2092</v>
      </c>
      <c r="H1264" s="1" t="s">
        <v>3587</v>
      </c>
      <c r="I1264" s="1">
        <f>+Territorio[[#This Row],[id]]</f>
        <v>1254</v>
      </c>
    </row>
    <row r="1265" spans="2:9" x14ac:dyDescent="0.3">
      <c r="B1265">
        <v>1255</v>
      </c>
      <c r="C1265" s="1" t="s">
        <v>2658</v>
      </c>
      <c r="D1265" s="1" t="s">
        <v>3588</v>
      </c>
      <c r="E1265" s="1" t="s">
        <v>2322</v>
      </c>
      <c r="F1265" s="1" t="s">
        <v>259</v>
      </c>
      <c r="G1265" s="1" t="s">
        <v>2092</v>
      </c>
      <c r="H1265" s="1" t="s">
        <v>3589</v>
      </c>
      <c r="I1265" s="1">
        <f>+Territorio[[#This Row],[id]]</f>
        <v>1255</v>
      </c>
    </row>
    <row r="1266" spans="2:9" x14ac:dyDescent="0.3">
      <c r="B1266">
        <v>1256</v>
      </c>
      <c r="C1266" s="1" t="s">
        <v>698</v>
      </c>
      <c r="D1266" s="1" t="s">
        <v>3590</v>
      </c>
      <c r="E1266" s="1" t="s">
        <v>2322</v>
      </c>
      <c r="F1266" s="1" t="s">
        <v>259</v>
      </c>
      <c r="G1266" s="1" t="s">
        <v>2092</v>
      </c>
      <c r="H1266" s="1" t="s">
        <v>3591</v>
      </c>
      <c r="I1266" s="1">
        <f>+Territorio[[#This Row],[id]]</f>
        <v>1256</v>
      </c>
    </row>
    <row r="1267" spans="2:9" x14ac:dyDescent="0.3">
      <c r="B1267">
        <v>1257</v>
      </c>
      <c r="C1267" s="1" t="s">
        <v>3592</v>
      </c>
      <c r="D1267" s="1" t="s">
        <v>3593</v>
      </c>
      <c r="E1267" s="1" t="s">
        <v>2322</v>
      </c>
      <c r="F1267" s="1" t="s">
        <v>259</v>
      </c>
      <c r="G1267" s="1" t="s">
        <v>2092</v>
      </c>
      <c r="H1267" s="1" t="s">
        <v>3594</v>
      </c>
      <c r="I1267" s="1">
        <f>+Territorio[[#This Row],[id]]</f>
        <v>1257</v>
      </c>
    </row>
    <row r="1268" spans="2:9" x14ac:dyDescent="0.3">
      <c r="B1268">
        <v>1258</v>
      </c>
      <c r="C1268" s="1" t="s">
        <v>3595</v>
      </c>
      <c r="D1268" s="1" t="s">
        <v>3596</v>
      </c>
      <c r="E1268" s="1" t="s">
        <v>2322</v>
      </c>
      <c r="F1268" s="1" t="s">
        <v>259</v>
      </c>
      <c r="G1268" s="1" t="s">
        <v>2092</v>
      </c>
      <c r="H1268" s="1" t="s">
        <v>3597</v>
      </c>
      <c r="I1268" s="1">
        <f>+Territorio[[#This Row],[id]]</f>
        <v>1258</v>
      </c>
    </row>
    <row r="1269" spans="2:9" x14ac:dyDescent="0.3">
      <c r="B1269">
        <v>1259</v>
      </c>
      <c r="C1269" s="1" t="s">
        <v>3598</v>
      </c>
      <c r="D1269" s="1" t="s">
        <v>3599</v>
      </c>
      <c r="E1269" s="1" t="s">
        <v>2322</v>
      </c>
      <c r="F1269" s="1" t="s">
        <v>259</v>
      </c>
      <c r="G1269" s="1" t="s">
        <v>2092</v>
      </c>
      <c r="H1269" s="1" t="s">
        <v>3600</v>
      </c>
      <c r="I1269" s="1">
        <f>+Territorio[[#This Row],[id]]</f>
        <v>1259</v>
      </c>
    </row>
    <row r="1270" spans="2:9" x14ac:dyDescent="0.3">
      <c r="B1270">
        <v>1260</v>
      </c>
      <c r="C1270" s="1" t="s">
        <v>3601</v>
      </c>
      <c r="D1270" s="1" t="s">
        <v>3602</v>
      </c>
      <c r="E1270" s="1" t="s">
        <v>2322</v>
      </c>
      <c r="F1270" s="1" t="s">
        <v>259</v>
      </c>
      <c r="G1270" s="1" t="s">
        <v>2092</v>
      </c>
      <c r="H1270" s="1" t="s">
        <v>3603</v>
      </c>
      <c r="I1270" s="1">
        <f>+Territorio[[#This Row],[id]]</f>
        <v>1260</v>
      </c>
    </row>
    <row r="1271" spans="2:9" x14ac:dyDescent="0.3">
      <c r="B1271">
        <v>1261</v>
      </c>
      <c r="C1271" s="1" t="s">
        <v>3604</v>
      </c>
      <c r="D1271" s="1" t="s">
        <v>3605</v>
      </c>
      <c r="E1271" s="1" t="s">
        <v>2322</v>
      </c>
      <c r="F1271" s="1" t="s">
        <v>259</v>
      </c>
      <c r="G1271" s="1" t="s">
        <v>2092</v>
      </c>
      <c r="H1271" s="1" t="s">
        <v>3606</v>
      </c>
      <c r="I1271" s="1">
        <f>+Territorio[[#This Row],[id]]</f>
        <v>1261</v>
      </c>
    </row>
    <row r="1272" spans="2:9" x14ac:dyDescent="0.3">
      <c r="B1272">
        <v>1262</v>
      </c>
      <c r="C1272" s="1" t="s">
        <v>3607</v>
      </c>
      <c r="D1272" s="1" t="s">
        <v>3608</v>
      </c>
      <c r="E1272" s="1" t="s">
        <v>2322</v>
      </c>
      <c r="F1272" s="1" t="s">
        <v>259</v>
      </c>
      <c r="G1272" s="1" t="s">
        <v>2092</v>
      </c>
      <c r="H1272" s="1" t="s">
        <v>3609</v>
      </c>
      <c r="I1272" s="1">
        <f>+Territorio[[#This Row],[id]]</f>
        <v>1262</v>
      </c>
    </row>
    <row r="1273" spans="2:9" x14ac:dyDescent="0.3">
      <c r="B1273">
        <v>1263</v>
      </c>
      <c r="C1273" s="1" t="s">
        <v>3610</v>
      </c>
      <c r="D1273" s="1" t="s">
        <v>3611</v>
      </c>
      <c r="E1273" s="1" t="s">
        <v>2322</v>
      </c>
      <c r="F1273" s="1" t="s">
        <v>259</v>
      </c>
      <c r="G1273" s="1" t="s">
        <v>2092</v>
      </c>
      <c r="H1273" s="1" t="s">
        <v>3612</v>
      </c>
      <c r="I1273" s="1">
        <f>+Territorio[[#This Row],[id]]</f>
        <v>1263</v>
      </c>
    </row>
    <row r="1274" spans="2:9" x14ac:dyDescent="0.3">
      <c r="B1274">
        <v>1264</v>
      </c>
      <c r="C1274" s="1" t="s">
        <v>2452</v>
      </c>
      <c r="D1274" s="1" t="s">
        <v>3613</v>
      </c>
      <c r="E1274" s="1" t="s">
        <v>2322</v>
      </c>
      <c r="F1274" s="1" t="s">
        <v>259</v>
      </c>
      <c r="G1274" s="1" t="s">
        <v>2092</v>
      </c>
      <c r="H1274" s="1" t="s">
        <v>3614</v>
      </c>
      <c r="I1274" s="1">
        <f>+Territorio[[#This Row],[id]]</f>
        <v>1264</v>
      </c>
    </row>
    <row r="1275" spans="2:9" x14ac:dyDescent="0.3">
      <c r="B1275">
        <v>1265</v>
      </c>
      <c r="C1275" s="1" t="s">
        <v>3615</v>
      </c>
      <c r="D1275" s="1" t="s">
        <v>3616</v>
      </c>
      <c r="E1275" s="1" t="s">
        <v>2322</v>
      </c>
      <c r="F1275" s="1" t="s">
        <v>259</v>
      </c>
      <c r="G1275" s="1" t="s">
        <v>2092</v>
      </c>
      <c r="H1275" s="1" t="s">
        <v>3617</v>
      </c>
      <c r="I1275" s="1">
        <f>+Territorio[[#This Row],[id]]</f>
        <v>1265</v>
      </c>
    </row>
    <row r="1276" spans="2:9" x14ac:dyDescent="0.3">
      <c r="B1276">
        <v>1266</v>
      </c>
      <c r="C1276" s="1" t="s">
        <v>3618</v>
      </c>
      <c r="D1276" s="1" t="s">
        <v>3619</v>
      </c>
      <c r="E1276" s="1" t="s">
        <v>2322</v>
      </c>
      <c r="F1276" s="1" t="s">
        <v>259</v>
      </c>
      <c r="G1276" s="1" t="s">
        <v>2092</v>
      </c>
      <c r="H1276" s="1" t="s">
        <v>3620</v>
      </c>
      <c r="I1276" s="1">
        <f>+Territorio[[#This Row],[id]]</f>
        <v>1266</v>
      </c>
    </row>
    <row r="1277" spans="2:9" x14ac:dyDescent="0.3">
      <c r="B1277">
        <v>1267</v>
      </c>
      <c r="C1277" s="1" t="s">
        <v>715</v>
      </c>
      <c r="D1277" s="1" t="s">
        <v>1084</v>
      </c>
      <c r="E1277" s="1" t="s">
        <v>2322</v>
      </c>
      <c r="F1277" s="1" t="s">
        <v>259</v>
      </c>
      <c r="G1277" s="1" t="s">
        <v>2092</v>
      </c>
      <c r="H1277" s="1" t="s">
        <v>3621</v>
      </c>
      <c r="I1277" s="1">
        <f>+Territorio[[#This Row],[id]]</f>
        <v>1267</v>
      </c>
    </row>
    <row r="1278" spans="2:9" x14ac:dyDescent="0.3">
      <c r="B1278">
        <v>1268</v>
      </c>
      <c r="C1278" s="1" t="s">
        <v>3622</v>
      </c>
      <c r="D1278" s="1" t="s">
        <v>1087</v>
      </c>
      <c r="E1278" s="1" t="s">
        <v>2322</v>
      </c>
      <c r="F1278" s="1" t="s">
        <v>259</v>
      </c>
      <c r="G1278" s="1" t="s">
        <v>2092</v>
      </c>
      <c r="H1278" s="1" t="s">
        <v>3623</v>
      </c>
      <c r="I1278" s="1">
        <f>+Territorio[[#This Row],[id]]</f>
        <v>1268</v>
      </c>
    </row>
    <row r="1279" spans="2:9" x14ac:dyDescent="0.3">
      <c r="B1279">
        <v>1269</v>
      </c>
      <c r="C1279" s="1" t="s">
        <v>3624</v>
      </c>
      <c r="D1279" s="1" t="s">
        <v>1090</v>
      </c>
      <c r="E1279" s="1" t="s">
        <v>2322</v>
      </c>
      <c r="F1279" s="1" t="s">
        <v>259</v>
      </c>
      <c r="G1279" s="1" t="s">
        <v>2092</v>
      </c>
      <c r="H1279" s="1" t="s">
        <v>3625</v>
      </c>
      <c r="I1279" s="1">
        <f>+Territorio[[#This Row],[id]]</f>
        <v>1269</v>
      </c>
    </row>
    <row r="1280" spans="2:9" x14ac:dyDescent="0.3">
      <c r="B1280">
        <v>1270</v>
      </c>
      <c r="C1280" s="1" t="s">
        <v>3626</v>
      </c>
      <c r="D1280" s="1" t="s">
        <v>1093</v>
      </c>
      <c r="E1280" s="1" t="s">
        <v>2322</v>
      </c>
      <c r="F1280" s="1" t="s">
        <v>259</v>
      </c>
      <c r="G1280" s="1" t="s">
        <v>2092</v>
      </c>
      <c r="H1280" s="1" t="s">
        <v>3627</v>
      </c>
      <c r="I1280" s="1">
        <f>+Territorio[[#This Row],[id]]</f>
        <v>1270</v>
      </c>
    </row>
    <row r="1281" spans="2:9" x14ac:dyDescent="0.3">
      <c r="B1281">
        <v>1271</v>
      </c>
      <c r="C1281" s="1" t="s">
        <v>3628</v>
      </c>
      <c r="D1281" s="1" t="s">
        <v>3629</v>
      </c>
      <c r="E1281" s="1" t="s">
        <v>2322</v>
      </c>
      <c r="F1281" s="1" t="s">
        <v>259</v>
      </c>
      <c r="G1281" s="1" t="s">
        <v>2092</v>
      </c>
      <c r="H1281" s="1" t="s">
        <v>3630</v>
      </c>
      <c r="I1281" s="1">
        <f>+Territorio[[#This Row],[id]]</f>
        <v>1271</v>
      </c>
    </row>
    <row r="1282" spans="2:9" x14ac:dyDescent="0.3">
      <c r="B1282">
        <v>1272</v>
      </c>
      <c r="C1282" s="1" t="s">
        <v>3631</v>
      </c>
      <c r="D1282" s="1" t="s">
        <v>3632</v>
      </c>
      <c r="E1282" s="1" t="s">
        <v>2322</v>
      </c>
      <c r="F1282" s="1" t="s">
        <v>259</v>
      </c>
      <c r="G1282" s="1" t="s">
        <v>2092</v>
      </c>
      <c r="H1282" s="1" t="s">
        <v>3633</v>
      </c>
      <c r="I1282" s="1">
        <f>+Territorio[[#This Row],[id]]</f>
        <v>1272</v>
      </c>
    </row>
    <row r="1283" spans="2:9" x14ac:dyDescent="0.3">
      <c r="B1283">
        <v>1273</v>
      </c>
      <c r="C1283" s="1" t="s">
        <v>3634</v>
      </c>
      <c r="D1283" s="1" t="s">
        <v>3635</v>
      </c>
      <c r="E1283" s="1" t="s">
        <v>2322</v>
      </c>
      <c r="F1283" s="1" t="s">
        <v>259</v>
      </c>
      <c r="G1283" s="1" t="s">
        <v>2092</v>
      </c>
      <c r="H1283" s="1" t="s">
        <v>3636</v>
      </c>
      <c r="I1283" s="1">
        <f>+Territorio[[#This Row],[id]]</f>
        <v>1273</v>
      </c>
    </row>
    <row r="1284" spans="2:9" x14ac:dyDescent="0.3">
      <c r="B1284">
        <v>1274</v>
      </c>
      <c r="C1284" s="1" t="s">
        <v>718</v>
      </c>
      <c r="D1284" s="1" t="s">
        <v>1096</v>
      </c>
      <c r="E1284" s="1" t="s">
        <v>2322</v>
      </c>
      <c r="F1284" s="1" t="s">
        <v>259</v>
      </c>
      <c r="G1284" s="1" t="s">
        <v>2092</v>
      </c>
      <c r="H1284" s="1" t="s">
        <v>3637</v>
      </c>
      <c r="I1284" s="1">
        <f>+Territorio[[#This Row],[id]]</f>
        <v>1274</v>
      </c>
    </row>
    <row r="1285" spans="2:9" x14ac:dyDescent="0.3">
      <c r="B1285">
        <v>1275</v>
      </c>
      <c r="C1285" s="1" t="s">
        <v>701</v>
      </c>
      <c r="D1285" s="1" t="s">
        <v>1099</v>
      </c>
      <c r="E1285" s="1" t="s">
        <v>2322</v>
      </c>
      <c r="F1285" s="1" t="s">
        <v>259</v>
      </c>
      <c r="G1285" s="1" t="s">
        <v>2092</v>
      </c>
      <c r="H1285" s="1" t="s">
        <v>3638</v>
      </c>
      <c r="I1285" s="1">
        <f>+Territorio[[#This Row],[id]]</f>
        <v>1275</v>
      </c>
    </row>
    <row r="1286" spans="2:9" x14ac:dyDescent="0.3">
      <c r="B1286">
        <v>1276</v>
      </c>
      <c r="C1286" s="1" t="s">
        <v>3639</v>
      </c>
      <c r="D1286" s="1" t="s">
        <v>1102</v>
      </c>
      <c r="E1286" s="1" t="s">
        <v>2322</v>
      </c>
      <c r="F1286" s="1" t="s">
        <v>259</v>
      </c>
      <c r="G1286" s="1" t="s">
        <v>2092</v>
      </c>
      <c r="H1286" s="1" t="s">
        <v>3640</v>
      </c>
      <c r="I1286" s="1">
        <f>+Territorio[[#This Row],[id]]</f>
        <v>1276</v>
      </c>
    </row>
    <row r="1287" spans="2:9" x14ac:dyDescent="0.3">
      <c r="B1287">
        <v>1277</v>
      </c>
      <c r="C1287" s="1" t="s">
        <v>3641</v>
      </c>
      <c r="D1287" s="1" t="s">
        <v>3642</v>
      </c>
      <c r="E1287" s="1" t="s">
        <v>2322</v>
      </c>
      <c r="F1287" s="1" t="s">
        <v>259</v>
      </c>
      <c r="G1287" s="1" t="s">
        <v>2092</v>
      </c>
      <c r="H1287" s="1" t="s">
        <v>3643</v>
      </c>
      <c r="I1287" s="1">
        <f>+Territorio[[#This Row],[id]]</f>
        <v>1277</v>
      </c>
    </row>
    <row r="1288" spans="2:9" x14ac:dyDescent="0.3">
      <c r="B1288">
        <v>1278</v>
      </c>
      <c r="C1288" s="1" t="s">
        <v>3644</v>
      </c>
      <c r="D1288" s="1" t="s">
        <v>3645</v>
      </c>
      <c r="E1288" s="1" t="s">
        <v>2322</v>
      </c>
      <c r="F1288" s="1" t="s">
        <v>259</v>
      </c>
      <c r="G1288" s="1" t="s">
        <v>2092</v>
      </c>
      <c r="H1288" s="1" t="s">
        <v>3646</v>
      </c>
      <c r="I1288" s="1">
        <f>+Territorio[[#This Row],[id]]</f>
        <v>1278</v>
      </c>
    </row>
    <row r="1289" spans="2:9" x14ac:dyDescent="0.3">
      <c r="B1289">
        <v>1279</v>
      </c>
      <c r="C1289" s="1" t="s">
        <v>3647</v>
      </c>
      <c r="D1289" s="1" t="s">
        <v>3648</v>
      </c>
      <c r="E1289" s="1" t="s">
        <v>2322</v>
      </c>
      <c r="F1289" s="1" t="s">
        <v>259</v>
      </c>
      <c r="G1289" s="1" t="s">
        <v>2092</v>
      </c>
      <c r="H1289" s="1" t="s">
        <v>3649</v>
      </c>
      <c r="I1289" s="1">
        <f>+Territorio[[#This Row],[id]]</f>
        <v>1279</v>
      </c>
    </row>
    <row r="1290" spans="2:9" x14ac:dyDescent="0.3">
      <c r="B1290">
        <v>1280</v>
      </c>
      <c r="C1290" s="1" t="s">
        <v>3650</v>
      </c>
      <c r="D1290" s="1" t="s">
        <v>3651</v>
      </c>
      <c r="E1290" s="1" t="s">
        <v>2322</v>
      </c>
      <c r="F1290" s="1" t="s">
        <v>259</v>
      </c>
      <c r="G1290" s="1" t="s">
        <v>2092</v>
      </c>
      <c r="H1290" s="1" t="s">
        <v>3652</v>
      </c>
      <c r="I1290" s="1">
        <f>+Territorio[[#This Row],[id]]</f>
        <v>1280</v>
      </c>
    </row>
    <row r="1291" spans="2:9" x14ac:dyDescent="0.3">
      <c r="B1291">
        <v>1281</v>
      </c>
      <c r="C1291" s="1" t="s">
        <v>3653</v>
      </c>
      <c r="D1291" s="1" t="s">
        <v>3654</v>
      </c>
      <c r="E1291" s="1" t="s">
        <v>2322</v>
      </c>
      <c r="F1291" s="1" t="s">
        <v>259</v>
      </c>
      <c r="G1291" s="1" t="s">
        <v>2092</v>
      </c>
      <c r="H1291" s="1" t="s">
        <v>3655</v>
      </c>
      <c r="I1291" s="1">
        <f>+Territorio[[#This Row],[id]]</f>
        <v>1281</v>
      </c>
    </row>
    <row r="1292" spans="2:9" x14ac:dyDescent="0.3">
      <c r="B1292">
        <v>1282</v>
      </c>
      <c r="C1292" s="1" t="s">
        <v>3656</v>
      </c>
      <c r="D1292" s="1" t="s">
        <v>3657</v>
      </c>
      <c r="E1292" s="1" t="s">
        <v>2322</v>
      </c>
      <c r="F1292" s="1" t="s">
        <v>259</v>
      </c>
      <c r="G1292" s="1" t="s">
        <v>2092</v>
      </c>
      <c r="H1292" s="1" t="s">
        <v>3658</v>
      </c>
      <c r="I1292" s="1">
        <f>+Territorio[[#This Row],[id]]</f>
        <v>1282</v>
      </c>
    </row>
    <row r="1293" spans="2:9" x14ac:dyDescent="0.3">
      <c r="B1293">
        <v>1283</v>
      </c>
      <c r="C1293" s="1" t="s">
        <v>3659</v>
      </c>
      <c r="D1293" s="1" t="s">
        <v>3660</v>
      </c>
      <c r="E1293" s="1" t="s">
        <v>2322</v>
      </c>
      <c r="F1293" s="1" t="s">
        <v>259</v>
      </c>
      <c r="G1293" s="1" t="s">
        <v>2092</v>
      </c>
      <c r="H1293" s="1" t="s">
        <v>3661</v>
      </c>
      <c r="I1293" s="1">
        <f>+Territorio[[#This Row],[id]]</f>
        <v>1283</v>
      </c>
    </row>
    <row r="1294" spans="2:9" x14ac:dyDescent="0.3">
      <c r="B1294">
        <v>1284</v>
      </c>
      <c r="C1294" s="1" t="s">
        <v>3662</v>
      </c>
      <c r="D1294" s="1" t="s">
        <v>3663</v>
      </c>
      <c r="E1294" s="1" t="s">
        <v>2322</v>
      </c>
      <c r="F1294" s="1" t="s">
        <v>259</v>
      </c>
      <c r="G1294" s="1" t="s">
        <v>2092</v>
      </c>
      <c r="H1294" s="1" t="s">
        <v>3664</v>
      </c>
      <c r="I1294" s="1">
        <f>+Territorio[[#This Row],[id]]</f>
        <v>1284</v>
      </c>
    </row>
    <row r="1295" spans="2:9" x14ac:dyDescent="0.3">
      <c r="B1295">
        <v>1285</v>
      </c>
      <c r="C1295" s="1" t="s">
        <v>3665</v>
      </c>
      <c r="D1295" s="1" t="s">
        <v>3666</v>
      </c>
      <c r="E1295" s="1" t="s">
        <v>2322</v>
      </c>
      <c r="F1295" s="1" t="s">
        <v>259</v>
      </c>
      <c r="G1295" s="1" t="s">
        <v>2092</v>
      </c>
      <c r="H1295" s="1" t="s">
        <v>3667</v>
      </c>
      <c r="I1295" s="1">
        <f>+Territorio[[#This Row],[id]]</f>
        <v>1285</v>
      </c>
    </row>
    <row r="1296" spans="2:9" x14ac:dyDescent="0.3">
      <c r="B1296">
        <v>1286</v>
      </c>
      <c r="C1296" s="1" t="s">
        <v>3668</v>
      </c>
      <c r="D1296" s="1" t="s">
        <v>3669</v>
      </c>
      <c r="E1296" s="1" t="s">
        <v>2322</v>
      </c>
      <c r="F1296" s="1" t="s">
        <v>259</v>
      </c>
      <c r="G1296" s="1" t="s">
        <v>2092</v>
      </c>
      <c r="H1296" s="1" t="s">
        <v>3670</v>
      </c>
      <c r="I1296" s="1">
        <f>+Territorio[[#This Row],[id]]</f>
        <v>1286</v>
      </c>
    </row>
    <row r="1297" spans="2:9" x14ac:dyDescent="0.3">
      <c r="B1297">
        <v>1287</v>
      </c>
      <c r="C1297" s="1" t="s">
        <v>3671</v>
      </c>
      <c r="D1297" s="1" t="s">
        <v>3672</v>
      </c>
      <c r="E1297" s="1" t="s">
        <v>2322</v>
      </c>
      <c r="F1297" s="1" t="s">
        <v>259</v>
      </c>
      <c r="G1297" s="1" t="s">
        <v>2092</v>
      </c>
      <c r="H1297" s="1" t="s">
        <v>3673</v>
      </c>
      <c r="I1297" s="1">
        <f>+Territorio[[#This Row],[id]]</f>
        <v>1287</v>
      </c>
    </row>
    <row r="1298" spans="2:9" x14ac:dyDescent="0.3">
      <c r="B1298">
        <v>1288</v>
      </c>
      <c r="C1298" s="1" t="s">
        <v>3674</v>
      </c>
      <c r="D1298" s="1" t="s">
        <v>3675</v>
      </c>
      <c r="E1298" s="1" t="s">
        <v>2322</v>
      </c>
      <c r="F1298" s="1" t="s">
        <v>259</v>
      </c>
      <c r="G1298" s="1" t="s">
        <v>2092</v>
      </c>
      <c r="H1298" s="1" t="s">
        <v>3676</v>
      </c>
      <c r="I1298" s="1">
        <f>+Territorio[[#This Row],[id]]</f>
        <v>1288</v>
      </c>
    </row>
    <row r="1299" spans="2:9" x14ac:dyDescent="0.3">
      <c r="B1299">
        <v>1289</v>
      </c>
      <c r="C1299" s="1" t="s">
        <v>3677</v>
      </c>
      <c r="D1299" s="1" t="s">
        <v>3678</v>
      </c>
      <c r="E1299" s="1" t="s">
        <v>2322</v>
      </c>
      <c r="F1299" s="1" t="s">
        <v>259</v>
      </c>
      <c r="G1299" s="1" t="s">
        <v>2092</v>
      </c>
      <c r="H1299" s="1" t="s">
        <v>3679</v>
      </c>
      <c r="I1299" s="1">
        <f>+Territorio[[#This Row],[id]]</f>
        <v>1289</v>
      </c>
    </row>
    <row r="1300" spans="2:9" x14ac:dyDescent="0.3">
      <c r="B1300">
        <v>1290</v>
      </c>
      <c r="C1300" s="1" t="s">
        <v>3680</v>
      </c>
      <c r="D1300" s="1" t="s">
        <v>3681</v>
      </c>
      <c r="E1300" s="1" t="s">
        <v>2322</v>
      </c>
      <c r="F1300" s="1" t="s">
        <v>259</v>
      </c>
      <c r="G1300" s="1" t="s">
        <v>2092</v>
      </c>
      <c r="H1300" s="1" t="s">
        <v>3682</v>
      </c>
      <c r="I1300" s="1">
        <f>+Territorio[[#This Row],[id]]</f>
        <v>1290</v>
      </c>
    </row>
    <row r="1301" spans="2:9" x14ac:dyDescent="0.3">
      <c r="B1301">
        <v>1291</v>
      </c>
      <c r="C1301" s="1" t="s">
        <v>3683</v>
      </c>
      <c r="D1301" s="1" t="s">
        <v>2775</v>
      </c>
      <c r="E1301" s="1" t="s">
        <v>2322</v>
      </c>
      <c r="F1301" s="1" t="s">
        <v>277</v>
      </c>
      <c r="G1301" s="1" t="s">
        <v>2092</v>
      </c>
      <c r="H1301" s="1" t="s">
        <v>3684</v>
      </c>
      <c r="I1301" s="1">
        <f>+Territorio[[#This Row],[id]]</f>
        <v>1291</v>
      </c>
    </row>
    <row r="1302" spans="2:9" x14ac:dyDescent="0.3">
      <c r="B1302">
        <v>1292</v>
      </c>
      <c r="C1302" s="1" t="s">
        <v>3685</v>
      </c>
      <c r="D1302" s="1" t="s">
        <v>2778</v>
      </c>
      <c r="E1302" s="1" t="s">
        <v>2322</v>
      </c>
      <c r="F1302" s="1" t="s">
        <v>277</v>
      </c>
      <c r="G1302" s="1" t="s">
        <v>2092</v>
      </c>
      <c r="H1302" s="1" t="s">
        <v>3686</v>
      </c>
      <c r="I1302" s="1">
        <f>+Territorio[[#This Row],[id]]</f>
        <v>1292</v>
      </c>
    </row>
    <row r="1303" spans="2:9" x14ac:dyDescent="0.3">
      <c r="B1303">
        <v>1293</v>
      </c>
      <c r="C1303" s="1" t="s">
        <v>3687</v>
      </c>
      <c r="D1303" s="1" t="s">
        <v>2781</v>
      </c>
      <c r="E1303" s="1" t="s">
        <v>2322</v>
      </c>
      <c r="F1303" s="1" t="s">
        <v>277</v>
      </c>
      <c r="G1303" s="1" t="s">
        <v>2092</v>
      </c>
      <c r="H1303" s="1" t="s">
        <v>3688</v>
      </c>
      <c r="I1303" s="1">
        <f>+Territorio[[#This Row],[id]]</f>
        <v>1293</v>
      </c>
    </row>
    <row r="1304" spans="2:9" x14ac:dyDescent="0.3">
      <c r="B1304">
        <v>1294</v>
      </c>
      <c r="C1304" s="1" t="s">
        <v>718</v>
      </c>
      <c r="D1304" s="1" t="s">
        <v>2784</v>
      </c>
      <c r="E1304" s="1" t="s">
        <v>2322</v>
      </c>
      <c r="F1304" s="1" t="s">
        <v>277</v>
      </c>
      <c r="G1304" s="1" t="s">
        <v>2092</v>
      </c>
      <c r="H1304" s="1" t="s">
        <v>3689</v>
      </c>
      <c r="I1304" s="1">
        <f>+Territorio[[#This Row],[id]]</f>
        <v>1294</v>
      </c>
    </row>
    <row r="1305" spans="2:9" x14ac:dyDescent="0.3">
      <c r="B1305">
        <v>1295</v>
      </c>
      <c r="C1305" s="1" t="s">
        <v>3690</v>
      </c>
      <c r="D1305" s="1" t="s">
        <v>2787</v>
      </c>
      <c r="E1305" s="1" t="s">
        <v>2322</v>
      </c>
      <c r="F1305" s="1" t="s">
        <v>277</v>
      </c>
      <c r="G1305" s="1" t="s">
        <v>2092</v>
      </c>
      <c r="H1305" s="1" t="s">
        <v>3691</v>
      </c>
      <c r="I1305" s="1">
        <f>+Territorio[[#This Row],[id]]</f>
        <v>1295</v>
      </c>
    </row>
    <row r="1306" spans="2:9" x14ac:dyDescent="0.3">
      <c r="B1306">
        <v>1296</v>
      </c>
      <c r="C1306" s="1" t="s">
        <v>3520</v>
      </c>
      <c r="D1306" s="1" t="s">
        <v>2790</v>
      </c>
      <c r="E1306" s="1" t="s">
        <v>2322</v>
      </c>
      <c r="F1306" s="1" t="s">
        <v>277</v>
      </c>
      <c r="G1306" s="1" t="s">
        <v>2092</v>
      </c>
      <c r="H1306" s="1" t="s">
        <v>3692</v>
      </c>
      <c r="I1306" s="1">
        <f>+Territorio[[#This Row],[id]]</f>
        <v>1296</v>
      </c>
    </row>
    <row r="1307" spans="2:9" x14ac:dyDescent="0.3">
      <c r="B1307">
        <v>1297</v>
      </c>
      <c r="C1307" s="1" t="s">
        <v>3693</v>
      </c>
      <c r="D1307" s="1" t="s">
        <v>2793</v>
      </c>
      <c r="E1307" s="1" t="s">
        <v>2322</v>
      </c>
      <c r="F1307" s="1" t="s">
        <v>277</v>
      </c>
      <c r="G1307" s="1" t="s">
        <v>2092</v>
      </c>
      <c r="H1307" s="1" t="s">
        <v>3694</v>
      </c>
      <c r="I1307" s="1">
        <f>+Territorio[[#This Row],[id]]</f>
        <v>1297</v>
      </c>
    </row>
    <row r="1308" spans="2:9" x14ac:dyDescent="0.3">
      <c r="B1308">
        <v>1298</v>
      </c>
      <c r="C1308" s="1" t="s">
        <v>3695</v>
      </c>
      <c r="D1308" s="1" t="s">
        <v>2796</v>
      </c>
      <c r="E1308" s="1" t="s">
        <v>2322</v>
      </c>
      <c r="F1308" s="1" t="s">
        <v>277</v>
      </c>
      <c r="G1308" s="1" t="s">
        <v>2092</v>
      </c>
      <c r="H1308" s="1" t="s">
        <v>3696</v>
      </c>
      <c r="I1308" s="1">
        <f>+Territorio[[#This Row],[id]]</f>
        <v>1298</v>
      </c>
    </row>
    <row r="1309" spans="2:9" x14ac:dyDescent="0.3">
      <c r="B1309">
        <v>1299</v>
      </c>
      <c r="C1309" s="1" t="s">
        <v>3697</v>
      </c>
      <c r="D1309" s="1" t="s">
        <v>2826</v>
      </c>
      <c r="E1309" s="1" t="s">
        <v>2322</v>
      </c>
      <c r="F1309" s="1" t="s">
        <v>277</v>
      </c>
      <c r="G1309" s="1" t="s">
        <v>2092</v>
      </c>
      <c r="H1309" s="1" t="s">
        <v>3698</v>
      </c>
      <c r="I1309" s="1">
        <f>+Territorio[[#This Row],[id]]</f>
        <v>1299</v>
      </c>
    </row>
    <row r="1310" spans="2:9" x14ac:dyDescent="0.3">
      <c r="B1310">
        <v>1300</v>
      </c>
      <c r="C1310" s="1" t="s">
        <v>3699</v>
      </c>
      <c r="D1310" s="1" t="s">
        <v>2828</v>
      </c>
      <c r="E1310" s="1" t="s">
        <v>2322</v>
      </c>
      <c r="F1310" s="1" t="s">
        <v>277</v>
      </c>
      <c r="G1310" s="1" t="s">
        <v>2092</v>
      </c>
      <c r="H1310" s="1" t="s">
        <v>3700</v>
      </c>
      <c r="I1310" s="1">
        <f>+Territorio[[#This Row],[id]]</f>
        <v>1300</v>
      </c>
    </row>
    <row r="1311" spans="2:9" x14ac:dyDescent="0.3">
      <c r="B1311">
        <v>1301</v>
      </c>
      <c r="C1311" s="1" t="s">
        <v>3701</v>
      </c>
      <c r="D1311" s="1" t="s">
        <v>2831</v>
      </c>
      <c r="E1311" s="1" t="s">
        <v>2322</v>
      </c>
      <c r="F1311" s="1" t="s">
        <v>277</v>
      </c>
      <c r="G1311" s="1" t="s">
        <v>2092</v>
      </c>
      <c r="H1311" s="1" t="s">
        <v>3702</v>
      </c>
      <c r="I1311" s="1">
        <f>+Territorio[[#This Row],[id]]</f>
        <v>1301</v>
      </c>
    </row>
    <row r="1312" spans="2:9" x14ac:dyDescent="0.3">
      <c r="B1312">
        <v>1302</v>
      </c>
      <c r="C1312" s="1" t="s">
        <v>819</v>
      </c>
      <c r="D1312" s="1" t="s">
        <v>2834</v>
      </c>
      <c r="E1312" s="1" t="s">
        <v>2322</v>
      </c>
      <c r="F1312" s="1" t="s">
        <v>277</v>
      </c>
      <c r="G1312" s="1" t="s">
        <v>2092</v>
      </c>
      <c r="H1312" s="1" t="s">
        <v>3703</v>
      </c>
      <c r="I1312" s="1">
        <f>+Territorio[[#This Row],[id]]</f>
        <v>1302</v>
      </c>
    </row>
    <row r="1313" spans="2:9" x14ac:dyDescent="0.3">
      <c r="B1313">
        <v>1303</v>
      </c>
      <c r="C1313" s="1" t="s">
        <v>3704</v>
      </c>
      <c r="D1313" s="1" t="s">
        <v>2837</v>
      </c>
      <c r="E1313" s="1" t="s">
        <v>2322</v>
      </c>
      <c r="F1313" s="1" t="s">
        <v>277</v>
      </c>
      <c r="G1313" s="1" t="s">
        <v>2092</v>
      </c>
      <c r="H1313" s="1" t="s">
        <v>3705</v>
      </c>
      <c r="I1313" s="1">
        <f>+Territorio[[#This Row],[id]]</f>
        <v>1303</v>
      </c>
    </row>
    <row r="1314" spans="2:9" x14ac:dyDescent="0.3">
      <c r="B1314">
        <v>1304</v>
      </c>
      <c r="C1314" s="1" t="s">
        <v>3706</v>
      </c>
      <c r="D1314" s="1" t="s">
        <v>2840</v>
      </c>
      <c r="E1314" s="1" t="s">
        <v>2322</v>
      </c>
      <c r="F1314" s="1" t="s">
        <v>277</v>
      </c>
      <c r="G1314" s="1" t="s">
        <v>2092</v>
      </c>
      <c r="H1314" s="1" t="s">
        <v>3707</v>
      </c>
      <c r="I1314" s="1">
        <f>+Territorio[[#This Row],[id]]</f>
        <v>1304</v>
      </c>
    </row>
    <row r="1315" spans="2:9" x14ac:dyDescent="0.3">
      <c r="B1315">
        <v>1305</v>
      </c>
      <c r="C1315" s="1" t="s">
        <v>3708</v>
      </c>
      <c r="D1315" s="1" t="s">
        <v>2843</v>
      </c>
      <c r="E1315" s="1" t="s">
        <v>2322</v>
      </c>
      <c r="F1315" s="1" t="s">
        <v>277</v>
      </c>
      <c r="G1315" s="1" t="s">
        <v>2092</v>
      </c>
      <c r="H1315" s="1" t="s">
        <v>3709</v>
      </c>
      <c r="I1315" s="1">
        <f>+Territorio[[#This Row],[id]]</f>
        <v>1305</v>
      </c>
    </row>
    <row r="1316" spans="2:9" x14ac:dyDescent="0.3">
      <c r="B1316">
        <v>1306</v>
      </c>
      <c r="C1316" s="1" t="s">
        <v>3710</v>
      </c>
      <c r="D1316" s="1" t="s">
        <v>2846</v>
      </c>
      <c r="E1316" s="1" t="s">
        <v>2322</v>
      </c>
      <c r="F1316" s="1" t="s">
        <v>277</v>
      </c>
      <c r="G1316" s="1" t="s">
        <v>2092</v>
      </c>
      <c r="H1316" s="1" t="s">
        <v>3711</v>
      </c>
      <c r="I1316" s="1">
        <f>+Territorio[[#This Row],[id]]</f>
        <v>1306</v>
      </c>
    </row>
    <row r="1317" spans="2:9" x14ac:dyDescent="0.3">
      <c r="B1317">
        <v>1307</v>
      </c>
      <c r="C1317" s="1" t="s">
        <v>3712</v>
      </c>
      <c r="D1317" s="1" t="s">
        <v>3713</v>
      </c>
      <c r="E1317" s="1" t="s">
        <v>2322</v>
      </c>
      <c r="F1317" s="1" t="s">
        <v>277</v>
      </c>
      <c r="G1317" s="1" t="s">
        <v>2092</v>
      </c>
      <c r="H1317" s="1" t="s">
        <v>3714</v>
      </c>
      <c r="I1317" s="1">
        <f>+Territorio[[#This Row],[id]]</f>
        <v>1307</v>
      </c>
    </row>
    <row r="1318" spans="2:9" x14ac:dyDescent="0.3">
      <c r="B1318">
        <v>1308</v>
      </c>
      <c r="C1318" s="1" t="s">
        <v>3715</v>
      </c>
      <c r="D1318" s="1" t="s">
        <v>3716</v>
      </c>
      <c r="E1318" s="1" t="s">
        <v>2322</v>
      </c>
      <c r="F1318" s="1" t="s">
        <v>277</v>
      </c>
      <c r="G1318" s="1" t="s">
        <v>2092</v>
      </c>
      <c r="H1318" s="1" t="s">
        <v>3717</v>
      </c>
      <c r="I1318" s="1">
        <f>+Territorio[[#This Row],[id]]</f>
        <v>1308</v>
      </c>
    </row>
    <row r="1319" spans="2:9" x14ac:dyDescent="0.3">
      <c r="B1319">
        <v>1309</v>
      </c>
      <c r="C1319" s="1" t="s">
        <v>641</v>
      </c>
      <c r="D1319" s="1" t="s">
        <v>2849</v>
      </c>
      <c r="E1319" s="1" t="s">
        <v>2322</v>
      </c>
      <c r="F1319" s="1" t="s">
        <v>277</v>
      </c>
      <c r="G1319" s="1" t="s">
        <v>2092</v>
      </c>
      <c r="H1319" s="1" t="s">
        <v>3718</v>
      </c>
      <c r="I1319" s="1">
        <f>+Territorio[[#This Row],[id]]</f>
        <v>1309</v>
      </c>
    </row>
    <row r="1320" spans="2:9" x14ac:dyDescent="0.3">
      <c r="B1320">
        <v>1310</v>
      </c>
      <c r="C1320" s="1" t="s">
        <v>3719</v>
      </c>
      <c r="D1320" s="1" t="s">
        <v>2852</v>
      </c>
      <c r="E1320" s="1" t="s">
        <v>2322</v>
      </c>
      <c r="F1320" s="1" t="s">
        <v>277</v>
      </c>
      <c r="G1320" s="1" t="s">
        <v>2092</v>
      </c>
      <c r="H1320" s="1" t="s">
        <v>3720</v>
      </c>
      <c r="I1320" s="1">
        <f>+Territorio[[#This Row],[id]]</f>
        <v>1310</v>
      </c>
    </row>
    <row r="1321" spans="2:9" x14ac:dyDescent="0.3">
      <c r="B1321">
        <v>1311</v>
      </c>
      <c r="C1321" s="1" t="s">
        <v>2534</v>
      </c>
      <c r="D1321" s="1" t="s">
        <v>2855</v>
      </c>
      <c r="E1321" s="1" t="s">
        <v>2322</v>
      </c>
      <c r="F1321" s="1" t="s">
        <v>277</v>
      </c>
      <c r="G1321" s="1" t="s">
        <v>2092</v>
      </c>
      <c r="H1321" s="1" t="s">
        <v>3721</v>
      </c>
      <c r="I1321" s="1">
        <f>+Territorio[[#This Row],[id]]</f>
        <v>1311</v>
      </c>
    </row>
    <row r="1322" spans="2:9" x14ac:dyDescent="0.3">
      <c r="B1322">
        <v>1312</v>
      </c>
      <c r="C1322" s="1" t="s">
        <v>3722</v>
      </c>
      <c r="D1322" s="1" t="s">
        <v>2858</v>
      </c>
      <c r="E1322" s="1" t="s">
        <v>2322</v>
      </c>
      <c r="F1322" s="1" t="s">
        <v>277</v>
      </c>
      <c r="G1322" s="1" t="s">
        <v>2092</v>
      </c>
      <c r="H1322" s="1" t="s">
        <v>3723</v>
      </c>
      <c r="I1322" s="1">
        <f>+Territorio[[#This Row],[id]]</f>
        <v>1312</v>
      </c>
    </row>
    <row r="1323" spans="2:9" x14ac:dyDescent="0.3">
      <c r="B1323">
        <v>1313</v>
      </c>
      <c r="C1323" s="1" t="s">
        <v>3724</v>
      </c>
      <c r="D1323" s="1" t="s">
        <v>2861</v>
      </c>
      <c r="E1323" s="1" t="s">
        <v>2322</v>
      </c>
      <c r="F1323" s="1" t="s">
        <v>277</v>
      </c>
      <c r="G1323" s="1" t="s">
        <v>2092</v>
      </c>
      <c r="H1323" s="1" t="s">
        <v>3725</v>
      </c>
      <c r="I1323" s="1">
        <f>+Territorio[[#This Row],[id]]</f>
        <v>1313</v>
      </c>
    </row>
    <row r="1324" spans="2:9" x14ac:dyDescent="0.3">
      <c r="B1324">
        <v>1314</v>
      </c>
      <c r="C1324" s="1" t="s">
        <v>1020</v>
      </c>
      <c r="D1324" s="1" t="s">
        <v>2864</v>
      </c>
      <c r="E1324" s="1" t="s">
        <v>2322</v>
      </c>
      <c r="F1324" s="1" t="s">
        <v>277</v>
      </c>
      <c r="G1324" s="1" t="s">
        <v>2092</v>
      </c>
      <c r="H1324" s="1" t="s">
        <v>3726</v>
      </c>
      <c r="I1324" s="1">
        <f>+Territorio[[#This Row],[id]]</f>
        <v>1314</v>
      </c>
    </row>
    <row r="1325" spans="2:9" x14ac:dyDescent="0.3">
      <c r="B1325">
        <v>1315</v>
      </c>
      <c r="C1325" s="1" t="s">
        <v>3727</v>
      </c>
      <c r="D1325" s="1" t="s">
        <v>2867</v>
      </c>
      <c r="E1325" s="1" t="s">
        <v>2322</v>
      </c>
      <c r="F1325" s="1" t="s">
        <v>277</v>
      </c>
      <c r="G1325" s="1" t="s">
        <v>2092</v>
      </c>
      <c r="H1325" s="1" t="s">
        <v>3728</v>
      </c>
      <c r="I1325" s="1">
        <f>+Territorio[[#This Row],[id]]</f>
        <v>1315</v>
      </c>
    </row>
    <row r="1326" spans="2:9" x14ac:dyDescent="0.3">
      <c r="B1326">
        <v>1316</v>
      </c>
      <c r="C1326" s="1" t="s">
        <v>3729</v>
      </c>
      <c r="D1326" s="1" t="s">
        <v>2870</v>
      </c>
      <c r="E1326" s="1" t="s">
        <v>2322</v>
      </c>
      <c r="F1326" s="1" t="s">
        <v>277</v>
      </c>
      <c r="G1326" s="1" t="s">
        <v>2092</v>
      </c>
      <c r="H1326" s="1" t="s">
        <v>3730</v>
      </c>
      <c r="I1326" s="1">
        <f>+Territorio[[#This Row],[id]]</f>
        <v>1316</v>
      </c>
    </row>
    <row r="1327" spans="2:9" x14ac:dyDescent="0.3">
      <c r="B1327">
        <v>1317</v>
      </c>
      <c r="C1327" s="1" t="s">
        <v>3731</v>
      </c>
      <c r="D1327" s="1" t="s">
        <v>2873</v>
      </c>
      <c r="E1327" s="1" t="s">
        <v>2322</v>
      </c>
      <c r="F1327" s="1" t="s">
        <v>277</v>
      </c>
      <c r="G1327" s="1" t="s">
        <v>2092</v>
      </c>
      <c r="H1327" s="1" t="s">
        <v>3732</v>
      </c>
      <c r="I1327" s="1">
        <f>+Territorio[[#This Row],[id]]</f>
        <v>1317</v>
      </c>
    </row>
    <row r="1328" spans="2:9" x14ac:dyDescent="0.3">
      <c r="B1328">
        <v>1318</v>
      </c>
      <c r="C1328" s="1" t="s">
        <v>3733</v>
      </c>
      <c r="D1328" s="1" t="s">
        <v>2876</v>
      </c>
      <c r="E1328" s="1" t="s">
        <v>2322</v>
      </c>
      <c r="F1328" s="1" t="s">
        <v>277</v>
      </c>
      <c r="G1328" s="1" t="s">
        <v>2092</v>
      </c>
      <c r="H1328" s="1" t="s">
        <v>3734</v>
      </c>
      <c r="I1328" s="1">
        <f>+Territorio[[#This Row],[id]]</f>
        <v>1318</v>
      </c>
    </row>
    <row r="1329" spans="2:9" x14ac:dyDescent="0.3">
      <c r="B1329">
        <v>1319</v>
      </c>
      <c r="C1329" s="1" t="s">
        <v>3735</v>
      </c>
      <c r="D1329" s="1" t="s">
        <v>2879</v>
      </c>
      <c r="E1329" s="1" t="s">
        <v>2322</v>
      </c>
      <c r="F1329" s="1" t="s">
        <v>277</v>
      </c>
      <c r="G1329" s="1" t="s">
        <v>2092</v>
      </c>
      <c r="H1329" s="1" t="s">
        <v>3736</v>
      </c>
      <c r="I1329" s="1">
        <f>+Territorio[[#This Row],[id]]</f>
        <v>1319</v>
      </c>
    </row>
    <row r="1330" spans="2:9" x14ac:dyDescent="0.3">
      <c r="B1330">
        <v>1320</v>
      </c>
      <c r="C1330" s="1" t="s">
        <v>3737</v>
      </c>
      <c r="D1330" s="1" t="s">
        <v>2882</v>
      </c>
      <c r="E1330" s="1" t="s">
        <v>2322</v>
      </c>
      <c r="F1330" s="1" t="s">
        <v>277</v>
      </c>
      <c r="G1330" s="1" t="s">
        <v>2092</v>
      </c>
      <c r="H1330" s="1" t="s">
        <v>3738</v>
      </c>
      <c r="I1330" s="1">
        <f>+Territorio[[#This Row],[id]]</f>
        <v>1320</v>
      </c>
    </row>
    <row r="1331" spans="2:9" x14ac:dyDescent="0.3">
      <c r="B1331">
        <v>1321</v>
      </c>
      <c r="C1331" s="1" t="s">
        <v>3451</v>
      </c>
      <c r="D1331" s="1" t="s">
        <v>2885</v>
      </c>
      <c r="E1331" s="1" t="s">
        <v>2322</v>
      </c>
      <c r="F1331" s="1" t="s">
        <v>277</v>
      </c>
      <c r="G1331" s="1" t="s">
        <v>2092</v>
      </c>
      <c r="H1331" s="1" t="s">
        <v>3739</v>
      </c>
      <c r="I1331" s="1">
        <f>+Territorio[[#This Row],[id]]</f>
        <v>1321</v>
      </c>
    </row>
    <row r="1332" spans="2:9" x14ac:dyDescent="0.3">
      <c r="B1332">
        <v>1322</v>
      </c>
      <c r="C1332" s="1" t="s">
        <v>3740</v>
      </c>
      <c r="D1332" s="1" t="s">
        <v>2888</v>
      </c>
      <c r="E1332" s="1" t="s">
        <v>2322</v>
      </c>
      <c r="F1332" s="1" t="s">
        <v>277</v>
      </c>
      <c r="G1332" s="1" t="s">
        <v>2092</v>
      </c>
      <c r="H1332" s="1" t="s">
        <v>3741</v>
      </c>
      <c r="I1332" s="1">
        <f>+Territorio[[#This Row],[id]]</f>
        <v>1322</v>
      </c>
    </row>
    <row r="1333" spans="2:9" x14ac:dyDescent="0.3">
      <c r="B1333">
        <v>1323</v>
      </c>
      <c r="C1333" s="1" t="s">
        <v>3742</v>
      </c>
      <c r="D1333" s="1" t="s">
        <v>2891</v>
      </c>
      <c r="E1333" s="1" t="s">
        <v>2322</v>
      </c>
      <c r="F1333" s="1" t="s">
        <v>277</v>
      </c>
      <c r="G1333" s="1" t="s">
        <v>2092</v>
      </c>
      <c r="H1333" s="1" t="s">
        <v>3743</v>
      </c>
      <c r="I1333" s="1">
        <f>+Territorio[[#This Row],[id]]</f>
        <v>1323</v>
      </c>
    </row>
    <row r="1334" spans="2:9" x14ac:dyDescent="0.3">
      <c r="B1334">
        <v>1324</v>
      </c>
      <c r="C1334" s="1" t="s">
        <v>3528</v>
      </c>
      <c r="D1334" s="1" t="s">
        <v>2894</v>
      </c>
      <c r="E1334" s="1" t="s">
        <v>2322</v>
      </c>
      <c r="F1334" s="1" t="s">
        <v>277</v>
      </c>
      <c r="G1334" s="1" t="s">
        <v>2092</v>
      </c>
      <c r="H1334" s="1" t="s">
        <v>3744</v>
      </c>
      <c r="I1334" s="1">
        <f>+Territorio[[#This Row],[id]]</f>
        <v>1324</v>
      </c>
    </row>
    <row r="1335" spans="2:9" x14ac:dyDescent="0.3">
      <c r="B1335">
        <v>1325</v>
      </c>
      <c r="C1335" s="1" t="s">
        <v>3229</v>
      </c>
      <c r="D1335" s="1" t="s">
        <v>3745</v>
      </c>
      <c r="E1335" s="1" t="s">
        <v>2322</v>
      </c>
      <c r="F1335" s="1" t="s">
        <v>277</v>
      </c>
      <c r="G1335" s="1" t="s">
        <v>2092</v>
      </c>
      <c r="H1335" s="1" t="s">
        <v>3746</v>
      </c>
      <c r="I1335" s="1">
        <f>+Territorio[[#This Row],[id]]</f>
        <v>1325</v>
      </c>
    </row>
    <row r="1336" spans="2:9" x14ac:dyDescent="0.3">
      <c r="B1336">
        <v>1326</v>
      </c>
      <c r="C1336" s="1" t="s">
        <v>3747</v>
      </c>
      <c r="D1336" s="1" t="s">
        <v>3748</v>
      </c>
      <c r="E1336" s="1" t="s">
        <v>2322</v>
      </c>
      <c r="F1336" s="1" t="s">
        <v>277</v>
      </c>
      <c r="G1336" s="1" t="s">
        <v>2092</v>
      </c>
      <c r="H1336" s="1" t="s">
        <v>3749</v>
      </c>
      <c r="I1336" s="1">
        <f>+Territorio[[#This Row],[id]]</f>
        <v>1326</v>
      </c>
    </row>
    <row r="1337" spans="2:9" x14ac:dyDescent="0.3">
      <c r="B1337">
        <v>1327</v>
      </c>
      <c r="C1337" s="1" t="s">
        <v>3750</v>
      </c>
      <c r="D1337" s="1" t="s">
        <v>3751</v>
      </c>
      <c r="E1337" s="1" t="s">
        <v>2322</v>
      </c>
      <c r="F1337" s="1" t="s">
        <v>277</v>
      </c>
      <c r="G1337" s="1" t="s">
        <v>2092</v>
      </c>
      <c r="H1337" s="1" t="s">
        <v>3752</v>
      </c>
      <c r="I1337" s="1">
        <f>+Territorio[[#This Row],[id]]</f>
        <v>1327</v>
      </c>
    </row>
    <row r="1338" spans="2:9" x14ac:dyDescent="0.3">
      <c r="B1338">
        <v>1328</v>
      </c>
      <c r="C1338" s="1" t="s">
        <v>3753</v>
      </c>
      <c r="D1338" s="1" t="s">
        <v>3754</v>
      </c>
      <c r="E1338" s="1" t="s">
        <v>2322</v>
      </c>
      <c r="F1338" s="1" t="s">
        <v>277</v>
      </c>
      <c r="G1338" s="1" t="s">
        <v>2092</v>
      </c>
      <c r="H1338" s="1" t="s">
        <v>3755</v>
      </c>
      <c r="I1338" s="1">
        <f>+Territorio[[#This Row],[id]]</f>
        <v>1328</v>
      </c>
    </row>
    <row r="1339" spans="2:9" x14ac:dyDescent="0.3">
      <c r="B1339">
        <v>1329</v>
      </c>
      <c r="C1339" s="1" t="s">
        <v>3756</v>
      </c>
      <c r="D1339" s="1" t="s">
        <v>3757</v>
      </c>
      <c r="E1339" s="1" t="s">
        <v>2322</v>
      </c>
      <c r="F1339" s="1" t="s">
        <v>277</v>
      </c>
      <c r="G1339" s="1" t="s">
        <v>2092</v>
      </c>
      <c r="H1339" s="1" t="s">
        <v>3758</v>
      </c>
      <c r="I1339" s="1">
        <f>+Territorio[[#This Row],[id]]</f>
        <v>1329</v>
      </c>
    </row>
    <row r="1340" spans="2:9" x14ac:dyDescent="0.3">
      <c r="B1340">
        <v>1330</v>
      </c>
      <c r="C1340" s="1" t="s">
        <v>3759</v>
      </c>
      <c r="D1340" s="1" t="s">
        <v>2896</v>
      </c>
      <c r="E1340" s="1" t="s">
        <v>2322</v>
      </c>
      <c r="F1340" s="1" t="s">
        <v>277</v>
      </c>
      <c r="G1340" s="1" t="s">
        <v>2092</v>
      </c>
      <c r="H1340" s="1" t="s">
        <v>3760</v>
      </c>
      <c r="I1340" s="1">
        <f>+Territorio[[#This Row],[id]]</f>
        <v>1330</v>
      </c>
    </row>
    <row r="1341" spans="2:9" x14ac:dyDescent="0.3">
      <c r="B1341">
        <v>1331</v>
      </c>
      <c r="C1341" s="1" t="s">
        <v>1011</v>
      </c>
      <c r="D1341" s="1" t="s">
        <v>2899</v>
      </c>
      <c r="E1341" s="1" t="s">
        <v>2322</v>
      </c>
      <c r="F1341" s="1" t="s">
        <v>277</v>
      </c>
      <c r="G1341" s="1" t="s">
        <v>2092</v>
      </c>
      <c r="H1341" s="1" t="s">
        <v>3761</v>
      </c>
      <c r="I1341" s="1">
        <f>+Territorio[[#This Row],[id]]</f>
        <v>1331</v>
      </c>
    </row>
    <row r="1342" spans="2:9" x14ac:dyDescent="0.3">
      <c r="B1342">
        <v>1332</v>
      </c>
      <c r="C1342" s="1" t="s">
        <v>1481</v>
      </c>
      <c r="D1342" s="1" t="s">
        <v>2902</v>
      </c>
      <c r="E1342" s="1" t="s">
        <v>2322</v>
      </c>
      <c r="F1342" s="1" t="s">
        <v>277</v>
      </c>
      <c r="G1342" s="1" t="s">
        <v>2092</v>
      </c>
      <c r="H1342" s="1" t="s">
        <v>3762</v>
      </c>
      <c r="I1342" s="1">
        <f>+Territorio[[#This Row],[id]]</f>
        <v>1332</v>
      </c>
    </row>
    <row r="1343" spans="2:9" x14ac:dyDescent="0.3">
      <c r="B1343">
        <v>1333</v>
      </c>
      <c r="C1343" s="1" t="s">
        <v>3763</v>
      </c>
      <c r="D1343" s="1" t="s">
        <v>2904</v>
      </c>
      <c r="E1343" s="1" t="s">
        <v>2322</v>
      </c>
      <c r="F1343" s="1" t="s">
        <v>277</v>
      </c>
      <c r="G1343" s="1" t="s">
        <v>2092</v>
      </c>
      <c r="H1343" s="1" t="s">
        <v>3764</v>
      </c>
      <c r="I1343" s="1">
        <f>+Territorio[[#This Row],[id]]</f>
        <v>1333</v>
      </c>
    </row>
    <row r="1344" spans="2:9" x14ac:dyDescent="0.3">
      <c r="B1344">
        <v>1334</v>
      </c>
      <c r="C1344" s="1" t="s">
        <v>3765</v>
      </c>
      <c r="D1344" s="1" t="s">
        <v>2907</v>
      </c>
      <c r="E1344" s="1" t="s">
        <v>2322</v>
      </c>
      <c r="F1344" s="1" t="s">
        <v>277</v>
      </c>
      <c r="G1344" s="1" t="s">
        <v>2092</v>
      </c>
      <c r="H1344" s="1" t="s">
        <v>3766</v>
      </c>
      <c r="I1344" s="1">
        <f>+Territorio[[#This Row],[id]]</f>
        <v>1334</v>
      </c>
    </row>
    <row r="1345" spans="2:9" x14ac:dyDescent="0.3">
      <c r="B1345">
        <v>1335</v>
      </c>
      <c r="C1345" s="1" t="s">
        <v>3767</v>
      </c>
      <c r="D1345" s="1" t="s">
        <v>2910</v>
      </c>
      <c r="E1345" s="1" t="s">
        <v>2322</v>
      </c>
      <c r="F1345" s="1" t="s">
        <v>277</v>
      </c>
      <c r="G1345" s="1" t="s">
        <v>2092</v>
      </c>
      <c r="H1345" s="1" t="s">
        <v>3768</v>
      </c>
      <c r="I1345" s="1">
        <f>+Territorio[[#This Row],[id]]</f>
        <v>1335</v>
      </c>
    </row>
    <row r="1346" spans="2:9" x14ac:dyDescent="0.3">
      <c r="B1346">
        <v>1336</v>
      </c>
      <c r="C1346" s="1" t="s">
        <v>3525</v>
      </c>
      <c r="D1346" s="1" t="s">
        <v>2913</v>
      </c>
      <c r="E1346" s="1" t="s">
        <v>2322</v>
      </c>
      <c r="F1346" s="1" t="s">
        <v>277</v>
      </c>
      <c r="G1346" s="1" t="s">
        <v>2092</v>
      </c>
      <c r="H1346" s="1" t="s">
        <v>3769</v>
      </c>
      <c r="I1346" s="1">
        <f>+Territorio[[#This Row],[id]]</f>
        <v>1336</v>
      </c>
    </row>
    <row r="1347" spans="2:9" x14ac:dyDescent="0.3">
      <c r="B1347">
        <v>1337</v>
      </c>
      <c r="C1347" s="1" t="s">
        <v>3770</v>
      </c>
      <c r="D1347" s="1" t="s">
        <v>2916</v>
      </c>
      <c r="E1347" s="1" t="s">
        <v>2322</v>
      </c>
      <c r="F1347" s="1" t="s">
        <v>277</v>
      </c>
      <c r="G1347" s="1" t="s">
        <v>2092</v>
      </c>
      <c r="H1347" s="1" t="s">
        <v>3771</v>
      </c>
      <c r="I1347" s="1">
        <f>+Territorio[[#This Row],[id]]</f>
        <v>1337</v>
      </c>
    </row>
    <row r="1348" spans="2:9" x14ac:dyDescent="0.3">
      <c r="B1348">
        <v>1338</v>
      </c>
      <c r="C1348" s="1" t="s">
        <v>653</v>
      </c>
      <c r="D1348" s="1" t="s">
        <v>2919</v>
      </c>
      <c r="E1348" s="1" t="s">
        <v>2322</v>
      </c>
      <c r="F1348" s="1" t="s">
        <v>277</v>
      </c>
      <c r="G1348" s="1" t="s">
        <v>2092</v>
      </c>
      <c r="H1348" s="1" t="s">
        <v>3772</v>
      </c>
      <c r="I1348" s="1">
        <f>+Territorio[[#This Row],[id]]</f>
        <v>1338</v>
      </c>
    </row>
    <row r="1349" spans="2:9" x14ac:dyDescent="0.3">
      <c r="B1349">
        <v>1339</v>
      </c>
      <c r="C1349" s="1" t="s">
        <v>1490</v>
      </c>
      <c r="D1349" s="1" t="s">
        <v>2922</v>
      </c>
      <c r="E1349" s="1" t="s">
        <v>2322</v>
      </c>
      <c r="F1349" s="1" t="s">
        <v>277</v>
      </c>
      <c r="G1349" s="1" t="s">
        <v>2092</v>
      </c>
      <c r="H1349" s="1" t="s">
        <v>3773</v>
      </c>
      <c r="I1349" s="1">
        <f>+Territorio[[#This Row],[id]]</f>
        <v>1339</v>
      </c>
    </row>
    <row r="1350" spans="2:9" x14ac:dyDescent="0.3">
      <c r="B1350">
        <v>1340</v>
      </c>
      <c r="C1350" s="1" t="s">
        <v>3774</v>
      </c>
      <c r="D1350" s="1" t="s">
        <v>2925</v>
      </c>
      <c r="E1350" s="1" t="s">
        <v>2322</v>
      </c>
      <c r="F1350" s="1" t="s">
        <v>277</v>
      </c>
      <c r="G1350" s="1" t="s">
        <v>2092</v>
      </c>
      <c r="H1350" s="1" t="s">
        <v>3775</v>
      </c>
      <c r="I1350" s="1">
        <f>+Territorio[[#This Row],[id]]</f>
        <v>1340</v>
      </c>
    </row>
    <row r="1351" spans="2:9" x14ac:dyDescent="0.3">
      <c r="B1351">
        <v>1341</v>
      </c>
      <c r="C1351" s="1" t="s">
        <v>1025</v>
      </c>
      <c r="D1351" s="1" t="s">
        <v>2928</v>
      </c>
      <c r="E1351" s="1" t="s">
        <v>2322</v>
      </c>
      <c r="F1351" s="1" t="s">
        <v>277</v>
      </c>
      <c r="G1351" s="1" t="s">
        <v>2092</v>
      </c>
      <c r="H1351" s="1" t="s">
        <v>3776</v>
      </c>
      <c r="I1351" s="1">
        <f>+Territorio[[#This Row],[id]]</f>
        <v>1341</v>
      </c>
    </row>
    <row r="1352" spans="2:9" x14ac:dyDescent="0.3">
      <c r="B1352">
        <v>1342</v>
      </c>
      <c r="C1352" s="1" t="s">
        <v>3777</v>
      </c>
      <c r="D1352" s="1" t="s">
        <v>2931</v>
      </c>
      <c r="E1352" s="1" t="s">
        <v>2322</v>
      </c>
      <c r="F1352" s="1" t="s">
        <v>277</v>
      </c>
      <c r="G1352" s="1" t="s">
        <v>2092</v>
      </c>
      <c r="H1352" s="1" t="s">
        <v>3778</v>
      </c>
      <c r="I1352" s="1">
        <f>+Territorio[[#This Row],[id]]</f>
        <v>1342</v>
      </c>
    </row>
    <row r="1353" spans="2:9" x14ac:dyDescent="0.3">
      <c r="B1353">
        <v>1343</v>
      </c>
      <c r="C1353" s="1" t="s">
        <v>3779</v>
      </c>
      <c r="D1353" s="1" t="s">
        <v>2934</v>
      </c>
      <c r="E1353" s="1" t="s">
        <v>2322</v>
      </c>
      <c r="F1353" s="1" t="s">
        <v>277</v>
      </c>
      <c r="G1353" s="1" t="s">
        <v>2092</v>
      </c>
      <c r="H1353" s="1" t="s">
        <v>3780</v>
      </c>
      <c r="I1353" s="1">
        <f>+Territorio[[#This Row],[id]]</f>
        <v>1343</v>
      </c>
    </row>
    <row r="1354" spans="2:9" x14ac:dyDescent="0.3">
      <c r="B1354">
        <v>1344</v>
      </c>
      <c r="C1354" s="1" t="s">
        <v>1246</v>
      </c>
      <c r="D1354" s="1" t="s">
        <v>2936</v>
      </c>
      <c r="E1354" s="1" t="s">
        <v>2322</v>
      </c>
      <c r="F1354" s="1" t="s">
        <v>277</v>
      </c>
      <c r="G1354" s="1" t="s">
        <v>2092</v>
      </c>
      <c r="H1354" s="1" t="s">
        <v>3781</v>
      </c>
      <c r="I1354" s="1">
        <f>+Territorio[[#This Row],[id]]</f>
        <v>1344</v>
      </c>
    </row>
    <row r="1355" spans="2:9" x14ac:dyDescent="0.3">
      <c r="B1355">
        <v>1345</v>
      </c>
      <c r="C1355" s="1" t="s">
        <v>3451</v>
      </c>
      <c r="D1355" s="1" t="s">
        <v>2939</v>
      </c>
      <c r="E1355" s="1" t="s">
        <v>2322</v>
      </c>
      <c r="F1355" s="1" t="s">
        <v>277</v>
      </c>
      <c r="G1355" s="1" t="s">
        <v>2092</v>
      </c>
      <c r="H1355" s="1" t="s">
        <v>3782</v>
      </c>
      <c r="I1355" s="1">
        <f>+Territorio[[#This Row],[id]]</f>
        <v>1345</v>
      </c>
    </row>
    <row r="1356" spans="2:9" x14ac:dyDescent="0.3">
      <c r="B1356">
        <v>1346</v>
      </c>
      <c r="C1356" s="1" t="s">
        <v>2089</v>
      </c>
      <c r="D1356" s="1" t="s">
        <v>3783</v>
      </c>
      <c r="E1356" s="1" t="s">
        <v>2322</v>
      </c>
      <c r="F1356" s="1" t="s">
        <v>277</v>
      </c>
      <c r="G1356" s="1" t="s">
        <v>2092</v>
      </c>
      <c r="H1356" s="1" t="s">
        <v>3784</v>
      </c>
      <c r="I1356" s="1">
        <f>+Territorio[[#This Row],[id]]</f>
        <v>1346</v>
      </c>
    </row>
    <row r="1357" spans="2:9" x14ac:dyDescent="0.3">
      <c r="B1357">
        <v>1347</v>
      </c>
      <c r="C1357" s="1" t="s">
        <v>3785</v>
      </c>
      <c r="D1357" s="1" t="s">
        <v>3786</v>
      </c>
      <c r="E1357" s="1" t="s">
        <v>2322</v>
      </c>
      <c r="F1357" s="1" t="s">
        <v>277</v>
      </c>
      <c r="G1357" s="1" t="s">
        <v>2092</v>
      </c>
      <c r="H1357" s="1" t="s">
        <v>3787</v>
      </c>
      <c r="I1357" s="1">
        <f>+Territorio[[#This Row],[id]]</f>
        <v>1347</v>
      </c>
    </row>
    <row r="1358" spans="2:9" x14ac:dyDescent="0.3">
      <c r="B1358">
        <v>1348</v>
      </c>
      <c r="C1358" s="1" t="s">
        <v>3788</v>
      </c>
      <c r="D1358" s="1" t="s">
        <v>3789</v>
      </c>
      <c r="E1358" s="1" t="s">
        <v>2322</v>
      </c>
      <c r="F1358" s="1" t="s">
        <v>277</v>
      </c>
      <c r="G1358" s="1" t="s">
        <v>2092</v>
      </c>
      <c r="H1358" s="1" t="s">
        <v>3790</v>
      </c>
      <c r="I1358" s="1">
        <f>+Territorio[[#This Row],[id]]</f>
        <v>1348</v>
      </c>
    </row>
    <row r="1359" spans="2:9" x14ac:dyDescent="0.3">
      <c r="B1359">
        <v>1349</v>
      </c>
      <c r="C1359" s="1" t="s">
        <v>1962</v>
      </c>
      <c r="D1359" s="1" t="s">
        <v>3791</v>
      </c>
      <c r="E1359" s="1" t="s">
        <v>2322</v>
      </c>
      <c r="F1359" s="1" t="s">
        <v>277</v>
      </c>
      <c r="G1359" s="1" t="s">
        <v>2092</v>
      </c>
      <c r="H1359" s="1" t="s">
        <v>3792</v>
      </c>
      <c r="I1359" s="1">
        <f>+Territorio[[#This Row],[id]]</f>
        <v>1349</v>
      </c>
    </row>
    <row r="1360" spans="2:9" x14ac:dyDescent="0.3">
      <c r="B1360">
        <v>1350</v>
      </c>
      <c r="C1360" s="1" t="s">
        <v>2429</v>
      </c>
      <c r="D1360" s="1" t="s">
        <v>3793</v>
      </c>
      <c r="E1360" s="1" t="s">
        <v>2322</v>
      </c>
      <c r="F1360" s="1" t="s">
        <v>277</v>
      </c>
      <c r="G1360" s="1" t="s">
        <v>2092</v>
      </c>
      <c r="H1360" s="1" t="s">
        <v>3794</v>
      </c>
      <c r="I1360" s="1">
        <f>+Territorio[[#This Row],[id]]</f>
        <v>1350</v>
      </c>
    </row>
    <row r="1361" spans="2:9" x14ac:dyDescent="0.3">
      <c r="B1361">
        <v>1351</v>
      </c>
      <c r="C1361" s="1" t="s">
        <v>3795</v>
      </c>
      <c r="D1361" s="1" t="s">
        <v>3796</v>
      </c>
      <c r="E1361" s="1" t="s">
        <v>2322</v>
      </c>
      <c r="F1361" s="1" t="s">
        <v>277</v>
      </c>
      <c r="G1361" s="1" t="s">
        <v>2092</v>
      </c>
      <c r="H1361" s="1" t="s">
        <v>3797</v>
      </c>
      <c r="I1361" s="1">
        <f>+Territorio[[#This Row],[id]]</f>
        <v>1351</v>
      </c>
    </row>
    <row r="1362" spans="2:9" x14ac:dyDescent="0.3">
      <c r="B1362">
        <v>1352</v>
      </c>
      <c r="C1362" s="1" t="s">
        <v>3798</v>
      </c>
      <c r="D1362" s="1" t="s">
        <v>3799</v>
      </c>
      <c r="E1362" s="1" t="s">
        <v>2322</v>
      </c>
      <c r="F1362" s="1" t="s">
        <v>277</v>
      </c>
      <c r="G1362" s="1" t="s">
        <v>2092</v>
      </c>
      <c r="H1362" s="1" t="s">
        <v>3800</v>
      </c>
      <c r="I1362" s="1">
        <f>+Territorio[[#This Row],[id]]</f>
        <v>1352</v>
      </c>
    </row>
    <row r="1363" spans="2:9" x14ac:dyDescent="0.3">
      <c r="B1363">
        <v>1353</v>
      </c>
      <c r="C1363" s="1" t="s">
        <v>3801</v>
      </c>
      <c r="D1363" s="1" t="s">
        <v>2941</v>
      </c>
      <c r="E1363" s="1" t="s">
        <v>2322</v>
      </c>
      <c r="F1363" s="1" t="s">
        <v>277</v>
      </c>
      <c r="G1363" s="1" t="s">
        <v>2092</v>
      </c>
      <c r="H1363" s="1" t="s">
        <v>3802</v>
      </c>
      <c r="I1363" s="1">
        <f>+Territorio[[#This Row],[id]]</f>
        <v>1353</v>
      </c>
    </row>
    <row r="1364" spans="2:9" x14ac:dyDescent="0.3">
      <c r="B1364">
        <v>1354</v>
      </c>
      <c r="C1364" s="1" t="s">
        <v>3803</v>
      </c>
      <c r="D1364" s="1" t="s">
        <v>2944</v>
      </c>
      <c r="E1364" s="1" t="s">
        <v>2322</v>
      </c>
      <c r="F1364" s="1" t="s">
        <v>277</v>
      </c>
      <c r="G1364" s="1" t="s">
        <v>2092</v>
      </c>
      <c r="H1364" s="1" t="s">
        <v>3804</v>
      </c>
      <c r="I1364" s="1">
        <f>+Territorio[[#This Row],[id]]</f>
        <v>1354</v>
      </c>
    </row>
    <row r="1365" spans="2:9" x14ac:dyDescent="0.3">
      <c r="B1365">
        <v>1355</v>
      </c>
      <c r="C1365" s="1" t="s">
        <v>3805</v>
      </c>
      <c r="D1365" s="1" t="s">
        <v>2947</v>
      </c>
      <c r="E1365" s="1" t="s">
        <v>2322</v>
      </c>
      <c r="F1365" s="1" t="s">
        <v>277</v>
      </c>
      <c r="G1365" s="1" t="s">
        <v>2092</v>
      </c>
      <c r="H1365" s="1" t="s">
        <v>3806</v>
      </c>
      <c r="I1365" s="1">
        <f>+Territorio[[#This Row],[id]]</f>
        <v>1355</v>
      </c>
    </row>
    <row r="1366" spans="2:9" x14ac:dyDescent="0.3">
      <c r="B1366">
        <v>1356</v>
      </c>
      <c r="C1366" s="1" t="s">
        <v>3807</v>
      </c>
      <c r="D1366" s="1" t="s">
        <v>2950</v>
      </c>
      <c r="E1366" s="1" t="s">
        <v>2322</v>
      </c>
      <c r="F1366" s="1" t="s">
        <v>277</v>
      </c>
      <c r="G1366" s="1" t="s">
        <v>2092</v>
      </c>
      <c r="H1366" s="1" t="s">
        <v>3808</v>
      </c>
      <c r="I1366" s="1">
        <f>+Territorio[[#This Row],[id]]</f>
        <v>1356</v>
      </c>
    </row>
    <row r="1367" spans="2:9" x14ac:dyDescent="0.3">
      <c r="B1367">
        <v>1357</v>
      </c>
      <c r="C1367" s="1" t="s">
        <v>3809</v>
      </c>
      <c r="D1367" s="1" t="s">
        <v>2953</v>
      </c>
      <c r="E1367" s="1" t="s">
        <v>2322</v>
      </c>
      <c r="F1367" s="1" t="s">
        <v>277</v>
      </c>
      <c r="G1367" s="1" t="s">
        <v>2092</v>
      </c>
      <c r="H1367" s="1" t="s">
        <v>3810</v>
      </c>
      <c r="I1367" s="1">
        <f>+Territorio[[#This Row],[id]]</f>
        <v>1357</v>
      </c>
    </row>
    <row r="1368" spans="2:9" x14ac:dyDescent="0.3">
      <c r="B1368">
        <v>1358</v>
      </c>
      <c r="C1368" s="1" t="s">
        <v>3811</v>
      </c>
      <c r="D1368" s="1" t="s">
        <v>2956</v>
      </c>
      <c r="E1368" s="1" t="s">
        <v>2322</v>
      </c>
      <c r="F1368" s="1" t="s">
        <v>277</v>
      </c>
      <c r="G1368" s="1" t="s">
        <v>2092</v>
      </c>
      <c r="H1368" s="1" t="s">
        <v>3812</v>
      </c>
      <c r="I1368" s="1">
        <f>+Territorio[[#This Row],[id]]</f>
        <v>1358</v>
      </c>
    </row>
    <row r="1369" spans="2:9" x14ac:dyDescent="0.3">
      <c r="B1369">
        <v>1359</v>
      </c>
      <c r="C1369" s="1" t="s">
        <v>3813</v>
      </c>
      <c r="D1369" s="1" t="s">
        <v>2959</v>
      </c>
      <c r="E1369" s="1" t="s">
        <v>2322</v>
      </c>
      <c r="F1369" s="1" t="s">
        <v>277</v>
      </c>
      <c r="G1369" s="1" t="s">
        <v>2092</v>
      </c>
      <c r="H1369" s="1" t="s">
        <v>3814</v>
      </c>
      <c r="I1369" s="1">
        <f>+Territorio[[#This Row],[id]]</f>
        <v>1359</v>
      </c>
    </row>
    <row r="1370" spans="2:9" x14ac:dyDescent="0.3">
      <c r="B1370">
        <v>1360</v>
      </c>
      <c r="C1370" s="1" t="s">
        <v>3815</v>
      </c>
      <c r="D1370" s="1" t="s">
        <v>2962</v>
      </c>
      <c r="E1370" s="1" t="s">
        <v>2322</v>
      </c>
      <c r="F1370" s="1" t="s">
        <v>277</v>
      </c>
      <c r="G1370" s="1" t="s">
        <v>2092</v>
      </c>
      <c r="H1370" s="1" t="s">
        <v>3816</v>
      </c>
      <c r="I1370" s="1">
        <f>+Territorio[[#This Row],[id]]</f>
        <v>1360</v>
      </c>
    </row>
    <row r="1371" spans="2:9" x14ac:dyDescent="0.3">
      <c r="B1371">
        <v>1361</v>
      </c>
      <c r="C1371" s="1" t="s">
        <v>3817</v>
      </c>
      <c r="D1371" s="1" t="s">
        <v>2964</v>
      </c>
      <c r="E1371" s="1" t="s">
        <v>2322</v>
      </c>
      <c r="F1371" s="1" t="s">
        <v>277</v>
      </c>
      <c r="G1371" s="1" t="s">
        <v>2092</v>
      </c>
      <c r="H1371" s="1" t="s">
        <v>3818</v>
      </c>
      <c r="I1371" s="1">
        <f>+Territorio[[#This Row],[id]]</f>
        <v>1361</v>
      </c>
    </row>
    <row r="1372" spans="2:9" x14ac:dyDescent="0.3">
      <c r="B1372">
        <v>1362</v>
      </c>
      <c r="C1372" s="1" t="s">
        <v>3819</v>
      </c>
      <c r="D1372" s="1" t="s">
        <v>2967</v>
      </c>
      <c r="E1372" s="1" t="s">
        <v>2322</v>
      </c>
      <c r="F1372" s="1" t="s">
        <v>277</v>
      </c>
      <c r="G1372" s="1" t="s">
        <v>2092</v>
      </c>
      <c r="H1372" s="1" t="s">
        <v>3820</v>
      </c>
      <c r="I1372" s="1">
        <f>+Territorio[[#This Row],[id]]</f>
        <v>1362</v>
      </c>
    </row>
    <row r="1373" spans="2:9" x14ac:dyDescent="0.3">
      <c r="B1373">
        <v>1363</v>
      </c>
      <c r="C1373" s="1" t="s">
        <v>3821</v>
      </c>
      <c r="D1373" s="1" t="s">
        <v>2970</v>
      </c>
      <c r="E1373" s="1" t="s">
        <v>2322</v>
      </c>
      <c r="F1373" s="1" t="s">
        <v>277</v>
      </c>
      <c r="G1373" s="1" t="s">
        <v>2092</v>
      </c>
      <c r="H1373" s="1" t="s">
        <v>3822</v>
      </c>
      <c r="I1373" s="1">
        <f>+Territorio[[#This Row],[id]]</f>
        <v>1363</v>
      </c>
    </row>
    <row r="1374" spans="2:9" x14ac:dyDescent="0.3">
      <c r="B1374">
        <v>1364</v>
      </c>
      <c r="C1374" s="1" t="s">
        <v>3823</v>
      </c>
      <c r="D1374" s="1" t="s">
        <v>2973</v>
      </c>
      <c r="E1374" s="1" t="s">
        <v>2322</v>
      </c>
      <c r="F1374" s="1" t="s">
        <v>277</v>
      </c>
      <c r="G1374" s="1" t="s">
        <v>2092</v>
      </c>
      <c r="H1374" s="1" t="s">
        <v>3824</v>
      </c>
      <c r="I1374" s="1">
        <f>+Territorio[[#This Row],[id]]</f>
        <v>1364</v>
      </c>
    </row>
    <row r="1375" spans="2:9" x14ac:dyDescent="0.3">
      <c r="B1375">
        <v>1365</v>
      </c>
      <c r="C1375" s="1" t="s">
        <v>650</v>
      </c>
      <c r="D1375" s="1" t="s">
        <v>2981</v>
      </c>
      <c r="E1375" s="1" t="s">
        <v>2322</v>
      </c>
      <c r="F1375" s="1" t="s">
        <v>277</v>
      </c>
      <c r="G1375" s="1" t="s">
        <v>2092</v>
      </c>
      <c r="H1375" s="1" t="s">
        <v>3825</v>
      </c>
      <c r="I1375" s="1">
        <f>+Territorio[[#This Row],[id]]</f>
        <v>1365</v>
      </c>
    </row>
    <row r="1376" spans="2:9" x14ac:dyDescent="0.3">
      <c r="B1376">
        <v>1366</v>
      </c>
      <c r="C1376" s="1" t="s">
        <v>3826</v>
      </c>
      <c r="D1376" s="1" t="s">
        <v>2984</v>
      </c>
      <c r="E1376" s="1" t="s">
        <v>2322</v>
      </c>
      <c r="F1376" s="1" t="s">
        <v>277</v>
      </c>
      <c r="G1376" s="1" t="s">
        <v>2092</v>
      </c>
      <c r="H1376" s="1" t="s">
        <v>3827</v>
      </c>
      <c r="I1376" s="1">
        <f>+Territorio[[#This Row],[id]]</f>
        <v>1366</v>
      </c>
    </row>
    <row r="1377" spans="2:9" x14ac:dyDescent="0.3">
      <c r="B1377">
        <v>1367</v>
      </c>
      <c r="C1377" s="1" t="s">
        <v>3828</v>
      </c>
      <c r="D1377" s="1" t="s">
        <v>2986</v>
      </c>
      <c r="E1377" s="1" t="s">
        <v>2322</v>
      </c>
      <c r="F1377" s="1" t="s">
        <v>277</v>
      </c>
      <c r="G1377" s="1" t="s">
        <v>2092</v>
      </c>
      <c r="H1377" s="1" t="s">
        <v>3829</v>
      </c>
      <c r="I1377" s="1">
        <f>+Territorio[[#This Row],[id]]</f>
        <v>1367</v>
      </c>
    </row>
    <row r="1378" spans="2:9" x14ac:dyDescent="0.3">
      <c r="B1378">
        <v>1368</v>
      </c>
      <c r="C1378" s="1" t="s">
        <v>3830</v>
      </c>
      <c r="D1378" s="1" t="s">
        <v>2989</v>
      </c>
      <c r="E1378" s="1" t="s">
        <v>2322</v>
      </c>
      <c r="F1378" s="1" t="s">
        <v>277</v>
      </c>
      <c r="G1378" s="1" t="s">
        <v>2092</v>
      </c>
      <c r="H1378" s="1" t="s">
        <v>3831</v>
      </c>
      <c r="I1378" s="1">
        <f>+Territorio[[#This Row],[id]]</f>
        <v>1368</v>
      </c>
    </row>
    <row r="1379" spans="2:9" x14ac:dyDescent="0.3">
      <c r="B1379">
        <v>1369</v>
      </c>
      <c r="C1379" s="1" t="s">
        <v>3832</v>
      </c>
      <c r="D1379" s="1" t="s">
        <v>2992</v>
      </c>
      <c r="E1379" s="1" t="s">
        <v>2322</v>
      </c>
      <c r="F1379" s="1" t="s">
        <v>277</v>
      </c>
      <c r="G1379" s="1" t="s">
        <v>2092</v>
      </c>
      <c r="H1379" s="1" t="s">
        <v>3833</v>
      </c>
      <c r="I1379" s="1">
        <f>+Territorio[[#This Row],[id]]</f>
        <v>1369</v>
      </c>
    </row>
    <row r="1380" spans="2:9" x14ac:dyDescent="0.3">
      <c r="B1380">
        <v>1370</v>
      </c>
      <c r="C1380" s="1" t="s">
        <v>3834</v>
      </c>
      <c r="D1380" s="1" t="s">
        <v>2995</v>
      </c>
      <c r="E1380" s="1" t="s">
        <v>2322</v>
      </c>
      <c r="F1380" s="1" t="s">
        <v>277</v>
      </c>
      <c r="G1380" s="1" t="s">
        <v>2092</v>
      </c>
      <c r="H1380" s="1" t="s">
        <v>3835</v>
      </c>
      <c r="I1380" s="1">
        <f>+Territorio[[#This Row],[id]]</f>
        <v>1370</v>
      </c>
    </row>
    <row r="1381" spans="2:9" x14ac:dyDescent="0.3">
      <c r="B1381">
        <v>1371</v>
      </c>
      <c r="C1381" s="1" t="s">
        <v>3836</v>
      </c>
      <c r="D1381" s="1" t="s">
        <v>2998</v>
      </c>
      <c r="E1381" s="1" t="s">
        <v>2322</v>
      </c>
      <c r="F1381" s="1" t="s">
        <v>277</v>
      </c>
      <c r="G1381" s="1" t="s">
        <v>2092</v>
      </c>
      <c r="H1381" s="1" t="s">
        <v>3837</v>
      </c>
      <c r="I1381" s="1">
        <f>+Territorio[[#This Row],[id]]</f>
        <v>1371</v>
      </c>
    </row>
    <row r="1382" spans="2:9" x14ac:dyDescent="0.3">
      <c r="B1382">
        <v>1372</v>
      </c>
      <c r="C1382" s="1" t="s">
        <v>3838</v>
      </c>
      <c r="D1382" s="1" t="s">
        <v>3001</v>
      </c>
      <c r="E1382" s="1" t="s">
        <v>2322</v>
      </c>
      <c r="F1382" s="1" t="s">
        <v>277</v>
      </c>
      <c r="G1382" s="1" t="s">
        <v>2092</v>
      </c>
      <c r="H1382" s="1" t="s">
        <v>3839</v>
      </c>
      <c r="I1382" s="1">
        <f>+Territorio[[#This Row],[id]]</f>
        <v>1372</v>
      </c>
    </row>
    <row r="1383" spans="2:9" x14ac:dyDescent="0.3">
      <c r="B1383">
        <v>1373</v>
      </c>
      <c r="C1383" s="1" t="s">
        <v>3840</v>
      </c>
      <c r="D1383" s="1" t="s">
        <v>3004</v>
      </c>
      <c r="E1383" s="1" t="s">
        <v>2322</v>
      </c>
      <c r="F1383" s="1" t="s">
        <v>277</v>
      </c>
      <c r="G1383" s="1" t="s">
        <v>2092</v>
      </c>
      <c r="H1383" s="1" t="s">
        <v>3841</v>
      </c>
      <c r="I1383" s="1">
        <f>+Territorio[[#This Row],[id]]</f>
        <v>1373</v>
      </c>
    </row>
    <row r="1384" spans="2:9" x14ac:dyDescent="0.3">
      <c r="B1384">
        <v>1374</v>
      </c>
      <c r="C1384" s="1" t="s">
        <v>3842</v>
      </c>
      <c r="D1384" s="1" t="s">
        <v>3007</v>
      </c>
      <c r="E1384" s="1" t="s">
        <v>2322</v>
      </c>
      <c r="F1384" s="1" t="s">
        <v>277</v>
      </c>
      <c r="G1384" s="1" t="s">
        <v>2092</v>
      </c>
      <c r="H1384" s="1" t="s">
        <v>3843</v>
      </c>
      <c r="I1384" s="1">
        <f>+Territorio[[#This Row],[id]]</f>
        <v>1374</v>
      </c>
    </row>
    <row r="1385" spans="2:9" x14ac:dyDescent="0.3">
      <c r="B1385">
        <v>1375</v>
      </c>
      <c r="C1385" s="1" t="s">
        <v>3844</v>
      </c>
      <c r="D1385" s="1" t="s">
        <v>3010</v>
      </c>
      <c r="E1385" s="1" t="s">
        <v>2322</v>
      </c>
      <c r="F1385" s="1" t="s">
        <v>277</v>
      </c>
      <c r="G1385" s="1" t="s">
        <v>2092</v>
      </c>
      <c r="H1385" s="1" t="s">
        <v>3845</v>
      </c>
      <c r="I1385" s="1">
        <f>+Territorio[[#This Row],[id]]</f>
        <v>1375</v>
      </c>
    </row>
    <row r="1386" spans="2:9" x14ac:dyDescent="0.3">
      <c r="B1386">
        <v>1376</v>
      </c>
      <c r="C1386" s="1" t="s">
        <v>3846</v>
      </c>
      <c r="D1386" s="1" t="s">
        <v>3013</v>
      </c>
      <c r="E1386" s="1" t="s">
        <v>2322</v>
      </c>
      <c r="F1386" s="1" t="s">
        <v>277</v>
      </c>
      <c r="G1386" s="1" t="s">
        <v>2092</v>
      </c>
      <c r="H1386" s="1" t="s">
        <v>3847</v>
      </c>
      <c r="I1386" s="1">
        <f>+Territorio[[#This Row],[id]]</f>
        <v>1376</v>
      </c>
    </row>
    <row r="1387" spans="2:9" x14ac:dyDescent="0.3">
      <c r="B1387">
        <v>1377</v>
      </c>
      <c r="C1387" s="1" t="s">
        <v>2229</v>
      </c>
      <c r="D1387" s="1" t="s">
        <v>3016</v>
      </c>
      <c r="E1387" s="1" t="s">
        <v>2322</v>
      </c>
      <c r="F1387" s="1" t="s">
        <v>277</v>
      </c>
      <c r="G1387" s="1" t="s">
        <v>2092</v>
      </c>
      <c r="H1387" s="1" t="s">
        <v>3848</v>
      </c>
      <c r="I1387" s="1">
        <f>+Territorio[[#This Row],[id]]</f>
        <v>1377</v>
      </c>
    </row>
    <row r="1388" spans="2:9" x14ac:dyDescent="0.3">
      <c r="B1388">
        <v>1378</v>
      </c>
      <c r="C1388" s="1" t="s">
        <v>2089</v>
      </c>
      <c r="D1388" s="1" t="s">
        <v>3019</v>
      </c>
      <c r="E1388" s="1" t="s">
        <v>2322</v>
      </c>
      <c r="F1388" s="1" t="s">
        <v>277</v>
      </c>
      <c r="G1388" s="1" t="s">
        <v>2092</v>
      </c>
      <c r="H1388" s="1" t="s">
        <v>3849</v>
      </c>
      <c r="I1388" s="1">
        <f>+Territorio[[#This Row],[id]]</f>
        <v>1378</v>
      </c>
    </row>
    <row r="1389" spans="2:9" x14ac:dyDescent="0.3">
      <c r="B1389">
        <v>1379</v>
      </c>
      <c r="C1389" s="1" t="s">
        <v>3850</v>
      </c>
      <c r="D1389" s="1" t="s">
        <v>3851</v>
      </c>
      <c r="E1389" s="1" t="s">
        <v>2322</v>
      </c>
      <c r="F1389" s="1" t="s">
        <v>277</v>
      </c>
      <c r="G1389" s="1" t="s">
        <v>2092</v>
      </c>
      <c r="H1389" s="1" t="s">
        <v>3852</v>
      </c>
      <c r="I1389" s="1">
        <f>+Territorio[[#This Row],[id]]</f>
        <v>1379</v>
      </c>
    </row>
    <row r="1390" spans="2:9" x14ac:dyDescent="0.3">
      <c r="B1390">
        <v>1380</v>
      </c>
      <c r="C1390" s="1" t="s">
        <v>3853</v>
      </c>
      <c r="D1390" s="1" t="s">
        <v>3854</v>
      </c>
      <c r="E1390" s="1" t="s">
        <v>2322</v>
      </c>
      <c r="F1390" s="1" t="s">
        <v>277</v>
      </c>
      <c r="G1390" s="1" t="s">
        <v>2092</v>
      </c>
      <c r="H1390" s="1" t="s">
        <v>3855</v>
      </c>
      <c r="I1390" s="1">
        <f>+Territorio[[#This Row],[id]]</f>
        <v>1380</v>
      </c>
    </row>
    <row r="1391" spans="2:9" x14ac:dyDescent="0.3">
      <c r="B1391">
        <v>1381</v>
      </c>
      <c r="C1391" s="1" t="s">
        <v>3856</v>
      </c>
      <c r="D1391" s="1" t="s">
        <v>3024</v>
      </c>
      <c r="E1391" s="1" t="s">
        <v>2322</v>
      </c>
      <c r="F1391" s="1" t="s">
        <v>277</v>
      </c>
      <c r="G1391" s="1" t="s">
        <v>2092</v>
      </c>
      <c r="H1391" s="1" t="s">
        <v>3857</v>
      </c>
      <c r="I1391" s="1">
        <f>+Territorio[[#This Row],[id]]</f>
        <v>1381</v>
      </c>
    </row>
    <row r="1392" spans="2:9" x14ac:dyDescent="0.3">
      <c r="B1392">
        <v>1382</v>
      </c>
      <c r="C1392" s="1" t="s">
        <v>3858</v>
      </c>
      <c r="D1392" s="1" t="s">
        <v>3027</v>
      </c>
      <c r="E1392" s="1" t="s">
        <v>2322</v>
      </c>
      <c r="F1392" s="1" t="s">
        <v>277</v>
      </c>
      <c r="G1392" s="1" t="s">
        <v>2092</v>
      </c>
      <c r="H1392" s="1" t="s">
        <v>3859</v>
      </c>
      <c r="I1392" s="1">
        <f>+Territorio[[#This Row],[id]]</f>
        <v>1382</v>
      </c>
    </row>
    <row r="1393" spans="2:9" x14ac:dyDescent="0.3">
      <c r="B1393">
        <v>1383</v>
      </c>
      <c r="C1393" s="1" t="s">
        <v>3860</v>
      </c>
      <c r="D1393" s="1" t="s">
        <v>3030</v>
      </c>
      <c r="E1393" s="1" t="s">
        <v>2322</v>
      </c>
      <c r="F1393" s="1" t="s">
        <v>277</v>
      </c>
      <c r="G1393" s="1" t="s">
        <v>2092</v>
      </c>
      <c r="H1393" s="1" t="s">
        <v>3861</v>
      </c>
      <c r="I1393" s="1">
        <f>+Territorio[[#This Row],[id]]</f>
        <v>1383</v>
      </c>
    </row>
    <row r="1394" spans="2:9" x14ac:dyDescent="0.3">
      <c r="B1394">
        <v>1384</v>
      </c>
      <c r="C1394" s="1" t="s">
        <v>653</v>
      </c>
      <c r="D1394" s="1" t="s">
        <v>3033</v>
      </c>
      <c r="E1394" s="1" t="s">
        <v>2322</v>
      </c>
      <c r="F1394" s="1" t="s">
        <v>277</v>
      </c>
      <c r="G1394" s="1" t="s">
        <v>2092</v>
      </c>
      <c r="H1394" s="1" t="s">
        <v>3862</v>
      </c>
      <c r="I1394" s="1">
        <f>+Territorio[[#This Row],[id]]</f>
        <v>1384</v>
      </c>
    </row>
    <row r="1395" spans="2:9" x14ac:dyDescent="0.3">
      <c r="B1395">
        <v>1385</v>
      </c>
      <c r="C1395" s="1" t="s">
        <v>3863</v>
      </c>
      <c r="D1395" s="1" t="s">
        <v>3036</v>
      </c>
      <c r="E1395" s="1" t="s">
        <v>2322</v>
      </c>
      <c r="F1395" s="1" t="s">
        <v>277</v>
      </c>
      <c r="G1395" s="1" t="s">
        <v>2092</v>
      </c>
      <c r="H1395" s="1" t="s">
        <v>3864</v>
      </c>
      <c r="I1395" s="1">
        <f>+Territorio[[#This Row],[id]]</f>
        <v>1385</v>
      </c>
    </row>
    <row r="1396" spans="2:9" x14ac:dyDescent="0.3">
      <c r="B1396">
        <v>1386</v>
      </c>
      <c r="C1396" s="1" t="s">
        <v>3865</v>
      </c>
      <c r="D1396" s="1" t="s">
        <v>3039</v>
      </c>
      <c r="E1396" s="1" t="s">
        <v>2322</v>
      </c>
      <c r="F1396" s="1" t="s">
        <v>277</v>
      </c>
      <c r="G1396" s="1" t="s">
        <v>2092</v>
      </c>
      <c r="H1396" s="1" t="s">
        <v>3866</v>
      </c>
      <c r="I1396" s="1">
        <f>+Territorio[[#This Row],[id]]</f>
        <v>1386</v>
      </c>
    </row>
    <row r="1397" spans="2:9" x14ac:dyDescent="0.3">
      <c r="B1397">
        <v>1387</v>
      </c>
      <c r="C1397" s="1" t="s">
        <v>3867</v>
      </c>
      <c r="D1397" s="1" t="s">
        <v>3042</v>
      </c>
      <c r="E1397" s="1" t="s">
        <v>2322</v>
      </c>
      <c r="F1397" s="1" t="s">
        <v>277</v>
      </c>
      <c r="G1397" s="1" t="s">
        <v>2092</v>
      </c>
      <c r="H1397" s="1" t="s">
        <v>3868</v>
      </c>
      <c r="I1397" s="1">
        <f>+Territorio[[#This Row],[id]]</f>
        <v>1387</v>
      </c>
    </row>
    <row r="1398" spans="2:9" x14ac:dyDescent="0.3">
      <c r="B1398">
        <v>1388</v>
      </c>
      <c r="C1398" s="1" t="s">
        <v>3869</v>
      </c>
      <c r="D1398" s="1" t="s">
        <v>3044</v>
      </c>
      <c r="E1398" s="1" t="s">
        <v>2322</v>
      </c>
      <c r="F1398" s="1" t="s">
        <v>277</v>
      </c>
      <c r="G1398" s="1" t="s">
        <v>2092</v>
      </c>
      <c r="H1398" s="1" t="s">
        <v>3870</v>
      </c>
      <c r="I1398" s="1">
        <f>+Territorio[[#This Row],[id]]</f>
        <v>1388</v>
      </c>
    </row>
    <row r="1399" spans="2:9" x14ac:dyDescent="0.3">
      <c r="B1399">
        <v>1389</v>
      </c>
      <c r="C1399" s="1" t="s">
        <v>3871</v>
      </c>
      <c r="D1399" s="1" t="s">
        <v>3047</v>
      </c>
      <c r="E1399" s="1" t="s">
        <v>2322</v>
      </c>
      <c r="F1399" s="1" t="s">
        <v>277</v>
      </c>
      <c r="G1399" s="1" t="s">
        <v>2092</v>
      </c>
      <c r="H1399" s="1" t="s">
        <v>3872</v>
      </c>
      <c r="I1399" s="1">
        <f>+Territorio[[#This Row],[id]]</f>
        <v>1389</v>
      </c>
    </row>
    <row r="1400" spans="2:9" x14ac:dyDescent="0.3">
      <c r="B1400">
        <v>1390</v>
      </c>
      <c r="C1400" s="1" t="s">
        <v>3809</v>
      </c>
      <c r="D1400" s="1" t="s">
        <v>3050</v>
      </c>
      <c r="E1400" s="1" t="s">
        <v>2322</v>
      </c>
      <c r="F1400" s="1" t="s">
        <v>277</v>
      </c>
      <c r="G1400" s="1" t="s">
        <v>2092</v>
      </c>
      <c r="H1400" s="1" t="s">
        <v>3873</v>
      </c>
      <c r="I1400" s="1">
        <f>+Territorio[[#This Row],[id]]</f>
        <v>1390</v>
      </c>
    </row>
    <row r="1401" spans="2:9" x14ac:dyDescent="0.3">
      <c r="B1401">
        <v>1391</v>
      </c>
      <c r="C1401" s="1" t="s">
        <v>3846</v>
      </c>
      <c r="D1401" s="1" t="s">
        <v>3053</v>
      </c>
      <c r="E1401" s="1" t="s">
        <v>2322</v>
      </c>
      <c r="F1401" s="1" t="s">
        <v>277</v>
      </c>
      <c r="G1401" s="1" t="s">
        <v>2092</v>
      </c>
      <c r="H1401" s="1" t="s">
        <v>3874</v>
      </c>
      <c r="I1401" s="1">
        <f>+Territorio[[#This Row],[id]]</f>
        <v>1391</v>
      </c>
    </row>
    <row r="1402" spans="2:9" x14ac:dyDescent="0.3">
      <c r="B1402">
        <v>1392</v>
      </c>
      <c r="C1402" s="1" t="s">
        <v>3875</v>
      </c>
      <c r="D1402" s="1" t="s">
        <v>3056</v>
      </c>
      <c r="E1402" s="1" t="s">
        <v>2322</v>
      </c>
      <c r="F1402" s="1" t="s">
        <v>277</v>
      </c>
      <c r="G1402" s="1" t="s">
        <v>2092</v>
      </c>
      <c r="H1402" s="1" t="s">
        <v>3876</v>
      </c>
      <c r="I1402" s="1">
        <f>+Territorio[[#This Row],[id]]</f>
        <v>1392</v>
      </c>
    </row>
    <row r="1403" spans="2:9" x14ac:dyDescent="0.3">
      <c r="B1403">
        <v>1393</v>
      </c>
      <c r="C1403" s="1" t="s">
        <v>3877</v>
      </c>
      <c r="D1403" s="1" t="s">
        <v>3059</v>
      </c>
      <c r="E1403" s="1" t="s">
        <v>2322</v>
      </c>
      <c r="F1403" s="1" t="s">
        <v>277</v>
      </c>
      <c r="G1403" s="1" t="s">
        <v>2092</v>
      </c>
      <c r="H1403" s="1" t="s">
        <v>3878</v>
      </c>
      <c r="I1403" s="1">
        <f>+Territorio[[#This Row],[id]]</f>
        <v>1393</v>
      </c>
    </row>
    <row r="1404" spans="2:9" x14ac:dyDescent="0.3">
      <c r="B1404">
        <v>1394</v>
      </c>
      <c r="C1404" s="1" t="s">
        <v>3879</v>
      </c>
      <c r="D1404" s="1" t="s">
        <v>3062</v>
      </c>
      <c r="E1404" s="1" t="s">
        <v>2322</v>
      </c>
      <c r="F1404" s="1" t="s">
        <v>277</v>
      </c>
      <c r="G1404" s="1" t="s">
        <v>2092</v>
      </c>
      <c r="H1404" s="1" t="s">
        <v>3880</v>
      </c>
      <c r="I1404" s="1">
        <f>+Territorio[[#This Row],[id]]</f>
        <v>1394</v>
      </c>
    </row>
    <row r="1405" spans="2:9" x14ac:dyDescent="0.3">
      <c r="B1405">
        <v>1395</v>
      </c>
      <c r="C1405" s="1" t="s">
        <v>3881</v>
      </c>
      <c r="D1405" s="1" t="s">
        <v>3065</v>
      </c>
      <c r="E1405" s="1" t="s">
        <v>2322</v>
      </c>
      <c r="F1405" s="1" t="s">
        <v>277</v>
      </c>
      <c r="G1405" s="1" t="s">
        <v>2092</v>
      </c>
      <c r="H1405" s="1" t="s">
        <v>3882</v>
      </c>
      <c r="I1405" s="1">
        <f>+Territorio[[#This Row],[id]]</f>
        <v>1395</v>
      </c>
    </row>
    <row r="1406" spans="2:9" x14ac:dyDescent="0.3">
      <c r="B1406">
        <v>1396</v>
      </c>
      <c r="C1406" s="1" t="s">
        <v>3883</v>
      </c>
      <c r="D1406" s="1" t="s">
        <v>3068</v>
      </c>
      <c r="E1406" s="1" t="s">
        <v>2322</v>
      </c>
      <c r="F1406" s="1" t="s">
        <v>277</v>
      </c>
      <c r="G1406" s="1" t="s">
        <v>2092</v>
      </c>
      <c r="H1406" s="1" t="s">
        <v>3884</v>
      </c>
      <c r="I1406" s="1">
        <f>+Territorio[[#This Row],[id]]</f>
        <v>1396</v>
      </c>
    </row>
    <row r="1407" spans="2:9" x14ac:dyDescent="0.3">
      <c r="B1407">
        <v>1397</v>
      </c>
      <c r="C1407" s="1" t="s">
        <v>3885</v>
      </c>
      <c r="D1407" s="1" t="s">
        <v>3071</v>
      </c>
      <c r="E1407" s="1" t="s">
        <v>2322</v>
      </c>
      <c r="F1407" s="1" t="s">
        <v>277</v>
      </c>
      <c r="G1407" s="1" t="s">
        <v>2092</v>
      </c>
      <c r="H1407" s="1" t="s">
        <v>3886</v>
      </c>
      <c r="I1407" s="1">
        <f>+Territorio[[#This Row],[id]]</f>
        <v>1397</v>
      </c>
    </row>
    <row r="1408" spans="2:9" x14ac:dyDescent="0.3">
      <c r="B1408">
        <v>1398</v>
      </c>
      <c r="C1408" s="1" t="s">
        <v>3887</v>
      </c>
      <c r="D1408" s="1" t="s">
        <v>3074</v>
      </c>
      <c r="E1408" s="1" t="s">
        <v>2322</v>
      </c>
      <c r="F1408" s="1" t="s">
        <v>277</v>
      </c>
      <c r="G1408" s="1" t="s">
        <v>2092</v>
      </c>
      <c r="H1408" s="1" t="s">
        <v>3888</v>
      </c>
      <c r="I1408" s="1">
        <f>+Territorio[[#This Row],[id]]</f>
        <v>1398</v>
      </c>
    </row>
    <row r="1409" spans="2:9" x14ac:dyDescent="0.3">
      <c r="B1409">
        <v>1399</v>
      </c>
      <c r="C1409" s="1" t="s">
        <v>3889</v>
      </c>
      <c r="D1409" s="1" t="s">
        <v>3077</v>
      </c>
      <c r="E1409" s="1" t="s">
        <v>2322</v>
      </c>
      <c r="F1409" s="1" t="s">
        <v>277</v>
      </c>
      <c r="G1409" s="1" t="s">
        <v>2092</v>
      </c>
      <c r="H1409" s="1" t="s">
        <v>3890</v>
      </c>
      <c r="I1409" s="1">
        <f>+Territorio[[#This Row],[id]]</f>
        <v>1399</v>
      </c>
    </row>
    <row r="1410" spans="2:9" x14ac:dyDescent="0.3">
      <c r="B1410">
        <v>1400</v>
      </c>
      <c r="C1410" s="1" t="s">
        <v>3891</v>
      </c>
      <c r="D1410" s="1" t="s">
        <v>3079</v>
      </c>
      <c r="E1410" s="1" t="s">
        <v>2322</v>
      </c>
      <c r="F1410" s="1" t="s">
        <v>277</v>
      </c>
      <c r="G1410" s="1" t="s">
        <v>2092</v>
      </c>
      <c r="H1410" s="1" t="s">
        <v>3892</v>
      </c>
      <c r="I1410" s="1">
        <f>+Territorio[[#This Row],[id]]</f>
        <v>1400</v>
      </c>
    </row>
    <row r="1411" spans="2:9" x14ac:dyDescent="0.3">
      <c r="B1411">
        <v>1401</v>
      </c>
      <c r="C1411" s="1" t="s">
        <v>3893</v>
      </c>
      <c r="D1411" s="1" t="s">
        <v>3082</v>
      </c>
      <c r="E1411" s="1" t="s">
        <v>2322</v>
      </c>
      <c r="F1411" s="1" t="s">
        <v>277</v>
      </c>
      <c r="G1411" s="1" t="s">
        <v>2092</v>
      </c>
      <c r="H1411" s="1" t="s">
        <v>3894</v>
      </c>
      <c r="I1411" s="1">
        <f>+Territorio[[#This Row],[id]]</f>
        <v>1401</v>
      </c>
    </row>
    <row r="1412" spans="2:9" x14ac:dyDescent="0.3">
      <c r="B1412">
        <v>1402</v>
      </c>
      <c r="C1412" s="1" t="s">
        <v>3895</v>
      </c>
      <c r="D1412" s="1" t="s">
        <v>3085</v>
      </c>
      <c r="E1412" s="1" t="s">
        <v>2322</v>
      </c>
      <c r="F1412" s="1" t="s">
        <v>277</v>
      </c>
      <c r="G1412" s="1" t="s">
        <v>2092</v>
      </c>
      <c r="H1412" s="1" t="s">
        <v>3896</v>
      </c>
      <c r="I1412" s="1">
        <f>+Territorio[[#This Row],[id]]</f>
        <v>1402</v>
      </c>
    </row>
    <row r="1413" spans="2:9" x14ac:dyDescent="0.3">
      <c r="B1413">
        <v>1403</v>
      </c>
      <c r="C1413" s="1" t="s">
        <v>3897</v>
      </c>
      <c r="D1413" s="1" t="s">
        <v>3088</v>
      </c>
      <c r="E1413" s="1" t="s">
        <v>2322</v>
      </c>
      <c r="F1413" s="1" t="s">
        <v>277</v>
      </c>
      <c r="G1413" s="1" t="s">
        <v>2092</v>
      </c>
      <c r="H1413" s="1" t="s">
        <v>3898</v>
      </c>
      <c r="I1413" s="1">
        <f>+Territorio[[#This Row],[id]]</f>
        <v>1403</v>
      </c>
    </row>
    <row r="1414" spans="2:9" x14ac:dyDescent="0.3">
      <c r="B1414">
        <v>1404</v>
      </c>
      <c r="C1414" s="1" t="s">
        <v>3685</v>
      </c>
      <c r="D1414" s="1" t="s">
        <v>3091</v>
      </c>
      <c r="E1414" s="1" t="s">
        <v>2322</v>
      </c>
      <c r="F1414" s="1" t="s">
        <v>277</v>
      </c>
      <c r="G1414" s="1" t="s">
        <v>2092</v>
      </c>
      <c r="H1414" s="1" t="s">
        <v>3899</v>
      </c>
      <c r="I1414" s="1">
        <f>+Territorio[[#This Row],[id]]</f>
        <v>1404</v>
      </c>
    </row>
    <row r="1415" spans="2:9" x14ac:dyDescent="0.3">
      <c r="B1415">
        <v>1405</v>
      </c>
      <c r="C1415" s="1" t="s">
        <v>3900</v>
      </c>
      <c r="D1415" s="1" t="s">
        <v>3094</v>
      </c>
      <c r="E1415" s="1" t="s">
        <v>2322</v>
      </c>
      <c r="F1415" s="1" t="s">
        <v>277</v>
      </c>
      <c r="G1415" s="1" t="s">
        <v>2092</v>
      </c>
      <c r="H1415" s="1" t="s">
        <v>3901</v>
      </c>
      <c r="I1415" s="1">
        <f>+Territorio[[#This Row],[id]]</f>
        <v>1405</v>
      </c>
    </row>
    <row r="1416" spans="2:9" x14ac:dyDescent="0.3">
      <c r="B1416">
        <v>1406</v>
      </c>
      <c r="C1416" s="1" t="s">
        <v>1020</v>
      </c>
      <c r="D1416" s="1" t="s">
        <v>3097</v>
      </c>
      <c r="E1416" s="1" t="s">
        <v>2322</v>
      </c>
      <c r="F1416" s="1" t="s">
        <v>277</v>
      </c>
      <c r="G1416" s="1" t="s">
        <v>2092</v>
      </c>
      <c r="H1416" s="1" t="s">
        <v>3902</v>
      </c>
      <c r="I1416" s="1">
        <f>+Territorio[[#This Row],[id]]</f>
        <v>1406</v>
      </c>
    </row>
    <row r="1417" spans="2:9" x14ac:dyDescent="0.3">
      <c r="B1417">
        <v>1407</v>
      </c>
      <c r="C1417" s="1" t="s">
        <v>3903</v>
      </c>
      <c r="D1417" s="1" t="s">
        <v>3100</v>
      </c>
      <c r="E1417" s="1" t="s">
        <v>2322</v>
      </c>
      <c r="F1417" s="1" t="s">
        <v>277</v>
      </c>
      <c r="G1417" s="1" t="s">
        <v>2092</v>
      </c>
      <c r="H1417" s="1" t="s">
        <v>3904</v>
      </c>
      <c r="I1417" s="1">
        <f>+Territorio[[#This Row],[id]]</f>
        <v>1407</v>
      </c>
    </row>
    <row r="1418" spans="2:9" x14ac:dyDescent="0.3">
      <c r="B1418">
        <v>1408</v>
      </c>
      <c r="C1418" s="1" t="s">
        <v>3905</v>
      </c>
      <c r="D1418" s="1" t="s">
        <v>3906</v>
      </c>
      <c r="E1418" s="1" t="s">
        <v>2322</v>
      </c>
      <c r="F1418" s="1" t="s">
        <v>277</v>
      </c>
      <c r="G1418" s="1" t="s">
        <v>2092</v>
      </c>
      <c r="H1418" s="1" t="s">
        <v>3907</v>
      </c>
      <c r="I1418" s="1">
        <f>+Territorio[[#This Row],[id]]</f>
        <v>1408</v>
      </c>
    </row>
    <row r="1419" spans="2:9" x14ac:dyDescent="0.3">
      <c r="B1419">
        <v>1409</v>
      </c>
      <c r="C1419" s="1" t="s">
        <v>3908</v>
      </c>
      <c r="D1419" s="1" t="s">
        <v>3909</v>
      </c>
      <c r="E1419" s="1" t="s">
        <v>2322</v>
      </c>
      <c r="F1419" s="1" t="s">
        <v>277</v>
      </c>
      <c r="G1419" s="1" t="s">
        <v>2092</v>
      </c>
      <c r="H1419" s="1" t="s">
        <v>3910</v>
      </c>
      <c r="I1419" s="1">
        <f>+Territorio[[#This Row],[id]]</f>
        <v>1409</v>
      </c>
    </row>
    <row r="1420" spans="2:9" x14ac:dyDescent="0.3">
      <c r="B1420">
        <v>1410</v>
      </c>
      <c r="C1420" s="1" t="s">
        <v>3911</v>
      </c>
      <c r="D1420" s="1" t="s">
        <v>3912</v>
      </c>
      <c r="E1420" s="1" t="s">
        <v>2322</v>
      </c>
      <c r="F1420" s="1" t="s">
        <v>277</v>
      </c>
      <c r="G1420" s="1" t="s">
        <v>2092</v>
      </c>
      <c r="H1420" s="1" t="s">
        <v>3913</v>
      </c>
      <c r="I1420" s="1">
        <f>+Territorio[[#This Row],[id]]</f>
        <v>1410</v>
      </c>
    </row>
    <row r="1421" spans="2:9" x14ac:dyDescent="0.3">
      <c r="B1421">
        <v>1411</v>
      </c>
      <c r="C1421" s="1" t="s">
        <v>3914</v>
      </c>
      <c r="D1421" s="1" t="s">
        <v>3915</v>
      </c>
      <c r="E1421" s="1" t="s">
        <v>2322</v>
      </c>
      <c r="F1421" s="1" t="s">
        <v>277</v>
      </c>
      <c r="G1421" s="1" t="s">
        <v>2092</v>
      </c>
      <c r="H1421" s="1" t="s">
        <v>3916</v>
      </c>
      <c r="I1421" s="1">
        <f>+Territorio[[#This Row],[id]]</f>
        <v>1411</v>
      </c>
    </row>
    <row r="1422" spans="2:9" x14ac:dyDescent="0.3">
      <c r="B1422">
        <v>1412</v>
      </c>
      <c r="C1422" s="1" t="s">
        <v>3917</v>
      </c>
      <c r="D1422" s="1" t="s">
        <v>3918</v>
      </c>
      <c r="E1422" s="1" t="s">
        <v>2322</v>
      </c>
      <c r="F1422" s="1" t="s">
        <v>277</v>
      </c>
      <c r="G1422" s="1" t="s">
        <v>2092</v>
      </c>
      <c r="H1422" s="1" t="s">
        <v>3919</v>
      </c>
      <c r="I1422" s="1">
        <f>+Territorio[[#This Row],[id]]</f>
        <v>1412</v>
      </c>
    </row>
    <row r="1423" spans="2:9" x14ac:dyDescent="0.3">
      <c r="B1423">
        <v>1413</v>
      </c>
      <c r="C1423" s="1" t="s">
        <v>3920</v>
      </c>
      <c r="D1423" s="1" t="s">
        <v>3921</v>
      </c>
      <c r="E1423" s="1" t="s">
        <v>2322</v>
      </c>
      <c r="F1423" s="1" t="s">
        <v>277</v>
      </c>
      <c r="G1423" s="1" t="s">
        <v>2092</v>
      </c>
      <c r="H1423" s="1" t="s">
        <v>3922</v>
      </c>
      <c r="I1423" s="1">
        <f>+Territorio[[#This Row],[id]]</f>
        <v>1413</v>
      </c>
    </row>
    <row r="1424" spans="2:9" x14ac:dyDescent="0.3">
      <c r="B1424">
        <v>1414</v>
      </c>
      <c r="C1424" s="1" t="s">
        <v>3923</v>
      </c>
      <c r="D1424" s="1" t="s">
        <v>3924</v>
      </c>
      <c r="E1424" s="1" t="s">
        <v>2322</v>
      </c>
      <c r="F1424" s="1" t="s">
        <v>277</v>
      </c>
      <c r="G1424" s="1" t="s">
        <v>2092</v>
      </c>
      <c r="H1424" s="1" t="s">
        <v>3925</v>
      </c>
      <c r="I1424" s="1">
        <f>+Territorio[[#This Row],[id]]</f>
        <v>1414</v>
      </c>
    </row>
    <row r="1425" spans="2:9" x14ac:dyDescent="0.3">
      <c r="B1425">
        <v>1415</v>
      </c>
      <c r="C1425" s="1" t="s">
        <v>3926</v>
      </c>
      <c r="D1425" s="1" t="s">
        <v>3927</v>
      </c>
      <c r="E1425" s="1" t="s">
        <v>2322</v>
      </c>
      <c r="F1425" s="1" t="s">
        <v>277</v>
      </c>
      <c r="G1425" s="1" t="s">
        <v>2092</v>
      </c>
      <c r="H1425" s="1" t="s">
        <v>3928</v>
      </c>
      <c r="I1425" s="1">
        <f>+Territorio[[#This Row],[id]]</f>
        <v>1415</v>
      </c>
    </row>
    <row r="1426" spans="2:9" x14ac:dyDescent="0.3">
      <c r="B1426">
        <v>1416</v>
      </c>
      <c r="C1426" s="1" t="s">
        <v>3929</v>
      </c>
      <c r="D1426" s="1" t="s">
        <v>3930</v>
      </c>
      <c r="E1426" s="1" t="s">
        <v>2322</v>
      </c>
      <c r="F1426" s="1" t="s">
        <v>277</v>
      </c>
      <c r="G1426" s="1" t="s">
        <v>2092</v>
      </c>
      <c r="H1426" s="1" t="s">
        <v>3931</v>
      </c>
      <c r="I1426" s="1">
        <f>+Territorio[[#This Row],[id]]</f>
        <v>1416</v>
      </c>
    </row>
    <row r="1427" spans="2:9" x14ac:dyDescent="0.3">
      <c r="B1427">
        <v>1417</v>
      </c>
      <c r="C1427" s="1" t="s">
        <v>3932</v>
      </c>
      <c r="D1427" s="1" t="s">
        <v>3933</v>
      </c>
      <c r="E1427" s="1" t="s">
        <v>2322</v>
      </c>
      <c r="F1427" s="1" t="s">
        <v>277</v>
      </c>
      <c r="G1427" s="1" t="s">
        <v>2092</v>
      </c>
      <c r="H1427" s="1" t="s">
        <v>3934</v>
      </c>
      <c r="I1427" s="1">
        <f>+Territorio[[#This Row],[id]]</f>
        <v>1417</v>
      </c>
    </row>
    <row r="1428" spans="2:9" x14ac:dyDescent="0.3">
      <c r="B1428">
        <v>1418</v>
      </c>
      <c r="C1428" s="1" t="s">
        <v>2047</v>
      </c>
      <c r="D1428" s="1" t="s">
        <v>3935</v>
      </c>
      <c r="E1428" s="1" t="s">
        <v>2322</v>
      </c>
      <c r="F1428" s="1" t="s">
        <v>277</v>
      </c>
      <c r="G1428" s="1" t="s">
        <v>2092</v>
      </c>
      <c r="H1428" s="1" t="s">
        <v>3936</v>
      </c>
      <c r="I1428" s="1">
        <f>+Territorio[[#This Row],[id]]</f>
        <v>1418</v>
      </c>
    </row>
    <row r="1429" spans="2:9" x14ac:dyDescent="0.3">
      <c r="B1429">
        <v>1419</v>
      </c>
      <c r="C1429" s="1" t="s">
        <v>3937</v>
      </c>
      <c r="D1429" s="1" t="s">
        <v>3938</v>
      </c>
      <c r="E1429" s="1" t="s">
        <v>2322</v>
      </c>
      <c r="F1429" s="1" t="s">
        <v>277</v>
      </c>
      <c r="G1429" s="1" t="s">
        <v>2092</v>
      </c>
      <c r="H1429" s="1" t="s">
        <v>3939</v>
      </c>
      <c r="I1429" s="1">
        <f>+Territorio[[#This Row],[id]]</f>
        <v>1419</v>
      </c>
    </row>
    <row r="1430" spans="2:9" x14ac:dyDescent="0.3">
      <c r="B1430">
        <v>1420</v>
      </c>
      <c r="C1430" s="1" t="s">
        <v>3940</v>
      </c>
      <c r="D1430" s="1" t="s">
        <v>3941</v>
      </c>
      <c r="E1430" s="1" t="s">
        <v>2322</v>
      </c>
      <c r="F1430" s="1" t="s">
        <v>277</v>
      </c>
      <c r="G1430" s="1" t="s">
        <v>2092</v>
      </c>
      <c r="H1430" s="1" t="s">
        <v>3942</v>
      </c>
      <c r="I1430" s="1">
        <f>+Territorio[[#This Row],[id]]</f>
        <v>1420</v>
      </c>
    </row>
    <row r="1431" spans="2:9" x14ac:dyDescent="0.3">
      <c r="B1431">
        <v>1421</v>
      </c>
      <c r="C1431" s="1" t="s">
        <v>1040</v>
      </c>
      <c r="D1431" s="1" t="s">
        <v>3943</v>
      </c>
      <c r="E1431" s="1" t="s">
        <v>2322</v>
      </c>
      <c r="F1431" s="1" t="s">
        <v>277</v>
      </c>
      <c r="G1431" s="1" t="s">
        <v>2092</v>
      </c>
      <c r="H1431" s="1" t="s">
        <v>3944</v>
      </c>
      <c r="I1431" s="1">
        <f>+Territorio[[#This Row],[id]]</f>
        <v>1421</v>
      </c>
    </row>
    <row r="1432" spans="2:9" x14ac:dyDescent="0.3">
      <c r="B1432">
        <v>1422</v>
      </c>
      <c r="C1432" s="1" t="s">
        <v>510</v>
      </c>
      <c r="D1432" s="1" t="s">
        <v>3945</v>
      </c>
      <c r="E1432" s="1" t="s">
        <v>2322</v>
      </c>
      <c r="F1432" s="1" t="s">
        <v>277</v>
      </c>
      <c r="G1432" s="1" t="s">
        <v>2092</v>
      </c>
      <c r="H1432" s="1" t="s">
        <v>3946</v>
      </c>
      <c r="I1432" s="1">
        <f>+Territorio[[#This Row],[id]]</f>
        <v>1422</v>
      </c>
    </row>
    <row r="1433" spans="2:9" x14ac:dyDescent="0.3">
      <c r="B1433">
        <v>1423</v>
      </c>
      <c r="C1433" s="1" t="s">
        <v>3947</v>
      </c>
      <c r="D1433" s="1" t="s">
        <v>3948</v>
      </c>
      <c r="E1433" s="1" t="s">
        <v>2322</v>
      </c>
      <c r="F1433" s="1" t="s">
        <v>277</v>
      </c>
      <c r="G1433" s="1" t="s">
        <v>2092</v>
      </c>
      <c r="H1433" s="1" t="s">
        <v>3949</v>
      </c>
      <c r="I1433" s="1">
        <f>+Territorio[[#This Row],[id]]</f>
        <v>1423</v>
      </c>
    </row>
    <row r="1434" spans="2:9" x14ac:dyDescent="0.3">
      <c r="B1434">
        <v>1424</v>
      </c>
      <c r="C1434" s="1" t="s">
        <v>3950</v>
      </c>
      <c r="D1434" s="1" t="s">
        <v>3951</v>
      </c>
      <c r="E1434" s="1" t="s">
        <v>2322</v>
      </c>
      <c r="F1434" s="1" t="s">
        <v>277</v>
      </c>
      <c r="G1434" s="1" t="s">
        <v>2092</v>
      </c>
      <c r="H1434" s="1" t="s">
        <v>3952</v>
      </c>
      <c r="I1434" s="1">
        <f>+Territorio[[#This Row],[id]]</f>
        <v>1424</v>
      </c>
    </row>
    <row r="1435" spans="2:9" x14ac:dyDescent="0.3">
      <c r="B1435">
        <v>1425</v>
      </c>
      <c r="C1435" s="1" t="s">
        <v>3953</v>
      </c>
      <c r="D1435" s="1" t="s">
        <v>3954</v>
      </c>
      <c r="E1435" s="1" t="s">
        <v>2322</v>
      </c>
      <c r="F1435" s="1" t="s">
        <v>277</v>
      </c>
      <c r="G1435" s="1" t="s">
        <v>2092</v>
      </c>
      <c r="H1435" s="1" t="s">
        <v>3955</v>
      </c>
      <c r="I1435" s="1">
        <f>+Territorio[[#This Row],[id]]</f>
        <v>1425</v>
      </c>
    </row>
    <row r="1436" spans="2:9" x14ac:dyDescent="0.3">
      <c r="B1436">
        <v>1426</v>
      </c>
      <c r="C1436" s="1" t="s">
        <v>3956</v>
      </c>
      <c r="D1436" s="1" t="s">
        <v>3957</v>
      </c>
      <c r="E1436" s="1" t="s">
        <v>2322</v>
      </c>
      <c r="F1436" s="1" t="s">
        <v>277</v>
      </c>
      <c r="G1436" s="1" t="s">
        <v>2092</v>
      </c>
      <c r="H1436" s="1" t="s">
        <v>3958</v>
      </c>
      <c r="I1436" s="1">
        <f>+Territorio[[#This Row],[id]]</f>
        <v>1426</v>
      </c>
    </row>
    <row r="1437" spans="2:9" x14ac:dyDescent="0.3">
      <c r="B1437">
        <v>1427</v>
      </c>
      <c r="C1437" s="1" t="s">
        <v>3959</v>
      </c>
      <c r="D1437" s="1" t="s">
        <v>3960</v>
      </c>
      <c r="E1437" s="1" t="s">
        <v>2322</v>
      </c>
      <c r="F1437" s="1" t="s">
        <v>277</v>
      </c>
      <c r="G1437" s="1" t="s">
        <v>2092</v>
      </c>
      <c r="H1437" s="1" t="s">
        <v>3961</v>
      </c>
      <c r="I1437" s="1">
        <f>+Territorio[[#This Row],[id]]</f>
        <v>1427</v>
      </c>
    </row>
    <row r="1438" spans="2:9" x14ac:dyDescent="0.3">
      <c r="B1438">
        <v>1428</v>
      </c>
      <c r="C1438" s="1" t="s">
        <v>3962</v>
      </c>
      <c r="D1438" s="1" t="s">
        <v>3102</v>
      </c>
      <c r="E1438" s="1" t="s">
        <v>2322</v>
      </c>
      <c r="F1438" s="1" t="s">
        <v>277</v>
      </c>
      <c r="G1438" s="1" t="s">
        <v>2092</v>
      </c>
      <c r="H1438" s="1" t="s">
        <v>3963</v>
      </c>
      <c r="I1438" s="1">
        <f>+Territorio[[#This Row],[id]]</f>
        <v>1428</v>
      </c>
    </row>
    <row r="1439" spans="2:9" x14ac:dyDescent="0.3">
      <c r="B1439">
        <v>1429</v>
      </c>
      <c r="C1439" s="1" t="s">
        <v>3964</v>
      </c>
      <c r="D1439" s="1" t="s">
        <v>3105</v>
      </c>
      <c r="E1439" s="1" t="s">
        <v>2322</v>
      </c>
      <c r="F1439" s="1" t="s">
        <v>277</v>
      </c>
      <c r="G1439" s="1" t="s">
        <v>2092</v>
      </c>
      <c r="H1439" s="1" t="s">
        <v>3965</v>
      </c>
      <c r="I1439" s="1">
        <f>+Territorio[[#This Row],[id]]</f>
        <v>1429</v>
      </c>
    </row>
    <row r="1440" spans="2:9" x14ac:dyDescent="0.3">
      <c r="B1440">
        <v>1430</v>
      </c>
      <c r="C1440" s="1" t="s">
        <v>3966</v>
      </c>
      <c r="D1440" s="1" t="s">
        <v>3108</v>
      </c>
      <c r="E1440" s="1" t="s">
        <v>2322</v>
      </c>
      <c r="F1440" s="1" t="s">
        <v>277</v>
      </c>
      <c r="G1440" s="1" t="s">
        <v>2092</v>
      </c>
      <c r="H1440" s="1" t="s">
        <v>3967</v>
      </c>
      <c r="I1440" s="1">
        <f>+Territorio[[#This Row],[id]]</f>
        <v>1430</v>
      </c>
    </row>
    <row r="1441" spans="2:9" x14ac:dyDescent="0.3">
      <c r="B1441">
        <v>1431</v>
      </c>
      <c r="C1441" s="1" t="s">
        <v>3968</v>
      </c>
      <c r="D1441" s="1" t="s">
        <v>3111</v>
      </c>
      <c r="E1441" s="1" t="s">
        <v>2322</v>
      </c>
      <c r="F1441" s="1" t="s">
        <v>277</v>
      </c>
      <c r="G1441" s="1" t="s">
        <v>2092</v>
      </c>
      <c r="H1441" s="1" t="s">
        <v>3969</v>
      </c>
      <c r="I1441" s="1">
        <f>+Territorio[[#This Row],[id]]</f>
        <v>1431</v>
      </c>
    </row>
    <row r="1442" spans="2:9" x14ac:dyDescent="0.3">
      <c r="B1442">
        <v>1432</v>
      </c>
      <c r="C1442" s="1" t="s">
        <v>3970</v>
      </c>
      <c r="D1442" s="1" t="s">
        <v>3114</v>
      </c>
      <c r="E1442" s="1" t="s">
        <v>2322</v>
      </c>
      <c r="F1442" s="1" t="s">
        <v>277</v>
      </c>
      <c r="G1442" s="1" t="s">
        <v>2092</v>
      </c>
      <c r="H1442" s="1" t="s">
        <v>3971</v>
      </c>
      <c r="I1442" s="1">
        <f>+Territorio[[#This Row],[id]]</f>
        <v>1432</v>
      </c>
    </row>
    <row r="1443" spans="2:9" x14ac:dyDescent="0.3">
      <c r="B1443">
        <v>1433</v>
      </c>
      <c r="C1443" s="1" t="s">
        <v>3972</v>
      </c>
      <c r="D1443" s="1" t="s">
        <v>3117</v>
      </c>
      <c r="E1443" s="1" t="s">
        <v>2322</v>
      </c>
      <c r="F1443" s="1" t="s">
        <v>277</v>
      </c>
      <c r="G1443" s="1" t="s">
        <v>2092</v>
      </c>
      <c r="H1443" s="1" t="s">
        <v>3973</v>
      </c>
      <c r="I1443" s="1">
        <f>+Territorio[[#This Row],[id]]</f>
        <v>1433</v>
      </c>
    </row>
    <row r="1444" spans="2:9" x14ac:dyDescent="0.3">
      <c r="B1444">
        <v>1434</v>
      </c>
      <c r="C1444" s="1" t="s">
        <v>3165</v>
      </c>
      <c r="D1444" s="1" t="s">
        <v>2565</v>
      </c>
      <c r="E1444" s="1" t="s">
        <v>2322</v>
      </c>
      <c r="F1444" s="1" t="s">
        <v>277</v>
      </c>
      <c r="G1444" s="1" t="s">
        <v>2092</v>
      </c>
      <c r="H1444" s="1" t="s">
        <v>3974</v>
      </c>
      <c r="I1444" s="1">
        <f>+Territorio[[#This Row],[id]]</f>
        <v>1434</v>
      </c>
    </row>
    <row r="1445" spans="2:9" x14ac:dyDescent="0.3">
      <c r="B1445">
        <v>1435</v>
      </c>
      <c r="C1445" s="1" t="s">
        <v>3975</v>
      </c>
      <c r="D1445" s="1" t="s">
        <v>2568</v>
      </c>
      <c r="E1445" s="1" t="s">
        <v>2322</v>
      </c>
      <c r="F1445" s="1" t="s">
        <v>277</v>
      </c>
      <c r="G1445" s="1" t="s">
        <v>2092</v>
      </c>
      <c r="H1445" s="1" t="s">
        <v>3976</v>
      </c>
      <c r="I1445" s="1">
        <f>+Territorio[[#This Row],[id]]</f>
        <v>1435</v>
      </c>
    </row>
    <row r="1446" spans="2:9" x14ac:dyDescent="0.3">
      <c r="B1446">
        <v>1436</v>
      </c>
      <c r="C1446" s="1" t="s">
        <v>3977</v>
      </c>
      <c r="D1446" s="1" t="s">
        <v>3176</v>
      </c>
      <c r="E1446" s="1" t="s">
        <v>2322</v>
      </c>
      <c r="F1446" s="1" t="s">
        <v>277</v>
      </c>
      <c r="G1446" s="1" t="s">
        <v>2092</v>
      </c>
      <c r="H1446" s="1" t="s">
        <v>3978</v>
      </c>
      <c r="I1446" s="1">
        <f>+Territorio[[#This Row],[id]]</f>
        <v>1436</v>
      </c>
    </row>
    <row r="1447" spans="2:9" x14ac:dyDescent="0.3">
      <c r="B1447">
        <v>1437</v>
      </c>
      <c r="C1447" s="1" t="s">
        <v>1481</v>
      </c>
      <c r="D1447" s="1" t="s">
        <v>3179</v>
      </c>
      <c r="E1447" s="1" t="s">
        <v>2322</v>
      </c>
      <c r="F1447" s="1" t="s">
        <v>277</v>
      </c>
      <c r="G1447" s="1" t="s">
        <v>2092</v>
      </c>
      <c r="H1447" s="1" t="s">
        <v>3979</v>
      </c>
      <c r="I1447" s="1">
        <f>+Territorio[[#This Row],[id]]</f>
        <v>1437</v>
      </c>
    </row>
    <row r="1448" spans="2:9" x14ac:dyDescent="0.3">
      <c r="B1448">
        <v>1438</v>
      </c>
      <c r="C1448" s="1" t="s">
        <v>3525</v>
      </c>
      <c r="D1448" s="1" t="s">
        <v>3182</v>
      </c>
      <c r="E1448" s="1" t="s">
        <v>2322</v>
      </c>
      <c r="F1448" s="1" t="s">
        <v>277</v>
      </c>
      <c r="G1448" s="1" t="s">
        <v>2092</v>
      </c>
      <c r="H1448" s="1" t="s">
        <v>3980</v>
      </c>
      <c r="I1448" s="1">
        <f>+Territorio[[#This Row],[id]]</f>
        <v>1438</v>
      </c>
    </row>
    <row r="1449" spans="2:9" x14ac:dyDescent="0.3">
      <c r="B1449">
        <v>1439</v>
      </c>
      <c r="C1449" s="1" t="s">
        <v>662</v>
      </c>
      <c r="D1449" s="1" t="s">
        <v>3185</v>
      </c>
      <c r="E1449" s="1" t="s">
        <v>2322</v>
      </c>
      <c r="F1449" s="1" t="s">
        <v>277</v>
      </c>
      <c r="G1449" s="1" t="s">
        <v>2092</v>
      </c>
      <c r="H1449" s="1" t="s">
        <v>3981</v>
      </c>
      <c r="I1449" s="1">
        <f>+Territorio[[#This Row],[id]]</f>
        <v>1439</v>
      </c>
    </row>
    <row r="1450" spans="2:9" x14ac:dyDescent="0.3">
      <c r="B1450">
        <v>1440</v>
      </c>
      <c r="C1450" s="1" t="s">
        <v>3982</v>
      </c>
      <c r="D1450" s="1" t="s">
        <v>3187</v>
      </c>
      <c r="E1450" s="1" t="s">
        <v>2322</v>
      </c>
      <c r="F1450" s="1" t="s">
        <v>277</v>
      </c>
      <c r="G1450" s="1" t="s">
        <v>2092</v>
      </c>
      <c r="H1450" s="1" t="s">
        <v>3983</v>
      </c>
      <c r="I1450" s="1">
        <f>+Territorio[[#This Row],[id]]</f>
        <v>1440</v>
      </c>
    </row>
    <row r="1451" spans="2:9" x14ac:dyDescent="0.3">
      <c r="B1451">
        <v>1441</v>
      </c>
      <c r="C1451" s="1" t="s">
        <v>3984</v>
      </c>
      <c r="D1451" s="1" t="s">
        <v>3190</v>
      </c>
      <c r="E1451" s="1" t="s">
        <v>2322</v>
      </c>
      <c r="F1451" s="1" t="s">
        <v>277</v>
      </c>
      <c r="G1451" s="1" t="s">
        <v>2092</v>
      </c>
      <c r="H1451" s="1" t="s">
        <v>3985</v>
      </c>
      <c r="I1451" s="1">
        <f>+Territorio[[#This Row],[id]]</f>
        <v>1441</v>
      </c>
    </row>
    <row r="1452" spans="2:9" x14ac:dyDescent="0.3">
      <c r="B1452">
        <v>1442</v>
      </c>
      <c r="C1452" s="1" t="s">
        <v>3986</v>
      </c>
      <c r="D1452" s="1" t="s">
        <v>3193</v>
      </c>
      <c r="E1452" s="1" t="s">
        <v>2322</v>
      </c>
      <c r="F1452" s="1" t="s">
        <v>277</v>
      </c>
      <c r="G1452" s="1" t="s">
        <v>2092</v>
      </c>
      <c r="H1452" s="1" t="s">
        <v>3987</v>
      </c>
      <c r="I1452" s="1">
        <f>+Territorio[[#This Row],[id]]</f>
        <v>1442</v>
      </c>
    </row>
    <row r="1453" spans="2:9" x14ac:dyDescent="0.3">
      <c r="B1453">
        <v>1443</v>
      </c>
      <c r="C1453" s="1" t="s">
        <v>1246</v>
      </c>
      <c r="D1453" s="1" t="s">
        <v>2570</v>
      </c>
      <c r="E1453" s="1" t="s">
        <v>2322</v>
      </c>
      <c r="F1453" s="1" t="s">
        <v>277</v>
      </c>
      <c r="G1453" s="1" t="s">
        <v>2092</v>
      </c>
      <c r="H1453" s="1" t="s">
        <v>3988</v>
      </c>
      <c r="I1453" s="1">
        <f>+Territorio[[#This Row],[id]]</f>
        <v>1443</v>
      </c>
    </row>
    <row r="1454" spans="2:9" x14ac:dyDescent="0.3">
      <c r="B1454">
        <v>1444</v>
      </c>
      <c r="C1454" s="1" t="s">
        <v>2229</v>
      </c>
      <c r="D1454" s="1" t="s">
        <v>2573</v>
      </c>
      <c r="E1454" s="1" t="s">
        <v>2322</v>
      </c>
      <c r="F1454" s="1" t="s">
        <v>277</v>
      </c>
      <c r="G1454" s="1" t="s">
        <v>2092</v>
      </c>
      <c r="H1454" s="1" t="s">
        <v>3989</v>
      </c>
      <c r="I1454" s="1">
        <f>+Territorio[[#This Row],[id]]</f>
        <v>1444</v>
      </c>
    </row>
    <row r="1455" spans="2:9" x14ac:dyDescent="0.3">
      <c r="B1455">
        <v>1445</v>
      </c>
      <c r="C1455" s="1" t="s">
        <v>885</v>
      </c>
      <c r="D1455" s="1" t="s">
        <v>3200</v>
      </c>
      <c r="E1455" s="1" t="s">
        <v>2322</v>
      </c>
      <c r="F1455" s="1" t="s">
        <v>277</v>
      </c>
      <c r="G1455" s="1" t="s">
        <v>2092</v>
      </c>
      <c r="H1455" s="1" t="s">
        <v>3990</v>
      </c>
      <c r="I1455" s="1">
        <f>+Territorio[[#This Row],[id]]</f>
        <v>1445</v>
      </c>
    </row>
    <row r="1456" spans="2:9" x14ac:dyDescent="0.3">
      <c r="B1456">
        <v>1446</v>
      </c>
      <c r="C1456" s="1" t="s">
        <v>3991</v>
      </c>
      <c r="D1456" s="1" t="s">
        <v>3203</v>
      </c>
      <c r="E1456" s="1" t="s">
        <v>2322</v>
      </c>
      <c r="F1456" s="1" t="s">
        <v>277</v>
      </c>
      <c r="G1456" s="1" t="s">
        <v>2092</v>
      </c>
      <c r="H1456" s="1" t="s">
        <v>3992</v>
      </c>
      <c r="I1456" s="1">
        <f>+Territorio[[#This Row],[id]]</f>
        <v>1446</v>
      </c>
    </row>
    <row r="1457" spans="2:9" x14ac:dyDescent="0.3">
      <c r="B1457">
        <v>1447</v>
      </c>
      <c r="C1457" s="1" t="s">
        <v>3940</v>
      </c>
      <c r="D1457" s="1" t="s">
        <v>3206</v>
      </c>
      <c r="E1457" s="1" t="s">
        <v>2322</v>
      </c>
      <c r="F1457" s="1" t="s">
        <v>277</v>
      </c>
      <c r="G1457" s="1" t="s">
        <v>2092</v>
      </c>
      <c r="H1457" s="1" t="s">
        <v>3993</v>
      </c>
      <c r="I1457" s="1">
        <f>+Territorio[[#This Row],[id]]</f>
        <v>1447</v>
      </c>
    </row>
    <row r="1458" spans="2:9" x14ac:dyDescent="0.3">
      <c r="B1458">
        <v>1448</v>
      </c>
      <c r="C1458" s="1" t="s">
        <v>510</v>
      </c>
      <c r="D1458" s="1" t="s">
        <v>3208</v>
      </c>
      <c r="E1458" s="1" t="s">
        <v>2322</v>
      </c>
      <c r="F1458" s="1" t="s">
        <v>277</v>
      </c>
      <c r="G1458" s="1" t="s">
        <v>2092</v>
      </c>
      <c r="H1458" s="1" t="s">
        <v>3994</v>
      </c>
      <c r="I1458" s="1">
        <f>+Territorio[[#This Row],[id]]</f>
        <v>1448</v>
      </c>
    </row>
    <row r="1459" spans="2:9" x14ac:dyDescent="0.3">
      <c r="B1459">
        <v>1449</v>
      </c>
      <c r="C1459" s="1" t="s">
        <v>3995</v>
      </c>
      <c r="D1459" s="1" t="s">
        <v>3211</v>
      </c>
      <c r="E1459" s="1" t="s">
        <v>2322</v>
      </c>
      <c r="F1459" s="1" t="s">
        <v>277</v>
      </c>
      <c r="G1459" s="1" t="s">
        <v>2092</v>
      </c>
      <c r="H1459" s="1" t="s">
        <v>3996</v>
      </c>
      <c r="I1459" s="1">
        <f>+Territorio[[#This Row],[id]]</f>
        <v>1449</v>
      </c>
    </row>
    <row r="1460" spans="2:9" x14ac:dyDescent="0.3">
      <c r="B1460">
        <v>1450</v>
      </c>
      <c r="C1460" s="1" t="s">
        <v>3997</v>
      </c>
      <c r="D1460" s="1" t="s">
        <v>3214</v>
      </c>
      <c r="E1460" s="1" t="s">
        <v>2322</v>
      </c>
      <c r="F1460" s="1" t="s">
        <v>277</v>
      </c>
      <c r="G1460" s="1" t="s">
        <v>2092</v>
      </c>
      <c r="H1460" s="1" t="s">
        <v>3998</v>
      </c>
      <c r="I1460" s="1">
        <f>+Territorio[[#This Row],[id]]</f>
        <v>1450</v>
      </c>
    </row>
    <row r="1461" spans="2:9" x14ac:dyDescent="0.3">
      <c r="B1461">
        <v>1451</v>
      </c>
      <c r="C1461" s="1" t="s">
        <v>3999</v>
      </c>
      <c r="D1461" s="1" t="s">
        <v>1062</v>
      </c>
      <c r="E1461" s="1" t="s">
        <v>2322</v>
      </c>
      <c r="F1461" s="1" t="s">
        <v>277</v>
      </c>
      <c r="G1461" s="1" t="s">
        <v>2092</v>
      </c>
      <c r="H1461" s="1" t="s">
        <v>4000</v>
      </c>
      <c r="I1461" s="1">
        <f>+Territorio[[#This Row],[id]]</f>
        <v>1451</v>
      </c>
    </row>
    <row r="1462" spans="2:9" x14ac:dyDescent="0.3">
      <c r="B1462">
        <v>1452</v>
      </c>
      <c r="C1462" s="1" t="s">
        <v>4001</v>
      </c>
      <c r="D1462" s="1" t="s">
        <v>2578</v>
      </c>
      <c r="E1462" s="1" t="s">
        <v>2322</v>
      </c>
      <c r="F1462" s="1" t="s">
        <v>277</v>
      </c>
      <c r="G1462" s="1" t="s">
        <v>2092</v>
      </c>
      <c r="H1462" s="1" t="s">
        <v>4002</v>
      </c>
      <c r="I1462" s="1">
        <f>+Territorio[[#This Row],[id]]</f>
        <v>1452</v>
      </c>
    </row>
    <row r="1463" spans="2:9" x14ac:dyDescent="0.3">
      <c r="B1463">
        <v>1453</v>
      </c>
      <c r="C1463" s="1" t="s">
        <v>4003</v>
      </c>
      <c r="D1463" s="1" t="s">
        <v>3232</v>
      </c>
      <c r="E1463" s="1" t="s">
        <v>2322</v>
      </c>
      <c r="F1463" s="1" t="s">
        <v>277</v>
      </c>
      <c r="G1463" s="1" t="s">
        <v>2092</v>
      </c>
      <c r="H1463" s="1" t="s">
        <v>4004</v>
      </c>
      <c r="I1463" s="1">
        <f>+Territorio[[#This Row],[id]]</f>
        <v>1453</v>
      </c>
    </row>
    <row r="1464" spans="2:9" x14ac:dyDescent="0.3">
      <c r="B1464">
        <v>1454</v>
      </c>
      <c r="C1464" s="1" t="s">
        <v>4005</v>
      </c>
      <c r="D1464" s="1" t="s">
        <v>2581</v>
      </c>
      <c r="E1464" s="1" t="s">
        <v>2322</v>
      </c>
      <c r="F1464" s="1" t="s">
        <v>277</v>
      </c>
      <c r="G1464" s="1" t="s">
        <v>2092</v>
      </c>
      <c r="H1464" s="1" t="s">
        <v>4006</v>
      </c>
      <c r="I1464" s="1">
        <f>+Territorio[[#This Row],[id]]</f>
        <v>1454</v>
      </c>
    </row>
    <row r="1465" spans="2:9" x14ac:dyDescent="0.3">
      <c r="B1465">
        <v>1455</v>
      </c>
      <c r="C1465" s="1" t="s">
        <v>668</v>
      </c>
      <c r="D1465" s="1" t="s">
        <v>2618</v>
      </c>
      <c r="E1465" s="1" t="s">
        <v>2322</v>
      </c>
      <c r="F1465" s="1" t="s">
        <v>277</v>
      </c>
      <c r="G1465" s="1" t="s">
        <v>2092</v>
      </c>
      <c r="H1465" s="1" t="s">
        <v>4007</v>
      </c>
      <c r="I1465" s="1">
        <f>+Territorio[[#This Row],[id]]</f>
        <v>1455</v>
      </c>
    </row>
    <row r="1466" spans="2:9" x14ac:dyDescent="0.3">
      <c r="B1466">
        <v>1456</v>
      </c>
      <c r="C1466" s="1" t="s">
        <v>4008</v>
      </c>
      <c r="D1466" s="1" t="s">
        <v>2621</v>
      </c>
      <c r="E1466" s="1" t="s">
        <v>2322</v>
      </c>
      <c r="F1466" s="1" t="s">
        <v>277</v>
      </c>
      <c r="G1466" s="1" t="s">
        <v>2092</v>
      </c>
      <c r="H1466" s="1" t="s">
        <v>4009</v>
      </c>
      <c r="I1466" s="1">
        <f>+Territorio[[#This Row],[id]]</f>
        <v>1456</v>
      </c>
    </row>
    <row r="1467" spans="2:9" x14ac:dyDescent="0.3">
      <c r="B1467">
        <v>1457</v>
      </c>
      <c r="C1467" s="1" t="s">
        <v>4010</v>
      </c>
      <c r="D1467" s="1" t="s">
        <v>2624</v>
      </c>
      <c r="E1467" s="1" t="s">
        <v>2322</v>
      </c>
      <c r="F1467" s="1" t="s">
        <v>277</v>
      </c>
      <c r="G1467" s="1" t="s">
        <v>2092</v>
      </c>
      <c r="H1467" s="1" t="s">
        <v>4011</v>
      </c>
      <c r="I1467" s="1">
        <f>+Territorio[[#This Row],[id]]</f>
        <v>1457</v>
      </c>
    </row>
    <row r="1468" spans="2:9" x14ac:dyDescent="0.3">
      <c r="B1468">
        <v>1458</v>
      </c>
      <c r="C1468" s="1" t="s">
        <v>4012</v>
      </c>
      <c r="D1468" s="1" t="s">
        <v>2627</v>
      </c>
      <c r="E1468" s="1" t="s">
        <v>2322</v>
      </c>
      <c r="F1468" s="1" t="s">
        <v>277</v>
      </c>
      <c r="G1468" s="1" t="s">
        <v>2092</v>
      </c>
      <c r="H1468" s="1" t="s">
        <v>4013</v>
      </c>
      <c r="I1468" s="1">
        <f>+Territorio[[#This Row],[id]]</f>
        <v>1458</v>
      </c>
    </row>
    <row r="1469" spans="2:9" x14ac:dyDescent="0.3">
      <c r="B1469">
        <v>1459</v>
      </c>
      <c r="C1469" s="1" t="s">
        <v>4014</v>
      </c>
      <c r="D1469" s="1" t="s">
        <v>2630</v>
      </c>
      <c r="E1469" s="1" t="s">
        <v>2322</v>
      </c>
      <c r="F1469" s="1" t="s">
        <v>277</v>
      </c>
      <c r="G1469" s="1" t="s">
        <v>2092</v>
      </c>
      <c r="H1469" s="1" t="s">
        <v>4015</v>
      </c>
      <c r="I1469" s="1">
        <f>+Territorio[[#This Row],[id]]</f>
        <v>1459</v>
      </c>
    </row>
    <row r="1470" spans="2:9" x14ac:dyDescent="0.3">
      <c r="B1470">
        <v>1460</v>
      </c>
      <c r="C1470" s="1" t="s">
        <v>4016</v>
      </c>
      <c r="D1470" s="1" t="s">
        <v>2633</v>
      </c>
      <c r="E1470" s="1" t="s">
        <v>2322</v>
      </c>
      <c r="F1470" s="1" t="s">
        <v>277</v>
      </c>
      <c r="G1470" s="1" t="s">
        <v>2092</v>
      </c>
      <c r="H1470" s="1" t="s">
        <v>4017</v>
      </c>
      <c r="I1470" s="1">
        <f>+Territorio[[#This Row],[id]]</f>
        <v>1460</v>
      </c>
    </row>
    <row r="1471" spans="2:9" x14ac:dyDescent="0.3">
      <c r="B1471">
        <v>1461</v>
      </c>
      <c r="C1471" s="1" t="s">
        <v>4018</v>
      </c>
      <c r="D1471" s="1" t="s">
        <v>2636</v>
      </c>
      <c r="E1471" s="1" t="s">
        <v>2322</v>
      </c>
      <c r="F1471" s="1" t="s">
        <v>277</v>
      </c>
      <c r="G1471" s="1" t="s">
        <v>2092</v>
      </c>
      <c r="H1471" s="1" t="s">
        <v>4019</v>
      </c>
      <c r="I1471" s="1">
        <f>+Territorio[[#This Row],[id]]</f>
        <v>1461</v>
      </c>
    </row>
    <row r="1472" spans="2:9" x14ac:dyDescent="0.3">
      <c r="B1472">
        <v>1462</v>
      </c>
      <c r="C1472" s="1" t="s">
        <v>4020</v>
      </c>
      <c r="D1472" s="1" t="s">
        <v>2639</v>
      </c>
      <c r="E1472" s="1" t="s">
        <v>2322</v>
      </c>
      <c r="F1472" s="1" t="s">
        <v>277</v>
      </c>
      <c r="G1472" s="1" t="s">
        <v>2092</v>
      </c>
      <c r="H1472" s="1" t="s">
        <v>4021</v>
      </c>
      <c r="I1472" s="1">
        <f>+Territorio[[#This Row],[id]]</f>
        <v>1462</v>
      </c>
    </row>
    <row r="1473" spans="2:9" x14ac:dyDescent="0.3">
      <c r="B1473">
        <v>1463</v>
      </c>
      <c r="C1473" s="1" t="s">
        <v>4022</v>
      </c>
      <c r="D1473" s="1" t="s">
        <v>2642</v>
      </c>
      <c r="E1473" s="1" t="s">
        <v>2322</v>
      </c>
      <c r="F1473" s="1" t="s">
        <v>277</v>
      </c>
      <c r="G1473" s="1" t="s">
        <v>2092</v>
      </c>
      <c r="H1473" s="1" t="s">
        <v>4023</v>
      </c>
      <c r="I1473" s="1">
        <f>+Territorio[[#This Row],[id]]</f>
        <v>1463</v>
      </c>
    </row>
    <row r="1474" spans="2:9" x14ac:dyDescent="0.3">
      <c r="B1474">
        <v>1464</v>
      </c>
      <c r="C1474" s="1" t="s">
        <v>4024</v>
      </c>
      <c r="D1474" s="1" t="s">
        <v>2645</v>
      </c>
      <c r="E1474" s="1" t="s">
        <v>2322</v>
      </c>
      <c r="F1474" s="1" t="s">
        <v>277</v>
      </c>
      <c r="G1474" s="1" t="s">
        <v>2092</v>
      </c>
      <c r="H1474" s="1" t="s">
        <v>4025</v>
      </c>
      <c r="I1474" s="1">
        <f>+Territorio[[#This Row],[id]]</f>
        <v>1464</v>
      </c>
    </row>
    <row r="1475" spans="2:9" x14ac:dyDescent="0.3">
      <c r="B1475">
        <v>1465</v>
      </c>
      <c r="C1475" s="1" t="s">
        <v>4026</v>
      </c>
      <c r="D1475" s="1" t="s">
        <v>2648</v>
      </c>
      <c r="E1475" s="1" t="s">
        <v>2322</v>
      </c>
      <c r="F1475" s="1" t="s">
        <v>277</v>
      </c>
      <c r="G1475" s="1" t="s">
        <v>2092</v>
      </c>
      <c r="H1475" s="1" t="s">
        <v>4027</v>
      </c>
      <c r="I1475" s="1">
        <f>+Territorio[[#This Row],[id]]</f>
        <v>1465</v>
      </c>
    </row>
    <row r="1476" spans="2:9" x14ac:dyDescent="0.3">
      <c r="B1476">
        <v>1466</v>
      </c>
      <c r="C1476" s="1" t="s">
        <v>2089</v>
      </c>
      <c r="D1476" s="1" t="s">
        <v>2651</v>
      </c>
      <c r="E1476" s="1" t="s">
        <v>2322</v>
      </c>
      <c r="F1476" s="1" t="s">
        <v>277</v>
      </c>
      <c r="G1476" s="1" t="s">
        <v>2092</v>
      </c>
      <c r="H1476" s="1" t="s">
        <v>4028</v>
      </c>
      <c r="I1476" s="1">
        <f>+Territorio[[#This Row],[id]]</f>
        <v>1466</v>
      </c>
    </row>
    <row r="1477" spans="2:9" x14ac:dyDescent="0.3">
      <c r="B1477">
        <v>1467</v>
      </c>
      <c r="C1477" s="1" t="s">
        <v>885</v>
      </c>
      <c r="D1477" s="1" t="s">
        <v>2653</v>
      </c>
      <c r="E1477" s="1" t="s">
        <v>2322</v>
      </c>
      <c r="F1477" s="1" t="s">
        <v>277</v>
      </c>
      <c r="G1477" s="1" t="s">
        <v>2092</v>
      </c>
      <c r="H1477" s="1" t="s">
        <v>4029</v>
      </c>
      <c r="I1477" s="1">
        <f>+Territorio[[#This Row],[id]]</f>
        <v>1467</v>
      </c>
    </row>
    <row r="1478" spans="2:9" x14ac:dyDescent="0.3">
      <c r="B1478">
        <v>1468</v>
      </c>
      <c r="C1478" s="1" t="s">
        <v>4030</v>
      </c>
      <c r="D1478" s="1" t="s">
        <v>2656</v>
      </c>
      <c r="E1478" s="1" t="s">
        <v>2322</v>
      </c>
      <c r="F1478" s="1" t="s">
        <v>277</v>
      </c>
      <c r="G1478" s="1" t="s">
        <v>2092</v>
      </c>
      <c r="H1478" s="1" t="s">
        <v>4031</v>
      </c>
      <c r="I1478" s="1">
        <f>+Territorio[[#This Row],[id]]</f>
        <v>1468</v>
      </c>
    </row>
    <row r="1479" spans="2:9" x14ac:dyDescent="0.3">
      <c r="B1479">
        <v>1469</v>
      </c>
      <c r="C1479" s="1" t="s">
        <v>1040</v>
      </c>
      <c r="D1479" s="1" t="s">
        <v>2659</v>
      </c>
      <c r="E1479" s="1" t="s">
        <v>2322</v>
      </c>
      <c r="F1479" s="1" t="s">
        <v>277</v>
      </c>
      <c r="G1479" s="1" t="s">
        <v>2092</v>
      </c>
      <c r="H1479" s="1" t="s">
        <v>4032</v>
      </c>
      <c r="I1479" s="1">
        <f>+Territorio[[#This Row],[id]]</f>
        <v>1469</v>
      </c>
    </row>
    <row r="1480" spans="2:9" x14ac:dyDescent="0.3">
      <c r="B1480">
        <v>1470</v>
      </c>
      <c r="C1480" s="1" t="s">
        <v>2606</v>
      </c>
      <c r="D1480" s="1" t="s">
        <v>3275</v>
      </c>
      <c r="E1480" s="1" t="s">
        <v>2322</v>
      </c>
      <c r="F1480" s="1" t="s">
        <v>277</v>
      </c>
      <c r="G1480" s="1" t="s">
        <v>2092</v>
      </c>
      <c r="H1480" s="1" t="s">
        <v>4033</v>
      </c>
      <c r="I1480" s="1">
        <f>+Territorio[[#This Row],[id]]</f>
        <v>1470</v>
      </c>
    </row>
    <row r="1481" spans="2:9" x14ac:dyDescent="0.3">
      <c r="B1481">
        <v>1471</v>
      </c>
      <c r="C1481" s="1" t="s">
        <v>1279</v>
      </c>
      <c r="D1481" s="1" t="s">
        <v>2661</v>
      </c>
      <c r="E1481" s="1" t="s">
        <v>2322</v>
      </c>
      <c r="F1481" s="1" t="s">
        <v>277</v>
      </c>
      <c r="G1481" s="1" t="s">
        <v>2092</v>
      </c>
      <c r="H1481" s="1" t="s">
        <v>4034</v>
      </c>
      <c r="I1481" s="1">
        <f>+Territorio[[#This Row],[id]]</f>
        <v>1471</v>
      </c>
    </row>
    <row r="1482" spans="2:9" x14ac:dyDescent="0.3">
      <c r="B1482">
        <v>1472</v>
      </c>
      <c r="C1482" s="1" t="s">
        <v>4035</v>
      </c>
      <c r="D1482" s="1" t="s">
        <v>2664</v>
      </c>
      <c r="E1482" s="1" t="s">
        <v>2322</v>
      </c>
      <c r="F1482" s="1" t="s">
        <v>277</v>
      </c>
      <c r="G1482" s="1" t="s">
        <v>2092</v>
      </c>
      <c r="H1482" s="1" t="s">
        <v>4036</v>
      </c>
      <c r="I1482" s="1">
        <f>+Territorio[[#This Row],[id]]</f>
        <v>1472</v>
      </c>
    </row>
    <row r="1483" spans="2:9" x14ac:dyDescent="0.3">
      <c r="B1483">
        <v>1473</v>
      </c>
      <c r="C1483" s="1" t="s">
        <v>4037</v>
      </c>
      <c r="D1483" s="1" t="s">
        <v>2667</v>
      </c>
      <c r="E1483" s="1" t="s">
        <v>2322</v>
      </c>
      <c r="F1483" s="1" t="s">
        <v>277</v>
      </c>
      <c r="G1483" s="1" t="s">
        <v>2092</v>
      </c>
      <c r="H1483" s="1" t="s">
        <v>4038</v>
      </c>
      <c r="I1483" s="1">
        <f>+Territorio[[#This Row],[id]]</f>
        <v>1473</v>
      </c>
    </row>
    <row r="1484" spans="2:9" x14ac:dyDescent="0.3">
      <c r="B1484">
        <v>1474</v>
      </c>
      <c r="C1484" s="1" t="s">
        <v>4039</v>
      </c>
      <c r="D1484" s="1" t="s">
        <v>2673</v>
      </c>
      <c r="E1484" s="1" t="s">
        <v>2322</v>
      </c>
      <c r="F1484" s="1" t="s">
        <v>277</v>
      </c>
      <c r="G1484" s="1" t="s">
        <v>2092</v>
      </c>
      <c r="H1484" s="1" t="s">
        <v>4040</v>
      </c>
      <c r="I1484" s="1">
        <f>+Territorio[[#This Row],[id]]</f>
        <v>1474</v>
      </c>
    </row>
    <row r="1485" spans="2:9" x14ac:dyDescent="0.3">
      <c r="B1485">
        <v>1475</v>
      </c>
      <c r="C1485" s="1" t="s">
        <v>4041</v>
      </c>
      <c r="D1485" s="1" t="s">
        <v>2676</v>
      </c>
      <c r="E1485" s="1" t="s">
        <v>2322</v>
      </c>
      <c r="F1485" s="1" t="s">
        <v>277</v>
      </c>
      <c r="G1485" s="1" t="s">
        <v>2092</v>
      </c>
      <c r="H1485" s="1" t="s">
        <v>4042</v>
      </c>
      <c r="I1485" s="1">
        <f>+Territorio[[#This Row],[id]]</f>
        <v>1475</v>
      </c>
    </row>
    <row r="1486" spans="2:9" x14ac:dyDescent="0.3">
      <c r="B1486">
        <v>1476</v>
      </c>
      <c r="C1486" s="1" t="s">
        <v>4043</v>
      </c>
      <c r="D1486" s="1" t="s">
        <v>3317</v>
      </c>
      <c r="E1486" s="1" t="s">
        <v>2322</v>
      </c>
      <c r="F1486" s="1" t="s">
        <v>277</v>
      </c>
      <c r="G1486" s="1" t="s">
        <v>2092</v>
      </c>
      <c r="H1486" s="1" t="s">
        <v>4044</v>
      </c>
      <c r="I1486" s="1">
        <f>+Territorio[[#This Row],[id]]</f>
        <v>1476</v>
      </c>
    </row>
    <row r="1487" spans="2:9" x14ac:dyDescent="0.3">
      <c r="B1487">
        <v>1477</v>
      </c>
      <c r="C1487" s="1" t="s">
        <v>4045</v>
      </c>
      <c r="D1487" s="1" t="s">
        <v>2679</v>
      </c>
      <c r="E1487" s="1" t="s">
        <v>2322</v>
      </c>
      <c r="F1487" s="1" t="s">
        <v>277</v>
      </c>
      <c r="G1487" s="1" t="s">
        <v>2092</v>
      </c>
      <c r="H1487" s="1" t="s">
        <v>4046</v>
      </c>
      <c r="I1487" s="1">
        <f>+Territorio[[#This Row],[id]]</f>
        <v>1477</v>
      </c>
    </row>
    <row r="1488" spans="2:9" x14ac:dyDescent="0.3">
      <c r="B1488">
        <v>1478</v>
      </c>
      <c r="C1488" s="1" t="s">
        <v>4047</v>
      </c>
      <c r="D1488" s="1" t="s">
        <v>2682</v>
      </c>
      <c r="E1488" s="1" t="s">
        <v>2322</v>
      </c>
      <c r="F1488" s="1" t="s">
        <v>277</v>
      </c>
      <c r="G1488" s="1" t="s">
        <v>2092</v>
      </c>
      <c r="H1488" s="1" t="s">
        <v>4048</v>
      </c>
      <c r="I1488" s="1">
        <f>+Territorio[[#This Row],[id]]</f>
        <v>1478</v>
      </c>
    </row>
    <row r="1489" spans="2:9" x14ac:dyDescent="0.3">
      <c r="B1489">
        <v>1479</v>
      </c>
      <c r="C1489" s="1" t="s">
        <v>4049</v>
      </c>
      <c r="D1489" s="1" t="s">
        <v>2685</v>
      </c>
      <c r="E1489" s="1" t="s">
        <v>2322</v>
      </c>
      <c r="F1489" s="1" t="s">
        <v>277</v>
      </c>
      <c r="G1489" s="1" t="s">
        <v>2092</v>
      </c>
      <c r="H1489" s="1" t="s">
        <v>4050</v>
      </c>
      <c r="I1489" s="1">
        <f>+Territorio[[#This Row],[id]]</f>
        <v>1479</v>
      </c>
    </row>
    <row r="1490" spans="2:9" x14ac:dyDescent="0.3">
      <c r="B1490">
        <v>1480</v>
      </c>
      <c r="C1490" s="1" t="s">
        <v>4051</v>
      </c>
      <c r="D1490" s="1" t="s">
        <v>3326</v>
      </c>
      <c r="E1490" s="1" t="s">
        <v>2322</v>
      </c>
      <c r="F1490" s="1" t="s">
        <v>277</v>
      </c>
      <c r="G1490" s="1" t="s">
        <v>2092</v>
      </c>
      <c r="H1490" s="1" t="s">
        <v>4052</v>
      </c>
      <c r="I1490" s="1">
        <f>+Territorio[[#This Row],[id]]</f>
        <v>1480</v>
      </c>
    </row>
    <row r="1491" spans="2:9" x14ac:dyDescent="0.3">
      <c r="B1491">
        <v>1481</v>
      </c>
      <c r="C1491" s="1" t="s">
        <v>4053</v>
      </c>
      <c r="D1491" s="1" t="s">
        <v>2688</v>
      </c>
      <c r="E1491" s="1" t="s">
        <v>2322</v>
      </c>
      <c r="F1491" s="1" t="s">
        <v>277</v>
      </c>
      <c r="G1491" s="1" t="s">
        <v>2092</v>
      </c>
      <c r="H1491" s="1" t="s">
        <v>4054</v>
      </c>
      <c r="I1491" s="1">
        <f>+Territorio[[#This Row],[id]]</f>
        <v>1481</v>
      </c>
    </row>
    <row r="1492" spans="2:9" x14ac:dyDescent="0.3">
      <c r="B1492">
        <v>1482</v>
      </c>
      <c r="C1492" s="1" t="s">
        <v>4055</v>
      </c>
      <c r="D1492" s="1" t="s">
        <v>2691</v>
      </c>
      <c r="E1492" s="1" t="s">
        <v>2322</v>
      </c>
      <c r="F1492" s="1" t="s">
        <v>277</v>
      </c>
      <c r="G1492" s="1" t="s">
        <v>2092</v>
      </c>
      <c r="H1492" s="1" t="s">
        <v>4056</v>
      </c>
      <c r="I1492" s="1">
        <f>+Territorio[[#This Row],[id]]</f>
        <v>1482</v>
      </c>
    </row>
    <row r="1493" spans="2:9" x14ac:dyDescent="0.3">
      <c r="B1493">
        <v>1483</v>
      </c>
      <c r="C1493" s="1" t="s">
        <v>2421</v>
      </c>
      <c r="D1493" s="1" t="s">
        <v>2694</v>
      </c>
      <c r="E1493" s="1" t="s">
        <v>2322</v>
      </c>
      <c r="F1493" s="1" t="s">
        <v>277</v>
      </c>
      <c r="G1493" s="1" t="s">
        <v>2092</v>
      </c>
      <c r="H1493" s="1" t="s">
        <v>4057</v>
      </c>
      <c r="I1493" s="1">
        <f>+Territorio[[#This Row],[id]]</f>
        <v>1483</v>
      </c>
    </row>
    <row r="1494" spans="2:9" x14ac:dyDescent="0.3">
      <c r="B1494">
        <v>1484</v>
      </c>
      <c r="C1494" s="1" t="s">
        <v>1025</v>
      </c>
      <c r="D1494" s="1" t="s">
        <v>2697</v>
      </c>
      <c r="E1494" s="1" t="s">
        <v>2322</v>
      </c>
      <c r="F1494" s="1" t="s">
        <v>277</v>
      </c>
      <c r="G1494" s="1" t="s">
        <v>2092</v>
      </c>
      <c r="H1494" s="1" t="s">
        <v>4058</v>
      </c>
      <c r="I1494" s="1">
        <f>+Territorio[[#This Row],[id]]</f>
        <v>1484</v>
      </c>
    </row>
    <row r="1495" spans="2:9" x14ac:dyDescent="0.3">
      <c r="B1495">
        <v>1485</v>
      </c>
      <c r="C1495" s="1" t="s">
        <v>4059</v>
      </c>
      <c r="D1495" s="1" t="s">
        <v>2700</v>
      </c>
      <c r="E1495" s="1" t="s">
        <v>2322</v>
      </c>
      <c r="F1495" s="1" t="s">
        <v>277</v>
      </c>
      <c r="G1495" s="1" t="s">
        <v>2092</v>
      </c>
      <c r="H1495" s="1" t="s">
        <v>4060</v>
      </c>
      <c r="I1495" s="1">
        <f>+Territorio[[#This Row],[id]]</f>
        <v>1485</v>
      </c>
    </row>
    <row r="1496" spans="2:9" x14ac:dyDescent="0.3">
      <c r="B1496">
        <v>1486</v>
      </c>
      <c r="C1496" s="1" t="s">
        <v>4061</v>
      </c>
      <c r="D1496" s="1" t="s">
        <v>3336</v>
      </c>
      <c r="E1496" s="1" t="s">
        <v>2322</v>
      </c>
      <c r="F1496" s="1" t="s">
        <v>277</v>
      </c>
      <c r="G1496" s="1" t="s">
        <v>2092</v>
      </c>
      <c r="H1496" s="1" t="s">
        <v>4062</v>
      </c>
      <c r="I1496" s="1">
        <f>+Territorio[[#This Row],[id]]</f>
        <v>1486</v>
      </c>
    </row>
    <row r="1497" spans="2:9" x14ac:dyDescent="0.3">
      <c r="B1497">
        <v>1487</v>
      </c>
      <c r="C1497" s="1" t="s">
        <v>4063</v>
      </c>
      <c r="D1497" s="1" t="s">
        <v>2703</v>
      </c>
      <c r="E1497" s="1" t="s">
        <v>2322</v>
      </c>
      <c r="F1497" s="1" t="s">
        <v>277</v>
      </c>
      <c r="G1497" s="1" t="s">
        <v>2092</v>
      </c>
      <c r="H1497" s="1" t="s">
        <v>4064</v>
      </c>
      <c r="I1497" s="1">
        <f>+Territorio[[#This Row],[id]]</f>
        <v>1487</v>
      </c>
    </row>
    <row r="1498" spans="2:9" x14ac:dyDescent="0.3">
      <c r="B1498">
        <v>1488</v>
      </c>
      <c r="C1498" s="1" t="s">
        <v>4065</v>
      </c>
      <c r="D1498" s="1" t="s">
        <v>2706</v>
      </c>
      <c r="E1498" s="1" t="s">
        <v>2322</v>
      </c>
      <c r="F1498" s="1" t="s">
        <v>277</v>
      </c>
      <c r="G1498" s="1" t="s">
        <v>2092</v>
      </c>
      <c r="H1498" s="1" t="s">
        <v>4066</v>
      </c>
      <c r="I1498" s="1">
        <f>+Territorio[[#This Row],[id]]</f>
        <v>1488</v>
      </c>
    </row>
    <row r="1499" spans="2:9" x14ac:dyDescent="0.3">
      <c r="B1499">
        <v>1489</v>
      </c>
      <c r="C1499" s="1" t="s">
        <v>3515</v>
      </c>
      <c r="D1499" s="1" t="s">
        <v>2709</v>
      </c>
      <c r="E1499" s="1" t="s">
        <v>2322</v>
      </c>
      <c r="F1499" s="1" t="s">
        <v>277</v>
      </c>
      <c r="G1499" s="1" t="s">
        <v>2092</v>
      </c>
      <c r="H1499" s="1" t="s">
        <v>4067</v>
      </c>
      <c r="I1499" s="1">
        <f>+Territorio[[#This Row],[id]]</f>
        <v>1489</v>
      </c>
    </row>
    <row r="1500" spans="2:9" x14ac:dyDescent="0.3">
      <c r="B1500">
        <v>1490</v>
      </c>
      <c r="C1500" s="1" t="s">
        <v>3520</v>
      </c>
      <c r="D1500" s="1" t="s">
        <v>2711</v>
      </c>
      <c r="E1500" s="1" t="s">
        <v>2322</v>
      </c>
      <c r="F1500" s="1" t="s">
        <v>277</v>
      </c>
      <c r="G1500" s="1" t="s">
        <v>2092</v>
      </c>
      <c r="H1500" s="1" t="s">
        <v>4068</v>
      </c>
      <c r="I1500" s="1">
        <f>+Territorio[[#This Row],[id]]</f>
        <v>1490</v>
      </c>
    </row>
    <row r="1501" spans="2:9" x14ac:dyDescent="0.3">
      <c r="B1501">
        <v>1491</v>
      </c>
      <c r="C1501" s="1" t="s">
        <v>4069</v>
      </c>
      <c r="D1501" s="1" t="s">
        <v>2713</v>
      </c>
      <c r="E1501" s="1" t="s">
        <v>2322</v>
      </c>
      <c r="F1501" s="1" t="s">
        <v>277</v>
      </c>
      <c r="G1501" s="1" t="s">
        <v>2092</v>
      </c>
      <c r="H1501" s="1" t="s">
        <v>4070</v>
      </c>
      <c r="I1501" s="1">
        <f>+Territorio[[#This Row],[id]]</f>
        <v>1491</v>
      </c>
    </row>
    <row r="1502" spans="2:9" x14ac:dyDescent="0.3">
      <c r="B1502">
        <v>1492</v>
      </c>
      <c r="C1502" s="1" t="s">
        <v>4071</v>
      </c>
      <c r="D1502" s="1" t="s">
        <v>2716</v>
      </c>
      <c r="E1502" s="1" t="s">
        <v>2322</v>
      </c>
      <c r="F1502" s="1" t="s">
        <v>277</v>
      </c>
      <c r="G1502" s="1" t="s">
        <v>2092</v>
      </c>
      <c r="H1502" s="1" t="s">
        <v>4072</v>
      </c>
      <c r="I1502" s="1">
        <f>+Territorio[[#This Row],[id]]</f>
        <v>1492</v>
      </c>
    </row>
    <row r="1503" spans="2:9" x14ac:dyDescent="0.3">
      <c r="B1503">
        <v>1493</v>
      </c>
      <c r="C1503" s="1" t="s">
        <v>1418</v>
      </c>
      <c r="D1503" s="1" t="s">
        <v>2718</v>
      </c>
      <c r="E1503" s="1" t="s">
        <v>2322</v>
      </c>
      <c r="F1503" s="1" t="s">
        <v>277</v>
      </c>
      <c r="G1503" s="1" t="s">
        <v>2092</v>
      </c>
      <c r="H1503" s="1" t="s">
        <v>4073</v>
      </c>
      <c r="I1503" s="1">
        <f>+Territorio[[#This Row],[id]]</f>
        <v>1493</v>
      </c>
    </row>
    <row r="1504" spans="2:9" x14ac:dyDescent="0.3">
      <c r="B1504">
        <v>1494</v>
      </c>
      <c r="C1504" s="1" t="s">
        <v>3229</v>
      </c>
      <c r="D1504" s="1" t="s">
        <v>2721</v>
      </c>
      <c r="E1504" s="1" t="s">
        <v>2322</v>
      </c>
      <c r="F1504" s="1" t="s">
        <v>277</v>
      </c>
      <c r="G1504" s="1" t="s">
        <v>2092</v>
      </c>
      <c r="H1504" s="1" t="s">
        <v>4074</v>
      </c>
      <c r="I1504" s="1">
        <f>+Territorio[[#This Row],[id]]</f>
        <v>1494</v>
      </c>
    </row>
    <row r="1505" spans="2:9" x14ac:dyDescent="0.3">
      <c r="B1505">
        <v>1495</v>
      </c>
      <c r="C1505" s="1" t="s">
        <v>1389</v>
      </c>
      <c r="D1505" s="1" t="s">
        <v>2724</v>
      </c>
      <c r="E1505" s="1" t="s">
        <v>2322</v>
      </c>
      <c r="F1505" s="1" t="s">
        <v>277</v>
      </c>
      <c r="G1505" s="1" t="s">
        <v>2092</v>
      </c>
      <c r="H1505" s="1" t="s">
        <v>4075</v>
      </c>
      <c r="I1505" s="1">
        <f>+Territorio[[#This Row],[id]]</f>
        <v>1495</v>
      </c>
    </row>
    <row r="1506" spans="2:9" x14ac:dyDescent="0.3">
      <c r="B1506">
        <v>1496</v>
      </c>
      <c r="C1506" s="1" t="s">
        <v>4076</v>
      </c>
      <c r="D1506" s="1" t="s">
        <v>2727</v>
      </c>
      <c r="E1506" s="1" t="s">
        <v>2322</v>
      </c>
      <c r="F1506" s="1" t="s">
        <v>277</v>
      </c>
      <c r="G1506" s="1" t="s">
        <v>2092</v>
      </c>
      <c r="H1506" s="1" t="s">
        <v>4077</v>
      </c>
      <c r="I1506" s="1">
        <f>+Territorio[[#This Row],[id]]</f>
        <v>1496</v>
      </c>
    </row>
    <row r="1507" spans="2:9" x14ac:dyDescent="0.3">
      <c r="B1507">
        <v>1497</v>
      </c>
      <c r="C1507" s="1" t="s">
        <v>4078</v>
      </c>
      <c r="D1507" s="1" t="s">
        <v>2730</v>
      </c>
      <c r="E1507" s="1" t="s">
        <v>2322</v>
      </c>
      <c r="F1507" s="1" t="s">
        <v>277</v>
      </c>
      <c r="G1507" s="1" t="s">
        <v>2092</v>
      </c>
      <c r="H1507" s="1" t="s">
        <v>4079</v>
      </c>
      <c r="I1507" s="1">
        <f>+Territorio[[#This Row],[id]]</f>
        <v>1497</v>
      </c>
    </row>
    <row r="1508" spans="2:9" x14ac:dyDescent="0.3">
      <c r="B1508">
        <v>1498</v>
      </c>
      <c r="C1508" s="1" t="s">
        <v>4080</v>
      </c>
      <c r="D1508" s="1" t="s">
        <v>2733</v>
      </c>
      <c r="E1508" s="1" t="s">
        <v>2322</v>
      </c>
      <c r="F1508" s="1" t="s">
        <v>277</v>
      </c>
      <c r="G1508" s="1" t="s">
        <v>2092</v>
      </c>
      <c r="H1508" s="1" t="s">
        <v>4081</v>
      </c>
      <c r="I1508" s="1">
        <f>+Territorio[[#This Row],[id]]</f>
        <v>1498</v>
      </c>
    </row>
    <row r="1509" spans="2:9" x14ac:dyDescent="0.3">
      <c r="B1509">
        <v>1499</v>
      </c>
      <c r="C1509" s="1" t="s">
        <v>4082</v>
      </c>
      <c r="D1509" s="1" t="s">
        <v>2736</v>
      </c>
      <c r="E1509" s="1" t="s">
        <v>2322</v>
      </c>
      <c r="F1509" s="1" t="s">
        <v>277</v>
      </c>
      <c r="G1509" s="1" t="s">
        <v>2092</v>
      </c>
      <c r="H1509" s="1" t="s">
        <v>4083</v>
      </c>
      <c r="I1509" s="1">
        <f>+Territorio[[#This Row],[id]]</f>
        <v>1499</v>
      </c>
    </row>
    <row r="1510" spans="2:9" x14ac:dyDescent="0.3">
      <c r="B1510">
        <v>1500</v>
      </c>
      <c r="C1510" s="1" t="s">
        <v>4084</v>
      </c>
      <c r="D1510" s="1" t="s">
        <v>3365</v>
      </c>
      <c r="E1510" s="1" t="s">
        <v>2322</v>
      </c>
      <c r="F1510" s="1" t="s">
        <v>277</v>
      </c>
      <c r="G1510" s="1" t="s">
        <v>2092</v>
      </c>
      <c r="H1510" s="1" t="s">
        <v>4085</v>
      </c>
      <c r="I1510" s="1">
        <f>+Territorio[[#This Row],[id]]</f>
        <v>1500</v>
      </c>
    </row>
    <row r="1511" spans="2:9" x14ac:dyDescent="0.3">
      <c r="B1511">
        <v>1501</v>
      </c>
      <c r="C1511" s="1" t="s">
        <v>4086</v>
      </c>
      <c r="D1511" s="1" t="s">
        <v>3368</v>
      </c>
      <c r="E1511" s="1" t="s">
        <v>2322</v>
      </c>
      <c r="F1511" s="1" t="s">
        <v>277</v>
      </c>
      <c r="G1511" s="1" t="s">
        <v>2092</v>
      </c>
      <c r="H1511" s="1" t="s">
        <v>4087</v>
      </c>
      <c r="I1511" s="1">
        <f>+Territorio[[#This Row],[id]]</f>
        <v>1501</v>
      </c>
    </row>
    <row r="1512" spans="2:9" x14ac:dyDescent="0.3">
      <c r="B1512">
        <v>1502</v>
      </c>
      <c r="C1512" s="1" t="s">
        <v>674</v>
      </c>
      <c r="D1512" s="1" t="s">
        <v>1070</v>
      </c>
      <c r="E1512" s="1" t="s">
        <v>2322</v>
      </c>
      <c r="F1512" s="1" t="s">
        <v>277</v>
      </c>
      <c r="G1512" s="1" t="s">
        <v>2092</v>
      </c>
      <c r="H1512" s="1" t="s">
        <v>4088</v>
      </c>
      <c r="I1512" s="1">
        <f>+Territorio[[#This Row],[id]]</f>
        <v>1502</v>
      </c>
    </row>
    <row r="1513" spans="2:9" x14ac:dyDescent="0.3">
      <c r="B1513">
        <v>1503</v>
      </c>
      <c r="C1513" s="1" t="s">
        <v>4089</v>
      </c>
      <c r="D1513" s="1" t="s">
        <v>1073</v>
      </c>
      <c r="E1513" s="1" t="s">
        <v>2322</v>
      </c>
      <c r="F1513" s="1" t="s">
        <v>277</v>
      </c>
      <c r="G1513" s="1" t="s">
        <v>2092</v>
      </c>
      <c r="H1513" s="1" t="s">
        <v>4090</v>
      </c>
      <c r="I1513" s="1">
        <f>+Territorio[[#This Row],[id]]</f>
        <v>1503</v>
      </c>
    </row>
    <row r="1514" spans="2:9" x14ac:dyDescent="0.3">
      <c r="B1514">
        <v>1504</v>
      </c>
      <c r="C1514" s="1" t="s">
        <v>1481</v>
      </c>
      <c r="D1514" s="1" t="s">
        <v>1076</v>
      </c>
      <c r="E1514" s="1" t="s">
        <v>2322</v>
      </c>
      <c r="F1514" s="1" t="s">
        <v>277</v>
      </c>
      <c r="G1514" s="1" t="s">
        <v>2092</v>
      </c>
      <c r="H1514" s="1" t="s">
        <v>4091</v>
      </c>
      <c r="I1514" s="1">
        <f>+Territorio[[#This Row],[id]]</f>
        <v>1504</v>
      </c>
    </row>
    <row r="1515" spans="2:9" x14ac:dyDescent="0.3">
      <c r="B1515">
        <v>1505</v>
      </c>
      <c r="C1515" s="1" t="s">
        <v>4092</v>
      </c>
      <c r="D1515" s="1" t="s">
        <v>1079</v>
      </c>
      <c r="E1515" s="1" t="s">
        <v>2322</v>
      </c>
      <c r="F1515" s="1" t="s">
        <v>277</v>
      </c>
      <c r="G1515" s="1" t="s">
        <v>2092</v>
      </c>
      <c r="H1515" s="1" t="s">
        <v>4093</v>
      </c>
      <c r="I1515" s="1">
        <f>+Territorio[[#This Row],[id]]</f>
        <v>1505</v>
      </c>
    </row>
    <row r="1516" spans="2:9" x14ac:dyDescent="0.3">
      <c r="B1516">
        <v>1506</v>
      </c>
      <c r="C1516" s="1" t="s">
        <v>4094</v>
      </c>
      <c r="D1516" s="1" t="s">
        <v>1082</v>
      </c>
      <c r="E1516" s="1" t="s">
        <v>2322</v>
      </c>
      <c r="F1516" s="1" t="s">
        <v>277</v>
      </c>
      <c r="G1516" s="1" t="s">
        <v>2092</v>
      </c>
      <c r="H1516" s="1" t="s">
        <v>4095</v>
      </c>
      <c r="I1516" s="1">
        <f>+Territorio[[#This Row],[id]]</f>
        <v>1506</v>
      </c>
    </row>
    <row r="1517" spans="2:9" x14ac:dyDescent="0.3">
      <c r="B1517">
        <v>1507</v>
      </c>
      <c r="C1517" s="1" t="s">
        <v>4096</v>
      </c>
      <c r="D1517" s="1" t="s">
        <v>2747</v>
      </c>
      <c r="E1517" s="1" t="s">
        <v>2322</v>
      </c>
      <c r="F1517" s="1" t="s">
        <v>277</v>
      </c>
      <c r="G1517" s="1" t="s">
        <v>2092</v>
      </c>
      <c r="H1517" s="1" t="s">
        <v>4097</v>
      </c>
      <c r="I1517" s="1">
        <f>+Territorio[[#This Row],[id]]</f>
        <v>1507</v>
      </c>
    </row>
    <row r="1518" spans="2:9" x14ac:dyDescent="0.3">
      <c r="B1518">
        <v>1508</v>
      </c>
      <c r="C1518" s="1" t="s">
        <v>4098</v>
      </c>
      <c r="D1518" s="1" t="s">
        <v>2750</v>
      </c>
      <c r="E1518" s="1" t="s">
        <v>2322</v>
      </c>
      <c r="F1518" s="1" t="s">
        <v>277</v>
      </c>
      <c r="G1518" s="1" t="s">
        <v>2092</v>
      </c>
      <c r="H1518" s="1" t="s">
        <v>4099</v>
      </c>
      <c r="I1518" s="1">
        <f>+Territorio[[#This Row],[id]]</f>
        <v>1508</v>
      </c>
    </row>
    <row r="1519" spans="2:9" x14ac:dyDescent="0.3">
      <c r="B1519">
        <v>1509</v>
      </c>
      <c r="C1519" s="1" t="s">
        <v>4100</v>
      </c>
      <c r="D1519" s="1" t="s">
        <v>2752</v>
      </c>
      <c r="E1519" s="1" t="s">
        <v>2322</v>
      </c>
      <c r="F1519" s="1" t="s">
        <v>277</v>
      </c>
      <c r="G1519" s="1" t="s">
        <v>2092</v>
      </c>
      <c r="H1519" s="1" t="s">
        <v>4101</v>
      </c>
      <c r="I1519" s="1">
        <f>+Territorio[[#This Row],[id]]</f>
        <v>1509</v>
      </c>
    </row>
    <row r="1520" spans="2:9" x14ac:dyDescent="0.3">
      <c r="B1520">
        <v>1510</v>
      </c>
      <c r="C1520" s="1" t="s">
        <v>4102</v>
      </c>
      <c r="D1520" s="1" t="s">
        <v>3402</v>
      </c>
      <c r="E1520" s="1" t="s">
        <v>2322</v>
      </c>
      <c r="F1520" s="1" t="s">
        <v>277</v>
      </c>
      <c r="G1520" s="1" t="s">
        <v>2092</v>
      </c>
      <c r="H1520" s="1" t="s">
        <v>4103</v>
      </c>
      <c r="I1520" s="1">
        <f>+Territorio[[#This Row],[id]]</f>
        <v>1510</v>
      </c>
    </row>
    <row r="1521" spans="2:9" x14ac:dyDescent="0.3">
      <c r="B1521">
        <v>1511</v>
      </c>
      <c r="C1521" s="1" t="s">
        <v>1362</v>
      </c>
      <c r="D1521" s="1" t="s">
        <v>2755</v>
      </c>
      <c r="E1521" s="1" t="s">
        <v>2322</v>
      </c>
      <c r="F1521" s="1" t="s">
        <v>277</v>
      </c>
      <c r="G1521" s="1" t="s">
        <v>2092</v>
      </c>
      <c r="H1521" s="1" t="s">
        <v>4104</v>
      </c>
      <c r="I1521" s="1">
        <f>+Territorio[[#This Row],[id]]</f>
        <v>1511</v>
      </c>
    </row>
    <row r="1522" spans="2:9" x14ac:dyDescent="0.3">
      <c r="B1522">
        <v>1512</v>
      </c>
      <c r="C1522" s="1" t="s">
        <v>4105</v>
      </c>
      <c r="D1522" s="1" t="s">
        <v>2758</v>
      </c>
      <c r="E1522" s="1" t="s">
        <v>2322</v>
      </c>
      <c r="F1522" s="1" t="s">
        <v>277</v>
      </c>
      <c r="G1522" s="1" t="s">
        <v>2092</v>
      </c>
      <c r="H1522" s="1" t="s">
        <v>4106</v>
      </c>
      <c r="I1522" s="1">
        <f>+Territorio[[#This Row],[id]]</f>
        <v>1512</v>
      </c>
    </row>
    <row r="1523" spans="2:9" x14ac:dyDescent="0.3">
      <c r="B1523">
        <v>1513</v>
      </c>
      <c r="C1523" s="1" t="s">
        <v>2658</v>
      </c>
      <c r="D1523" s="1" t="s">
        <v>2761</v>
      </c>
      <c r="E1523" s="1" t="s">
        <v>2322</v>
      </c>
      <c r="F1523" s="1" t="s">
        <v>277</v>
      </c>
      <c r="G1523" s="1" t="s">
        <v>2092</v>
      </c>
      <c r="H1523" s="1" t="s">
        <v>4107</v>
      </c>
      <c r="I1523" s="1">
        <f>+Territorio[[#This Row],[id]]</f>
        <v>1513</v>
      </c>
    </row>
    <row r="1524" spans="2:9" x14ac:dyDescent="0.3">
      <c r="B1524">
        <v>1514</v>
      </c>
      <c r="C1524" s="1" t="s">
        <v>736</v>
      </c>
      <c r="D1524" s="1" t="s">
        <v>2764</v>
      </c>
      <c r="E1524" s="1" t="s">
        <v>2322</v>
      </c>
      <c r="F1524" s="1" t="s">
        <v>277</v>
      </c>
      <c r="G1524" s="1" t="s">
        <v>2092</v>
      </c>
      <c r="H1524" s="1" t="s">
        <v>4108</v>
      </c>
      <c r="I1524" s="1">
        <f>+Territorio[[#This Row],[id]]</f>
        <v>1514</v>
      </c>
    </row>
    <row r="1525" spans="2:9" x14ac:dyDescent="0.3">
      <c r="B1525">
        <v>1515</v>
      </c>
      <c r="C1525" s="1" t="s">
        <v>3706</v>
      </c>
      <c r="D1525" s="1" t="s">
        <v>3413</v>
      </c>
      <c r="E1525" s="1" t="s">
        <v>2322</v>
      </c>
      <c r="F1525" s="1" t="s">
        <v>277</v>
      </c>
      <c r="G1525" s="1" t="s">
        <v>2092</v>
      </c>
      <c r="H1525" s="1" t="s">
        <v>4109</v>
      </c>
      <c r="I1525" s="1">
        <f>+Territorio[[#This Row],[id]]</f>
        <v>1515</v>
      </c>
    </row>
    <row r="1526" spans="2:9" x14ac:dyDescent="0.3">
      <c r="B1526">
        <v>1516</v>
      </c>
      <c r="C1526" s="1" t="s">
        <v>4110</v>
      </c>
      <c r="D1526" s="1" t="s">
        <v>2767</v>
      </c>
      <c r="E1526" s="1" t="s">
        <v>2322</v>
      </c>
      <c r="F1526" s="1" t="s">
        <v>277</v>
      </c>
      <c r="G1526" s="1" t="s">
        <v>2092</v>
      </c>
      <c r="H1526" s="1" t="s">
        <v>4111</v>
      </c>
      <c r="I1526" s="1">
        <f>+Territorio[[#This Row],[id]]</f>
        <v>1516</v>
      </c>
    </row>
    <row r="1527" spans="2:9" x14ac:dyDescent="0.3">
      <c r="B1527">
        <v>1517</v>
      </c>
      <c r="C1527" s="1" t="s">
        <v>4112</v>
      </c>
      <c r="D1527" s="1" t="s">
        <v>2770</v>
      </c>
      <c r="E1527" s="1" t="s">
        <v>2322</v>
      </c>
      <c r="F1527" s="1" t="s">
        <v>277</v>
      </c>
      <c r="G1527" s="1" t="s">
        <v>2092</v>
      </c>
      <c r="H1527" s="1" t="s">
        <v>4113</v>
      </c>
      <c r="I1527" s="1">
        <f>+Territorio[[#This Row],[id]]</f>
        <v>1517</v>
      </c>
    </row>
    <row r="1528" spans="2:9" x14ac:dyDescent="0.3">
      <c r="B1528">
        <v>1518</v>
      </c>
      <c r="C1528" s="1" t="s">
        <v>4114</v>
      </c>
      <c r="D1528" s="1" t="s">
        <v>3434</v>
      </c>
      <c r="E1528" s="1" t="s">
        <v>2322</v>
      </c>
      <c r="F1528" s="1" t="s">
        <v>277</v>
      </c>
      <c r="G1528" s="1" t="s">
        <v>2092</v>
      </c>
      <c r="H1528" s="1" t="s">
        <v>4115</v>
      </c>
      <c r="I1528" s="1">
        <f>+Territorio[[#This Row],[id]]</f>
        <v>1518</v>
      </c>
    </row>
    <row r="1529" spans="2:9" x14ac:dyDescent="0.3">
      <c r="B1529">
        <v>1519</v>
      </c>
      <c r="C1529" s="1" t="s">
        <v>4116</v>
      </c>
      <c r="D1529" s="1" t="s">
        <v>3437</v>
      </c>
      <c r="E1529" s="1" t="s">
        <v>2322</v>
      </c>
      <c r="F1529" s="1" t="s">
        <v>277</v>
      </c>
      <c r="G1529" s="1" t="s">
        <v>2092</v>
      </c>
      <c r="H1529" s="1" t="s">
        <v>4117</v>
      </c>
      <c r="I1529" s="1">
        <f>+Territorio[[#This Row],[id]]</f>
        <v>1519</v>
      </c>
    </row>
    <row r="1530" spans="2:9" x14ac:dyDescent="0.3">
      <c r="B1530">
        <v>1520</v>
      </c>
      <c r="C1530" s="1" t="s">
        <v>4118</v>
      </c>
      <c r="D1530" s="1" t="s">
        <v>3440</v>
      </c>
      <c r="E1530" s="1" t="s">
        <v>2322</v>
      </c>
      <c r="F1530" s="1" t="s">
        <v>277</v>
      </c>
      <c r="G1530" s="1" t="s">
        <v>2092</v>
      </c>
      <c r="H1530" s="1" t="s">
        <v>4119</v>
      </c>
      <c r="I1530" s="1">
        <f>+Territorio[[#This Row],[id]]</f>
        <v>1520</v>
      </c>
    </row>
    <row r="1531" spans="2:9" x14ac:dyDescent="0.3">
      <c r="B1531">
        <v>1521</v>
      </c>
      <c r="C1531" s="1" t="s">
        <v>4120</v>
      </c>
      <c r="D1531" s="1" t="s">
        <v>3443</v>
      </c>
      <c r="E1531" s="1" t="s">
        <v>2322</v>
      </c>
      <c r="F1531" s="1" t="s">
        <v>277</v>
      </c>
      <c r="G1531" s="1" t="s">
        <v>2092</v>
      </c>
      <c r="H1531" s="1" t="s">
        <v>4121</v>
      </c>
      <c r="I1531" s="1">
        <f>+Territorio[[#This Row],[id]]</f>
        <v>1521</v>
      </c>
    </row>
    <row r="1532" spans="2:9" x14ac:dyDescent="0.3">
      <c r="B1532">
        <v>1522</v>
      </c>
      <c r="C1532" s="1" t="s">
        <v>4122</v>
      </c>
      <c r="D1532" s="1" t="s">
        <v>3446</v>
      </c>
      <c r="E1532" s="1" t="s">
        <v>2322</v>
      </c>
      <c r="F1532" s="1" t="s">
        <v>277</v>
      </c>
      <c r="G1532" s="1" t="s">
        <v>2092</v>
      </c>
      <c r="H1532" s="1" t="s">
        <v>4123</v>
      </c>
      <c r="I1532" s="1">
        <f>+Territorio[[#This Row],[id]]</f>
        <v>1522</v>
      </c>
    </row>
    <row r="1533" spans="2:9" x14ac:dyDescent="0.3">
      <c r="B1533">
        <v>1523</v>
      </c>
      <c r="C1533" s="1" t="s">
        <v>2534</v>
      </c>
      <c r="D1533" s="1" t="s">
        <v>3449</v>
      </c>
      <c r="E1533" s="1" t="s">
        <v>2322</v>
      </c>
      <c r="F1533" s="1" t="s">
        <v>277</v>
      </c>
      <c r="G1533" s="1" t="s">
        <v>2092</v>
      </c>
      <c r="H1533" s="1" t="s">
        <v>4124</v>
      </c>
      <c r="I1533" s="1">
        <f>+Territorio[[#This Row],[id]]</f>
        <v>1523</v>
      </c>
    </row>
    <row r="1534" spans="2:9" x14ac:dyDescent="0.3">
      <c r="B1534">
        <v>1524</v>
      </c>
      <c r="C1534" s="1" t="s">
        <v>4125</v>
      </c>
      <c r="D1534" s="1" t="s">
        <v>3452</v>
      </c>
      <c r="E1534" s="1" t="s">
        <v>2322</v>
      </c>
      <c r="F1534" s="1" t="s">
        <v>277</v>
      </c>
      <c r="G1534" s="1" t="s">
        <v>2092</v>
      </c>
      <c r="H1534" s="1" t="s">
        <v>4126</v>
      </c>
      <c r="I1534" s="1">
        <f>+Territorio[[#This Row],[id]]</f>
        <v>1524</v>
      </c>
    </row>
    <row r="1535" spans="2:9" x14ac:dyDescent="0.3">
      <c r="B1535">
        <v>1525</v>
      </c>
      <c r="C1535" s="1" t="s">
        <v>4127</v>
      </c>
      <c r="D1535" s="1" t="s">
        <v>3455</v>
      </c>
      <c r="E1535" s="1" t="s">
        <v>2322</v>
      </c>
      <c r="F1535" s="1" t="s">
        <v>277</v>
      </c>
      <c r="G1535" s="1" t="s">
        <v>2092</v>
      </c>
      <c r="H1535" s="1" t="s">
        <v>4128</v>
      </c>
      <c r="I1535" s="1">
        <f>+Territorio[[#This Row],[id]]</f>
        <v>1525</v>
      </c>
    </row>
    <row r="1536" spans="2:9" x14ac:dyDescent="0.3">
      <c r="B1536">
        <v>1526</v>
      </c>
      <c r="C1536" s="1" t="s">
        <v>4129</v>
      </c>
      <c r="D1536" s="1" t="s">
        <v>4130</v>
      </c>
      <c r="E1536" s="1" t="s">
        <v>2322</v>
      </c>
      <c r="F1536" s="1" t="s">
        <v>277</v>
      </c>
      <c r="G1536" s="1" t="s">
        <v>2092</v>
      </c>
      <c r="H1536" s="1" t="s">
        <v>4131</v>
      </c>
      <c r="I1536" s="1">
        <f>+Territorio[[#This Row],[id]]</f>
        <v>1526</v>
      </c>
    </row>
    <row r="1537" spans="2:9" x14ac:dyDescent="0.3">
      <c r="B1537">
        <v>1527</v>
      </c>
      <c r="C1537" s="1" t="s">
        <v>4132</v>
      </c>
      <c r="D1537" s="1" t="s">
        <v>4133</v>
      </c>
      <c r="E1537" s="1" t="s">
        <v>2322</v>
      </c>
      <c r="F1537" s="1" t="s">
        <v>277</v>
      </c>
      <c r="G1537" s="1" t="s">
        <v>2092</v>
      </c>
      <c r="H1537" s="1" t="s">
        <v>4134</v>
      </c>
      <c r="I1537" s="1">
        <f>+Territorio[[#This Row],[id]]</f>
        <v>1527</v>
      </c>
    </row>
    <row r="1538" spans="2:9" x14ac:dyDescent="0.3">
      <c r="B1538">
        <v>1528</v>
      </c>
      <c r="C1538" s="1" t="s">
        <v>4135</v>
      </c>
      <c r="D1538" s="1" t="s">
        <v>4136</v>
      </c>
      <c r="E1538" s="1" t="s">
        <v>2322</v>
      </c>
      <c r="F1538" s="1" t="s">
        <v>277</v>
      </c>
      <c r="G1538" s="1" t="s">
        <v>2092</v>
      </c>
      <c r="H1538" s="1" t="s">
        <v>4137</v>
      </c>
      <c r="I1538" s="1">
        <f>+Territorio[[#This Row],[id]]</f>
        <v>1528</v>
      </c>
    </row>
    <row r="1539" spans="2:9" x14ac:dyDescent="0.3">
      <c r="B1539">
        <v>1529</v>
      </c>
      <c r="C1539" s="1" t="s">
        <v>4138</v>
      </c>
      <c r="D1539" s="1" t="s">
        <v>4139</v>
      </c>
      <c r="E1539" s="1" t="s">
        <v>2322</v>
      </c>
      <c r="F1539" s="1" t="s">
        <v>277</v>
      </c>
      <c r="G1539" s="1" t="s">
        <v>2092</v>
      </c>
      <c r="H1539" s="1" t="s">
        <v>4140</v>
      </c>
      <c r="I1539" s="1">
        <f>+Territorio[[#This Row],[id]]</f>
        <v>1529</v>
      </c>
    </row>
    <row r="1540" spans="2:9" x14ac:dyDescent="0.3">
      <c r="B1540">
        <v>1530</v>
      </c>
      <c r="C1540" s="1" t="s">
        <v>1025</v>
      </c>
      <c r="D1540" s="1" t="s">
        <v>4141</v>
      </c>
      <c r="E1540" s="1" t="s">
        <v>2322</v>
      </c>
      <c r="F1540" s="1" t="s">
        <v>277</v>
      </c>
      <c r="G1540" s="1" t="s">
        <v>2092</v>
      </c>
      <c r="H1540" s="1" t="s">
        <v>4142</v>
      </c>
      <c r="I1540" s="1">
        <f>+Territorio[[#This Row],[id]]</f>
        <v>1530</v>
      </c>
    </row>
    <row r="1541" spans="2:9" x14ac:dyDescent="0.3">
      <c r="B1541">
        <v>1531</v>
      </c>
      <c r="C1541" s="1" t="s">
        <v>4143</v>
      </c>
      <c r="D1541" s="1" t="s">
        <v>4144</v>
      </c>
      <c r="E1541" s="1" t="s">
        <v>2322</v>
      </c>
      <c r="F1541" s="1" t="s">
        <v>277</v>
      </c>
      <c r="G1541" s="1" t="s">
        <v>2092</v>
      </c>
      <c r="H1541" s="1" t="s">
        <v>4145</v>
      </c>
      <c r="I1541" s="1">
        <f>+Territorio[[#This Row],[id]]</f>
        <v>1531</v>
      </c>
    </row>
    <row r="1542" spans="2:9" x14ac:dyDescent="0.3">
      <c r="B1542">
        <v>1532</v>
      </c>
      <c r="C1542" s="1" t="s">
        <v>4146</v>
      </c>
      <c r="D1542" s="1" t="s">
        <v>4147</v>
      </c>
      <c r="E1542" s="1" t="s">
        <v>2322</v>
      </c>
      <c r="F1542" s="1" t="s">
        <v>277</v>
      </c>
      <c r="G1542" s="1" t="s">
        <v>2092</v>
      </c>
      <c r="H1542" s="1" t="s">
        <v>4148</v>
      </c>
      <c r="I1542" s="1">
        <f>+Territorio[[#This Row],[id]]</f>
        <v>1532</v>
      </c>
    </row>
    <row r="1543" spans="2:9" x14ac:dyDescent="0.3">
      <c r="B1543">
        <v>1533</v>
      </c>
      <c r="C1543" s="1" t="s">
        <v>3433</v>
      </c>
      <c r="D1543" s="1" t="s">
        <v>4149</v>
      </c>
      <c r="E1543" s="1" t="s">
        <v>2322</v>
      </c>
      <c r="F1543" s="1" t="s">
        <v>277</v>
      </c>
      <c r="G1543" s="1" t="s">
        <v>2092</v>
      </c>
      <c r="H1543" s="1" t="s">
        <v>4150</v>
      </c>
      <c r="I1543" s="1">
        <f>+Territorio[[#This Row],[id]]</f>
        <v>1533</v>
      </c>
    </row>
    <row r="1544" spans="2:9" x14ac:dyDescent="0.3">
      <c r="B1544">
        <v>1534</v>
      </c>
      <c r="C1544" s="1" t="s">
        <v>1213</v>
      </c>
      <c r="D1544" s="1" t="s">
        <v>4151</v>
      </c>
      <c r="E1544" s="1" t="s">
        <v>2322</v>
      </c>
      <c r="F1544" s="1" t="s">
        <v>277</v>
      </c>
      <c r="G1544" s="1" t="s">
        <v>2092</v>
      </c>
      <c r="H1544" s="1" t="s">
        <v>4152</v>
      </c>
      <c r="I1544" s="1">
        <f>+Territorio[[#This Row],[id]]</f>
        <v>1534</v>
      </c>
    </row>
    <row r="1545" spans="2:9" x14ac:dyDescent="0.3">
      <c r="B1545">
        <v>1535</v>
      </c>
      <c r="C1545" s="1" t="s">
        <v>4153</v>
      </c>
      <c r="D1545" s="1" t="s">
        <v>4154</v>
      </c>
      <c r="E1545" s="1" t="s">
        <v>2322</v>
      </c>
      <c r="F1545" s="1" t="s">
        <v>277</v>
      </c>
      <c r="G1545" s="1" t="s">
        <v>2092</v>
      </c>
      <c r="H1545" s="1" t="s">
        <v>4155</v>
      </c>
      <c r="I1545" s="1">
        <f>+Territorio[[#This Row],[id]]</f>
        <v>1535</v>
      </c>
    </row>
    <row r="1546" spans="2:9" x14ac:dyDescent="0.3">
      <c r="B1546">
        <v>1536</v>
      </c>
      <c r="C1546" s="1" t="s">
        <v>4156</v>
      </c>
      <c r="D1546" s="1" t="s">
        <v>4157</v>
      </c>
      <c r="E1546" s="1" t="s">
        <v>2322</v>
      </c>
      <c r="F1546" s="1" t="s">
        <v>277</v>
      </c>
      <c r="G1546" s="1" t="s">
        <v>2092</v>
      </c>
      <c r="H1546" s="1" t="s">
        <v>4158</v>
      </c>
      <c r="I1546" s="1">
        <f>+Territorio[[#This Row],[id]]</f>
        <v>1536</v>
      </c>
    </row>
    <row r="1547" spans="2:9" x14ac:dyDescent="0.3">
      <c r="B1547">
        <v>1537</v>
      </c>
      <c r="C1547" s="1" t="s">
        <v>4159</v>
      </c>
      <c r="D1547" s="1" t="s">
        <v>4160</v>
      </c>
      <c r="E1547" s="1" t="s">
        <v>2322</v>
      </c>
      <c r="F1547" s="1" t="s">
        <v>277</v>
      </c>
      <c r="G1547" s="1" t="s">
        <v>2092</v>
      </c>
      <c r="H1547" s="1" t="s">
        <v>4161</v>
      </c>
      <c r="I1547" s="1">
        <f>+Territorio[[#This Row],[id]]</f>
        <v>1537</v>
      </c>
    </row>
    <row r="1548" spans="2:9" x14ac:dyDescent="0.3">
      <c r="B1548">
        <v>1538</v>
      </c>
      <c r="C1548" s="1" t="s">
        <v>4162</v>
      </c>
      <c r="D1548" s="1" t="s">
        <v>4163</v>
      </c>
      <c r="E1548" s="1" t="s">
        <v>2322</v>
      </c>
      <c r="F1548" s="1" t="s">
        <v>277</v>
      </c>
      <c r="G1548" s="1" t="s">
        <v>2092</v>
      </c>
      <c r="H1548" s="1" t="s">
        <v>4164</v>
      </c>
      <c r="I1548" s="1">
        <f>+Territorio[[#This Row],[id]]</f>
        <v>1538</v>
      </c>
    </row>
    <row r="1549" spans="2:9" x14ac:dyDescent="0.3">
      <c r="B1549">
        <v>1539</v>
      </c>
      <c r="C1549" s="1" t="s">
        <v>4165</v>
      </c>
      <c r="D1549" s="1" t="s">
        <v>4166</v>
      </c>
      <c r="E1549" s="1" t="s">
        <v>2322</v>
      </c>
      <c r="F1549" s="1" t="s">
        <v>277</v>
      </c>
      <c r="G1549" s="1" t="s">
        <v>2092</v>
      </c>
      <c r="H1549" s="1" t="s">
        <v>4167</v>
      </c>
      <c r="I1549" s="1">
        <f>+Territorio[[#This Row],[id]]</f>
        <v>1539</v>
      </c>
    </row>
    <row r="1550" spans="2:9" x14ac:dyDescent="0.3">
      <c r="B1550">
        <v>1540</v>
      </c>
      <c r="C1550" s="1" t="s">
        <v>4168</v>
      </c>
      <c r="D1550" s="1" t="s">
        <v>4169</v>
      </c>
      <c r="E1550" s="1" t="s">
        <v>2322</v>
      </c>
      <c r="F1550" s="1" t="s">
        <v>277</v>
      </c>
      <c r="G1550" s="1" t="s">
        <v>2092</v>
      </c>
      <c r="H1550" s="1" t="s">
        <v>4170</v>
      </c>
      <c r="I1550" s="1">
        <f>+Territorio[[#This Row],[id]]</f>
        <v>1540</v>
      </c>
    </row>
    <row r="1551" spans="2:9" x14ac:dyDescent="0.3">
      <c r="B1551">
        <v>1541</v>
      </c>
      <c r="C1551" s="1" t="s">
        <v>680</v>
      </c>
      <c r="D1551" s="1" t="s">
        <v>3458</v>
      </c>
      <c r="E1551" s="1" t="s">
        <v>2322</v>
      </c>
      <c r="F1551" s="1" t="s">
        <v>277</v>
      </c>
      <c r="G1551" s="1" t="s">
        <v>2092</v>
      </c>
      <c r="H1551" s="1" t="s">
        <v>4171</v>
      </c>
      <c r="I1551" s="1">
        <f>+Territorio[[#This Row],[id]]</f>
        <v>1541</v>
      </c>
    </row>
    <row r="1552" spans="2:9" x14ac:dyDescent="0.3">
      <c r="B1552">
        <v>1542</v>
      </c>
      <c r="C1552" s="1" t="s">
        <v>4172</v>
      </c>
      <c r="D1552" s="1" t="s">
        <v>3461</v>
      </c>
      <c r="E1552" s="1" t="s">
        <v>2322</v>
      </c>
      <c r="F1552" s="1" t="s">
        <v>277</v>
      </c>
      <c r="G1552" s="1" t="s">
        <v>2092</v>
      </c>
      <c r="H1552" s="1" t="s">
        <v>4173</v>
      </c>
      <c r="I1552" s="1">
        <f>+Territorio[[#This Row],[id]]</f>
        <v>1542</v>
      </c>
    </row>
    <row r="1553" spans="2:9" x14ac:dyDescent="0.3">
      <c r="B1553">
        <v>1543</v>
      </c>
      <c r="C1553" s="1" t="s">
        <v>4174</v>
      </c>
      <c r="D1553" s="1" t="s">
        <v>3464</v>
      </c>
      <c r="E1553" s="1" t="s">
        <v>2322</v>
      </c>
      <c r="F1553" s="1" t="s">
        <v>277</v>
      </c>
      <c r="G1553" s="1" t="s">
        <v>2092</v>
      </c>
      <c r="H1553" s="1" t="s">
        <v>4175</v>
      </c>
      <c r="I1553" s="1">
        <f>+Territorio[[#This Row],[id]]</f>
        <v>1543</v>
      </c>
    </row>
    <row r="1554" spans="2:9" x14ac:dyDescent="0.3">
      <c r="B1554">
        <v>1544</v>
      </c>
      <c r="C1554" s="1" t="s">
        <v>4176</v>
      </c>
      <c r="D1554" s="1" t="s">
        <v>3467</v>
      </c>
      <c r="E1554" s="1" t="s">
        <v>2322</v>
      </c>
      <c r="F1554" s="1" t="s">
        <v>277</v>
      </c>
      <c r="G1554" s="1" t="s">
        <v>2092</v>
      </c>
      <c r="H1554" s="1" t="s">
        <v>4177</v>
      </c>
      <c r="I1554" s="1">
        <f>+Territorio[[#This Row],[id]]</f>
        <v>1544</v>
      </c>
    </row>
    <row r="1555" spans="2:9" x14ac:dyDescent="0.3">
      <c r="B1555">
        <v>1545</v>
      </c>
      <c r="C1555" s="1" t="s">
        <v>4178</v>
      </c>
      <c r="D1555" s="1" t="s">
        <v>3470</v>
      </c>
      <c r="E1555" s="1" t="s">
        <v>2322</v>
      </c>
      <c r="F1555" s="1" t="s">
        <v>277</v>
      </c>
      <c r="G1555" s="1" t="s">
        <v>2092</v>
      </c>
      <c r="H1555" s="1" t="s">
        <v>4179</v>
      </c>
      <c r="I1555" s="1">
        <f>+Territorio[[#This Row],[id]]</f>
        <v>1545</v>
      </c>
    </row>
    <row r="1556" spans="2:9" x14ac:dyDescent="0.3">
      <c r="B1556">
        <v>1546</v>
      </c>
      <c r="C1556" s="1" t="s">
        <v>4180</v>
      </c>
      <c r="D1556" s="1" t="s">
        <v>3473</v>
      </c>
      <c r="E1556" s="1" t="s">
        <v>2322</v>
      </c>
      <c r="F1556" s="1" t="s">
        <v>277</v>
      </c>
      <c r="G1556" s="1" t="s">
        <v>2092</v>
      </c>
      <c r="H1556" s="1" t="s">
        <v>4181</v>
      </c>
      <c r="I1556" s="1">
        <f>+Territorio[[#This Row],[id]]</f>
        <v>1546</v>
      </c>
    </row>
    <row r="1557" spans="2:9" x14ac:dyDescent="0.3">
      <c r="B1557">
        <v>1547</v>
      </c>
      <c r="C1557" s="1" t="s">
        <v>4182</v>
      </c>
      <c r="D1557" s="1" t="s">
        <v>3476</v>
      </c>
      <c r="E1557" s="1" t="s">
        <v>2322</v>
      </c>
      <c r="F1557" s="1" t="s">
        <v>277</v>
      </c>
      <c r="G1557" s="1" t="s">
        <v>2092</v>
      </c>
      <c r="H1557" s="1" t="s">
        <v>4183</v>
      </c>
      <c r="I1557" s="1">
        <f>+Territorio[[#This Row],[id]]</f>
        <v>1547</v>
      </c>
    </row>
    <row r="1558" spans="2:9" x14ac:dyDescent="0.3">
      <c r="B1558">
        <v>1548</v>
      </c>
      <c r="C1558" s="1" t="s">
        <v>4184</v>
      </c>
      <c r="D1558" s="1" t="s">
        <v>3479</v>
      </c>
      <c r="E1558" s="1" t="s">
        <v>2322</v>
      </c>
      <c r="F1558" s="1" t="s">
        <v>277</v>
      </c>
      <c r="G1558" s="1" t="s">
        <v>2092</v>
      </c>
      <c r="H1558" s="1" t="s">
        <v>4185</v>
      </c>
      <c r="I1558" s="1">
        <f>+Territorio[[#This Row],[id]]</f>
        <v>1548</v>
      </c>
    </row>
    <row r="1559" spans="2:9" x14ac:dyDescent="0.3">
      <c r="B1559">
        <v>1549</v>
      </c>
      <c r="C1559" s="1" t="s">
        <v>4186</v>
      </c>
      <c r="D1559" s="1" t="s">
        <v>3482</v>
      </c>
      <c r="E1559" s="1" t="s">
        <v>2322</v>
      </c>
      <c r="F1559" s="1" t="s">
        <v>277</v>
      </c>
      <c r="G1559" s="1" t="s">
        <v>2092</v>
      </c>
      <c r="H1559" s="1" t="s">
        <v>4187</v>
      </c>
      <c r="I1559" s="1">
        <f>+Territorio[[#This Row],[id]]</f>
        <v>1549</v>
      </c>
    </row>
    <row r="1560" spans="2:9" x14ac:dyDescent="0.3">
      <c r="B1560">
        <v>1550</v>
      </c>
      <c r="C1560" s="1" t="s">
        <v>4188</v>
      </c>
      <c r="D1560" s="1" t="s">
        <v>3485</v>
      </c>
      <c r="E1560" s="1" t="s">
        <v>2322</v>
      </c>
      <c r="F1560" s="1" t="s">
        <v>277</v>
      </c>
      <c r="G1560" s="1" t="s">
        <v>2092</v>
      </c>
      <c r="H1560" s="1" t="s">
        <v>4189</v>
      </c>
      <c r="I1560" s="1">
        <f>+Territorio[[#This Row],[id]]</f>
        <v>1550</v>
      </c>
    </row>
    <row r="1561" spans="2:9" x14ac:dyDescent="0.3">
      <c r="B1561">
        <v>1551</v>
      </c>
      <c r="C1561" s="1" t="s">
        <v>4190</v>
      </c>
      <c r="D1561" s="1" t="s">
        <v>3488</v>
      </c>
      <c r="E1561" s="1" t="s">
        <v>2322</v>
      </c>
      <c r="F1561" s="1" t="s">
        <v>277</v>
      </c>
      <c r="G1561" s="1" t="s">
        <v>2092</v>
      </c>
      <c r="H1561" s="1" t="s">
        <v>4191</v>
      </c>
      <c r="I1561" s="1">
        <f>+Territorio[[#This Row],[id]]</f>
        <v>1551</v>
      </c>
    </row>
    <row r="1562" spans="2:9" x14ac:dyDescent="0.3">
      <c r="B1562">
        <v>1552</v>
      </c>
      <c r="C1562" s="1" t="s">
        <v>4192</v>
      </c>
      <c r="D1562" s="1" t="s">
        <v>3491</v>
      </c>
      <c r="E1562" s="1" t="s">
        <v>2322</v>
      </c>
      <c r="F1562" s="1" t="s">
        <v>277</v>
      </c>
      <c r="G1562" s="1" t="s">
        <v>2092</v>
      </c>
      <c r="H1562" s="1" t="s">
        <v>4193</v>
      </c>
      <c r="I1562" s="1">
        <f>+Territorio[[#This Row],[id]]</f>
        <v>1552</v>
      </c>
    </row>
    <row r="1563" spans="2:9" x14ac:dyDescent="0.3">
      <c r="B1563">
        <v>1553</v>
      </c>
      <c r="C1563" s="1" t="s">
        <v>4194</v>
      </c>
      <c r="D1563" s="1" t="s">
        <v>3494</v>
      </c>
      <c r="E1563" s="1" t="s">
        <v>2322</v>
      </c>
      <c r="F1563" s="1" t="s">
        <v>277</v>
      </c>
      <c r="G1563" s="1" t="s">
        <v>2092</v>
      </c>
      <c r="H1563" s="1" t="s">
        <v>4195</v>
      </c>
      <c r="I1563" s="1">
        <f>+Territorio[[#This Row],[id]]</f>
        <v>1553</v>
      </c>
    </row>
    <row r="1564" spans="2:9" x14ac:dyDescent="0.3">
      <c r="B1564">
        <v>1554</v>
      </c>
      <c r="C1564" s="1" t="s">
        <v>4196</v>
      </c>
      <c r="D1564" s="1" t="s">
        <v>3497</v>
      </c>
      <c r="E1564" s="1" t="s">
        <v>2322</v>
      </c>
      <c r="F1564" s="1" t="s">
        <v>277</v>
      </c>
      <c r="G1564" s="1" t="s">
        <v>2092</v>
      </c>
      <c r="H1564" s="1" t="s">
        <v>4197</v>
      </c>
      <c r="I1564" s="1">
        <f>+Territorio[[#This Row],[id]]</f>
        <v>1554</v>
      </c>
    </row>
    <row r="1565" spans="2:9" x14ac:dyDescent="0.3">
      <c r="B1565">
        <v>1555</v>
      </c>
      <c r="C1565" s="1" t="s">
        <v>4198</v>
      </c>
      <c r="D1565" s="1" t="s">
        <v>3500</v>
      </c>
      <c r="E1565" s="1" t="s">
        <v>2322</v>
      </c>
      <c r="F1565" s="1" t="s">
        <v>277</v>
      </c>
      <c r="G1565" s="1" t="s">
        <v>2092</v>
      </c>
      <c r="H1565" s="1" t="s">
        <v>4199</v>
      </c>
      <c r="I1565" s="1">
        <f>+Territorio[[#This Row],[id]]</f>
        <v>1555</v>
      </c>
    </row>
    <row r="1566" spans="2:9" x14ac:dyDescent="0.3">
      <c r="B1566">
        <v>1556</v>
      </c>
      <c r="C1566" s="1" t="s">
        <v>4200</v>
      </c>
      <c r="D1566" s="1" t="s">
        <v>3503</v>
      </c>
      <c r="E1566" s="1" t="s">
        <v>2322</v>
      </c>
      <c r="F1566" s="1" t="s">
        <v>277</v>
      </c>
      <c r="G1566" s="1" t="s">
        <v>2092</v>
      </c>
      <c r="H1566" s="1" t="s">
        <v>4201</v>
      </c>
      <c r="I1566" s="1">
        <f>+Territorio[[#This Row],[id]]</f>
        <v>1556</v>
      </c>
    </row>
    <row r="1567" spans="2:9" x14ac:dyDescent="0.3">
      <c r="B1567">
        <v>1557</v>
      </c>
      <c r="C1567" s="1" t="s">
        <v>4202</v>
      </c>
      <c r="D1567" s="1" t="s">
        <v>3506</v>
      </c>
      <c r="E1567" s="1" t="s">
        <v>2322</v>
      </c>
      <c r="F1567" s="1" t="s">
        <v>277</v>
      </c>
      <c r="G1567" s="1" t="s">
        <v>2092</v>
      </c>
      <c r="H1567" s="1" t="s">
        <v>4203</v>
      </c>
      <c r="I1567" s="1">
        <f>+Territorio[[#This Row],[id]]</f>
        <v>1557</v>
      </c>
    </row>
    <row r="1568" spans="2:9" x14ac:dyDescent="0.3">
      <c r="B1568">
        <v>1558</v>
      </c>
      <c r="C1568" s="1" t="s">
        <v>4204</v>
      </c>
      <c r="D1568" s="1" t="s">
        <v>4205</v>
      </c>
      <c r="E1568" s="1" t="s">
        <v>2322</v>
      </c>
      <c r="F1568" s="1" t="s">
        <v>277</v>
      </c>
      <c r="G1568" s="1" t="s">
        <v>2092</v>
      </c>
      <c r="H1568" s="1" t="s">
        <v>4206</v>
      </c>
      <c r="I1568" s="1">
        <f>+Territorio[[#This Row],[id]]</f>
        <v>1558</v>
      </c>
    </row>
    <row r="1569" spans="2:9" x14ac:dyDescent="0.3">
      <c r="B1569">
        <v>1559</v>
      </c>
      <c r="C1569" s="1" t="s">
        <v>4207</v>
      </c>
      <c r="D1569" s="1" t="s">
        <v>4208</v>
      </c>
      <c r="E1569" s="1" t="s">
        <v>2322</v>
      </c>
      <c r="F1569" s="1" t="s">
        <v>277</v>
      </c>
      <c r="G1569" s="1" t="s">
        <v>2092</v>
      </c>
      <c r="H1569" s="1" t="s">
        <v>4209</v>
      </c>
      <c r="I1569" s="1">
        <f>+Territorio[[#This Row],[id]]</f>
        <v>1559</v>
      </c>
    </row>
    <row r="1570" spans="2:9" x14ac:dyDescent="0.3">
      <c r="B1570">
        <v>1560</v>
      </c>
      <c r="C1570" s="1" t="s">
        <v>3528</v>
      </c>
      <c r="D1570" s="1" t="s">
        <v>4210</v>
      </c>
      <c r="E1570" s="1" t="s">
        <v>2322</v>
      </c>
      <c r="F1570" s="1" t="s">
        <v>277</v>
      </c>
      <c r="G1570" s="1" t="s">
        <v>2092</v>
      </c>
      <c r="H1570" s="1" t="s">
        <v>4211</v>
      </c>
      <c r="I1570" s="1">
        <f>+Territorio[[#This Row],[id]]</f>
        <v>1560</v>
      </c>
    </row>
    <row r="1571" spans="2:9" x14ac:dyDescent="0.3">
      <c r="B1571">
        <v>1561</v>
      </c>
      <c r="C1571" s="1" t="s">
        <v>736</v>
      </c>
      <c r="D1571" s="1" t="s">
        <v>4212</v>
      </c>
      <c r="E1571" s="1" t="s">
        <v>2322</v>
      </c>
      <c r="F1571" s="1" t="s">
        <v>277</v>
      </c>
      <c r="G1571" s="1" t="s">
        <v>2092</v>
      </c>
      <c r="H1571" s="1" t="s">
        <v>4213</v>
      </c>
      <c r="I1571" s="1">
        <f>+Territorio[[#This Row],[id]]</f>
        <v>1561</v>
      </c>
    </row>
    <row r="1572" spans="2:9" x14ac:dyDescent="0.3">
      <c r="B1572">
        <v>1562</v>
      </c>
      <c r="C1572" s="1" t="s">
        <v>2086</v>
      </c>
      <c r="D1572" s="1" t="s">
        <v>4214</v>
      </c>
      <c r="E1572" s="1" t="s">
        <v>2322</v>
      </c>
      <c r="F1572" s="1" t="s">
        <v>277</v>
      </c>
      <c r="G1572" s="1" t="s">
        <v>2092</v>
      </c>
      <c r="H1572" s="1" t="s">
        <v>4215</v>
      </c>
      <c r="I1572" s="1">
        <f>+Territorio[[#This Row],[id]]</f>
        <v>1562</v>
      </c>
    </row>
    <row r="1573" spans="2:9" x14ac:dyDescent="0.3">
      <c r="B1573">
        <v>1563</v>
      </c>
      <c r="C1573" s="1" t="s">
        <v>4216</v>
      </c>
      <c r="D1573" s="1" t="s">
        <v>4217</v>
      </c>
      <c r="E1573" s="1" t="s">
        <v>2322</v>
      </c>
      <c r="F1573" s="1" t="s">
        <v>277</v>
      </c>
      <c r="G1573" s="1" t="s">
        <v>2092</v>
      </c>
      <c r="H1573" s="1" t="s">
        <v>4218</v>
      </c>
      <c r="I1573" s="1">
        <f>+Territorio[[#This Row],[id]]</f>
        <v>1563</v>
      </c>
    </row>
    <row r="1574" spans="2:9" x14ac:dyDescent="0.3">
      <c r="B1574">
        <v>1564</v>
      </c>
      <c r="C1574" s="1" t="s">
        <v>4219</v>
      </c>
      <c r="D1574" s="1" t="s">
        <v>4220</v>
      </c>
      <c r="E1574" s="1" t="s">
        <v>2322</v>
      </c>
      <c r="F1574" s="1" t="s">
        <v>277</v>
      </c>
      <c r="G1574" s="1" t="s">
        <v>2092</v>
      </c>
      <c r="H1574" s="1" t="s">
        <v>4221</v>
      </c>
      <c r="I1574" s="1">
        <f>+Territorio[[#This Row],[id]]</f>
        <v>1564</v>
      </c>
    </row>
    <row r="1575" spans="2:9" x14ac:dyDescent="0.3">
      <c r="B1575">
        <v>1565</v>
      </c>
      <c r="C1575" s="1" t="s">
        <v>2429</v>
      </c>
      <c r="D1575" s="1" t="s">
        <v>4222</v>
      </c>
      <c r="E1575" s="1" t="s">
        <v>2322</v>
      </c>
      <c r="F1575" s="1" t="s">
        <v>277</v>
      </c>
      <c r="G1575" s="1" t="s">
        <v>2092</v>
      </c>
      <c r="H1575" s="1" t="s">
        <v>4223</v>
      </c>
      <c r="I1575" s="1">
        <f>+Territorio[[#This Row],[id]]</f>
        <v>1565</v>
      </c>
    </row>
    <row r="1576" spans="2:9" x14ac:dyDescent="0.3">
      <c r="B1576">
        <v>1566</v>
      </c>
      <c r="C1576" s="1" t="s">
        <v>4224</v>
      </c>
      <c r="D1576" s="1" t="s">
        <v>4225</v>
      </c>
      <c r="E1576" s="1" t="s">
        <v>2322</v>
      </c>
      <c r="F1576" s="1" t="s">
        <v>277</v>
      </c>
      <c r="G1576" s="1" t="s">
        <v>2092</v>
      </c>
      <c r="H1576" s="1" t="s">
        <v>4226</v>
      </c>
      <c r="I1576" s="1">
        <f>+Territorio[[#This Row],[id]]</f>
        <v>1566</v>
      </c>
    </row>
    <row r="1577" spans="2:9" x14ac:dyDescent="0.3">
      <c r="B1577">
        <v>1567</v>
      </c>
      <c r="C1577" s="1" t="s">
        <v>4227</v>
      </c>
      <c r="D1577" s="1" t="s">
        <v>4228</v>
      </c>
      <c r="E1577" s="1" t="s">
        <v>2322</v>
      </c>
      <c r="F1577" s="1" t="s">
        <v>277</v>
      </c>
      <c r="G1577" s="1" t="s">
        <v>2092</v>
      </c>
      <c r="H1577" s="1" t="s">
        <v>4229</v>
      </c>
      <c r="I1577" s="1">
        <f>+Territorio[[#This Row],[id]]</f>
        <v>1567</v>
      </c>
    </row>
    <row r="1578" spans="2:9" x14ac:dyDescent="0.3">
      <c r="B1578">
        <v>1568</v>
      </c>
      <c r="C1578" s="1" t="s">
        <v>4230</v>
      </c>
      <c r="D1578" s="1" t="s">
        <v>4231</v>
      </c>
      <c r="E1578" s="1" t="s">
        <v>2322</v>
      </c>
      <c r="F1578" s="1" t="s">
        <v>277</v>
      </c>
      <c r="G1578" s="1" t="s">
        <v>2092</v>
      </c>
      <c r="H1578" s="1" t="s">
        <v>4232</v>
      </c>
      <c r="I1578" s="1">
        <f>+Territorio[[#This Row],[id]]</f>
        <v>1568</v>
      </c>
    </row>
    <row r="1579" spans="2:9" x14ac:dyDescent="0.3">
      <c r="B1579">
        <v>1569</v>
      </c>
      <c r="C1579" s="1" t="s">
        <v>4233</v>
      </c>
      <c r="D1579" s="1" t="s">
        <v>3508</v>
      </c>
      <c r="E1579" s="1" t="s">
        <v>2322</v>
      </c>
      <c r="F1579" s="1" t="s">
        <v>277</v>
      </c>
      <c r="G1579" s="1" t="s">
        <v>2092</v>
      </c>
      <c r="H1579" s="1" t="s">
        <v>4234</v>
      </c>
      <c r="I1579" s="1">
        <f>+Territorio[[#This Row],[id]]</f>
        <v>1569</v>
      </c>
    </row>
    <row r="1580" spans="2:9" x14ac:dyDescent="0.3">
      <c r="B1580">
        <v>1570</v>
      </c>
      <c r="C1580" s="1" t="s">
        <v>4235</v>
      </c>
      <c r="D1580" s="1" t="s">
        <v>3510</v>
      </c>
      <c r="E1580" s="1" t="s">
        <v>2322</v>
      </c>
      <c r="F1580" s="1" t="s">
        <v>277</v>
      </c>
      <c r="G1580" s="1" t="s">
        <v>2092</v>
      </c>
      <c r="H1580" s="1" t="s">
        <v>4236</v>
      </c>
      <c r="I1580" s="1">
        <f>+Territorio[[#This Row],[id]]</f>
        <v>1570</v>
      </c>
    </row>
    <row r="1581" spans="2:9" x14ac:dyDescent="0.3">
      <c r="B1581">
        <v>1571</v>
      </c>
      <c r="C1581" s="1" t="s">
        <v>4237</v>
      </c>
      <c r="D1581" s="1" t="s">
        <v>3513</v>
      </c>
      <c r="E1581" s="1" t="s">
        <v>2322</v>
      </c>
      <c r="F1581" s="1" t="s">
        <v>277</v>
      </c>
      <c r="G1581" s="1" t="s">
        <v>2092</v>
      </c>
      <c r="H1581" s="1" t="s">
        <v>4238</v>
      </c>
      <c r="I1581" s="1">
        <f>+Territorio[[#This Row],[id]]</f>
        <v>1571</v>
      </c>
    </row>
    <row r="1582" spans="2:9" x14ac:dyDescent="0.3">
      <c r="B1582">
        <v>1572</v>
      </c>
      <c r="C1582" s="1" t="s">
        <v>4239</v>
      </c>
      <c r="D1582" s="1" t="s">
        <v>3516</v>
      </c>
      <c r="E1582" s="1" t="s">
        <v>2322</v>
      </c>
      <c r="F1582" s="1" t="s">
        <v>277</v>
      </c>
      <c r="G1582" s="1" t="s">
        <v>2092</v>
      </c>
      <c r="H1582" s="1" t="s">
        <v>4240</v>
      </c>
      <c r="I1582" s="1">
        <f>+Territorio[[#This Row],[id]]</f>
        <v>1572</v>
      </c>
    </row>
    <row r="1583" spans="2:9" x14ac:dyDescent="0.3">
      <c r="B1583">
        <v>1573</v>
      </c>
      <c r="C1583" s="1" t="s">
        <v>4241</v>
      </c>
      <c r="D1583" s="1" t="s">
        <v>3518</v>
      </c>
      <c r="E1583" s="1" t="s">
        <v>2322</v>
      </c>
      <c r="F1583" s="1" t="s">
        <v>277</v>
      </c>
      <c r="G1583" s="1" t="s">
        <v>2092</v>
      </c>
      <c r="H1583" s="1" t="s">
        <v>4242</v>
      </c>
      <c r="I1583" s="1">
        <f>+Territorio[[#This Row],[id]]</f>
        <v>1573</v>
      </c>
    </row>
    <row r="1584" spans="2:9" x14ac:dyDescent="0.3">
      <c r="B1584">
        <v>1574</v>
      </c>
      <c r="C1584" s="1" t="s">
        <v>4243</v>
      </c>
      <c r="D1584" s="1" t="s">
        <v>3521</v>
      </c>
      <c r="E1584" s="1" t="s">
        <v>2322</v>
      </c>
      <c r="F1584" s="1" t="s">
        <v>277</v>
      </c>
      <c r="G1584" s="1" t="s">
        <v>2092</v>
      </c>
      <c r="H1584" s="1" t="s">
        <v>4244</v>
      </c>
      <c r="I1584" s="1">
        <f>+Territorio[[#This Row],[id]]</f>
        <v>1574</v>
      </c>
    </row>
    <row r="1585" spans="2:9" x14ac:dyDescent="0.3">
      <c r="B1585">
        <v>1575</v>
      </c>
      <c r="C1585" s="1" t="s">
        <v>4245</v>
      </c>
      <c r="D1585" s="1" t="s">
        <v>3523</v>
      </c>
      <c r="E1585" s="1" t="s">
        <v>2322</v>
      </c>
      <c r="F1585" s="1" t="s">
        <v>277</v>
      </c>
      <c r="G1585" s="1" t="s">
        <v>2092</v>
      </c>
      <c r="H1585" s="1" t="s">
        <v>4246</v>
      </c>
      <c r="I1585" s="1">
        <f>+Territorio[[#This Row],[id]]</f>
        <v>1575</v>
      </c>
    </row>
    <row r="1586" spans="2:9" x14ac:dyDescent="0.3">
      <c r="B1586">
        <v>1576</v>
      </c>
      <c r="C1586" s="1" t="s">
        <v>4247</v>
      </c>
      <c r="D1586" s="1" t="s">
        <v>3526</v>
      </c>
      <c r="E1586" s="1" t="s">
        <v>2322</v>
      </c>
      <c r="F1586" s="1" t="s">
        <v>277</v>
      </c>
      <c r="G1586" s="1" t="s">
        <v>2092</v>
      </c>
      <c r="H1586" s="1" t="s">
        <v>4248</v>
      </c>
      <c r="I1586" s="1">
        <f>+Territorio[[#This Row],[id]]</f>
        <v>1576</v>
      </c>
    </row>
    <row r="1587" spans="2:9" x14ac:dyDescent="0.3">
      <c r="B1587">
        <v>1577</v>
      </c>
      <c r="C1587" s="1" t="s">
        <v>2338</v>
      </c>
      <c r="D1587" s="1" t="s">
        <v>3529</v>
      </c>
      <c r="E1587" s="1" t="s">
        <v>2322</v>
      </c>
      <c r="F1587" s="1" t="s">
        <v>277</v>
      </c>
      <c r="G1587" s="1" t="s">
        <v>2092</v>
      </c>
      <c r="H1587" s="1" t="s">
        <v>4249</v>
      </c>
      <c r="I1587" s="1">
        <f>+Territorio[[#This Row],[id]]</f>
        <v>1577</v>
      </c>
    </row>
    <row r="1588" spans="2:9" x14ac:dyDescent="0.3">
      <c r="B1588">
        <v>1578</v>
      </c>
      <c r="C1588" s="1" t="s">
        <v>686</v>
      </c>
      <c r="D1588" s="1" t="s">
        <v>3547</v>
      </c>
      <c r="E1588" s="1" t="s">
        <v>2322</v>
      </c>
      <c r="F1588" s="1" t="s">
        <v>277</v>
      </c>
      <c r="G1588" s="1" t="s">
        <v>2092</v>
      </c>
      <c r="H1588" s="1" t="s">
        <v>4250</v>
      </c>
      <c r="I1588" s="1">
        <f>+Territorio[[#This Row],[id]]</f>
        <v>1578</v>
      </c>
    </row>
    <row r="1589" spans="2:9" x14ac:dyDescent="0.3">
      <c r="B1589">
        <v>1579</v>
      </c>
      <c r="C1589" s="1" t="s">
        <v>4251</v>
      </c>
      <c r="D1589" s="1" t="s">
        <v>3550</v>
      </c>
      <c r="E1589" s="1" t="s">
        <v>2322</v>
      </c>
      <c r="F1589" s="1" t="s">
        <v>277</v>
      </c>
      <c r="G1589" s="1" t="s">
        <v>2092</v>
      </c>
      <c r="H1589" s="1" t="s">
        <v>4252</v>
      </c>
      <c r="I1589" s="1">
        <f>+Territorio[[#This Row],[id]]</f>
        <v>1579</v>
      </c>
    </row>
    <row r="1590" spans="2:9" x14ac:dyDescent="0.3">
      <c r="B1590">
        <v>1580</v>
      </c>
      <c r="C1590" s="1" t="s">
        <v>4253</v>
      </c>
      <c r="D1590" s="1" t="s">
        <v>3553</v>
      </c>
      <c r="E1590" s="1" t="s">
        <v>2322</v>
      </c>
      <c r="F1590" s="1" t="s">
        <v>277</v>
      </c>
      <c r="G1590" s="1" t="s">
        <v>2092</v>
      </c>
      <c r="H1590" s="1" t="s">
        <v>4254</v>
      </c>
      <c r="I1590" s="1">
        <f>+Territorio[[#This Row],[id]]</f>
        <v>1580</v>
      </c>
    </row>
    <row r="1591" spans="2:9" x14ac:dyDescent="0.3">
      <c r="B1591">
        <v>1581</v>
      </c>
      <c r="C1591" s="1" t="s">
        <v>701</v>
      </c>
      <c r="D1591" s="1" t="s">
        <v>3556</v>
      </c>
      <c r="E1591" s="1" t="s">
        <v>2322</v>
      </c>
      <c r="F1591" s="1" t="s">
        <v>277</v>
      </c>
      <c r="G1591" s="1" t="s">
        <v>2092</v>
      </c>
      <c r="H1591" s="1" t="s">
        <v>4255</v>
      </c>
      <c r="I1591" s="1">
        <f>+Territorio[[#This Row],[id]]</f>
        <v>1581</v>
      </c>
    </row>
    <row r="1592" spans="2:9" x14ac:dyDescent="0.3">
      <c r="B1592">
        <v>1582</v>
      </c>
      <c r="C1592" s="1" t="s">
        <v>4256</v>
      </c>
      <c r="D1592" s="1" t="s">
        <v>3559</v>
      </c>
      <c r="E1592" s="1" t="s">
        <v>2322</v>
      </c>
      <c r="F1592" s="1" t="s">
        <v>277</v>
      </c>
      <c r="G1592" s="1" t="s">
        <v>2092</v>
      </c>
      <c r="H1592" s="1" t="s">
        <v>4257</v>
      </c>
      <c r="I1592" s="1">
        <f>+Territorio[[#This Row],[id]]</f>
        <v>1582</v>
      </c>
    </row>
    <row r="1593" spans="2:9" x14ac:dyDescent="0.3">
      <c r="B1593">
        <v>1583</v>
      </c>
      <c r="C1593" s="1" t="s">
        <v>1028</v>
      </c>
      <c r="D1593" s="1" t="s">
        <v>4258</v>
      </c>
      <c r="E1593" s="1" t="s">
        <v>2322</v>
      </c>
      <c r="F1593" s="1" t="s">
        <v>277</v>
      </c>
      <c r="G1593" s="1" t="s">
        <v>2092</v>
      </c>
      <c r="H1593" s="1" t="s">
        <v>4259</v>
      </c>
      <c r="I1593" s="1">
        <f>+Territorio[[#This Row],[id]]</f>
        <v>1583</v>
      </c>
    </row>
    <row r="1594" spans="2:9" x14ac:dyDescent="0.3">
      <c r="B1594">
        <v>1584</v>
      </c>
      <c r="C1594" s="1" t="s">
        <v>4260</v>
      </c>
      <c r="D1594" s="1" t="s">
        <v>4261</v>
      </c>
      <c r="E1594" s="1" t="s">
        <v>2322</v>
      </c>
      <c r="F1594" s="1" t="s">
        <v>277</v>
      </c>
      <c r="G1594" s="1" t="s">
        <v>2092</v>
      </c>
      <c r="H1594" s="1" t="s">
        <v>4262</v>
      </c>
      <c r="I1594" s="1">
        <f>+Territorio[[#This Row],[id]]</f>
        <v>1584</v>
      </c>
    </row>
    <row r="1595" spans="2:9" x14ac:dyDescent="0.3">
      <c r="B1595">
        <v>1585</v>
      </c>
      <c r="C1595" s="1" t="s">
        <v>2429</v>
      </c>
      <c r="D1595" s="1" t="s">
        <v>4263</v>
      </c>
      <c r="E1595" s="1" t="s">
        <v>2322</v>
      </c>
      <c r="F1595" s="1" t="s">
        <v>277</v>
      </c>
      <c r="G1595" s="1" t="s">
        <v>2092</v>
      </c>
      <c r="H1595" s="1" t="s">
        <v>4264</v>
      </c>
      <c r="I1595" s="1">
        <f>+Territorio[[#This Row],[id]]</f>
        <v>1585</v>
      </c>
    </row>
    <row r="1596" spans="2:9" x14ac:dyDescent="0.3">
      <c r="B1596">
        <v>1586</v>
      </c>
      <c r="C1596" s="1" t="s">
        <v>4265</v>
      </c>
      <c r="D1596" s="1" t="s">
        <v>4266</v>
      </c>
      <c r="E1596" s="1" t="s">
        <v>2322</v>
      </c>
      <c r="F1596" s="1" t="s">
        <v>277</v>
      </c>
      <c r="G1596" s="1" t="s">
        <v>2092</v>
      </c>
      <c r="H1596" s="1" t="s">
        <v>4267</v>
      </c>
      <c r="I1596" s="1">
        <f>+Territorio[[#This Row],[id]]</f>
        <v>1586</v>
      </c>
    </row>
    <row r="1597" spans="2:9" x14ac:dyDescent="0.3">
      <c r="B1597">
        <v>1587</v>
      </c>
      <c r="C1597" s="1" t="s">
        <v>1672</v>
      </c>
      <c r="D1597" s="1" t="s">
        <v>4268</v>
      </c>
      <c r="E1597" s="1" t="s">
        <v>2322</v>
      </c>
      <c r="F1597" s="1" t="s">
        <v>277</v>
      </c>
      <c r="G1597" s="1" t="s">
        <v>2092</v>
      </c>
      <c r="H1597" s="1" t="s">
        <v>4269</v>
      </c>
      <c r="I1597" s="1">
        <f>+Territorio[[#This Row],[id]]</f>
        <v>1587</v>
      </c>
    </row>
    <row r="1598" spans="2:9" x14ac:dyDescent="0.3">
      <c r="B1598">
        <v>1588</v>
      </c>
      <c r="C1598" s="1" t="s">
        <v>4270</v>
      </c>
      <c r="D1598" s="1" t="s">
        <v>4271</v>
      </c>
      <c r="E1598" s="1" t="s">
        <v>2322</v>
      </c>
      <c r="F1598" s="1" t="s">
        <v>277</v>
      </c>
      <c r="G1598" s="1" t="s">
        <v>2092</v>
      </c>
      <c r="H1598" s="1" t="s">
        <v>4272</v>
      </c>
      <c r="I1598" s="1">
        <f>+Territorio[[#This Row],[id]]</f>
        <v>1588</v>
      </c>
    </row>
    <row r="1599" spans="2:9" x14ac:dyDescent="0.3">
      <c r="B1599">
        <v>1589</v>
      </c>
      <c r="C1599" s="1" t="s">
        <v>715</v>
      </c>
      <c r="D1599" s="1" t="s">
        <v>2254</v>
      </c>
      <c r="E1599" s="1" t="s">
        <v>2322</v>
      </c>
      <c r="F1599" s="1" t="s">
        <v>427</v>
      </c>
      <c r="G1599" s="1" t="s">
        <v>2092</v>
      </c>
      <c r="H1599" s="1" t="s">
        <v>4273</v>
      </c>
      <c r="I1599" s="1">
        <f>+Territorio[[#This Row],[id]]</f>
        <v>1589</v>
      </c>
    </row>
    <row r="1600" spans="2:9" x14ac:dyDescent="0.3">
      <c r="B1600">
        <v>1590</v>
      </c>
      <c r="C1600" s="1" t="s">
        <v>2836</v>
      </c>
      <c r="D1600" s="1" t="s">
        <v>2459</v>
      </c>
      <c r="E1600" s="1" t="s">
        <v>2322</v>
      </c>
      <c r="F1600" s="1" t="s">
        <v>427</v>
      </c>
      <c r="G1600" s="1" t="s">
        <v>2092</v>
      </c>
      <c r="H1600" s="1" t="s">
        <v>4274</v>
      </c>
      <c r="I1600" s="1">
        <f>+Territorio[[#This Row],[id]]</f>
        <v>1590</v>
      </c>
    </row>
    <row r="1601" spans="2:9" x14ac:dyDescent="0.3">
      <c r="B1601">
        <v>1591</v>
      </c>
      <c r="C1601" s="1" t="s">
        <v>1362</v>
      </c>
      <c r="D1601" s="1" t="s">
        <v>2471</v>
      </c>
      <c r="E1601" s="1" t="s">
        <v>2322</v>
      </c>
      <c r="F1601" s="1" t="s">
        <v>427</v>
      </c>
      <c r="G1601" s="1" t="s">
        <v>2092</v>
      </c>
      <c r="H1601" s="1" t="s">
        <v>4275</v>
      </c>
      <c r="I1601" s="1">
        <f>+Territorio[[#This Row],[id]]</f>
        <v>1591</v>
      </c>
    </row>
    <row r="1602" spans="2:9" x14ac:dyDescent="0.3">
      <c r="B1602">
        <v>1592</v>
      </c>
      <c r="C1602" s="1" t="s">
        <v>4276</v>
      </c>
      <c r="D1602" s="1" t="s">
        <v>4277</v>
      </c>
      <c r="E1602" s="1" t="s">
        <v>2322</v>
      </c>
      <c r="F1602" s="1" t="s">
        <v>427</v>
      </c>
      <c r="G1602" s="1" t="s">
        <v>2092</v>
      </c>
      <c r="H1602" s="1" t="s">
        <v>4278</v>
      </c>
      <c r="I1602" s="1">
        <f>+Territorio[[#This Row],[id]]</f>
        <v>1592</v>
      </c>
    </row>
    <row r="1603" spans="2:9" x14ac:dyDescent="0.3">
      <c r="B1603">
        <v>1593</v>
      </c>
      <c r="C1603" s="1" t="s">
        <v>4279</v>
      </c>
      <c r="D1603" s="1" t="s">
        <v>4280</v>
      </c>
      <c r="E1603" s="1" t="s">
        <v>2322</v>
      </c>
      <c r="F1603" s="1" t="s">
        <v>427</v>
      </c>
      <c r="G1603" s="1" t="s">
        <v>2092</v>
      </c>
      <c r="H1603" s="1" t="s">
        <v>4281</v>
      </c>
      <c r="I1603" s="1">
        <f>+Territorio[[#This Row],[id]]</f>
        <v>1593</v>
      </c>
    </row>
    <row r="1604" spans="2:9" x14ac:dyDescent="0.3">
      <c r="B1604">
        <v>1594</v>
      </c>
      <c r="C1604" s="1" t="s">
        <v>4192</v>
      </c>
      <c r="D1604" s="1" t="s">
        <v>4282</v>
      </c>
      <c r="E1604" s="1" t="s">
        <v>2322</v>
      </c>
      <c r="F1604" s="1" t="s">
        <v>427</v>
      </c>
      <c r="G1604" s="1" t="s">
        <v>2092</v>
      </c>
      <c r="H1604" s="1" t="s">
        <v>4283</v>
      </c>
      <c r="I1604" s="1">
        <f>+Territorio[[#This Row],[id]]</f>
        <v>1594</v>
      </c>
    </row>
    <row r="1605" spans="2:9" x14ac:dyDescent="0.3">
      <c r="B1605">
        <v>1595</v>
      </c>
      <c r="C1605" s="1" t="s">
        <v>1279</v>
      </c>
      <c r="D1605" s="1" t="s">
        <v>4284</v>
      </c>
      <c r="E1605" s="1" t="s">
        <v>2322</v>
      </c>
      <c r="F1605" s="1" t="s">
        <v>427</v>
      </c>
      <c r="G1605" s="1" t="s">
        <v>2092</v>
      </c>
      <c r="H1605" s="1" t="s">
        <v>4285</v>
      </c>
      <c r="I1605" s="1">
        <f>+Territorio[[#This Row],[id]]</f>
        <v>1595</v>
      </c>
    </row>
    <row r="1606" spans="2:9" x14ac:dyDescent="0.3">
      <c r="B1606">
        <v>1596</v>
      </c>
      <c r="C1606" s="1" t="s">
        <v>4286</v>
      </c>
      <c r="D1606" s="1" t="s">
        <v>4287</v>
      </c>
      <c r="E1606" s="1" t="s">
        <v>2322</v>
      </c>
      <c r="F1606" s="1" t="s">
        <v>427</v>
      </c>
      <c r="G1606" s="1" t="s">
        <v>2092</v>
      </c>
      <c r="H1606" s="1" t="s">
        <v>4288</v>
      </c>
      <c r="I1606" s="1">
        <f>+Territorio[[#This Row],[id]]</f>
        <v>1596</v>
      </c>
    </row>
    <row r="1607" spans="2:9" x14ac:dyDescent="0.3">
      <c r="B1607">
        <v>1597</v>
      </c>
      <c r="C1607" s="1" t="s">
        <v>4289</v>
      </c>
      <c r="D1607" s="1" t="s">
        <v>4290</v>
      </c>
      <c r="E1607" s="1" t="s">
        <v>2322</v>
      </c>
      <c r="F1607" s="1" t="s">
        <v>427</v>
      </c>
      <c r="G1607" s="1" t="s">
        <v>2092</v>
      </c>
      <c r="H1607" s="1" t="s">
        <v>4291</v>
      </c>
      <c r="I1607" s="1">
        <f>+Territorio[[#This Row],[id]]</f>
        <v>1597</v>
      </c>
    </row>
    <row r="1608" spans="2:9" x14ac:dyDescent="0.3">
      <c r="B1608">
        <v>1598</v>
      </c>
      <c r="C1608" s="1" t="s">
        <v>4292</v>
      </c>
      <c r="D1608" s="1" t="s">
        <v>4293</v>
      </c>
      <c r="E1608" s="1" t="s">
        <v>2322</v>
      </c>
      <c r="F1608" s="1" t="s">
        <v>427</v>
      </c>
      <c r="G1608" s="1" t="s">
        <v>2092</v>
      </c>
      <c r="H1608" s="1" t="s">
        <v>4294</v>
      </c>
      <c r="I1608" s="1">
        <f>+Territorio[[#This Row],[id]]</f>
        <v>1598</v>
      </c>
    </row>
    <row r="1609" spans="2:9" x14ac:dyDescent="0.3">
      <c r="B1609">
        <v>1599</v>
      </c>
      <c r="C1609" s="1" t="s">
        <v>4295</v>
      </c>
      <c r="D1609" s="1" t="s">
        <v>3182</v>
      </c>
      <c r="E1609" s="1" t="s">
        <v>2322</v>
      </c>
      <c r="F1609" s="1" t="s">
        <v>427</v>
      </c>
      <c r="G1609" s="1" t="s">
        <v>2092</v>
      </c>
      <c r="H1609" s="1" t="s">
        <v>4296</v>
      </c>
      <c r="I1609" s="1">
        <f>+Territorio[[#This Row],[id]]</f>
        <v>1599</v>
      </c>
    </row>
    <row r="1610" spans="2:9" x14ac:dyDescent="0.3">
      <c r="B1610">
        <v>1600</v>
      </c>
      <c r="C1610" s="1" t="s">
        <v>4297</v>
      </c>
      <c r="D1610" s="1" t="s">
        <v>2570</v>
      </c>
      <c r="E1610" s="1" t="s">
        <v>2322</v>
      </c>
      <c r="F1610" s="1" t="s">
        <v>427</v>
      </c>
      <c r="G1610" s="1" t="s">
        <v>2092</v>
      </c>
      <c r="H1610" s="1" t="s">
        <v>4298</v>
      </c>
      <c r="I1610" s="1">
        <f>+Territorio[[#This Row],[id]]</f>
        <v>1600</v>
      </c>
    </row>
    <row r="1611" spans="2:9" x14ac:dyDescent="0.3">
      <c r="B1611">
        <v>1601</v>
      </c>
      <c r="C1611" s="1" t="s">
        <v>4299</v>
      </c>
      <c r="D1611" s="1" t="s">
        <v>3200</v>
      </c>
      <c r="E1611" s="1" t="s">
        <v>2322</v>
      </c>
      <c r="F1611" s="1" t="s">
        <v>427</v>
      </c>
      <c r="G1611" s="1" t="s">
        <v>2092</v>
      </c>
      <c r="H1611" s="1" t="s">
        <v>4300</v>
      </c>
      <c r="I1611" s="1">
        <f>+Territorio[[#This Row],[id]]</f>
        <v>1601</v>
      </c>
    </row>
    <row r="1612" spans="2:9" x14ac:dyDescent="0.3">
      <c r="B1612">
        <v>1602</v>
      </c>
      <c r="C1612" s="1" t="s">
        <v>4301</v>
      </c>
      <c r="D1612" s="1" t="s">
        <v>3208</v>
      </c>
      <c r="E1612" s="1" t="s">
        <v>2322</v>
      </c>
      <c r="F1612" s="1" t="s">
        <v>427</v>
      </c>
      <c r="G1612" s="1" t="s">
        <v>2092</v>
      </c>
      <c r="H1612" s="1" t="s">
        <v>4302</v>
      </c>
      <c r="I1612" s="1">
        <f>+Territorio[[#This Row],[id]]</f>
        <v>1602</v>
      </c>
    </row>
    <row r="1613" spans="2:9" x14ac:dyDescent="0.3">
      <c r="B1613">
        <v>1603</v>
      </c>
      <c r="C1613" s="1" t="s">
        <v>4303</v>
      </c>
      <c r="D1613" s="1" t="s">
        <v>3223</v>
      </c>
      <c r="E1613" s="1" t="s">
        <v>2322</v>
      </c>
      <c r="F1613" s="1" t="s">
        <v>427</v>
      </c>
      <c r="G1613" s="1" t="s">
        <v>2092</v>
      </c>
      <c r="H1613" s="1" t="s">
        <v>4304</v>
      </c>
      <c r="I1613" s="1">
        <f>+Territorio[[#This Row],[id]]</f>
        <v>1603</v>
      </c>
    </row>
    <row r="1614" spans="2:9" x14ac:dyDescent="0.3">
      <c r="B1614">
        <v>1604</v>
      </c>
      <c r="C1614" s="1" t="s">
        <v>4305</v>
      </c>
      <c r="D1614" s="1" t="s">
        <v>4306</v>
      </c>
      <c r="E1614" s="1" t="s">
        <v>2322</v>
      </c>
      <c r="F1614" s="1" t="s">
        <v>427</v>
      </c>
      <c r="G1614" s="1" t="s">
        <v>2092</v>
      </c>
      <c r="H1614" s="1" t="s">
        <v>4307</v>
      </c>
      <c r="I1614" s="1">
        <f>+Territorio[[#This Row],[id]]</f>
        <v>1604</v>
      </c>
    </row>
    <row r="1615" spans="2:9" x14ac:dyDescent="0.3">
      <c r="B1615">
        <v>1605</v>
      </c>
      <c r="C1615" s="1" t="s">
        <v>941</v>
      </c>
      <c r="D1615" s="1" t="s">
        <v>4308</v>
      </c>
      <c r="E1615" s="1" t="s">
        <v>2322</v>
      </c>
      <c r="F1615" s="1" t="s">
        <v>427</v>
      </c>
      <c r="G1615" s="1" t="s">
        <v>2092</v>
      </c>
      <c r="H1615" s="1" t="s">
        <v>4309</v>
      </c>
      <c r="I1615" s="1">
        <f>+Territorio[[#This Row],[id]]</f>
        <v>1605</v>
      </c>
    </row>
    <row r="1616" spans="2:9" x14ac:dyDescent="0.3">
      <c r="B1616">
        <v>1606</v>
      </c>
      <c r="C1616" s="1" t="s">
        <v>4310</v>
      </c>
      <c r="D1616" s="1" t="s">
        <v>3602</v>
      </c>
      <c r="E1616" s="1" t="s">
        <v>2322</v>
      </c>
      <c r="F1616" s="1" t="s">
        <v>427</v>
      </c>
      <c r="G1616" s="1" t="s">
        <v>2092</v>
      </c>
      <c r="H1616" s="1" t="s">
        <v>4311</v>
      </c>
      <c r="I1616" s="1">
        <f>+Territorio[[#This Row],[id]]</f>
        <v>1606</v>
      </c>
    </row>
    <row r="1617" spans="2:9" x14ac:dyDescent="0.3">
      <c r="B1617">
        <v>1607</v>
      </c>
      <c r="C1617" s="1" t="s">
        <v>4312</v>
      </c>
      <c r="D1617" s="1" t="s">
        <v>3616</v>
      </c>
      <c r="E1617" s="1" t="s">
        <v>2322</v>
      </c>
      <c r="F1617" s="1" t="s">
        <v>427</v>
      </c>
      <c r="G1617" s="1" t="s">
        <v>2092</v>
      </c>
      <c r="H1617" s="1" t="s">
        <v>4313</v>
      </c>
      <c r="I1617" s="1">
        <f>+Territorio[[#This Row],[id]]</f>
        <v>1607</v>
      </c>
    </row>
    <row r="1618" spans="2:9" x14ac:dyDescent="0.3">
      <c r="B1618">
        <v>1608</v>
      </c>
      <c r="C1618" s="1" t="s">
        <v>4314</v>
      </c>
      <c r="D1618" s="1" t="s">
        <v>4315</v>
      </c>
      <c r="E1618" s="1" t="s">
        <v>2322</v>
      </c>
      <c r="F1618" s="1" t="s">
        <v>427</v>
      </c>
      <c r="G1618" s="1" t="s">
        <v>2092</v>
      </c>
      <c r="H1618" s="1" t="s">
        <v>4316</v>
      </c>
      <c r="I1618" s="1">
        <f>+Territorio[[#This Row],[id]]</f>
        <v>1608</v>
      </c>
    </row>
    <row r="1619" spans="2:9" x14ac:dyDescent="0.3">
      <c r="B1619">
        <v>1609</v>
      </c>
      <c r="C1619" s="1" t="s">
        <v>4317</v>
      </c>
      <c r="D1619" s="1" t="s">
        <v>4318</v>
      </c>
      <c r="E1619" s="1" t="s">
        <v>2322</v>
      </c>
      <c r="F1619" s="1" t="s">
        <v>427</v>
      </c>
      <c r="G1619" s="1" t="s">
        <v>2092</v>
      </c>
      <c r="H1619" s="1" t="s">
        <v>4319</v>
      </c>
      <c r="I1619" s="1">
        <f>+Territorio[[#This Row],[id]]</f>
        <v>1609</v>
      </c>
    </row>
    <row r="1620" spans="2:9" x14ac:dyDescent="0.3">
      <c r="B1620">
        <v>1610</v>
      </c>
      <c r="C1620" s="1" t="s">
        <v>4320</v>
      </c>
      <c r="D1620" s="1" t="s">
        <v>4321</v>
      </c>
      <c r="E1620" s="1" t="s">
        <v>2322</v>
      </c>
      <c r="F1620" s="1" t="s">
        <v>427</v>
      </c>
      <c r="G1620" s="1" t="s">
        <v>2092</v>
      </c>
      <c r="H1620" s="1" t="s">
        <v>4322</v>
      </c>
      <c r="I1620" s="1">
        <f>+Territorio[[#This Row],[id]]</f>
        <v>1610</v>
      </c>
    </row>
    <row r="1621" spans="2:9" x14ac:dyDescent="0.3">
      <c r="B1621">
        <v>1611</v>
      </c>
      <c r="C1621" s="1" t="s">
        <v>4323</v>
      </c>
      <c r="D1621" s="1" t="s">
        <v>4324</v>
      </c>
      <c r="E1621" s="1" t="s">
        <v>2322</v>
      </c>
      <c r="F1621" s="1" t="s">
        <v>427</v>
      </c>
      <c r="G1621" s="1" t="s">
        <v>2092</v>
      </c>
      <c r="H1621" s="1" t="s">
        <v>4325</v>
      </c>
      <c r="I1621" s="1">
        <f>+Territorio[[#This Row],[id]]</f>
        <v>1611</v>
      </c>
    </row>
    <row r="1622" spans="2:9" x14ac:dyDescent="0.3">
      <c r="B1622">
        <v>1612</v>
      </c>
      <c r="C1622" s="1" t="s">
        <v>3219</v>
      </c>
      <c r="D1622" s="1" t="s">
        <v>4326</v>
      </c>
      <c r="E1622" s="1" t="s">
        <v>2322</v>
      </c>
      <c r="F1622" s="1" t="s">
        <v>427</v>
      </c>
      <c r="G1622" s="1" t="s">
        <v>2092</v>
      </c>
      <c r="H1622" s="1" t="s">
        <v>4327</v>
      </c>
      <c r="I1622" s="1">
        <f>+Territorio[[#This Row],[id]]</f>
        <v>1612</v>
      </c>
    </row>
    <row r="1623" spans="2:9" x14ac:dyDescent="0.3">
      <c r="B1623">
        <v>1613</v>
      </c>
      <c r="C1623" s="1" t="s">
        <v>4328</v>
      </c>
      <c r="D1623" s="1" t="s">
        <v>4329</v>
      </c>
      <c r="E1623" s="1" t="s">
        <v>2322</v>
      </c>
      <c r="F1623" s="1" t="s">
        <v>427</v>
      </c>
      <c r="G1623" s="1" t="s">
        <v>2092</v>
      </c>
      <c r="H1623" s="1" t="s">
        <v>4330</v>
      </c>
      <c r="I1623" s="1">
        <f>+Territorio[[#This Row],[id]]</f>
        <v>1613</v>
      </c>
    </row>
    <row r="1624" spans="2:9" x14ac:dyDescent="0.3">
      <c r="B1624">
        <v>1614</v>
      </c>
      <c r="C1624" s="1" t="s">
        <v>936</v>
      </c>
      <c r="D1624" s="1" t="s">
        <v>4331</v>
      </c>
      <c r="E1624" s="1" t="s">
        <v>2322</v>
      </c>
      <c r="F1624" s="1" t="s">
        <v>427</v>
      </c>
      <c r="G1624" s="1" t="s">
        <v>2092</v>
      </c>
      <c r="H1624" s="1" t="s">
        <v>4332</v>
      </c>
      <c r="I1624" s="1">
        <f>+Territorio[[#This Row],[id]]</f>
        <v>1614</v>
      </c>
    </row>
    <row r="1625" spans="2:9" x14ac:dyDescent="0.3">
      <c r="B1625">
        <v>1615</v>
      </c>
      <c r="C1625" s="1" t="s">
        <v>4333</v>
      </c>
      <c r="D1625" s="1" t="s">
        <v>4334</v>
      </c>
      <c r="E1625" s="1" t="s">
        <v>2322</v>
      </c>
      <c r="F1625" s="1" t="s">
        <v>427</v>
      </c>
      <c r="G1625" s="1" t="s">
        <v>2092</v>
      </c>
      <c r="H1625" s="1" t="s">
        <v>4335</v>
      </c>
      <c r="I1625" s="1">
        <f>+Territorio[[#This Row],[id]]</f>
        <v>1615</v>
      </c>
    </row>
    <row r="1626" spans="2:9" x14ac:dyDescent="0.3">
      <c r="B1626">
        <v>1616</v>
      </c>
      <c r="C1626" s="1" t="s">
        <v>3729</v>
      </c>
      <c r="D1626" s="1" t="s">
        <v>4336</v>
      </c>
      <c r="E1626" s="1" t="s">
        <v>2322</v>
      </c>
      <c r="F1626" s="1" t="s">
        <v>427</v>
      </c>
      <c r="G1626" s="1" t="s">
        <v>2092</v>
      </c>
      <c r="H1626" s="1" t="s">
        <v>4337</v>
      </c>
      <c r="I1626" s="1">
        <f>+Territorio[[#This Row],[id]]</f>
        <v>1616</v>
      </c>
    </row>
    <row r="1627" spans="2:9" x14ac:dyDescent="0.3">
      <c r="B1627">
        <v>1617</v>
      </c>
      <c r="C1627" s="1" t="s">
        <v>2086</v>
      </c>
      <c r="D1627" s="1" t="s">
        <v>4338</v>
      </c>
      <c r="E1627" s="1" t="s">
        <v>2322</v>
      </c>
      <c r="F1627" s="1" t="s">
        <v>427</v>
      </c>
      <c r="G1627" s="1" t="s">
        <v>2092</v>
      </c>
      <c r="H1627" s="1" t="s">
        <v>4339</v>
      </c>
      <c r="I1627" s="1">
        <f>+Territorio[[#This Row],[id]]</f>
        <v>1617</v>
      </c>
    </row>
    <row r="1628" spans="2:9" x14ac:dyDescent="0.3">
      <c r="B1628">
        <v>1618</v>
      </c>
      <c r="C1628" s="1" t="s">
        <v>4340</v>
      </c>
      <c r="D1628" s="1" t="s">
        <v>4341</v>
      </c>
      <c r="E1628" s="1" t="s">
        <v>2322</v>
      </c>
      <c r="F1628" s="1" t="s">
        <v>427</v>
      </c>
      <c r="G1628" s="1" t="s">
        <v>2092</v>
      </c>
      <c r="H1628" s="1" t="s">
        <v>4342</v>
      </c>
      <c r="I1628" s="1">
        <f>+Territorio[[#This Row],[id]]</f>
        <v>1618</v>
      </c>
    </row>
    <row r="1629" spans="2:9" x14ac:dyDescent="0.3">
      <c r="B1629">
        <v>1619</v>
      </c>
      <c r="C1629" s="1" t="s">
        <v>4343</v>
      </c>
      <c r="D1629" s="1" t="s">
        <v>4344</v>
      </c>
      <c r="E1629" s="1" t="s">
        <v>2322</v>
      </c>
      <c r="F1629" s="1" t="s">
        <v>427</v>
      </c>
      <c r="G1629" s="1" t="s">
        <v>2092</v>
      </c>
      <c r="H1629" s="1" t="s">
        <v>4345</v>
      </c>
      <c r="I1629" s="1">
        <f>+Territorio[[#This Row],[id]]</f>
        <v>1619</v>
      </c>
    </row>
    <row r="1630" spans="2:9" x14ac:dyDescent="0.3">
      <c r="B1630">
        <v>1620</v>
      </c>
      <c r="C1630" s="1" t="s">
        <v>4346</v>
      </c>
      <c r="D1630" s="1" t="s">
        <v>4347</v>
      </c>
      <c r="E1630" s="1" t="s">
        <v>2322</v>
      </c>
      <c r="F1630" s="1" t="s">
        <v>427</v>
      </c>
      <c r="G1630" s="1" t="s">
        <v>2092</v>
      </c>
      <c r="H1630" s="1" t="s">
        <v>4348</v>
      </c>
      <c r="I1630" s="1">
        <f>+Territorio[[#This Row],[id]]</f>
        <v>1620</v>
      </c>
    </row>
    <row r="1631" spans="2:9" x14ac:dyDescent="0.3">
      <c r="B1631">
        <v>1621</v>
      </c>
      <c r="C1631" s="1" t="s">
        <v>3821</v>
      </c>
      <c r="D1631" s="1" t="s">
        <v>4349</v>
      </c>
      <c r="E1631" s="1" t="s">
        <v>2322</v>
      </c>
      <c r="F1631" s="1" t="s">
        <v>427</v>
      </c>
      <c r="G1631" s="1" t="s">
        <v>2092</v>
      </c>
      <c r="H1631" s="1" t="s">
        <v>4350</v>
      </c>
      <c r="I1631" s="1">
        <f>+Territorio[[#This Row],[id]]</f>
        <v>1621</v>
      </c>
    </row>
    <row r="1632" spans="2:9" x14ac:dyDescent="0.3">
      <c r="B1632">
        <v>1622</v>
      </c>
      <c r="C1632" s="1" t="s">
        <v>923</v>
      </c>
      <c r="D1632" s="1" t="s">
        <v>4351</v>
      </c>
      <c r="E1632" s="1" t="s">
        <v>2322</v>
      </c>
      <c r="F1632" s="1" t="s">
        <v>427</v>
      </c>
      <c r="G1632" s="1" t="s">
        <v>2092</v>
      </c>
      <c r="H1632" s="1" t="s">
        <v>4352</v>
      </c>
      <c r="I1632" s="1">
        <f>+Territorio[[#This Row],[id]]</f>
        <v>1622</v>
      </c>
    </row>
    <row r="1633" spans="2:9" x14ac:dyDescent="0.3">
      <c r="B1633">
        <v>1623</v>
      </c>
      <c r="C1633" s="1" t="s">
        <v>4353</v>
      </c>
      <c r="D1633" s="1" t="s">
        <v>4354</v>
      </c>
      <c r="E1633" s="1" t="s">
        <v>2322</v>
      </c>
      <c r="F1633" s="1" t="s">
        <v>427</v>
      </c>
      <c r="G1633" s="1" t="s">
        <v>2092</v>
      </c>
      <c r="H1633" s="1" t="s">
        <v>4355</v>
      </c>
      <c r="I1633" s="1">
        <f>+Territorio[[#This Row],[id]]</f>
        <v>1623</v>
      </c>
    </row>
    <row r="1634" spans="2:9" x14ac:dyDescent="0.3">
      <c r="B1634">
        <v>1624</v>
      </c>
      <c r="C1634" s="1" t="s">
        <v>4356</v>
      </c>
      <c r="D1634" s="1" t="s">
        <v>4357</v>
      </c>
      <c r="E1634" s="1" t="s">
        <v>2322</v>
      </c>
      <c r="F1634" s="1" t="s">
        <v>427</v>
      </c>
      <c r="G1634" s="1" t="s">
        <v>2092</v>
      </c>
      <c r="H1634" s="1" t="s">
        <v>4358</v>
      </c>
      <c r="I1634" s="1">
        <f>+Territorio[[#This Row],[id]]</f>
        <v>1624</v>
      </c>
    </row>
    <row r="1635" spans="2:9" x14ac:dyDescent="0.3">
      <c r="B1635">
        <v>1625</v>
      </c>
      <c r="C1635" s="1" t="s">
        <v>4359</v>
      </c>
      <c r="D1635" s="1" t="s">
        <v>4360</v>
      </c>
      <c r="E1635" s="1" t="s">
        <v>2322</v>
      </c>
      <c r="F1635" s="1" t="s">
        <v>427</v>
      </c>
      <c r="G1635" s="1" t="s">
        <v>2092</v>
      </c>
      <c r="H1635" s="1" t="s">
        <v>4361</v>
      </c>
      <c r="I1635" s="1">
        <f>+Territorio[[#This Row],[id]]</f>
        <v>1625</v>
      </c>
    </row>
    <row r="1636" spans="2:9" x14ac:dyDescent="0.3">
      <c r="B1636">
        <v>1626</v>
      </c>
      <c r="C1636" s="1" t="s">
        <v>4362</v>
      </c>
      <c r="D1636" s="1" t="s">
        <v>4363</v>
      </c>
      <c r="E1636" s="1" t="s">
        <v>2322</v>
      </c>
      <c r="F1636" s="1" t="s">
        <v>427</v>
      </c>
      <c r="G1636" s="1" t="s">
        <v>2092</v>
      </c>
      <c r="H1636" s="1" t="s">
        <v>4364</v>
      </c>
      <c r="I1636" s="1">
        <f>+Territorio[[#This Row],[id]]</f>
        <v>1626</v>
      </c>
    </row>
    <row r="1637" spans="2:9" x14ac:dyDescent="0.3">
      <c r="B1637">
        <v>1627</v>
      </c>
      <c r="C1637" s="1" t="s">
        <v>2746</v>
      </c>
      <c r="D1637" s="1" t="s">
        <v>4365</v>
      </c>
      <c r="E1637" s="1" t="s">
        <v>2322</v>
      </c>
      <c r="F1637" s="1" t="s">
        <v>427</v>
      </c>
      <c r="G1637" s="1" t="s">
        <v>2092</v>
      </c>
      <c r="H1637" s="1" t="s">
        <v>4366</v>
      </c>
      <c r="I1637" s="1">
        <f>+Territorio[[#This Row],[id]]</f>
        <v>1627</v>
      </c>
    </row>
    <row r="1638" spans="2:9" x14ac:dyDescent="0.3">
      <c r="B1638">
        <v>1628</v>
      </c>
      <c r="C1638" s="1" t="s">
        <v>4367</v>
      </c>
      <c r="D1638" s="1" t="s">
        <v>4368</v>
      </c>
      <c r="E1638" s="1" t="s">
        <v>2322</v>
      </c>
      <c r="F1638" s="1" t="s">
        <v>427</v>
      </c>
      <c r="G1638" s="1" t="s">
        <v>2092</v>
      </c>
      <c r="H1638" s="1" t="s">
        <v>4369</v>
      </c>
      <c r="I1638" s="1">
        <f>+Territorio[[#This Row],[id]]</f>
        <v>1628</v>
      </c>
    </row>
    <row r="1639" spans="2:9" x14ac:dyDescent="0.3">
      <c r="B1639">
        <v>1629</v>
      </c>
      <c r="C1639" s="1" t="s">
        <v>4370</v>
      </c>
      <c r="D1639" s="1" t="s">
        <v>4371</v>
      </c>
      <c r="E1639" s="1" t="s">
        <v>2322</v>
      </c>
      <c r="F1639" s="1" t="s">
        <v>427</v>
      </c>
      <c r="G1639" s="1" t="s">
        <v>2092</v>
      </c>
      <c r="H1639" s="1" t="s">
        <v>4372</v>
      </c>
      <c r="I1639" s="1">
        <f>+Territorio[[#This Row],[id]]</f>
        <v>1629</v>
      </c>
    </row>
    <row r="1640" spans="2:9" x14ac:dyDescent="0.3">
      <c r="B1640">
        <v>1630</v>
      </c>
      <c r="C1640" s="1" t="s">
        <v>4373</v>
      </c>
      <c r="D1640" s="1" t="s">
        <v>4374</v>
      </c>
      <c r="E1640" s="1" t="s">
        <v>2322</v>
      </c>
      <c r="F1640" s="1" t="s">
        <v>427</v>
      </c>
      <c r="G1640" s="1" t="s">
        <v>2092</v>
      </c>
      <c r="H1640" s="1" t="s">
        <v>4375</v>
      </c>
      <c r="I1640" s="1">
        <f>+Territorio[[#This Row],[id]]</f>
        <v>1630</v>
      </c>
    </row>
    <row r="1641" spans="2:9" x14ac:dyDescent="0.3">
      <c r="B1641">
        <v>1631</v>
      </c>
      <c r="C1641" s="1" t="s">
        <v>4376</v>
      </c>
      <c r="D1641" s="1" t="s">
        <v>4377</v>
      </c>
      <c r="E1641" s="1" t="s">
        <v>2322</v>
      </c>
      <c r="F1641" s="1" t="s">
        <v>427</v>
      </c>
      <c r="G1641" s="1" t="s">
        <v>2092</v>
      </c>
      <c r="H1641" s="1" t="s">
        <v>4378</v>
      </c>
      <c r="I1641" s="1">
        <f>+Territorio[[#This Row],[id]]</f>
        <v>1631</v>
      </c>
    </row>
    <row r="1642" spans="2:9" x14ac:dyDescent="0.3">
      <c r="B1642">
        <v>1632</v>
      </c>
      <c r="C1642" s="1" t="s">
        <v>4379</v>
      </c>
      <c r="D1642" s="1" t="s">
        <v>4380</v>
      </c>
      <c r="E1642" s="1" t="s">
        <v>2322</v>
      </c>
      <c r="F1642" s="1" t="s">
        <v>427</v>
      </c>
      <c r="G1642" s="1" t="s">
        <v>2092</v>
      </c>
      <c r="H1642" s="1" t="s">
        <v>4381</v>
      </c>
      <c r="I1642" s="1">
        <f>+Territorio[[#This Row],[id]]</f>
        <v>1632</v>
      </c>
    </row>
    <row r="1643" spans="2:9" x14ac:dyDescent="0.3">
      <c r="B1643">
        <v>1633</v>
      </c>
      <c r="C1643" s="1" t="s">
        <v>944</v>
      </c>
      <c r="D1643" s="1" t="s">
        <v>4382</v>
      </c>
      <c r="E1643" s="1" t="s">
        <v>2322</v>
      </c>
      <c r="F1643" s="1" t="s">
        <v>427</v>
      </c>
      <c r="G1643" s="1" t="s">
        <v>2092</v>
      </c>
      <c r="H1643" s="1" t="s">
        <v>4383</v>
      </c>
      <c r="I1643" s="1">
        <f>+Territorio[[#This Row],[id]]</f>
        <v>1633</v>
      </c>
    </row>
    <row r="1644" spans="2:9" x14ac:dyDescent="0.3">
      <c r="B1644">
        <v>1634</v>
      </c>
      <c r="C1644" s="1" t="s">
        <v>4384</v>
      </c>
      <c r="D1644" s="1" t="s">
        <v>4385</v>
      </c>
      <c r="E1644" s="1" t="s">
        <v>2322</v>
      </c>
      <c r="F1644" s="1" t="s">
        <v>427</v>
      </c>
      <c r="G1644" s="1" t="s">
        <v>2092</v>
      </c>
      <c r="H1644" s="1" t="s">
        <v>4386</v>
      </c>
      <c r="I1644" s="1">
        <f>+Territorio[[#This Row],[id]]</f>
        <v>1634</v>
      </c>
    </row>
    <row r="1645" spans="2:9" x14ac:dyDescent="0.3">
      <c r="B1645">
        <v>1635</v>
      </c>
      <c r="C1645" s="1" t="s">
        <v>4387</v>
      </c>
      <c r="D1645" s="1" t="s">
        <v>4388</v>
      </c>
      <c r="E1645" s="1" t="s">
        <v>2322</v>
      </c>
      <c r="F1645" s="1" t="s">
        <v>427</v>
      </c>
      <c r="G1645" s="1" t="s">
        <v>2092</v>
      </c>
      <c r="H1645" s="1" t="s">
        <v>4389</v>
      </c>
      <c r="I1645" s="1">
        <f>+Territorio[[#This Row],[id]]</f>
        <v>1635</v>
      </c>
    </row>
    <row r="1646" spans="2:9" x14ac:dyDescent="0.3">
      <c r="B1646">
        <v>1636</v>
      </c>
      <c r="C1646" s="1" t="s">
        <v>4390</v>
      </c>
      <c r="D1646" s="1" t="s">
        <v>4391</v>
      </c>
      <c r="E1646" s="1" t="s">
        <v>2322</v>
      </c>
      <c r="F1646" s="1" t="s">
        <v>427</v>
      </c>
      <c r="G1646" s="1" t="s">
        <v>2092</v>
      </c>
      <c r="H1646" s="1" t="s">
        <v>4392</v>
      </c>
      <c r="I1646" s="1">
        <f>+Territorio[[#This Row],[id]]</f>
        <v>1636</v>
      </c>
    </row>
    <row r="1647" spans="2:9" x14ac:dyDescent="0.3">
      <c r="B1647">
        <v>1637</v>
      </c>
      <c r="C1647" s="1" t="s">
        <v>3305</v>
      </c>
      <c r="D1647" s="1" t="s">
        <v>4393</v>
      </c>
      <c r="E1647" s="1" t="s">
        <v>2322</v>
      </c>
      <c r="F1647" s="1" t="s">
        <v>427</v>
      </c>
      <c r="G1647" s="1" t="s">
        <v>2092</v>
      </c>
      <c r="H1647" s="1" t="s">
        <v>4394</v>
      </c>
      <c r="I1647" s="1">
        <f>+Territorio[[#This Row],[id]]</f>
        <v>1637</v>
      </c>
    </row>
    <row r="1648" spans="2:9" x14ac:dyDescent="0.3">
      <c r="B1648">
        <v>1638</v>
      </c>
      <c r="C1648" s="1" t="s">
        <v>4395</v>
      </c>
      <c r="D1648" s="1" t="s">
        <v>4396</v>
      </c>
      <c r="E1648" s="1" t="s">
        <v>2322</v>
      </c>
      <c r="F1648" s="1" t="s">
        <v>427</v>
      </c>
      <c r="G1648" s="1" t="s">
        <v>2092</v>
      </c>
      <c r="H1648" s="1" t="s">
        <v>4397</v>
      </c>
      <c r="I1648" s="1">
        <f>+Territorio[[#This Row],[id]]</f>
        <v>1638</v>
      </c>
    </row>
    <row r="1649" spans="2:9" x14ac:dyDescent="0.3">
      <c r="B1649">
        <v>1639</v>
      </c>
      <c r="C1649" s="1" t="s">
        <v>2229</v>
      </c>
      <c r="D1649" s="1" t="s">
        <v>4398</v>
      </c>
      <c r="E1649" s="1" t="s">
        <v>2322</v>
      </c>
      <c r="F1649" s="1" t="s">
        <v>427</v>
      </c>
      <c r="G1649" s="1" t="s">
        <v>2092</v>
      </c>
      <c r="H1649" s="1" t="s">
        <v>4399</v>
      </c>
      <c r="I1649" s="1">
        <f>+Territorio[[#This Row],[id]]</f>
        <v>1639</v>
      </c>
    </row>
    <row r="1650" spans="2:9" x14ac:dyDescent="0.3">
      <c r="B1650">
        <v>1640</v>
      </c>
      <c r="C1650" s="1" t="s">
        <v>4400</v>
      </c>
      <c r="D1650" s="1" t="s">
        <v>4401</v>
      </c>
      <c r="E1650" s="1" t="s">
        <v>2322</v>
      </c>
      <c r="F1650" s="1" t="s">
        <v>427</v>
      </c>
      <c r="G1650" s="1" t="s">
        <v>2092</v>
      </c>
      <c r="H1650" s="1" t="s">
        <v>4402</v>
      </c>
      <c r="I1650" s="1">
        <f>+Territorio[[#This Row],[id]]</f>
        <v>1640</v>
      </c>
    </row>
    <row r="1651" spans="2:9" x14ac:dyDescent="0.3">
      <c r="B1651">
        <v>1641</v>
      </c>
      <c r="C1651" s="1" t="s">
        <v>956</v>
      </c>
      <c r="D1651" s="1" t="s">
        <v>4403</v>
      </c>
      <c r="E1651" s="1" t="s">
        <v>2322</v>
      </c>
      <c r="F1651" s="1" t="s">
        <v>427</v>
      </c>
      <c r="G1651" s="1" t="s">
        <v>2092</v>
      </c>
      <c r="H1651" s="1" t="s">
        <v>4404</v>
      </c>
      <c r="I1651" s="1">
        <f>+Territorio[[#This Row],[id]]</f>
        <v>1641</v>
      </c>
    </row>
    <row r="1652" spans="2:9" x14ac:dyDescent="0.3">
      <c r="B1652">
        <v>1642</v>
      </c>
      <c r="C1652" s="1" t="s">
        <v>1914</v>
      </c>
      <c r="D1652" s="1" t="s">
        <v>4405</v>
      </c>
      <c r="E1652" s="1" t="s">
        <v>2322</v>
      </c>
      <c r="F1652" s="1" t="s">
        <v>427</v>
      </c>
      <c r="G1652" s="1" t="s">
        <v>2092</v>
      </c>
      <c r="H1652" s="1" t="s">
        <v>4406</v>
      </c>
      <c r="I1652" s="1">
        <f>+Territorio[[#This Row],[id]]</f>
        <v>1642</v>
      </c>
    </row>
    <row r="1653" spans="2:9" x14ac:dyDescent="0.3">
      <c r="B1653">
        <v>1643</v>
      </c>
      <c r="C1653" s="1" t="s">
        <v>4407</v>
      </c>
      <c r="D1653" s="1" t="s">
        <v>4408</v>
      </c>
      <c r="E1653" s="1" t="s">
        <v>2322</v>
      </c>
      <c r="F1653" s="1" t="s">
        <v>427</v>
      </c>
      <c r="G1653" s="1" t="s">
        <v>2092</v>
      </c>
      <c r="H1653" s="1" t="s">
        <v>4409</v>
      </c>
      <c r="I1653" s="1">
        <f>+Territorio[[#This Row],[id]]</f>
        <v>1643</v>
      </c>
    </row>
    <row r="1654" spans="2:9" x14ac:dyDescent="0.3">
      <c r="B1654">
        <v>1644</v>
      </c>
      <c r="C1654" s="1" t="s">
        <v>4410</v>
      </c>
      <c r="D1654" s="1" t="s">
        <v>4411</v>
      </c>
      <c r="E1654" s="1" t="s">
        <v>2322</v>
      </c>
      <c r="F1654" s="1" t="s">
        <v>427</v>
      </c>
      <c r="G1654" s="1" t="s">
        <v>2092</v>
      </c>
      <c r="H1654" s="1" t="s">
        <v>4412</v>
      </c>
      <c r="I1654" s="1">
        <f>+Territorio[[#This Row],[id]]</f>
        <v>1644</v>
      </c>
    </row>
    <row r="1655" spans="2:9" x14ac:dyDescent="0.3">
      <c r="B1655">
        <v>1645</v>
      </c>
      <c r="C1655" s="1" t="s">
        <v>3607</v>
      </c>
      <c r="D1655" s="1" t="s">
        <v>4413</v>
      </c>
      <c r="E1655" s="1" t="s">
        <v>2322</v>
      </c>
      <c r="F1655" s="1" t="s">
        <v>427</v>
      </c>
      <c r="G1655" s="1" t="s">
        <v>2092</v>
      </c>
      <c r="H1655" s="1" t="s">
        <v>4414</v>
      </c>
      <c r="I1655" s="1">
        <f>+Territorio[[#This Row],[id]]</f>
        <v>1645</v>
      </c>
    </row>
    <row r="1656" spans="2:9" x14ac:dyDescent="0.3">
      <c r="B1656">
        <v>1646</v>
      </c>
      <c r="C1656" s="1" t="s">
        <v>4415</v>
      </c>
      <c r="D1656" s="1" t="s">
        <v>4416</v>
      </c>
      <c r="E1656" s="1" t="s">
        <v>2322</v>
      </c>
      <c r="F1656" s="1" t="s">
        <v>427</v>
      </c>
      <c r="G1656" s="1" t="s">
        <v>2092</v>
      </c>
      <c r="H1656" s="1" t="s">
        <v>4417</v>
      </c>
      <c r="I1656" s="1">
        <f>+Territorio[[#This Row],[id]]</f>
        <v>1646</v>
      </c>
    </row>
    <row r="1657" spans="2:9" x14ac:dyDescent="0.3">
      <c r="B1657">
        <v>1647</v>
      </c>
      <c r="C1657" s="1" t="s">
        <v>4418</v>
      </c>
      <c r="D1657" s="1" t="s">
        <v>4419</v>
      </c>
      <c r="E1657" s="1" t="s">
        <v>2322</v>
      </c>
      <c r="F1657" s="1" t="s">
        <v>427</v>
      </c>
      <c r="G1657" s="1" t="s">
        <v>2092</v>
      </c>
      <c r="H1657" s="1" t="s">
        <v>4420</v>
      </c>
      <c r="I1657" s="1">
        <f>+Territorio[[#This Row],[id]]</f>
        <v>1647</v>
      </c>
    </row>
    <row r="1658" spans="2:9" x14ac:dyDescent="0.3">
      <c r="B1658">
        <v>1648</v>
      </c>
      <c r="C1658" s="1" t="s">
        <v>4421</v>
      </c>
      <c r="D1658" s="1" t="s">
        <v>4422</v>
      </c>
      <c r="E1658" s="1" t="s">
        <v>2322</v>
      </c>
      <c r="F1658" s="1" t="s">
        <v>427</v>
      </c>
      <c r="G1658" s="1" t="s">
        <v>2092</v>
      </c>
      <c r="H1658" s="1" t="s">
        <v>4423</v>
      </c>
      <c r="I1658" s="1">
        <f>+Territorio[[#This Row],[id]]</f>
        <v>1648</v>
      </c>
    </row>
    <row r="1659" spans="2:9" x14ac:dyDescent="0.3">
      <c r="B1659">
        <v>1649</v>
      </c>
      <c r="C1659" s="1" t="s">
        <v>917</v>
      </c>
      <c r="D1659" s="1" t="s">
        <v>4424</v>
      </c>
      <c r="E1659" s="1" t="s">
        <v>2322</v>
      </c>
      <c r="F1659" s="1" t="s">
        <v>427</v>
      </c>
      <c r="G1659" s="1" t="s">
        <v>2092</v>
      </c>
      <c r="H1659" s="1" t="s">
        <v>4425</v>
      </c>
      <c r="I1659" s="1">
        <f>+Territorio[[#This Row],[id]]</f>
        <v>1649</v>
      </c>
    </row>
    <row r="1660" spans="2:9" x14ac:dyDescent="0.3">
      <c r="B1660">
        <v>1650</v>
      </c>
      <c r="C1660" s="1" t="s">
        <v>4426</v>
      </c>
      <c r="D1660" s="1" t="s">
        <v>4427</v>
      </c>
      <c r="E1660" s="1" t="s">
        <v>2322</v>
      </c>
      <c r="F1660" s="1" t="s">
        <v>427</v>
      </c>
      <c r="G1660" s="1" t="s">
        <v>2092</v>
      </c>
      <c r="H1660" s="1" t="s">
        <v>4428</v>
      </c>
      <c r="I1660" s="1">
        <f>+Territorio[[#This Row],[id]]</f>
        <v>1650</v>
      </c>
    </row>
    <row r="1661" spans="2:9" x14ac:dyDescent="0.3">
      <c r="B1661">
        <v>1651</v>
      </c>
      <c r="C1661" s="1" t="s">
        <v>4429</v>
      </c>
      <c r="D1661" s="1" t="s">
        <v>4430</v>
      </c>
      <c r="E1661" s="1" t="s">
        <v>2322</v>
      </c>
      <c r="F1661" s="1" t="s">
        <v>427</v>
      </c>
      <c r="G1661" s="1" t="s">
        <v>2092</v>
      </c>
      <c r="H1661" s="1" t="s">
        <v>4431</v>
      </c>
      <c r="I1661" s="1">
        <f>+Territorio[[#This Row],[id]]</f>
        <v>1651</v>
      </c>
    </row>
    <row r="1662" spans="2:9" x14ac:dyDescent="0.3">
      <c r="B1662">
        <v>1652</v>
      </c>
      <c r="C1662" s="1" t="s">
        <v>4432</v>
      </c>
      <c r="D1662" s="1" t="s">
        <v>4433</v>
      </c>
      <c r="E1662" s="1" t="s">
        <v>2322</v>
      </c>
      <c r="F1662" s="1" t="s">
        <v>427</v>
      </c>
      <c r="G1662" s="1" t="s">
        <v>2092</v>
      </c>
      <c r="H1662" s="1" t="s">
        <v>4434</v>
      </c>
      <c r="I1662" s="1">
        <f>+Territorio[[#This Row],[id]]</f>
        <v>1652</v>
      </c>
    </row>
    <row r="1663" spans="2:9" x14ac:dyDescent="0.3">
      <c r="B1663">
        <v>1653</v>
      </c>
      <c r="C1663" s="1" t="s">
        <v>4435</v>
      </c>
      <c r="D1663" s="1" t="s">
        <v>4436</v>
      </c>
      <c r="E1663" s="1" t="s">
        <v>2322</v>
      </c>
      <c r="F1663" s="1" t="s">
        <v>427</v>
      </c>
      <c r="G1663" s="1" t="s">
        <v>2092</v>
      </c>
      <c r="H1663" s="1" t="s">
        <v>4437</v>
      </c>
      <c r="I1663" s="1">
        <f>+Territorio[[#This Row],[id]]</f>
        <v>1653</v>
      </c>
    </row>
    <row r="1664" spans="2:9" x14ac:dyDescent="0.3">
      <c r="B1664">
        <v>1654</v>
      </c>
      <c r="C1664" s="1" t="s">
        <v>4438</v>
      </c>
      <c r="D1664" s="1" t="s">
        <v>4439</v>
      </c>
      <c r="E1664" s="1" t="s">
        <v>2322</v>
      </c>
      <c r="F1664" s="1" t="s">
        <v>427</v>
      </c>
      <c r="G1664" s="1" t="s">
        <v>2092</v>
      </c>
      <c r="H1664" s="1" t="s">
        <v>4440</v>
      </c>
      <c r="I1664" s="1">
        <f>+Territorio[[#This Row],[id]]</f>
        <v>1654</v>
      </c>
    </row>
    <row r="1665" spans="2:9" x14ac:dyDescent="0.3">
      <c r="B1665">
        <v>1655</v>
      </c>
      <c r="C1665" s="1" t="s">
        <v>4441</v>
      </c>
      <c r="D1665" s="1" t="s">
        <v>4442</v>
      </c>
      <c r="E1665" s="1" t="s">
        <v>2322</v>
      </c>
      <c r="F1665" s="1" t="s">
        <v>427</v>
      </c>
      <c r="G1665" s="1" t="s">
        <v>2092</v>
      </c>
      <c r="H1665" s="1" t="s">
        <v>4443</v>
      </c>
      <c r="I1665" s="1">
        <f>+Territorio[[#This Row],[id]]</f>
        <v>1655</v>
      </c>
    </row>
    <row r="1666" spans="2:9" x14ac:dyDescent="0.3">
      <c r="B1666">
        <v>1656</v>
      </c>
      <c r="C1666" s="1" t="s">
        <v>4444</v>
      </c>
      <c r="D1666" s="1" t="s">
        <v>4445</v>
      </c>
      <c r="E1666" s="1" t="s">
        <v>2322</v>
      </c>
      <c r="F1666" s="1" t="s">
        <v>427</v>
      </c>
      <c r="G1666" s="1" t="s">
        <v>2092</v>
      </c>
      <c r="H1666" s="1" t="s">
        <v>4446</v>
      </c>
      <c r="I1666" s="1">
        <f>+Territorio[[#This Row],[id]]</f>
        <v>1656</v>
      </c>
    </row>
    <row r="1667" spans="2:9" x14ac:dyDescent="0.3">
      <c r="B1667">
        <v>1657</v>
      </c>
      <c r="C1667" s="1" t="s">
        <v>4447</v>
      </c>
      <c r="D1667" s="1" t="s">
        <v>4448</v>
      </c>
      <c r="E1667" s="1" t="s">
        <v>2322</v>
      </c>
      <c r="F1667" s="1" t="s">
        <v>427</v>
      </c>
      <c r="G1667" s="1" t="s">
        <v>2092</v>
      </c>
      <c r="H1667" s="1" t="s">
        <v>4449</v>
      </c>
      <c r="I1667" s="1">
        <f>+Territorio[[#This Row],[id]]</f>
        <v>1657</v>
      </c>
    </row>
    <row r="1668" spans="2:9" x14ac:dyDescent="0.3">
      <c r="B1668">
        <v>1658</v>
      </c>
      <c r="C1668" s="1" t="s">
        <v>950</v>
      </c>
      <c r="D1668" s="1" t="s">
        <v>4450</v>
      </c>
      <c r="E1668" s="1" t="s">
        <v>2322</v>
      </c>
      <c r="F1668" s="1" t="s">
        <v>427</v>
      </c>
      <c r="G1668" s="1" t="s">
        <v>2092</v>
      </c>
      <c r="H1668" s="1" t="s">
        <v>4451</v>
      </c>
      <c r="I1668" s="1">
        <f>+Territorio[[#This Row],[id]]</f>
        <v>1658</v>
      </c>
    </row>
    <row r="1669" spans="2:9" x14ac:dyDescent="0.3">
      <c r="B1669">
        <v>1659</v>
      </c>
      <c r="C1669" s="1" t="s">
        <v>4452</v>
      </c>
      <c r="D1669" s="1" t="s">
        <v>4453</v>
      </c>
      <c r="E1669" s="1" t="s">
        <v>2322</v>
      </c>
      <c r="F1669" s="1" t="s">
        <v>427</v>
      </c>
      <c r="G1669" s="1" t="s">
        <v>2092</v>
      </c>
      <c r="H1669" s="1" t="s">
        <v>4454</v>
      </c>
      <c r="I1669" s="1">
        <f>+Territorio[[#This Row],[id]]</f>
        <v>1659</v>
      </c>
    </row>
    <row r="1670" spans="2:9" x14ac:dyDescent="0.3">
      <c r="B1670">
        <v>1660</v>
      </c>
      <c r="C1670" s="1" t="s">
        <v>4455</v>
      </c>
      <c r="D1670" s="1" t="s">
        <v>4456</v>
      </c>
      <c r="E1670" s="1" t="s">
        <v>2322</v>
      </c>
      <c r="F1670" s="1" t="s">
        <v>427</v>
      </c>
      <c r="G1670" s="1" t="s">
        <v>2092</v>
      </c>
      <c r="H1670" s="1" t="s">
        <v>4457</v>
      </c>
      <c r="I1670" s="1">
        <f>+Territorio[[#This Row],[id]]</f>
        <v>1660</v>
      </c>
    </row>
    <row r="1671" spans="2:9" x14ac:dyDescent="0.3">
      <c r="B1671">
        <v>1661</v>
      </c>
      <c r="C1671" s="1" t="s">
        <v>4458</v>
      </c>
      <c r="D1671" s="1" t="s">
        <v>4459</v>
      </c>
      <c r="E1671" s="1" t="s">
        <v>2322</v>
      </c>
      <c r="F1671" s="1" t="s">
        <v>427</v>
      </c>
      <c r="G1671" s="1" t="s">
        <v>2092</v>
      </c>
      <c r="H1671" s="1" t="s">
        <v>4460</v>
      </c>
      <c r="I1671" s="1">
        <f>+Territorio[[#This Row],[id]]</f>
        <v>1661</v>
      </c>
    </row>
    <row r="1672" spans="2:9" x14ac:dyDescent="0.3">
      <c r="B1672">
        <v>1662</v>
      </c>
      <c r="C1672" s="1" t="s">
        <v>4461</v>
      </c>
      <c r="D1672" s="1" t="s">
        <v>4462</v>
      </c>
      <c r="E1672" s="1" t="s">
        <v>2322</v>
      </c>
      <c r="F1672" s="1" t="s">
        <v>427</v>
      </c>
      <c r="G1672" s="1" t="s">
        <v>2092</v>
      </c>
      <c r="H1672" s="1" t="s">
        <v>4463</v>
      </c>
      <c r="I1672" s="1">
        <f>+Territorio[[#This Row],[id]]</f>
        <v>1662</v>
      </c>
    </row>
    <row r="1673" spans="2:9" x14ac:dyDescent="0.3">
      <c r="B1673">
        <v>1663</v>
      </c>
      <c r="C1673" s="1" t="s">
        <v>953</v>
      </c>
      <c r="D1673" s="1" t="s">
        <v>4464</v>
      </c>
      <c r="E1673" s="1" t="s">
        <v>2322</v>
      </c>
      <c r="F1673" s="1" t="s">
        <v>427</v>
      </c>
      <c r="G1673" s="1" t="s">
        <v>2092</v>
      </c>
      <c r="H1673" s="1" t="s">
        <v>4465</v>
      </c>
      <c r="I1673" s="1">
        <f>+Territorio[[#This Row],[id]]</f>
        <v>1663</v>
      </c>
    </row>
    <row r="1674" spans="2:9" x14ac:dyDescent="0.3">
      <c r="B1674">
        <v>1664</v>
      </c>
      <c r="C1674" s="1" t="s">
        <v>4466</v>
      </c>
      <c r="D1674" s="1" t="s">
        <v>4467</v>
      </c>
      <c r="E1674" s="1" t="s">
        <v>2322</v>
      </c>
      <c r="F1674" s="1" t="s">
        <v>427</v>
      </c>
      <c r="G1674" s="1" t="s">
        <v>2092</v>
      </c>
      <c r="H1674" s="1" t="s">
        <v>4468</v>
      </c>
      <c r="I1674" s="1">
        <f>+Territorio[[#This Row],[id]]</f>
        <v>1664</v>
      </c>
    </row>
    <row r="1675" spans="2:9" x14ac:dyDescent="0.3">
      <c r="B1675">
        <v>1665</v>
      </c>
      <c r="C1675" s="1" t="s">
        <v>4469</v>
      </c>
      <c r="D1675" s="1" t="s">
        <v>4470</v>
      </c>
      <c r="E1675" s="1" t="s">
        <v>2322</v>
      </c>
      <c r="F1675" s="1" t="s">
        <v>427</v>
      </c>
      <c r="G1675" s="1" t="s">
        <v>2092</v>
      </c>
      <c r="H1675" s="1" t="s">
        <v>4471</v>
      </c>
      <c r="I1675" s="1">
        <f>+Territorio[[#This Row],[id]]</f>
        <v>1665</v>
      </c>
    </row>
    <row r="1676" spans="2:9" x14ac:dyDescent="0.3">
      <c r="B1676">
        <v>1666</v>
      </c>
      <c r="C1676" s="1" t="s">
        <v>4472</v>
      </c>
      <c r="D1676" s="1" t="s">
        <v>4473</v>
      </c>
      <c r="E1676" s="1" t="s">
        <v>2322</v>
      </c>
      <c r="F1676" s="1" t="s">
        <v>427</v>
      </c>
      <c r="G1676" s="1" t="s">
        <v>2092</v>
      </c>
      <c r="H1676" s="1" t="s">
        <v>4474</v>
      </c>
      <c r="I1676" s="1">
        <f>+Territorio[[#This Row],[id]]</f>
        <v>1666</v>
      </c>
    </row>
    <row r="1677" spans="2:9" x14ac:dyDescent="0.3">
      <c r="B1677">
        <v>1667</v>
      </c>
      <c r="C1677" s="1" t="s">
        <v>3274</v>
      </c>
      <c r="D1677" s="1" t="s">
        <v>4475</v>
      </c>
      <c r="E1677" s="1" t="s">
        <v>2322</v>
      </c>
      <c r="F1677" s="1" t="s">
        <v>427</v>
      </c>
      <c r="G1677" s="1" t="s">
        <v>2092</v>
      </c>
      <c r="H1677" s="1" t="s">
        <v>4476</v>
      </c>
      <c r="I1677" s="1">
        <f>+Territorio[[#This Row],[id]]</f>
        <v>1667</v>
      </c>
    </row>
    <row r="1678" spans="2:9" x14ac:dyDescent="0.3">
      <c r="B1678">
        <v>1668</v>
      </c>
      <c r="C1678" s="1" t="s">
        <v>4477</v>
      </c>
      <c r="D1678" s="1" t="s">
        <v>4478</v>
      </c>
      <c r="E1678" s="1" t="s">
        <v>2322</v>
      </c>
      <c r="F1678" s="1" t="s">
        <v>427</v>
      </c>
      <c r="G1678" s="1" t="s">
        <v>2092</v>
      </c>
      <c r="H1678" s="1" t="s">
        <v>4479</v>
      </c>
      <c r="I1678" s="1">
        <f>+Territorio[[#This Row],[id]]</f>
        <v>1668</v>
      </c>
    </row>
    <row r="1679" spans="2:9" x14ac:dyDescent="0.3">
      <c r="B1679">
        <v>1669</v>
      </c>
      <c r="C1679" s="1" t="s">
        <v>4480</v>
      </c>
      <c r="D1679" s="1" t="s">
        <v>4481</v>
      </c>
      <c r="E1679" s="1" t="s">
        <v>2322</v>
      </c>
      <c r="F1679" s="1" t="s">
        <v>427</v>
      </c>
      <c r="G1679" s="1" t="s">
        <v>2092</v>
      </c>
      <c r="H1679" s="1" t="s">
        <v>4482</v>
      </c>
      <c r="I1679" s="1">
        <f>+Territorio[[#This Row],[id]]</f>
        <v>1669</v>
      </c>
    </row>
    <row r="1680" spans="2:9" x14ac:dyDescent="0.3">
      <c r="B1680">
        <v>1670</v>
      </c>
      <c r="C1680" s="1" t="s">
        <v>4483</v>
      </c>
      <c r="D1680" s="1" t="s">
        <v>4484</v>
      </c>
      <c r="E1680" s="1" t="s">
        <v>2322</v>
      </c>
      <c r="F1680" s="1" t="s">
        <v>427</v>
      </c>
      <c r="G1680" s="1" t="s">
        <v>2092</v>
      </c>
      <c r="H1680" s="1" t="s">
        <v>4485</v>
      </c>
      <c r="I1680" s="1">
        <f>+Territorio[[#This Row],[id]]</f>
        <v>1670</v>
      </c>
    </row>
    <row r="1681" spans="2:9" x14ac:dyDescent="0.3">
      <c r="B1681">
        <v>1671</v>
      </c>
      <c r="C1681" s="1" t="s">
        <v>4486</v>
      </c>
      <c r="D1681" s="1" t="s">
        <v>4487</v>
      </c>
      <c r="E1681" s="1" t="s">
        <v>2322</v>
      </c>
      <c r="F1681" s="1" t="s">
        <v>427</v>
      </c>
      <c r="G1681" s="1" t="s">
        <v>2092</v>
      </c>
      <c r="H1681" s="1" t="s">
        <v>4488</v>
      </c>
      <c r="I1681" s="1">
        <f>+Territorio[[#This Row],[id]]</f>
        <v>1671</v>
      </c>
    </row>
    <row r="1682" spans="2:9" x14ac:dyDescent="0.3">
      <c r="B1682">
        <v>1672</v>
      </c>
      <c r="C1682" s="1" t="s">
        <v>1020</v>
      </c>
      <c r="D1682" s="1" t="s">
        <v>4489</v>
      </c>
      <c r="E1682" s="1" t="s">
        <v>2322</v>
      </c>
      <c r="F1682" s="1" t="s">
        <v>427</v>
      </c>
      <c r="G1682" s="1" t="s">
        <v>2092</v>
      </c>
      <c r="H1682" s="1" t="s">
        <v>4490</v>
      </c>
      <c r="I1682" s="1">
        <f>+Territorio[[#This Row],[id]]</f>
        <v>1672</v>
      </c>
    </row>
    <row r="1683" spans="2:9" x14ac:dyDescent="0.3">
      <c r="B1683">
        <v>1673</v>
      </c>
      <c r="C1683" s="1" t="s">
        <v>4491</v>
      </c>
      <c r="D1683" s="1" t="s">
        <v>4492</v>
      </c>
      <c r="E1683" s="1" t="s">
        <v>2322</v>
      </c>
      <c r="F1683" s="1" t="s">
        <v>427</v>
      </c>
      <c r="G1683" s="1" t="s">
        <v>2092</v>
      </c>
      <c r="H1683" s="1" t="s">
        <v>4493</v>
      </c>
      <c r="I1683" s="1">
        <f>+Territorio[[#This Row],[id]]</f>
        <v>1673</v>
      </c>
    </row>
    <row r="1684" spans="2:9" x14ac:dyDescent="0.3">
      <c r="B1684">
        <v>1674</v>
      </c>
      <c r="C1684" s="1" t="s">
        <v>4494</v>
      </c>
      <c r="D1684" s="1" t="s">
        <v>4495</v>
      </c>
      <c r="E1684" s="1" t="s">
        <v>2322</v>
      </c>
      <c r="F1684" s="1" t="s">
        <v>427</v>
      </c>
      <c r="G1684" s="1" t="s">
        <v>2092</v>
      </c>
      <c r="H1684" s="1" t="s">
        <v>4496</v>
      </c>
      <c r="I1684" s="1">
        <f>+Territorio[[#This Row],[id]]</f>
        <v>1674</v>
      </c>
    </row>
    <row r="1685" spans="2:9" x14ac:dyDescent="0.3">
      <c r="B1685">
        <v>1675</v>
      </c>
      <c r="C1685" s="1" t="s">
        <v>4497</v>
      </c>
      <c r="D1685" s="1" t="s">
        <v>4498</v>
      </c>
      <c r="E1685" s="1" t="s">
        <v>2322</v>
      </c>
      <c r="F1685" s="1" t="s">
        <v>427</v>
      </c>
      <c r="G1685" s="1" t="s">
        <v>2092</v>
      </c>
      <c r="H1685" s="1" t="s">
        <v>4499</v>
      </c>
      <c r="I1685" s="1">
        <f>+Territorio[[#This Row],[id]]</f>
        <v>1675</v>
      </c>
    </row>
    <row r="1686" spans="2:9" x14ac:dyDescent="0.3">
      <c r="B1686">
        <v>1676</v>
      </c>
      <c r="C1686" s="1" t="s">
        <v>4500</v>
      </c>
      <c r="D1686" s="1" t="s">
        <v>4501</v>
      </c>
      <c r="E1686" s="1" t="s">
        <v>2322</v>
      </c>
      <c r="F1686" s="1" t="s">
        <v>427</v>
      </c>
      <c r="G1686" s="1" t="s">
        <v>2092</v>
      </c>
      <c r="H1686" s="1" t="s">
        <v>4502</v>
      </c>
      <c r="I1686" s="1">
        <f>+Territorio[[#This Row],[id]]</f>
        <v>1676</v>
      </c>
    </row>
    <row r="1687" spans="2:9" x14ac:dyDescent="0.3">
      <c r="B1687">
        <v>1677</v>
      </c>
      <c r="C1687" s="1" t="s">
        <v>4503</v>
      </c>
      <c r="D1687" s="1" t="s">
        <v>4504</v>
      </c>
      <c r="E1687" s="1" t="s">
        <v>2322</v>
      </c>
      <c r="F1687" s="1" t="s">
        <v>427</v>
      </c>
      <c r="G1687" s="1" t="s">
        <v>2092</v>
      </c>
      <c r="H1687" s="1" t="s">
        <v>4505</v>
      </c>
      <c r="I1687" s="1">
        <f>+Territorio[[#This Row],[id]]</f>
        <v>1677</v>
      </c>
    </row>
    <row r="1688" spans="2:9" x14ac:dyDescent="0.3">
      <c r="B1688">
        <v>1678</v>
      </c>
      <c r="C1688" s="1" t="s">
        <v>4506</v>
      </c>
      <c r="D1688" s="1" t="s">
        <v>4507</v>
      </c>
      <c r="E1688" s="1" t="s">
        <v>2322</v>
      </c>
      <c r="F1688" s="1" t="s">
        <v>427</v>
      </c>
      <c r="G1688" s="1" t="s">
        <v>2092</v>
      </c>
      <c r="H1688" s="1" t="s">
        <v>4508</v>
      </c>
      <c r="I1688" s="1">
        <f>+Territorio[[#This Row],[id]]</f>
        <v>1678</v>
      </c>
    </row>
    <row r="1689" spans="2:9" x14ac:dyDescent="0.3">
      <c r="B1689">
        <v>1679</v>
      </c>
      <c r="C1689" s="1" t="s">
        <v>4509</v>
      </c>
      <c r="D1689" s="1" t="s">
        <v>4510</v>
      </c>
      <c r="E1689" s="1" t="s">
        <v>2322</v>
      </c>
      <c r="F1689" s="1" t="s">
        <v>427</v>
      </c>
      <c r="G1689" s="1" t="s">
        <v>2092</v>
      </c>
      <c r="H1689" s="1" t="s">
        <v>4511</v>
      </c>
      <c r="I1689" s="1">
        <f>+Territorio[[#This Row],[id]]</f>
        <v>1679</v>
      </c>
    </row>
    <row r="1690" spans="2:9" x14ac:dyDescent="0.3">
      <c r="B1690">
        <v>1680</v>
      </c>
      <c r="C1690" s="1" t="s">
        <v>252</v>
      </c>
      <c r="D1690" s="1" t="s">
        <v>4512</v>
      </c>
      <c r="E1690" s="1" t="s">
        <v>2322</v>
      </c>
      <c r="F1690" s="1" t="s">
        <v>427</v>
      </c>
      <c r="G1690" s="1" t="s">
        <v>2092</v>
      </c>
      <c r="H1690" s="1" t="s">
        <v>4513</v>
      </c>
      <c r="I1690" s="1">
        <f>+Territorio[[#This Row],[id]]</f>
        <v>1680</v>
      </c>
    </row>
    <row r="1691" spans="2:9" x14ac:dyDescent="0.3">
      <c r="B1691">
        <v>1681</v>
      </c>
      <c r="C1691" s="1" t="s">
        <v>4514</v>
      </c>
      <c r="D1691" s="1" t="s">
        <v>4515</v>
      </c>
      <c r="E1691" s="1" t="s">
        <v>2322</v>
      </c>
      <c r="F1691" s="1" t="s">
        <v>427</v>
      </c>
      <c r="G1691" s="1" t="s">
        <v>2092</v>
      </c>
      <c r="H1691" s="1" t="s">
        <v>4516</v>
      </c>
      <c r="I1691" s="1">
        <f>+Territorio[[#This Row],[id]]</f>
        <v>1681</v>
      </c>
    </row>
    <row r="1692" spans="2:9" x14ac:dyDescent="0.3">
      <c r="B1692">
        <v>1682</v>
      </c>
      <c r="C1692" s="1" t="s">
        <v>736</v>
      </c>
      <c r="D1692" s="1" t="s">
        <v>4517</v>
      </c>
      <c r="E1692" s="1" t="s">
        <v>2322</v>
      </c>
      <c r="F1692" s="1" t="s">
        <v>427</v>
      </c>
      <c r="G1692" s="1" t="s">
        <v>2092</v>
      </c>
      <c r="H1692" s="1" t="s">
        <v>4518</v>
      </c>
      <c r="I1692" s="1">
        <f>+Territorio[[#This Row],[id]]</f>
        <v>1682</v>
      </c>
    </row>
    <row r="1693" spans="2:9" x14ac:dyDescent="0.3">
      <c r="B1693">
        <v>1683</v>
      </c>
      <c r="C1693" s="1" t="s">
        <v>4519</v>
      </c>
      <c r="D1693" s="1" t="s">
        <v>4520</v>
      </c>
      <c r="E1693" s="1" t="s">
        <v>2322</v>
      </c>
      <c r="F1693" s="1" t="s">
        <v>427</v>
      </c>
      <c r="G1693" s="1" t="s">
        <v>2092</v>
      </c>
      <c r="H1693" s="1" t="s">
        <v>4521</v>
      </c>
      <c r="I1693" s="1">
        <f>+Territorio[[#This Row],[id]]</f>
        <v>1683</v>
      </c>
    </row>
    <row r="1694" spans="2:9" x14ac:dyDescent="0.3">
      <c r="B1694">
        <v>1684</v>
      </c>
      <c r="C1694" s="1" t="s">
        <v>3525</v>
      </c>
      <c r="D1694" s="1" t="s">
        <v>4522</v>
      </c>
      <c r="E1694" s="1" t="s">
        <v>2322</v>
      </c>
      <c r="F1694" s="1" t="s">
        <v>427</v>
      </c>
      <c r="G1694" s="1" t="s">
        <v>2092</v>
      </c>
      <c r="H1694" s="1" t="s">
        <v>4523</v>
      </c>
      <c r="I1694" s="1">
        <f>+Territorio[[#This Row],[id]]</f>
        <v>1684</v>
      </c>
    </row>
    <row r="1695" spans="2:9" x14ac:dyDescent="0.3">
      <c r="B1695">
        <v>1685</v>
      </c>
      <c r="C1695" s="1" t="s">
        <v>4524</v>
      </c>
      <c r="D1695" s="1" t="s">
        <v>4525</v>
      </c>
      <c r="E1695" s="1" t="s">
        <v>2322</v>
      </c>
      <c r="F1695" s="1" t="s">
        <v>427</v>
      </c>
      <c r="G1695" s="1" t="s">
        <v>2092</v>
      </c>
      <c r="H1695" s="1" t="s">
        <v>4526</v>
      </c>
      <c r="I1695" s="1">
        <f>+Territorio[[#This Row],[id]]</f>
        <v>1685</v>
      </c>
    </row>
    <row r="1696" spans="2:9" x14ac:dyDescent="0.3">
      <c r="B1696">
        <v>1686</v>
      </c>
      <c r="C1696" s="1" t="s">
        <v>2534</v>
      </c>
      <c r="D1696" s="1" t="s">
        <v>4527</v>
      </c>
      <c r="E1696" s="1" t="s">
        <v>2322</v>
      </c>
      <c r="F1696" s="1" t="s">
        <v>427</v>
      </c>
      <c r="G1696" s="1" t="s">
        <v>2092</v>
      </c>
      <c r="H1696" s="1" t="s">
        <v>4528</v>
      </c>
      <c r="I1696" s="1">
        <f>+Territorio[[#This Row],[id]]</f>
        <v>1686</v>
      </c>
    </row>
    <row r="1697" spans="2:9" x14ac:dyDescent="0.3">
      <c r="B1697">
        <v>1687</v>
      </c>
      <c r="C1697" s="1" t="s">
        <v>4529</v>
      </c>
      <c r="D1697" s="1" t="s">
        <v>4530</v>
      </c>
      <c r="E1697" s="1" t="s">
        <v>2322</v>
      </c>
      <c r="F1697" s="1" t="s">
        <v>427</v>
      </c>
      <c r="G1697" s="1" t="s">
        <v>2092</v>
      </c>
      <c r="H1697" s="1" t="s">
        <v>4531</v>
      </c>
      <c r="I1697" s="1">
        <f>+Territorio[[#This Row],[id]]</f>
        <v>1687</v>
      </c>
    </row>
    <row r="1698" spans="2:9" x14ac:dyDescent="0.3">
      <c r="B1698">
        <v>1688</v>
      </c>
      <c r="C1698" s="1" t="s">
        <v>4532</v>
      </c>
      <c r="D1698" s="1" t="s">
        <v>4533</v>
      </c>
      <c r="E1698" s="1" t="s">
        <v>2322</v>
      </c>
      <c r="F1698" s="1" t="s">
        <v>427</v>
      </c>
      <c r="G1698" s="1" t="s">
        <v>2092</v>
      </c>
      <c r="H1698" s="1" t="s">
        <v>4534</v>
      </c>
      <c r="I1698" s="1">
        <f>+Territorio[[#This Row],[id]]</f>
        <v>1688</v>
      </c>
    </row>
    <row r="1699" spans="2:9" x14ac:dyDescent="0.3">
      <c r="B1699">
        <v>1689</v>
      </c>
      <c r="C1699" s="1" t="s">
        <v>4535</v>
      </c>
      <c r="D1699" s="1" t="s">
        <v>4536</v>
      </c>
      <c r="E1699" s="1" t="s">
        <v>2322</v>
      </c>
      <c r="F1699" s="1" t="s">
        <v>427</v>
      </c>
      <c r="G1699" s="1" t="s">
        <v>2092</v>
      </c>
      <c r="H1699" s="1" t="s">
        <v>4537</v>
      </c>
      <c r="I1699" s="1">
        <f>+Territorio[[#This Row],[id]]</f>
        <v>1689</v>
      </c>
    </row>
    <row r="1700" spans="2:9" x14ac:dyDescent="0.3">
      <c r="B1700">
        <v>1690</v>
      </c>
      <c r="C1700" s="1" t="s">
        <v>4041</v>
      </c>
      <c r="D1700" s="1" t="s">
        <v>4538</v>
      </c>
      <c r="E1700" s="1" t="s">
        <v>2322</v>
      </c>
      <c r="F1700" s="1" t="s">
        <v>427</v>
      </c>
      <c r="G1700" s="1" t="s">
        <v>2092</v>
      </c>
      <c r="H1700" s="1" t="s">
        <v>4539</v>
      </c>
      <c r="I1700" s="1">
        <f>+Territorio[[#This Row],[id]]</f>
        <v>1690</v>
      </c>
    </row>
    <row r="1701" spans="2:9" x14ac:dyDescent="0.3">
      <c r="B1701">
        <v>1691</v>
      </c>
      <c r="C1701" s="1" t="s">
        <v>4540</v>
      </c>
      <c r="D1701" s="1" t="s">
        <v>4541</v>
      </c>
      <c r="E1701" s="1" t="s">
        <v>2322</v>
      </c>
      <c r="F1701" s="1" t="s">
        <v>427</v>
      </c>
      <c r="G1701" s="1" t="s">
        <v>2092</v>
      </c>
      <c r="H1701" s="1" t="s">
        <v>4542</v>
      </c>
      <c r="I1701" s="1">
        <f>+Territorio[[#This Row],[id]]</f>
        <v>1691</v>
      </c>
    </row>
    <row r="1702" spans="2:9" x14ac:dyDescent="0.3">
      <c r="B1702">
        <v>1692</v>
      </c>
      <c r="C1702" s="1" t="s">
        <v>2278</v>
      </c>
      <c r="D1702" s="1" t="s">
        <v>4543</v>
      </c>
      <c r="E1702" s="1" t="s">
        <v>2322</v>
      </c>
      <c r="F1702" s="1" t="s">
        <v>427</v>
      </c>
      <c r="G1702" s="1" t="s">
        <v>2092</v>
      </c>
      <c r="H1702" s="1" t="s">
        <v>4544</v>
      </c>
      <c r="I1702" s="1">
        <f>+Territorio[[#This Row],[id]]</f>
        <v>1692</v>
      </c>
    </row>
    <row r="1703" spans="2:9" x14ac:dyDescent="0.3">
      <c r="B1703">
        <v>1693</v>
      </c>
      <c r="C1703" s="1" t="s">
        <v>4545</v>
      </c>
      <c r="D1703" s="1" t="s">
        <v>4546</v>
      </c>
      <c r="E1703" s="1" t="s">
        <v>2322</v>
      </c>
      <c r="F1703" s="1" t="s">
        <v>427</v>
      </c>
      <c r="G1703" s="1" t="s">
        <v>2092</v>
      </c>
      <c r="H1703" s="1" t="s">
        <v>4547</v>
      </c>
      <c r="I1703" s="1">
        <f>+Territorio[[#This Row],[id]]</f>
        <v>1693</v>
      </c>
    </row>
    <row r="1704" spans="2:9" x14ac:dyDescent="0.3">
      <c r="B1704">
        <v>1694</v>
      </c>
      <c r="C1704" s="1" t="s">
        <v>4548</v>
      </c>
      <c r="D1704" s="1" t="s">
        <v>4549</v>
      </c>
      <c r="E1704" s="1" t="s">
        <v>2322</v>
      </c>
      <c r="F1704" s="1" t="s">
        <v>427</v>
      </c>
      <c r="G1704" s="1" t="s">
        <v>2092</v>
      </c>
      <c r="H1704" s="1" t="s">
        <v>4550</v>
      </c>
      <c r="I1704" s="1">
        <f>+Territorio[[#This Row],[id]]</f>
        <v>1694</v>
      </c>
    </row>
    <row r="1705" spans="2:9" x14ac:dyDescent="0.3">
      <c r="B1705">
        <v>1695</v>
      </c>
      <c r="C1705" s="1" t="s">
        <v>4551</v>
      </c>
      <c r="D1705" s="1" t="s">
        <v>4552</v>
      </c>
      <c r="E1705" s="1" t="s">
        <v>2322</v>
      </c>
      <c r="F1705" s="1" t="s">
        <v>427</v>
      </c>
      <c r="G1705" s="1" t="s">
        <v>2092</v>
      </c>
      <c r="H1705" s="1" t="s">
        <v>4553</v>
      </c>
      <c r="I1705" s="1">
        <f>+Territorio[[#This Row],[id]]</f>
        <v>1695</v>
      </c>
    </row>
    <row r="1706" spans="2:9" x14ac:dyDescent="0.3">
      <c r="B1706">
        <v>1696</v>
      </c>
      <c r="C1706" s="1" t="s">
        <v>965</v>
      </c>
      <c r="D1706" s="1" t="s">
        <v>4554</v>
      </c>
      <c r="E1706" s="1" t="s">
        <v>2322</v>
      </c>
      <c r="F1706" s="1" t="s">
        <v>427</v>
      </c>
      <c r="G1706" s="1" t="s">
        <v>2092</v>
      </c>
      <c r="H1706" s="1" t="s">
        <v>4555</v>
      </c>
      <c r="I1706" s="1">
        <f>+Territorio[[#This Row],[id]]</f>
        <v>1696</v>
      </c>
    </row>
    <row r="1707" spans="2:9" x14ac:dyDescent="0.3">
      <c r="B1707">
        <v>1697</v>
      </c>
      <c r="C1707" s="1" t="s">
        <v>4556</v>
      </c>
      <c r="D1707" s="1" t="s">
        <v>4557</v>
      </c>
      <c r="E1707" s="1" t="s">
        <v>2322</v>
      </c>
      <c r="F1707" s="1" t="s">
        <v>427</v>
      </c>
      <c r="G1707" s="1" t="s">
        <v>2092</v>
      </c>
      <c r="H1707" s="1" t="s">
        <v>4558</v>
      </c>
      <c r="I1707" s="1">
        <f>+Territorio[[#This Row],[id]]</f>
        <v>1697</v>
      </c>
    </row>
    <row r="1708" spans="2:9" x14ac:dyDescent="0.3">
      <c r="B1708">
        <v>1698</v>
      </c>
      <c r="C1708" s="1" t="s">
        <v>4559</v>
      </c>
      <c r="D1708" s="1" t="s">
        <v>4560</v>
      </c>
      <c r="E1708" s="1" t="s">
        <v>2322</v>
      </c>
      <c r="F1708" s="1" t="s">
        <v>427</v>
      </c>
      <c r="G1708" s="1" t="s">
        <v>2092</v>
      </c>
      <c r="H1708" s="1" t="s">
        <v>4561</v>
      </c>
      <c r="I1708" s="1">
        <f>+Territorio[[#This Row],[id]]</f>
        <v>1698</v>
      </c>
    </row>
    <row r="1709" spans="2:9" x14ac:dyDescent="0.3">
      <c r="B1709">
        <v>1699</v>
      </c>
      <c r="C1709" s="1" t="s">
        <v>4562</v>
      </c>
      <c r="D1709" s="1" t="s">
        <v>4563</v>
      </c>
      <c r="E1709" s="1" t="s">
        <v>2322</v>
      </c>
      <c r="F1709" s="1" t="s">
        <v>427</v>
      </c>
      <c r="G1709" s="1" t="s">
        <v>2092</v>
      </c>
      <c r="H1709" s="1" t="s">
        <v>4564</v>
      </c>
      <c r="I1709" s="1">
        <f>+Territorio[[#This Row],[id]]</f>
        <v>1699</v>
      </c>
    </row>
    <row r="1710" spans="2:9" x14ac:dyDescent="0.3">
      <c r="B1710">
        <v>1700</v>
      </c>
      <c r="C1710" s="1" t="s">
        <v>3940</v>
      </c>
      <c r="D1710" s="1" t="s">
        <v>4565</v>
      </c>
      <c r="E1710" s="1" t="s">
        <v>2322</v>
      </c>
      <c r="F1710" s="1" t="s">
        <v>427</v>
      </c>
      <c r="G1710" s="1" t="s">
        <v>2092</v>
      </c>
      <c r="H1710" s="1" t="s">
        <v>4566</v>
      </c>
      <c r="I1710" s="1">
        <f>+Territorio[[#This Row],[id]]</f>
        <v>1700</v>
      </c>
    </row>
    <row r="1711" spans="2:9" x14ac:dyDescent="0.3">
      <c r="B1711">
        <v>1701</v>
      </c>
      <c r="C1711" s="1" t="s">
        <v>2074</v>
      </c>
      <c r="D1711" s="1" t="s">
        <v>4567</v>
      </c>
      <c r="E1711" s="1" t="s">
        <v>2322</v>
      </c>
      <c r="F1711" s="1" t="s">
        <v>427</v>
      </c>
      <c r="G1711" s="1" t="s">
        <v>2092</v>
      </c>
      <c r="H1711" s="1" t="s">
        <v>4568</v>
      </c>
      <c r="I1711" s="1">
        <f>+Territorio[[#This Row],[id]]</f>
        <v>1701</v>
      </c>
    </row>
    <row r="1712" spans="2:9" x14ac:dyDescent="0.3">
      <c r="B1712">
        <v>1702</v>
      </c>
      <c r="C1712" s="1" t="s">
        <v>4569</v>
      </c>
      <c r="D1712" s="1" t="s">
        <v>4570</v>
      </c>
      <c r="E1712" s="1" t="s">
        <v>2322</v>
      </c>
      <c r="F1712" s="1" t="s">
        <v>427</v>
      </c>
      <c r="G1712" s="1" t="s">
        <v>2092</v>
      </c>
      <c r="H1712" s="1" t="s">
        <v>4571</v>
      </c>
      <c r="I1712" s="1">
        <f>+Territorio[[#This Row],[id]]</f>
        <v>1702</v>
      </c>
    </row>
    <row r="1713" spans="2:9" x14ac:dyDescent="0.3">
      <c r="B1713">
        <v>1703</v>
      </c>
      <c r="C1713" s="1" t="s">
        <v>4572</v>
      </c>
      <c r="D1713" s="1" t="s">
        <v>4573</v>
      </c>
      <c r="E1713" s="1" t="s">
        <v>2322</v>
      </c>
      <c r="F1713" s="1" t="s">
        <v>427</v>
      </c>
      <c r="G1713" s="1" t="s">
        <v>2092</v>
      </c>
      <c r="H1713" s="1" t="s">
        <v>4574</v>
      </c>
      <c r="I1713" s="1">
        <f>+Territorio[[#This Row],[id]]</f>
        <v>1703</v>
      </c>
    </row>
    <row r="1714" spans="2:9" x14ac:dyDescent="0.3">
      <c r="B1714">
        <v>1704</v>
      </c>
      <c r="C1714" s="1" t="s">
        <v>4575</v>
      </c>
      <c r="D1714" s="1" t="s">
        <v>1592</v>
      </c>
      <c r="E1714" s="1" t="s">
        <v>2322</v>
      </c>
      <c r="F1714" s="1" t="s">
        <v>427</v>
      </c>
      <c r="G1714" s="1" t="s">
        <v>2092</v>
      </c>
      <c r="H1714" s="1" t="s">
        <v>4576</v>
      </c>
      <c r="I1714" s="1">
        <f>+Territorio[[#This Row],[id]]</f>
        <v>1704</v>
      </c>
    </row>
    <row r="1715" spans="2:9" x14ac:dyDescent="0.3">
      <c r="B1715">
        <v>1705</v>
      </c>
      <c r="C1715" s="1" t="s">
        <v>4577</v>
      </c>
      <c r="D1715" s="1" t="s">
        <v>1607</v>
      </c>
      <c r="E1715" s="1" t="s">
        <v>2322</v>
      </c>
      <c r="F1715" s="1" t="s">
        <v>427</v>
      </c>
      <c r="G1715" s="1" t="s">
        <v>2092</v>
      </c>
      <c r="H1715" s="1" t="s">
        <v>4578</v>
      </c>
      <c r="I1715" s="1">
        <f>+Territorio[[#This Row],[id]]</f>
        <v>1705</v>
      </c>
    </row>
    <row r="1716" spans="2:9" x14ac:dyDescent="0.3">
      <c r="B1716">
        <v>1706</v>
      </c>
      <c r="C1716" s="1" t="s">
        <v>4579</v>
      </c>
      <c r="D1716" s="1" t="s">
        <v>1622</v>
      </c>
      <c r="E1716" s="1" t="s">
        <v>2322</v>
      </c>
      <c r="F1716" s="1" t="s">
        <v>427</v>
      </c>
      <c r="G1716" s="1" t="s">
        <v>2092</v>
      </c>
      <c r="H1716" s="1" t="s">
        <v>4580</v>
      </c>
      <c r="I1716" s="1">
        <f>+Territorio[[#This Row],[id]]</f>
        <v>1706</v>
      </c>
    </row>
    <row r="1717" spans="2:9" x14ac:dyDescent="0.3">
      <c r="B1717">
        <v>1707</v>
      </c>
      <c r="C1717" s="1" t="s">
        <v>4581</v>
      </c>
      <c r="D1717" s="1" t="s">
        <v>1637</v>
      </c>
      <c r="E1717" s="1" t="s">
        <v>2322</v>
      </c>
      <c r="F1717" s="1" t="s">
        <v>427</v>
      </c>
      <c r="G1717" s="1" t="s">
        <v>2092</v>
      </c>
      <c r="H1717" s="1" t="s">
        <v>4582</v>
      </c>
      <c r="I1717" s="1">
        <f>+Territorio[[#This Row],[id]]</f>
        <v>1707</v>
      </c>
    </row>
    <row r="1718" spans="2:9" x14ac:dyDescent="0.3">
      <c r="B1718">
        <v>1708</v>
      </c>
      <c r="C1718" s="1" t="s">
        <v>4583</v>
      </c>
      <c r="D1718" s="1" t="s">
        <v>4584</v>
      </c>
      <c r="E1718" s="1" t="s">
        <v>2322</v>
      </c>
      <c r="F1718" s="1" t="s">
        <v>427</v>
      </c>
      <c r="G1718" s="1" t="s">
        <v>2092</v>
      </c>
      <c r="H1718" s="1" t="s">
        <v>4585</v>
      </c>
      <c r="I1718" s="1">
        <f>+Territorio[[#This Row],[id]]</f>
        <v>1708</v>
      </c>
    </row>
    <row r="1719" spans="2:9" x14ac:dyDescent="0.3">
      <c r="B1719">
        <v>1709</v>
      </c>
      <c r="C1719" s="1" t="s">
        <v>4586</v>
      </c>
      <c r="D1719" s="1" t="s">
        <v>4587</v>
      </c>
      <c r="E1719" s="1" t="s">
        <v>2322</v>
      </c>
      <c r="F1719" s="1" t="s">
        <v>427</v>
      </c>
      <c r="G1719" s="1" t="s">
        <v>2092</v>
      </c>
      <c r="H1719" s="1" t="s">
        <v>4588</v>
      </c>
      <c r="I1719" s="1">
        <f>+Territorio[[#This Row],[id]]</f>
        <v>1709</v>
      </c>
    </row>
    <row r="1720" spans="2:9" x14ac:dyDescent="0.3">
      <c r="B1720">
        <v>1710</v>
      </c>
      <c r="C1720" s="1" t="s">
        <v>4589</v>
      </c>
      <c r="D1720" s="1" t="s">
        <v>4590</v>
      </c>
      <c r="E1720" s="1" t="s">
        <v>2322</v>
      </c>
      <c r="F1720" s="1" t="s">
        <v>427</v>
      </c>
      <c r="G1720" s="1" t="s">
        <v>2092</v>
      </c>
      <c r="H1720" s="1" t="s">
        <v>4591</v>
      </c>
      <c r="I1720" s="1">
        <f>+Territorio[[#This Row],[id]]</f>
        <v>1710</v>
      </c>
    </row>
    <row r="1721" spans="2:9" x14ac:dyDescent="0.3">
      <c r="B1721">
        <v>1711</v>
      </c>
      <c r="C1721" s="1" t="s">
        <v>4592</v>
      </c>
      <c r="D1721" s="1" t="s">
        <v>4593</v>
      </c>
      <c r="E1721" s="1" t="s">
        <v>2322</v>
      </c>
      <c r="F1721" s="1" t="s">
        <v>427</v>
      </c>
      <c r="G1721" s="1" t="s">
        <v>2092</v>
      </c>
      <c r="H1721" s="1" t="s">
        <v>4594</v>
      </c>
      <c r="I1721" s="1">
        <f>+Territorio[[#This Row],[id]]</f>
        <v>1711</v>
      </c>
    </row>
    <row r="1722" spans="2:9" x14ac:dyDescent="0.3">
      <c r="B1722">
        <v>1712</v>
      </c>
      <c r="C1722" s="1" t="s">
        <v>4595</v>
      </c>
      <c r="D1722" s="1" t="s">
        <v>4596</v>
      </c>
      <c r="E1722" s="1" t="s">
        <v>2322</v>
      </c>
      <c r="F1722" s="1" t="s">
        <v>427</v>
      </c>
      <c r="G1722" s="1" t="s">
        <v>2092</v>
      </c>
      <c r="H1722" s="1" t="s">
        <v>4597</v>
      </c>
      <c r="I1722" s="1">
        <f>+Territorio[[#This Row],[id]]</f>
        <v>1712</v>
      </c>
    </row>
    <row r="1723" spans="2:9" x14ac:dyDescent="0.3">
      <c r="B1723">
        <v>1713</v>
      </c>
      <c r="C1723" s="1" t="s">
        <v>4598</v>
      </c>
      <c r="D1723" s="1" t="s">
        <v>4599</v>
      </c>
      <c r="E1723" s="1" t="s">
        <v>2322</v>
      </c>
      <c r="F1723" s="1" t="s">
        <v>427</v>
      </c>
      <c r="G1723" s="1" t="s">
        <v>2092</v>
      </c>
      <c r="H1723" s="1" t="s">
        <v>4600</v>
      </c>
      <c r="I1723" s="1">
        <f>+Territorio[[#This Row],[id]]</f>
        <v>1713</v>
      </c>
    </row>
    <row r="1724" spans="2:9" x14ac:dyDescent="0.3">
      <c r="B1724">
        <v>1714</v>
      </c>
      <c r="C1724" s="1" t="s">
        <v>4601</v>
      </c>
      <c r="D1724" s="1" t="s">
        <v>4602</v>
      </c>
      <c r="E1724" s="1" t="s">
        <v>2322</v>
      </c>
      <c r="F1724" s="1" t="s">
        <v>427</v>
      </c>
      <c r="G1724" s="1" t="s">
        <v>2092</v>
      </c>
      <c r="H1724" s="1" t="s">
        <v>4603</v>
      </c>
      <c r="I1724" s="1">
        <f>+Territorio[[#This Row],[id]]</f>
        <v>1714</v>
      </c>
    </row>
    <row r="1725" spans="2:9" x14ac:dyDescent="0.3">
      <c r="B1725">
        <v>1715</v>
      </c>
      <c r="C1725" s="1" t="s">
        <v>4604</v>
      </c>
      <c r="D1725" s="1" t="s">
        <v>4605</v>
      </c>
      <c r="E1725" s="1" t="s">
        <v>2322</v>
      </c>
      <c r="F1725" s="1" t="s">
        <v>427</v>
      </c>
      <c r="G1725" s="1" t="s">
        <v>2092</v>
      </c>
      <c r="H1725" s="1" t="s">
        <v>4606</v>
      </c>
      <c r="I1725" s="1">
        <f>+Territorio[[#This Row],[id]]</f>
        <v>1715</v>
      </c>
    </row>
    <row r="1726" spans="2:9" x14ac:dyDescent="0.3">
      <c r="B1726">
        <v>1716</v>
      </c>
      <c r="C1726" s="1" t="s">
        <v>4607</v>
      </c>
      <c r="D1726" s="1" t="s">
        <v>4608</v>
      </c>
      <c r="E1726" s="1" t="s">
        <v>2322</v>
      </c>
      <c r="F1726" s="1" t="s">
        <v>427</v>
      </c>
      <c r="G1726" s="1" t="s">
        <v>2092</v>
      </c>
      <c r="H1726" s="1" t="s">
        <v>4609</v>
      </c>
      <c r="I1726" s="1">
        <f>+Territorio[[#This Row],[id]]</f>
        <v>1716</v>
      </c>
    </row>
    <row r="1727" spans="2:9" x14ac:dyDescent="0.3">
      <c r="B1727">
        <v>1717</v>
      </c>
      <c r="C1727" s="1" t="s">
        <v>4610</v>
      </c>
      <c r="D1727" s="1" t="s">
        <v>4611</v>
      </c>
      <c r="E1727" s="1" t="s">
        <v>2322</v>
      </c>
      <c r="F1727" s="1" t="s">
        <v>427</v>
      </c>
      <c r="G1727" s="1" t="s">
        <v>2092</v>
      </c>
      <c r="H1727" s="1" t="s">
        <v>4612</v>
      </c>
      <c r="I1727" s="1">
        <f>+Territorio[[#This Row],[id]]</f>
        <v>1717</v>
      </c>
    </row>
    <row r="1728" spans="2:9" x14ac:dyDescent="0.3">
      <c r="B1728">
        <v>1718</v>
      </c>
      <c r="C1728" s="1" t="s">
        <v>4613</v>
      </c>
      <c r="D1728" s="1" t="s">
        <v>4614</v>
      </c>
      <c r="E1728" s="1" t="s">
        <v>2322</v>
      </c>
      <c r="F1728" s="1" t="s">
        <v>427</v>
      </c>
      <c r="G1728" s="1" t="s">
        <v>2092</v>
      </c>
      <c r="H1728" s="1" t="s">
        <v>4615</v>
      </c>
      <c r="I1728" s="1">
        <f>+Territorio[[#This Row],[id]]</f>
        <v>1718</v>
      </c>
    </row>
    <row r="1729" spans="2:9" x14ac:dyDescent="0.3">
      <c r="B1729">
        <v>1719</v>
      </c>
      <c r="C1729" s="1" t="s">
        <v>4616</v>
      </c>
      <c r="D1729" s="1" t="s">
        <v>4617</v>
      </c>
      <c r="E1729" s="1" t="s">
        <v>2322</v>
      </c>
      <c r="F1729" s="1" t="s">
        <v>427</v>
      </c>
      <c r="G1729" s="1" t="s">
        <v>2092</v>
      </c>
      <c r="H1729" s="1" t="s">
        <v>4618</v>
      </c>
      <c r="I1729" s="1">
        <f>+Territorio[[#This Row],[id]]</f>
        <v>1719</v>
      </c>
    </row>
    <row r="1730" spans="2:9" x14ac:dyDescent="0.3">
      <c r="B1730">
        <v>1720</v>
      </c>
      <c r="C1730" s="1" t="s">
        <v>4619</v>
      </c>
      <c r="D1730" s="1" t="s">
        <v>4620</v>
      </c>
      <c r="E1730" s="1" t="s">
        <v>2322</v>
      </c>
      <c r="F1730" s="1" t="s">
        <v>427</v>
      </c>
      <c r="G1730" s="1" t="s">
        <v>2092</v>
      </c>
      <c r="H1730" s="1" t="s">
        <v>4621</v>
      </c>
      <c r="I1730" s="1">
        <f>+Territorio[[#This Row],[id]]</f>
        <v>1720</v>
      </c>
    </row>
    <row r="1731" spans="2:9" x14ac:dyDescent="0.3">
      <c r="B1731">
        <v>1721</v>
      </c>
      <c r="C1731" s="1" t="s">
        <v>968</v>
      </c>
      <c r="D1731" s="1" t="s">
        <v>2775</v>
      </c>
      <c r="E1731" s="1" t="s">
        <v>1049</v>
      </c>
      <c r="F1731" s="1" t="s">
        <v>457</v>
      </c>
      <c r="G1731" s="1" t="s">
        <v>2092</v>
      </c>
      <c r="H1731" s="1" t="s">
        <v>4622</v>
      </c>
      <c r="I1731" s="1">
        <f>+Territorio[[#This Row],[id]]</f>
        <v>1721</v>
      </c>
    </row>
    <row r="1732" spans="2:9" x14ac:dyDescent="0.3">
      <c r="B1732">
        <v>1722</v>
      </c>
      <c r="C1732" s="1" t="s">
        <v>4623</v>
      </c>
      <c r="D1732" s="1" t="s">
        <v>2778</v>
      </c>
      <c r="E1732" s="1" t="s">
        <v>1049</v>
      </c>
      <c r="F1732" s="1" t="s">
        <v>457</v>
      </c>
      <c r="G1732" s="1" t="s">
        <v>2092</v>
      </c>
      <c r="H1732" s="1" t="s">
        <v>4624</v>
      </c>
      <c r="I1732" s="1">
        <f>+Territorio[[#This Row],[id]]</f>
        <v>1722</v>
      </c>
    </row>
    <row r="1733" spans="2:9" x14ac:dyDescent="0.3">
      <c r="B1733">
        <v>1723</v>
      </c>
      <c r="C1733" s="1" t="s">
        <v>4625</v>
      </c>
      <c r="D1733" s="1" t="s">
        <v>2778</v>
      </c>
      <c r="E1733" s="1" t="s">
        <v>1049</v>
      </c>
      <c r="F1733" s="1" t="s">
        <v>457</v>
      </c>
      <c r="G1733" s="1" t="s">
        <v>2092</v>
      </c>
      <c r="H1733" s="1" t="s">
        <v>4626</v>
      </c>
      <c r="I1733" s="1">
        <f>+Territorio[[#This Row],[id]]</f>
        <v>1723</v>
      </c>
    </row>
    <row r="1734" spans="2:9" x14ac:dyDescent="0.3">
      <c r="B1734">
        <v>1724</v>
      </c>
      <c r="C1734" s="1" t="s">
        <v>4627</v>
      </c>
      <c r="D1734" s="1" t="s">
        <v>2781</v>
      </c>
      <c r="E1734" s="1" t="s">
        <v>1049</v>
      </c>
      <c r="F1734" s="1" t="s">
        <v>457</v>
      </c>
      <c r="G1734" s="1" t="s">
        <v>2092</v>
      </c>
      <c r="H1734" s="1" t="s">
        <v>4628</v>
      </c>
      <c r="I1734" s="1">
        <f>+Territorio[[#This Row],[id]]</f>
        <v>1724</v>
      </c>
    </row>
    <row r="1735" spans="2:9" x14ac:dyDescent="0.3">
      <c r="B1735">
        <v>1725</v>
      </c>
      <c r="C1735" s="1" t="s">
        <v>4623</v>
      </c>
      <c r="D1735" s="1" t="s">
        <v>2784</v>
      </c>
      <c r="E1735" s="1" t="s">
        <v>1049</v>
      </c>
      <c r="F1735" s="1" t="s">
        <v>457</v>
      </c>
      <c r="G1735" s="1" t="s">
        <v>2092</v>
      </c>
      <c r="H1735" s="1" t="s">
        <v>4629</v>
      </c>
      <c r="I1735" s="1">
        <f>+Territorio[[#This Row],[id]]</f>
        <v>1725</v>
      </c>
    </row>
    <row r="1736" spans="2:9" x14ac:dyDescent="0.3">
      <c r="B1736">
        <v>1726</v>
      </c>
      <c r="C1736" s="1" t="s">
        <v>4630</v>
      </c>
      <c r="D1736" s="1" t="s">
        <v>2826</v>
      </c>
      <c r="E1736" s="1" t="s">
        <v>1049</v>
      </c>
      <c r="F1736" s="1" t="s">
        <v>457</v>
      </c>
      <c r="G1736" s="1" t="s">
        <v>2092</v>
      </c>
      <c r="H1736" s="1" t="s">
        <v>4631</v>
      </c>
      <c r="I1736" s="1">
        <f>+Territorio[[#This Row],[id]]</f>
        <v>1726</v>
      </c>
    </row>
    <row r="1737" spans="2:9" x14ac:dyDescent="0.3">
      <c r="B1737">
        <v>1727</v>
      </c>
      <c r="C1737" s="1" t="s">
        <v>4632</v>
      </c>
      <c r="D1737" s="1" t="s">
        <v>2828</v>
      </c>
      <c r="E1737" s="1" t="s">
        <v>1049</v>
      </c>
      <c r="F1737" s="1" t="s">
        <v>457</v>
      </c>
      <c r="G1737" s="1" t="s">
        <v>2092</v>
      </c>
      <c r="H1737" s="1" t="s">
        <v>4633</v>
      </c>
      <c r="I1737" s="1">
        <f>+Territorio[[#This Row],[id]]</f>
        <v>1727</v>
      </c>
    </row>
    <row r="1738" spans="2:9" x14ac:dyDescent="0.3">
      <c r="B1738">
        <v>1728</v>
      </c>
      <c r="C1738" s="1" t="s">
        <v>4634</v>
      </c>
      <c r="D1738" s="1" t="s">
        <v>2831</v>
      </c>
      <c r="E1738" s="1" t="s">
        <v>1049</v>
      </c>
      <c r="F1738" s="1" t="s">
        <v>457</v>
      </c>
      <c r="G1738" s="1" t="s">
        <v>2092</v>
      </c>
      <c r="H1738" s="1" t="s">
        <v>4635</v>
      </c>
      <c r="I1738" s="1">
        <f>+Territorio[[#This Row],[id]]</f>
        <v>1728</v>
      </c>
    </row>
    <row r="1739" spans="2:9" x14ac:dyDescent="0.3">
      <c r="B1739">
        <v>1729</v>
      </c>
      <c r="C1739" s="1" t="s">
        <v>4636</v>
      </c>
      <c r="D1739" s="1" t="s">
        <v>2834</v>
      </c>
      <c r="E1739" s="1" t="s">
        <v>1049</v>
      </c>
      <c r="F1739" s="1" t="s">
        <v>457</v>
      </c>
      <c r="G1739" s="1" t="s">
        <v>2092</v>
      </c>
      <c r="H1739" s="1" t="s">
        <v>4637</v>
      </c>
      <c r="I1739" s="1">
        <f>+Territorio[[#This Row],[id]]</f>
        <v>1729</v>
      </c>
    </row>
    <row r="1740" spans="2:9" x14ac:dyDescent="0.3">
      <c r="B1740">
        <v>1730</v>
      </c>
      <c r="C1740" s="1" t="s">
        <v>4638</v>
      </c>
      <c r="D1740" s="1" t="s">
        <v>2837</v>
      </c>
      <c r="E1740" s="1" t="s">
        <v>1049</v>
      </c>
      <c r="F1740" s="1" t="s">
        <v>457</v>
      </c>
      <c r="G1740" s="1" t="s">
        <v>2092</v>
      </c>
      <c r="H1740" s="1" t="s">
        <v>4639</v>
      </c>
      <c r="I1740" s="1">
        <f>+Territorio[[#This Row],[id]]</f>
        <v>1730</v>
      </c>
    </row>
    <row r="1741" spans="2:9" x14ac:dyDescent="0.3">
      <c r="B1741">
        <v>1731</v>
      </c>
      <c r="C1741" s="1" t="s">
        <v>4640</v>
      </c>
      <c r="D1741" s="1" t="s">
        <v>2840</v>
      </c>
      <c r="E1741" s="1" t="s">
        <v>1049</v>
      </c>
      <c r="F1741" s="1" t="s">
        <v>457</v>
      </c>
      <c r="G1741" s="1" t="s">
        <v>2092</v>
      </c>
      <c r="H1741" s="1" t="s">
        <v>4641</v>
      </c>
      <c r="I1741" s="1">
        <f>+Territorio[[#This Row],[id]]</f>
        <v>1731</v>
      </c>
    </row>
    <row r="1742" spans="2:9" x14ac:dyDescent="0.3">
      <c r="B1742">
        <v>1732</v>
      </c>
      <c r="C1742" s="1" t="s">
        <v>638</v>
      </c>
      <c r="D1742" s="1" t="s">
        <v>2849</v>
      </c>
      <c r="E1742" s="1" t="s">
        <v>1049</v>
      </c>
      <c r="F1742" s="1" t="s">
        <v>457</v>
      </c>
      <c r="G1742" s="1" t="s">
        <v>2092</v>
      </c>
      <c r="H1742" s="1" t="s">
        <v>4642</v>
      </c>
      <c r="I1742" s="1">
        <f>+Territorio[[#This Row],[id]]</f>
        <v>1732</v>
      </c>
    </row>
    <row r="1743" spans="2:9" x14ac:dyDescent="0.3">
      <c r="B1743">
        <v>1733</v>
      </c>
      <c r="C1743" s="1" t="s">
        <v>4643</v>
      </c>
      <c r="D1743" s="1" t="s">
        <v>2852</v>
      </c>
      <c r="E1743" s="1" t="s">
        <v>1049</v>
      </c>
      <c r="F1743" s="1" t="s">
        <v>457</v>
      </c>
      <c r="G1743" s="1" t="s">
        <v>2092</v>
      </c>
      <c r="H1743" s="1" t="s">
        <v>4644</v>
      </c>
      <c r="I1743" s="1">
        <f>+Territorio[[#This Row],[id]]</f>
        <v>1733</v>
      </c>
    </row>
    <row r="1744" spans="2:9" x14ac:dyDescent="0.3">
      <c r="B1744">
        <v>1734</v>
      </c>
      <c r="C1744" s="1" t="s">
        <v>4645</v>
      </c>
      <c r="D1744" s="1" t="s">
        <v>2855</v>
      </c>
      <c r="E1744" s="1" t="s">
        <v>1049</v>
      </c>
      <c r="F1744" s="1" t="s">
        <v>457</v>
      </c>
      <c r="G1744" s="1" t="s">
        <v>2092</v>
      </c>
      <c r="H1744" s="1" t="s">
        <v>4646</v>
      </c>
      <c r="I1744" s="1">
        <f>+Territorio[[#This Row],[id]]</f>
        <v>1734</v>
      </c>
    </row>
    <row r="1745" spans="2:9" x14ac:dyDescent="0.3">
      <c r="B1745">
        <v>1735</v>
      </c>
      <c r="C1745" s="1" t="s">
        <v>4647</v>
      </c>
      <c r="D1745" s="1" t="s">
        <v>2858</v>
      </c>
      <c r="E1745" s="1" t="s">
        <v>1049</v>
      </c>
      <c r="F1745" s="1" t="s">
        <v>457</v>
      </c>
      <c r="G1745" s="1" t="s">
        <v>2092</v>
      </c>
      <c r="H1745" s="1" t="s">
        <v>4648</v>
      </c>
      <c r="I1745" s="1">
        <f>+Territorio[[#This Row],[id]]</f>
        <v>1735</v>
      </c>
    </row>
    <row r="1746" spans="2:9" x14ac:dyDescent="0.3">
      <c r="B1746">
        <v>1736</v>
      </c>
      <c r="C1746" s="1" t="s">
        <v>4649</v>
      </c>
      <c r="D1746" s="1" t="s">
        <v>2861</v>
      </c>
      <c r="E1746" s="1" t="s">
        <v>1049</v>
      </c>
      <c r="F1746" s="1" t="s">
        <v>457</v>
      </c>
      <c r="G1746" s="1" t="s">
        <v>2092</v>
      </c>
      <c r="H1746" s="1" t="s">
        <v>4650</v>
      </c>
      <c r="I1746" s="1">
        <f>+Territorio[[#This Row],[id]]</f>
        <v>1736</v>
      </c>
    </row>
    <row r="1747" spans="2:9" x14ac:dyDescent="0.3">
      <c r="B1747">
        <v>1737</v>
      </c>
      <c r="C1747" s="1" t="s">
        <v>4651</v>
      </c>
      <c r="D1747" s="1" t="s">
        <v>2864</v>
      </c>
      <c r="E1747" s="1" t="s">
        <v>1049</v>
      </c>
      <c r="F1747" s="1" t="s">
        <v>457</v>
      </c>
      <c r="G1747" s="1" t="s">
        <v>2092</v>
      </c>
      <c r="H1747" s="1" t="s">
        <v>4652</v>
      </c>
      <c r="I1747" s="1">
        <f>+Territorio[[#This Row],[id]]</f>
        <v>1737</v>
      </c>
    </row>
    <row r="1748" spans="2:9" x14ac:dyDescent="0.3">
      <c r="B1748">
        <v>1738</v>
      </c>
      <c r="C1748" s="1" t="s">
        <v>4653</v>
      </c>
      <c r="D1748" s="1" t="s">
        <v>2896</v>
      </c>
      <c r="E1748" s="1" t="s">
        <v>1049</v>
      </c>
      <c r="F1748" s="1" t="s">
        <v>457</v>
      </c>
      <c r="G1748" s="1" t="s">
        <v>2092</v>
      </c>
      <c r="H1748" s="1" t="s">
        <v>4654</v>
      </c>
      <c r="I1748" s="1">
        <f>+Territorio[[#This Row],[id]]</f>
        <v>1738</v>
      </c>
    </row>
    <row r="1749" spans="2:9" x14ac:dyDescent="0.3">
      <c r="B1749">
        <v>1739</v>
      </c>
      <c r="C1749" s="1" t="s">
        <v>4655</v>
      </c>
      <c r="D1749" s="1" t="s">
        <v>2899</v>
      </c>
      <c r="E1749" s="1" t="s">
        <v>1049</v>
      </c>
      <c r="F1749" s="1" t="s">
        <v>457</v>
      </c>
      <c r="G1749" s="1" t="s">
        <v>2092</v>
      </c>
      <c r="H1749" s="1" t="s">
        <v>4656</v>
      </c>
      <c r="I1749" s="1">
        <f>+Territorio[[#This Row],[id]]</f>
        <v>1739</v>
      </c>
    </row>
    <row r="1750" spans="2:9" x14ac:dyDescent="0.3">
      <c r="B1750">
        <v>1740</v>
      </c>
      <c r="C1750" s="1" t="s">
        <v>4657</v>
      </c>
      <c r="D1750" s="1" t="s">
        <v>2902</v>
      </c>
      <c r="E1750" s="1" t="s">
        <v>1049</v>
      </c>
      <c r="F1750" s="1" t="s">
        <v>457</v>
      </c>
      <c r="G1750" s="1" t="s">
        <v>2092</v>
      </c>
      <c r="H1750" s="1" t="s">
        <v>4658</v>
      </c>
      <c r="I1750" s="1">
        <f>+Territorio[[#This Row],[id]]</f>
        <v>1740</v>
      </c>
    </row>
    <row r="1751" spans="2:9" x14ac:dyDescent="0.3">
      <c r="B1751">
        <v>1741</v>
      </c>
      <c r="C1751" s="1" t="s">
        <v>4659</v>
      </c>
      <c r="D1751" s="1" t="s">
        <v>2904</v>
      </c>
      <c r="E1751" s="1" t="s">
        <v>1049</v>
      </c>
      <c r="F1751" s="1" t="s">
        <v>457</v>
      </c>
      <c r="G1751" s="1" t="s">
        <v>2092</v>
      </c>
      <c r="H1751" s="1" t="s">
        <v>4660</v>
      </c>
      <c r="I1751" s="1">
        <f>+Territorio[[#This Row],[id]]</f>
        <v>1741</v>
      </c>
    </row>
    <row r="1752" spans="2:9" x14ac:dyDescent="0.3">
      <c r="B1752">
        <v>1742</v>
      </c>
      <c r="C1752" s="1" t="s">
        <v>4661</v>
      </c>
      <c r="D1752" s="1" t="s">
        <v>2907</v>
      </c>
      <c r="E1752" s="1" t="s">
        <v>1049</v>
      </c>
      <c r="F1752" s="1" t="s">
        <v>457</v>
      </c>
      <c r="G1752" s="1" t="s">
        <v>2092</v>
      </c>
      <c r="H1752" s="1" t="s">
        <v>4662</v>
      </c>
      <c r="I1752" s="1">
        <f>+Territorio[[#This Row],[id]]</f>
        <v>1742</v>
      </c>
    </row>
    <row r="1753" spans="2:9" x14ac:dyDescent="0.3">
      <c r="B1753">
        <v>1743</v>
      </c>
      <c r="C1753" s="1" t="s">
        <v>4663</v>
      </c>
      <c r="D1753" s="1" t="s">
        <v>2910</v>
      </c>
      <c r="E1753" s="1" t="s">
        <v>1049</v>
      </c>
      <c r="F1753" s="1" t="s">
        <v>457</v>
      </c>
      <c r="G1753" s="1" t="s">
        <v>2092</v>
      </c>
      <c r="H1753" s="1" t="s">
        <v>4664</v>
      </c>
      <c r="I1753" s="1">
        <f>+Territorio[[#This Row],[id]]</f>
        <v>1743</v>
      </c>
    </row>
    <row r="1754" spans="2:9" x14ac:dyDescent="0.3">
      <c r="B1754">
        <v>1744</v>
      </c>
      <c r="C1754" s="1" t="s">
        <v>4665</v>
      </c>
      <c r="D1754" s="1" t="s">
        <v>2913</v>
      </c>
      <c r="E1754" s="1" t="s">
        <v>1049</v>
      </c>
      <c r="F1754" s="1" t="s">
        <v>457</v>
      </c>
      <c r="G1754" s="1" t="s">
        <v>2092</v>
      </c>
      <c r="H1754" s="1" t="s">
        <v>4666</v>
      </c>
      <c r="I1754" s="1">
        <f>+Territorio[[#This Row],[id]]</f>
        <v>1744</v>
      </c>
    </row>
    <row r="1755" spans="2:9" x14ac:dyDescent="0.3">
      <c r="B1755">
        <v>1745</v>
      </c>
      <c r="C1755" s="1" t="s">
        <v>4667</v>
      </c>
      <c r="D1755" s="1" t="s">
        <v>2916</v>
      </c>
      <c r="E1755" s="1" t="s">
        <v>1049</v>
      </c>
      <c r="F1755" s="1" t="s">
        <v>457</v>
      </c>
      <c r="G1755" s="1" t="s">
        <v>2092</v>
      </c>
      <c r="H1755" s="1" t="s">
        <v>4668</v>
      </c>
      <c r="I1755" s="1">
        <f>+Territorio[[#This Row],[id]]</f>
        <v>1745</v>
      </c>
    </row>
    <row r="1756" spans="2:9" x14ac:dyDescent="0.3">
      <c r="B1756">
        <v>1746</v>
      </c>
      <c r="C1756" s="1" t="s">
        <v>4669</v>
      </c>
      <c r="D1756" s="1" t="s">
        <v>2919</v>
      </c>
      <c r="E1756" s="1" t="s">
        <v>1049</v>
      </c>
      <c r="F1756" s="1" t="s">
        <v>457</v>
      </c>
      <c r="G1756" s="1" t="s">
        <v>2092</v>
      </c>
      <c r="H1756" s="1" t="s">
        <v>4670</v>
      </c>
      <c r="I1756" s="1">
        <f>+Territorio[[#This Row],[id]]</f>
        <v>1746</v>
      </c>
    </row>
    <row r="1757" spans="2:9" x14ac:dyDescent="0.3">
      <c r="B1757">
        <v>1747</v>
      </c>
      <c r="C1757" s="1" t="s">
        <v>4671</v>
      </c>
      <c r="D1757" s="1" t="s">
        <v>2922</v>
      </c>
      <c r="E1757" s="1" t="s">
        <v>1049</v>
      </c>
      <c r="F1757" s="1" t="s">
        <v>457</v>
      </c>
      <c r="G1757" s="1" t="s">
        <v>2092</v>
      </c>
      <c r="H1757" s="1" t="s">
        <v>4672</v>
      </c>
      <c r="I1757" s="1">
        <f>+Territorio[[#This Row],[id]]</f>
        <v>1747</v>
      </c>
    </row>
    <row r="1758" spans="2:9" x14ac:dyDescent="0.3">
      <c r="B1758">
        <v>1748</v>
      </c>
      <c r="C1758" s="1" t="s">
        <v>4673</v>
      </c>
      <c r="D1758" s="1" t="s">
        <v>2925</v>
      </c>
      <c r="E1758" s="1" t="s">
        <v>1049</v>
      </c>
      <c r="F1758" s="1" t="s">
        <v>457</v>
      </c>
      <c r="G1758" s="1" t="s">
        <v>2092</v>
      </c>
      <c r="H1758" s="1" t="s">
        <v>4674</v>
      </c>
      <c r="I1758" s="1">
        <f>+Territorio[[#This Row],[id]]</f>
        <v>1748</v>
      </c>
    </row>
    <row r="1759" spans="2:9" x14ac:dyDescent="0.3">
      <c r="B1759">
        <v>1749</v>
      </c>
      <c r="C1759" s="1" t="s">
        <v>2338</v>
      </c>
      <c r="D1759" s="1" t="s">
        <v>2928</v>
      </c>
      <c r="E1759" s="1" t="s">
        <v>1049</v>
      </c>
      <c r="F1759" s="1" t="s">
        <v>457</v>
      </c>
      <c r="G1759" s="1" t="s">
        <v>2092</v>
      </c>
      <c r="H1759" s="1" t="s">
        <v>4675</v>
      </c>
      <c r="I1759" s="1">
        <f>+Territorio[[#This Row],[id]]</f>
        <v>1749</v>
      </c>
    </row>
    <row r="1760" spans="2:9" x14ac:dyDescent="0.3">
      <c r="B1760">
        <v>1750</v>
      </c>
      <c r="C1760" s="1" t="s">
        <v>4676</v>
      </c>
      <c r="D1760" s="1" t="s">
        <v>2931</v>
      </c>
      <c r="E1760" s="1" t="s">
        <v>1049</v>
      </c>
      <c r="F1760" s="1" t="s">
        <v>457</v>
      </c>
      <c r="G1760" s="1" t="s">
        <v>2092</v>
      </c>
      <c r="H1760" s="1" t="s">
        <v>4677</v>
      </c>
      <c r="I1760" s="1">
        <f>+Territorio[[#This Row],[id]]</f>
        <v>1750</v>
      </c>
    </row>
    <row r="1761" spans="2:9" x14ac:dyDescent="0.3">
      <c r="B1761">
        <v>1751</v>
      </c>
      <c r="C1761" s="1" t="s">
        <v>4678</v>
      </c>
      <c r="D1761" s="1" t="s">
        <v>2934</v>
      </c>
      <c r="E1761" s="1" t="s">
        <v>1049</v>
      </c>
      <c r="F1761" s="1" t="s">
        <v>457</v>
      </c>
      <c r="G1761" s="1" t="s">
        <v>2092</v>
      </c>
      <c r="H1761" s="1" t="s">
        <v>4679</v>
      </c>
      <c r="I1761" s="1">
        <f>+Territorio[[#This Row],[id]]</f>
        <v>1751</v>
      </c>
    </row>
    <row r="1762" spans="2:9" x14ac:dyDescent="0.3">
      <c r="B1762">
        <v>1752</v>
      </c>
      <c r="C1762" s="1" t="s">
        <v>4680</v>
      </c>
      <c r="D1762" s="1" t="s">
        <v>2941</v>
      </c>
      <c r="E1762" s="1" t="s">
        <v>1049</v>
      </c>
      <c r="F1762" s="1" t="s">
        <v>457</v>
      </c>
      <c r="G1762" s="1" t="s">
        <v>2092</v>
      </c>
      <c r="H1762" s="1" t="s">
        <v>4681</v>
      </c>
      <c r="I1762" s="1">
        <f>+Territorio[[#This Row],[id]]</f>
        <v>1752</v>
      </c>
    </row>
    <row r="1763" spans="2:9" x14ac:dyDescent="0.3">
      <c r="B1763">
        <v>1753</v>
      </c>
      <c r="C1763" s="1" t="s">
        <v>4682</v>
      </c>
      <c r="D1763" s="1" t="s">
        <v>2944</v>
      </c>
      <c r="E1763" s="1" t="s">
        <v>1049</v>
      </c>
      <c r="F1763" s="1" t="s">
        <v>457</v>
      </c>
      <c r="G1763" s="1" t="s">
        <v>2092</v>
      </c>
      <c r="H1763" s="1" t="s">
        <v>4683</v>
      </c>
      <c r="I1763" s="1">
        <f>+Territorio[[#This Row],[id]]</f>
        <v>1753</v>
      </c>
    </row>
    <row r="1764" spans="2:9" x14ac:dyDescent="0.3">
      <c r="B1764">
        <v>1754</v>
      </c>
      <c r="C1764" s="1" t="s">
        <v>3706</v>
      </c>
      <c r="D1764" s="1" t="s">
        <v>2947</v>
      </c>
      <c r="E1764" s="1" t="s">
        <v>1049</v>
      </c>
      <c r="F1764" s="1" t="s">
        <v>457</v>
      </c>
      <c r="G1764" s="1" t="s">
        <v>2092</v>
      </c>
      <c r="H1764" s="1" t="s">
        <v>4684</v>
      </c>
      <c r="I1764" s="1">
        <f>+Territorio[[#This Row],[id]]</f>
        <v>1754</v>
      </c>
    </row>
    <row r="1765" spans="2:9" x14ac:dyDescent="0.3">
      <c r="B1765">
        <v>1755</v>
      </c>
      <c r="C1765" s="1" t="s">
        <v>4685</v>
      </c>
      <c r="D1765" s="1" t="s">
        <v>2981</v>
      </c>
      <c r="E1765" s="1" t="s">
        <v>1049</v>
      </c>
      <c r="F1765" s="1" t="s">
        <v>457</v>
      </c>
      <c r="G1765" s="1" t="s">
        <v>2092</v>
      </c>
      <c r="H1765" s="1" t="s">
        <v>4686</v>
      </c>
      <c r="I1765" s="1">
        <f>+Territorio[[#This Row],[id]]</f>
        <v>1755</v>
      </c>
    </row>
    <row r="1766" spans="2:9" x14ac:dyDescent="0.3">
      <c r="B1766">
        <v>1756</v>
      </c>
      <c r="C1766" s="1" t="s">
        <v>4687</v>
      </c>
      <c r="D1766" s="1" t="s">
        <v>2984</v>
      </c>
      <c r="E1766" s="1" t="s">
        <v>1049</v>
      </c>
      <c r="F1766" s="1" t="s">
        <v>457</v>
      </c>
      <c r="G1766" s="1" t="s">
        <v>2092</v>
      </c>
      <c r="H1766" s="1" t="s">
        <v>4688</v>
      </c>
      <c r="I1766" s="1">
        <f>+Territorio[[#This Row],[id]]</f>
        <v>1756</v>
      </c>
    </row>
    <row r="1767" spans="2:9" x14ac:dyDescent="0.3">
      <c r="B1767">
        <v>1757</v>
      </c>
      <c r="C1767" s="1" t="s">
        <v>4689</v>
      </c>
      <c r="D1767" s="1" t="s">
        <v>2986</v>
      </c>
      <c r="E1767" s="1" t="s">
        <v>1049</v>
      </c>
      <c r="F1767" s="1" t="s">
        <v>457</v>
      </c>
      <c r="G1767" s="1" t="s">
        <v>2092</v>
      </c>
      <c r="H1767" s="1" t="s">
        <v>4690</v>
      </c>
      <c r="I1767" s="1">
        <f>+Territorio[[#This Row],[id]]</f>
        <v>1757</v>
      </c>
    </row>
    <row r="1768" spans="2:9" x14ac:dyDescent="0.3">
      <c r="B1768">
        <v>1758</v>
      </c>
      <c r="C1768" s="1" t="s">
        <v>4691</v>
      </c>
      <c r="D1768" s="1" t="s">
        <v>2989</v>
      </c>
      <c r="E1768" s="1" t="s">
        <v>1049</v>
      </c>
      <c r="F1768" s="1" t="s">
        <v>457</v>
      </c>
      <c r="G1768" s="1" t="s">
        <v>2092</v>
      </c>
      <c r="H1768" s="1" t="s">
        <v>4692</v>
      </c>
      <c r="I1768" s="1">
        <f>+Territorio[[#This Row],[id]]</f>
        <v>1758</v>
      </c>
    </row>
    <row r="1769" spans="2:9" x14ac:dyDescent="0.3">
      <c r="B1769">
        <v>1759</v>
      </c>
      <c r="C1769" s="1" t="s">
        <v>4693</v>
      </c>
      <c r="D1769" s="1" t="s">
        <v>2992</v>
      </c>
      <c r="E1769" s="1" t="s">
        <v>1049</v>
      </c>
      <c r="F1769" s="1" t="s">
        <v>457</v>
      </c>
      <c r="G1769" s="1" t="s">
        <v>2092</v>
      </c>
      <c r="H1769" s="1" t="s">
        <v>4694</v>
      </c>
      <c r="I1769" s="1">
        <f>+Territorio[[#This Row],[id]]</f>
        <v>1759</v>
      </c>
    </row>
    <row r="1770" spans="2:9" x14ac:dyDescent="0.3">
      <c r="B1770">
        <v>1760</v>
      </c>
      <c r="C1770" s="1" t="s">
        <v>4695</v>
      </c>
      <c r="D1770" s="1" t="s">
        <v>2995</v>
      </c>
      <c r="E1770" s="1" t="s">
        <v>1049</v>
      </c>
      <c r="F1770" s="1" t="s">
        <v>457</v>
      </c>
      <c r="G1770" s="1" t="s">
        <v>2092</v>
      </c>
      <c r="H1770" s="1" t="s">
        <v>4696</v>
      </c>
      <c r="I1770" s="1">
        <f>+Territorio[[#This Row],[id]]</f>
        <v>1760</v>
      </c>
    </row>
    <row r="1771" spans="2:9" x14ac:dyDescent="0.3">
      <c r="B1771">
        <v>1761</v>
      </c>
      <c r="C1771" s="1" t="s">
        <v>1279</v>
      </c>
      <c r="D1771" s="1" t="s">
        <v>2998</v>
      </c>
      <c r="E1771" s="1" t="s">
        <v>1049</v>
      </c>
      <c r="F1771" s="1" t="s">
        <v>457</v>
      </c>
      <c r="G1771" s="1" t="s">
        <v>2092</v>
      </c>
      <c r="H1771" s="1" t="s">
        <v>4697</v>
      </c>
      <c r="I1771" s="1">
        <f>+Territorio[[#This Row],[id]]</f>
        <v>1761</v>
      </c>
    </row>
    <row r="1772" spans="2:9" x14ac:dyDescent="0.3">
      <c r="B1772">
        <v>1762</v>
      </c>
      <c r="C1772" s="1" t="s">
        <v>4698</v>
      </c>
      <c r="D1772" s="1" t="s">
        <v>3024</v>
      </c>
      <c r="E1772" s="1" t="s">
        <v>1049</v>
      </c>
      <c r="F1772" s="1" t="s">
        <v>457</v>
      </c>
      <c r="G1772" s="1" t="s">
        <v>2092</v>
      </c>
      <c r="H1772" s="1" t="s">
        <v>4699</v>
      </c>
      <c r="I1772" s="1">
        <f>+Territorio[[#This Row],[id]]</f>
        <v>1762</v>
      </c>
    </row>
    <row r="1773" spans="2:9" x14ac:dyDescent="0.3">
      <c r="B1773">
        <v>1763</v>
      </c>
      <c r="C1773" s="1" t="s">
        <v>4700</v>
      </c>
      <c r="D1773" s="1" t="s">
        <v>3027</v>
      </c>
      <c r="E1773" s="1" t="s">
        <v>1049</v>
      </c>
      <c r="F1773" s="1" t="s">
        <v>457</v>
      </c>
      <c r="G1773" s="1" t="s">
        <v>2092</v>
      </c>
      <c r="H1773" s="1" t="s">
        <v>4701</v>
      </c>
      <c r="I1773" s="1">
        <f>+Territorio[[#This Row],[id]]</f>
        <v>1763</v>
      </c>
    </row>
    <row r="1774" spans="2:9" x14ac:dyDescent="0.3">
      <c r="B1774">
        <v>1764</v>
      </c>
      <c r="C1774" s="1" t="s">
        <v>985</v>
      </c>
      <c r="D1774" s="1" t="s">
        <v>3030</v>
      </c>
      <c r="E1774" s="1" t="s">
        <v>1049</v>
      </c>
      <c r="F1774" s="1" t="s">
        <v>457</v>
      </c>
      <c r="G1774" s="1" t="s">
        <v>2092</v>
      </c>
      <c r="H1774" s="1" t="s">
        <v>4702</v>
      </c>
      <c r="I1774" s="1">
        <f>+Territorio[[#This Row],[id]]</f>
        <v>1764</v>
      </c>
    </row>
    <row r="1775" spans="2:9" x14ac:dyDescent="0.3">
      <c r="B1775">
        <v>1765</v>
      </c>
      <c r="C1775" s="1" t="s">
        <v>4703</v>
      </c>
      <c r="D1775" s="1" t="s">
        <v>3033</v>
      </c>
      <c r="E1775" s="1" t="s">
        <v>1049</v>
      </c>
      <c r="F1775" s="1" t="s">
        <v>457</v>
      </c>
      <c r="G1775" s="1" t="s">
        <v>2092</v>
      </c>
      <c r="H1775" s="1" t="s">
        <v>4704</v>
      </c>
      <c r="I1775" s="1">
        <f>+Territorio[[#This Row],[id]]</f>
        <v>1765</v>
      </c>
    </row>
    <row r="1776" spans="2:9" x14ac:dyDescent="0.3">
      <c r="B1776">
        <v>1766</v>
      </c>
      <c r="C1776" s="1" t="s">
        <v>4705</v>
      </c>
      <c r="D1776" s="1" t="s">
        <v>3036</v>
      </c>
      <c r="E1776" s="1" t="s">
        <v>1049</v>
      </c>
      <c r="F1776" s="1" t="s">
        <v>457</v>
      </c>
      <c r="G1776" s="1" t="s">
        <v>2092</v>
      </c>
      <c r="H1776" s="1" t="s">
        <v>4706</v>
      </c>
      <c r="I1776" s="1">
        <f>+Territorio[[#This Row],[id]]</f>
        <v>1766</v>
      </c>
    </row>
    <row r="1777" spans="2:9" x14ac:dyDescent="0.3">
      <c r="B1777">
        <v>1767</v>
      </c>
      <c r="C1777" s="1" t="s">
        <v>4707</v>
      </c>
      <c r="D1777" s="1" t="s">
        <v>3039</v>
      </c>
      <c r="E1777" s="1" t="s">
        <v>1049</v>
      </c>
      <c r="F1777" s="1" t="s">
        <v>457</v>
      </c>
      <c r="G1777" s="1" t="s">
        <v>2092</v>
      </c>
      <c r="H1777" s="1" t="s">
        <v>4708</v>
      </c>
      <c r="I1777" s="1">
        <f>+Territorio[[#This Row],[id]]</f>
        <v>1767</v>
      </c>
    </row>
    <row r="1778" spans="2:9" x14ac:dyDescent="0.3">
      <c r="B1778">
        <v>1768</v>
      </c>
      <c r="C1778" s="1" t="s">
        <v>4709</v>
      </c>
      <c r="D1778" s="1" t="s">
        <v>3042</v>
      </c>
      <c r="E1778" s="1" t="s">
        <v>1049</v>
      </c>
      <c r="F1778" s="1" t="s">
        <v>457</v>
      </c>
      <c r="G1778" s="1" t="s">
        <v>2092</v>
      </c>
      <c r="H1778" s="1" t="s">
        <v>4710</v>
      </c>
      <c r="I1778" s="1">
        <f>+Territorio[[#This Row],[id]]</f>
        <v>1768</v>
      </c>
    </row>
    <row r="1779" spans="2:9" x14ac:dyDescent="0.3">
      <c r="B1779">
        <v>1769</v>
      </c>
      <c r="C1779" s="1" t="s">
        <v>4711</v>
      </c>
      <c r="D1779" s="1" t="s">
        <v>3082</v>
      </c>
      <c r="E1779" s="1" t="s">
        <v>1049</v>
      </c>
      <c r="F1779" s="1" t="s">
        <v>457</v>
      </c>
      <c r="G1779" s="1" t="s">
        <v>2092</v>
      </c>
      <c r="H1779" s="1" t="s">
        <v>4712</v>
      </c>
      <c r="I1779" s="1">
        <f>+Territorio[[#This Row],[id]]</f>
        <v>1769</v>
      </c>
    </row>
    <row r="1780" spans="2:9" x14ac:dyDescent="0.3">
      <c r="B1780">
        <v>1770</v>
      </c>
      <c r="C1780" s="1" t="s">
        <v>4713</v>
      </c>
      <c r="D1780" s="1" t="s">
        <v>3091</v>
      </c>
      <c r="E1780" s="1" t="s">
        <v>1049</v>
      </c>
      <c r="F1780" s="1" t="s">
        <v>457</v>
      </c>
      <c r="G1780" s="1" t="s">
        <v>2092</v>
      </c>
      <c r="H1780" s="1" t="s">
        <v>4714</v>
      </c>
      <c r="I1780" s="1">
        <f>+Territorio[[#This Row],[id]]</f>
        <v>1770</v>
      </c>
    </row>
    <row r="1781" spans="2:9" x14ac:dyDescent="0.3">
      <c r="B1781">
        <v>1771</v>
      </c>
      <c r="C1781" s="1" t="s">
        <v>4715</v>
      </c>
      <c r="D1781" s="1" t="s">
        <v>3094</v>
      </c>
      <c r="E1781" s="1" t="s">
        <v>1049</v>
      </c>
      <c r="F1781" s="1" t="s">
        <v>457</v>
      </c>
      <c r="G1781" s="1" t="s">
        <v>2092</v>
      </c>
      <c r="H1781" s="1" t="s">
        <v>4716</v>
      </c>
      <c r="I1781" s="1">
        <f>+Territorio[[#This Row],[id]]</f>
        <v>1771</v>
      </c>
    </row>
    <row r="1782" spans="2:9" x14ac:dyDescent="0.3">
      <c r="B1782">
        <v>1772</v>
      </c>
      <c r="C1782" s="1" t="s">
        <v>456</v>
      </c>
      <c r="D1782" s="1" t="s">
        <v>3100</v>
      </c>
      <c r="E1782" s="1" t="s">
        <v>1049</v>
      </c>
      <c r="F1782" s="1" t="s">
        <v>457</v>
      </c>
      <c r="G1782" s="1" t="s">
        <v>2092</v>
      </c>
      <c r="H1782" s="1" t="s">
        <v>4717</v>
      </c>
      <c r="I1782" s="1">
        <f>+Territorio[[#This Row],[id]]</f>
        <v>1772</v>
      </c>
    </row>
    <row r="1783" spans="2:9" x14ac:dyDescent="0.3">
      <c r="B1783">
        <v>1773</v>
      </c>
      <c r="C1783" s="1" t="s">
        <v>3940</v>
      </c>
      <c r="D1783" s="1" t="s">
        <v>3909</v>
      </c>
      <c r="E1783" s="1" t="s">
        <v>1049</v>
      </c>
      <c r="F1783" s="1" t="s">
        <v>457</v>
      </c>
      <c r="G1783" s="1" t="s">
        <v>2092</v>
      </c>
      <c r="H1783" s="1" t="s">
        <v>4718</v>
      </c>
      <c r="I1783" s="1">
        <f>+Territorio[[#This Row],[id]]</f>
        <v>1773</v>
      </c>
    </row>
    <row r="1784" spans="2:9" x14ac:dyDescent="0.3">
      <c r="B1784">
        <v>1774</v>
      </c>
      <c r="C1784" s="1" t="s">
        <v>4719</v>
      </c>
      <c r="D1784" s="1" t="s">
        <v>3912</v>
      </c>
      <c r="E1784" s="1" t="s">
        <v>1049</v>
      </c>
      <c r="F1784" s="1" t="s">
        <v>457</v>
      </c>
      <c r="G1784" s="1" t="s">
        <v>2092</v>
      </c>
      <c r="H1784" s="1" t="s">
        <v>4720</v>
      </c>
      <c r="I1784" s="1">
        <f>+Territorio[[#This Row],[id]]</f>
        <v>1774</v>
      </c>
    </row>
    <row r="1785" spans="2:9" x14ac:dyDescent="0.3">
      <c r="B1785">
        <v>1775</v>
      </c>
      <c r="C1785" s="1" t="s">
        <v>4721</v>
      </c>
      <c r="D1785" s="1" t="s">
        <v>3102</v>
      </c>
      <c r="E1785" s="1" t="s">
        <v>1049</v>
      </c>
      <c r="F1785" s="1" t="s">
        <v>457</v>
      </c>
      <c r="G1785" s="1" t="s">
        <v>2092</v>
      </c>
      <c r="H1785" s="1" t="s">
        <v>4722</v>
      </c>
      <c r="I1785" s="1">
        <f>+Territorio[[#This Row],[id]]</f>
        <v>1775</v>
      </c>
    </row>
    <row r="1786" spans="2:9" x14ac:dyDescent="0.3">
      <c r="B1786">
        <v>1776</v>
      </c>
      <c r="C1786" s="1" t="s">
        <v>4723</v>
      </c>
      <c r="D1786" s="1" t="s">
        <v>3105</v>
      </c>
      <c r="E1786" s="1" t="s">
        <v>1049</v>
      </c>
      <c r="F1786" s="1" t="s">
        <v>457</v>
      </c>
      <c r="G1786" s="1" t="s">
        <v>2092</v>
      </c>
      <c r="H1786" s="1" t="s">
        <v>4724</v>
      </c>
      <c r="I1786" s="1">
        <f>+Territorio[[#This Row],[id]]</f>
        <v>1776</v>
      </c>
    </row>
    <row r="1787" spans="2:9" x14ac:dyDescent="0.3">
      <c r="B1787">
        <v>1777</v>
      </c>
      <c r="C1787" s="1" t="s">
        <v>4725</v>
      </c>
      <c r="D1787" s="1" t="s">
        <v>3108</v>
      </c>
      <c r="E1787" s="1" t="s">
        <v>1049</v>
      </c>
      <c r="F1787" s="1" t="s">
        <v>457</v>
      </c>
      <c r="G1787" s="1" t="s">
        <v>2092</v>
      </c>
      <c r="H1787" s="1" t="s">
        <v>4726</v>
      </c>
      <c r="I1787" s="1">
        <f>+Territorio[[#This Row],[id]]</f>
        <v>1777</v>
      </c>
    </row>
    <row r="1788" spans="2:9" x14ac:dyDescent="0.3">
      <c r="B1788">
        <v>1778</v>
      </c>
      <c r="C1788" s="1" t="s">
        <v>4727</v>
      </c>
      <c r="D1788" s="1" t="s">
        <v>3111</v>
      </c>
      <c r="E1788" s="1" t="s">
        <v>1049</v>
      </c>
      <c r="F1788" s="1" t="s">
        <v>457</v>
      </c>
      <c r="G1788" s="1" t="s">
        <v>2092</v>
      </c>
      <c r="H1788" s="1" t="s">
        <v>4728</v>
      </c>
      <c r="I1788" s="1">
        <f>+Territorio[[#This Row],[id]]</f>
        <v>1778</v>
      </c>
    </row>
    <row r="1789" spans="2:9" x14ac:dyDescent="0.3">
      <c r="B1789">
        <v>1779</v>
      </c>
      <c r="C1789" s="1" t="s">
        <v>4729</v>
      </c>
      <c r="D1789" s="1" t="s">
        <v>3114</v>
      </c>
      <c r="E1789" s="1" t="s">
        <v>1049</v>
      </c>
      <c r="F1789" s="1" t="s">
        <v>457</v>
      </c>
      <c r="G1789" s="1" t="s">
        <v>2092</v>
      </c>
      <c r="H1789" s="1" t="s">
        <v>4730</v>
      </c>
      <c r="I1789" s="1">
        <f>+Territorio[[#This Row],[id]]</f>
        <v>1779</v>
      </c>
    </row>
    <row r="1790" spans="2:9" x14ac:dyDescent="0.3">
      <c r="B1790">
        <v>1780</v>
      </c>
      <c r="C1790" s="1" t="s">
        <v>4731</v>
      </c>
      <c r="D1790" s="1" t="s">
        <v>3117</v>
      </c>
      <c r="E1790" s="1" t="s">
        <v>1049</v>
      </c>
      <c r="F1790" s="1" t="s">
        <v>457</v>
      </c>
      <c r="G1790" s="1" t="s">
        <v>2092</v>
      </c>
      <c r="H1790" s="1" t="s">
        <v>4732</v>
      </c>
      <c r="I1790" s="1">
        <f>+Territorio[[#This Row],[id]]</f>
        <v>1780</v>
      </c>
    </row>
    <row r="1791" spans="2:9" x14ac:dyDescent="0.3">
      <c r="B1791">
        <v>1781</v>
      </c>
      <c r="C1791" s="1" t="s">
        <v>4733</v>
      </c>
      <c r="D1791" s="1" t="s">
        <v>3120</v>
      </c>
      <c r="E1791" s="1" t="s">
        <v>1049</v>
      </c>
      <c r="F1791" s="1" t="s">
        <v>457</v>
      </c>
      <c r="G1791" s="1" t="s">
        <v>2092</v>
      </c>
      <c r="H1791" s="1" t="s">
        <v>4734</v>
      </c>
      <c r="I1791" s="1">
        <f>+Territorio[[#This Row],[id]]</f>
        <v>1781</v>
      </c>
    </row>
    <row r="1792" spans="2:9" x14ac:dyDescent="0.3">
      <c r="B1792">
        <v>1782</v>
      </c>
      <c r="C1792" s="1" t="s">
        <v>3520</v>
      </c>
      <c r="D1792" s="1" t="s">
        <v>3123</v>
      </c>
      <c r="E1792" s="1" t="s">
        <v>1049</v>
      </c>
      <c r="F1792" s="1" t="s">
        <v>457</v>
      </c>
      <c r="G1792" s="1" t="s">
        <v>2092</v>
      </c>
      <c r="H1792" s="1" t="s">
        <v>4735</v>
      </c>
      <c r="I1792" s="1">
        <f>+Territorio[[#This Row],[id]]</f>
        <v>1782</v>
      </c>
    </row>
    <row r="1793" spans="2:9" x14ac:dyDescent="0.3">
      <c r="B1793">
        <v>1783</v>
      </c>
      <c r="C1793" s="1" t="s">
        <v>3706</v>
      </c>
      <c r="D1793" s="1" t="s">
        <v>3126</v>
      </c>
      <c r="E1793" s="1" t="s">
        <v>1049</v>
      </c>
      <c r="F1793" s="1" t="s">
        <v>457</v>
      </c>
      <c r="G1793" s="1" t="s">
        <v>2092</v>
      </c>
      <c r="H1793" s="1" t="s">
        <v>4736</v>
      </c>
      <c r="I1793" s="1">
        <f>+Territorio[[#This Row],[id]]</f>
        <v>1783</v>
      </c>
    </row>
    <row r="1794" spans="2:9" x14ac:dyDescent="0.3">
      <c r="B1794">
        <v>1784</v>
      </c>
      <c r="C1794" s="1" t="s">
        <v>894</v>
      </c>
      <c r="D1794" s="1" t="s">
        <v>3128</v>
      </c>
      <c r="E1794" s="1" t="s">
        <v>1049</v>
      </c>
      <c r="F1794" s="1" t="s">
        <v>457</v>
      </c>
      <c r="G1794" s="1" t="s">
        <v>2092</v>
      </c>
      <c r="H1794" s="1" t="s">
        <v>4737</v>
      </c>
      <c r="I1794" s="1">
        <f>+Territorio[[#This Row],[id]]</f>
        <v>1784</v>
      </c>
    </row>
    <row r="1795" spans="2:9" x14ac:dyDescent="0.3">
      <c r="B1795">
        <v>1785</v>
      </c>
      <c r="C1795" s="1" t="s">
        <v>4738</v>
      </c>
      <c r="D1795" s="1" t="s">
        <v>3131</v>
      </c>
      <c r="E1795" s="1" t="s">
        <v>1049</v>
      </c>
      <c r="F1795" s="1" t="s">
        <v>457</v>
      </c>
      <c r="G1795" s="1" t="s">
        <v>2092</v>
      </c>
      <c r="H1795" s="1" t="s">
        <v>4739</v>
      </c>
      <c r="I1795" s="1">
        <f>+Territorio[[#This Row],[id]]</f>
        <v>1785</v>
      </c>
    </row>
    <row r="1796" spans="2:9" x14ac:dyDescent="0.3">
      <c r="B1796">
        <v>1786</v>
      </c>
      <c r="C1796" s="1" t="s">
        <v>4740</v>
      </c>
      <c r="D1796" s="1" t="s">
        <v>3134</v>
      </c>
      <c r="E1796" s="1" t="s">
        <v>1049</v>
      </c>
      <c r="F1796" s="1" t="s">
        <v>457</v>
      </c>
      <c r="G1796" s="1" t="s">
        <v>2092</v>
      </c>
      <c r="H1796" s="1" t="s">
        <v>4741</v>
      </c>
      <c r="I1796" s="1">
        <f>+Territorio[[#This Row],[id]]</f>
        <v>1786</v>
      </c>
    </row>
    <row r="1797" spans="2:9" x14ac:dyDescent="0.3">
      <c r="B1797">
        <v>1787</v>
      </c>
      <c r="C1797" s="1" t="s">
        <v>4742</v>
      </c>
      <c r="D1797" s="1" t="s">
        <v>2565</v>
      </c>
      <c r="E1797" s="1" t="s">
        <v>1049</v>
      </c>
      <c r="F1797" s="1" t="s">
        <v>457</v>
      </c>
      <c r="G1797" s="1" t="s">
        <v>2092</v>
      </c>
      <c r="H1797" s="1" t="s">
        <v>4743</v>
      </c>
      <c r="I1797" s="1">
        <f>+Territorio[[#This Row],[id]]</f>
        <v>1787</v>
      </c>
    </row>
    <row r="1798" spans="2:9" x14ac:dyDescent="0.3">
      <c r="B1798">
        <v>1788</v>
      </c>
      <c r="C1798" s="1" t="s">
        <v>4744</v>
      </c>
      <c r="D1798" s="1" t="s">
        <v>1062</v>
      </c>
      <c r="E1798" s="1" t="s">
        <v>1049</v>
      </c>
      <c r="F1798" s="1" t="s">
        <v>457</v>
      </c>
      <c r="G1798" s="1" t="s">
        <v>2092</v>
      </c>
      <c r="H1798" s="1" t="s">
        <v>4745</v>
      </c>
      <c r="I1798" s="1">
        <f>+Territorio[[#This Row],[id]]</f>
        <v>1788</v>
      </c>
    </row>
    <row r="1799" spans="2:9" x14ac:dyDescent="0.3">
      <c r="B1799">
        <v>1789</v>
      </c>
      <c r="C1799" s="1" t="s">
        <v>4746</v>
      </c>
      <c r="D1799" s="1" t="s">
        <v>2578</v>
      </c>
      <c r="E1799" s="1" t="s">
        <v>1049</v>
      </c>
      <c r="F1799" s="1" t="s">
        <v>457</v>
      </c>
      <c r="G1799" s="1" t="s">
        <v>2092</v>
      </c>
      <c r="H1799" s="1" t="s">
        <v>4747</v>
      </c>
      <c r="I1799" s="1">
        <f>+Territorio[[#This Row],[id]]</f>
        <v>1789</v>
      </c>
    </row>
    <row r="1800" spans="2:9" x14ac:dyDescent="0.3">
      <c r="B1800">
        <v>1790</v>
      </c>
      <c r="C1800" s="1" t="s">
        <v>4748</v>
      </c>
      <c r="D1800" s="1" t="s">
        <v>2618</v>
      </c>
      <c r="E1800" s="1" t="s">
        <v>1049</v>
      </c>
      <c r="F1800" s="1" t="s">
        <v>457</v>
      </c>
      <c r="G1800" s="1" t="s">
        <v>2092</v>
      </c>
      <c r="H1800" s="1" t="s">
        <v>4749</v>
      </c>
      <c r="I1800" s="1">
        <f>+Territorio[[#This Row],[id]]</f>
        <v>1790</v>
      </c>
    </row>
    <row r="1801" spans="2:9" x14ac:dyDescent="0.3">
      <c r="B1801">
        <v>1791</v>
      </c>
      <c r="C1801" s="1" t="s">
        <v>4750</v>
      </c>
      <c r="D1801" s="1" t="s">
        <v>2621</v>
      </c>
      <c r="E1801" s="1" t="s">
        <v>1049</v>
      </c>
      <c r="F1801" s="1" t="s">
        <v>457</v>
      </c>
      <c r="G1801" s="1" t="s">
        <v>2092</v>
      </c>
      <c r="H1801" s="1" t="s">
        <v>4751</v>
      </c>
      <c r="I1801" s="1">
        <f>+Territorio[[#This Row],[id]]</f>
        <v>1791</v>
      </c>
    </row>
    <row r="1802" spans="2:9" x14ac:dyDescent="0.3">
      <c r="B1802">
        <v>1792</v>
      </c>
      <c r="C1802" s="1" t="s">
        <v>4752</v>
      </c>
      <c r="D1802" s="1" t="s">
        <v>2624</v>
      </c>
      <c r="E1802" s="1" t="s">
        <v>1049</v>
      </c>
      <c r="F1802" s="1" t="s">
        <v>457</v>
      </c>
      <c r="G1802" s="1" t="s">
        <v>2092</v>
      </c>
      <c r="H1802" s="1" t="s">
        <v>4753</v>
      </c>
      <c r="I1802" s="1">
        <f>+Territorio[[#This Row],[id]]</f>
        <v>1792</v>
      </c>
    </row>
    <row r="1803" spans="2:9" x14ac:dyDescent="0.3">
      <c r="B1803">
        <v>1793</v>
      </c>
      <c r="C1803" s="1" t="s">
        <v>4754</v>
      </c>
      <c r="D1803" s="1" t="s">
        <v>2627</v>
      </c>
      <c r="E1803" s="1" t="s">
        <v>1049</v>
      </c>
      <c r="F1803" s="1" t="s">
        <v>457</v>
      </c>
      <c r="G1803" s="1" t="s">
        <v>2092</v>
      </c>
      <c r="H1803" s="1" t="s">
        <v>4755</v>
      </c>
      <c r="I1803" s="1">
        <f>+Territorio[[#This Row],[id]]</f>
        <v>1793</v>
      </c>
    </row>
    <row r="1804" spans="2:9" x14ac:dyDescent="0.3">
      <c r="B1804">
        <v>1794</v>
      </c>
      <c r="C1804" s="1" t="s">
        <v>4756</v>
      </c>
      <c r="D1804" s="1" t="s">
        <v>2630</v>
      </c>
      <c r="E1804" s="1" t="s">
        <v>1049</v>
      </c>
      <c r="F1804" s="1" t="s">
        <v>457</v>
      </c>
      <c r="G1804" s="1" t="s">
        <v>2092</v>
      </c>
      <c r="H1804" s="1" t="s">
        <v>4757</v>
      </c>
      <c r="I1804" s="1">
        <f>+Territorio[[#This Row],[id]]</f>
        <v>1794</v>
      </c>
    </row>
    <row r="1805" spans="2:9" x14ac:dyDescent="0.3">
      <c r="B1805">
        <v>1795</v>
      </c>
      <c r="C1805" s="1" t="s">
        <v>4758</v>
      </c>
      <c r="D1805" s="1" t="s">
        <v>2633</v>
      </c>
      <c r="E1805" s="1" t="s">
        <v>1049</v>
      </c>
      <c r="F1805" s="1" t="s">
        <v>457</v>
      </c>
      <c r="G1805" s="1" t="s">
        <v>2092</v>
      </c>
      <c r="H1805" s="1" t="s">
        <v>4759</v>
      </c>
      <c r="I1805" s="1">
        <f>+Territorio[[#This Row],[id]]</f>
        <v>1795</v>
      </c>
    </row>
    <row r="1806" spans="2:9" x14ac:dyDescent="0.3">
      <c r="B1806">
        <v>1796</v>
      </c>
      <c r="C1806" s="1" t="s">
        <v>4760</v>
      </c>
      <c r="D1806" s="1" t="s">
        <v>2636</v>
      </c>
      <c r="E1806" s="1" t="s">
        <v>1049</v>
      </c>
      <c r="F1806" s="1" t="s">
        <v>457</v>
      </c>
      <c r="G1806" s="1" t="s">
        <v>2092</v>
      </c>
      <c r="H1806" s="1" t="s">
        <v>4761</v>
      </c>
      <c r="I1806" s="1">
        <f>+Territorio[[#This Row],[id]]</f>
        <v>1796</v>
      </c>
    </row>
    <row r="1807" spans="2:9" x14ac:dyDescent="0.3">
      <c r="B1807">
        <v>1797</v>
      </c>
      <c r="C1807" s="1" t="s">
        <v>4762</v>
      </c>
      <c r="D1807" s="1" t="s">
        <v>2639</v>
      </c>
      <c r="E1807" s="1" t="s">
        <v>1049</v>
      </c>
      <c r="F1807" s="1" t="s">
        <v>457</v>
      </c>
      <c r="G1807" s="1" t="s">
        <v>2092</v>
      </c>
      <c r="H1807" s="1" t="s">
        <v>4763</v>
      </c>
      <c r="I1807" s="1">
        <f>+Territorio[[#This Row],[id]]</f>
        <v>1797</v>
      </c>
    </row>
    <row r="1808" spans="2:9" x14ac:dyDescent="0.3">
      <c r="B1808">
        <v>1798</v>
      </c>
      <c r="C1808" s="1" t="s">
        <v>4764</v>
      </c>
      <c r="D1808" s="1" t="s">
        <v>2642</v>
      </c>
      <c r="E1808" s="1" t="s">
        <v>1049</v>
      </c>
      <c r="F1808" s="1" t="s">
        <v>457</v>
      </c>
      <c r="G1808" s="1" t="s">
        <v>2092</v>
      </c>
      <c r="H1808" s="1" t="s">
        <v>4765</v>
      </c>
      <c r="I1808" s="1">
        <f>+Territorio[[#This Row],[id]]</f>
        <v>1798</v>
      </c>
    </row>
    <row r="1809" spans="2:9" x14ac:dyDescent="0.3">
      <c r="B1809">
        <v>1799</v>
      </c>
      <c r="C1809" s="1" t="s">
        <v>4766</v>
      </c>
      <c r="D1809" s="1" t="s">
        <v>2673</v>
      </c>
      <c r="E1809" s="1" t="s">
        <v>1049</v>
      </c>
      <c r="F1809" s="1" t="s">
        <v>457</v>
      </c>
      <c r="G1809" s="1" t="s">
        <v>2092</v>
      </c>
      <c r="H1809" s="1" t="s">
        <v>4767</v>
      </c>
      <c r="I1809" s="1">
        <f>+Territorio[[#This Row],[id]]</f>
        <v>1799</v>
      </c>
    </row>
    <row r="1810" spans="2:9" x14ac:dyDescent="0.3">
      <c r="B1810">
        <v>1800</v>
      </c>
      <c r="C1810" s="1" t="s">
        <v>4768</v>
      </c>
      <c r="D1810" s="1" t="s">
        <v>3317</v>
      </c>
      <c r="E1810" s="1" t="s">
        <v>1049</v>
      </c>
      <c r="F1810" s="1" t="s">
        <v>457</v>
      </c>
      <c r="G1810" s="1" t="s">
        <v>2092</v>
      </c>
      <c r="H1810" s="1" t="s">
        <v>4769</v>
      </c>
      <c r="I1810" s="1">
        <f>+Territorio[[#This Row],[id]]</f>
        <v>1800</v>
      </c>
    </row>
    <row r="1811" spans="2:9" x14ac:dyDescent="0.3">
      <c r="B1811">
        <v>1801</v>
      </c>
      <c r="C1811" s="1" t="s">
        <v>4770</v>
      </c>
      <c r="D1811" s="1" t="s">
        <v>2679</v>
      </c>
      <c r="E1811" s="1" t="s">
        <v>1049</v>
      </c>
      <c r="F1811" s="1" t="s">
        <v>457</v>
      </c>
      <c r="G1811" s="1" t="s">
        <v>2092</v>
      </c>
      <c r="H1811" s="1" t="s">
        <v>4771</v>
      </c>
      <c r="I1811" s="1">
        <f>+Territorio[[#This Row],[id]]</f>
        <v>1801</v>
      </c>
    </row>
    <row r="1812" spans="2:9" x14ac:dyDescent="0.3">
      <c r="B1812">
        <v>1802</v>
      </c>
      <c r="C1812" s="1" t="s">
        <v>4772</v>
      </c>
      <c r="D1812" s="1" t="s">
        <v>3326</v>
      </c>
      <c r="E1812" s="1" t="s">
        <v>1049</v>
      </c>
      <c r="F1812" s="1" t="s">
        <v>457</v>
      </c>
      <c r="G1812" s="1" t="s">
        <v>2092</v>
      </c>
      <c r="H1812" s="1" t="s">
        <v>4773</v>
      </c>
      <c r="I1812" s="1">
        <f>+Territorio[[#This Row],[id]]</f>
        <v>1802</v>
      </c>
    </row>
    <row r="1813" spans="2:9" x14ac:dyDescent="0.3">
      <c r="B1813">
        <v>1803</v>
      </c>
      <c r="C1813" s="1" t="s">
        <v>2074</v>
      </c>
      <c r="D1813" s="1" t="s">
        <v>2691</v>
      </c>
      <c r="E1813" s="1" t="s">
        <v>1049</v>
      </c>
      <c r="F1813" s="1" t="s">
        <v>457</v>
      </c>
      <c r="G1813" s="1" t="s">
        <v>2092</v>
      </c>
      <c r="H1813" s="1" t="s">
        <v>4774</v>
      </c>
      <c r="I1813" s="1">
        <f>+Territorio[[#This Row],[id]]</f>
        <v>1803</v>
      </c>
    </row>
    <row r="1814" spans="2:9" x14ac:dyDescent="0.3">
      <c r="B1814">
        <v>1804</v>
      </c>
      <c r="C1814" s="1" t="s">
        <v>4775</v>
      </c>
      <c r="D1814" s="1" t="s">
        <v>4776</v>
      </c>
      <c r="E1814" s="1" t="s">
        <v>2322</v>
      </c>
      <c r="F1814" s="1" t="s">
        <v>487</v>
      </c>
      <c r="G1814" s="1" t="s">
        <v>2092</v>
      </c>
      <c r="H1814" s="1" t="s">
        <v>4777</v>
      </c>
      <c r="I1814" s="1">
        <f>+Territorio[[#This Row],[id]]</f>
        <v>1804</v>
      </c>
    </row>
    <row r="1815" spans="2:9" x14ac:dyDescent="0.3">
      <c r="B1815">
        <v>1805</v>
      </c>
      <c r="C1815" s="1" t="s">
        <v>4778</v>
      </c>
      <c r="D1815" s="1" t="s">
        <v>4779</v>
      </c>
      <c r="E1815" s="1" t="s">
        <v>2322</v>
      </c>
      <c r="F1815" s="1" t="s">
        <v>487</v>
      </c>
      <c r="G1815" s="1" t="s">
        <v>2092</v>
      </c>
      <c r="H1815" s="1" t="s">
        <v>4780</v>
      </c>
      <c r="I1815" s="1">
        <f>+Territorio[[#This Row],[id]]</f>
        <v>1805</v>
      </c>
    </row>
    <row r="1816" spans="2:9" x14ac:dyDescent="0.3">
      <c r="B1816">
        <v>1806</v>
      </c>
      <c r="C1816" s="1" t="s">
        <v>4781</v>
      </c>
      <c r="D1816" s="1" t="s">
        <v>4782</v>
      </c>
      <c r="E1816" s="1" t="s">
        <v>2322</v>
      </c>
      <c r="F1816" s="1" t="s">
        <v>487</v>
      </c>
      <c r="G1816" s="1" t="s">
        <v>2092</v>
      </c>
      <c r="H1816" s="1" t="s">
        <v>4783</v>
      </c>
      <c r="I1816" s="1">
        <f>+Territorio[[#This Row],[id]]</f>
        <v>1806</v>
      </c>
    </row>
    <row r="1817" spans="2:9" x14ac:dyDescent="0.3">
      <c r="B1817">
        <v>1807</v>
      </c>
      <c r="C1817" s="1" t="s">
        <v>4784</v>
      </c>
      <c r="D1817" s="1" t="s">
        <v>4785</v>
      </c>
      <c r="E1817" s="1" t="s">
        <v>2322</v>
      </c>
      <c r="F1817" s="1" t="s">
        <v>487</v>
      </c>
      <c r="G1817" s="1" t="s">
        <v>2092</v>
      </c>
      <c r="H1817" s="1" t="s">
        <v>4786</v>
      </c>
      <c r="I1817" s="1">
        <f>+Territorio[[#This Row],[id]]</f>
        <v>1807</v>
      </c>
    </row>
    <row r="1818" spans="2:9" x14ac:dyDescent="0.3">
      <c r="B1818">
        <v>1808</v>
      </c>
      <c r="C1818" s="1" t="s">
        <v>873</v>
      </c>
      <c r="D1818" s="1" t="s">
        <v>4787</v>
      </c>
      <c r="E1818" s="1" t="s">
        <v>2322</v>
      </c>
      <c r="F1818" s="1" t="s">
        <v>487</v>
      </c>
      <c r="G1818" s="1" t="s">
        <v>2092</v>
      </c>
      <c r="H1818" s="1" t="s">
        <v>4788</v>
      </c>
      <c r="I1818" s="1">
        <f>+Territorio[[#This Row],[id]]</f>
        <v>1808</v>
      </c>
    </row>
    <row r="1819" spans="2:9" x14ac:dyDescent="0.3">
      <c r="B1819">
        <v>1809</v>
      </c>
      <c r="C1819" s="1" t="s">
        <v>4789</v>
      </c>
      <c r="D1819" s="1" t="s">
        <v>4790</v>
      </c>
      <c r="E1819" s="1" t="s">
        <v>2322</v>
      </c>
      <c r="F1819" s="1" t="s">
        <v>487</v>
      </c>
      <c r="G1819" s="1" t="s">
        <v>2092</v>
      </c>
      <c r="H1819" s="1" t="s">
        <v>4791</v>
      </c>
      <c r="I1819" s="1">
        <f>+Territorio[[#This Row],[id]]</f>
        <v>1809</v>
      </c>
    </row>
    <row r="1820" spans="2:9" x14ac:dyDescent="0.3">
      <c r="B1820">
        <v>1810</v>
      </c>
      <c r="C1820" s="1" t="s">
        <v>4792</v>
      </c>
      <c r="D1820" s="1" t="s">
        <v>4793</v>
      </c>
      <c r="E1820" s="1" t="s">
        <v>2322</v>
      </c>
      <c r="F1820" s="1" t="s">
        <v>487</v>
      </c>
      <c r="G1820" s="1" t="s">
        <v>2092</v>
      </c>
      <c r="H1820" s="1" t="s">
        <v>4794</v>
      </c>
      <c r="I1820" s="1">
        <f>+Territorio[[#This Row],[id]]</f>
        <v>1810</v>
      </c>
    </row>
    <row r="1821" spans="2:9" x14ac:dyDescent="0.3">
      <c r="B1821">
        <v>1811</v>
      </c>
      <c r="C1821" s="1" t="s">
        <v>4795</v>
      </c>
      <c r="D1821" s="1" t="s">
        <v>4796</v>
      </c>
      <c r="E1821" s="1" t="s">
        <v>2322</v>
      </c>
      <c r="F1821" s="1" t="s">
        <v>487</v>
      </c>
      <c r="G1821" s="1" t="s">
        <v>2092</v>
      </c>
      <c r="H1821" s="1" t="s">
        <v>4797</v>
      </c>
      <c r="I1821" s="1">
        <f>+Territorio[[#This Row],[id]]</f>
        <v>1811</v>
      </c>
    </row>
    <row r="1822" spans="2:9" x14ac:dyDescent="0.3">
      <c r="B1822">
        <v>1812</v>
      </c>
      <c r="C1822" s="1" t="s">
        <v>4798</v>
      </c>
      <c r="D1822" s="1" t="s">
        <v>4799</v>
      </c>
      <c r="E1822" s="1" t="s">
        <v>2322</v>
      </c>
      <c r="F1822" s="1" t="s">
        <v>487</v>
      </c>
      <c r="G1822" s="1" t="s">
        <v>2092</v>
      </c>
      <c r="H1822" s="1" t="s">
        <v>4800</v>
      </c>
      <c r="I1822" s="1">
        <f>+Territorio[[#This Row],[id]]</f>
        <v>1812</v>
      </c>
    </row>
    <row r="1823" spans="2:9" x14ac:dyDescent="0.3">
      <c r="B1823">
        <v>1813</v>
      </c>
      <c r="C1823" s="1" t="s">
        <v>4801</v>
      </c>
      <c r="D1823" s="1" t="s">
        <v>4802</v>
      </c>
      <c r="E1823" s="1" t="s">
        <v>2322</v>
      </c>
      <c r="F1823" s="1" t="s">
        <v>487</v>
      </c>
      <c r="G1823" s="1" t="s">
        <v>2092</v>
      </c>
      <c r="H1823" s="1" t="s">
        <v>4803</v>
      </c>
      <c r="I1823" s="1">
        <f>+Territorio[[#This Row],[id]]</f>
        <v>1813</v>
      </c>
    </row>
    <row r="1824" spans="2:9" x14ac:dyDescent="0.3">
      <c r="B1824">
        <v>1814</v>
      </c>
      <c r="C1824" s="1" t="s">
        <v>4804</v>
      </c>
      <c r="D1824" s="1" t="s">
        <v>4805</v>
      </c>
      <c r="E1824" s="1" t="s">
        <v>2322</v>
      </c>
      <c r="F1824" s="1" t="s">
        <v>487</v>
      </c>
      <c r="G1824" s="1" t="s">
        <v>2092</v>
      </c>
      <c r="H1824" s="1" t="s">
        <v>4806</v>
      </c>
      <c r="I1824" s="1">
        <f>+Territorio[[#This Row],[id]]</f>
        <v>1814</v>
      </c>
    </row>
    <row r="1825" spans="2:9" x14ac:dyDescent="0.3">
      <c r="B1825">
        <v>1815</v>
      </c>
      <c r="C1825" s="1" t="s">
        <v>4807</v>
      </c>
      <c r="D1825" s="1" t="s">
        <v>4808</v>
      </c>
      <c r="E1825" s="1" t="s">
        <v>2322</v>
      </c>
      <c r="F1825" s="1" t="s">
        <v>487</v>
      </c>
      <c r="G1825" s="1" t="s">
        <v>2092</v>
      </c>
      <c r="H1825" s="1" t="s">
        <v>4809</v>
      </c>
      <c r="I1825" s="1">
        <f>+Territorio[[#This Row],[id]]</f>
        <v>1815</v>
      </c>
    </row>
    <row r="1826" spans="2:9" x14ac:dyDescent="0.3">
      <c r="B1826">
        <v>1816</v>
      </c>
      <c r="C1826" s="1" t="s">
        <v>894</v>
      </c>
      <c r="D1826" s="1" t="s">
        <v>4810</v>
      </c>
      <c r="E1826" s="1" t="s">
        <v>2322</v>
      </c>
      <c r="F1826" s="1" t="s">
        <v>487</v>
      </c>
      <c r="G1826" s="1" t="s">
        <v>2092</v>
      </c>
      <c r="H1826" s="1" t="s">
        <v>4811</v>
      </c>
      <c r="I1826" s="1">
        <f>+Territorio[[#This Row],[id]]</f>
        <v>1816</v>
      </c>
    </row>
    <row r="1827" spans="2:9" x14ac:dyDescent="0.3">
      <c r="B1827">
        <v>1817</v>
      </c>
      <c r="C1827" s="1" t="s">
        <v>4812</v>
      </c>
      <c r="D1827" s="1" t="s">
        <v>4813</v>
      </c>
      <c r="E1827" s="1" t="s">
        <v>2322</v>
      </c>
      <c r="F1827" s="1" t="s">
        <v>487</v>
      </c>
      <c r="G1827" s="1" t="s">
        <v>2092</v>
      </c>
      <c r="H1827" s="1" t="s">
        <v>4814</v>
      </c>
      <c r="I1827" s="1">
        <f>+Territorio[[#This Row],[id]]</f>
        <v>1817</v>
      </c>
    </row>
    <row r="1828" spans="2:9" x14ac:dyDescent="0.3">
      <c r="B1828">
        <v>1818</v>
      </c>
      <c r="C1828" s="1" t="s">
        <v>4815</v>
      </c>
      <c r="D1828" s="1" t="s">
        <v>4816</v>
      </c>
      <c r="E1828" s="1" t="s">
        <v>2322</v>
      </c>
      <c r="F1828" s="1" t="s">
        <v>487</v>
      </c>
      <c r="G1828" s="1" t="s">
        <v>2092</v>
      </c>
      <c r="H1828" s="1" t="s">
        <v>4817</v>
      </c>
      <c r="I1828" s="1">
        <f>+Territorio[[#This Row],[id]]</f>
        <v>1818</v>
      </c>
    </row>
    <row r="1829" spans="2:9" x14ac:dyDescent="0.3">
      <c r="B1829">
        <v>1819</v>
      </c>
      <c r="C1829" s="1" t="s">
        <v>4818</v>
      </c>
      <c r="D1829" s="1" t="s">
        <v>4819</v>
      </c>
      <c r="E1829" s="1" t="s">
        <v>2322</v>
      </c>
      <c r="F1829" s="1" t="s">
        <v>487</v>
      </c>
      <c r="G1829" s="1" t="s">
        <v>2092</v>
      </c>
      <c r="H1829" s="1" t="s">
        <v>4820</v>
      </c>
      <c r="I1829" s="1">
        <f>+Territorio[[#This Row],[id]]</f>
        <v>1819</v>
      </c>
    </row>
    <row r="1830" spans="2:9" x14ac:dyDescent="0.3">
      <c r="B1830">
        <v>1820</v>
      </c>
      <c r="C1830" s="1" t="s">
        <v>4821</v>
      </c>
      <c r="D1830" s="1" t="s">
        <v>4822</v>
      </c>
      <c r="E1830" s="1" t="s">
        <v>2322</v>
      </c>
      <c r="F1830" s="1" t="s">
        <v>487</v>
      </c>
      <c r="G1830" s="1" t="s">
        <v>2092</v>
      </c>
      <c r="H1830" s="1" t="s">
        <v>4823</v>
      </c>
      <c r="I1830" s="1">
        <f>+Territorio[[#This Row],[id]]</f>
        <v>1820</v>
      </c>
    </row>
    <row r="1831" spans="2:9" x14ac:dyDescent="0.3">
      <c r="B1831">
        <v>1821</v>
      </c>
      <c r="C1831" s="1" t="s">
        <v>4824</v>
      </c>
      <c r="D1831" s="1" t="s">
        <v>4825</v>
      </c>
      <c r="E1831" s="1" t="s">
        <v>2322</v>
      </c>
      <c r="F1831" s="1" t="s">
        <v>487</v>
      </c>
      <c r="G1831" s="1" t="s">
        <v>2092</v>
      </c>
      <c r="H1831" s="1" t="s">
        <v>4826</v>
      </c>
      <c r="I1831" s="1">
        <f>+Territorio[[#This Row],[id]]</f>
        <v>1821</v>
      </c>
    </row>
    <row r="1832" spans="2:9" x14ac:dyDescent="0.3">
      <c r="B1832">
        <v>1822</v>
      </c>
      <c r="C1832" s="1" t="s">
        <v>4827</v>
      </c>
      <c r="D1832" s="1" t="s">
        <v>4828</v>
      </c>
      <c r="E1832" s="1" t="s">
        <v>2322</v>
      </c>
      <c r="F1832" s="1" t="s">
        <v>487</v>
      </c>
      <c r="G1832" s="1" t="s">
        <v>2092</v>
      </c>
      <c r="H1832" s="1" t="s">
        <v>4829</v>
      </c>
      <c r="I1832" s="1">
        <f>+Territorio[[#This Row],[id]]</f>
        <v>1822</v>
      </c>
    </row>
    <row r="1833" spans="2:9" x14ac:dyDescent="0.3">
      <c r="B1833">
        <v>1823</v>
      </c>
      <c r="C1833" s="1" t="s">
        <v>4830</v>
      </c>
      <c r="D1833" s="1" t="s">
        <v>4831</v>
      </c>
      <c r="E1833" s="1" t="s">
        <v>2322</v>
      </c>
      <c r="F1833" s="1" t="s">
        <v>487</v>
      </c>
      <c r="G1833" s="1" t="s">
        <v>2092</v>
      </c>
      <c r="H1833" s="1" t="s">
        <v>4832</v>
      </c>
      <c r="I1833" s="1">
        <f>+Territorio[[#This Row],[id]]</f>
        <v>1823</v>
      </c>
    </row>
    <row r="1834" spans="2:9" x14ac:dyDescent="0.3">
      <c r="B1834">
        <v>1824</v>
      </c>
      <c r="C1834" s="1" t="s">
        <v>4833</v>
      </c>
      <c r="D1834" s="1" t="s">
        <v>4834</v>
      </c>
      <c r="E1834" s="1" t="s">
        <v>2322</v>
      </c>
      <c r="F1834" s="1" t="s">
        <v>487</v>
      </c>
      <c r="G1834" s="1" t="s">
        <v>2092</v>
      </c>
      <c r="H1834" s="1" t="s">
        <v>4835</v>
      </c>
      <c r="I1834" s="1">
        <f>+Territorio[[#This Row],[id]]</f>
        <v>1824</v>
      </c>
    </row>
    <row r="1835" spans="2:9" x14ac:dyDescent="0.3">
      <c r="B1835">
        <v>1825</v>
      </c>
      <c r="C1835" s="1" t="s">
        <v>858</v>
      </c>
      <c r="D1835" s="1" t="s">
        <v>4836</v>
      </c>
      <c r="E1835" s="1" t="s">
        <v>2322</v>
      </c>
      <c r="F1835" s="1" t="s">
        <v>487</v>
      </c>
      <c r="G1835" s="1" t="s">
        <v>2092</v>
      </c>
      <c r="H1835" s="1" t="s">
        <v>4837</v>
      </c>
      <c r="I1835" s="1">
        <f>+Territorio[[#This Row],[id]]</f>
        <v>1825</v>
      </c>
    </row>
    <row r="1836" spans="2:9" x14ac:dyDescent="0.3">
      <c r="B1836">
        <v>1826</v>
      </c>
      <c r="C1836" s="1" t="s">
        <v>4838</v>
      </c>
      <c r="D1836" s="1" t="s">
        <v>4839</v>
      </c>
      <c r="E1836" s="1" t="s">
        <v>2322</v>
      </c>
      <c r="F1836" s="1" t="s">
        <v>487</v>
      </c>
      <c r="G1836" s="1" t="s">
        <v>2092</v>
      </c>
      <c r="H1836" s="1" t="s">
        <v>4840</v>
      </c>
      <c r="I1836" s="1">
        <f>+Territorio[[#This Row],[id]]</f>
        <v>1826</v>
      </c>
    </row>
    <row r="1837" spans="2:9" x14ac:dyDescent="0.3">
      <c r="B1837">
        <v>1827</v>
      </c>
      <c r="C1837" s="1" t="s">
        <v>4841</v>
      </c>
      <c r="D1837" s="1" t="s">
        <v>4842</v>
      </c>
      <c r="E1837" s="1" t="s">
        <v>2322</v>
      </c>
      <c r="F1837" s="1" t="s">
        <v>487</v>
      </c>
      <c r="G1837" s="1" t="s">
        <v>2092</v>
      </c>
      <c r="H1837" s="1" t="s">
        <v>4843</v>
      </c>
      <c r="I1837" s="1">
        <f>+Territorio[[#This Row],[id]]</f>
        <v>1827</v>
      </c>
    </row>
    <row r="1838" spans="2:9" x14ac:dyDescent="0.3">
      <c r="B1838">
        <v>1828</v>
      </c>
      <c r="C1838" s="1" t="s">
        <v>4844</v>
      </c>
      <c r="D1838" s="1" t="s">
        <v>4845</v>
      </c>
      <c r="E1838" s="1" t="s">
        <v>2322</v>
      </c>
      <c r="F1838" s="1" t="s">
        <v>487</v>
      </c>
      <c r="G1838" s="1" t="s">
        <v>2092</v>
      </c>
      <c r="H1838" s="1" t="s">
        <v>4846</v>
      </c>
      <c r="I1838" s="1">
        <f>+Territorio[[#This Row],[id]]</f>
        <v>1828</v>
      </c>
    </row>
    <row r="1839" spans="2:9" x14ac:dyDescent="0.3">
      <c r="B1839">
        <v>1829</v>
      </c>
      <c r="C1839" s="1" t="s">
        <v>4847</v>
      </c>
      <c r="D1839" s="1" t="s">
        <v>4848</v>
      </c>
      <c r="E1839" s="1" t="s">
        <v>2322</v>
      </c>
      <c r="F1839" s="1" t="s">
        <v>487</v>
      </c>
      <c r="G1839" s="1" t="s">
        <v>2092</v>
      </c>
      <c r="H1839" s="1" t="s">
        <v>4849</v>
      </c>
      <c r="I1839" s="1">
        <f>+Territorio[[#This Row],[id]]</f>
        <v>1829</v>
      </c>
    </row>
    <row r="1840" spans="2:9" x14ac:dyDescent="0.3">
      <c r="B1840">
        <v>1830</v>
      </c>
      <c r="C1840" s="1" t="s">
        <v>4850</v>
      </c>
      <c r="D1840" s="1" t="s">
        <v>4851</v>
      </c>
      <c r="E1840" s="1" t="s">
        <v>2322</v>
      </c>
      <c r="F1840" s="1" t="s">
        <v>487</v>
      </c>
      <c r="G1840" s="1" t="s">
        <v>2092</v>
      </c>
      <c r="H1840" s="1" t="s">
        <v>4852</v>
      </c>
      <c r="I1840" s="1">
        <f>+Territorio[[#This Row],[id]]</f>
        <v>1830</v>
      </c>
    </row>
    <row r="1841" spans="2:9" x14ac:dyDescent="0.3">
      <c r="B1841">
        <v>1831</v>
      </c>
      <c r="C1841" s="1" t="s">
        <v>4853</v>
      </c>
      <c r="D1841" s="1" t="s">
        <v>4854</v>
      </c>
      <c r="E1841" s="1" t="s">
        <v>2322</v>
      </c>
      <c r="F1841" s="1" t="s">
        <v>487</v>
      </c>
      <c r="G1841" s="1" t="s">
        <v>2092</v>
      </c>
      <c r="H1841" s="1" t="s">
        <v>4855</v>
      </c>
      <c r="I1841" s="1">
        <f>+Territorio[[#This Row],[id]]</f>
        <v>1831</v>
      </c>
    </row>
    <row r="1842" spans="2:9" x14ac:dyDescent="0.3">
      <c r="B1842">
        <v>1832</v>
      </c>
      <c r="C1842" s="1" t="s">
        <v>4856</v>
      </c>
      <c r="D1842" s="1" t="s">
        <v>4857</v>
      </c>
      <c r="E1842" s="1" t="s">
        <v>2322</v>
      </c>
      <c r="F1842" s="1" t="s">
        <v>487</v>
      </c>
      <c r="G1842" s="1" t="s">
        <v>2092</v>
      </c>
      <c r="H1842" s="1" t="s">
        <v>4858</v>
      </c>
      <c r="I1842" s="1">
        <f>+Territorio[[#This Row],[id]]</f>
        <v>1832</v>
      </c>
    </row>
    <row r="1843" spans="2:9" x14ac:dyDescent="0.3">
      <c r="B1843">
        <v>1833</v>
      </c>
      <c r="C1843" s="1" t="s">
        <v>4859</v>
      </c>
      <c r="D1843" s="1" t="s">
        <v>4860</v>
      </c>
      <c r="E1843" s="1" t="s">
        <v>2322</v>
      </c>
      <c r="F1843" s="1" t="s">
        <v>487</v>
      </c>
      <c r="G1843" s="1" t="s">
        <v>2092</v>
      </c>
      <c r="H1843" s="1" t="s">
        <v>4861</v>
      </c>
      <c r="I1843" s="1">
        <f>+Territorio[[#This Row],[id]]</f>
        <v>1833</v>
      </c>
    </row>
    <row r="1844" spans="2:9" x14ac:dyDescent="0.3">
      <c r="B1844">
        <v>1834</v>
      </c>
      <c r="C1844" s="1" t="s">
        <v>4862</v>
      </c>
      <c r="D1844" s="1" t="s">
        <v>4863</v>
      </c>
      <c r="E1844" s="1" t="s">
        <v>2322</v>
      </c>
      <c r="F1844" s="1" t="s">
        <v>487</v>
      </c>
      <c r="G1844" s="1" t="s">
        <v>2092</v>
      </c>
      <c r="H1844" s="1" t="s">
        <v>4864</v>
      </c>
      <c r="I1844" s="1">
        <f>+Territorio[[#This Row],[id]]</f>
        <v>1834</v>
      </c>
    </row>
    <row r="1845" spans="2:9" x14ac:dyDescent="0.3">
      <c r="B1845">
        <v>1835</v>
      </c>
      <c r="C1845" s="1" t="s">
        <v>4865</v>
      </c>
      <c r="D1845" s="1" t="s">
        <v>4866</v>
      </c>
      <c r="E1845" s="1" t="s">
        <v>2322</v>
      </c>
      <c r="F1845" s="1" t="s">
        <v>487</v>
      </c>
      <c r="G1845" s="1" t="s">
        <v>2092</v>
      </c>
      <c r="H1845" s="1" t="s">
        <v>4867</v>
      </c>
      <c r="I1845" s="1">
        <f>+Territorio[[#This Row],[id]]</f>
        <v>1835</v>
      </c>
    </row>
    <row r="1846" spans="2:9" x14ac:dyDescent="0.3">
      <c r="B1846">
        <v>1836</v>
      </c>
      <c r="C1846" s="1" t="s">
        <v>4868</v>
      </c>
      <c r="D1846" s="1" t="s">
        <v>4869</v>
      </c>
      <c r="E1846" s="1" t="s">
        <v>2322</v>
      </c>
      <c r="F1846" s="1" t="s">
        <v>487</v>
      </c>
      <c r="G1846" s="1" t="s">
        <v>2092</v>
      </c>
      <c r="H1846" s="1" t="s">
        <v>4870</v>
      </c>
      <c r="I1846" s="1">
        <f>+Territorio[[#This Row],[id]]</f>
        <v>1836</v>
      </c>
    </row>
    <row r="1847" spans="2:9" x14ac:dyDescent="0.3">
      <c r="B1847">
        <v>1837</v>
      </c>
      <c r="C1847" s="1" t="s">
        <v>4871</v>
      </c>
      <c r="D1847" s="1" t="s">
        <v>4872</v>
      </c>
      <c r="E1847" s="1" t="s">
        <v>2322</v>
      </c>
      <c r="F1847" s="1" t="s">
        <v>487</v>
      </c>
      <c r="G1847" s="1" t="s">
        <v>2092</v>
      </c>
      <c r="H1847" s="1" t="s">
        <v>4873</v>
      </c>
      <c r="I1847" s="1">
        <f>+Territorio[[#This Row],[id]]</f>
        <v>1837</v>
      </c>
    </row>
    <row r="1848" spans="2:9" x14ac:dyDescent="0.3">
      <c r="B1848">
        <v>1838</v>
      </c>
      <c r="C1848" s="1" t="s">
        <v>4874</v>
      </c>
      <c r="D1848" s="1" t="s">
        <v>4875</v>
      </c>
      <c r="E1848" s="1" t="s">
        <v>2322</v>
      </c>
      <c r="F1848" s="1" t="s">
        <v>487</v>
      </c>
      <c r="G1848" s="1" t="s">
        <v>2092</v>
      </c>
      <c r="H1848" s="1" t="s">
        <v>4876</v>
      </c>
      <c r="I1848" s="1">
        <f>+Territorio[[#This Row],[id]]</f>
        <v>1838</v>
      </c>
    </row>
    <row r="1849" spans="2:9" x14ac:dyDescent="0.3">
      <c r="B1849">
        <v>1839</v>
      </c>
      <c r="C1849" s="1" t="s">
        <v>4877</v>
      </c>
      <c r="D1849" s="1" t="s">
        <v>4878</v>
      </c>
      <c r="E1849" s="1" t="s">
        <v>2322</v>
      </c>
      <c r="F1849" s="1" t="s">
        <v>487</v>
      </c>
      <c r="G1849" s="1" t="s">
        <v>2092</v>
      </c>
      <c r="H1849" s="1" t="s">
        <v>4879</v>
      </c>
      <c r="I1849" s="1">
        <f>+Territorio[[#This Row],[id]]</f>
        <v>1839</v>
      </c>
    </row>
    <row r="1850" spans="2:9" x14ac:dyDescent="0.3">
      <c r="B1850">
        <v>1840</v>
      </c>
      <c r="C1850" s="1" t="s">
        <v>4880</v>
      </c>
      <c r="D1850" s="1" t="s">
        <v>4881</v>
      </c>
      <c r="E1850" s="1" t="s">
        <v>2322</v>
      </c>
      <c r="F1850" s="1" t="s">
        <v>487</v>
      </c>
      <c r="G1850" s="1" t="s">
        <v>2092</v>
      </c>
      <c r="H1850" s="1" t="s">
        <v>4882</v>
      </c>
      <c r="I1850" s="1">
        <f>+Territorio[[#This Row],[id]]</f>
        <v>1840</v>
      </c>
    </row>
    <row r="1851" spans="2:9" x14ac:dyDescent="0.3">
      <c r="B1851">
        <v>1841</v>
      </c>
      <c r="C1851" s="1" t="s">
        <v>4883</v>
      </c>
      <c r="D1851" s="1" t="s">
        <v>4884</v>
      </c>
      <c r="E1851" s="1" t="s">
        <v>2322</v>
      </c>
      <c r="F1851" s="1" t="s">
        <v>487</v>
      </c>
      <c r="G1851" s="1" t="s">
        <v>2092</v>
      </c>
      <c r="H1851" s="1" t="s">
        <v>4885</v>
      </c>
      <c r="I1851" s="1">
        <f>+Territorio[[#This Row],[id]]</f>
        <v>1841</v>
      </c>
    </row>
    <row r="1852" spans="2:9" x14ac:dyDescent="0.3">
      <c r="B1852">
        <v>1842</v>
      </c>
      <c r="C1852" s="1" t="s">
        <v>4886</v>
      </c>
      <c r="D1852" s="1" t="s">
        <v>4887</v>
      </c>
      <c r="E1852" s="1" t="s">
        <v>2322</v>
      </c>
      <c r="F1852" s="1" t="s">
        <v>487</v>
      </c>
      <c r="G1852" s="1" t="s">
        <v>2092</v>
      </c>
      <c r="H1852" s="1" t="s">
        <v>4888</v>
      </c>
      <c r="I1852" s="1">
        <f>+Territorio[[#This Row],[id]]</f>
        <v>1842</v>
      </c>
    </row>
    <row r="1853" spans="2:9" x14ac:dyDescent="0.3">
      <c r="B1853">
        <v>1843</v>
      </c>
      <c r="C1853" s="1" t="s">
        <v>4889</v>
      </c>
      <c r="D1853" s="1" t="s">
        <v>4890</v>
      </c>
      <c r="E1853" s="1" t="s">
        <v>2322</v>
      </c>
      <c r="F1853" s="1" t="s">
        <v>487</v>
      </c>
      <c r="G1853" s="1" t="s">
        <v>2092</v>
      </c>
      <c r="H1853" s="1" t="s">
        <v>4891</v>
      </c>
      <c r="I1853" s="1">
        <f>+Territorio[[#This Row],[id]]</f>
        <v>1843</v>
      </c>
    </row>
    <row r="1854" spans="2:9" x14ac:dyDescent="0.3">
      <c r="B1854">
        <v>1844</v>
      </c>
      <c r="C1854" s="1" t="s">
        <v>4892</v>
      </c>
      <c r="D1854" s="1" t="s">
        <v>4893</v>
      </c>
      <c r="E1854" s="1" t="s">
        <v>2322</v>
      </c>
      <c r="F1854" s="1" t="s">
        <v>487</v>
      </c>
      <c r="G1854" s="1" t="s">
        <v>2092</v>
      </c>
      <c r="H1854" s="1" t="s">
        <v>4894</v>
      </c>
      <c r="I1854" s="1">
        <f>+Territorio[[#This Row],[id]]</f>
        <v>1844</v>
      </c>
    </row>
    <row r="1855" spans="2:9" x14ac:dyDescent="0.3">
      <c r="B1855">
        <v>1845</v>
      </c>
      <c r="C1855" s="1" t="s">
        <v>4895</v>
      </c>
      <c r="D1855" s="1" t="s">
        <v>4896</v>
      </c>
      <c r="E1855" s="1" t="s">
        <v>2322</v>
      </c>
      <c r="F1855" s="1" t="s">
        <v>487</v>
      </c>
      <c r="G1855" s="1" t="s">
        <v>2092</v>
      </c>
      <c r="H1855" s="1" t="s">
        <v>4897</v>
      </c>
      <c r="I1855" s="1">
        <f>+Territorio[[#This Row],[id]]</f>
        <v>1845</v>
      </c>
    </row>
    <row r="1856" spans="2:9" x14ac:dyDescent="0.3">
      <c r="B1856">
        <v>1846</v>
      </c>
      <c r="C1856" s="1" t="s">
        <v>962</v>
      </c>
      <c r="D1856" s="1" t="s">
        <v>4898</v>
      </c>
      <c r="E1856" s="1" t="s">
        <v>2322</v>
      </c>
      <c r="F1856" s="1" t="s">
        <v>487</v>
      </c>
      <c r="G1856" s="1" t="s">
        <v>2092</v>
      </c>
      <c r="H1856" s="1" t="s">
        <v>4899</v>
      </c>
      <c r="I1856" s="1">
        <f>+Territorio[[#This Row],[id]]</f>
        <v>1846</v>
      </c>
    </row>
    <row r="1857" spans="2:9" x14ac:dyDescent="0.3">
      <c r="B1857">
        <v>1847</v>
      </c>
      <c r="C1857" s="1" t="s">
        <v>4900</v>
      </c>
      <c r="D1857" s="1" t="s">
        <v>4901</v>
      </c>
      <c r="E1857" s="1" t="s">
        <v>2322</v>
      </c>
      <c r="F1857" s="1" t="s">
        <v>487</v>
      </c>
      <c r="G1857" s="1" t="s">
        <v>2092</v>
      </c>
      <c r="H1857" s="1" t="s">
        <v>4902</v>
      </c>
      <c r="I1857" s="1">
        <f>+Territorio[[#This Row],[id]]</f>
        <v>1847</v>
      </c>
    </row>
    <row r="1858" spans="2:9" x14ac:dyDescent="0.3">
      <c r="B1858">
        <v>1848</v>
      </c>
      <c r="C1858" s="1" t="s">
        <v>4903</v>
      </c>
      <c r="D1858" s="1" t="s">
        <v>4904</v>
      </c>
      <c r="E1858" s="1" t="s">
        <v>2322</v>
      </c>
      <c r="F1858" s="1" t="s">
        <v>487</v>
      </c>
      <c r="G1858" s="1" t="s">
        <v>2092</v>
      </c>
      <c r="H1858" s="1" t="s">
        <v>4905</v>
      </c>
      <c r="I1858" s="1">
        <f>+Territorio[[#This Row],[id]]</f>
        <v>1848</v>
      </c>
    </row>
    <row r="1859" spans="2:9" x14ac:dyDescent="0.3">
      <c r="B1859">
        <v>1849</v>
      </c>
      <c r="C1859" s="1" t="s">
        <v>4906</v>
      </c>
      <c r="D1859" s="1" t="s">
        <v>4907</v>
      </c>
      <c r="E1859" s="1" t="s">
        <v>2322</v>
      </c>
      <c r="F1859" s="1" t="s">
        <v>487</v>
      </c>
      <c r="G1859" s="1" t="s">
        <v>2092</v>
      </c>
      <c r="H1859" s="1" t="s">
        <v>4908</v>
      </c>
      <c r="I1859" s="1">
        <f>+Territorio[[#This Row],[id]]</f>
        <v>1849</v>
      </c>
    </row>
    <row r="1860" spans="2:9" x14ac:dyDescent="0.3">
      <c r="B1860">
        <v>1850</v>
      </c>
      <c r="C1860" s="1" t="s">
        <v>879</v>
      </c>
      <c r="D1860" s="1" t="s">
        <v>4909</v>
      </c>
      <c r="E1860" s="1" t="s">
        <v>2322</v>
      </c>
      <c r="F1860" s="1" t="s">
        <v>487</v>
      </c>
      <c r="G1860" s="1" t="s">
        <v>2092</v>
      </c>
      <c r="H1860" s="1" t="s">
        <v>4910</v>
      </c>
      <c r="I1860" s="1">
        <f>+Territorio[[#This Row],[id]]</f>
        <v>1850</v>
      </c>
    </row>
    <row r="1861" spans="2:9" x14ac:dyDescent="0.3">
      <c r="B1861">
        <v>1851</v>
      </c>
      <c r="C1861" s="1" t="s">
        <v>4911</v>
      </c>
      <c r="D1861" s="1" t="s">
        <v>4912</v>
      </c>
      <c r="E1861" s="1" t="s">
        <v>2322</v>
      </c>
      <c r="F1861" s="1" t="s">
        <v>487</v>
      </c>
      <c r="G1861" s="1" t="s">
        <v>2092</v>
      </c>
      <c r="H1861" s="1" t="s">
        <v>4913</v>
      </c>
      <c r="I1861" s="1">
        <f>+Territorio[[#This Row],[id]]</f>
        <v>1851</v>
      </c>
    </row>
    <row r="1862" spans="2:9" x14ac:dyDescent="0.3">
      <c r="B1862">
        <v>1852</v>
      </c>
      <c r="C1862" s="1" t="s">
        <v>4914</v>
      </c>
      <c r="D1862" s="1" t="s">
        <v>4915</v>
      </c>
      <c r="E1862" s="1" t="s">
        <v>2322</v>
      </c>
      <c r="F1862" s="1" t="s">
        <v>487</v>
      </c>
      <c r="G1862" s="1" t="s">
        <v>2092</v>
      </c>
      <c r="H1862" s="1" t="s">
        <v>4916</v>
      </c>
      <c r="I1862" s="1">
        <f>+Territorio[[#This Row],[id]]</f>
        <v>1852</v>
      </c>
    </row>
    <row r="1863" spans="2:9" x14ac:dyDescent="0.3">
      <c r="B1863">
        <v>1853</v>
      </c>
      <c r="C1863" s="1" t="s">
        <v>834</v>
      </c>
      <c r="D1863" s="1" t="s">
        <v>4917</v>
      </c>
      <c r="E1863" s="1" t="s">
        <v>2322</v>
      </c>
      <c r="F1863" s="1" t="s">
        <v>487</v>
      </c>
      <c r="G1863" s="1" t="s">
        <v>2092</v>
      </c>
      <c r="H1863" s="1" t="s">
        <v>4918</v>
      </c>
      <c r="I1863" s="1">
        <f>+Territorio[[#This Row],[id]]</f>
        <v>1853</v>
      </c>
    </row>
    <row r="1864" spans="2:9" x14ac:dyDescent="0.3">
      <c r="B1864">
        <v>1854</v>
      </c>
      <c r="C1864" s="1" t="s">
        <v>4919</v>
      </c>
      <c r="D1864" s="1" t="s">
        <v>4920</v>
      </c>
      <c r="E1864" s="1" t="s">
        <v>2322</v>
      </c>
      <c r="F1864" s="1" t="s">
        <v>487</v>
      </c>
      <c r="G1864" s="1" t="s">
        <v>2092</v>
      </c>
      <c r="H1864" s="1" t="s">
        <v>4921</v>
      </c>
      <c r="I1864" s="1">
        <f>+Territorio[[#This Row],[id]]</f>
        <v>1854</v>
      </c>
    </row>
    <row r="1865" spans="2:9" x14ac:dyDescent="0.3">
      <c r="B1865">
        <v>1855</v>
      </c>
      <c r="C1865" s="1" t="s">
        <v>4922</v>
      </c>
      <c r="D1865" s="1" t="s">
        <v>4923</v>
      </c>
      <c r="E1865" s="1" t="s">
        <v>2322</v>
      </c>
      <c r="F1865" s="1" t="s">
        <v>487</v>
      </c>
      <c r="G1865" s="1" t="s">
        <v>2092</v>
      </c>
      <c r="H1865" s="1" t="s">
        <v>4924</v>
      </c>
      <c r="I1865" s="1">
        <f>+Territorio[[#This Row],[id]]</f>
        <v>1855</v>
      </c>
    </row>
    <row r="1866" spans="2:9" x14ac:dyDescent="0.3">
      <c r="B1866">
        <v>1856</v>
      </c>
      <c r="C1866" s="1" t="s">
        <v>4925</v>
      </c>
      <c r="D1866" s="1" t="s">
        <v>4926</v>
      </c>
      <c r="E1866" s="1" t="s">
        <v>2322</v>
      </c>
      <c r="F1866" s="1" t="s">
        <v>487</v>
      </c>
      <c r="G1866" s="1" t="s">
        <v>2092</v>
      </c>
      <c r="H1866" s="1" t="s">
        <v>4927</v>
      </c>
      <c r="I1866" s="1">
        <f>+Territorio[[#This Row],[id]]</f>
        <v>1856</v>
      </c>
    </row>
    <row r="1867" spans="2:9" x14ac:dyDescent="0.3">
      <c r="B1867">
        <v>1857</v>
      </c>
      <c r="C1867" s="1" t="s">
        <v>864</v>
      </c>
      <c r="D1867" s="1" t="s">
        <v>4928</v>
      </c>
      <c r="E1867" s="1" t="s">
        <v>2322</v>
      </c>
      <c r="F1867" s="1" t="s">
        <v>487</v>
      </c>
      <c r="G1867" s="1" t="s">
        <v>2092</v>
      </c>
      <c r="H1867" s="1" t="s">
        <v>4929</v>
      </c>
      <c r="I1867" s="1">
        <f>+Territorio[[#This Row],[id]]</f>
        <v>1857</v>
      </c>
    </row>
    <row r="1868" spans="2:9" x14ac:dyDescent="0.3">
      <c r="B1868">
        <v>1858</v>
      </c>
      <c r="C1868" s="1" t="s">
        <v>4930</v>
      </c>
      <c r="D1868" s="1" t="s">
        <v>4931</v>
      </c>
      <c r="E1868" s="1" t="s">
        <v>2322</v>
      </c>
      <c r="F1868" s="1" t="s">
        <v>487</v>
      </c>
      <c r="G1868" s="1" t="s">
        <v>2092</v>
      </c>
      <c r="H1868" s="1" t="s">
        <v>4932</v>
      </c>
      <c r="I1868" s="1">
        <f>+Territorio[[#This Row],[id]]</f>
        <v>1858</v>
      </c>
    </row>
    <row r="1869" spans="2:9" x14ac:dyDescent="0.3">
      <c r="B1869">
        <v>1859</v>
      </c>
      <c r="C1869" s="1" t="s">
        <v>4933</v>
      </c>
      <c r="D1869" s="1" t="s">
        <v>4934</v>
      </c>
      <c r="E1869" s="1" t="s">
        <v>2322</v>
      </c>
      <c r="F1869" s="1" t="s">
        <v>487</v>
      </c>
      <c r="G1869" s="1" t="s">
        <v>2092</v>
      </c>
      <c r="H1869" s="1" t="s">
        <v>4935</v>
      </c>
      <c r="I1869" s="1">
        <f>+Territorio[[#This Row],[id]]</f>
        <v>1859</v>
      </c>
    </row>
    <row r="1870" spans="2:9" x14ac:dyDescent="0.3">
      <c r="B1870">
        <v>1860</v>
      </c>
      <c r="C1870" s="1" t="s">
        <v>4936</v>
      </c>
      <c r="D1870" s="1" t="s">
        <v>4937</v>
      </c>
      <c r="E1870" s="1" t="s">
        <v>2322</v>
      </c>
      <c r="F1870" s="1" t="s">
        <v>487</v>
      </c>
      <c r="G1870" s="1" t="s">
        <v>2092</v>
      </c>
      <c r="H1870" s="1" t="s">
        <v>4938</v>
      </c>
      <c r="I1870" s="1">
        <f>+Territorio[[#This Row],[id]]</f>
        <v>1860</v>
      </c>
    </row>
    <row r="1871" spans="2:9" x14ac:dyDescent="0.3">
      <c r="B1871">
        <v>1861</v>
      </c>
      <c r="C1871" s="1" t="s">
        <v>4939</v>
      </c>
      <c r="D1871" s="1" t="s">
        <v>4940</v>
      </c>
      <c r="E1871" s="1" t="s">
        <v>2322</v>
      </c>
      <c r="F1871" s="1" t="s">
        <v>487</v>
      </c>
      <c r="G1871" s="1" t="s">
        <v>2092</v>
      </c>
      <c r="H1871" s="1" t="s">
        <v>4941</v>
      </c>
      <c r="I1871" s="1">
        <f>+Territorio[[#This Row],[id]]</f>
        <v>1861</v>
      </c>
    </row>
    <row r="1872" spans="2:9" x14ac:dyDescent="0.3">
      <c r="B1872">
        <v>1862</v>
      </c>
      <c r="C1872" s="1" t="s">
        <v>4942</v>
      </c>
      <c r="D1872" s="1" t="s">
        <v>4943</v>
      </c>
      <c r="E1872" s="1" t="s">
        <v>2322</v>
      </c>
      <c r="F1872" s="1" t="s">
        <v>487</v>
      </c>
      <c r="G1872" s="1" t="s">
        <v>2092</v>
      </c>
      <c r="H1872" s="1" t="s">
        <v>4944</v>
      </c>
      <c r="I1872" s="1">
        <f>+Territorio[[#This Row],[id]]</f>
        <v>1862</v>
      </c>
    </row>
    <row r="1873" spans="2:9" x14ac:dyDescent="0.3">
      <c r="B1873">
        <v>1863</v>
      </c>
      <c r="C1873" s="1" t="s">
        <v>4945</v>
      </c>
      <c r="D1873" s="1" t="s">
        <v>4946</v>
      </c>
      <c r="E1873" s="1" t="s">
        <v>2322</v>
      </c>
      <c r="F1873" s="1" t="s">
        <v>487</v>
      </c>
      <c r="G1873" s="1" t="s">
        <v>2092</v>
      </c>
      <c r="H1873" s="1" t="s">
        <v>4947</v>
      </c>
      <c r="I1873" s="1">
        <f>+Territorio[[#This Row],[id]]</f>
        <v>1863</v>
      </c>
    </row>
    <row r="1874" spans="2:9" x14ac:dyDescent="0.3">
      <c r="B1874">
        <v>1864</v>
      </c>
      <c r="C1874" s="1" t="s">
        <v>4948</v>
      </c>
      <c r="D1874" s="1" t="s">
        <v>4949</v>
      </c>
      <c r="E1874" s="1" t="s">
        <v>2322</v>
      </c>
      <c r="F1874" s="1" t="s">
        <v>487</v>
      </c>
      <c r="G1874" s="1" t="s">
        <v>2092</v>
      </c>
      <c r="H1874" s="1" t="s">
        <v>4950</v>
      </c>
      <c r="I1874" s="1">
        <f>+Territorio[[#This Row],[id]]</f>
        <v>1864</v>
      </c>
    </row>
    <row r="1875" spans="2:9" x14ac:dyDescent="0.3">
      <c r="B1875">
        <v>1865</v>
      </c>
      <c r="C1875" s="1" t="s">
        <v>4951</v>
      </c>
      <c r="D1875" s="1" t="s">
        <v>4952</v>
      </c>
      <c r="E1875" s="1" t="s">
        <v>2322</v>
      </c>
      <c r="F1875" s="1" t="s">
        <v>487</v>
      </c>
      <c r="G1875" s="1" t="s">
        <v>2092</v>
      </c>
      <c r="H1875" s="1" t="s">
        <v>4953</v>
      </c>
      <c r="I1875" s="1">
        <f>+Territorio[[#This Row],[id]]</f>
        <v>1865</v>
      </c>
    </row>
    <row r="1876" spans="2:9" x14ac:dyDescent="0.3">
      <c r="B1876">
        <v>1866</v>
      </c>
      <c r="C1876" s="1" t="s">
        <v>4954</v>
      </c>
      <c r="D1876" s="1" t="s">
        <v>4955</v>
      </c>
      <c r="E1876" s="1" t="s">
        <v>2322</v>
      </c>
      <c r="F1876" s="1" t="s">
        <v>487</v>
      </c>
      <c r="G1876" s="1" t="s">
        <v>2092</v>
      </c>
      <c r="H1876" s="1" t="s">
        <v>4956</v>
      </c>
      <c r="I1876" s="1">
        <f>+Territorio[[#This Row],[id]]</f>
        <v>1866</v>
      </c>
    </row>
    <row r="1877" spans="2:9" x14ac:dyDescent="0.3">
      <c r="B1877">
        <v>1867</v>
      </c>
      <c r="C1877" s="1" t="s">
        <v>4957</v>
      </c>
      <c r="D1877" s="1" t="s">
        <v>4958</v>
      </c>
      <c r="E1877" s="1" t="s">
        <v>2322</v>
      </c>
      <c r="F1877" s="1" t="s">
        <v>487</v>
      </c>
      <c r="G1877" s="1" t="s">
        <v>2092</v>
      </c>
      <c r="H1877" s="1" t="s">
        <v>4959</v>
      </c>
      <c r="I1877" s="1">
        <f>+Territorio[[#This Row],[id]]</f>
        <v>1867</v>
      </c>
    </row>
    <row r="1878" spans="2:9" x14ac:dyDescent="0.3">
      <c r="B1878">
        <v>1868</v>
      </c>
      <c r="C1878" s="1" t="s">
        <v>825</v>
      </c>
      <c r="D1878" s="1" t="s">
        <v>4960</v>
      </c>
      <c r="E1878" s="1" t="s">
        <v>2322</v>
      </c>
      <c r="F1878" s="1" t="s">
        <v>487</v>
      </c>
      <c r="G1878" s="1" t="s">
        <v>2092</v>
      </c>
      <c r="H1878" s="1" t="s">
        <v>4961</v>
      </c>
      <c r="I1878" s="1">
        <f>+Territorio[[#This Row],[id]]</f>
        <v>1868</v>
      </c>
    </row>
    <row r="1879" spans="2:9" x14ac:dyDescent="0.3">
      <c r="B1879">
        <v>1869</v>
      </c>
      <c r="C1879" s="1" t="s">
        <v>4962</v>
      </c>
      <c r="D1879" s="1" t="s">
        <v>4963</v>
      </c>
      <c r="E1879" s="1" t="s">
        <v>2322</v>
      </c>
      <c r="F1879" s="1" t="s">
        <v>487</v>
      </c>
      <c r="G1879" s="1" t="s">
        <v>2092</v>
      </c>
      <c r="H1879" s="1" t="s">
        <v>4964</v>
      </c>
      <c r="I1879" s="1">
        <f>+Territorio[[#This Row],[id]]</f>
        <v>1869</v>
      </c>
    </row>
    <row r="1880" spans="2:9" x14ac:dyDescent="0.3">
      <c r="B1880">
        <v>1870</v>
      </c>
      <c r="C1880" s="1" t="s">
        <v>4965</v>
      </c>
      <c r="D1880" s="1" t="s">
        <v>4966</v>
      </c>
      <c r="E1880" s="1" t="s">
        <v>2322</v>
      </c>
      <c r="F1880" s="1" t="s">
        <v>487</v>
      </c>
      <c r="G1880" s="1" t="s">
        <v>2092</v>
      </c>
      <c r="H1880" s="1" t="s">
        <v>4967</v>
      </c>
      <c r="I1880" s="1">
        <f>+Territorio[[#This Row],[id]]</f>
        <v>1870</v>
      </c>
    </row>
    <row r="1881" spans="2:9" x14ac:dyDescent="0.3">
      <c r="B1881">
        <v>1871</v>
      </c>
      <c r="C1881" s="1" t="s">
        <v>4968</v>
      </c>
      <c r="D1881" s="1" t="s">
        <v>4969</v>
      </c>
      <c r="E1881" s="1" t="s">
        <v>2322</v>
      </c>
      <c r="F1881" s="1" t="s">
        <v>487</v>
      </c>
      <c r="G1881" s="1" t="s">
        <v>2092</v>
      </c>
      <c r="H1881" s="1" t="s">
        <v>4970</v>
      </c>
      <c r="I1881" s="1">
        <f>+Territorio[[#This Row],[id]]</f>
        <v>1871</v>
      </c>
    </row>
    <row r="1882" spans="2:9" x14ac:dyDescent="0.3">
      <c r="B1882">
        <v>1872</v>
      </c>
      <c r="C1882" s="1" t="s">
        <v>4971</v>
      </c>
      <c r="D1882" s="1" t="s">
        <v>4972</v>
      </c>
      <c r="E1882" s="1" t="s">
        <v>2322</v>
      </c>
      <c r="F1882" s="1" t="s">
        <v>487</v>
      </c>
      <c r="G1882" s="1" t="s">
        <v>2092</v>
      </c>
      <c r="H1882" s="1" t="s">
        <v>4973</v>
      </c>
      <c r="I1882" s="1">
        <f>+Territorio[[#This Row],[id]]</f>
        <v>1872</v>
      </c>
    </row>
    <row r="1883" spans="2:9" x14ac:dyDescent="0.3">
      <c r="B1883">
        <v>1873</v>
      </c>
      <c r="C1883" s="1" t="s">
        <v>4974</v>
      </c>
      <c r="D1883" s="1" t="s">
        <v>4975</v>
      </c>
      <c r="E1883" s="1" t="s">
        <v>2322</v>
      </c>
      <c r="F1883" s="1" t="s">
        <v>487</v>
      </c>
      <c r="G1883" s="1" t="s">
        <v>2092</v>
      </c>
      <c r="H1883" s="1" t="s">
        <v>4976</v>
      </c>
      <c r="I1883" s="1">
        <f>+Territorio[[#This Row],[id]]</f>
        <v>1873</v>
      </c>
    </row>
    <row r="1884" spans="2:9" x14ac:dyDescent="0.3">
      <c r="B1884">
        <v>1874</v>
      </c>
      <c r="C1884" s="1" t="s">
        <v>4977</v>
      </c>
      <c r="D1884" s="1" t="s">
        <v>4978</v>
      </c>
      <c r="E1884" s="1" t="s">
        <v>2322</v>
      </c>
      <c r="F1884" s="1" t="s">
        <v>487</v>
      </c>
      <c r="G1884" s="1" t="s">
        <v>2092</v>
      </c>
      <c r="H1884" s="1" t="s">
        <v>4979</v>
      </c>
      <c r="I1884" s="1">
        <f>+Territorio[[#This Row],[id]]</f>
        <v>1874</v>
      </c>
    </row>
    <row r="1885" spans="2:9" x14ac:dyDescent="0.3">
      <c r="B1885">
        <v>1875</v>
      </c>
      <c r="C1885" s="1" t="s">
        <v>4980</v>
      </c>
      <c r="D1885" s="1" t="s">
        <v>4981</v>
      </c>
      <c r="E1885" s="1" t="s">
        <v>2322</v>
      </c>
      <c r="F1885" s="1" t="s">
        <v>487</v>
      </c>
      <c r="G1885" s="1" t="s">
        <v>2092</v>
      </c>
      <c r="H1885" s="1" t="s">
        <v>4982</v>
      </c>
      <c r="I1885" s="1">
        <f>+Territorio[[#This Row],[id]]</f>
        <v>1875</v>
      </c>
    </row>
    <row r="1886" spans="2:9" x14ac:dyDescent="0.3">
      <c r="B1886">
        <v>1876</v>
      </c>
      <c r="C1886" s="1" t="s">
        <v>882</v>
      </c>
      <c r="D1886" s="1" t="s">
        <v>4983</v>
      </c>
      <c r="E1886" s="1" t="s">
        <v>2322</v>
      </c>
      <c r="F1886" s="1" t="s">
        <v>487</v>
      </c>
      <c r="G1886" s="1" t="s">
        <v>2092</v>
      </c>
      <c r="H1886" s="1" t="s">
        <v>4984</v>
      </c>
      <c r="I1886" s="1">
        <f>+Territorio[[#This Row],[id]]</f>
        <v>1876</v>
      </c>
    </row>
    <row r="1887" spans="2:9" x14ac:dyDescent="0.3">
      <c r="B1887">
        <v>1877</v>
      </c>
      <c r="C1887" s="1" t="s">
        <v>4985</v>
      </c>
      <c r="D1887" s="1" t="s">
        <v>4986</v>
      </c>
      <c r="E1887" s="1" t="s">
        <v>2322</v>
      </c>
      <c r="F1887" s="1" t="s">
        <v>487</v>
      </c>
      <c r="G1887" s="1" t="s">
        <v>2092</v>
      </c>
      <c r="H1887" s="1" t="s">
        <v>4987</v>
      </c>
      <c r="I1887" s="1">
        <f>+Territorio[[#This Row],[id]]</f>
        <v>1877</v>
      </c>
    </row>
    <row r="1888" spans="2:9" x14ac:dyDescent="0.3">
      <c r="B1888">
        <v>1878</v>
      </c>
      <c r="C1888" s="1" t="s">
        <v>4988</v>
      </c>
      <c r="D1888" s="1" t="s">
        <v>4989</v>
      </c>
      <c r="E1888" s="1" t="s">
        <v>2322</v>
      </c>
      <c r="F1888" s="1" t="s">
        <v>487</v>
      </c>
      <c r="G1888" s="1" t="s">
        <v>2092</v>
      </c>
      <c r="H1888" s="1" t="s">
        <v>4990</v>
      </c>
      <c r="I1888" s="1">
        <f>+Territorio[[#This Row],[id]]</f>
        <v>1878</v>
      </c>
    </row>
    <row r="1889" spans="2:9" x14ac:dyDescent="0.3">
      <c r="B1889">
        <v>1879</v>
      </c>
      <c r="C1889" s="1" t="s">
        <v>4991</v>
      </c>
      <c r="D1889" s="1" t="s">
        <v>4992</v>
      </c>
      <c r="E1889" s="1" t="s">
        <v>2322</v>
      </c>
      <c r="F1889" s="1" t="s">
        <v>487</v>
      </c>
      <c r="G1889" s="1" t="s">
        <v>2092</v>
      </c>
      <c r="H1889" s="1" t="s">
        <v>4993</v>
      </c>
      <c r="I1889" s="1">
        <f>+Territorio[[#This Row],[id]]</f>
        <v>1879</v>
      </c>
    </row>
    <row r="1890" spans="2:9" x14ac:dyDescent="0.3">
      <c r="B1890">
        <v>1880</v>
      </c>
      <c r="C1890" s="1" t="s">
        <v>4994</v>
      </c>
      <c r="D1890" s="1" t="s">
        <v>4995</v>
      </c>
      <c r="E1890" s="1" t="s">
        <v>2322</v>
      </c>
      <c r="F1890" s="1" t="s">
        <v>487</v>
      </c>
      <c r="G1890" s="1" t="s">
        <v>2092</v>
      </c>
      <c r="H1890" s="1" t="s">
        <v>4996</v>
      </c>
      <c r="I1890" s="1">
        <f>+Territorio[[#This Row],[id]]</f>
        <v>1880</v>
      </c>
    </row>
    <row r="1891" spans="2:9" x14ac:dyDescent="0.3">
      <c r="B1891">
        <v>1881</v>
      </c>
      <c r="C1891" s="1" t="s">
        <v>4997</v>
      </c>
      <c r="D1891" s="1" t="s">
        <v>4998</v>
      </c>
      <c r="E1891" s="1" t="s">
        <v>2322</v>
      </c>
      <c r="F1891" s="1" t="s">
        <v>487</v>
      </c>
      <c r="G1891" s="1" t="s">
        <v>2092</v>
      </c>
      <c r="H1891" s="1" t="s">
        <v>4999</v>
      </c>
      <c r="I1891" s="1">
        <f>+Territorio[[#This Row],[id]]</f>
        <v>1881</v>
      </c>
    </row>
    <row r="1892" spans="2:9" x14ac:dyDescent="0.3">
      <c r="B1892">
        <v>1882</v>
      </c>
      <c r="C1892" s="1" t="s">
        <v>5000</v>
      </c>
      <c r="D1892" s="1" t="s">
        <v>5001</v>
      </c>
      <c r="E1892" s="1" t="s">
        <v>2322</v>
      </c>
      <c r="F1892" s="1" t="s">
        <v>487</v>
      </c>
      <c r="G1892" s="1" t="s">
        <v>2092</v>
      </c>
      <c r="H1892" s="1" t="s">
        <v>5002</v>
      </c>
      <c r="I1892" s="1">
        <f>+Territorio[[#This Row],[id]]</f>
        <v>1882</v>
      </c>
    </row>
    <row r="1893" spans="2:9" x14ac:dyDescent="0.3">
      <c r="B1893">
        <v>1883</v>
      </c>
      <c r="C1893" s="1" t="s">
        <v>5003</v>
      </c>
      <c r="D1893" s="1" t="s">
        <v>5004</v>
      </c>
      <c r="E1893" s="1" t="s">
        <v>2322</v>
      </c>
      <c r="F1893" s="1" t="s">
        <v>487</v>
      </c>
      <c r="G1893" s="1" t="s">
        <v>2092</v>
      </c>
      <c r="H1893" s="1" t="s">
        <v>5005</v>
      </c>
      <c r="I1893" s="1">
        <f>+Territorio[[#This Row],[id]]</f>
        <v>1883</v>
      </c>
    </row>
    <row r="1894" spans="2:9" x14ac:dyDescent="0.3">
      <c r="B1894">
        <v>1884</v>
      </c>
      <c r="C1894" s="1" t="s">
        <v>5006</v>
      </c>
      <c r="D1894" s="1" t="s">
        <v>5007</v>
      </c>
      <c r="E1894" s="1" t="s">
        <v>2322</v>
      </c>
      <c r="F1894" s="1" t="s">
        <v>487</v>
      </c>
      <c r="G1894" s="1" t="s">
        <v>2092</v>
      </c>
      <c r="H1894" s="1" t="s">
        <v>5008</v>
      </c>
      <c r="I1894" s="1">
        <f>+Territorio[[#This Row],[id]]</f>
        <v>1884</v>
      </c>
    </row>
    <row r="1895" spans="2:9" x14ac:dyDescent="0.3">
      <c r="B1895">
        <v>1885</v>
      </c>
      <c r="C1895" s="1" t="s">
        <v>831</v>
      </c>
      <c r="D1895" s="1" t="s">
        <v>5009</v>
      </c>
      <c r="E1895" s="1" t="s">
        <v>2322</v>
      </c>
      <c r="F1895" s="1" t="s">
        <v>487</v>
      </c>
      <c r="G1895" s="1" t="s">
        <v>2092</v>
      </c>
      <c r="H1895" s="1" t="s">
        <v>5010</v>
      </c>
      <c r="I1895" s="1">
        <f>+Territorio[[#This Row],[id]]</f>
        <v>1885</v>
      </c>
    </row>
    <row r="1896" spans="2:9" x14ac:dyDescent="0.3">
      <c r="B1896">
        <v>1886</v>
      </c>
      <c r="C1896" s="1" t="s">
        <v>5011</v>
      </c>
      <c r="D1896" s="1" t="s">
        <v>5012</v>
      </c>
      <c r="E1896" s="1" t="s">
        <v>2322</v>
      </c>
      <c r="F1896" s="1" t="s">
        <v>487</v>
      </c>
      <c r="G1896" s="1" t="s">
        <v>2092</v>
      </c>
      <c r="H1896" s="1" t="s">
        <v>5013</v>
      </c>
      <c r="I1896" s="1">
        <f>+Territorio[[#This Row],[id]]</f>
        <v>1886</v>
      </c>
    </row>
    <row r="1897" spans="2:9" x14ac:dyDescent="0.3">
      <c r="B1897">
        <v>1887</v>
      </c>
      <c r="C1897" s="1" t="s">
        <v>5014</v>
      </c>
      <c r="D1897" s="1" t="s">
        <v>5015</v>
      </c>
      <c r="E1897" s="1" t="s">
        <v>2322</v>
      </c>
      <c r="F1897" s="1" t="s">
        <v>487</v>
      </c>
      <c r="G1897" s="1" t="s">
        <v>2092</v>
      </c>
      <c r="H1897" s="1" t="s">
        <v>5016</v>
      </c>
      <c r="I1897" s="1">
        <f>+Territorio[[#This Row],[id]]</f>
        <v>1887</v>
      </c>
    </row>
    <row r="1898" spans="2:9" x14ac:dyDescent="0.3">
      <c r="B1898">
        <v>1888</v>
      </c>
      <c r="C1898" s="1" t="s">
        <v>5017</v>
      </c>
      <c r="D1898" s="1" t="s">
        <v>5018</v>
      </c>
      <c r="E1898" s="1" t="s">
        <v>2322</v>
      </c>
      <c r="F1898" s="1" t="s">
        <v>487</v>
      </c>
      <c r="G1898" s="1" t="s">
        <v>2092</v>
      </c>
      <c r="H1898" s="1" t="s">
        <v>5019</v>
      </c>
      <c r="I1898" s="1">
        <f>+Territorio[[#This Row],[id]]</f>
        <v>1888</v>
      </c>
    </row>
    <row r="1899" spans="2:9" x14ac:dyDescent="0.3">
      <c r="B1899">
        <v>1889</v>
      </c>
      <c r="C1899" s="1" t="s">
        <v>5020</v>
      </c>
      <c r="D1899" s="1" t="s">
        <v>5021</v>
      </c>
      <c r="E1899" s="1" t="s">
        <v>2322</v>
      </c>
      <c r="F1899" s="1" t="s">
        <v>487</v>
      </c>
      <c r="G1899" s="1" t="s">
        <v>2092</v>
      </c>
      <c r="H1899" s="1" t="s">
        <v>5022</v>
      </c>
      <c r="I1899" s="1">
        <f>+Territorio[[#This Row],[id]]</f>
        <v>1889</v>
      </c>
    </row>
    <row r="1900" spans="2:9" x14ac:dyDescent="0.3">
      <c r="B1900">
        <v>1890</v>
      </c>
      <c r="C1900" s="1" t="s">
        <v>5023</v>
      </c>
      <c r="D1900" s="1" t="s">
        <v>5024</v>
      </c>
      <c r="E1900" s="1" t="s">
        <v>2322</v>
      </c>
      <c r="F1900" s="1" t="s">
        <v>487</v>
      </c>
      <c r="G1900" s="1" t="s">
        <v>2092</v>
      </c>
      <c r="H1900" s="1" t="s">
        <v>5025</v>
      </c>
      <c r="I1900" s="1">
        <f>+Territorio[[#This Row],[id]]</f>
        <v>1890</v>
      </c>
    </row>
    <row r="1901" spans="2:9" x14ac:dyDescent="0.3">
      <c r="B1901">
        <v>1891</v>
      </c>
      <c r="C1901" s="1" t="s">
        <v>5026</v>
      </c>
      <c r="D1901" s="1" t="s">
        <v>5027</v>
      </c>
      <c r="E1901" s="1" t="s">
        <v>2322</v>
      </c>
      <c r="F1901" s="1" t="s">
        <v>487</v>
      </c>
      <c r="G1901" s="1" t="s">
        <v>2092</v>
      </c>
      <c r="H1901" s="1" t="s">
        <v>5028</v>
      </c>
      <c r="I1901" s="1">
        <f>+Territorio[[#This Row],[id]]</f>
        <v>1891</v>
      </c>
    </row>
    <row r="1902" spans="2:9" x14ac:dyDescent="0.3">
      <c r="B1902">
        <v>1892</v>
      </c>
      <c r="C1902" s="1" t="s">
        <v>5029</v>
      </c>
      <c r="D1902" s="1" t="s">
        <v>5030</v>
      </c>
      <c r="E1902" s="1" t="s">
        <v>2322</v>
      </c>
      <c r="F1902" s="1" t="s">
        <v>487</v>
      </c>
      <c r="G1902" s="1" t="s">
        <v>2092</v>
      </c>
      <c r="H1902" s="1" t="s">
        <v>5031</v>
      </c>
      <c r="I1902" s="1">
        <f>+Territorio[[#This Row],[id]]</f>
        <v>1892</v>
      </c>
    </row>
    <row r="1903" spans="2:9" x14ac:dyDescent="0.3">
      <c r="B1903">
        <v>1893</v>
      </c>
      <c r="C1903" s="1" t="s">
        <v>5032</v>
      </c>
      <c r="D1903" s="1" t="s">
        <v>5033</v>
      </c>
      <c r="E1903" s="1" t="s">
        <v>2322</v>
      </c>
      <c r="F1903" s="1" t="s">
        <v>487</v>
      </c>
      <c r="G1903" s="1" t="s">
        <v>2092</v>
      </c>
      <c r="H1903" s="1" t="s">
        <v>5034</v>
      </c>
      <c r="I1903" s="1">
        <f>+Territorio[[#This Row],[id]]</f>
        <v>1893</v>
      </c>
    </row>
    <row r="1904" spans="2:9" x14ac:dyDescent="0.3">
      <c r="B1904">
        <v>1894</v>
      </c>
      <c r="C1904" s="1" t="s">
        <v>5035</v>
      </c>
      <c r="D1904" s="1" t="s">
        <v>5036</v>
      </c>
      <c r="E1904" s="1" t="s">
        <v>2322</v>
      </c>
      <c r="F1904" s="1" t="s">
        <v>487</v>
      </c>
      <c r="G1904" s="1" t="s">
        <v>2092</v>
      </c>
      <c r="H1904" s="1" t="s">
        <v>5037</v>
      </c>
      <c r="I1904" s="1">
        <f>+Territorio[[#This Row],[id]]</f>
        <v>1894</v>
      </c>
    </row>
    <row r="1905" spans="2:9" x14ac:dyDescent="0.3">
      <c r="B1905">
        <v>1895</v>
      </c>
      <c r="C1905" s="1" t="s">
        <v>5038</v>
      </c>
      <c r="D1905" s="1" t="s">
        <v>5039</v>
      </c>
      <c r="E1905" s="1" t="s">
        <v>2322</v>
      </c>
      <c r="F1905" s="1" t="s">
        <v>487</v>
      </c>
      <c r="G1905" s="1" t="s">
        <v>2092</v>
      </c>
      <c r="H1905" s="1" t="s">
        <v>5040</v>
      </c>
      <c r="I1905" s="1">
        <f>+Territorio[[#This Row],[id]]</f>
        <v>1895</v>
      </c>
    </row>
    <row r="1906" spans="2:9" x14ac:dyDescent="0.3">
      <c r="B1906">
        <v>1896</v>
      </c>
      <c r="C1906" s="1" t="s">
        <v>867</v>
      </c>
      <c r="D1906" s="1" t="s">
        <v>5041</v>
      </c>
      <c r="E1906" s="1" t="s">
        <v>2322</v>
      </c>
      <c r="F1906" s="1" t="s">
        <v>487</v>
      </c>
      <c r="G1906" s="1" t="s">
        <v>2092</v>
      </c>
      <c r="H1906" s="1" t="s">
        <v>5042</v>
      </c>
      <c r="I1906" s="1">
        <f>+Territorio[[#This Row],[id]]</f>
        <v>1896</v>
      </c>
    </row>
    <row r="1907" spans="2:9" x14ac:dyDescent="0.3">
      <c r="B1907">
        <v>1897</v>
      </c>
      <c r="C1907" s="1" t="s">
        <v>5043</v>
      </c>
      <c r="D1907" s="1" t="s">
        <v>5044</v>
      </c>
      <c r="E1907" s="1" t="s">
        <v>2322</v>
      </c>
      <c r="F1907" s="1" t="s">
        <v>487</v>
      </c>
      <c r="G1907" s="1" t="s">
        <v>2092</v>
      </c>
      <c r="H1907" s="1" t="s">
        <v>5045</v>
      </c>
      <c r="I1907" s="1">
        <f>+Territorio[[#This Row],[id]]</f>
        <v>1897</v>
      </c>
    </row>
    <row r="1908" spans="2:9" x14ac:dyDescent="0.3">
      <c r="B1908">
        <v>1898</v>
      </c>
      <c r="C1908" s="1" t="s">
        <v>5046</v>
      </c>
      <c r="D1908" s="1" t="s">
        <v>5047</v>
      </c>
      <c r="E1908" s="1" t="s">
        <v>2322</v>
      </c>
      <c r="F1908" s="1" t="s">
        <v>487</v>
      </c>
      <c r="G1908" s="1" t="s">
        <v>2092</v>
      </c>
      <c r="H1908" s="1" t="s">
        <v>5048</v>
      </c>
      <c r="I1908" s="1">
        <f>+Territorio[[#This Row],[id]]</f>
        <v>1898</v>
      </c>
    </row>
    <row r="1909" spans="2:9" x14ac:dyDescent="0.3">
      <c r="B1909">
        <v>1899</v>
      </c>
      <c r="C1909" s="1" t="s">
        <v>5049</v>
      </c>
      <c r="D1909" s="1" t="s">
        <v>5050</v>
      </c>
      <c r="E1909" s="1" t="s">
        <v>2322</v>
      </c>
      <c r="F1909" s="1" t="s">
        <v>487</v>
      </c>
      <c r="G1909" s="1" t="s">
        <v>2092</v>
      </c>
      <c r="H1909" s="1" t="s">
        <v>5051</v>
      </c>
      <c r="I1909" s="1">
        <f>+Territorio[[#This Row],[id]]</f>
        <v>1899</v>
      </c>
    </row>
    <row r="1910" spans="2:9" x14ac:dyDescent="0.3">
      <c r="B1910">
        <v>1900</v>
      </c>
      <c r="C1910" s="1" t="s">
        <v>5052</v>
      </c>
      <c r="D1910" s="1" t="s">
        <v>5053</v>
      </c>
      <c r="E1910" s="1" t="s">
        <v>2322</v>
      </c>
      <c r="F1910" s="1" t="s">
        <v>487</v>
      </c>
      <c r="G1910" s="1" t="s">
        <v>2092</v>
      </c>
      <c r="H1910" s="1" t="s">
        <v>5054</v>
      </c>
      <c r="I1910" s="1">
        <f>+Territorio[[#This Row],[id]]</f>
        <v>1900</v>
      </c>
    </row>
    <row r="1911" spans="2:9" x14ac:dyDescent="0.3">
      <c r="B1911">
        <v>1901</v>
      </c>
      <c r="C1911" s="1" t="s">
        <v>5055</v>
      </c>
      <c r="D1911" s="1" t="s">
        <v>5056</v>
      </c>
      <c r="E1911" s="1" t="s">
        <v>2322</v>
      </c>
      <c r="F1911" s="1" t="s">
        <v>487</v>
      </c>
      <c r="G1911" s="1" t="s">
        <v>2092</v>
      </c>
      <c r="H1911" s="1" t="s">
        <v>5057</v>
      </c>
      <c r="I1911" s="1">
        <f>+Territorio[[#This Row],[id]]</f>
        <v>1901</v>
      </c>
    </row>
    <row r="1912" spans="2:9" x14ac:dyDescent="0.3">
      <c r="B1912">
        <v>1902</v>
      </c>
      <c r="C1912" s="1" t="s">
        <v>885</v>
      </c>
      <c r="D1912" s="1" t="s">
        <v>5058</v>
      </c>
      <c r="E1912" s="1" t="s">
        <v>2322</v>
      </c>
      <c r="F1912" s="1" t="s">
        <v>487</v>
      </c>
      <c r="G1912" s="1" t="s">
        <v>2092</v>
      </c>
      <c r="H1912" s="1" t="s">
        <v>5059</v>
      </c>
      <c r="I1912" s="1">
        <f>+Territorio[[#This Row],[id]]</f>
        <v>1902</v>
      </c>
    </row>
    <row r="1913" spans="2:9" x14ac:dyDescent="0.3">
      <c r="B1913">
        <v>1903</v>
      </c>
      <c r="C1913" s="1" t="s">
        <v>5060</v>
      </c>
      <c r="D1913" s="1" t="s">
        <v>5061</v>
      </c>
      <c r="E1913" s="1" t="s">
        <v>2322</v>
      </c>
      <c r="F1913" s="1" t="s">
        <v>487</v>
      </c>
      <c r="G1913" s="1" t="s">
        <v>2092</v>
      </c>
      <c r="H1913" s="1" t="s">
        <v>5062</v>
      </c>
      <c r="I1913" s="1">
        <f>+Territorio[[#This Row],[id]]</f>
        <v>1903</v>
      </c>
    </row>
    <row r="1914" spans="2:9" x14ac:dyDescent="0.3">
      <c r="B1914">
        <v>1904</v>
      </c>
      <c r="C1914" s="1" t="s">
        <v>5063</v>
      </c>
      <c r="D1914" s="1" t="s">
        <v>5064</v>
      </c>
      <c r="E1914" s="1" t="s">
        <v>2322</v>
      </c>
      <c r="F1914" s="1" t="s">
        <v>487</v>
      </c>
      <c r="G1914" s="1" t="s">
        <v>2092</v>
      </c>
      <c r="H1914" s="1" t="s">
        <v>5065</v>
      </c>
      <c r="I1914" s="1">
        <f>+Territorio[[#This Row],[id]]</f>
        <v>1904</v>
      </c>
    </row>
    <row r="1915" spans="2:9" x14ac:dyDescent="0.3">
      <c r="B1915">
        <v>1905</v>
      </c>
      <c r="C1915" s="1" t="s">
        <v>5066</v>
      </c>
      <c r="D1915" s="1" t="s">
        <v>5067</v>
      </c>
      <c r="E1915" s="1" t="s">
        <v>2322</v>
      </c>
      <c r="F1915" s="1" t="s">
        <v>487</v>
      </c>
      <c r="G1915" s="1" t="s">
        <v>2092</v>
      </c>
      <c r="H1915" s="1" t="s">
        <v>5068</v>
      </c>
      <c r="I1915" s="1">
        <f>+Territorio[[#This Row],[id]]</f>
        <v>1905</v>
      </c>
    </row>
    <row r="1916" spans="2:9" x14ac:dyDescent="0.3">
      <c r="B1916">
        <v>1906</v>
      </c>
      <c r="C1916" s="1" t="s">
        <v>843</v>
      </c>
      <c r="D1916" s="1" t="s">
        <v>5069</v>
      </c>
      <c r="E1916" s="1" t="s">
        <v>2322</v>
      </c>
      <c r="F1916" s="1" t="s">
        <v>487</v>
      </c>
      <c r="G1916" s="1" t="s">
        <v>2092</v>
      </c>
      <c r="H1916" s="1" t="s">
        <v>5070</v>
      </c>
      <c r="I1916" s="1">
        <f>+Territorio[[#This Row],[id]]</f>
        <v>1906</v>
      </c>
    </row>
    <row r="1917" spans="2:9" x14ac:dyDescent="0.3">
      <c r="B1917">
        <v>1907</v>
      </c>
      <c r="C1917" s="1" t="s">
        <v>5071</v>
      </c>
      <c r="D1917" s="1" t="s">
        <v>5072</v>
      </c>
      <c r="E1917" s="1" t="s">
        <v>2322</v>
      </c>
      <c r="F1917" s="1" t="s">
        <v>487</v>
      </c>
      <c r="G1917" s="1" t="s">
        <v>2092</v>
      </c>
      <c r="H1917" s="1" t="s">
        <v>5073</v>
      </c>
      <c r="I1917" s="1">
        <f>+Territorio[[#This Row],[id]]</f>
        <v>1907</v>
      </c>
    </row>
    <row r="1918" spans="2:9" x14ac:dyDescent="0.3">
      <c r="B1918">
        <v>1908</v>
      </c>
      <c r="C1918" s="1" t="s">
        <v>5074</v>
      </c>
      <c r="D1918" s="1" t="s">
        <v>5075</v>
      </c>
      <c r="E1918" s="1" t="s">
        <v>2322</v>
      </c>
      <c r="F1918" s="1" t="s">
        <v>487</v>
      </c>
      <c r="G1918" s="1" t="s">
        <v>2092</v>
      </c>
      <c r="H1918" s="1" t="s">
        <v>5076</v>
      </c>
      <c r="I1918" s="1">
        <f>+Territorio[[#This Row],[id]]</f>
        <v>1908</v>
      </c>
    </row>
    <row r="1919" spans="2:9" x14ac:dyDescent="0.3">
      <c r="B1919">
        <v>1909</v>
      </c>
      <c r="C1919" s="1" t="s">
        <v>5077</v>
      </c>
      <c r="D1919" s="1" t="s">
        <v>5078</v>
      </c>
      <c r="E1919" s="1" t="s">
        <v>2322</v>
      </c>
      <c r="F1919" s="1" t="s">
        <v>487</v>
      </c>
      <c r="G1919" s="1" t="s">
        <v>2092</v>
      </c>
      <c r="H1919" s="1" t="s">
        <v>5079</v>
      </c>
      <c r="I1919" s="1">
        <f>+Territorio[[#This Row],[id]]</f>
        <v>1909</v>
      </c>
    </row>
    <row r="1920" spans="2:9" x14ac:dyDescent="0.3">
      <c r="B1920">
        <v>1910</v>
      </c>
      <c r="C1920" s="1" t="s">
        <v>855</v>
      </c>
      <c r="D1920" s="1" t="s">
        <v>5080</v>
      </c>
      <c r="E1920" s="1" t="s">
        <v>2322</v>
      </c>
      <c r="F1920" s="1" t="s">
        <v>487</v>
      </c>
      <c r="G1920" s="1" t="s">
        <v>2092</v>
      </c>
      <c r="H1920" s="1" t="s">
        <v>5081</v>
      </c>
      <c r="I1920" s="1">
        <f>+Territorio[[#This Row],[id]]</f>
        <v>1910</v>
      </c>
    </row>
    <row r="1921" spans="2:9" x14ac:dyDescent="0.3">
      <c r="B1921">
        <v>1911</v>
      </c>
      <c r="C1921" s="1" t="s">
        <v>5082</v>
      </c>
      <c r="D1921" s="1" t="s">
        <v>5083</v>
      </c>
      <c r="E1921" s="1" t="s">
        <v>2322</v>
      </c>
      <c r="F1921" s="1" t="s">
        <v>487</v>
      </c>
      <c r="G1921" s="1" t="s">
        <v>2092</v>
      </c>
      <c r="H1921" s="1" t="s">
        <v>5084</v>
      </c>
      <c r="I1921" s="1">
        <f>+Territorio[[#This Row],[id]]</f>
        <v>1911</v>
      </c>
    </row>
    <row r="1922" spans="2:9" x14ac:dyDescent="0.3">
      <c r="B1922">
        <v>1912</v>
      </c>
      <c r="C1922" s="1" t="s">
        <v>5085</v>
      </c>
      <c r="D1922" s="1" t="s">
        <v>5086</v>
      </c>
      <c r="E1922" s="1" t="s">
        <v>2322</v>
      </c>
      <c r="F1922" s="1" t="s">
        <v>487</v>
      </c>
      <c r="G1922" s="1" t="s">
        <v>2092</v>
      </c>
      <c r="H1922" s="1" t="s">
        <v>5087</v>
      </c>
      <c r="I1922" s="1">
        <f>+Territorio[[#This Row],[id]]</f>
        <v>1912</v>
      </c>
    </row>
    <row r="1923" spans="2:9" x14ac:dyDescent="0.3">
      <c r="B1923">
        <v>1913</v>
      </c>
      <c r="C1923" s="1" t="s">
        <v>888</v>
      </c>
      <c r="D1923" s="1" t="s">
        <v>5088</v>
      </c>
      <c r="E1923" s="1" t="s">
        <v>2322</v>
      </c>
      <c r="F1923" s="1" t="s">
        <v>487</v>
      </c>
      <c r="G1923" s="1" t="s">
        <v>2092</v>
      </c>
      <c r="H1923" s="1" t="s">
        <v>5089</v>
      </c>
      <c r="I1923" s="1">
        <f>+Territorio[[#This Row],[id]]</f>
        <v>1913</v>
      </c>
    </row>
    <row r="1924" spans="2:9" x14ac:dyDescent="0.3">
      <c r="B1924">
        <v>1914</v>
      </c>
      <c r="C1924" s="1" t="s">
        <v>5090</v>
      </c>
      <c r="D1924" s="1" t="s">
        <v>5091</v>
      </c>
      <c r="E1924" s="1" t="s">
        <v>2322</v>
      </c>
      <c r="F1924" s="1" t="s">
        <v>487</v>
      </c>
      <c r="G1924" s="1" t="s">
        <v>2092</v>
      </c>
      <c r="H1924" s="1" t="s">
        <v>5092</v>
      </c>
      <c r="I1924" s="1">
        <f>+Territorio[[#This Row],[id]]</f>
        <v>1914</v>
      </c>
    </row>
    <row r="1925" spans="2:9" x14ac:dyDescent="0.3">
      <c r="B1925">
        <v>1915</v>
      </c>
      <c r="C1925" s="1" t="s">
        <v>5093</v>
      </c>
      <c r="D1925" s="1" t="s">
        <v>5094</v>
      </c>
      <c r="E1925" s="1" t="s">
        <v>2322</v>
      </c>
      <c r="F1925" s="1" t="s">
        <v>487</v>
      </c>
      <c r="G1925" s="1" t="s">
        <v>2092</v>
      </c>
      <c r="H1925" s="1" t="s">
        <v>5095</v>
      </c>
      <c r="I1925" s="1">
        <f>+Territorio[[#This Row],[id]]</f>
        <v>1915</v>
      </c>
    </row>
    <row r="1926" spans="2:9" x14ac:dyDescent="0.3">
      <c r="B1926">
        <v>1916</v>
      </c>
      <c r="C1926" s="1" t="s">
        <v>5096</v>
      </c>
      <c r="D1926" s="1" t="s">
        <v>5097</v>
      </c>
      <c r="E1926" s="1" t="s">
        <v>2322</v>
      </c>
      <c r="F1926" s="1" t="s">
        <v>487</v>
      </c>
      <c r="G1926" s="1" t="s">
        <v>2092</v>
      </c>
      <c r="H1926" s="1" t="s">
        <v>5098</v>
      </c>
      <c r="I1926" s="1">
        <f>+Territorio[[#This Row],[id]]</f>
        <v>1916</v>
      </c>
    </row>
    <row r="1927" spans="2:9" x14ac:dyDescent="0.3">
      <c r="B1927">
        <v>1917</v>
      </c>
      <c r="C1927" s="1" t="s">
        <v>5099</v>
      </c>
      <c r="D1927" s="1" t="s">
        <v>5100</v>
      </c>
      <c r="E1927" s="1" t="s">
        <v>2322</v>
      </c>
      <c r="F1927" s="1" t="s">
        <v>487</v>
      </c>
      <c r="G1927" s="1" t="s">
        <v>2092</v>
      </c>
      <c r="H1927" s="1" t="s">
        <v>5101</v>
      </c>
      <c r="I1927" s="1">
        <f>+Territorio[[#This Row],[id]]</f>
        <v>1917</v>
      </c>
    </row>
    <row r="1928" spans="2:9" x14ac:dyDescent="0.3">
      <c r="B1928">
        <v>1918</v>
      </c>
      <c r="C1928" s="1" t="s">
        <v>5102</v>
      </c>
      <c r="D1928" s="1" t="s">
        <v>5103</v>
      </c>
      <c r="E1928" s="1" t="s">
        <v>2322</v>
      </c>
      <c r="F1928" s="1" t="s">
        <v>487</v>
      </c>
      <c r="G1928" s="1" t="s">
        <v>2092</v>
      </c>
      <c r="H1928" s="1" t="s">
        <v>5104</v>
      </c>
      <c r="I1928" s="1">
        <f>+Territorio[[#This Row],[id]]</f>
        <v>1918</v>
      </c>
    </row>
    <row r="1929" spans="2:9" x14ac:dyDescent="0.3">
      <c r="B1929">
        <v>1919</v>
      </c>
      <c r="C1929" s="1" t="s">
        <v>5105</v>
      </c>
      <c r="D1929" s="1" t="s">
        <v>5106</v>
      </c>
      <c r="E1929" s="1" t="s">
        <v>2322</v>
      </c>
      <c r="F1929" s="1" t="s">
        <v>487</v>
      </c>
      <c r="G1929" s="1" t="s">
        <v>2092</v>
      </c>
      <c r="H1929" s="1" t="s">
        <v>5107</v>
      </c>
      <c r="I1929" s="1">
        <f>+Territorio[[#This Row],[id]]</f>
        <v>1919</v>
      </c>
    </row>
    <row r="1930" spans="2:9" x14ac:dyDescent="0.3">
      <c r="B1930">
        <v>1920</v>
      </c>
      <c r="C1930" s="1" t="s">
        <v>5108</v>
      </c>
      <c r="D1930" s="1" t="s">
        <v>5109</v>
      </c>
      <c r="E1930" s="1" t="s">
        <v>2322</v>
      </c>
      <c r="F1930" s="1" t="s">
        <v>487</v>
      </c>
      <c r="G1930" s="1" t="s">
        <v>2092</v>
      </c>
      <c r="H1930" s="1" t="s">
        <v>5110</v>
      </c>
      <c r="I1930" s="1">
        <f>+Territorio[[#This Row],[id]]</f>
        <v>1920</v>
      </c>
    </row>
    <row r="1931" spans="2:9" x14ac:dyDescent="0.3">
      <c r="B1931">
        <v>1921</v>
      </c>
      <c r="C1931" s="1" t="s">
        <v>5111</v>
      </c>
      <c r="D1931" s="1" t="s">
        <v>5112</v>
      </c>
      <c r="E1931" s="1" t="s">
        <v>2322</v>
      </c>
      <c r="F1931" s="1" t="s">
        <v>487</v>
      </c>
      <c r="G1931" s="1" t="s">
        <v>2092</v>
      </c>
      <c r="H1931" s="1" t="s">
        <v>5113</v>
      </c>
      <c r="I1931" s="1">
        <f>+Territorio[[#This Row],[id]]</f>
        <v>1921</v>
      </c>
    </row>
    <row r="1932" spans="2:9" x14ac:dyDescent="0.3">
      <c r="B1932">
        <v>1922</v>
      </c>
      <c r="C1932" s="1" t="s">
        <v>5114</v>
      </c>
      <c r="D1932" s="1" t="s">
        <v>5115</v>
      </c>
      <c r="E1932" s="1" t="s">
        <v>2322</v>
      </c>
      <c r="F1932" s="1" t="s">
        <v>487</v>
      </c>
      <c r="G1932" s="1" t="s">
        <v>2092</v>
      </c>
      <c r="H1932" s="1" t="s">
        <v>5116</v>
      </c>
      <c r="I1932" s="1">
        <f>+Territorio[[#This Row],[id]]</f>
        <v>1922</v>
      </c>
    </row>
    <row r="1933" spans="2:9" x14ac:dyDescent="0.3">
      <c r="B1933">
        <v>1923</v>
      </c>
      <c r="C1933" s="1" t="s">
        <v>5117</v>
      </c>
      <c r="D1933" s="1" t="s">
        <v>5118</v>
      </c>
      <c r="E1933" s="1" t="s">
        <v>2322</v>
      </c>
      <c r="F1933" s="1" t="s">
        <v>487</v>
      </c>
      <c r="G1933" s="1" t="s">
        <v>2092</v>
      </c>
      <c r="H1933" s="1" t="s">
        <v>5119</v>
      </c>
      <c r="I1933" s="1">
        <f>+Territorio[[#This Row],[id]]</f>
        <v>1923</v>
      </c>
    </row>
    <row r="1934" spans="2:9" x14ac:dyDescent="0.3">
      <c r="B1934">
        <v>1924</v>
      </c>
      <c r="C1934" s="1" t="s">
        <v>5120</v>
      </c>
      <c r="D1934" s="1" t="s">
        <v>5121</v>
      </c>
      <c r="E1934" s="1" t="s">
        <v>2322</v>
      </c>
      <c r="F1934" s="1" t="s">
        <v>487</v>
      </c>
      <c r="G1934" s="1" t="s">
        <v>2092</v>
      </c>
      <c r="H1934" s="1" t="s">
        <v>5122</v>
      </c>
      <c r="I1934" s="1">
        <f>+Territorio[[#This Row],[id]]</f>
        <v>1924</v>
      </c>
    </row>
    <row r="1935" spans="2:9" x14ac:dyDescent="0.3">
      <c r="B1935">
        <v>1925</v>
      </c>
      <c r="C1935" s="1" t="s">
        <v>5123</v>
      </c>
      <c r="D1935" s="1" t="s">
        <v>5124</v>
      </c>
      <c r="E1935" s="1" t="s">
        <v>2322</v>
      </c>
      <c r="F1935" s="1" t="s">
        <v>487</v>
      </c>
      <c r="G1935" s="1" t="s">
        <v>2092</v>
      </c>
      <c r="H1935" s="1" t="s">
        <v>5125</v>
      </c>
      <c r="I1935" s="1">
        <f>+Territorio[[#This Row],[id]]</f>
        <v>1925</v>
      </c>
    </row>
    <row r="1936" spans="2:9" x14ac:dyDescent="0.3">
      <c r="B1936">
        <v>1926</v>
      </c>
      <c r="C1936" s="1" t="s">
        <v>5126</v>
      </c>
      <c r="D1936" s="1" t="s">
        <v>5127</v>
      </c>
      <c r="E1936" s="1" t="s">
        <v>2322</v>
      </c>
      <c r="F1936" s="1" t="s">
        <v>487</v>
      </c>
      <c r="G1936" s="1" t="s">
        <v>2092</v>
      </c>
      <c r="H1936" s="1" t="s">
        <v>5128</v>
      </c>
      <c r="I1936" s="1">
        <f>+Territorio[[#This Row],[id]]</f>
        <v>1926</v>
      </c>
    </row>
    <row r="1937" spans="2:9" x14ac:dyDescent="0.3">
      <c r="B1937">
        <v>1927</v>
      </c>
      <c r="C1937" s="1" t="s">
        <v>5129</v>
      </c>
      <c r="D1937" s="1" t="s">
        <v>5130</v>
      </c>
      <c r="E1937" s="1" t="s">
        <v>2322</v>
      </c>
      <c r="F1937" s="1" t="s">
        <v>487</v>
      </c>
      <c r="G1937" s="1" t="s">
        <v>2092</v>
      </c>
      <c r="H1937" s="1" t="s">
        <v>5131</v>
      </c>
      <c r="I1937" s="1">
        <f>+Territorio[[#This Row],[id]]</f>
        <v>1927</v>
      </c>
    </row>
    <row r="1938" spans="2:9" x14ac:dyDescent="0.3">
      <c r="B1938">
        <v>1928</v>
      </c>
      <c r="C1938" s="1" t="s">
        <v>5132</v>
      </c>
      <c r="D1938" s="1" t="s">
        <v>5133</v>
      </c>
      <c r="E1938" s="1" t="s">
        <v>2322</v>
      </c>
      <c r="F1938" s="1" t="s">
        <v>487</v>
      </c>
      <c r="G1938" s="1" t="s">
        <v>2092</v>
      </c>
      <c r="H1938" s="1" t="s">
        <v>5134</v>
      </c>
      <c r="I1938" s="1">
        <f>+Territorio[[#This Row],[id]]</f>
        <v>1928</v>
      </c>
    </row>
    <row r="1939" spans="2:9" x14ac:dyDescent="0.3">
      <c r="B1939">
        <v>1929</v>
      </c>
      <c r="C1939" s="1" t="s">
        <v>5135</v>
      </c>
      <c r="D1939" s="1" t="s">
        <v>5136</v>
      </c>
      <c r="E1939" s="1" t="s">
        <v>2322</v>
      </c>
      <c r="F1939" s="1" t="s">
        <v>487</v>
      </c>
      <c r="G1939" s="1" t="s">
        <v>2092</v>
      </c>
      <c r="H1939" s="1" t="s">
        <v>5137</v>
      </c>
      <c r="I1939" s="1">
        <f>+Territorio[[#This Row],[id]]</f>
        <v>1929</v>
      </c>
    </row>
    <row r="1940" spans="2:9" x14ac:dyDescent="0.3">
      <c r="B1940">
        <v>1930</v>
      </c>
      <c r="C1940" s="1" t="s">
        <v>5138</v>
      </c>
      <c r="D1940" s="1" t="s">
        <v>5139</v>
      </c>
      <c r="E1940" s="1" t="s">
        <v>2322</v>
      </c>
      <c r="F1940" s="1" t="s">
        <v>487</v>
      </c>
      <c r="G1940" s="1" t="s">
        <v>2092</v>
      </c>
      <c r="H1940" s="1" t="s">
        <v>5140</v>
      </c>
      <c r="I1940" s="1">
        <f>+Territorio[[#This Row],[id]]</f>
        <v>1930</v>
      </c>
    </row>
    <row r="1941" spans="2:9" x14ac:dyDescent="0.3">
      <c r="B1941">
        <v>1931</v>
      </c>
      <c r="C1941" s="1" t="s">
        <v>5141</v>
      </c>
      <c r="D1941" s="1" t="s">
        <v>5142</v>
      </c>
      <c r="E1941" s="1" t="s">
        <v>2322</v>
      </c>
      <c r="F1941" s="1" t="s">
        <v>487</v>
      </c>
      <c r="G1941" s="1" t="s">
        <v>2092</v>
      </c>
      <c r="H1941" s="1" t="s">
        <v>5143</v>
      </c>
      <c r="I1941" s="1">
        <f>+Territorio[[#This Row],[id]]</f>
        <v>1931</v>
      </c>
    </row>
    <row r="1942" spans="2:9" x14ac:dyDescent="0.3">
      <c r="B1942">
        <v>1932</v>
      </c>
      <c r="C1942" s="1" t="s">
        <v>5144</v>
      </c>
      <c r="D1942" s="1" t="s">
        <v>1676</v>
      </c>
      <c r="E1942" s="1" t="s">
        <v>5145</v>
      </c>
      <c r="F1942" s="1" t="s">
        <v>457</v>
      </c>
      <c r="G1942" s="1" t="s">
        <v>1064</v>
      </c>
      <c r="H1942" s="1" t="s">
        <v>5146</v>
      </c>
      <c r="I1942" s="1">
        <f>+Territorio[[#This Row],[id]]</f>
        <v>1932</v>
      </c>
    </row>
    <row r="1943" spans="2:9" x14ac:dyDescent="0.3">
      <c r="B1943">
        <v>1933</v>
      </c>
      <c r="C1943" s="1" t="s">
        <v>5147</v>
      </c>
      <c r="D1943" s="1" t="s">
        <v>1679</v>
      </c>
      <c r="E1943" s="1" t="s">
        <v>5145</v>
      </c>
      <c r="F1943" s="1" t="s">
        <v>457</v>
      </c>
      <c r="G1943" s="1" t="s">
        <v>1064</v>
      </c>
      <c r="H1943" s="1" t="s">
        <v>5148</v>
      </c>
      <c r="I1943" s="1">
        <f>+Territorio[[#This Row],[id]]</f>
        <v>1933</v>
      </c>
    </row>
    <row r="1944" spans="2:9" x14ac:dyDescent="0.3">
      <c r="B1944">
        <v>1934</v>
      </c>
      <c r="C1944" s="1" t="s">
        <v>5149</v>
      </c>
      <c r="D1944" s="1" t="s">
        <v>1682</v>
      </c>
      <c r="E1944" s="1" t="s">
        <v>5145</v>
      </c>
      <c r="F1944" s="1" t="s">
        <v>457</v>
      </c>
      <c r="G1944" s="1" t="s">
        <v>1064</v>
      </c>
      <c r="H1944" s="1" t="s">
        <v>5150</v>
      </c>
      <c r="I1944" s="1">
        <f>+Territorio[[#This Row],[id]]</f>
        <v>1934</v>
      </c>
    </row>
    <row r="1945" spans="2:9" x14ac:dyDescent="0.3">
      <c r="B1945">
        <v>1935</v>
      </c>
      <c r="C1945" s="1" t="s">
        <v>5151</v>
      </c>
      <c r="D1945" s="1" t="s">
        <v>1685</v>
      </c>
      <c r="E1945" s="1" t="s">
        <v>5145</v>
      </c>
      <c r="F1945" s="1" t="s">
        <v>457</v>
      </c>
      <c r="G1945" s="1" t="s">
        <v>1064</v>
      </c>
      <c r="H1945" s="1" t="s">
        <v>5152</v>
      </c>
      <c r="I1945" s="1">
        <f>+Territorio[[#This Row],[id]]</f>
        <v>1935</v>
      </c>
    </row>
    <row r="1946" spans="2:9" x14ac:dyDescent="0.3">
      <c r="B1946">
        <v>1936</v>
      </c>
      <c r="C1946" s="1" t="s">
        <v>5153</v>
      </c>
      <c r="D1946" s="1" t="s">
        <v>1688</v>
      </c>
      <c r="E1946" s="1" t="s">
        <v>5145</v>
      </c>
      <c r="F1946" s="1" t="s">
        <v>457</v>
      </c>
      <c r="G1946" s="1" t="s">
        <v>1064</v>
      </c>
      <c r="H1946" s="1" t="s">
        <v>5154</v>
      </c>
      <c r="I1946" s="1">
        <f>+Territorio[[#This Row],[id]]</f>
        <v>1936</v>
      </c>
    </row>
    <row r="1947" spans="2:9" x14ac:dyDescent="0.3">
      <c r="B1947">
        <v>1937</v>
      </c>
      <c r="C1947" s="1" t="s">
        <v>5155</v>
      </c>
      <c r="D1947" s="1" t="s">
        <v>1727</v>
      </c>
      <c r="E1947" s="1" t="s">
        <v>5145</v>
      </c>
      <c r="F1947" s="1" t="s">
        <v>457</v>
      </c>
      <c r="G1947" s="1" t="s">
        <v>1064</v>
      </c>
      <c r="H1947" s="1" t="s">
        <v>5156</v>
      </c>
      <c r="I1947" s="1">
        <f>+Territorio[[#This Row],[id]]</f>
        <v>1937</v>
      </c>
    </row>
    <row r="1948" spans="2:9" x14ac:dyDescent="0.3">
      <c r="B1948">
        <v>1938</v>
      </c>
      <c r="C1948" s="1" t="s">
        <v>5157</v>
      </c>
      <c r="D1948" s="1" t="s">
        <v>1703</v>
      </c>
      <c r="E1948" s="1" t="s">
        <v>5145</v>
      </c>
      <c r="F1948" s="1" t="s">
        <v>457</v>
      </c>
      <c r="G1948" s="1" t="s">
        <v>1064</v>
      </c>
      <c r="H1948" s="1" t="s">
        <v>5158</v>
      </c>
      <c r="I1948" s="1">
        <f>+Territorio[[#This Row],[id]]</f>
        <v>1938</v>
      </c>
    </row>
    <row r="1949" spans="2:9" x14ac:dyDescent="0.3">
      <c r="B1949">
        <v>1939</v>
      </c>
      <c r="C1949" s="1" t="s">
        <v>5159</v>
      </c>
      <c r="D1949" s="1" t="s">
        <v>1709</v>
      </c>
      <c r="E1949" s="1" t="s">
        <v>5145</v>
      </c>
      <c r="F1949" s="1" t="s">
        <v>457</v>
      </c>
      <c r="G1949" s="1" t="s">
        <v>1064</v>
      </c>
      <c r="H1949" s="1" t="s">
        <v>5160</v>
      </c>
      <c r="I1949" s="1">
        <f>+Territorio[[#This Row],[id]]</f>
        <v>1939</v>
      </c>
    </row>
    <row r="1950" spans="2:9" x14ac:dyDescent="0.3">
      <c r="B1950">
        <v>1940</v>
      </c>
      <c r="C1950" s="1" t="s">
        <v>5161</v>
      </c>
      <c r="D1950" s="1" t="s">
        <v>1712</v>
      </c>
      <c r="E1950" s="1" t="s">
        <v>5145</v>
      </c>
      <c r="F1950" s="1" t="s">
        <v>457</v>
      </c>
      <c r="G1950" s="1" t="s">
        <v>1064</v>
      </c>
      <c r="H1950" s="1" t="s">
        <v>5162</v>
      </c>
      <c r="I1950" s="1">
        <f>+Territorio[[#This Row],[id]]</f>
        <v>1940</v>
      </c>
    </row>
    <row r="1951" spans="2:9" x14ac:dyDescent="0.3">
      <c r="B1951">
        <v>1941</v>
      </c>
      <c r="C1951" s="1" t="s">
        <v>5163</v>
      </c>
      <c r="D1951" s="1" t="s">
        <v>1718</v>
      </c>
      <c r="E1951" s="1" t="s">
        <v>5145</v>
      </c>
      <c r="F1951" s="1" t="s">
        <v>457</v>
      </c>
      <c r="G1951" s="1" t="s">
        <v>1064</v>
      </c>
      <c r="H1951" s="1" t="s">
        <v>5164</v>
      </c>
      <c r="I1951" s="1">
        <f>+Territorio[[#This Row],[id]]</f>
        <v>1941</v>
      </c>
    </row>
    <row r="1952" spans="2:9" x14ac:dyDescent="0.3">
      <c r="B1952">
        <v>1942</v>
      </c>
      <c r="C1952" s="1" t="s">
        <v>4700</v>
      </c>
      <c r="D1952" s="1" t="s">
        <v>1721</v>
      </c>
      <c r="E1952" s="1" t="s">
        <v>5145</v>
      </c>
      <c r="F1952" s="1" t="s">
        <v>457</v>
      </c>
      <c r="G1952" s="1" t="s">
        <v>1064</v>
      </c>
      <c r="H1952" s="1" t="s">
        <v>5165</v>
      </c>
      <c r="I1952" s="1">
        <f>+Territorio[[#This Row],[id]]</f>
        <v>1942</v>
      </c>
    </row>
    <row r="1953" spans="2:9" x14ac:dyDescent="0.3">
      <c r="B1953">
        <v>1943</v>
      </c>
      <c r="C1953" s="1" t="s">
        <v>5166</v>
      </c>
      <c r="D1953" s="1" t="s">
        <v>1724</v>
      </c>
      <c r="E1953" s="1" t="s">
        <v>5145</v>
      </c>
      <c r="F1953" s="1" t="s">
        <v>457</v>
      </c>
      <c r="G1953" s="1" t="s">
        <v>1064</v>
      </c>
      <c r="H1953" s="1" t="s">
        <v>5167</v>
      </c>
      <c r="I1953" s="1">
        <f>+Territorio[[#This Row],[id]]</f>
        <v>1943</v>
      </c>
    </row>
    <row r="1954" spans="2:9" x14ac:dyDescent="0.3">
      <c r="B1954">
        <v>1944</v>
      </c>
      <c r="C1954" s="1" t="s">
        <v>5168</v>
      </c>
      <c r="D1954" s="1" t="s">
        <v>1730</v>
      </c>
      <c r="E1954" s="1" t="s">
        <v>5145</v>
      </c>
      <c r="F1954" s="1" t="s">
        <v>457</v>
      </c>
      <c r="G1954" s="1" t="s">
        <v>1064</v>
      </c>
      <c r="H1954" s="1" t="s">
        <v>5169</v>
      </c>
      <c r="I1954" s="1">
        <f>+Territorio[[#This Row],[id]]</f>
        <v>1944</v>
      </c>
    </row>
    <row r="1955" spans="2:9" x14ac:dyDescent="0.3">
      <c r="B1955">
        <v>1945</v>
      </c>
      <c r="C1955" s="1" t="s">
        <v>5170</v>
      </c>
      <c r="D1955" s="1" t="s">
        <v>5171</v>
      </c>
      <c r="E1955" s="1" t="s">
        <v>5145</v>
      </c>
      <c r="F1955" s="1" t="s">
        <v>457</v>
      </c>
      <c r="G1955" s="1" t="s">
        <v>1064</v>
      </c>
      <c r="H1955" s="1" t="s">
        <v>5172</v>
      </c>
      <c r="I1955" s="1">
        <f>+Territorio[[#This Row],[id]]</f>
        <v>1945</v>
      </c>
    </row>
    <row r="1956" spans="2:9" x14ac:dyDescent="0.3">
      <c r="B1956">
        <v>1946</v>
      </c>
      <c r="C1956" s="1" t="s">
        <v>5173</v>
      </c>
      <c r="D1956" s="1" t="s">
        <v>5174</v>
      </c>
      <c r="E1956" s="1" t="s">
        <v>5145</v>
      </c>
      <c r="F1956" s="1" t="s">
        <v>457</v>
      </c>
      <c r="G1956" s="1" t="s">
        <v>1064</v>
      </c>
      <c r="H1956" s="1" t="s">
        <v>5175</v>
      </c>
      <c r="I1956" s="1">
        <f>+Territorio[[#This Row],[id]]</f>
        <v>1946</v>
      </c>
    </row>
    <row r="1957" spans="2:9" x14ac:dyDescent="0.3">
      <c r="B1957">
        <v>1947</v>
      </c>
      <c r="C1957" s="1" t="s">
        <v>5176</v>
      </c>
      <c r="D1957" s="1" t="s">
        <v>5177</v>
      </c>
      <c r="E1957" s="1" t="s">
        <v>5145</v>
      </c>
      <c r="F1957" s="1" t="s">
        <v>457</v>
      </c>
      <c r="G1957" s="1" t="s">
        <v>1064</v>
      </c>
      <c r="H1957" s="1" t="s">
        <v>5178</v>
      </c>
      <c r="I1957" s="1">
        <f>+Territorio[[#This Row],[id]]</f>
        <v>1947</v>
      </c>
    </row>
    <row r="1958" spans="2:9" x14ac:dyDescent="0.3">
      <c r="B1958">
        <v>1948</v>
      </c>
      <c r="C1958" s="1" t="s">
        <v>5179</v>
      </c>
      <c r="D1958" s="1" t="s">
        <v>5180</v>
      </c>
      <c r="E1958" s="1" t="s">
        <v>5145</v>
      </c>
      <c r="F1958" s="1" t="s">
        <v>457</v>
      </c>
      <c r="G1958" s="1" t="s">
        <v>1064</v>
      </c>
      <c r="H1958" s="1" t="s">
        <v>5181</v>
      </c>
      <c r="I1958" s="1">
        <f>+Territorio[[#This Row],[id]]</f>
        <v>1948</v>
      </c>
    </row>
    <row r="1959" spans="2:9" x14ac:dyDescent="0.3">
      <c r="B1959">
        <v>1949</v>
      </c>
      <c r="C1959" s="1" t="s">
        <v>5182</v>
      </c>
      <c r="D1959" s="1" t="s">
        <v>5183</v>
      </c>
      <c r="E1959" s="1" t="s">
        <v>5145</v>
      </c>
      <c r="F1959" s="1" t="s">
        <v>457</v>
      </c>
      <c r="G1959" s="1" t="s">
        <v>1064</v>
      </c>
      <c r="H1959" s="1" t="s">
        <v>5184</v>
      </c>
      <c r="I1959" s="1">
        <f>+Territorio[[#This Row],[id]]</f>
        <v>1949</v>
      </c>
    </row>
    <row r="1960" spans="2:9" x14ac:dyDescent="0.3">
      <c r="B1960">
        <v>1950</v>
      </c>
      <c r="C1960" s="1" t="s">
        <v>5185</v>
      </c>
      <c r="D1960" s="1" t="s">
        <v>1733</v>
      </c>
      <c r="E1960" s="1" t="s">
        <v>5145</v>
      </c>
      <c r="F1960" s="1" t="s">
        <v>457</v>
      </c>
      <c r="G1960" s="1" t="s">
        <v>1064</v>
      </c>
      <c r="H1960" s="1" t="s">
        <v>5186</v>
      </c>
      <c r="I1960" s="1">
        <f>+Territorio[[#This Row],[id]]</f>
        <v>1950</v>
      </c>
    </row>
    <row r="1961" spans="2:9" x14ac:dyDescent="0.3">
      <c r="B1961">
        <v>1951</v>
      </c>
      <c r="C1961" s="1" t="s">
        <v>5187</v>
      </c>
      <c r="D1961" s="1" t="s">
        <v>1736</v>
      </c>
      <c r="E1961" s="1" t="s">
        <v>5145</v>
      </c>
      <c r="F1961" s="1" t="s">
        <v>457</v>
      </c>
      <c r="G1961" s="1" t="s">
        <v>1064</v>
      </c>
      <c r="H1961" s="1" t="s">
        <v>5188</v>
      </c>
      <c r="I1961" s="1">
        <f>+Territorio[[#This Row],[id]]</f>
        <v>1951</v>
      </c>
    </row>
    <row r="1962" spans="2:9" x14ac:dyDescent="0.3">
      <c r="B1962">
        <v>1952</v>
      </c>
      <c r="C1962" s="1" t="s">
        <v>5189</v>
      </c>
      <c r="D1962" s="1" t="s">
        <v>1739</v>
      </c>
      <c r="E1962" s="1" t="s">
        <v>5145</v>
      </c>
      <c r="F1962" s="1" t="s">
        <v>457</v>
      </c>
      <c r="G1962" s="1" t="s">
        <v>1064</v>
      </c>
      <c r="H1962" s="1" t="s">
        <v>5190</v>
      </c>
      <c r="I1962" s="1">
        <f>+Territorio[[#This Row],[id]]</f>
        <v>1952</v>
      </c>
    </row>
    <row r="1963" spans="2:9" x14ac:dyDescent="0.3">
      <c r="B1963">
        <v>1953</v>
      </c>
      <c r="C1963" s="1" t="s">
        <v>5191</v>
      </c>
      <c r="D1963" s="1" t="s">
        <v>1742</v>
      </c>
      <c r="E1963" s="1" t="s">
        <v>5145</v>
      </c>
      <c r="F1963" s="1" t="s">
        <v>457</v>
      </c>
      <c r="G1963" s="1" t="s">
        <v>1064</v>
      </c>
      <c r="H1963" s="1" t="s">
        <v>5192</v>
      </c>
      <c r="I1963" s="1">
        <f>+Territorio[[#This Row],[id]]</f>
        <v>1953</v>
      </c>
    </row>
    <row r="1964" spans="2:9" x14ac:dyDescent="0.3">
      <c r="B1964">
        <v>1954</v>
      </c>
      <c r="C1964" s="1" t="s">
        <v>5193</v>
      </c>
      <c r="D1964" s="1" t="s">
        <v>1745</v>
      </c>
      <c r="E1964" s="1" t="s">
        <v>5145</v>
      </c>
      <c r="F1964" s="1" t="s">
        <v>457</v>
      </c>
      <c r="G1964" s="1" t="s">
        <v>1064</v>
      </c>
      <c r="H1964" s="1" t="s">
        <v>5194</v>
      </c>
      <c r="I1964" s="1">
        <f>+Territorio[[#This Row],[id]]</f>
        <v>1954</v>
      </c>
    </row>
    <row r="1965" spans="2:9" x14ac:dyDescent="0.3">
      <c r="B1965">
        <v>1955</v>
      </c>
      <c r="C1965" s="1" t="s">
        <v>5195</v>
      </c>
      <c r="D1965" s="1" t="s">
        <v>1748</v>
      </c>
      <c r="E1965" s="1" t="s">
        <v>5145</v>
      </c>
      <c r="F1965" s="1" t="s">
        <v>457</v>
      </c>
      <c r="G1965" s="1" t="s">
        <v>1064</v>
      </c>
      <c r="H1965" s="1" t="s">
        <v>5196</v>
      </c>
      <c r="I1965" s="1">
        <f>+Territorio[[#This Row],[id]]</f>
        <v>1955</v>
      </c>
    </row>
    <row r="1966" spans="2:9" x14ac:dyDescent="0.3">
      <c r="B1966">
        <v>1956</v>
      </c>
      <c r="C1966" s="1" t="s">
        <v>5197</v>
      </c>
      <c r="D1966" s="1" t="s">
        <v>1754</v>
      </c>
      <c r="E1966" s="1" t="s">
        <v>5145</v>
      </c>
      <c r="F1966" s="1" t="s">
        <v>457</v>
      </c>
      <c r="G1966" s="1" t="s">
        <v>1064</v>
      </c>
      <c r="H1966" s="1" t="s">
        <v>5198</v>
      </c>
      <c r="I1966" s="1">
        <f>+Territorio[[#This Row],[id]]</f>
        <v>1956</v>
      </c>
    </row>
    <row r="1967" spans="2:9" x14ac:dyDescent="0.3">
      <c r="B1967">
        <v>1957</v>
      </c>
      <c r="C1967" s="1" t="s">
        <v>5199</v>
      </c>
      <c r="D1967" s="1" t="s">
        <v>1757</v>
      </c>
      <c r="E1967" s="1" t="s">
        <v>5145</v>
      </c>
      <c r="F1967" s="1" t="s">
        <v>457</v>
      </c>
      <c r="G1967" s="1" t="s">
        <v>1064</v>
      </c>
      <c r="H1967" s="1" t="s">
        <v>5200</v>
      </c>
      <c r="I1967" s="1">
        <f>+Territorio[[#This Row],[id]]</f>
        <v>1957</v>
      </c>
    </row>
    <row r="1968" spans="2:9" x14ac:dyDescent="0.3">
      <c r="B1968">
        <v>1958</v>
      </c>
      <c r="C1968" s="1" t="s">
        <v>5201</v>
      </c>
      <c r="D1968" s="1" t="s">
        <v>1760</v>
      </c>
      <c r="E1968" s="1" t="s">
        <v>5145</v>
      </c>
      <c r="F1968" s="1" t="s">
        <v>457</v>
      </c>
      <c r="G1968" s="1" t="s">
        <v>1064</v>
      </c>
      <c r="H1968" s="1" t="s">
        <v>5202</v>
      </c>
      <c r="I1968" s="1">
        <f>+Territorio[[#This Row],[id]]</f>
        <v>1958</v>
      </c>
    </row>
    <row r="1969" spans="2:9" x14ac:dyDescent="0.3">
      <c r="B1969">
        <v>1959</v>
      </c>
      <c r="C1969" s="1" t="s">
        <v>5203</v>
      </c>
      <c r="D1969" s="1" t="s">
        <v>1763</v>
      </c>
      <c r="E1969" s="1" t="s">
        <v>5145</v>
      </c>
      <c r="F1969" s="1" t="s">
        <v>457</v>
      </c>
      <c r="G1969" s="1" t="s">
        <v>1064</v>
      </c>
      <c r="H1969" s="1" t="s">
        <v>5204</v>
      </c>
      <c r="I1969" s="1">
        <f>+Territorio[[#This Row],[id]]</f>
        <v>1959</v>
      </c>
    </row>
    <row r="1970" spans="2:9" x14ac:dyDescent="0.3">
      <c r="B1970">
        <v>1960</v>
      </c>
      <c r="C1970" s="1" t="s">
        <v>5205</v>
      </c>
      <c r="D1970" s="1" t="s">
        <v>5206</v>
      </c>
      <c r="E1970" s="1" t="s">
        <v>5145</v>
      </c>
      <c r="F1970" s="1" t="s">
        <v>457</v>
      </c>
      <c r="G1970" s="1" t="s">
        <v>1064</v>
      </c>
      <c r="H1970" s="1" t="s">
        <v>5207</v>
      </c>
      <c r="I1970" s="1">
        <f>+Territorio[[#This Row],[id]]</f>
        <v>1960</v>
      </c>
    </row>
    <row r="1971" spans="2:9" x14ac:dyDescent="0.3">
      <c r="B1971">
        <v>1961</v>
      </c>
      <c r="C1971" s="1" t="s">
        <v>5208</v>
      </c>
      <c r="D1971" s="1" t="s">
        <v>5209</v>
      </c>
      <c r="E1971" s="1" t="s">
        <v>5145</v>
      </c>
      <c r="F1971" s="1" t="s">
        <v>457</v>
      </c>
      <c r="G1971" s="1" t="s">
        <v>1064</v>
      </c>
      <c r="H1971" s="1" t="s">
        <v>5210</v>
      </c>
      <c r="I1971" s="1">
        <f>+Territorio[[#This Row],[id]]</f>
        <v>1961</v>
      </c>
    </row>
    <row r="1972" spans="2:9" x14ac:dyDescent="0.3">
      <c r="B1972">
        <v>1962</v>
      </c>
      <c r="C1972" s="1" t="s">
        <v>5211</v>
      </c>
      <c r="D1972" s="1" t="s">
        <v>5212</v>
      </c>
      <c r="E1972" s="1" t="s">
        <v>5145</v>
      </c>
      <c r="F1972" s="1" t="s">
        <v>457</v>
      </c>
      <c r="G1972" s="1" t="s">
        <v>1064</v>
      </c>
      <c r="H1972" s="1" t="s">
        <v>5213</v>
      </c>
      <c r="I1972" s="1">
        <f>+Territorio[[#This Row],[id]]</f>
        <v>1962</v>
      </c>
    </row>
    <row r="1973" spans="2:9" x14ac:dyDescent="0.3">
      <c r="B1973">
        <v>1963</v>
      </c>
      <c r="C1973" s="1" t="s">
        <v>5214</v>
      </c>
      <c r="D1973" s="1" t="s">
        <v>5215</v>
      </c>
      <c r="E1973" s="1" t="s">
        <v>5145</v>
      </c>
      <c r="F1973" s="1" t="s">
        <v>457</v>
      </c>
      <c r="G1973" s="1" t="s">
        <v>1064</v>
      </c>
      <c r="H1973" s="1" t="s">
        <v>5216</v>
      </c>
      <c r="I1973" s="1">
        <f>+Territorio[[#This Row],[id]]</f>
        <v>1963</v>
      </c>
    </row>
    <row r="1974" spans="2:9" x14ac:dyDescent="0.3">
      <c r="B1974">
        <v>1964</v>
      </c>
      <c r="C1974" s="1" t="s">
        <v>5217</v>
      </c>
      <c r="D1974" s="1" t="s">
        <v>5218</v>
      </c>
      <c r="E1974" s="1" t="s">
        <v>5145</v>
      </c>
      <c r="F1974" s="1" t="s">
        <v>457</v>
      </c>
      <c r="G1974" s="1" t="s">
        <v>1064</v>
      </c>
      <c r="H1974" s="1" t="s">
        <v>5219</v>
      </c>
      <c r="I1974" s="1">
        <f>+Territorio[[#This Row],[id]]</f>
        <v>1964</v>
      </c>
    </row>
    <row r="1975" spans="2:9" x14ac:dyDescent="0.3">
      <c r="B1975">
        <v>1965</v>
      </c>
      <c r="C1975" s="1" t="s">
        <v>4707</v>
      </c>
      <c r="D1975" s="1" t="s">
        <v>5220</v>
      </c>
      <c r="E1975" s="1" t="s">
        <v>5145</v>
      </c>
      <c r="F1975" s="1" t="s">
        <v>457</v>
      </c>
      <c r="G1975" s="1" t="s">
        <v>1064</v>
      </c>
      <c r="H1975" s="1" t="s">
        <v>5221</v>
      </c>
      <c r="I1975" s="1">
        <f>+Territorio[[#This Row],[id]]</f>
        <v>1965</v>
      </c>
    </row>
    <row r="1976" spans="2:9" x14ac:dyDescent="0.3">
      <c r="B1976">
        <v>1966</v>
      </c>
      <c r="C1976" s="1" t="s">
        <v>5222</v>
      </c>
      <c r="D1976" s="1" t="s">
        <v>5223</v>
      </c>
      <c r="E1976" s="1" t="s">
        <v>5145</v>
      </c>
      <c r="F1976" s="1" t="s">
        <v>457</v>
      </c>
      <c r="G1976" s="1" t="s">
        <v>1064</v>
      </c>
      <c r="H1976" s="1" t="s">
        <v>5224</v>
      </c>
      <c r="I1976" s="1">
        <f>+Territorio[[#This Row],[id]]</f>
        <v>1966</v>
      </c>
    </row>
    <row r="1977" spans="2:9" x14ac:dyDescent="0.3">
      <c r="B1977">
        <v>1967</v>
      </c>
      <c r="C1977" s="1" t="s">
        <v>5225</v>
      </c>
      <c r="D1977" s="1" t="s">
        <v>5226</v>
      </c>
      <c r="E1977" s="1" t="s">
        <v>5145</v>
      </c>
      <c r="F1977" s="1" t="s">
        <v>457</v>
      </c>
      <c r="G1977" s="1" t="s">
        <v>1064</v>
      </c>
      <c r="H1977" s="1" t="s">
        <v>5227</v>
      </c>
      <c r="I1977" s="1">
        <f>+Territorio[[#This Row],[id]]</f>
        <v>1967</v>
      </c>
    </row>
    <row r="1978" spans="2:9" x14ac:dyDescent="0.3">
      <c r="B1978">
        <v>1968</v>
      </c>
      <c r="C1978" s="1" t="s">
        <v>5228</v>
      </c>
      <c r="D1978" s="1" t="s">
        <v>5229</v>
      </c>
      <c r="E1978" s="1" t="s">
        <v>5145</v>
      </c>
      <c r="F1978" s="1" t="s">
        <v>457</v>
      </c>
      <c r="G1978" s="1" t="s">
        <v>1064</v>
      </c>
      <c r="H1978" s="1" t="s">
        <v>5230</v>
      </c>
      <c r="I1978" s="1">
        <f>+Territorio[[#This Row],[id]]</f>
        <v>1968</v>
      </c>
    </row>
    <row r="1979" spans="2:9" x14ac:dyDescent="0.3">
      <c r="B1979">
        <v>1969</v>
      </c>
      <c r="C1979" s="1" t="s">
        <v>5231</v>
      </c>
      <c r="D1979" s="1" t="s">
        <v>5232</v>
      </c>
      <c r="E1979" s="1" t="s">
        <v>5145</v>
      </c>
      <c r="F1979" s="1" t="s">
        <v>457</v>
      </c>
      <c r="G1979" s="1" t="s">
        <v>1064</v>
      </c>
      <c r="H1979" s="1" t="s">
        <v>5233</v>
      </c>
      <c r="I1979" s="1">
        <f>+Territorio[[#This Row],[id]]</f>
        <v>1969</v>
      </c>
    </row>
    <row r="1980" spans="2:9" x14ac:dyDescent="0.3">
      <c r="B1980">
        <v>1970</v>
      </c>
      <c r="C1980" s="1" t="s">
        <v>5234</v>
      </c>
      <c r="D1980" s="1" t="s">
        <v>5235</v>
      </c>
      <c r="E1980" s="1" t="s">
        <v>5145</v>
      </c>
      <c r="F1980" s="1" t="s">
        <v>457</v>
      </c>
      <c r="G1980" s="1" t="s">
        <v>1064</v>
      </c>
      <c r="H1980" s="1" t="s">
        <v>5236</v>
      </c>
      <c r="I1980" s="1">
        <f>+Territorio[[#This Row],[id]]</f>
        <v>1970</v>
      </c>
    </row>
    <row r="1981" spans="2:9" x14ac:dyDescent="0.3">
      <c r="B1981">
        <v>1971</v>
      </c>
      <c r="C1981" s="1" t="s">
        <v>5237</v>
      </c>
      <c r="D1981" s="1" t="s">
        <v>5238</v>
      </c>
      <c r="E1981" s="1" t="s">
        <v>5145</v>
      </c>
      <c r="F1981" s="1" t="s">
        <v>457</v>
      </c>
      <c r="G1981" s="1" t="s">
        <v>1064</v>
      </c>
      <c r="H1981" s="1" t="s">
        <v>5239</v>
      </c>
      <c r="I1981" s="1">
        <f>+Territorio[[#This Row],[id]]</f>
        <v>1971</v>
      </c>
    </row>
    <row r="1982" spans="2:9" x14ac:dyDescent="0.3">
      <c r="B1982">
        <v>1972</v>
      </c>
      <c r="C1982" s="1" t="s">
        <v>5240</v>
      </c>
      <c r="D1982" s="1" t="s">
        <v>5241</v>
      </c>
      <c r="E1982" s="1" t="s">
        <v>5145</v>
      </c>
      <c r="F1982" s="1" t="s">
        <v>457</v>
      </c>
      <c r="G1982" s="1" t="s">
        <v>1064</v>
      </c>
      <c r="H1982" s="1" t="s">
        <v>5242</v>
      </c>
      <c r="I1982" s="1">
        <f>+Territorio[[#This Row],[id]]</f>
        <v>1972</v>
      </c>
    </row>
    <row r="1983" spans="2:9" x14ac:dyDescent="0.3">
      <c r="B1983">
        <v>1973</v>
      </c>
      <c r="C1983" s="1" t="s">
        <v>5243</v>
      </c>
      <c r="D1983" s="1" t="s">
        <v>5244</v>
      </c>
      <c r="E1983" s="1" t="s">
        <v>5145</v>
      </c>
      <c r="F1983" s="1" t="s">
        <v>457</v>
      </c>
      <c r="G1983" s="1" t="s">
        <v>1064</v>
      </c>
      <c r="H1983" s="1" t="s">
        <v>5245</v>
      </c>
      <c r="I1983" s="1">
        <f>+Territorio[[#This Row],[id]]</f>
        <v>1973</v>
      </c>
    </row>
    <row r="1984" spans="2:9" x14ac:dyDescent="0.3">
      <c r="B1984">
        <v>1974</v>
      </c>
      <c r="C1984" s="1" t="s">
        <v>5246</v>
      </c>
      <c r="D1984" s="1" t="s">
        <v>5247</v>
      </c>
      <c r="E1984" s="1" t="s">
        <v>5145</v>
      </c>
      <c r="F1984" s="1" t="s">
        <v>457</v>
      </c>
      <c r="G1984" s="1" t="s">
        <v>1064</v>
      </c>
      <c r="H1984" s="1" t="s">
        <v>5248</v>
      </c>
      <c r="I1984" s="1">
        <f>+Territorio[[#This Row],[id]]</f>
        <v>1974</v>
      </c>
    </row>
    <row r="1985" spans="2:9" x14ac:dyDescent="0.3">
      <c r="B1985">
        <v>1975</v>
      </c>
      <c r="C1985" s="1" t="s">
        <v>5249</v>
      </c>
      <c r="D1985" s="1" t="s">
        <v>5250</v>
      </c>
      <c r="E1985" s="1" t="s">
        <v>5145</v>
      </c>
      <c r="F1985" s="1" t="s">
        <v>457</v>
      </c>
      <c r="G1985" s="1" t="s">
        <v>1064</v>
      </c>
      <c r="H1985" s="1" t="s">
        <v>5251</v>
      </c>
      <c r="I1985" s="1">
        <f>+Territorio[[#This Row],[id]]</f>
        <v>1975</v>
      </c>
    </row>
    <row r="1986" spans="2:9" x14ac:dyDescent="0.3">
      <c r="B1986">
        <v>1976</v>
      </c>
      <c r="C1986" s="1" t="s">
        <v>5252</v>
      </c>
      <c r="D1986" s="1" t="s">
        <v>5253</v>
      </c>
      <c r="E1986" s="1" t="s">
        <v>5145</v>
      </c>
      <c r="F1986" s="1" t="s">
        <v>457</v>
      </c>
      <c r="G1986" s="1" t="s">
        <v>1064</v>
      </c>
      <c r="H1986" s="1" t="s">
        <v>5254</v>
      </c>
      <c r="I1986" s="1">
        <f>+Territorio[[#This Row],[id]]</f>
        <v>1976</v>
      </c>
    </row>
    <row r="1987" spans="2:9" x14ac:dyDescent="0.3">
      <c r="B1987">
        <v>1977</v>
      </c>
      <c r="C1987" s="1" t="s">
        <v>5255</v>
      </c>
      <c r="D1987" s="1" t="s">
        <v>5256</v>
      </c>
      <c r="E1987" s="1" t="s">
        <v>5145</v>
      </c>
      <c r="F1987" s="1" t="s">
        <v>457</v>
      </c>
      <c r="G1987" s="1" t="s">
        <v>1064</v>
      </c>
      <c r="H1987" s="1" t="s">
        <v>5257</v>
      </c>
      <c r="I1987" s="1">
        <f>+Territorio[[#This Row],[id]]</f>
        <v>1977</v>
      </c>
    </row>
    <row r="1988" spans="2:9" x14ac:dyDescent="0.3">
      <c r="B1988">
        <v>1978</v>
      </c>
      <c r="C1988" s="1" t="s">
        <v>2429</v>
      </c>
      <c r="D1988" s="1" t="s">
        <v>5258</v>
      </c>
      <c r="E1988" s="1" t="s">
        <v>5145</v>
      </c>
      <c r="F1988" s="1" t="s">
        <v>457</v>
      </c>
      <c r="G1988" s="1" t="s">
        <v>1064</v>
      </c>
      <c r="H1988" s="1" t="s">
        <v>5259</v>
      </c>
      <c r="I1988" s="1">
        <f>+Territorio[[#This Row],[id]]</f>
        <v>1978</v>
      </c>
    </row>
    <row r="1989" spans="2:9" x14ac:dyDescent="0.3">
      <c r="B1989">
        <v>1979</v>
      </c>
      <c r="C1989" s="1" t="s">
        <v>5260</v>
      </c>
      <c r="D1989" s="1" t="s">
        <v>5261</v>
      </c>
      <c r="E1989" s="1" t="s">
        <v>5145</v>
      </c>
      <c r="F1989" s="1" t="s">
        <v>457</v>
      </c>
      <c r="G1989" s="1" t="s">
        <v>1064</v>
      </c>
      <c r="H1989" s="1" t="s">
        <v>5262</v>
      </c>
      <c r="I1989" s="1">
        <f>+Territorio[[#This Row],[id]]</f>
        <v>1979</v>
      </c>
    </row>
    <row r="1990" spans="2:9" x14ac:dyDescent="0.3">
      <c r="B1990">
        <v>1980</v>
      </c>
      <c r="C1990" s="1" t="s">
        <v>5263</v>
      </c>
      <c r="D1990" s="1" t="s">
        <v>5264</v>
      </c>
      <c r="E1990" s="1" t="s">
        <v>5145</v>
      </c>
      <c r="F1990" s="1" t="s">
        <v>457</v>
      </c>
      <c r="G1990" s="1" t="s">
        <v>1064</v>
      </c>
      <c r="H1990" s="1" t="s">
        <v>5265</v>
      </c>
      <c r="I1990" s="1">
        <f>+Territorio[[#This Row],[id]]</f>
        <v>1980</v>
      </c>
    </row>
    <row r="1991" spans="2:9" x14ac:dyDescent="0.3">
      <c r="B1991">
        <v>1981</v>
      </c>
      <c r="C1991" s="1" t="s">
        <v>5266</v>
      </c>
      <c r="D1991" s="1" t="s">
        <v>5267</v>
      </c>
      <c r="E1991" s="1" t="s">
        <v>5145</v>
      </c>
      <c r="F1991" s="1" t="s">
        <v>457</v>
      </c>
      <c r="G1991" s="1" t="s">
        <v>1064</v>
      </c>
      <c r="H1991" s="1" t="s">
        <v>5268</v>
      </c>
      <c r="I1991" s="1">
        <f>+Territorio[[#This Row],[id]]</f>
        <v>1981</v>
      </c>
    </row>
    <row r="1992" spans="2:9" x14ac:dyDescent="0.3">
      <c r="B1992">
        <v>1982</v>
      </c>
      <c r="C1992" s="1" t="s">
        <v>5269</v>
      </c>
      <c r="D1992" s="1" t="s">
        <v>5270</v>
      </c>
      <c r="E1992" s="1" t="s">
        <v>5145</v>
      </c>
      <c r="F1992" s="1" t="s">
        <v>457</v>
      </c>
      <c r="G1992" s="1" t="s">
        <v>1064</v>
      </c>
      <c r="H1992" s="1" t="s">
        <v>5271</v>
      </c>
      <c r="I1992" s="1">
        <f>+Territorio[[#This Row],[id]]</f>
        <v>1982</v>
      </c>
    </row>
    <row r="1993" spans="2:9" x14ac:dyDescent="0.3">
      <c r="B1993">
        <v>1983</v>
      </c>
      <c r="C1993" s="1" t="s">
        <v>5272</v>
      </c>
      <c r="D1993" s="1" t="s">
        <v>5273</v>
      </c>
      <c r="E1993" s="1" t="s">
        <v>5145</v>
      </c>
      <c r="F1993" s="1" t="s">
        <v>457</v>
      </c>
      <c r="G1993" s="1" t="s">
        <v>1064</v>
      </c>
      <c r="H1993" s="1" t="s">
        <v>5274</v>
      </c>
      <c r="I1993" s="1">
        <f>+Territorio[[#This Row],[id]]</f>
        <v>1983</v>
      </c>
    </row>
    <row r="1994" spans="2:9" x14ac:dyDescent="0.3">
      <c r="B1994">
        <v>1984</v>
      </c>
      <c r="C1994" s="1" t="s">
        <v>5275</v>
      </c>
      <c r="D1994" s="1" t="s">
        <v>5276</v>
      </c>
      <c r="E1994" s="1" t="s">
        <v>5145</v>
      </c>
      <c r="F1994" s="1" t="s">
        <v>457</v>
      </c>
      <c r="G1994" s="1" t="s">
        <v>1064</v>
      </c>
      <c r="H1994" s="1" t="s">
        <v>5277</v>
      </c>
      <c r="I1994" s="1">
        <f>+Territorio[[#This Row],[id]]</f>
        <v>1984</v>
      </c>
    </row>
    <row r="1995" spans="2:9" x14ac:dyDescent="0.3">
      <c r="B1995">
        <v>1985</v>
      </c>
      <c r="C1995" s="1" t="s">
        <v>5278</v>
      </c>
      <c r="D1995" s="1" t="s">
        <v>5279</v>
      </c>
      <c r="E1995" s="1" t="s">
        <v>5145</v>
      </c>
      <c r="F1995" s="1" t="s">
        <v>457</v>
      </c>
      <c r="G1995" s="1" t="s">
        <v>1064</v>
      </c>
      <c r="H1995" s="1" t="s">
        <v>5280</v>
      </c>
      <c r="I1995" s="1">
        <f>+Territorio[[#This Row],[id]]</f>
        <v>1985</v>
      </c>
    </row>
    <row r="1996" spans="2:9" x14ac:dyDescent="0.3">
      <c r="B1996">
        <v>1986</v>
      </c>
      <c r="C1996" s="1" t="s">
        <v>5281</v>
      </c>
      <c r="D1996" s="1" t="s">
        <v>5282</v>
      </c>
      <c r="E1996" s="1" t="s">
        <v>5145</v>
      </c>
      <c r="F1996" s="1" t="s">
        <v>457</v>
      </c>
      <c r="G1996" s="1" t="s">
        <v>1064</v>
      </c>
      <c r="H1996" s="1" t="s">
        <v>5283</v>
      </c>
      <c r="I1996" s="1">
        <f>+Territorio[[#This Row],[id]]</f>
        <v>1986</v>
      </c>
    </row>
    <row r="1997" spans="2:9" x14ac:dyDescent="0.3">
      <c r="B1997">
        <v>1987</v>
      </c>
      <c r="C1997" s="1" t="s">
        <v>5284</v>
      </c>
      <c r="D1997" s="1" t="s">
        <v>5285</v>
      </c>
      <c r="E1997" s="1" t="s">
        <v>5145</v>
      </c>
      <c r="F1997" s="1" t="s">
        <v>457</v>
      </c>
      <c r="G1997" s="1" t="s">
        <v>1064</v>
      </c>
      <c r="H1997" s="1" t="s">
        <v>5286</v>
      </c>
      <c r="I1997" s="1">
        <f>+Territorio[[#This Row],[id]]</f>
        <v>1987</v>
      </c>
    </row>
    <row r="1998" spans="2:9" x14ac:dyDescent="0.3">
      <c r="B1998">
        <v>1988</v>
      </c>
      <c r="C1998" s="1" t="s">
        <v>5287</v>
      </c>
      <c r="D1998" s="1" t="s">
        <v>5288</v>
      </c>
      <c r="E1998" s="1" t="s">
        <v>5145</v>
      </c>
      <c r="F1998" s="1" t="s">
        <v>457</v>
      </c>
      <c r="G1998" s="1" t="s">
        <v>1064</v>
      </c>
      <c r="H1998" s="1" t="s">
        <v>5289</v>
      </c>
      <c r="I1998" s="1">
        <f>+Territorio[[#This Row],[id]]</f>
        <v>1988</v>
      </c>
    </row>
    <row r="1999" spans="2:9" x14ac:dyDescent="0.3">
      <c r="B1999">
        <v>1989</v>
      </c>
      <c r="C1999" s="1" t="s">
        <v>5290</v>
      </c>
      <c r="D1999" s="1" t="s">
        <v>5291</v>
      </c>
      <c r="E1999" s="1" t="s">
        <v>5145</v>
      </c>
      <c r="F1999" s="1" t="s">
        <v>457</v>
      </c>
      <c r="G1999" s="1" t="s">
        <v>1064</v>
      </c>
      <c r="H1999" s="1" t="s">
        <v>5292</v>
      </c>
      <c r="I1999" s="1">
        <f>+Territorio[[#This Row],[id]]</f>
        <v>1989</v>
      </c>
    </row>
    <row r="2000" spans="2:9" x14ac:dyDescent="0.3">
      <c r="B2000">
        <v>1990</v>
      </c>
      <c r="C2000" s="1" t="s">
        <v>5293</v>
      </c>
      <c r="D2000" s="1" t="s">
        <v>5294</v>
      </c>
      <c r="E2000" s="1" t="s">
        <v>5145</v>
      </c>
      <c r="F2000" s="1" t="s">
        <v>457</v>
      </c>
      <c r="G2000" s="1" t="s">
        <v>1064</v>
      </c>
      <c r="H2000" s="1" t="s">
        <v>5295</v>
      </c>
      <c r="I2000" s="1">
        <f>+Territorio[[#This Row],[id]]</f>
        <v>1990</v>
      </c>
    </row>
    <row r="2001" spans="2:9" x14ac:dyDescent="0.3">
      <c r="B2001">
        <v>1991</v>
      </c>
      <c r="C2001" s="1" t="s">
        <v>5296</v>
      </c>
      <c r="D2001" s="1" t="s">
        <v>5297</v>
      </c>
      <c r="E2001" s="1" t="s">
        <v>5145</v>
      </c>
      <c r="F2001" s="1" t="s">
        <v>457</v>
      </c>
      <c r="G2001" s="1" t="s">
        <v>1064</v>
      </c>
      <c r="H2001" s="1" t="s">
        <v>5298</v>
      </c>
      <c r="I2001" s="1">
        <f>+Territorio[[#This Row],[id]]</f>
        <v>1991</v>
      </c>
    </row>
    <row r="2002" spans="2:9" x14ac:dyDescent="0.3">
      <c r="B2002">
        <v>1992</v>
      </c>
      <c r="C2002" s="1" t="s">
        <v>5299</v>
      </c>
      <c r="D2002" s="1" t="s">
        <v>5300</v>
      </c>
      <c r="E2002" s="1" t="s">
        <v>5145</v>
      </c>
      <c r="F2002" s="1" t="s">
        <v>457</v>
      </c>
      <c r="G2002" s="1" t="s">
        <v>1064</v>
      </c>
      <c r="H2002" s="1" t="s">
        <v>5301</v>
      </c>
      <c r="I2002" s="1">
        <f>+Territorio[[#This Row],[id]]</f>
        <v>1992</v>
      </c>
    </row>
    <row r="2003" spans="2:9" x14ac:dyDescent="0.3">
      <c r="B2003">
        <v>1993</v>
      </c>
      <c r="C2003" s="1" t="s">
        <v>5302</v>
      </c>
      <c r="D2003" s="1" t="s">
        <v>5303</v>
      </c>
      <c r="E2003" s="1" t="s">
        <v>5145</v>
      </c>
      <c r="F2003" s="1" t="s">
        <v>457</v>
      </c>
      <c r="G2003" s="1" t="s">
        <v>1064</v>
      </c>
      <c r="H2003" s="1" t="s">
        <v>5304</v>
      </c>
      <c r="I2003" s="1">
        <f>+Territorio[[#This Row],[id]]</f>
        <v>1993</v>
      </c>
    </row>
    <row r="2004" spans="2:9" x14ac:dyDescent="0.3">
      <c r="B2004">
        <v>1994</v>
      </c>
      <c r="C2004" s="1" t="s">
        <v>5305</v>
      </c>
      <c r="D2004" s="1" t="s">
        <v>5306</v>
      </c>
      <c r="E2004" s="1" t="s">
        <v>5145</v>
      </c>
      <c r="F2004" s="1" t="s">
        <v>457</v>
      </c>
      <c r="G2004" s="1" t="s">
        <v>1064</v>
      </c>
      <c r="H2004" s="1" t="s">
        <v>5307</v>
      </c>
      <c r="I2004" s="1">
        <f>+Territorio[[#This Row],[id]]</f>
        <v>1994</v>
      </c>
    </row>
    <row r="2005" spans="2:9" x14ac:dyDescent="0.3">
      <c r="B2005">
        <v>1995</v>
      </c>
      <c r="C2005" s="1" t="s">
        <v>5308</v>
      </c>
      <c r="D2005" s="1" t="s">
        <v>5309</v>
      </c>
      <c r="E2005" s="1" t="s">
        <v>5145</v>
      </c>
      <c r="F2005" s="1" t="s">
        <v>457</v>
      </c>
      <c r="G2005" s="1" t="s">
        <v>1064</v>
      </c>
      <c r="H2005" s="1" t="s">
        <v>5310</v>
      </c>
      <c r="I2005" s="1">
        <f>+Territorio[[#This Row],[id]]</f>
        <v>1995</v>
      </c>
    </row>
    <row r="2006" spans="2:9" x14ac:dyDescent="0.3">
      <c r="B2006">
        <v>1996</v>
      </c>
      <c r="C2006" s="1" t="s">
        <v>3154</v>
      </c>
      <c r="D2006" s="1" t="s">
        <v>5311</v>
      </c>
      <c r="E2006" s="1" t="s">
        <v>5145</v>
      </c>
      <c r="F2006" s="1" t="s">
        <v>457</v>
      </c>
      <c r="G2006" s="1" t="s">
        <v>1064</v>
      </c>
      <c r="H2006" s="1" t="s">
        <v>5312</v>
      </c>
      <c r="I2006" s="1">
        <f>+Territorio[[#This Row],[id]]</f>
        <v>1996</v>
      </c>
    </row>
    <row r="2007" spans="2:9" x14ac:dyDescent="0.3">
      <c r="B2007">
        <v>1997</v>
      </c>
      <c r="C2007" s="1" t="s">
        <v>5313</v>
      </c>
      <c r="D2007" s="1" t="s">
        <v>5314</v>
      </c>
      <c r="E2007" s="1" t="s">
        <v>5145</v>
      </c>
      <c r="F2007" s="1" t="s">
        <v>457</v>
      </c>
      <c r="G2007" s="1" t="s">
        <v>1064</v>
      </c>
      <c r="H2007" s="1" t="s">
        <v>5315</v>
      </c>
      <c r="I2007" s="1">
        <f>+Territorio[[#This Row],[id]]</f>
        <v>1997</v>
      </c>
    </row>
    <row r="2008" spans="2:9" x14ac:dyDescent="0.3">
      <c r="B2008">
        <v>1998</v>
      </c>
      <c r="C2008" s="1" t="s">
        <v>5316</v>
      </c>
      <c r="D2008" s="1" t="s">
        <v>5317</v>
      </c>
      <c r="E2008" s="1" t="s">
        <v>5145</v>
      </c>
      <c r="F2008" s="1" t="s">
        <v>457</v>
      </c>
      <c r="G2008" s="1" t="s">
        <v>1064</v>
      </c>
      <c r="H2008" s="1" t="s">
        <v>5318</v>
      </c>
      <c r="I2008" s="1">
        <f>+Territorio[[#This Row],[id]]</f>
        <v>1998</v>
      </c>
    </row>
    <row r="2009" spans="2:9" x14ac:dyDescent="0.3">
      <c r="B2009">
        <v>1999</v>
      </c>
      <c r="C2009" s="1" t="s">
        <v>5319</v>
      </c>
      <c r="D2009" s="1" t="s">
        <v>5320</v>
      </c>
      <c r="E2009" s="1" t="s">
        <v>5145</v>
      </c>
      <c r="F2009" s="1" t="s">
        <v>457</v>
      </c>
      <c r="G2009" s="1" t="s">
        <v>1064</v>
      </c>
      <c r="H2009" s="1" t="s">
        <v>5321</v>
      </c>
      <c r="I2009" s="1">
        <f>+Territorio[[#This Row],[id]]</f>
        <v>1999</v>
      </c>
    </row>
    <row r="2010" spans="2:9" x14ac:dyDescent="0.3">
      <c r="B2010">
        <v>2000</v>
      </c>
      <c r="C2010" s="1" t="s">
        <v>5322</v>
      </c>
      <c r="D2010" s="1" t="s">
        <v>5323</v>
      </c>
      <c r="E2010" s="1" t="s">
        <v>5145</v>
      </c>
      <c r="F2010" s="1" t="s">
        <v>457</v>
      </c>
      <c r="G2010" s="1" t="s">
        <v>1064</v>
      </c>
      <c r="H2010" s="1" t="s">
        <v>5324</v>
      </c>
      <c r="I2010" s="1">
        <f>+Territorio[[#This Row],[id]]</f>
        <v>2000</v>
      </c>
    </row>
    <row r="2011" spans="2:9" x14ac:dyDescent="0.3">
      <c r="B2011">
        <v>2001</v>
      </c>
      <c r="C2011" s="1" t="s">
        <v>971</v>
      </c>
      <c r="D2011" s="1" t="s">
        <v>5325</v>
      </c>
      <c r="E2011" s="1" t="s">
        <v>5145</v>
      </c>
      <c r="F2011" s="1" t="s">
        <v>457</v>
      </c>
      <c r="G2011" s="1" t="s">
        <v>1064</v>
      </c>
      <c r="H2011" s="1" t="s">
        <v>5326</v>
      </c>
      <c r="I2011" s="1">
        <f>+Territorio[[#This Row],[id]]</f>
        <v>2001</v>
      </c>
    </row>
    <row r="2012" spans="2:9" x14ac:dyDescent="0.3">
      <c r="B2012">
        <v>2002</v>
      </c>
      <c r="C2012" s="1" t="s">
        <v>5327</v>
      </c>
      <c r="D2012" s="1" t="s">
        <v>5328</v>
      </c>
      <c r="E2012" s="1" t="s">
        <v>5145</v>
      </c>
      <c r="F2012" s="1" t="s">
        <v>457</v>
      </c>
      <c r="G2012" s="1" t="s">
        <v>1064</v>
      </c>
      <c r="H2012" s="1" t="s">
        <v>5329</v>
      </c>
      <c r="I2012" s="1">
        <f>+Territorio[[#This Row],[id]]</f>
        <v>2002</v>
      </c>
    </row>
    <row r="2013" spans="2:9" x14ac:dyDescent="0.3">
      <c r="B2013">
        <v>2003</v>
      </c>
      <c r="C2013" s="1" t="s">
        <v>5330</v>
      </c>
      <c r="D2013" s="1" t="s">
        <v>5331</v>
      </c>
      <c r="E2013" s="1" t="s">
        <v>5145</v>
      </c>
      <c r="F2013" s="1" t="s">
        <v>457</v>
      </c>
      <c r="G2013" s="1" t="s">
        <v>1064</v>
      </c>
      <c r="H2013" s="1" t="s">
        <v>5332</v>
      </c>
      <c r="I2013" s="1">
        <f>+Territorio[[#This Row],[id]]</f>
        <v>2003</v>
      </c>
    </row>
    <row r="2014" spans="2:9" x14ac:dyDescent="0.3">
      <c r="B2014">
        <v>2004</v>
      </c>
      <c r="C2014" s="1" t="s">
        <v>5333</v>
      </c>
      <c r="D2014" s="1" t="s">
        <v>5334</v>
      </c>
      <c r="E2014" s="1" t="s">
        <v>5145</v>
      </c>
      <c r="F2014" s="1" t="s">
        <v>457</v>
      </c>
      <c r="G2014" s="1" t="s">
        <v>1064</v>
      </c>
      <c r="H2014" s="1" t="s">
        <v>5335</v>
      </c>
      <c r="I2014" s="1">
        <f>+Territorio[[#This Row],[id]]</f>
        <v>2004</v>
      </c>
    </row>
    <row r="2015" spans="2:9" x14ac:dyDescent="0.3">
      <c r="B2015">
        <v>2005</v>
      </c>
      <c r="C2015" s="1" t="s">
        <v>5336</v>
      </c>
      <c r="D2015" s="1" t="s">
        <v>5337</v>
      </c>
      <c r="E2015" s="1" t="s">
        <v>5145</v>
      </c>
      <c r="F2015" s="1" t="s">
        <v>457</v>
      </c>
      <c r="G2015" s="1" t="s">
        <v>1064</v>
      </c>
      <c r="H2015" s="1" t="s">
        <v>5338</v>
      </c>
      <c r="I2015" s="1">
        <f>+Territorio[[#This Row],[id]]</f>
        <v>2005</v>
      </c>
    </row>
    <row r="2016" spans="2:9" x14ac:dyDescent="0.3">
      <c r="B2016">
        <v>2006</v>
      </c>
      <c r="C2016" s="1" t="s">
        <v>5339</v>
      </c>
      <c r="D2016" s="1" t="s">
        <v>5340</v>
      </c>
      <c r="E2016" s="1" t="s">
        <v>5145</v>
      </c>
      <c r="F2016" s="1" t="s">
        <v>457</v>
      </c>
      <c r="G2016" s="1" t="s">
        <v>1064</v>
      </c>
      <c r="H2016" s="1" t="s">
        <v>5341</v>
      </c>
      <c r="I2016" s="1">
        <f>+Territorio[[#This Row],[id]]</f>
        <v>2006</v>
      </c>
    </row>
    <row r="2017" spans="2:9" x14ac:dyDescent="0.3">
      <c r="B2017">
        <v>2007</v>
      </c>
      <c r="C2017" s="1" t="s">
        <v>5342</v>
      </c>
      <c r="D2017" s="1" t="s">
        <v>5343</v>
      </c>
      <c r="E2017" s="1" t="s">
        <v>5145</v>
      </c>
      <c r="F2017" s="1" t="s">
        <v>457</v>
      </c>
      <c r="G2017" s="1" t="s">
        <v>1064</v>
      </c>
      <c r="H2017" s="1" t="s">
        <v>5344</v>
      </c>
      <c r="I2017" s="1">
        <f>+Territorio[[#This Row],[id]]</f>
        <v>2007</v>
      </c>
    </row>
    <row r="2018" spans="2:9" x14ac:dyDescent="0.3">
      <c r="B2018">
        <v>2008</v>
      </c>
      <c r="C2018" s="1" t="s">
        <v>5345</v>
      </c>
      <c r="D2018" s="1" t="s">
        <v>5346</v>
      </c>
      <c r="E2018" s="1" t="s">
        <v>5145</v>
      </c>
      <c r="F2018" s="1" t="s">
        <v>457</v>
      </c>
      <c r="G2018" s="1" t="s">
        <v>1064</v>
      </c>
      <c r="H2018" s="1" t="s">
        <v>5347</v>
      </c>
      <c r="I2018" s="1">
        <f>+Territorio[[#This Row],[id]]</f>
        <v>2008</v>
      </c>
    </row>
    <row r="2019" spans="2:9" x14ac:dyDescent="0.3">
      <c r="B2019">
        <v>2009</v>
      </c>
      <c r="C2019" s="1" t="s">
        <v>5348</v>
      </c>
      <c r="D2019" s="1" t="s">
        <v>5349</v>
      </c>
      <c r="E2019" s="1" t="s">
        <v>5145</v>
      </c>
      <c r="F2019" s="1" t="s">
        <v>457</v>
      </c>
      <c r="G2019" s="1" t="s">
        <v>1064</v>
      </c>
      <c r="H2019" s="1" t="s">
        <v>5350</v>
      </c>
      <c r="I2019" s="1">
        <f>+Territorio[[#This Row],[id]]</f>
        <v>2009</v>
      </c>
    </row>
    <row r="2020" spans="2:9" x14ac:dyDescent="0.3">
      <c r="B2020">
        <v>2010</v>
      </c>
      <c r="C2020" s="1" t="s">
        <v>5351</v>
      </c>
      <c r="D2020" s="1" t="s">
        <v>5352</v>
      </c>
      <c r="E2020" s="1" t="s">
        <v>5145</v>
      </c>
      <c r="F2020" s="1" t="s">
        <v>457</v>
      </c>
      <c r="G2020" s="1" t="s">
        <v>1064</v>
      </c>
      <c r="H2020" s="1" t="s">
        <v>5353</v>
      </c>
      <c r="I2020" s="1">
        <f>+Territorio[[#This Row],[id]]</f>
        <v>2010</v>
      </c>
    </row>
    <row r="2021" spans="2:9" x14ac:dyDescent="0.3">
      <c r="B2021">
        <v>2011</v>
      </c>
      <c r="C2021" s="1" t="s">
        <v>5354</v>
      </c>
      <c r="D2021" s="1" t="s">
        <v>5355</v>
      </c>
      <c r="E2021" s="1" t="s">
        <v>5145</v>
      </c>
      <c r="F2021" s="1" t="s">
        <v>457</v>
      </c>
      <c r="G2021" s="1" t="s">
        <v>1064</v>
      </c>
      <c r="H2021" s="1" t="s">
        <v>5356</v>
      </c>
      <c r="I2021" s="1">
        <f>+Territorio[[#This Row],[id]]</f>
        <v>2011</v>
      </c>
    </row>
    <row r="2022" spans="2:9" x14ac:dyDescent="0.3">
      <c r="B2022">
        <v>2012</v>
      </c>
      <c r="C2022" s="1" t="s">
        <v>5357</v>
      </c>
      <c r="D2022" s="1" t="s">
        <v>5358</v>
      </c>
      <c r="E2022" s="1" t="s">
        <v>5145</v>
      </c>
      <c r="F2022" s="1" t="s">
        <v>457</v>
      </c>
      <c r="G2022" s="1" t="s">
        <v>1064</v>
      </c>
      <c r="H2022" s="1" t="s">
        <v>5359</v>
      </c>
      <c r="I2022" s="1">
        <f>+Territorio[[#This Row],[id]]</f>
        <v>2012</v>
      </c>
    </row>
    <row r="2023" spans="2:9" x14ac:dyDescent="0.3">
      <c r="B2023">
        <v>2013</v>
      </c>
      <c r="C2023" s="1" t="s">
        <v>5360</v>
      </c>
      <c r="D2023" s="1" t="s">
        <v>5361</v>
      </c>
      <c r="E2023" s="1" t="s">
        <v>5145</v>
      </c>
      <c r="F2023" s="1" t="s">
        <v>457</v>
      </c>
      <c r="G2023" s="1" t="s">
        <v>1064</v>
      </c>
      <c r="H2023" s="1" t="s">
        <v>5362</v>
      </c>
      <c r="I2023" s="1">
        <f>+Territorio[[#This Row],[id]]</f>
        <v>2013</v>
      </c>
    </row>
    <row r="2024" spans="2:9" x14ac:dyDescent="0.3">
      <c r="B2024">
        <v>2014</v>
      </c>
      <c r="C2024" s="1" t="s">
        <v>5035</v>
      </c>
      <c r="D2024" s="1" t="s">
        <v>5363</v>
      </c>
      <c r="E2024" s="1" t="s">
        <v>5145</v>
      </c>
      <c r="F2024" s="1" t="s">
        <v>457</v>
      </c>
      <c r="G2024" s="1" t="s">
        <v>1064</v>
      </c>
      <c r="H2024" s="1" t="s">
        <v>5364</v>
      </c>
      <c r="I2024" s="1">
        <f>+Territorio[[#This Row],[id]]</f>
        <v>2014</v>
      </c>
    </row>
    <row r="2025" spans="2:9" x14ac:dyDescent="0.3">
      <c r="B2025">
        <v>2015</v>
      </c>
      <c r="C2025" s="1" t="s">
        <v>819</v>
      </c>
      <c r="D2025" s="1" t="s">
        <v>5365</v>
      </c>
      <c r="E2025" s="1" t="s">
        <v>5145</v>
      </c>
      <c r="F2025" s="1" t="s">
        <v>457</v>
      </c>
      <c r="G2025" s="1" t="s">
        <v>1064</v>
      </c>
      <c r="H2025" s="1" t="s">
        <v>5366</v>
      </c>
      <c r="I2025" s="1">
        <f>+Territorio[[#This Row],[id]]</f>
        <v>2015</v>
      </c>
    </row>
    <row r="2026" spans="2:9" x14ac:dyDescent="0.3">
      <c r="B2026">
        <v>2016</v>
      </c>
      <c r="C2026" s="1" t="s">
        <v>5367</v>
      </c>
      <c r="D2026" s="1" t="s">
        <v>5368</v>
      </c>
      <c r="E2026" s="1" t="s">
        <v>5145</v>
      </c>
      <c r="F2026" s="1" t="s">
        <v>457</v>
      </c>
      <c r="G2026" s="1" t="s">
        <v>1064</v>
      </c>
      <c r="H2026" s="1" t="s">
        <v>5369</v>
      </c>
      <c r="I2026" s="1">
        <f>+Territorio[[#This Row],[id]]</f>
        <v>2016</v>
      </c>
    </row>
    <row r="2027" spans="2:9" x14ac:dyDescent="0.3">
      <c r="B2027">
        <v>2017</v>
      </c>
      <c r="C2027" s="1" t="s">
        <v>5370</v>
      </c>
      <c r="D2027" s="1" t="s">
        <v>5371</v>
      </c>
      <c r="E2027" s="1" t="s">
        <v>5145</v>
      </c>
      <c r="F2027" s="1" t="s">
        <v>457</v>
      </c>
      <c r="G2027" s="1" t="s">
        <v>1064</v>
      </c>
      <c r="H2027" s="1" t="s">
        <v>5372</v>
      </c>
      <c r="I2027" s="1">
        <f>+Territorio[[#This Row],[id]]</f>
        <v>2017</v>
      </c>
    </row>
    <row r="2028" spans="2:9" x14ac:dyDescent="0.3">
      <c r="B2028">
        <v>2018</v>
      </c>
      <c r="C2028" s="1" t="s">
        <v>5373</v>
      </c>
      <c r="D2028" s="1" t="s">
        <v>5374</v>
      </c>
      <c r="E2028" s="1" t="s">
        <v>5145</v>
      </c>
      <c r="F2028" s="1" t="s">
        <v>457</v>
      </c>
      <c r="G2028" s="1" t="s">
        <v>1064</v>
      </c>
      <c r="H2028" s="1" t="s">
        <v>5375</v>
      </c>
      <c r="I2028" s="1">
        <f>+Territorio[[#This Row],[id]]</f>
        <v>2018</v>
      </c>
    </row>
    <row r="2029" spans="2:9" x14ac:dyDescent="0.3">
      <c r="B2029">
        <v>2019</v>
      </c>
      <c r="C2029" s="1" t="s">
        <v>1163</v>
      </c>
      <c r="D2029" s="1" t="s">
        <v>5376</v>
      </c>
      <c r="E2029" s="1" t="s">
        <v>5145</v>
      </c>
      <c r="F2029" s="1" t="s">
        <v>457</v>
      </c>
      <c r="G2029" s="1" t="s">
        <v>1064</v>
      </c>
      <c r="H2029" s="1" t="s">
        <v>5377</v>
      </c>
      <c r="I2029" s="1">
        <f>+Territorio[[#This Row],[id]]</f>
        <v>2019</v>
      </c>
    </row>
    <row r="2030" spans="2:9" x14ac:dyDescent="0.3">
      <c r="B2030">
        <v>2020</v>
      </c>
      <c r="C2030" s="1" t="s">
        <v>885</v>
      </c>
      <c r="D2030" s="1" t="s">
        <v>5378</v>
      </c>
      <c r="E2030" s="1" t="s">
        <v>5145</v>
      </c>
      <c r="F2030" s="1" t="s">
        <v>457</v>
      </c>
      <c r="G2030" s="1" t="s">
        <v>1064</v>
      </c>
      <c r="H2030" s="1" t="s">
        <v>5379</v>
      </c>
      <c r="I2030" s="1">
        <f>+Territorio[[#This Row],[id]]</f>
        <v>2020</v>
      </c>
    </row>
    <row r="2031" spans="2:9" x14ac:dyDescent="0.3">
      <c r="B2031">
        <v>2021</v>
      </c>
      <c r="C2031" s="1" t="s">
        <v>739</v>
      </c>
      <c r="D2031" s="1" t="s">
        <v>5380</v>
      </c>
      <c r="E2031" s="1" t="s">
        <v>5145</v>
      </c>
      <c r="F2031" s="1" t="s">
        <v>457</v>
      </c>
      <c r="G2031" s="1" t="s">
        <v>1064</v>
      </c>
      <c r="H2031" s="1" t="s">
        <v>5381</v>
      </c>
      <c r="I2031" s="1">
        <f>+Territorio[[#This Row],[id]]</f>
        <v>2021</v>
      </c>
    </row>
    <row r="2032" spans="2:9" x14ac:dyDescent="0.3">
      <c r="B2032">
        <v>2022</v>
      </c>
      <c r="C2032" s="1" t="s">
        <v>5382</v>
      </c>
      <c r="D2032" s="1" t="s">
        <v>5383</v>
      </c>
      <c r="E2032" s="1" t="s">
        <v>5145</v>
      </c>
      <c r="F2032" s="1" t="s">
        <v>457</v>
      </c>
      <c r="G2032" s="1" t="s">
        <v>1064</v>
      </c>
      <c r="H2032" s="1" t="s">
        <v>5384</v>
      </c>
      <c r="I2032" s="1">
        <f>+Territorio[[#This Row],[id]]</f>
        <v>2022</v>
      </c>
    </row>
    <row r="2033" spans="2:9" x14ac:dyDescent="0.3">
      <c r="B2033">
        <v>2023</v>
      </c>
      <c r="C2033" s="1" t="s">
        <v>5385</v>
      </c>
      <c r="D2033" s="1" t="s">
        <v>5386</v>
      </c>
      <c r="E2033" s="1" t="s">
        <v>5145</v>
      </c>
      <c r="F2033" s="1" t="s">
        <v>457</v>
      </c>
      <c r="G2033" s="1" t="s">
        <v>1064</v>
      </c>
      <c r="H2033" s="1" t="s">
        <v>5387</v>
      </c>
      <c r="I2033" s="1">
        <f>+Territorio[[#This Row],[id]]</f>
        <v>2023</v>
      </c>
    </row>
    <row r="2034" spans="2:9" x14ac:dyDescent="0.3">
      <c r="B2034">
        <v>2024</v>
      </c>
      <c r="C2034" s="1" t="s">
        <v>5388</v>
      </c>
      <c r="D2034" s="1" t="s">
        <v>5389</v>
      </c>
      <c r="E2034" s="1" t="s">
        <v>5145</v>
      </c>
      <c r="F2034" s="1" t="s">
        <v>457</v>
      </c>
      <c r="G2034" s="1" t="s">
        <v>1064</v>
      </c>
      <c r="H2034" s="1" t="s">
        <v>5390</v>
      </c>
      <c r="I2034" s="1">
        <f>+Territorio[[#This Row],[id]]</f>
        <v>2024</v>
      </c>
    </row>
    <row r="2035" spans="2:9" x14ac:dyDescent="0.3">
      <c r="B2035">
        <v>2025</v>
      </c>
      <c r="C2035" s="1" t="s">
        <v>5391</v>
      </c>
      <c r="D2035" s="1" t="s">
        <v>5392</v>
      </c>
      <c r="E2035" s="1" t="s">
        <v>5145</v>
      </c>
      <c r="F2035" s="1" t="s">
        <v>457</v>
      </c>
      <c r="G2035" s="1" t="s">
        <v>1064</v>
      </c>
      <c r="H2035" s="1" t="s">
        <v>5393</v>
      </c>
      <c r="I2035" s="1">
        <f>+Territorio[[#This Row],[id]]</f>
        <v>2025</v>
      </c>
    </row>
    <row r="2036" spans="2:9" x14ac:dyDescent="0.3">
      <c r="B2036">
        <v>2026</v>
      </c>
      <c r="C2036" s="1" t="s">
        <v>5394</v>
      </c>
      <c r="D2036" s="1" t="s">
        <v>5395</v>
      </c>
      <c r="E2036" s="1" t="s">
        <v>5145</v>
      </c>
      <c r="F2036" s="1" t="s">
        <v>457</v>
      </c>
      <c r="G2036" s="1" t="s">
        <v>1064</v>
      </c>
      <c r="H2036" s="1" t="s">
        <v>5396</v>
      </c>
      <c r="I2036" s="1">
        <f>+Territorio[[#This Row],[id]]</f>
        <v>2026</v>
      </c>
    </row>
    <row r="2037" spans="2:9" x14ac:dyDescent="0.3">
      <c r="B2037">
        <v>2027</v>
      </c>
      <c r="C2037" s="1" t="s">
        <v>5397</v>
      </c>
      <c r="D2037" s="1" t="s">
        <v>5398</v>
      </c>
      <c r="E2037" s="1" t="s">
        <v>5145</v>
      </c>
      <c r="F2037" s="1" t="s">
        <v>457</v>
      </c>
      <c r="G2037" s="1" t="s">
        <v>1064</v>
      </c>
      <c r="H2037" s="1" t="s">
        <v>5399</v>
      </c>
      <c r="I2037" s="1">
        <f>+Territorio[[#This Row],[id]]</f>
        <v>2027</v>
      </c>
    </row>
    <row r="2038" spans="2:9" x14ac:dyDescent="0.3">
      <c r="B2038">
        <v>2028</v>
      </c>
      <c r="C2038" s="1" t="s">
        <v>5400</v>
      </c>
      <c r="D2038" s="1" t="s">
        <v>5401</v>
      </c>
      <c r="E2038" s="1" t="s">
        <v>5145</v>
      </c>
      <c r="F2038" s="1" t="s">
        <v>457</v>
      </c>
      <c r="G2038" s="1" t="s">
        <v>1064</v>
      </c>
      <c r="H2038" s="1" t="s">
        <v>5402</v>
      </c>
      <c r="I2038" s="1">
        <f>+Territorio[[#This Row],[id]]</f>
        <v>2028</v>
      </c>
    </row>
    <row r="2039" spans="2:9" x14ac:dyDescent="0.3">
      <c r="B2039">
        <v>2029</v>
      </c>
      <c r="C2039" s="1" t="s">
        <v>5403</v>
      </c>
      <c r="D2039" s="1" t="s">
        <v>5404</v>
      </c>
      <c r="E2039" s="1" t="s">
        <v>5145</v>
      </c>
      <c r="F2039" s="1" t="s">
        <v>457</v>
      </c>
      <c r="G2039" s="1" t="s">
        <v>1064</v>
      </c>
      <c r="H2039" s="1" t="s">
        <v>5405</v>
      </c>
      <c r="I2039" s="1">
        <f>+Territorio[[#This Row],[id]]</f>
        <v>2029</v>
      </c>
    </row>
    <row r="2040" spans="2:9" x14ac:dyDescent="0.3">
      <c r="B2040">
        <v>2030</v>
      </c>
      <c r="C2040" s="1" t="s">
        <v>5406</v>
      </c>
      <c r="D2040" s="1" t="s">
        <v>5407</v>
      </c>
      <c r="E2040" s="1" t="s">
        <v>5145</v>
      </c>
      <c r="F2040" s="1" t="s">
        <v>457</v>
      </c>
      <c r="G2040" s="1" t="s">
        <v>1064</v>
      </c>
      <c r="H2040" s="1" t="s">
        <v>5408</v>
      </c>
      <c r="I2040" s="1">
        <f>+Territorio[[#This Row],[id]]</f>
        <v>2030</v>
      </c>
    </row>
    <row r="2041" spans="2:9" x14ac:dyDescent="0.3">
      <c r="B2041">
        <v>2031</v>
      </c>
      <c r="C2041" s="1" t="s">
        <v>5409</v>
      </c>
      <c r="D2041" s="1" t="s">
        <v>5410</v>
      </c>
      <c r="E2041" s="1" t="s">
        <v>5145</v>
      </c>
      <c r="F2041" s="1" t="s">
        <v>457</v>
      </c>
      <c r="G2041" s="1" t="s">
        <v>1064</v>
      </c>
      <c r="H2041" s="1" t="s">
        <v>5411</v>
      </c>
      <c r="I2041" s="1">
        <f>+Territorio[[#This Row],[id]]</f>
        <v>2031</v>
      </c>
    </row>
    <row r="2042" spans="2:9" x14ac:dyDescent="0.3">
      <c r="B2042">
        <v>2032</v>
      </c>
      <c r="C2042" s="1" t="s">
        <v>5412</v>
      </c>
      <c r="D2042" s="1" t="s">
        <v>5413</v>
      </c>
      <c r="E2042" s="1" t="s">
        <v>5145</v>
      </c>
      <c r="F2042" s="1" t="s">
        <v>457</v>
      </c>
      <c r="G2042" s="1" t="s">
        <v>1064</v>
      </c>
      <c r="H2042" s="1" t="s">
        <v>5414</v>
      </c>
      <c r="I2042" s="1">
        <f>+Territorio[[#This Row],[id]]</f>
        <v>2032</v>
      </c>
    </row>
    <row r="2043" spans="2:9" x14ac:dyDescent="0.3">
      <c r="B2043">
        <v>2033</v>
      </c>
      <c r="C2043" s="1" t="s">
        <v>5415</v>
      </c>
      <c r="D2043" s="1" t="s">
        <v>5416</v>
      </c>
      <c r="E2043" s="1" t="s">
        <v>5145</v>
      </c>
      <c r="F2043" s="1" t="s">
        <v>457</v>
      </c>
      <c r="G2043" s="1" t="s">
        <v>1064</v>
      </c>
      <c r="H2043" s="1" t="s">
        <v>5417</v>
      </c>
      <c r="I2043" s="1">
        <f>+Territorio[[#This Row],[id]]</f>
        <v>2033</v>
      </c>
    </row>
    <row r="2044" spans="2:9" x14ac:dyDescent="0.3">
      <c r="B2044">
        <v>2034</v>
      </c>
      <c r="C2044" s="1" t="s">
        <v>5339</v>
      </c>
      <c r="D2044" s="1" t="s">
        <v>5418</v>
      </c>
      <c r="E2044" s="1" t="s">
        <v>5145</v>
      </c>
      <c r="F2044" s="1" t="s">
        <v>457</v>
      </c>
      <c r="G2044" s="1" t="s">
        <v>1064</v>
      </c>
      <c r="H2044" s="1" t="s">
        <v>5419</v>
      </c>
      <c r="I2044" s="1">
        <f>+Territorio[[#This Row],[id]]</f>
        <v>2034</v>
      </c>
    </row>
    <row r="2045" spans="2:9" x14ac:dyDescent="0.3">
      <c r="B2045">
        <v>2035</v>
      </c>
      <c r="C2045" s="1" t="s">
        <v>5420</v>
      </c>
      <c r="D2045" s="1" t="s">
        <v>5421</v>
      </c>
      <c r="E2045" s="1" t="s">
        <v>5145</v>
      </c>
      <c r="F2045" s="1" t="s">
        <v>457</v>
      </c>
      <c r="G2045" s="1" t="s">
        <v>1064</v>
      </c>
      <c r="H2045" s="1" t="s">
        <v>5422</v>
      </c>
      <c r="I2045" s="1">
        <f>+Territorio[[#This Row],[id]]</f>
        <v>2035</v>
      </c>
    </row>
    <row r="2046" spans="2:9" x14ac:dyDescent="0.3">
      <c r="B2046">
        <v>2036</v>
      </c>
      <c r="C2046" s="1" t="s">
        <v>5423</v>
      </c>
      <c r="D2046" s="1" t="s">
        <v>5424</v>
      </c>
      <c r="E2046" s="1" t="s">
        <v>5145</v>
      </c>
      <c r="F2046" s="1" t="s">
        <v>457</v>
      </c>
      <c r="G2046" s="1" t="s">
        <v>1064</v>
      </c>
      <c r="H2046" s="1" t="s">
        <v>5425</v>
      </c>
      <c r="I2046" s="1">
        <f>+Territorio[[#This Row],[id]]</f>
        <v>2036</v>
      </c>
    </row>
    <row r="2047" spans="2:9" x14ac:dyDescent="0.3">
      <c r="B2047">
        <v>2037</v>
      </c>
      <c r="C2047" s="1" t="s">
        <v>5426</v>
      </c>
      <c r="D2047" s="1" t="s">
        <v>5427</v>
      </c>
      <c r="E2047" s="1" t="s">
        <v>5145</v>
      </c>
      <c r="F2047" s="1" t="s">
        <v>457</v>
      </c>
      <c r="G2047" s="1" t="s">
        <v>1064</v>
      </c>
      <c r="H2047" s="1" t="s">
        <v>5428</v>
      </c>
      <c r="I2047" s="1">
        <f>+Territorio[[#This Row],[id]]</f>
        <v>2037</v>
      </c>
    </row>
    <row r="2048" spans="2:9" x14ac:dyDescent="0.3">
      <c r="B2048">
        <v>2038</v>
      </c>
      <c r="C2048" s="1" t="s">
        <v>5429</v>
      </c>
      <c r="D2048" s="1" t="s">
        <v>5430</v>
      </c>
      <c r="E2048" s="1" t="s">
        <v>5145</v>
      </c>
      <c r="F2048" s="1" t="s">
        <v>457</v>
      </c>
      <c r="G2048" s="1" t="s">
        <v>1064</v>
      </c>
      <c r="H2048" s="1" t="s">
        <v>5431</v>
      </c>
      <c r="I2048" s="1">
        <f>+Territorio[[#This Row],[id]]</f>
        <v>2038</v>
      </c>
    </row>
    <row r="2049" spans="2:9" x14ac:dyDescent="0.3">
      <c r="B2049">
        <v>2039</v>
      </c>
      <c r="C2049" s="1" t="s">
        <v>5432</v>
      </c>
      <c r="D2049" s="1" t="s">
        <v>5433</v>
      </c>
      <c r="E2049" s="1" t="s">
        <v>5145</v>
      </c>
      <c r="F2049" s="1" t="s">
        <v>457</v>
      </c>
      <c r="G2049" s="1" t="s">
        <v>1064</v>
      </c>
      <c r="H2049" s="1" t="s">
        <v>5434</v>
      </c>
      <c r="I2049" s="1">
        <f>+Territorio[[#This Row],[id]]</f>
        <v>2039</v>
      </c>
    </row>
    <row r="2050" spans="2:9" x14ac:dyDescent="0.3">
      <c r="B2050">
        <v>2040</v>
      </c>
      <c r="C2050" s="1" t="s">
        <v>5435</v>
      </c>
      <c r="D2050" s="1" t="s">
        <v>5436</v>
      </c>
      <c r="E2050" s="1" t="s">
        <v>5145</v>
      </c>
      <c r="F2050" s="1" t="s">
        <v>457</v>
      </c>
      <c r="G2050" s="1" t="s">
        <v>1064</v>
      </c>
      <c r="H2050" s="1" t="s">
        <v>5437</v>
      </c>
      <c r="I2050" s="1">
        <f>+Territorio[[#This Row],[id]]</f>
        <v>2040</v>
      </c>
    </row>
    <row r="2051" spans="2:9" x14ac:dyDescent="0.3">
      <c r="B2051">
        <v>2041</v>
      </c>
      <c r="C2051" s="1" t="s">
        <v>5438</v>
      </c>
      <c r="D2051" s="1" t="s">
        <v>5439</v>
      </c>
      <c r="E2051" s="1" t="s">
        <v>5145</v>
      </c>
      <c r="F2051" s="1" t="s">
        <v>457</v>
      </c>
      <c r="G2051" s="1" t="s">
        <v>1064</v>
      </c>
      <c r="H2051" s="1" t="s">
        <v>5440</v>
      </c>
      <c r="I2051" s="1">
        <f>+Territorio[[#This Row],[id]]</f>
        <v>2041</v>
      </c>
    </row>
    <row r="2052" spans="2:9" x14ac:dyDescent="0.3">
      <c r="B2052">
        <v>2042</v>
      </c>
      <c r="C2052" s="1" t="s">
        <v>5187</v>
      </c>
      <c r="D2052" s="1" t="s">
        <v>5441</v>
      </c>
      <c r="E2052" s="1" t="s">
        <v>5145</v>
      </c>
      <c r="F2052" s="1" t="s">
        <v>457</v>
      </c>
      <c r="G2052" s="1" t="s">
        <v>1064</v>
      </c>
      <c r="H2052" s="1" t="s">
        <v>5442</v>
      </c>
      <c r="I2052" s="1">
        <f>+Territorio[[#This Row],[id]]</f>
        <v>2042</v>
      </c>
    </row>
    <row r="2053" spans="2:9" x14ac:dyDescent="0.3">
      <c r="B2053">
        <v>2043</v>
      </c>
      <c r="C2053" s="1" t="s">
        <v>5443</v>
      </c>
      <c r="D2053" s="1" t="s">
        <v>5444</v>
      </c>
      <c r="E2053" s="1" t="s">
        <v>5145</v>
      </c>
      <c r="F2053" s="1" t="s">
        <v>457</v>
      </c>
      <c r="G2053" s="1" t="s">
        <v>1064</v>
      </c>
      <c r="H2053" s="1" t="s">
        <v>5445</v>
      </c>
      <c r="I2053" s="1">
        <f>+Territorio[[#This Row],[id]]</f>
        <v>2043</v>
      </c>
    </row>
    <row r="2054" spans="2:9" x14ac:dyDescent="0.3">
      <c r="B2054">
        <v>2044</v>
      </c>
      <c r="C2054" s="1" t="s">
        <v>5446</v>
      </c>
      <c r="D2054" s="1" t="s">
        <v>5447</v>
      </c>
      <c r="E2054" s="1" t="s">
        <v>5145</v>
      </c>
      <c r="F2054" s="1" t="s">
        <v>457</v>
      </c>
      <c r="G2054" s="1" t="s">
        <v>1064</v>
      </c>
      <c r="H2054" s="1" t="s">
        <v>5448</v>
      </c>
      <c r="I2054" s="1">
        <f>+Territorio[[#This Row],[id]]</f>
        <v>2044</v>
      </c>
    </row>
    <row r="2055" spans="2:9" x14ac:dyDescent="0.3">
      <c r="B2055">
        <v>2045</v>
      </c>
      <c r="C2055" s="1" t="s">
        <v>5449</v>
      </c>
      <c r="D2055" s="1" t="s">
        <v>5450</v>
      </c>
      <c r="E2055" s="1" t="s">
        <v>5145</v>
      </c>
      <c r="F2055" s="1" t="s">
        <v>457</v>
      </c>
      <c r="G2055" s="1" t="s">
        <v>1064</v>
      </c>
      <c r="H2055" s="1" t="s">
        <v>5451</v>
      </c>
      <c r="I2055" s="1">
        <f>+Territorio[[#This Row],[id]]</f>
        <v>2045</v>
      </c>
    </row>
    <row r="2056" spans="2:9" x14ac:dyDescent="0.3">
      <c r="B2056">
        <v>2046</v>
      </c>
      <c r="C2056" s="1" t="s">
        <v>4649</v>
      </c>
      <c r="D2056" s="1" t="s">
        <v>5452</v>
      </c>
      <c r="E2056" s="1" t="s">
        <v>5145</v>
      </c>
      <c r="F2056" s="1" t="s">
        <v>457</v>
      </c>
      <c r="G2056" s="1" t="s">
        <v>1064</v>
      </c>
      <c r="H2056" s="1" t="s">
        <v>5453</v>
      </c>
      <c r="I2056" s="1">
        <f>+Territorio[[#This Row],[id]]</f>
        <v>2046</v>
      </c>
    </row>
    <row r="2057" spans="2:9" x14ac:dyDescent="0.3">
      <c r="B2057">
        <v>2047</v>
      </c>
      <c r="C2057" s="1" t="s">
        <v>5454</v>
      </c>
      <c r="D2057" s="1" t="s">
        <v>5455</v>
      </c>
      <c r="E2057" s="1" t="s">
        <v>5145</v>
      </c>
      <c r="F2057" s="1" t="s">
        <v>457</v>
      </c>
      <c r="G2057" s="1" t="s">
        <v>1064</v>
      </c>
      <c r="H2057" s="1" t="s">
        <v>5456</v>
      </c>
      <c r="I2057" s="1">
        <f>+Territorio[[#This Row],[id]]</f>
        <v>2047</v>
      </c>
    </row>
    <row r="2058" spans="2:9" x14ac:dyDescent="0.3">
      <c r="B2058">
        <v>2048</v>
      </c>
      <c r="C2058" s="1" t="s">
        <v>5457</v>
      </c>
      <c r="D2058" s="1" t="s">
        <v>5458</v>
      </c>
      <c r="E2058" s="1" t="s">
        <v>5145</v>
      </c>
      <c r="F2058" s="1" t="s">
        <v>457</v>
      </c>
      <c r="G2058" s="1" t="s">
        <v>1064</v>
      </c>
      <c r="H2058" s="1" t="s">
        <v>5459</v>
      </c>
      <c r="I2058" s="1">
        <f>+Territorio[[#This Row],[id]]</f>
        <v>2048</v>
      </c>
    </row>
    <row r="2059" spans="2:9" x14ac:dyDescent="0.3">
      <c r="B2059">
        <v>2049</v>
      </c>
      <c r="C2059" s="1" t="s">
        <v>5460</v>
      </c>
      <c r="D2059" s="1" t="s">
        <v>5461</v>
      </c>
      <c r="E2059" s="1" t="s">
        <v>5145</v>
      </c>
      <c r="F2059" s="1" t="s">
        <v>457</v>
      </c>
      <c r="G2059" s="1" t="s">
        <v>1064</v>
      </c>
      <c r="H2059" s="1" t="s">
        <v>5462</v>
      </c>
      <c r="I2059" s="1">
        <f>+Territorio[[#This Row],[id]]</f>
        <v>2049</v>
      </c>
    </row>
    <row r="2060" spans="2:9" x14ac:dyDescent="0.3">
      <c r="B2060">
        <v>2050</v>
      </c>
      <c r="C2060" s="1" t="s">
        <v>5463</v>
      </c>
      <c r="D2060" s="1" t="s">
        <v>5464</v>
      </c>
      <c r="E2060" s="1" t="s">
        <v>5145</v>
      </c>
      <c r="F2060" s="1" t="s">
        <v>457</v>
      </c>
      <c r="G2060" s="1" t="s">
        <v>1064</v>
      </c>
      <c r="H2060" s="1" t="s">
        <v>5465</v>
      </c>
      <c r="I2060" s="1">
        <f>+Territorio[[#This Row],[id]]</f>
        <v>2050</v>
      </c>
    </row>
    <row r="2061" spans="2:9" x14ac:dyDescent="0.3">
      <c r="B2061">
        <v>2051</v>
      </c>
      <c r="C2061" s="1" t="s">
        <v>5466</v>
      </c>
      <c r="D2061" s="1" t="s">
        <v>5467</v>
      </c>
      <c r="E2061" s="1" t="s">
        <v>5145</v>
      </c>
      <c r="F2061" s="1" t="s">
        <v>457</v>
      </c>
      <c r="G2061" s="1" t="s">
        <v>1064</v>
      </c>
      <c r="H2061" s="1" t="s">
        <v>5468</v>
      </c>
      <c r="I2061" s="1">
        <f>+Territorio[[#This Row],[id]]</f>
        <v>2051</v>
      </c>
    </row>
    <row r="2062" spans="2:9" x14ac:dyDescent="0.3">
      <c r="B2062">
        <v>2052</v>
      </c>
      <c r="C2062" s="1" t="s">
        <v>5469</v>
      </c>
      <c r="D2062" s="1" t="s">
        <v>5470</v>
      </c>
      <c r="E2062" s="1" t="s">
        <v>5145</v>
      </c>
      <c r="F2062" s="1" t="s">
        <v>457</v>
      </c>
      <c r="G2062" s="1" t="s">
        <v>1064</v>
      </c>
      <c r="H2062" s="1" t="s">
        <v>5471</v>
      </c>
      <c r="I2062" s="1">
        <f>+Territorio[[#This Row],[id]]</f>
        <v>2052</v>
      </c>
    </row>
    <row r="2063" spans="2:9" x14ac:dyDescent="0.3">
      <c r="B2063">
        <v>2053</v>
      </c>
      <c r="C2063" s="1" t="s">
        <v>2938</v>
      </c>
      <c r="D2063" s="1" t="s">
        <v>5472</v>
      </c>
      <c r="E2063" s="1" t="s">
        <v>5145</v>
      </c>
      <c r="F2063" s="1" t="s">
        <v>457</v>
      </c>
      <c r="G2063" s="1" t="s">
        <v>1064</v>
      </c>
      <c r="H2063" s="1" t="s">
        <v>5473</v>
      </c>
      <c r="I2063" s="1">
        <f>+Territorio[[#This Row],[id]]</f>
        <v>2053</v>
      </c>
    </row>
    <row r="2064" spans="2:9" x14ac:dyDescent="0.3">
      <c r="B2064">
        <v>2054</v>
      </c>
      <c r="C2064" s="1" t="s">
        <v>5474</v>
      </c>
      <c r="D2064" s="1" t="s">
        <v>5475</v>
      </c>
      <c r="E2064" s="1" t="s">
        <v>5145</v>
      </c>
      <c r="F2064" s="1" t="s">
        <v>457</v>
      </c>
      <c r="G2064" s="1" t="s">
        <v>1064</v>
      </c>
      <c r="H2064" s="1" t="s">
        <v>5476</v>
      </c>
      <c r="I2064" s="1">
        <f>+Territorio[[#This Row],[id]]</f>
        <v>2054</v>
      </c>
    </row>
    <row r="2065" spans="2:9" x14ac:dyDescent="0.3">
      <c r="B2065">
        <v>2055</v>
      </c>
      <c r="C2065" s="1" t="s">
        <v>5477</v>
      </c>
      <c r="D2065" s="1" t="s">
        <v>5478</v>
      </c>
      <c r="E2065" s="1" t="s">
        <v>5145</v>
      </c>
      <c r="F2065" s="1" t="s">
        <v>457</v>
      </c>
      <c r="G2065" s="1" t="s">
        <v>1064</v>
      </c>
      <c r="H2065" s="1" t="s">
        <v>5479</v>
      </c>
      <c r="I2065" s="1">
        <f>+Territorio[[#This Row],[id]]</f>
        <v>2055</v>
      </c>
    </row>
    <row r="2066" spans="2:9" x14ac:dyDescent="0.3">
      <c r="B2066">
        <v>2056</v>
      </c>
      <c r="C2066" s="1" t="s">
        <v>5480</v>
      </c>
      <c r="D2066" s="1" t="s">
        <v>5481</v>
      </c>
      <c r="E2066" s="1" t="s">
        <v>5145</v>
      </c>
      <c r="F2066" s="1" t="s">
        <v>457</v>
      </c>
      <c r="G2066" s="1" t="s">
        <v>1064</v>
      </c>
      <c r="H2066" s="1" t="s">
        <v>5482</v>
      </c>
      <c r="I2066" s="1">
        <f>+Territorio[[#This Row],[id]]</f>
        <v>2056</v>
      </c>
    </row>
    <row r="2067" spans="2:9" x14ac:dyDescent="0.3">
      <c r="B2067">
        <v>2057</v>
      </c>
      <c r="C2067" s="1" t="s">
        <v>4491</v>
      </c>
      <c r="D2067" s="1" t="s">
        <v>5483</v>
      </c>
      <c r="E2067" s="1" t="s">
        <v>5145</v>
      </c>
      <c r="F2067" s="1" t="s">
        <v>457</v>
      </c>
      <c r="G2067" s="1" t="s">
        <v>1064</v>
      </c>
      <c r="H2067" s="1" t="s">
        <v>5484</v>
      </c>
      <c r="I2067" s="1">
        <f>+Territorio[[#This Row],[id]]</f>
        <v>2057</v>
      </c>
    </row>
    <row r="2068" spans="2:9" x14ac:dyDescent="0.3">
      <c r="B2068">
        <v>2058</v>
      </c>
      <c r="C2068" s="1" t="s">
        <v>5485</v>
      </c>
      <c r="D2068" s="1" t="s">
        <v>5486</v>
      </c>
      <c r="E2068" s="1" t="s">
        <v>5145</v>
      </c>
      <c r="F2068" s="1" t="s">
        <v>457</v>
      </c>
      <c r="G2068" s="1" t="s">
        <v>1064</v>
      </c>
      <c r="H2068" s="1" t="s">
        <v>5487</v>
      </c>
      <c r="I2068" s="1">
        <f>+Territorio[[#This Row],[id]]</f>
        <v>2058</v>
      </c>
    </row>
    <row r="2069" spans="2:9" x14ac:dyDescent="0.3">
      <c r="B2069">
        <v>2059</v>
      </c>
      <c r="C2069" s="1" t="s">
        <v>5488</v>
      </c>
      <c r="D2069" s="1" t="s">
        <v>5489</v>
      </c>
      <c r="E2069" s="1" t="s">
        <v>5145</v>
      </c>
      <c r="F2069" s="1" t="s">
        <v>457</v>
      </c>
      <c r="G2069" s="1" t="s">
        <v>1064</v>
      </c>
      <c r="H2069" s="1" t="s">
        <v>5490</v>
      </c>
      <c r="I2069" s="1">
        <f>+Territorio[[#This Row],[id]]</f>
        <v>2059</v>
      </c>
    </row>
    <row r="2070" spans="2:9" x14ac:dyDescent="0.3">
      <c r="B2070">
        <v>2060</v>
      </c>
      <c r="C2070" s="1" t="s">
        <v>5491</v>
      </c>
      <c r="D2070" s="1" t="s">
        <v>5492</v>
      </c>
      <c r="E2070" s="1" t="s">
        <v>5145</v>
      </c>
      <c r="F2070" s="1" t="s">
        <v>457</v>
      </c>
      <c r="G2070" s="1" t="s">
        <v>1064</v>
      </c>
      <c r="H2070" s="1" t="s">
        <v>5493</v>
      </c>
      <c r="I2070" s="1">
        <f>+Territorio[[#This Row],[id]]</f>
        <v>2060</v>
      </c>
    </row>
    <row r="2071" spans="2:9" x14ac:dyDescent="0.3">
      <c r="B2071">
        <v>2061</v>
      </c>
      <c r="C2071" s="1" t="s">
        <v>5494</v>
      </c>
      <c r="D2071" s="1" t="s">
        <v>5495</v>
      </c>
      <c r="E2071" s="1" t="s">
        <v>5145</v>
      </c>
      <c r="F2071" s="1" t="s">
        <v>457</v>
      </c>
      <c r="G2071" s="1" t="s">
        <v>1064</v>
      </c>
      <c r="H2071" s="1" t="s">
        <v>5496</v>
      </c>
      <c r="I2071" s="1">
        <f>+Territorio[[#This Row],[id]]</f>
        <v>2061</v>
      </c>
    </row>
    <row r="2072" spans="2:9" x14ac:dyDescent="0.3">
      <c r="B2072">
        <v>2062</v>
      </c>
      <c r="C2072" s="1" t="s">
        <v>5497</v>
      </c>
      <c r="D2072" s="1" t="s">
        <v>5498</v>
      </c>
      <c r="E2072" s="1" t="s">
        <v>5145</v>
      </c>
      <c r="F2072" s="1" t="s">
        <v>457</v>
      </c>
      <c r="G2072" s="1" t="s">
        <v>1064</v>
      </c>
      <c r="H2072" s="1" t="s">
        <v>5499</v>
      </c>
      <c r="I2072" s="1">
        <f>+Territorio[[#This Row],[id]]</f>
        <v>2062</v>
      </c>
    </row>
    <row r="2073" spans="2:9" x14ac:dyDescent="0.3">
      <c r="B2073">
        <v>2063</v>
      </c>
      <c r="C2073" s="1" t="s">
        <v>5500</v>
      </c>
      <c r="D2073" s="1" t="s">
        <v>5501</v>
      </c>
      <c r="E2073" s="1" t="s">
        <v>5145</v>
      </c>
      <c r="F2073" s="1" t="s">
        <v>457</v>
      </c>
      <c r="G2073" s="1" t="s">
        <v>1064</v>
      </c>
      <c r="H2073" s="1" t="s">
        <v>5502</v>
      </c>
      <c r="I2073" s="1">
        <f>+Territorio[[#This Row],[id]]</f>
        <v>2063</v>
      </c>
    </row>
    <row r="2074" spans="2:9" x14ac:dyDescent="0.3">
      <c r="B2074">
        <v>2064</v>
      </c>
      <c r="C2074" s="1" t="s">
        <v>5503</v>
      </c>
      <c r="D2074" s="1" t="s">
        <v>5504</v>
      </c>
      <c r="E2074" s="1" t="s">
        <v>5145</v>
      </c>
      <c r="F2074" s="1" t="s">
        <v>457</v>
      </c>
      <c r="G2074" s="1" t="s">
        <v>1064</v>
      </c>
      <c r="H2074" s="1" t="s">
        <v>5505</v>
      </c>
      <c r="I2074" s="1">
        <f>+Territorio[[#This Row],[id]]</f>
        <v>2064</v>
      </c>
    </row>
    <row r="2075" spans="2:9" x14ac:dyDescent="0.3">
      <c r="B2075">
        <v>2065</v>
      </c>
      <c r="C2075" s="1" t="s">
        <v>5506</v>
      </c>
      <c r="D2075" s="1" t="s">
        <v>5507</v>
      </c>
      <c r="E2075" s="1" t="s">
        <v>5145</v>
      </c>
      <c r="F2075" s="1" t="s">
        <v>457</v>
      </c>
      <c r="G2075" s="1" t="s">
        <v>1064</v>
      </c>
      <c r="H2075" s="1" t="s">
        <v>5508</v>
      </c>
      <c r="I2075" s="1">
        <f>+Territorio[[#This Row],[id]]</f>
        <v>2065</v>
      </c>
    </row>
    <row r="2076" spans="2:9" x14ac:dyDescent="0.3">
      <c r="B2076">
        <v>2066</v>
      </c>
      <c r="C2076" s="1" t="s">
        <v>5509</v>
      </c>
      <c r="D2076" s="1" t="s">
        <v>5510</v>
      </c>
      <c r="E2076" s="1" t="s">
        <v>5145</v>
      </c>
      <c r="F2076" s="1" t="s">
        <v>457</v>
      </c>
      <c r="G2076" s="1" t="s">
        <v>1064</v>
      </c>
      <c r="H2076" s="1" t="s">
        <v>5511</v>
      </c>
      <c r="I2076" s="1">
        <f>+Territorio[[#This Row],[id]]</f>
        <v>2066</v>
      </c>
    </row>
    <row r="2077" spans="2:9" x14ac:dyDescent="0.3">
      <c r="B2077">
        <v>2067</v>
      </c>
      <c r="C2077" s="1" t="s">
        <v>5512</v>
      </c>
      <c r="D2077" s="1" t="s">
        <v>5513</v>
      </c>
      <c r="E2077" s="1" t="s">
        <v>5145</v>
      </c>
      <c r="F2077" s="1" t="s">
        <v>457</v>
      </c>
      <c r="G2077" s="1" t="s">
        <v>1064</v>
      </c>
      <c r="H2077" s="1" t="s">
        <v>5514</v>
      </c>
      <c r="I2077" s="1">
        <f>+Territorio[[#This Row],[id]]</f>
        <v>2067</v>
      </c>
    </row>
    <row r="2078" spans="2:9" x14ac:dyDescent="0.3">
      <c r="B2078">
        <v>2068</v>
      </c>
      <c r="C2078" s="1" t="s">
        <v>5515</v>
      </c>
      <c r="D2078" s="1" t="s">
        <v>5516</v>
      </c>
      <c r="E2078" s="1" t="s">
        <v>5145</v>
      </c>
      <c r="F2078" s="1" t="s">
        <v>457</v>
      </c>
      <c r="G2078" s="1" t="s">
        <v>1064</v>
      </c>
      <c r="H2078" s="1" t="s">
        <v>5517</v>
      </c>
      <c r="I2078" s="1">
        <f>+Territorio[[#This Row],[id]]</f>
        <v>2068</v>
      </c>
    </row>
    <row r="2079" spans="2:9" x14ac:dyDescent="0.3">
      <c r="B2079">
        <v>2069</v>
      </c>
      <c r="C2079" s="1" t="s">
        <v>5518</v>
      </c>
      <c r="D2079" s="1" t="s">
        <v>5519</v>
      </c>
      <c r="E2079" s="1" t="s">
        <v>5145</v>
      </c>
      <c r="F2079" s="1" t="s">
        <v>457</v>
      </c>
      <c r="G2079" s="1" t="s">
        <v>1064</v>
      </c>
      <c r="H2079" s="1" t="s">
        <v>5520</v>
      </c>
      <c r="I2079" s="1">
        <f>+Territorio[[#This Row],[id]]</f>
        <v>2069</v>
      </c>
    </row>
    <row r="2080" spans="2:9" x14ac:dyDescent="0.3">
      <c r="B2080">
        <v>2070</v>
      </c>
      <c r="C2080" s="1" t="s">
        <v>5017</v>
      </c>
      <c r="D2080" s="1" t="s">
        <v>5521</v>
      </c>
      <c r="E2080" s="1" t="s">
        <v>5145</v>
      </c>
      <c r="F2080" s="1" t="s">
        <v>457</v>
      </c>
      <c r="G2080" s="1" t="s">
        <v>1064</v>
      </c>
      <c r="H2080" s="1" t="s">
        <v>5522</v>
      </c>
      <c r="I2080" s="1">
        <f>+Territorio[[#This Row],[id]]</f>
        <v>2070</v>
      </c>
    </row>
    <row r="2081" spans="2:9" x14ac:dyDescent="0.3">
      <c r="B2081">
        <v>2071</v>
      </c>
      <c r="C2081" s="1" t="s">
        <v>5523</v>
      </c>
      <c r="D2081" s="1" t="s">
        <v>5524</v>
      </c>
      <c r="E2081" s="1" t="s">
        <v>5145</v>
      </c>
      <c r="F2081" s="1" t="s">
        <v>457</v>
      </c>
      <c r="G2081" s="1" t="s">
        <v>1064</v>
      </c>
      <c r="H2081" s="1" t="s">
        <v>5525</v>
      </c>
      <c r="I2081" s="1">
        <f>+Territorio[[#This Row],[id]]</f>
        <v>2071</v>
      </c>
    </row>
    <row r="2082" spans="2:9" x14ac:dyDescent="0.3">
      <c r="B2082">
        <v>2072</v>
      </c>
      <c r="C2082" s="1" t="s">
        <v>5526</v>
      </c>
      <c r="D2082" s="1" t="s">
        <v>5527</v>
      </c>
      <c r="E2082" s="1" t="s">
        <v>5145</v>
      </c>
      <c r="F2082" s="1" t="s">
        <v>457</v>
      </c>
      <c r="G2082" s="1" t="s">
        <v>1064</v>
      </c>
      <c r="H2082" s="1" t="s">
        <v>5528</v>
      </c>
      <c r="I2082" s="1">
        <f>+Territorio[[#This Row],[id]]</f>
        <v>2072</v>
      </c>
    </row>
    <row r="2083" spans="2:9" x14ac:dyDescent="0.3">
      <c r="B2083">
        <v>2073</v>
      </c>
      <c r="C2083" s="1" t="s">
        <v>5529</v>
      </c>
      <c r="D2083" s="1" t="s">
        <v>5530</v>
      </c>
      <c r="E2083" s="1" t="s">
        <v>5145</v>
      </c>
      <c r="F2083" s="1" t="s">
        <v>457</v>
      </c>
      <c r="G2083" s="1" t="s">
        <v>1064</v>
      </c>
      <c r="H2083" s="1" t="s">
        <v>5531</v>
      </c>
      <c r="I2083" s="1">
        <f>+Territorio[[#This Row],[id]]</f>
        <v>2073</v>
      </c>
    </row>
    <row r="2084" spans="2:9" x14ac:dyDescent="0.3">
      <c r="B2084">
        <v>2074</v>
      </c>
      <c r="C2084" s="1" t="s">
        <v>1113</v>
      </c>
      <c r="D2084" s="1" t="s">
        <v>5532</v>
      </c>
      <c r="E2084" s="1" t="s">
        <v>5145</v>
      </c>
      <c r="F2084" s="1" t="s">
        <v>457</v>
      </c>
      <c r="G2084" s="1" t="s">
        <v>1064</v>
      </c>
      <c r="H2084" s="1" t="s">
        <v>5533</v>
      </c>
      <c r="I2084" s="1">
        <f>+Territorio[[#This Row],[id]]</f>
        <v>2074</v>
      </c>
    </row>
    <row r="2085" spans="2:9" x14ac:dyDescent="0.3">
      <c r="B2085">
        <v>2075</v>
      </c>
      <c r="C2085" s="1" t="s">
        <v>5446</v>
      </c>
      <c r="D2085" s="1" t="s">
        <v>5534</v>
      </c>
      <c r="E2085" s="1" t="s">
        <v>5145</v>
      </c>
      <c r="F2085" s="1" t="s">
        <v>457</v>
      </c>
      <c r="G2085" s="1" t="s">
        <v>1064</v>
      </c>
      <c r="H2085" s="1" t="s">
        <v>5535</v>
      </c>
      <c r="I2085" s="1">
        <f>+Territorio[[#This Row],[id]]</f>
        <v>2075</v>
      </c>
    </row>
    <row r="2086" spans="2:9" x14ac:dyDescent="0.3">
      <c r="B2086">
        <v>2076</v>
      </c>
      <c r="C2086" s="1" t="s">
        <v>5536</v>
      </c>
      <c r="D2086" s="1" t="s">
        <v>5537</v>
      </c>
      <c r="E2086" s="1" t="s">
        <v>5145</v>
      </c>
      <c r="F2086" s="1" t="s">
        <v>457</v>
      </c>
      <c r="G2086" s="1" t="s">
        <v>1064</v>
      </c>
      <c r="H2086" s="1" t="s">
        <v>5538</v>
      </c>
      <c r="I2086" s="1">
        <f>+Territorio[[#This Row],[id]]</f>
        <v>2076</v>
      </c>
    </row>
    <row r="2087" spans="2:9" x14ac:dyDescent="0.3">
      <c r="B2087">
        <v>2077</v>
      </c>
      <c r="C2087" s="1" t="s">
        <v>5539</v>
      </c>
      <c r="D2087" s="1" t="s">
        <v>5540</v>
      </c>
      <c r="E2087" s="1" t="s">
        <v>5145</v>
      </c>
      <c r="F2087" s="1" t="s">
        <v>457</v>
      </c>
      <c r="G2087" s="1" t="s">
        <v>1064</v>
      </c>
      <c r="H2087" s="1" t="s">
        <v>5541</v>
      </c>
      <c r="I2087" s="1">
        <f>+Territorio[[#This Row],[id]]</f>
        <v>2077</v>
      </c>
    </row>
    <row r="2088" spans="2:9" x14ac:dyDescent="0.3">
      <c r="B2088">
        <v>2078</v>
      </c>
      <c r="C2088" s="1" t="s">
        <v>5542</v>
      </c>
      <c r="D2088" s="1" t="s">
        <v>5543</v>
      </c>
      <c r="E2088" s="1" t="s">
        <v>5145</v>
      </c>
      <c r="F2088" s="1" t="s">
        <v>457</v>
      </c>
      <c r="G2088" s="1" t="s">
        <v>1064</v>
      </c>
      <c r="H2088" s="1" t="s">
        <v>5544</v>
      </c>
      <c r="I2088" s="1">
        <f>+Territorio[[#This Row],[id]]</f>
        <v>2078</v>
      </c>
    </row>
    <row r="2089" spans="2:9" x14ac:dyDescent="0.3">
      <c r="B2089">
        <v>2079</v>
      </c>
      <c r="C2089" s="1" t="s">
        <v>5545</v>
      </c>
      <c r="D2089" s="1" t="s">
        <v>5546</v>
      </c>
      <c r="E2089" s="1" t="s">
        <v>5145</v>
      </c>
      <c r="F2089" s="1" t="s">
        <v>457</v>
      </c>
      <c r="G2089" s="1" t="s">
        <v>1064</v>
      </c>
      <c r="H2089" s="1" t="s">
        <v>5547</v>
      </c>
      <c r="I2089" s="1">
        <f>+Territorio[[#This Row],[id]]</f>
        <v>2079</v>
      </c>
    </row>
    <row r="2090" spans="2:9" x14ac:dyDescent="0.3">
      <c r="B2090">
        <v>2080</v>
      </c>
      <c r="C2090" s="1" t="s">
        <v>5548</v>
      </c>
      <c r="D2090" s="1" t="s">
        <v>5549</v>
      </c>
      <c r="E2090" s="1" t="s">
        <v>5145</v>
      </c>
      <c r="F2090" s="1" t="s">
        <v>457</v>
      </c>
      <c r="G2090" s="1" t="s">
        <v>1064</v>
      </c>
      <c r="H2090" s="1" t="s">
        <v>5550</v>
      </c>
      <c r="I2090" s="1">
        <f>+Territorio[[#This Row],[id]]</f>
        <v>2080</v>
      </c>
    </row>
    <row r="2091" spans="2:9" x14ac:dyDescent="0.3">
      <c r="B2091">
        <v>2081</v>
      </c>
      <c r="C2091" s="1" t="s">
        <v>4661</v>
      </c>
      <c r="D2091" s="1" t="s">
        <v>5551</v>
      </c>
      <c r="E2091" s="1" t="s">
        <v>5145</v>
      </c>
      <c r="F2091" s="1" t="s">
        <v>457</v>
      </c>
      <c r="G2091" s="1" t="s">
        <v>1064</v>
      </c>
      <c r="H2091" s="1" t="s">
        <v>5552</v>
      </c>
      <c r="I2091" s="1">
        <f>+Territorio[[#This Row],[id]]</f>
        <v>2081</v>
      </c>
    </row>
    <row r="2092" spans="2:9" x14ac:dyDescent="0.3">
      <c r="B2092">
        <v>2082</v>
      </c>
      <c r="C2092" s="1" t="s">
        <v>5553</v>
      </c>
      <c r="D2092" s="1" t="s">
        <v>5554</v>
      </c>
      <c r="E2092" s="1" t="s">
        <v>5145</v>
      </c>
      <c r="F2092" s="1" t="s">
        <v>457</v>
      </c>
      <c r="G2092" s="1" t="s">
        <v>1064</v>
      </c>
      <c r="H2092" s="1" t="s">
        <v>5555</v>
      </c>
      <c r="I2092" s="1">
        <f>+Territorio[[#This Row],[id]]</f>
        <v>2082</v>
      </c>
    </row>
    <row r="2093" spans="2:9" x14ac:dyDescent="0.3">
      <c r="B2093">
        <v>2083</v>
      </c>
      <c r="C2093" s="1" t="s">
        <v>1347</v>
      </c>
      <c r="D2093" s="1" t="s">
        <v>5556</v>
      </c>
      <c r="E2093" s="1" t="s">
        <v>5145</v>
      </c>
      <c r="F2093" s="1" t="s">
        <v>457</v>
      </c>
      <c r="G2093" s="1" t="s">
        <v>1064</v>
      </c>
      <c r="H2093" s="1" t="s">
        <v>5557</v>
      </c>
      <c r="I2093" s="1">
        <f>+Territorio[[#This Row],[id]]</f>
        <v>2083</v>
      </c>
    </row>
    <row r="2094" spans="2:9" x14ac:dyDescent="0.3">
      <c r="B2094">
        <v>2084</v>
      </c>
      <c r="C2094" s="1" t="s">
        <v>3515</v>
      </c>
      <c r="D2094" s="1" t="s">
        <v>5558</v>
      </c>
      <c r="E2094" s="1" t="s">
        <v>5145</v>
      </c>
      <c r="F2094" s="1" t="s">
        <v>457</v>
      </c>
      <c r="G2094" s="1" t="s">
        <v>1064</v>
      </c>
      <c r="H2094" s="1" t="s">
        <v>5559</v>
      </c>
      <c r="I2094" s="1">
        <f>+Territorio[[#This Row],[id]]</f>
        <v>2084</v>
      </c>
    </row>
    <row r="2095" spans="2:9" x14ac:dyDescent="0.3">
      <c r="B2095">
        <v>2085</v>
      </c>
      <c r="C2095" s="1" t="s">
        <v>5560</v>
      </c>
      <c r="D2095" s="1" t="s">
        <v>5561</v>
      </c>
      <c r="E2095" s="1" t="s">
        <v>5145</v>
      </c>
      <c r="F2095" s="1" t="s">
        <v>457</v>
      </c>
      <c r="G2095" s="1" t="s">
        <v>1064</v>
      </c>
      <c r="H2095" s="1" t="s">
        <v>5562</v>
      </c>
      <c r="I2095" s="1">
        <f>+Territorio[[#This Row],[id]]</f>
        <v>2085</v>
      </c>
    </row>
    <row r="2096" spans="2:9" x14ac:dyDescent="0.3">
      <c r="B2096">
        <v>2086</v>
      </c>
      <c r="C2096" s="1" t="s">
        <v>739</v>
      </c>
      <c r="D2096" s="1" t="s">
        <v>5563</v>
      </c>
      <c r="E2096" s="1" t="s">
        <v>5145</v>
      </c>
      <c r="F2096" s="1" t="s">
        <v>457</v>
      </c>
      <c r="G2096" s="1" t="s">
        <v>1064</v>
      </c>
      <c r="H2096" s="1" t="s">
        <v>5564</v>
      </c>
      <c r="I2096" s="1">
        <f>+Territorio[[#This Row],[id]]</f>
        <v>2086</v>
      </c>
    </row>
    <row r="2097" spans="2:9" x14ac:dyDescent="0.3">
      <c r="B2097">
        <v>2087</v>
      </c>
      <c r="C2097" s="1" t="s">
        <v>1261</v>
      </c>
      <c r="D2097" s="1" t="s">
        <v>5565</v>
      </c>
      <c r="E2097" s="1" t="s">
        <v>5145</v>
      </c>
      <c r="F2097" s="1" t="s">
        <v>457</v>
      </c>
      <c r="G2097" s="1" t="s">
        <v>1064</v>
      </c>
      <c r="H2097" s="1" t="s">
        <v>5566</v>
      </c>
      <c r="I2097" s="1">
        <f>+Territorio[[#This Row],[id]]</f>
        <v>2087</v>
      </c>
    </row>
    <row r="2098" spans="2:9" x14ac:dyDescent="0.3">
      <c r="B2098">
        <v>2088</v>
      </c>
      <c r="C2098" s="1" t="s">
        <v>5567</v>
      </c>
      <c r="D2098" s="1" t="s">
        <v>5568</v>
      </c>
      <c r="E2098" s="1" t="s">
        <v>5145</v>
      </c>
      <c r="F2098" s="1" t="s">
        <v>457</v>
      </c>
      <c r="G2098" s="1" t="s">
        <v>1064</v>
      </c>
      <c r="H2098" s="1" t="s">
        <v>5569</v>
      </c>
      <c r="I2098" s="1">
        <f>+Territorio[[#This Row],[id]]</f>
        <v>2088</v>
      </c>
    </row>
    <row r="2099" spans="2:9" x14ac:dyDescent="0.3">
      <c r="B2099">
        <v>2089</v>
      </c>
      <c r="C2099" s="1" t="s">
        <v>5570</v>
      </c>
      <c r="D2099" s="1" t="s">
        <v>5571</v>
      </c>
      <c r="E2099" s="1" t="s">
        <v>5145</v>
      </c>
      <c r="F2099" s="1" t="s">
        <v>457</v>
      </c>
      <c r="G2099" s="1" t="s">
        <v>1064</v>
      </c>
      <c r="H2099" s="1" t="s">
        <v>5572</v>
      </c>
      <c r="I2099" s="1">
        <f>+Territorio[[#This Row],[id]]</f>
        <v>2089</v>
      </c>
    </row>
    <row r="2100" spans="2:9" x14ac:dyDescent="0.3">
      <c r="B2100">
        <v>2090</v>
      </c>
      <c r="C2100" s="1" t="s">
        <v>5573</v>
      </c>
      <c r="D2100" s="1" t="s">
        <v>5574</v>
      </c>
      <c r="E2100" s="1" t="s">
        <v>5145</v>
      </c>
      <c r="F2100" s="1" t="s">
        <v>457</v>
      </c>
      <c r="G2100" s="1" t="s">
        <v>1064</v>
      </c>
      <c r="H2100" s="1" t="s">
        <v>5575</v>
      </c>
      <c r="I2100" s="1">
        <f>+Territorio[[#This Row],[id]]</f>
        <v>2090</v>
      </c>
    </row>
    <row r="2101" spans="2:9" x14ac:dyDescent="0.3">
      <c r="B2101">
        <v>2091</v>
      </c>
      <c r="C2101" s="1" t="s">
        <v>2229</v>
      </c>
      <c r="D2101" s="1" t="s">
        <v>5576</v>
      </c>
      <c r="E2101" s="1" t="s">
        <v>5145</v>
      </c>
      <c r="F2101" s="1" t="s">
        <v>457</v>
      </c>
      <c r="G2101" s="1" t="s">
        <v>1064</v>
      </c>
      <c r="H2101" s="1" t="s">
        <v>5577</v>
      </c>
      <c r="I2101" s="1">
        <f>+Territorio[[#This Row],[id]]</f>
        <v>2091</v>
      </c>
    </row>
    <row r="2102" spans="2:9" x14ac:dyDescent="0.3">
      <c r="B2102">
        <v>2092</v>
      </c>
      <c r="C2102" s="1" t="s">
        <v>5578</v>
      </c>
      <c r="D2102" s="1" t="s">
        <v>5579</v>
      </c>
      <c r="E2102" s="1" t="s">
        <v>5145</v>
      </c>
      <c r="F2102" s="1" t="s">
        <v>457</v>
      </c>
      <c r="G2102" s="1" t="s">
        <v>1064</v>
      </c>
      <c r="H2102" s="1" t="s">
        <v>5580</v>
      </c>
      <c r="I2102" s="1">
        <f>+Territorio[[#This Row],[id]]</f>
        <v>2092</v>
      </c>
    </row>
    <row r="2103" spans="2:9" x14ac:dyDescent="0.3">
      <c r="B2103">
        <v>2093</v>
      </c>
      <c r="C2103" s="1" t="s">
        <v>5581</v>
      </c>
      <c r="D2103" s="1" t="s">
        <v>5582</v>
      </c>
      <c r="E2103" s="1" t="s">
        <v>5145</v>
      </c>
      <c r="F2103" s="1" t="s">
        <v>457</v>
      </c>
      <c r="G2103" s="1" t="s">
        <v>1064</v>
      </c>
      <c r="H2103" s="1" t="s">
        <v>5583</v>
      </c>
      <c r="I2103" s="1">
        <f>+Territorio[[#This Row],[id]]</f>
        <v>2093</v>
      </c>
    </row>
    <row r="2104" spans="2:9" x14ac:dyDescent="0.3">
      <c r="B2104">
        <v>2094</v>
      </c>
      <c r="C2104" s="1" t="s">
        <v>5584</v>
      </c>
      <c r="D2104" s="1" t="s">
        <v>5585</v>
      </c>
      <c r="E2104" s="1" t="s">
        <v>5145</v>
      </c>
      <c r="F2104" s="1" t="s">
        <v>457</v>
      </c>
      <c r="G2104" s="1" t="s">
        <v>1064</v>
      </c>
      <c r="H2104" s="1" t="s">
        <v>5586</v>
      </c>
      <c r="I2104" s="1">
        <f>+Territorio[[#This Row],[id]]</f>
        <v>2094</v>
      </c>
    </row>
    <row r="2105" spans="2:9" x14ac:dyDescent="0.3">
      <c r="B2105">
        <v>2095</v>
      </c>
      <c r="C2105" s="1" t="s">
        <v>976</v>
      </c>
      <c r="D2105" s="1" t="s">
        <v>5587</v>
      </c>
      <c r="E2105" s="1" t="s">
        <v>5145</v>
      </c>
      <c r="F2105" s="1" t="s">
        <v>457</v>
      </c>
      <c r="G2105" s="1" t="s">
        <v>1064</v>
      </c>
      <c r="H2105" s="1" t="s">
        <v>5588</v>
      </c>
      <c r="I2105" s="1">
        <f>+Territorio[[#This Row],[id]]</f>
        <v>2095</v>
      </c>
    </row>
    <row r="2106" spans="2:9" x14ac:dyDescent="0.3">
      <c r="B2106">
        <v>2096</v>
      </c>
      <c r="C2106" s="1" t="s">
        <v>5589</v>
      </c>
      <c r="D2106" s="1" t="s">
        <v>5590</v>
      </c>
      <c r="E2106" s="1" t="s">
        <v>5145</v>
      </c>
      <c r="F2106" s="1" t="s">
        <v>457</v>
      </c>
      <c r="G2106" s="1" t="s">
        <v>1064</v>
      </c>
      <c r="H2106" s="1" t="s">
        <v>5591</v>
      </c>
      <c r="I2106" s="1">
        <f>+Territorio[[#This Row],[id]]</f>
        <v>2096</v>
      </c>
    </row>
    <row r="2107" spans="2:9" x14ac:dyDescent="0.3">
      <c r="B2107">
        <v>2097</v>
      </c>
      <c r="C2107" s="1" t="s">
        <v>5278</v>
      </c>
      <c r="D2107" s="1" t="s">
        <v>5592</v>
      </c>
      <c r="E2107" s="1" t="s">
        <v>5145</v>
      </c>
      <c r="F2107" s="1" t="s">
        <v>457</v>
      </c>
      <c r="G2107" s="1" t="s">
        <v>1064</v>
      </c>
      <c r="H2107" s="1" t="s">
        <v>5593</v>
      </c>
      <c r="I2107" s="1">
        <f>+Territorio[[#This Row],[id]]</f>
        <v>2097</v>
      </c>
    </row>
    <row r="2108" spans="2:9" x14ac:dyDescent="0.3">
      <c r="B2108">
        <v>2098</v>
      </c>
      <c r="C2108" s="1" t="s">
        <v>5523</v>
      </c>
      <c r="D2108" s="1" t="s">
        <v>5594</v>
      </c>
      <c r="E2108" s="1" t="s">
        <v>5145</v>
      </c>
      <c r="F2108" s="1" t="s">
        <v>457</v>
      </c>
      <c r="G2108" s="1" t="s">
        <v>1064</v>
      </c>
      <c r="H2108" s="1" t="s">
        <v>5595</v>
      </c>
      <c r="I2108" s="1">
        <f>+Territorio[[#This Row],[id]]</f>
        <v>2098</v>
      </c>
    </row>
    <row r="2109" spans="2:9" x14ac:dyDescent="0.3">
      <c r="B2109">
        <v>2099</v>
      </c>
      <c r="C2109" s="1" t="s">
        <v>2074</v>
      </c>
      <c r="D2109" s="1" t="s">
        <v>5596</v>
      </c>
      <c r="E2109" s="1" t="s">
        <v>5145</v>
      </c>
      <c r="F2109" s="1" t="s">
        <v>457</v>
      </c>
      <c r="G2109" s="1" t="s">
        <v>1064</v>
      </c>
      <c r="H2109" s="1" t="s">
        <v>5597</v>
      </c>
      <c r="I2109" s="1">
        <f>+Territorio[[#This Row],[id]]</f>
        <v>2099</v>
      </c>
    </row>
    <row r="2110" spans="2:9" x14ac:dyDescent="0.3">
      <c r="B2110">
        <v>2100</v>
      </c>
      <c r="C2110" s="1" t="s">
        <v>5598</v>
      </c>
      <c r="D2110" s="1" t="s">
        <v>5599</v>
      </c>
      <c r="E2110" s="1" t="s">
        <v>5145</v>
      </c>
      <c r="F2110" s="1" t="s">
        <v>457</v>
      </c>
      <c r="G2110" s="1" t="s">
        <v>1064</v>
      </c>
      <c r="H2110" s="1" t="s">
        <v>5600</v>
      </c>
      <c r="I2110" s="1">
        <f>+Territorio[[#This Row],[id]]</f>
        <v>2100</v>
      </c>
    </row>
    <row r="2111" spans="2:9" x14ac:dyDescent="0.3">
      <c r="B2111">
        <v>2101</v>
      </c>
      <c r="C2111" s="1" t="s">
        <v>5601</v>
      </c>
      <c r="D2111" s="1" t="s">
        <v>5602</v>
      </c>
      <c r="E2111" s="1" t="s">
        <v>5145</v>
      </c>
      <c r="F2111" s="1" t="s">
        <v>457</v>
      </c>
      <c r="G2111" s="1" t="s">
        <v>1064</v>
      </c>
      <c r="H2111" s="1" t="s">
        <v>5603</v>
      </c>
      <c r="I2111" s="1">
        <f>+Territorio[[#This Row],[id]]</f>
        <v>2101</v>
      </c>
    </row>
    <row r="2112" spans="2:9" x14ac:dyDescent="0.3">
      <c r="B2112">
        <v>2102</v>
      </c>
      <c r="C2112" s="1" t="s">
        <v>5604</v>
      </c>
      <c r="D2112" s="1" t="s">
        <v>5605</v>
      </c>
      <c r="E2112" s="1" t="s">
        <v>5145</v>
      </c>
      <c r="F2112" s="1" t="s">
        <v>457</v>
      </c>
      <c r="G2112" s="1" t="s">
        <v>1064</v>
      </c>
      <c r="H2112" s="1" t="s">
        <v>5606</v>
      </c>
      <c r="I2112" s="1">
        <f>+Territorio[[#This Row],[id]]</f>
        <v>2102</v>
      </c>
    </row>
    <row r="2113" spans="2:9" x14ac:dyDescent="0.3">
      <c r="B2113">
        <v>2103</v>
      </c>
      <c r="C2113" s="1" t="s">
        <v>5607</v>
      </c>
      <c r="D2113" s="1" t="s">
        <v>5608</v>
      </c>
      <c r="E2113" s="1" t="s">
        <v>5145</v>
      </c>
      <c r="F2113" s="1" t="s">
        <v>457</v>
      </c>
      <c r="G2113" s="1" t="s">
        <v>1064</v>
      </c>
      <c r="H2113" s="1" t="s">
        <v>5609</v>
      </c>
      <c r="I2113" s="1">
        <f>+Territorio[[#This Row],[id]]</f>
        <v>2103</v>
      </c>
    </row>
    <row r="2114" spans="2:9" x14ac:dyDescent="0.3">
      <c r="B2114">
        <v>2104</v>
      </c>
      <c r="C2114" s="1" t="s">
        <v>5610</v>
      </c>
      <c r="D2114" s="1" t="s">
        <v>5611</v>
      </c>
      <c r="E2114" s="1" t="s">
        <v>5145</v>
      </c>
      <c r="F2114" s="1" t="s">
        <v>457</v>
      </c>
      <c r="G2114" s="1" t="s">
        <v>1064</v>
      </c>
      <c r="H2114" s="1" t="s">
        <v>5612</v>
      </c>
      <c r="I2114" s="1">
        <f>+Territorio[[#This Row],[id]]</f>
        <v>2104</v>
      </c>
    </row>
    <row r="2115" spans="2:9" x14ac:dyDescent="0.3">
      <c r="B2115">
        <v>2105</v>
      </c>
      <c r="C2115" s="1" t="s">
        <v>5613</v>
      </c>
      <c r="D2115" s="1" t="s">
        <v>5614</v>
      </c>
      <c r="E2115" s="1" t="s">
        <v>5145</v>
      </c>
      <c r="F2115" s="1" t="s">
        <v>457</v>
      </c>
      <c r="G2115" s="1" t="s">
        <v>1064</v>
      </c>
      <c r="H2115" s="1" t="s">
        <v>5615</v>
      </c>
      <c r="I2115" s="1">
        <f>+Territorio[[#This Row],[id]]</f>
        <v>2105</v>
      </c>
    </row>
    <row r="2116" spans="2:9" x14ac:dyDescent="0.3">
      <c r="B2116">
        <v>2106</v>
      </c>
      <c r="C2116" s="1" t="s">
        <v>5616</v>
      </c>
      <c r="D2116" s="1" t="s">
        <v>5617</v>
      </c>
      <c r="E2116" s="1" t="s">
        <v>5145</v>
      </c>
      <c r="F2116" s="1" t="s">
        <v>457</v>
      </c>
      <c r="G2116" s="1" t="s">
        <v>1064</v>
      </c>
      <c r="H2116" s="1" t="s">
        <v>5618</v>
      </c>
      <c r="I2116" s="1">
        <f>+Territorio[[#This Row],[id]]</f>
        <v>2106</v>
      </c>
    </row>
    <row r="2117" spans="2:9" x14ac:dyDescent="0.3">
      <c r="B2117">
        <v>2107</v>
      </c>
      <c r="C2117" s="1" t="s">
        <v>3809</v>
      </c>
      <c r="D2117" s="1" t="s">
        <v>5619</v>
      </c>
      <c r="E2117" s="1" t="s">
        <v>5145</v>
      </c>
      <c r="F2117" s="1" t="s">
        <v>457</v>
      </c>
      <c r="G2117" s="1" t="s">
        <v>1064</v>
      </c>
      <c r="H2117" s="1" t="s">
        <v>5620</v>
      </c>
      <c r="I2117" s="1">
        <f>+Territorio[[#This Row],[id]]</f>
        <v>2107</v>
      </c>
    </row>
    <row r="2118" spans="2:9" x14ac:dyDescent="0.3">
      <c r="B2118">
        <v>2108</v>
      </c>
      <c r="C2118" s="1" t="s">
        <v>5621</v>
      </c>
      <c r="D2118" s="1" t="s">
        <v>5622</v>
      </c>
      <c r="E2118" s="1" t="s">
        <v>5145</v>
      </c>
      <c r="F2118" s="1" t="s">
        <v>457</v>
      </c>
      <c r="G2118" s="1" t="s">
        <v>1064</v>
      </c>
      <c r="H2118" s="1" t="s">
        <v>5623</v>
      </c>
      <c r="I2118" s="1">
        <f>+Territorio[[#This Row],[id]]</f>
        <v>2108</v>
      </c>
    </row>
    <row r="2119" spans="2:9" x14ac:dyDescent="0.3">
      <c r="B2119">
        <v>2109</v>
      </c>
      <c r="C2119" s="1" t="s">
        <v>5624</v>
      </c>
      <c r="D2119" s="1" t="s">
        <v>5625</v>
      </c>
      <c r="E2119" s="1" t="s">
        <v>5145</v>
      </c>
      <c r="F2119" s="1" t="s">
        <v>457</v>
      </c>
      <c r="G2119" s="1" t="s">
        <v>1064</v>
      </c>
      <c r="H2119" s="1" t="s">
        <v>5626</v>
      </c>
      <c r="I2119" s="1">
        <f>+Territorio[[#This Row],[id]]</f>
        <v>2109</v>
      </c>
    </row>
    <row r="2120" spans="2:9" x14ac:dyDescent="0.3">
      <c r="B2120">
        <v>2110</v>
      </c>
      <c r="C2120" s="1" t="s">
        <v>5627</v>
      </c>
      <c r="D2120" s="1" t="s">
        <v>5628</v>
      </c>
      <c r="E2120" s="1" t="s">
        <v>5145</v>
      </c>
      <c r="F2120" s="1" t="s">
        <v>457</v>
      </c>
      <c r="G2120" s="1" t="s">
        <v>1064</v>
      </c>
      <c r="H2120" s="1" t="s">
        <v>5629</v>
      </c>
      <c r="I2120" s="1">
        <f>+Territorio[[#This Row],[id]]</f>
        <v>2110</v>
      </c>
    </row>
    <row r="2121" spans="2:9" x14ac:dyDescent="0.3">
      <c r="B2121">
        <v>2111</v>
      </c>
      <c r="C2121" s="1" t="s">
        <v>5630</v>
      </c>
      <c r="D2121" s="1" t="s">
        <v>5631</v>
      </c>
      <c r="E2121" s="1" t="s">
        <v>5145</v>
      </c>
      <c r="F2121" s="1" t="s">
        <v>457</v>
      </c>
      <c r="G2121" s="1" t="s">
        <v>1064</v>
      </c>
      <c r="H2121" s="1" t="s">
        <v>5632</v>
      </c>
      <c r="I2121" s="1">
        <f>+Territorio[[#This Row],[id]]</f>
        <v>2111</v>
      </c>
    </row>
    <row r="2122" spans="2:9" x14ac:dyDescent="0.3">
      <c r="B2122">
        <v>2112</v>
      </c>
      <c r="C2122" s="1" t="s">
        <v>4667</v>
      </c>
      <c r="D2122" s="1" t="s">
        <v>5633</v>
      </c>
      <c r="E2122" s="1" t="s">
        <v>5145</v>
      </c>
      <c r="F2122" s="1" t="s">
        <v>457</v>
      </c>
      <c r="G2122" s="1" t="s">
        <v>1064</v>
      </c>
      <c r="H2122" s="1" t="s">
        <v>5634</v>
      </c>
      <c r="I2122" s="1">
        <f>+Territorio[[#This Row],[id]]</f>
        <v>2112</v>
      </c>
    </row>
    <row r="2123" spans="2:9" x14ac:dyDescent="0.3">
      <c r="B2123">
        <v>2113</v>
      </c>
      <c r="C2123" s="1" t="s">
        <v>5635</v>
      </c>
      <c r="D2123" s="1" t="s">
        <v>5636</v>
      </c>
      <c r="E2123" s="1" t="s">
        <v>5145</v>
      </c>
      <c r="F2123" s="1" t="s">
        <v>457</v>
      </c>
      <c r="G2123" s="1" t="s">
        <v>1064</v>
      </c>
      <c r="H2123" s="1" t="s">
        <v>5637</v>
      </c>
      <c r="I2123" s="1">
        <f>+Territorio[[#This Row],[id]]</f>
        <v>2113</v>
      </c>
    </row>
    <row r="2124" spans="2:9" x14ac:dyDescent="0.3">
      <c r="B2124">
        <v>2114</v>
      </c>
      <c r="C2124" s="1" t="s">
        <v>5638</v>
      </c>
      <c r="D2124" s="1" t="s">
        <v>5639</v>
      </c>
      <c r="E2124" s="1" t="s">
        <v>5145</v>
      </c>
      <c r="F2124" s="1" t="s">
        <v>457</v>
      </c>
      <c r="G2124" s="1" t="s">
        <v>1064</v>
      </c>
      <c r="H2124" s="1" t="s">
        <v>5640</v>
      </c>
      <c r="I2124" s="1">
        <f>+Territorio[[#This Row],[id]]</f>
        <v>2114</v>
      </c>
    </row>
    <row r="2125" spans="2:9" x14ac:dyDescent="0.3">
      <c r="B2125">
        <v>2115</v>
      </c>
      <c r="C2125" s="1" t="s">
        <v>5641</v>
      </c>
      <c r="D2125" s="1" t="s">
        <v>5642</v>
      </c>
      <c r="E2125" s="1" t="s">
        <v>5145</v>
      </c>
      <c r="F2125" s="1" t="s">
        <v>457</v>
      </c>
      <c r="G2125" s="1" t="s">
        <v>1064</v>
      </c>
      <c r="H2125" s="1" t="s">
        <v>5643</v>
      </c>
      <c r="I2125" s="1">
        <f>+Territorio[[#This Row],[id]]</f>
        <v>2115</v>
      </c>
    </row>
    <row r="2126" spans="2:9" x14ac:dyDescent="0.3">
      <c r="B2126">
        <v>2116</v>
      </c>
      <c r="C2126" s="1" t="s">
        <v>5644</v>
      </c>
      <c r="D2126" s="1" t="s">
        <v>5645</v>
      </c>
      <c r="E2126" s="1" t="s">
        <v>5145</v>
      </c>
      <c r="F2126" s="1" t="s">
        <v>457</v>
      </c>
      <c r="G2126" s="1" t="s">
        <v>1064</v>
      </c>
      <c r="H2126" s="1" t="s">
        <v>5646</v>
      </c>
      <c r="I2126" s="1">
        <f>+Territorio[[#This Row],[id]]</f>
        <v>2116</v>
      </c>
    </row>
    <row r="2127" spans="2:9" x14ac:dyDescent="0.3">
      <c r="B2127">
        <v>2117</v>
      </c>
      <c r="C2127" s="1" t="s">
        <v>5647</v>
      </c>
      <c r="D2127" s="1" t="s">
        <v>5648</v>
      </c>
      <c r="E2127" s="1" t="s">
        <v>5145</v>
      </c>
      <c r="F2127" s="1" t="s">
        <v>457</v>
      </c>
      <c r="G2127" s="1" t="s">
        <v>1064</v>
      </c>
      <c r="H2127" s="1" t="s">
        <v>5649</v>
      </c>
      <c r="I2127" s="1">
        <f>+Territorio[[#This Row],[id]]</f>
        <v>2117</v>
      </c>
    </row>
    <row r="2128" spans="2:9" x14ac:dyDescent="0.3">
      <c r="B2128">
        <v>2118</v>
      </c>
      <c r="C2128" s="1" t="s">
        <v>5650</v>
      </c>
      <c r="D2128" s="1" t="s">
        <v>5651</v>
      </c>
      <c r="E2128" s="1" t="s">
        <v>5145</v>
      </c>
      <c r="F2128" s="1" t="s">
        <v>457</v>
      </c>
      <c r="G2128" s="1" t="s">
        <v>1064</v>
      </c>
      <c r="H2128" s="1" t="s">
        <v>5652</v>
      </c>
      <c r="I2128" s="1">
        <f>+Territorio[[#This Row],[id]]</f>
        <v>2118</v>
      </c>
    </row>
    <row r="2129" spans="2:9" x14ac:dyDescent="0.3">
      <c r="B2129">
        <v>2119</v>
      </c>
      <c r="C2129" s="1" t="s">
        <v>3685</v>
      </c>
      <c r="D2129" s="1" t="s">
        <v>5653</v>
      </c>
      <c r="E2129" s="1" t="s">
        <v>5145</v>
      </c>
      <c r="F2129" s="1" t="s">
        <v>457</v>
      </c>
      <c r="G2129" s="1" t="s">
        <v>1064</v>
      </c>
      <c r="H2129" s="1" t="s">
        <v>5654</v>
      </c>
      <c r="I2129" s="1">
        <f>+Territorio[[#This Row],[id]]</f>
        <v>2119</v>
      </c>
    </row>
    <row r="2130" spans="2:9" x14ac:dyDescent="0.3">
      <c r="B2130">
        <v>2120</v>
      </c>
      <c r="C2130" s="1" t="s">
        <v>5655</v>
      </c>
      <c r="D2130" s="1" t="s">
        <v>5656</v>
      </c>
      <c r="E2130" s="1" t="s">
        <v>5145</v>
      </c>
      <c r="F2130" s="1" t="s">
        <v>457</v>
      </c>
      <c r="G2130" s="1" t="s">
        <v>1064</v>
      </c>
      <c r="H2130" s="1" t="s">
        <v>5657</v>
      </c>
      <c r="I2130" s="1">
        <f>+Territorio[[#This Row],[id]]</f>
        <v>2120</v>
      </c>
    </row>
    <row r="2131" spans="2:9" x14ac:dyDescent="0.3">
      <c r="B2131">
        <v>2121</v>
      </c>
      <c r="C2131" s="1" t="s">
        <v>510</v>
      </c>
      <c r="D2131" s="1" t="s">
        <v>5658</v>
      </c>
      <c r="E2131" s="1" t="s">
        <v>5145</v>
      </c>
      <c r="F2131" s="1" t="s">
        <v>457</v>
      </c>
      <c r="G2131" s="1" t="s">
        <v>1064</v>
      </c>
      <c r="H2131" s="1" t="s">
        <v>5659</v>
      </c>
      <c r="I2131" s="1">
        <f>+Territorio[[#This Row],[id]]</f>
        <v>2121</v>
      </c>
    </row>
    <row r="2132" spans="2:9" x14ac:dyDescent="0.3">
      <c r="B2132">
        <v>2122</v>
      </c>
      <c r="C2132" s="1" t="s">
        <v>5660</v>
      </c>
      <c r="D2132" s="1" t="s">
        <v>5661</v>
      </c>
      <c r="E2132" s="1" t="s">
        <v>5145</v>
      </c>
      <c r="F2132" s="1" t="s">
        <v>457</v>
      </c>
      <c r="G2132" s="1" t="s">
        <v>1064</v>
      </c>
      <c r="H2132" s="1" t="s">
        <v>5662</v>
      </c>
      <c r="I2132" s="1">
        <f>+Territorio[[#This Row],[id]]</f>
        <v>2122</v>
      </c>
    </row>
    <row r="2133" spans="2:9" x14ac:dyDescent="0.3">
      <c r="B2133">
        <v>2123</v>
      </c>
      <c r="C2133" s="1" t="s">
        <v>5663</v>
      </c>
      <c r="D2133" s="1" t="s">
        <v>5664</v>
      </c>
      <c r="E2133" s="1" t="s">
        <v>5145</v>
      </c>
      <c r="F2133" s="1" t="s">
        <v>457</v>
      </c>
      <c r="G2133" s="1" t="s">
        <v>1064</v>
      </c>
      <c r="H2133" s="1" t="s">
        <v>5665</v>
      </c>
      <c r="I2133" s="1">
        <f>+Territorio[[#This Row],[id]]</f>
        <v>2123</v>
      </c>
    </row>
    <row r="2134" spans="2:9" x14ac:dyDescent="0.3">
      <c r="B2134">
        <v>2124</v>
      </c>
      <c r="C2134" s="1" t="s">
        <v>5666</v>
      </c>
      <c r="D2134" s="1" t="s">
        <v>5667</v>
      </c>
      <c r="E2134" s="1" t="s">
        <v>5145</v>
      </c>
      <c r="F2134" s="1" t="s">
        <v>457</v>
      </c>
      <c r="G2134" s="1" t="s">
        <v>1064</v>
      </c>
      <c r="H2134" s="1" t="s">
        <v>5668</v>
      </c>
      <c r="I2134" s="1">
        <f>+Territorio[[#This Row],[id]]</f>
        <v>2124</v>
      </c>
    </row>
    <row r="2135" spans="2:9" x14ac:dyDescent="0.3">
      <c r="B2135">
        <v>2125</v>
      </c>
      <c r="C2135" s="1" t="s">
        <v>5669</v>
      </c>
      <c r="D2135" s="1" t="s">
        <v>5670</v>
      </c>
      <c r="E2135" s="1" t="s">
        <v>5145</v>
      </c>
      <c r="F2135" s="1" t="s">
        <v>457</v>
      </c>
      <c r="G2135" s="1" t="s">
        <v>1064</v>
      </c>
      <c r="H2135" s="1" t="s">
        <v>5671</v>
      </c>
      <c r="I2135" s="1">
        <f>+Territorio[[#This Row],[id]]</f>
        <v>2125</v>
      </c>
    </row>
    <row r="2136" spans="2:9" x14ac:dyDescent="0.3">
      <c r="B2136">
        <v>2126</v>
      </c>
      <c r="C2136" s="1" t="s">
        <v>5672</v>
      </c>
      <c r="D2136" s="1" t="s">
        <v>5673</v>
      </c>
      <c r="E2136" s="1" t="s">
        <v>5145</v>
      </c>
      <c r="F2136" s="1" t="s">
        <v>457</v>
      </c>
      <c r="G2136" s="1" t="s">
        <v>1064</v>
      </c>
      <c r="H2136" s="1" t="s">
        <v>5674</v>
      </c>
      <c r="I2136" s="1">
        <f>+Territorio[[#This Row],[id]]</f>
        <v>2126</v>
      </c>
    </row>
    <row r="2137" spans="2:9" x14ac:dyDescent="0.3">
      <c r="B2137">
        <v>2127</v>
      </c>
      <c r="C2137" s="1" t="s">
        <v>1389</v>
      </c>
      <c r="D2137" s="1" t="s">
        <v>5675</v>
      </c>
      <c r="E2137" s="1" t="s">
        <v>5145</v>
      </c>
      <c r="F2137" s="1" t="s">
        <v>457</v>
      </c>
      <c r="G2137" s="1" t="s">
        <v>1064</v>
      </c>
      <c r="H2137" s="1" t="s">
        <v>5676</v>
      </c>
      <c r="I2137" s="1">
        <f>+Territorio[[#This Row],[id]]</f>
        <v>2127</v>
      </c>
    </row>
    <row r="2138" spans="2:9" x14ac:dyDescent="0.3">
      <c r="B2138">
        <v>2128</v>
      </c>
      <c r="C2138" s="1" t="s">
        <v>5677</v>
      </c>
      <c r="D2138" s="1" t="s">
        <v>5678</v>
      </c>
      <c r="E2138" s="1" t="s">
        <v>5145</v>
      </c>
      <c r="F2138" s="1" t="s">
        <v>457</v>
      </c>
      <c r="G2138" s="1" t="s">
        <v>1064</v>
      </c>
      <c r="H2138" s="1" t="s">
        <v>5679</v>
      </c>
      <c r="I2138" s="1">
        <f>+Territorio[[#This Row],[id]]</f>
        <v>2128</v>
      </c>
    </row>
    <row r="2139" spans="2:9" x14ac:dyDescent="0.3">
      <c r="B2139">
        <v>2129</v>
      </c>
      <c r="C2139" s="1" t="s">
        <v>5680</v>
      </c>
      <c r="D2139" s="1" t="s">
        <v>5681</v>
      </c>
      <c r="E2139" s="1" t="s">
        <v>5145</v>
      </c>
      <c r="F2139" s="1" t="s">
        <v>457</v>
      </c>
      <c r="G2139" s="1" t="s">
        <v>1064</v>
      </c>
      <c r="H2139" s="1" t="s">
        <v>5682</v>
      </c>
      <c r="I2139" s="1">
        <f>+Territorio[[#This Row],[id]]</f>
        <v>2129</v>
      </c>
    </row>
    <row r="2140" spans="2:9" x14ac:dyDescent="0.3">
      <c r="B2140">
        <v>2130</v>
      </c>
      <c r="C2140" s="1" t="s">
        <v>3753</v>
      </c>
      <c r="D2140" s="1" t="s">
        <v>5683</v>
      </c>
      <c r="E2140" s="1" t="s">
        <v>5145</v>
      </c>
      <c r="F2140" s="1" t="s">
        <v>457</v>
      </c>
      <c r="G2140" s="1" t="s">
        <v>1064</v>
      </c>
      <c r="H2140" s="1" t="s">
        <v>5684</v>
      </c>
      <c r="I2140" s="1">
        <f>+Territorio[[#This Row],[id]]</f>
        <v>2130</v>
      </c>
    </row>
    <row r="2141" spans="2:9" x14ac:dyDescent="0.3">
      <c r="B2141">
        <v>2131</v>
      </c>
      <c r="C2141" s="1" t="s">
        <v>5685</v>
      </c>
      <c r="D2141" s="1" t="s">
        <v>5686</v>
      </c>
      <c r="E2141" s="1" t="s">
        <v>5145</v>
      </c>
      <c r="F2141" s="1" t="s">
        <v>457</v>
      </c>
      <c r="G2141" s="1" t="s">
        <v>1064</v>
      </c>
      <c r="H2141" s="1" t="s">
        <v>5687</v>
      </c>
      <c r="I2141" s="1">
        <f>+Territorio[[#This Row],[id]]</f>
        <v>2131</v>
      </c>
    </row>
    <row r="2142" spans="2:9" x14ac:dyDescent="0.3">
      <c r="B2142">
        <v>2132</v>
      </c>
      <c r="C2142" s="1" t="s">
        <v>5688</v>
      </c>
      <c r="D2142" s="1" t="s">
        <v>5689</v>
      </c>
      <c r="E2142" s="1" t="s">
        <v>5145</v>
      </c>
      <c r="F2142" s="1" t="s">
        <v>457</v>
      </c>
      <c r="G2142" s="1" t="s">
        <v>1064</v>
      </c>
      <c r="H2142" s="1" t="s">
        <v>5690</v>
      </c>
      <c r="I2142" s="1">
        <f>+Territorio[[#This Row],[id]]</f>
        <v>2132</v>
      </c>
    </row>
    <row r="2143" spans="2:9" x14ac:dyDescent="0.3">
      <c r="B2143">
        <v>2133</v>
      </c>
      <c r="C2143" s="1" t="s">
        <v>4673</v>
      </c>
      <c r="D2143" s="1" t="s">
        <v>5691</v>
      </c>
      <c r="E2143" s="1" t="s">
        <v>5145</v>
      </c>
      <c r="F2143" s="1" t="s">
        <v>457</v>
      </c>
      <c r="G2143" s="1" t="s">
        <v>1064</v>
      </c>
      <c r="H2143" s="1" t="s">
        <v>5692</v>
      </c>
      <c r="I2143" s="1">
        <f>+Territorio[[#This Row],[id]]</f>
        <v>2133</v>
      </c>
    </row>
    <row r="2144" spans="2:9" x14ac:dyDescent="0.3">
      <c r="B2144">
        <v>2134</v>
      </c>
      <c r="C2144" s="1" t="s">
        <v>1389</v>
      </c>
      <c r="D2144" s="1" t="s">
        <v>5693</v>
      </c>
      <c r="E2144" s="1" t="s">
        <v>5145</v>
      </c>
      <c r="F2144" s="1" t="s">
        <v>457</v>
      </c>
      <c r="G2144" s="1" t="s">
        <v>1064</v>
      </c>
      <c r="H2144" s="1" t="s">
        <v>5694</v>
      </c>
      <c r="I2144" s="1">
        <f>+Territorio[[#This Row],[id]]</f>
        <v>2134</v>
      </c>
    </row>
    <row r="2145" spans="2:9" x14ac:dyDescent="0.3">
      <c r="B2145">
        <v>2135</v>
      </c>
      <c r="C2145" s="1" t="s">
        <v>5695</v>
      </c>
      <c r="D2145" s="1" t="s">
        <v>5696</v>
      </c>
      <c r="E2145" s="1" t="s">
        <v>5145</v>
      </c>
      <c r="F2145" s="1" t="s">
        <v>457</v>
      </c>
      <c r="G2145" s="1" t="s">
        <v>1064</v>
      </c>
      <c r="H2145" s="1" t="s">
        <v>5697</v>
      </c>
      <c r="I2145" s="1">
        <f>+Territorio[[#This Row],[id]]</f>
        <v>2135</v>
      </c>
    </row>
    <row r="2146" spans="2:9" x14ac:dyDescent="0.3">
      <c r="B2146">
        <v>2136</v>
      </c>
      <c r="C2146" s="1" t="s">
        <v>5132</v>
      </c>
      <c r="D2146" s="1" t="s">
        <v>5698</v>
      </c>
      <c r="E2146" s="1" t="s">
        <v>5145</v>
      </c>
      <c r="F2146" s="1" t="s">
        <v>457</v>
      </c>
      <c r="G2146" s="1" t="s">
        <v>1064</v>
      </c>
      <c r="H2146" s="1" t="s">
        <v>5699</v>
      </c>
      <c r="I2146" s="1">
        <f>+Territorio[[#This Row],[id]]</f>
        <v>2136</v>
      </c>
    </row>
    <row r="2147" spans="2:9" x14ac:dyDescent="0.3">
      <c r="B2147">
        <v>2137</v>
      </c>
      <c r="C2147" s="1" t="s">
        <v>5700</v>
      </c>
      <c r="D2147" s="1" t="s">
        <v>5701</v>
      </c>
      <c r="E2147" s="1" t="s">
        <v>5145</v>
      </c>
      <c r="F2147" s="1" t="s">
        <v>457</v>
      </c>
      <c r="G2147" s="1" t="s">
        <v>1064</v>
      </c>
      <c r="H2147" s="1" t="s">
        <v>5702</v>
      </c>
      <c r="I2147" s="1">
        <f>+Territorio[[#This Row],[id]]</f>
        <v>2137</v>
      </c>
    </row>
    <row r="2148" spans="2:9" x14ac:dyDescent="0.3">
      <c r="B2148">
        <v>2138</v>
      </c>
      <c r="C2148" s="1" t="s">
        <v>885</v>
      </c>
      <c r="D2148" s="1" t="s">
        <v>5703</v>
      </c>
      <c r="E2148" s="1" t="s">
        <v>5145</v>
      </c>
      <c r="F2148" s="1" t="s">
        <v>457</v>
      </c>
      <c r="G2148" s="1" t="s">
        <v>1064</v>
      </c>
      <c r="H2148" s="1" t="s">
        <v>5704</v>
      </c>
      <c r="I2148" s="1">
        <f>+Territorio[[#This Row],[id]]</f>
        <v>2138</v>
      </c>
    </row>
    <row r="2149" spans="2:9" x14ac:dyDescent="0.3">
      <c r="B2149">
        <v>2139</v>
      </c>
      <c r="C2149" s="1" t="s">
        <v>2338</v>
      </c>
      <c r="D2149" s="1" t="s">
        <v>5705</v>
      </c>
      <c r="E2149" s="1" t="s">
        <v>5145</v>
      </c>
      <c r="F2149" s="1" t="s">
        <v>457</v>
      </c>
      <c r="G2149" s="1" t="s">
        <v>1064</v>
      </c>
      <c r="H2149" s="1" t="s">
        <v>5706</v>
      </c>
      <c r="I2149" s="1">
        <f>+Territorio[[#This Row],[id]]</f>
        <v>2139</v>
      </c>
    </row>
    <row r="2150" spans="2:9" x14ac:dyDescent="0.3">
      <c r="B2150">
        <v>2140</v>
      </c>
      <c r="C2150" s="1" t="s">
        <v>5707</v>
      </c>
      <c r="D2150" s="1" t="s">
        <v>5708</v>
      </c>
      <c r="E2150" s="1" t="s">
        <v>5145</v>
      </c>
      <c r="F2150" s="1" t="s">
        <v>457</v>
      </c>
      <c r="G2150" s="1" t="s">
        <v>1064</v>
      </c>
      <c r="H2150" s="1" t="s">
        <v>5709</v>
      </c>
      <c r="I2150" s="1">
        <f>+Territorio[[#This Row],[id]]</f>
        <v>2140</v>
      </c>
    </row>
    <row r="2151" spans="2:9" x14ac:dyDescent="0.3">
      <c r="B2151">
        <v>2141</v>
      </c>
      <c r="C2151" s="1" t="s">
        <v>5710</v>
      </c>
      <c r="D2151" s="1" t="s">
        <v>5711</v>
      </c>
      <c r="E2151" s="1" t="s">
        <v>5145</v>
      </c>
      <c r="F2151" s="1" t="s">
        <v>457</v>
      </c>
      <c r="G2151" s="1" t="s">
        <v>1064</v>
      </c>
      <c r="H2151" s="1" t="s">
        <v>5712</v>
      </c>
      <c r="I2151" s="1">
        <f>+Territorio[[#This Row],[id]]</f>
        <v>2141</v>
      </c>
    </row>
    <row r="2152" spans="2:9" x14ac:dyDescent="0.3">
      <c r="B2152">
        <v>2142</v>
      </c>
      <c r="C2152" s="1" t="s">
        <v>5713</v>
      </c>
      <c r="D2152" s="1" t="s">
        <v>5714</v>
      </c>
      <c r="E2152" s="1" t="s">
        <v>5145</v>
      </c>
      <c r="F2152" s="1" t="s">
        <v>457</v>
      </c>
      <c r="G2152" s="1" t="s">
        <v>1064</v>
      </c>
      <c r="H2152" s="1" t="s">
        <v>5715</v>
      </c>
      <c r="I2152" s="1">
        <f>+Territorio[[#This Row],[id]]</f>
        <v>2142</v>
      </c>
    </row>
    <row r="2153" spans="2:9" x14ac:dyDescent="0.3">
      <c r="B2153">
        <v>2143</v>
      </c>
      <c r="C2153" s="1" t="s">
        <v>5214</v>
      </c>
      <c r="D2153" s="1" t="s">
        <v>5716</v>
      </c>
      <c r="E2153" s="1" t="s">
        <v>5145</v>
      </c>
      <c r="F2153" s="1" t="s">
        <v>457</v>
      </c>
      <c r="G2153" s="1" t="s">
        <v>1064</v>
      </c>
      <c r="H2153" s="1" t="s">
        <v>5717</v>
      </c>
      <c r="I2153" s="1">
        <f>+Territorio[[#This Row],[id]]</f>
        <v>2143</v>
      </c>
    </row>
    <row r="2154" spans="2:9" x14ac:dyDescent="0.3">
      <c r="B2154">
        <v>2144</v>
      </c>
      <c r="C2154" s="1" t="s">
        <v>5718</v>
      </c>
      <c r="D2154" s="1" t="s">
        <v>5719</v>
      </c>
      <c r="E2154" s="1" t="s">
        <v>5145</v>
      </c>
      <c r="F2154" s="1" t="s">
        <v>457</v>
      </c>
      <c r="G2154" s="1" t="s">
        <v>1064</v>
      </c>
      <c r="H2154" s="1" t="s">
        <v>5720</v>
      </c>
      <c r="I2154" s="1">
        <f>+Territorio[[#This Row],[id]]</f>
        <v>2144</v>
      </c>
    </row>
    <row r="2155" spans="2:9" x14ac:dyDescent="0.3">
      <c r="B2155">
        <v>2145</v>
      </c>
      <c r="C2155" s="1" t="s">
        <v>5721</v>
      </c>
      <c r="D2155" s="1" t="s">
        <v>5722</v>
      </c>
      <c r="E2155" s="1" t="s">
        <v>5145</v>
      </c>
      <c r="F2155" s="1" t="s">
        <v>457</v>
      </c>
      <c r="G2155" s="1" t="s">
        <v>1064</v>
      </c>
      <c r="H2155" s="1" t="s">
        <v>5723</v>
      </c>
      <c r="I2155" s="1">
        <f>+Territorio[[#This Row],[id]]</f>
        <v>2145</v>
      </c>
    </row>
    <row r="2156" spans="2:9" x14ac:dyDescent="0.3">
      <c r="B2156">
        <v>2146</v>
      </c>
      <c r="C2156" s="1" t="s">
        <v>5724</v>
      </c>
      <c r="D2156" s="1" t="s">
        <v>5725</v>
      </c>
      <c r="E2156" s="1" t="s">
        <v>5145</v>
      </c>
      <c r="F2156" s="1" t="s">
        <v>457</v>
      </c>
      <c r="G2156" s="1" t="s">
        <v>1064</v>
      </c>
      <c r="H2156" s="1" t="s">
        <v>5726</v>
      </c>
      <c r="I2156" s="1">
        <f>+Territorio[[#This Row],[id]]</f>
        <v>2146</v>
      </c>
    </row>
    <row r="2157" spans="2:9" x14ac:dyDescent="0.3">
      <c r="B2157">
        <v>2147</v>
      </c>
      <c r="C2157" s="1" t="s">
        <v>5727</v>
      </c>
      <c r="D2157" s="1" t="s">
        <v>5728</v>
      </c>
      <c r="E2157" s="1" t="s">
        <v>5145</v>
      </c>
      <c r="F2157" s="1" t="s">
        <v>457</v>
      </c>
      <c r="G2157" s="1" t="s">
        <v>1064</v>
      </c>
      <c r="H2157" s="1" t="s">
        <v>5729</v>
      </c>
      <c r="I2157" s="1">
        <f>+Territorio[[#This Row],[id]]</f>
        <v>2147</v>
      </c>
    </row>
    <row r="2158" spans="2:9" x14ac:dyDescent="0.3">
      <c r="B2158">
        <v>2148</v>
      </c>
      <c r="C2158" s="1" t="s">
        <v>5730</v>
      </c>
      <c r="D2158" s="1" t="s">
        <v>5731</v>
      </c>
      <c r="E2158" s="1" t="s">
        <v>5145</v>
      </c>
      <c r="F2158" s="1" t="s">
        <v>457</v>
      </c>
      <c r="G2158" s="1" t="s">
        <v>1064</v>
      </c>
      <c r="H2158" s="1" t="s">
        <v>5732</v>
      </c>
      <c r="I2158" s="1">
        <f>+Territorio[[#This Row],[id]]</f>
        <v>2148</v>
      </c>
    </row>
    <row r="2159" spans="2:9" x14ac:dyDescent="0.3">
      <c r="B2159">
        <v>2149</v>
      </c>
      <c r="C2159" s="1" t="s">
        <v>5733</v>
      </c>
      <c r="D2159" s="1" t="s">
        <v>5734</v>
      </c>
      <c r="E2159" s="1" t="s">
        <v>5145</v>
      </c>
      <c r="F2159" s="1" t="s">
        <v>457</v>
      </c>
      <c r="G2159" s="1" t="s">
        <v>1064</v>
      </c>
      <c r="H2159" s="1" t="s">
        <v>5735</v>
      </c>
      <c r="I2159" s="1">
        <f>+Territorio[[#This Row],[id]]</f>
        <v>2149</v>
      </c>
    </row>
    <row r="2160" spans="2:9" x14ac:dyDescent="0.3">
      <c r="B2160">
        <v>2150</v>
      </c>
      <c r="C2160" s="1" t="s">
        <v>5736</v>
      </c>
      <c r="D2160" s="1" t="s">
        <v>5737</v>
      </c>
      <c r="E2160" s="1" t="s">
        <v>5145</v>
      </c>
      <c r="F2160" s="1" t="s">
        <v>457</v>
      </c>
      <c r="G2160" s="1" t="s">
        <v>1064</v>
      </c>
      <c r="H2160" s="1" t="s">
        <v>5738</v>
      </c>
      <c r="I2160" s="1">
        <f>+Territorio[[#This Row],[id]]</f>
        <v>2150</v>
      </c>
    </row>
    <row r="2161" spans="2:9" x14ac:dyDescent="0.3">
      <c r="B2161">
        <v>2151</v>
      </c>
      <c r="C2161" s="1" t="s">
        <v>5739</v>
      </c>
      <c r="D2161" s="1" t="s">
        <v>5740</v>
      </c>
      <c r="E2161" s="1" t="s">
        <v>5145</v>
      </c>
      <c r="F2161" s="1" t="s">
        <v>457</v>
      </c>
      <c r="G2161" s="1" t="s">
        <v>1064</v>
      </c>
      <c r="H2161" s="1" t="s">
        <v>5741</v>
      </c>
      <c r="I2161" s="1">
        <f>+Territorio[[#This Row],[id]]</f>
        <v>2151</v>
      </c>
    </row>
    <row r="2162" spans="2:9" x14ac:dyDescent="0.3">
      <c r="B2162">
        <v>2152</v>
      </c>
      <c r="C2162" s="1" t="s">
        <v>5742</v>
      </c>
      <c r="D2162" s="1" t="s">
        <v>5743</v>
      </c>
      <c r="E2162" s="1" t="s">
        <v>5145</v>
      </c>
      <c r="F2162" s="1" t="s">
        <v>457</v>
      </c>
      <c r="G2162" s="1" t="s">
        <v>1064</v>
      </c>
      <c r="H2162" s="1" t="s">
        <v>5744</v>
      </c>
      <c r="I2162" s="1">
        <f>+Territorio[[#This Row],[id]]</f>
        <v>2152</v>
      </c>
    </row>
    <row r="2163" spans="2:9" x14ac:dyDescent="0.3">
      <c r="B2163">
        <v>2153</v>
      </c>
      <c r="C2163" s="1" t="s">
        <v>5745</v>
      </c>
      <c r="D2163" s="1" t="s">
        <v>5746</v>
      </c>
      <c r="E2163" s="1" t="s">
        <v>5145</v>
      </c>
      <c r="F2163" s="1" t="s">
        <v>457</v>
      </c>
      <c r="G2163" s="1" t="s">
        <v>1064</v>
      </c>
      <c r="H2163" s="1" t="s">
        <v>5747</v>
      </c>
      <c r="I2163" s="1">
        <f>+Territorio[[#This Row],[id]]</f>
        <v>2153</v>
      </c>
    </row>
    <row r="2164" spans="2:9" x14ac:dyDescent="0.3">
      <c r="B2164">
        <v>2154</v>
      </c>
      <c r="C2164" s="1" t="s">
        <v>5748</v>
      </c>
      <c r="D2164" s="1" t="s">
        <v>5749</v>
      </c>
      <c r="E2164" s="1" t="s">
        <v>5145</v>
      </c>
      <c r="F2164" s="1" t="s">
        <v>457</v>
      </c>
      <c r="G2164" s="1" t="s">
        <v>1064</v>
      </c>
      <c r="H2164" s="1" t="s">
        <v>5750</v>
      </c>
      <c r="I2164" s="1">
        <f>+Territorio[[#This Row],[id]]</f>
        <v>2154</v>
      </c>
    </row>
    <row r="2165" spans="2:9" x14ac:dyDescent="0.3">
      <c r="B2165">
        <v>2155</v>
      </c>
      <c r="C2165" s="1" t="s">
        <v>5751</v>
      </c>
      <c r="D2165" s="1" t="s">
        <v>5752</v>
      </c>
      <c r="E2165" s="1" t="s">
        <v>5145</v>
      </c>
      <c r="F2165" s="1" t="s">
        <v>457</v>
      </c>
      <c r="G2165" s="1" t="s">
        <v>1064</v>
      </c>
      <c r="H2165" s="1" t="s">
        <v>5753</v>
      </c>
      <c r="I2165" s="1">
        <f>+Territorio[[#This Row],[id]]</f>
        <v>2155</v>
      </c>
    </row>
    <row r="2166" spans="2:9" x14ac:dyDescent="0.3">
      <c r="B2166">
        <v>2156</v>
      </c>
      <c r="C2166" s="1" t="s">
        <v>4680</v>
      </c>
      <c r="D2166" s="1" t="s">
        <v>5754</v>
      </c>
      <c r="E2166" s="1" t="s">
        <v>5145</v>
      </c>
      <c r="F2166" s="1" t="s">
        <v>457</v>
      </c>
      <c r="G2166" s="1" t="s">
        <v>1064</v>
      </c>
      <c r="H2166" s="1" t="s">
        <v>5755</v>
      </c>
      <c r="I2166" s="1">
        <f>+Territorio[[#This Row],[id]]</f>
        <v>2156</v>
      </c>
    </row>
    <row r="2167" spans="2:9" x14ac:dyDescent="0.3">
      <c r="B2167">
        <v>2157</v>
      </c>
      <c r="C2167" s="1" t="s">
        <v>5756</v>
      </c>
      <c r="D2167" s="1" t="s">
        <v>5757</v>
      </c>
      <c r="E2167" s="1" t="s">
        <v>5145</v>
      </c>
      <c r="F2167" s="1" t="s">
        <v>457</v>
      </c>
      <c r="G2167" s="1" t="s">
        <v>1064</v>
      </c>
      <c r="H2167" s="1" t="s">
        <v>5758</v>
      </c>
      <c r="I2167" s="1">
        <f>+Territorio[[#This Row],[id]]</f>
        <v>2157</v>
      </c>
    </row>
    <row r="2168" spans="2:9" x14ac:dyDescent="0.3">
      <c r="B2168">
        <v>2158</v>
      </c>
      <c r="C2168" s="1" t="s">
        <v>5759</v>
      </c>
      <c r="D2168" s="1" t="s">
        <v>5760</v>
      </c>
      <c r="E2168" s="1" t="s">
        <v>5145</v>
      </c>
      <c r="F2168" s="1" t="s">
        <v>457</v>
      </c>
      <c r="G2168" s="1" t="s">
        <v>1064</v>
      </c>
      <c r="H2168" s="1" t="s">
        <v>5761</v>
      </c>
      <c r="I2168" s="1">
        <f>+Territorio[[#This Row],[id]]</f>
        <v>2158</v>
      </c>
    </row>
    <row r="2169" spans="2:9" x14ac:dyDescent="0.3">
      <c r="B2169">
        <v>2159</v>
      </c>
      <c r="C2169" s="1" t="s">
        <v>5762</v>
      </c>
      <c r="D2169" s="1" t="s">
        <v>5763</v>
      </c>
      <c r="E2169" s="1" t="s">
        <v>5145</v>
      </c>
      <c r="F2169" s="1" t="s">
        <v>457</v>
      </c>
      <c r="G2169" s="1" t="s">
        <v>1064</v>
      </c>
      <c r="H2169" s="1" t="s">
        <v>5764</v>
      </c>
      <c r="I2169" s="1">
        <f>+Territorio[[#This Row],[id]]</f>
        <v>2159</v>
      </c>
    </row>
    <row r="2170" spans="2:9" x14ac:dyDescent="0.3">
      <c r="B2170">
        <v>2160</v>
      </c>
      <c r="C2170" s="1" t="s">
        <v>4746</v>
      </c>
      <c r="D2170" s="1" t="s">
        <v>5765</v>
      </c>
      <c r="E2170" s="1" t="s">
        <v>5145</v>
      </c>
      <c r="F2170" s="1" t="s">
        <v>457</v>
      </c>
      <c r="G2170" s="1" t="s">
        <v>1064</v>
      </c>
      <c r="H2170" s="1" t="s">
        <v>5766</v>
      </c>
      <c r="I2170" s="1">
        <f>+Territorio[[#This Row],[id]]</f>
        <v>2160</v>
      </c>
    </row>
    <row r="2171" spans="2:9" x14ac:dyDescent="0.3">
      <c r="B2171">
        <v>2161</v>
      </c>
      <c r="C2171" s="1" t="s">
        <v>5767</v>
      </c>
      <c r="D2171" s="1" t="s">
        <v>5768</v>
      </c>
      <c r="E2171" s="1" t="s">
        <v>5145</v>
      </c>
      <c r="F2171" s="1" t="s">
        <v>457</v>
      </c>
      <c r="G2171" s="1" t="s">
        <v>1064</v>
      </c>
      <c r="H2171" s="1" t="s">
        <v>5769</v>
      </c>
      <c r="I2171" s="1">
        <f>+Territorio[[#This Row],[id]]</f>
        <v>2161</v>
      </c>
    </row>
    <row r="2172" spans="2:9" x14ac:dyDescent="0.3">
      <c r="B2172">
        <v>2162</v>
      </c>
      <c r="C2172" s="1" t="s">
        <v>5770</v>
      </c>
      <c r="D2172" s="1" t="s">
        <v>5771</v>
      </c>
      <c r="E2172" s="1" t="s">
        <v>5145</v>
      </c>
      <c r="F2172" s="1" t="s">
        <v>457</v>
      </c>
      <c r="G2172" s="1" t="s">
        <v>1064</v>
      </c>
      <c r="H2172" s="1" t="s">
        <v>5772</v>
      </c>
      <c r="I2172" s="1">
        <f>+Territorio[[#This Row],[id]]</f>
        <v>2162</v>
      </c>
    </row>
    <row r="2173" spans="2:9" x14ac:dyDescent="0.3">
      <c r="B2173">
        <v>2163</v>
      </c>
      <c r="C2173" s="1" t="s">
        <v>5773</v>
      </c>
      <c r="D2173" s="1" t="s">
        <v>5774</v>
      </c>
      <c r="E2173" s="1" t="s">
        <v>5145</v>
      </c>
      <c r="F2173" s="1" t="s">
        <v>457</v>
      </c>
      <c r="G2173" s="1" t="s">
        <v>1064</v>
      </c>
      <c r="H2173" s="1" t="s">
        <v>5775</v>
      </c>
      <c r="I2173" s="1">
        <f>+Territorio[[#This Row],[id]]</f>
        <v>2163</v>
      </c>
    </row>
    <row r="2174" spans="2:9" x14ac:dyDescent="0.3">
      <c r="B2174">
        <v>2164</v>
      </c>
      <c r="C2174" s="1" t="s">
        <v>5776</v>
      </c>
      <c r="D2174" s="1" t="s">
        <v>5777</v>
      </c>
      <c r="E2174" s="1" t="s">
        <v>5145</v>
      </c>
      <c r="F2174" s="1" t="s">
        <v>457</v>
      </c>
      <c r="G2174" s="1" t="s">
        <v>1064</v>
      </c>
      <c r="H2174" s="1" t="s">
        <v>5778</v>
      </c>
      <c r="I2174" s="1">
        <f>+Territorio[[#This Row],[id]]</f>
        <v>2164</v>
      </c>
    </row>
    <row r="2175" spans="2:9" x14ac:dyDescent="0.3">
      <c r="B2175">
        <v>2165</v>
      </c>
      <c r="C2175" s="1" t="s">
        <v>5779</v>
      </c>
      <c r="D2175" s="1" t="s">
        <v>5780</v>
      </c>
      <c r="E2175" s="1" t="s">
        <v>5145</v>
      </c>
      <c r="F2175" s="1" t="s">
        <v>457</v>
      </c>
      <c r="G2175" s="1" t="s">
        <v>1064</v>
      </c>
      <c r="H2175" s="1" t="s">
        <v>5781</v>
      </c>
      <c r="I2175" s="1">
        <f>+Territorio[[#This Row],[id]]</f>
        <v>2165</v>
      </c>
    </row>
    <row r="2176" spans="2:9" x14ac:dyDescent="0.3">
      <c r="B2176">
        <v>2166</v>
      </c>
      <c r="C2176" s="1" t="s">
        <v>5782</v>
      </c>
      <c r="D2176" s="1" t="s">
        <v>5783</v>
      </c>
      <c r="E2176" s="1" t="s">
        <v>5145</v>
      </c>
      <c r="F2176" s="1" t="s">
        <v>457</v>
      </c>
      <c r="G2176" s="1" t="s">
        <v>1064</v>
      </c>
      <c r="H2176" s="1" t="s">
        <v>5784</v>
      </c>
      <c r="I2176" s="1">
        <f>+Territorio[[#This Row],[id]]</f>
        <v>2166</v>
      </c>
    </row>
    <row r="2177" spans="2:9" x14ac:dyDescent="0.3">
      <c r="B2177">
        <v>2167</v>
      </c>
      <c r="C2177" s="1" t="s">
        <v>4682</v>
      </c>
      <c r="D2177" s="1" t="s">
        <v>5785</v>
      </c>
      <c r="E2177" s="1" t="s">
        <v>5145</v>
      </c>
      <c r="F2177" s="1" t="s">
        <v>457</v>
      </c>
      <c r="G2177" s="1" t="s">
        <v>1064</v>
      </c>
      <c r="H2177" s="1" t="s">
        <v>5786</v>
      </c>
      <c r="I2177" s="1">
        <f>+Territorio[[#This Row],[id]]</f>
        <v>2167</v>
      </c>
    </row>
    <row r="2178" spans="2:9" x14ac:dyDescent="0.3">
      <c r="B2178">
        <v>2168</v>
      </c>
      <c r="C2178" s="1" t="s">
        <v>5787</v>
      </c>
      <c r="D2178" s="1" t="s">
        <v>5788</v>
      </c>
      <c r="E2178" s="1" t="s">
        <v>5145</v>
      </c>
      <c r="F2178" s="1" t="s">
        <v>457</v>
      </c>
      <c r="G2178" s="1" t="s">
        <v>1064</v>
      </c>
      <c r="H2178" s="1" t="s">
        <v>5789</v>
      </c>
      <c r="I2178" s="1">
        <f>+Territorio[[#This Row],[id]]</f>
        <v>2168</v>
      </c>
    </row>
    <row r="2179" spans="2:9" x14ac:dyDescent="0.3">
      <c r="B2179">
        <v>2169</v>
      </c>
      <c r="C2179" s="1" t="s">
        <v>5790</v>
      </c>
      <c r="D2179" s="1" t="s">
        <v>5791</v>
      </c>
      <c r="E2179" s="1" t="s">
        <v>5145</v>
      </c>
      <c r="F2179" s="1" t="s">
        <v>457</v>
      </c>
      <c r="G2179" s="1" t="s">
        <v>1064</v>
      </c>
      <c r="H2179" s="1" t="s">
        <v>5792</v>
      </c>
      <c r="I2179" s="1">
        <f>+Territorio[[#This Row],[id]]</f>
        <v>2169</v>
      </c>
    </row>
    <row r="2180" spans="2:9" x14ac:dyDescent="0.3">
      <c r="B2180">
        <v>2170</v>
      </c>
      <c r="C2180" s="1" t="s">
        <v>5793</v>
      </c>
      <c r="D2180" s="1" t="s">
        <v>5794</v>
      </c>
      <c r="E2180" s="1" t="s">
        <v>5145</v>
      </c>
      <c r="F2180" s="1" t="s">
        <v>457</v>
      </c>
      <c r="G2180" s="1" t="s">
        <v>1064</v>
      </c>
      <c r="H2180" s="1" t="s">
        <v>5795</v>
      </c>
      <c r="I2180" s="1">
        <f>+Territorio[[#This Row],[id]]</f>
        <v>2170</v>
      </c>
    </row>
    <row r="2181" spans="2:9" x14ac:dyDescent="0.3">
      <c r="B2181">
        <v>2171</v>
      </c>
      <c r="C2181" s="1" t="s">
        <v>5796</v>
      </c>
      <c r="D2181" s="1" t="s">
        <v>5797</v>
      </c>
      <c r="E2181" s="1" t="s">
        <v>5145</v>
      </c>
      <c r="F2181" s="1" t="s">
        <v>457</v>
      </c>
      <c r="G2181" s="1" t="s">
        <v>1064</v>
      </c>
      <c r="H2181" s="1" t="s">
        <v>5798</v>
      </c>
      <c r="I2181" s="1">
        <f>+Territorio[[#This Row],[id]]</f>
        <v>2171</v>
      </c>
    </row>
    <row r="2182" spans="2:9" x14ac:dyDescent="0.3">
      <c r="B2182">
        <v>2172</v>
      </c>
      <c r="C2182" s="1" t="s">
        <v>5799</v>
      </c>
      <c r="D2182" s="1" t="s">
        <v>5800</v>
      </c>
      <c r="E2182" s="1" t="s">
        <v>5145</v>
      </c>
      <c r="F2182" s="1" t="s">
        <v>457</v>
      </c>
      <c r="G2182" s="1" t="s">
        <v>1064</v>
      </c>
      <c r="H2182" s="1" t="s">
        <v>5801</v>
      </c>
      <c r="I2182" s="1">
        <f>+Territorio[[#This Row],[id]]</f>
        <v>2172</v>
      </c>
    </row>
    <row r="2183" spans="2:9" x14ac:dyDescent="0.3">
      <c r="B2183">
        <v>2173</v>
      </c>
      <c r="C2183" s="1" t="s">
        <v>5802</v>
      </c>
      <c r="D2183" s="1" t="s">
        <v>5803</v>
      </c>
      <c r="E2183" s="1" t="s">
        <v>5145</v>
      </c>
      <c r="F2183" s="1" t="s">
        <v>457</v>
      </c>
      <c r="G2183" s="1" t="s">
        <v>1064</v>
      </c>
      <c r="H2183" s="1" t="s">
        <v>5804</v>
      </c>
      <c r="I2183" s="1">
        <f>+Territorio[[#This Row],[id]]</f>
        <v>2173</v>
      </c>
    </row>
    <row r="2184" spans="2:9" x14ac:dyDescent="0.3">
      <c r="B2184">
        <v>2174</v>
      </c>
      <c r="C2184" s="1" t="s">
        <v>5805</v>
      </c>
      <c r="D2184" s="1" t="s">
        <v>5806</v>
      </c>
      <c r="E2184" s="1" t="s">
        <v>5145</v>
      </c>
      <c r="F2184" s="1" t="s">
        <v>457</v>
      </c>
      <c r="G2184" s="1" t="s">
        <v>1064</v>
      </c>
      <c r="H2184" s="1" t="s">
        <v>5807</v>
      </c>
      <c r="I2184" s="1">
        <f>+Territorio[[#This Row],[id]]</f>
        <v>2174</v>
      </c>
    </row>
    <row r="2185" spans="2:9" x14ac:dyDescent="0.3">
      <c r="B2185">
        <v>2175</v>
      </c>
      <c r="C2185" s="1" t="s">
        <v>5808</v>
      </c>
      <c r="D2185" s="1" t="s">
        <v>5809</v>
      </c>
      <c r="E2185" s="1" t="s">
        <v>5145</v>
      </c>
      <c r="F2185" s="1" t="s">
        <v>457</v>
      </c>
      <c r="G2185" s="1" t="s">
        <v>1064</v>
      </c>
      <c r="H2185" s="1" t="s">
        <v>5810</v>
      </c>
      <c r="I2185" s="1">
        <f>+Territorio[[#This Row],[id]]</f>
        <v>2175</v>
      </c>
    </row>
    <row r="2186" spans="2:9" x14ac:dyDescent="0.3">
      <c r="B2186">
        <v>2176</v>
      </c>
      <c r="C2186" s="1" t="s">
        <v>5811</v>
      </c>
      <c r="D2186" s="1" t="s">
        <v>5812</v>
      </c>
      <c r="E2186" s="1" t="s">
        <v>5145</v>
      </c>
      <c r="F2186" s="1" t="s">
        <v>457</v>
      </c>
      <c r="G2186" s="1" t="s">
        <v>1064</v>
      </c>
      <c r="H2186" s="1" t="s">
        <v>5813</v>
      </c>
      <c r="I2186" s="1">
        <f>+Territorio[[#This Row],[id]]</f>
        <v>2176</v>
      </c>
    </row>
    <row r="2187" spans="2:9" x14ac:dyDescent="0.3">
      <c r="B2187">
        <v>2177</v>
      </c>
      <c r="C2187" s="1" t="s">
        <v>5814</v>
      </c>
      <c r="D2187" s="1" t="s">
        <v>5815</v>
      </c>
      <c r="E2187" s="1" t="s">
        <v>5145</v>
      </c>
      <c r="F2187" s="1" t="s">
        <v>457</v>
      </c>
      <c r="G2187" s="1" t="s">
        <v>1064</v>
      </c>
      <c r="H2187" s="1" t="s">
        <v>5816</v>
      </c>
      <c r="I2187" s="1">
        <f>+Territorio[[#This Row],[id]]</f>
        <v>2177</v>
      </c>
    </row>
    <row r="2188" spans="2:9" x14ac:dyDescent="0.3">
      <c r="B2188">
        <v>2178</v>
      </c>
      <c r="C2188" s="1" t="s">
        <v>5817</v>
      </c>
      <c r="D2188" s="1" t="s">
        <v>5818</v>
      </c>
      <c r="E2188" s="1" t="s">
        <v>5145</v>
      </c>
      <c r="F2188" s="1" t="s">
        <v>457</v>
      </c>
      <c r="G2188" s="1" t="s">
        <v>1064</v>
      </c>
      <c r="H2188" s="1" t="s">
        <v>5819</v>
      </c>
      <c r="I2188" s="1">
        <f>+Territorio[[#This Row],[id]]</f>
        <v>2178</v>
      </c>
    </row>
    <row r="2189" spans="2:9" x14ac:dyDescent="0.3">
      <c r="B2189">
        <v>2179</v>
      </c>
      <c r="C2189" s="1" t="s">
        <v>5820</v>
      </c>
      <c r="D2189" s="1" t="s">
        <v>5821</v>
      </c>
      <c r="E2189" s="1" t="s">
        <v>5145</v>
      </c>
      <c r="F2189" s="1" t="s">
        <v>457</v>
      </c>
      <c r="G2189" s="1" t="s">
        <v>1064</v>
      </c>
      <c r="H2189" s="1" t="s">
        <v>5822</v>
      </c>
      <c r="I2189" s="1">
        <f>+Territorio[[#This Row],[id]]</f>
        <v>2179</v>
      </c>
    </row>
    <row r="2190" spans="2:9" x14ac:dyDescent="0.3">
      <c r="B2190">
        <v>2180</v>
      </c>
      <c r="C2190" s="1" t="s">
        <v>5823</v>
      </c>
      <c r="D2190" s="1" t="s">
        <v>5824</v>
      </c>
      <c r="E2190" s="1" t="s">
        <v>5145</v>
      </c>
      <c r="F2190" s="1" t="s">
        <v>457</v>
      </c>
      <c r="G2190" s="1" t="s">
        <v>1064</v>
      </c>
      <c r="H2190" s="1" t="s">
        <v>5825</v>
      </c>
      <c r="I2190" s="1">
        <f>+Territorio[[#This Row],[id]]</f>
        <v>2180</v>
      </c>
    </row>
    <row r="2191" spans="2:9" x14ac:dyDescent="0.3">
      <c r="B2191">
        <v>2181</v>
      </c>
      <c r="C2191" s="1" t="s">
        <v>5826</v>
      </c>
      <c r="D2191" s="1" t="s">
        <v>5827</v>
      </c>
      <c r="E2191" s="1" t="s">
        <v>5145</v>
      </c>
      <c r="F2191" s="1" t="s">
        <v>457</v>
      </c>
      <c r="G2191" s="1" t="s">
        <v>1064</v>
      </c>
      <c r="H2191" s="1" t="s">
        <v>5828</v>
      </c>
      <c r="I2191" s="1">
        <f>+Territorio[[#This Row],[id]]</f>
        <v>2181</v>
      </c>
    </row>
    <row r="2192" spans="2:9" x14ac:dyDescent="0.3">
      <c r="B2192">
        <v>2182</v>
      </c>
      <c r="C2192" s="1" t="s">
        <v>5829</v>
      </c>
      <c r="D2192" s="1" t="s">
        <v>5830</v>
      </c>
      <c r="E2192" s="1" t="s">
        <v>5145</v>
      </c>
      <c r="F2192" s="1" t="s">
        <v>457</v>
      </c>
      <c r="G2192" s="1" t="s">
        <v>1064</v>
      </c>
      <c r="H2192" s="1" t="s">
        <v>5831</v>
      </c>
      <c r="I2192" s="1">
        <f>+Territorio[[#This Row],[id]]</f>
        <v>2182</v>
      </c>
    </row>
    <row r="2193" spans="2:9" x14ac:dyDescent="0.3">
      <c r="B2193">
        <v>2183</v>
      </c>
      <c r="C2193" s="1" t="s">
        <v>5832</v>
      </c>
      <c r="D2193" s="1" t="s">
        <v>5833</v>
      </c>
      <c r="E2193" s="1" t="s">
        <v>5145</v>
      </c>
      <c r="F2193" s="1" t="s">
        <v>457</v>
      </c>
      <c r="G2193" s="1" t="s">
        <v>1064</v>
      </c>
      <c r="H2193" s="1" t="s">
        <v>5834</v>
      </c>
      <c r="I2193" s="1">
        <f>+Territorio[[#This Row],[id]]</f>
        <v>2183</v>
      </c>
    </row>
    <row r="2194" spans="2:9" x14ac:dyDescent="0.3">
      <c r="B2194">
        <v>2184</v>
      </c>
      <c r="C2194" s="1" t="s">
        <v>3210</v>
      </c>
      <c r="D2194" s="1" t="s">
        <v>5835</v>
      </c>
      <c r="E2194" s="1" t="s">
        <v>5145</v>
      </c>
      <c r="F2194" s="1" t="s">
        <v>457</v>
      </c>
      <c r="G2194" s="1" t="s">
        <v>1064</v>
      </c>
      <c r="H2194" s="1" t="s">
        <v>5836</v>
      </c>
      <c r="I2194" s="1">
        <f>+Territorio[[#This Row],[id]]</f>
        <v>2184</v>
      </c>
    </row>
    <row r="2195" spans="2:9" x14ac:dyDescent="0.3">
      <c r="B2195">
        <v>2185</v>
      </c>
      <c r="C2195" s="1" t="s">
        <v>5837</v>
      </c>
      <c r="D2195" s="1" t="s">
        <v>5838</v>
      </c>
      <c r="E2195" s="1" t="s">
        <v>5145</v>
      </c>
      <c r="F2195" s="1" t="s">
        <v>457</v>
      </c>
      <c r="G2195" s="1" t="s">
        <v>1064</v>
      </c>
      <c r="H2195" s="1" t="s">
        <v>5839</v>
      </c>
      <c r="I2195" s="1">
        <f>+Territorio[[#This Row],[id]]</f>
        <v>2185</v>
      </c>
    </row>
    <row r="2196" spans="2:9" x14ac:dyDescent="0.3">
      <c r="B2196">
        <v>2186</v>
      </c>
      <c r="C2196" s="1" t="s">
        <v>4713</v>
      </c>
      <c r="D2196" s="1" t="s">
        <v>5840</v>
      </c>
      <c r="E2196" s="1" t="s">
        <v>5145</v>
      </c>
      <c r="F2196" s="1" t="s">
        <v>457</v>
      </c>
      <c r="G2196" s="1" t="s">
        <v>1064</v>
      </c>
      <c r="H2196" s="1" t="s">
        <v>5841</v>
      </c>
      <c r="I2196" s="1">
        <f>+Territorio[[#This Row],[id]]</f>
        <v>2186</v>
      </c>
    </row>
    <row r="2197" spans="2:9" x14ac:dyDescent="0.3">
      <c r="B2197">
        <v>2187</v>
      </c>
      <c r="C2197" s="1" t="s">
        <v>5842</v>
      </c>
      <c r="D2197" s="1" t="s">
        <v>5843</v>
      </c>
      <c r="E2197" s="1" t="s">
        <v>5145</v>
      </c>
      <c r="F2197" s="1" t="s">
        <v>457</v>
      </c>
      <c r="G2197" s="1" t="s">
        <v>1064</v>
      </c>
      <c r="H2197" s="1" t="s">
        <v>5844</v>
      </c>
      <c r="I2197" s="1">
        <f>+Territorio[[#This Row],[id]]</f>
        <v>2187</v>
      </c>
    </row>
    <row r="2198" spans="2:9" x14ac:dyDescent="0.3">
      <c r="B2198">
        <v>2188</v>
      </c>
      <c r="C2198" s="1" t="s">
        <v>5845</v>
      </c>
      <c r="D2198" s="1" t="s">
        <v>5846</v>
      </c>
      <c r="E2198" s="1" t="s">
        <v>5145</v>
      </c>
      <c r="F2198" s="1" t="s">
        <v>457</v>
      </c>
      <c r="G2198" s="1" t="s">
        <v>1064</v>
      </c>
      <c r="H2198" s="1" t="s">
        <v>5847</v>
      </c>
      <c r="I2198" s="1">
        <f>+Territorio[[#This Row],[id]]</f>
        <v>2188</v>
      </c>
    </row>
    <row r="2199" spans="2:9" x14ac:dyDescent="0.3">
      <c r="B2199">
        <v>2189</v>
      </c>
      <c r="C2199" s="1" t="s">
        <v>5848</v>
      </c>
      <c r="D2199" s="1" t="s">
        <v>5849</v>
      </c>
      <c r="E2199" s="1" t="s">
        <v>5145</v>
      </c>
      <c r="F2199" s="1" t="s">
        <v>457</v>
      </c>
      <c r="G2199" s="1" t="s">
        <v>1064</v>
      </c>
      <c r="H2199" s="1" t="s">
        <v>5850</v>
      </c>
      <c r="I2199" s="1">
        <f>+Territorio[[#This Row],[id]]</f>
        <v>2189</v>
      </c>
    </row>
    <row r="2200" spans="2:9" x14ac:dyDescent="0.3">
      <c r="B2200">
        <v>2190</v>
      </c>
      <c r="C2200" s="1" t="s">
        <v>5851</v>
      </c>
      <c r="D2200" s="1" t="s">
        <v>5852</v>
      </c>
      <c r="E2200" s="1" t="s">
        <v>5145</v>
      </c>
      <c r="F2200" s="1" t="s">
        <v>457</v>
      </c>
      <c r="G2200" s="1" t="s">
        <v>1064</v>
      </c>
      <c r="H2200" s="1" t="s">
        <v>5853</v>
      </c>
      <c r="I2200" s="1">
        <f>+Territorio[[#This Row],[id]]</f>
        <v>2190</v>
      </c>
    </row>
    <row r="2201" spans="2:9" x14ac:dyDescent="0.3">
      <c r="B2201">
        <v>2191</v>
      </c>
      <c r="C2201" s="1" t="s">
        <v>5854</v>
      </c>
      <c r="D2201" s="1" t="s">
        <v>5855</v>
      </c>
      <c r="E2201" s="1" t="s">
        <v>5145</v>
      </c>
      <c r="F2201" s="1" t="s">
        <v>457</v>
      </c>
      <c r="G2201" s="1" t="s">
        <v>1064</v>
      </c>
      <c r="H2201" s="1" t="s">
        <v>5856</v>
      </c>
      <c r="I2201" s="1">
        <f>+Territorio[[#This Row],[id]]</f>
        <v>2191</v>
      </c>
    </row>
    <row r="2202" spans="2:9" x14ac:dyDescent="0.3">
      <c r="B2202">
        <v>2192</v>
      </c>
      <c r="C2202" s="1" t="s">
        <v>5857</v>
      </c>
      <c r="D2202" s="1" t="s">
        <v>5858</v>
      </c>
      <c r="E2202" s="1" t="s">
        <v>5145</v>
      </c>
      <c r="F2202" s="1" t="s">
        <v>457</v>
      </c>
      <c r="G2202" s="1" t="s">
        <v>1064</v>
      </c>
      <c r="H2202" s="1" t="s">
        <v>5859</v>
      </c>
      <c r="I2202" s="1">
        <f>+Territorio[[#This Row],[id]]</f>
        <v>2192</v>
      </c>
    </row>
    <row r="2203" spans="2:9" x14ac:dyDescent="0.3">
      <c r="B2203">
        <v>2193</v>
      </c>
      <c r="C2203" s="1" t="s">
        <v>5860</v>
      </c>
      <c r="D2203" s="1" t="s">
        <v>5861</v>
      </c>
      <c r="E2203" s="1" t="s">
        <v>5145</v>
      </c>
      <c r="F2203" s="1" t="s">
        <v>457</v>
      </c>
      <c r="G2203" s="1" t="s">
        <v>1064</v>
      </c>
      <c r="H2203" s="1" t="s">
        <v>5862</v>
      </c>
      <c r="I2203" s="1">
        <f>+Territorio[[#This Row],[id]]</f>
        <v>2193</v>
      </c>
    </row>
    <row r="2204" spans="2:9" x14ac:dyDescent="0.3">
      <c r="B2204">
        <v>2194</v>
      </c>
      <c r="C2204" s="1" t="s">
        <v>5863</v>
      </c>
      <c r="D2204" s="1" t="s">
        <v>5864</v>
      </c>
      <c r="E2204" s="1" t="s">
        <v>5145</v>
      </c>
      <c r="F2204" s="1" t="s">
        <v>457</v>
      </c>
      <c r="G2204" s="1" t="s">
        <v>1064</v>
      </c>
      <c r="H2204" s="1" t="s">
        <v>5865</v>
      </c>
      <c r="I2204" s="1">
        <f>+Territorio[[#This Row],[id]]</f>
        <v>2194</v>
      </c>
    </row>
    <row r="2205" spans="2:9" x14ac:dyDescent="0.3">
      <c r="B2205">
        <v>2195</v>
      </c>
      <c r="C2205" s="1" t="s">
        <v>5866</v>
      </c>
      <c r="D2205" s="1" t="s">
        <v>5867</v>
      </c>
      <c r="E2205" s="1" t="s">
        <v>5145</v>
      </c>
      <c r="F2205" s="1" t="s">
        <v>457</v>
      </c>
      <c r="G2205" s="1" t="s">
        <v>1064</v>
      </c>
      <c r="H2205" s="1" t="s">
        <v>5868</v>
      </c>
      <c r="I2205" s="1">
        <f>+Territorio[[#This Row],[id]]</f>
        <v>2195</v>
      </c>
    </row>
    <row r="2206" spans="2:9" x14ac:dyDescent="0.3">
      <c r="B2206">
        <v>2196</v>
      </c>
      <c r="C2206" s="1" t="s">
        <v>5826</v>
      </c>
      <c r="D2206" s="1" t="s">
        <v>5869</v>
      </c>
      <c r="E2206" s="1" t="s">
        <v>5145</v>
      </c>
      <c r="F2206" s="1" t="s">
        <v>457</v>
      </c>
      <c r="G2206" s="1" t="s">
        <v>1064</v>
      </c>
      <c r="H2206" s="1" t="s">
        <v>5870</v>
      </c>
      <c r="I2206" s="1">
        <f>+Territorio[[#This Row],[id]]</f>
        <v>2196</v>
      </c>
    </row>
    <row r="2207" spans="2:9" x14ac:dyDescent="0.3">
      <c r="B2207">
        <v>2197</v>
      </c>
      <c r="C2207" s="1" t="s">
        <v>5871</v>
      </c>
      <c r="D2207" s="1" t="s">
        <v>5872</v>
      </c>
      <c r="E2207" s="1" t="s">
        <v>5145</v>
      </c>
      <c r="F2207" s="1" t="s">
        <v>457</v>
      </c>
      <c r="G2207" s="1" t="s">
        <v>1064</v>
      </c>
      <c r="H2207" s="1" t="s">
        <v>5873</v>
      </c>
      <c r="I2207" s="1">
        <f>+Territorio[[#This Row],[id]]</f>
        <v>2197</v>
      </c>
    </row>
    <row r="2208" spans="2:9" x14ac:dyDescent="0.3">
      <c r="B2208">
        <v>2198</v>
      </c>
      <c r="C2208" s="1" t="s">
        <v>5874</v>
      </c>
      <c r="D2208" s="1" t="s">
        <v>5875</v>
      </c>
      <c r="E2208" s="1" t="s">
        <v>5145</v>
      </c>
      <c r="F2208" s="1" t="s">
        <v>457</v>
      </c>
      <c r="G2208" s="1" t="s">
        <v>1064</v>
      </c>
      <c r="H2208" s="1" t="s">
        <v>5876</v>
      </c>
      <c r="I2208" s="1">
        <f>+Territorio[[#This Row],[id]]</f>
        <v>2198</v>
      </c>
    </row>
    <row r="2209" spans="2:9" x14ac:dyDescent="0.3">
      <c r="B2209">
        <v>2199</v>
      </c>
      <c r="C2209" s="1" t="s">
        <v>5877</v>
      </c>
      <c r="D2209" s="1" t="s">
        <v>5878</v>
      </c>
      <c r="E2209" s="1" t="s">
        <v>5145</v>
      </c>
      <c r="F2209" s="1" t="s">
        <v>457</v>
      </c>
      <c r="G2209" s="1" t="s">
        <v>1064</v>
      </c>
      <c r="H2209" s="1" t="s">
        <v>5879</v>
      </c>
      <c r="I2209" s="1">
        <f>+Territorio[[#This Row],[id]]</f>
        <v>2199</v>
      </c>
    </row>
    <row r="2210" spans="2:9" x14ac:dyDescent="0.3">
      <c r="B2210">
        <v>2200</v>
      </c>
      <c r="C2210" s="1" t="s">
        <v>5880</v>
      </c>
      <c r="D2210" s="1" t="s">
        <v>5881</v>
      </c>
      <c r="E2210" s="1" t="s">
        <v>5145</v>
      </c>
      <c r="F2210" s="1" t="s">
        <v>457</v>
      </c>
      <c r="G2210" s="1" t="s">
        <v>1064</v>
      </c>
      <c r="H2210" s="1" t="s">
        <v>5882</v>
      </c>
      <c r="I2210" s="1">
        <f>+Territorio[[#This Row],[id]]</f>
        <v>2200</v>
      </c>
    </row>
    <row r="2211" spans="2:9" x14ac:dyDescent="0.3">
      <c r="B2211">
        <v>2201</v>
      </c>
      <c r="C2211" s="1" t="s">
        <v>5883</v>
      </c>
      <c r="D2211" s="1" t="s">
        <v>5884</v>
      </c>
      <c r="E2211" s="1" t="s">
        <v>5145</v>
      </c>
      <c r="F2211" s="1" t="s">
        <v>457</v>
      </c>
      <c r="G2211" s="1" t="s">
        <v>1064</v>
      </c>
      <c r="H2211" s="1" t="s">
        <v>5885</v>
      </c>
      <c r="I2211" s="1">
        <f>+Territorio[[#This Row],[id]]</f>
        <v>2201</v>
      </c>
    </row>
    <row r="2212" spans="2:9" x14ac:dyDescent="0.3">
      <c r="B2212">
        <v>2202</v>
      </c>
      <c r="C2212" s="1" t="s">
        <v>5886</v>
      </c>
      <c r="D2212" s="1" t="s">
        <v>5887</v>
      </c>
      <c r="E2212" s="1" t="s">
        <v>5145</v>
      </c>
      <c r="F2212" s="1" t="s">
        <v>457</v>
      </c>
      <c r="G2212" s="1" t="s">
        <v>1064</v>
      </c>
      <c r="H2212" s="1" t="s">
        <v>5888</v>
      </c>
      <c r="I2212" s="1">
        <f>+Territorio[[#This Row],[id]]</f>
        <v>2202</v>
      </c>
    </row>
    <row r="2213" spans="2:9" x14ac:dyDescent="0.3">
      <c r="B2213">
        <v>2203</v>
      </c>
      <c r="C2213" s="1" t="s">
        <v>5889</v>
      </c>
      <c r="D2213" s="1" t="s">
        <v>5890</v>
      </c>
      <c r="E2213" s="1" t="s">
        <v>5145</v>
      </c>
      <c r="F2213" s="1" t="s">
        <v>457</v>
      </c>
      <c r="G2213" s="1" t="s">
        <v>1064</v>
      </c>
      <c r="H2213" s="1" t="s">
        <v>5891</v>
      </c>
      <c r="I2213" s="1">
        <f>+Territorio[[#This Row],[id]]</f>
        <v>2203</v>
      </c>
    </row>
    <row r="2214" spans="2:9" x14ac:dyDescent="0.3">
      <c r="B2214">
        <v>2204</v>
      </c>
      <c r="C2214" s="1" t="s">
        <v>5272</v>
      </c>
      <c r="D2214" s="1" t="s">
        <v>5892</v>
      </c>
      <c r="E2214" s="1" t="s">
        <v>5145</v>
      </c>
      <c r="F2214" s="1" t="s">
        <v>457</v>
      </c>
      <c r="G2214" s="1" t="s">
        <v>1064</v>
      </c>
      <c r="H2214" s="1" t="s">
        <v>5893</v>
      </c>
      <c r="I2214" s="1">
        <f>+Territorio[[#This Row],[id]]</f>
        <v>2204</v>
      </c>
    </row>
    <row r="2215" spans="2:9" x14ac:dyDescent="0.3">
      <c r="B2215">
        <v>2205</v>
      </c>
      <c r="C2215" s="1" t="s">
        <v>5894</v>
      </c>
      <c r="D2215" s="1" t="s">
        <v>5895</v>
      </c>
      <c r="E2215" s="1" t="s">
        <v>5145</v>
      </c>
      <c r="F2215" s="1" t="s">
        <v>457</v>
      </c>
      <c r="G2215" s="1" t="s">
        <v>1064</v>
      </c>
      <c r="H2215" s="1" t="s">
        <v>5896</v>
      </c>
      <c r="I2215" s="1">
        <f>+Territorio[[#This Row],[id]]</f>
        <v>2205</v>
      </c>
    </row>
    <row r="2216" spans="2:9" x14ac:dyDescent="0.3">
      <c r="B2216">
        <v>2206</v>
      </c>
      <c r="C2216" s="1" t="s">
        <v>5897</v>
      </c>
      <c r="D2216" s="1" t="s">
        <v>5898</v>
      </c>
      <c r="E2216" s="1" t="s">
        <v>5145</v>
      </c>
      <c r="F2216" s="1" t="s">
        <v>457</v>
      </c>
      <c r="G2216" s="1" t="s">
        <v>1064</v>
      </c>
      <c r="H2216" s="1" t="s">
        <v>5899</v>
      </c>
      <c r="I2216" s="1">
        <f>+Territorio[[#This Row],[id]]</f>
        <v>2206</v>
      </c>
    </row>
    <row r="2217" spans="2:9" x14ac:dyDescent="0.3">
      <c r="B2217">
        <v>2207</v>
      </c>
      <c r="C2217" s="1" t="s">
        <v>5900</v>
      </c>
      <c r="D2217" s="1" t="s">
        <v>5901</v>
      </c>
      <c r="E2217" s="1" t="s">
        <v>5145</v>
      </c>
      <c r="F2217" s="1" t="s">
        <v>457</v>
      </c>
      <c r="G2217" s="1" t="s">
        <v>1064</v>
      </c>
      <c r="H2217" s="1" t="s">
        <v>5902</v>
      </c>
      <c r="I2217" s="1">
        <f>+Territorio[[#This Row],[id]]</f>
        <v>2207</v>
      </c>
    </row>
    <row r="2218" spans="2:9" x14ac:dyDescent="0.3">
      <c r="B2218">
        <v>2208</v>
      </c>
      <c r="C2218" s="1" t="s">
        <v>5903</v>
      </c>
      <c r="D2218" s="1" t="s">
        <v>5904</v>
      </c>
      <c r="E2218" s="1" t="s">
        <v>5145</v>
      </c>
      <c r="F2218" s="1" t="s">
        <v>457</v>
      </c>
      <c r="G2218" s="1" t="s">
        <v>1064</v>
      </c>
      <c r="H2218" s="1" t="s">
        <v>5905</v>
      </c>
      <c r="I2218" s="1">
        <f>+Territorio[[#This Row],[id]]</f>
        <v>2208</v>
      </c>
    </row>
    <row r="2219" spans="2:9" x14ac:dyDescent="0.3">
      <c r="B2219">
        <v>2209</v>
      </c>
      <c r="C2219" s="1" t="s">
        <v>5906</v>
      </c>
      <c r="D2219" s="1" t="s">
        <v>5907</v>
      </c>
      <c r="E2219" s="1" t="s">
        <v>5145</v>
      </c>
      <c r="F2219" s="1" t="s">
        <v>457</v>
      </c>
      <c r="G2219" s="1" t="s">
        <v>1064</v>
      </c>
      <c r="H2219" s="1" t="s">
        <v>5908</v>
      </c>
      <c r="I2219" s="1">
        <f>+Territorio[[#This Row],[id]]</f>
        <v>2209</v>
      </c>
    </row>
    <row r="2220" spans="2:9" x14ac:dyDescent="0.3">
      <c r="B2220">
        <v>2210</v>
      </c>
      <c r="C2220" s="1" t="s">
        <v>5237</v>
      </c>
      <c r="D2220" s="1" t="s">
        <v>5909</v>
      </c>
      <c r="E2220" s="1" t="s">
        <v>5145</v>
      </c>
      <c r="F2220" s="1" t="s">
        <v>457</v>
      </c>
      <c r="G2220" s="1" t="s">
        <v>1064</v>
      </c>
      <c r="H2220" s="1" t="s">
        <v>5910</v>
      </c>
      <c r="I2220" s="1">
        <f>+Territorio[[#This Row],[id]]</f>
        <v>2210</v>
      </c>
    </row>
    <row r="2221" spans="2:9" x14ac:dyDescent="0.3">
      <c r="B2221">
        <v>2211</v>
      </c>
      <c r="C2221" s="1" t="s">
        <v>5911</v>
      </c>
      <c r="D2221" s="1" t="s">
        <v>5912</v>
      </c>
      <c r="E2221" s="1" t="s">
        <v>5145</v>
      </c>
      <c r="F2221" s="1" t="s">
        <v>457</v>
      </c>
      <c r="G2221" s="1" t="s">
        <v>1064</v>
      </c>
      <c r="H2221" s="1" t="s">
        <v>5913</v>
      </c>
      <c r="I2221" s="1">
        <f>+Territorio[[#This Row],[id]]</f>
        <v>2211</v>
      </c>
    </row>
    <row r="2222" spans="2:9" x14ac:dyDescent="0.3">
      <c r="B2222">
        <v>2212</v>
      </c>
      <c r="C2222" s="1" t="s">
        <v>5914</v>
      </c>
      <c r="D2222" s="1" t="s">
        <v>5915</v>
      </c>
      <c r="E2222" s="1" t="s">
        <v>5145</v>
      </c>
      <c r="F2222" s="1" t="s">
        <v>457</v>
      </c>
      <c r="G2222" s="1" t="s">
        <v>1064</v>
      </c>
      <c r="H2222" s="1" t="s">
        <v>5916</v>
      </c>
      <c r="I2222" s="1">
        <f>+Territorio[[#This Row],[id]]</f>
        <v>2212</v>
      </c>
    </row>
    <row r="2223" spans="2:9" x14ac:dyDescent="0.3">
      <c r="B2223">
        <v>2213</v>
      </c>
      <c r="C2223" s="1" t="s">
        <v>5917</v>
      </c>
      <c r="D2223" s="1" t="s">
        <v>5918</v>
      </c>
      <c r="E2223" s="1" t="s">
        <v>5145</v>
      </c>
      <c r="F2223" s="1" t="s">
        <v>457</v>
      </c>
      <c r="G2223" s="1" t="s">
        <v>1064</v>
      </c>
      <c r="H2223" s="1" t="s">
        <v>5919</v>
      </c>
      <c r="I2223" s="1">
        <f>+Territorio[[#This Row],[id]]</f>
        <v>2213</v>
      </c>
    </row>
    <row r="2224" spans="2:9" x14ac:dyDescent="0.3">
      <c r="B2224">
        <v>2214</v>
      </c>
      <c r="C2224" s="1" t="s">
        <v>5920</v>
      </c>
      <c r="D2224" s="1" t="s">
        <v>5921</v>
      </c>
      <c r="E2224" s="1" t="s">
        <v>5145</v>
      </c>
      <c r="F2224" s="1" t="s">
        <v>457</v>
      </c>
      <c r="G2224" s="1" t="s">
        <v>1064</v>
      </c>
      <c r="H2224" s="1" t="s">
        <v>5922</v>
      </c>
      <c r="I2224" s="1">
        <f>+Territorio[[#This Row],[id]]</f>
        <v>2214</v>
      </c>
    </row>
    <row r="2225" spans="2:9" x14ac:dyDescent="0.3">
      <c r="B2225">
        <v>2215</v>
      </c>
      <c r="C2225" s="1" t="s">
        <v>5923</v>
      </c>
      <c r="D2225" s="1" t="s">
        <v>5924</v>
      </c>
      <c r="E2225" s="1" t="s">
        <v>5145</v>
      </c>
      <c r="F2225" s="1" t="s">
        <v>457</v>
      </c>
      <c r="G2225" s="1" t="s">
        <v>1064</v>
      </c>
      <c r="H2225" s="1" t="s">
        <v>5925</v>
      </c>
      <c r="I2225" s="1">
        <f>+Territorio[[#This Row],[id]]</f>
        <v>2215</v>
      </c>
    </row>
    <row r="2226" spans="2:9" x14ac:dyDescent="0.3">
      <c r="B2226">
        <v>2216</v>
      </c>
      <c r="C2226" s="1" t="s">
        <v>5926</v>
      </c>
      <c r="D2226" s="1" t="s">
        <v>5927</v>
      </c>
      <c r="E2226" s="1" t="s">
        <v>5145</v>
      </c>
      <c r="F2226" s="1" t="s">
        <v>457</v>
      </c>
      <c r="G2226" s="1" t="s">
        <v>1064</v>
      </c>
      <c r="H2226" s="1" t="s">
        <v>5928</v>
      </c>
      <c r="I2226" s="1">
        <f>+Territorio[[#This Row],[id]]</f>
        <v>2216</v>
      </c>
    </row>
    <row r="2227" spans="2:9" x14ac:dyDescent="0.3">
      <c r="B2227">
        <v>2217</v>
      </c>
      <c r="C2227" s="1" t="s">
        <v>1312</v>
      </c>
      <c r="D2227" s="1" t="s">
        <v>5929</v>
      </c>
      <c r="E2227" s="1" t="s">
        <v>5145</v>
      </c>
      <c r="F2227" s="1" t="s">
        <v>457</v>
      </c>
      <c r="G2227" s="1" t="s">
        <v>1064</v>
      </c>
      <c r="H2227" s="1" t="s">
        <v>5930</v>
      </c>
      <c r="I2227" s="1">
        <f>+Territorio[[#This Row],[id]]</f>
        <v>2217</v>
      </c>
    </row>
    <row r="2228" spans="2:9" x14ac:dyDescent="0.3">
      <c r="B2228">
        <v>2218</v>
      </c>
      <c r="C2228" s="1" t="s">
        <v>5931</v>
      </c>
      <c r="D2228" s="1" t="s">
        <v>5932</v>
      </c>
      <c r="E2228" s="1" t="s">
        <v>5145</v>
      </c>
      <c r="F2228" s="1" t="s">
        <v>457</v>
      </c>
      <c r="G2228" s="1" t="s">
        <v>1064</v>
      </c>
      <c r="H2228" s="1" t="s">
        <v>5933</v>
      </c>
      <c r="I2228" s="1">
        <f>+Territorio[[#This Row],[id]]</f>
        <v>2218</v>
      </c>
    </row>
    <row r="2229" spans="2:9" x14ac:dyDescent="0.3">
      <c r="B2229">
        <v>2219</v>
      </c>
      <c r="C2229" s="1" t="s">
        <v>5934</v>
      </c>
      <c r="D2229" s="1" t="s">
        <v>5935</v>
      </c>
      <c r="E2229" s="1" t="s">
        <v>5145</v>
      </c>
      <c r="F2229" s="1" t="s">
        <v>457</v>
      </c>
      <c r="G2229" s="1" t="s">
        <v>1064</v>
      </c>
      <c r="H2229" s="1" t="s">
        <v>5936</v>
      </c>
      <c r="I2229" s="1">
        <f>+Territorio[[#This Row],[id]]</f>
        <v>2219</v>
      </c>
    </row>
    <row r="2230" spans="2:9" x14ac:dyDescent="0.3">
      <c r="B2230">
        <v>2220</v>
      </c>
      <c r="C2230" s="1" t="s">
        <v>5937</v>
      </c>
      <c r="D2230" s="1" t="s">
        <v>5938</v>
      </c>
      <c r="E2230" s="1" t="s">
        <v>5145</v>
      </c>
      <c r="F2230" s="1" t="s">
        <v>457</v>
      </c>
      <c r="G2230" s="1" t="s">
        <v>1064</v>
      </c>
      <c r="H2230" s="1" t="s">
        <v>5939</v>
      </c>
      <c r="I2230" s="1">
        <f>+Territorio[[#This Row],[id]]</f>
        <v>2220</v>
      </c>
    </row>
    <row r="2231" spans="2:9" x14ac:dyDescent="0.3">
      <c r="B2231">
        <v>2221</v>
      </c>
      <c r="C2231" s="1" t="s">
        <v>5940</v>
      </c>
      <c r="D2231" s="1" t="s">
        <v>5941</v>
      </c>
      <c r="E2231" s="1" t="s">
        <v>5145</v>
      </c>
      <c r="F2231" s="1" t="s">
        <v>457</v>
      </c>
      <c r="G2231" s="1" t="s">
        <v>1064</v>
      </c>
      <c r="H2231" s="1" t="s">
        <v>5942</v>
      </c>
      <c r="I2231" s="1">
        <f>+Territorio[[#This Row],[id]]</f>
        <v>2221</v>
      </c>
    </row>
    <row r="2232" spans="2:9" x14ac:dyDescent="0.3">
      <c r="B2232">
        <v>2222</v>
      </c>
      <c r="C2232" s="1" t="s">
        <v>5943</v>
      </c>
      <c r="D2232" s="1" t="s">
        <v>5944</v>
      </c>
      <c r="E2232" s="1" t="s">
        <v>5145</v>
      </c>
      <c r="F2232" s="1" t="s">
        <v>457</v>
      </c>
      <c r="G2232" s="1" t="s">
        <v>1064</v>
      </c>
      <c r="H2232" s="1" t="s">
        <v>5945</v>
      </c>
      <c r="I2232" s="1">
        <f>+Territorio[[#This Row],[id]]</f>
        <v>2222</v>
      </c>
    </row>
    <row r="2233" spans="2:9" x14ac:dyDescent="0.3">
      <c r="B2233">
        <v>2223</v>
      </c>
      <c r="C2233" s="1" t="s">
        <v>5946</v>
      </c>
      <c r="D2233" s="1" t="s">
        <v>5947</v>
      </c>
      <c r="E2233" s="1" t="s">
        <v>5145</v>
      </c>
      <c r="F2233" s="1" t="s">
        <v>457</v>
      </c>
      <c r="G2233" s="1" t="s">
        <v>1064</v>
      </c>
      <c r="H2233" s="1" t="s">
        <v>5948</v>
      </c>
      <c r="I2233" s="1">
        <f>+Territorio[[#This Row],[id]]</f>
        <v>2223</v>
      </c>
    </row>
    <row r="2234" spans="2:9" x14ac:dyDescent="0.3">
      <c r="B2234">
        <v>2224</v>
      </c>
      <c r="C2234" s="1" t="s">
        <v>5949</v>
      </c>
      <c r="D2234" s="1" t="s">
        <v>5950</v>
      </c>
      <c r="E2234" s="1" t="s">
        <v>5145</v>
      </c>
      <c r="F2234" s="1" t="s">
        <v>457</v>
      </c>
      <c r="G2234" s="1" t="s">
        <v>1064</v>
      </c>
      <c r="H2234" s="1" t="s">
        <v>5951</v>
      </c>
      <c r="I2234" s="1">
        <f>+Territorio[[#This Row],[id]]</f>
        <v>2224</v>
      </c>
    </row>
    <row r="2235" spans="2:9" x14ac:dyDescent="0.3">
      <c r="B2235">
        <v>2225</v>
      </c>
      <c r="C2235" s="1" t="s">
        <v>5952</v>
      </c>
      <c r="D2235" s="1" t="s">
        <v>5953</v>
      </c>
      <c r="E2235" s="1" t="s">
        <v>5145</v>
      </c>
      <c r="F2235" s="1" t="s">
        <v>457</v>
      </c>
      <c r="G2235" s="1" t="s">
        <v>1064</v>
      </c>
      <c r="H2235" s="1" t="s">
        <v>5954</v>
      </c>
      <c r="I2235" s="1">
        <f>+Territorio[[#This Row],[id]]</f>
        <v>2225</v>
      </c>
    </row>
    <row r="2236" spans="2:9" x14ac:dyDescent="0.3">
      <c r="B2236">
        <v>2226</v>
      </c>
      <c r="C2236" s="1" t="s">
        <v>5955</v>
      </c>
      <c r="D2236" s="1" t="s">
        <v>5956</v>
      </c>
      <c r="E2236" s="1" t="s">
        <v>5145</v>
      </c>
      <c r="F2236" s="1" t="s">
        <v>457</v>
      </c>
      <c r="G2236" s="1" t="s">
        <v>1064</v>
      </c>
      <c r="H2236" s="1" t="s">
        <v>5957</v>
      </c>
      <c r="I2236" s="1">
        <f>+Territorio[[#This Row],[id]]</f>
        <v>2226</v>
      </c>
    </row>
    <row r="2237" spans="2:9" x14ac:dyDescent="0.3">
      <c r="B2237">
        <v>2227</v>
      </c>
      <c r="C2237" s="1" t="s">
        <v>5958</v>
      </c>
      <c r="D2237" s="1" t="s">
        <v>5959</v>
      </c>
      <c r="E2237" s="1" t="s">
        <v>5145</v>
      </c>
      <c r="F2237" s="1" t="s">
        <v>457</v>
      </c>
      <c r="G2237" s="1" t="s">
        <v>1064</v>
      </c>
      <c r="H2237" s="1" t="s">
        <v>5960</v>
      </c>
      <c r="I2237" s="1">
        <f>+Territorio[[#This Row],[id]]</f>
        <v>2227</v>
      </c>
    </row>
    <row r="2238" spans="2:9" x14ac:dyDescent="0.3">
      <c r="B2238">
        <v>2228</v>
      </c>
      <c r="C2238" s="1" t="s">
        <v>5961</v>
      </c>
      <c r="D2238" s="1" t="s">
        <v>5962</v>
      </c>
      <c r="E2238" s="1" t="s">
        <v>5145</v>
      </c>
      <c r="F2238" s="1" t="s">
        <v>457</v>
      </c>
      <c r="G2238" s="1" t="s">
        <v>1064</v>
      </c>
      <c r="H2238" s="1" t="s">
        <v>5963</v>
      </c>
      <c r="I2238" s="1">
        <f>+Territorio[[#This Row],[id]]</f>
        <v>2228</v>
      </c>
    </row>
    <row r="2239" spans="2:9" x14ac:dyDescent="0.3">
      <c r="B2239">
        <v>2229</v>
      </c>
      <c r="C2239" s="1" t="s">
        <v>5964</v>
      </c>
      <c r="D2239" s="1" t="s">
        <v>5965</v>
      </c>
      <c r="E2239" s="1" t="s">
        <v>5145</v>
      </c>
      <c r="F2239" s="1" t="s">
        <v>457</v>
      </c>
      <c r="G2239" s="1" t="s">
        <v>1064</v>
      </c>
      <c r="H2239" s="1" t="s">
        <v>5966</v>
      </c>
      <c r="I2239" s="1">
        <f>+Territorio[[#This Row],[id]]</f>
        <v>2229</v>
      </c>
    </row>
    <row r="2240" spans="2:9" x14ac:dyDescent="0.3">
      <c r="B2240">
        <v>2230</v>
      </c>
      <c r="C2240" s="1" t="s">
        <v>5967</v>
      </c>
      <c r="D2240" s="1" t="s">
        <v>5968</v>
      </c>
      <c r="E2240" s="1" t="s">
        <v>5145</v>
      </c>
      <c r="F2240" s="1" t="s">
        <v>457</v>
      </c>
      <c r="G2240" s="1" t="s">
        <v>1064</v>
      </c>
      <c r="H2240" s="1" t="s">
        <v>5969</v>
      </c>
      <c r="I2240" s="1">
        <f>+Territorio[[#This Row],[id]]</f>
        <v>2230</v>
      </c>
    </row>
    <row r="2241" spans="2:9" x14ac:dyDescent="0.3">
      <c r="B2241">
        <v>2231</v>
      </c>
      <c r="C2241" s="1" t="s">
        <v>5970</v>
      </c>
      <c r="D2241" s="1" t="s">
        <v>5971</v>
      </c>
      <c r="E2241" s="1" t="s">
        <v>5145</v>
      </c>
      <c r="F2241" s="1" t="s">
        <v>457</v>
      </c>
      <c r="G2241" s="1" t="s">
        <v>1064</v>
      </c>
      <c r="H2241" s="1" t="s">
        <v>5972</v>
      </c>
      <c r="I2241" s="1">
        <f>+Territorio[[#This Row],[id]]</f>
        <v>2231</v>
      </c>
    </row>
    <row r="2242" spans="2:9" x14ac:dyDescent="0.3">
      <c r="B2242">
        <v>2232</v>
      </c>
      <c r="C2242" s="1" t="s">
        <v>5973</v>
      </c>
      <c r="D2242" s="1" t="s">
        <v>5974</v>
      </c>
      <c r="E2242" s="1" t="s">
        <v>5145</v>
      </c>
      <c r="F2242" s="1" t="s">
        <v>457</v>
      </c>
      <c r="G2242" s="1" t="s">
        <v>1064</v>
      </c>
      <c r="H2242" s="1" t="s">
        <v>5975</v>
      </c>
      <c r="I2242" s="1">
        <f>+Territorio[[#This Row],[id]]</f>
        <v>2232</v>
      </c>
    </row>
    <row r="2243" spans="2:9" x14ac:dyDescent="0.3">
      <c r="B2243">
        <v>2233</v>
      </c>
      <c r="C2243" s="1" t="s">
        <v>5976</v>
      </c>
      <c r="D2243" s="1" t="s">
        <v>5977</v>
      </c>
      <c r="E2243" s="1" t="s">
        <v>5145</v>
      </c>
      <c r="F2243" s="1" t="s">
        <v>457</v>
      </c>
      <c r="G2243" s="1" t="s">
        <v>1064</v>
      </c>
      <c r="H2243" s="1" t="s">
        <v>5978</v>
      </c>
      <c r="I2243" s="1">
        <f>+Territorio[[#This Row],[id]]</f>
        <v>2233</v>
      </c>
    </row>
    <row r="2244" spans="2:9" x14ac:dyDescent="0.3">
      <c r="B2244">
        <v>2234</v>
      </c>
      <c r="C2244" s="1" t="s">
        <v>5979</v>
      </c>
      <c r="D2244" s="1" t="s">
        <v>5980</v>
      </c>
      <c r="E2244" s="1" t="s">
        <v>5145</v>
      </c>
      <c r="F2244" s="1" t="s">
        <v>457</v>
      </c>
      <c r="G2244" s="1" t="s">
        <v>1064</v>
      </c>
      <c r="H2244" s="1" t="s">
        <v>5981</v>
      </c>
      <c r="I2244" s="1">
        <f>+Territorio[[#This Row],[id]]</f>
        <v>2234</v>
      </c>
    </row>
    <row r="2245" spans="2:9" x14ac:dyDescent="0.3">
      <c r="B2245">
        <v>2235</v>
      </c>
      <c r="C2245" s="1" t="s">
        <v>5982</v>
      </c>
      <c r="D2245" s="1" t="s">
        <v>5983</v>
      </c>
      <c r="E2245" s="1" t="s">
        <v>5145</v>
      </c>
      <c r="F2245" s="1" t="s">
        <v>457</v>
      </c>
      <c r="G2245" s="1" t="s">
        <v>1064</v>
      </c>
      <c r="H2245" s="1" t="s">
        <v>5984</v>
      </c>
      <c r="I2245" s="1">
        <f>+Territorio[[#This Row],[id]]</f>
        <v>2235</v>
      </c>
    </row>
    <row r="2246" spans="2:9" x14ac:dyDescent="0.3">
      <c r="B2246">
        <v>2236</v>
      </c>
      <c r="C2246" s="1" t="s">
        <v>5985</v>
      </c>
      <c r="D2246" s="1" t="s">
        <v>5986</v>
      </c>
      <c r="E2246" s="1" t="s">
        <v>5145</v>
      </c>
      <c r="F2246" s="1" t="s">
        <v>457</v>
      </c>
      <c r="G2246" s="1" t="s">
        <v>1064</v>
      </c>
      <c r="H2246" s="1" t="s">
        <v>5987</v>
      </c>
      <c r="I2246" s="1">
        <f>+Territorio[[#This Row],[id]]</f>
        <v>2236</v>
      </c>
    </row>
    <row r="2247" spans="2:9" x14ac:dyDescent="0.3">
      <c r="B2247">
        <v>2237</v>
      </c>
      <c r="C2247" s="1" t="s">
        <v>5988</v>
      </c>
      <c r="D2247" s="1" t="s">
        <v>5989</v>
      </c>
      <c r="E2247" s="1" t="s">
        <v>5145</v>
      </c>
      <c r="F2247" s="1" t="s">
        <v>457</v>
      </c>
      <c r="G2247" s="1" t="s">
        <v>1064</v>
      </c>
      <c r="H2247" s="1" t="s">
        <v>5990</v>
      </c>
      <c r="I2247" s="1">
        <f>+Territorio[[#This Row],[id]]</f>
        <v>2237</v>
      </c>
    </row>
    <row r="2248" spans="2:9" x14ac:dyDescent="0.3">
      <c r="B2248">
        <v>2238</v>
      </c>
      <c r="C2248" s="1" t="s">
        <v>5991</v>
      </c>
      <c r="D2248" s="1" t="s">
        <v>5992</v>
      </c>
      <c r="E2248" s="1" t="s">
        <v>5145</v>
      </c>
      <c r="F2248" s="1" t="s">
        <v>457</v>
      </c>
      <c r="G2248" s="1" t="s">
        <v>1064</v>
      </c>
      <c r="H2248" s="1" t="s">
        <v>5993</v>
      </c>
      <c r="I2248" s="1">
        <f>+Territorio[[#This Row],[id]]</f>
        <v>2238</v>
      </c>
    </row>
    <row r="2249" spans="2:9" x14ac:dyDescent="0.3">
      <c r="B2249">
        <v>2239</v>
      </c>
      <c r="C2249" s="1" t="s">
        <v>5994</v>
      </c>
      <c r="D2249" s="1" t="s">
        <v>5995</v>
      </c>
      <c r="E2249" s="1" t="s">
        <v>5145</v>
      </c>
      <c r="F2249" s="1" t="s">
        <v>457</v>
      </c>
      <c r="G2249" s="1" t="s">
        <v>1064</v>
      </c>
      <c r="H2249" s="1" t="s">
        <v>5996</v>
      </c>
      <c r="I2249" s="1">
        <f>+Territorio[[#This Row],[id]]</f>
        <v>2239</v>
      </c>
    </row>
    <row r="2250" spans="2:9" x14ac:dyDescent="0.3">
      <c r="B2250">
        <v>2240</v>
      </c>
      <c r="C2250" s="1" t="s">
        <v>5997</v>
      </c>
      <c r="D2250" s="1" t="s">
        <v>5998</v>
      </c>
      <c r="E2250" s="1" t="s">
        <v>5145</v>
      </c>
      <c r="F2250" s="1" t="s">
        <v>457</v>
      </c>
      <c r="G2250" s="1" t="s">
        <v>1064</v>
      </c>
      <c r="H2250" s="1" t="s">
        <v>5999</v>
      </c>
      <c r="I2250" s="1">
        <f>+Territorio[[#This Row],[id]]</f>
        <v>2240</v>
      </c>
    </row>
    <row r="2251" spans="2:9" x14ac:dyDescent="0.3">
      <c r="B2251">
        <v>2241</v>
      </c>
      <c r="C2251" s="1" t="s">
        <v>6000</v>
      </c>
      <c r="D2251" s="1" t="s">
        <v>6001</v>
      </c>
      <c r="E2251" s="1" t="s">
        <v>5145</v>
      </c>
      <c r="F2251" s="1" t="s">
        <v>457</v>
      </c>
      <c r="G2251" s="1" t="s">
        <v>1064</v>
      </c>
      <c r="H2251" s="1" t="s">
        <v>6002</v>
      </c>
      <c r="I2251" s="1">
        <f>+Territorio[[#This Row],[id]]</f>
        <v>2241</v>
      </c>
    </row>
    <row r="2252" spans="2:9" x14ac:dyDescent="0.3">
      <c r="B2252">
        <v>2242</v>
      </c>
      <c r="C2252" s="1" t="s">
        <v>6003</v>
      </c>
      <c r="D2252" s="1" t="s">
        <v>6004</v>
      </c>
      <c r="E2252" s="1" t="s">
        <v>5145</v>
      </c>
      <c r="F2252" s="1" t="s">
        <v>457</v>
      </c>
      <c r="G2252" s="1" t="s">
        <v>1064</v>
      </c>
      <c r="H2252" s="1" t="s">
        <v>6005</v>
      </c>
      <c r="I2252" s="1">
        <f>+Territorio[[#This Row],[id]]</f>
        <v>2242</v>
      </c>
    </row>
    <row r="2253" spans="2:9" x14ac:dyDescent="0.3">
      <c r="B2253">
        <v>2243</v>
      </c>
      <c r="C2253" s="1" t="s">
        <v>6006</v>
      </c>
      <c r="D2253" s="1" t="s">
        <v>6007</v>
      </c>
      <c r="E2253" s="1" t="s">
        <v>5145</v>
      </c>
      <c r="F2253" s="1" t="s">
        <v>457</v>
      </c>
      <c r="G2253" s="1" t="s">
        <v>1064</v>
      </c>
      <c r="H2253" s="1" t="s">
        <v>6008</v>
      </c>
      <c r="I2253" s="1">
        <f>+Territorio[[#This Row],[id]]</f>
        <v>2243</v>
      </c>
    </row>
    <row r="2254" spans="2:9" x14ac:dyDescent="0.3">
      <c r="B2254">
        <v>2244</v>
      </c>
      <c r="C2254" s="1" t="s">
        <v>6009</v>
      </c>
      <c r="D2254" s="1" t="s">
        <v>6010</v>
      </c>
      <c r="E2254" s="1" t="s">
        <v>5145</v>
      </c>
      <c r="F2254" s="1" t="s">
        <v>457</v>
      </c>
      <c r="G2254" s="1" t="s">
        <v>1064</v>
      </c>
      <c r="H2254" s="1" t="s">
        <v>6011</v>
      </c>
      <c r="I2254" s="1">
        <f>+Territorio[[#This Row],[id]]</f>
        <v>2244</v>
      </c>
    </row>
    <row r="2255" spans="2:9" x14ac:dyDescent="0.3">
      <c r="B2255">
        <v>2245</v>
      </c>
      <c r="C2255" s="1" t="s">
        <v>6012</v>
      </c>
      <c r="D2255" s="1" t="s">
        <v>6013</v>
      </c>
      <c r="E2255" s="1" t="s">
        <v>5145</v>
      </c>
      <c r="F2255" s="1" t="s">
        <v>457</v>
      </c>
      <c r="G2255" s="1" t="s">
        <v>1064</v>
      </c>
      <c r="H2255" s="1" t="s">
        <v>6014</v>
      </c>
      <c r="I2255" s="1">
        <f>+Territorio[[#This Row],[id]]</f>
        <v>2245</v>
      </c>
    </row>
    <row r="2256" spans="2:9" x14ac:dyDescent="0.3">
      <c r="B2256">
        <v>2246</v>
      </c>
      <c r="C2256" s="1" t="s">
        <v>5937</v>
      </c>
      <c r="D2256" s="1" t="s">
        <v>6015</v>
      </c>
      <c r="E2256" s="1" t="s">
        <v>5145</v>
      </c>
      <c r="F2256" s="1" t="s">
        <v>457</v>
      </c>
      <c r="G2256" s="1" t="s">
        <v>1064</v>
      </c>
      <c r="H2256" s="1" t="s">
        <v>6016</v>
      </c>
      <c r="I2256" s="1">
        <f>+Territorio[[#This Row],[id]]</f>
        <v>2246</v>
      </c>
    </row>
    <row r="2257" spans="2:9" x14ac:dyDescent="0.3">
      <c r="B2257">
        <v>2247</v>
      </c>
      <c r="C2257" s="1" t="s">
        <v>6017</v>
      </c>
      <c r="D2257" s="1" t="s">
        <v>6018</v>
      </c>
      <c r="E2257" s="1" t="s">
        <v>5145</v>
      </c>
      <c r="F2257" s="1" t="s">
        <v>457</v>
      </c>
      <c r="G2257" s="1" t="s">
        <v>1064</v>
      </c>
      <c r="H2257" s="1" t="s">
        <v>6019</v>
      </c>
      <c r="I2257" s="1">
        <f>+Territorio[[#This Row],[id]]</f>
        <v>2247</v>
      </c>
    </row>
    <row r="2258" spans="2:9" x14ac:dyDescent="0.3">
      <c r="B2258">
        <v>2248</v>
      </c>
      <c r="C2258" s="1" t="s">
        <v>6020</v>
      </c>
      <c r="D2258" s="1" t="s">
        <v>6021</v>
      </c>
      <c r="E2258" s="1" t="s">
        <v>5145</v>
      </c>
      <c r="F2258" s="1" t="s">
        <v>457</v>
      </c>
      <c r="G2258" s="1" t="s">
        <v>1064</v>
      </c>
      <c r="H2258" s="1" t="s">
        <v>6022</v>
      </c>
      <c r="I2258" s="1">
        <f>+Territorio[[#This Row],[id]]</f>
        <v>2248</v>
      </c>
    </row>
    <row r="2259" spans="2:9" x14ac:dyDescent="0.3">
      <c r="B2259">
        <v>2249</v>
      </c>
      <c r="C2259" s="1" t="s">
        <v>2407</v>
      </c>
      <c r="D2259" s="1" t="s">
        <v>6023</v>
      </c>
      <c r="E2259" s="1" t="s">
        <v>5145</v>
      </c>
      <c r="F2259" s="1" t="s">
        <v>457</v>
      </c>
      <c r="G2259" s="1" t="s">
        <v>1064</v>
      </c>
      <c r="H2259" s="1" t="s">
        <v>6024</v>
      </c>
      <c r="I2259" s="1">
        <f>+Territorio[[#This Row],[id]]</f>
        <v>2249</v>
      </c>
    </row>
    <row r="2260" spans="2:9" x14ac:dyDescent="0.3">
      <c r="B2260">
        <v>2250</v>
      </c>
      <c r="C2260" s="1" t="s">
        <v>6025</v>
      </c>
      <c r="D2260" s="1" t="s">
        <v>6026</v>
      </c>
      <c r="E2260" s="1" t="s">
        <v>5145</v>
      </c>
      <c r="F2260" s="1" t="s">
        <v>457</v>
      </c>
      <c r="G2260" s="1" t="s">
        <v>1064</v>
      </c>
      <c r="H2260" s="1" t="s">
        <v>6027</v>
      </c>
      <c r="I2260" s="1">
        <f>+Territorio[[#This Row],[id]]</f>
        <v>2250</v>
      </c>
    </row>
    <row r="2261" spans="2:9" x14ac:dyDescent="0.3">
      <c r="B2261">
        <v>2251</v>
      </c>
      <c r="C2261" s="1" t="s">
        <v>6028</v>
      </c>
      <c r="D2261" s="1" t="s">
        <v>6029</v>
      </c>
      <c r="E2261" s="1" t="s">
        <v>5145</v>
      </c>
      <c r="F2261" s="1" t="s">
        <v>457</v>
      </c>
      <c r="G2261" s="1" t="s">
        <v>1064</v>
      </c>
      <c r="H2261" s="1" t="s">
        <v>6030</v>
      </c>
      <c r="I2261" s="1">
        <f>+Territorio[[#This Row],[id]]</f>
        <v>2251</v>
      </c>
    </row>
    <row r="2262" spans="2:9" x14ac:dyDescent="0.3">
      <c r="B2262">
        <v>2252</v>
      </c>
      <c r="C2262" s="1" t="s">
        <v>6031</v>
      </c>
      <c r="D2262" s="1" t="s">
        <v>6032</v>
      </c>
      <c r="E2262" s="1" t="s">
        <v>5145</v>
      </c>
      <c r="F2262" s="1" t="s">
        <v>457</v>
      </c>
      <c r="G2262" s="1" t="s">
        <v>1064</v>
      </c>
      <c r="H2262" s="1" t="s">
        <v>6033</v>
      </c>
      <c r="I2262" s="1">
        <f>+Territorio[[#This Row],[id]]</f>
        <v>2252</v>
      </c>
    </row>
    <row r="2263" spans="2:9" x14ac:dyDescent="0.3">
      <c r="B2263">
        <v>2253</v>
      </c>
      <c r="C2263" s="1" t="s">
        <v>6034</v>
      </c>
      <c r="D2263" s="1" t="s">
        <v>6035</v>
      </c>
      <c r="E2263" s="1" t="s">
        <v>5145</v>
      </c>
      <c r="F2263" s="1" t="s">
        <v>457</v>
      </c>
      <c r="G2263" s="1" t="s">
        <v>1064</v>
      </c>
      <c r="H2263" s="1" t="s">
        <v>6036</v>
      </c>
      <c r="I2263" s="1">
        <f>+Territorio[[#This Row],[id]]</f>
        <v>2253</v>
      </c>
    </row>
    <row r="2264" spans="2:9" x14ac:dyDescent="0.3">
      <c r="B2264">
        <v>2254</v>
      </c>
      <c r="C2264" s="1" t="s">
        <v>5446</v>
      </c>
      <c r="D2264" s="1" t="s">
        <v>6037</v>
      </c>
      <c r="E2264" s="1" t="s">
        <v>5145</v>
      </c>
      <c r="F2264" s="1" t="s">
        <v>457</v>
      </c>
      <c r="G2264" s="1" t="s">
        <v>1064</v>
      </c>
      <c r="H2264" s="1" t="s">
        <v>6038</v>
      </c>
      <c r="I2264" s="1">
        <f>+Territorio[[#This Row],[id]]</f>
        <v>2254</v>
      </c>
    </row>
    <row r="2265" spans="2:9" x14ac:dyDescent="0.3">
      <c r="B2265">
        <v>2255</v>
      </c>
      <c r="C2265" s="1" t="s">
        <v>6039</v>
      </c>
      <c r="D2265" s="1" t="s">
        <v>6040</v>
      </c>
      <c r="E2265" s="1" t="s">
        <v>5145</v>
      </c>
      <c r="F2265" s="1" t="s">
        <v>457</v>
      </c>
      <c r="G2265" s="1" t="s">
        <v>1064</v>
      </c>
      <c r="H2265" s="1" t="s">
        <v>6041</v>
      </c>
      <c r="I2265" s="1">
        <f>+Territorio[[#This Row],[id]]</f>
        <v>2255</v>
      </c>
    </row>
    <row r="2266" spans="2:9" x14ac:dyDescent="0.3">
      <c r="B2266">
        <v>2256</v>
      </c>
      <c r="C2266" s="1" t="s">
        <v>3566</v>
      </c>
      <c r="D2266" s="1" t="s">
        <v>6042</v>
      </c>
      <c r="E2266" s="1" t="s">
        <v>5145</v>
      </c>
      <c r="F2266" s="1" t="s">
        <v>457</v>
      </c>
      <c r="G2266" s="1" t="s">
        <v>1064</v>
      </c>
      <c r="H2266" s="1" t="s">
        <v>6043</v>
      </c>
      <c r="I2266" s="1">
        <f>+Territorio[[#This Row],[id]]</f>
        <v>2256</v>
      </c>
    </row>
    <row r="2267" spans="2:9" x14ac:dyDescent="0.3">
      <c r="B2267">
        <v>2257</v>
      </c>
      <c r="C2267" s="1" t="s">
        <v>2089</v>
      </c>
      <c r="D2267" s="1" t="s">
        <v>6044</v>
      </c>
      <c r="E2267" s="1" t="s">
        <v>5145</v>
      </c>
      <c r="F2267" s="1" t="s">
        <v>457</v>
      </c>
      <c r="G2267" s="1" t="s">
        <v>1064</v>
      </c>
      <c r="H2267" s="1" t="s">
        <v>6045</v>
      </c>
      <c r="I2267" s="1">
        <f>+Territorio[[#This Row],[id]]</f>
        <v>2257</v>
      </c>
    </row>
    <row r="2268" spans="2:9" x14ac:dyDescent="0.3">
      <c r="B2268">
        <v>2258</v>
      </c>
      <c r="C2268" s="1" t="s">
        <v>1031</v>
      </c>
      <c r="D2268" s="1" t="s">
        <v>6046</v>
      </c>
      <c r="E2268" s="1" t="s">
        <v>5145</v>
      </c>
      <c r="F2268" s="1" t="s">
        <v>457</v>
      </c>
      <c r="G2268" s="1" t="s">
        <v>1064</v>
      </c>
      <c r="H2268" s="1" t="s">
        <v>6047</v>
      </c>
      <c r="I2268" s="1">
        <f>+Territorio[[#This Row],[id]]</f>
        <v>2258</v>
      </c>
    </row>
    <row r="2269" spans="2:9" x14ac:dyDescent="0.3">
      <c r="B2269">
        <v>2259</v>
      </c>
      <c r="C2269" s="1" t="s">
        <v>1261</v>
      </c>
      <c r="D2269" s="1" t="s">
        <v>6048</v>
      </c>
      <c r="E2269" s="1" t="s">
        <v>5145</v>
      </c>
      <c r="F2269" s="1" t="s">
        <v>457</v>
      </c>
      <c r="G2269" s="1" t="s">
        <v>1064</v>
      </c>
      <c r="H2269" s="1" t="s">
        <v>6049</v>
      </c>
      <c r="I2269" s="1">
        <f>+Territorio[[#This Row],[id]]</f>
        <v>2259</v>
      </c>
    </row>
    <row r="2270" spans="2:9" x14ac:dyDescent="0.3">
      <c r="B2270">
        <v>2260</v>
      </c>
      <c r="C2270" s="1" t="s">
        <v>6050</v>
      </c>
      <c r="D2270" s="1" t="s">
        <v>6051</v>
      </c>
      <c r="E2270" s="1" t="s">
        <v>5145</v>
      </c>
      <c r="F2270" s="1" t="s">
        <v>457</v>
      </c>
      <c r="G2270" s="1" t="s">
        <v>1064</v>
      </c>
      <c r="H2270" s="1" t="s">
        <v>6052</v>
      </c>
      <c r="I2270" s="1">
        <f>+Territorio[[#This Row],[id]]</f>
        <v>2260</v>
      </c>
    </row>
    <row r="2271" spans="2:9" x14ac:dyDescent="0.3">
      <c r="B2271">
        <v>2261</v>
      </c>
      <c r="C2271" s="1" t="s">
        <v>6053</v>
      </c>
      <c r="D2271" s="1" t="s">
        <v>6054</v>
      </c>
      <c r="E2271" s="1" t="s">
        <v>5145</v>
      </c>
      <c r="F2271" s="1" t="s">
        <v>457</v>
      </c>
      <c r="G2271" s="1" t="s">
        <v>1064</v>
      </c>
      <c r="H2271" s="1" t="s">
        <v>6055</v>
      </c>
      <c r="I2271" s="1">
        <f>+Territorio[[#This Row],[id]]</f>
        <v>2261</v>
      </c>
    </row>
    <row r="2272" spans="2:9" x14ac:dyDescent="0.3">
      <c r="B2272">
        <v>2262</v>
      </c>
      <c r="C2272" s="1" t="s">
        <v>6056</v>
      </c>
      <c r="D2272" s="1" t="s">
        <v>6057</v>
      </c>
      <c r="E2272" s="1" t="s">
        <v>5145</v>
      </c>
      <c r="F2272" s="1" t="s">
        <v>457</v>
      </c>
      <c r="G2272" s="1" t="s">
        <v>1064</v>
      </c>
      <c r="H2272" s="1" t="s">
        <v>6058</v>
      </c>
      <c r="I2272" s="1">
        <f>+Territorio[[#This Row],[id]]</f>
        <v>2262</v>
      </c>
    </row>
    <row r="2273" spans="2:9" x14ac:dyDescent="0.3">
      <c r="B2273">
        <v>2263</v>
      </c>
      <c r="C2273" s="1" t="s">
        <v>6059</v>
      </c>
      <c r="D2273" s="1" t="s">
        <v>6060</v>
      </c>
      <c r="E2273" s="1" t="s">
        <v>5145</v>
      </c>
      <c r="F2273" s="1" t="s">
        <v>457</v>
      </c>
      <c r="G2273" s="1" t="s">
        <v>1064</v>
      </c>
      <c r="H2273" s="1" t="s">
        <v>6061</v>
      </c>
      <c r="I2273" s="1">
        <f>+Territorio[[#This Row],[id]]</f>
        <v>2263</v>
      </c>
    </row>
    <row r="2274" spans="2:9" x14ac:dyDescent="0.3">
      <c r="B2274">
        <v>2264</v>
      </c>
      <c r="C2274" s="1" t="s">
        <v>5412</v>
      </c>
      <c r="D2274" s="1" t="s">
        <v>6062</v>
      </c>
      <c r="E2274" s="1" t="s">
        <v>5145</v>
      </c>
      <c r="F2274" s="1" t="s">
        <v>457</v>
      </c>
      <c r="G2274" s="1" t="s">
        <v>1064</v>
      </c>
      <c r="H2274" s="1" t="s">
        <v>6063</v>
      </c>
      <c r="I2274" s="1">
        <f>+Territorio[[#This Row],[id]]</f>
        <v>2264</v>
      </c>
    </row>
    <row r="2275" spans="2:9" x14ac:dyDescent="0.3">
      <c r="B2275">
        <v>2265</v>
      </c>
      <c r="C2275" s="1" t="s">
        <v>6064</v>
      </c>
      <c r="D2275" s="1" t="s">
        <v>6065</v>
      </c>
      <c r="E2275" s="1" t="s">
        <v>5145</v>
      </c>
      <c r="F2275" s="1" t="s">
        <v>457</v>
      </c>
      <c r="G2275" s="1" t="s">
        <v>1064</v>
      </c>
      <c r="H2275" s="1" t="s">
        <v>6066</v>
      </c>
      <c r="I2275" s="1">
        <f>+Territorio[[#This Row],[id]]</f>
        <v>2265</v>
      </c>
    </row>
    <row r="2276" spans="2:9" x14ac:dyDescent="0.3">
      <c r="B2276">
        <v>2266</v>
      </c>
      <c r="C2276" s="1" t="s">
        <v>6067</v>
      </c>
      <c r="D2276" s="1" t="s">
        <v>6068</v>
      </c>
      <c r="E2276" s="1" t="s">
        <v>5145</v>
      </c>
      <c r="F2276" s="1" t="s">
        <v>457</v>
      </c>
      <c r="G2276" s="1" t="s">
        <v>1064</v>
      </c>
      <c r="H2276" s="1" t="s">
        <v>6069</v>
      </c>
      <c r="I2276" s="1">
        <f>+Territorio[[#This Row],[id]]</f>
        <v>2266</v>
      </c>
    </row>
    <row r="2277" spans="2:9" x14ac:dyDescent="0.3">
      <c r="B2277">
        <v>2267</v>
      </c>
      <c r="C2277" s="1" t="s">
        <v>3540</v>
      </c>
      <c r="D2277" s="1" t="s">
        <v>6070</v>
      </c>
      <c r="E2277" s="1" t="s">
        <v>5145</v>
      </c>
      <c r="F2277" s="1" t="s">
        <v>457</v>
      </c>
      <c r="G2277" s="1" t="s">
        <v>1064</v>
      </c>
      <c r="H2277" s="1" t="s">
        <v>6071</v>
      </c>
      <c r="I2277" s="1">
        <f>+Territorio[[#This Row],[id]]</f>
        <v>2267</v>
      </c>
    </row>
    <row r="2278" spans="2:9" x14ac:dyDescent="0.3">
      <c r="B2278">
        <v>2268</v>
      </c>
      <c r="C2278" s="1" t="s">
        <v>6072</v>
      </c>
      <c r="D2278" s="1" t="s">
        <v>6073</v>
      </c>
      <c r="E2278" s="1" t="s">
        <v>5145</v>
      </c>
      <c r="F2278" s="1" t="s">
        <v>457</v>
      </c>
      <c r="G2278" s="1" t="s">
        <v>1064</v>
      </c>
      <c r="H2278" s="1" t="s">
        <v>6074</v>
      </c>
      <c r="I2278" s="1">
        <f>+Territorio[[#This Row],[id]]</f>
        <v>2268</v>
      </c>
    </row>
    <row r="2279" spans="2:9" x14ac:dyDescent="0.3">
      <c r="B2279">
        <v>2269</v>
      </c>
      <c r="C2279" s="1" t="s">
        <v>5638</v>
      </c>
      <c r="D2279" s="1" t="s">
        <v>6075</v>
      </c>
      <c r="E2279" s="1" t="s">
        <v>5145</v>
      </c>
      <c r="F2279" s="1" t="s">
        <v>457</v>
      </c>
      <c r="G2279" s="1" t="s">
        <v>1064</v>
      </c>
      <c r="H2279" s="1" t="s">
        <v>6076</v>
      </c>
      <c r="I2279" s="1">
        <f>+Territorio[[#This Row],[id]]</f>
        <v>2269</v>
      </c>
    </row>
    <row r="2280" spans="2:9" x14ac:dyDescent="0.3">
      <c r="B2280">
        <v>2270</v>
      </c>
      <c r="C2280" s="1" t="s">
        <v>6077</v>
      </c>
      <c r="D2280" s="1" t="s">
        <v>6078</v>
      </c>
      <c r="E2280" s="1" t="s">
        <v>5145</v>
      </c>
      <c r="F2280" s="1" t="s">
        <v>457</v>
      </c>
      <c r="G2280" s="1" t="s">
        <v>1064</v>
      </c>
      <c r="H2280" s="1" t="s">
        <v>6079</v>
      </c>
      <c r="I2280" s="1">
        <f>+Territorio[[#This Row],[id]]</f>
        <v>2270</v>
      </c>
    </row>
    <row r="2281" spans="2:9" x14ac:dyDescent="0.3">
      <c r="B2281">
        <v>2271</v>
      </c>
      <c r="C2281" s="1" t="s">
        <v>6080</v>
      </c>
      <c r="D2281" s="1" t="s">
        <v>6081</v>
      </c>
      <c r="E2281" s="1" t="s">
        <v>5145</v>
      </c>
      <c r="F2281" s="1" t="s">
        <v>457</v>
      </c>
      <c r="G2281" s="1" t="s">
        <v>1064</v>
      </c>
      <c r="H2281" s="1" t="s">
        <v>6082</v>
      </c>
      <c r="I2281" s="1">
        <f>+Territorio[[#This Row],[id]]</f>
        <v>2271</v>
      </c>
    </row>
    <row r="2282" spans="2:9" x14ac:dyDescent="0.3">
      <c r="B2282">
        <v>2272</v>
      </c>
      <c r="C2282" s="1" t="s">
        <v>5943</v>
      </c>
      <c r="D2282" s="1" t="s">
        <v>6083</v>
      </c>
      <c r="E2282" s="1" t="s">
        <v>5145</v>
      </c>
      <c r="F2282" s="1" t="s">
        <v>457</v>
      </c>
      <c r="G2282" s="1" t="s">
        <v>1064</v>
      </c>
      <c r="H2282" s="1" t="s">
        <v>6084</v>
      </c>
      <c r="I2282" s="1">
        <f>+Territorio[[#This Row],[id]]</f>
        <v>2272</v>
      </c>
    </row>
    <row r="2283" spans="2:9" x14ac:dyDescent="0.3">
      <c r="B2283">
        <v>2273</v>
      </c>
      <c r="C2283" s="1" t="s">
        <v>1040</v>
      </c>
      <c r="D2283" s="1" t="s">
        <v>6085</v>
      </c>
      <c r="E2283" s="1" t="s">
        <v>5145</v>
      </c>
      <c r="F2283" s="1" t="s">
        <v>457</v>
      </c>
      <c r="G2283" s="1" t="s">
        <v>1064</v>
      </c>
      <c r="H2283" s="1" t="s">
        <v>6086</v>
      </c>
      <c r="I2283" s="1">
        <f>+Territorio[[#This Row],[id]]</f>
        <v>2273</v>
      </c>
    </row>
    <row r="2284" spans="2:9" x14ac:dyDescent="0.3">
      <c r="B2284">
        <v>2274</v>
      </c>
      <c r="C2284" s="1" t="s">
        <v>6087</v>
      </c>
      <c r="D2284" s="1" t="s">
        <v>6088</v>
      </c>
      <c r="E2284" s="1" t="s">
        <v>5145</v>
      </c>
      <c r="F2284" s="1" t="s">
        <v>457</v>
      </c>
      <c r="G2284" s="1" t="s">
        <v>1064</v>
      </c>
      <c r="H2284" s="1" t="s">
        <v>6089</v>
      </c>
      <c r="I2284" s="1">
        <f>+Territorio[[#This Row],[id]]</f>
        <v>2274</v>
      </c>
    </row>
    <row r="2285" spans="2:9" x14ac:dyDescent="0.3">
      <c r="B2285">
        <v>2275</v>
      </c>
      <c r="C2285" s="1" t="s">
        <v>6090</v>
      </c>
      <c r="D2285" s="1" t="s">
        <v>6091</v>
      </c>
      <c r="E2285" s="1" t="s">
        <v>5145</v>
      </c>
      <c r="F2285" s="1" t="s">
        <v>457</v>
      </c>
      <c r="G2285" s="1" t="s">
        <v>1064</v>
      </c>
      <c r="H2285" s="1" t="s">
        <v>6092</v>
      </c>
      <c r="I2285" s="1">
        <f>+Territorio[[#This Row],[id]]</f>
        <v>2275</v>
      </c>
    </row>
    <row r="2286" spans="2:9" x14ac:dyDescent="0.3">
      <c r="B2286">
        <v>2276</v>
      </c>
      <c r="C2286" s="1" t="s">
        <v>6093</v>
      </c>
      <c r="D2286" s="1" t="s">
        <v>6094</v>
      </c>
      <c r="E2286" s="1" t="s">
        <v>5145</v>
      </c>
      <c r="F2286" s="1" t="s">
        <v>457</v>
      </c>
      <c r="G2286" s="1" t="s">
        <v>1064</v>
      </c>
      <c r="H2286" s="1" t="s">
        <v>6095</v>
      </c>
      <c r="I2286" s="1">
        <f>+Territorio[[#This Row],[id]]</f>
        <v>2276</v>
      </c>
    </row>
    <row r="2287" spans="2:9" x14ac:dyDescent="0.3">
      <c r="B2287">
        <v>2277</v>
      </c>
      <c r="C2287" s="1" t="s">
        <v>6096</v>
      </c>
      <c r="D2287" s="1" t="s">
        <v>6097</v>
      </c>
      <c r="E2287" s="1" t="s">
        <v>5145</v>
      </c>
      <c r="F2287" s="1" t="s">
        <v>457</v>
      </c>
      <c r="G2287" s="1" t="s">
        <v>1064</v>
      </c>
      <c r="H2287" s="1" t="s">
        <v>6098</v>
      </c>
      <c r="I2287" s="1">
        <f>+Territorio[[#This Row],[id]]</f>
        <v>2277</v>
      </c>
    </row>
    <row r="2288" spans="2:9" x14ac:dyDescent="0.3">
      <c r="B2288">
        <v>2278</v>
      </c>
      <c r="C2288" s="1" t="s">
        <v>6099</v>
      </c>
      <c r="D2288" s="1" t="s">
        <v>6100</v>
      </c>
      <c r="E2288" s="1" t="s">
        <v>5145</v>
      </c>
      <c r="F2288" s="1" t="s">
        <v>457</v>
      </c>
      <c r="G2288" s="1" t="s">
        <v>1064</v>
      </c>
      <c r="H2288" s="1" t="s">
        <v>6101</v>
      </c>
      <c r="I2288" s="1">
        <f>+Territorio[[#This Row],[id]]</f>
        <v>2278</v>
      </c>
    </row>
    <row r="2289" spans="2:9" x14ac:dyDescent="0.3">
      <c r="B2289">
        <v>2279</v>
      </c>
      <c r="C2289" s="1" t="s">
        <v>6102</v>
      </c>
      <c r="D2289" s="1" t="s">
        <v>6103</v>
      </c>
      <c r="E2289" s="1" t="s">
        <v>5145</v>
      </c>
      <c r="F2289" s="1" t="s">
        <v>457</v>
      </c>
      <c r="G2289" s="1" t="s">
        <v>1064</v>
      </c>
      <c r="H2289" s="1" t="s">
        <v>6104</v>
      </c>
      <c r="I2289" s="1">
        <f>+Territorio[[#This Row],[id]]</f>
        <v>2279</v>
      </c>
    </row>
    <row r="2290" spans="2:9" x14ac:dyDescent="0.3">
      <c r="B2290">
        <v>2280</v>
      </c>
      <c r="C2290" s="1" t="s">
        <v>6105</v>
      </c>
      <c r="D2290" s="1" t="s">
        <v>6106</v>
      </c>
      <c r="E2290" s="1" t="s">
        <v>5145</v>
      </c>
      <c r="F2290" s="1" t="s">
        <v>457</v>
      </c>
      <c r="G2290" s="1" t="s">
        <v>1064</v>
      </c>
      <c r="H2290" s="1" t="s">
        <v>6107</v>
      </c>
      <c r="I2290" s="1">
        <f>+Territorio[[#This Row],[id]]</f>
        <v>2280</v>
      </c>
    </row>
    <row r="2291" spans="2:9" x14ac:dyDescent="0.3">
      <c r="B2291">
        <v>2281</v>
      </c>
      <c r="C2291" s="1" t="s">
        <v>1053</v>
      </c>
      <c r="D2291" s="1" t="s">
        <v>6108</v>
      </c>
      <c r="E2291" s="1" t="s">
        <v>5145</v>
      </c>
      <c r="F2291" s="1" t="s">
        <v>457</v>
      </c>
      <c r="G2291" s="1" t="s">
        <v>1064</v>
      </c>
      <c r="H2291" s="1" t="s">
        <v>6109</v>
      </c>
      <c r="I2291" s="1">
        <f>+Territorio[[#This Row],[id]]</f>
        <v>2281</v>
      </c>
    </row>
    <row r="2292" spans="2:9" x14ac:dyDescent="0.3">
      <c r="B2292">
        <v>2282</v>
      </c>
      <c r="C2292" s="1" t="s">
        <v>6110</v>
      </c>
      <c r="D2292" s="1" t="s">
        <v>6111</v>
      </c>
      <c r="E2292" s="1" t="s">
        <v>5145</v>
      </c>
      <c r="F2292" s="1" t="s">
        <v>457</v>
      </c>
      <c r="G2292" s="1" t="s">
        <v>1064</v>
      </c>
      <c r="H2292" s="1" t="s">
        <v>6112</v>
      </c>
      <c r="I2292" s="1">
        <f>+Territorio[[#This Row],[id]]</f>
        <v>2282</v>
      </c>
    </row>
    <row r="2293" spans="2:9" x14ac:dyDescent="0.3">
      <c r="B2293">
        <v>2283</v>
      </c>
      <c r="C2293" s="1" t="s">
        <v>5866</v>
      </c>
      <c r="D2293" s="1" t="s">
        <v>6113</v>
      </c>
      <c r="E2293" s="1" t="s">
        <v>5145</v>
      </c>
      <c r="F2293" s="1" t="s">
        <v>457</v>
      </c>
      <c r="G2293" s="1" t="s">
        <v>1064</v>
      </c>
      <c r="H2293" s="1" t="s">
        <v>6114</v>
      </c>
      <c r="I2293" s="1">
        <f>+Territorio[[#This Row],[id]]</f>
        <v>2283</v>
      </c>
    </row>
    <row r="2294" spans="2:9" x14ac:dyDescent="0.3">
      <c r="B2294">
        <v>2284</v>
      </c>
      <c r="C2294" s="1" t="s">
        <v>6115</v>
      </c>
      <c r="D2294" s="1" t="s">
        <v>6116</v>
      </c>
      <c r="E2294" s="1" t="s">
        <v>5145</v>
      </c>
      <c r="F2294" s="1" t="s">
        <v>457</v>
      </c>
      <c r="G2294" s="1" t="s">
        <v>1064</v>
      </c>
      <c r="H2294" s="1" t="s">
        <v>6117</v>
      </c>
      <c r="I2294" s="1">
        <f>+Territorio[[#This Row],[id]]</f>
        <v>2284</v>
      </c>
    </row>
    <row r="2295" spans="2:9" x14ac:dyDescent="0.3">
      <c r="B2295">
        <v>2285</v>
      </c>
      <c r="C2295" s="1" t="s">
        <v>4727</v>
      </c>
      <c r="D2295" s="1" t="s">
        <v>6118</v>
      </c>
      <c r="E2295" s="1" t="s">
        <v>5145</v>
      </c>
      <c r="F2295" s="1" t="s">
        <v>457</v>
      </c>
      <c r="G2295" s="1" t="s">
        <v>1064</v>
      </c>
      <c r="H2295" s="1" t="s">
        <v>6119</v>
      </c>
      <c r="I2295" s="1">
        <f>+Territorio[[#This Row],[id]]</f>
        <v>2285</v>
      </c>
    </row>
    <row r="2296" spans="2:9" x14ac:dyDescent="0.3">
      <c r="B2296">
        <v>2286</v>
      </c>
      <c r="C2296" s="1" t="s">
        <v>4729</v>
      </c>
      <c r="D2296" s="1" t="s">
        <v>6120</v>
      </c>
      <c r="E2296" s="1" t="s">
        <v>5145</v>
      </c>
      <c r="F2296" s="1" t="s">
        <v>457</v>
      </c>
      <c r="G2296" s="1" t="s">
        <v>1064</v>
      </c>
      <c r="H2296" s="1" t="s">
        <v>6121</v>
      </c>
      <c r="I2296" s="1">
        <f>+Territorio[[#This Row],[id]]</f>
        <v>2286</v>
      </c>
    </row>
    <row r="2297" spans="2:9" x14ac:dyDescent="0.3">
      <c r="B2297">
        <v>2287</v>
      </c>
      <c r="C2297" s="1" t="s">
        <v>6122</v>
      </c>
      <c r="D2297" s="1" t="s">
        <v>6123</v>
      </c>
      <c r="E2297" s="1" t="s">
        <v>5145</v>
      </c>
      <c r="F2297" s="1" t="s">
        <v>457</v>
      </c>
      <c r="G2297" s="1" t="s">
        <v>1064</v>
      </c>
      <c r="H2297" s="1" t="s">
        <v>6124</v>
      </c>
      <c r="I2297" s="1">
        <f>+Territorio[[#This Row],[id]]</f>
        <v>2287</v>
      </c>
    </row>
    <row r="2298" spans="2:9" x14ac:dyDescent="0.3">
      <c r="B2298">
        <v>2288</v>
      </c>
      <c r="C2298" s="1" t="s">
        <v>6125</v>
      </c>
      <c r="D2298" s="1" t="s">
        <v>6126</v>
      </c>
      <c r="E2298" s="1" t="s">
        <v>5145</v>
      </c>
      <c r="F2298" s="1" t="s">
        <v>457</v>
      </c>
      <c r="G2298" s="1" t="s">
        <v>1064</v>
      </c>
      <c r="H2298" s="1" t="s">
        <v>6127</v>
      </c>
      <c r="I2298" s="1">
        <f>+Territorio[[#This Row],[id]]</f>
        <v>2288</v>
      </c>
    </row>
    <row r="2299" spans="2:9" x14ac:dyDescent="0.3">
      <c r="B2299">
        <v>2289</v>
      </c>
      <c r="C2299" s="1" t="s">
        <v>6128</v>
      </c>
      <c r="D2299" s="1" t="s">
        <v>6129</v>
      </c>
      <c r="E2299" s="1" t="s">
        <v>5145</v>
      </c>
      <c r="F2299" s="1" t="s">
        <v>457</v>
      </c>
      <c r="G2299" s="1" t="s">
        <v>1064</v>
      </c>
      <c r="H2299" s="1" t="s">
        <v>6130</v>
      </c>
      <c r="I2299" s="1">
        <f>+Territorio[[#This Row],[id]]</f>
        <v>2289</v>
      </c>
    </row>
    <row r="2300" spans="2:9" x14ac:dyDescent="0.3">
      <c r="B2300">
        <v>2290</v>
      </c>
      <c r="C2300" s="1" t="s">
        <v>6131</v>
      </c>
      <c r="D2300" s="1" t="s">
        <v>6132</v>
      </c>
      <c r="E2300" s="1" t="s">
        <v>5145</v>
      </c>
      <c r="F2300" s="1" t="s">
        <v>457</v>
      </c>
      <c r="G2300" s="1" t="s">
        <v>1064</v>
      </c>
      <c r="H2300" s="1" t="s">
        <v>6133</v>
      </c>
      <c r="I2300" s="1">
        <f>+Territorio[[#This Row],[id]]</f>
        <v>2290</v>
      </c>
    </row>
    <row r="2301" spans="2:9" x14ac:dyDescent="0.3">
      <c r="B2301">
        <v>2291</v>
      </c>
      <c r="C2301" s="1" t="s">
        <v>6134</v>
      </c>
      <c r="D2301" s="1" t="s">
        <v>6135</v>
      </c>
      <c r="E2301" s="1" t="s">
        <v>5145</v>
      </c>
      <c r="F2301" s="1" t="s">
        <v>457</v>
      </c>
      <c r="G2301" s="1" t="s">
        <v>1064</v>
      </c>
      <c r="H2301" s="1" t="s">
        <v>6136</v>
      </c>
      <c r="I2301" s="1">
        <f>+Territorio[[#This Row],[id]]</f>
        <v>2291</v>
      </c>
    </row>
    <row r="2302" spans="2:9" x14ac:dyDescent="0.3">
      <c r="B2302">
        <v>2292</v>
      </c>
      <c r="C2302" s="1" t="s">
        <v>6137</v>
      </c>
      <c r="D2302" s="1" t="s">
        <v>6138</v>
      </c>
      <c r="E2302" s="1" t="s">
        <v>5145</v>
      </c>
      <c r="F2302" s="1" t="s">
        <v>457</v>
      </c>
      <c r="G2302" s="1" t="s">
        <v>1064</v>
      </c>
      <c r="H2302" s="1" t="s">
        <v>6139</v>
      </c>
      <c r="I2302" s="1">
        <f>+Territorio[[#This Row],[id]]</f>
        <v>2292</v>
      </c>
    </row>
    <row r="2303" spans="2:9" x14ac:dyDescent="0.3">
      <c r="B2303">
        <v>2293</v>
      </c>
      <c r="C2303" s="1" t="s">
        <v>6140</v>
      </c>
      <c r="D2303" s="1" t="s">
        <v>6141</v>
      </c>
      <c r="E2303" s="1" t="s">
        <v>5145</v>
      </c>
      <c r="F2303" s="1" t="s">
        <v>457</v>
      </c>
      <c r="G2303" s="1" t="s">
        <v>1064</v>
      </c>
      <c r="H2303" s="1" t="s">
        <v>6142</v>
      </c>
      <c r="I2303" s="1">
        <f>+Territorio[[#This Row],[id]]</f>
        <v>2293</v>
      </c>
    </row>
    <row r="2304" spans="2:9" x14ac:dyDescent="0.3">
      <c r="B2304">
        <v>2294</v>
      </c>
      <c r="C2304" s="1" t="s">
        <v>6143</v>
      </c>
      <c r="D2304" s="1" t="s">
        <v>6144</v>
      </c>
      <c r="E2304" s="1" t="s">
        <v>5145</v>
      </c>
      <c r="F2304" s="1" t="s">
        <v>457</v>
      </c>
      <c r="G2304" s="1" t="s">
        <v>1064</v>
      </c>
      <c r="H2304" s="1" t="s">
        <v>6145</v>
      </c>
      <c r="I2304" s="1">
        <f>+Territorio[[#This Row],[id]]</f>
        <v>2294</v>
      </c>
    </row>
    <row r="2305" spans="2:9" x14ac:dyDescent="0.3">
      <c r="B2305">
        <v>2295</v>
      </c>
      <c r="C2305" s="1" t="s">
        <v>6146</v>
      </c>
      <c r="D2305" s="1" t="s">
        <v>6147</v>
      </c>
      <c r="E2305" s="1" t="s">
        <v>5145</v>
      </c>
      <c r="F2305" s="1" t="s">
        <v>457</v>
      </c>
      <c r="G2305" s="1" t="s">
        <v>1064</v>
      </c>
      <c r="H2305" s="1" t="s">
        <v>6148</v>
      </c>
      <c r="I2305" s="1">
        <f>+Territorio[[#This Row],[id]]</f>
        <v>2295</v>
      </c>
    </row>
    <row r="2306" spans="2:9" x14ac:dyDescent="0.3">
      <c r="B2306">
        <v>2296</v>
      </c>
      <c r="C2306" s="1" t="s">
        <v>6149</v>
      </c>
      <c r="D2306" s="1" t="s">
        <v>6150</v>
      </c>
      <c r="E2306" s="1" t="s">
        <v>5145</v>
      </c>
      <c r="F2306" s="1" t="s">
        <v>457</v>
      </c>
      <c r="G2306" s="1" t="s">
        <v>1064</v>
      </c>
      <c r="H2306" s="1" t="s">
        <v>6151</v>
      </c>
      <c r="I2306" s="1">
        <f>+Territorio[[#This Row],[id]]</f>
        <v>2296</v>
      </c>
    </row>
    <row r="2307" spans="2:9" x14ac:dyDescent="0.3">
      <c r="B2307">
        <v>2297</v>
      </c>
      <c r="C2307" s="1" t="s">
        <v>5017</v>
      </c>
      <c r="D2307" s="1" t="s">
        <v>6152</v>
      </c>
      <c r="E2307" s="1" t="s">
        <v>5145</v>
      </c>
      <c r="F2307" s="1" t="s">
        <v>457</v>
      </c>
      <c r="G2307" s="1" t="s">
        <v>1064</v>
      </c>
      <c r="H2307" s="1" t="s">
        <v>6153</v>
      </c>
      <c r="I2307" s="1">
        <f>+Territorio[[#This Row],[id]]</f>
        <v>2297</v>
      </c>
    </row>
    <row r="2308" spans="2:9" x14ac:dyDescent="0.3">
      <c r="B2308">
        <v>2298</v>
      </c>
      <c r="C2308" s="1" t="s">
        <v>6154</v>
      </c>
      <c r="D2308" s="1" t="s">
        <v>6155</v>
      </c>
      <c r="E2308" s="1" t="s">
        <v>5145</v>
      </c>
      <c r="F2308" s="1" t="s">
        <v>457</v>
      </c>
      <c r="G2308" s="1" t="s">
        <v>1064</v>
      </c>
      <c r="H2308" s="1" t="s">
        <v>6156</v>
      </c>
      <c r="I2308" s="1">
        <f>+Territorio[[#This Row],[id]]</f>
        <v>2298</v>
      </c>
    </row>
    <row r="2309" spans="2:9" x14ac:dyDescent="0.3">
      <c r="B2309">
        <v>2299</v>
      </c>
      <c r="C2309" s="1" t="s">
        <v>6157</v>
      </c>
      <c r="D2309" s="1" t="s">
        <v>6158</v>
      </c>
      <c r="E2309" s="1" t="s">
        <v>5145</v>
      </c>
      <c r="F2309" s="1" t="s">
        <v>457</v>
      </c>
      <c r="G2309" s="1" t="s">
        <v>1064</v>
      </c>
      <c r="H2309" s="1" t="s">
        <v>6159</v>
      </c>
      <c r="I2309" s="1">
        <f>+Territorio[[#This Row],[id]]</f>
        <v>2299</v>
      </c>
    </row>
    <row r="2310" spans="2:9" x14ac:dyDescent="0.3">
      <c r="B2310">
        <v>2300</v>
      </c>
      <c r="C2310" s="1" t="s">
        <v>6160</v>
      </c>
      <c r="D2310" s="1" t="s">
        <v>6161</v>
      </c>
      <c r="E2310" s="1" t="s">
        <v>5145</v>
      </c>
      <c r="F2310" s="1" t="s">
        <v>457</v>
      </c>
      <c r="G2310" s="1" t="s">
        <v>1064</v>
      </c>
      <c r="H2310" s="1" t="s">
        <v>6162</v>
      </c>
      <c r="I2310" s="1">
        <f>+Territorio[[#This Row],[id]]</f>
        <v>2300</v>
      </c>
    </row>
    <row r="2311" spans="2:9" x14ac:dyDescent="0.3">
      <c r="B2311">
        <v>2301</v>
      </c>
      <c r="C2311" s="1" t="s">
        <v>2256</v>
      </c>
      <c r="D2311" s="1" t="s">
        <v>6163</v>
      </c>
      <c r="E2311" s="1" t="s">
        <v>5145</v>
      </c>
      <c r="F2311" s="1" t="s">
        <v>457</v>
      </c>
      <c r="G2311" s="1" t="s">
        <v>1064</v>
      </c>
      <c r="H2311" s="1" t="s">
        <v>6164</v>
      </c>
      <c r="I2311" s="1">
        <f>+Territorio[[#This Row],[id]]</f>
        <v>2301</v>
      </c>
    </row>
    <row r="2312" spans="2:9" x14ac:dyDescent="0.3">
      <c r="B2312">
        <v>2302</v>
      </c>
      <c r="C2312" s="1" t="s">
        <v>6165</v>
      </c>
      <c r="D2312" s="1" t="s">
        <v>6166</v>
      </c>
      <c r="E2312" s="1" t="s">
        <v>5145</v>
      </c>
      <c r="F2312" s="1" t="s">
        <v>457</v>
      </c>
      <c r="G2312" s="1" t="s">
        <v>1064</v>
      </c>
      <c r="H2312" s="1" t="s">
        <v>6167</v>
      </c>
      <c r="I2312" s="1">
        <f>+Territorio[[#This Row],[id]]</f>
        <v>2302</v>
      </c>
    </row>
    <row r="2313" spans="2:9" x14ac:dyDescent="0.3">
      <c r="B2313">
        <v>2303</v>
      </c>
      <c r="C2313" s="1" t="s">
        <v>6168</v>
      </c>
      <c r="D2313" s="1" t="s">
        <v>6169</v>
      </c>
      <c r="E2313" s="1" t="s">
        <v>5145</v>
      </c>
      <c r="F2313" s="1" t="s">
        <v>457</v>
      </c>
      <c r="G2313" s="1" t="s">
        <v>1064</v>
      </c>
      <c r="H2313" s="1" t="s">
        <v>6170</v>
      </c>
      <c r="I2313" s="1">
        <f>+Territorio[[#This Row],[id]]</f>
        <v>2303</v>
      </c>
    </row>
    <row r="2314" spans="2:9" x14ac:dyDescent="0.3">
      <c r="B2314">
        <v>2304</v>
      </c>
      <c r="C2314" s="1" t="s">
        <v>6171</v>
      </c>
      <c r="D2314" s="1" t="s">
        <v>6172</v>
      </c>
      <c r="E2314" s="1" t="s">
        <v>5145</v>
      </c>
      <c r="F2314" s="1" t="s">
        <v>457</v>
      </c>
      <c r="G2314" s="1" t="s">
        <v>1064</v>
      </c>
      <c r="H2314" s="1" t="s">
        <v>6173</v>
      </c>
      <c r="I2314" s="1">
        <f>+Territorio[[#This Row],[id]]</f>
        <v>2304</v>
      </c>
    </row>
    <row r="2315" spans="2:9" x14ac:dyDescent="0.3">
      <c r="B2315">
        <v>2305</v>
      </c>
      <c r="C2315" s="1" t="s">
        <v>2235</v>
      </c>
      <c r="D2315" s="1" t="s">
        <v>6174</v>
      </c>
      <c r="E2315" s="1" t="s">
        <v>5145</v>
      </c>
      <c r="F2315" s="1" t="s">
        <v>457</v>
      </c>
      <c r="G2315" s="1" t="s">
        <v>1064</v>
      </c>
      <c r="H2315" s="1" t="s">
        <v>6175</v>
      </c>
      <c r="I2315" s="1">
        <f>+Territorio[[#This Row],[id]]</f>
        <v>2305</v>
      </c>
    </row>
    <row r="2316" spans="2:9" x14ac:dyDescent="0.3">
      <c r="B2316">
        <v>2306</v>
      </c>
      <c r="C2316" s="1" t="s">
        <v>6176</v>
      </c>
      <c r="D2316" s="1" t="s">
        <v>6177</v>
      </c>
      <c r="E2316" s="1" t="s">
        <v>5145</v>
      </c>
      <c r="F2316" s="1" t="s">
        <v>457</v>
      </c>
      <c r="G2316" s="1" t="s">
        <v>1064</v>
      </c>
      <c r="H2316" s="1" t="s">
        <v>6178</v>
      </c>
      <c r="I2316" s="1">
        <f>+Territorio[[#This Row],[id]]</f>
        <v>2306</v>
      </c>
    </row>
    <row r="2317" spans="2:9" x14ac:dyDescent="0.3">
      <c r="B2317">
        <v>2307</v>
      </c>
      <c r="C2317" s="1" t="s">
        <v>6179</v>
      </c>
      <c r="D2317" s="1" t="s">
        <v>6180</v>
      </c>
      <c r="E2317" s="1" t="s">
        <v>5145</v>
      </c>
      <c r="F2317" s="1" t="s">
        <v>457</v>
      </c>
      <c r="G2317" s="1" t="s">
        <v>1064</v>
      </c>
      <c r="H2317" s="1" t="s">
        <v>6181</v>
      </c>
      <c r="I2317" s="1">
        <f>+Territorio[[#This Row],[id]]</f>
        <v>2307</v>
      </c>
    </row>
    <row r="2318" spans="2:9" x14ac:dyDescent="0.3">
      <c r="B2318">
        <v>2308</v>
      </c>
      <c r="C2318" s="1" t="s">
        <v>6182</v>
      </c>
      <c r="D2318" s="1" t="s">
        <v>6183</v>
      </c>
      <c r="E2318" s="1" t="s">
        <v>5145</v>
      </c>
      <c r="F2318" s="1" t="s">
        <v>457</v>
      </c>
      <c r="G2318" s="1" t="s">
        <v>1064</v>
      </c>
      <c r="H2318" s="1" t="s">
        <v>6184</v>
      </c>
      <c r="I2318" s="1">
        <f>+Territorio[[#This Row],[id]]</f>
        <v>2308</v>
      </c>
    </row>
    <row r="2319" spans="2:9" x14ac:dyDescent="0.3">
      <c r="B2319">
        <v>2309</v>
      </c>
      <c r="C2319" s="1" t="s">
        <v>6185</v>
      </c>
      <c r="D2319" s="1" t="s">
        <v>6186</v>
      </c>
      <c r="E2319" s="1" t="s">
        <v>5145</v>
      </c>
      <c r="F2319" s="1" t="s">
        <v>457</v>
      </c>
      <c r="G2319" s="1" t="s">
        <v>1064</v>
      </c>
      <c r="H2319" s="1" t="s">
        <v>6187</v>
      </c>
      <c r="I2319" s="1">
        <f>+Territorio[[#This Row],[id]]</f>
        <v>2309</v>
      </c>
    </row>
    <row r="2320" spans="2:9" x14ac:dyDescent="0.3">
      <c r="B2320">
        <v>2310</v>
      </c>
      <c r="C2320" s="1" t="s">
        <v>6188</v>
      </c>
      <c r="D2320" s="1" t="s">
        <v>6189</v>
      </c>
      <c r="E2320" s="1" t="s">
        <v>5145</v>
      </c>
      <c r="F2320" s="1" t="s">
        <v>457</v>
      </c>
      <c r="G2320" s="1" t="s">
        <v>1064</v>
      </c>
      <c r="H2320" s="1" t="s">
        <v>6190</v>
      </c>
      <c r="I2320" s="1">
        <f>+Territorio[[#This Row],[id]]</f>
        <v>2310</v>
      </c>
    </row>
    <row r="2321" spans="2:9" x14ac:dyDescent="0.3">
      <c r="B2321">
        <v>2311</v>
      </c>
      <c r="C2321" s="1" t="s">
        <v>6191</v>
      </c>
      <c r="D2321" s="1" t="s">
        <v>6192</v>
      </c>
      <c r="E2321" s="1" t="s">
        <v>5145</v>
      </c>
      <c r="F2321" s="1" t="s">
        <v>457</v>
      </c>
      <c r="G2321" s="1" t="s">
        <v>1064</v>
      </c>
      <c r="H2321" s="1" t="s">
        <v>6193</v>
      </c>
      <c r="I2321" s="1">
        <f>+Territorio[[#This Row],[id]]</f>
        <v>2311</v>
      </c>
    </row>
    <row r="2322" spans="2:9" x14ac:dyDescent="0.3">
      <c r="B2322">
        <v>2312</v>
      </c>
      <c r="C2322" s="1" t="s">
        <v>6194</v>
      </c>
      <c r="D2322" s="1" t="s">
        <v>6195</v>
      </c>
      <c r="E2322" s="1" t="s">
        <v>5145</v>
      </c>
      <c r="F2322" s="1" t="s">
        <v>457</v>
      </c>
      <c r="G2322" s="1" t="s">
        <v>1064</v>
      </c>
      <c r="H2322" s="1" t="s">
        <v>6196</v>
      </c>
      <c r="I2322" s="1">
        <f>+Territorio[[#This Row],[id]]</f>
        <v>2312</v>
      </c>
    </row>
    <row r="2323" spans="2:9" x14ac:dyDescent="0.3">
      <c r="B2323">
        <v>2313</v>
      </c>
      <c r="C2323" s="1" t="s">
        <v>6197</v>
      </c>
      <c r="D2323" s="1" t="s">
        <v>6198</v>
      </c>
      <c r="E2323" s="1" t="s">
        <v>5145</v>
      </c>
      <c r="F2323" s="1" t="s">
        <v>457</v>
      </c>
      <c r="G2323" s="1" t="s">
        <v>1064</v>
      </c>
      <c r="H2323" s="1" t="s">
        <v>6199</v>
      </c>
      <c r="I2323" s="1">
        <f>+Territorio[[#This Row],[id]]</f>
        <v>2313</v>
      </c>
    </row>
    <row r="2324" spans="2:9" x14ac:dyDescent="0.3">
      <c r="B2324">
        <v>2314</v>
      </c>
      <c r="C2324" s="1" t="s">
        <v>6200</v>
      </c>
      <c r="D2324" s="1" t="s">
        <v>6201</v>
      </c>
      <c r="E2324" s="1" t="s">
        <v>5145</v>
      </c>
      <c r="F2324" s="1" t="s">
        <v>457</v>
      </c>
      <c r="G2324" s="1" t="s">
        <v>1064</v>
      </c>
      <c r="H2324" s="1" t="s">
        <v>6202</v>
      </c>
      <c r="I2324" s="1">
        <f>+Territorio[[#This Row],[id]]</f>
        <v>2314</v>
      </c>
    </row>
    <row r="2325" spans="2:9" x14ac:dyDescent="0.3">
      <c r="B2325">
        <v>2315</v>
      </c>
      <c r="C2325" s="1" t="s">
        <v>6203</v>
      </c>
      <c r="D2325" s="1" t="s">
        <v>6204</v>
      </c>
      <c r="E2325" s="1" t="s">
        <v>5145</v>
      </c>
      <c r="F2325" s="1" t="s">
        <v>457</v>
      </c>
      <c r="G2325" s="1" t="s">
        <v>1064</v>
      </c>
      <c r="H2325" s="1" t="s">
        <v>6205</v>
      </c>
      <c r="I2325" s="1">
        <f>+Territorio[[#This Row],[id]]</f>
        <v>2315</v>
      </c>
    </row>
    <row r="2326" spans="2:9" x14ac:dyDescent="0.3">
      <c r="B2326">
        <v>2316</v>
      </c>
      <c r="C2326" s="1" t="s">
        <v>6206</v>
      </c>
      <c r="D2326" s="1" t="s">
        <v>6207</v>
      </c>
      <c r="E2326" s="1" t="s">
        <v>5145</v>
      </c>
      <c r="F2326" s="1" t="s">
        <v>457</v>
      </c>
      <c r="G2326" s="1" t="s">
        <v>1064</v>
      </c>
      <c r="H2326" s="1" t="s">
        <v>6208</v>
      </c>
      <c r="I2326" s="1">
        <f>+Territorio[[#This Row],[id]]</f>
        <v>2316</v>
      </c>
    </row>
    <row r="2327" spans="2:9" x14ac:dyDescent="0.3">
      <c r="B2327">
        <v>2317</v>
      </c>
      <c r="C2327" s="1" t="s">
        <v>6209</v>
      </c>
      <c r="D2327" s="1" t="s">
        <v>6210</v>
      </c>
      <c r="E2327" s="1" t="s">
        <v>5145</v>
      </c>
      <c r="F2327" s="1" t="s">
        <v>457</v>
      </c>
      <c r="G2327" s="1" t="s">
        <v>1064</v>
      </c>
      <c r="H2327" s="1" t="s">
        <v>6211</v>
      </c>
      <c r="I2327" s="1">
        <f>+Territorio[[#This Row],[id]]</f>
        <v>2317</v>
      </c>
    </row>
    <row r="2328" spans="2:9" x14ac:dyDescent="0.3">
      <c r="B2328">
        <v>2318</v>
      </c>
      <c r="C2328" s="1" t="s">
        <v>5052</v>
      </c>
      <c r="D2328" s="1" t="s">
        <v>6212</v>
      </c>
      <c r="E2328" s="1" t="s">
        <v>5145</v>
      </c>
      <c r="F2328" s="1" t="s">
        <v>457</v>
      </c>
      <c r="G2328" s="1" t="s">
        <v>1064</v>
      </c>
      <c r="H2328" s="1" t="s">
        <v>6213</v>
      </c>
      <c r="I2328" s="1">
        <f>+Territorio[[#This Row],[id]]</f>
        <v>2318</v>
      </c>
    </row>
    <row r="2329" spans="2:9" x14ac:dyDescent="0.3">
      <c r="B2329">
        <v>2319</v>
      </c>
      <c r="C2329" s="1" t="s">
        <v>6214</v>
      </c>
      <c r="D2329" s="1" t="s">
        <v>6215</v>
      </c>
      <c r="E2329" s="1" t="s">
        <v>5145</v>
      </c>
      <c r="F2329" s="1" t="s">
        <v>457</v>
      </c>
      <c r="G2329" s="1" t="s">
        <v>1064</v>
      </c>
      <c r="H2329" s="1" t="s">
        <v>6216</v>
      </c>
      <c r="I2329" s="1">
        <f>+Territorio[[#This Row],[id]]</f>
        <v>2319</v>
      </c>
    </row>
    <row r="2330" spans="2:9" x14ac:dyDescent="0.3">
      <c r="B2330">
        <v>2320</v>
      </c>
      <c r="C2330" s="1" t="s">
        <v>6217</v>
      </c>
      <c r="D2330" s="1" t="s">
        <v>6218</v>
      </c>
      <c r="E2330" s="1" t="s">
        <v>5145</v>
      </c>
      <c r="F2330" s="1" t="s">
        <v>457</v>
      </c>
      <c r="G2330" s="1" t="s">
        <v>1064</v>
      </c>
      <c r="H2330" s="1" t="s">
        <v>6219</v>
      </c>
      <c r="I2330" s="1">
        <f>+Territorio[[#This Row],[id]]</f>
        <v>2320</v>
      </c>
    </row>
    <row r="2331" spans="2:9" x14ac:dyDescent="0.3">
      <c r="B2331">
        <v>2321</v>
      </c>
      <c r="C2331" s="1" t="s">
        <v>6220</v>
      </c>
      <c r="D2331" s="1" t="s">
        <v>6221</v>
      </c>
      <c r="E2331" s="1" t="s">
        <v>5145</v>
      </c>
      <c r="F2331" s="1" t="s">
        <v>457</v>
      </c>
      <c r="G2331" s="1" t="s">
        <v>1064</v>
      </c>
      <c r="H2331" s="1" t="s">
        <v>6222</v>
      </c>
      <c r="I2331" s="1">
        <f>+Territorio[[#This Row],[id]]</f>
        <v>2321</v>
      </c>
    </row>
    <row r="2332" spans="2:9" x14ac:dyDescent="0.3">
      <c r="B2332">
        <v>2322</v>
      </c>
      <c r="C2332" s="1" t="s">
        <v>6223</v>
      </c>
      <c r="D2332" s="1" t="s">
        <v>6224</v>
      </c>
      <c r="E2332" s="1" t="s">
        <v>5145</v>
      </c>
      <c r="F2332" s="1" t="s">
        <v>457</v>
      </c>
      <c r="G2332" s="1" t="s">
        <v>1064</v>
      </c>
      <c r="H2332" s="1" t="s">
        <v>6225</v>
      </c>
      <c r="I2332" s="1">
        <f>+Territorio[[#This Row],[id]]</f>
        <v>2322</v>
      </c>
    </row>
    <row r="2333" spans="2:9" x14ac:dyDescent="0.3">
      <c r="B2333">
        <v>2323</v>
      </c>
      <c r="C2333" s="1" t="s">
        <v>6226</v>
      </c>
      <c r="D2333" s="1" t="s">
        <v>6227</v>
      </c>
      <c r="E2333" s="1" t="s">
        <v>5145</v>
      </c>
      <c r="F2333" s="1" t="s">
        <v>457</v>
      </c>
      <c r="G2333" s="1" t="s">
        <v>1064</v>
      </c>
      <c r="H2333" s="1" t="s">
        <v>6228</v>
      </c>
      <c r="I2333" s="1">
        <f>+Territorio[[#This Row],[id]]</f>
        <v>2323</v>
      </c>
    </row>
    <row r="2334" spans="2:9" x14ac:dyDescent="0.3">
      <c r="B2334">
        <v>2324</v>
      </c>
      <c r="C2334" s="1" t="s">
        <v>6229</v>
      </c>
      <c r="D2334" s="1" t="s">
        <v>6230</v>
      </c>
      <c r="E2334" s="1" t="s">
        <v>5145</v>
      </c>
      <c r="F2334" s="1" t="s">
        <v>457</v>
      </c>
      <c r="G2334" s="1" t="s">
        <v>1064</v>
      </c>
      <c r="H2334" s="1" t="s">
        <v>6231</v>
      </c>
      <c r="I2334" s="1">
        <f>+Territorio[[#This Row],[id]]</f>
        <v>2324</v>
      </c>
    </row>
    <row r="2335" spans="2:9" x14ac:dyDescent="0.3">
      <c r="B2335">
        <v>2325</v>
      </c>
      <c r="C2335" s="1" t="s">
        <v>6232</v>
      </c>
      <c r="D2335" s="1" t="s">
        <v>6233</v>
      </c>
      <c r="E2335" s="1" t="s">
        <v>5145</v>
      </c>
      <c r="F2335" s="1" t="s">
        <v>457</v>
      </c>
      <c r="G2335" s="1" t="s">
        <v>1064</v>
      </c>
      <c r="H2335" s="1" t="s">
        <v>6234</v>
      </c>
      <c r="I2335" s="1">
        <f>+Territorio[[#This Row],[id]]</f>
        <v>2325</v>
      </c>
    </row>
    <row r="2336" spans="2:9" x14ac:dyDescent="0.3">
      <c r="B2336">
        <v>2326</v>
      </c>
      <c r="C2336" s="1" t="s">
        <v>6235</v>
      </c>
      <c r="D2336" s="1" t="s">
        <v>6236</v>
      </c>
      <c r="E2336" s="1" t="s">
        <v>5145</v>
      </c>
      <c r="F2336" s="1" t="s">
        <v>457</v>
      </c>
      <c r="G2336" s="1" t="s">
        <v>1064</v>
      </c>
      <c r="H2336" s="1" t="s">
        <v>6237</v>
      </c>
      <c r="I2336" s="1">
        <f>+Territorio[[#This Row],[id]]</f>
        <v>2326</v>
      </c>
    </row>
    <row r="2337" spans="2:9" x14ac:dyDescent="0.3">
      <c r="B2337">
        <v>2327</v>
      </c>
      <c r="C2337" s="1" t="s">
        <v>6238</v>
      </c>
      <c r="D2337" s="1" t="s">
        <v>6239</v>
      </c>
      <c r="E2337" s="1" t="s">
        <v>5145</v>
      </c>
      <c r="F2337" s="1" t="s">
        <v>457</v>
      </c>
      <c r="G2337" s="1" t="s">
        <v>1064</v>
      </c>
      <c r="H2337" s="1" t="s">
        <v>6240</v>
      </c>
      <c r="I2337" s="1">
        <f>+Territorio[[#This Row],[id]]</f>
        <v>2327</v>
      </c>
    </row>
    <row r="2338" spans="2:9" x14ac:dyDescent="0.3">
      <c r="B2338">
        <v>2328</v>
      </c>
      <c r="C2338" s="1" t="s">
        <v>1264</v>
      </c>
      <c r="D2338" s="1" t="s">
        <v>6241</v>
      </c>
      <c r="E2338" s="1" t="s">
        <v>5145</v>
      </c>
      <c r="F2338" s="1" t="s">
        <v>457</v>
      </c>
      <c r="G2338" s="1" t="s">
        <v>1064</v>
      </c>
      <c r="H2338" s="1" t="s">
        <v>6242</v>
      </c>
      <c r="I2338" s="1">
        <f>+Territorio[[#This Row],[id]]</f>
        <v>2328</v>
      </c>
    </row>
    <row r="2339" spans="2:9" x14ac:dyDescent="0.3">
      <c r="B2339">
        <v>2329</v>
      </c>
      <c r="C2339" s="1" t="s">
        <v>6243</v>
      </c>
      <c r="D2339" s="1" t="s">
        <v>6244</v>
      </c>
      <c r="E2339" s="1" t="s">
        <v>5145</v>
      </c>
      <c r="F2339" s="1" t="s">
        <v>457</v>
      </c>
      <c r="G2339" s="1" t="s">
        <v>1064</v>
      </c>
      <c r="H2339" s="1" t="s">
        <v>6245</v>
      </c>
      <c r="I2339" s="1">
        <f>+Territorio[[#This Row],[id]]</f>
        <v>2329</v>
      </c>
    </row>
    <row r="2340" spans="2:9" x14ac:dyDescent="0.3">
      <c r="B2340">
        <v>2330</v>
      </c>
      <c r="C2340" s="1" t="s">
        <v>1040</v>
      </c>
      <c r="D2340" s="1" t="s">
        <v>6246</v>
      </c>
      <c r="E2340" s="1" t="s">
        <v>5145</v>
      </c>
      <c r="F2340" s="1" t="s">
        <v>457</v>
      </c>
      <c r="G2340" s="1" t="s">
        <v>1064</v>
      </c>
      <c r="H2340" s="1" t="s">
        <v>6247</v>
      </c>
      <c r="I2340" s="1">
        <f>+Territorio[[#This Row],[id]]</f>
        <v>2330</v>
      </c>
    </row>
    <row r="2341" spans="2:9" x14ac:dyDescent="0.3">
      <c r="B2341">
        <v>2331</v>
      </c>
      <c r="C2341" s="1" t="s">
        <v>6248</v>
      </c>
      <c r="D2341" s="1" t="s">
        <v>6249</v>
      </c>
      <c r="E2341" s="1" t="s">
        <v>5145</v>
      </c>
      <c r="F2341" s="1" t="s">
        <v>457</v>
      </c>
      <c r="G2341" s="1" t="s">
        <v>1064</v>
      </c>
      <c r="H2341" s="1" t="s">
        <v>6250</v>
      </c>
      <c r="I2341" s="1">
        <f>+Territorio[[#This Row],[id]]</f>
        <v>2331</v>
      </c>
    </row>
    <row r="2342" spans="2:9" x14ac:dyDescent="0.3">
      <c r="B2342">
        <v>2332</v>
      </c>
      <c r="C2342" s="1" t="s">
        <v>6251</v>
      </c>
      <c r="D2342" s="1" t="s">
        <v>6252</v>
      </c>
      <c r="E2342" s="1" t="s">
        <v>5145</v>
      </c>
      <c r="F2342" s="1" t="s">
        <v>457</v>
      </c>
      <c r="G2342" s="1" t="s">
        <v>1064</v>
      </c>
      <c r="H2342" s="1" t="s">
        <v>6253</v>
      </c>
      <c r="I2342" s="1">
        <f>+Territorio[[#This Row],[id]]</f>
        <v>2332</v>
      </c>
    </row>
    <row r="2343" spans="2:9" x14ac:dyDescent="0.3">
      <c r="B2343">
        <v>2333</v>
      </c>
      <c r="C2343" s="1" t="s">
        <v>6254</v>
      </c>
      <c r="D2343" s="1" t="s">
        <v>6255</v>
      </c>
      <c r="E2343" s="1" t="s">
        <v>5145</v>
      </c>
      <c r="F2343" s="1" t="s">
        <v>457</v>
      </c>
      <c r="G2343" s="1" t="s">
        <v>1064</v>
      </c>
      <c r="H2343" s="1" t="s">
        <v>6256</v>
      </c>
      <c r="I2343" s="1">
        <f>+Territorio[[#This Row],[id]]</f>
        <v>2333</v>
      </c>
    </row>
    <row r="2344" spans="2:9" x14ac:dyDescent="0.3">
      <c r="B2344">
        <v>2334</v>
      </c>
      <c r="C2344" s="1" t="s">
        <v>5710</v>
      </c>
      <c r="D2344" s="1" t="s">
        <v>6257</v>
      </c>
      <c r="E2344" s="1" t="s">
        <v>5145</v>
      </c>
      <c r="F2344" s="1" t="s">
        <v>457</v>
      </c>
      <c r="G2344" s="1" t="s">
        <v>1064</v>
      </c>
      <c r="H2344" s="1" t="s">
        <v>6258</v>
      </c>
      <c r="I2344" s="1">
        <f>+Territorio[[#This Row],[id]]</f>
        <v>2334</v>
      </c>
    </row>
    <row r="2345" spans="2:9" x14ac:dyDescent="0.3">
      <c r="B2345">
        <v>2335</v>
      </c>
      <c r="C2345" s="1" t="s">
        <v>3219</v>
      </c>
      <c r="D2345" s="1" t="s">
        <v>6259</v>
      </c>
      <c r="E2345" s="1" t="s">
        <v>5145</v>
      </c>
      <c r="F2345" s="1" t="s">
        <v>457</v>
      </c>
      <c r="G2345" s="1" t="s">
        <v>1064</v>
      </c>
      <c r="H2345" s="1" t="s">
        <v>6260</v>
      </c>
      <c r="I2345" s="1">
        <f>+Territorio[[#This Row],[id]]</f>
        <v>2335</v>
      </c>
    </row>
    <row r="2346" spans="2:9" x14ac:dyDescent="0.3">
      <c r="B2346">
        <v>2336</v>
      </c>
      <c r="C2346" s="1" t="s">
        <v>3520</v>
      </c>
      <c r="D2346" s="1" t="s">
        <v>6261</v>
      </c>
      <c r="E2346" s="1" t="s">
        <v>5145</v>
      </c>
      <c r="F2346" s="1" t="s">
        <v>457</v>
      </c>
      <c r="G2346" s="1" t="s">
        <v>1064</v>
      </c>
      <c r="H2346" s="1" t="s">
        <v>6262</v>
      </c>
      <c r="I2346" s="1">
        <f>+Territorio[[#This Row],[id]]</f>
        <v>2336</v>
      </c>
    </row>
    <row r="2347" spans="2:9" x14ac:dyDescent="0.3">
      <c r="B2347">
        <v>2337</v>
      </c>
      <c r="C2347" s="1" t="s">
        <v>6263</v>
      </c>
      <c r="D2347" s="1" t="s">
        <v>6264</v>
      </c>
      <c r="E2347" s="1" t="s">
        <v>5145</v>
      </c>
      <c r="F2347" s="1" t="s">
        <v>457</v>
      </c>
      <c r="G2347" s="1" t="s">
        <v>1064</v>
      </c>
      <c r="H2347" s="1" t="s">
        <v>6265</v>
      </c>
      <c r="I2347" s="1">
        <f>+Territorio[[#This Row],[id]]</f>
        <v>2337</v>
      </c>
    </row>
    <row r="2348" spans="2:9" x14ac:dyDescent="0.3">
      <c r="B2348">
        <v>2338</v>
      </c>
      <c r="C2348" s="1" t="s">
        <v>6266</v>
      </c>
      <c r="D2348" s="1" t="s">
        <v>6267</v>
      </c>
      <c r="E2348" s="1" t="s">
        <v>5145</v>
      </c>
      <c r="F2348" s="1" t="s">
        <v>457</v>
      </c>
      <c r="G2348" s="1" t="s">
        <v>1064</v>
      </c>
      <c r="H2348" s="1" t="s">
        <v>6268</v>
      </c>
      <c r="I2348" s="1">
        <f>+Territorio[[#This Row],[id]]</f>
        <v>2338</v>
      </c>
    </row>
    <row r="2349" spans="2:9" x14ac:dyDescent="0.3">
      <c r="B2349">
        <v>2339</v>
      </c>
      <c r="C2349" s="1" t="s">
        <v>5249</v>
      </c>
      <c r="D2349" s="1" t="s">
        <v>6269</v>
      </c>
      <c r="E2349" s="1" t="s">
        <v>5145</v>
      </c>
      <c r="F2349" s="1" t="s">
        <v>457</v>
      </c>
      <c r="G2349" s="1" t="s">
        <v>1064</v>
      </c>
      <c r="H2349" s="1" t="s">
        <v>6270</v>
      </c>
      <c r="I2349" s="1">
        <f>+Territorio[[#This Row],[id]]</f>
        <v>2339</v>
      </c>
    </row>
    <row r="2350" spans="2:9" x14ac:dyDescent="0.3">
      <c r="B2350">
        <v>2340</v>
      </c>
      <c r="C2350" s="1" t="s">
        <v>5523</v>
      </c>
      <c r="D2350" s="1" t="s">
        <v>6271</v>
      </c>
      <c r="E2350" s="1" t="s">
        <v>5145</v>
      </c>
      <c r="F2350" s="1" t="s">
        <v>457</v>
      </c>
      <c r="G2350" s="1" t="s">
        <v>1064</v>
      </c>
      <c r="H2350" s="1" t="s">
        <v>6272</v>
      </c>
      <c r="I2350" s="1">
        <f>+Territorio[[#This Row],[id]]</f>
        <v>2340</v>
      </c>
    </row>
    <row r="2351" spans="2:9" x14ac:dyDescent="0.3">
      <c r="B2351">
        <v>2341</v>
      </c>
      <c r="C2351" s="1" t="s">
        <v>6273</v>
      </c>
      <c r="D2351" s="1" t="s">
        <v>6274</v>
      </c>
      <c r="E2351" s="1" t="s">
        <v>5145</v>
      </c>
      <c r="F2351" s="1" t="s">
        <v>457</v>
      </c>
      <c r="G2351" s="1" t="s">
        <v>1064</v>
      </c>
      <c r="H2351" s="1" t="s">
        <v>6275</v>
      </c>
      <c r="I2351" s="1">
        <f>+Territorio[[#This Row],[id]]</f>
        <v>2341</v>
      </c>
    </row>
    <row r="2352" spans="2:9" x14ac:dyDescent="0.3">
      <c r="B2352">
        <v>2342</v>
      </c>
      <c r="C2352" s="1" t="s">
        <v>6276</v>
      </c>
      <c r="D2352" s="1" t="s">
        <v>6277</v>
      </c>
      <c r="E2352" s="1" t="s">
        <v>5145</v>
      </c>
      <c r="F2352" s="1" t="s">
        <v>457</v>
      </c>
      <c r="G2352" s="1" t="s">
        <v>1064</v>
      </c>
      <c r="H2352" s="1" t="s">
        <v>6278</v>
      </c>
      <c r="I2352" s="1">
        <f>+Territorio[[#This Row],[id]]</f>
        <v>2342</v>
      </c>
    </row>
    <row r="2353" spans="2:9" x14ac:dyDescent="0.3">
      <c r="B2353">
        <v>2343</v>
      </c>
      <c r="C2353" s="1" t="s">
        <v>6279</v>
      </c>
      <c r="D2353" s="1" t="s">
        <v>6280</v>
      </c>
      <c r="E2353" s="1" t="s">
        <v>5145</v>
      </c>
      <c r="F2353" s="1" t="s">
        <v>457</v>
      </c>
      <c r="G2353" s="1" t="s">
        <v>1064</v>
      </c>
      <c r="H2353" s="1" t="s">
        <v>6281</v>
      </c>
      <c r="I2353" s="1">
        <f>+Territorio[[#This Row],[id]]</f>
        <v>2343</v>
      </c>
    </row>
    <row r="2354" spans="2:9" x14ac:dyDescent="0.3">
      <c r="B2354">
        <v>2344</v>
      </c>
      <c r="C2354" s="1" t="s">
        <v>6282</v>
      </c>
      <c r="D2354" s="1" t="s">
        <v>6283</v>
      </c>
      <c r="E2354" s="1" t="s">
        <v>5145</v>
      </c>
      <c r="F2354" s="1" t="s">
        <v>457</v>
      </c>
      <c r="G2354" s="1" t="s">
        <v>1064</v>
      </c>
      <c r="H2354" s="1" t="s">
        <v>6284</v>
      </c>
      <c r="I2354" s="1">
        <f>+Territorio[[#This Row],[id]]</f>
        <v>2344</v>
      </c>
    </row>
    <row r="2355" spans="2:9" x14ac:dyDescent="0.3">
      <c r="B2355">
        <v>2345</v>
      </c>
      <c r="C2355" s="1" t="s">
        <v>6285</v>
      </c>
      <c r="D2355" s="1" t="s">
        <v>6286</v>
      </c>
      <c r="E2355" s="1" t="s">
        <v>5145</v>
      </c>
      <c r="F2355" s="1" t="s">
        <v>457</v>
      </c>
      <c r="G2355" s="1" t="s">
        <v>1064</v>
      </c>
      <c r="H2355" s="1" t="s">
        <v>6287</v>
      </c>
      <c r="I2355" s="1">
        <f>+Territorio[[#This Row],[id]]</f>
        <v>2345</v>
      </c>
    </row>
    <row r="2356" spans="2:9" x14ac:dyDescent="0.3">
      <c r="B2356">
        <v>2346</v>
      </c>
      <c r="C2356" s="1" t="s">
        <v>6288</v>
      </c>
      <c r="D2356" s="1" t="s">
        <v>6289</v>
      </c>
      <c r="E2356" s="1" t="s">
        <v>5145</v>
      </c>
      <c r="F2356" s="1" t="s">
        <v>457</v>
      </c>
      <c r="G2356" s="1" t="s">
        <v>1064</v>
      </c>
      <c r="H2356" s="1" t="s">
        <v>6290</v>
      </c>
      <c r="I2356" s="1">
        <f>+Territorio[[#This Row],[id]]</f>
        <v>2346</v>
      </c>
    </row>
    <row r="2357" spans="2:9" x14ac:dyDescent="0.3">
      <c r="B2357">
        <v>2347</v>
      </c>
      <c r="C2357" s="1" t="s">
        <v>6291</v>
      </c>
      <c r="D2357" s="1" t="s">
        <v>6292</v>
      </c>
      <c r="E2357" s="1" t="s">
        <v>5145</v>
      </c>
      <c r="F2357" s="1" t="s">
        <v>457</v>
      </c>
      <c r="G2357" s="1" t="s">
        <v>1064</v>
      </c>
      <c r="H2357" s="1" t="s">
        <v>6293</v>
      </c>
      <c r="I2357" s="1">
        <f>+Territorio[[#This Row],[id]]</f>
        <v>2347</v>
      </c>
    </row>
    <row r="2358" spans="2:9" x14ac:dyDescent="0.3">
      <c r="B2358">
        <v>2348</v>
      </c>
      <c r="C2358" s="1" t="s">
        <v>6294</v>
      </c>
      <c r="D2358" s="1" t="s">
        <v>6295</v>
      </c>
      <c r="E2358" s="1" t="s">
        <v>5145</v>
      </c>
      <c r="F2358" s="1" t="s">
        <v>457</v>
      </c>
      <c r="G2358" s="1" t="s">
        <v>1064</v>
      </c>
      <c r="H2358" s="1" t="s">
        <v>6296</v>
      </c>
      <c r="I2358" s="1">
        <f>+Territorio[[#This Row],[id]]</f>
        <v>2348</v>
      </c>
    </row>
    <row r="2359" spans="2:9" x14ac:dyDescent="0.3">
      <c r="B2359">
        <v>2349</v>
      </c>
      <c r="C2359" s="1" t="s">
        <v>6297</v>
      </c>
      <c r="D2359" s="1" t="s">
        <v>6298</v>
      </c>
      <c r="E2359" s="1" t="s">
        <v>5145</v>
      </c>
      <c r="F2359" s="1" t="s">
        <v>457</v>
      </c>
      <c r="G2359" s="1" t="s">
        <v>1064</v>
      </c>
      <c r="H2359" s="1" t="s">
        <v>6299</v>
      </c>
      <c r="I2359" s="1">
        <f>+Territorio[[#This Row],[id]]</f>
        <v>2349</v>
      </c>
    </row>
    <row r="2360" spans="2:9" x14ac:dyDescent="0.3">
      <c r="B2360">
        <v>2350</v>
      </c>
      <c r="C2360" s="1" t="s">
        <v>6300</v>
      </c>
      <c r="D2360" s="1" t="s">
        <v>6301</v>
      </c>
      <c r="E2360" s="1" t="s">
        <v>5145</v>
      </c>
      <c r="F2360" s="1" t="s">
        <v>457</v>
      </c>
      <c r="G2360" s="1" t="s">
        <v>1064</v>
      </c>
      <c r="H2360" s="1" t="s">
        <v>6302</v>
      </c>
      <c r="I2360" s="1">
        <f>+Territorio[[#This Row],[id]]</f>
        <v>2350</v>
      </c>
    </row>
    <row r="2361" spans="2:9" x14ac:dyDescent="0.3">
      <c r="B2361">
        <v>2351</v>
      </c>
      <c r="C2361" s="1" t="s">
        <v>6303</v>
      </c>
      <c r="D2361" s="1" t="s">
        <v>6304</v>
      </c>
      <c r="E2361" s="1" t="s">
        <v>5145</v>
      </c>
      <c r="F2361" s="1" t="s">
        <v>457</v>
      </c>
      <c r="G2361" s="1" t="s">
        <v>1064</v>
      </c>
      <c r="H2361" s="1" t="s">
        <v>6305</v>
      </c>
      <c r="I2361" s="1">
        <f>+Territorio[[#This Row],[id]]</f>
        <v>2351</v>
      </c>
    </row>
    <row r="2362" spans="2:9" x14ac:dyDescent="0.3">
      <c r="B2362">
        <v>2352</v>
      </c>
      <c r="C2362" s="1" t="s">
        <v>6306</v>
      </c>
      <c r="D2362" s="1" t="s">
        <v>6307</v>
      </c>
      <c r="E2362" s="1" t="s">
        <v>5145</v>
      </c>
      <c r="F2362" s="1" t="s">
        <v>457</v>
      </c>
      <c r="G2362" s="1" t="s">
        <v>1064</v>
      </c>
      <c r="H2362" s="1" t="s">
        <v>6308</v>
      </c>
      <c r="I2362" s="1">
        <f>+Territorio[[#This Row],[id]]</f>
        <v>2352</v>
      </c>
    </row>
    <row r="2363" spans="2:9" x14ac:dyDescent="0.3">
      <c r="B2363">
        <v>2353</v>
      </c>
      <c r="C2363" s="1" t="s">
        <v>6309</v>
      </c>
      <c r="D2363" s="1" t="s">
        <v>6310</v>
      </c>
      <c r="E2363" s="1" t="s">
        <v>5145</v>
      </c>
      <c r="F2363" s="1" t="s">
        <v>457</v>
      </c>
      <c r="G2363" s="1" t="s">
        <v>1064</v>
      </c>
      <c r="H2363" s="1" t="s">
        <v>6311</v>
      </c>
      <c r="I2363" s="1">
        <f>+Territorio[[#This Row],[id]]</f>
        <v>2353</v>
      </c>
    </row>
    <row r="2364" spans="2:9" x14ac:dyDescent="0.3">
      <c r="B2364">
        <v>2354</v>
      </c>
      <c r="C2364" s="1" t="s">
        <v>6312</v>
      </c>
      <c r="D2364" s="1" t="s">
        <v>6313</v>
      </c>
      <c r="E2364" s="1" t="s">
        <v>5145</v>
      </c>
      <c r="F2364" s="1" t="s">
        <v>457</v>
      </c>
      <c r="G2364" s="1" t="s">
        <v>1064</v>
      </c>
      <c r="H2364" s="1" t="s">
        <v>6314</v>
      </c>
      <c r="I2364" s="1">
        <f>+Territorio[[#This Row],[id]]</f>
        <v>2354</v>
      </c>
    </row>
    <row r="2365" spans="2:9" x14ac:dyDescent="0.3">
      <c r="B2365">
        <v>2355</v>
      </c>
      <c r="C2365" s="1" t="s">
        <v>6315</v>
      </c>
      <c r="D2365" s="1" t="s">
        <v>6316</v>
      </c>
      <c r="E2365" s="1" t="s">
        <v>5145</v>
      </c>
      <c r="F2365" s="1" t="s">
        <v>457</v>
      </c>
      <c r="G2365" s="1" t="s">
        <v>1064</v>
      </c>
      <c r="H2365" s="1" t="s">
        <v>6317</v>
      </c>
      <c r="I2365" s="1">
        <f>+Territorio[[#This Row],[id]]</f>
        <v>2355</v>
      </c>
    </row>
    <row r="2366" spans="2:9" x14ac:dyDescent="0.3">
      <c r="B2366">
        <v>2356</v>
      </c>
      <c r="C2366" s="1" t="s">
        <v>6318</v>
      </c>
      <c r="D2366" s="1" t="s">
        <v>6319</v>
      </c>
      <c r="E2366" s="1" t="s">
        <v>5145</v>
      </c>
      <c r="F2366" s="1" t="s">
        <v>457</v>
      </c>
      <c r="G2366" s="1" t="s">
        <v>1064</v>
      </c>
      <c r="H2366" s="1" t="s">
        <v>6320</v>
      </c>
      <c r="I2366" s="1">
        <f>+Territorio[[#This Row],[id]]</f>
        <v>2356</v>
      </c>
    </row>
    <row r="2367" spans="2:9" x14ac:dyDescent="0.3">
      <c r="B2367">
        <v>2357</v>
      </c>
      <c r="C2367" s="1" t="s">
        <v>6321</v>
      </c>
      <c r="D2367" s="1" t="s">
        <v>6322</v>
      </c>
      <c r="E2367" s="1" t="s">
        <v>5145</v>
      </c>
      <c r="F2367" s="1" t="s">
        <v>457</v>
      </c>
      <c r="G2367" s="1" t="s">
        <v>1064</v>
      </c>
      <c r="H2367" s="1" t="s">
        <v>6323</v>
      </c>
      <c r="I2367" s="1">
        <f>+Territorio[[#This Row],[id]]</f>
        <v>2357</v>
      </c>
    </row>
    <row r="2368" spans="2:9" x14ac:dyDescent="0.3">
      <c r="B2368">
        <v>2358</v>
      </c>
      <c r="C2368" s="1" t="s">
        <v>6324</v>
      </c>
      <c r="D2368" s="1" t="s">
        <v>6325</v>
      </c>
      <c r="E2368" s="1" t="s">
        <v>5145</v>
      </c>
      <c r="F2368" s="1" t="s">
        <v>457</v>
      </c>
      <c r="G2368" s="1" t="s">
        <v>1064</v>
      </c>
      <c r="H2368" s="1" t="s">
        <v>6326</v>
      </c>
      <c r="I2368" s="1">
        <f>+Territorio[[#This Row],[id]]</f>
        <v>2358</v>
      </c>
    </row>
    <row r="2369" spans="2:9" x14ac:dyDescent="0.3">
      <c r="B2369">
        <v>2359</v>
      </c>
      <c r="C2369" s="1" t="s">
        <v>6327</v>
      </c>
      <c r="D2369" s="1" t="s">
        <v>6328</v>
      </c>
      <c r="E2369" s="1" t="s">
        <v>5145</v>
      </c>
      <c r="F2369" s="1" t="s">
        <v>457</v>
      </c>
      <c r="G2369" s="1" t="s">
        <v>1064</v>
      </c>
      <c r="H2369" s="1" t="s">
        <v>6329</v>
      </c>
      <c r="I2369" s="1">
        <f>+Territorio[[#This Row],[id]]</f>
        <v>2359</v>
      </c>
    </row>
    <row r="2370" spans="2:9" x14ac:dyDescent="0.3">
      <c r="B2370">
        <v>2360</v>
      </c>
      <c r="C2370" s="1" t="s">
        <v>6330</v>
      </c>
      <c r="D2370" s="1" t="s">
        <v>6331</v>
      </c>
      <c r="E2370" s="1" t="s">
        <v>5145</v>
      </c>
      <c r="F2370" s="1" t="s">
        <v>457</v>
      </c>
      <c r="G2370" s="1" t="s">
        <v>1064</v>
      </c>
      <c r="H2370" s="1" t="s">
        <v>6332</v>
      </c>
      <c r="I2370" s="1">
        <f>+Territorio[[#This Row],[id]]</f>
        <v>2360</v>
      </c>
    </row>
    <row r="2371" spans="2:9" x14ac:dyDescent="0.3">
      <c r="B2371">
        <v>2361</v>
      </c>
      <c r="C2371" s="1" t="s">
        <v>6333</v>
      </c>
      <c r="D2371" s="1" t="s">
        <v>6334</v>
      </c>
      <c r="E2371" s="1" t="s">
        <v>5145</v>
      </c>
      <c r="F2371" s="1" t="s">
        <v>457</v>
      </c>
      <c r="G2371" s="1" t="s">
        <v>1064</v>
      </c>
      <c r="H2371" s="1" t="s">
        <v>6335</v>
      </c>
      <c r="I2371" s="1">
        <f>+Territorio[[#This Row],[id]]</f>
        <v>2361</v>
      </c>
    </row>
    <row r="2372" spans="2:9" x14ac:dyDescent="0.3">
      <c r="B2372">
        <v>2362</v>
      </c>
      <c r="C2372" s="1" t="s">
        <v>6336</v>
      </c>
      <c r="D2372" s="1" t="s">
        <v>6337</v>
      </c>
      <c r="E2372" s="1" t="s">
        <v>5145</v>
      </c>
      <c r="F2372" s="1" t="s">
        <v>457</v>
      </c>
      <c r="G2372" s="1" t="s">
        <v>1064</v>
      </c>
      <c r="H2372" s="1" t="s">
        <v>6338</v>
      </c>
      <c r="I2372" s="1">
        <f>+Territorio[[#This Row],[id]]</f>
        <v>2362</v>
      </c>
    </row>
    <row r="2373" spans="2:9" x14ac:dyDescent="0.3">
      <c r="B2373">
        <v>2363</v>
      </c>
      <c r="C2373" s="1" t="s">
        <v>6339</v>
      </c>
      <c r="D2373" s="1" t="s">
        <v>6340</v>
      </c>
      <c r="E2373" s="1" t="s">
        <v>5145</v>
      </c>
      <c r="F2373" s="1" t="s">
        <v>457</v>
      </c>
      <c r="G2373" s="1" t="s">
        <v>1064</v>
      </c>
      <c r="H2373" s="1" t="s">
        <v>6341</v>
      </c>
      <c r="I2373" s="1">
        <f>+Territorio[[#This Row],[id]]</f>
        <v>2363</v>
      </c>
    </row>
    <row r="2374" spans="2:9" x14ac:dyDescent="0.3">
      <c r="B2374">
        <v>2364</v>
      </c>
      <c r="C2374" s="1" t="s">
        <v>6342</v>
      </c>
      <c r="D2374" s="1" t="s">
        <v>6343</v>
      </c>
      <c r="E2374" s="1" t="s">
        <v>5145</v>
      </c>
      <c r="F2374" s="1" t="s">
        <v>457</v>
      </c>
      <c r="G2374" s="1" t="s">
        <v>1064</v>
      </c>
      <c r="H2374" s="1" t="s">
        <v>6344</v>
      </c>
      <c r="I2374" s="1">
        <f>+Territorio[[#This Row],[id]]</f>
        <v>2364</v>
      </c>
    </row>
    <row r="2375" spans="2:9" x14ac:dyDescent="0.3">
      <c r="B2375">
        <v>2365</v>
      </c>
      <c r="C2375" s="1" t="s">
        <v>6345</v>
      </c>
      <c r="D2375" s="1" t="s">
        <v>6346</v>
      </c>
      <c r="E2375" s="1" t="s">
        <v>5145</v>
      </c>
      <c r="F2375" s="1" t="s">
        <v>457</v>
      </c>
      <c r="G2375" s="1" t="s">
        <v>1064</v>
      </c>
      <c r="H2375" s="1" t="s">
        <v>6347</v>
      </c>
      <c r="I2375" s="1">
        <f>+Territorio[[#This Row],[id]]</f>
        <v>2365</v>
      </c>
    </row>
    <row r="2376" spans="2:9" x14ac:dyDescent="0.3">
      <c r="B2376">
        <v>2366</v>
      </c>
      <c r="C2376" s="1" t="s">
        <v>6348</v>
      </c>
      <c r="D2376" s="1" t="s">
        <v>6349</v>
      </c>
      <c r="E2376" s="1" t="s">
        <v>5145</v>
      </c>
      <c r="F2376" s="1" t="s">
        <v>457</v>
      </c>
      <c r="G2376" s="1" t="s">
        <v>1064</v>
      </c>
      <c r="H2376" s="1" t="s">
        <v>6350</v>
      </c>
      <c r="I2376" s="1">
        <f>+Territorio[[#This Row],[id]]</f>
        <v>2366</v>
      </c>
    </row>
    <row r="2377" spans="2:9" x14ac:dyDescent="0.3">
      <c r="B2377">
        <v>2367</v>
      </c>
      <c r="C2377" s="1" t="s">
        <v>6351</v>
      </c>
      <c r="D2377" s="1" t="s">
        <v>6352</v>
      </c>
      <c r="E2377" s="1" t="s">
        <v>5145</v>
      </c>
      <c r="F2377" s="1" t="s">
        <v>457</v>
      </c>
      <c r="G2377" s="1" t="s">
        <v>1064</v>
      </c>
      <c r="H2377" s="1" t="s">
        <v>6353</v>
      </c>
      <c r="I2377" s="1">
        <f>+Territorio[[#This Row],[id]]</f>
        <v>2367</v>
      </c>
    </row>
    <row r="2378" spans="2:9" x14ac:dyDescent="0.3">
      <c r="B2378">
        <v>2368</v>
      </c>
      <c r="C2378" s="1" t="s">
        <v>6354</v>
      </c>
      <c r="D2378" s="1" t="s">
        <v>6355</v>
      </c>
      <c r="E2378" s="1" t="s">
        <v>5145</v>
      </c>
      <c r="F2378" s="1" t="s">
        <v>457</v>
      </c>
      <c r="G2378" s="1" t="s">
        <v>1064</v>
      </c>
      <c r="H2378" s="1" t="s">
        <v>6356</v>
      </c>
      <c r="I2378" s="1">
        <f>+Territorio[[#This Row],[id]]</f>
        <v>2368</v>
      </c>
    </row>
    <row r="2379" spans="2:9" x14ac:dyDescent="0.3">
      <c r="B2379">
        <v>2369</v>
      </c>
      <c r="C2379" s="1" t="s">
        <v>1246</v>
      </c>
      <c r="D2379" s="1" t="s">
        <v>6357</v>
      </c>
      <c r="E2379" s="1" t="s">
        <v>5145</v>
      </c>
      <c r="F2379" s="1" t="s">
        <v>457</v>
      </c>
      <c r="G2379" s="1" t="s">
        <v>1064</v>
      </c>
      <c r="H2379" s="1" t="s">
        <v>6358</v>
      </c>
      <c r="I2379" s="1">
        <f>+Territorio[[#This Row],[id]]</f>
        <v>2369</v>
      </c>
    </row>
    <row r="2380" spans="2:9" x14ac:dyDescent="0.3">
      <c r="B2380">
        <v>2370</v>
      </c>
      <c r="C2380" s="1" t="s">
        <v>6359</v>
      </c>
      <c r="D2380" s="1" t="s">
        <v>6360</v>
      </c>
      <c r="E2380" s="1" t="s">
        <v>5145</v>
      </c>
      <c r="F2380" s="1" t="s">
        <v>457</v>
      </c>
      <c r="G2380" s="1" t="s">
        <v>1064</v>
      </c>
      <c r="H2380" s="1" t="s">
        <v>6361</v>
      </c>
      <c r="I2380" s="1">
        <f>+Territorio[[#This Row],[id]]</f>
        <v>2370</v>
      </c>
    </row>
    <row r="2381" spans="2:9" x14ac:dyDescent="0.3">
      <c r="B2381">
        <v>2371</v>
      </c>
      <c r="C2381" s="1" t="s">
        <v>6362</v>
      </c>
      <c r="D2381" s="1" t="s">
        <v>6363</v>
      </c>
      <c r="E2381" s="1" t="s">
        <v>5145</v>
      </c>
      <c r="F2381" s="1" t="s">
        <v>457</v>
      </c>
      <c r="G2381" s="1" t="s">
        <v>1064</v>
      </c>
      <c r="H2381" s="1" t="s">
        <v>6364</v>
      </c>
      <c r="I2381" s="1">
        <f>+Territorio[[#This Row],[id]]</f>
        <v>2371</v>
      </c>
    </row>
    <row r="2382" spans="2:9" x14ac:dyDescent="0.3">
      <c r="B2382">
        <v>2372</v>
      </c>
      <c r="C2382" s="1" t="s">
        <v>6365</v>
      </c>
      <c r="D2382" s="1" t="s">
        <v>6366</v>
      </c>
      <c r="E2382" s="1" t="s">
        <v>5145</v>
      </c>
      <c r="F2382" s="1" t="s">
        <v>457</v>
      </c>
      <c r="G2382" s="1" t="s">
        <v>1064</v>
      </c>
      <c r="H2382" s="1" t="s">
        <v>6367</v>
      </c>
      <c r="I2382" s="1">
        <f>+Territorio[[#This Row],[id]]</f>
        <v>2372</v>
      </c>
    </row>
    <row r="2383" spans="2:9" x14ac:dyDescent="0.3">
      <c r="B2383">
        <v>2373</v>
      </c>
      <c r="C2383" s="1" t="s">
        <v>6368</v>
      </c>
      <c r="D2383" s="1" t="s">
        <v>6369</v>
      </c>
      <c r="E2383" s="1" t="s">
        <v>5145</v>
      </c>
      <c r="F2383" s="1" t="s">
        <v>457</v>
      </c>
      <c r="G2383" s="1" t="s">
        <v>1064</v>
      </c>
      <c r="H2383" s="1" t="s">
        <v>6370</v>
      </c>
      <c r="I2383" s="1">
        <f>+Territorio[[#This Row],[id]]</f>
        <v>2373</v>
      </c>
    </row>
    <row r="2384" spans="2:9" x14ac:dyDescent="0.3">
      <c r="B2384">
        <v>2374</v>
      </c>
      <c r="C2384" s="1" t="s">
        <v>5269</v>
      </c>
      <c r="D2384" s="1" t="s">
        <v>6371</v>
      </c>
      <c r="E2384" s="1" t="s">
        <v>5145</v>
      </c>
      <c r="F2384" s="1" t="s">
        <v>457</v>
      </c>
      <c r="G2384" s="1" t="s">
        <v>1064</v>
      </c>
      <c r="H2384" s="1" t="s">
        <v>6372</v>
      </c>
      <c r="I2384" s="1">
        <f>+Territorio[[#This Row],[id]]</f>
        <v>2374</v>
      </c>
    </row>
    <row r="2385" spans="2:9" x14ac:dyDescent="0.3">
      <c r="B2385">
        <v>2375</v>
      </c>
      <c r="C2385" s="1" t="s">
        <v>2404</v>
      </c>
      <c r="D2385" s="1" t="s">
        <v>6373</v>
      </c>
      <c r="E2385" s="1" t="s">
        <v>5145</v>
      </c>
      <c r="F2385" s="1" t="s">
        <v>457</v>
      </c>
      <c r="G2385" s="1" t="s">
        <v>1064</v>
      </c>
      <c r="H2385" s="1" t="s">
        <v>6374</v>
      </c>
      <c r="I2385" s="1">
        <f>+Territorio[[#This Row],[id]]</f>
        <v>2375</v>
      </c>
    </row>
    <row r="2386" spans="2:9" x14ac:dyDescent="0.3">
      <c r="B2386">
        <v>2376</v>
      </c>
      <c r="C2386" s="1" t="s">
        <v>6375</v>
      </c>
      <c r="D2386" s="1" t="s">
        <v>6376</v>
      </c>
      <c r="E2386" s="1" t="s">
        <v>5145</v>
      </c>
      <c r="F2386" s="1" t="s">
        <v>457</v>
      </c>
      <c r="G2386" s="1" t="s">
        <v>1064</v>
      </c>
      <c r="H2386" s="1" t="s">
        <v>6377</v>
      </c>
      <c r="I2386" s="1">
        <f>+Territorio[[#This Row],[id]]</f>
        <v>2376</v>
      </c>
    </row>
    <row r="2387" spans="2:9" x14ac:dyDescent="0.3">
      <c r="B2387">
        <v>2377</v>
      </c>
      <c r="C2387" s="1" t="s">
        <v>6378</v>
      </c>
      <c r="D2387" s="1" t="s">
        <v>6379</v>
      </c>
      <c r="E2387" s="1" t="s">
        <v>5145</v>
      </c>
      <c r="F2387" s="1" t="s">
        <v>457</v>
      </c>
      <c r="G2387" s="1" t="s">
        <v>1064</v>
      </c>
      <c r="H2387" s="1" t="s">
        <v>6380</v>
      </c>
      <c r="I2387" s="1">
        <f>+Territorio[[#This Row],[id]]</f>
        <v>2377</v>
      </c>
    </row>
    <row r="2388" spans="2:9" x14ac:dyDescent="0.3">
      <c r="B2388">
        <v>2378</v>
      </c>
      <c r="C2388" s="1" t="s">
        <v>6381</v>
      </c>
      <c r="D2388" s="1" t="s">
        <v>6382</v>
      </c>
      <c r="E2388" s="1" t="s">
        <v>5145</v>
      </c>
      <c r="F2388" s="1" t="s">
        <v>457</v>
      </c>
      <c r="G2388" s="1" t="s">
        <v>1064</v>
      </c>
      <c r="H2388" s="1" t="s">
        <v>6383</v>
      </c>
      <c r="I2388" s="1">
        <f>+Territorio[[#This Row],[id]]</f>
        <v>2378</v>
      </c>
    </row>
    <row r="2389" spans="2:9" x14ac:dyDescent="0.3">
      <c r="B2389">
        <v>2379</v>
      </c>
      <c r="C2389" s="1" t="s">
        <v>6384</v>
      </c>
      <c r="D2389" s="1" t="s">
        <v>6385</v>
      </c>
      <c r="E2389" s="1" t="s">
        <v>5145</v>
      </c>
      <c r="F2389" s="1" t="s">
        <v>457</v>
      </c>
      <c r="G2389" s="1" t="s">
        <v>1064</v>
      </c>
      <c r="H2389" s="1" t="s">
        <v>6386</v>
      </c>
      <c r="I2389" s="1">
        <f>+Territorio[[#This Row],[id]]</f>
        <v>2379</v>
      </c>
    </row>
    <row r="2390" spans="2:9" x14ac:dyDescent="0.3">
      <c r="B2390">
        <v>2380</v>
      </c>
      <c r="C2390" s="1" t="s">
        <v>6387</v>
      </c>
      <c r="D2390" s="1" t="s">
        <v>6388</v>
      </c>
      <c r="E2390" s="1" t="s">
        <v>5145</v>
      </c>
      <c r="F2390" s="1" t="s">
        <v>457</v>
      </c>
      <c r="G2390" s="1" t="s">
        <v>1064</v>
      </c>
      <c r="H2390" s="1" t="s">
        <v>6389</v>
      </c>
      <c r="I2390" s="1">
        <f>+Territorio[[#This Row],[id]]</f>
        <v>2380</v>
      </c>
    </row>
    <row r="2391" spans="2:9" x14ac:dyDescent="0.3">
      <c r="B2391">
        <v>2381</v>
      </c>
      <c r="C2391" s="1" t="s">
        <v>2089</v>
      </c>
      <c r="D2391" s="1" t="s">
        <v>6390</v>
      </c>
      <c r="E2391" s="1" t="s">
        <v>5145</v>
      </c>
      <c r="F2391" s="1" t="s">
        <v>457</v>
      </c>
      <c r="G2391" s="1" t="s">
        <v>1064</v>
      </c>
      <c r="H2391" s="1" t="s">
        <v>6391</v>
      </c>
      <c r="I2391" s="1">
        <f>+Territorio[[#This Row],[id]]</f>
        <v>2381</v>
      </c>
    </row>
    <row r="2392" spans="2:9" x14ac:dyDescent="0.3">
      <c r="B2392">
        <v>2382</v>
      </c>
      <c r="C2392" s="1" t="s">
        <v>6392</v>
      </c>
      <c r="D2392" s="1" t="s">
        <v>6393</v>
      </c>
      <c r="E2392" s="1" t="s">
        <v>5145</v>
      </c>
      <c r="F2392" s="1" t="s">
        <v>457</v>
      </c>
      <c r="G2392" s="1" t="s">
        <v>1064</v>
      </c>
      <c r="H2392" s="1" t="s">
        <v>6394</v>
      </c>
      <c r="I2392" s="1">
        <f>+Territorio[[#This Row],[id]]</f>
        <v>2382</v>
      </c>
    </row>
    <row r="2393" spans="2:9" x14ac:dyDescent="0.3">
      <c r="B2393">
        <v>2383</v>
      </c>
      <c r="C2393" s="1" t="s">
        <v>6395</v>
      </c>
      <c r="D2393" s="1" t="s">
        <v>6396</v>
      </c>
      <c r="E2393" s="1" t="s">
        <v>5145</v>
      </c>
      <c r="F2393" s="1" t="s">
        <v>457</v>
      </c>
      <c r="G2393" s="1" t="s">
        <v>1064</v>
      </c>
      <c r="H2393" s="1" t="s">
        <v>6397</v>
      </c>
      <c r="I2393" s="1">
        <f>+Territorio[[#This Row],[id]]</f>
        <v>2383</v>
      </c>
    </row>
    <row r="2394" spans="2:9" x14ac:dyDescent="0.3">
      <c r="B2394">
        <v>2384</v>
      </c>
      <c r="C2394" s="1" t="s">
        <v>6398</v>
      </c>
      <c r="D2394" s="1" t="s">
        <v>6399</v>
      </c>
      <c r="E2394" s="1" t="s">
        <v>5145</v>
      </c>
      <c r="F2394" s="1" t="s">
        <v>457</v>
      </c>
      <c r="G2394" s="1" t="s">
        <v>1064</v>
      </c>
      <c r="H2394" s="1" t="s">
        <v>6400</v>
      </c>
      <c r="I2394" s="1">
        <f>+Territorio[[#This Row],[id]]</f>
        <v>2384</v>
      </c>
    </row>
    <row r="2395" spans="2:9" x14ac:dyDescent="0.3">
      <c r="B2395">
        <v>2385</v>
      </c>
      <c r="C2395" s="1" t="s">
        <v>6401</v>
      </c>
      <c r="D2395" s="1" t="s">
        <v>6402</v>
      </c>
      <c r="E2395" s="1" t="s">
        <v>5145</v>
      </c>
      <c r="F2395" s="1" t="s">
        <v>457</v>
      </c>
      <c r="G2395" s="1" t="s">
        <v>1064</v>
      </c>
      <c r="H2395" s="1" t="s">
        <v>6403</v>
      </c>
      <c r="I2395" s="1">
        <f>+Territorio[[#This Row],[id]]</f>
        <v>2385</v>
      </c>
    </row>
    <row r="2396" spans="2:9" x14ac:dyDescent="0.3">
      <c r="B2396">
        <v>2386</v>
      </c>
      <c r="C2396" s="1" t="s">
        <v>2089</v>
      </c>
      <c r="D2396" s="1" t="s">
        <v>6404</v>
      </c>
      <c r="E2396" s="1" t="s">
        <v>5145</v>
      </c>
      <c r="F2396" s="1" t="s">
        <v>457</v>
      </c>
      <c r="G2396" s="1" t="s">
        <v>1064</v>
      </c>
      <c r="H2396" s="1" t="s">
        <v>6405</v>
      </c>
      <c r="I2396" s="1">
        <f>+Territorio[[#This Row],[id]]</f>
        <v>2386</v>
      </c>
    </row>
    <row r="2397" spans="2:9" x14ac:dyDescent="0.3">
      <c r="B2397">
        <v>2387</v>
      </c>
      <c r="C2397" s="1" t="s">
        <v>6406</v>
      </c>
      <c r="D2397" s="1" t="s">
        <v>6407</v>
      </c>
      <c r="E2397" s="1" t="s">
        <v>5145</v>
      </c>
      <c r="F2397" s="1" t="s">
        <v>457</v>
      </c>
      <c r="G2397" s="1" t="s">
        <v>1064</v>
      </c>
      <c r="H2397" s="1" t="s">
        <v>6408</v>
      </c>
      <c r="I2397" s="1">
        <f>+Territorio[[#This Row],[id]]</f>
        <v>2387</v>
      </c>
    </row>
    <row r="2398" spans="2:9" x14ac:dyDescent="0.3">
      <c r="B2398">
        <v>2388</v>
      </c>
      <c r="C2398" s="1" t="s">
        <v>6409</v>
      </c>
      <c r="D2398" s="1" t="s">
        <v>6410</v>
      </c>
      <c r="E2398" s="1" t="s">
        <v>5145</v>
      </c>
      <c r="F2398" s="1" t="s">
        <v>457</v>
      </c>
      <c r="G2398" s="1" t="s">
        <v>1064</v>
      </c>
      <c r="H2398" s="1" t="s">
        <v>6411</v>
      </c>
      <c r="I2398" s="1">
        <f>+Territorio[[#This Row],[id]]</f>
        <v>2388</v>
      </c>
    </row>
    <row r="2399" spans="2:9" x14ac:dyDescent="0.3">
      <c r="B2399">
        <v>2389</v>
      </c>
      <c r="C2399" s="1" t="s">
        <v>3540</v>
      </c>
      <c r="D2399" s="1" t="s">
        <v>6412</v>
      </c>
      <c r="E2399" s="1" t="s">
        <v>5145</v>
      </c>
      <c r="F2399" s="1" t="s">
        <v>457</v>
      </c>
      <c r="G2399" s="1" t="s">
        <v>1064</v>
      </c>
      <c r="H2399" s="1" t="s">
        <v>6413</v>
      </c>
      <c r="I2399" s="1">
        <f>+Territorio[[#This Row],[id]]</f>
        <v>2389</v>
      </c>
    </row>
    <row r="2400" spans="2:9" x14ac:dyDescent="0.3">
      <c r="B2400">
        <v>2390</v>
      </c>
      <c r="C2400" s="1" t="s">
        <v>6414</v>
      </c>
      <c r="D2400" s="1" t="s">
        <v>6415</v>
      </c>
      <c r="E2400" s="1" t="s">
        <v>5145</v>
      </c>
      <c r="F2400" s="1" t="s">
        <v>457</v>
      </c>
      <c r="G2400" s="1" t="s">
        <v>1064</v>
      </c>
      <c r="H2400" s="1" t="s">
        <v>6416</v>
      </c>
      <c r="I2400" s="1">
        <f>+Territorio[[#This Row],[id]]</f>
        <v>2390</v>
      </c>
    </row>
    <row r="2401" spans="2:9" x14ac:dyDescent="0.3">
      <c r="B2401">
        <v>2391</v>
      </c>
      <c r="C2401" s="1" t="s">
        <v>6417</v>
      </c>
      <c r="D2401" s="1" t="s">
        <v>6418</v>
      </c>
      <c r="E2401" s="1" t="s">
        <v>5145</v>
      </c>
      <c r="F2401" s="1" t="s">
        <v>457</v>
      </c>
      <c r="G2401" s="1" t="s">
        <v>1064</v>
      </c>
      <c r="H2401" s="1" t="s">
        <v>6419</v>
      </c>
      <c r="I2401" s="1">
        <f>+Territorio[[#This Row],[id]]</f>
        <v>2391</v>
      </c>
    </row>
    <row r="2402" spans="2:9" x14ac:dyDescent="0.3">
      <c r="B2402">
        <v>2392</v>
      </c>
      <c r="C2402" s="1" t="s">
        <v>6420</v>
      </c>
      <c r="D2402" s="1" t="s">
        <v>6421</v>
      </c>
      <c r="E2402" s="1" t="s">
        <v>5145</v>
      </c>
      <c r="F2402" s="1" t="s">
        <v>457</v>
      </c>
      <c r="G2402" s="1" t="s">
        <v>1064</v>
      </c>
      <c r="H2402" s="1" t="s">
        <v>6422</v>
      </c>
      <c r="I2402" s="1">
        <f>+Territorio[[#This Row],[id]]</f>
        <v>2392</v>
      </c>
    </row>
    <row r="2403" spans="2:9" x14ac:dyDescent="0.3">
      <c r="B2403">
        <v>2393</v>
      </c>
      <c r="C2403" s="1" t="s">
        <v>5272</v>
      </c>
      <c r="D2403" s="1" t="s">
        <v>6423</v>
      </c>
      <c r="E2403" s="1" t="s">
        <v>5145</v>
      </c>
      <c r="F2403" s="1" t="s">
        <v>457</v>
      </c>
      <c r="G2403" s="1" t="s">
        <v>1064</v>
      </c>
      <c r="H2403" s="1" t="s">
        <v>6424</v>
      </c>
      <c r="I2403" s="1">
        <f>+Territorio[[#This Row],[id]]</f>
        <v>2393</v>
      </c>
    </row>
    <row r="2404" spans="2:9" x14ac:dyDescent="0.3">
      <c r="B2404">
        <v>2394</v>
      </c>
      <c r="C2404" s="1" t="s">
        <v>3099</v>
      </c>
      <c r="D2404" s="1" t="s">
        <v>6425</v>
      </c>
      <c r="E2404" s="1" t="s">
        <v>5145</v>
      </c>
      <c r="F2404" s="1" t="s">
        <v>457</v>
      </c>
      <c r="G2404" s="1" t="s">
        <v>1064</v>
      </c>
      <c r="H2404" s="1" t="s">
        <v>6426</v>
      </c>
      <c r="I2404" s="1">
        <f>+Territorio[[#This Row],[id]]</f>
        <v>2394</v>
      </c>
    </row>
    <row r="2405" spans="2:9" x14ac:dyDescent="0.3">
      <c r="B2405">
        <v>2395</v>
      </c>
      <c r="C2405" s="1" t="s">
        <v>6427</v>
      </c>
      <c r="D2405" s="1" t="s">
        <v>6428</v>
      </c>
      <c r="E2405" s="1" t="s">
        <v>5145</v>
      </c>
      <c r="F2405" s="1" t="s">
        <v>457</v>
      </c>
      <c r="G2405" s="1" t="s">
        <v>1064</v>
      </c>
      <c r="H2405" s="1" t="s">
        <v>6429</v>
      </c>
      <c r="I2405" s="1">
        <f>+Territorio[[#This Row],[id]]</f>
        <v>2395</v>
      </c>
    </row>
    <row r="2406" spans="2:9" x14ac:dyDescent="0.3">
      <c r="B2406">
        <v>2396</v>
      </c>
      <c r="C2406" s="1" t="s">
        <v>6430</v>
      </c>
      <c r="D2406" s="1" t="s">
        <v>6431</v>
      </c>
      <c r="E2406" s="1" t="s">
        <v>5145</v>
      </c>
      <c r="F2406" s="1" t="s">
        <v>457</v>
      </c>
      <c r="G2406" s="1" t="s">
        <v>1064</v>
      </c>
      <c r="H2406" s="1" t="s">
        <v>6432</v>
      </c>
      <c r="I2406" s="1">
        <f>+Territorio[[#This Row],[id]]</f>
        <v>2396</v>
      </c>
    </row>
    <row r="2407" spans="2:9" x14ac:dyDescent="0.3">
      <c r="B2407">
        <v>2397</v>
      </c>
      <c r="C2407" s="1" t="s">
        <v>6433</v>
      </c>
      <c r="D2407" s="1" t="s">
        <v>6434</v>
      </c>
      <c r="E2407" s="1" t="s">
        <v>5145</v>
      </c>
      <c r="F2407" s="1" t="s">
        <v>457</v>
      </c>
      <c r="G2407" s="1" t="s">
        <v>1064</v>
      </c>
      <c r="H2407" s="1" t="s">
        <v>6435</v>
      </c>
      <c r="I2407" s="1">
        <f>+Territorio[[#This Row],[id]]</f>
        <v>2397</v>
      </c>
    </row>
    <row r="2408" spans="2:9" x14ac:dyDescent="0.3">
      <c r="B2408">
        <v>2398</v>
      </c>
      <c r="C2408" s="1" t="s">
        <v>6436</v>
      </c>
      <c r="D2408" s="1" t="s">
        <v>6437</v>
      </c>
      <c r="E2408" s="1" t="s">
        <v>5145</v>
      </c>
      <c r="F2408" s="1" t="s">
        <v>457</v>
      </c>
      <c r="G2408" s="1" t="s">
        <v>1064</v>
      </c>
      <c r="H2408" s="1" t="s">
        <v>6438</v>
      </c>
      <c r="I2408" s="1">
        <f>+Territorio[[#This Row],[id]]</f>
        <v>2398</v>
      </c>
    </row>
    <row r="2409" spans="2:9" x14ac:dyDescent="0.3">
      <c r="B2409">
        <v>2399</v>
      </c>
      <c r="C2409" s="1" t="s">
        <v>1053</v>
      </c>
      <c r="D2409" s="1" t="s">
        <v>6439</v>
      </c>
      <c r="E2409" s="1" t="s">
        <v>5145</v>
      </c>
      <c r="F2409" s="1" t="s">
        <v>457</v>
      </c>
      <c r="G2409" s="1" t="s">
        <v>1064</v>
      </c>
      <c r="H2409" s="1" t="s">
        <v>6440</v>
      </c>
      <c r="I2409" s="1">
        <f>+Territorio[[#This Row],[id]]</f>
        <v>2399</v>
      </c>
    </row>
    <row r="2410" spans="2:9" x14ac:dyDescent="0.3">
      <c r="B2410">
        <v>2400</v>
      </c>
      <c r="C2410" s="1" t="s">
        <v>6441</v>
      </c>
      <c r="D2410" s="1" t="s">
        <v>6442</v>
      </c>
      <c r="E2410" s="1" t="s">
        <v>5145</v>
      </c>
      <c r="F2410" s="1" t="s">
        <v>457</v>
      </c>
      <c r="G2410" s="1" t="s">
        <v>1064</v>
      </c>
      <c r="H2410" s="1" t="s">
        <v>6443</v>
      </c>
      <c r="I2410" s="1">
        <f>+Territorio[[#This Row],[id]]</f>
        <v>2400</v>
      </c>
    </row>
    <row r="2411" spans="2:9" x14ac:dyDescent="0.3">
      <c r="B2411">
        <v>2401</v>
      </c>
      <c r="C2411" s="1" t="s">
        <v>6444</v>
      </c>
      <c r="D2411" s="1" t="s">
        <v>6445</v>
      </c>
      <c r="E2411" s="1" t="s">
        <v>5145</v>
      </c>
      <c r="F2411" s="1" t="s">
        <v>457</v>
      </c>
      <c r="G2411" s="1" t="s">
        <v>1064</v>
      </c>
      <c r="H2411" s="1" t="s">
        <v>6446</v>
      </c>
      <c r="I2411" s="1">
        <f>+Territorio[[#This Row],[id]]</f>
        <v>2401</v>
      </c>
    </row>
    <row r="2412" spans="2:9" x14ac:dyDescent="0.3">
      <c r="B2412">
        <v>2402</v>
      </c>
      <c r="C2412" s="1" t="s">
        <v>5955</v>
      </c>
      <c r="D2412" s="1" t="s">
        <v>6447</v>
      </c>
      <c r="E2412" s="1" t="s">
        <v>5145</v>
      </c>
      <c r="F2412" s="1" t="s">
        <v>457</v>
      </c>
      <c r="G2412" s="1" t="s">
        <v>1064</v>
      </c>
      <c r="H2412" s="1" t="s">
        <v>6448</v>
      </c>
      <c r="I2412" s="1">
        <f>+Territorio[[#This Row],[id]]</f>
        <v>2402</v>
      </c>
    </row>
    <row r="2413" spans="2:9" x14ac:dyDescent="0.3">
      <c r="B2413">
        <v>2403</v>
      </c>
      <c r="C2413" s="1" t="s">
        <v>6449</v>
      </c>
      <c r="D2413" s="1" t="s">
        <v>6450</v>
      </c>
      <c r="E2413" s="1" t="s">
        <v>5145</v>
      </c>
      <c r="F2413" s="1" t="s">
        <v>457</v>
      </c>
      <c r="G2413" s="1" t="s">
        <v>1064</v>
      </c>
      <c r="H2413" s="1" t="s">
        <v>6451</v>
      </c>
      <c r="I2413" s="1">
        <f>+Territorio[[#This Row],[id]]</f>
        <v>2403</v>
      </c>
    </row>
    <row r="2414" spans="2:9" x14ac:dyDescent="0.3">
      <c r="B2414">
        <v>2404</v>
      </c>
      <c r="C2414" s="1" t="s">
        <v>6452</v>
      </c>
      <c r="D2414" s="1" t="s">
        <v>6453</v>
      </c>
      <c r="E2414" s="1" t="s">
        <v>5145</v>
      </c>
      <c r="F2414" s="1" t="s">
        <v>457</v>
      </c>
      <c r="G2414" s="1" t="s">
        <v>1064</v>
      </c>
      <c r="H2414" s="1" t="s">
        <v>6454</v>
      </c>
      <c r="I2414" s="1">
        <f>+Territorio[[#This Row],[id]]</f>
        <v>2404</v>
      </c>
    </row>
    <row r="2415" spans="2:9" x14ac:dyDescent="0.3">
      <c r="B2415">
        <v>2405</v>
      </c>
      <c r="C2415" s="1" t="s">
        <v>6455</v>
      </c>
      <c r="D2415" s="1" t="s">
        <v>6456</v>
      </c>
      <c r="E2415" s="1" t="s">
        <v>5145</v>
      </c>
      <c r="F2415" s="1" t="s">
        <v>457</v>
      </c>
      <c r="G2415" s="1" t="s">
        <v>1064</v>
      </c>
      <c r="H2415" s="1" t="s">
        <v>6457</v>
      </c>
      <c r="I2415" s="1">
        <f>+Territorio[[#This Row],[id]]</f>
        <v>2405</v>
      </c>
    </row>
    <row r="2416" spans="2:9" x14ac:dyDescent="0.3">
      <c r="B2416">
        <v>2406</v>
      </c>
      <c r="C2416" s="1" t="s">
        <v>6458</v>
      </c>
      <c r="D2416" s="1" t="s">
        <v>6459</v>
      </c>
      <c r="E2416" s="1" t="s">
        <v>5145</v>
      </c>
      <c r="F2416" s="1" t="s">
        <v>457</v>
      </c>
      <c r="G2416" s="1" t="s">
        <v>1064</v>
      </c>
      <c r="H2416" s="1" t="s">
        <v>6460</v>
      </c>
      <c r="I2416" s="1">
        <f>+Territorio[[#This Row],[id]]</f>
        <v>2406</v>
      </c>
    </row>
    <row r="2417" spans="2:9" x14ac:dyDescent="0.3">
      <c r="B2417">
        <v>2407</v>
      </c>
      <c r="C2417" s="1" t="s">
        <v>6461</v>
      </c>
      <c r="D2417" s="1" t="s">
        <v>6462</v>
      </c>
      <c r="E2417" s="1" t="s">
        <v>5145</v>
      </c>
      <c r="F2417" s="1" t="s">
        <v>457</v>
      </c>
      <c r="G2417" s="1" t="s">
        <v>1064</v>
      </c>
      <c r="H2417" s="1" t="s">
        <v>6463</v>
      </c>
      <c r="I2417" s="1">
        <f>+Territorio[[#This Row],[id]]</f>
        <v>2407</v>
      </c>
    </row>
    <row r="2418" spans="2:9" x14ac:dyDescent="0.3">
      <c r="B2418">
        <v>2408</v>
      </c>
      <c r="C2418" s="1" t="s">
        <v>6464</v>
      </c>
      <c r="D2418" s="1" t="s">
        <v>6465</v>
      </c>
      <c r="E2418" s="1" t="s">
        <v>5145</v>
      </c>
      <c r="F2418" s="1" t="s">
        <v>457</v>
      </c>
      <c r="G2418" s="1" t="s">
        <v>1064</v>
      </c>
      <c r="H2418" s="1" t="s">
        <v>6466</v>
      </c>
      <c r="I2418" s="1">
        <f>+Territorio[[#This Row],[id]]</f>
        <v>2408</v>
      </c>
    </row>
    <row r="2419" spans="2:9" x14ac:dyDescent="0.3">
      <c r="B2419">
        <v>2409</v>
      </c>
      <c r="C2419" s="1" t="s">
        <v>6467</v>
      </c>
      <c r="D2419" s="1" t="s">
        <v>6468</v>
      </c>
      <c r="E2419" s="1" t="s">
        <v>5145</v>
      </c>
      <c r="F2419" s="1" t="s">
        <v>457</v>
      </c>
      <c r="G2419" s="1" t="s">
        <v>1064</v>
      </c>
      <c r="H2419" s="1" t="s">
        <v>6469</v>
      </c>
      <c r="I2419" s="1">
        <f>+Territorio[[#This Row],[id]]</f>
        <v>2409</v>
      </c>
    </row>
    <row r="2420" spans="2:9" x14ac:dyDescent="0.3">
      <c r="B2420">
        <v>2410</v>
      </c>
      <c r="C2420" s="1" t="s">
        <v>6470</v>
      </c>
      <c r="D2420" s="1" t="s">
        <v>6471</v>
      </c>
      <c r="E2420" s="1" t="s">
        <v>5145</v>
      </c>
      <c r="F2420" s="1" t="s">
        <v>457</v>
      </c>
      <c r="G2420" s="1" t="s">
        <v>1064</v>
      </c>
      <c r="H2420" s="1" t="s">
        <v>6472</v>
      </c>
      <c r="I2420" s="1">
        <f>+Territorio[[#This Row],[id]]</f>
        <v>2410</v>
      </c>
    </row>
    <row r="2421" spans="2:9" x14ac:dyDescent="0.3">
      <c r="B2421">
        <v>2411</v>
      </c>
      <c r="C2421" s="1" t="s">
        <v>6473</v>
      </c>
      <c r="D2421" s="1" t="s">
        <v>6474</v>
      </c>
      <c r="E2421" s="1" t="s">
        <v>5145</v>
      </c>
      <c r="F2421" s="1" t="s">
        <v>457</v>
      </c>
      <c r="G2421" s="1" t="s">
        <v>1064</v>
      </c>
      <c r="H2421" s="1" t="s">
        <v>6475</v>
      </c>
      <c r="I2421" s="1">
        <f>+Territorio[[#This Row],[id]]</f>
        <v>2411</v>
      </c>
    </row>
    <row r="2422" spans="2:9" x14ac:dyDescent="0.3">
      <c r="B2422">
        <v>2412</v>
      </c>
      <c r="C2422" s="1" t="s">
        <v>6476</v>
      </c>
      <c r="D2422" s="1" t="s">
        <v>6477</v>
      </c>
      <c r="E2422" s="1" t="s">
        <v>5145</v>
      </c>
      <c r="F2422" s="1" t="s">
        <v>457</v>
      </c>
      <c r="G2422" s="1" t="s">
        <v>1064</v>
      </c>
      <c r="H2422" s="1" t="s">
        <v>6478</v>
      </c>
      <c r="I2422" s="1">
        <f>+Territorio[[#This Row],[id]]</f>
        <v>2412</v>
      </c>
    </row>
    <row r="2423" spans="2:9" x14ac:dyDescent="0.3">
      <c r="B2423">
        <v>2413</v>
      </c>
      <c r="C2423" s="1" t="s">
        <v>5848</v>
      </c>
      <c r="D2423" s="1" t="s">
        <v>6479</v>
      </c>
      <c r="E2423" s="1" t="s">
        <v>5145</v>
      </c>
      <c r="F2423" s="1" t="s">
        <v>457</v>
      </c>
      <c r="G2423" s="1" t="s">
        <v>1064</v>
      </c>
      <c r="H2423" s="1" t="s">
        <v>6480</v>
      </c>
      <c r="I2423" s="1">
        <f>+Territorio[[#This Row],[id]]</f>
        <v>2413</v>
      </c>
    </row>
    <row r="2424" spans="2:9" x14ac:dyDescent="0.3">
      <c r="B2424">
        <v>2414</v>
      </c>
      <c r="C2424" s="1" t="s">
        <v>6481</v>
      </c>
      <c r="D2424" s="1" t="s">
        <v>6482</v>
      </c>
      <c r="E2424" s="1" t="s">
        <v>5145</v>
      </c>
      <c r="F2424" s="1" t="s">
        <v>457</v>
      </c>
      <c r="G2424" s="1" t="s">
        <v>1064</v>
      </c>
      <c r="H2424" s="1" t="s">
        <v>6483</v>
      </c>
      <c r="I2424" s="1">
        <f>+Territorio[[#This Row],[id]]</f>
        <v>2414</v>
      </c>
    </row>
    <row r="2425" spans="2:9" x14ac:dyDescent="0.3">
      <c r="B2425">
        <v>2415</v>
      </c>
      <c r="C2425" s="1" t="s">
        <v>6484</v>
      </c>
      <c r="D2425" s="1" t="s">
        <v>6485</v>
      </c>
      <c r="E2425" s="1" t="s">
        <v>5145</v>
      </c>
      <c r="F2425" s="1" t="s">
        <v>457</v>
      </c>
      <c r="G2425" s="1" t="s">
        <v>1064</v>
      </c>
      <c r="H2425" s="1" t="s">
        <v>6486</v>
      </c>
      <c r="I2425" s="1">
        <f>+Territorio[[#This Row],[id]]</f>
        <v>2415</v>
      </c>
    </row>
    <row r="2426" spans="2:9" x14ac:dyDescent="0.3">
      <c r="B2426">
        <v>2416</v>
      </c>
      <c r="C2426" s="1" t="s">
        <v>6487</v>
      </c>
      <c r="D2426" s="1" t="s">
        <v>6488</v>
      </c>
      <c r="E2426" s="1" t="s">
        <v>5145</v>
      </c>
      <c r="F2426" s="1" t="s">
        <v>457</v>
      </c>
      <c r="G2426" s="1" t="s">
        <v>1064</v>
      </c>
      <c r="H2426" s="1" t="s">
        <v>6489</v>
      </c>
      <c r="I2426" s="1">
        <f>+Territorio[[#This Row],[id]]</f>
        <v>2416</v>
      </c>
    </row>
    <row r="2427" spans="2:9" x14ac:dyDescent="0.3">
      <c r="B2427">
        <v>2417</v>
      </c>
      <c r="C2427" s="1" t="s">
        <v>6490</v>
      </c>
      <c r="D2427" s="1" t="s">
        <v>6491</v>
      </c>
      <c r="E2427" s="1" t="s">
        <v>5145</v>
      </c>
      <c r="F2427" s="1" t="s">
        <v>457</v>
      </c>
      <c r="G2427" s="1" t="s">
        <v>1064</v>
      </c>
      <c r="H2427" s="1" t="s">
        <v>6492</v>
      </c>
      <c r="I2427" s="1">
        <f>+Territorio[[#This Row],[id]]</f>
        <v>2417</v>
      </c>
    </row>
    <row r="2428" spans="2:9" x14ac:dyDescent="0.3">
      <c r="B2428">
        <v>2418</v>
      </c>
      <c r="C2428" s="1" t="s">
        <v>6493</v>
      </c>
      <c r="D2428" s="1" t="s">
        <v>6494</v>
      </c>
      <c r="E2428" s="1" t="s">
        <v>5145</v>
      </c>
      <c r="F2428" s="1" t="s">
        <v>457</v>
      </c>
      <c r="G2428" s="1" t="s">
        <v>1064</v>
      </c>
      <c r="H2428" s="1" t="s">
        <v>6495</v>
      </c>
      <c r="I2428" s="1">
        <f>+Territorio[[#This Row],[id]]</f>
        <v>2418</v>
      </c>
    </row>
    <row r="2429" spans="2:9" x14ac:dyDescent="0.3">
      <c r="B2429">
        <v>2419</v>
      </c>
      <c r="C2429" s="1" t="s">
        <v>5296</v>
      </c>
      <c r="D2429" s="1" t="s">
        <v>6496</v>
      </c>
      <c r="E2429" s="1" t="s">
        <v>5145</v>
      </c>
      <c r="F2429" s="1" t="s">
        <v>457</v>
      </c>
      <c r="G2429" s="1" t="s">
        <v>1064</v>
      </c>
      <c r="H2429" s="1" t="s">
        <v>6497</v>
      </c>
      <c r="I2429" s="1">
        <f>+Territorio[[#This Row],[id]]</f>
        <v>2419</v>
      </c>
    </row>
    <row r="2430" spans="2:9" x14ac:dyDescent="0.3">
      <c r="B2430">
        <v>2420</v>
      </c>
      <c r="C2430" s="1" t="s">
        <v>5911</v>
      </c>
      <c r="D2430" s="1" t="s">
        <v>6498</v>
      </c>
      <c r="E2430" s="1" t="s">
        <v>5145</v>
      </c>
      <c r="F2430" s="1" t="s">
        <v>457</v>
      </c>
      <c r="G2430" s="1" t="s">
        <v>1064</v>
      </c>
      <c r="H2430" s="1" t="s">
        <v>6499</v>
      </c>
      <c r="I2430" s="1">
        <f>+Territorio[[#This Row],[id]]</f>
        <v>2420</v>
      </c>
    </row>
    <row r="2431" spans="2:9" x14ac:dyDescent="0.3">
      <c r="B2431">
        <v>2421</v>
      </c>
      <c r="C2431" s="1" t="s">
        <v>6500</v>
      </c>
      <c r="D2431" s="1" t="s">
        <v>6501</v>
      </c>
      <c r="E2431" s="1" t="s">
        <v>5145</v>
      </c>
      <c r="F2431" s="1" t="s">
        <v>457</v>
      </c>
      <c r="G2431" s="1" t="s">
        <v>1064</v>
      </c>
      <c r="H2431" s="1" t="s">
        <v>6502</v>
      </c>
      <c r="I2431" s="1">
        <f>+Territorio[[#This Row],[id]]</f>
        <v>2421</v>
      </c>
    </row>
    <row r="2432" spans="2:9" x14ac:dyDescent="0.3">
      <c r="B2432">
        <v>2422</v>
      </c>
      <c r="C2432" s="1" t="s">
        <v>6503</v>
      </c>
      <c r="D2432" s="1" t="s">
        <v>6504</v>
      </c>
      <c r="E2432" s="1" t="s">
        <v>5145</v>
      </c>
      <c r="F2432" s="1" t="s">
        <v>457</v>
      </c>
      <c r="G2432" s="1" t="s">
        <v>1064</v>
      </c>
      <c r="H2432" s="1" t="s">
        <v>6505</v>
      </c>
      <c r="I2432" s="1">
        <f>+Territorio[[#This Row],[id]]</f>
        <v>2422</v>
      </c>
    </row>
    <row r="2433" spans="2:9" x14ac:dyDescent="0.3">
      <c r="B2433">
        <v>2423</v>
      </c>
      <c r="C2433" s="1" t="s">
        <v>6506</v>
      </c>
      <c r="D2433" s="1" t="s">
        <v>6507</v>
      </c>
      <c r="E2433" s="1" t="s">
        <v>5145</v>
      </c>
      <c r="F2433" s="1" t="s">
        <v>457</v>
      </c>
      <c r="G2433" s="1" t="s">
        <v>1064</v>
      </c>
      <c r="H2433" s="1" t="s">
        <v>6508</v>
      </c>
      <c r="I2433" s="1">
        <f>+Territorio[[#This Row],[id]]</f>
        <v>2423</v>
      </c>
    </row>
    <row r="2434" spans="2:9" x14ac:dyDescent="0.3">
      <c r="B2434">
        <v>2424</v>
      </c>
      <c r="C2434" s="1" t="s">
        <v>6509</v>
      </c>
      <c r="D2434" s="1" t="s">
        <v>6510</v>
      </c>
      <c r="E2434" s="1" t="s">
        <v>5145</v>
      </c>
      <c r="F2434" s="1" t="s">
        <v>457</v>
      </c>
      <c r="G2434" s="1" t="s">
        <v>1064</v>
      </c>
      <c r="H2434" s="1" t="s">
        <v>6511</v>
      </c>
      <c r="I2434" s="1">
        <f>+Territorio[[#This Row],[id]]</f>
        <v>2424</v>
      </c>
    </row>
    <row r="2435" spans="2:9" x14ac:dyDescent="0.3">
      <c r="B2435">
        <v>2425</v>
      </c>
      <c r="C2435" s="1" t="s">
        <v>6512</v>
      </c>
      <c r="D2435" s="1" t="s">
        <v>6513</v>
      </c>
      <c r="E2435" s="1" t="s">
        <v>5145</v>
      </c>
      <c r="F2435" s="1" t="s">
        <v>457</v>
      </c>
      <c r="G2435" s="1" t="s">
        <v>1064</v>
      </c>
      <c r="H2435" s="1" t="s">
        <v>6514</v>
      </c>
      <c r="I2435" s="1">
        <f>+Territorio[[#This Row],[id]]</f>
        <v>2425</v>
      </c>
    </row>
    <row r="2436" spans="2:9" x14ac:dyDescent="0.3">
      <c r="B2436">
        <v>2426</v>
      </c>
      <c r="C2436" s="1" t="s">
        <v>6515</v>
      </c>
      <c r="D2436" s="1" t="s">
        <v>6516</v>
      </c>
      <c r="E2436" s="1" t="s">
        <v>5145</v>
      </c>
      <c r="F2436" s="1" t="s">
        <v>457</v>
      </c>
      <c r="G2436" s="1" t="s">
        <v>1064</v>
      </c>
      <c r="H2436" s="1" t="s">
        <v>6517</v>
      </c>
      <c r="I2436" s="1">
        <f>+Territorio[[#This Row],[id]]</f>
        <v>2426</v>
      </c>
    </row>
    <row r="2437" spans="2:9" x14ac:dyDescent="0.3">
      <c r="B2437">
        <v>2427</v>
      </c>
      <c r="C2437" s="1" t="s">
        <v>885</v>
      </c>
      <c r="D2437" s="1" t="s">
        <v>6518</v>
      </c>
      <c r="E2437" s="1" t="s">
        <v>5145</v>
      </c>
      <c r="F2437" s="1" t="s">
        <v>457</v>
      </c>
      <c r="G2437" s="1" t="s">
        <v>1064</v>
      </c>
      <c r="H2437" s="1" t="s">
        <v>6519</v>
      </c>
      <c r="I2437" s="1">
        <f>+Territorio[[#This Row],[id]]</f>
        <v>2427</v>
      </c>
    </row>
    <row r="2438" spans="2:9" x14ac:dyDescent="0.3">
      <c r="B2438">
        <v>2428</v>
      </c>
      <c r="C2438" s="1" t="s">
        <v>2089</v>
      </c>
      <c r="D2438" s="1" t="s">
        <v>6520</v>
      </c>
      <c r="E2438" s="1" t="s">
        <v>5145</v>
      </c>
      <c r="F2438" s="1" t="s">
        <v>457</v>
      </c>
      <c r="G2438" s="1" t="s">
        <v>1064</v>
      </c>
      <c r="H2438" s="1" t="s">
        <v>6521</v>
      </c>
      <c r="I2438" s="1">
        <f>+Territorio[[#This Row],[id]]</f>
        <v>2428</v>
      </c>
    </row>
    <row r="2439" spans="2:9" x14ac:dyDescent="0.3">
      <c r="B2439">
        <v>2429</v>
      </c>
      <c r="C2439" s="1" t="s">
        <v>5817</v>
      </c>
      <c r="D2439" s="1" t="s">
        <v>6522</v>
      </c>
      <c r="E2439" s="1" t="s">
        <v>5145</v>
      </c>
      <c r="F2439" s="1" t="s">
        <v>457</v>
      </c>
      <c r="G2439" s="1" t="s">
        <v>1064</v>
      </c>
      <c r="H2439" s="1" t="s">
        <v>6523</v>
      </c>
      <c r="I2439" s="1">
        <f>+Territorio[[#This Row],[id]]</f>
        <v>2429</v>
      </c>
    </row>
    <row r="2440" spans="2:9" x14ac:dyDescent="0.3">
      <c r="B2440">
        <v>2430</v>
      </c>
      <c r="C2440" s="1" t="s">
        <v>6524</v>
      </c>
      <c r="D2440" s="1" t="s">
        <v>6525</v>
      </c>
      <c r="E2440" s="1" t="s">
        <v>5145</v>
      </c>
      <c r="F2440" s="1" t="s">
        <v>457</v>
      </c>
      <c r="G2440" s="1" t="s">
        <v>1064</v>
      </c>
      <c r="H2440" s="1" t="s">
        <v>6526</v>
      </c>
      <c r="I2440" s="1">
        <f>+Territorio[[#This Row],[id]]</f>
        <v>2430</v>
      </c>
    </row>
    <row r="2441" spans="2:9" x14ac:dyDescent="0.3">
      <c r="B2441">
        <v>2431</v>
      </c>
      <c r="C2441" s="1" t="s">
        <v>6527</v>
      </c>
      <c r="D2441" s="1" t="s">
        <v>6528</v>
      </c>
      <c r="E2441" s="1" t="s">
        <v>5145</v>
      </c>
      <c r="F2441" s="1" t="s">
        <v>457</v>
      </c>
      <c r="G2441" s="1" t="s">
        <v>1064</v>
      </c>
      <c r="H2441" s="1" t="s">
        <v>6529</v>
      </c>
      <c r="I2441" s="1">
        <f>+Territorio[[#This Row],[id]]</f>
        <v>2431</v>
      </c>
    </row>
    <row r="2442" spans="2:9" x14ac:dyDescent="0.3">
      <c r="B2442">
        <v>2432</v>
      </c>
      <c r="C2442" s="1" t="s">
        <v>6530</v>
      </c>
      <c r="D2442" s="1" t="s">
        <v>6531</v>
      </c>
      <c r="E2442" s="1" t="s">
        <v>5145</v>
      </c>
      <c r="F2442" s="1" t="s">
        <v>457</v>
      </c>
      <c r="G2442" s="1" t="s">
        <v>1064</v>
      </c>
      <c r="H2442" s="1" t="s">
        <v>6532</v>
      </c>
      <c r="I2442" s="1">
        <f>+Territorio[[#This Row],[id]]</f>
        <v>2432</v>
      </c>
    </row>
    <row r="2443" spans="2:9" x14ac:dyDescent="0.3">
      <c r="B2443">
        <v>2433</v>
      </c>
      <c r="C2443" s="1" t="s">
        <v>6533</v>
      </c>
      <c r="D2443" s="1" t="s">
        <v>6534</v>
      </c>
      <c r="E2443" s="1" t="s">
        <v>5145</v>
      </c>
      <c r="F2443" s="1" t="s">
        <v>457</v>
      </c>
      <c r="G2443" s="1" t="s">
        <v>1064</v>
      </c>
      <c r="H2443" s="1" t="s">
        <v>6535</v>
      </c>
      <c r="I2443" s="1">
        <f>+Territorio[[#This Row],[id]]</f>
        <v>2433</v>
      </c>
    </row>
    <row r="2444" spans="2:9" x14ac:dyDescent="0.3">
      <c r="B2444">
        <v>2434</v>
      </c>
      <c r="C2444" s="1" t="s">
        <v>6536</v>
      </c>
      <c r="D2444" s="1" t="s">
        <v>6537</v>
      </c>
      <c r="E2444" s="1" t="s">
        <v>5145</v>
      </c>
      <c r="F2444" s="1" t="s">
        <v>457</v>
      </c>
      <c r="G2444" s="1" t="s">
        <v>1064</v>
      </c>
      <c r="H2444" s="1" t="s">
        <v>6538</v>
      </c>
      <c r="I2444" s="1">
        <f>+Territorio[[#This Row],[id]]</f>
        <v>2434</v>
      </c>
    </row>
    <row r="2445" spans="2:9" x14ac:dyDescent="0.3">
      <c r="B2445">
        <v>2435</v>
      </c>
      <c r="C2445" s="1" t="s">
        <v>6539</v>
      </c>
      <c r="D2445" s="1" t="s">
        <v>6540</v>
      </c>
      <c r="E2445" s="1" t="s">
        <v>5145</v>
      </c>
      <c r="F2445" s="1" t="s">
        <v>457</v>
      </c>
      <c r="G2445" s="1" t="s">
        <v>1064</v>
      </c>
      <c r="H2445" s="1" t="s">
        <v>6541</v>
      </c>
      <c r="I2445" s="1">
        <f>+Territorio[[#This Row],[id]]</f>
        <v>2435</v>
      </c>
    </row>
    <row r="2446" spans="2:9" x14ac:dyDescent="0.3">
      <c r="B2446">
        <v>2436</v>
      </c>
      <c r="C2446" s="1" t="s">
        <v>6542</v>
      </c>
      <c r="D2446" s="1" t="s">
        <v>6543</v>
      </c>
      <c r="E2446" s="1" t="s">
        <v>5145</v>
      </c>
      <c r="F2446" s="1" t="s">
        <v>457</v>
      </c>
      <c r="G2446" s="1" t="s">
        <v>1064</v>
      </c>
      <c r="H2446" s="1" t="s">
        <v>6544</v>
      </c>
      <c r="I2446" s="1">
        <f>+Territorio[[#This Row],[id]]</f>
        <v>2436</v>
      </c>
    </row>
    <row r="2447" spans="2:9" x14ac:dyDescent="0.3">
      <c r="B2447">
        <v>2437</v>
      </c>
      <c r="C2447" s="1" t="s">
        <v>6545</v>
      </c>
      <c r="D2447" s="1" t="s">
        <v>6546</v>
      </c>
      <c r="E2447" s="1" t="s">
        <v>5145</v>
      </c>
      <c r="F2447" s="1" t="s">
        <v>457</v>
      </c>
      <c r="G2447" s="1" t="s">
        <v>1064</v>
      </c>
      <c r="H2447" s="1" t="s">
        <v>6547</v>
      </c>
      <c r="I2447" s="1">
        <f>+Territorio[[#This Row],[id]]</f>
        <v>2437</v>
      </c>
    </row>
    <row r="2448" spans="2:9" x14ac:dyDescent="0.3">
      <c r="B2448">
        <v>2438</v>
      </c>
      <c r="C2448" s="1" t="s">
        <v>6064</v>
      </c>
      <c r="D2448" s="1" t="s">
        <v>6548</v>
      </c>
      <c r="E2448" s="1" t="s">
        <v>5145</v>
      </c>
      <c r="F2448" s="1" t="s">
        <v>457</v>
      </c>
      <c r="G2448" s="1" t="s">
        <v>1064</v>
      </c>
      <c r="H2448" s="1" t="s">
        <v>6549</v>
      </c>
      <c r="I2448" s="1">
        <f>+Territorio[[#This Row],[id]]</f>
        <v>2438</v>
      </c>
    </row>
    <row r="2449" spans="2:9" x14ac:dyDescent="0.3">
      <c r="B2449">
        <v>2439</v>
      </c>
      <c r="C2449" s="1" t="s">
        <v>6550</v>
      </c>
      <c r="D2449" s="1" t="s">
        <v>6551</v>
      </c>
      <c r="E2449" s="1" t="s">
        <v>5145</v>
      </c>
      <c r="F2449" s="1" t="s">
        <v>457</v>
      </c>
      <c r="G2449" s="1" t="s">
        <v>1064</v>
      </c>
      <c r="H2449" s="1" t="s">
        <v>6552</v>
      </c>
      <c r="I2449" s="1">
        <f>+Territorio[[#This Row],[id]]</f>
        <v>2439</v>
      </c>
    </row>
    <row r="2450" spans="2:9" x14ac:dyDescent="0.3">
      <c r="B2450">
        <v>2440</v>
      </c>
      <c r="C2450" s="1" t="s">
        <v>6553</v>
      </c>
      <c r="D2450" s="1" t="s">
        <v>6554</v>
      </c>
      <c r="E2450" s="1" t="s">
        <v>5145</v>
      </c>
      <c r="F2450" s="1" t="s">
        <v>457</v>
      </c>
      <c r="G2450" s="1" t="s">
        <v>1064</v>
      </c>
      <c r="H2450" s="1" t="s">
        <v>6555</v>
      </c>
      <c r="I2450" s="1">
        <f>+Territorio[[#This Row],[id]]</f>
        <v>2440</v>
      </c>
    </row>
    <row r="2451" spans="2:9" x14ac:dyDescent="0.3">
      <c r="B2451">
        <v>2441</v>
      </c>
      <c r="C2451" s="1" t="s">
        <v>6556</v>
      </c>
      <c r="D2451" s="1" t="s">
        <v>6557</v>
      </c>
      <c r="E2451" s="1" t="s">
        <v>5145</v>
      </c>
      <c r="F2451" s="1" t="s">
        <v>457</v>
      </c>
      <c r="G2451" s="1" t="s">
        <v>1064</v>
      </c>
      <c r="H2451" s="1" t="s">
        <v>6558</v>
      </c>
      <c r="I2451" s="1">
        <f>+Territorio[[#This Row],[id]]</f>
        <v>2441</v>
      </c>
    </row>
    <row r="2452" spans="2:9" x14ac:dyDescent="0.3">
      <c r="B2452">
        <v>2442</v>
      </c>
      <c r="C2452" s="1" t="s">
        <v>6559</v>
      </c>
      <c r="D2452" s="1" t="s">
        <v>6560</v>
      </c>
      <c r="E2452" s="1" t="s">
        <v>5145</v>
      </c>
      <c r="F2452" s="1" t="s">
        <v>457</v>
      </c>
      <c r="G2452" s="1" t="s">
        <v>1064</v>
      </c>
      <c r="H2452" s="1" t="s">
        <v>6561</v>
      </c>
      <c r="I2452" s="1">
        <f>+Territorio[[#This Row],[id]]</f>
        <v>2442</v>
      </c>
    </row>
    <row r="2453" spans="2:9" x14ac:dyDescent="0.3">
      <c r="B2453">
        <v>2443</v>
      </c>
      <c r="C2453" s="1" t="s">
        <v>6562</v>
      </c>
      <c r="D2453" s="1" t="s">
        <v>6563</v>
      </c>
      <c r="E2453" s="1" t="s">
        <v>5145</v>
      </c>
      <c r="F2453" s="1" t="s">
        <v>457</v>
      </c>
      <c r="G2453" s="1" t="s">
        <v>1064</v>
      </c>
      <c r="H2453" s="1" t="s">
        <v>6564</v>
      </c>
      <c r="I2453" s="1">
        <f>+Territorio[[#This Row],[id]]</f>
        <v>2443</v>
      </c>
    </row>
    <row r="2454" spans="2:9" x14ac:dyDescent="0.3">
      <c r="B2454">
        <v>2444</v>
      </c>
      <c r="C2454" s="1" t="s">
        <v>5630</v>
      </c>
      <c r="D2454" s="1" t="s">
        <v>6565</v>
      </c>
      <c r="E2454" s="1" t="s">
        <v>5145</v>
      </c>
      <c r="F2454" s="1" t="s">
        <v>457</v>
      </c>
      <c r="G2454" s="1" t="s">
        <v>1064</v>
      </c>
      <c r="H2454" s="1" t="s">
        <v>6566</v>
      </c>
      <c r="I2454" s="1">
        <f>+Territorio[[#This Row],[id]]</f>
        <v>2444</v>
      </c>
    </row>
    <row r="2455" spans="2:9" x14ac:dyDescent="0.3">
      <c r="B2455">
        <v>2445</v>
      </c>
      <c r="C2455" s="1" t="s">
        <v>6567</v>
      </c>
      <c r="D2455" s="1" t="s">
        <v>6568</v>
      </c>
      <c r="E2455" s="1" t="s">
        <v>5145</v>
      </c>
      <c r="F2455" s="1" t="s">
        <v>457</v>
      </c>
      <c r="G2455" s="1" t="s">
        <v>1064</v>
      </c>
      <c r="H2455" s="1" t="s">
        <v>6569</v>
      </c>
      <c r="I2455" s="1">
        <f>+Territorio[[#This Row],[id]]</f>
        <v>2445</v>
      </c>
    </row>
    <row r="2456" spans="2:9" x14ac:dyDescent="0.3">
      <c r="B2456">
        <v>2446</v>
      </c>
      <c r="C2456" s="1" t="s">
        <v>6570</v>
      </c>
      <c r="D2456" s="1" t="s">
        <v>6571</v>
      </c>
      <c r="E2456" s="1" t="s">
        <v>5145</v>
      </c>
      <c r="F2456" s="1" t="s">
        <v>457</v>
      </c>
      <c r="G2456" s="1" t="s">
        <v>1064</v>
      </c>
      <c r="H2456" s="1" t="s">
        <v>6572</v>
      </c>
      <c r="I2456" s="1">
        <f>+Territorio[[#This Row],[id]]</f>
        <v>2446</v>
      </c>
    </row>
    <row r="2457" spans="2:9" x14ac:dyDescent="0.3">
      <c r="B2457">
        <v>2447</v>
      </c>
      <c r="C2457" s="1" t="s">
        <v>6458</v>
      </c>
      <c r="D2457" s="1" t="s">
        <v>6573</v>
      </c>
      <c r="E2457" s="1" t="s">
        <v>5145</v>
      </c>
      <c r="F2457" s="1" t="s">
        <v>457</v>
      </c>
      <c r="G2457" s="1" t="s">
        <v>1064</v>
      </c>
      <c r="H2457" s="1" t="s">
        <v>6574</v>
      </c>
      <c r="I2457" s="1">
        <f>+Territorio[[#This Row],[id]]</f>
        <v>2447</v>
      </c>
    </row>
    <row r="2458" spans="2:9" x14ac:dyDescent="0.3">
      <c r="B2458">
        <v>2448</v>
      </c>
      <c r="C2458" s="1" t="s">
        <v>6575</v>
      </c>
      <c r="D2458" s="1" t="s">
        <v>6576</v>
      </c>
      <c r="E2458" s="1" t="s">
        <v>5145</v>
      </c>
      <c r="F2458" s="1" t="s">
        <v>457</v>
      </c>
      <c r="G2458" s="1" t="s">
        <v>1064</v>
      </c>
      <c r="H2458" s="1" t="s">
        <v>6577</v>
      </c>
      <c r="I2458" s="1">
        <f>+Territorio[[#This Row],[id]]</f>
        <v>2448</v>
      </c>
    </row>
    <row r="2459" spans="2:9" x14ac:dyDescent="0.3">
      <c r="B2459">
        <v>2449</v>
      </c>
      <c r="C2459" s="1" t="s">
        <v>6578</v>
      </c>
      <c r="D2459" s="1" t="s">
        <v>6579</v>
      </c>
      <c r="E2459" s="1" t="s">
        <v>5145</v>
      </c>
      <c r="F2459" s="1" t="s">
        <v>457</v>
      </c>
      <c r="G2459" s="1" t="s">
        <v>1064</v>
      </c>
      <c r="H2459" s="1" t="s">
        <v>6580</v>
      </c>
      <c r="I2459" s="1">
        <f>+Territorio[[#This Row],[id]]</f>
        <v>2449</v>
      </c>
    </row>
    <row r="2460" spans="2:9" x14ac:dyDescent="0.3">
      <c r="B2460">
        <v>2450</v>
      </c>
      <c r="C2460" s="1" t="s">
        <v>6581</v>
      </c>
      <c r="D2460" s="1" t="s">
        <v>6582</v>
      </c>
      <c r="E2460" s="1" t="s">
        <v>5145</v>
      </c>
      <c r="F2460" s="1" t="s">
        <v>457</v>
      </c>
      <c r="G2460" s="1" t="s">
        <v>1064</v>
      </c>
      <c r="H2460" s="1" t="s">
        <v>6583</v>
      </c>
      <c r="I2460" s="1">
        <f>+Territorio[[#This Row],[id]]</f>
        <v>2450</v>
      </c>
    </row>
    <row r="2461" spans="2:9" x14ac:dyDescent="0.3">
      <c r="B2461">
        <v>2451</v>
      </c>
      <c r="C2461" s="1" t="s">
        <v>6584</v>
      </c>
      <c r="D2461" s="1" t="s">
        <v>6585</v>
      </c>
      <c r="E2461" s="1" t="s">
        <v>5145</v>
      </c>
      <c r="F2461" s="1" t="s">
        <v>457</v>
      </c>
      <c r="G2461" s="1" t="s">
        <v>1064</v>
      </c>
      <c r="H2461" s="1" t="s">
        <v>6586</v>
      </c>
      <c r="I2461" s="1">
        <f>+Territorio[[#This Row],[id]]</f>
        <v>2451</v>
      </c>
    </row>
    <row r="2462" spans="2:9" x14ac:dyDescent="0.3">
      <c r="B2462">
        <v>2452</v>
      </c>
      <c r="C2462" s="1" t="s">
        <v>6587</v>
      </c>
      <c r="D2462" s="1" t="s">
        <v>6588</v>
      </c>
      <c r="E2462" s="1" t="s">
        <v>5145</v>
      </c>
      <c r="F2462" s="1" t="s">
        <v>457</v>
      </c>
      <c r="G2462" s="1" t="s">
        <v>1064</v>
      </c>
      <c r="H2462" s="1" t="s">
        <v>6589</v>
      </c>
      <c r="I2462" s="1">
        <f>+Territorio[[#This Row],[id]]</f>
        <v>2452</v>
      </c>
    </row>
    <row r="2463" spans="2:9" x14ac:dyDescent="0.3">
      <c r="B2463">
        <v>2453</v>
      </c>
      <c r="C2463" s="1" t="s">
        <v>6590</v>
      </c>
      <c r="D2463" s="1" t="s">
        <v>6591</v>
      </c>
      <c r="E2463" s="1" t="s">
        <v>5145</v>
      </c>
      <c r="F2463" s="1" t="s">
        <v>457</v>
      </c>
      <c r="G2463" s="1" t="s">
        <v>1064</v>
      </c>
      <c r="H2463" s="1" t="s">
        <v>6592</v>
      </c>
      <c r="I2463" s="1">
        <f>+Territorio[[#This Row],[id]]</f>
        <v>2453</v>
      </c>
    </row>
    <row r="2464" spans="2:9" x14ac:dyDescent="0.3">
      <c r="B2464">
        <v>2454</v>
      </c>
      <c r="C2464" s="1" t="s">
        <v>6102</v>
      </c>
      <c r="D2464" s="1" t="s">
        <v>6593</v>
      </c>
      <c r="E2464" s="1" t="s">
        <v>5145</v>
      </c>
      <c r="F2464" s="1" t="s">
        <v>457</v>
      </c>
      <c r="G2464" s="1" t="s">
        <v>1064</v>
      </c>
      <c r="H2464" s="1" t="s">
        <v>6594</v>
      </c>
      <c r="I2464" s="1">
        <f>+Territorio[[#This Row],[id]]</f>
        <v>2454</v>
      </c>
    </row>
    <row r="2465" spans="2:9" x14ac:dyDescent="0.3">
      <c r="B2465">
        <v>2455</v>
      </c>
      <c r="C2465" s="1" t="s">
        <v>6595</v>
      </c>
      <c r="D2465" s="1" t="s">
        <v>6596</v>
      </c>
      <c r="E2465" s="1" t="s">
        <v>5145</v>
      </c>
      <c r="F2465" s="1" t="s">
        <v>457</v>
      </c>
      <c r="G2465" s="1" t="s">
        <v>1064</v>
      </c>
      <c r="H2465" s="1" t="s">
        <v>6597</v>
      </c>
      <c r="I2465" s="1">
        <f>+Territorio[[#This Row],[id]]</f>
        <v>2455</v>
      </c>
    </row>
    <row r="2466" spans="2:9" x14ac:dyDescent="0.3">
      <c r="B2466">
        <v>2456</v>
      </c>
      <c r="C2466" s="1" t="s">
        <v>6598</v>
      </c>
      <c r="D2466" s="1" t="s">
        <v>6599</v>
      </c>
      <c r="E2466" s="1" t="s">
        <v>5145</v>
      </c>
      <c r="F2466" s="1" t="s">
        <v>457</v>
      </c>
      <c r="G2466" s="1" t="s">
        <v>1064</v>
      </c>
      <c r="H2466" s="1" t="s">
        <v>6600</v>
      </c>
      <c r="I2466" s="1">
        <f>+Territorio[[#This Row],[id]]</f>
        <v>2456</v>
      </c>
    </row>
    <row r="2467" spans="2:9" x14ac:dyDescent="0.3">
      <c r="B2467">
        <v>2457</v>
      </c>
      <c r="C2467" s="1" t="s">
        <v>6601</v>
      </c>
      <c r="D2467" s="1" t="s">
        <v>6602</v>
      </c>
      <c r="E2467" s="1" t="s">
        <v>5145</v>
      </c>
      <c r="F2467" s="1" t="s">
        <v>457</v>
      </c>
      <c r="G2467" s="1" t="s">
        <v>1064</v>
      </c>
      <c r="H2467" s="1" t="s">
        <v>6603</v>
      </c>
      <c r="I2467" s="1">
        <f>+Territorio[[#This Row],[id]]</f>
        <v>2457</v>
      </c>
    </row>
    <row r="2468" spans="2:9" x14ac:dyDescent="0.3">
      <c r="B2468">
        <v>2458</v>
      </c>
      <c r="C2468" s="1" t="s">
        <v>5474</v>
      </c>
      <c r="D2468" s="1" t="s">
        <v>6604</v>
      </c>
      <c r="E2468" s="1" t="s">
        <v>5145</v>
      </c>
      <c r="F2468" s="1" t="s">
        <v>457</v>
      </c>
      <c r="G2468" s="1" t="s">
        <v>1064</v>
      </c>
      <c r="H2468" s="1" t="s">
        <v>6605</v>
      </c>
      <c r="I2468" s="1">
        <f>+Territorio[[#This Row],[id]]</f>
        <v>2458</v>
      </c>
    </row>
    <row r="2469" spans="2:9" x14ac:dyDescent="0.3">
      <c r="B2469">
        <v>2459</v>
      </c>
      <c r="C2469" s="1" t="s">
        <v>6606</v>
      </c>
      <c r="D2469" s="1" t="s">
        <v>6607</v>
      </c>
      <c r="E2469" s="1" t="s">
        <v>5145</v>
      </c>
      <c r="F2469" s="1" t="s">
        <v>457</v>
      </c>
      <c r="G2469" s="1" t="s">
        <v>1064</v>
      </c>
      <c r="H2469" s="1" t="s">
        <v>6608</v>
      </c>
      <c r="I2469" s="1">
        <f>+Territorio[[#This Row],[id]]</f>
        <v>2459</v>
      </c>
    </row>
    <row r="2470" spans="2:9" x14ac:dyDescent="0.3">
      <c r="B2470">
        <v>2460</v>
      </c>
      <c r="C2470" s="1" t="s">
        <v>6609</v>
      </c>
      <c r="D2470" s="1" t="s">
        <v>6610</v>
      </c>
      <c r="E2470" s="1" t="s">
        <v>5145</v>
      </c>
      <c r="F2470" s="1" t="s">
        <v>457</v>
      </c>
      <c r="G2470" s="1" t="s">
        <v>1064</v>
      </c>
      <c r="H2470" s="1" t="s">
        <v>6611</v>
      </c>
      <c r="I2470" s="1">
        <f>+Territorio[[#This Row],[id]]</f>
        <v>2460</v>
      </c>
    </row>
    <row r="2471" spans="2:9" x14ac:dyDescent="0.3">
      <c r="B2471">
        <v>2461</v>
      </c>
      <c r="C2471" s="1" t="s">
        <v>5336</v>
      </c>
      <c r="D2471" s="1" t="s">
        <v>6612</v>
      </c>
      <c r="E2471" s="1" t="s">
        <v>5145</v>
      </c>
      <c r="F2471" s="1" t="s">
        <v>457</v>
      </c>
      <c r="G2471" s="1" t="s">
        <v>1064</v>
      </c>
      <c r="H2471" s="1" t="s">
        <v>6613</v>
      </c>
      <c r="I2471" s="1">
        <f>+Territorio[[#This Row],[id]]</f>
        <v>2461</v>
      </c>
    </row>
    <row r="2472" spans="2:9" x14ac:dyDescent="0.3">
      <c r="B2472">
        <v>2462</v>
      </c>
      <c r="C2472" s="1" t="s">
        <v>6614</v>
      </c>
      <c r="D2472" s="1" t="s">
        <v>6615</v>
      </c>
      <c r="E2472" s="1" t="s">
        <v>5145</v>
      </c>
      <c r="F2472" s="1" t="s">
        <v>457</v>
      </c>
      <c r="G2472" s="1" t="s">
        <v>1064</v>
      </c>
      <c r="H2472" s="1" t="s">
        <v>6616</v>
      </c>
      <c r="I2472" s="1">
        <f>+Territorio[[#This Row],[id]]</f>
        <v>2462</v>
      </c>
    </row>
    <row r="2473" spans="2:9" x14ac:dyDescent="0.3">
      <c r="B2473">
        <v>2463</v>
      </c>
      <c r="C2473" s="1" t="s">
        <v>6617</v>
      </c>
      <c r="D2473" s="1" t="s">
        <v>6618</v>
      </c>
      <c r="E2473" s="1" t="s">
        <v>5145</v>
      </c>
      <c r="F2473" s="1" t="s">
        <v>457</v>
      </c>
      <c r="G2473" s="1" t="s">
        <v>1064</v>
      </c>
      <c r="H2473" s="1" t="s">
        <v>6619</v>
      </c>
      <c r="I2473" s="1">
        <f>+Territorio[[#This Row],[id]]</f>
        <v>2463</v>
      </c>
    </row>
    <row r="2474" spans="2:9" x14ac:dyDescent="0.3">
      <c r="B2474">
        <v>2464</v>
      </c>
      <c r="C2474" s="1" t="s">
        <v>6620</v>
      </c>
      <c r="D2474" s="1" t="s">
        <v>6621</v>
      </c>
      <c r="E2474" s="1" t="s">
        <v>5145</v>
      </c>
      <c r="F2474" s="1" t="s">
        <v>457</v>
      </c>
      <c r="G2474" s="1" t="s">
        <v>1064</v>
      </c>
      <c r="H2474" s="1" t="s">
        <v>6622</v>
      </c>
      <c r="I2474" s="1">
        <f>+Territorio[[#This Row],[id]]</f>
        <v>2464</v>
      </c>
    </row>
    <row r="2475" spans="2:9" x14ac:dyDescent="0.3">
      <c r="B2475">
        <v>2465</v>
      </c>
      <c r="C2475" s="1" t="s">
        <v>6623</v>
      </c>
      <c r="D2475" s="1" t="s">
        <v>6624</v>
      </c>
      <c r="E2475" s="1" t="s">
        <v>5145</v>
      </c>
      <c r="F2475" s="1" t="s">
        <v>457</v>
      </c>
      <c r="G2475" s="1" t="s">
        <v>1064</v>
      </c>
      <c r="H2475" s="1" t="s">
        <v>6625</v>
      </c>
      <c r="I2475" s="1">
        <f>+Territorio[[#This Row],[id]]</f>
        <v>2465</v>
      </c>
    </row>
    <row r="2476" spans="2:9" x14ac:dyDescent="0.3">
      <c r="B2476">
        <v>2466</v>
      </c>
      <c r="C2476" s="1" t="s">
        <v>6626</v>
      </c>
      <c r="D2476" s="1" t="s">
        <v>6627</v>
      </c>
      <c r="E2476" s="1" t="s">
        <v>5145</v>
      </c>
      <c r="F2476" s="1" t="s">
        <v>457</v>
      </c>
      <c r="G2476" s="1" t="s">
        <v>1064</v>
      </c>
      <c r="H2476" s="1" t="s">
        <v>6628</v>
      </c>
      <c r="I2476" s="1">
        <f>+Territorio[[#This Row],[id]]</f>
        <v>2466</v>
      </c>
    </row>
    <row r="2477" spans="2:9" x14ac:dyDescent="0.3">
      <c r="B2477">
        <v>2467</v>
      </c>
      <c r="C2477" s="1" t="s">
        <v>6168</v>
      </c>
      <c r="D2477" s="1" t="s">
        <v>6629</v>
      </c>
      <c r="E2477" s="1" t="s">
        <v>5145</v>
      </c>
      <c r="F2477" s="1" t="s">
        <v>457</v>
      </c>
      <c r="G2477" s="1" t="s">
        <v>1064</v>
      </c>
      <c r="H2477" s="1" t="s">
        <v>6630</v>
      </c>
      <c r="I2477" s="1">
        <f>+Territorio[[#This Row],[id]]</f>
        <v>2467</v>
      </c>
    </row>
    <row r="2478" spans="2:9" x14ac:dyDescent="0.3">
      <c r="B2478">
        <v>2468</v>
      </c>
      <c r="C2478" s="1" t="s">
        <v>6631</v>
      </c>
      <c r="D2478" s="1" t="s">
        <v>6632</v>
      </c>
      <c r="E2478" s="1" t="s">
        <v>5145</v>
      </c>
      <c r="F2478" s="1" t="s">
        <v>457</v>
      </c>
      <c r="G2478" s="1" t="s">
        <v>1064</v>
      </c>
      <c r="H2478" s="1" t="s">
        <v>6633</v>
      </c>
      <c r="I2478" s="1">
        <f>+Territorio[[#This Row],[id]]</f>
        <v>2468</v>
      </c>
    </row>
    <row r="2479" spans="2:9" x14ac:dyDescent="0.3">
      <c r="B2479">
        <v>2469</v>
      </c>
      <c r="C2479" s="1" t="s">
        <v>6634</v>
      </c>
      <c r="D2479" s="1" t="s">
        <v>6635</v>
      </c>
      <c r="E2479" s="1" t="s">
        <v>5145</v>
      </c>
      <c r="F2479" s="1" t="s">
        <v>457</v>
      </c>
      <c r="G2479" s="1" t="s">
        <v>1064</v>
      </c>
      <c r="H2479" s="1" t="s">
        <v>6636</v>
      </c>
      <c r="I2479" s="1">
        <f>+Territorio[[#This Row],[id]]</f>
        <v>2469</v>
      </c>
    </row>
    <row r="2480" spans="2:9" x14ac:dyDescent="0.3">
      <c r="B2480">
        <v>2470</v>
      </c>
      <c r="C2480" s="1" t="s">
        <v>6637</v>
      </c>
      <c r="D2480" s="1" t="s">
        <v>5121</v>
      </c>
      <c r="E2480" s="1" t="s">
        <v>5145</v>
      </c>
      <c r="F2480" s="1" t="s">
        <v>457</v>
      </c>
      <c r="G2480" s="1" t="s">
        <v>1064</v>
      </c>
      <c r="H2480" s="1" t="s">
        <v>6638</v>
      </c>
      <c r="I2480" s="1">
        <f>+Territorio[[#This Row],[id]]</f>
        <v>2470</v>
      </c>
    </row>
    <row r="2481" spans="2:9" x14ac:dyDescent="0.3">
      <c r="B2481">
        <v>2471</v>
      </c>
      <c r="C2481" s="1" t="s">
        <v>6639</v>
      </c>
      <c r="D2481" s="1" t="s">
        <v>6640</v>
      </c>
      <c r="E2481" s="1" t="s">
        <v>5145</v>
      </c>
      <c r="F2481" s="1" t="s">
        <v>457</v>
      </c>
      <c r="G2481" s="1" t="s">
        <v>1064</v>
      </c>
      <c r="H2481" s="1" t="s">
        <v>6641</v>
      </c>
      <c r="I2481" s="1">
        <f>+Territorio[[#This Row],[id]]</f>
        <v>2471</v>
      </c>
    </row>
    <row r="2482" spans="2:9" x14ac:dyDescent="0.3">
      <c r="B2482">
        <v>2472</v>
      </c>
      <c r="C2482" s="1" t="s">
        <v>6642</v>
      </c>
      <c r="D2482" s="1" t="s">
        <v>6643</v>
      </c>
      <c r="E2482" s="1" t="s">
        <v>5145</v>
      </c>
      <c r="F2482" s="1" t="s">
        <v>457</v>
      </c>
      <c r="G2482" s="1" t="s">
        <v>1064</v>
      </c>
      <c r="H2482" s="1" t="s">
        <v>6644</v>
      </c>
      <c r="I2482" s="1">
        <f>+Territorio[[#This Row],[id]]</f>
        <v>2472</v>
      </c>
    </row>
    <row r="2483" spans="2:9" x14ac:dyDescent="0.3">
      <c r="B2483">
        <v>2473</v>
      </c>
      <c r="C2483" s="1" t="s">
        <v>6645</v>
      </c>
      <c r="D2483" s="1" t="s">
        <v>6646</v>
      </c>
      <c r="E2483" s="1" t="s">
        <v>5145</v>
      </c>
      <c r="F2483" s="1" t="s">
        <v>457</v>
      </c>
      <c r="G2483" s="1" t="s">
        <v>1064</v>
      </c>
      <c r="H2483" s="1" t="s">
        <v>6647</v>
      </c>
      <c r="I2483" s="1">
        <f>+Territorio[[#This Row],[id]]</f>
        <v>2473</v>
      </c>
    </row>
    <row r="2484" spans="2:9" x14ac:dyDescent="0.3">
      <c r="B2484">
        <v>2474</v>
      </c>
      <c r="C2484" s="1" t="s">
        <v>6648</v>
      </c>
      <c r="D2484" s="1" t="s">
        <v>6649</v>
      </c>
      <c r="E2484" s="1" t="s">
        <v>5145</v>
      </c>
      <c r="F2484" s="1" t="s">
        <v>457</v>
      </c>
      <c r="G2484" s="1" t="s">
        <v>1064</v>
      </c>
      <c r="H2484" s="1" t="s">
        <v>6650</v>
      </c>
      <c r="I2484" s="1">
        <f>+Territorio[[#This Row],[id]]</f>
        <v>2474</v>
      </c>
    </row>
    <row r="2485" spans="2:9" x14ac:dyDescent="0.3">
      <c r="B2485">
        <v>2475</v>
      </c>
      <c r="C2485" s="1" t="s">
        <v>6651</v>
      </c>
      <c r="D2485" s="1" t="s">
        <v>6652</v>
      </c>
      <c r="E2485" s="1" t="s">
        <v>5145</v>
      </c>
      <c r="F2485" s="1" t="s">
        <v>457</v>
      </c>
      <c r="G2485" s="1" t="s">
        <v>1064</v>
      </c>
      <c r="H2485" s="1" t="s">
        <v>6653</v>
      </c>
      <c r="I2485" s="1">
        <f>+Territorio[[#This Row],[id]]</f>
        <v>2475</v>
      </c>
    </row>
    <row r="2486" spans="2:9" x14ac:dyDescent="0.3">
      <c r="B2486">
        <v>2476</v>
      </c>
      <c r="C2486" s="1" t="s">
        <v>6654</v>
      </c>
      <c r="D2486" s="1" t="s">
        <v>6655</v>
      </c>
      <c r="E2486" s="1" t="s">
        <v>5145</v>
      </c>
      <c r="F2486" s="1" t="s">
        <v>457</v>
      </c>
      <c r="G2486" s="1" t="s">
        <v>1064</v>
      </c>
      <c r="H2486" s="1" t="s">
        <v>6656</v>
      </c>
      <c r="I2486" s="1">
        <f>+Territorio[[#This Row],[id]]</f>
        <v>2476</v>
      </c>
    </row>
    <row r="2487" spans="2:9" x14ac:dyDescent="0.3">
      <c r="B2487">
        <v>2477</v>
      </c>
      <c r="C2487" s="1" t="s">
        <v>6657</v>
      </c>
      <c r="D2487" s="1" t="s">
        <v>6658</v>
      </c>
      <c r="E2487" s="1" t="s">
        <v>5145</v>
      </c>
      <c r="F2487" s="1" t="s">
        <v>457</v>
      </c>
      <c r="G2487" s="1" t="s">
        <v>1064</v>
      </c>
      <c r="H2487" s="1" t="s">
        <v>6659</v>
      </c>
      <c r="I2487" s="1">
        <f>+Territorio[[#This Row],[id]]</f>
        <v>2477</v>
      </c>
    </row>
    <row r="2488" spans="2:9" x14ac:dyDescent="0.3">
      <c r="B2488">
        <v>2478</v>
      </c>
      <c r="C2488" s="1" t="s">
        <v>6660</v>
      </c>
      <c r="D2488" s="1" t="s">
        <v>6661</v>
      </c>
      <c r="E2488" s="1" t="s">
        <v>5145</v>
      </c>
      <c r="F2488" s="1" t="s">
        <v>457</v>
      </c>
      <c r="G2488" s="1" t="s">
        <v>1064</v>
      </c>
      <c r="H2488" s="1" t="s">
        <v>6662</v>
      </c>
      <c r="I2488" s="1">
        <f>+Territorio[[#This Row],[id]]</f>
        <v>2478</v>
      </c>
    </row>
    <row r="2489" spans="2:9" x14ac:dyDescent="0.3">
      <c r="B2489">
        <v>2479</v>
      </c>
      <c r="C2489" s="1" t="s">
        <v>6663</v>
      </c>
      <c r="D2489" s="1" t="s">
        <v>6664</v>
      </c>
      <c r="E2489" s="1" t="s">
        <v>5145</v>
      </c>
      <c r="F2489" s="1" t="s">
        <v>457</v>
      </c>
      <c r="G2489" s="1" t="s">
        <v>1064</v>
      </c>
      <c r="H2489" s="1" t="s">
        <v>6665</v>
      </c>
      <c r="I2489" s="1">
        <f>+Territorio[[#This Row],[id]]</f>
        <v>2479</v>
      </c>
    </row>
    <row r="2490" spans="2:9" x14ac:dyDescent="0.3">
      <c r="B2490">
        <v>2480</v>
      </c>
      <c r="C2490" s="1" t="s">
        <v>6666</v>
      </c>
      <c r="D2490" s="1" t="s">
        <v>6667</v>
      </c>
      <c r="E2490" s="1" t="s">
        <v>5145</v>
      </c>
      <c r="F2490" s="1" t="s">
        <v>457</v>
      </c>
      <c r="G2490" s="1" t="s">
        <v>1064</v>
      </c>
      <c r="H2490" s="1" t="s">
        <v>6668</v>
      </c>
      <c r="I2490" s="1">
        <f>+Territorio[[#This Row],[id]]</f>
        <v>2480</v>
      </c>
    </row>
    <row r="2491" spans="2:9" x14ac:dyDescent="0.3">
      <c r="B2491">
        <v>2481</v>
      </c>
      <c r="C2491" s="1" t="s">
        <v>6669</v>
      </c>
      <c r="D2491" s="1" t="s">
        <v>6670</v>
      </c>
      <c r="E2491" s="1" t="s">
        <v>5145</v>
      </c>
      <c r="F2491" s="1" t="s">
        <v>457</v>
      </c>
      <c r="G2491" s="1" t="s">
        <v>1064</v>
      </c>
      <c r="H2491" s="1" t="s">
        <v>6671</v>
      </c>
      <c r="I2491" s="1">
        <f>+Territorio[[#This Row],[id]]</f>
        <v>2481</v>
      </c>
    </row>
    <row r="2492" spans="2:9" x14ac:dyDescent="0.3">
      <c r="B2492">
        <v>2482</v>
      </c>
      <c r="C2492" s="1" t="s">
        <v>6672</v>
      </c>
      <c r="D2492" s="1" t="s">
        <v>6673</v>
      </c>
      <c r="E2492" s="1" t="s">
        <v>5145</v>
      </c>
      <c r="F2492" s="1" t="s">
        <v>457</v>
      </c>
      <c r="G2492" s="1" t="s">
        <v>1064</v>
      </c>
      <c r="H2492" s="1" t="s">
        <v>6674</v>
      </c>
      <c r="I2492" s="1">
        <f>+Territorio[[#This Row],[id]]</f>
        <v>2482</v>
      </c>
    </row>
    <row r="2493" spans="2:9" x14ac:dyDescent="0.3">
      <c r="B2493">
        <v>2483</v>
      </c>
      <c r="C2493" s="1" t="s">
        <v>6675</v>
      </c>
      <c r="D2493" s="1" t="s">
        <v>6676</v>
      </c>
      <c r="E2493" s="1" t="s">
        <v>5145</v>
      </c>
      <c r="F2493" s="1" t="s">
        <v>457</v>
      </c>
      <c r="G2493" s="1" t="s">
        <v>1064</v>
      </c>
      <c r="H2493" s="1" t="s">
        <v>6677</v>
      </c>
      <c r="I2493" s="1">
        <f>+Territorio[[#This Row],[id]]</f>
        <v>2483</v>
      </c>
    </row>
    <row r="2494" spans="2:9" x14ac:dyDescent="0.3">
      <c r="B2494">
        <v>2484</v>
      </c>
      <c r="C2494" s="1" t="s">
        <v>6678</v>
      </c>
      <c r="D2494" s="1" t="s">
        <v>6679</v>
      </c>
      <c r="E2494" s="1" t="s">
        <v>5145</v>
      </c>
      <c r="F2494" s="1" t="s">
        <v>457</v>
      </c>
      <c r="G2494" s="1" t="s">
        <v>1064</v>
      </c>
      <c r="H2494" s="1" t="s">
        <v>6680</v>
      </c>
      <c r="I2494" s="1">
        <f>+Territorio[[#This Row],[id]]</f>
        <v>2484</v>
      </c>
    </row>
    <row r="2495" spans="2:9" x14ac:dyDescent="0.3">
      <c r="B2495">
        <v>2485</v>
      </c>
      <c r="C2495" s="1" t="s">
        <v>6681</v>
      </c>
      <c r="D2495" s="1" t="s">
        <v>6682</v>
      </c>
      <c r="E2495" s="1" t="s">
        <v>5145</v>
      </c>
      <c r="F2495" s="1" t="s">
        <v>457</v>
      </c>
      <c r="G2495" s="1" t="s">
        <v>1064</v>
      </c>
      <c r="H2495" s="1" t="s">
        <v>6683</v>
      </c>
      <c r="I2495" s="1">
        <f>+Territorio[[#This Row],[id]]</f>
        <v>2485</v>
      </c>
    </row>
    <row r="2496" spans="2:9" x14ac:dyDescent="0.3">
      <c r="B2496">
        <v>2486</v>
      </c>
      <c r="C2496" s="1" t="s">
        <v>6684</v>
      </c>
      <c r="D2496" s="1" t="s">
        <v>6685</v>
      </c>
      <c r="E2496" s="1" t="s">
        <v>5145</v>
      </c>
      <c r="F2496" s="1" t="s">
        <v>457</v>
      </c>
      <c r="G2496" s="1" t="s">
        <v>1064</v>
      </c>
      <c r="H2496" s="1" t="s">
        <v>6686</v>
      </c>
      <c r="I2496" s="1">
        <f>+Territorio[[#This Row],[id]]</f>
        <v>2486</v>
      </c>
    </row>
    <row r="2497" spans="2:9" x14ac:dyDescent="0.3">
      <c r="B2497">
        <v>2487</v>
      </c>
      <c r="C2497" s="1" t="s">
        <v>6687</v>
      </c>
      <c r="D2497" s="1" t="s">
        <v>6688</v>
      </c>
      <c r="E2497" s="1" t="s">
        <v>5145</v>
      </c>
      <c r="F2497" s="1" t="s">
        <v>457</v>
      </c>
      <c r="G2497" s="1" t="s">
        <v>1064</v>
      </c>
      <c r="H2497" s="1" t="s">
        <v>6689</v>
      </c>
      <c r="I2497" s="1">
        <f>+Territorio[[#This Row],[id]]</f>
        <v>2487</v>
      </c>
    </row>
    <row r="2498" spans="2:9" x14ac:dyDescent="0.3">
      <c r="B2498">
        <v>2488</v>
      </c>
      <c r="C2498" s="1" t="s">
        <v>6690</v>
      </c>
      <c r="D2498" s="1" t="s">
        <v>6691</v>
      </c>
      <c r="E2498" s="1" t="s">
        <v>5145</v>
      </c>
      <c r="F2498" s="1" t="s">
        <v>457</v>
      </c>
      <c r="G2498" s="1" t="s">
        <v>1064</v>
      </c>
      <c r="H2498" s="1" t="s">
        <v>6692</v>
      </c>
      <c r="I2498" s="1">
        <f>+Territorio[[#This Row],[id]]</f>
        <v>2488</v>
      </c>
    </row>
    <row r="2499" spans="2:9" x14ac:dyDescent="0.3">
      <c r="B2499">
        <v>2489</v>
      </c>
      <c r="C2499" s="1" t="s">
        <v>6693</v>
      </c>
      <c r="D2499" s="1" t="s">
        <v>6694</v>
      </c>
      <c r="E2499" s="1" t="s">
        <v>5145</v>
      </c>
      <c r="F2499" s="1" t="s">
        <v>457</v>
      </c>
      <c r="G2499" s="1" t="s">
        <v>1064</v>
      </c>
      <c r="H2499" s="1" t="s">
        <v>6695</v>
      </c>
      <c r="I2499" s="1">
        <f>+Territorio[[#This Row],[id]]</f>
        <v>2489</v>
      </c>
    </row>
    <row r="2500" spans="2:9" x14ac:dyDescent="0.3">
      <c r="B2500">
        <v>2490</v>
      </c>
      <c r="C2500" s="1" t="s">
        <v>6696</v>
      </c>
      <c r="D2500" s="1" t="s">
        <v>6697</v>
      </c>
      <c r="E2500" s="1" t="s">
        <v>5145</v>
      </c>
      <c r="F2500" s="1" t="s">
        <v>457</v>
      </c>
      <c r="G2500" s="1" t="s">
        <v>1064</v>
      </c>
      <c r="H2500" s="1" t="s">
        <v>6698</v>
      </c>
      <c r="I2500" s="1">
        <f>+Territorio[[#This Row],[id]]</f>
        <v>2490</v>
      </c>
    </row>
    <row r="2501" spans="2:9" x14ac:dyDescent="0.3">
      <c r="B2501">
        <v>2491</v>
      </c>
      <c r="C2501" s="1" t="s">
        <v>6699</v>
      </c>
      <c r="D2501" s="1" t="s">
        <v>6700</v>
      </c>
      <c r="E2501" s="1" t="s">
        <v>5145</v>
      </c>
      <c r="F2501" s="1" t="s">
        <v>457</v>
      </c>
      <c r="G2501" s="1" t="s">
        <v>1064</v>
      </c>
      <c r="H2501" s="1" t="s">
        <v>6701</v>
      </c>
      <c r="I2501" s="1">
        <f>+Territorio[[#This Row],[id]]</f>
        <v>2491</v>
      </c>
    </row>
    <row r="2502" spans="2:9" x14ac:dyDescent="0.3">
      <c r="B2502">
        <v>2492</v>
      </c>
      <c r="C2502" s="1" t="s">
        <v>6702</v>
      </c>
      <c r="D2502" s="1" t="s">
        <v>6703</v>
      </c>
      <c r="E2502" s="1" t="s">
        <v>5145</v>
      </c>
      <c r="F2502" s="1" t="s">
        <v>457</v>
      </c>
      <c r="G2502" s="1" t="s">
        <v>1064</v>
      </c>
      <c r="H2502" s="1" t="s">
        <v>6704</v>
      </c>
      <c r="I2502" s="1">
        <f>+Territorio[[#This Row],[id]]</f>
        <v>2492</v>
      </c>
    </row>
    <row r="2503" spans="2:9" x14ac:dyDescent="0.3">
      <c r="B2503">
        <v>2493</v>
      </c>
      <c r="C2503" s="1" t="s">
        <v>6705</v>
      </c>
      <c r="D2503" s="1" t="s">
        <v>6706</v>
      </c>
      <c r="E2503" s="1" t="s">
        <v>5145</v>
      </c>
      <c r="F2503" s="1" t="s">
        <v>457</v>
      </c>
      <c r="G2503" s="1" t="s">
        <v>1064</v>
      </c>
      <c r="H2503" s="1" t="s">
        <v>6707</v>
      </c>
      <c r="I2503" s="1">
        <f>+Territorio[[#This Row],[id]]</f>
        <v>2493</v>
      </c>
    </row>
    <row r="2504" spans="2:9" x14ac:dyDescent="0.3">
      <c r="B2504">
        <v>2494</v>
      </c>
      <c r="C2504" s="1" t="s">
        <v>6708</v>
      </c>
      <c r="D2504" s="1" t="s">
        <v>6709</v>
      </c>
      <c r="E2504" s="1" t="s">
        <v>5145</v>
      </c>
      <c r="F2504" s="1" t="s">
        <v>457</v>
      </c>
      <c r="G2504" s="1" t="s">
        <v>1064</v>
      </c>
      <c r="H2504" s="1" t="s">
        <v>6710</v>
      </c>
      <c r="I2504" s="1">
        <f>+Territorio[[#This Row],[id]]</f>
        <v>2494</v>
      </c>
    </row>
    <row r="2505" spans="2:9" x14ac:dyDescent="0.3">
      <c r="B2505">
        <v>2495</v>
      </c>
      <c r="C2505" s="1" t="s">
        <v>6711</v>
      </c>
      <c r="D2505" s="1" t="s">
        <v>6712</v>
      </c>
      <c r="E2505" s="1" t="s">
        <v>5145</v>
      </c>
      <c r="F2505" s="1" t="s">
        <v>457</v>
      </c>
      <c r="G2505" s="1" t="s">
        <v>1064</v>
      </c>
      <c r="H2505" s="1" t="s">
        <v>6713</v>
      </c>
      <c r="I2505" s="1">
        <f>+Territorio[[#This Row],[id]]</f>
        <v>2495</v>
      </c>
    </row>
    <row r="2506" spans="2:9" x14ac:dyDescent="0.3">
      <c r="B2506">
        <v>2496</v>
      </c>
      <c r="C2506" s="1" t="s">
        <v>6714</v>
      </c>
      <c r="D2506" s="1" t="s">
        <v>6715</v>
      </c>
      <c r="E2506" s="1" t="s">
        <v>5145</v>
      </c>
      <c r="F2506" s="1" t="s">
        <v>457</v>
      </c>
      <c r="G2506" s="1" t="s">
        <v>1064</v>
      </c>
      <c r="H2506" s="1" t="s">
        <v>6716</v>
      </c>
      <c r="I2506" s="1">
        <f>+Territorio[[#This Row],[id]]</f>
        <v>2496</v>
      </c>
    </row>
    <row r="2507" spans="2:9" x14ac:dyDescent="0.3">
      <c r="B2507">
        <v>2497</v>
      </c>
      <c r="C2507" s="1" t="s">
        <v>6717</v>
      </c>
      <c r="D2507" s="1" t="s">
        <v>6718</v>
      </c>
      <c r="E2507" s="1" t="s">
        <v>5145</v>
      </c>
      <c r="F2507" s="1" t="s">
        <v>457</v>
      </c>
      <c r="G2507" s="1" t="s">
        <v>1064</v>
      </c>
      <c r="H2507" s="1" t="s">
        <v>6719</v>
      </c>
      <c r="I2507" s="1">
        <f>+Territorio[[#This Row],[id]]</f>
        <v>2497</v>
      </c>
    </row>
    <row r="2508" spans="2:9" x14ac:dyDescent="0.3">
      <c r="B2508">
        <v>2498</v>
      </c>
      <c r="C2508" s="1" t="s">
        <v>6720</v>
      </c>
      <c r="D2508" s="1" t="s">
        <v>6721</v>
      </c>
      <c r="E2508" s="1" t="s">
        <v>5145</v>
      </c>
      <c r="F2508" s="1" t="s">
        <v>457</v>
      </c>
      <c r="G2508" s="1" t="s">
        <v>1064</v>
      </c>
      <c r="H2508" s="1" t="s">
        <v>6722</v>
      </c>
      <c r="I2508" s="1">
        <f>+Territorio[[#This Row],[id]]</f>
        <v>2498</v>
      </c>
    </row>
    <row r="2509" spans="2:9" x14ac:dyDescent="0.3">
      <c r="B2509">
        <v>2499</v>
      </c>
      <c r="C2509" s="1" t="s">
        <v>6723</v>
      </c>
      <c r="D2509" s="1" t="s">
        <v>6724</v>
      </c>
      <c r="E2509" s="1" t="s">
        <v>5145</v>
      </c>
      <c r="F2509" s="1" t="s">
        <v>457</v>
      </c>
      <c r="G2509" s="1" t="s">
        <v>1064</v>
      </c>
      <c r="H2509" s="1" t="s">
        <v>6725</v>
      </c>
      <c r="I2509" s="1">
        <f>+Territorio[[#This Row],[id]]</f>
        <v>2499</v>
      </c>
    </row>
    <row r="2510" spans="2:9" x14ac:dyDescent="0.3">
      <c r="B2510">
        <v>2500</v>
      </c>
      <c r="C2510" s="1" t="s">
        <v>6726</v>
      </c>
      <c r="D2510" s="1" t="s">
        <v>6727</v>
      </c>
      <c r="E2510" s="1" t="s">
        <v>5145</v>
      </c>
      <c r="F2510" s="1" t="s">
        <v>457</v>
      </c>
      <c r="G2510" s="1" t="s">
        <v>1064</v>
      </c>
      <c r="H2510" s="1" t="s">
        <v>6728</v>
      </c>
      <c r="I2510" s="1">
        <f>+Territorio[[#This Row],[id]]</f>
        <v>2500</v>
      </c>
    </row>
    <row r="2511" spans="2:9" x14ac:dyDescent="0.3">
      <c r="B2511">
        <v>2501</v>
      </c>
      <c r="C2511" s="1" t="s">
        <v>6729</v>
      </c>
      <c r="D2511" s="1" t="s">
        <v>6730</v>
      </c>
      <c r="E2511" s="1" t="s">
        <v>5145</v>
      </c>
      <c r="F2511" s="1" t="s">
        <v>457</v>
      </c>
      <c r="G2511" s="1" t="s">
        <v>1064</v>
      </c>
      <c r="H2511" s="1" t="s">
        <v>6731</v>
      </c>
      <c r="I2511" s="1">
        <f>+Territorio[[#This Row],[id]]</f>
        <v>2501</v>
      </c>
    </row>
    <row r="2512" spans="2:9" x14ac:dyDescent="0.3">
      <c r="B2512">
        <v>2502</v>
      </c>
      <c r="C2512" s="1" t="s">
        <v>6732</v>
      </c>
      <c r="D2512" s="1" t="s">
        <v>6733</v>
      </c>
      <c r="E2512" s="1" t="s">
        <v>5145</v>
      </c>
      <c r="F2512" s="1" t="s">
        <v>457</v>
      </c>
      <c r="G2512" s="1" t="s">
        <v>1064</v>
      </c>
      <c r="H2512" s="1" t="s">
        <v>6734</v>
      </c>
      <c r="I2512" s="1">
        <f>+Territorio[[#This Row],[id]]</f>
        <v>2502</v>
      </c>
    </row>
    <row r="2513" spans="2:9" x14ac:dyDescent="0.3">
      <c r="B2513">
        <v>2503</v>
      </c>
      <c r="C2513" s="1" t="s">
        <v>6039</v>
      </c>
      <c r="D2513" s="1" t="s">
        <v>6735</v>
      </c>
      <c r="E2513" s="1" t="s">
        <v>5145</v>
      </c>
      <c r="F2513" s="1" t="s">
        <v>457</v>
      </c>
      <c r="G2513" s="1" t="s">
        <v>1064</v>
      </c>
      <c r="H2513" s="1" t="s">
        <v>6736</v>
      </c>
      <c r="I2513" s="1">
        <f>+Territorio[[#This Row],[id]]</f>
        <v>2503</v>
      </c>
    </row>
    <row r="2514" spans="2:9" x14ac:dyDescent="0.3">
      <c r="B2514">
        <v>2504</v>
      </c>
      <c r="C2514" s="1" t="s">
        <v>6737</v>
      </c>
      <c r="D2514" s="1" t="s">
        <v>6738</v>
      </c>
      <c r="E2514" s="1" t="s">
        <v>5145</v>
      </c>
      <c r="F2514" s="1" t="s">
        <v>457</v>
      </c>
      <c r="G2514" s="1" t="s">
        <v>1064</v>
      </c>
      <c r="H2514" s="1" t="s">
        <v>6739</v>
      </c>
      <c r="I2514" s="1">
        <f>+Territorio[[#This Row],[id]]</f>
        <v>2504</v>
      </c>
    </row>
    <row r="2515" spans="2:9" x14ac:dyDescent="0.3">
      <c r="B2515">
        <v>2505</v>
      </c>
      <c r="C2515" s="1" t="s">
        <v>6740</v>
      </c>
      <c r="D2515" s="1" t="s">
        <v>6741</v>
      </c>
      <c r="E2515" s="1" t="s">
        <v>5145</v>
      </c>
      <c r="F2515" s="1" t="s">
        <v>457</v>
      </c>
      <c r="G2515" s="1" t="s">
        <v>1064</v>
      </c>
      <c r="H2515" s="1" t="s">
        <v>6742</v>
      </c>
      <c r="I2515" s="1">
        <f>+Territorio[[#This Row],[id]]</f>
        <v>2505</v>
      </c>
    </row>
    <row r="2516" spans="2:9" x14ac:dyDescent="0.3">
      <c r="B2516">
        <v>2506</v>
      </c>
      <c r="C2516" s="1" t="s">
        <v>6743</v>
      </c>
      <c r="D2516" s="1" t="s">
        <v>6744</v>
      </c>
      <c r="E2516" s="1" t="s">
        <v>5145</v>
      </c>
      <c r="F2516" s="1" t="s">
        <v>457</v>
      </c>
      <c r="G2516" s="1" t="s">
        <v>1064</v>
      </c>
      <c r="H2516" s="1" t="s">
        <v>6745</v>
      </c>
      <c r="I2516" s="1">
        <f>+Territorio[[#This Row],[id]]</f>
        <v>2506</v>
      </c>
    </row>
    <row r="2517" spans="2:9" x14ac:dyDescent="0.3">
      <c r="B2517">
        <v>2507</v>
      </c>
      <c r="C2517" s="1" t="s">
        <v>6746</v>
      </c>
      <c r="D2517" s="1" t="s">
        <v>6747</v>
      </c>
      <c r="E2517" s="1" t="s">
        <v>5145</v>
      </c>
      <c r="F2517" s="1" t="s">
        <v>457</v>
      </c>
      <c r="G2517" s="1" t="s">
        <v>1064</v>
      </c>
      <c r="H2517" s="1" t="s">
        <v>6748</v>
      </c>
      <c r="I2517" s="1">
        <f>+Territorio[[#This Row],[id]]</f>
        <v>2507</v>
      </c>
    </row>
    <row r="2518" spans="2:9" x14ac:dyDescent="0.3">
      <c r="B2518">
        <v>2508</v>
      </c>
      <c r="C2518" s="1" t="s">
        <v>6749</v>
      </c>
      <c r="D2518" s="1" t="s">
        <v>6750</v>
      </c>
      <c r="E2518" s="1" t="s">
        <v>5145</v>
      </c>
      <c r="F2518" s="1" t="s">
        <v>457</v>
      </c>
      <c r="G2518" s="1" t="s">
        <v>1064</v>
      </c>
      <c r="H2518" s="1" t="s">
        <v>6751</v>
      </c>
      <c r="I2518" s="1">
        <f>+Territorio[[#This Row],[id]]</f>
        <v>2508</v>
      </c>
    </row>
    <row r="2519" spans="2:9" x14ac:dyDescent="0.3">
      <c r="B2519">
        <v>2509</v>
      </c>
      <c r="C2519" s="1" t="s">
        <v>6752</v>
      </c>
      <c r="D2519" s="1" t="s">
        <v>6753</v>
      </c>
      <c r="E2519" s="1" t="s">
        <v>5145</v>
      </c>
      <c r="F2519" s="1" t="s">
        <v>457</v>
      </c>
      <c r="G2519" s="1" t="s">
        <v>1064</v>
      </c>
      <c r="H2519" s="1" t="s">
        <v>6754</v>
      </c>
      <c r="I2519" s="1">
        <f>+Territorio[[#This Row],[id]]</f>
        <v>2509</v>
      </c>
    </row>
    <row r="2520" spans="2:9" x14ac:dyDescent="0.3">
      <c r="B2520">
        <v>2510</v>
      </c>
      <c r="C2520" s="1" t="s">
        <v>6755</v>
      </c>
      <c r="D2520" s="1" t="s">
        <v>6756</v>
      </c>
      <c r="E2520" s="1" t="s">
        <v>5145</v>
      </c>
      <c r="F2520" s="1" t="s">
        <v>457</v>
      </c>
      <c r="G2520" s="1" t="s">
        <v>1064</v>
      </c>
      <c r="H2520" s="1" t="s">
        <v>6757</v>
      </c>
      <c r="I2520" s="1">
        <f>+Territorio[[#This Row],[id]]</f>
        <v>2510</v>
      </c>
    </row>
    <row r="2521" spans="2:9" x14ac:dyDescent="0.3">
      <c r="B2521">
        <v>2511</v>
      </c>
      <c r="C2521" s="1" t="s">
        <v>6758</v>
      </c>
      <c r="D2521" s="1" t="s">
        <v>6759</v>
      </c>
      <c r="E2521" s="1" t="s">
        <v>5145</v>
      </c>
      <c r="F2521" s="1" t="s">
        <v>457</v>
      </c>
      <c r="G2521" s="1" t="s">
        <v>1064</v>
      </c>
      <c r="H2521" s="1" t="s">
        <v>6760</v>
      </c>
      <c r="I2521" s="1">
        <f>+Territorio[[#This Row],[id]]</f>
        <v>2511</v>
      </c>
    </row>
    <row r="2522" spans="2:9" x14ac:dyDescent="0.3">
      <c r="B2522">
        <v>2512</v>
      </c>
      <c r="C2522" s="1" t="s">
        <v>6761</v>
      </c>
      <c r="D2522" s="1" t="s">
        <v>6762</v>
      </c>
      <c r="E2522" s="1" t="s">
        <v>5145</v>
      </c>
      <c r="F2522" s="1" t="s">
        <v>457</v>
      </c>
      <c r="G2522" s="1" t="s">
        <v>1064</v>
      </c>
      <c r="H2522" s="1" t="s">
        <v>6763</v>
      </c>
      <c r="I2522" s="1">
        <f>+Territorio[[#This Row],[id]]</f>
        <v>2512</v>
      </c>
    </row>
    <row r="2523" spans="2:9" x14ac:dyDescent="0.3">
      <c r="B2523">
        <v>2513</v>
      </c>
      <c r="C2523" s="1" t="s">
        <v>6764</v>
      </c>
      <c r="D2523" s="1" t="s">
        <v>6765</v>
      </c>
      <c r="E2523" s="1" t="s">
        <v>5145</v>
      </c>
      <c r="F2523" s="1" t="s">
        <v>457</v>
      </c>
      <c r="G2523" s="1" t="s">
        <v>1064</v>
      </c>
      <c r="H2523" s="1" t="s">
        <v>6766</v>
      </c>
      <c r="I2523" s="1">
        <f>+Territorio[[#This Row],[id]]</f>
        <v>2513</v>
      </c>
    </row>
    <row r="2524" spans="2:9" x14ac:dyDescent="0.3">
      <c r="B2524">
        <v>2514</v>
      </c>
      <c r="C2524" s="1" t="s">
        <v>6767</v>
      </c>
      <c r="D2524" s="1" t="s">
        <v>6768</v>
      </c>
      <c r="E2524" s="1" t="s">
        <v>5145</v>
      </c>
      <c r="F2524" s="1" t="s">
        <v>457</v>
      </c>
      <c r="G2524" s="1" t="s">
        <v>1064</v>
      </c>
      <c r="H2524" s="1" t="s">
        <v>6769</v>
      </c>
      <c r="I2524" s="1">
        <f>+Territorio[[#This Row],[id]]</f>
        <v>2514</v>
      </c>
    </row>
    <row r="2525" spans="2:9" x14ac:dyDescent="0.3">
      <c r="B2525">
        <v>2515</v>
      </c>
      <c r="C2525" s="1" t="s">
        <v>6770</v>
      </c>
      <c r="D2525" s="1" t="s">
        <v>6771</v>
      </c>
      <c r="E2525" s="1" t="s">
        <v>5145</v>
      </c>
      <c r="F2525" s="1" t="s">
        <v>457</v>
      </c>
      <c r="G2525" s="1" t="s">
        <v>1064</v>
      </c>
      <c r="H2525" s="1" t="s">
        <v>6772</v>
      </c>
      <c r="I2525" s="1">
        <f>+Territorio[[#This Row],[id]]</f>
        <v>2515</v>
      </c>
    </row>
    <row r="2526" spans="2:9" x14ac:dyDescent="0.3">
      <c r="B2526">
        <v>2516</v>
      </c>
      <c r="C2526" s="1" t="s">
        <v>6773</v>
      </c>
      <c r="D2526" s="1" t="s">
        <v>6774</v>
      </c>
      <c r="E2526" s="1" t="s">
        <v>5145</v>
      </c>
      <c r="F2526" s="1" t="s">
        <v>457</v>
      </c>
      <c r="G2526" s="1" t="s">
        <v>1064</v>
      </c>
      <c r="H2526" s="1" t="s">
        <v>6775</v>
      </c>
      <c r="I2526" s="1">
        <f>+Territorio[[#This Row],[id]]</f>
        <v>2516</v>
      </c>
    </row>
    <row r="2527" spans="2:9" x14ac:dyDescent="0.3">
      <c r="B2527">
        <v>2517</v>
      </c>
      <c r="C2527" s="1" t="s">
        <v>6776</v>
      </c>
      <c r="D2527" s="1" t="s">
        <v>6777</v>
      </c>
      <c r="E2527" s="1" t="s">
        <v>5145</v>
      </c>
      <c r="F2527" s="1" t="s">
        <v>457</v>
      </c>
      <c r="G2527" s="1" t="s">
        <v>1064</v>
      </c>
      <c r="H2527" s="1" t="s">
        <v>6778</v>
      </c>
      <c r="I2527" s="1">
        <f>+Territorio[[#This Row],[id]]</f>
        <v>2517</v>
      </c>
    </row>
    <row r="2528" spans="2:9" x14ac:dyDescent="0.3">
      <c r="B2528">
        <v>2518</v>
      </c>
      <c r="C2528" s="1" t="s">
        <v>6779</v>
      </c>
      <c r="D2528" s="1" t="s">
        <v>6780</v>
      </c>
      <c r="E2528" s="1" t="s">
        <v>5145</v>
      </c>
      <c r="F2528" s="1" t="s">
        <v>457</v>
      </c>
      <c r="G2528" s="1" t="s">
        <v>1064</v>
      </c>
      <c r="H2528" s="1" t="s">
        <v>6781</v>
      </c>
      <c r="I2528" s="1">
        <f>+Territorio[[#This Row],[id]]</f>
        <v>2518</v>
      </c>
    </row>
    <row r="2529" spans="2:9" x14ac:dyDescent="0.3">
      <c r="B2529">
        <v>2519</v>
      </c>
      <c r="C2529" s="1" t="s">
        <v>6782</v>
      </c>
      <c r="D2529" s="1" t="s">
        <v>6783</v>
      </c>
      <c r="E2529" s="1" t="s">
        <v>5145</v>
      </c>
      <c r="F2529" s="1" t="s">
        <v>457</v>
      </c>
      <c r="G2529" s="1" t="s">
        <v>1064</v>
      </c>
      <c r="H2529" s="1" t="s">
        <v>6784</v>
      </c>
      <c r="I2529" s="1">
        <f>+Territorio[[#This Row],[id]]</f>
        <v>2519</v>
      </c>
    </row>
    <row r="2530" spans="2:9" x14ac:dyDescent="0.3">
      <c r="B2530">
        <v>2520</v>
      </c>
      <c r="C2530" s="1" t="s">
        <v>6785</v>
      </c>
      <c r="D2530" s="1" t="s">
        <v>6786</v>
      </c>
      <c r="E2530" s="1" t="s">
        <v>5145</v>
      </c>
      <c r="F2530" s="1" t="s">
        <v>457</v>
      </c>
      <c r="G2530" s="1" t="s">
        <v>1064</v>
      </c>
      <c r="H2530" s="1" t="s">
        <v>6787</v>
      </c>
      <c r="I2530" s="1">
        <f>+Territorio[[#This Row],[id]]</f>
        <v>2520</v>
      </c>
    </row>
    <row r="2531" spans="2:9" x14ac:dyDescent="0.3">
      <c r="B2531">
        <v>2521</v>
      </c>
      <c r="C2531" s="1" t="s">
        <v>6788</v>
      </c>
      <c r="D2531" s="1" t="s">
        <v>6789</v>
      </c>
      <c r="E2531" s="1" t="s">
        <v>5145</v>
      </c>
      <c r="F2531" s="1" t="s">
        <v>457</v>
      </c>
      <c r="G2531" s="1" t="s">
        <v>1064</v>
      </c>
      <c r="H2531" s="1" t="s">
        <v>6790</v>
      </c>
      <c r="I2531" s="1">
        <f>+Territorio[[#This Row],[id]]</f>
        <v>2521</v>
      </c>
    </row>
    <row r="2532" spans="2:9" x14ac:dyDescent="0.3">
      <c r="B2532">
        <v>2522</v>
      </c>
      <c r="C2532" s="1" t="s">
        <v>6791</v>
      </c>
      <c r="D2532" s="1" t="s">
        <v>6792</v>
      </c>
      <c r="E2532" s="1" t="s">
        <v>5145</v>
      </c>
      <c r="F2532" s="1" t="s">
        <v>457</v>
      </c>
      <c r="G2532" s="1" t="s">
        <v>1064</v>
      </c>
      <c r="H2532" s="1" t="s">
        <v>6793</v>
      </c>
      <c r="I2532" s="1">
        <f>+Territorio[[#This Row],[id]]</f>
        <v>2522</v>
      </c>
    </row>
    <row r="2533" spans="2:9" x14ac:dyDescent="0.3">
      <c r="B2533">
        <v>2523</v>
      </c>
      <c r="C2533" s="1" t="s">
        <v>6794</v>
      </c>
      <c r="D2533" s="1" t="s">
        <v>6795</v>
      </c>
      <c r="E2533" s="1" t="s">
        <v>5145</v>
      </c>
      <c r="F2533" s="1" t="s">
        <v>457</v>
      </c>
      <c r="G2533" s="1" t="s">
        <v>1064</v>
      </c>
      <c r="H2533" s="1" t="s">
        <v>6796</v>
      </c>
      <c r="I2533" s="1">
        <f>+Territorio[[#This Row],[id]]</f>
        <v>2523</v>
      </c>
    </row>
    <row r="2534" spans="2:9" x14ac:dyDescent="0.3">
      <c r="B2534">
        <v>2524</v>
      </c>
      <c r="C2534" s="1" t="s">
        <v>6797</v>
      </c>
      <c r="D2534" s="1" t="s">
        <v>6798</v>
      </c>
      <c r="E2534" s="1" t="s">
        <v>5145</v>
      </c>
      <c r="F2534" s="1" t="s">
        <v>457</v>
      </c>
      <c r="G2534" s="1" t="s">
        <v>1064</v>
      </c>
      <c r="H2534" s="1" t="s">
        <v>6799</v>
      </c>
      <c r="I2534" s="1">
        <f>+Territorio[[#This Row],[id]]</f>
        <v>2524</v>
      </c>
    </row>
    <row r="2535" spans="2:9" x14ac:dyDescent="0.3">
      <c r="B2535">
        <v>2525</v>
      </c>
      <c r="C2535" s="1" t="s">
        <v>6800</v>
      </c>
      <c r="D2535" s="1" t="s">
        <v>6801</v>
      </c>
      <c r="E2535" s="1" t="s">
        <v>5145</v>
      </c>
      <c r="F2535" s="1" t="s">
        <v>457</v>
      </c>
      <c r="G2535" s="1" t="s">
        <v>1064</v>
      </c>
      <c r="H2535" s="1" t="s">
        <v>6802</v>
      </c>
      <c r="I2535" s="1">
        <f>+Territorio[[#This Row],[id]]</f>
        <v>2525</v>
      </c>
    </row>
    <row r="2536" spans="2:9" x14ac:dyDescent="0.3">
      <c r="B2536">
        <v>2526</v>
      </c>
      <c r="C2536" s="1" t="s">
        <v>6803</v>
      </c>
      <c r="D2536" s="1" t="s">
        <v>6804</v>
      </c>
      <c r="E2536" s="1" t="s">
        <v>5145</v>
      </c>
      <c r="F2536" s="1" t="s">
        <v>457</v>
      </c>
      <c r="G2536" s="1" t="s">
        <v>1064</v>
      </c>
      <c r="H2536" s="1" t="s">
        <v>6805</v>
      </c>
      <c r="I2536" s="1">
        <f>+Territorio[[#This Row],[id]]</f>
        <v>2526</v>
      </c>
    </row>
    <row r="2537" spans="2:9" x14ac:dyDescent="0.3">
      <c r="B2537">
        <v>2527</v>
      </c>
      <c r="C2537" s="1" t="s">
        <v>6806</v>
      </c>
      <c r="D2537" s="1" t="s">
        <v>6807</v>
      </c>
      <c r="E2537" s="1" t="s">
        <v>5145</v>
      </c>
      <c r="F2537" s="1" t="s">
        <v>457</v>
      </c>
      <c r="G2537" s="1" t="s">
        <v>1064</v>
      </c>
      <c r="H2537" s="1" t="s">
        <v>6808</v>
      </c>
      <c r="I2537" s="1">
        <f>+Territorio[[#This Row],[id]]</f>
        <v>2527</v>
      </c>
    </row>
    <row r="2538" spans="2:9" x14ac:dyDescent="0.3">
      <c r="B2538">
        <v>2528</v>
      </c>
      <c r="C2538" s="1" t="s">
        <v>4758</v>
      </c>
      <c r="D2538" s="1" t="s">
        <v>6809</v>
      </c>
      <c r="E2538" s="1" t="s">
        <v>5145</v>
      </c>
      <c r="F2538" s="1" t="s">
        <v>457</v>
      </c>
      <c r="G2538" s="1" t="s">
        <v>1064</v>
      </c>
      <c r="H2538" s="1" t="s">
        <v>6810</v>
      </c>
      <c r="I2538" s="1">
        <f>+Territorio[[#This Row],[id]]</f>
        <v>2528</v>
      </c>
    </row>
    <row r="2539" spans="2:9" x14ac:dyDescent="0.3">
      <c r="B2539">
        <v>2529</v>
      </c>
      <c r="C2539" s="1" t="s">
        <v>6811</v>
      </c>
      <c r="D2539" s="1" t="s">
        <v>6812</v>
      </c>
      <c r="E2539" s="1" t="s">
        <v>5145</v>
      </c>
      <c r="F2539" s="1" t="s">
        <v>457</v>
      </c>
      <c r="G2539" s="1" t="s">
        <v>1064</v>
      </c>
      <c r="H2539" s="1" t="s">
        <v>6813</v>
      </c>
      <c r="I2539" s="1">
        <f>+Territorio[[#This Row],[id]]</f>
        <v>2529</v>
      </c>
    </row>
    <row r="2540" spans="2:9" x14ac:dyDescent="0.3">
      <c r="B2540">
        <v>2530</v>
      </c>
      <c r="C2540" s="1" t="s">
        <v>6814</v>
      </c>
      <c r="D2540" s="1" t="s">
        <v>6815</v>
      </c>
      <c r="E2540" s="1" t="s">
        <v>5145</v>
      </c>
      <c r="F2540" s="1" t="s">
        <v>457</v>
      </c>
      <c r="G2540" s="1" t="s">
        <v>1064</v>
      </c>
      <c r="H2540" s="1" t="s">
        <v>6816</v>
      </c>
      <c r="I2540" s="1">
        <f>+Territorio[[#This Row],[id]]</f>
        <v>2530</v>
      </c>
    </row>
    <row r="2541" spans="2:9" x14ac:dyDescent="0.3">
      <c r="B2541">
        <v>2531</v>
      </c>
      <c r="C2541" s="1" t="s">
        <v>6817</v>
      </c>
      <c r="D2541" s="1" t="s">
        <v>6818</v>
      </c>
      <c r="E2541" s="1" t="s">
        <v>5145</v>
      </c>
      <c r="F2541" s="1" t="s">
        <v>457</v>
      </c>
      <c r="G2541" s="1" t="s">
        <v>1064</v>
      </c>
      <c r="H2541" s="1" t="s">
        <v>6819</v>
      </c>
      <c r="I2541" s="1">
        <f>+Territorio[[#This Row],[id]]</f>
        <v>2531</v>
      </c>
    </row>
    <row r="2542" spans="2:9" x14ac:dyDescent="0.3">
      <c r="B2542">
        <v>2532</v>
      </c>
      <c r="C2542" s="1" t="s">
        <v>6820</v>
      </c>
      <c r="D2542" s="1" t="s">
        <v>6821</v>
      </c>
      <c r="E2542" s="1" t="s">
        <v>5145</v>
      </c>
      <c r="F2542" s="1" t="s">
        <v>457</v>
      </c>
      <c r="G2542" s="1" t="s">
        <v>1064</v>
      </c>
      <c r="H2542" s="1" t="s">
        <v>6822</v>
      </c>
      <c r="I2542" s="1">
        <f>+Territorio[[#This Row],[id]]</f>
        <v>2532</v>
      </c>
    </row>
    <row r="2543" spans="2:9" x14ac:dyDescent="0.3">
      <c r="B2543">
        <v>2533</v>
      </c>
      <c r="C2543" s="1" t="s">
        <v>4760</v>
      </c>
      <c r="D2543" s="1" t="s">
        <v>6823</v>
      </c>
      <c r="E2543" s="1" t="s">
        <v>5145</v>
      </c>
      <c r="F2543" s="1" t="s">
        <v>457</v>
      </c>
      <c r="G2543" s="1" t="s">
        <v>1064</v>
      </c>
      <c r="H2543" s="1" t="s">
        <v>6824</v>
      </c>
      <c r="I2543" s="1">
        <f>+Territorio[[#This Row],[id]]</f>
        <v>2533</v>
      </c>
    </row>
    <row r="2544" spans="2:9" x14ac:dyDescent="0.3">
      <c r="B2544">
        <v>2534</v>
      </c>
      <c r="C2544" s="1" t="s">
        <v>6825</v>
      </c>
      <c r="D2544" s="1" t="s">
        <v>6826</v>
      </c>
      <c r="E2544" s="1" t="s">
        <v>5145</v>
      </c>
      <c r="F2544" s="1" t="s">
        <v>457</v>
      </c>
      <c r="G2544" s="1" t="s">
        <v>1064</v>
      </c>
      <c r="H2544" s="1" t="s">
        <v>6827</v>
      </c>
      <c r="I2544" s="1">
        <f>+Territorio[[#This Row],[id]]</f>
        <v>2534</v>
      </c>
    </row>
    <row r="2545" spans="2:9" x14ac:dyDescent="0.3">
      <c r="B2545">
        <v>2535</v>
      </c>
      <c r="C2545" s="1" t="s">
        <v>6828</v>
      </c>
      <c r="D2545" s="1" t="s">
        <v>6829</v>
      </c>
      <c r="E2545" s="1" t="s">
        <v>5145</v>
      </c>
      <c r="F2545" s="1" t="s">
        <v>457</v>
      </c>
      <c r="G2545" s="1" t="s">
        <v>1064</v>
      </c>
      <c r="H2545" s="1" t="s">
        <v>6830</v>
      </c>
      <c r="I2545" s="1">
        <f>+Territorio[[#This Row],[id]]</f>
        <v>2535</v>
      </c>
    </row>
    <row r="2546" spans="2:9" x14ac:dyDescent="0.3">
      <c r="B2546">
        <v>2536</v>
      </c>
      <c r="C2546" s="1" t="s">
        <v>6831</v>
      </c>
      <c r="D2546" s="1" t="s">
        <v>6832</v>
      </c>
      <c r="E2546" s="1" t="s">
        <v>5145</v>
      </c>
      <c r="F2546" s="1" t="s">
        <v>457</v>
      </c>
      <c r="G2546" s="1" t="s">
        <v>1064</v>
      </c>
      <c r="H2546" s="1" t="s">
        <v>6833</v>
      </c>
      <c r="I2546" s="1">
        <f>+Territorio[[#This Row],[id]]</f>
        <v>2536</v>
      </c>
    </row>
    <row r="2547" spans="2:9" x14ac:dyDescent="0.3">
      <c r="B2547">
        <v>2537</v>
      </c>
      <c r="C2547" s="1" t="s">
        <v>5322</v>
      </c>
      <c r="D2547" s="1" t="s">
        <v>6834</v>
      </c>
      <c r="E2547" s="1" t="s">
        <v>5145</v>
      </c>
      <c r="F2547" s="1" t="s">
        <v>457</v>
      </c>
      <c r="G2547" s="1" t="s">
        <v>1064</v>
      </c>
      <c r="H2547" s="1" t="s">
        <v>6835</v>
      </c>
      <c r="I2547" s="1">
        <f>+Territorio[[#This Row],[id]]</f>
        <v>2537</v>
      </c>
    </row>
    <row r="2548" spans="2:9" x14ac:dyDescent="0.3">
      <c r="B2548">
        <v>2538</v>
      </c>
      <c r="C2548" s="1" t="s">
        <v>6836</v>
      </c>
      <c r="D2548" s="1" t="s">
        <v>6837</v>
      </c>
      <c r="E2548" s="1" t="s">
        <v>5145</v>
      </c>
      <c r="F2548" s="1" t="s">
        <v>457</v>
      </c>
      <c r="G2548" s="1" t="s">
        <v>1064</v>
      </c>
      <c r="H2548" s="1" t="s">
        <v>6838</v>
      </c>
      <c r="I2548" s="1">
        <f>+Territorio[[#This Row],[id]]</f>
        <v>2538</v>
      </c>
    </row>
    <row r="2549" spans="2:9" x14ac:dyDescent="0.3">
      <c r="B2549">
        <v>2539</v>
      </c>
      <c r="C2549" s="1" t="s">
        <v>6839</v>
      </c>
      <c r="D2549" s="1" t="s">
        <v>6840</v>
      </c>
      <c r="E2549" s="1" t="s">
        <v>5145</v>
      </c>
      <c r="F2549" s="1" t="s">
        <v>457</v>
      </c>
      <c r="G2549" s="1" t="s">
        <v>1064</v>
      </c>
      <c r="H2549" s="1" t="s">
        <v>6841</v>
      </c>
      <c r="I2549" s="1">
        <f>+Territorio[[#This Row],[id]]</f>
        <v>2539</v>
      </c>
    </row>
    <row r="2550" spans="2:9" x14ac:dyDescent="0.3">
      <c r="B2550">
        <v>2540</v>
      </c>
      <c r="C2550" s="1" t="s">
        <v>6842</v>
      </c>
      <c r="D2550" s="1" t="s">
        <v>6843</v>
      </c>
      <c r="E2550" s="1" t="s">
        <v>5145</v>
      </c>
      <c r="F2550" s="1" t="s">
        <v>457</v>
      </c>
      <c r="G2550" s="1" t="s">
        <v>1064</v>
      </c>
      <c r="H2550" s="1" t="s">
        <v>6844</v>
      </c>
      <c r="I2550" s="1">
        <f>+Territorio[[#This Row],[id]]</f>
        <v>2540</v>
      </c>
    </row>
    <row r="2551" spans="2:9" x14ac:dyDescent="0.3">
      <c r="B2551">
        <v>2541</v>
      </c>
      <c r="C2551" s="1" t="s">
        <v>6845</v>
      </c>
      <c r="D2551" s="1" t="s">
        <v>6846</v>
      </c>
      <c r="E2551" s="1" t="s">
        <v>5145</v>
      </c>
      <c r="F2551" s="1" t="s">
        <v>457</v>
      </c>
      <c r="G2551" s="1" t="s">
        <v>1064</v>
      </c>
      <c r="H2551" s="1" t="s">
        <v>6847</v>
      </c>
      <c r="I2551" s="1">
        <f>+Territorio[[#This Row],[id]]</f>
        <v>2541</v>
      </c>
    </row>
    <row r="2552" spans="2:9" x14ac:dyDescent="0.3">
      <c r="B2552">
        <v>2542</v>
      </c>
      <c r="C2552" s="1" t="s">
        <v>6848</v>
      </c>
      <c r="D2552" s="1" t="s">
        <v>6849</v>
      </c>
      <c r="E2552" s="1" t="s">
        <v>5145</v>
      </c>
      <c r="F2552" s="1" t="s">
        <v>457</v>
      </c>
      <c r="G2552" s="1" t="s">
        <v>1064</v>
      </c>
      <c r="H2552" s="1" t="s">
        <v>6850</v>
      </c>
      <c r="I2552" s="1">
        <f>+Territorio[[#This Row],[id]]</f>
        <v>2542</v>
      </c>
    </row>
    <row r="2553" spans="2:9" x14ac:dyDescent="0.3">
      <c r="B2553">
        <v>2543</v>
      </c>
      <c r="C2553" s="1" t="s">
        <v>6851</v>
      </c>
      <c r="D2553" s="1" t="s">
        <v>6852</v>
      </c>
      <c r="E2553" s="1" t="s">
        <v>5145</v>
      </c>
      <c r="F2553" s="1" t="s">
        <v>457</v>
      </c>
      <c r="G2553" s="1" t="s">
        <v>1064</v>
      </c>
      <c r="H2553" s="1" t="s">
        <v>6853</v>
      </c>
      <c r="I2553" s="1">
        <f>+Territorio[[#This Row],[id]]</f>
        <v>2543</v>
      </c>
    </row>
    <row r="2554" spans="2:9" x14ac:dyDescent="0.3">
      <c r="B2554">
        <v>2544</v>
      </c>
      <c r="C2554" s="1" t="s">
        <v>6854</v>
      </c>
      <c r="D2554" s="1" t="s">
        <v>6855</v>
      </c>
      <c r="E2554" s="1" t="s">
        <v>5145</v>
      </c>
      <c r="F2554" s="1" t="s">
        <v>457</v>
      </c>
      <c r="G2554" s="1" t="s">
        <v>1064</v>
      </c>
      <c r="H2554" s="1" t="s">
        <v>6856</v>
      </c>
      <c r="I2554" s="1">
        <f>+Territorio[[#This Row],[id]]</f>
        <v>2544</v>
      </c>
    </row>
    <row r="2555" spans="2:9" x14ac:dyDescent="0.3">
      <c r="B2555">
        <v>2545</v>
      </c>
      <c r="C2555" s="1" t="s">
        <v>6857</v>
      </c>
      <c r="D2555" s="1" t="s">
        <v>6858</v>
      </c>
      <c r="E2555" s="1" t="s">
        <v>5145</v>
      </c>
      <c r="F2555" s="1" t="s">
        <v>457</v>
      </c>
      <c r="G2555" s="1" t="s">
        <v>1064</v>
      </c>
      <c r="H2555" s="1" t="s">
        <v>6859</v>
      </c>
      <c r="I2555" s="1">
        <f>+Territorio[[#This Row],[id]]</f>
        <v>2545</v>
      </c>
    </row>
    <row r="2556" spans="2:9" x14ac:dyDescent="0.3">
      <c r="B2556">
        <v>2546</v>
      </c>
      <c r="C2556" s="1" t="s">
        <v>6860</v>
      </c>
      <c r="D2556" s="1" t="s">
        <v>6861</v>
      </c>
      <c r="E2556" s="1" t="s">
        <v>5145</v>
      </c>
      <c r="F2556" s="1" t="s">
        <v>457</v>
      </c>
      <c r="G2556" s="1" t="s">
        <v>1064</v>
      </c>
      <c r="H2556" s="1" t="s">
        <v>6862</v>
      </c>
      <c r="I2556" s="1">
        <f>+Territorio[[#This Row],[id]]</f>
        <v>2546</v>
      </c>
    </row>
    <row r="2557" spans="2:9" x14ac:dyDescent="0.3">
      <c r="B2557">
        <v>2547</v>
      </c>
      <c r="C2557" s="1" t="s">
        <v>6863</v>
      </c>
      <c r="D2557" s="1" t="s">
        <v>6864</v>
      </c>
      <c r="E2557" s="1" t="s">
        <v>5145</v>
      </c>
      <c r="F2557" s="1" t="s">
        <v>457</v>
      </c>
      <c r="G2557" s="1" t="s">
        <v>1064</v>
      </c>
      <c r="H2557" s="1" t="s">
        <v>6865</v>
      </c>
      <c r="I2557" s="1">
        <f>+Territorio[[#This Row],[id]]</f>
        <v>2547</v>
      </c>
    </row>
    <row r="2558" spans="2:9" x14ac:dyDescent="0.3">
      <c r="B2558">
        <v>2548</v>
      </c>
      <c r="C2558" s="1" t="s">
        <v>6866</v>
      </c>
      <c r="D2558" s="1" t="s">
        <v>6867</v>
      </c>
      <c r="E2558" s="1" t="s">
        <v>5145</v>
      </c>
      <c r="F2558" s="1" t="s">
        <v>457</v>
      </c>
      <c r="G2558" s="1" t="s">
        <v>1064</v>
      </c>
      <c r="H2558" s="1" t="s">
        <v>6868</v>
      </c>
      <c r="I2558" s="1">
        <f>+Territorio[[#This Row],[id]]</f>
        <v>2548</v>
      </c>
    </row>
    <row r="2559" spans="2:9" x14ac:dyDescent="0.3">
      <c r="B2559">
        <v>2549</v>
      </c>
      <c r="C2559" s="1" t="s">
        <v>6869</v>
      </c>
      <c r="D2559" s="1" t="s">
        <v>6870</v>
      </c>
      <c r="E2559" s="1" t="s">
        <v>5145</v>
      </c>
      <c r="F2559" s="1" t="s">
        <v>457</v>
      </c>
      <c r="G2559" s="1" t="s">
        <v>1064</v>
      </c>
      <c r="H2559" s="1" t="s">
        <v>6871</v>
      </c>
      <c r="I2559" s="1">
        <f>+Territorio[[#This Row],[id]]</f>
        <v>2549</v>
      </c>
    </row>
    <row r="2560" spans="2:9" x14ac:dyDescent="0.3">
      <c r="B2560">
        <v>2550</v>
      </c>
      <c r="C2560" s="1" t="s">
        <v>6872</v>
      </c>
      <c r="D2560" s="1" t="s">
        <v>6873</v>
      </c>
      <c r="E2560" s="1" t="s">
        <v>5145</v>
      </c>
      <c r="F2560" s="1" t="s">
        <v>457</v>
      </c>
      <c r="G2560" s="1" t="s">
        <v>1064</v>
      </c>
      <c r="H2560" s="1" t="s">
        <v>6874</v>
      </c>
      <c r="I2560" s="1">
        <f>+Territorio[[#This Row],[id]]</f>
        <v>2550</v>
      </c>
    </row>
    <row r="2561" spans="2:9" x14ac:dyDescent="0.3">
      <c r="B2561">
        <v>2551</v>
      </c>
      <c r="C2561" s="1" t="s">
        <v>5680</v>
      </c>
      <c r="D2561" s="1" t="s">
        <v>6875</v>
      </c>
      <c r="E2561" s="1" t="s">
        <v>5145</v>
      </c>
      <c r="F2561" s="1" t="s">
        <v>457</v>
      </c>
      <c r="G2561" s="1" t="s">
        <v>1064</v>
      </c>
      <c r="H2561" s="1" t="s">
        <v>6876</v>
      </c>
      <c r="I2561" s="1">
        <f>+Territorio[[#This Row],[id]]</f>
        <v>2551</v>
      </c>
    </row>
    <row r="2562" spans="2:9" x14ac:dyDescent="0.3">
      <c r="B2562">
        <v>2552</v>
      </c>
      <c r="C2562" s="1" t="s">
        <v>3798</v>
      </c>
      <c r="D2562" s="1" t="s">
        <v>6877</v>
      </c>
      <c r="E2562" s="1" t="s">
        <v>5145</v>
      </c>
      <c r="F2562" s="1" t="s">
        <v>457</v>
      </c>
      <c r="G2562" s="1" t="s">
        <v>1064</v>
      </c>
      <c r="H2562" s="1" t="s">
        <v>6878</v>
      </c>
      <c r="I2562" s="1">
        <f>+Territorio[[#This Row],[id]]</f>
        <v>2552</v>
      </c>
    </row>
    <row r="2563" spans="2:9" x14ac:dyDescent="0.3">
      <c r="B2563">
        <v>2553</v>
      </c>
      <c r="C2563" s="1" t="s">
        <v>6879</v>
      </c>
      <c r="D2563" s="1" t="s">
        <v>6880</v>
      </c>
      <c r="E2563" s="1" t="s">
        <v>5145</v>
      </c>
      <c r="F2563" s="1" t="s">
        <v>457</v>
      </c>
      <c r="G2563" s="1" t="s">
        <v>1064</v>
      </c>
      <c r="H2563" s="1" t="s">
        <v>6881</v>
      </c>
      <c r="I2563" s="1">
        <f>+Territorio[[#This Row],[id]]</f>
        <v>2553</v>
      </c>
    </row>
    <row r="2564" spans="2:9" x14ac:dyDescent="0.3">
      <c r="B2564">
        <v>2554</v>
      </c>
      <c r="C2564" s="1" t="s">
        <v>6882</v>
      </c>
      <c r="D2564" s="1" t="s">
        <v>6883</v>
      </c>
      <c r="E2564" s="1" t="s">
        <v>5145</v>
      </c>
      <c r="F2564" s="1" t="s">
        <v>457</v>
      </c>
      <c r="G2564" s="1" t="s">
        <v>1064</v>
      </c>
      <c r="H2564" s="1" t="s">
        <v>6884</v>
      </c>
      <c r="I2564" s="1">
        <f>+Territorio[[#This Row],[id]]</f>
        <v>2554</v>
      </c>
    </row>
    <row r="2565" spans="2:9" x14ac:dyDescent="0.3">
      <c r="B2565">
        <v>2555</v>
      </c>
      <c r="C2565" s="1" t="s">
        <v>6885</v>
      </c>
      <c r="D2565" s="1" t="s">
        <v>6886</v>
      </c>
      <c r="E2565" s="1" t="s">
        <v>5145</v>
      </c>
      <c r="F2565" s="1" t="s">
        <v>457</v>
      </c>
      <c r="G2565" s="1" t="s">
        <v>1064</v>
      </c>
      <c r="H2565" s="1" t="s">
        <v>6887</v>
      </c>
      <c r="I2565" s="1">
        <f>+Territorio[[#This Row],[id]]</f>
        <v>2555</v>
      </c>
    </row>
    <row r="2566" spans="2:9" x14ac:dyDescent="0.3">
      <c r="B2566">
        <v>2556</v>
      </c>
      <c r="C2566" s="1" t="s">
        <v>6888</v>
      </c>
      <c r="D2566" s="1" t="s">
        <v>6889</v>
      </c>
      <c r="E2566" s="1" t="s">
        <v>5145</v>
      </c>
      <c r="F2566" s="1" t="s">
        <v>457</v>
      </c>
      <c r="G2566" s="1" t="s">
        <v>1064</v>
      </c>
      <c r="H2566" s="1" t="s">
        <v>6890</v>
      </c>
      <c r="I2566" s="1">
        <f>+Territorio[[#This Row],[id]]</f>
        <v>2556</v>
      </c>
    </row>
    <row r="2567" spans="2:9" x14ac:dyDescent="0.3">
      <c r="B2567">
        <v>2557</v>
      </c>
      <c r="C2567" s="1" t="s">
        <v>6891</v>
      </c>
      <c r="D2567" s="1" t="s">
        <v>6892</v>
      </c>
      <c r="E2567" s="1" t="s">
        <v>5145</v>
      </c>
      <c r="F2567" s="1" t="s">
        <v>457</v>
      </c>
      <c r="G2567" s="1" t="s">
        <v>1064</v>
      </c>
      <c r="H2567" s="1" t="s">
        <v>6893</v>
      </c>
      <c r="I2567" s="1">
        <f>+Territorio[[#This Row],[id]]</f>
        <v>2557</v>
      </c>
    </row>
    <row r="2568" spans="2:9" x14ac:dyDescent="0.3">
      <c r="B2568">
        <v>2558</v>
      </c>
      <c r="C2568" s="1" t="s">
        <v>6894</v>
      </c>
      <c r="D2568" s="1" t="s">
        <v>6895</v>
      </c>
      <c r="E2568" s="1" t="s">
        <v>5145</v>
      </c>
      <c r="F2568" s="1" t="s">
        <v>457</v>
      </c>
      <c r="G2568" s="1" t="s">
        <v>1064</v>
      </c>
      <c r="H2568" s="1" t="s">
        <v>6896</v>
      </c>
      <c r="I2568" s="1">
        <f>+Territorio[[#This Row],[id]]</f>
        <v>2558</v>
      </c>
    </row>
    <row r="2569" spans="2:9" x14ac:dyDescent="0.3">
      <c r="B2569">
        <v>2559</v>
      </c>
      <c r="C2569" s="1" t="s">
        <v>6897</v>
      </c>
      <c r="D2569" s="1" t="s">
        <v>6898</v>
      </c>
      <c r="E2569" s="1" t="s">
        <v>5145</v>
      </c>
      <c r="F2569" s="1" t="s">
        <v>457</v>
      </c>
      <c r="G2569" s="1" t="s">
        <v>1064</v>
      </c>
      <c r="H2569" s="1" t="s">
        <v>6899</v>
      </c>
      <c r="I2569" s="1">
        <f>+Territorio[[#This Row],[id]]</f>
        <v>2559</v>
      </c>
    </row>
    <row r="2570" spans="2:9" x14ac:dyDescent="0.3">
      <c r="B2570">
        <v>2560</v>
      </c>
      <c r="C2570" s="1" t="s">
        <v>6900</v>
      </c>
      <c r="D2570" s="1" t="s">
        <v>6901</v>
      </c>
      <c r="E2570" s="1" t="s">
        <v>5145</v>
      </c>
      <c r="F2570" s="1" t="s">
        <v>457</v>
      </c>
      <c r="G2570" s="1" t="s">
        <v>1064</v>
      </c>
      <c r="H2570" s="1" t="s">
        <v>6902</v>
      </c>
      <c r="I2570" s="1">
        <f>+Territorio[[#This Row],[id]]</f>
        <v>2560</v>
      </c>
    </row>
    <row r="2571" spans="2:9" x14ac:dyDescent="0.3">
      <c r="B2571">
        <v>2561</v>
      </c>
      <c r="C2571" s="1" t="s">
        <v>6903</v>
      </c>
      <c r="D2571" s="1" t="s">
        <v>6904</v>
      </c>
      <c r="E2571" s="1" t="s">
        <v>5145</v>
      </c>
      <c r="F2571" s="1" t="s">
        <v>457</v>
      </c>
      <c r="G2571" s="1" t="s">
        <v>1064</v>
      </c>
      <c r="H2571" s="1" t="s">
        <v>6905</v>
      </c>
      <c r="I2571" s="1">
        <f>+Territorio[[#This Row],[id]]</f>
        <v>2561</v>
      </c>
    </row>
    <row r="2572" spans="2:9" x14ac:dyDescent="0.3">
      <c r="B2572">
        <v>2562</v>
      </c>
      <c r="C2572" s="1" t="s">
        <v>6168</v>
      </c>
      <c r="D2572" s="1" t="s">
        <v>6906</v>
      </c>
      <c r="E2572" s="1" t="s">
        <v>5145</v>
      </c>
      <c r="F2572" s="1" t="s">
        <v>457</v>
      </c>
      <c r="G2572" s="1" t="s">
        <v>1064</v>
      </c>
      <c r="H2572" s="1" t="s">
        <v>6907</v>
      </c>
      <c r="I2572" s="1">
        <f>+Territorio[[#This Row],[id]]</f>
        <v>2562</v>
      </c>
    </row>
    <row r="2573" spans="2:9" x14ac:dyDescent="0.3">
      <c r="B2573">
        <v>2563</v>
      </c>
      <c r="C2573" s="1" t="s">
        <v>3729</v>
      </c>
      <c r="D2573" s="1" t="s">
        <v>6908</v>
      </c>
      <c r="E2573" s="1" t="s">
        <v>5145</v>
      </c>
      <c r="F2573" s="1" t="s">
        <v>457</v>
      </c>
      <c r="G2573" s="1" t="s">
        <v>1064</v>
      </c>
      <c r="H2573" s="1" t="s">
        <v>6909</v>
      </c>
      <c r="I2573" s="1">
        <f>+Territorio[[#This Row],[id]]</f>
        <v>2563</v>
      </c>
    </row>
    <row r="2574" spans="2:9" x14ac:dyDescent="0.3">
      <c r="B2574">
        <v>2564</v>
      </c>
      <c r="C2574" s="1" t="s">
        <v>6910</v>
      </c>
      <c r="D2574" s="1" t="s">
        <v>6911</v>
      </c>
      <c r="E2574" s="1" t="s">
        <v>5145</v>
      </c>
      <c r="F2574" s="1" t="s">
        <v>457</v>
      </c>
      <c r="G2574" s="1" t="s">
        <v>1064</v>
      </c>
      <c r="H2574" s="1" t="s">
        <v>6912</v>
      </c>
      <c r="I2574" s="1">
        <f>+Territorio[[#This Row],[id]]</f>
        <v>2564</v>
      </c>
    </row>
    <row r="2575" spans="2:9" x14ac:dyDescent="0.3">
      <c r="B2575">
        <v>2565</v>
      </c>
      <c r="C2575" s="1" t="s">
        <v>6913</v>
      </c>
      <c r="D2575" s="1" t="s">
        <v>6914</v>
      </c>
      <c r="E2575" s="1" t="s">
        <v>5145</v>
      </c>
      <c r="F2575" s="1" t="s">
        <v>457</v>
      </c>
      <c r="G2575" s="1" t="s">
        <v>1064</v>
      </c>
      <c r="H2575" s="1" t="s">
        <v>6915</v>
      </c>
      <c r="I2575" s="1">
        <f>+Territorio[[#This Row],[id]]</f>
        <v>2565</v>
      </c>
    </row>
    <row r="2576" spans="2:9" x14ac:dyDescent="0.3">
      <c r="B2576">
        <v>2566</v>
      </c>
      <c r="C2576" s="1" t="s">
        <v>6916</v>
      </c>
      <c r="D2576" s="1" t="s">
        <v>6917</v>
      </c>
      <c r="E2576" s="1" t="s">
        <v>5145</v>
      </c>
      <c r="F2576" s="1" t="s">
        <v>457</v>
      </c>
      <c r="G2576" s="1" t="s">
        <v>1064</v>
      </c>
      <c r="H2576" s="1" t="s">
        <v>6918</v>
      </c>
      <c r="I2576" s="1">
        <f>+Territorio[[#This Row],[id]]</f>
        <v>2566</v>
      </c>
    </row>
    <row r="2577" spans="2:9" x14ac:dyDescent="0.3">
      <c r="B2577">
        <v>2567</v>
      </c>
      <c r="C2577" s="1" t="s">
        <v>6919</v>
      </c>
      <c r="D2577" s="1" t="s">
        <v>6920</v>
      </c>
      <c r="E2577" s="1" t="s">
        <v>5145</v>
      </c>
      <c r="F2577" s="1" t="s">
        <v>457</v>
      </c>
      <c r="G2577" s="1" t="s">
        <v>1064</v>
      </c>
      <c r="H2577" s="1" t="s">
        <v>6921</v>
      </c>
      <c r="I2577" s="1">
        <f>+Territorio[[#This Row],[id]]</f>
        <v>2567</v>
      </c>
    </row>
    <row r="2578" spans="2:9" x14ac:dyDescent="0.3">
      <c r="B2578">
        <v>2568</v>
      </c>
      <c r="C2578" s="1" t="s">
        <v>739</v>
      </c>
      <c r="D2578" s="1" t="s">
        <v>6922</v>
      </c>
      <c r="E2578" s="1" t="s">
        <v>5145</v>
      </c>
      <c r="F2578" s="1" t="s">
        <v>457</v>
      </c>
      <c r="G2578" s="1" t="s">
        <v>1064</v>
      </c>
      <c r="H2578" s="1" t="s">
        <v>6923</v>
      </c>
      <c r="I2578" s="1">
        <f>+Territorio[[#This Row],[id]]</f>
        <v>2568</v>
      </c>
    </row>
    <row r="2579" spans="2:9" x14ac:dyDescent="0.3">
      <c r="B2579">
        <v>2569</v>
      </c>
      <c r="C2579" s="1" t="s">
        <v>6924</v>
      </c>
      <c r="D2579" s="1" t="s">
        <v>6925</v>
      </c>
      <c r="E2579" s="1" t="s">
        <v>5145</v>
      </c>
      <c r="F2579" s="1" t="s">
        <v>457</v>
      </c>
      <c r="G2579" s="1" t="s">
        <v>1064</v>
      </c>
      <c r="H2579" s="1" t="s">
        <v>6926</v>
      </c>
      <c r="I2579" s="1">
        <f>+Territorio[[#This Row],[id]]</f>
        <v>2569</v>
      </c>
    </row>
    <row r="2580" spans="2:9" x14ac:dyDescent="0.3">
      <c r="B2580">
        <v>2570</v>
      </c>
      <c r="C2580" s="1" t="s">
        <v>6927</v>
      </c>
      <c r="D2580" s="1" t="s">
        <v>6928</v>
      </c>
      <c r="E2580" s="1" t="s">
        <v>5145</v>
      </c>
      <c r="F2580" s="1" t="s">
        <v>457</v>
      </c>
      <c r="G2580" s="1" t="s">
        <v>1064</v>
      </c>
      <c r="H2580" s="1" t="s">
        <v>6929</v>
      </c>
      <c r="I2580" s="1">
        <f>+Territorio[[#This Row],[id]]</f>
        <v>2570</v>
      </c>
    </row>
    <row r="2581" spans="2:9" x14ac:dyDescent="0.3">
      <c r="B2581">
        <v>2571</v>
      </c>
      <c r="C2581" s="1" t="s">
        <v>2278</v>
      </c>
      <c r="D2581" s="1" t="s">
        <v>6930</v>
      </c>
      <c r="E2581" s="1" t="s">
        <v>5145</v>
      </c>
      <c r="F2581" s="1" t="s">
        <v>457</v>
      </c>
      <c r="G2581" s="1" t="s">
        <v>1064</v>
      </c>
      <c r="H2581" s="1" t="s">
        <v>6931</v>
      </c>
      <c r="I2581" s="1">
        <f>+Territorio[[#This Row],[id]]</f>
        <v>2571</v>
      </c>
    </row>
    <row r="2582" spans="2:9" x14ac:dyDescent="0.3">
      <c r="B2582">
        <v>2572</v>
      </c>
      <c r="C2582" s="1" t="s">
        <v>5237</v>
      </c>
      <c r="D2582" s="1" t="s">
        <v>6932</v>
      </c>
      <c r="E2582" s="1" t="s">
        <v>5145</v>
      </c>
      <c r="F2582" s="1" t="s">
        <v>457</v>
      </c>
      <c r="G2582" s="1" t="s">
        <v>1064</v>
      </c>
      <c r="H2582" s="1" t="s">
        <v>6933</v>
      </c>
      <c r="I2582" s="1">
        <f>+Territorio[[#This Row],[id]]</f>
        <v>2572</v>
      </c>
    </row>
    <row r="2583" spans="2:9" x14ac:dyDescent="0.3">
      <c r="B2583">
        <v>2573</v>
      </c>
      <c r="C2583" s="1" t="s">
        <v>6934</v>
      </c>
      <c r="D2583" s="1" t="s">
        <v>6935</v>
      </c>
      <c r="E2583" s="1" t="s">
        <v>5145</v>
      </c>
      <c r="F2583" s="1" t="s">
        <v>457</v>
      </c>
      <c r="G2583" s="1" t="s">
        <v>1064</v>
      </c>
      <c r="H2583" s="1" t="s">
        <v>6936</v>
      </c>
      <c r="I2583" s="1">
        <f>+Territorio[[#This Row],[id]]</f>
        <v>2573</v>
      </c>
    </row>
    <row r="2584" spans="2:9" x14ac:dyDescent="0.3">
      <c r="B2584">
        <v>2574</v>
      </c>
      <c r="C2584" s="1" t="s">
        <v>6937</v>
      </c>
      <c r="D2584" s="1" t="s">
        <v>6938</v>
      </c>
      <c r="E2584" s="1" t="s">
        <v>5145</v>
      </c>
      <c r="F2584" s="1" t="s">
        <v>457</v>
      </c>
      <c r="G2584" s="1" t="s">
        <v>1064</v>
      </c>
      <c r="H2584" s="1" t="s">
        <v>6939</v>
      </c>
      <c r="I2584" s="1">
        <f>+Territorio[[#This Row],[id]]</f>
        <v>2574</v>
      </c>
    </row>
    <row r="2585" spans="2:9" x14ac:dyDescent="0.3">
      <c r="B2585">
        <v>2575</v>
      </c>
      <c r="C2585" s="1" t="s">
        <v>3753</v>
      </c>
      <c r="D2585" s="1" t="s">
        <v>6940</v>
      </c>
      <c r="E2585" s="1" t="s">
        <v>5145</v>
      </c>
      <c r="F2585" s="1" t="s">
        <v>457</v>
      </c>
      <c r="G2585" s="1" t="s">
        <v>1064</v>
      </c>
      <c r="H2585" s="1" t="s">
        <v>6941</v>
      </c>
      <c r="I2585" s="1">
        <f>+Territorio[[#This Row],[id]]</f>
        <v>2575</v>
      </c>
    </row>
    <row r="2586" spans="2:9" x14ac:dyDescent="0.3">
      <c r="B2586">
        <v>2576</v>
      </c>
      <c r="C2586" s="1" t="s">
        <v>6942</v>
      </c>
      <c r="D2586" s="1" t="s">
        <v>6943</v>
      </c>
      <c r="E2586" s="1" t="s">
        <v>5145</v>
      </c>
      <c r="F2586" s="1" t="s">
        <v>457</v>
      </c>
      <c r="G2586" s="1" t="s">
        <v>1064</v>
      </c>
      <c r="H2586" s="1" t="s">
        <v>6944</v>
      </c>
      <c r="I2586" s="1">
        <f>+Territorio[[#This Row],[id]]</f>
        <v>2576</v>
      </c>
    </row>
    <row r="2587" spans="2:9" x14ac:dyDescent="0.3">
      <c r="B2587">
        <v>2577</v>
      </c>
      <c r="C2587" s="1" t="s">
        <v>6945</v>
      </c>
      <c r="D2587" s="1" t="s">
        <v>6946</v>
      </c>
      <c r="E2587" s="1" t="s">
        <v>5145</v>
      </c>
      <c r="F2587" s="1" t="s">
        <v>457</v>
      </c>
      <c r="G2587" s="1" t="s">
        <v>1064</v>
      </c>
      <c r="H2587" s="1" t="s">
        <v>6947</v>
      </c>
      <c r="I2587" s="1">
        <f>+Territorio[[#This Row],[id]]</f>
        <v>2577</v>
      </c>
    </row>
    <row r="2588" spans="2:9" x14ac:dyDescent="0.3">
      <c r="B2588">
        <v>2578</v>
      </c>
      <c r="C2588" s="1" t="s">
        <v>6948</v>
      </c>
      <c r="D2588" s="1" t="s">
        <v>6949</v>
      </c>
      <c r="E2588" s="1" t="s">
        <v>5145</v>
      </c>
      <c r="F2588" s="1" t="s">
        <v>457</v>
      </c>
      <c r="G2588" s="1" t="s">
        <v>1064</v>
      </c>
      <c r="H2588" s="1" t="s">
        <v>6950</v>
      </c>
      <c r="I2588" s="1">
        <f>+Territorio[[#This Row],[id]]</f>
        <v>2578</v>
      </c>
    </row>
    <row r="2589" spans="2:9" x14ac:dyDescent="0.3">
      <c r="B2589">
        <v>2579</v>
      </c>
      <c r="C2589" s="1" t="s">
        <v>6951</v>
      </c>
      <c r="D2589" s="1" t="s">
        <v>6952</v>
      </c>
      <c r="E2589" s="1" t="s">
        <v>5145</v>
      </c>
      <c r="F2589" s="1" t="s">
        <v>457</v>
      </c>
      <c r="G2589" s="1" t="s">
        <v>1064</v>
      </c>
      <c r="H2589" s="1" t="s">
        <v>6953</v>
      </c>
      <c r="I2589" s="1">
        <f>+Territorio[[#This Row],[id]]</f>
        <v>2579</v>
      </c>
    </row>
    <row r="2590" spans="2:9" x14ac:dyDescent="0.3">
      <c r="B2590">
        <v>2580</v>
      </c>
      <c r="C2590" s="1" t="s">
        <v>6954</v>
      </c>
      <c r="D2590" s="1" t="s">
        <v>6955</v>
      </c>
      <c r="E2590" s="1" t="s">
        <v>5145</v>
      </c>
      <c r="F2590" s="1" t="s">
        <v>457</v>
      </c>
      <c r="G2590" s="1" t="s">
        <v>1064</v>
      </c>
      <c r="H2590" s="1" t="s">
        <v>6956</v>
      </c>
      <c r="I2590" s="1">
        <f>+Territorio[[#This Row],[id]]</f>
        <v>2580</v>
      </c>
    </row>
    <row r="2591" spans="2:9" x14ac:dyDescent="0.3">
      <c r="B2591">
        <v>2581</v>
      </c>
      <c r="C2591" s="1" t="s">
        <v>6957</v>
      </c>
      <c r="D2591" s="1" t="s">
        <v>6958</v>
      </c>
      <c r="E2591" s="1" t="s">
        <v>5145</v>
      </c>
      <c r="F2591" s="1" t="s">
        <v>457</v>
      </c>
      <c r="G2591" s="1" t="s">
        <v>1064</v>
      </c>
      <c r="H2591" s="1" t="s">
        <v>6959</v>
      </c>
      <c r="I2591" s="1">
        <f>+Territorio[[#This Row],[id]]</f>
        <v>2581</v>
      </c>
    </row>
    <row r="2592" spans="2:9" x14ac:dyDescent="0.3">
      <c r="B2592">
        <v>2582</v>
      </c>
      <c r="C2592" s="1" t="s">
        <v>6960</v>
      </c>
      <c r="D2592" s="1" t="s">
        <v>6961</v>
      </c>
      <c r="E2592" s="1" t="s">
        <v>5145</v>
      </c>
      <c r="F2592" s="1" t="s">
        <v>457</v>
      </c>
      <c r="G2592" s="1" t="s">
        <v>1064</v>
      </c>
      <c r="H2592" s="1" t="s">
        <v>6962</v>
      </c>
      <c r="I2592" s="1">
        <f>+Territorio[[#This Row],[id]]</f>
        <v>2582</v>
      </c>
    </row>
    <row r="2593" spans="2:9" x14ac:dyDescent="0.3">
      <c r="B2593">
        <v>2583</v>
      </c>
      <c r="C2593" s="1" t="s">
        <v>6963</v>
      </c>
      <c r="D2593" s="1" t="s">
        <v>6964</v>
      </c>
      <c r="E2593" s="1" t="s">
        <v>5145</v>
      </c>
      <c r="F2593" s="1" t="s">
        <v>457</v>
      </c>
      <c r="G2593" s="1" t="s">
        <v>1064</v>
      </c>
      <c r="H2593" s="1" t="s">
        <v>6965</v>
      </c>
      <c r="I2593" s="1">
        <f>+Territorio[[#This Row],[id]]</f>
        <v>2583</v>
      </c>
    </row>
    <row r="2594" spans="2:9" x14ac:dyDescent="0.3">
      <c r="B2594">
        <v>2584</v>
      </c>
      <c r="C2594" s="1" t="s">
        <v>6966</v>
      </c>
      <c r="D2594" s="1" t="s">
        <v>6967</v>
      </c>
      <c r="E2594" s="1" t="s">
        <v>5145</v>
      </c>
      <c r="F2594" s="1" t="s">
        <v>457</v>
      </c>
      <c r="G2594" s="1" t="s">
        <v>1064</v>
      </c>
      <c r="H2594" s="1" t="s">
        <v>6968</v>
      </c>
      <c r="I2594" s="1">
        <f>+Territorio[[#This Row],[id]]</f>
        <v>2584</v>
      </c>
    </row>
    <row r="2595" spans="2:9" x14ac:dyDescent="0.3">
      <c r="B2595">
        <v>2585</v>
      </c>
      <c r="C2595" s="1" t="s">
        <v>5330</v>
      </c>
      <c r="D2595" s="1" t="s">
        <v>6969</v>
      </c>
      <c r="E2595" s="1" t="s">
        <v>5145</v>
      </c>
      <c r="F2595" s="1" t="s">
        <v>457</v>
      </c>
      <c r="G2595" s="1" t="s">
        <v>1064</v>
      </c>
      <c r="H2595" s="1" t="s">
        <v>6970</v>
      </c>
      <c r="I2595" s="1">
        <f>+Territorio[[#This Row],[id]]</f>
        <v>2585</v>
      </c>
    </row>
    <row r="2596" spans="2:9" x14ac:dyDescent="0.3">
      <c r="B2596">
        <v>2586</v>
      </c>
      <c r="C2596" s="1" t="s">
        <v>6971</v>
      </c>
      <c r="D2596" s="1" t="s">
        <v>6972</v>
      </c>
      <c r="E2596" s="1" t="s">
        <v>5145</v>
      </c>
      <c r="F2596" s="1" t="s">
        <v>457</v>
      </c>
      <c r="G2596" s="1" t="s">
        <v>1064</v>
      </c>
      <c r="H2596" s="1" t="s">
        <v>6973</v>
      </c>
      <c r="I2596" s="1">
        <f>+Territorio[[#This Row],[id]]</f>
        <v>2586</v>
      </c>
    </row>
    <row r="2597" spans="2:9" x14ac:dyDescent="0.3">
      <c r="B2597">
        <v>2587</v>
      </c>
      <c r="C2597" s="1" t="s">
        <v>2567</v>
      </c>
      <c r="D2597" s="1" t="s">
        <v>6974</v>
      </c>
      <c r="E2597" s="1" t="s">
        <v>5145</v>
      </c>
      <c r="F2597" s="1" t="s">
        <v>457</v>
      </c>
      <c r="G2597" s="1" t="s">
        <v>1064</v>
      </c>
      <c r="H2597" s="1" t="s">
        <v>6975</v>
      </c>
      <c r="I2597" s="1">
        <f>+Territorio[[#This Row],[id]]</f>
        <v>2587</v>
      </c>
    </row>
    <row r="2598" spans="2:9" x14ac:dyDescent="0.3">
      <c r="B2598">
        <v>2588</v>
      </c>
      <c r="C2598" s="1" t="s">
        <v>982</v>
      </c>
      <c r="D2598" s="1" t="s">
        <v>6976</v>
      </c>
      <c r="E2598" s="1" t="s">
        <v>5145</v>
      </c>
      <c r="F2598" s="1" t="s">
        <v>457</v>
      </c>
      <c r="G2598" s="1" t="s">
        <v>1064</v>
      </c>
      <c r="H2598" s="1" t="s">
        <v>6977</v>
      </c>
      <c r="I2598" s="1">
        <f>+Territorio[[#This Row],[id]]</f>
        <v>2588</v>
      </c>
    </row>
    <row r="2599" spans="2:9" x14ac:dyDescent="0.3">
      <c r="B2599">
        <v>2589</v>
      </c>
      <c r="C2599" s="1" t="s">
        <v>6978</v>
      </c>
      <c r="D2599" s="1" t="s">
        <v>6979</v>
      </c>
      <c r="E2599" s="1" t="s">
        <v>5145</v>
      </c>
      <c r="F2599" s="1" t="s">
        <v>457</v>
      </c>
      <c r="G2599" s="1" t="s">
        <v>1064</v>
      </c>
      <c r="H2599" s="1" t="s">
        <v>6980</v>
      </c>
      <c r="I2599" s="1">
        <f>+Territorio[[#This Row],[id]]</f>
        <v>2589</v>
      </c>
    </row>
    <row r="2600" spans="2:9" x14ac:dyDescent="0.3">
      <c r="B2600">
        <v>2590</v>
      </c>
      <c r="C2600" s="1" t="s">
        <v>6981</v>
      </c>
      <c r="D2600" s="1" t="s">
        <v>6982</v>
      </c>
      <c r="E2600" s="1" t="s">
        <v>5145</v>
      </c>
      <c r="F2600" s="1" t="s">
        <v>457</v>
      </c>
      <c r="G2600" s="1" t="s">
        <v>1064</v>
      </c>
      <c r="H2600" s="1" t="s">
        <v>6983</v>
      </c>
      <c r="I2600" s="1">
        <f>+Territorio[[#This Row],[id]]</f>
        <v>2590</v>
      </c>
    </row>
    <row r="2601" spans="2:9" x14ac:dyDescent="0.3">
      <c r="B2601">
        <v>2591</v>
      </c>
      <c r="C2601" s="1" t="s">
        <v>6984</v>
      </c>
      <c r="D2601" s="1" t="s">
        <v>6985</v>
      </c>
      <c r="E2601" s="1" t="s">
        <v>5145</v>
      </c>
      <c r="F2601" s="1" t="s">
        <v>457</v>
      </c>
      <c r="G2601" s="1" t="s">
        <v>1064</v>
      </c>
      <c r="H2601" s="1" t="s">
        <v>6986</v>
      </c>
      <c r="I2601" s="1">
        <f>+Territorio[[#This Row],[id]]</f>
        <v>2591</v>
      </c>
    </row>
    <row r="2602" spans="2:9" x14ac:dyDescent="0.3">
      <c r="B2602">
        <v>2592</v>
      </c>
      <c r="C2602" s="1" t="s">
        <v>6987</v>
      </c>
      <c r="D2602" s="1" t="s">
        <v>6988</v>
      </c>
      <c r="E2602" s="1" t="s">
        <v>5145</v>
      </c>
      <c r="F2602" s="1" t="s">
        <v>457</v>
      </c>
      <c r="G2602" s="1" t="s">
        <v>1064</v>
      </c>
      <c r="H2602" s="1" t="s">
        <v>6989</v>
      </c>
      <c r="I2602" s="1">
        <f>+Territorio[[#This Row],[id]]</f>
        <v>2592</v>
      </c>
    </row>
    <row r="2603" spans="2:9" x14ac:dyDescent="0.3">
      <c r="B2603">
        <v>2593</v>
      </c>
      <c r="C2603" s="1" t="s">
        <v>6990</v>
      </c>
      <c r="D2603" s="1" t="s">
        <v>6991</v>
      </c>
      <c r="E2603" s="1" t="s">
        <v>5145</v>
      </c>
      <c r="F2603" s="1" t="s">
        <v>457</v>
      </c>
      <c r="G2603" s="1" t="s">
        <v>1064</v>
      </c>
      <c r="H2603" s="1" t="s">
        <v>6992</v>
      </c>
      <c r="I2603" s="1">
        <f>+Territorio[[#This Row],[id]]</f>
        <v>2593</v>
      </c>
    </row>
    <row r="2604" spans="2:9" x14ac:dyDescent="0.3">
      <c r="B2604">
        <v>2594</v>
      </c>
      <c r="C2604" s="1" t="s">
        <v>6993</v>
      </c>
      <c r="D2604" s="1" t="s">
        <v>6994</v>
      </c>
      <c r="E2604" s="1" t="s">
        <v>5145</v>
      </c>
      <c r="F2604" s="1" t="s">
        <v>457</v>
      </c>
      <c r="G2604" s="1" t="s">
        <v>1064</v>
      </c>
      <c r="H2604" s="1" t="s">
        <v>6995</v>
      </c>
      <c r="I2604" s="1">
        <f>+Territorio[[#This Row],[id]]</f>
        <v>2594</v>
      </c>
    </row>
    <row r="2605" spans="2:9" x14ac:dyDescent="0.3">
      <c r="B2605">
        <v>2595</v>
      </c>
      <c r="C2605" s="1" t="s">
        <v>6996</v>
      </c>
      <c r="D2605" s="1" t="s">
        <v>6997</v>
      </c>
      <c r="E2605" s="1" t="s">
        <v>5145</v>
      </c>
      <c r="F2605" s="1" t="s">
        <v>457</v>
      </c>
      <c r="G2605" s="1" t="s">
        <v>1064</v>
      </c>
      <c r="H2605" s="1" t="s">
        <v>6998</v>
      </c>
      <c r="I2605" s="1">
        <f>+Territorio[[#This Row],[id]]</f>
        <v>2595</v>
      </c>
    </row>
    <row r="2606" spans="2:9" x14ac:dyDescent="0.3">
      <c r="B2606">
        <v>2596</v>
      </c>
      <c r="C2606" s="1" t="s">
        <v>6999</v>
      </c>
      <c r="D2606" s="1" t="s">
        <v>7000</v>
      </c>
      <c r="E2606" s="1" t="s">
        <v>5145</v>
      </c>
      <c r="F2606" s="1" t="s">
        <v>457</v>
      </c>
      <c r="G2606" s="1" t="s">
        <v>1064</v>
      </c>
      <c r="H2606" s="1" t="s">
        <v>7001</v>
      </c>
      <c r="I2606" s="1">
        <f>+Territorio[[#This Row],[id]]</f>
        <v>2596</v>
      </c>
    </row>
    <row r="2607" spans="2:9" x14ac:dyDescent="0.3">
      <c r="B2607">
        <v>2597</v>
      </c>
      <c r="C2607" s="1" t="s">
        <v>2429</v>
      </c>
      <c r="D2607" s="1" t="s">
        <v>7002</v>
      </c>
      <c r="E2607" s="1" t="s">
        <v>5145</v>
      </c>
      <c r="F2607" s="1" t="s">
        <v>457</v>
      </c>
      <c r="G2607" s="1" t="s">
        <v>1064</v>
      </c>
      <c r="H2607" s="1" t="s">
        <v>7003</v>
      </c>
      <c r="I2607" s="1">
        <f>+Territorio[[#This Row],[id]]</f>
        <v>2597</v>
      </c>
    </row>
    <row r="2608" spans="2:9" x14ac:dyDescent="0.3">
      <c r="B2608">
        <v>2598</v>
      </c>
      <c r="C2608" s="1" t="s">
        <v>7004</v>
      </c>
      <c r="D2608" s="1" t="s">
        <v>7005</v>
      </c>
      <c r="E2608" s="1" t="s">
        <v>5145</v>
      </c>
      <c r="F2608" s="1" t="s">
        <v>457</v>
      </c>
      <c r="G2608" s="1" t="s">
        <v>1064</v>
      </c>
      <c r="H2608" s="1" t="s">
        <v>7006</v>
      </c>
      <c r="I2608" s="1">
        <f>+Territorio[[#This Row],[id]]</f>
        <v>2598</v>
      </c>
    </row>
    <row r="2609" spans="2:9" x14ac:dyDescent="0.3">
      <c r="B2609">
        <v>2599</v>
      </c>
      <c r="C2609" s="1" t="s">
        <v>7007</v>
      </c>
      <c r="D2609" s="1" t="s">
        <v>7008</v>
      </c>
      <c r="E2609" s="1" t="s">
        <v>5145</v>
      </c>
      <c r="F2609" s="1" t="s">
        <v>457</v>
      </c>
      <c r="G2609" s="1" t="s">
        <v>1064</v>
      </c>
      <c r="H2609" s="1" t="s">
        <v>7009</v>
      </c>
      <c r="I2609" s="1">
        <f>+Territorio[[#This Row],[id]]</f>
        <v>2599</v>
      </c>
    </row>
    <row r="2610" spans="2:9" x14ac:dyDescent="0.3">
      <c r="B2610">
        <v>2600</v>
      </c>
      <c r="C2610" s="1" t="s">
        <v>6430</v>
      </c>
      <c r="D2610" s="1" t="s">
        <v>7010</v>
      </c>
      <c r="E2610" s="1" t="s">
        <v>5145</v>
      </c>
      <c r="F2610" s="1" t="s">
        <v>457</v>
      </c>
      <c r="G2610" s="1" t="s">
        <v>1064</v>
      </c>
      <c r="H2610" s="1" t="s">
        <v>7011</v>
      </c>
      <c r="I2610" s="1">
        <f>+Territorio[[#This Row],[id]]</f>
        <v>2600</v>
      </c>
    </row>
    <row r="2611" spans="2:9" x14ac:dyDescent="0.3">
      <c r="B2611">
        <v>2601</v>
      </c>
      <c r="C2611" s="1" t="s">
        <v>6791</v>
      </c>
      <c r="D2611" s="1" t="s">
        <v>7012</v>
      </c>
      <c r="E2611" s="1" t="s">
        <v>5145</v>
      </c>
      <c r="F2611" s="1" t="s">
        <v>457</v>
      </c>
      <c r="G2611" s="1" t="s">
        <v>1064</v>
      </c>
      <c r="H2611" s="1" t="s">
        <v>7013</v>
      </c>
      <c r="I2611" s="1">
        <f>+Territorio[[#This Row],[id]]</f>
        <v>2601</v>
      </c>
    </row>
    <row r="2612" spans="2:9" x14ac:dyDescent="0.3">
      <c r="B2612">
        <v>2602</v>
      </c>
      <c r="C2612" s="1" t="s">
        <v>7014</v>
      </c>
      <c r="D2612" s="1" t="s">
        <v>7015</v>
      </c>
      <c r="E2612" s="1" t="s">
        <v>5145</v>
      </c>
      <c r="F2612" s="1" t="s">
        <v>457</v>
      </c>
      <c r="G2612" s="1" t="s">
        <v>1064</v>
      </c>
      <c r="H2612" s="1" t="s">
        <v>7016</v>
      </c>
      <c r="I2612" s="1">
        <f>+Territorio[[#This Row],[id]]</f>
        <v>2602</v>
      </c>
    </row>
    <row r="2613" spans="2:9" x14ac:dyDescent="0.3">
      <c r="B2613">
        <v>2603</v>
      </c>
      <c r="C2613" s="1" t="s">
        <v>2404</v>
      </c>
      <c r="D2613" s="1" t="s">
        <v>7017</v>
      </c>
      <c r="E2613" s="1" t="s">
        <v>5145</v>
      </c>
      <c r="F2613" s="1" t="s">
        <v>457</v>
      </c>
      <c r="G2613" s="1" t="s">
        <v>1064</v>
      </c>
      <c r="H2613" s="1" t="s">
        <v>7018</v>
      </c>
      <c r="I2613" s="1">
        <f>+Territorio[[#This Row],[id]]</f>
        <v>2603</v>
      </c>
    </row>
    <row r="2614" spans="2:9" x14ac:dyDescent="0.3">
      <c r="B2614">
        <v>2604</v>
      </c>
      <c r="C2614" s="1" t="s">
        <v>7019</v>
      </c>
      <c r="D2614" s="1" t="s">
        <v>7020</v>
      </c>
      <c r="E2614" s="1" t="s">
        <v>5145</v>
      </c>
      <c r="F2614" s="1" t="s">
        <v>457</v>
      </c>
      <c r="G2614" s="1" t="s">
        <v>1064</v>
      </c>
      <c r="H2614" s="1" t="s">
        <v>7021</v>
      </c>
      <c r="I2614" s="1">
        <f>+Territorio[[#This Row],[id]]</f>
        <v>2604</v>
      </c>
    </row>
    <row r="2615" spans="2:9" x14ac:dyDescent="0.3">
      <c r="B2615">
        <v>2605</v>
      </c>
      <c r="C2615" s="1" t="s">
        <v>7022</v>
      </c>
      <c r="D2615" s="1" t="s">
        <v>7023</v>
      </c>
      <c r="E2615" s="1" t="s">
        <v>5145</v>
      </c>
      <c r="F2615" s="1" t="s">
        <v>457</v>
      </c>
      <c r="G2615" s="1" t="s">
        <v>1064</v>
      </c>
      <c r="H2615" s="1" t="s">
        <v>7024</v>
      </c>
      <c r="I2615" s="1">
        <f>+Territorio[[#This Row],[id]]</f>
        <v>2605</v>
      </c>
    </row>
    <row r="2616" spans="2:9" x14ac:dyDescent="0.3">
      <c r="B2616">
        <v>2606</v>
      </c>
      <c r="C2616" s="1" t="s">
        <v>2089</v>
      </c>
      <c r="D2616" s="1" t="s">
        <v>7025</v>
      </c>
      <c r="E2616" s="1" t="s">
        <v>5145</v>
      </c>
      <c r="F2616" s="1" t="s">
        <v>457</v>
      </c>
      <c r="G2616" s="1" t="s">
        <v>1064</v>
      </c>
      <c r="H2616" s="1" t="s">
        <v>7026</v>
      </c>
      <c r="I2616" s="1">
        <f>+Territorio[[#This Row],[id]]</f>
        <v>2606</v>
      </c>
    </row>
    <row r="2617" spans="2:9" x14ac:dyDescent="0.3">
      <c r="B2617">
        <v>2607</v>
      </c>
      <c r="C2617" s="1" t="s">
        <v>2035</v>
      </c>
      <c r="D2617" s="1" t="s">
        <v>7027</v>
      </c>
      <c r="E2617" s="1" t="s">
        <v>1049</v>
      </c>
      <c r="F2617" s="1" t="s">
        <v>181</v>
      </c>
      <c r="G2617" s="1" t="s">
        <v>1064</v>
      </c>
      <c r="H2617" s="1" t="s">
        <v>7028</v>
      </c>
      <c r="I2617" s="1">
        <f>+Territorio[[#This Row],[id]]</f>
        <v>2607</v>
      </c>
    </row>
    <row r="2618" spans="2:9" x14ac:dyDescent="0.3">
      <c r="B2618">
        <v>2608</v>
      </c>
      <c r="C2618" s="1" t="s">
        <v>7029</v>
      </c>
      <c r="D2618" s="1" t="s">
        <v>7030</v>
      </c>
      <c r="E2618" s="1" t="s">
        <v>1049</v>
      </c>
      <c r="F2618" s="1" t="s">
        <v>181</v>
      </c>
      <c r="G2618" s="1" t="s">
        <v>1064</v>
      </c>
      <c r="H2618" s="1" t="s">
        <v>7031</v>
      </c>
      <c r="I2618" s="1">
        <f>+Territorio[[#This Row],[id]]</f>
        <v>2608</v>
      </c>
    </row>
    <row r="2619" spans="2:9" x14ac:dyDescent="0.3">
      <c r="B2619">
        <v>2609</v>
      </c>
      <c r="C2619" s="1" t="s">
        <v>7032</v>
      </c>
      <c r="D2619" s="1" t="s">
        <v>7033</v>
      </c>
      <c r="E2619" s="1" t="s">
        <v>1049</v>
      </c>
      <c r="F2619" s="1" t="s">
        <v>181</v>
      </c>
      <c r="G2619" s="1" t="s">
        <v>1064</v>
      </c>
      <c r="H2619" s="1" t="s">
        <v>7034</v>
      </c>
      <c r="I2619" s="1">
        <f>+Territorio[[#This Row],[id]]</f>
        <v>2609</v>
      </c>
    </row>
    <row r="2620" spans="2:9" x14ac:dyDescent="0.3">
      <c r="B2620">
        <v>2610</v>
      </c>
      <c r="C2620" s="1" t="s">
        <v>7035</v>
      </c>
      <c r="D2620" s="1" t="s">
        <v>7036</v>
      </c>
      <c r="E2620" s="1" t="s">
        <v>1049</v>
      </c>
      <c r="F2620" s="1" t="s">
        <v>181</v>
      </c>
      <c r="G2620" s="1" t="s">
        <v>1064</v>
      </c>
      <c r="H2620" s="1" t="s">
        <v>7037</v>
      </c>
      <c r="I2620" s="1">
        <f>+Territorio[[#This Row],[id]]</f>
        <v>2610</v>
      </c>
    </row>
    <row r="2621" spans="2:9" x14ac:dyDescent="0.3">
      <c r="B2621">
        <v>2611</v>
      </c>
      <c r="C2621" s="1" t="s">
        <v>7038</v>
      </c>
      <c r="D2621" s="1" t="s">
        <v>7039</v>
      </c>
      <c r="E2621" s="1" t="s">
        <v>1049</v>
      </c>
      <c r="F2621" s="1" t="s">
        <v>181</v>
      </c>
      <c r="G2621" s="1" t="s">
        <v>1064</v>
      </c>
      <c r="H2621" s="1" t="s">
        <v>7040</v>
      </c>
      <c r="I2621" s="1">
        <f>+Territorio[[#This Row],[id]]</f>
        <v>2611</v>
      </c>
    </row>
    <row r="2622" spans="2:9" x14ac:dyDescent="0.3">
      <c r="B2622">
        <v>2612</v>
      </c>
      <c r="C2622" s="1" t="s">
        <v>7041</v>
      </c>
      <c r="D2622" s="1" t="s">
        <v>7042</v>
      </c>
      <c r="E2622" s="1" t="s">
        <v>1049</v>
      </c>
      <c r="F2622" s="1" t="s">
        <v>181</v>
      </c>
      <c r="G2622" s="1" t="s">
        <v>1064</v>
      </c>
      <c r="H2622" s="1" t="s">
        <v>7043</v>
      </c>
      <c r="I2622" s="1">
        <f>+Territorio[[#This Row],[id]]</f>
        <v>2612</v>
      </c>
    </row>
    <row r="2623" spans="2:9" x14ac:dyDescent="0.3">
      <c r="B2623">
        <v>2613</v>
      </c>
      <c r="C2623" s="1" t="s">
        <v>7044</v>
      </c>
      <c r="D2623" s="1" t="s">
        <v>7045</v>
      </c>
      <c r="E2623" s="1" t="s">
        <v>1049</v>
      </c>
      <c r="F2623" s="1" t="s">
        <v>181</v>
      </c>
      <c r="G2623" s="1" t="s">
        <v>1064</v>
      </c>
      <c r="H2623" s="1" t="s">
        <v>7046</v>
      </c>
      <c r="I2623" s="1">
        <f>+Territorio[[#This Row],[id]]</f>
        <v>2613</v>
      </c>
    </row>
    <row r="2624" spans="2:9" x14ac:dyDescent="0.3">
      <c r="B2624">
        <v>2614</v>
      </c>
      <c r="C2624" s="1" t="s">
        <v>7047</v>
      </c>
      <c r="D2624" s="1" t="s">
        <v>7048</v>
      </c>
      <c r="E2624" s="1" t="s">
        <v>1049</v>
      </c>
      <c r="F2624" s="1" t="s">
        <v>181</v>
      </c>
      <c r="G2624" s="1" t="s">
        <v>1064</v>
      </c>
      <c r="H2624" s="1" t="s">
        <v>7049</v>
      </c>
      <c r="I2624" s="1">
        <f>+Territorio[[#This Row],[id]]</f>
        <v>2614</v>
      </c>
    </row>
    <row r="2625" spans="2:9" x14ac:dyDescent="0.3">
      <c r="B2625">
        <v>2615</v>
      </c>
      <c r="C2625" s="1" t="s">
        <v>7050</v>
      </c>
      <c r="D2625" s="1" t="s">
        <v>7051</v>
      </c>
      <c r="E2625" s="1" t="s">
        <v>1049</v>
      </c>
      <c r="F2625" s="1" t="s">
        <v>181</v>
      </c>
      <c r="G2625" s="1" t="s">
        <v>1064</v>
      </c>
      <c r="H2625" s="1" t="s">
        <v>7052</v>
      </c>
      <c r="I2625" s="1">
        <f>+Territorio[[#This Row],[id]]</f>
        <v>2615</v>
      </c>
    </row>
    <row r="2626" spans="2:9" x14ac:dyDescent="0.3">
      <c r="B2626">
        <v>2616</v>
      </c>
      <c r="C2626" s="1" t="s">
        <v>7053</v>
      </c>
      <c r="D2626" s="1" t="s">
        <v>7054</v>
      </c>
      <c r="E2626" s="1" t="s">
        <v>1049</v>
      </c>
      <c r="F2626" s="1" t="s">
        <v>181</v>
      </c>
      <c r="G2626" s="1" t="s">
        <v>1064</v>
      </c>
      <c r="H2626" s="1" t="s">
        <v>7055</v>
      </c>
      <c r="I2626" s="1">
        <f>+Territorio[[#This Row],[id]]</f>
        <v>2616</v>
      </c>
    </row>
    <row r="2627" spans="2:9" x14ac:dyDescent="0.3">
      <c r="B2627">
        <v>2617</v>
      </c>
      <c r="C2627" s="1" t="s">
        <v>7056</v>
      </c>
      <c r="D2627" s="1" t="s">
        <v>7057</v>
      </c>
      <c r="E2627" s="1" t="s">
        <v>1049</v>
      </c>
      <c r="F2627" s="1" t="s">
        <v>181</v>
      </c>
      <c r="G2627" s="1" t="s">
        <v>1064</v>
      </c>
      <c r="H2627" s="1" t="s">
        <v>7058</v>
      </c>
      <c r="I2627" s="1">
        <f>+Territorio[[#This Row],[id]]</f>
        <v>2617</v>
      </c>
    </row>
    <row r="2628" spans="2:9" x14ac:dyDescent="0.3">
      <c r="B2628">
        <v>2618</v>
      </c>
      <c r="C2628" s="1" t="s">
        <v>2094</v>
      </c>
      <c r="D2628" s="1" t="s">
        <v>7059</v>
      </c>
      <c r="E2628" s="1" t="s">
        <v>1049</v>
      </c>
      <c r="F2628" s="1" t="s">
        <v>181</v>
      </c>
      <c r="G2628" s="1" t="s">
        <v>1064</v>
      </c>
      <c r="H2628" s="1" t="s">
        <v>7060</v>
      </c>
      <c r="I2628" s="1">
        <f>+Territorio[[#This Row],[id]]</f>
        <v>2618</v>
      </c>
    </row>
    <row r="2629" spans="2:9" x14ac:dyDescent="0.3">
      <c r="B2629">
        <v>2619</v>
      </c>
      <c r="C2629" s="1" t="s">
        <v>1246</v>
      </c>
      <c r="D2629" s="1" t="s">
        <v>7061</v>
      </c>
      <c r="E2629" s="1" t="s">
        <v>1049</v>
      </c>
      <c r="F2629" s="1" t="s">
        <v>181</v>
      </c>
      <c r="G2629" s="1" t="s">
        <v>1064</v>
      </c>
      <c r="H2629" s="1" t="s">
        <v>7062</v>
      </c>
      <c r="I2629" s="1">
        <f>+Territorio[[#This Row],[id]]</f>
        <v>2619</v>
      </c>
    </row>
    <row r="2630" spans="2:9" x14ac:dyDescent="0.3">
      <c r="B2630">
        <v>2620</v>
      </c>
      <c r="C2630" s="1" t="s">
        <v>1418</v>
      </c>
      <c r="D2630" s="1" t="s">
        <v>7063</v>
      </c>
      <c r="E2630" s="1" t="s">
        <v>1049</v>
      </c>
      <c r="F2630" s="1" t="s">
        <v>181</v>
      </c>
      <c r="G2630" s="1" t="s">
        <v>1064</v>
      </c>
      <c r="H2630" s="1" t="s">
        <v>7064</v>
      </c>
      <c r="I2630" s="1">
        <f>+Territorio[[#This Row],[id]]</f>
        <v>2620</v>
      </c>
    </row>
    <row r="2631" spans="2:9" x14ac:dyDescent="0.3">
      <c r="B2631">
        <v>2621</v>
      </c>
      <c r="C2631" s="1" t="s">
        <v>2097</v>
      </c>
      <c r="D2631" s="1" t="s">
        <v>7065</v>
      </c>
      <c r="E2631" s="1" t="s">
        <v>1049</v>
      </c>
      <c r="F2631" s="1" t="s">
        <v>181</v>
      </c>
      <c r="G2631" s="1" t="s">
        <v>1064</v>
      </c>
      <c r="H2631" s="1" t="s">
        <v>7066</v>
      </c>
      <c r="I2631" s="1">
        <f>+Territorio[[#This Row],[id]]</f>
        <v>2621</v>
      </c>
    </row>
    <row r="2632" spans="2:9" x14ac:dyDescent="0.3">
      <c r="B2632">
        <v>2622</v>
      </c>
      <c r="C2632" s="1" t="s">
        <v>1031</v>
      </c>
      <c r="D2632" s="1" t="s">
        <v>7067</v>
      </c>
      <c r="E2632" s="1" t="s">
        <v>1049</v>
      </c>
      <c r="F2632" s="1" t="s">
        <v>181</v>
      </c>
      <c r="G2632" s="1" t="s">
        <v>1064</v>
      </c>
      <c r="H2632" s="1" t="s">
        <v>7068</v>
      </c>
      <c r="I2632" s="1">
        <f>+Territorio[[#This Row],[id]]</f>
        <v>2622</v>
      </c>
    </row>
    <row r="2633" spans="2:9" x14ac:dyDescent="0.3">
      <c r="B2633">
        <v>2623</v>
      </c>
      <c r="C2633" s="1" t="s">
        <v>5255</v>
      </c>
      <c r="D2633" s="1" t="s">
        <v>7069</v>
      </c>
      <c r="E2633" s="1" t="s">
        <v>1049</v>
      </c>
      <c r="F2633" s="1" t="s">
        <v>181</v>
      </c>
      <c r="G2633" s="1" t="s">
        <v>1064</v>
      </c>
      <c r="H2633" s="1" t="s">
        <v>7070</v>
      </c>
      <c r="I2633" s="1">
        <f>+Territorio[[#This Row],[id]]</f>
        <v>2623</v>
      </c>
    </row>
    <row r="2634" spans="2:9" x14ac:dyDescent="0.3">
      <c r="B2634">
        <v>2624</v>
      </c>
      <c r="C2634" s="1" t="s">
        <v>7071</v>
      </c>
      <c r="D2634" s="1" t="s">
        <v>7072</v>
      </c>
      <c r="E2634" s="1" t="s">
        <v>1049</v>
      </c>
      <c r="F2634" s="1" t="s">
        <v>181</v>
      </c>
      <c r="G2634" s="1" t="s">
        <v>1064</v>
      </c>
      <c r="H2634" s="1" t="s">
        <v>7073</v>
      </c>
      <c r="I2634" s="1">
        <f>+Territorio[[#This Row],[id]]</f>
        <v>2624</v>
      </c>
    </row>
    <row r="2635" spans="2:9" x14ac:dyDescent="0.3">
      <c r="B2635">
        <v>2625</v>
      </c>
      <c r="C2635" s="1" t="s">
        <v>1246</v>
      </c>
      <c r="D2635" s="1" t="s">
        <v>7074</v>
      </c>
      <c r="E2635" s="1" t="s">
        <v>1049</v>
      </c>
      <c r="F2635" s="1" t="s">
        <v>181</v>
      </c>
      <c r="G2635" s="1" t="s">
        <v>1064</v>
      </c>
      <c r="H2635" s="1" t="s">
        <v>7075</v>
      </c>
      <c r="I2635" s="1">
        <f>+Territorio[[#This Row],[id]]</f>
        <v>2625</v>
      </c>
    </row>
    <row r="2636" spans="2:9" x14ac:dyDescent="0.3">
      <c r="B2636">
        <v>2626</v>
      </c>
      <c r="C2636" s="1" t="s">
        <v>7076</v>
      </c>
      <c r="D2636" s="1" t="s">
        <v>7077</v>
      </c>
      <c r="E2636" s="1" t="s">
        <v>1049</v>
      </c>
      <c r="F2636" s="1" t="s">
        <v>181</v>
      </c>
      <c r="G2636" s="1" t="s">
        <v>1064</v>
      </c>
      <c r="H2636" s="1" t="s">
        <v>7078</v>
      </c>
      <c r="I2636" s="1">
        <f>+Territorio[[#This Row],[id]]</f>
        <v>2626</v>
      </c>
    </row>
    <row r="2637" spans="2:9" x14ac:dyDescent="0.3">
      <c r="B2637">
        <v>2627</v>
      </c>
      <c r="C2637" s="1" t="s">
        <v>7079</v>
      </c>
      <c r="D2637" s="1" t="s">
        <v>7080</v>
      </c>
      <c r="E2637" s="1" t="s">
        <v>1049</v>
      </c>
      <c r="F2637" s="1" t="s">
        <v>181</v>
      </c>
      <c r="G2637" s="1" t="s">
        <v>1064</v>
      </c>
      <c r="H2637" s="1" t="s">
        <v>7081</v>
      </c>
      <c r="I2637" s="1">
        <f>+Territorio[[#This Row],[id]]</f>
        <v>2627</v>
      </c>
    </row>
    <row r="2638" spans="2:9" x14ac:dyDescent="0.3">
      <c r="B2638">
        <v>2628</v>
      </c>
      <c r="C2638" s="1" t="s">
        <v>7082</v>
      </c>
      <c r="D2638" s="1" t="s">
        <v>7083</v>
      </c>
      <c r="E2638" s="1" t="s">
        <v>1049</v>
      </c>
      <c r="F2638" s="1" t="s">
        <v>181</v>
      </c>
      <c r="G2638" s="1" t="s">
        <v>1064</v>
      </c>
      <c r="H2638" s="1" t="s">
        <v>7084</v>
      </c>
      <c r="I2638" s="1">
        <f>+Territorio[[#This Row],[id]]</f>
        <v>2628</v>
      </c>
    </row>
    <row r="2639" spans="2:9" x14ac:dyDescent="0.3">
      <c r="B2639">
        <v>2629</v>
      </c>
      <c r="C2639" s="1" t="s">
        <v>7085</v>
      </c>
      <c r="D2639" s="1" t="s">
        <v>7086</v>
      </c>
      <c r="E2639" s="1" t="s">
        <v>1049</v>
      </c>
      <c r="F2639" s="1" t="s">
        <v>181</v>
      </c>
      <c r="G2639" s="1" t="s">
        <v>1064</v>
      </c>
      <c r="H2639" s="1" t="s">
        <v>7087</v>
      </c>
      <c r="I2639" s="1">
        <f>+Territorio[[#This Row],[id]]</f>
        <v>2629</v>
      </c>
    </row>
    <row r="2640" spans="2:9" x14ac:dyDescent="0.3">
      <c r="B2640">
        <v>2630</v>
      </c>
      <c r="C2640" s="1" t="s">
        <v>7088</v>
      </c>
      <c r="D2640" s="1" t="s">
        <v>7089</v>
      </c>
      <c r="E2640" s="1" t="s">
        <v>1049</v>
      </c>
      <c r="F2640" s="1" t="s">
        <v>181</v>
      </c>
      <c r="G2640" s="1" t="s">
        <v>1064</v>
      </c>
      <c r="H2640" s="1" t="s">
        <v>7090</v>
      </c>
      <c r="I2640" s="1">
        <f>+Territorio[[#This Row],[id]]</f>
        <v>2630</v>
      </c>
    </row>
    <row r="2641" spans="2:9" x14ac:dyDescent="0.3">
      <c r="B2641">
        <v>2631</v>
      </c>
      <c r="C2641" s="1" t="s">
        <v>7091</v>
      </c>
      <c r="D2641" s="1" t="s">
        <v>7092</v>
      </c>
      <c r="E2641" s="1" t="s">
        <v>1049</v>
      </c>
      <c r="F2641" s="1" t="s">
        <v>181</v>
      </c>
      <c r="G2641" s="1" t="s">
        <v>1064</v>
      </c>
      <c r="H2641" s="1" t="s">
        <v>7093</v>
      </c>
      <c r="I2641" s="1">
        <f>+Territorio[[#This Row],[id]]</f>
        <v>2631</v>
      </c>
    </row>
    <row r="2642" spans="2:9" x14ac:dyDescent="0.3">
      <c r="B2642">
        <v>2632</v>
      </c>
      <c r="C2642" s="1" t="s">
        <v>7094</v>
      </c>
      <c r="D2642" s="1" t="s">
        <v>7095</v>
      </c>
      <c r="E2642" s="1" t="s">
        <v>1049</v>
      </c>
      <c r="F2642" s="1" t="s">
        <v>181</v>
      </c>
      <c r="G2642" s="1" t="s">
        <v>1064</v>
      </c>
      <c r="H2642" s="1" t="s">
        <v>7096</v>
      </c>
      <c r="I2642" s="1">
        <f>+Territorio[[#This Row],[id]]</f>
        <v>2632</v>
      </c>
    </row>
    <row r="2643" spans="2:9" x14ac:dyDescent="0.3">
      <c r="B2643">
        <v>2633</v>
      </c>
      <c r="C2643" s="1" t="s">
        <v>894</v>
      </c>
      <c r="D2643" s="1" t="s">
        <v>7097</v>
      </c>
      <c r="E2643" s="1" t="s">
        <v>1049</v>
      </c>
      <c r="F2643" s="1" t="s">
        <v>181</v>
      </c>
      <c r="G2643" s="1" t="s">
        <v>1064</v>
      </c>
      <c r="H2643" s="1" t="s">
        <v>7098</v>
      </c>
      <c r="I2643" s="1">
        <f>+Territorio[[#This Row],[id]]</f>
        <v>2633</v>
      </c>
    </row>
    <row r="2644" spans="2:9" x14ac:dyDescent="0.3">
      <c r="B2644">
        <v>2634</v>
      </c>
      <c r="C2644" s="1" t="s">
        <v>7099</v>
      </c>
      <c r="D2644" s="1" t="s">
        <v>7100</v>
      </c>
      <c r="E2644" s="1" t="s">
        <v>1049</v>
      </c>
      <c r="F2644" s="1" t="s">
        <v>181</v>
      </c>
      <c r="G2644" s="1" t="s">
        <v>1064</v>
      </c>
      <c r="H2644" s="1" t="s">
        <v>7101</v>
      </c>
      <c r="I2644" s="1">
        <f>+Territorio[[#This Row],[id]]</f>
        <v>2634</v>
      </c>
    </row>
    <row r="2645" spans="2:9" x14ac:dyDescent="0.3">
      <c r="B2645">
        <v>2635</v>
      </c>
      <c r="C2645" s="1" t="s">
        <v>7102</v>
      </c>
      <c r="D2645" s="1" t="s">
        <v>7103</v>
      </c>
      <c r="E2645" s="1" t="s">
        <v>1049</v>
      </c>
      <c r="F2645" s="1" t="s">
        <v>181</v>
      </c>
      <c r="G2645" s="1" t="s">
        <v>1064</v>
      </c>
      <c r="H2645" s="1" t="s">
        <v>7104</v>
      </c>
      <c r="I2645" s="1">
        <f>+Territorio[[#This Row],[id]]</f>
        <v>2635</v>
      </c>
    </row>
    <row r="2646" spans="2:9" x14ac:dyDescent="0.3">
      <c r="B2646">
        <v>2636</v>
      </c>
      <c r="C2646" s="1" t="s">
        <v>7105</v>
      </c>
      <c r="D2646" s="1" t="s">
        <v>7106</v>
      </c>
      <c r="E2646" s="1" t="s">
        <v>1049</v>
      </c>
      <c r="F2646" s="1" t="s">
        <v>181</v>
      </c>
      <c r="G2646" s="1" t="s">
        <v>1064</v>
      </c>
      <c r="H2646" s="1" t="s">
        <v>7107</v>
      </c>
      <c r="I2646" s="1">
        <f>+Territorio[[#This Row],[id]]</f>
        <v>2636</v>
      </c>
    </row>
    <row r="2647" spans="2:9" x14ac:dyDescent="0.3">
      <c r="B2647">
        <v>2637</v>
      </c>
      <c r="C2647" s="1" t="s">
        <v>1418</v>
      </c>
      <c r="D2647" s="1" t="s">
        <v>7108</v>
      </c>
      <c r="E2647" s="1" t="s">
        <v>1049</v>
      </c>
      <c r="F2647" s="1" t="s">
        <v>181</v>
      </c>
      <c r="G2647" s="1" t="s">
        <v>1064</v>
      </c>
      <c r="H2647" s="1" t="s">
        <v>7109</v>
      </c>
      <c r="I2647" s="1">
        <f>+Territorio[[#This Row],[id]]</f>
        <v>2637</v>
      </c>
    </row>
    <row r="2648" spans="2:9" x14ac:dyDescent="0.3">
      <c r="B2648">
        <v>2638</v>
      </c>
      <c r="C2648" s="1" t="s">
        <v>7110</v>
      </c>
      <c r="D2648" s="1" t="s">
        <v>7111</v>
      </c>
      <c r="E2648" s="1" t="s">
        <v>1049</v>
      </c>
      <c r="F2648" s="1" t="s">
        <v>181</v>
      </c>
      <c r="G2648" s="1" t="s">
        <v>1064</v>
      </c>
      <c r="H2648" s="1" t="s">
        <v>7112</v>
      </c>
      <c r="I2648" s="1">
        <f>+Territorio[[#This Row],[id]]</f>
        <v>2638</v>
      </c>
    </row>
    <row r="2649" spans="2:9" x14ac:dyDescent="0.3">
      <c r="B2649">
        <v>2639</v>
      </c>
      <c r="C2649" s="1" t="s">
        <v>1246</v>
      </c>
      <c r="D2649" s="1" t="s">
        <v>7113</v>
      </c>
      <c r="E2649" s="1" t="s">
        <v>1049</v>
      </c>
      <c r="F2649" s="1" t="s">
        <v>181</v>
      </c>
      <c r="G2649" s="1" t="s">
        <v>1064</v>
      </c>
      <c r="H2649" s="1" t="s">
        <v>7114</v>
      </c>
      <c r="I2649" s="1">
        <f>+Territorio[[#This Row],[id]]</f>
        <v>2639</v>
      </c>
    </row>
    <row r="2650" spans="2:9" x14ac:dyDescent="0.3">
      <c r="B2650">
        <v>2640</v>
      </c>
      <c r="C2650" s="1" t="s">
        <v>7115</v>
      </c>
      <c r="D2650" s="1" t="s">
        <v>7116</v>
      </c>
      <c r="E2650" s="1" t="s">
        <v>1049</v>
      </c>
      <c r="F2650" s="1" t="s">
        <v>181</v>
      </c>
      <c r="G2650" s="1" t="s">
        <v>1064</v>
      </c>
      <c r="H2650" s="1" t="s">
        <v>7117</v>
      </c>
      <c r="I2650" s="1">
        <f>+Territorio[[#This Row],[id]]</f>
        <v>2640</v>
      </c>
    </row>
    <row r="2651" spans="2:9" x14ac:dyDescent="0.3">
      <c r="B2651">
        <v>2641</v>
      </c>
      <c r="C2651" s="1" t="s">
        <v>736</v>
      </c>
      <c r="D2651" s="1" t="s">
        <v>7118</v>
      </c>
      <c r="E2651" s="1" t="s">
        <v>1049</v>
      </c>
      <c r="F2651" s="1" t="s">
        <v>181</v>
      </c>
      <c r="G2651" s="1" t="s">
        <v>1064</v>
      </c>
      <c r="H2651" s="1" t="s">
        <v>7119</v>
      </c>
      <c r="I2651" s="1">
        <f>+Territorio[[#This Row],[id]]</f>
        <v>2641</v>
      </c>
    </row>
    <row r="2652" spans="2:9" x14ac:dyDescent="0.3">
      <c r="B2652">
        <v>2642</v>
      </c>
      <c r="C2652" s="1" t="s">
        <v>2338</v>
      </c>
      <c r="D2652" s="1" t="s">
        <v>7120</v>
      </c>
      <c r="E2652" s="1" t="s">
        <v>1049</v>
      </c>
      <c r="F2652" s="1" t="s">
        <v>181</v>
      </c>
      <c r="G2652" s="1" t="s">
        <v>1064</v>
      </c>
      <c r="H2652" s="1" t="s">
        <v>7121</v>
      </c>
      <c r="I2652" s="1">
        <f>+Territorio[[#This Row],[id]]</f>
        <v>2642</v>
      </c>
    </row>
    <row r="2653" spans="2:9" x14ac:dyDescent="0.3">
      <c r="B2653">
        <v>2643</v>
      </c>
      <c r="C2653" s="1" t="s">
        <v>2074</v>
      </c>
      <c r="D2653" s="1" t="s">
        <v>7122</v>
      </c>
      <c r="E2653" s="1" t="s">
        <v>1049</v>
      </c>
      <c r="F2653" s="1" t="s">
        <v>181</v>
      </c>
      <c r="G2653" s="1" t="s">
        <v>1064</v>
      </c>
      <c r="H2653" s="1" t="s">
        <v>7123</v>
      </c>
      <c r="I2653" s="1">
        <f>+Territorio[[#This Row],[id]]</f>
        <v>2643</v>
      </c>
    </row>
    <row r="2654" spans="2:9" x14ac:dyDescent="0.3">
      <c r="B2654">
        <v>2644</v>
      </c>
      <c r="C2654" s="1" t="s">
        <v>2106</v>
      </c>
      <c r="D2654" s="1" t="s">
        <v>7124</v>
      </c>
      <c r="E2654" s="1" t="s">
        <v>1049</v>
      </c>
      <c r="F2654" s="1" t="s">
        <v>181</v>
      </c>
      <c r="G2654" s="1" t="s">
        <v>1064</v>
      </c>
      <c r="H2654" s="1" t="s">
        <v>7125</v>
      </c>
      <c r="I2654" s="1">
        <f>+Territorio[[#This Row],[id]]</f>
        <v>2644</v>
      </c>
    </row>
    <row r="2655" spans="2:9" x14ac:dyDescent="0.3">
      <c r="B2655">
        <v>2645</v>
      </c>
      <c r="C2655" s="1" t="s">
        <v>7126</v>
      </c>
      <c r="D2655" s="1" t="s">
        <v>7127</v>
      </c>
      <c r="E2655" s="1" t="s">
        <v>1049</v>
      </c>
      <c r="F2655" s="1" t="s">
        <v>181</v>
      </c>
      <c r="G2655" s="1" t="s">
        <v>1064</v>
      </c>
      <c r="H2655" s="1" t="s">
        <v>7128</v>
      </c>
      <c r="I2655" s="1">
        <f>+Territorio[[#This Row],[id]]</f>
        <v>2645</v>
      </c>
    </row>
    <row r="2656" spans="2:9" x14ac:dyDescent="0.3">
      <c r="B2656">
        <v>2646</v>
      </c>
      <c r="C2656" s="1" t="s">
        <v>7129</v>
      </c>
      <c r="D2656" s="1" t="s">
        <v>7130</v>
      </c>
      <c r="E2656" s="1" t="s">
        <v>1049</v>
      </c>
      <c r="F2656" s="1" t="s">
        <v>181</v>
      </c>
      <c r="G2656" s="1" t="s">
        <v>1064</v>
      </c>
      <c r="H2656" s="1" t="s">
        <v>7131</v>
      </c>
      <c r="I2656" s="1">
        <f>+Territorio[[#This Row],[id]]</f>
        <v>2646</v>
      </c>
    </row>
    <row r="2657" spans="2:9" x14ac:dyDescent="0.3">
      <c r="B2657">
        <v>2647</v>
      </c>
      <c r="C2657" s="1" t="s">
        <v>3199</v>
      </c>
      <c r="D2657" s="1" t="s">
        <v>7132</v>
      </c>
      <c r="E2657" s="1" t="s">
        <v>1049</v>
      </c>
      <c r="F2657" s="1" t="s">
        <v>181</v>
      </c>
      <c r="G2657" s="1" t="s">
        <v>1064</v>
      </c>
      <c r="H2657" s="1" t="s">
        <v>7133</v>
      </c>
      <c r="I2657" s="1">
        <f>+Territorio[[#This Row],[id]]</f>
        <v>2647</v>
      </c>
    </row>
    <row r="2658" spans="2:9" x14ac:dyDescent="0.3">
      <c r="B2658">
        <v>2648</v>
      </c>
      <c r="C2658" s="1" t="s">
        <v>7134</v>
      </c>
      <c r="D2658" s="1" t="s">
        <v>7135</v>
      </c>
      <c r="E2658" s="1" t="s">
        <v>1049</v>
      </c>
      <c r="F2658" s="1" t="s">
        <v>181</v>
      </c>
      <c r="G2658" s="1" t="s">
        <v>1064</v>
      </c>
      <c r="H2658" s="1" t="s">
        <v>7136</v>
      </c>
      <c r="I2658" s="1">
        <f>+Territorio[[#This Row],[id]]</f>
        <v>2648</v>
      </c>
    </row>
    <row r="2659" spans="2:9" x14ac:dyDescent="0.3">
      <c r="B2659">
        <v>2649</v>
      </c>
      <c r="C2659" s="1" t="s">
        <v>7137</v>
      </c>
      <c r="D2659" s="1" t="s">
        <v>7138</v>
      </c>
      <c r="E2659" s="1" t="s">
        <v>1049</v>
      </c>
      <c r="F2659" s="1" t="s">
        <v>181</v>
      </c>
      <c r="G2659" s="1" t="s">
        <v>1064</v>
      </c>
      <c r="H2659" s="1" t="s">
        <v>7139</v>
      </c>
      <c r="I2659" s="1">
        <f>+Territorio[[#This Row],[id]]</f>
        <v>2649</v>
      </c>
    </row>
    <row r="2660" spans="2:9" x14ac:dyDescent="0.3">
      <c r="B2660">
        <v>2650</v>
      </c>
      <c r="C2660" s="1" t="s">
        <v>7140</v>
      </c>
      <c r="D2660" s="1" t="s">
        <v>7141</v>
      </c>
      <c r="E2660" s="1" t="s">
        <v>1049</v>
      </c>
      <c r="F2660" s="1" t="s">
        <v>181</v>
      </c>
      <c r="G2660" s="1" t="s">
        <v>1064</v>
      </c>
      <c r="H2660" s="1" t="s">
        <v>7142</v>
      </c>
      <c r="I2660" s="1">
        <f>+Territorio[[#This Row],[id]]</f>
        <v>2650</v>
      </c>
    </row>
    <row r="2661" spans="2:9" x14ac:dyDescent="0.3">
      <c r="B2661">
        <v>2651</v>
      </c>
      <c r="C2661" s="1" t="s">
        <v>7143</v>
      </c>
      <c r="D2661" s="1" t="s">
        <v>7144</v>
      </c>
      <c r="E2661" s="1" t="s">
        <v>1049</v>
      </c>
      <c r="F2661" s="1" t="s">
        <v>181</v>
      </c>
      <c r="G2661" s="1" t="s">
        <v>1064</v>
      </c>
      <c r="H2661" s="1" t="s">
        <v>7145</v>
      </c>
      <c r="I2661" s="1">
        <f>+Territorio[[#This Row],[id]]</f>
        <v>2651</v>
      </c>
    </row>
    <row r="2662" spans="2:9" x14ac:dyDescent="0.3">
      <c r="B2662">
        <v>2652</v>
      </c>
      <c r="C2662" s="1" t="s">
        <v>7146</v>
      </c>
      <c r="D2662" s="1" t="s">
        <v>7147</v>
      </c>
      <c r="E2662" s="1" t="s">
        <v>1049</v>
      </c>
      <c r="F2662" s="1" t="s">
        <v>181</v>
      </c>
      <c r="G2662" s="1" t="s">
        <v>1064</v>
      </c>
      <c r="H2662" s="1" t="s">
        <v>7148</v>
      </c>
      <c r="I2662" s="1">
        <f>+Territorio[[#This Row],[id]]</f>
        <v>2652</v>
      </c>
    </row>
    <row r="2663" spans="2:9" x14ac:dyDescent="0.3">
      <c r="B2663">
        <v>2653</v>
      </c>
      <c r="C2663" s="1" t="s">
        <v>7149</v>
      </c>
      <c r="D2663" s="1" t="s">
        <v>7150</v>
      </c>
      <c r="E2663" s="1" t="s">
        <v>1049</v>
      </c>
      <c r="F2663" s="1" t="s">
        <v>181</v>
      </c>
      <c r="G2663" s="1" t="s">
        <v>1064</v>
      </c>
      <c r="H2663" s="1" t="s">
        <v>7151</v>
      </c>
      <c r="I2663" s="1">
        <f>+Territorio[[#This Row],[id]]</f>
        <v>2653</v>
      </c>
    </row>
    <row r="2664" spans="2:9" x14ac:dyDescent="0.3">
      <c r="B2664">
        <v>2654</v>
      </c>
      <c r="C2664" s="1" t="s">
        <v>7152</v>
      </c>
      <c r="D2664" s="1" t="s">
        <v>7153</v>
      </c>
      <c r="E2664" s="1" t="s">
        <v>1049</v>
      </c>
      <c r="F2664" s="1" t="s">
        <v>181</v>
      </c>
      <c r="G2664" s="1" t="s">
        <v>1064</v>
      </c>
      <c r="H2664" s="1" t="s">
        <v>7154</v>
      </c>
      <c r="I2664" s="1">
        <f>+Territorio[[#This Row],[id]]</f>
        <v>2654</v>
      </c>
    </row>
    <row r="2665" spans="2:9" x14ac:dyDescent="0.3">
      <c r="B2665">
        <v>2655</v>
      </c>
      <c r="C2665" s="1" t="s">
        <v>7155</v>
      </c>
      <c r="D2665" s="1" t="s">
        <v>7156</v>
      </c>
      <c r="E2665" s="1" t="s">
        <v>1049</v>
      </c>
      <c r="F2665" s="1" t="s">
        <v>181</v>
      </c>
      <c r="G2665" s="1" t="s">
        <v>1064</v>
      </c>
      <c r="H2665" s="1" t="s">
        <v>7157</v>
      </c>
      <c r="I2665" s="1">
        <f>+Territorio[[#This Row],[id]]</f>
        <v>2655</v>
      </c>
    </row>
    <row r="2666" spans="2:9" x14ac:dyDescent="0.3">
      <c r="B2666">
        <v>2656</v>
      </c>
      <c r="C2666" s="1" t="s">
        <v>2567</v>
      </c>
      <c r="D2666" s="1" t="s">
        <v>7158</v>
      </c>
      <c r="E2666" s="1" t="s">
        <v>1049</v>
      </c>
      <c r="F2666" s="1" t="s">
        <v>181</v>
      </c>
      <c r="G2666" s="1" t="s">
        <v>1064</v>
      </c>
      <c r="H2666" s="1" t="s">
        <v>7159</v>
      </c>
      <c r="I2666" s="1">
        <f>+Territorio[[#This Row],[id]]</f>
        <v>2656</v>
      </c>
    </row>
    <row r="2667" spans="2:9" x14ac:dyDescent="0.3">
      <c r="B2667">
        <v>2657</v>
      </c>
      <c r="C2667" s="1" t="s">
        <v>3520</v>
      </c>
      <c r="D2667" s="1" t="s">
        <v>7160</v>
      </c>
      <c r="E2667" s="1" t="s">
        <v>1049</v>
      </c>
      <c r="F2667" s="1" t="s">
        <v>181</v>
      </c>
      <c r="G2667" s="1" t="s">
        <v>1064</v>
      </c>
      <c r="H2667" s="1" t="s">
        <v>7161</v>
      </c>
      <c r="I2667" s="1">
        <f>+Territorio[[#This Row],[id]]</f>
        <v>2657</v>
      </c>
    </row>
    <row r="2668" spans="2:9" x14ac:dyDescent="0.3">
      <c r="B2668">
        <v>2658</v>
      </c>
      <c r="C2668" s="1" t="s">
        <v>7162</v>
      </c>
      <c r="D2668" s="1" t="s">
        <v>7163</v>
      </c>
      <c r="E2668" s="1" t="s">
        <v>1049</v>
      </c>
      <c r="F2668" s="1" t="s">
        <v>181</v>
      </c>
      <c r="G2668" s="1" t="s">
        <v>1064</v>
      </c>
      <c r="H2668" s="1" t="s">
        <v>7164</v>
      </c>
      <c r="I2668" s="1">
        <f>+Territorio[[#This Row],[id]]</f>
        <v>2658</v>
      </c>
    </row>
    <row r="2669" spans="2:9" x14ac:dyDescent="0.3">
      <c r="B2669">
        <v>2659</v>
      </c>
      <c r="C2669" s="1" t="s">
        <v>7165</v>
      </c>
      <c r="D2669" s="1" t="s">
        <v>7166</v>
      </c>
      <c r="E2669" s="1" t="s">
        <v>1049</v>
      </c>
      <c r="F2669" s="1" t="s">
        <v>181</v>
      </c>
      <c r="G2669" s="1" t="s">
        <v>1064</v>
      </c>
      <c r="H2669" s="1" t="s">
        <v>7167</v>
      </c>
      <c r="I2669" s="1">
        <f>+Territorio[[#This Row],[id]]</f>
        <v>2659</v>
      </c>
    </row>
    <row r="2670" spans="2:9" x14ac:dyDescent="0.3">
      <c r="B2670">
        <v>2660</v>
      </c>
      <c r="C2670" s="1" t="s">
        <v>7168</v>
      </c>
      <c r="D2670" s="1" t="s">
        <v>7169</v>
      </c>
      <c r="E2670" s="1" t="s">
        <v>1049</v>
      </c>
      <c r="F2670" s="1" t="s">
        <v>181</v>
      </c>
      <c r="G2670" s="1" t="s">
        <v>1064</v>
      </c>
      <c r="H2670" s="1" t="s">
        <v>7170</v>
      </c>
      <c r="I2670" s="1">
        <f>+Territorio[[#This Row],[id]]</f>
        <v>2660</v>
      </c>
    </row>
    <row r="2671" spans="2:9" x14ac:dyDescent="0.3">
      <c r="B2671">
        <v>2661</v>
      </c>
      <c r="C2671" s="1" t="s">
        <v>7171</v>
      </c>
      <c r="D2671" s="1" t="s">
        <v>7172</v>
      </c>
      <c r="E2671" s="1" t="s">
        <v>1049</v>
      </c>
      <c r="F2671" s="1" t="s">
        <v>181</v>
      </c>
      <c r="G2671" s="1" t="s">
        <v>1064</v>
      </c>
      <c r="H2671" s="1" t="s">
        <v>7173</v>
      </c>
      <c r="I2671" s="1">
        <f>+Territorio[[#This Row],[id]]</f>
        <v>2661</v>
      </c>
    </row>
    <row r="2672" spans="2:9" x14ac:dyDescent="0.3">
      <c r="B2672">
        <v>2662</v>
      </c>
      <c r="C2672" s="1" t="s">
        <v>7174</v>
      </c>
      <c r="D2672" s="1" t="s">
        <v>7175</v>
      </c>
      <c r="E2672" s="1" t="s">
        <v>1049</v>
      </c>
      <c r="F2672" s="1" t="s">
        <v>181</v>
      </c>
      <c r="G2672" s="1" t="s">
        <v>1064</v>
      </c>
      <c r="H2672" s="1" t="s">
        <v>7176</v>
      </c>
      <c r="I2672" s="1">
        <f>+Territorio[[#This Row],[id]]</f>
        <v>2662</v>
      </c>
    </row>
    <row r="2673" spans="2:9" x14ac:dyDescent="0.3">
      <c r="B2673">
        <v>2663</v>
      </c>
      <c r="C2673" s="1" t="s">
        <v>1040</v>
      </c>
      <c r="D2673" s="1" t="s">
        <v>4776</v>
      </c>
      <c r="E2673" s="1" t="s">
        <v>1049</v>
      </c>
      <c r="F2673" s="1" t="s">
        <v>181</v>
      </c>
      <c r="G2673" s="1" t="s">
        <v>1064</v>
      </c>
      <c r="H2673" s="1" t="s">
        <v>7177</v>
      </c>
      <c r="I2673" s="1">
        <f>+Territorio[[#This Row],[id]]</f>
        <v>2663</v>
      </c>
    </row>
    <row r="2674" spans="2:9" x14ac:dyDescent="0.3">
      <c r="B2674">
        <v>2664</v>
      </c>
      <c r="C2674" s="1" t="s">
        <v>7178</v>
      </c>
      <c r="D2674" s="1" t="s">
        <v>4779</v>
      </c>
      <c r="E2674" s="1" t="s">
        <v>1049</v>
      </c>
      <c r="F2674" s="1" t="s">
        <v>181</v>
      </c>
      <c r="G2674" s="1" t="s">
        <v>1064</v>
      </c>
      <c r="H2674" s="1" t="s">
        <v>7179</v>
      </c>
      <c r="I2674" s="1">
        <f>+Territorio[[#This Row],[id]]</f>
        <v>2664</v>
      </c>
    </row>
    <row r="2675" spans="2:9" x14ac:dyDescent="0.3">
      <c r="B2675">
        <v>2665</v>
      </c>
      <c r="C2675" s="1" t="s">
        <v>7180</v>
      </c>
      <c r="D2675" s="1" t="s">
        <v>4782</v>
      </c>
      <c r="E2675" s="1" t="s">
        <v>1049</v>
      </c>
      <c r="F2675" s="1" t="s">
        <v>181</v>
      </c>
      <c r="G2675" s="1" t="s">
        <v>1064</v>
      </c>
      <c r="H2675" s="1" t="s">
        <v>7181</v>
      </c>
      <c r="I2675" s="1">
        <f>+Territorio[[#This Row],[id]]</f>
        <v>2665</v>
      </c>
    </row>
    <row r="2676" spans="2:9" x14ac:dyDescent="0.3">
      <c r="B2676">
        <v>2666</v>
      </c>
      <c r="C2676" s="1" t="s">
        <v>7044</v>
      </c>
      <c r="D2676" s="1" t="s">
        <v>4785</v>
      </c>
      <c r="E2676" s="1" t="s">
        <v>1049</v>
      </c>
      <c r="F2676" s="1" t="s">
        <v>181</v>
      </c>
      <c r="G2676" s="1" t="s">
        <v>1064</v>
      </c>
      <c r="H2676" s="1" t="s">
        <v>7182</v>
      </c>
      <c r="I2676" s="1">
        <f>+Territorio[[#This Row],[id]]</f>
        <v>2666</v>
      </c>
    </row>
    <row r="2677" spans="2:9" x14ac:dyDescent="0.3">
      <c r="B2677">
        <v>2667</v>
      </c>
      <c r="C2677" s="1" t="s">
        <v>7183</v>
      </c>
      <c r="D2677" s="1" t="s">
        <v>7184</v>
      </c>
      <c r="E2677" s="1" t="s">
        <v>1049</v>
      </c>
      <c r="F2677" s="1" t="s">
        <v>181</v>
      </c>
      <c r="G2677" s="1" t="s">
        <v>1064</v>
      </c>
      <c r="H2677" s="1" t="s">
        <v>7185</v>
      </c>
      <c r="I2677" s="1">
        <f>+Territorio[[#This Row],[id]]</f>
        <v>2667</v>
      </c>
    </row>
    <row r="2678" spans="2:9" x14ac:dyDescent="0.3">
      <c r="B2678">
        <v>2668</v>
      </c>
      <c r="C2678" s="1" t="s">
        <v>117</v>
      </c>
      <c r="D2678" s="1" t="s">
        <v>7186</v>
      </c>
      <c r="E2678" s="1" t="s">
        <v>1049</v>
      </c>
      <c r="F2678" s="1" t="s">
        <v>181</v>
      </c>
      <c r="G2678" s="1" t="s">
        <v>1064</v>
      </c>
      <c r="H2678" s="1" t="s">
        <v>7187</v>
      </c>
      <c r="I2678" s="1">
        <f>+Territorio[[#This Row],[id]]</f>
        <v>2668</v>
      </c>
    </row>
    <row r="2679" spans="2:9" x14ac:dyDescent="0.3">
      <c r="B2679">
        <v>2669</v>
      </c>
      <c r="C2679" s="1" t="s">
        <v>2117</v>
      </c>
      <c r="D2679" s="1" t="s">
        <v>7188</v>
      </c>
      <c r="E2679" s="1" t="s">
        <v>1049</v>
      </c>
      <c r="F2679" s="1" t="s">
        <v>181</v>
      </c>
      <c r="G2679" s="1" t="s">
        <v>1064</v>
      </c>
      <c r="H2679" s="1" t="s">
        <v>7189</v>
      </c>
      <c r="I2679" s="1">
        <f>+Territorio[[#This Row],[id]]</f>
        <v>2669</v>
      </c>
    </row>
    <row r="2680" spans="2:9" x14ac:dyDescent="0.3">
      <c r="B2680">
        <v>2670</v>
      </c>
      <c r="C2680" s="1" t="s">
        <v>7190</v>
      </c>
      <c r="D2680" s="1" t="s">
        <v>7191</v>
      </c>
      <c r="E2680" s="1" t="s">
        <v>1049</v>
      </c>
      <c r="F2680" s="1" t="s">
        <v>181</v>
      </c>
      <c r="G2680" s="1" t="s">
        <v>1064</v>
      </c>
      <c r="H2680" s="1" t="s">
        <v>7192</v>
      </c>
      <c r="I2680" s="1">
        <f>+Territorio[[#This Row],[id]]</f>
        <v>2670</v>
      </c>
    </row>
    <row r="2681" spans="2:9" x14ac:dyDescent="0.3">
      <c r="B2681">
        <v>2671</v>
      </c>
      <c r="C2681" s="1" t="s">
        <v>1246</v>
      </c>
      <c r="D2681" s="1" t="s">
        <v>7193</v>
      </c>
      <c r="E2681" s="1" t="s">
        <v>1049</v>
      </c>
      <c r="F2681" s="1" t="s">
        <v>181</v>
      </c>
      <c r="G2681" s="1" t="s">
        <v>1064</v>
      </c>
      <c r="H2681" s="1" t="s">
        <v>7194</v>
      </c>
      <c r="I2681" s="1">
        <f>+Territorio[[#This Row],[id]]</f>
        <v>2671</v>
      </c>
    </row>
    <row r="2682" spans="2:9" x14ac:dyDescent="0.3">
      <c r="B2682">
        <v>2672</v>
      </c>
      <c r="C2682" s="1" t="s">
        <v>7195</v>
      </c>
      <c r="D2682" s="1" t="s">
        <v>7196</v>
      </c>
      <c r="E2682" s="1" t="s">
        <v>1049</v>
      </c>
      <c r="F2682" s="1" t="s">
        <v>181</v>
      </c>
      <c r="G2682" s="1" t="s">
        <v>1064</v>
      </c>
      <c r="H2682" s="1" t="s">
        <v>7197</v>
      </c>
      <c r="I2682" s="1">
        <f>+Territorio[[#This Row],[id]]</f>
        <v>2672</v>
      </c>
    </row>
    <row r="2683" spans="2:9" x14ac:dyDescent="0.3">
      <c r="B2683">
        <v>2673</v>
      </c>
      <c r="C2683" s="1" t="s">
        <v>1264</v>
      </c>
      <c r="D2683" s="1" t="s">
        <v>7198</v>
      </c>
      <c r="E2683" s="1" t="s">
        <v>1049</v>
      </c>
      <c r="F2683" s="1" t="s">
        <v>181</v>
      </c>
      <c r="G2683" s="1" t="s">
        <v>1064</v>
      </c>
      <c r="H2683" s="1" t="s">
        <v>7199</v>
      </c>
      <c r="I2683" s="1">
        <f>+Territorio[[#This Row],[id]]</f>
        <v>2673</v>
      </c>
    </row>
    <row r="2684" spans="2:9" x14ac:dyDescent="0.3">
      <c r="B2684">
        <v>2674</v>
      </c>
      <c r="C2684" s="1" t="s">
        <v>2229</v>
      </c>
      <c r="D2684" s="1" t="s">
        <v>7200</v>
      </c>
      <c r="E2684" s="1" t="s">
        <v>1049</v>
      </c>
      <c r="F2684" s="1" t="s">
        <v>181</v>
      </c>
      <c r="G2684" s="1" t="s">
        <v>1064</v>
      </c>
      <c r="H2684" s="1" t="s">
        <v>7201</v>
      </c>
      <c r="I2684" s="1">
        <f>+Territorio[[#This Row],[id]]</f>
        <v>2674</v>
      </c>
    </row>
    <row r="2685" spans="2:9" x14ac:dyDescent="0.3">
      <c r="B2685">
        <v>2675</v>
      </c>
      <c r="C2685" s="1" t="s">
        <v>1418</v>
      </c>
      <c r="D2685" s="1" t="s">
        <v>7202</v>
      </c>
      <c r="E2685" s="1" t="s">
        <v>1049</v>
      </c>
      <c r="F2685" s="1" t="s">
        <v>181</v>
      </c>
      <c r="G2685" s="1" t="s">
        <v>1064</v>
      </c>
      <c r="H2685" s="1" t="s">
        <v>7203</v>
      </c>
      <c r="I2685" s="1">
        <f>+Territorio[[#This Row],[id]]</f>
        <v>2675</v>
      </c>
    </row>
    <row r="2686" spans="2:9" x14ac:dyDescent="0.3">
      <c r="B2686">
        <v>2676</v>
      </c>
      <c r="C2686" s="1" t="s">
        <v>7204</v>
      </c>
      <c r="D2686" s="1" t="s">
        <v>7205</v>
      </c>
      <c r="E2686" s="1" t="s">
        <v>1049</v>
      </c>
      <c r="F2686" s="1" t="s">
        <v>181</v>
      </c>
      <c r="G2686" s="1" t="s">
        <v>1064</v>
      </c>
      <c r="H2686" s="1" t="s">
        <v>7206</v>
      </c>
      <c r="I2686" s="1">
        <f>+Territorio[[#This Row],[id]]</f>
        <v>2676</v>
      </c>
    </row>
    <row r="2687" spans="2:9" x14ac:dyDescent="0.3">
      <c r="B2687">
        <v>2677</v>
      </c>
      <c r="C2687" s="1" t="s">
        <v>7207</v>
      </c>
      <c r="D2687" s="1" t="s">
        <v>7208</v>
      </c>
      <c r="E2687" s="1" t="s">
        <v>1049</v>
      </c>
      <c r="F2687" s="1" t="s">
        <v>181</v>
      </c>
      <c r="G2687" s="1" t="s">
        <v>1064</v>
      </c>
      <c r="H2687" s="1" t="s">
        <v>7209</v>
      </c>
      <c r="I2687" s="1">
        <f>+Territorio[[#This Row],[id]]</f>
        <v>2677</v>
      </c>
    </row>
    <row r="2688" spans="2:9" x14ac:dyDescent="0.3">
      <c r="B2688">
        <v>2678</v>
      </c>
      <c r="C2688" s="1" t="s">
        <v>7210</v>
      </c>
      <c r="D2688" s="1" t="s">
        <v>7211</v>
      </c>
      <c r="E2688" s="1" t="s">
        <v>1049</v>
      </c>
      <c r="F2688" s="1" t="s">
        <v>181</v>
      </c>
      <c r="G2688" s="1" t="s">
        <v>1064</v>
      </c>
      <c r="H2688" s="1" t="s">
        <v>7212</v>
      </c>
      <c r="I2688" s="1">
        <f>+Territorio[[#This Row],[id]]</f>
        <v>2678</v>
      </c>
    </row>
    <row r="2689" spans="2:9" x14ac:dyDescent="0.3">
      <c r="B2689">
        <v>2679</v>
      </c>
      <c r="C2689" s="1" t="s">
        <v>2047</v>
      </c>
      <c r="D2689" s="1" t="s">
        <v>7213</v>
      </c>
      <c r="E2689" s="1" t="s">
        <v>1049</v>
      </c>
      <c r="F2689" s="1" t="s">
        <v>181</v>
      </c>
      <c r="G2689" s="1" t="s">
        <v>1064</v>
      </c>
      <c r="H2689" s="1" t="s">
        <v>7214</v>
      </c>
      <c r="I2689" s="1">
        <f>+Territorio[[#This Row],[id]]</f>
        <v>2679</v>
      </c>
    </row>
    <row r="2690" spans="2:9" x14ac:dyDescent="0.3">
      <c r="B2690">
        <v>2680</v>
      </c>
      <c r="C2690" s="1" t="s">
        <v>7215</v>
      </c>
      <c r="D2690" s="1" t="s">
        <v>7216</v>
      </c>
      <c r="E2690" s="1" t="s">
        <v>1049</v>
      </c>
      <c r="F2690" s="1" t="s">
        <v>181</v>
      </c>
      <c r="G2690" s="1" t="s">
        <v>1064</v>
      </c>
      <c r="H2690" s="1" t="s">
        <v>7217</v>
      </c>
      <c r="I2690" s="1">
        <f>+Territorio[[#This Row],[id]]</f>
        <v>2680</v>
      </c>
    </row>
    <row r="2691" spans="2:9" x14ac:dyDescent="0.3">
      <c r="B2691">
        <v>2681</v>
      </c>
      <c r="C2691" s="1" t="s">
        <v>7218</v>
      </c>
      <c r="D2691" s="1" t="s">
        <v>7219</v>
      </c>
      <c r="E2691" s="1" t="s">
        <v>1049</v>
      </c>
      <c r="F2691" s="1" t="s">
        <v>181</v>
      </c>
      <c r="G2691" s="1" t="s">
        <v>1064</v>
      </c>
      <c r="H2691" s="1" t="s">
        <v>7220</v>
      </c>
      <c r="I2691" s="1">
        <f>+Territorio[[#This Row],[id]]</f>
        <v>2681</v>
      </c>
    </row>
    <row r="2692" spans="2:9" x14ac:dyDescent="0.3">
      <c r="B2692">
        <v>2682</v>
      </c>
      <c r="C2692" s="1" t="s">
        <v>7221</v>
      </c>
      <c r="D2692" s="1" t="s">
        <v>7222</v>
      </c>
      <c r="E2692" s="1" t="s">
        <v>1049</v>
      </c>
      <c r="F2692" s="1" t="s">
        <v>181</v>
      </c>
      <c r="G2692" s="1" t="s">
        <v>1064</v>
      </c>
      <c r="H2692" s="1" t="s">
        <v>7223</v>
      </c>
      <c r="I2692" s="1">
        <f>+Territorio[[#This Row],[id]]</f>
        <v>2682</v>
      </c>
    </row>
    <row r="2693" spans="2:9" x14ac:dyDescent="0.3">
      <c r="B2693">
        <v>2683</v>
      </c>
      <c r="C2693" s="1" t="s">
        <v>7224</v>
      </c>
      <c r="D2693" s="1" t="s">
        <v>7225</v>
      </c>
      <c r="E2693" s="1" t="s">
        <v>1049</v>
      </c>
      <c r="F2693" s="1" t="s">
        <v>181</v>
      </c>
      <c r="G2693" s="1" t="s">
        <v>1064</v>
      </c>
      <c r="H2693" s="1" t="s">
        <v>7226</v>
      </c>
      <c r="I2693" s="1">
        <f>+Territorio[[#This Row],[id]]</f>
        <v>2683</v>
      </c>
    </row>
    <row r="2694" spans="2:9" x14ac:dyDescent="0.3">
      <c r="B2694">
        <v>2684</v>
      </c>
      <c r="C2694" s="1" t="s">
        <v>885</v>
      </c>
      <c r="D2694" s="1" t="s">
        <v>7227</v>
      </c>
      <c r="E2694" s="1" t="s">
        <v>1049</v>
      </c>
      <c r="F2694" s="1" t="s">
        <v>181</v>
      </c>
      <c r="G2694" s="1" t="s">
        <v>1064</v>
      </c>
      <c r="H2694" s="1" t="s">
        <v>7228</v>
      </c>
      <c r="I2694" s="1">
        <f>+Territorio[[#This Row],[id]]</f>
        <v>2684</v>
      </c>
    </row>
    <row r="2695" spans="2:9" x14ac:dyDescent="0.3">
      <c r="B2695">
        <v>2685</v>
      </c>
      <c r="C2695" s="1" t="s">
        <v>7229</v>
      </c>
      <c r="D2695" s="1" t="s">
        <v>7230</v>
      </c>
      <c r="E2695" s="1" t="s">
        <v>1049</v>
      </c>
      <c r="F2695" s="1" t="s">
        <v>181</v>
      </c>
      <c r="G2695" s="1" t="s">
        <v>1064</v>
      </c>
      <c r="H2695" s="1" t="s">
        <v>7231</v>
      </c>
      <c r="I2695" s="1">
        <f>+Territorio[[#This Row],[id]]</f>
        <v>2685</v>
      </c>
    </row>
    <row r="2696" spans="2:9" x14ac:dyDescent="0.3">
      <c r="B2696">
        <v>2686</v>
      </c>
      <c r="C2696" s="1" t="s">
        <v>7232</v>
      </c>
      <c r="D2696" s="1" t="s">
        <v>7233</v>
      </c>
      <c r="E2696" s="1" t="s">
        <v>1049</v>
      </c>
      <c r="F2696" s="1" t="s">
        <v>181</v>
      </c>
      <c r="G2696" s="1" t="s">
        <v>1064</v>
      </c>
      <c r="H2696" s="1" t="s">
        <v>7234</v>
      </c>
      <c r="I2696" s="1">
        <f>+Territorio[[#This Row],[id]]</f>
        <v>2686</v>
      </c>
    </row>
    <row r="2697" spans="2:9" x14ac:dyDescent="0.3">
      <c r="B2697">
        <v>2687</v>
      </c>
      <c r="C2697" s="1" t="s">
        <v>7235</v>
      </c>
      <c r="D2697" s="1" t="s">
        <v>7236</v>
      </c>
      <c r="E2697" s="1" t="s">
        <v>1049</v>
      </c>
      <c r="F2697" s="1" t="s">
        <v>181</v>
      </c>
      <c r="G2697" s="1" t="s">
        <v>1064</v>
      </c>
      <c r="H2697" s="1" t="s">
        <v>7237</v>
      </c>
      <c r="I2697" s="1">
        <f>+Territorio[[#This Row],[id]]</f>
        <v>2687</v>
      </c>
    </row>
    <row r="2698" spans="2:9" x14ac:dyDescent="0.3">
      <c r="B2698">
        <v>2688</v>
      </c>
      <c r="C2698" s="1" t="s">
        <v>7238</v>
      </c>
      <c r="D2698" s="1" t="s">
        <v>7239</v>
      </c>
      <c r="E2698" s="1" t="s">
        <v>1049</v>
      </c>
      <c r="F2698" s="1" t="s">
        <v>181</v>
      </c>
      <c r="G2698" s="1" t="s">
        <v>1064</v>
      </c>
      <c r="H2698" s="1" t="s">
        <v>7240</v>
      </c>
      <c r="I2698" s="1">
        <f>+Territorio[[#This Row],[id]]</f>
        <v>2688</v>
      </c>
    </row>
    <row r="2699" spans="2:9" x14ac:dyDescent="0.3">
      <c r="B2699">
        <v>2689</v>
      </c>
      <c r="C2699" s="1" t="s">
        <v>1037</v>
      </c>
      <c r="D2699" s="1" t="s">
        <v>7241</v>
      </c>
      <c r="E2699" s="1" t="s">
        <v>1049</v>
      </c>
      <c r="F2699" s="1" t="s">
        <v>181</v>
      </c>
      <c r="G2699" s="1" t="s">
        <v>1064</v>
      </c>
      <c r="H2699" s="1" t="s">
        <v>7242</v>
      </c>
      <c r="I2699" s="1">
        <f>+Territorio[[#This Row],[id]]</f>
        <v>2689</v>
      </c>
    </row>
    <row r="2700" spans="2:9" x14ac:dyDescent="0.3">
      <c r="B2700">
        <v>2690</v>
      </c>
      <c r="C2700" s="1" t="s">
        <v>7243</v>
      </c>
      <c r="D2700" s="1" t="s">
        <v>7244</v>
      </c>
      <c r="E2700" s="1" t="s">
        <v>1049</v>
      </c>
      <c r="F2700" s="1" t="s">
        <v>181</v>
      </c>
      <c r="G2700" s="1" t="s">
        <v>1064</v>
      </c>
      <c r="H2700" s="1" t="s">
        <v>7245</v>
      </c>
      <c r="I2700" s="1">
        <f>+Territorio[[#This Row],[id]]</f>
        <v>2690</v>
      </c>
    </row>
    <row r="2701" spans="2:9" x14ac:dyDescent="0.3">
      <c r="B2701">
        <v>2691</v>
      </c>
      <c r="C2701" s="1" t="s">
        <v>3729</v>
      </c>
      <c r="D2701" s="1" t="s">
        <v>7246</v>
      </c>
      <c r="E2701" s="1" t="s">
        <v>1049</v>
      </c>
      <c r="F2701" s="1" t="s">
        <v>181</v>
      </c>
      <c r="G2701" s="1" t="s">
        <v>1064</v>
      </c>
      <c r="H2701" s="1" t="s">
        <v>7247</v>
      </c>
      <c r="I2701" s="1">
        <f>+Territorio[[#This Row],[id]]</f>
        <v>2691</v>
      </c>
    </row>
    <row r="2702" spans="2:9" x14ac:dyDescent="0.3">
      <c r="B2702">
        <v>2692</v>
      </c>
      <c r="C2702" s="1" t="s">
        <v>1962</v>
      </c>
      <c r="D2702" s="1" t="s">
        <v>7248</v>
      </c>
      <c r="E2702" s="1" t="s">
        <v>1049</v>
      </c>
      <c r="F2702" s="1" t="s">
        <v>181</v>
      </c>
      <c r="G2702" s="1" t="s">
        <v>1064</v>
      </c>
      <c r="H2702" s="1" t="s">
        <v>7249</v>
      </c>
      <c r="I2702" s="1">
        <f>+Territorio[[#This Row],[id]]</f>
        <v>2692</v>
      </c>
    </row>
    <row r="2703" spans="2:9" x14ac:dyDescent="0.3">
      <c r="B2703">
        <v>2693</v>
      </c>
      <c r="C2703" s="1" t="s">
        <v>7250</v>
      </c>
      <c r="D2703" s="1" t="s">
        <v>7251</v>
      </c>
      <c r="E2703" s="1" t="s">
        <v>1049</v>
      </c>
      <c r="F2703" s="1" t="s">
        <v>181</v>
      </c>
      <c r="G2703" s="1" t="s">
        <v>1064</v>
      </c>
      <c r="H2703" s="1" t="s">
        <v>7252</v>
      </c>
      <c r="I2703" s="1">
        <f>+Territorio[[#This Row],[id]]</f>
        <v>2693</v>
      </c>
    </row>
    <row r="2704" spans="2:9" x14ac:dyDescent="0.3">
      <c r="B2704">
        <v>2694</v>
      </c>
      <c r="C2704" s="1" t="s">
        <v>4102</v>
      </c>
      <c r="D2704" s="1" t="s">
        <v>7253</v>
      </c>
      <c r="E2704" s="1" t="s">
        <v>1049</v>
      </c>
      <c r="F2704" s="1" t="s">
        <v>181</v>
      </c>
      <c r="G2704" s="1" t="s">
        <v>1064</v>
      </c>
      <c r="H2704" s="1" t="s">
        <v>7254</v>
      </c>
      <c r="I2704" s="1">
        <f>+Territorio[[#This Row],[id]]</f>
        <v>2694</v>
      </c>
    </row>
    <row r="2705" spans="2:9" x14ac:dyDescent="0.3">
      <c r="B2705">
        <v>2695</v>
      </c>
      <c r="C2705" s="1" t="s">
        <v>1418</v>
      </c>
      <c r="D2705" s="1" t="s">
        <v>7255</v>
      </c>
      <c r="E2705" s="1" t="s">
        <v>1049</v>
      </c>
      <c r="F2705" s="1" t="s">
        <v>181</v>
      </c>
      <c r="G2705" s="1" t="s">
        <v>1064</v>
      </c>
      <c r="H2705" s="1" t="s">
        <v>7256</v>
      </c>
      <c r="I2705" s="1">
        <f>+Territorio[[#This Row],[id]]</f>
        <v>2695</v>
      </c>
    </row>
    <row r="2706" spans="2:9" x14ac:dyDescent="0.3">
      <c r="B2706">
        <v>2696</v>
      </c>
      <c r="C2706" s="1" t="s">
        <v>1750</v>
      </c>
      <c r="D2706" s="1" t="s">
        <v>7257</v>
      </c>
      <c r="E2706" s="1" t="s">
        <v>1049</v>
      </c>
      <c r="F2706" s="1" t="s">
        <v>181</v>
      </c>
      <c r="G2706" s="1" t="s">
        <v>1064</v>
      </c>
      <c r="H2706" s="1" t="s">
        <v>7258</v>
      </c>
      <c r="I2706" s="1">
        <f>+Territorio[[#This Row],[id]]</f>
        <v>2696</v>
      </c>
    </row>
    <row r="2707" spans="2:9" x14ac:dyDescent="0.3">
      <c r="B2707">
        <v>2697</v>
      </c>
      <c r="C2707" s="1" t="s">
        <v>1962</v>
      </c>
      <c r="D2707" s="1" t="s">
        <v>7259</v>
      </c>
      <c r="E2707" s="1" t="s">
        <v>1049</v>
      </c>
      <c r="F2707" s="1" t="s">
        <v>181</v>
      </c>
      <c r="G2707" s="1" t="s">
        <v>1064</v>
      </c>
      <c r="H2707" s="1" t="s">
        <v>7260</v>
      </c>
      <c r="I2707" s="1">
        <f>+Territorio[[#This Row],[id]]</f>
        <v>2697</v>
      </c>
    </row>
    <row r="2708" spans="2:9" x14ac:dyDescent="0.3">
      <c r="B2708">
        <v>2698</v>
      </c>
      <c r="C2708" s="1" t="s">
        <v>7261</v>
      </c>
      <c r="D2708" s="1" t="s">
        <v>7262</v>
      </c>
      <c r="E2708" s="1" t="s">
        <v>1049</v>
      </c>
      <c r="F2708" s="1" t="s">
        <v>181</v>
      </c>
      <c r="G2708" s="1" t="s">
        <v>1064</v>
      </c>
      <c r="H2708" s="1" t="s">
        <v>7263</v>
      </c>
      <c r="I2708" s="1">
        <f>+Territorio[[#This Row],[id]]</f>
        <v>2698</v>
      </c>
    </row>
    <row r="2709" spans="2:9" x14ac:dyDescent="0.3">
      <c r="B2709">
        <v>2699</v>
      </c>
      <c r="C2709" s="1" t="s">
        <v>3528</v>
      </c>
      <c r="D2709" s="1" t="s">
        <v>7264</v>
      </c>
      <c r="E2709" s="1" t="s">
        <v>1049</v>
      </c>
      <c r="F2709" s="1" t="s">
        <v>181</v>
      </c>
      <c r="G2709" s="1" t="s">
        <v>1064</v>
      </c>
      <c r="H2709" s="1" t="s">
        <v>7265</v>
      </c>
      <c r="I2709" s="1">
        <f>+Territorio[[#This Row],[id]]</f>
        <v>2699</v>
      </c>
    </row>
    <row r="2710" spans="2:9" x14ac:dyDescent="0.3">
      <c r="B2710">
        <v>2700</v>
      </c>
      <c r="C2710" s="1" t="s">
        <v>7266</v>
      </c>
      <c r="D2710" s="1" t="s">
        <v>7267</v>
      </c>
      <c r="E2710" s="1" t="s">
        <v>1049</v>
      </c>
      <c r="F2710" s="1" t="s">
        <v>181</v>
      </c>
      <c r="G2710" s="1" t="s">
        <v>1064</v>
      </c>
      <c r="H2710" s="1" t="s">
        <v>7268</v>
      </c>
      <c r="I2710" s="1">
        <f>+Territorio[[#This Row],[id]]</f>
        <v>2700</v>
      </c>
    </row>
    <row r="2711" spans="2:9" x14ac:dyDescent="0.3">
      <c r="B2711">
        <v>2701</v>
      </c>
      <c r="C2711" s="1" t="s">
        <v>7269</v>
      </c>
      <c r="D2711" s="1" t="s">
        <v>7270</v>
      </c>
      <c r="E2711" s="1" t="s">
        <v>1049</v>
      </c>
      <c r="F2711" s="1" t="s">
        <v>181</v>
      </c>
      <c r="G2711" s="1" t="s">
        <v>1064</v>
      </c>
      <c r="H2711" s="1" t="s">
        <v>7271</v>
      </c>
      <c r="I2711" s="1">
        <f>+Territorio[[#This Row],[id]]</f>
        <v>2701</v>
      </c>
    </row>
    <row r="2712" spans="2:9" x14ac:dyDescent="0.3">
      <c r="B2712">
        <v>2702</v>
      </c>
      <c r="C2712" s="1" t="s">
        <v>7272</v>
      </c>
      <c r="D2712" s="1" t="s">
        <v>7273</v>
      </c>
      <c r="E2712" s="1" t="s">
        <v>1049</v>
      </c>
      <c r="F2712" s="1" t="s">
        <v>181</v>
      </c>
      <c r="G2712" s="1" t="s">
        <v>1064</v>
      </c>
      <c r="H2712" s="1" t="s">
        <v>7274</v>
      </c>
      <c r="I2712" s="1">
        <f>+Territorio[[#This Row],[id]]</f>
        <v>2702</v>
      </c>
    </row>
    <row r="2713" spans="2:9" x14ac:dyDescent="0.3">
      <c r="B2713">
        <v>2703</v>
      </c>
      <c r="C2713" s="1" t="s">
        <v>2141</v>
      </c>
      <c r="D2713" s="1" t="s">
        <v>4787</v>
      </c>
      <c r="E2713" s="1" t="s">
        <v>1049</v>
      </c>
      <c r="F2713" s="1" t="s">
        <v>181</v>
      </c>
      <c r="G2713" s="1" t="s">
        <v>1064</v>
      </c>
      <c r="H2713" s="1" t="s">
        <v>7275</v>
      </c>
      <c r="I2713" s="1">
        <f>+Territorio[[#This Row],[id]]</f>
        <v>2703</v>
      </c>
    </row>
    <row r="2714" spans="2:9" x14ac:dyDescent="0.3">
      <c r="B2714">
        <v>2704</v>
      </c>
      <c r="C2714" s="1" t="s">
        <v>7276</v>
      </c>
      <c r="D2714" s="1" t="s">
        <v>4790</v>
      </c>
      <c r="E2714" s="1" t="s">
        <v>1049</v>
      </c>
      <c r="F2714" s="1" t="s">
        <v>181</v>
      </c>
      <c r="G2714" s="1" t="s">
        <v>1064</v>
      </c>
      <c r="H2714" s="1" t="s">
        <v>7277</v>
      </c>
      <c r="I2714" s="1">
        <f>+Territorio[[#This Row],[id]]</f>
        <v>2704</v>
      </c>
    </row>
    <row r="2715" spans="2:9" x14ac:dyDescent="0.3">
      <c r="B2715">
        <v>2705</v>
      </c>
      <c r="C2715" s="1" t="s">
        <v>7278</v>
      </c>
      <c r="D2715" s="1" t="s">
        <v>7279</v>
      </c>
      <c r="E2715" s="1" t="s">
        <v>1049</v>
      </c>
      <c r="F2715" s="1" t="s">
        <v>181</v>
      </c>
      <c r="G2715" s="1" t="s">
        <v>1064</v>
      </c>
      <c r="H2715" s="1" t="s">
        <v>7280</v>
      </c>
      <c r="I2715" s="1">
        <f>+Territorio[[#This Row],[id]]</f>
        <v>2705</v>
      </c>
    </row>
    <row r="2716" spans="2:9" x14ac:dyDescent="0.3">
      <c r="B2716">
        <v>2706</v>
      </c>
      <c r="C2716" s="1" t="s">
        <v>7281</v>
      </c>
      <c r="D2716" s="1" t="s">
        <v>4793</v>
      </c>
      <c r="E2716" s="1" t="s">
        <v>1049</v>
      </c>
      <c r="F2716" s="1" t="s">
        <v>181</v>
      </c>
      <c r="G2716" s="1" t="s">
        <v>1064</v>
      </c>
      <c r="H2716" s="1" t="s">
        <v>7282</v>
      </c>
      <c r="I2716" s="1">
        <f>+Territorio[[#This Row],[id]]</f>
        <v>2706</v>
      </c>
    </row>
    <row r="2717" spans="2:9" x14ac:dyDescent="0.3">
      <c r="B2717">
        <v>2707</v>
      </c>
      <c r="C2717" s="1" t="s">
        <v>7283</v>
      </c>
      <c r="D2717" s="1" t="s">
        <v>7284</v>
      </c>
      <c r="E2717" s="1" t="s">
        <v>1049</v>
      </c>
      <c r="F2717" s="1" t="s">
        <v>181</v>
      </c>
      <c r="G2717" s="1" t="s">
        <v>1064</v>
      </c>
      <c r="H2717" s="1" t="s">
        <v>7285</v>
      </c>
      <c r="I2717" s="1">
        <f>+Territorio[[#This Row],[id]]</f>
        <v>2707</v>
      </c>
    </row>
    <row r="2718" spans="2:9" x14ac:dyDescent="0.3">
      <c r="B2718">
        <v>2708</v>
      </c>
      <c r="C2718" s="1" t="s">
        <v>7286</v>
      </c>
      <c r="D2718" s="1" t="s">
        <v>7287</v>
      </c>
      <c r="E2718" s="1" t="s">
        <v>1049</v>
      </c>
      <c r="F2718" s="1" t="s">
        <v>181</v>
      </c>
      <c r="G2718" s="1" t="s">
        <v>1064</v>
      </c>
      <c r="H2718" s="1" t="s">
        <v>7288</v>
      </c>
      <c r="I2718" s="1">
        <f>+Territorio[[#This Row],[id]]</f>
        <v>2708</v>
      </c>
    </row>
    <row r="2719" spans="2:9" x14ac:dyDescent="0.3">
      <c r="B2719">
        <v>2709</v>
      </c>
      <c r="C2719" s="1" t="s">
        <v>7289</v>
      </c>
      <c r="D2719" s="1" t="s">
        <v>7290</v>
      </c>
      <c r="E2719" s="1" t="s">
        <v>1049</v>
      </c>
      <c r="F2719" s="1" t="s">
        <v>181</v>
      </c>
      <c r="G2719" s="1" t="s">
        <v>1064</v>
      </c>
      <c r="H2719" s="1" t="s">
        <v>7291</v>
      </c>
      <c r="I2719" s="1">
        <f>+Territorio[[#This Row],[id]]</f>
        <v>2709</v>
      </c>
    </row>
    <row r="2720" spans="2:9" x14ac:dyDescent="0.3">
      <c r="B2720">
        <v>2710</v>
      </c>
      <c r="C2720" s="1" t="s">
        <v>965</v>
      </c>
      <c r="D2720" s="1" t="s">
        <v>7292</v>
      </c>
      <c r="E2720" s="1" t="s">
        <v>1049</v>
      </c>
      <c r="F2720" s="1" t="s">
        <v>181</v>
      </c>
      <c r="G2720" s="1" t="s">
        <v>1064</v>
      </c>
      <c r="H2720" s="1" t="s">
        <v>7293</v>
      </c>
      <c r="I2720" s="1">
        <f>+Territorio[[#This Row],[id]]</f>
        <v>2710</v>
      </c>
    </row>
    <row r="2721" spans="2:9" x14ac:dyDescent="0.3">
      <c r="B2721">
        <v>2711</v>
      </c>
      <c r="C2721" s="1" t="s">
        <v>1962</v>
      </c>
      <c r="D2721" s="1" t="s">
        <v>7294</v>
      </c>
      <c r="E2721" s="1" t="s">
        <v>1049</v>
      </c>
      <c r="F2721" s="1" t="s">
        <v>181</v>
      </c>
      <c r="G2721" s="1" t="s">
        <v>1064</v>
      </c>
      <c r="H2721" s="1" t="s">
        <v>7295</v>
      </c>
      <c r="I2721" s="1">
        <f>+Territorio[[#This Row],[id]]</f>
        <v>2711</v>
      </c>
    </row>
    <row r="2722" spans="2:9" x14ac:dyDescent="0.3">
      <c r="B2722">
        <v>2712</v>
      </c>
      <c r="C2722" s="1" t="s">
        <v>7296</v>
      </c>
      <c r="D2722" s="1" t="s">
        <v>7297</v>
      </c>
      <c r="E2722" s="1" t="s">
        <v>1049</v>
      </c>
      <c r="F2722" s="1" t="s">
        <v>181</v>
      </c>
      <c r="G2722" s="1" t="s">
        <v>1064</v>
      </c>
      <c r="H2722" s="1" t="s">
        <v>7298</v>
      </c>
      <c r="I2722" s="1">
        <f>+Territorio[[#This Row],[id]]</f>
        <v>2712</v>
      </c>
    </row>
    <row r="2723" spans="2:9" x14ac:dyDescent="0.3">
      <c r="B2723">
        <v>2713</v>
      </c>
      <c r="C2723" s="1" t="s">
        <v>7299</v>
      </c>
      <c r="D2723" s="1" t="s">
        <v>7300</v>
      </c>
      <c r="E2723" s="1" t="s">
        <v>1049</v>
      </c>
      <c r="F2723" s="1" t="s">
        <v>181</v>
      </c>
      <c r="G2723" s="1" t="s">
        <v>1064</v>
      </c>
      <c r="H2723" s="1" t="s">
        <v>7301</v>
      </c>
      <c r="I2723" s="1">
        <f>+Territorio[[#This Row],[id]]</f>
        <v>2713</v>
      </c>
    </row>
    <row r="2724" spans="2:9" x14ac:dyDescent="0.3">
      <c r="B2724">
        <v>2714</v>
      </c>
      <c r="C2724" s="1" t="s">
        <v>7302</v>
      </c>
      <c r="D2724" s="1" t="s">
        <v>7303</v>
      </c>
      <c r="E2724" s="1" t="s">
        <v>1049</v>
      </c>
      <c r="F2724" s="1" t="s">
        <v>181</v>
      </c>
      <c r="G2724" s="1" t="s">
        <v>1064</v>
      </c>
      <c r="H2724" s="1" t="s">
        <v>7304</v>
      </c>
      <c r="I2724" s="1">
        <f>+Territorio[[#This Row],[id]]</f>
        <v>2714</v>
      </c>
    </row>
    <row r="2725" spans="2:9" x14ac:dyDescent="0.3">
      <c r="B2725">
        <v>2715</v>
      </c>
      <c r="C2725" s="1" t="s">
        <v>7305</v>
      </c>
      <c r="D2725" s="1" t="s">
        <v>7306</v>
      </c>
      <c r="E2725" s="1" t="s">
        <v>1049</v>
      </c>
      <c r="F2725" s="1" t="s">
        <v>181</v>
      </c>
      <c r="G2725" s="1" t="s">
        <v>1064</v>
      </c>
      <c r="H2725" s="1" t="s">
        <v>7307</v>
      </c>
      <c r="I2725" s="1">
        <f>+Territorio[[#This Row],[id]]</f>
        <v>2715</v>
      </c>
    </row>
    <row r="2726" spans="2:9" x14ac:dyDescent="0.3">
      <c r="B2726">
        <v>2716</v>
      </c>
      <c r="C2726" s="1" t="s">
        <v>7308</v>
      </c>
      <c r="D2726" s="1" t="s">
        <v>7309</v>
      </c>
      <c r="E2726" s="1" t="s">
        <v>1049</v>
      </c>
      <c r="F2726" s="1" t="s">
        <v>181</v>
      </c>
      <c r="G2726" s="1" t="s">
        <v>1064</v>
      </c>
      <c r="H2726" s="1" t="s">
        <v>7310</v>
      </c>
      <c r="I2726" s="1">
        <f>+Territorio[[#This Row],[id]]</f>
        <v>2716</v>
      </c>
    </row>
    <row r="2727" spans="2:9" x14ac:dyDescent="0.3">
      <c r="B2727">
        <v>2717</v>
      </c>
      <c r="C2727" s="1" t="s">
        <v>1750</v>
      </c>
      <c r="D2727" s="1" t="s">
        <v>7311</v>
      </c>
      <c r="E2727" s="1" t="s">
        <v>1049</v>
      </c>
      <c r="F2727" s="1" t="s">
        <v>181</v>
      </c>
      <c r="G2727" s="1" t="s">
        <v>1064</v>
      </c>
      <c r="H2727" s="1" t="s">
        <v>7312</v>
      </c>
      <c r="I2727" s="1">
        <f>+Territorio[[#This Row],[id]]</f>
        <v>2717</v>
      </c>
    </row>
    <row r="2728" spans="2:9" x14ac:dyDescent="0.3">
      <c r="B2728">
        <v>2718</v>
      </c>
      <c r="C2728" s="1" t="s">
        <v>7313</v>
      </c>
      <c r="D2728" s="1" t="s">
        <v>7314</v>
      </c>
      <c r="E2728" s="1" t="s">
        <v>1049</v>
      </c>
      <c r="F2728" s="1" t="s">
        <v>181</v>
      </c>
      <c r="G2728" s="1" t="s">
        <v>1064</v>
      </c>
      <c r="H2728" s="1" t="s">
        <v>7315</v>
      </c>
      <c r="I2728" s="1">
        <f>+Territorio[[#This Row],[id]]</f>
        <v>2718</v>
      </c>
    </row>
    <row r="2729" spans="2:9" x14ac:dyDescent="0.3">
      <c r="B2729">
        <v>2719</v>
      </c>
      <c r="C2729" s="1" t="s">
        <v>5832</v>
      </c>
      <c r="D2729" s="1" t="s">
        <v>7316</v>
      </c>
      <c r="E2729" s="1" t="s">
        <v>1049</v>
      </c>
      <c r="F2729" s="1" t="s">
        <v>181</v>
      </c>
      <c r="G2729" s="1" t="s">
        <v>1064</v>
      </c>
      <c r="H2729" s="1" t="s">
        <v>7317</v>
      </c>
      <c r="I2729" s="1">
        <f>+Territorio[[#This Row],[id]]</f>
        <v>2719</v>
      </c>
    </row>
    <row r="2730" spans="2:9" x14ac:dyDescent="0.3">
      <c r="B2730">
        <v>2720</v>
      </c>
      <c r="C2730" s="1" t="s">
        <v>1389</v>
      </c>
      <c r="D2730" s="1" t="s">
        <v>7318</v>
      </c>
      <c r="E2730" s="1" t="s">
        <v>1049</v>
      </c>
      <c r="F2730" s="1" t="s">
        <v>181</v>
      </c>
      <c r="G2730" s="1" t="s">
        <v>1064</v>
      </c>
      <c r="H2730" s="1" t="s">
        <v>7319</v>
      </c>
      <c r="I2730" s="1">
        <f>+Territorio[[#This Row],[id]]</f>
        <v>2720</v>
      </c>
    </row>
    <row r="2731" spans="2:9" x14ac:dyDescent="0.3">
      <c r="B2731">
        <v>2721</v>
      </c>
      <c r="C2731" s="1" t="s">
        <v>1246</v>
      </c>
      <c r="D2731" s="1" t="s">
        <v>7320</v>
      </c>
      <c r="E2731" s="1" t="s">
        <v>1049</v>
      </c>
      <c r="F2731" s="1" t="s">
        <v>181</v>
      </c>
      <c r="G2731" s="1" t="s">
        <v>1064</v>
      </c>
      <c r="H2731" s="1" t="s">
        <v>7321</v>
      </c>
      <c r="I2731" s="1">
        <f>+Territorio[[#This Row],[id]]</f>
        <v>2721</v>
      </c>
    </row>
    <row r="2732" spans="2:9" x14ac:dyDescent="0.3">
      <c r="B2732">
        <v>2722</v>
      </c>
      <c r="C2732" s="1" t="s">
        <v>803</v>
      </c>
      <c r="D2732" s="1" t="s">
        <v>7322</v>
      </c>
      <c r="E2732" s="1" t="s">
        <v>1049</v>
      </c>
      <c r="F2732" s="1" t="s">
        <v>181</v>
      </c>
      <c r="G2732" s="1" t="s">
        <v>1064</v>
      </c>
      <c r="H2732" s="1" t="s">
        <v>7323</v>
      </c>
      <c r="I2732" s="1">
        <f>+Territorio[[#This Row],[id]]</f>
        <v>2722</v>
      </c>
    </row>
    <row r="2733" spans="2:9" x14ac:dyDescent="0.3">
      <c r="B2733">
        <v>2723</v>
      </c>
      <c r="C2733" s="1" t="s">
        <v>7324</v>
      </c>
      <c r="D2733" s="1" t="s">
        <v>7325</v>
      </c>
      <c r="E2733" s="1" t="s">
        <v>1049</v>
      </c>
      <c r="F2733" s="1" t="s">
        <v>181</v>
      </c>
      <c r="G2733" s="1" t="s">
        <v>1064</v>
      </c>
      <c r="H2733" s="1" t="s">
        <v>7326</v>
      </c>
      <c r="I2733" s="1">
        <f>+Territorio[[#This Row],[id]]</f>
        <v>2723</v>
      </c>
    </row>
    <row r="2734" spans="2:9" x14ac:dyDescent="0.3">
      <c r="B2734">
        <v>2724</v>
      </c>
      <c r="C2734" s="1" t="s">
        <v>7327</v>
      </c>
      <c r="D2734" s="1" t="s">
        <v>7328</v>
      </c>
      <c r="E2734" s="1" t="s">
        <v>1049</v>
      </c>
      <c r="F2734" s="1" t="s">
        <v>181</v>
      </c>
      <c r="G2734" s="1" t="s">
        <v>1064</v>
      </c>
      <c r="H2734" s="1" t="s">
        <v>7329</v>
      </c>
      <c r="I2734" s="1">
        <f>+Territorio[[#This Row],[id]]</f>
        <v>2724</v>
      </c>
    </row>
    <row r="2735" spans="2:9" x14ac:dyDescent="0.3">
      <c r="B2735">
        <v>2725</v>
      </c>
      <c r="C2735" s="1" t="s">
        <v>1246</v>
      </c>
      <c r="D2735" s="1" t="s">
        <v>7330</v>
      </c>
      <c r="E2735" s="1" t="s">
        <v>1049</v>
      </c>
      <c r="F2735" s="1" t="s">
        <v>181</v>
      </c>
      <c r="G2735" s="1" t="s">
        <v>1064</v>
      </c>
      <c r="H2735" s="1" t="s">
        <v>7331</v>
      </c>
      <c r="I2735" s="1">
        <f>+Territorio[[#This Row],[id]]</f>
        <v>2725</v>
      </c>
    </row>
    <row r="2736" spans="2:9" x14ac:dyDescent="0.3">
      <c r="B2736">
        <v>2726</v>
      </c>
      <c r="C2736" s="1" t="s">
        <v>7332</v>
      </c>
      <c r="D2736" s="1" t="s">
        <v>7333</v>
      </c>
      <c r="E2736" s="1" t="s">
        <v>1049</v>
      </c>
      <c r="F2736" s="1" t="s">
        <v>181</v>
      </c>
      <c r="G2736" s="1" t="s">
        <v>1064</v>
      </c>
      <c r="H2736" s="1" t="s">
        <v>7334</v>
      </c>
      <c r="I2736" s="1">
        <f>+Territorio[[#This Row],[id]]</f>
        <v>2726</v>
      </c>
    </row>
    <row r="2737" spans="2:9" x14ac:dyDescent="0.3">
      <c r="B2737">
        <v>2727</v>
      </c>
      <c r="C2737" s="1" t="s">
        <v>2229</v>
      </c>
      <c r="D2737" s="1" t="s">
        <v>7335</v>
      </c>
      <c r="E2737" s="1" t="s">
        <v>1049</v>
      </c>
      <c r="F2737" s="1" t="s">
        <v>181</v>
      </c>
      <c r="G2737" s="1" t="s">
        <v>1064</v>
      </c>
      <c r="H2737" s="1" t="s">
        <v>7336</v>
      </c>
      <c r="I2737" s="1">
        <f>+Territorio[[#This Row],[id]]</f>
        <v>2727</v>
      </c>
    </row>
    <row r="2738" spans="2:9" x14ac:dyDescent="0.3">
      <c r="B2738">
        <v>2728</v>
      </c>
      <c r="C2738" s="1" t="s">
        <v>7250</v>
      </c>
      <c r="D2738" s="1" t="s">
        <v>7337</v>
      </c>
      <c r="E2738" s="1" t="s">
        <v>1049</v>
      </c>
      <c r="F2738" s="1" t="s">
        <v>181</v>
      </c>
      <c r="G2738" s="1" t="s">
        <v>1064</v>
      </c>
      <c r="H2738" s="1" t="s">
        <v>7338</v>
      </c>
      <c r="I2738" s="1">
        <f>+Territorio[[#This Row],[id]]</f>
        <v>2728</v>
      </c>
    </row>
    <row r="2739" spans="2:9" x14ac:dyDescent="0.3">
      <c r="B2739">
        <v>2729</v>
      </c>
      <c r="C2739" s="1" t="s">
        <v>1418</v>
      </c>
      <c r="D2739" s="1" t="s">
        <v>7339</v>
      </c>
      <c r="E2739" s="1" t="s">
        <v>1049</v>
      </c>
      <c r="F2739" s="1" t="s">
        <v>181</v>
      </c>
      <c r="G2739" s="1" t="s">
        <v>1064</v>
      </c>
      <c r="H2739" s="1" t="s">
        <v>7340</v>
      </c>
      <c r="I2739" s="1">
        <f>+Territorio[[#This Row],[id]]</f>
        <v>2729</v>
      </c>
    </row>
    <row r="2740" spans="2:9" x14ac:dyDescent="0.3">
      <c r="B2740">
        <v>2730</v>
      </c>
      <c r="C2740" s="1" t="s">
        <v>7341</v>
      </c>
      <c r="D2740" s="1" t="s">
        <v>7342</v>
      </c>
      <c r="E2740" s="1" t="s">
        <v>1049</v>
      </c>
      <c r="F2740" s="1" t="s">
        <v>181</v>
      </c>
      <c r="G2740" s="1" t="s">
        <v>1064</v>
      </c>
      <c r="H2740" s="1" t="s">
        <v>7343</v>
      </c>
      <c r="I2740" s="1">
        <f>+Territorio[[#This Row],[id]]</f>
        <v>2730</v>
      </c>
    </row>
    <row r="2741" spans="2:9" x14ac:dyDescent="0.3">
      <c r="B2741">
        <v>2731</v>
      </c>
      <c r="C2741" s="1" t="s">
        <v>2097</v>
      </c>
      <c r="D2741" s="1" t="s">
        <v>7344</v>
      </c>
      <c r="E2741" s="1" t="s">
        <v>1049</v>
      </c>
      <c r="F2741" s="1" t="s">
        <v>181</v>
      </c>
      <c r="G2741" s="1" t="s">
        <v>1064</v>
      </c>
      <c r="H2741" s="1" t="s">
        <v>7345</v>
      </c>
      <c r="I2741" s="1">
        <f>+Territorio[[#This Row],[id]]</f>
        <v>2731</v>
      </c>
    </row>
    <row r="2742" spans="2:9" x14ac:dyDescent="0.3">
      <c r="B2742">
        <v>2732</v>
      </c>
      <c r="C2742" s="1" t="s">
        <v>7346</v>
      </c>
      <c r="D2742" s="1" t="s">
        <v>7347</v>
      </c>
      <c r="E2742" s="1" t="s">
        <v>1049</v>
      </c>
      <c r="F2742" s="1" t="s">
        <v>181</v>
      </c>
      <c r="G2742" s="1" t="s">
        <v>1064</v>
      </c>
      <c r="H2742" s="1" t="s">
        <v>7348</v>
      </c>
      <c r="I2742" s="1">
        <f>+Territorio[[#This Row],[id]]</f>
        <v>2732</v>
      </c>
    </row>
    <row r="2743" spans="2:9" x14ac:dyDescent="0.3">
      <c r="B2743">
        <v>2733</v>
      </c>
      <c r="C2743" s="1" t="s">
        <v>7349</v>
      </c>
      <c r="D2743" s="1" t="s">
        <v>7350</v>
      </c>
      <c r="E2743" s="1" t="s">
        <v>1049</v>
      </c>
      <c r="F2743" s="1" t="s">
        <v>181</v>
      </c>
      <c r="G2743" s="1" t="s">
        <v>1064</v>
      </c>
      <c r="H2743" s="1" t="s">
        <v>7351</v>
      </c>
      <c r="I2743" s="1">
        <f>+Territorio[[#This Row],[id]]</f>
        <v>2733</v>
      </c>
    </row>
    <row r="2744" spans="2:9" x14ac:dyDescent="0.3">
      <c r="B2744">
        <v>2734</v>
      </c>
      <c r="C2744" s="1" t="s">
        <v>7352</v>
      </c>
      <c r="D2744" s="1" t="s">
        <v>7353</v>
      </c>
      <c r="E2744" s="1" t="s">
        <v>1049</v>
      </c>
      <c r="F2744" s="1" t="s">
        <v>181</v>
      </c>
      <c r="G2744" s="1" t="s">
        <v>1064</v>
      </c>
      <c r="H2744" s="1" t="s">
        <v>7354</v>
      </c>
      <c r="I2744" s="1">
        <f>+Territorio[[#This Row],[id]]</f>
        <v>2734</v>
      </c>
    </row>
    <row r="2745" spans="2:9" x14ac:dyDescent="0.3">
      <c r="B2745">
        <v>2735</v>
      </c>
      <c r="C2745" s="1" t="s">
        <v>2240</v>
      </c>
      <c r="D2745" s="1" t="s">
        <v>7355</v>
      </c>
      <c r="E2745" s="1" t="s">
        <v>1049</v>
      </c>
      <c r="F2745" s="1" t="s">
        <v>181</v>
      </c>
      <c r="G2745" s="1" t="s">
        <v>1064</v>
      </c>
      <c r="H2745" s="1" t="s">
        <v>7356</v>
      </c>
      <c r="I2745" s="1">
        <f>+Territorio[[#This Row],[id]]</f>
        <v>2735</v>
      </c>
    </row>
    <row r="2746" spans="2:9" x14ac:dyDescent="0.3">
      <c r="B2746">
        <v>2736</v>
      </c>
      <c r="C2746" s="1" t="s">
        <v>2152</v>
      </c>
      <c r="D2746" s="1" t="s">
        <v>7357</v>
      </c>
      <c r="E2746" s="1" t="s">
        <v>1049</v>
      </c>
      <c r="F2746" s="1" t="s">
        <v>181</v>
      </c>
      <c r="G2746" s="1" t="s">
        <v>1064</v>
      </c>
      <c r="H2746" s="1" t="s">
        <v>7358</v>
      </c>
      <c r="I2746" s="1">
        <f>+Territorio[[#This Row],[id]]</f>
        <v>2736</v>
      </c>
    </row>
    <row r="2747" spans="2:9" x14ac:dyDescent="0.3">
      <c r="B2747">
        <v>2737</v>
      </c>
      <c r="C2747" s="1" t="s">
        <v>894</v>
      </c>
      <c r="D2747" s="1" t="s">
        <v>7359</v>
      </c>
      <c r="E2747" s="1" t="s">
        <v>1049</v>
      </c>
      <c r="F2747" s="1" t="s">
        <v>181</v>
      </c>
      <c r="G2747" s="1" t="s">
        <v>1064</v>
      </c>
      <c r="H2747" s="1" t="s">
        <v>7360</v>
      </c>
      <c r="I2747" s="1">
        <f>+Territorio[[#This Row],[id]]</f>
        <v>2737</v>
      </c>
    </row>
    <row r="2748" spans="2:9" x14ac:dyDescent="0.3">
      <c r="B2748">
        <v>2738</v>
      </c>
      <c r="C2748" s="1" t="s">
        <v>885</v>
      </c>
      <c r="D2748" s="1" t="s">
        <v>7361</v>
      </c>
      <c r="E2748" s="1" t="s">
        <v>1049</v>
      </c>
      <c r="F2748" s="1" t="s">
        <v>181</v>
      </c>
      <c r="G2748" s="1" t="s">
        <v>1064</v>
      </c>
      <c r="H2748" s="1" t="s">
        <v>7362</v>
      </c>
      <c r="I2748" s="1">
        <f>+Territorio[[#This Row],[id]]</f>
        <v>2738</v>
      </c>
    </row>
    <row r="2749" spans="2:9" x14ac:dyDescent="0.3">
      <c r="B2749">
        <v>2739</v>
      </c>
      <c r="C2749" s="1" t="s">
        <v>7363</v>
      </c>
      <c r="D2749" s="1" t="s">
        <v>7364</v>
      </c>
      <c r="E2749" s="1" t="s">
        <v>1049</v>
      </c>
      <c r="F2749" s="1" t="s">
        <v>181</v>
      </c>
      <c r="G2749" s="1" t="s">
        <v>1064</v>
      </c>
      <c r="H2749" s="1" t="s">
        <v>7365</v>
      </c>
      <c r="I2749" s="1">
        <f>+Territorio[[#This Row],[id]]</f>
        <v>2739</v>
      </c>
    </row>
    <row r="2750" spans="2:9" x14ac:dyDescent="0.3">
      <c r="B2750">
        <v>2740</v>
      </c>
      <c r="C2750" s="1" t="s">
        <v>7366</v>
      </c>
      <c r="D2750" s="1" t="s">
        <v>7367</v>
      </c>
      <c r="E2750" s="1" t="s">
        <v>1049</v>
      </c>
      <c r="F2750" s="1" t="s">
        <v>181</v>
      </c>
      <c r="G2750" s="1" t="s">
        <v>1064</v>
      </c>
      <c r="H2750" s="1" t="s">
        <v>7368</v>
      </c>
      <c r="I2750" s="1">
        <f>+Territorio[[#This Row],[id]]</f>
        <v>2740</v>
      </c>
    </row>
    <row r="2751" spans="2:9" x14ac:dyDescent="0.3">
      <c r="B2751">
        <v>2741</v>
      </c>
      <c r="C2751" s="1" t="s">
        <v>1418</v>
      </c>
      <c r="D2751" s="1" t="s">
        <v>7369</v>
      </c>
      <c r="E2751" s="1" t="s">
        <v>1049</v>
      </c>
      <c r="F2751" s="1" t="s">
        <v>181</v>
      </c>
      <c r="G2751" s="1" t="s">
        <v>1064</v>
      </c>
      <c r="H2751" s="1" t="s">
        <v>7370</v>
      </c>
      <c r="I2751" s="1">
        <f>+Territorio[[#This Row],[id]]</f>
        <v>2741</v>
      </c>
    </row>
    <row r="2752" spans="2:9" x14ac:dyDescent="0.3">
      <c r="B2752">
        <v>2742</v>
      </c>
      <c r="C2752" s="1" t="s">
        <v>2229</v>
      </c>
      <c r="D2752" s="1" t="s">
        <v>7371</v>
      </c>
      <c r="E2752" s="1" t="s">
        <v>1049</v>
      </c>
      <c r="F2752" s="1" t="s">
        <v>181</v>
      </c>
      <c r="G2752" s="1" t="s">
        <v>1064</v>
      </c>
      <c r="H2752" s="1" t="s">
        <v>7372</v>
      </c>
      <c r="I2752" s="1">
        <f>+Territorio[[#This Row],[id]]</f>
        <v>2742</v>
      </c>
    </row>
    <row r="2753" spans="2:9" x14ac:dyDescent="0.3">
      <c r="B2753">
        <v>2743</v>
      </c>
      <c r="C2753" s="1" t="s">
        <v>7373</v>
      </c>
      <c r="D2753" s="1" t="s">
        <v>7374</v>
      </c>
      <c r="E2753" s="1" t="s">
        <v>1049</v>
      </c>
      <c r="F2753" s="1" t="s">
        <v>181</v>
      </c>
      <c r="G2753" s="1" t="s">
        <v>1064</v>
      </c>
      <c r="H2753" s="1" t="s">
        <v>7375</v>
      </c>
      <c r="I2753" s="1">
        <f>+Territorio[[#This Row],[id]]</f>
        <v>2743</v>
      </c>
    </row>
    <row r="2754" spans="2:9" x14ac:dyDescent="0.3">
      <c r="B2754">
        <v>2744</v>
      </c>
      <c r="C2754" s="1" t="s">
        <v>7376</v>
      </c>
      <c r="D2754" s="1" t="s">
        <v>7377</v>
      </c>
      <c r="E2754" s="1" t="s">
        <v>1049</v>
      </c>
      <c r="F2754" s="1" t="s">
        <v>181</v>
      </c>
      <c r="G2754" s="1" t="s">
        <v>1064</v>
      </c>
      <c r="H2754" s="1" t="s">
        <v>7378</v>
      </c>
      <c r="I2754" s="1">
        <f>+Territorio[[#This Row],[id]]</f>
        <v>2744</v>
      </c>
    </row>
    <row r="2755" spans="2:9" x14ac:dyDescent="0.3">
      <c r="B2755">
        <v>2745</v>
      </c>
      <c r="C2755" s="1" t="s">
        <v>7379</v>
      </c>
      <c r="D2755" s="1" t="s">
        <v>7380</v>
      </c>
      <c r="E2755" s="1" t="s">
        <v>1049</v>
      </c>
      <c r="F2755" s="1" t="s">
        <v>181</v>
      </c>
      <c r="G2755" s="1" t="s">
        <v>1064</v>
      </c>
      <c r="H2755" s="1" t="s">
        <v>7381</v>
      </c>
      <c r="I2755" s="1">
        <f>+Territorio[[#This Row],[id]]</f>
        <v>2745</v>
      </c>
    </row>
    <row r="2756" spans="2:9" x14ac:dyDescent="0.3">
      <c r="B2756">
        <v>2746</v>
      </c>
      <c r="C2756" s="1" t="s">
        <v>7382</v>
      </c>
      <c r="D2756" s="1" t="s">
        <v>7383</v>
      </c>
      <c r="E2756" s="1" t="s">
        <v>1049</v>
      </c>
      <c r="F2756" s="1" t="s">
        <v>181</v>
      </c>
      <c r="G2756" s="1" t="s">
        <v>1064</v>
      </c>
      <c r="H2756" s="1" t="s">
        <v>7384</v>
      </c>
      <c r="I2756" s="1">
        <f>+Territorio[[#This Row],[id]]</f>
        <v>2746</v>
      </c>
    </row>
    <row r="2757" spans="2:9" x14ac:dyDescent="0.3">
      <c r="B2757">
        <v>2747</v>
      </c>
      <c r="C2757" s="1" t="s">
        <v>7385</v>
      </c>
      <c r="D2757" s="1" t="s">
        <v>7386</v>
      </c>
      <c r="E2757" s="1" t="s">
        <v>1049</v>
      </c>
      <c r="F2757" s="1" t="s">
        <v>181</v>
      </c>
      <c r="G2757" s="1" t="s">
        <v>1064</v>
      </c>
      <c r="H2757" s="1" t="s">
        <v>7387</v>
      </c>
      <c r="I2757" s="1">
        <f>+Territorio[[#This Row],[id]]</f>
        <v>2747</v>
      </c>
    </row>
    <row r="2758" spans="2:9" x14ac:dyDescent="0.3">
      <c r="B2758">
        <v>2748</v>
      </c>
      <c r="C2758" s="1" t="s">
        <v>7388</v>
      </c>
      <c r="D2758" s="1" t="s">
        <v>7389</v>
      </c>
      <c r="E2758" s="1" t="s">
        <v>1049</v>
      </c>
      <c r="F2758" s="1" t="s">
        <v>181</v>
      </c>
      <c r="G2758" s="1" t="s">
        <v>1064</v>
      </c>
      <c r="H2758" s="1" t="s">
        <v>7390</v>
      </c>
      <c r="I2758" s="1">
        <f>+Territorio[[#This Row],[id]]</f>
        <v>2748</v>
      </c>
    </row>
    <row r="2759" spans="2:9" x14ac:dyDescent="0.3">
      <c r="B2759">
        <v>2749</v>
      </c>
      <c r="C2759" s="1" t="s">
        <v>2338</v>
      </c>
      <c r="D2759" s="1" t="s">
        <v>7391</v>
      </c>
      <c r="E2759" s="1" t="s">
        <v>1049</v>
      </c>
      <c r="F2759" s="1" t="s">
        <v>181</v>
      </c>
      <c r="G2759" s="1" t="s">
        <v>1064</v>
      </c>
      <c r="H2759" s="1" t="s">
        <v>7392</v>
      </c>
      <c r="I2759" s="1">
        <f>+Territorio[[#This Row],[id]]</f>
        <v>2749</v>
      </c>
    </row>
    <row r="2760" spans="2:9" x14ac:dyDescent="0.3">
      <c r="B2760">
        <v>2750</v>
      </c>
      <c r="C2760" s="1" t="s">
        <v>255</v>
      </c>
      <c r="D2760" s="1" t="s">
        <v>7393</v>
      </c>
      <c r="E2760" s="1" t="s">
        <v>1049</v>
      </c>
      <c r="F2760" s="1" t="s">
        <v>181</v>
      </c>
      <c r="G2760" s="1" t="s">
        <v>1064</v>
      </c>
      <c r="H2760" s="1" t="s">
        <v>7394</v>
      </c>
      <c r="I2760" s="1">
        <f>+Territorio[[#This Row],[id]]</f>
        <v>2750</v>
      </c>
    </row>
    <row r="2761" spans="2:9" x14ac:dyDescent="0.3">
      <c r="B2761">
        <v>2751</v>
      </c>
      <c r="C2761" s="1" t="s">
        <v>2229</v>
      </c>
      <c r="D2761" s="1" t="s">
        <v>7395</v>
      </c>
      <c r="E2761" s="1" t="s">
        <v>1049</v>
      </c>
      <c r="F2761" s="1" t="s">
        <v>181</v>
      </c>
      <c r="G2761" s="1" t="s">
        <v>1064</v>
      </c>
      <c r="H2761" s="1" t="s">
        <v>7396</v>
      </c>
      <c r="I2761" s="1">
        <f>+Territorio[[#This Row],[id]]</f>
        <v>2751</v>
      </c>
    </row>
    <row r="2762" spans="2:9" x14ac:dyDescent="0.3">
      <c r="B2762">
        <v>2752</v>
      </c>
      <c r="C2762" s="1" t="s">
        <v>7324</v>
      </c>
      <c r="D2762" s="1" t="s">
        <v>7397</v>
      </c>
      <c r="E2762" s="1" t="s">
        <v>1049</v>
      </c>
      <c r="F2762" s="1" t="s">
        <v>181</v>
      </c>
      <c r="G2762" s="1" t="s">
        <v>1064</v>
      </c>
      <c r="H2762" s="1" t="s">
        <v>7398</v>
      </c>
      <c r="I2762" s="1">
        <f>+Territorio[[#This Row],[id]]</f>
        <v>2752</v>
      </c>
    </row>
    <row r="2763" spans="2:9" x14ac:dyDescent="0.3">
      <c r="B2763">
        <v>2753</v>
      </c>
      <c r="C2763" s="1" t="s">
        <v>7399</v>
      </c>
      <c r="D2763" s="1" t="s">
        <v>7400</v>
      </c>
      <c r="E2763" s="1" t="s">
        <v>1049</v>
      </c>
      <c r="F2763" s="1" t="s">
        <v>181</v>
      </c>
      <c r="G2763" s="1" t="s">
        <v>1064</v>
      </c>
      <c r="H2763" s="1" t="s">
        <v>7401</v>
      </c>
      <c r="I2763" s="1">
        <f>+Territorio[[#This Row],[id]]</f>
        <v>2753</v>
      </c>
    </row>
    <row r="2764" spans="2:9" x14ac:dyDescent="0.3">
      <c r="B2764">
        <v>2754</v>
      </c>
      <c r="C2764" s="1" t="s">
        <v>7402</v>
      </c>
      <c r="D2764" s="1" t="s">
        <v>7403</v>
      </c>
      <c r="E2764" s="1" t="s">
        <v>1049</v>
      </c>
      <c r="F2764" s="1" t="s">
        <v>181</v>
      </c>
      <c r="G2764" s="1" t="s">
        <v>1064</v>
      </c>
      <c r="H2764" s="1" t="s">
        <v>7404</v>
      </c>
      <c r="I2764" s="1">
        <f>+Territorio[[#This Row],[id]]</f>
        <v>2754</v>
      </c>
    </row>
    <row r="2765" spans="2:9" x14ac:dyDescent="0.3">
      <c r="B2765">
        <v>2755</v>
      </c>
      <c r="C2765" s="1" t="s">
        <v>7405</v>
      </c>
      <c r="D2765" s="1" t="s">
        <v>7406</v>
      </c>
      <c r="E2765" s="1" t="s">
        <v>1049</v>
      </c>
      <c r="F2765" s="1" t="s">
        <v>181</v>
      </c>
      <c r="G2765" s="1" t="s">
        <v>1064</v>
      </c>
      <c r="H2765" s="1" t="s">
        <v>7407</v>
      </c>
      <c r="I2765" s="1">
        <f>+Territorio[[#This Row],[id]]</f>
        <v>2755</v>
      </c>
    </row>
    <row r="2766" spans="2:9" x14ac:dyDescent="0.3">
      <c r="B2766">
        <v>2756</v>
      </c>
      <c r="C2766" s="1" t="s">
        <v>2740</v>
      </c>
      <c r="D2766" s="1" t="s">
        <v>7408</v>
      </c>
      <c r="E2766" s="1" t="s">
        <v>1049</v>
      </c>
      <c r="F2766" s="1" t="s">
        <v>181</v>
      </c>
      <c r="G2766" s="1" t="s">
        <v>1064</v>
      </c>
      <c r="H2766" s="1" t="s">
        <v>7409</v>
      </c>
      <c r="I2766" s="1">
        <f>+Territorio[[#This Row],[id]]</f>
        <v>2756</v>
      </c>
    </row>
    <row r="2767" spans="2:9" x14ac:dyDescent="0.3">
      <c r="B2767">
        <v>2757</v>
      </c>
      <c r="C2767" s="1" t="s">
        <v>2157</v>
      </c>
      <c r="D2767" s="1" t="s">
        <v>7410</v>
      </c>
      <c r="E2767" s="1" t="s">
        <v>1049</v>
      </c>
      <c r="F2767" s="1" t="s">
        <v>181</v>
      </c>
      <c r="G2767" s="1" t="s">
        <v>1064</v>
      </c>
      <c r="H2767" s="1" t="s">
        <v>7411</v>
      </c>
      <c r="I2767" s="1">
        <f>+Territorio[[#This Row],[id]]</f>
        <v>2757</v>
      </c>
    </row>
    <row r="2768" spans="2:9" x14ac:dyDescent="0.3">
      <c r="B2768">
        <v>2758</v>
      </c>
      <c r="C2768" s="1" t="s">
        <v>7412</v>
      </c>
      <c r="D2768" s="1" t="s">
        <v>7413</v>
      </c>
      <c r="E2768" s="1" t="s">
        <v>1049</v>
      </c>
      <c r="F2768" s="1" t="s">
        <v>181</v>
      </c>
      <c r="G2768" s="1" t="s">
        <v>1064</v>
      </c>
      <c r="H2768" s="1" t="s">
        <v>7414</v>
      </c>
      <c r="I2768" s="1">
        <f>+Territorio[[#This Row],[id]]</f>
        <v>2758</v>
      </c>
    </row>
    <row r="2769" spans="2:9" x14ac:dyDescent="0.3">
      <c r="B2769">
        <v>2759</v>
      </c>
      <c r="C2769" s="1" t="s">
        <v>2160</v>
      </c>
      <c r="D2769" s="1" t="s">
        <v>7415</v>
      </c>
      <c r="E2769" s="1" t="s">
        <v>1049</v>
      </c>
      <c r="F2769" s="1" t="s">
        <v>181</v>
      </c>
      <c r="G2769" s="1" t="s">
        <v>1064</v>
      </c>
      <c r="H2769" s="1" t="s">
        <v>7416</v>
      </c>
      <c r="I2769" s="1">
        <f>+Territorio[[#This Row],[id]]</f>
        <v>2759</v>
      </c>
    </row>
    <row r="2770" spans="2:9" x14ac:dyDescent="0.3">
      <c r="B2770">
        <v>2760</v>
      </c>
      <c r="C2770" s="1" t="s">
        <v>7417</v>
      </c>
      <c r="D2770" s="1" t="s">
        <v>7418</v>
      </c>
      <c r="E2770" s="1" t="s">
        <v>1049</v>
      </c>
      <c r="F2770" s="1" t="s">
        <v>181</v>
      </c>
      <c r="G2770" s="1" t="s">
        <v>1064</v>
      </c>
      <c r="H2770" s="1" t="s">
        <v>7419</v>
      </c>
      <c r="I2770" s="1">
        <f>+Territorio[[#This Row],[id]]</f>
        <v>2760</v>
      </c>
    </row>
    <row r="2771" spans="2:9" x14ac:dyDescent="0.3">
      <c r="B2771">
        <v>2761</v>
      </c>
      <c r="C2771" s="1" t="s">
        <v>4102</v>
      </c>
      <c r="D2771" s="1" t="s">
        <v>7420</v>
      </c>
      <c r="E2771" s="1" t="s">
        <v>1049</v>
      </c>
      <c r="F2771" s="1" t="s">
        <v>181</v>
      </c>
      <c r="G2771" s="1" t="s">
        <v>1064</v>
      </c>
      <c r="H2771" s="1" t="s">
        <v>7421</v>
      </c>
      <c r="I2771" s="1">
        <f>+Territorio[[#This Row],[id]]</f>
        <v>2761</v>
      </c>
    </row>
    <row r="2772" spans="2:9" x14ac:dyDescent="0.3">
      <c r="B2772">
        <v>2762</v>
      </c>
      <c r="C2772" s="1" t="s">
        <v>2229</v>
      </c>
      <c r="D2772" s="1" t="s">
        <v>7422</v>
      </c>
      <c r="E2772" s="1" t="s">
        <v>1049</v>
      </c>
      <c r="F2772" s="1" t="s">
        <v>181</v>
      </c>
      <c r="G2772" s="1" t="s">
        <v>1064</v>
      </c>
      <c r="H2772" s="1" t="s">
        <v>7423</v>
      </c>
      <c r="I2772" s="1">
        <f>+Territorio[[#This Row],[id]]</f>
        <v>2762</v>
      </c>
    </row>
    <row r="2773" spans="2:9" x14ac:dyDescent="0.3">
      <c r="B2773">
        <v>2763</v>
      </c>
      <c r="C2773" s="1" t="s">
        <v>7424</v>
      </c>
      <c r="D2773" s="1" t="s">
        <v>7425</v>
      </c>
      <c r="E2773" s="1" t="s">
        <v>1049</v>
      </c>
      <c r="F2773" s="1" t="s">
        <v>181</v>
      </c>
      <c r="G2773" s="1" t="s">
        <v>1064</v>
      </c>
      <c r="H2773" s="1" t="s">
        <v>7426</v>
      </c>
      <c r="I2773" s="1">
        <f>+Territorio[[#This Row],[id]]</f>
        <v>2763</v>
      </c>
    </row>
    <row r="2774" spans="2:9" x14ac:dyDescent="0.3">
      <c r="B2774">
        <v>2764</v>
      </c>
      <c r="C2774" s="1" t="s">
        <v>7324</v>
      </c>
      <c r="D2774" s="1" t="s">
        <v>7427</v>
      </c>
      <c r="E2774" s="1" t="s">
        <v>1049</v>
      </c>
      <c r="F2774" s="1" t="s">
        <v>181</v>
      </c>
      <c r="G2774" s="1" t="s">
        <v>1064</v>
      </c>
      <c r="H2774" s="1" t="s">
        <v>7428</v>
      </c>
      <c r="I2774" s="1">
        <f>+Territorio[[#This Row],[id]]</f>
        <v>2764</v>
      </c>
    </row>
    <row r="2775" spans="2:9" x14ac:dyDescent="0.3">
      <c r="B2775">
        <v>2765</v>
      </c>
      <c r="C2775" s="1" t="s">
        <v>3344</v>
      </c>
      <c r="D2775" s="1" t="s">
        <v>7429</v>
      </c>
      <c r="E2775" s="1" t="s">
        <v>1049</v>
      </c>
      <c r="F2775" s="1" t="s">
        <v>181</v>
      </c>
      <c r="G2775" s="1" t="s">
        <v>1064</v>
      </c>
      <c r="H2775" s="1" t="s">
        <v>7430</v>
      </c>
      <c r="I2775" s="1">
        <f>+Territorio[[#This Row],[id]]</f>
        <v>2765</v>
      </c>
    </row>
    <row r="2776" spans="2:9" x14ac:dyDescent="0.3">
      <c r="B2776">
        <v>2766</v>
      </c>
      <c r="C2776" s="1" t="s">
        <v>7431</v>
      </c>
      <c r="D2776" s="1" t="s">
        <v>7432</v>
      </c>
      <c r="E2776" s="1" t="s">
        <v>1049</v>
      </c>
      <c r="F2776" s="1" t="s">
        <v>181</v>
      </c>
      <c r="G2776" s="1" t="s">
        <v>1064</v>
      </c>
      <c r="H2776" s="1" t="s">
        <v>7433</v>
      </c>
      <c r="I2776" s="1">
        <f>+Territorio[[#This Row],[id]]</f>
        <v>2766</v>
      </c>
    </row>
    <row r="2777" spans="2:9" x14ac:dyDescent="0.3">
      <c r="B2777">
        <v>2767</v>
      </c>
      <c r="C2777" s="1" t="s">
        <v>2163</v>
      </c>
      <c r="D2777" s="1" t="s">
        <v>7434</v>
      </c>
      <c r="E2777" s="1" t="s">
        <v>1049</v>
      </c>
      <c r="F2777" s="1" t="s">
        <v>181</v>
      </c>
      <c r="G2777" s="1" t="s">
        <v>1064</v>
      </c>
      <c r="H2777" s="1" t="s">
        <v>7435</v>
      </c>
      <c r="I2777" s="1">
        <f>+Territorio[[#This Row],[id]]</f>
        <v>2767</v>
      </c>
    </row>
    <row r="2778" spans="2:9" x14ac:dyDescent="0.3">
      <c r="B2778">
        <v>2768</v>
      </c>
      <c r="C2778" s="1" t="s">
        <v>1031</v>
      </c>
      <c r="D2778" s="1" t="s">
        <v>7436</v>
      </c>
      <c r="E2778" s="1" t="s">
        <v>1049</v>
      </c>
      <c r="F2778" s="1" t="s">
        <v>181</v>
      </c>
      <c r="G2778" s="1" t="s">
        <v>1064</v>
      </c>
      <c r="H2778" s="1" t="s">
        <v>7437</v>
      </c>
      <c r="I2778" s="1">
        <f>+Territorio[[#This Row],[id]]</f>
        <v>2768</v>
      </c>
    </row>
    <row r="2779" spans="2:9" x14ac:dyDescent="0.3">
      <c r="B2779">
        <v>2769</v>
      </c>
      <c r="C2779" s="1" t="s">
        <v>7438</v>
      </c>
      <c r="D2779" s="1" t="s">
        <v>7439</v>
      </c>
      <c r="E2779" s="1" t="s">
        <v>1049</v>
      </c>
      <c r="F2779" s="1" t="s">
        <v>181</v>
      </c>
      <c r="G2779" s="1" t="s">
        <v>1064</v>
      </c>
      <c r="H2779" s="1" t="s">
        <v>7440</v>
      </c>
      <c r="I2779" s="1">
        <f>+Territorio[[#This Row],[id]]</f>
        <v>2769</v>
      </c>
    </row>
    <row r="2780" spans="2:9" x14ac:dyDescent="0.3">
      <c r="B2780">
        <v>2770</v>
      </c>
      <c r="C2780" s="1" t="s">
        <v>7441</v>
      </c>
      <c r="D2780" s="1" t="s">
        <v>7442</v>
      </c>
      <c r="E2780" s="1" t="s">
        <v>1049</v>
      </c>
      <c r="F2780" s="1" t="s">
        <v>181</v>
      </c>
      <c r="G2780" s="1" t="s">
        <v>1064</v>
      </c>
      <c r="H2780" s="1" t="s">
        <v>7443</v>
      </c>
      <c r="I2780" s="1">
        <f>+Territorio[[#This Row],[id]]</f>
        <v>2770</v>
      </c>
    </row>
    <row r="2781" spans="2:9" x14ac:dyDescent="0.3">
      <c r="B2781">
        <v>2771</v>
      </c>
      <c r="C2781" s="1" t="s">
        <v>7243</v>
      </c>
      <c r="D2781" s="1" t="s">
        <v>7444</v>
      </c>
      <c r="E2781" s="1" t="s">
        <v>1049</v>
      </c>
      <c r="F2781" s="1" t="s">
        <v>181</v>
      </c>
      <c r="G2781" s="1" t="s">
        <v>1064</v>
      </c>
      <c r="H2781" s="1" t="s">
        <v>7445</v>
      </c>
      <c r="I2781" s="1">
        <f>+Territorio[[#This Row],[id]]</f>
        <v>2771</v>
      </c>
    </row>
    <row r="2782" spans="2:9" x14ac:dyDescent="0.3">
      <c r="B2782">
        <v>2772</v>
      </c>
      <c r="C2782" s="1" t="s">
        <v>885</v>
      </c>
      <c r="D2782" s="1" t="s">
        <v>7446</v>
      </c>
      <c r="E2782" s="1" t="s">
        <v>1049</v>
      </c>
      <c r="F2782" s="1" t="s">
        <v>181</v>
      </c>
      <c r="G2782" s="1" t="s">
        <v>1064</v>
      </c>
      <c r="H2782" s="1" t="s">
        <v>7447</v>
      </c>
      <c r="I2782" s="1">
        <f>+Territorio[[#This Row],[id]]</f>
        <v>2772</v>
      </c>
    </row>
    <row r="2783" spans="2:9" x14ac:dyDescent="0.3">
      <c r="B2783">
        <v>2773</v>
      </c>
      <c r="C2783" s="1" t="s">
        <v>2534</v>
      </c>
      <c r="D2783" s="1" t="s">
        <v>7448</v>
      </c>
      <c r="E2783" s="1" t="s">
        <v>1049</v>
      </c>
      <c r="F2783" s="1" t="s">
        <v>181</v>
      </c>
      <c r="G2783" s="1" t="s">
        <v>1064</v>
      </c>
      <c r="H2783" s="1" t="s">
        <v>7449</v>
      </c>
      <c r="I2783" s="1">
        <f>+Territorio[[#This Row],[id]]</f>
        <v>2773</v>
      </c>
    </row>
    <row r="2784" spans="2:9" x14ac:dyDescent="0.3">
      <c r="B2784">
        <v>2774</v>
      </c>
      <c r="C2784" s="1" t="s">
        <v>7450</v>
      </c>
      <c r="D2784" s="1" t="s">
        <v>7451</v>
      </c>
      <c r="E2784" s="1" t="s">
        <v>1049</v>
      </c>
      <c r="F2784" s="1" t="s">
        <v>181</v>
      </c>
      <c r="G2784" s="1" t="s">
        <v>1064</v>
      </c>
      <c r="H2784" s="1" t="s">
        <v>7452</v>
      </c>
      <c r="I2784" s="1">
        <f>+Territorio[[#This Row],[id]]</f>
        <v>2774</v>
      </c>
    </row>
    <row r="2785" spans="2:9" x14ac:dyDescent="0.3">
      <c r="B2785">
        <v>2775</v>
      </c>
      <c r="C2785" s="1" t="s">
        <v>2166</v>
      </c>
      <c r="D2785" s="1" t="s">
        <v>7453</v>
      </c>
      <c r="E2785" s="1" t="s">
        <v>1049</v>
      </c>
      <c r="F2785" s="1" t="s">
        <v>181</v>
      </c>
      <c r="G2785" s="1" t="s">
        <v>1064</v>
      </c>
      <c r="H2785" s="1" t="s">
        <v>7454</v>
      </c>
      <c r="I2785" s="1">
        <f>+Territorio[[#This Row],[id]]</f>
        <v>2775</v>
      </c>
    </row>
    <row r="2786" spans="2:9" x14ac:dyDescent="0.3">
      <c r="B2786">
        <v>2776</v>
      </c>
      <c r="C2786" s="1" t="s">
        <v>2473</v>
      </c>
      <c r="D2786" s="1" t="s">
        <v>7455</v>
      </c>
      <c r="E2786" s="1" t="s">
        <v>1049</v>
      </c>
      <c r="F2786" s="1" t="s">
        <v>181</v>
      </c>
      <c r="G2786" s="1" t="s">
        <v>1064</v>
      </c>
      <c r="H2786" s="1" t="s">
        <v>7456</v>
      </c>
      <c r="I2786" s="1">
        <f>+Territorio[[#This Row],[id]]</f>
        <v>2776</v>
      </c>
    </row>
    <row r="2787" spans="2:9" x14ac:dyDescent="0.3">
      <c r="B2787">
        <v>2777</v>
      </c>
      <c r="C2787" s="1" t="s">
        <v>2278</v>
      </c>
      <c r="D2787" s="1" t="s">
        <v>7457</v>
      </c>
      <c r="E2787" s="1" t="s">
        <v>1049</v>
      </c>
      <c r="F2787" s="1" t="s">
        <v>181</v>
      </c>
      <c r="G2787" s="1" t="s">
        <v>1064</v>
      </c>
      <c r="H2787" s="1" t="s">
        <v>7458</v>
      </c>
      <c r="I2787" s="1">
        <f>+Territorio[[#This Row],[id]]</f>
        <v>2777</v>
      </c>
    </row>
    <row r="2788" spans="2:9" x14ac:dyDescent="0.3">
      <c r="B2788">
        <v>2778</v>
      </c>
      <c r="C2788" s="1" t="s">
        <v>894</v>
      </c>
      <c r="D2788" s="1" t="s">
        <v>7459</v>
      </c>
      <c r="E2788" s="1" t="s">
        <v>1049</v>
      </c>
      <c r="F2788" s="1" t="s">
        <v>181</v>
      </c>
      <c r="G2788" s="1" t="s">
        <v>1064</v>
      </c>
      <c r="H2788" s="1" t="s">
        <v>7460</v>
      </c>
      <c r="I2788" s="1">
        <f>+Territorio[[#This Row],[id]]</f>
        <v>2778</v>
      </c>
    </row>
    <row r="2789" spans="2:9" x14ac:dyDescent="0.3">
      <c r="B2789">
        <v>2779</v>
      </c>
      <c r="C2789" s="1" t="s">
        <v>4043</v>
      </c>
      <c r="D2789" s="1" t="s">
        <v>7461</v>
      </c>
      <c r="E2789" s="1" t="s">
        <v>1049</v>
      </c>
      <c r="F2789" s="1" t="s">
        <v>181</v>
      </c>
      <c r="G2789" s="1" t="s">
        <v>1064</v>
      </c>
      <c r="H2789" s="1" t="s">
        <v>7462</v>
      </c>
      <c r="I2789" s="1">
        <f>+Territorio[[#This Row],[id]]</f>
        <v>2779</v>
      </c>
    </row>
    <row r="2790" spans="2:9" x14ac:dyDescent="0.3">
      <c r="B2790">
        <v>2780</v>
      </c>
      <c r="C2790" s="1" t="s">
        <v>3607</v>
      </c>
      <c r="D2790" s="1" t="s">
        <v>7463</v>
      </c>
      <c r="E2790" s="1" t="s">
        <v>1049</v>
      </c>
      <c r="F2790" s="1" t="s">
        <v>181</v>
      </c>
      <c r="G2790" s="1" t="s">
        <v>1064</v>
      </c>
      <c r="H2790" s="1" t="s">
        <v>7464</v>
      </c>
      <c r="I2790" s="1">
        <f>+Territorio[[#This Row],[id]]</f>
        <v>2780</v>
      </c>
    </row>
    <row r="2791" spans="2:9" x14ac:dyDescent="0.3">
      <c r="B2791">
        <v>2781</v>
      </c>
      <c r="C2791" s="1" t="s">
        <v>1855</v>
      </c>
      <c r="D2791" s="1" t="s">
        <v>7465</v>
      </c>
      <c r="E2791" s="1" t="s">
        <v>1049</v>
      </c>
      <c r="F2791" s="1" t="s">
        <v>181</v>
      </c>
      <c r="G2791" s="1" t="s">
        <v>1064</v>
      </c>
      <c r="H2791" s="1" t="s">
        <v>7466</v>
      </c>
      <c r="I2791" s="1">
        <f>+Territorio[[#This Row],[id]]</f>
        <v>2781</v>
      </c>
    </row>
    <row r="2792" spans="2:9" x14ac:dyDescent="0.3">
      <c r="B2792">
        <v>2782</v>
      </c>
      <c r="C2792" s="1" t="s">
        <v>1962</v>
      </c>
      <c r="D2792" s="1" t="s">
        <v>7467</v>
      </c>
      <c r="E2792" s="1" t="s">
        <v>1049</v>
      </c>
      <c r="F2792" s="1" t="s">
        <v>181</v>
      </c>
      <c r="G2792" s="1" t="s">
        <v>1064</v>
      </c>
      <c r="H2792" s="1" t="s">
        <v>7468</v>
      </c>
      <c r="I2792" s="1">
        <f>+Territorio[[#This Row],[id]]</f>
        <v>2782</v>
      </c>
    </row>
    <row r="2793" spans="2:9" x14ac:dyDescent="0.3">
      <c r="B2793">
        <v>2783</v>
      </c>
      <c r="C2793" s="1" t="s">
        <v>885</v>
      </c>
      <c r="D2793" s="1" t="s">
        <v>7469</v>
      </c>
      <c r="E2793" s="1" t="s">
        <v>1049</v>
      </c>
      <c r="F2793" s="1" t="s">
        <v>181</v>
      </c>
      <c r="G2793" s="1" t="s">
        <v>1064</v>
      </c>
      <c r="H2793" s="1" t="s">
        <v>7470</v>
      </c>
      <c r="I2793" s="1">
        <f>+Territorio[[#This Row],[id]]</f>
        <v>2783</v>
      </c>
    </row>
    <row r="2794" spans="2:9" x14ac:dyDescent="0.3">
      <c r="B2794">
        <v>2784</v>
      </c>
      <c r="C2794" s="1" t="s">
        <v>1418</v>
      </c>
      <c r="D2794" s="1" t="s">
        <v>7471</v>
      </c>
      <c r="E2794" s="1" t="s">
        <v>1049</v>
      </c>
      <c r="F2794" s="1" t="s">
        <v>181</v>
      </c>
      <c r="G2794" s="1" t="s">
        <v>1064</v>
      </c>
      <c r="H2794" s="1" t="s">
        <v>7472</v>
      </c>
      <c r="I2794" s="1">
        <f>+Territorio[[#This Row],[id]]</f>
        <v>2784</v>
      </c>
    </row>
    <row r="2795" spans="2:9" x14ac:dyDescent="0.3">
      <c r="B2795">
        <v>2785</v>
      </c>
      <c r="C2795" s="1" t="s">
        <v>7473</v>
      </c>
      <c r="D2795" s="1" t="s">
        <v>7474</v>
      </c>
      <c r="E2795" s="1" t="s">
        <v>1049</v>
      </c>
      <c r="F2795" s="1" t="s">
        <v>181</v>
      </c>
      <c r="G2795" s="1" t="s">
        <v>1064</v>
      </c>
      <c r="H2795" s="1" t="s">
        <v>7475</v>
      </c>
      <c r="I2795" s="1">
        <f>+Territorio[[#This Row],[id]]</f>
        <v>2785</v>
      </c>
    </row>
    <row r="2796" spans="2:9" x14ac:dyDescent="0.3">
      <c r="B2796">
        <v>2786</v>
      </c>
      <c r="C2796" s="1" t="s">
        <v>7476</v>
      </c>
      <c r="D2796" s="1" t="s">
        <v>7477</v>
      </c>
      <c r="E2796" s="1" t="s">
        <v>1049</v>
      </c>
      <c r="F2796" s="1" t="s">
        <v>181</v>
      </c>
      <c r="G2796" s="1" t="s">
        <v>1064</v>
      </c>
      <c r="H2796" s="1" t="s">
        <v>7478</v>
      </c>
      <c r="I2796" s="1">
        <f>+Territorio[[#This Row],[id]]</f>
        <v>2786</v>
      </c>
    </row>
    <row r="2797" spans="2:9" x14ac:dyDescent="0.3">
      <c r="B2797">
        <v>2787</v>
      </c>
      <c r="C2797" s="1" t="s">
        <v>2172</v>
      </c>
      <c r="D2797" s="1" t="s">
        <v>7479</v>
      </c>
      <c r="E2797" s="1" t="s">
        <v>1049</v>
      </c>
      <c r="F2797" s="1" t="s">
        <v>181</v>
      </c>
      <c r="G2797" s="1" t="s">
        <v>1064</v>
      </c>
      <c r="H2797" s="1" t="s">
        <v>7480</v>
      </c>
      <c r="I2797" s="1">
        <f>+Territorio[[#This Row],[id]]</f>
        <v>2787</v>
      </c>
    </row>
    <row r="2798" spans="2:9" x14ac:dyDescent="0.3">
      <c r="B2798">
        <v>2788</v>
      </c>
      <c r="C2798" s="1" t="s">
        <v>7481</v>
      </c>
      <c r="D2798" s="1" t="s">
        <v>7482</v>
      </c>
      <c r="E2798" s="1" t="s">
        <v>1049</v>
      </c>
      <c r="F2798" s="1" t="s">
        <v>181</v>
      </c>
      <c r="G2798" s="1" t="s">
        <v>1064</v>
      </c>
      <c r="H2798" s="1" t="s">
        <v>7483</v>
      </c>
      <c r="I2798" s="1">
        <f>+Territorio[[#This Row],[id]]</f>
        <v>2788</v>
      </c>
    </row>
    <row r="2799" spans="2:9" x14ac:dyDescent="0.3">
      <c r="B2799">
        <v>2789</v>
      </c>
      <c r="C2799" s="1" t="s">
        <v>7484</v>
      </c>
      <c r="D2799" s="1" t="s">
        <v>7485</v>
      </c>
      <c r="E2799" s="1" t="s">
        <v>1049</v>
      </c>
      <c r="F2799" s="1" t="s">
        <v>181</v>
      </c>
      <c r="G2799" s="1" t="s">
        <v>1064</v>
      </c>
      <c r="H2799" s="1" t="s">
        <v>7486</v>
      </c>
      <c r="I2799" s="1">
        <f>+Territorio[[#This Row],[id]]</f>
        <v>2789</v>
      </c>
    </row>
    <row r="2800" spans="2:9" x14ac:dyDescent="0.3">
      <c r="B2800">
        <v>2790</v>
      </c>
      <c r="C2800" s="1" t="s">
        <v>7487</v>
      </c>
      <c r="D2800" s="1" t="s">
        <v>7488</v>
      </c>
      <c r="E2800" s="1" t="s">
        <v>1049</v>
      </c>
      <c r="F2800" s="1" t="s">
        <v>181</v>
      </c>
      <c r="G2800" s="1" t="s">
        <v>1064</v>
      </c>
      <c r="H2800" s="1" t="s">
        <v>7489</v>
      </c>
      <c r="I2800" s="1">
        <f>+Territorio[[#This Row],[id]]</f>
        <v>2790</v>
      </c>
    </row>
    <row r="2801" spans="2:9" x14ac:dyDescent="0.3">
      <c r="B2801">
        <v>2791</v>
      </c>
      <c r="C2801" s="1" t="s">
        <v>3683</v>
      </c>
      <c r="D2801" s="1" t="s">
        <v>7490</v>
      </c>
      <c r="E2801" s="1" t="s">
        <v>1049</v>
      </c>
      <c r="F2801" s="1" t="s">
        <v>181</v>
      </c>
      <c r="G2801" s="1" t="s">
        <v>1064</v>
      </c>
      <c r="H2801" s="1" t="s">
        <v>7491</v>
      </c>
      <c r="I2801" s="1">
        <f>+Territorio[[#This Row],[id]]</f>
        <v>2791</v>
      </c>
    </row>
    <row r="2802" spans="2:9" x14ac:dyDescent="0.3">
      <c r="B2802">
        <v>2792</v>
      </c>
      <c r="C2802" s="1" t="s">
        <v>3680</v>
      </c>
      <c r="D2802" s="1" t="s">
        <v>7492</v>
      </c>
      <c r="E2802" s="1" t="s">
        <v>1049</v>
      </c>
      <c r="F2802" s="1" t="s">
        <v>181</v>
      </c>
      <c r="G2802" s="1" t="s">
        <v>1064</v>
      </c>
      <c r="H2802" s="1" t="s">
        <v>7493</v>
      </c>
      <c r="I2802" s="1">
        <f>+Territorio[[#This Row],[id]]</f>
        <v>2792</v>
      </c>
    </row>
    <row r="2803" spans="2:9" x14ac:dyDescent="0.3">
      <c r="B2803">
        <v>2793</v>
      </c>
      <c r="C2803" s="1" t="s">
        <v>7494</v>
      </c>
      <c r="D2803" s="1" t="s">
        <v>7495</v>
      </c>
      <c r="E2803" s="1" t="s">
        <v>1049</v>
      </c>
      <c r="F2803" s="1" t="s">
        <v>181</v>
      </c>
      <c r="G2803" s="1" t="s">
        <v>1064</v>
      </c>
      <c r="H2803" s="1" t="s">
        <v>7496</v>
      </c>
      <c r="I2803" s="1">
        <f>+Territorio[[#This Row],[id]]</f>
        <v>2793</v>
      </c>
    </row>
    <row r="2804" spans="2:9" x14ac:dyDescent="0.3">
      <c r="B2804">
        <v>2794</v>
      </c>
      <c r="C2804" s="1" t="s">
        <v>7497</v>
      </c>
      <c r="D2804" s="1" t="s">
        <v>7498</v>
      </c>
      <c r="E2804" s="1" t="s">
        <v>1049</v>
      </c>
      <c r="F2804" s="1" t="s">
        <v>181</v>
      </c>
      <c r="G2804" s="1" t="s">
        <v>1064</v>
      </c>
      <c r="H2804" s="1" t="s">
        <v>7499</v>
      </c>
      <c r="I2804" s="1">
        <f>+Territorio[[#This Row],[id]]</f>
        <v>2794</v>
      </c>
    </row>
    <row r="2805" spans="2:9" x14ac:dyDescent="0.3">
      <c r="B2805">
        <v>2795</v>
      </c>
      <c r="C2805" s="1" t="s">
        <v>7500</v>
      </c>
      <c r="D2805" s="1" t="s">
        <v>7501</v>
      </c>
      <c r="E2805" s="1" t="s">
        <v>1049</v>
      </c>
      <c r="F2805" s="1" t="s">
        <v>181</v>
      </c>
      <c r="G2805" s="1" t="s">
        <v>1064</v>
      </c>
      <c r="H2805" s="1" t="s">
        <v>7502</v>
      </c>
      <c r="I2805" s="1">
        <f>+Territorio[[#This Row],[id]]</f>
        <v>2795</v>
      </c>
    </row>
    <row r="2806" spans="2:9" x14ac:dyDescent="0.3">
      <c r="B2806">
        <v>2796</v>
      </c>
      <c r="C2806" s="1" t="s">
        <v>7503</v>
      </c>
      <c r="D2806" s="1" t="s">
        <v>7504</v>
      </c>
      <c r="E2806" s="1" t="s">
        <v>1049</v>
      </c>
      <c r="F2806" s="1" t="s">
        <v>181</v>
      </c>
      <c r="G2806" s="1" t="s">
        <v>1064</v>
      </c>
      <c r="H2806" s="1" t="s">
        <v>7505</v>
      </c>
      <c r="I2806" s="1">
        <f>+Territorio[[#This Row],[id]]</f>
        <v>2796</v>
      </c>
    </row>
    <row r="2807" spans="2:9" x14ac:dyDescent="0.3">
      <c r="B2807">
        <v>2797</v>
      </c>
      <c r="C2807" s="1" t="s">
        <v>7506</v>
      </c>
      <c r="D2807" s="1" t="s">
        <v>7507</v>
      </c>
      <c r="E2807" s="1" t="s">
        <v>1049</v>
      </c>
      <c r="F2807" s="1" t="s">
        <v>181</v>
      </c>
      <c r="G2807" s="1" t="s">
        <v>1064</v>
      </c>
      <c r="H2807" s="1" t="s">
        <v>7508</v>
      </c>
      <c r="I2807" s="1">
        <f>+Territorio[[#This Row],[id]]</f>
        <v>2797</v>
      </c>
    </row>
    <row r="2808" spans="2:9" x14ac:dyDescent="0.3">
      <c r="B2808">
        <v>2798</v>
      </c>
      <c r="C2808" s="1" t="s">
        <v>7509</v>
      </c>
      <c r="D2808" s="1" t="s">
        <v>7510</v>
      </c>
      <c r="E2808" s="1" t="s">
        <v>1049</v>
      </c>
      <c r="F2808" s="1" t="s">
        <v>181</v>
      </c>
      <c r="G2808" s="1" t="s">
        <v>1064</v>
      </c>
      <c r="H2808" s="1" t="s">
        <v>7511</v>
      </c>
      <c r="I2808" s="1">
        <f>+Territorio[[#This Row],[id]]</f>
        <v>2798</v>
      </c>
    </row>
    <row r="2809" spans="2:9" x14ac:dyDescent="0.3">
      <c r="B2809">
        <v>2799</v>
      </c>
      <c r="C2809" s="1" t="s">
        <v>7512</v>
      </c>
      <c r="D2809" s="1" t="s">
        <v>7513</v>
      </c>
      <c r="E2809" s="1" t="s">
        <v>1049</v>
      </c>
      <c r="F2809" s="1" t="s">
        <v>181</v>
      </c>
      <c r="G2809" s="1" t="s">
        <v>1064</v>
      </c>
      <c r="H2809" s="1" t="s">
        <v>7514</v>
      </c>
      <c r="I2809" s="1">
        <f>+Territorio[[#This Row],[id]]</f>
        <v>2799</v>
      </c>
    </row>
    <row r="2810" spans="2:9" x14ac:dyDescent="0.3">
      <c r="B2810">
        <v>2800</v>
      </c>
      <c r="C2810" s="1" t="s">
        <v>7515</v>
      </c>
      <c r="D2810" s="1" t="s">
        <v>7516</v>
      </c>
      <c r="E2810" s="1" t="s">
        <v>1049</v>
      </c>
      <c r="F2810" s="1" t="s">
        <v>181</v>
      </c>
      <c r="G2810" s="1" t="s">
        <v>1064</v>
      </c>
      <c r="H2810" s="1" t="s">
        <v>7517</v>
      </c>
      <c r="I2810" s="1">
        <f>+Territorio[[#This Row],[id]]</f>
        <v>2800</v>
      </c>
    </row>
    <row r="2811" spans="2:9" x14ac:dyDescent="0.3">
      <c r="B2811">
        <v>2801</v>
      </c>
      <c r="C2811" s="1" t="s">
        <v>7518</v>
      </c>
      <c r="D2811" s="1" t="s">
        <v>7519</v>
      </c>
      <c r="E2811" s="1" t="s">
        <v>1049</v>
      </c>
      <c r="F2811" s="1" t="s">
        <v>181</v>
      </c>
      <c r="G2811" s="1" t="s">
        <v>1064</v>
      </c>
      <c r="H2811" s="1" t="s">
        <v>7520</v>
      </c>
      <c r="I2811" s="1">
        <f>+Territorio[[#This Row],[id]]</f>
        <v>2801</v>
      </c>
    </row>
    <row r="2812" spans="2:9" x14ac:dyDescent="0.3">
      <c r="B2812">
        <v>2802</v>
      </c>
      <c r="C2812" s="1" t="s">
        <v>7521</v>
      </c>
      <c r="D2812" s="1" t="s">
        <v>7522</v>
      </c>
      <c r="E2812" s="1" t="s">
        <v>1049</v>
      </c>
      <c r="F2812" s="1" t="s">
        <v>181</v>
      </c>
      <c r="G2812" s="1" t="s">
        <v>1064</v>
      </c>
      <c r="H2812" s="1" t="s">
        <v>7523</v>
      </c>
      <c r="I2812" s="1">
        <f>+Territorio[[#This Row],[id]]</f>
        <v>2802</v>
      </c>
    </row>
    <row r="2813" spans="2:9" x14ac:dyDescent="0.3">
      <c r="B2813">
        <v>2803</v>
      </c>
      <c r="C2813" s="1" t="s">
        <v>2177</v>
      </c>
      <c r="D2813" s="1" t="s">
        <v>7524</v>
      </c>
      <c r="E2813" s="1" t="s">
        <v>1049</v>
      </c>
      <c r="F2813" s="1" t="s">
        <v>181</v>
      </c>
      <c r="G2813" s="1" t="s">
        <v>1064</v>
      </c>
      <c r="H2813" s="1" t="s">
        <v>7525</v>
      </c>
      <c r="I2813" s="1">
        <f>+Territorio[[#This Row],[id]]</f>
        <v>2803</v>
      </c>
    </row>
    <row r="2814" spans="2:9" x14ac:dyDescent="0.3">
      <c r="B2814">
        <v>2804</v>
      </c>
      <c r="C2814" s="1" t="s">
        <v>7526</v>
      </c>
      <c r="D2814" s="1" t="s">
        <v>7527</v>
      </c>
      <c r="E2814" s="1" t="s">
        <v>1049</v>
      </c>
      <c r="F2814" s="1" t="s">
        <v>181</v>
      </c>
      <c r="G2814" s="1" t="s">
        <v>1064</v>
      </c>
      <c r="H2814" s="1" t="s">
        <v>7528</v>
      </c>
      <c r="I2814" s="1">
        <f>+Territorio[[#This Row],[id]]</f>
        <v>2804</v>
      </c>
    </row>
    <row r="2815" spans="2:9" x14ac:dyDescent="0.3">
      <c r="B2815">
        <v>2805</v>
      </c>
      <c r="C2815" s="1" t="s">
        <v>7529</v>
      </c>
      <c r="D2815" s="1" t="s">
        <v>7530</v>
      </c>
      <c r="E2815" s="1" t="s">
        <v>1049</v>
      </c>
      <c r="F2815" s="1" t="s">
        <v>181</v>
      </c>
      <c r="G2815" s="1" t="s">
        <v>1064</v>
      </c>
      <c r="H2815" s="1" t="s">
        <v>7531</v>
      </c>
      <c r="I2815" s="1">
        <f>+Territorio[[#This Row],[id]]</f>
        <v>2805</v>
      </c>
    </row>
    <row r="2816" spans="2:9" x14ac:dyDescent="0.3">
      <c r="B2816">
        <v>2806</v>
      </c>
      <c r="C2816" s="1" t="s">
        <v>7038</v>
      </c>
      <c r="D2816" s="1" t="s">
        <v>7532</v>
      </c>
      <c r="E2816" s="1" t="s">
        <v>1049</v>
      </c>
      <c r="F2816" s="1" t="s">
        <v>181</v>
      </c>
      <c r="G2816" s="1" t="s">
        <v>1064</v>
      </c>
      <c r="H2816" s="1" t="s">
        <v>7533</v>
      </c>
      <c r="I2816" s="1">
        <f>+Territorio[[#This Row],[id]]</f>
        <v>2806</v>
      </c>
    </row>
    <row r="2817" spans="2:9" x14ac:dyDescent="0.3">
      <c r="B2817">
        <v>2807</v>
      </c>
      <c r="C2817" s="1" t="s">
        <v>7534</v>
      </c>
      <c r="D2817" s="1" t="s">
        <v>7535</v>
      </c>
      <c r="E2817" s="1" t="s">
        <v>1049</v>
      </c>
      <c r="F2817" s="1" t="s">
        <v>181</v>
      </c>
      <c r="G2817" s="1" t="s">
        <v>1064</v>
      </c>
      <c r="H2817" s="1" t="s">
        <v>7536</v>
      </c>
      <c r="I2817" s="1">
        <f>+Territorio[[#This Row],[id]]</f>
        <v>2807</v>
      </c>
    </row>
    <row r="2818" spans="2:9" x14ac:dyDescent="0.3">
      <c r="B2818">
        <v>2808</v>
      </c>
      <c r="C2818" s="1" t="s">
        <v>7537</v>
      </c>
      <c r="D2818" s="1" t="s">
        <v>7538</v>
      </c>
      <c r="E2818" s="1" t="s">
        <v>1049</v>
      </c>
      <c r="F2818" s="1" t="s">
        <v>181</v>
      </c>
      <c r="G2818" s="1" t="s">
        <v>1064</v>
      </c>
      <c r="H2818" s="1" t="s">
        <v>7539</v>
      </c>
      <c r="I2818" s="1">
        <f>+Territorio[[#This Row],[id]]</f>
        <v>2808</v>
      </c>
    </row>
    <row r="2819" spans="2:9" x14ac:dyDescent="0.3">
      <c r="B2819">
        <v>2809</v>
      </c>
      <c r="C2819" s="1" t="s">
        <v>7540</v>
      </c>
      <c r="D2819" s="1" t="s">
        <v>7541</v>
      </c>
      <c r="E2819" s="1" t="s">
        <v>1049</v>
      </c>
      <c r="F2819" s="1" t="s">
        <v>181</v>
      </c>
      <c r="G2819" s="1" t="s">
        <v>1064</v>
      </c>
      <c r="H2819" s="1" t="s">
        <v>7542</v>
      </c>
      <c r="I2819" s="1">
        <f>+Territorio[[#This Row],[id]]</f>
        <v>2809</v>
      </c>
    </row>
    <row r="2820" spans="2:9" x14ac:dyDescent="0.3">
      <c r="B2820">
        <v>2810</v>
      </c>
      <c r="C2820" s="1" t="s">
        <v>7543</v>
      </c>
      <c r="D2820" s="1" t="s">
        <v>7544</v>
      </c>
      <c r="E2820" s="1" t="s">
        <v>1049</v>
      </c>
      <c r="F2820" s="1" t="s">
        <v>181</v>
      </c>
      <c r="G2820" s="1" t="s">
        <v>1064</v>
      </c>
      <c r="H2820" s="1" t="s">
        <v>7545</v>
      </c>
      <c r="I2820" s="1">
        <f>+Territorio[[#This Row],[id]]</f>
        <v>2810</v>
      </c>
    </row>
    <row r="2821" spans="2:9" x14ac:dyDescent="0.3">
      <c r="B2821">
        <v>2811</v>
      </c>
      <c r="C2821" s="1" t="s">
        <v>7546</v>
      </c>
      <c r="D2821" s="1" t="s">
        <v>7547</v>
      </c>
      <c r="E2821" s="1" t="s">
        <v>1049</v>
      </c>
      <c r="F2821" s="1" t="s">
        <v>181</v>
      </c>
      <c r="G2821" s="1" t="s">
        <v>1064</v>
      </c>
      <c r="H2821" s="1" t="s">
        <v>7548</v>
      </c>
      <c r="I2821" s="1">
        <f>+Territorio[[#This Row],[id]]</f>
        <v>2811</v>
      </c>
    </row>
    <row r="2822" spans="2:9" x14ac:dyDescent="0.3">
      <c r="B2822">
        <v>2812</v>
      </c>
      <c r="C2822" s="1" t="s">
        <v>2183</v>
      </c>
      <c r="D2822" s="1" t="s">
        <v>4836</v>
      </c>
      <c r="E2822" s="1" t="s">
        <v>1049</v>
      </c>
      <c r="F2822" s="1" t="s">
        <v>181</v>
      </c>
      <c r="G2822" s="1" t="s">
        <v>1064</v>
      </c>
      <c r="H2822" s="1" t="s">
        <v>7549</v>
      </c>
      <c r="I2822" s="1">
        <f>+Territorio[[#This Row],[id]]</f>
        <v>2812</v>
      </c>
    </row>
    <row r="2823" spans="2:9" x14ac:dyDescent="0.3">
      <c r="B2823">
        <v>2813</v>
      </c>
      <c r="C2823" s="1" t="s">
        <v>7550</v>
      </c>
      <c r="D2823" s="1" t="s">
        <v>4839</v>
      </c>
      <c r="E2823" s="1" t="s">
        <v>1049</v>
      </c>
      <c r="F2823" s="1" t="s">
        <v>181</v>
      </c>
      <c r="G2823" s="1" t="s">
        <v>1064</v>
      </c>
      <c r="H2823" s="1" t="s">
        <v>7551</v>
      </c>
      <c r="I2823" s="1">
        <f>+Territorio[[#This Row],[id]]</f>
        <v>2813</v>
      </c>
    </row>
    <row r="2824" spans="2:9" x14ac:dyDescent="0.3">
      <c r="B2824">
        <v>2814</v>
      </c>
      <c r="C2824" s="1" t="s">
        <v>7552</v>
      </c>
      <c r="D2824" s="1" t="s">
        <v>4842</v>
      </c>
      <c r="E2824" s="1" t="s">
        <v>1049</v>
      </c>
      <c r="F2824" s="1" t="s">
        <v>181</v>
      </c>
      <c r="G2824" s="1" t="s">
        <v>1064</v>
      </c>
      <c r="H2824" s="1" t="s">
        <v>7553</v>
      </c>
      <c r="I2824" s="1">
        <f>+Territorio[[#This Row],[id]]</f>
        <v>2814</v>
      </c>
    </row>
    <row r="2825" spans="2:9" x14ac:dyDescent="0.3">
      <c r="B2825">
        <v>2815</v>
      </c>
      <c r="C2825" s="1" t="s">
        <v>7554</v>
      </c>
      <c r="D2825" s="1" t="s">
        <v>4845</v>
      </c>
      <c r="E2825" s="1" t="s">
        <v>1049</v>
      </c>
      <c r="F2825" s="1" t="s">
        <v>181</v>
      </c>
      <c r="G2825" s="1" t="s">
        <v>1064</v>
      </c>
      <c r="H2825" s="1" t="s">
        <v>7555</v>
      </c>
      <c r="I2825" s="1">
        <f>+Territorio[[#This Row],[id]]</f>
        <v>2815</v>
      </c>
    </row>
    <row r="2826" spans="2:9" x14ac:dyDescent="0.3">
      <c r="B2826">
        <v>2816</v>
      </c>
      <c r="C2826" s="1" t="s">
        <v>7556</v>
      </c>
      <c r="D2826" s="1" t="s">
        <v>7557</v>
      </c>
      <c r="E2826" s="1" t="s">
        <v>1049</v>
      </c>
      <c r="F2826" s="1" t="s">
        <v>181</v>
      </c>
      <c r="G2826" s="1" t="s">
        <v>1064</v>
      </c>
      <c r="H2826" s="1" t="s">
        <v>7558</v>
      </c>
      <c r="I2826" s="1">
        <f>+Territorio[[#This Row],[id]]</f>
        <v>2816</v>
      </c>
    </row>
    <row r="2827" spans="2:9" x14ac:dyDescent="0.3">
      <c r="B2827">
        <v>2817</v>
      </c>
      <c r="C2827" s="1" t="s">
        <v>7559</v>
      </c>
      <c r="D2827" s="1" t="s">
        <v>7560</v>
      </c>
      <c r="E2827" s="1" t="s">
        <v>1049</v>
      </c>
      <c r="F2827" s="1" t="s">
        <v>181</v>
      </c>
      <c r="G2827" s="1" t="s">
        <v>1064</v>
      </c>
      <c r="H2827" s="1" t="s">
        <v>7561</v>
      </c>
      <c r="I2827" s="1">
        <f>+Territorio[[#This Row],[id]]</f>
        <v>2817</v>
      </c>
    </row>
    <row r="2828" spans="2:9" x14ac:dyDescent="0.3">
      <c r="B2828">
        <v>2818</v>
      </c>
      <c r="C2828" s="1" t="s">
        <v>7562</v>
      </c>
      <c r="D2828" s="1" t="s">
        <v>7563</v>
      </c>
      <c r="E2828" s="1" t="s">
        <v>1049</v>
      </c>
      <c r="F2828" s="1" t="s">
        <v>181</v>
      </c>
      <c r="G2828" s="1" t="s">
        <v>1064</v>
      </c>
      <c r="H2828" s="1" t="s">
        <v>7564</v>
      </c>
      <c r="I2828" s="1">
        <f>+Territorio[[#This Row],[id]]</f>
        <v>2818</v>
      </c>
    </row>
    <row r="2829" spans="2:9" x14ac:dyDescent="0.3">
      <c r="B2829">
        <v>2819</v>
      </c>
      <c r="C2829" s="1" t="s">
        <v>7565</v>
      </c>
      <c r="D2829" s="1" t="s">
        <v>7566</v>
      </c>
      <c r="E2829" s="1" t="s">
        <v>1049</v>
      </c>
      <c r="F2829" s="1" t="s">
        <v>181</v>
      </c>
      <c r="G2829" s="1" t="s">
        <v>1064</v>
      </c>
      <c r="H2829" s="1" t="s">
        <v>7567</v>
      </c>
      <c r="I2829" s="1">
        <f>+Territorio[[#This Row],[id]]</f>
        <v>2819</v>
      </c>
    </row>
    <row r="2830" spans="2:9" x14ac:dyDescent="0.3">
      <c r="B2830">
        <v>2820</v>
      </c>
      <c r="C2830" s="1" t="s">
        <v>2186</v>
      </c>
      <c r="D2830" s="1" t="s">
        <v>7568</v>
      </c>
      <c r="E2830" s="1" t="s">
        <v>1049</v>
      </c>
      <c r="F2830" s="1" t="s">
        <v>181</v>
      </c>
      <c r="G2830" s="1" t="s">
        <v>1064</v>
      </c>
      <c r="H2830" s="1" t="s">
        <v>7569</v>
      </c>
      <c r="I2830" s="1">
        <f>+Territorio[[#This Row],[id]]</f>
        <v>2820</v>
      </c>
    </row>
    <row r="2831" spans="2:9" x14ac:dyDescent="0.3">
      <c r="B2831">
        <v>2821</v>
      </c>
      <c r="C2831" s="1" t="s">
        <v>7570</v>
      </c>
      <c r="D2831" s="1" t="s">
        <v>7571</v>
      </c>
      <c r="E2831" s="1" t="s">
        <v>1049</v>
      </c>
      <c r="F2831" s="1" t="s">
        <v>181</v>
      </c>
      <c r="G2831" s="1" t="s">
        <v>1064</v>
      </c>
      <c r="H2831" s="1" t="s">
        <v>7572</v>
      </c>
      <c r="I2831" s="1">
        <f>+Territorio[[#This Row],[id]]</f>
        <v>2821</v>
      </c>
    </row>
    <row r="2832" spans="2:9" x14ac:dyDescent="0.3">
      <c r="B2832">
        <v>2822</v>
      </c>
      <c r="C2832" s="1" t="s">
        <v>7573</v>
      </c>
      <c r="D2832" s="1" t="s">
        <v>7574</v>
      </c>
      <c r="E2832" s="1" t="s">
        <v>1049</v>
      </c>
      <c r="F2832" s="1" t="s">
        <v>181</v>
      </c>
      <c r="G2832" s="1" t="s">
        <v>1064</v>
      </c>
      <c r="H2832" s="1" t="s">
        <v>7575</v>
      </c>
      <c r="I2832" s="1">
        <f>+Territorio[[#This Row],[id]]</f>
        <v>2822</v>
      </c>
    </row>
    <row r="2833" spans="2:9" x14ac:dyDescent="0.3">
      <c r="B2833">
        <v>2823</v>
      </c>
      <c r="C2833" s="1" t="s">
        <v>2658</v>
      </c>
      <c r="D2833" s="1" t="s">
        <v>7576</v>
      </c>
      <c r="E2833" s="1" t="s">
        <v>1049</v>
      </c>
      <c r="F2833" s="1" t="s">
        <v>181</v>
      </c>
      <c r="G2833" s="1" t="s">
        <v>1064</v>
      </c>
      <c r="H2833" s="1" t="s">
        <v>7577</v>
      </c>
      <c r="I2833" s="1">
        <f>+Territorio[[#This Row],[id]]</f>
        <v>2823</v>
      </c>
    </row>
    <row r="2834" spans="2:9" x14ac:dyDescent="0.3">
      <c r="B2834">
        <v>2824</v>
      </c>
      <c r="C2834" s="1" t="s">
        <v>1418</v>
      </c>
      <c r="D2834" s="1" t="s">
        <v>7578</v>
      </c>
      <c r="E2834" s="1" t="s">
        <v>1049</v>
      </c>
      <c r="F2834" s="1" t="s">
        <v>181</v>
      </c>
      <c r="G2834" s="1" t="s">
        <v>1064</v>
      </c>
      <c r="H2834" s="1" t="s">
        <v>7579</v>
      </c>
      <c r="I2834" s="1">
        <f>+Territorio[[#This Row],[id]]</f>
        <v>2824</v>
      </c>
    </row>
    <row r="2835" spans="2:9" x14ac:dyDescent="0.3">
      <c r="B2835">
        <v>2825</v>
      </c>
      <c r="C2835" s="1" t="s">
        <v>7580</v>
      </c>
      <c r="D2835" s="1" t="s">
        <v>7581</v>
      </c>
      <c r="E2835" s="1" t="s">
        <v>1049</v>
      </c>
      <c r="F2835" s="1" t="s">
        <v>181</v>
      </c>
      <c r="G2835" s="1" t="s">
        <v>1064</v>
      </c>
      <c r="H2835" s="1" t="s">
        <v>7582</v>
      </c>
      <c r="I2835" s="1">
        <f>+Territorio[[#This Row],[id]]</f>
        <v>2825</v>
      </c>
    </row>
    <row r="2836" spans="2:9" x14ac:dyDescent="0.3">
      <c r="B2836">
        <v>2826</v>
      </c>
      <c r="C2836" s="1" t="s">
        <v>7583</v>
      </c>
      <c r="D2836" s="1" t="s">
        <v>7584</v>
      </c>
      <c r="E2836" s="1" t="s">
        <v>1049</v>
      </c>
      <c r="F2836" s="1" t="s">
        <v>181</v>
      </c>
      <c r="G2836" s="1" t="s">
        <v>1064</v>
      </c>
      <c r="H2836" s="1" t="s">
        <v>7585</v>
      </c>
      <c r="I2836" s="1">
        <f>+Territorio[[#This Row],[id]]</f>
        <v>2826</v>
      </c>
    </row>
    <row r="2837" spans="2:9" x14ac:dyDescent="0.3">
      <c r="B2837">
        <v>2827</v>
      </c>
      <c r="C2837" s="1" t="s">
        <v>2192</v>
      </c>
      <c r="D2837" s="1" t="s">
        <v>7586</v>
      </c>
      <c r="E2837" s="1" t="s">
        <v>1049</v>
      </c>
      <c r="F2837" s="1" t="s">
        <v>181</v>
      </c>
      <c r="G2837" s="1" t="s">
        <v>1064</v>
      </c>
      <c r="H2837" s="1" t="s">
        <v>7587</v>
      </c>
      <c r="I2837" s="1">
        <f>+Territorio[[#This Row],[id]]</f>
        <v>2827</v>
      </c>
    </row>
    <row r="2838" spans="2:9" x14ac:dyDescent="0.3">
      <c r="B2838">
        <v>2828</v>
      </c>
      <c r="C2838" s="1" t="s">
        <v>2429</v>
      </c>
      <c r="D2838" s="1" t="s">
        <v>7588</v>
      </c>
      <c r="E2838" s="1" t="s">
        <v>1049</v>
      </c>
      <c r="F2838" s="1" t="s">
        <v>181</v>
      </c>
      <c r="G2838" s="1" t="s">
        <v>1064</v>
      </c>
      <c r="H2838" s="1" t="s">
        <v>7589</v>
      </c>
      <c r="I2838" s="1">
        <f>+Territorio[[#This Row],[id]]</f>
        <v>2828</v>
      </c>
    </row>
    <row r="2839" spans="2:9" x14ac:dyDescent="0.3">
      <c r="B2839">
        <v>2829</v>
      </c>
      <c r="C2839" s="1" t="s">
        <v>4649</v>
      </c>
      <c r="D2839" s="1" t="s">
        <v>7590</v>
      </c>
      <c r="E2839" s="1" t="s">
        <v>1049</v>
      </c>
      <c r="F2839" s="1" t="s">
        <v>181</v>
      </c>
      <c r="G2839" s="1" t="s">
        <v>1064</v>
      </c>
      <c r="H2839" s="1" t="s">
        <v>7591</v>
      </c>
      <c r="I2839" s="1">
        <f>+Territorio[[#This Row],[id]]</f>
        <v>2829</v>
      </c>
    </row>
    <row r="2840" spans="2:9" x14ac:dyDescent="0.3">
      <c r="B2840">
        <v>2830</v>
      </c>
      <c r="C2840" s="1" t="s">
        <v>7592</v>
      </c>
      <c r="D2840" s="1" t="s">
        <v>7593</v>
      </c>
      <c r="E2840" s="1" t="s">
        <v>1049</v>
      </c>
      <c r="F2840" s="1" t="s">
        <v>181</v>
      </c>
      <c r="G2840" s="1" t="s">
        <v>1064</v>
      </c>
      <c r="H2840" s="1" t="s">
        <v>7594</v>
      </c>
      <c r="I2840" s="1">
        <f>+Territorio[[#This Row],[id]]</f>
        <v>2830</v>
      </c>
    </row>
    <row r="2841" spans="2:9" x14ac:dyDescent="0.3">
      <c r="B2841">
        <v>2831</v>
      </c>
      <c r="C2841" s="1" t="s">
        <v>7595</v>
      </c>
      <c r="D2841" s="1" t="s">
        <v>7596</v>
      </c>
      <c r="E2841" s="1" t="s">
        <v>1049</v>
      </c>
      <c r="F2841" s="1" t="s">
        <v>181</v>
      </c>
      <c r="G2841" s="1" t="s">
        <v>1064</v>
      </c>
      <c r="H2841" s="1" t="s">
        <v>7597</v>
      </c>
      <c r="I2841" s="1">
        <f>+Territorio[[#This Row],[id]]</f>
        <v>2831</v>
      </c>
    </row>
    <row r="2842" spans="2:9" x14ac:dyDescent="0.3">
      <c r="B2842">
        <v>2832</v>
      </c>
      <c r="C2842" s="1" t="s">
        <v>7598</v>
      </c>
      <c r="D2842" s="1" t="s">
        <v>7599</v>
      </c>
      <c r="E2842" s="1" t="s">
        <v>1049</v>
      </c>
      <c r="F2842" s="1" t="s">
        <v>181</v>
      </c>
      <c r="G2842" s="1" t="s">
        <v>1064</v>
      </c>
      <c r="H2842" s="1" t="s">
        <v>7600</v>
      </c>
      <c r="I2842" s="1">
        <f>+Territorio[[#This Row],[id]]</f>
        <v>2832</v>
      </c>
    </row>
    <row r="2843" spans="2:9" x14ac:dyDescent="0.3">
      <c r="B2843">
        <v>2833</v>
      </c>
      <c r="C2843" s="1" t="s">
        <v>7601</v>
      </c>
      <c r="D2843" s="1" t="s">
        <v>7602</v>
      </c>
      <c r="E2843" s="1" t="s">
        <v>1049</v>
      </c>
      <c r="F2843" s="1" t="s">
        <v>181</v>
      </c>
      <c r="G2843" s="1" t="s">
        <v>1064</v>
      </c>
      <c r="H2843" s="1" t="s">
        <v>7603</v>
      </c>
      <c r="I2843" s="1">
        <f>+Territorio[[#This Row],[id]]</f>
        <v>2833</v>
      </c>
    </row>
    <row r="2844" spans="2:9" x14ac:dyDescent="0.3">
      <c r="B2844">
        <v>2834</v>
      </c>
      <c r="C2844" s="1" t="s">
        <v>7604</v>
      </c>
      <c r="D2844" s="1" t="s">
        <v>7605</v>
      </c>
      <c r="E2844" s="1" t="s">
        <v>1049</v>
      </c>
      <c r="F2844" s="1" t="s">
        <v>181</v>
      </c>
      <c r="G2844" s="1" t="s">
        <v>1064</v>
      </c>
      <c r="H2844" s="1" t="s">
        <v>7606</v>
      </c>
      <c r="I2844" s="1">
        <f>+Territorio[[#This Row],[id]]</f>
        <v>2834</v>
      </c>
    </row>
    <row r="2845" spans="2:9" x14ac:dyDescent="0.3">
      <c r="B2845">
        <v>2835</v>
      </c>
      <c r="C2845" s="1" t="s">
        <v>7607</v>
      </c>
      <c r="D2845" s="1" t="s">
        <v>7608</v>
      </c>
      <c r="E2845" s="1" t="s">
        <v>1049</v>
      </c>
      <c r="F2845" s="1" t="s">
        <v>181</v>
      </c>
      <c r="G2845" s="1" t="s">
        <v>1064</v>
      </c>
      <c r="H2845" s="1" t="s">
        <v>7609</v>
      </c>
      <c r="I2845" s="1">
        <f>+Territorio[[#This Row],[id]]</f>
        <v>2835</v>
      </c>
    </row>
    <row r="2846" spans="2:9" x14ac:dyDescent="0.3">
      <c r="B2846">
        <v>2836</v>
      </c>
      <c r="C2846" s="1" t="s">
        <v>7610</v>
      </c>
      <c r="D2846" s="1" t="s">
        <v>7611</v>
      </c>
      <c r="E2846" s="1" t="s">
        <v>1049</v>
      </c>
      <c r="F2846" s="1" t="s">
        <v>181</v>
      </c>
      <c r="G2846" s="1" t="s">
        <v>1064</v>
      </c>
      <c r="H2846" s="1" t="s">
        <v>7612</v>
      </c>
      <c r="I2846" s="1">
        <f>+Territorio[[#This Row],[id]]</f>
        <v>2836</v>
      </c>
    </row>
    <row r="2847" spans="2:9" x14ac:dyDescent="0.3">
      <c r="B2847">
        <v>2837</v>
      </c>
      <c r="C2847" s="1" t="s">
        <v>7613</v>
      </c>
      <c r="D2847" s="1" t="s">
        <v>7614</v>
      </c>
      <c r="E2847" s="1" t="s">
        <v>1049</v>
      </c>
      <c r="F2847" s="1" t="s">
        <v>181</v>
      </c>
      <c r="G2847" s="1" t="s">
        <v>1064</v>
      </c>
      <c r="H2847" s="1" t="s">
        <v>7615</v>
      </c>
      <c r="I2847" s="1">
        <f>+Territorio[[#This Row],[id]]</f>
        <v>2837</v>
      </c>
    </row>
    <row r="2848" spans="2:9" x14ac:dyDescent="0.3">
      <c r="B2848">
        <v>2838</v>
      </c>
      <c r="C2848" s="1" t="s">
        <v>3770</v>
      </c>
      <c r="D2848" s="1" t="s">
        <v>7616</v>
      </c>
      <c r="E2848" s="1" t="s">
        <v>1049</v>
      </c>
      <c r="F2848" s="1" t="s">
        <v>181</v>
      </c>
      <c r="G2848" s="1" t="s">
        <v>1064</v>
      </c>
      <c r="H2848" s="1" t="s">
        <v>7617</v>
      </c>
      <c r="I2848" s="1">
        <f>+Territorio[[#This Row],[id]]</f>
        <v>2838</v>
      </c>
    </row>
    <row r="2849" spans="2:9" x14ac:dyDescent="0.3">
      <c r="B2849">
        <v>2839</v>
      </c>
      <c r="C2849" s="1" t="s">
        <v>5272</v>
      </c>
      <c r="D2849" s="1" t="s">
        <v>7618</v>
      </c>
      <c r="E2849" s="1" t="s">
        <v>1049</v>
      </c>
      <c r="F2849" s="1" t="s">
        <v>181</v>
      </c>
      <c r="G2849" s="1" t="s">
        <v>1064</v>
      </c>
      <c r="H2849" s="1" t="s">
        <v>7619</v>
      </c>
      <c r="I2849" s="1">
        <f>+Territorio[[#This Row],[id]]</f>
        <v>2839</v>
      </c>
    </row>
    <row r="2850" spans="2:9" x14ac:dyDescent="0.3">
      <c r="B2850">
        <v>2840</v>
      </c>
      <c r="C2850" s="1" t="s">
        <v>7620</v>
      </c>
      <c r="D2850" s="1" t="s">
        <v>7621</v>
      </c>
      <c r="E2850" s="1" t="s">
        <v>1049</v>
      </c>
      <c r="F2850" s="1" t="s">
        <v>181</v>
      </c>
      <c r="G2850" s="1" t="s">
        <v>1064</v>
      </c>
      <c r="H2850" s="1" t="s">
        <v>7622</v>
      </c>
      <c r="I2850" s="1">
        <f>+Territorio[[#This Row],[id]]</f>
        <v>2840</v>
      </c>
    </row>
    <row r="2851" spans="2:9" x14ac:dyDescent="0.3">
      <c r="B2851">
        <v>2841</v>
      </c>
      <c r="C2851" s="1" t="s">
        <v>2197</v>
      </c>
      <c r="D2851" s="1" t="s">
        <v>7623</v>
      </c>
      <c r="E2851" s="1" t="s">
        <v>1049</v>
      </c>
      <c r="F2851" s="1" t="s">
        <v>181</v>
      </c>
      <c r="G2851" s="1" t="s">
        <v>1064</v>
      </c>
      <c r="H2851" s="1" t="s">
        <v>7624</v>
      </c>
      <c r="I2851" s="1">
        <f>+Territorio[[#This Row],[id]]</f>
        <v>2841</v>
      </c>
    </row>
    <row r="2852" spans="2:9" x14ac:dyDescent="0.3">
      <c r="B2852">
        <v>2842</v>
      </c>
      <c r="C2852" s="1" t="s">
        <v>894</v>
      </c>
      <c r="D2852" s="1" t="s">
        <v>7625</v>
      </c>
      <c r="E2852" s="1" t="s">
        <v>1049</v>
      </c>
      <c r="F2852" s="1" t="s">
        <v>181</v>
      </c>
      <c r="G2852" s="1" t="s">
        <v>1064</v>
      </c>
      <c r="H2852" s="1" t="s">
        <v>7626</v>
      </c>
      <c r="I2852" s="1">
        <f>+Territorio[[#This Row],[id]]</f>
        <v>2842</v>
      </c>
    </row>
    <row r="2853" spans="2:9" x14ac:dyDescent="0.3">
      <c r="B2853">
        <v>2843</v>
      </c>
      <c r="C2853" s="1" t="s">
        <v>7627</v>
      </c>
      <c r="D2853" s="1" t="s">
        <v>7628</v>
      </c>
      <c r="E2853" s="1" t="s">
        <v>1049</v>
      </c>
      <c r="F2853" s="1" t="s">
        <v>181</v>
      </c>
      <c r="G2853" s="1" t="s">
        <v>1064</v>
      </c>
      <c r="H2853" s="1" t="s">
        <v>7629</v>
      </c>
      <c r="I2853" s="1">
        <f>+Territorio[[#This Row],[id]]</f>
        <v>2843</v>
      </c>
    </row>
    <row r="2854" spans="2:9" x14ac:dyDescent="0.3">
      <c r="B2854">
        <v>2844</v>
      </c>
      <c r="C2854" s="1" t="s">
        <v>7630</v>
      </c>
      <c r="D2854" s="1" t="s">
        <v>7631</v>
      </c>
      <c r="E2854" s="1" t="s">
        <v>1049</v>
      </c>
      <c r="F2854" s="1" t="s">
        <v>181</v>
      </c>
      <c r="G2854" s="1" t="s">
        <v>1064</v>
      </c>
      <c r="H2854" s="1" t="s">
        <v>7632</v>
      </c>
      <c r="I2854" s="1">
        <f>+Territorio[[#This Row],[id]]</f>
        <v>2844</v>
      </c>
    </row>
    <row r="2855" spans="2:9" x14ac:dyDescent="0.3">
      <c r="B2855">
        <v>2845</v>
      </c>
      <c r="C2855" s="1" t="s">
        <v>7633</v>
      </c>
      <c r="D2855" s="1" t="s">
        <v>7634</v>
      </c>
      <c r="E2855" s="1" t="s">
        <v>1049</v>
      </c>
      <c r="F2855" s="1" t="s">
        <v>181</v>
      </c>
      <c r="G2855" s="1" t="s">
        <v>1064</v>
      </c>
      <c r="H2855" s="1" t="s">
        <v>7635</v>
      </c>
      <c r="I2855" s="1">
        <f>+Territorio[[#This Row],[id]]</f>
        <v>2845</v>
      </c>
    </row>
    <row r="2856" spans="2:9" x14ac:dyDescent="0.3">
      <c r="B2856">
        <v>2846</v>
      </c>
      <c r="C2856" s="1" t="s">
        <v>7636</v>
      </c>
      <c r="D2856" s="1" t="s">
        <v>7637</v>
      </c>
      <c r="E2856" s="1" t="s">
        <v>1049</v>
      </c>
      <c r="F2856" s="1" t="s">
        <v>181</v>
      </c>
      <c r="G2856" s="1" t="s">
        <v>1064</v>
      </c>
      <c r="H2856" s="1" t="s">
        <v>7638</v>
      </c>
      <c r="I2856" s="1">
        <f>+Territorio[[#This Row],[id]]</f>
        <v>2846</v>
      </c>
    </row>
    <row r="2857" spans="2:9" x14ac:dyDescent="0.3">
      <c r="B2857">
        <v>2847</v>
      </c>
      <c r="C2857" s="1" t="s">
        <v>3580</v>
      </c>
      <c r="D2857" s="1" t="s">
        <v>7639</v>
      </c>
      <c r="E2857" s="1" t="s">
        <v>1049</v>
      </c>
      <c r="F2857" s="1" t="s">
        <v>181</v>
      </c>
      <c r="G2857" s="1" t="s">
        <v>1064</v>
      </c>
      <c r="H2857" s="1" t="s">
        <v>7640</v>
      </c>
      <c r="I2857" s="1">
        <f>+Territorio[[#This Row],[id]]</f>
        <v>2847</v>
      </c>
    </row>
    <row r="2858" spans="2:9" x14ac:dyDescent="0.3">
      <c r="B2858">
        <v>2848</v>
      </c>
      <c r="C2858" s="1" t="s">
        <v>885</v>
      </c>
      <c r="D2858" s="1" t="s">
        <v>7641</v>
      </c>
      <c r="E2858" s="1" t="s">
        <v>1049</v>
      </c>
      <c r="F2858" s="1" t="s">
        <v>181</v>
      </c>
      <c r="G2858" s="1" t="s">
        <v>1064</v>
      </c>
      <c r="H2858" s="1" t="s">
        <v>7642</v>
      </c>
      <c r="I2858" s="1">
        <f>+Territorio[[#This Row],[id]]</f>
        <v>2848</v>
      </c>
    </row>
    <row r="2859" spans="2:9" x14ac:dyDescent="0.3">
      <c r="B2859">
        <v>2849</v>
      </c>
      <c r="C2859" s="1" t="s">
        <v>1418</v>
      </c>
      <c r="D2859" s="1" t="s">
        <v>7643</v>
      </c>
      <c r="E2859" s="1" t="s">
        <v>1049</v>
      </c>
      <c r="F2859" s="1" t="s">
        <v>181</v>
      </c>
      <c r="G2859" s="1" t="s">
        <v>1064</v>
      </c>
      <c r="H2859" s="1" t="s">
        <v>7644</v>
      </c>
      <c r="I2859" s="1">
        <f>+Territorio[[#This Row],[id]]</f>
        <v>2849</v>
      </c>
    </row>
    <row r="2860" spans="2:9" x14ac:dyDescent="0.3">
      <c r="B2860">
        <v>2850</v>
      </c>
      <c r="C2860" s="1" t="s">
        <v>7424</v>
      </c>
      <c r="D2860" s="1" t="s">
        <v>7645</v>
      </c>
      <c r="E2860" s="1" t="s">
        <v>1049</v>
      </c>
      <c r="F2860" s="1" t="s">
        <v>181</v>
      </c>
      <c r="G2860" s="1" t="s">
        <v>1064</v>
      </c>
      <c r="H2860" s="1" t="s">
        <v>7646</v>
      </c>
      <c r="I2860" s="1">
        <f>+Territorio[[#This Row],[id]]</f>
        <v>2850</v>
      </c>
    </row>
    <row r="2861" spans="2:9" x14ac:dyDescent="0.3">
      <c r="B2861">
        <v>2851</v>
      </c>
      <c r="C2861" s="1" t="s">
        <v>3770</v>
      </c>
      <c r="D2861" s="1" t="s">
        <v>7647</v>
      </c>
      <c r="E2861" s="1" t="s">
        <v>1049</v>
      </c>
      <c r="F2861" s="1" t="s">
        <v>181</v>
      </c>
      <c r="G2861" s="1" t="s">
        <v>1064</v>
      </c>
      <c r="H2861" s="1" t="s">
        <v>7648</v>
      </c>
      <c r="I2861" s="1">
        <f>+Territorio[[#This Row],[id]]</f>
        <v>2851</v>
      </c>
    </row>
    <row r="2862" spans="2:9" x14ac:dyDescent="0.3">
      <c r="B2862">
        <v>2852</v>
      </c>
      <c r="C2862" s="1" t="s">
        <v>7649</v>
      </c>
      <c r="D2862" s="1" t="s">
        <v>7650</v>
      </c>
      <c r="E2862" s="1" t="s">
        <v>1049</v>
      </c>
      <c r="F2862" s="1" t="s">
        <v>181</v>
      </c>
      <c r="G2862" s="1" t="s">
        <v>1064</v>
      </c>
      <c r="H2862" s="1" t="s">
        <v>7651</v>
      </c>
      <c r="I2862" s="1">
        <f>+Territorio[[#This Row],[id]]</f>
        <v>2852</v>
      </c>
    </row>
    <row r="2863" spans="2:9" x14ac:dyDescent="0.3">
      <c r="B2863">
        <v>2853</v>
      </c>
      <c r="C2863" s="1" t="s">
        <v>7652</v>
      </c>
      <c r="D2863" s="1" t="s">
        <v>7653</v>
      </c>
      <c r="E2863" s="1" t="s">
        <v>1049</v>
      </c>
      <c r="F2863" s="1" t="s">
        <v>181</v>
      </c>
      <c r="G2863" s="1" t="s">
        <v>1064</v>
      </c>
      <c r="H2863" s="1" t="s">
        <v>7654</v>
      </c>
      <c r="I2863" s="1">
        <f>+Territorio[[#This Row],[id]]</f>
        <v>2853</v>
      </c>
    </row>
    <row r="2864" spans="2:9" x14ac:dyDescent="0.3">
      <c r="B2864">
        <v>2854</v>
      </c>
      <c r="C2864" s="1" t="s">
        <v>7655</v>
      </c>
      <c r="D2864" s="1" t="s">
        <v>7656</v>
      </c>
      <c r="E2864" s="1" t="s">
        <v>1049</v>
      </c>
      <c r="F2864" s="1" t="s">
        <v>181</v>
      </c>
      <c r="G2864" s="1" t="s">
        <v>1064</v>
      </c>
      <c r="H2864" s="1" t="s">
        <v>7657</v>
      </c>
      <c r="I2864" s="1">
        <f>+Territorio[[#This Row],[id]]</f>
        <v>2854</v>
      </c>
    </row>
    <row r="2865" spans="2:9" x14ac:dyDescent="0.3">
      <c r="B2865">
        <v>2855</v>
      </c>
      <c r="C2865" s="1" t="s">
        <v>7658</v>
      </c>
      <c r="D2865" s="1" t="s">
        <v>7659</v>
      </c>
      <c r="E2865" s="1" t="s">
        <v>1049</v>
      </c>
      <c r="F2865" s="1" t="s">
        <v>181</v>
      </c>
      <c r="G2865" s="1" t="s">
        <v>1064</v>
      </c>
      <c r="H2865" s="1" t="s">
        <v>7660</v>
      </c>
      <c r="I2865" s="1">
        <f>+Territorio[[#This Row],[id]]</f>
        <v>2855</v>
      </c>
    </row>
    <row r="2866" spans="2:9" x14ac:dyDescent="0.3">
      <c r="B2866">
        <v>2856</v>
      </c>
      <c r="C2866" s="1" t="s">
        <v>7661</v>
      </c>
      <c r="D2866" s="1" t="s">
        <v>7662</v>
      </c>
      <c r="E2866" s="1" t="s">
        <v>1049</v>
      </c>
      <c r="F2866" s="1" t="s">
        <v>181</v>
      </c>
      <c r="G2866" s="1" t="s">
        <v>1064</v>
      </c>
      <c r="H2866" s="1" t="s">
        <v>7663</v>
      </c>
      <c r="I2866" s="1">
        <f>+Territorio[[#This Row],[id]]</f>
        <v>2856</v>
      </c>
    </row>
    <row r="2867" spans="2:9" x14ac:dyDescent="0.3">
      <c r="B2867">
        <v>2857</v>
      </c>
      <c r="C2867" s="1" t="s">
        <v>2206</v>
      </c>
      <c r="D2867" s="1" t="s">
        <v>7664</v>
      </c>
      <c r="E2867" s="1" t="s">
        <v>1049</v>
      </c>
      <c r="F2867" s="1" t="s">
        <v>181</v>
      </c>
      <c r="G2867" s="1" t="s">
        <v>1064</v>
      </c>
      <c r="H2867" s="1" t="s">
        <v>7665</v>
      </c>
      <c r="I2867" s="1">
        <f>+Territorio[[#This Row],[id]]</f>
        <v>2857</v>
      </c>
    </row>
    <row r="2868" spans="2:9" x14ac:dyDescent="0.3">
      <c r="B2868">
        <v>2858</v>
      </c>
      <c r="C2868" s="1" t="s">
        <v>7666</v>
      </c>
      <c r="D2868" s="1" t="s">
        <v>7667</v>
      </c>
      <c r="E2868" s="1" t="s">
        <v>1049</v>
      </c>
      <c r="F2868" s="1" t="s">
        <v>181</v>
      </c>
      <c r="G2868" s="1" t="s">
        <v>1064</v>
      </c>
      <c r="H2868" s="1" t="s">
        <v>7668</v>
      </c>
      <c r="I2868" s="1">
        <f>+Territorio[[#This Row],[id]]</f>
        <v>2858</v>
      </c>
    </row>
    <row r="2869" spans="2:9" x14ac:dyDescent="0.3">
      <c r="B2869">
        <v>2859</v>
      </c>
      <c r="C2869" s="1" t="s">
        <v>1389</v>
      </c>
      <c r="D2869" s="1" t="s">
        <v>7669</v>
      </c>
      <c r="E2869" s="1" t="s">
        <v>1049</v>
      </c>
      <c r="F2869" s="1" t="s">
        <v>181</v>
      </c>
      <c r="G2869" s="1" t="s">
        <v>1064</v>
      </c>
      <c r="H2869" s="1" t="s">
        <v>7670</v>
      </c>
      <c r="I2869" s="1">
        <f>+Territorio[[#This Row],[id]]</f>
        <v>2859</v>
      </c>
    </row>
    <row r="2870" spans="2:9" x14ac:dyDescent="0.3">
      <c r="B2870">
        <v>2860</v>
      </c>
      <c r="C2870" s="1" t="s">
        <v>7671</v>
      </c>
      <c r="D2870" s="1" t="s">
        <v>7672</v>
      </c>
      <c r="E2870" s="1" t="s">
        <v>1049</v>
      </c>
      <c r="F2870" s="1" t="s">
        <v>181</v>
      </c>
      <c r="G2870" s="1" t="s">
        <v>1064</v>
      </c>
      <c r="H2870" s="1" t="s">
        <v>7673</v>
      </c>
      <c r="I2870" s="1">
        <f>+Territorio[[#This Row],[id]]</f>
        <v>2860</v>
      </c>
    </row>
    <row r="2871" spans="2:9" x14ac:dyDescent="0.3">
      <c r="B2871">
        <v>2861</v>
      </c>
      <c r="C2871" s="1" t="s">
        <v>7674</v>
      </c>
      <c r="D2871" s="1" t="s">
        <v>7675</v>
      </c>
      <c r="E2871" s="1" t="s">
        <v>1049</v>
      </c>
      <c r="F2871" s="1" t="s">
        <v>181</v>
      </c>
      <c r="G2871" s="1" t="s">
        <v>1064</v>
      </c>
      <c r="H2871" s="1" t="s">
        <v>7676</v>
      </c>
      <c r="I2871" s="1">
        <f>+Territorio[[#This Row],[id]]</f>
        <v>2861</v>
      </c>
    </row>
    <row r="2872" spans="2:9" x14ac:dyDescent="0.3">
      <c r="B2872">
        <v>2862</v>
      </c>
      <c r="C2872" s="1" t="s">
        <v>7677</v>
      </c>
      <c r="D2872" s="1" t="s">
        <v>7678</v>
      </c>
      <c r="E2872" s="1" t="s">
        <v>1049</v>
      </c>
      <c r="F2872" s="1" t="s">
        <v>181</v>
      </c>
      <c r="G2872" s="1" t="s">
        <v>1064</v>
      </c>
      <c r="H2872" s="1" t="s">
        <v>7679</v>
      </c>
      <c r="I2872" s="1">
        <f>+Territorio[[#This Row],[id]]</f>
        <v>2862</v>
      </c>
    </row>
    <row r="2873" spans="2:9" x14ac:dyDescent="0.3">
      <c r="B2873">
        <v>2863</v>
      </c>
      <c r="C2873" s="1" t="s">
        <v>7680</v>
      </c>
      <c r="D2873" s="1" t="s">
        <v>7681</v>
      </c>
      <c r="E2873" s="1" t="s">
        <v>1049</v>
      </c>
      <c r="F2873" s="1" t="s">
        <v>181</v>
      </c>
      <c r="G2873" s="1" t="s">
        <v>1064</v>
      </c>
      <c r="H2873" s="1" t="s">
        <v>7682</v>
      </c>
      <c r="I2873" s="1">
        <f>+Territorio[[#This Row],[id]]</f>
        <v>2863</v>
      </c>
    </row>
    <row r="2874" spans="2:9" x14ac:dyDescent="0.3">
      <c r="B2874">
        <v>2864</v>
      </c>
      <c r="C2874" s="1" t="s">
        <v>739</v>
      </c>
      <c r="D2874" s="1" t="s">
        <v>7683</v>
      </c>
      <c r="E2874" s="1" t="s">
        <v>1049</v>
      </c>
      <c r="F2874" s="1" t="s">
        <v>181</v>
      </c>
      <c r="G2874" s="1" t="s">
        <v>1064</v>
      </c>
      <c r="H2874" s="1" t="s">
        <v>7684</v>
      </c>
      <c r="I2874" s="1">
        <f>+Territorio[[#This Row],[id]]</f>
        <v>2864</v>
      </c>
    </row>
    <row r="2875" spans="2:9" x14ac:dyDescent="0.3">
      <c r="B2875">
        <v>2865</v>
      </c>
      <c r="C2875" s="1" t="s">
        <v>7685</v>
      </c>
      <c r="D2875" s="1" t="s">
        <v>7686</v>
      </c>
      <c r="E2875" s="1" t="s">
        <v>1049</v>
      </c>
      <c r="F2875" s="1" t="s">
        <v>181</v>
      </c>
      <c r="G2875" s="1" t="s">
        <v>1064</v>
      </c>
      <c r="H2875" s="1" t="s">
        <v>7687</v>
      </c>
      <c r="I2875" s="1">
        <f>+Territorio[[#This Row],[id]]</f>
        <v>2865</v>
      </c>
    </row>
    <row r="2876" spans="2:9" x14ac:dyDescent="0.3">
      <c r="B2876">
        <v>2866</v>
      </c>
      <c r="C2876" s="1" t="s">
        <v>7688</v>
      </c>
      <c r="D2876" s="1" t="s">
        <v>7689</v>
      </c>
      <c r="E2876" s="1" t="s">
        <v>1049</v>
      </c>
      <c r="F2876" s="1" t="s">
        <v>181</v>
      </c>
      <c r="G2876" s="1" t="s">
        <v>1064</v>
      </c>
      <c r="H2876" s="1" t="s">
        <v>7690</v>
      </c>
      <c r="I2876" s="1">
        <f>+Territorio[[#This Row],[id]]</f>
        <v>2866</v>
      </c>
    </row>
    <row r="2877" spans="2:9" x14ac:dyDescent="0.3">
      <c r="B2877">
        <v>2867</v>
      </c>
      <c r="C2877" s="1" t="s">
        <v>7691</v>
      </c>
      <c r="D2877" s="1" t="s">
        <v>4869</v>
      </c>
      <c r="E2877" s="1" t="s">
        <v>1049</v>
      </c>
      <c r="F2877" s="1" t="s">
        <v>181</v>
      </c>
      <c r="G2877" s="1" t="s">
        <v>1064</v>
      </c>
      <c r="H2877" s="1" t="s">
        <v>7692</v>
      </c>
      <c r="I2877" s="1">
        <f>+Territorio[[#This Row],[id]]</f>
        <v>2867</v>
      </c>
    </row>
    <row r="2878" spans="2:9" x14ac:dyDescent="0.3">
      <c r="B2878">
        <v>2868</v>
      </c>
      <c r="C2878" s="1" t="s">
        <v>7693</v>
      </c>
      <c r="D2878" s="1" t="s">
        <v>4872</v>
      </c>
      <c r="E2878" s="1" t="s">
        <v>1049</v>
      </c>
      <c r="F2878" s="1" t="s">
        <v>181</v>
      </c>
      <c r="G2878" s="1" t="s">
        <v>1064</v>
      </c>
      <c r="H2878" s="1" t="s">
        <v>7694</v>
      </c>
      <c r="I2878" s="1">
        <f>+Territorio[[#This Row],[id]]</f>
        <v>2868</v>
      </c>
    </row>
    <row r="2879" spans="2:9" x14ac:dyDescent="0.3">
      <c r="B2879">
        <v>2869</v>
      </c>
      <c r="C2879" s="1" t="s">
        <v>7695</v>
      </c>
      <c r="D2879" s="1" t="s">
        <v>4875</v>
      </c>
      <c r="E2879" s="1" t="s">
        <v>1049</v>
      </c>
      <c r="F2879" s="1" t="s">
        <v>181</v>
      </c>
      <c r="G2879" s="1" t="s">
        <v>1064</v>
      </c>
      <c r="H2879" s="1" t="s">
        <v>7696</v>
      </c>
      <c r="I2879" s="1">
        <f>+Territorio[[#This Row],[id]]</f>
        <v>2869</v>
      </c>
    </row>
    <row r="2880" spans="2:9" x14ac:dyDescent="0.3">
      <c r="B2880">
        <v>2870</v>
      </c>
      <c r="C2880" s="1" t="s">
        <v>1418</v>
      </c>
      <c r="D2880" s="1" t="s">
        <v>7697</v>
      </c>
      <c r="E2880" s="1" t="s">
        <v>1049</v>
      </c>
      <c r="F2880" s="1" t="s">
        <v>181</v>
      </c>
      <c r="G2880" s="1" t="s">
        <v>1064</v>
      </c>
      <c r="H2880" s="1" t="s">
        <v>7698</v>
      </c>
      <c r="I2880" s="1">
        <f>+Territorio[[#This Row],[id]]</f>
        <v>2870</v>
      </c>
    </row>
    <row r="2881" spans="2:9" x14ac:dyDescent="0.3">
      <c r="B2881">
        <v>2871</v>
      </c>
      <c r="C2881" s="1" t="s">
        <v>7699</v>
      </c>
      <c r="D2881" s="1" t="s">
        <v>7700</v>
      </c>
      <c r="E2881" s="1" t="s">
        <v>1049</v>
      </c>
      <c r="F2881" s="1" t="s">
        <v>181</v>
      </c>
      <c r="G2881" s="1" t="s">
        <v>1064</v>
      </c>
      <c r="H2881" s="1" t="s">
        <v>7701</v>
      </c>
      <c r="I2881" s="1">
        <f>+Territorio[[#This Row],[id]]</f>
        <v>2871</v>
      </c>
    </row>
    <row r="2882" spans="2:9" x14ac:dyDescent="0.3">
      <c r="B2882">
        <v>2872</v>
      </c>
      <c r="C2882" s="1" t="s">
        <v>7702</v>
      </c>
      <c r="D2882" s="1" t="s">
        <v>7703</v>
      </c>
      <c r="E2882" s="1" t="s">
        <v>1049</v>
      </c>
      <c r="F2882" s="1" t="s">
        <v>181</v>
      </c>
      <c r="G2882" s="1" t="s">
        <v>1064</v>
      </c>
      <c r="H2882" s="1" t="s">
        <v>7704</v>
      </c>
      <c r="I2882" s="1">
        <f>+Territorio[[#This Row],[id]]</f>
        <v>2872</v>
      </c>
    </row>
    <row r="2883" spans="2:9" x14ac:dyDescent="0.3">
      <c r="B2883">
        <v>2873</v>
      </c>
      <c r="C2883" s="1" t="s">
        <v>7705</v>
      </c>
      <c r="D2883" s="1" t="s">
        <v>7706</v>
      </c>
      <c r="E2883" s="1" t="s">
        <v>1049</v>
      </c>
      <c r="F2883" s="1" t="s">
        <v>181</v>
      </c>
      <c r="G2883" s="1" t="s">
        <v>1064</v>
      </c>
      <c r="H2883" s="1" t="s">
        <v>7707</v>
      </c>
      <c r="I2883" s="1">
        <f>+Territorio[[#This Row],[id]]</f>
        <v>2873</v>
      </c>
    </row>
    <row r="2884" spans="2:9" x14ac:dyDescent="0.3">
      <c r="B2884">
        <v>2874</v>
      </c>
      <c r="C2884" s="1" t="s">
        <v>739</v>
      </c>
      <c r="D2884" s="1" t="s">
        <v>7708</v>
      </c>
      <c r="E2884" s="1" t="s">
        <v>1049</v>
      </c>
      <c r="F2884" s="1" t="s">
        <v>181</v>
      </c>
      <c r="G2884" s="1" t="s">
        <v>1064</v>
      </c>
      <c r="H2884" s="1" t="s">
        <v>7709</v>
      </c>
      <c r="I2884" s="1">
        <f>+Territorio[[#This Row],[id]]</f>
        <v>2874</v>
      </c>
    </row>
    <row r="2885" spans="2:9" x14ac:dyDescent="0.3">
      <c r="B2885">
        <v>2875</v>
      </c>
      <c r="C2885" s="1" t="s">
        <v>2938</v>
      </c>
      <c r="D2885" s="1" t="s">
        <v>7710</v>
      </c>
      <c r="E2885" s="1" t="s">
        <v>1049</v>
      </c>
      <c r="F2885" s="1" t="s">
        <v>181</v>
      </c>
      <c r="G2885" s="1" t="s">
        <v>1064</v>
      </c>
      <c r="H2885" s="1" t="s">
        <v>7711</v>
      </c>
      <c r="I2885" s="1">
        <f>+Territorio[[#This Row],[id]]</f>
        <v>2875</v>
      </c>
    </row>
    <row r="2886" spans="2:9" x14ac:dyDescent="0.3">
      <c r="B2886">
        <v>2876</v>
      </c>
      <c r="C2886" s="1" t="s">
        <v>2229</v>
      </c>
      <c r="D2886" s="1" t="s">
        <v>7712</v>
      </c>
      <c r="E2886" s="1" t="s">
        <v>1049</v>
      </c>
      <c r="F2886" s="1" t="s">
        <v>181</v>
      </c>
      <c r="G2886" s="1" t="s">
        <v>1064</v>
      </c>
      <c r="H2886" s="1" t="s">
        <v>7713</v>
      </c>
      <c r="I2886" s="1">
        <f>+Territorio[[#This Row],[id]]</f>
        <v>2876</v>
      </c>
    </row>
    <row r="2887" spans="2:9" x14ac:dyDescent="0.3">
      <c r="B2887">
        <v>2877</v>
      </c>
      <c r="C2887" s="1" t="s">
        <v>810</v>
      </c>
      <c r="D2887" s="1" t="s">
        <v>7714</v>
      </c>
      <c r="E2887" s="1" t="s">
        <v>1049</v>
      </c>
      <c r="F2887" s="1" t="s">
        <v>181</v>
      </c>
      <c r="G2887" s="1" t="s">
        <v>1064</v>
      </c>
      <c r="H2887" s="1" t="s">
        <v>7715</v>
      </c>
      <c r="I2887" s="1">
        <f>+Territorio[[#This Row],[id]]</f>
        <v>2877</v>
      </c>
    </row>
    <row r="2888" spans="2:9" x14ac:dyDescent="0.3">
      <c r="B2888">
        <v>2878</v>
      </c>
      <c r="C2888" s="1" t="s">
        <v>4102</v>
      </c>
      <c r="D2888" s="1" t="s">
        <v>7716</v>
      </c>
      <c r="E2888" s="1" t="s">
        <v>1049</v>
      </c>
      <c r="F2888" s="1" t="s">
        <v>181</v>
      </c>
      <c r="G2888" s="1" t="s">
        <v>1064</v>
      </c>
      <c r="H2888" s="1" t="s">
        <v>7717</v>
      </c>
      <c r="I2888" s="1">
        <f>+Territorio[[#This Row],[id]]</f>
        <v>2878</v>
      </c>
    </row>
    <row r="2889" spans="2:9" x14ac:dyDescent="0.3">
      <c r="B2889">
        <v>2879</v>
      </c>
      <c r="C2889" s="1" t="s">
        <v>3520</v>
      </c>
      <c r="D2889" s="1" t="s">
        <v>7718</v>
      </c>
      <c r="E2889" s="1" t="s">
        <v>1049</v>
      </c>
      <c r="F2889" s="1" t="s">
        <v>181</v>
      </c>
      <c r="G2889" s="1" t="s">
        <v>1064</v>
      </c>
      <c r="H2889" s="1" t="s">
        <v>7719</v>
      </c>
      <c r="I2889" s="1">
        <f>+Territorio[[#This Row],[id]]</f>
        <v>2879</v>
      </c>
    </row>
    <row r="2890" spans="2:9" x14ac:dyDescent="0.3">
      <c r="B2890">
        <v>2880</v>
      </c>
      <c r="C2890" s="1" t="s">
        <v>7720</v>
      </c>
      <c r="D2890" s="1" t="s">
        <v>7721</v>
      </c>
      <c r="E2890" s="1" t="s">
        <v>1049</v>
      </c>
      <c r="F2890" s="1" t="s">
        <v>181</v>
      </c>
      <c r="G2890" s="1" t="s">
        <v>1064</v>
      </c>
      <c r="H2890" s="1" t="s">
        <v>7722</v>
      </c>
      <c r="I2890" s="1">
        <f>+Territorio[[#This Row],[id]]</f>
        <v>2880</v>
      </c>
    </row>
    <row r="2891" spans="2:9" x14ac:dyDescent="0.3">
      <c r="B2891">
        <v>2881</v>
      </c>
      <c r="C2891" s="1" t="s">
        <v>7723</v>
      </c>
      <c r="D2891" s="1" t="s">
        <v>7724</v>
      </c>
      <c r="E2891" s="1" t="s">
        <v>1049</v>
      </c>
      <c r="F2891" s="1" t="s">
        <v>181</v>
      </c>
      <c r="G2891" s="1" t="s">
        <v>1064</v>
      </c>
      <c r="H2891" s="1" t="s">
        <v>7725</v>
      </c>
      <c r="I2891" s="1">
        <f>+Territorio[[#This Row],[id]]</f>
        <v>2881</v>
      </c>
    </row>
    <row r="2892" spans="2:9" x14ac:dyDescent="0.3">
      <c r="B2892">
        <v>2882</v>
      </c>
      <c r="C2892" s="1" t="s">
        <v>2220</v>
      </c>
      <c r="D2892" s="1" t="s">
        <v>7726</v>
      </c>
      <c r="E2892" s="1" t="s">
        <v>1049</v>
      </c>
      <c r="F2892" s="1" t="s">
        <v>181</v>
      </c>
      <c r="G2892" s="1" t="s">
        <v>1064</v>
      </c>
      <c r="H2892" s="1" t="s">
        <v>7727</v>
      </c>
      <c r="I2892" s="1">
        <f>+Territorio[[#This Row],[id]]</f>
        <v>2882</v>
      </c>
    </row>
    <row r="2893" spans="2:9" x14ac:dyDescent="0.3">
      <c r="B2893">
        <v>2883</v>
      </c>
      <c r="C2893" s="1" t="s">
        <v>1962</v>
      </c>
      <c r="D2893" s="1" t="s">
        <v>7728</v>
      </c>
      <c r="E2893" s="1" t="s">
        <v>1049</v>
      </c>
      <c r="F2893" s="1" t="s">
        <v>181</v>
      </c>
      <c r="G2893" s="1" t="s">
        <v>1064</v>
      </c>
      <c r="H2893" s="1" t="s">
        <v>7729</v>
      </c>
      <c r="I2893" s="1">
        <f>+Territorio[[#This Row],[id]]</f>
        <v>2883</v>
      </c>
    </row>
    <row r="2894" spans="2:9" x14ac:dyDescent="0.3">
      <c r="B2894">
        <v>2884</v>
      </c>
      <c r="C2894" s="1" t="s">
        <v>1750</v>
      </c>
      <c r="D2894" s="1" t="s">
        <v>7730</v>
      </c>
      <c r="E2894" s="1" t="s">
        <v>1049</v>
      </c>
      <c r="F2894" s="1" t="s">
        <v>181</v>
      </c>
      <c r="G2894" s="1" t="s">
        <v>1064</v>
      </c>
      <c r="H2894" s="1" t="s">
        <v>7731</v>
      </c>
      <c r="I2894" s="1">
        <f>+Territorio[[#This Row],[id]]</f>
        <v>2884</v>
      </c>
    </row>
    <row r="2895" spans="2:9" x14ac:dyDescent="0.3">
      <c r="B2895">
        <v>2885</v>
      </c>
      <c r="C2895" s="1" t="s">
        <v>7399</v>
      </c>
      <c r="D2895" s="1" t="s">
        <v>7732</v>
      </c>
      <c r="E2895" s="1" t="s">
        <v>1049</v>
      </c>
      <c r="F2895" s="1" t="s">
        <v>181</v>
      </c>
      <c r="G2895" s="1" t="s">
        <v>1064</v>
      </c>
      <c r="H2895" s="1" t="s">
        <v>7733</v>
      </c>
      <c r="I2895" s="1">
        <f>+Territorio[[#This Row],[id]]</f>
        <v>2885</v>
      </c>
    </row>
    <row r="2896" spans="2:9" x14ac:dyDescent="0.3">
      <c r="B2896">
        <v>2886</v>
      </c>
      <c r="C2896" s="1" t="s">
        <v>7734</v>
      </c>
      <c r="D2896" s="1" t="s">
        <v>7735</v>
      </c>
      <c r="E2896" s="1" t="s">
        <v>1049</v>
      </c>
      <c r="F2896" s="1" t="s">
        <v>181</v>
      </c>
      <c r="G2896" s="1" t="s">
        <v>1064</v>
      </c>
      <c r="H2896" s="1" t="s">
        <v>7736</v>
      </c>
      <c r="I2896" s="1">
        <f>+Territorio[[#This Row],[id]]</f>
        <v>2886</v>
      </c>
    </row>
    <row r="2897" spans="2:9" x14ac:dyDescent="0.3">
      <c r="B2897">
        <v>2887</v>
      </c>
      <c r="C2897" s="1" t="s">
        <v>7438</v>
      </c>
      <c r="D2897" s="1" t="s">
        <v>7737</v>
      </c>
      <c r="E2897" s="1" t="s">
        <v>1049</v>
      </c>
      <c r="F2897" s="1" t="s">
        <v>181</v>
      </c>
      <c r="G2897" s="1" t="s">
        <v>1064</v>
      </c>
      <c r="H2897" s="1" t="s">
        <v>7738</v>
      </c>
      <c r="I2897" s="1">
        <f>+Territorio[[#This Row],[id]]</f>
        <v>2887</v>
      </c>
    </row>
    <row r="2898" spans="2:9" x14ac:dyDescent="0.3">
      <c r="B2898">
        <v>2888</v>
      </c>
      <c r="C2898" s="1" t="s">
        <v>1261</v>
      </c>
      <c r="D2898" s="1" t="s">
        <v>7739</v>
      </c>
      <c r="E2898" s="1" t="s">
        <v>1049</v>
      </c>
      <c r="F2898" s="1" t="s">
        <v>181</v>
      </c>
      <c r="G2898" s="1" t="s">
        <v>1064</v>
      </c>
      <c r="H2898" s="1" t="s">
        <v>7740</v>
      </c>
      <c r="I2898" s="1">
        <f>+Territorio[[#This Row],[id]]</f>
        <v>2888</v>
      </c>
    </row>
    <row r="2899" spans="2:9" x14ac:dyDescent="0.3">
      <c r="B2899">
        <v>2889</v>
      </c>
      <c r="C2899" s="1" t="s">
        <v>1037</v>
      </c>
      <c r="D2899" s="1" t="s">
        <v>7741</v>
      </c>
      <c r="E2899" s="1" t="s">
        <v>1049</v>
      </c>
      <c r="F2899" s="1" t="s">
        <v>181</v>
      </c>
      <c r="G2899" s="1" t="s">
        <v>1064</v>
      </c>
      <c r="H2899" s="1" t="s">
        <v>7742</v>
      </c>
      <c r="I2899" s="1">
        <f>+Territorio[[#This Row],[id]]</f>
        <v>2889</v>
      </c>
    </row>
    <row r="2900" spans="2:9" x14ac:dyDescent="0.3">
      <c r="B2900">
        <v>2890</v>
      </c>
      <c r="C2900" s="1" t="s">
        <v>1031</v>
      </c>
      <c r="D2900" s="1" t="s">
        <v>7743</v>
      </c>
      <c r="E2900" s="1" t="s">
        <v>1049</v>
      </c>
      <c r="F2900" s="1" t="s">
        <v>181</v>
      </c>
      <c r="G2900" s="1" t="s">
        <v>1064</v>
      </c>
      <c r="H2900" s="1" t="s">
        <v>7744</v>
      </c>
      <c r="I2900" s="1">
        <f>+Territorio[[#This Row],[id]]</f>
        <v>2890</v>
      </c>
    </row>
    <row r="2901" spans="2:9" x14ac:dyDescent="0.3">
      <c r="B2901">
        <v>2891</v>
      </c>
      <c r="C2901" s="1" t="s">
        <v>7745</v>
      </c>
      <c r="D2901" s="1" t="s">
        <v>7746</v>
      </c>
      <c r="E2901" s="1" t="s">
        <v>1049</v>
      </c>
      <c r="F2901" s="1" t="s">
        <v>181</v>
      </c>
      <c r="G2901" s="1" t="s">
        <v>1064</v>
      </c>
      <c r="H2901" s="1" t="s">
        <v>7747</v>
      </c>
      <c r="I2901" s="1">
        <f>+Territorio[[#This Row],[id]]</f>
        <v>2891</v>
      </c>
    </row>
    <row r="2902" spans="2:9" x14ac:dyDescent="0.3">
      <c r="B2902">
        <v>2892</v>
      </c>
      <c r="C2902" s="1" t="s">
        <v>7748</v>
      </c>
      <c r="D2902" s="1" t="s">
        <v>7749</v>
      </c>
      <c r="E2902" s="1" t="s">
        <v>1049</v>
      </c>
      <c r="F2902" s="1" t="s">
        <v>181</v>
      </c>
      <c r="G2902" s="1" t="s">
        <v>1064</v>
      </c>
      <c r="H2902" s="1" t="s">
        <v>7750</v>
      </c>
      <c r="I2902" s="1">
        <f>+Territorio[[#This Row],[id]]</f>
        <v>2892</v>
      </c>
    </row>
    <row r="2903" spans="2:9" x14ac:dyDescent="0.3">
      <c r="B2903">
        <v>2893</v>
      </c>
      <c r="C2903" s="1" t="s">
        <v>739</v>
      </c>
      <c r="D2903" s="1" t="s">
        <v>7751</v>
      </c>
      <c r="E2903" s="1" t="s">
        <v>1049</v>
      </c>
      <c r="F2903" s="1" t="s">
        <v>181</v>
      </c>
      <c r="G2903" s="1" t="s">
        <v>1064</v>
      </c>
      <c r="H2903" s="1" t="s">
        <v>7752</v>
      </c>
      <c r="I2903" s="1">
        <f>+Territorio[[#This Row],[id]]</f>
        <v>2893</v>
      </c>
    </row>
    <row r="2904" spans="2:9" x14ac:dyDescent="0.3">
      <c r="B2904">
        <v>2894</v>
      </c>
      <c r="C2904" s="1" t="s">
        <v>7753</v>
      </c>
      <c r="D2904" s="1" t="s">
        <v>7754</v>
      </c>
      <c r="E2904" s="1" t="s">
        <v>1049</v>
      </c>
      <c r="F2904" s="1" t="s">
        <v>181</v>
      </c>
      <c r="G2904" s="1" t="s">
        <v>1064</v>
      </c>
      <c r="H2904" s="1" t="s">
        <v>7755</v>
      </c>
      <c r="I2904" s="1">
        <f>+Territorio[[#This Row],[id]]</f>
        <v>2894</v>
      </c>
    </row>
    <row r="2905" spans="2:9" x14ac:dyDescent="0.3">
      <c r="B2905">
        <v>2895</v>
      </c>
      <c r="C2905" s="1" t="s">
        <v>680</v>
      </c>
      <c r="D2905" s="1" t="s">
        <v>7756</v>
      </c>
      <c r="E2905" s="1" t="s">
        <v>1049</v>
      </c>
      <c r="F2905" s="1" t="s">
        <v>181</v>
      </c>
      <c r="G2905" s="1" t="s">
        <v>1064</v>
      </c>
      <c r="H2905" s="1" t="s">
        <v>7757</v>
      </c>
      <c r="I2905" s="1">
        <f>+Territorio[[#This Row],[id]]</f>
        <v>2895</v>
      </c>
    </row>
    <row r="2906" spans="2:9" x14ac:dyDescent="0.3">
      <c r="B2906">
        <v>2896</v>
      </c>
      <c r="C2906" s="1" t="s">
        <v>885</v>
      </c>
      <c r="D2906" s="1" t="s">
        <v>7758</v>
      </c>
      <c r="E2906" s="1" t="s">
        <v>1049</v>
      </c>
      <c r="F2906" s="1" t="s">
        <v>181</v>
      </c>
      <c r="G2906" s="1" t="s">
        <v>1064</v>
      </c>
      <c r="H2906" s="1" t="s">
        <v>7759</v>
      </c>
      <c r="I2906" s="1">
        <f>+Territorio[[#This Row],[id]]</f>
        <v>2896</v>
      </c>
    </row>
    <row r="2907" spans="2:9" x14ac:dyDescent="0.3">
      <c r="B2907">
        <v>2897</v>
      </c>
      <c r="C2907" s="1" t="s">
        <v>7760</v>
      </c>
      <c r="D2907" s="1" t="s">
        <v>7761</v>
      </c>
      <c r="E2907" s="1" t="s">
        <v>1049</v>
      </c>
      <c r="F2907" s="1" t="s">
        <v>181</v>
      </c>
      <c r="G2907" s="1" t="s">
        <v>1064</v>
      </c>
      <c r="H2907" s="1" t="s">
        <v>7762</v>
      </c>
      <c r="I2907" s="1">
        <f>+Territorio[[#This Row],[id]]</f>
        <v>2897</v>
      </c>
    </row>
    <row r="2908" spans="2:9" x14ac:dyDescent="0.3">
      <c r="B2908">
        <v>2898</v>
      </c>
      <c r="C2908" s="1" t="s">
        <v>1261</v>
      </c>
      <c r="D2908" s="1" t="s">
        <v>7763</v>
      </c>
      <c r="E2908" s="1" t="s">
        <v>1049</v>
      </c>
      <c r="F2908" s="1" t="s">
        <v>181</v>
      </c>
      <c r="G2908" s="1" t="s">
        <v>1064</v>
      </c>
      <c r="H2908" s="1" t="s">
        <v>7764</v>
      </c>
      <c r="I2908" s="1">
        <f>+Territorio[[#This Row],[id]]</f>
        <v>2898</v>
      </c>
    </row>
    <row r="2909" spans="2:9" x14ac:dyDescent="0.3">
      <c r="B2909">
        <v>2899</v>
      </c>
      <c r="C2909" s="1" t="s">
        <v>7765</v>
      </c>
      <c r="D2909" s="1" t="s">
        <v>7766</v>
      </c>
      <c r="E2909" s="1" t="s">
        <v>1049</v>
      </c>
      <c r="F2909" s="1" t="s">
        <v>181</v>
      </c>
      <c r="G2909" s="1" t="s">
        <v>1064</v>
      </c>
      <c r="H2909" s="1" t="s">
        <v>7767</v>
      </c>
      <c r="I2909" s="1">
        <f>+Territorio[[#This Row],[id]]</f>
        <v>2899</v>
      </c>
    </row>
    <row r="2910" spans="2:9" x14ac:dyDescent="0.3">
      <c r="B2910">
        <v>2900</v>
      </c>
      <c r="C2910" s="1" t="s">
        <v>1418</v>
      </c>
      <c r="D2910" s="1" t="s">
        <v>4917</v>
      </c>
      <c r="E2910" s="1" t="s">
        <v>1049</v>
      </c>
      <c r="F2910" s="1" t="s">
        <v>181</v>
      </c>
      <c r="G2910" s="1" t="s">
        <v>1064</v>
      </c>
      <c r="H2910" s="1" t="s">
        <v>7768</v>
      </c>
      <c r="I2910" s="1">
        <f>+Territorio[[#This Row],[id]]</f>
        <v>2900</v>
      </c>
    </row>
    <row r="2911" spans="2:9" x14ac:dyDescent="0.3">
      <c r="B2911">
        <v>2901</v>
      </c>
      <c r="C2911" s="1" t="s">
        <v>7190</v>
      </c>
      <c r="D2911" s="1" t="s">
        <v>4920</v>
      </c>
      <c r="E2911" s="1" t="s">
        <v>1049</v>
      </c>
      <c r="F2911" s="1" t="s">
        <v>181</v>
      </c>
      <c r="G2911" s="1" t="s">
        <v>1064</v>
      </c>
      <c r="H2911" s="1" t="s">
        <v>7769</v>
      </c>
      <c r="I2911" s="1">
        <f>+Territorio[[#This Row],[id]]</f>
        <v>2901</v>
      </c>
    </row>
    <row r="2912" spans="2:9" x14ac:dyDescent="0.3">
      <c r="B2912">
        <v>2902</v>
      </c>
      <c r="C2912" s="1" t="s">
        <v>894</v>
      </c>
      <c r="D2912" s="1" t="s">
        <v>4923</v>
      </c>
      <c r="E2912" s="1" t="s">
        <v>1049</v>
      </c>
      <c r="F2912" s="1" t="s">
        <v>181</v>
      </c>
      <c r="G2912" s="1" t="s">
        <v>1064</v>
      </c>
      <c r="H2912" s="1" t="s">
        <v>7770</v>
      </c>
      <c r="I2912" s="1">
        <f>+Territorio[[#This Row],[id]]</f>
        <v>2902</v>
      </c>
    </row>
    <row r="2913" spans="2:9" x14ac:dyDescent="0.3">
      <c r="B2913">
        <v>2903</v>
      </c>
      <c r="C2913" s="1" t="s">
        <v>7373</v>
      </c>
      <c r="D2913" s="1" t="s">
        <v>4926</v>
      </c>
      <c r="E2913" s="1" t="s">
        <v>1049</v>
      </c>
      <c r="F2913" s="1" t="s">
        <v>181</v>
      </c>
      <c r="G2913" s="1" t="s">
        <v>1064</v>
      </c>
      <c r="H2913" s="1" t="s">
        <v>7771</v>
      </c>
      <c r="I2913" s="1">
        <f>+Territorio[[#This Row],[id]]</f>
        <v>2903</v>
      </c>
    </row>
    <row r="2914" spans="2:9" x14ac:dyDescent="0.3">
      <c r="B2914">
        <v>2904</v>
      </c>
      <c r="C2914" s="1" t="s">
        <v>7772</v>
      </c>
      <c r="D2914" s="1" t="s">
        <v>7773</v>
      </c>
      <c r="E2914" s="1" t="s">
        <v>1049</v>
      </c>
      <c r="F2914" s="1" t="s">
        <v>181</v>
      </c>
      <c r="G2914" s="1" t="s">
        <v>1064</v>
      </c>
      <c r="H2914" s="1" t="s">
        <v>7774</v>
      </c>
      <c r="I2914" s="1">
        <f>+Territorio[[#This Row],[id]]</f>
        <v>2904</v>
      </c>
    </row>
    <row r="2915" spans="2:9" x14ac:dyDescent="0.3">
      <c r="B2915">
        <v>2905</v>
      </c>
      <c r="C2915" s="1" t="s">
        <v>2229</v>
      </c>
      <c r="D2915" s="1" t="s">
        <v>7775</v>
      </c>
      <c r="E2915" s="1" t="s">
        <v>1049</v>
      </c>
      <c r="F2915" s="1" t="s">
        <v>181</v>
      </c>
      <c r="G2915" s="1" t="s">
        <v>1064</v>
      </c>
      <c r="H2915" s="1" t="s">
        <v>7776</v>
      </c>
      <c r="I2915" s="1">
        <f>+Territorio[[#This Row],[id]]</f>
        <v>2905</v>
      </c>
    </row>
    <row r="2916" spans="2:9" x14ac:dyDescent="0.3">
      <c r="B2916">
        <v>2906</v>
      </c>
      <c r="C2916" s="1" t="s">
        <v>7777</v>
      </c>
      <c r="D2916" s="1" t="s">
        <v>7778</v>
      </c>
      <c r="E2916" s="1" t="s">
        <v>1049</v>
      </c>
      <c r="F2916" s="1" t="s">
        <v>181</v>
      </c>
      <c r="G2916" s="1" t="s">
        <v>1064</v>
      </c>
      <c r="H2916" s="1" t="s">
        <v>7779</v>
      </c>
      <c r="I2916" s="1">
        <f>+Territorio[[#This Row],[id]]</f>
        <v>2906</v>
      </c>
    </row>
    <row r="2917" spans="2:9" x14ac:dyDescent="0.3">
      <c r="B2917">
        <v>2907</v>
      </c>
      <c r="C2917" s="1" t="s">
        <v>3520</v>
      </c>
      <c r="D2917" s="1" t="s">
        <v>7780</v>
      </c>
      <c r="E2917" s="1" t="s">
        <v>1049</v>
      </c>
      <c r="F2917" s="1" t="s">
        <v>181</v>
      </c>
      <c r="G2917" s="1" t="s">
        <v>1064</v>
      </c>
      <c r="H2917" s="1" t="s">
        <v>7781</v>
      </c>
      <c r="I2917" s="1">
        <f>+Territorio[[#This Row],[id]]</f>
        <v>2907</v>
      </c>
    </row>
    <row r="2918" spans="2:9" x14ac:dyDescent="0.3">
      <c r="B2918">
        <v>2908</v>
      </c>
      <c r="C2918" s="1" t="s">
        <v>1246</v>
      </c>
      <c r="D2918" s="1" t="s">
        <v>7782</v>
      </c>
      <c r="E2918" s="1" t="s">
        <v>1049</v>
      </c>
      <c r="F2918" s="1" t="s">
        <v>181</v>
      </c>
      <c r="G2918" s="1" t="s">
        <v>1064</v>
      </c>
      <c r="H2918" s="1" t="s">
        <v>7783</v>
      </c>
      <c r="I2918" s="1">
        <f>+Territorio[[#This Row],[id]]</f>
        <v>2908</v>
      </c>
    </row>
    <row r="2919" spans="2:9" x14ac:dyDescent="0.3">
      <c r="B2919">
        <v>2909</v>
      </c>
      <c r="C2919" s="1" t="s">
        <v>7784</v>
      </c>
      <c r="D2919" s="1" t="s">
        <v>7785</v>
      </c>
      <c r="E2919" s="1" t="s">
        <v>1049</v>
      </c>
      <c r="F2919" s="1" t="s">
        <v>181</v>
      </c>
      <c r="G2919" s="1" t="s">
        <v>1064</v>
      </c>
      <c r="H2919" s="1" t="s">
        <v>7786</v>
      </c>
      <c r="I2919" s="1">
        <f>+Territorio[[#This Row],[id]]</f>
        <v>2909</v>
      </c>
    </row>
    <row r="2920" spans="2:9" x14ac:dyDescent="0.3">
      <c r="B2920">
        <v>2910</v>
      </c>
      <c r="C2920" s="1" t="s">
        <v>7787</v>
      </c>
      <c r="D2920" s="1" t="s">
        <v>7788</v>
      </c>
      <c r="E2920" s="1" t="s">
        <v>1049</v>
      </c>
      <c r="F2920" s="1" t="s">
        <v>181</v>
      </c>
      <c r="G2920" s="1" t="s">
        <v>1064</v>
      </c>
      <c r="H2920" s="1" t="s">
        <v>7789</v>
      </c>
      <c r="I2920" s="1">
        <f>+Territorio[[#This Row],[id]]</f>
        <v>2910</v>
      </c>
    </row>
    <row r="2921" spans="2:9" x14ac:dyDescent="0.3">
      <c r="B2921">
        <v>2911</v>
      </c>
      <c r="C2921" s="1" t="s">
        <v>7790</v>
      </c>
      <c r="D2921" s="1" t="s">
        <v>7791</v>
      </c>
      <c r="E2921" s="1" t="s">
        <v>1049</v>
      </c>
      <c r="F2921" s="1" t="s">
        <v>181</v>
      </c>
      <c r="G2921" s="1" t="s">
        <v>1064</v>
      </c>
      <c r="H2921" s="1" t="s">
        <v>7792</v>
      </c>
      <c r="I2921" s="1">
        <f>+Territorio[[#This Row],[id]]</f>
        <v>2911</v>
      </c>
    </row>
    <row r="2922" spans="2:9" x14ac:dyDescent="0.3">
      <c r="B2922">
        <v>2912</v>
      </c>
      <c r="C2922" s="1" t="s">
        <v>7793</v>
      </c>
      <c r="D2922" s="1" t="s">
        <v>7794</v>
      </c>
      <c r="E2922" s="1" t="s">
        <v>1049</v>
      </c>
      <c r="F2922" s="1" t="s">
        <v>181</v>
      </c>
      <c r="G2922" s="1" t="s">
        <v>1064</v>
      </c>
      <c r="H2922" s="1" t="s">
        <v>7795</v>
      </c>
      <c r="I2922" s="1">
        <f>+Territorio[[#This Row],[id]]</f>
        <v>2912</v>
      </c>
    </row>
    <row r="2923" spans="2:9" x14ac:dyDescent="0.3">
      <c r="B2923">
        <v>2913</v>
      </c>
      <c r="C2923" s="1" t="s">
        <v>7796</v>
      </c>
      <c r="D2923" s="1" t="s">
        <v>7797</v>
      </c>
      <c r="E2923" s="1" t="s">
        <v>1049</v>
      </c>
      <c r="F2923" s="1" t="s">
        <v>181</v>
      </c>
      <c r="G2923" s="1" t="s">
        <v>1064</v>
      </c>
      <c r="H2923" s="1" t="s">
        <v>7798</v>
      </c>
      <c r="I2923" s="1">
        <f>+Territorio[[#This Row],[id]]</f>
        <v>2913</v>
      </c>
    </row>
    <row r="2924" spans="2:9" x14ac:dyDescent="0.3">
      <c r="B2924">
        <v>2914</v>
      </c>
      <c r="C2924" s="1" t="s">
        <v>1750</v>
      </c>
      <c r="D2924" s="1" t="s">
        <v>7799</v>
      </c>
      <c r="E2924" s="1" t="s">
        <v>1049</v>
      </c>
      <c r="F2924" s="1" t="s">
        <v>181</v>
      </c>
      <c r="G2924" s="1" t="s">
        <v>1064</v>
      </c>
      <c r="H2924" s="1" t="s">
        <v>7800</v>
      </c>
      <c r="I2924" s="1">
        <f>+Territorio[[#This Row],[id]]</f>
        <v>2914</v>
      </c>
    </row>
    <row r="2925" spans="2:9" x14ac:dyDescent="0.3">
      <c r="B2925">
        <v>2915</v>
      </c>
      <c r="C2925" s="1" t="s">
        <v>7801</v>
      </c>
      <c r="D2925" s="1" t="s">
        <v>7802</v>
      </c>
      <c r="E2925" s="1" t="s">
        <v>1049</v>
      </c>
      <c r="F2925" s="1" t="s">
        <v>181</v>
      </c>
      <c r="G2925" s="1" t="s">
        <v>1064</v>
      </c>
      <c r="H2925" s="1" t="s">
        <v>7803</v>
      </c>
      <c r="I2925" s="1">
        <f>+Territorio[[#This Row],[id]]</f>
        <v>2915</v>
      </c>
    </row>
    <row r="2926" spans="2:9" x14ac:dyDescent="0.3">
      <c r="B2926">
        <v>2916</v>
      </c>
      <c r="C2926" s="1" t="s">
        <v>7804</v>
      </c>
      <c r="D2926" s="1" t="s">
        <v>7805</v>
      </c>
      <c r="E2926" s="1" t="s">
        <v>1049</v>
      </c>
      <c r="F2926" s="1" t="s">
        <v>181</v>
      </c>
      <c r="G2926" s="1" t="s">
        <v>1064</v>
      </c>
      <c r="H2926" s="1" t="s">
        <v>7806</v>
      </c>
      <c r="I2926" s="1">
        <f>+Territorio[[#This Row],[id]]</f>
        <v>2916</v>
      </c>
    </row>
    <row r="2927" spans="2:9" x14ac:dyDescent="0.3">
      <c r="B2927">
        <v>2917</v>
      </c>
      <c r="C2927" s="1" t="s">
        <v>7807</v>
      </c>
      <c r="D2927" s="1" t="s">
        <v>7808</v>
      </c>
      <c r="E2927" s="1" t="s">
        <v>1049</v>
      </c>
      <c r="F2927" s="1" t="s">
        <v>181</v>
      </c>
      <c r="G2927" s="1" t="s">
        <v>1064</v>
      </c>
      <c r="H2927" s="1" t="s">
        <v>7809</v>
      </c>
      <c r="I2927" s="1">
        <f>+Territorio[[#This Row],[id]]</f>
        <v>2917</v>
      </c>
    </row>
    <row r="2928" spans="2:9" x14ac:dyDescent="0.3">
      <c r="B2928">
        <v>2918</v>
      </c>
      <c r="C2928" s="1" t="s">
        <v>7810</v>
      </c>
      <c r="D2928" s="1" t="s">
        <v>7811</v>
      </c>
      <c r="E2928" s="1" t="s">
        <v>1049</v>
      </c>
      <c r="F2928" s="1" t="s">
        <v>181</v>
      </c>
      <c r="G2928" s="1" t="s">
        <v>1064</v>
      </c>
      <c r="H2928" s="1" t="s">
        <v>7812</v>
      </c>
      <c r="I2928" s="1">
        <f>+Territorio[[#This Row],[id]]</f>
        <v>2918</v>
      </c>
    </row>
    <row r="2929" spans="2:9" x14ac:dyDescent="0.3">
      <c r="B2929">
        <v>2919</v>
      </c>
      <c r="C2929" s="1" t="s">
        <v>7813</v>
      </c>
      <c r="D2929" s="1" t="s">
        <v>7814</v>
      </c>
      <c r="E2929" s="1" t="s">
        <v>1049</v>
      </c>
      <c r="F2929" s="1" t="s">
        <v>181</v>
      </c>
      <c r="G2929" s="1" t="s">
        <v>1064</v>
      </c>
      <c r="H2929" s="1" t="s">
        <v>7815</v>
      </c>
      <c r="I2929" s="1">
        <f>+Territorio[[#This Row],[id]]</f>
        <v>2919</v>
      </c>
    </row>
    <row r="2930" spans="2:9" x14ac:dyDescent="0.3">
      <c r="B2930">
        <v>2920</v>
      </c>
      <c r="C2930" s="1" t="s">
        <v>7816</v>
      </c>
      <c r="D2930" s="1" t="s">
        <v>7817</v>
      </c>
      <c r="E2930" s="1" t="s">
        <v>1049</v>
      </c>
      <c r="F2930" s="1" t="s">
        <v>181</v>
      </c>
      <c r="G2930" s="1" t="s">
        <v>1064</v>
      </c>
      <c r="H2930" s="1" t="s">
        <v>7818</v>
      </c>
      <c r="I2930" s="1">
        <f>+Territorio[[#This Row],[id]]</f>
        <v>2920</v>
      </c>
    </row>
    <row r="2931" spans="2:9" x14ac:dyDescent="0.3">
      <c r="B2931">
        <v>2921</v>
      </c>
      <c r="C2931" s="1" t="s">
        <v>351</v>
      </c>
      <c r="D2931" s="1" t="s">
        <v>7819</v>
      </c>
      <c r="E2931" s="1" t="s">
        <v>1049</v>
      </c>
      <c r="F2931" s="1" t="s">
        <v>181</v>
      </c>
      <c r="G2931" s="1" t="s">
        <v>1064</v>
      </c>
      <c r="H2931" s="1" t="s">
        <v>7820</v>
      </c>
      <c r="I2931" s="1">
        <f>+Territorio[[#This Row],[id]]</f>
        <v>2921</v>
      </c>
    </row>
    <row r="2932" spans="2:9" x14ac:dyDescent="0.3">
      <c r="B2932">
        <v>2922</v>
      </c>
      <c r="C2932" s="1" t="s">
        <v>7821</v>
      </c>
      <c r="D2932" s="1" t="s">
        <v>7822</v>
      </c>
      <c r="E2932" s="1" t="s">
        <v>1049</v>
      </c>
      <c r="F2932" s="1" t="s">
        <v>181</v>
      </c>
      <c r="G2932" s="1" t="s">
        <v>1064</v>
      </c>
      <c r="H2932" s="1" t="s">
        <v>7823</v>
      </c>
      <c r="I2932" s="1">
        <f>+Territorio[[#This Row],[id]]</f>
        <v>2922</v>
      </c>
    </row>
    <row r="2933" spans="2:9" x14ac:dyDescent="0.3">
      <c r="B2933">
        <v>2923</v>
      </c>
      <c r="C2933" s="1" t="s">
        <v>7824</v>
      </c>
      <c r="D2933" s="1" t="s">
        <v>7825</v>
      </c>
      <c r="E2933" s="1" t="s">
        <v>1049</v>
      </c>
      <c r="F2933" s="1" t="s">
        <v>181</v>
      </c>
      <c r="G2933" s="1" t="s">
        <v>1064</v>
      </c>
      <c r="H2933" s="1" t="s">
        <v>7826</v>
      </c>
      <c r="I2933" s="1">
        <f>+Territorio[[#This Row],[id]]</f>
        <v>2923</v>
      </c>
    </row>
    <row r="2934" spans="2:9" x14ac:dyDescent="0.3">
      <c r="B2934">
        <v>2924</v>
      </c>
      <c r="C2934" s="1" t="s">
        <v>7827</v>
      </c>
      <c r="D2934" s="1" t="s">
        <v>7828</v>
      </c>
      <c r="E2934" s="1" t="s">
        <v>1049</v>
      </c>
      <c r="F2934" s="1" t="s">
        <v>181</v>
      </c>
      <c r="G2934" s="1" t="s">
        <v>1064</v>
      </c>
      <c r="H2934" s="1" t="s">
        <v>7829</v>
      </c>
      <c r="I2934" s="1">
        <f>+Territorio[[#This Row],[id]]</f>
        <v>2924</v>
      </c>
    </row>
    <row r="2935" spans="2:9" x14ac:dyDescent="0.3">
      <c r="B2935">
        <v>2925</v>
      </c>
      <c r="C2935" s="1" t="s">
        <v>7830</v>
      </c>
      <c r="D2935" s="1" t="s">
        <v>7831</v>
      </c>
      <c r="E2935" s="1" t="s">
        <v>1049</v>
      </c>
      <c r="F2935" s="1" t="s">
        <v>181</v>
      </c>
      <c r="G2935" s="1" t="s">
        <v>1064</v>
      </c>
      <c r="H2935" s="1" t="s">
        <v>7832</v>
      </c>
      <c r="I2935" s="1">
        <f>+Territorio[[#This Row],[id]]</f>
        <v>2925</v>
      </c>
    </row>
    <row r="2936" spans="2:9" x14ac:dyDescent="0.3">
      <c r="B2936">
        <v>2926</v>
      </c>
      <c r="C2936" s="1" t="s">
        <v>2245</v>
      </c>
      <c r="D2936" s="1" t="s">
        <v>4960</v>
      </c>
      <c r="E2936" s="1" t="s">
        <v>1049</v>
      </c>
      <c r="F2936" s="1" t="s">
        <v>181</v>
      </c>
      <c r="G2936" s="1" t="s">
        <v>1064</v>
      </c>
      <c r="H2936" s="1" t="s">
        <v>7833</v>
      </c>
      <c r="I2936" s="1">
        <f>+Territorio[[#This Row],[id]]</f>
        <v>2926</v>
      </c>
    </row>
    <row r="2937" spans="2:9" x14ac:dyDescent="0.3">
      <c r="B2937">
        <v>2927</v>
      </c>
      <c r="C2937" s="1" t="s">
        <v>7834</v>
      </c>
      <c r="D2937" s="1" t="s">
        <v>4963</v>
      </c>
      <c r="E2937" s="1" t="s">
        <v>1049</v>
      </c>
      <c r="F2937" s="1" t="s">
        <v>181</v>
      </c>
      <c r="G2937" s="1" t="s">
        <v>1064</v>
      </c>
      <c r="H2937" s="1" t="s">
        <v>7835</v>
      </c>
      <c r="I2937" s="1">
        <f>+Territorio[[#This Row],[id]]</f>
        <v>2927</v>
      </c>
    </row>
    <row r="2938" spans="2:9" x14ac:dyDescent="0.3">
      <c r="B2938">
        <v>2928</v>
      </c>
      <c r="C2938" s="1" t="s">
        <v>1246</v>
      </c>
      <c r="D2938" s="1" t="s">
        <v>7836</v>
      </c>
      <c r="E2938" s="1" t="s">
        <v>1049</v>
      </c>
      <c r="F2938" s="1" t="s">
        <v>181</v>
      </c>
      <c r="G2938" s="1" t="s">
        <v>1064</v>
      </c>
      <c r="H2938" s="1" t="s">
        <v>7837</v>
      </c>
      <c r="I2938" s="1">
        <f>+Territorio[[#This Row],[id]]</f>
        <v>2928</v>
      </c>
    </row>
    <row r="2939" spans="2:9" x14ac:dyDescent="0.3">
      <c r="B2939">
        <v>2929</v>
      </c>
      <c r="C2939" s="1" t="s">
        <v>7838</v>
      </c>
      <c r="D2939" s="1" t="s">
        <v>7839</v>
      </c>
      <c r="E2939" s="1" t="s">
        <v>1049</v>
      </c>
      <c r="F2939" s="1" t="s">
        <v>181</v>
      </c>
      <c r="G2939" s="1" t="s">
        <v>1064</v>
      </c>
      <c r="H2939" s="1" t="s">
        <v>7840</v>
      </c>
      <c r="I2939" s="1">
        <f>+Territorio[[#This Row],[id]]</f>
        <v>2929</v>
      </c>
    </row>
    <row r="2940" spans="2:9" x14ac:dyDescent="0.3">
      <c r="B2940">
        <v>2930</v>
      </c>
      <c r="C2940" s="1" t="s">
        <v>7841</v>
      </c>
      <c r="D2940" s="1" t="s">
        <v>4966</v>
      </c>
      <c r="E2940" s="1" t="s">
        <v>1049</v>
      </c>
      <c r="F2940" s="1" t="s">
        <v>181</v>
      </c>
      <c r="G2940" s="1" t="s">
        <v>1064</v>
      </c>
      <c r="H2940" s="1" t="s">
        <v>7842</v>
      </c>
      <c r="I2940" s="1">
        <f>+Territorio[[#This Row],[id]]</f>
        <v>2930</v>
      </c>
    </row>
    <row r="2941" spans="2:9" x14ac:dyDescent="0.3">
      <c r="B2941">
        <v>2931</v>
      </c>
      <c r="C2941" s="1" t="s">
        <v>7843</v>
      </c>
      <c r="D2941" s="1" t="s">
        <v>4969</v>
      </c>
      <c r="E2941" s="1" t="s">
        <v>1049</v>
      </c>
      <c r="F2941" s="1" t="s">
        <v>181</v>
      </c>
      <c r="G2941" s="1" t="s">
        <v>1064</v>
      </c>
      <c r="H2941" s="1" t="s">
        <v>7844</v>
      </c>
      <c r="I2941" s="1">
        <f>+Territorio[[#This Row],[id]]</f>
        <v>2931</v>
      </c>
    </row>
    <row r="2942" spans="2:9" x14ac:dyDescent="0.3">
      <c r="B2942">
        <v>2932</v>
      </c>
      <c r="C2942" s="1" t="s">
        <v>7845</v>
      </c>
      <c r="D2942" s="1" t="s">
        <v>4972</v>
      </c>
      <c r="E2942" s="1" t="s">
        <v>1049</v>
      </c>
      <c r="F2942" s="1" t="s">
        <v>181</v>
      </c>
      <c r="G2942" s="1" t="s">
        <v>1064</v>
      </c>
      <c r="H2942" s="1" t="s">
        <v>7846</v>
      </c>
      <c r="I2942" s="1">
        <f>+Territorio[[#This Row],[id]]</f>
        <v>2932</v>
      </c>
    </row>
    <row r="2943" spans="2:9" x14ac:dyDescent="0.3">
      <c r="B2943">
        <v>2933</v>
      </c>
      <c r="C2943" s="1" t="s">
        <v>1389</v>
      </c>
      <c r="D2943" s="1" t="s">
        <v>7847</v>
      </c>
      <c r="E2943" s="1" t="s">
        <v>1049</v>
      </c>
      <c r="F2943" s="1" t="s">
        <v>181</v>
      </c>
      <c r="G2943" s="1" t="s">
        <v>1064</v>
      </c>
      <c r="H2943" s="1" t="s">
        <v>7848</v>
      </c>
      <c r="I2943" s="1">
        <f>+Territorio[[#This Row],[id]]</f>
        <v>2933</v>
      </c>
    </row>
    <row r="2944" spans="2:9" x14ac:dyDescent="0.3">
      <c r="B2944">
        <v>2934</v>
      </c>
      <c r="C2944" s="1" t="s">
        <v>7849</v>
      </c>
      <c r="D2944" s="1" t="s">
        <v>7850</v>
      </c>
      <c r="E2944" s="1" t="s">
        <v>1049</v>
      </c>
      <c r="F2944" s="1" t="s">
        <v>181</v>
      </c>
      <c r="G2944" s="1" t="s">
        <v>1064</v>
      </c>
      <c r="H2944" s="1" t="s">
        <v>7851</v>
      </c>
      <c r="I2944" s="1">
        <f>+Territorio[[#This Row],[id]]</f>
        <v>2934</v>
      </c>
    </row>
    <row r="2945" spans="2:9" x14ac:dyDescent="0.3">
      <c r="B2945">
        <v>2935</v>
      </c>
      <c r="C2945" s="1" t="s">
        <v>7852</v>
      </c>
      <c r="D2945" s="1" t="s">
        <v>7853</v>
      </c>
      <c r="E2945" s="1" t="s">
        <v>1049</v>
      </c>
      <c r="F2945" s="1" t="s">
        <v>181</v>
      </c>
      <c r="G2945" s="1" t="s">
        <v>1064</v>
      </c>
      <c r="H2945" s="1" t="s">
        <v>7854</v>
      </c>
      <c r="I2945" s="1">
        <f>+Territorio[[#This Row],[id]]</f>
        <v>2935</v>
      </c>
    </row>
    <row r="2946" spans="2:9" x14ac:dyDescent="0.3">
      <c r="B2946">
        <v>2936</v>
      </c>
      <c r="C2946" s="1" t="s">
        <v>7855</v>
      </c>
      <c r="D2946" s="1" t="s">
        <v>7856</v>
      </c>
      <c r="E2946" s="1" t="s">
        <v>1049</v>
      </c>
      <c r="F2946" s="1" t="s">
        <v>181</v>
      </c>
      <c r="G2946" s="1" t="s">
        <v>1064</v>
      </c>
      <c r="H2946" s="1" t="s">
        <v>7857</v>
      </c>
      <c r="I2946" s="1">
        <f>+Territorio[[#This Row],[id]]</f>
        <v>2936</v>
      </c>
    </row>
    <row r="2947" spans="2:9" x14ac:dyDescent="0.3">
      <c r="B2947">
        <v>2937</v>
      </c>
      <c r="C2947" s="1" t="s">
        <v>1252</v>
      </c>
      <c r="D2947" s="1" t="s">
        <v>7858</v>
      </c>
      <c r="E2947" s="1" t="s">
        <v>1049</v>
      </c>
      <c r="F2947" s="1" t="s">
        <v>181</v>
      </c>
      <c r="G2947" s="1" t="s">
        <v>1064</v>
      </c>
      <c r="H2947" s="1" t="s">
        <v>7859</v>
      </c>
      <c r="I2947" s="1">
        <f>+Territorio[[#This Row],[id]]</f>
        <v>2937</v>
      </c>
    </row>
    <row r="2948" spans="2:9" x14ac:dyDescent="0.3">
      <c r="B2948">
        <v>2938</v>
      </c>
      <c r="C2948" s="1" t="s">
        <v>7860</v>
      </c>
      <c r="D2948" s="1" t="s">
        <v>7861</v>
      </c>
      <c r="E2948" s="1" t="s">
        <v>1049</v>
      </c>
      <c r="F2948" s="1" t="s">
        <v>181</v>
      </c>
      <c r="G2948" s="1" t="s">
        <v>1064</v>
      </c>
      <c r="H2948" s="1" t="s">
        <v>7862</v>
      </c>
      <c r="I2948" s="1">
        <f>+Territorio[[#This Row],[id]]</f>
        <v>2938</v>
      </c>
    </row>
    <row r="2949" spans="2:9" x14ac:dyDescent="0.3">
      <c r="B2949">
        <v>2939</v>
      </c>
      <c r="C2949" s="1" t="s">
        <v>7863</v>
      </c>
      <c r="D2949" s="1" t="s">
        <v>7864</v>
      </c>
      <c r="E2949" s="1" t="s">
        <v>1049</v>
      </c>
      <c r="F2949" s="1" t="s">
        <v>181</v>
      </c>
      <c r="G2949" s="1" t="s">
        <v>1064</v>
      </c>
      <c r="H2949" s="1" t="s">
        <v>7865</v>
      </c>
      <c r="I2949" s="1">
        <f>+Territorio[[#This Row],[id]]</f>
        <v>2939</v>
      </c>
    </row>
    <row r="2950" spans="2:9" x14ac:dyDescent="0.3">
      <c r="B2950">
        <v>2940</v>
      </c>
      <c r="C2950" s="1" t="s">
        <v>7866</v>
      </c>
      <c r="D2950" s="1" t="s">
        <v>7867</v>
      </c>
      <c r="E2950" s="1" t="s">
        <v>1049</v>
      </c>
      <c r="F2950" s="1" t="s">
        <v>181</v>
      </c>
      <c r="G2950" s="1" t="s">
        <v>1064</v>
      </c>
      <c r="H2950" s="1" t="s">
        <v>7868</v>
      </c>
      <c r="I2950" s="1">
        <f>+Territorio[[#This Row],[id]]</f>
        <v>2940</v>
      </c>
    </row>
    <row r="2951" spans="2:9" x14ac:dyDescent="0.3">
      <c r="B2951">
        <v>2941</v>
      </c>
      <c r="C2951" s="1" t="s">
        <v>7869</v>
      </c>
      <c r="D2951" s="1" t="s">
        <v>7870</v>
      </c>
      <c r="E2951" s="1" t="s">
        <v>1049</v>
      </c>
      <c r="F2951" s="1" t="s">
        <v>181</v>
      </c>
      <c r="G2951" s="1" t="s">
        <v>1064</v>
      </c>
      <c r="H2951" s="1" t="s">
        <v>7871</v>
      </c>
      <c r="I2951" s="1">
        <f>+Territorio[[#This Row],[id]]</f>
        <v>2941</v>
      </c>
    </row>
    <row r="2952" spans="2:9" x14ac:dyDescent="0.3">
      <c r="B2952">
        <v>2942</v>
      </c>
      <c r="C2952" s="1" t="s">
        <v>2250</v>
      </c>
      <c r="D2952" s="1" t="s">
        <v>7872</v>
      </c>
      <c r="E2952" s="1" t="s">
        <v>1049</v>
      </c>
      <c r="F2952" s="1" t="s">
        <v>181</v>
      </c>
      <c r="G2952" s="1" t="s">
        <v>1064</v>
      </c>
      <c r="H2952" s="1" t="s">
        <v>7873</v>
      </c>
      <c r="I2952" s="1">
        <f>+Territorio[[#This Row],[id]]</f>
        <v>2942</v>
      </c>
    </row>
    <row r="2953" spans="2:9" x14ac:dyDescent="0.3">
      <c r="B2953">
        <v>2943</v>
      </c>
      <c r="C2953" s="1" t="s">
        <v>7506</v>
      </c>
      <c r="D2953" s="1" t="s">
        <v>7874</v>
      </c>
      <c r="E2953" s="1" t="s">
        <v>1049</v>
      </c>
      <c r="F2953" s="1" t="s">
        <v>181</v>
      </c>
      <c r="G2953" s="1" t="s">
        <v>1064</v>
      </c>
      <c r="H2953" s="1" t="s">
        <v>7875</v>
      </c>
      <c r="I2953" s="1">
        <f>+Territorio[[#This Row],[id]]</f>
        <v>2943</v>
      </c>
    </row>
    <row r="2954" spans="2:9" x14ac:dyDescent="0.3">
      <c r="B2954">
        <v>2944</v>
      </c>
      <c r="C2954" s="1" t="s">
        <v>7876</v>
      </c>
      <c r="D2954" s="1" t="s">
        <v>7877</v>
      </c>
      <c r="E2954" s="1" t="s">
        <v>1049</v>
      </c>
      <c r="F2954" s="1" t="s">
        <v>181</v>
      </c>
      <c r="G2954" s="1" t="s">
        <v>1064</v>
      </c>
      <c r="H2954" s="1" t="s">
        <v>7878</v>
      </c>
      <c r="I2954" s="1">
        <f>+Territorio[[#This Row],[id]]</f>
        <v>2944</v>
      </c>
    </row>
    <row r="2955" spans="2:9" x14ac:dyDescent="0.3">
      <c r="B2955">
        <v>2945</v>
      </c>
      <c r="C2955" s="1" t="s">
        <v>7879</v>
      </c>
      <c r="D2955" s="1" t="s">
        <v>7880</v>
      </c>
      <c r="E2955" s="1" t="s">
        <v>1049</v>
      </c>
      <c r="F2955" s="1" t="s">
        <v>181</v>
      </c>
      <c r="G2955" s="1" t="s">
        <v>1064</v>
      </c>
      <c r="H2955" s="1" t="s">
        <v>7881</v>
      </c>
      <c r="I2955" s="1">
        <f>+Territorio[[#This Row],[id]]</f>
        <v>2945</v>
      </c>
    </row>
    <row r="2956" spans="2:9" x14ac:dyDescent="0.3">
      <c r="B2956">
        <v>2946</v>
      </c>
      <c r="C2956" s="1" t="s">
        <v>7882</v>
      </c>
      <c r="D2956" s="1" t="s">
        <v>7883</v>
      </c>
      <c r="E2956" s="1" t="s">
        <v>1049</v>
      </c>
      <c r="F2956" s="1" t="s">
        <v>181</v>
      </c>
      <c r="G2956" s="1" t="s">
        <v>1064</v>
      </c>
      <c r="H2956" s="1" t="s">
        <v>7884</v>
      </c>
      <c r="I2956" s="1">
        <f>+Territorio[[#This Row],[id]]</f>
        <v>2946</v>
      </c>
    </row>
    <row r="2957" spans="2:9" x14ac:dyDescent="0.3">
      <c r="B2957">
        <v>2947</v>
      </c>
      <c r="C2957" s="1" t="s">
        <v>5446</v>
      </c>
      <c r="D2957" s="1" t="s">
        <v>7885</v>
      </c>
      <c r="E2957" s="1" t="s">
        <v>1049</v>
      </c>
      <c r="F2957" s="1" t="s">
        <v>181</v>
      </c>
      <c r="G2957" s="1" t="s">
        <v>1064</v>
      </c>
      <c r="H2957" s="1" t="s">
        <v>7886</v>
      </c>
      <c r="I2957" s="1">
        <f>+Territorio[[#This Row],[id]]</f>
        <v>2947</v>
      </c>
    </row>
    <row r="2958" spans="2:9" x14ac:dyDescent="0.3">
      <c r="B2958">
        <v>2948</v>
      </c>
      <c r="C2958" s="1" t="s">
        <v>7887</v>
      </c>
      <c r="D2958" s="1" t="s">
        <v>7888</v>
      </c>
      <c r="E2958" s="1" t="s">
        <v>1049</v>
      </c>
      <c r="F2958" s="1" t="s">
        <v>181</v>
      </c>
      <c r="G2958" s="1" t="s">
        <v>1064</v>
      </c>
      <c r="H2958" s="1" t="s">
        <v>7889</v>
      </c>
      <c r="I2958" s="1">
        <f>+Territorio[[#This Row],[id]]</f>
        <v>2948</v>
      </c>
    </row>
    <row r="2959" spans="2:9" x14ac:dyDescent="0.3">
      <c r="B2959">
        <v>2949</v>
      </c>
      <c r="C2959" s="1" t="s">
        <v>7890</v>
      </c>
      <c r="D2959" s="1" t="s">
        <v>7891</v>
      </c>
      <c r="E2959" s="1" t="s">
        <v>1049</v>
      </c>
      <c r="F2959" s="1" t="s">
        <v>181</v>
      </c>
      <c r="G2959" s="1" t="s">
        <v>1064</v>
      </c>
      <c r="H2959" s="1" t="s">
        <v>7892</v>
      </c>
      <c r="I2959" s="1">
        <f>+Territorio[[#This Row],[id]]</f>
        <v>2949</v>
      </c>
    </row>
    <row r="2960" spans="2:9" x14ac:dyDescent="0.3">
      <c r="B2960">
        <v>2950</v>
      </c>
      <c r="C2960" s="1" t="s">
        <v>2256</v>
      </c>
      <c r="D2960" s="1" t="s">
        <v>7893</v>
      </c>
      <c r="E2960" s="1" t="s">
        <v>1049</v>
      </c>
      <c r="F2960" s="1" t="s">
        <v>181</v>
      </c>
      <c r="G2960" s="1" t="s">
        <v>1064</v>
      </c>
      <c r="H2960" s="1" t="s">
        <v>7894</v>
      </c>
      <c r="I2960" s="1">
        <f>+Territorio[[#This Row],[id]]</f>
        <v>2950</v>
      </c>
    </row>
    <row r="2961" spans="2:9" x14ac:dyDescent="0.3">
      <c r="B2961">
        <v>2951</v>
      </c>
      <c r="C2961" s="1" t="s">
        <v>5446</v>
      </c>
      <c r="D2961" s="1" t="s">
        <v>7895</v>
      </c>
      <c r="E2961" s="1" t="s">
        <v>1049</v>
      </c>
      <c r="F2961" s="1" t="s">
        <v>181</v>
      </c>
      <c r="G2961" s="1" t="s">
        <v>1064</v>
      </c>
      <c r="H2961" s="1" t="s">
        <v>7896</v>
      </c>
      <c r="I2961" s="1">
        <f>+Territorio[[#This Row],[id]]</f>
        <v>2951</v>
      </c>
    </row>
    <row r="2962" spans="2:9" x14ac:dyDescent="0.3">
      <c r="B2962">
        <v>2952</v>
      </c>
      <c r="C2962" s="1" t="s">
        <v>1031</v>
      </c>
      <c r="D2962" s="1" t="s">
        <v>7897</v>
      </c>
      <c r="E2962" s="1" t="s">
        <v>1049</v>
      </c>
      <c r="F2962" s="1" t="s">
        <v>181</v>
      </c>
      <c r="G2962" s="1" t="s">
        <v>1064</v>
      </c>
      <c r="H2962" s="1" t="s">
        <v>7898</v>
      </c>
      <c r="I2962" s="1">
        <f>+Territorio[[#This Row],[id]]</f>
        <v>2952</v>
      </c>
    </row>
    <row r="2963" spans="2:9" x14ac:dyDescent="0.3">
      <c r="B2963">
        <v>2953</v>
      </c>
      <c r="C2963" s="1" t="s">
        <v>7899</v>
      </c>
      <c r="D2963" s="1" t="s">
        <v>7900</v>
      </c>
      <c r="E2963" s="1" t="s">
        <v>1049</v>
      </c>
      <c r="F2963" s="1" t="s">
        <v>181</v>
      </c>
      <c r="G2963" s="1" t="s">
        <v>1064</v>
      </c>
      <c r="H2963" s="1" t="s">
        <v>7901</v>
      </c>
      <c r="I2963" s="1">
        <f>+Territorio[[#This Row],[id]]</f>
        <v>2953</v>
      </c>
    </row>
    <row r="2964" spans="2:9" x14ac:dyDescent="0.3">
      <c r="B2964">
        <v>2954</v>
      </c>
      <c r="C2964" s="1" t="s">
        <v>7902</v>
      </c>
      <c r="D2964" s="1" t="s">
        <v>7903</v>
      </c>
      <c r="E2964" s="1" t="s">
        <v>1049</v>
      </c>
      <c r="F2964" s="1" t="s">
        <v>181</v>
      </c>
      <c r="G2964" s="1" t="s">
        <v>1064</v>
      </c>
      <c r="H2964" s="1" t="s">
        <v>7904</v>
      </c>
      <c r="I2964" s="1">
        <f>+Territorio[[#This Row],[id]]</f>
        <v>2954</v>
      </c>
    </row>
    <row r="2965" spans="2:9" x14ac:dyDescent="0.3">
      <c r="B2965">
        <v>2955</v>
      </c>
      <c r="C2965" s="1" t="s">
        <v>7905</v>
      </c>
      <c r="D2965" s="1" t="s">
        <v>7906</v>
      </c>
      <c r="E2965" s="1" t="s">
        <v>1049</v>
      </c>
      <c r="F2965" s="1" t="s">
        <v>181</v>
      </c>
      <c r="G2965" s="1" t="s">
        <v>1064</v>
      </c>
      <c r="H2965" s="1" t="s">
        <v>7907</v>
      </c>
      <c r="I2965" s="1">
        <f>+Territorio[[#This Row],[id]]</f>
        <v>2955</v>
      </c>
    </row>
    <row r="2966" spans="2:9" x14ac:dyDescent="0.3">
      <c r="B2966">
        <v>2956</v>
      </c>
      <c r="C2966" s="1" t="s">
        <v>7908</v>
      </c>
      <c r="D2966" s="1" t="s">
        <v>7909</v>
      </c>
      <c r="E2966" s="1" t="s">
        <v>1049</v>
      </c>
      <c r="F2966" s="1" t="s">
        <v>181</v>
      </c>
      <c r="G2966" s="1" t="s">
        <v>1064</v>
      </c>
      <c r="H2966" s="1" t="s">
        <v>7910</v>
      </c>
      <c r="I2966" s="1">
        <f>+Territorio[[#This Row],[id]]</f>
        <v>2956</v>
      </c>
    </row>
    <row r="2967" spans="2:9" x14ac:dyDescent="0.3">
      <c r="B2967">
        <v>2957</v>
      </c>
      <c r="C2967" s="1" t="s">
        <v>885</v>
      </c>
      <c r="D2967" s="1" t="s">
        <v>7911</v>
      </c>
      <c r="E2967" s="1" t="s">
        <v>1049</v>
      </c>
      <c r="F2967" s="1" t="s">
        <v>181</v>
      </c>
      <c r="G2967" s="1" t="s">
        <v>1064</v>
      </c>
      <c r="H2967" s="1" t="s">
        <v>7912</v>
      </c>
      <c r="I2967" s="1">
        <f>+Territorio[[#This Row],[id]]</f>
        <v>2957</v>
      </c>
    </row>
    <row r="2968" spans="2:9" x14ac:dyDescent="0.3">
      <c r="B2968">
        <v>2958</v>
      </c>
      <c r="C2968" s="1" t="s">
        <v>7913</v>
      </c>
      <c r="D2968" s="1" t="s">
        <v>7914</v>
      </c>
      <c r="E2968" s="1" t="s">
        <v>1049</v>
      </c>
      <c r="F2968" s="1" t="s">
        <v>181</v>
      </c>
      <c r="G2968" s="1" t="s">
        <v>1064</v>
      </c>
      <c r="H2968" s="1" t="s">
        <v>7915</v>
      </c>
      <c r="I2968" s="1">
        <f>+Territorio[[#This Row],[id]]</f>
        <v>2958</v>
      </c>
    </row>
    <row r="2969" spans="2:9" x14ac:dyDescent="0.3">
      <c r="B2969">
        <v>2959</v>
      </c>
      <c r="C2969" s="1" t="s">
        <v>2262</v>
      </c>
      <c r="D2969" s="1" t="s">
        <v>7916</v>
      </c>
      <c r="E2969" s="1" t="s">
        <v>1049</v>
      </c>
      <c r="F2969" s="1" t="s">
        <v>181</v>
      </c>
      <c r="G2969" s="1" t="s">
        <v>1064</v>
      </c>
      <c r="H2969" s="1" t="s">
        <v>7917</v>
      </c>
      <c r="I2969" s="1">
        <f>+Territorio[[#This Row],[id]]</f>
        <v>2959</v>
      </c>
    </row>
    <row r="2970" spans="2:9" x14ac:dyDescent="0.3">
      <c r="B2970">
        <v>2960</v>
      </c>
      <c r="C2970" s="1" t="s">
        <v>7918</v>
      </c>
      <c r="D2970" s="1" t="s">
        <v>7919</v>
      </c>
      <c r="E2970" s="1" t="s">
        <v>1049</v>
      </c>
      <c r="F2970" s="1" t="s">
        <v>181</v>
      </c>
      <c r="G2970" s="1" t="s">
        <v>1064</v>
      </c>
      <c r="H2970" s="1" t="s">
        <v>7920</v>
      </c>
      <c r="I2970" s="1">
        <f>+Territorio[[#This Row],[id]]</f>
        <v>2960</v>
      </c>
    </row>
    <row r="2971" spans="2:9" x14ac:dyDescent="0.3">
      <c r="B2971">
        <v>2961</v>
      </c>
      <c r="C2971" s="1" t="s">
        <v>7921</v>
      </c>
      <c r="D2971" s="1" t="s">
        <v>7922</v>
      </c>
      <c r="E2971" s="1" t="s">
        <v>1049</v>
      </c>
      <c r="F2971" s="1" t="s">
        <v>181</v>
      </c>
      <c r="G2971" s="1" t="s">
        <v>1064</v>
      </c>
      <c r="H2971" s="1" t="s">
        <v>7923</v>
      </c>
      <c r="I2971" s="1">
        <f>+Territorio[[#This Row],[id]]</f>
        <v>2961</v>
      </c>
    </row>
    <row r="2972" spans="2:9" x14ac:dyDescent="0.3">
      <c r="B2972">
        <v>2962</v>
      </c>
      <c r="C2972" s="1" t="s">
        <v>739</v>
      </c>
      <c r="D2972" s="1" t="s">
        <v>7924</v>
      </c>
      <c r="E2972" s="1" t="s">
        <v>1049</v>
      </c>
      <c r="F2972" s="1" t="s">
        <v>181</v>
      </c>
      <c r="G2972" s="1" t="s">
        <v>1064</v>
      </c>
      <c r="H2972" s="1" t="s">
        <v>7925</v>
      </c>
      <c r="I2972" s="1">
        <f>+Territorio[[#This Row],[id]]</f>
        <v>2962</v>
      </c>
    </row>
    <row r="2973" spans="2:9" x14ac:dyDescent="0.3">
      <c r="B2973">
        <v>2963</v>
      </c>
      <c r="C2973" s="1" t="s">
        <v>7926</v>
      </c>
      <c r="D2973" s="1" t="s">
        <v>7927</v>
      </c>
      <c r="E2973" s="1" t="s">
        <v>1049</v>
      </c>
      <c r="F2973" s="1" t="s">
        <v>181</v>
      </c>
      <c r="G2973" s="1" t="s">
        <v>1064</v>
      </c>
      <c r="H2973" s="1" t="s">
        <v>7928</v>
      </c>
      <c r="I2973" s="1">
        <f>+Territorio[[#This Row],[id]]</f>
        <v>2963</v>
      </c>
    </row>
    <row r="2974" spans="2:9" x14ac:dyDescent="0.3">
      <c r="B2974">
        <v>2964</v>
      </c>
      <c r="C2974" s="1" t="s">
        <v>7929</v>
      </c>
      <c r="D2974" s="1" t="s">
        <v>7930</v>
      </c>
      <c r="E2974" s="1" t="s">
        <v>1049</v>
      </c>
      <c r="F2974" s="1" t="s">
        <v>181</v>
      </c>
      <c r="G2974" s="1" t="s">
        <v>1064</v>
      </c>
      <c r="H2974" s="1" t="s">
        <v>7931</v>
      </c>
      <c r="I2974" s="1">
        <f>+Territorio[[#This Row],[id]]</f>
        <v>2964</v>
      </c>
    </row>
    <row r="2975" spans="2:9" x14ac:dyDescent="0.3">
      <c r="B2975">
        <v>2965</v>
      </c>
      <c r="C2975" s="1" t="s">
        <v>4251</v>
      </c>
      <c r="D2975" s="1" t="s">
        <v>7932</v>
      </c>
      <c r="E2975" s="1" t="s">
        <v>1049</v>
      </c>
      <c r="F2975" s="1" t="s">
        <v>181</v>
      </c>
      <c r="G2975" s="1" t="s">
        <v>1064</v>
      </c>
      <c r="H2975" s="1" t="s">
        <v>7933</v>
      </c>
      <c r="I2975" s="1">
        <f>+Territorio[[#This Row],[id]]</f>
        <v>2965</v>
      </c>
    </row>
    <row r="2976" spans="2:9" x14ac:dyDescent="0.3">
      <c r="B2976">
        <v>2966</v>
      </c>
      <c r="C2976" s="1" t="s">
        <v>7934</v>
      </c>
      <c r="D2976" s="1" t="s">
        <v>7935</v>
      </c>
      <c r="E2976" s="1" t="s">
        <v>1049</v>
      </c>
      <c r="F2976" s="1" t="s">
        <v>181</v>
      </c>
      <c r="G2976" s="1" t="s">
        <v>1064</v>
      </c>
      <c r="H2976" s="1" t="s">
        <v>7936</v>
      </c>
      <c r="I2976" s="1">
        <f>+Territorio[[#This Row],[id]]</f>
        <v>2966</v>
      </c>
    </row>
    <row r="2977" spans="2:9" x14ac:dyDescent="0.3">
      <c r="B2977">
        <v>2967</v>
      </c>
      <c r="C2977" s="1" t="s">
        <v>2429</v>
      </c>
      <c r="D2977" s="1" t="s">
        <v>7937</v>
      </c>
      <c r="E2977" s="1" t="s">
        <v>1049</v>
      </c>
      <c r="F2977" s="1" t="s">
        <v>181</v>
      </c>
      <c r="G2977" s="1" t="s">
        <v>1064</v>
      </c>
      <c r="H2977" s="1" t="s">
        <v>7938</v>
      </c>
      <c r="I2977" s="1">
        <f>+Territorio[[#This Row],[id]]</f>
        <v>2967</v>
      </c>
    </row>
    <row r="2978" spans="2:9" x14ac:dyDescent="0.3">
      <c r="B2978">
        <v>2968</v>
      </c>
      <c r="C2978" s="1" t="s">
        <v>7385</v>
      </c>
      <c r="D2978" s="1" t="s">
        <v>7939</v>
      </c>
      <c r="E2978" s="1" t="s">
        <v>1049</v>
      </c>
      <c r="F2978" s="1" t="s">
        <v>181</v>
      </c>
      <c r="G2978" s="1" t="s">
        <v>1064</v>
      </c>
      <c r="H2978" s="1" t="s">
        <v>7940</v>
      </c>
      <c r="I2978" s="1">
        <f>+Territorio[[#This Row],[id]]</f>
        <v>2968</v>
      </c>
    </row>
    <row r="2979" spans="2:9" x14ac:dyDescent="0.3">
      <c r="B2979">
        <v>2969</v>
      </c>
      <c r="C2979" s="1" t="s">
        <v>1750</v>
      </c>
      <c r="D2979" s="1" t="s">
        <v>7941</v>
      </c>
      <c r="E2979" s="1" t="s">
        <v>1049</v>
      </c>
      <c r="F2979" s="1" t="s">
        <v>181</v>
      </c>
      <c r="G2979" s="1" t="s">
        <v>1064</v>
      </c>
      <c r="H2979" s="1" t="s">
        <v>7942</v>
      </c>
      <c r="I2979" s="1">
        <f>+Territorio[[#This Row],[id]]</f>
        <v>2969</v>
      </c>
    </row>
    <row r="2980" spans="2:9" x14ac:dyDescent="0.3">
      <c r="B2980">
        <v>2970</v>
      </c>
      <c r="C2980" s="1" t="s">
        <v>1812</v>
      </c>
      <c r="D2980" s="1" t="s">
        <v>7943</v>
      </c>
      <c r="E2980" s="1" t="s">
        <v>1049</v>
      </c>
      <c r="F2980" s="1" t="s">
        <v>181</v>
      </c>
      <c r="G2980" s="1" t="s">
        <v>1064</v>
      </c>
      <c r="H2980" s="1" t="s">
        <v>7944</v>
      </c>
      <c r="I2980" s="1">
        <f>+Territorio[[#This Row],[id]]</f>
        <v>2970</v>
      </c>
    </row>
    <row r="2981" spans="2:9" x14ac:dyDescent="0.3">
      <c r="B2981">
        <v>2971</v>
      </c>
      <c r="C2981" s="1" t="s">
        <v>6927</v>
      </c>
      <c r="D2981" s="1" t="s">
        <v>7945</v>
      </c>
      <c r="E2981" s="1" t="s">
        <v>1049</v>
      </c>
      <c r="F2981" s="1" t="s">
        <v>181</v>
      </c>
      <c r="G2981" s="1" t="s">
        <v>1064</v>
      </c>
      <c r="H2981" s="1" t="s">
        <v>7946</v>
      </c>
      <c r="I2981" s="1">
        <f>+Territorio[[#This Row],[id]]</f>
        <v>2971</v>
      </c>
    </row>
    <row r="2982" spans="2:9" x14ac:dyDescent="0.3">
      <c r="B2982">
        <v>2972</v>
      </c>
      <c r="C2982" s="1" t="s">
        <v>1240</v>
      </c>
      <c r="D2982" s="1" t="s">
        <v>7947</v>
      </c>
      <c r="E2982" s="1" t="s">
        <v>1049</v>
      </c>
      <c r="F2982" s="1" t="s">
        <v>181</v>
      </c>
      <c r="G2982" s="1" t="s">
        <v>1064</v>
      </c>
      <c r="H2982" s="1" t="s">
        <v>7948</v>
      </c>
      <c r="I2982" s="1">
        <f>+Territorio[[#This Row],[id]]</f>
        <v>2972</v>
      </c>
    </row>
    <row r="2983" spans="2:9" x14ac:dyDescent="0.3">
      <c r="B2983">
        <v>2973</v>
      </c>
      <c r="C2983" s="1" t="s">
        <v>7949</v>
      </c>
      <c r="D2983" s="1" t="s">
        <v>7950</v>
      </c>
      <c r="E2983" s="1" t="s">
        <v>1049</v>
      </c>
      <c r="F2983" s="1" t="s">
        <v>181</v>
      </c>
      <c r="G2983" s="1" t="s">
        <v>1064</v>
      </c>
      <c r="H2983" s="1" t="s">
        <v>7951</v>
      </c>
      <c r="I2983" s="1">
        <f>+Territorio[[#This Row],[id]]</f>
        <v>2973</v>
      </c>
    </row>
    <row r="2984" spans="2:9" x14ac:dyDescent="0.3">
      <c r="B2984">
        <v>2974</v>
      </c>
      <c r="C2984" s="1" t="s">
        <v>7952</v>
      </c>
      <c r="D2984" s="1" t="s">
        <v>7953</v>
      </c>
      <c r="E2984" s="1" t="s">
        <v>1049</v>
      </c>
      <c r="F2984" s="1" t="s">
        <v>181</v>
      </c>
      <c r="G2984" s="1" t="s">
        <v>1064</v>
      </c>
      <c r="H2984" s="1" t="s">
        <v>7954</v>
      </c>
      <c r="I2984" s="1">
        <f>+Territorio[[#This Row],[id]]</f>
        <v>2974</v>
      </c>
    </row>
    <row r="2985" spans="2:9" x14ac:dyDescent="0.3">
      <c r="B2985">
        <v>2975</v>
      </c>
      <c r="C2985" s="1" t="s">
        <v>2606</v>
      </c>
      <c r="D2985" s="1" t="s">
        <v>7955</v>
      </c>
      <c r="E2985" s="1" t="s">
        <v>1049</v>
      </c>
      <c r="F2985" s="1" t="s">
        <v>181</v>
      </c>
      <c r="G2985" s="1" t="s">
        <v>1064</v>
      </c>
      <c r="H2985" s="1" t="s">
        <v>7956</v>
      </c>
      <c r="I2985" s="1">
        <f>+Territorio[[#This Row],[id]]</f>
        <v>2975</v>
      </c>
    </row>
    <row r="2986" spans="2:9" x14ac:dyDescent="0.3">
      <c r="B2986">
        <v>2976</v>
      </c>
      <c r="C2986" s="1" t="s">
        <v>2270</v>
      </c>
      <c r="D2986" s="1" t="s">
        <v>7957</v>
      </c>
      <c r="E2986" s="1" t="s">
        <v>1049</v>
      </c>
      <c r="F2986" s="1" t="s">
        <v>181</v>
      </c>
      <c r="G2986" s="1" t="s">
        <v>1064</v>
      </c>
      <c r="H2986" s="1" t="s">
        <v>7958</v>
      </c>
      <c r="I2986" s="1">
        <f>+Territorio[[#This Row],[id]]</f>
        <v>2976</v>
      </c>
    </row>
    <row r="2987" spans="2:9" x14ac:dyDescent="0.3">
      <c r="B2987">
        <v>2977</v>
      </c>
      <c r="C2987" s="1" t="s">
        <v>7959</v>
      </c>
      <c r="D2987" s="1" t="s">
        <v>7960</v>
      </c>
      <c r="E2987" s="1" t="s">
        <v>1049</v>
      </c>
      <c r="F2987" s="1" t="s">
        <v>181</v>
      </c>
      <c r="G2987" s="1" t="s">
        <v>1064</v>
      </c>
      <c r="H2987" s="1" t="s">
        <v>7961</v>
      </c>
      <c r="I2987" s="1">
        <f>+Territorio[[#This Row],[id]]</f>
        <v>2977</v>
      </c>
    </row>
    <row r="2988" spans="2:9" x14ac:dyDescent="0.3">
      <c r="B2988">
        <v>2978</v>
      </c>
      <c r="C2988" s="1" t="s">
        <v>7962</v>
      </c>
      <c r="D2988" s="1" t="s">
        <v>7963</v>
      </c>
      <c r="E2988" s="1" t="s">
        <v>1049</v>
      </c>
      <c r="F2988" s="1" t="s">
        <v>181</v>
      </c>
      <c r="G2988" s="1" t="s">
        <v>1064</v>
      </c>
      <c r="H2988" s="1" t="s">
        <v>7964</v>
      </c>
      <c r="I2988" s="1">
        <f>+Territorio[[#This Row],[id]]</f>
        <v>2978</v>
      </c>
    </row>
    <row r="2989" spans="2:9" x14ac:dyDescent="0.3">
      <c r="B2989">
        <v>2979</v>
      </c>
      <c r="C2989" s="1" t="s">
        <v>7965</v>
      </c>
      <c r="D2989" s="1" t="s">
        <v>7966</v>
      </c>
      <c r="E2989" s="1" t="s">
        <v>1049</v>
      </c>
      <c r="F2989" s="1" t="s">
        <v>181</v>
      </c>
      <c r="G2989" s="1" t="s">
        <v>1064</v>
      </c>
      <c r="H2989" s="1" t="s">
        <v>7967</v>
      </c>
      <c r="I2989" s="1">
        <f>+Territorio[[#This Row],[id]]</f>
        <v>2979</v>
      </c>
    </row>
    <row r="2990" spans="2:9" x14ac:dyDescent="0.3">
      <c r="B2990">
        <v>2980</v>
      </c>
      <c r="C2990" s="1" t="s">
        <v>816</v>
      </c>
      <c r="D2990" s="1" t="s">
        <v>7968</v>
      </c>
      <c r="E2990" s="1" t="s">
        <v>1049</v>
      </c>
      <c r="F2990" s="1" t="s">
        <v>181</v>
      </c>
      <c r="G2990" s="1" t="s">
        <v>1064</v>
      </c>
      <c r="H2990" s="1" t="s">
        <v>7969</v>
      </c>
      <c r="I2990" s="1">
        <f>+Territorio[[#This Row],[id]]</f>
        <v>2980</v>
      </c>
    </row>
    <row r="2991" spans="2:9" x14ac:dyDescent="0.3">
      <c r="B2991">
        <v>2981</v>
      </c>
      <c r="C2991" s="1" t="s">
        <v>7970</v>
      </c>
      <c r="D2991" s="1" t="s">
        <v>7971</v>
      </c>
      <c r="E2991" s="1" t="s">
        <v>1049</v>
      </c>
      <c r="F2991" s="1" t="s">
        <v>181</v>
      </c>
      <c r="G2991" s="1" t="s">
        <v>1064</v>
      </c>
      <c r="H2991" s="1" t="s">
        <v>7972</v>
      </c>
      <c r="I2991" s="1">
        <f>+Territorio[[#This Row],[id]]</f>
        <v>2981</v>
      </c>
    </row>
    <row r="2992" spans="2:9" x14ac:dyDescent="0.3">
      <c r="B2992">
        <v>2982</v>
      </c>
      <c r="C2992" s="1" t="s">
        <v>7973</v>
      </c>
      <c r="D2992" s="1" t="s">
        <v>7974</v>
      </c>
      <c r="E2992" s="1" t="s">
        <v>1049</v>
      </c>
      <c r="F2992" s="1" t="s">
        <v>181</v>
      </c>
      <c r="G2992" s="1" t="s">
        <v>1064</v>
      </c>
      <c r="H2992" s="1" t="s">
        <v>7975</v>
      </c>
      <c r="I2992" s="1">
        <f>+Territorio[[#This Row],[id]]</f>
        <v>2982</v>
      </c>
    </row>
    <row r="2993" spans="2:9" x14ac:dyDescent="0.3">
      <c r="B2993">
        <v>2983</v>
      </c>
      <c r="C2993" s="1" t="s">
        <v>7976</v>
      </c>
      <c r="D2993" s="1" t="s">
        <v>7977</v>
      </c>
      <c r="E2993" s="1" t="s">
        <v>1049</v>
      </c>
      <c r="F2993" s="1" t="s">
        <v>181</v>
      </c>
      <c r="G2993" s="1" t="s">
        <v>1064</v>
      </c>
      <c r="H2993" s="1" t="s">
        <v>7978</v>
      </c>
      <c r="I2993" s="1">
        <f>+Territorio[[#This Row],[id]]</f>
        <v>2983</v>
      </c>
    </row>
    <row r="2994" spans="2:9" x14ac:dyDescent="0.3">
      <c r="B2994">
        <v>2984</v>
      </c>
      <c r="C2994" s="1" t="s">
        <v>7979</v>
      </c>
      <c r="D2994" s="1" t="s">
        <v>7980</v>
      </c>
      <c r="E2994" s="1" t="s">
        <v>1049</v>
      </c>
      <c r="F2994" s="1" t="s">
        <v>181</v>
      </c>
      <c r="G2994" s="1" t="s">
        <v>1064</v>
      </c>
      <c r="H2994" s="1" t="s">
        <v>7981</v>
      </c>
      <c r="I2994" s="1">
        <f>+Territorio[[#This Row],[id]]</f>
        <v>2984</v>
      </c>
    </row>
    <row r="2995" spans="2:9" x14ac:dyDescent="0.3">
      <c r="B2995">
        <v>2985</v>
      </c>
      <c r="C2995" s="1" t="s">
        <v>7982</v>
      </c>
      <c r="D2995" s="1" t="s">
        <v>7983</v>
      </c>
      <c r="E2995" s="1" t="s">
        <v>1049</v>
      </c>
      <c r="F2995" s="1" t="s">
        <v>181</v>
      </c>
      <c r="G2995" s="1" t="s">
        <v>1064</v>
      </c>
      <c r="H2995" s="1" t="s">
        <v>7984</v>
      </c>
      <c r="I2995" s="1">
        <f>+Territorio[[#This Row],[id]]</f>
        <v>2985</v>
      </c>
    </row>
    <row r="2996" spans="2:9" x14ac:dyDescent="0.3">
      <c r="B2996">
        <v>2986</v>
      </c>
      <c r="C2996" s="1" t="s">
        <v>7985</v>
      </c>
      <c r="D2996" s="1" t="s">
        <v>7986</v>
      </c>
      <c r="E2996" s="1" t="s">
        <v>1049</v>
      </c>
      <c r="F2996" s="1" t="s">
        <v>181</v>
      </c>
      <c r="G2996" s="1" t="s">
        <v>1064</v>
      </c>
      <c r="H2996" s="1" t="s">
        <v>7987</v>
      </c>
      <c r="I2996" s="1">
        <f>+Territorio[[#This Row],[id]]</f>
        <v>2986</v>
      </c>
    </row>
    <row r="2997" spans="2:9" x14ac:dyDescent="0.3">
      <c r="B2997">
        <v>2987</v>
      </c>
      <c r="C2997" s="1" t="s">
        <v>7988</v>
      </c>
      <c r="D2997" s="1" t="s">
        <v>7989</v>
      </c>
      <c r="E2997" s="1" t="s">
        <v>1049</v>
      </c>
      <c r="F2997" s="1" t="s">
        <v>181</v>
      </c>
      <c r="G2997" s="1" t="s">
        <v>1064</v>
      </c>
      <c r="H2997" s="1" t="s">
        <v>7990</v>
      </c>
      <c r="I2997" s="1">
        <f>+Territorio[[#This Row],[id]]</f>
        <v>2987</v>
      </c>
    </row>
    <row r="2998" spans="2:9" x14ac:dyDescent="0.3">
      <c r="B2998">
        <v>2988</v>
      </c>
      <c r="C2998" s="1" t="s">
        <v>7991</v>
      </c>
      <c r="D2998" s="1" t="s">
        <v>7992</v>
      </c>
      <c r="E2998" s="1" t="s">
        <v>1049</v>
      </c>
      <c r="F2998" s="1" t="s">
        <v>181</v>
      </c>
      <c r="G2998" s="1" t="s">
        <v>1064</v>
      </c>
      <c r="H2998" s="1" t="s">
        <v>7993</v>
      </c>
      <c r="I2998" s="1">
        <f>+Territorio[[#This Row],[id]]</f>
        <v>2988</v>
      </c>
    </row>
    <row r="2999" spans="2:9" x14ac:dyDescent="0.3">
      <c r="B2999">
        <v>2989</v>
      </c>
      <c r="C2999" s="1" t="s">
        <v>7994</v>
      </c>
      <c r="D2999" s="1" t="s">
        <v>7995</v>
      </c>
      <c r="E2999" s="1" t="s">
        <v>1049</v>
      </c>
      <c r="F2999" s="1" t="s">
        <v>181</v>
      </c>
      <c r="G2999" s="1" t="s">
        <v>1064</v>
      </c>
      <c r="H2999" s="1" t="s">
        <v>7996</v>
      </c>
      <c r="I2999" s="1">
        <f>+Territorio[[#This Row],[id]]</f>
        <v>2989</v>
      </c>
    </row>
    <row r="3000" spans="2:9" x14ac:dyDescent="0.3">
      <c r="B3000">
        <v>2990</v>
      </c>
      <c r="C3000" s="1" t="s">
        <v>7997</v>
      </c>
      <c r="D3000" s="1" t="s">
        <v>7998</v>
      </c>
      <c r="E3000" s="1" t="s">
        <v>1049</v>
      </c>
      <c r="F3000" s="1" t="s">
        <v>181</v>
      </c>
      <c r="G3000" s="1" t="s">
        <v>1064</v>
      </c>
      <c r="H3000" s="1" t="s">
        <v>7999</v>
      </c>
      <c r="I3000" s="1">
        <f>+Territorio[[#This Row],[id]]</f>
        <v>2990</v>
      </c>
    </row>
    <row r="3001" spans="2:9" x14ac:dyDescent="0.3">
      <c r="B3001">
        <v>2991</v>
      </c>
      <c r="C3001" s="1" t="s">
        <v>8000</v>
      </c>
      <c r="D3001" s="1" t="s">
        <v>8001</v>
      </c>
      <c r="E3001" s="1" t="s">
        <v>1049</v>
      </c>
      <c r="F3001" s="1" t="s">
        <v>181</v>
      </c>
      <c r="G3001" s="1" t="s">
        <v>1064</v>
      </c>
      <c r="H3001" s="1" t="s">
        <v>8002</v>
      </c>
      <c r="I3001" s="1">
        <f>+Territorio[[#This Row],[id]]</f>
        <v>2991</v>
      </c>
    </row>
    <row r="3002" spans="2:9" x14ac:dyDescent="0.3">
      <c r="B3002">
        <v>2992</v>
      </c>
      <c r="C3002" s="1" t="s">
        <v>8003</v>
      </c>
      <c r="D3002" s="1" t="s">
        <v>8004</v>
      </c>
      <c r="E3002" s="1" t="s">
        <v>1049</v>
      </c>
      <c r="F3002" s="1" t="s">
        <v>181</v>
      </c>
      <c r="G3002" s="1" t="s">
        <v>1064</v>
      </c>
      <c r="H3002" s="1" t="s">
        <v>8005</v>
      </c>
      <c r="I3002" s="1">
        <f>+Territorio[[#This Row],[id]]</f>
        <v>2992</v>
      </c>
    </row>
    <row r="3003" spans="2:9" x14ac:dyDescent="0.3">
      <c r="B3003">
        <v>2993</v>
      </c>
      <c r="C3003" s="1" t="s">
        <v>5217</v>
      </c>
      <c r="D3003" s="1" t="s">
        <v>8006</v>
      </c>
      <c r="E3003" s="1" t="s">
        <v>1049</v>
      </c>
      <c r="F3003" s="1" t="s">
        <v>181</v>
      </c>
      <c r="G3003" s="1" t="s">
        <v>1064</v>
      </c>
      <c r="H3003" s="1" t="s">
        <v>8007</v>
      </c>
      <c r="I3003" s="1">
        <f>+Territorio[[#This Row],[id]]</f>
        <v>2993</v>
      </c>
    </row>
    <row r="3004" spans="2:9" x14ac:dyDescent="0.3">
      <c r="B3004">
        <v>2994</v>
      </c>
      <c r="C3004" s="1" t="s">
        <v>8008</v>
      </c>
      <c r="D3004" s="1" t="s">
        <v>8009</v>
      </c>
      <c r="E3004" s="1" t="s">
        <v>1049</v>
      </c>
      <c r="F3004" s="1" t="s">
        <v>181</v>
      </c>
      <c r="G3004" s="1" t="s">
        <v>1064</v>
      </c>
      <c r="H3004" s="1" t="s">
        <v>8010</v>
      </c>
      <c r="I3004" s="1">
        <f>+Territorio[[#This Row],[id]]</f>
        <v>2994</v>
      </c>
    </row>
    <row r="3005" spans="2:9" x14ac:dyDescent="0.3">
      <c r="B3005">
        <v>2995</v>
      </c>
      <c r="C3005" s="1" t="s">
        <v>8011</v>
      </c>
      <c r="D3005" s="1" t="s">
        <v>8012</v>
      </c>
      <c r="E3005" s="1" t="s">
        <v>1049</v>
      </c>
      <c r="F3005" s="1" t="s">
        <v>181</v>
      </c>
      <c r="G3005" s="1" t="s">
        <v>1064</v>
      </c>
      <c r="H3005" s="1" t="s">
        <v>8013</v>
      </c>
      <c r="I3005" s="1">
        <f>+Territorio[[#This Row],[id]]</f>
        <v>2995</v>
      </c>
    </row>
    <row r="3006" spans="2:9" x14ac:dyDescent="0.3">
      <c r="B3006">
        <v>2996</v>
      </c>
      <c r="C3006" s="1" t="s">
        <v>8014</v>
      </c>
      <c r="D3006" s="1" t="s">
        <v>8015</v>
      </c>
      <c r="E3006" s="1" t="s">
        <v>1049</v>
      </c>
      <c r="F3006" s="1" t="s">
        <v>181</v>
      </c>
      <c r="G3006" s="1" t="s">
        <v>1064</v>
      </c>
      <c r="H3006" s="1" t="s">
        <v>8016</v>
      </c>
      <c r="I3006" s="1">
        <f>+Territorio[[#This Row],[id]]</f>
        <v>2996</v>
      </c>
    </row>
    <row r="3007" spans="2:9" x14ac:dyDescent="0.3">
      <c r="B3007">
        <v>2997</v>
      </c>
      <c r="C3007" s="1" t="s">
        <v>8017</v>
      </c>
      <c r="D3007" s="1" t="s">
        <v>8018</v>
      </c>
      <c r="E3007" s="1" t="s">
        <v>1049</v>
      </c>
      <c r="F3007" s="1" t="s">
        <v>181</v>
      </c>
      <c r="G3007" s="1" t="s">
        <v>1064</v>
      </c>
      <c r="H3007" s="1" t="s">
        <v>8019</v>
      </c>
      <c r="I3007" s="1">
        <f>+Territorio[[#This Row],[id]]</f>
        <v>2997</v>
      </c>
    </row>
    <row r="3008" spans="2:9" x14ac:dyDescent="0.3">
      <c r="B3008">
        <v>2998</v>
      </c>
      <c r="C3008" s="1" t="s">
        <v>1418</v>
      </c>
      <c r="D3008" s="1" t="s">
        <v>8020</v>
      </c>
      <c r="E3008" s="1" t="s">
        <v>1049</v>
      </c>
      <c r="F3008" s="1" t="s">
        <v>181</v>
      </c>
      <c r="G3008" s="1" t="s">
        <v>1064</v>
      </c>
      <c r="H3008" s="1" t="s">
        <v>8021</v>
      </c>
      <c r="I3008" s="1">
        <f>+Territorio[[#This Row],[id]]</f>
        <v>2998</v>
      </c>
    </row>
    <row r="3009" spans="2:9" x14ac:dyDescent="0.3">
      <c r="B3009">
        <v>2999</v>
      </c>
      <c r="C3009" s="1" t="s">
        <v>7243</v>
      </c>
      <c r="D3009" s="1" t="s">
        <v>8022</v>
      </c>
      <c r="E3009" s="1" t="s">
        <v>1049</v>
      </c>
      <c r="F3009" s="1" t="s">
        <v>181</v>
      </c>
      <c r="G3009" s="1" t="s">
        <v>1064</v>
      </c>
      <c r="H3009" s="1" t="s">
        <v>8023</v>
      </c>
      <c r="I3009" s="1">
        <f>+Territorio[[#This Row],[id]]</f>
        <v>2999</v>
      </c>
    </row>
    <row r="3010" spans="2:9" x14ac:dyDescent="0.3">
      <c r="B3010">
        <v>3000</v>
      </c>
      <c r="C3010" s="1" t="s">
        <v>1113</v>
      </c>
      <c r="D3010" s="1" t="s">
        <v>8024</v>
      </c>
      <c r="E3010" s="1" t="s">
        <v>1049</v>
      </c>
      <c r="F3010" s="1" t="s">
        <v>181</v>
      </c>
      <c r="G3010" s="1" t="s">
        <v>1064</v>
      </c>
      <c r="H3010" s="1" t="s">
        <v>8025</v>
      </c>
      <c r="I3010" s="1">
        <f>+Territorio[[#This Row],[id]]</f>
        <v>3000</v>
      </c>
    </row>
    <row r="3011" spans="2:9" x14ac:dyDescent="0.3">
      <c r="B3011">
        <v>3001</v>
      </c>
      <c r="C3011" s="1" t="s">
        <v>2278</v>
      </c>
      <c r="D3011" s="1" t="s">
        <v>8026</v>
      </c>
      <c r="E3011" s="1" t="s">
        <v>1049</v>
      </c>
      <c r="F3011" s="1" t="s">
        <v>181</v>
      </c>
      <c r="G3011" s="1" t="s">
        <v>1064</v>
      </c>
      <c r="H3011" s="1" t="s">
        <v>8027</v>
      </c>
      <c r="I3011" s="1">
        <f>+Territorio[[#This Row],[id]]</f>
        <v>3001</v>
      </c>
    </row>
    <row r="3012" spans="2:9" x14ac:dyDescent="0.3">
      <c r="B3012">
        <v>3002</v>
      </c>
      <c r="C3012" s="1" t="s">
        <v>8028</v>
      </c>
      <c r="D3012" s="1" t="s">
        <v>5007</v>
      </c>
      <c r="E3012" s="1" t="s">
        <v>1049</v>
      </c>
      <c r="F3012" s="1" t="s">
        <v>181</v>
      </c>
      <c r="G3012" s="1" t="s">
        <v>1064</v>
      </c>
      <c r="H3012" s="1" t="s">
        <v>8029</v>
      </c>
      <c r="I3012" s="1">
        <f>+Territorio[[#This Row],[id]]</f>
        <v>3002</v>
      </c>
    </row>
    <row r="3013" spans="2:9" x14ac:dyDescent="0.3">
      <c r="B3013">
        <v>3003</v>
      </c>
      <c r="C3013" s="1" t="s">
        <v>8030</v>
      </c>
      <c r="D3013" s="1" t="s">
        <v>8031</v>
      </c>
      <c r="E3013" s="1" t="s">
        <v>1049</v>
      </c>
      <c r="F3013" s="1" t="s">
        <v>181</v>
      </c>
      <c r="G3013" s="1" t="s">
        <v>1064</v>
      </c>
      <c r="H3013" s="1" t="s">
        <v>8032</v>
      </c>
      <c r="I3013" s="1">
        <f>+Territorio[[#This Row],[id]]</f>
        <v>3003</v>
      </c>
    </row>
    <row r="3014" spans="2:9" x14ac:dyDescent="0.3">
      <c r="B3014">
        <v>3004</v>
      </c>
      <c r="C3014" s="1" t="s">
        <v>8033</v>
      </c>
      <c r="D3014" s="1" t="s">
        <v>8034</v>
      </c>
      <c r="E3014" s="1" t="s">
        <v>1049</v>
      </c>
      <c r="F3014" s="1" t="s">
        <v>181</v>
      </c>
      <c r="G3014" s="1" t="s">
        <v>1064</v>
      </c>
      <c r="H3014" s="1" t="s">
        <v>8035</v>
      </c>
      <c r="I3014" s="1">
        <f>+Territorio[[#This Row],[id]]</f>
        <v>3004</v>
      </c>
    </row>
    <row r="3015" spans="2:9" x14ac:dyDescent="0.3">
      <c r="B3015">
        <v>3005</v>
      </c>
      <c r="C3015" s="1" t="s">
        <v>8036</v>
      </c>
      <c r="D3015" s="1" t="s">
        <v>8037</v>
      </c>
      <c r="E3015" s="1" t="s">
        <v>1049</v>
      </c>
      <c r="F3015" s="1" t="s">
        <v>181</v>
      </c>
      <c r="G3015" s="1" t="s">
        <v>1064</v>
      </c>
      <c r="H3015" s="1" t="s">
        <v>8038</v>
      </c>
      <c r="I3015" s="1">
        <f>+Territorio[[#This Row],[id]]</f>
        <v>3005</v>
      </c>
    </row>
    <row r="3016" spans="2:9" x14ac:dyDescent="0.3">
      <c r="B3016">
        <v>3006</v>
      </c>
      <c r="C3016" s="1" t="s">
        <v>8039</v>
      </c>
      <c r="D3016" s="1" t="s">
        <v>8040</v>
      </c>
      <c r="E3016" s="1" t="s">
        <v>1049</v>
      </c>
      <c r="F3016" s="1" t="s">
        <v>181</v>
      </c>
      <c r="G3016" s="1" t="s">
        <v>1064</v>
      </c>
      <c r="H3016" s="1" t="s">
        <v>8041</v>
      </c>
      <c r="I3016" s="1">
        <f>+Territorio[[#This Row],[id]]</f>
        <v>3006</v>
      </c>
    </row>
    <row r="3017" spans="2:9" x14ac:dyDescent="0.3">
      <c r="B3017">
        <v>3007</v>
      </c>
      <c r="C3017" s="1" t="s">
        <v>8042</v>
      </c>
      <c r="D3017" s="1" t="s">
        <v>8043</v>
      </c>
      <c r="E3017" s="1" t="s">
        <v>1049</v>
      </c>
      <c r="F3017" s="1" t="s">
        <v>181</v>
      </c>
      <c r="G3017" s="1" t="s">
        <v>1064</v>
      </c>
      <c r="H3017" s="1" t="s">
        <v>8044</v>
      </c>
      <c r="I3017" s="1">
        <f>+Territorio[[#This Row],[id]]</f>
        <v>3007</v>
      </c>
    </row>
    <row r="3018" spans="2:9" x14ac:dyDescent="0.3">
      <c r="B3018">
        <v>3008</v>
      </c>
      <c r="C3018" s="1" t="s">
        <v>8045</v>
      </c>
      <c r="D3018" s="1" t="s">
        <v>8046</v>
      </c>
      <c r="E3018" s="1" t="s">
        <v>1049</v>
      </c>
      <c r="F3018" s="1" t="s">
        <v>181</v>
      </c>
      <c r="G3018" s="1" t="s">
        <v>1064</v>
      </c>
      <c r="H3018" s="1" t="s">
        <v>8047</v>
      </c>
      <c r="I3018" s="1">
        <f>+Territorio[[#This Row],[id]]</f>
        <v>3008</v>
      </c>
    </row>
    <row r="3019" spans="2:9" x14ac:dyDescent="0.3">
      <c r="B3019">
        <v>3009</v>
      </c>
      <c r="C3019" s="1" t="s">
        <v>5187</v>
      </c>
      <c r="D3019" s="1" t="s">
        <v>5009</v>
      </c>
      <c r="E3019" s="1" t="s">
        <v>1049</v>
      </c>
      <c r="F3019" s="1" t="s">
        <v>181</v>
      </c>
      <c r="G3019" s="1" t="s">
        <v>1064</v>
      </c>
      <c r="H3019" s="1" t="s">
        <v>8048</v>
      </c>
      <c r="I3019" s="1">
        <f>+Territorio[[#This Row],[id]]</f>
        <v>3009</v>
      </c>
    </row>
    <row r="3020" spans="2:9" x14ac:dyDescent="0.3">
      <c r="B3020">
        <v>3010</v>
      </c>
      <c r="C3020" s="1" t="s">
        <v>8049</v>
      </c>
      <c r="D3020" s="1" t="s">
        <v>5012</v>
      </c>
      <c r="E3020" s="1" t="s">
        <v>1049</v>
      </c>
      <c r="F3020" s="1" t="s">
        <v>181</v>
      </c>
      <c r="G3020" s="1" t="s">
        <v>1064</v>
      </c>
      <c r="H3020" s="1" t="s">
        <v>8050</v>
      </c>
      <c r="I3020" s="1">
        <f>+Territorio[[#This Row],[id]]</f>
        <v>3010</v>
      </c>
    </row>
    <row r="3021" spans="2:9" x14ac:dyDescent="0.3">
      <c r="B3021">
        <v>3011</v>
      </c>
      <c r="C3021" s="1" t="s">
        <v>2229</v>
      </c>
      <c r="D3021" s="1" t="s">
        <v>5015</v>
      </c>
      <c r="E3021" s="1" t="s">
        <v>1049</v>
      </c>
      <c r="F3021" s="1" t="s">
        <v>181</v>
      </c>
      <c r="G3021" s="1" t="s">
        <v>1064</v>
      </c>
      <c r="H3021" s="1" t="s">
        <v>8051</v>
      </c>
      <c r="I3021" s="1">
        <f>+Territorio[[#This Row],[id]]</f>
        <v>3011</v>
      </c>
    </row>
    <row r="3022" spans="2:9" x14ac:dyDescent="0.3">
      <c r="B3022">
        <v>3012</v>
      </c>
      <c r="C3022" s="1" t="s">
        <v>8052</v>
      </c>
      <c r="D3022" s="1" t="s">
        <v>8053</v>
      </c>
      <c r="E3022" s="1" t="s">
        <v>1049</v>
      </c>
      <c r="F3022" s="1" t="s">
        <v>181</v>
      </c>
      <c r="G3022" s="1" t="s">
        <v>1064</v>
      </c>
      <c r="H3022" s="1" t="s">
        <v>8054</v>
      </c>
      <c r="I3022" s="1">
        <f>+Territorio[[#This Row],[id]]</f>
        <v>3012</v>
      </c>
    </row>
    <row r="3023" spans="2:9" x14ac:dyDescent="0.3">
      <c r="B3023">
        <v>3013</v>
      </c>
      <c r="C3023" s="1" t="s">
        <v>8055</v>
      </c>
      <c r="D3023" s="1" t="s">
        <v>8056</v>
      </c>
      <c r="E3023" s="1" t="s">
        <v>1049</v>
      </c>
      <c r="F3023" s="1" t="s">
        <v>181</v>
      </c>
      <c r="G3023" s="1" t="s">
        <v>1064</v>
      </c>
      <c r="H3023" s="1" t="s">
        <v>8057</v>
      </c>
      <c r="I3023" s="1">
        <f>+Territorio[[#This Row],[id]]</f>
        <v>3013</v>
      </c>
    </row>
    <row r="3024" spans="2:9" x14ac:dyDescent="0.3">
      <c r="B3024">
        <v>3014</v>
      </c>
      <c r="C3024" s="1" t="s">
        <v>8058</v>
      </c>
      <c r="D3024" s="1" t="s">
        <v>8059</v>
      </c>
      <c r="E3024" s="1" t="s">
        <v>1049</v>
      </c>
      <c r="F3024" s="1" t="s">
        <v>181</v>
      </c>
      <c r="G3024" s="1" t="s">
        <v>1064</v>
      </c>
      <c r="H3024" s="1" t="s">
        <v>8060</v>
      </c>
      <c r="I3024" s="1">
        <f>+Territorio[[#This Row],[id]]</f>
        <v>3014</v>
      </c>
    </row>
    <row r="3025" spans="2:9" x14ac:dyDescent="0.3">
      <c r="B3025">
        <v>3015</v>
      </c>
      <c r="C3025" s="1" t="s">
        <v>8061</v>
      </c>
      <c r="D3025" s="1" t="s">
        <v>8062</v>
      </c>
      <c r="E3025" s="1" t="s">
        <v>1049</v>
      </c>
      <c r="F3025" s="1" t="s">
        <v>181</v>
      </c>
      <c r="G3025" s="1" t="s">
        <v>1064</v>
      </c>
      <c r="H3025" s="1" t="s">
        <v>8063</v>
      </c>
      <c r="I3025" s="1">
        <f>+Territorio[[#This Row],[id]]</f>
        <v>3015</v>
      </c>
    </row>
    <row r="3026" spans="2:9" x14ac:dyDescent="0.3">
      <c r="B3026">
        <v>3016</v>
      </c>
      <c r="C3026" s="1" t="s">
        <v>8064</v>
      </c>
      <c r="D3026" s="1" t="s">
        <v>8065</v>
      </c>
      <c r="E3026" s="1" t="s">
        <v>1049</v>
      </c>
      <c r="F3026" s="1" t="s">
        <v>181</v>
      </c>
      <c r="G3026" s="1" t="s">
        <v>1064</v>
      </c>
      <c r="H3026" s="1" t="s">
        <v>8066</v>
      </c>
      <c r="I3026" s="1">
        <f>+Territorio[[#This Row],[id]]</f>
        <v>3016</v>
      </c>
    </row>
    <row r="3027" spans="2:9" x14ac:dyDescent="0.3">
      <c r="B3027">
        <v>3017</v>
      </c>
      <c r="C3027" s="1" t="s">
        <v>8061</v>
      </c>
      <c r="D3027" s="1" t="s">
        <v>8067</v>
      </c>
      <c r="E3027" s="1" t="s">
        <v>1049</v>
      </c>
      <c r="F3027" s="1" t="s">
        <v>181</v>
      </c>
      <c r="G3027" s="1" t="s">
        <v>1064</v>
      </c>
      <c r="H3027" s="1" t="s">
        <v>8068</v>
      </c>
      <c r="I3027" s="1">
        <f>+Territorio[[#This Row],[id]]</f>
        <v>3017</v>
      </c>
    </row>
    <row r="3028" spans="2:9" x14ac:dyDescent="0.3">
      <c r="B3028">
        <v>3018</v>
      </c>
      <c r="C3028" s="1" t="s">
        <v>2287</v>
      </c>
      <c r="D3028" s="1" t="s">
        <v>8069</v>
      </c>
      <c r="E3028" s="1" t="s">
        <v>1049</v>
      </c>
      <c r="F3028" s="1" t="s">
        <v>181</v>
      </c>
      <c r="G3028" s="1" t="s">
        <v>1064</v>
      </c>
      <c r="H3028" s="1" t="s">
        <v>8070</v>
      </c>
      <c r="I3028" s="1">
        <f>+Territorio[[#This Row],[id]]</f>
        <v>3018</v>
      </c>
    </row>
    <row r="3029" spans="2:9" x14ac:dyDescent="0.3">
      <c r="B3029">
        <v>3019</v>
      </c>
      <c r="C3029" s="1" t="s">
        <v>8071</v>
      </c>
      <c r="D3029" s="1" t="s">
        <v>8072</v>
      </c>
      <c r="E3029" s="1" t="s">
        <v>1049</v>
      </c>
      <c r="F3029" s="1" t="s">
        <v>181</v>
      </c>
      <c r="G3029" s="1" t="s">
        <v>1064</v>
      </c>
      <c r="H3029" s="1" t="s">
        <v>8073</v>
      </c>
      <c r="I3029" s="1">
        <f>+Territorio[[#This Row],[id]]</f>
        <v>3019</v>
      </c>
    </row>
    <row r="3030" spans="2:9" x14ac:dyDescent="0.3">
      <c r="B3030">
        <v>3020</v>
      </c>
      <c r="C3030" s="1" t="s">
        <v>4194</v>
      </c>
      <c r="D3030" s="1" t="s">
        <v>8074</v>
      </c>
      <c r="E3030" s="1" t="s">
        <v>1049</v>
      </c>
      <c r="F3030" s="1" t="s">
        <v>181</v>
      </c>
      <c r="G3030" s="1" t="s">
        <v>1064</v>
      </c>
      <c r="H3030" s="1" t="s">
        <v>8075</v>
      </c>
      <c r="I3030" s="1">
        <f>+Territorio[[#This Row],[id]]</f>
        <v>3020</v>
      </c>
    </row>
    <row r="3031" spans="2:9" x14ac:dyDescent="0.3">
      <c r="B3031">
        <v>3021</v>
      </c>
      <c r="C3031" s="1" t="s">
        <v>2290</v>
      </c>
      <c r="D3031" s="1" t="s">
        <v>8076</v>
      </c>
      <c r="E3031" s="1" t="s">
        <v>1049</v>
      </c>
      <c r="F3031" s="1" t="s">
        <v>181</v>
      </c>
      <c r="G3031" s="1" t="s">
        <v>1064</v>
      </c>
      <c r="H3031" s="1" t="s">
        <v>8077</v>
      </c>
      <c r="I3031" s="1">
        <f>+Territorio[[#This Row],[id]]</f>
        <v>3021</v>
      </c>
    </row>
    <row r="3032" spans="2:9" x14ac:dyDescent="0.3">
      <c r="B3032">
        <v>3022</v>
      </c>
      <c r="C3032" s="1" t="s">
        <v>8078</v>
      </c>
      <c r="D3032" s="1" t="s">
        <v>8079</v>
      </c>
      <c r="E3032" s="1" t="s">
        <v>1049</v>
      </c>
      <c r="F3032" s="1" t="s">
        <v>181</v>
      </c>
      <c r="G3032" s="1" t="s">
        <v>1064</v>
      </c>
      <c r="H3032" s="1" t="s">
        <v>8080</v>
      </c>
      <c r="I3032" s="1">
        <f>+Territorio[[#This Row],[id]]</f>
        <v>3022</v>
      </c>
    </row>
    <row r="3033" spans="2:9" x14ac:dyDescent="0.3">
      <c r="B3033">
        <v>3023</v>
      </c>
      <c r="C3033" s="1" t="s">
        <v>8081</v>
      </c>
      <c r="D3033" s="1" t="s">
        <v>8082</v>
      </c>
      <c r="E3033" s="1" t="s">
        <v>1049</v>
      </c>
      <c r="F3033" s="1" t="s">
        <v>181</v>
      </c>
      <c r="G3033" s="1" t="s">
        <v>1064</v>
      </c>
      <c r="H3033" s="1" t="s">
        <v>8083</v>
      </c>
      <c r="I3033" s="1">
        <f>+Territorio[[#This Row],[id]]</f>
        <v>3023</v>
      </c>
    </row>
    <row r="3034" spans="2:9" x14ac:dyDescent="0.3">
      <c r="B3034">
        <v>3024</v>
      </c>
      <c r="C3034" s="1" t="s">
        <v>8084</v>
      </c>
      <c r="D3034" s="1" t="s">
        <v>8085</v>
      </c>
      <c r="E3034" s="1" t="s">
        <v>1049</v>
      </c>
      <c r="F3034" s="1" t="s">
        <v>181</v>
      </c>
      <c r="G3034" s="1" t="s">
        <v>1064</v>
      </c>
      <c r="H3034" s="1" t="s">
        <v>8086</v>
      </c>
      <c r="I3034" s="1">
        <f>+Territorio[[#This Row],[id]]</f>
        <v>3024</v>
      </c>
    </row>
    <row r="3035" spans="2:9" x14ac:dyDescent="0.3">
      <c r="B3035">
        <v>3025</v>
      </c>
      <c r="C3035" s="1" t="s">
        <v>8087</v>
      </c>
      <c r="D3035" s="1" t="s">
        <v>8088</v>
      </c>
      <c r="E3035" s="1" t="s">
        <v>1049</v>
      </c>
      <c r="F3035" s="1" t="s">
        <v>181</v>
      </c>
      <c r="G3035" s="1" t="s">
        <v>1064</v>
      </c>
      <c r="H3035" s="1" t="s">
        <v>8089</v>
      </c>
      <c r="I3035" s="1">
        <f>+Territorio[[#This Row],[id]]</f>
        <v>3025</v>
      </c>
    </row>
    <row r="3036" spans="2:9" x14ac:dyDescent="0.3">
      <c r="B3036">
        <v>3026</v>
      </c>
      <c r="C3036" s="1" t="s">
        <v>8090</v>
      </c>
      <c r="D3036" s="1" t="s">
        <v>8091</v>
      </c>
      <c r="E3036" s="1" t="s">
        <v>1049</v>
      </c>
      <c r="F3036" s="1" t="s">
        <v>181</v>
      </c>
      <c r="G3036" s="1" t="s">
        <v>1064</v>
      </c>
      <c r="H3036" s="1" t="s">
        <v>8092</v>
      </c>
      <c r="I3036" s="1">
        <f>+Territorio[[#This Row],[id]]</f>
        <v>3026</v>
      </c>
    </row>
    <row r="3037" spans="2:9" x14ac:dyDescent="0.3">
      <c r="B3037">
        <v>3027</v>
      </c>
      <c r="C3037" s="1" t="s">
        <v>8093</v>
      </c>
      <c r="D3037" s="1" t="s">
        <v>8094</v>
      </c>
      <c r="E3037" s="1" t="s">
        <v>1049</v>
      </c>
      <c r="F3037" s="1" t="s">
        <v>181</v>
      </c>
      <c r="G3037" s="1" t="s">
        <v>1064</v>
      </c>
      <c r="H3037" s="1" t="s">
        <v>8095</v>
      </c>
      <c r="I3037" s="1">
        <f>+Territorio[[#This Row],[id]]</f>
        <v>3027</v>
      </c>
    </row>
    <row r="3038" spans="2:9" x14ac:dyDescent="0.3">
      <c r="B3038">
        <v>3028</v>
      </c>
      <c r="C3038" s="1" t="s">
        <v>8096</v>
      </c>
      <c r="D3038" s="1" t="s">
        <v>8097</v>
      </c>
      <c r="E3038" s="1" t="s">
        <v>1049</v>
      </c>
      <c r="F3038" s="1" t="s">
        <v>181</v>
      </c>
      <c r="G3038" s="1" t="s">
        <v>1064</v>
      </c>
      <c r="H3038" s="1" t="s">
        <v>8098</v>
      </c>
      <c r="I3038" s="1">
        <f>+Territorio[[#This Row],[id]]</f>
        <v>3028</v>
      </c>
    </row>
    <row r="3039" spans="2:9" x14ac:dyDescent="0.3">
      <c r="B3039">
        <v>3029</v>
      </c>
      <c r="C3039" s="1" t="s">
        <v>2296</v>
      </c>
      <c r="D3039" s="1" t="s">
        <v>8099</v>
      </c>
      <c r="E3039" s="1" t="s">
        <v>1049</v>
      </c>
      <c r="F3039" s="1" t="s">
        <v>181</v>
      </c>
      <c r="G3039" s="1" t="s">
        <v>1064</v>
      </c>
      <c r="H3039" s="1" t="s">
        <v>8100</v>
      </c>
      <c r="I3039" s="1">
        <f>+Territorio[[#This Row],[id]]</f>
        <v>3029</v>
      </c>
    </row>
    <row r="3040" spans="2:9" x14ac:dyDescent="0.3">
      <c r="B3040">
        <v>3030</v>
      </c>
      <c r="C3040" s="1" t="s">
        <v>8101</v>
      </c>
      <c r="D3040" s="1" t="s">
        <v>5027</v>
      </c>
      <c r="E3040" s="1" t="s">
        <v>1049</v>
      </c>
      <c r="F3040" s="1" t="s">
        <v>181</v>
      </c>
      <c r="G3040" s="1" t="s">
        <v>1064</v>
      </c>
      <c r="H3040" s="1" t="s">
        <v>8102</v>
      </c>
      <c r="I3040" s="1">
        <f>+Territorio[[#This Row],[id]]</f>
        <v>3030</v>
      </c>
    </row>
    <row r="3041" spans="2:9" x14ac:dyDescent="0.3">
      <c r="B3041">
        <v>3031</v>
      </c>
      <c r="C3041" s="1" t="s">
        <v>8103</v>
      </c>
      <c r="D3041" s="1" t="s">
        <v>5030</v>
      </c>
      <c r="E3041" s="1" t="s">
        <v>1049</v>
      </c>
      <c r="F3041" s="1" t="s">
        <v>181</v>
      </c>
      <c r="G3041" s="1" t="s">
        <v>1064</v>
      </c>
      <c r="H3041" s="1" t="s">
        <v>8104</v>
      </c>
      <c r="I3041" s="1">
        <f>+Territorio[[#This Row],[id]]</f>
        <v>3031</v>
      </c>
    </row>
    <row r="3042" spans="2:9" x14ac:dyDescent="0.3">
      <c r="B3042">
        <v>3032</v>
      </c>
      <c r="C3042" s="1" t="s">
        <v>8105</v>
      </c>
      <c r="D3042" s="1" t="s">
        <v>8106</v>
      </c>
      <c r="E3042" s="1" t="s">
        <v>1049</v>
      </c>
      <c r="F3042" s="1" t="s">
        <v>181</v>
      </c>
      <c r="G3042" s="1" t="s">
        <v>1064</v>
      </c>
      <c r="H3042" s="1" t="s">
        <v>8107</v>
      </c>
      <c r="I3042" s="1">
        <f>+Territorio[[#This Row],[id]]</f>
        <v>3032</v>
      </c>
    </row>
    <row r="3043" spans="2:9" x14ac:dyDescent="0.3">
      <c r="B3043">
        <v>3033</v>
      </c>
      <c r="C3043" s="1" t="s">
        <v>8108</v>
      </c>
      <c r="D3043" s="1" t="s">
        <v>5033</v>
      </c>
      <c r="E3043" s="1" t="s">
        <v>1049</v>
      </c>
      <c r="F3043" s="1" t="s">
        <v>181</v>
      </c>
      <c r="G3043" s="1" t="s">
        <v>1064</v>
      </c>
      <c r="H3043" s="1" t="s">
        <v>8109</v>
      </c>
      <c r="I3043" s="1">
        <f>+Territorio[[#This Row],[id]]</f>
        <v>3033</v>
      </c>
    </row>
    <row r="3044" spans="2:9" x14ac:dyDescent="0.3">
      <c r="B3044">
        <v>3034</v>
      </c>
      <c r="C3044" s="1" t="s">
        <v>8110</v>
      </c>
      <c r="D3044" s="1" t="s">
        <v>8111</v>
      </c>
      <c r="E3044" s="1" t="s">
        <v>1049</v>
      </c>
      <c r="F3044" s="1" t="s">
        <v>181</v>
      </c>
      <c r="G3044" s="1" t="s">
        <v>1064</v>
      </c>
      <c r="H3044" s="1" t="s">
        <v>8112</v>
      </c>
      <c r="I3044" s="1">
        <f>+Territorio[[#This Row],[id]]</f>
        <v>3034</v>
      </c>
    </row>
    <row r="3045" spans="2:9" x14ac:dyDescent="0.3">
      <c r="B3045">
        <v>3035</v>
      </c>
      <c r="C3045" s="1" t="s">
        <v>8113</v>
      </c>
      <c r="D3045" s="1" t="s">
        <v>8114</v>
      </c>
      <c r="E3045" s="1" t="s">
        <v>1049</v>
      </c>
      <c r="F3045" s="1" t="s">
        <v>181</v>
      </c>
      <c r="G3045" s="1" t="s">
        <v>1064</v>
      </c>
      <c r="H3045" s="1" t="s">
        <v>8115</v>
      </c>
      <c r="I3045" s="1">
        <f>+Territorio[[#This Row],[id]]</f>
        <v>3035</v>
      </c>
    </row>
    <row r="3046" spans="2:9" x14ac:dyDescent="0.3">
      <c r="B3046">
        <v>3036</v>
      </c>
      <c r="C3046" s="1" t="s">
        <v>8116</v>
      </c>
      <c r="D3046" s="1" t="s">
        <v>8117</v>
      </c>
      <c r="E3046" s="1" t="s">
        <v>1049</v>
      </c>
      <c r="F3046" s="1" t="s">
        <v>181</v>
      </c>
      <c r="G3046" s="1" t="s">
        <v>1064</v>
      </c>
      <c r="H3046" s="1" t="s">
        <v>8118</v>
      </c>
      <c r="I3046" s="1">
        <f>+Territorio[[#This Row],[id]]</f>
        <v>3036</v>
      </c>
    </row>
    <row r="3047" spans="2:9" x14ac:dyDescent="0.3">
      <c r="B3047">
        <v>3037</v>
      </c>
      <c r="C3047" s="1" t="s">
        <v>8119</v>
      </c>
      <c r="D3047" s="1" t="s">
        <v>8120</v>
      </c>
      <c r="E3047" s="1" t="s">
        <v>1049</v>
      </c>
      <c r="F3047" s="1" t="s">
        <v>181</v>
      </c>
      <c r="G3047" s="1" t="s">
        <v>1064</v>
      </c>
      <c r="H3047" s="1" t="s">
        <v>8121</v>
      </c>
      <c r="I3047" s="1">
        <f>+Territorio[[#This Row],[id]]</f>
        <v>3037</v>
      </c>
    </row>
    <row r="3048" spans="2:9" x14ac:dyDescent="0.3">
      <c r="B3048">
        <v>3038</v>
      </c>
      <c r="C3048" s="1" t="s">
        <v>8122</v>
      </c>
      <c r="D3048" s="1" t="s">
        <v>8123</v>
      </c>
      <c r="E3048" s="1" t="s">
        <v>1049</v>
      </c>
      <c r="F3048" s="1" t="s">
        <v>181</v>
      </c>
      <c r="G3048" s="1" t="s">
        <v>1064</v>
      </c>
      <c r="H3048" s="1" t="s">
        <v>8124</v>
      </c>
      <c r="I3048" s="1">
        <f>+Territorio[[#This Row],[id]]</f>
        <v>3038</v>
      </c>
    </row>
    <row r="3049" spans="2:9" x14ac:dyDescent="0.3">
      <c r="B3049">
        <v>3039</v>
      </c>
      <c r="C3049" s="1" t="s">
        <v>8125</v>
      </c>
      <c r="D3049" s="1" t="s">
        <v>8126</v>
      </c>
      <c r="E3049" s="1" t="s">
        <v>1049</v>
      </c>
      <c r="F3049" s="1" t="s">
        <v>181</v>
      </c>
      <c r="G3049" s="1" t="s">
        <v>1064</v>
      </c>
      <c r="H3049" s="1" t="s">
        <v>8127</v>
      </c>
      <c r="I3049" s="1">
        <f>+Territorio[[#This Row],[id]]</f>
        <v>3039</v>
      </c>
    </row>
    <row r="3050" spans="2:9" x14ac:dyDescent="0.3">
      <c r="B3050">
        <v>3040</v>
      </c>
      <c r="C3050" s="1" t="s">
        <v>8128</v>
      </c>
      <c r="D3050" s="1" t="s">
        <v>8129</v>
      </c>
      <c r="E3050" s="1" t="s">
        <v>1049</v>
      </c>
      <c r="F3050" s="1" t="s">
        <v>181</v>
      </c>
      <c r="G3050" s="1" t="s">
        <v>1064</v>
      </c>
      <c r="H3050" s="1" t="s">
        <v>8130</v>
      </c>
      <c r="I3050" s="1">
        <f>+Territorio[[#This Row],[id]]</f>
        <v>3040</v>
      </c>
    </row>
    <row r="3051" spans="2:9" x14ac:dyDescent="0.3">
      <c r="B3051">
        <v>3041</v>
      </c>
      <c r="C3051" s="1" t="s">
        <v>7913</v>
      </c>
      <c r="D3051" s="1" t="s">
        <v>8131</v>
      </c>
      <c r="E3051" s="1" t="s">
        <v>1049</v>
      </c>
      <c r="F3051" s="1" t="s">
        <v>181</v>
      </c>
      <c r="G3051" s="1" t="s">
        <v>1064</v>
      </c>
      <c r="H3051" s="1" t="s">
        <v>8132</v>
      </c>
      <c r="I3051" s="1">
        <f>+Territorio[[#This Row],[id]]</f>
        <v>3041</v>
      </c>
    </row>
    <row r="3052" spans="2:9" x14ac:dyDescent="0.3">
      <c r="B3052">
        <v>3042</v>
      </c>
      <c r="C3052" s="1" t="s">
        <v>8133</v>
      </c>
      <c r="D3052" s="1" t="s">
        <v>8134</v>
      </c>
      <c r="E3052" s="1" t="s">
        <v>1049</v>
      </c>
      <c r="F3052" s="1" t="s">
        <v>181</v>
      </c>
      <c r="G3052" s="1" t="s">
        <v>1064</v>
      </c>
      <c r="H3052" s="1" t="s">
        <v>8135</v>
      </c>
      <c r="I3052" s="1">
        <f>+Territorio[[#This Row],[id]]</f>
        <v>3042</v>
      </c>
    </row>
    <row r="3053" spans="2:9" x14ac:dyDescent="0.3">
      <c r="B3053">
        <v>3043</v>
      </c>
      <c r="C3053" s="1" t="s">
        <v>2308</v>
      </c>
      <c r="D3053" s="1" t="s">
        <v>8136</v>
      </c>
      <c r="E3053" s="1" t="s">
        <v>1049</v>
      </c>
      <c r="F3053" s="1" t="s">
        <v>181</v>
      </c>
      <c r="G3053" s="1" t="s">
        <v>1064</v>
      </c>
      <c r="H3053" s="1" t="s">
        <v>8137</v>
      </c>
      <c r="I3053" s="1">
        <f>+Territorio[[#This Row],[id]]</f>
        <v>3043</v>
      </c>
    </row>
    <row r="3054" spans="2:9" x14ac:dyDescent="0.3">
      <c r="B3054">
        <v>3044</v>
      </c>
      <c r="C3054" s="1" t="s">
        <v>8138</v>
      </c>
      <c r="D3054" s="1" t="s">
        <v>8139</v>
      </c>
      <c r="E3054" s="1" t="s">
        <v>1049</v>
      </c>
      <c r="F3054" s="1" t="s">
        <v>181</v>
      </c>
      <c r="G3054" s="1" t="s">
        <v>1064</v>
      </c>
      <c r="H3054" s="1" t="s">
        <v>8140</v>
      </c>
      <c r="I3054" s="1">
        <f>+Territorio[[#This Row],[id]]</f>
        <v>3044</v>
      </c>
    </row>
    <row r="3055" spans="2:9" x14ac:dyDescent="0.3">
      <c r="B3055">
        <v>3045</v>
      </c>
      <c r="C3055" s="1" t="s">
        <v>1490</v>
      </c>
      <c r="D3055" s="1" t="s">
        <v>8141</v>
      </c>
      <c r="E3055" s="1" t="s">
        <v>1049</v>
      </c>
      <c r="F3055" s="1" t="s">
        <v>181</v>
      </c>
      <c r="G3055" s="1" t="s">
        <v>1064</v>
      </c>
      <c r="H3055" s="1" t="s">
        <v>8142</v>
      </c>
      <c r="I3055" s="1">
        <f>+Territorio[[#This Row],[id]]</f>
        <v>3045</v>
      </c>
    </row>
    <row r="3056" spans="2:9" x14ac:dyDescent="0.3">
      <c r="B3056">
        <v>3046</v>
      </c>
      <c r="C3056" s="1" t="s">
        <v>8143</v>
      </c>
      <c r="D3056" s="1" t="s">
        <v>8144</v>
      </c>
      <c r="E3056" s="1" t="s">
        <v>1049</v>
      </c>
      <c r="F3056" s="1" t="s">
        <v>181</v>
      </c>
      <c r="G3056" s="1" t="s">
        <v>1064</v>
      </c>
      <c r="H3056" s="1" t="s">
        <v>8145</v>
      </c>
      <c r="I3056" s="1">
        <f>+Territorio[[#This Row],[id]]</f>
        <v>3046</v>
      </c>
    </row>
    <row r="3057" spans="2:9" x14ac:dyDescent="0.3">
      <c r="B3057">
        <v>3047</v>
      </c>
      <c r="C3057" s="1" t="s">
        <v>8146</v>
      </c>
      <c r="D3057" s="1" t="s">
        <v>8147</v>
      </c>
      <c r="E3057" s="1" t="s">
        <v>1049</v>
      </c>
      <c r="F3057" s="1" t="s">
        <v>181</v>
      </c>
      <c r="G3057" s="1" t="s">
        <v>1064</v>
      </c>
      <c r="H3057" s="1" t="s">
        <v>8148</v>
      </c>
      <c r="I3057" s="1">
        <f>+Territorio[[#This Row],[id]]</f>
        <v>3047</v>
      </c>
    </row>
    <row r="3058" spans="2:9" x14ac:dyDescent="0.3">
      <c r="B3058">
        <v>3048</v>
      </c>
      <c r="C3058" s="1" t="s">
        <v>8149</v>
      </c>
      <c r="D3058" s="1" t="s">
        <v>8150</v>
      </c>
      <c r="E3058" s="1" t="s">
        <v>1049</v>
      </c>
      <c r="F3058" s="1" t="s">
        <v>181</v>
      </c>
      <c r="G3058" s="1" t="s">
        <v>1064</v>
      </c>
      <c r="H3058" s="1" t="s">
        <v>8151</v>
      </c>
      <c r="I3058" s="1">
        <f>+Territorio[[#This Row],[id]]</f>
        <v>3048</v>
      </c>
    </row>
    <row r="3059" spans="2:9" x14ac:dyDescent="0.3">
      <c r="B3059">
        <v>3049</v>
      </c>
      <c r="C3059" s="1" t="s">
        <v>8152</v>
      </c>
      <c r="D3059" s="1" t="s">
        <v>8153</v>
      </c>
      <c r="E3059" s="1" t="s">
        <v>1049</v>
      </c>
      <c r="F3059" s="1" t="s">
        <v>181</v>
      </c>
      <c r="G3059" s="1" t="s">
        <v>1064</v>
      </c>
      <c r="H3059" s="1" t="s">
        <v>8154</v>
      </c>
      <c r="I3059" s="1">
        <f>+Territorio[[#This Row],[id]]</f>
        <v>3049</v>
      </c>
    </row>
    <row r="3060" spans="2:9" x14ac:dyDescent="0.3">
      <c r="B3060">
        <v>3050</v>
      </c>
      <c r="C3060" s="1" t="s">
        <v>8155</v>
      </c>
      <c r="D3060" s="1" t="s">
        <v>8156</v>
      </c>
      <c r="E3060" s="1" t="s">
        <v>1049</v>
      </c>
      <c r="F3060" s="1" t="s">
        <v>181</v>
      </c>
      <c r="G3060" s="1" t="s">
        <v>1064</v>
      </c>
      <c r="H3060" s="1" t="s">
        <v>8157</v>
      </c>
      <c r="I3060" s="1">
        <f>+Territorio[[#This Row],[id]]</f>
        <v>3050</v>
      </c>
    </row>
    <row r="3061" spans="2:9" x14ac:dyDescent="0.3">
      <c r="B3061">
        <v>3051</v>
      </c>
      <c r="C3061" s="1" t="s">
        <v>8158</v>
      </c>
      <c r="D3061" s="1" t="s">
        <v>8159</v>
      </c>
      <c r="E3061" s="1" t="s">
        <v>1049</v>
      </c>
      <c r="F3061" s="1" t="s">
        <v>181</v>
      </c>
      <c r="G3061" s="1" t="s">
        <v>1064</v>
      </c>
      <c r="H3061" s="1" t="s">
        <v>8160</v>
      </c>
      <c r="I3061" s="1">
        <f>+Territorio[[#This Row],[id]]</f>
        <v>3051</v>
      </c>
    </row>
    <row r="3062" spans="2:9" x14ac:dyDescent="0.3">
      <c r="B3062">
        <v>3052</v>
      </c>
      <c r="C3062" s="1" t="s">
        <v>8161</v>
      </c>
      <c r="D3062" s="1" t="s">
        <v>8162</v>
      </c>
      <c r="E3062" s="1" t="s">
        <v>1049</v>
      </c>
      <c r="F3062" s="1" t="s">
        <v>181</v>
      </c>
      <c r="G3062" s="1" t="s">
        <v>1064</v>
      </c>
      <c r="H3062" s="1" t="s">
        <v>8163</v>
      </c>
      <c r="I3062" s="1">
        <f>+Territorio[[#This Row],[id]]</f>
        <v>3052</v>
      </c>
    </row>
    <row r="3063" spans="2:9" x14ac:dyDescent="0.3">
      <c r="B3063">
        <v>3053</v>
      </c>
      <c r="C3063" s="1" t="s">
        <v>2314</v>
      </c>
      <c r="D3063" s="1" t="s">
        <v>8164</v>
      </c>
      <c r="E3063" s="1" t="s">
        <v>1049</v>
      </c>
      <c r="F3063" s="1" t="s">
        <v>181</v>
      </c>
      <c r="G3063" s="1" t="s">
        <v>1064</v>
      </c>
      <c r="H3063" s="1" t="s">
        <v>8165</v>
      </c>
      <c r="I3063" s="1">
        <f>+Territorio[[#This Row],[id]]</f>
        <v>3053</v>
      </c>
    </row>
    <row r="3064" spans="2:9" x14ac:dyDescent="0.3">
      <c r="B3064">
        <v>3054</v>
      </c>
      <c r="C3064" s="1" t="s">
        <v>8166</v>
      </c>
      <c r="D3064" s="1" t="s">
        <v>8167</v>
      </c>
      <c r="E3064" s="1" t="s">
        <v>1049</v>
      </c>
      <c r="F3064" s="1" t="s">
        <v>181</v>
      </c>
      <c r="G3064" s="1" t="s">
        <v>1064</v>
      </c>
      <c r="H3064" s="1" t="s">
        <v>8168</v>
      </c>
      <c r="I3064" s="1">
        <f>+Territorio[[#This Row],[id]]</f>
        <v>3054</v>
      </c>
    </row>
    <row r="3065" spans="2:9" x14ac:dyDescent="0.3">
      <c r="B3065">
        <v>3055</v>
      </c>
      <c r="C3065" s="1" t="s">
        <v>8169</v>
      </c>
      <c r="D3065" s="1" t="s">
        <v>8170</v>
      </c>
      <c r="E3065" s="1" t="s">
        <v>1049</v>
      </c>
      <c r="F3065" s="1" t="s">
        <v>181</v>
      </c>
      <c r="G3065" s="1" t="s">
        <v>1064</v>
      </c>
      <c r="H3065" s="1" t="s">
        <v>8171</v>
      </c>
      <c r="I3065" s="1">
        <f>+Territorio[[#This Row],[id]]</f>
        <v>3055</v>
      </c>
    </row>
    <row r="3066" spans="2:9" x14ac:dyDescent="0.3">
      <c r="B3066">
        <v>3056</v>
      </c>
      <c r="C3066" s="1" t="s">
        <v>2317</v>
      </c>
      <c r="D3066" s="1" t="s">
        <v>8172</v>
      </c>
      <c r="E3066" s="1" t="s">
        <v>1049</v>
      </c>
      <c r="F3066" s="1" t="s">
        <v>181</v>
      </c>
      <c r="G3066" s="1" t="s">
        <v>1064</v>
      </c>
      <c r="H3066" s="1" t="s">
        <v>8173</v>
      </c>
      <c r="I3066" s="1">
        <f>+Territorio[[#This Row],[id]]</f>
        <v>3056</v>
      </c>
    </row>
    <row r="3067" spans="2:9" x14ac:dyDescent="0.3">
      <c r="B3067">
        <v>3057</v>
      </c>
      <c r="C3067" s="1" t="s">
        <v>4102</v>
      </c>
      <c r="D3067" s="1" t="s">
        <v>8174</v>
      </c>
      <c r="E3067" s="1" t="s">
        <v>1049</v>
      </c>
      <c r="F3067" s="1" t="s">
        <v>181</v>
      </c>
      <c r="G3067" s="1" t="s">
        <v>1064</v>
      </c>
      <c r="H3067" s="1" t="s">
        <v>8175</v>
      </c>
      <c r="I3067" s="1">
        <f>+Territorio[[#This Row],[id]]</f>
        <v>3057</v>
      </c>
    </row>
    <row r="3068" spans="2:9" x14ac:dyDescent="0.3">
      <c r="B3068">
        <v>3058</v>
      </c>
      <c r="C3068" s="1" t="s">
        <v>8176</v>
      </c>
      <c r="D3068" s="1" t="s">
        <v>8177</v>
      </c>
      <c r="E3068" s="1" t="s">
        <v>1049</v>
      </c>
      <c r="F3068" s="1" t="s">
        <v>181</v>
      </c>
      <c r="G3068" s="1" t="s">
        <v>1064</v>
      </c>
      <c r="H3068" s="1" t="s">
        <v>8178</v>
      </c>
      <c r="I3068" s="1">
        <f>+Territorio[[#This Row],[id]]</f>
        <v>3058</v>
      </c>
    </row>
    <row r="3069" spans="2:9" x14ac:dyDescent="0.3">
      <c r="B3069">
        <v>3059</v>
      </c>
      <c r="C3069" s="1" t="s">
        <v>8179</v>
      </c>
      <c r="D3069" s="1" t="s">
        <v>8180</v>
      </c>
      <c r="E3069" s="1" t="s">
        <v>1049</v>
      </c>
      <c r="F3069" s="1" t="s">
        <v>181</v>
      </c>
      <c r="G3069" s="1" t="s">
        <v>1064</v>
      </c>
      <c r="H3069" s="1" t="s">
        <v>8181</v>
      </c>
      <c r="I3069" s="1">
        <f>+Territorio[[#This Row],[id]]</f>
        <v>3059</v>
      </c>
    </row>
    <row r="3070" spans="2:9" x14ac:dyDescent="0.3">
      <c r="B3070">
        <v>3060</v>
      </c>
      <c r="C3070" s="1" t="s">
        <v>8182</v>
      </c>
      <c r="D3070" s="1" t="s">
        <v>8183</v>
      </c>
      <c r="E3070" s="1" t="s">
        <v>1049</v>
      </c>
      <c r="F3070" s="1" t="s">
        <v>181</v>
      </c>
      <c r="G3070" s="1" t="s">
        <v>1064</v>
      </c>
      <c r="H3070" s="1" t="s">
        <v>8184</v>
      </c>
      <c r="I3070" s="1">
        <f>+Territorio[[#This Row],[id]]</f>
        <v>3060</v>
      </c>
    </row>
    <row r="3071" spans="2:9" x14ac:dyDescent="0.3">
      <c r="B3071">
        <v>3061</v>
      </c>
      <c r="C3071" s="1" t="s">
        <v>819</v>
      </c>
      <c r="D3071" s="1" t="s">
        <v>8185</v>
      </c>
      <c r="E3071" s="1" t="s">
        <v>1049</v>
      </c>
      <c r="F3071" s="1" t="s">
        <v>181</v>
      </c>
      <c r="G3071" s="1" t="s">
        <v>1064</v>
      </c>
      <c r="H3071" s="1" t="s">
        <v>8186</v>
      </c>
      <c r="I3071" s="1">
        <f>+Territorio[[#This Row],[id]]</f>
        <v>3061</v>
      </c>
    </row>
    <row r="3072" spans="2:9" x14ac:dyDescent="0.3">
      <c r="B3072">
        <v>3062</v>
      </c>
      <c r="C3072" s="1" t="s">
        <v>8187</v>
      </c>
      <c r="D3072" s="1" t="s">
        <v>8188</v>
      </c>
      <c r="E3072" s="1" t="s">
        <v>1049</v>
      </c>
      <c r="F3072" s="1" t="s">
        <v>181</v>
      </c>
      <c r="G3072" s="1" t="s">
        <v>1064</v>
      </c>
      <c r="H3072" s="1" t="s">
        <v>8189</v>
      </c>
      <c r="I3072" s="1">
        <f>+Territorio[[#This Row],[id]]</f>
        <v>3062</v>
      </c>
    </row>
    <row r="3073" spans="2:9" x14ac:dyDescent="0.3">
      <c r="B3073">
        <v>3063</v>
      </c>
      <c r="C3073" s="1" t="s">
        <v>8190</v>
      </c>
      <c r="D3073" s="1" t="s">
        <v>8191</v>
      </c>
      <c r="E3073" s="1" t="s">
        <v>1049</v>
      </c>
      <c r="F3073" s="1" t="s">
        <v>181</v>
      </c>
      <c r="G3073" s="1" t="s">
        <v>1064</v>
      </c>
      <c r="H3073" s="1" t="s">
        <v>8192</v>
      </c>
      <c r="I3073" s="1">
        <f>+Territorio[[#This Row],[id]]</f>
        <v>3063</v>
      </c>
    </row>
    <row r="3074" spans="2:9" x14ac:dyDescent="0.3">
      <c r="B3074">
        <v>3064</v>
      </c>
      <c r="C3074" s="1" t="s">
        <v>8193</v>
      </c>
      <c r="D3074" s="1" t="s">
        <v>8194</v>
      </c>
      <c r="E3074" s="1" t="s">
        <v>1049</v>
      </c>
      <c r="F3074" s="1" t="s">
        <v>181</v>
      </c>
      <c r="G3074" s="1" t="s">
        <v>1064</v>
      </c>
      <c r="H3074" s="1" t="s">
        <v>8195</v>
      </c>
      <c r="I3074" s="1">
        <f>+Territorio[[#This Row],[id]]</f>
        <v>3064</v>
      </c>
    </row>
    <row r="3075" spans="2:9" x14ac:dyDescent="0.3">
      <c r="B3075">
        <v>3065</v>
      </c>
      <c r="C3075" s="1" t="s">
        <v>8196</v>
      </c>
      <c r="D3075" s="1"/>
      <c r="E3075" s="1" t="s">
        <v>8197</v>
      </c>
      <c r="F3075" s="1" t="s">
        <v>8198</v>
      </c>
      <c r="G3075" s="1" t="s">
        <v>24</v>
      </c>
      <c r="H3075" s="1" t="s">
        <v>8199</v>
      </c>
      <c r="I3075" s="1">
        <f>+Territorio[[#This Row],[id]]</f>
        <v>3065</v>
      </c>
    </row>
    <row r="3076" spans="2:9" x14ac:dyDescent="0.3">
      <c r="B3076">
        <v>3066</v>
      </c>
      <c r="C3076" s="1" t="s">
        <v>8200</v>
      </c>
      <c r="D3076" s="1"/>
      <c r="E3076" s="1" t="s">
        <v>8197</v>
      </c>
      <c r="F3076" s="1" t="s">
        <v>8201</v>
      </c>
      <c r="G3076" s="1" t="s">
        <v>24</v>
      </c>
      <c r="H3076" s="1" t="s">
        <v>8202</v>
      </c>
      <c r="I3076" s="1">
        <f>+Territorio[[#This Row],[id]]</f>
        <v>3066</v>
      </c>
    </row>
    <row r="3077" spans="2:9" x14ac:dyDescent="0.3">
      <c r="B3077">
        <v>3067</v>
      </c>
      <c r="C3077" s="1" t="s">
        <v>8203</v>
      </c>
      <c r="D3077" s="1"/>
      <c r="E3077" s="1" t="s">
        <v>8197</v>
      </c>
      <c r="F3077" s="1" t="s">
        <v>8204</v>
      </c>
      <c r="G3077" s="1" t="s">
        <v>24</v>
      </c>
      <c r="H3077" s="1" t="s">
        <v>8205</v>
      </c>
      <c r="I3077" s="1">
        <f>+Territorio[[#This Row],[id]]</f>
        <v>3067</v>
      </c>
    </row>
    <row r="3078" spans="2:9" x14ac:dyDescent="0.3">
      <c r="B3078">
        <v>3068</v>
      </c>
      <c r="C3078" s="1" t="s">
        <v>8206</v>
      </c>
      <c r="D3078" s="1"/>
      <c r="E3078" s="1" t="s">
        <v>8197</v>
      </c>
      <c r="F3078" s="1" t="s">
        <v>8207</v>
      </c>
      <c r="G3078" s="1" t="s">
        <v>24</v>
      </c>
      <c r="H3078" s="1" t="s">
        <v>8208</v>
      </c>
      <c r="I3078" s="1">
        <f>+Territorio[[#This Row],[id]]</f>
        <v>3068</v>
      </c>
    </row>
    <row r="3079" spans="2:9" x14ac:dyDescent="0.3">
      <c r="B3079">
        <v>3069</v>
      </c>
      <c r="C3079" s="1" t="s">
        <v>8209</v>
      </c>
      <c r="D3079" s="1"/>
      <c r="E3079" s="1" t="s">
        <v>8197</v>
      </c>
      <c r="F3079" s="1" t="s">
        <v>8210</v>
      </c>
      <c r="G3079" s="1" t="s">
        <v>24</v>
      </c>
      <c r="H3079" s="1" t="s">
        <v>8211</v>
      </c>
      <c r="I3079" s="1">
        <f>+Territorio[[#This Row],[id]]</f>
        <v>3069</v>
      </c>
    </row>
    <row r="3080" spans="2:9" x14ac:dyDescent="0.3">
      <c r="B3080">
        <v>3070</v>
      </c>
      <c r="C3080" s="1" t="s">
        <v>8212</v>
      </c>
      <c r="D3080" s="1"/>
      <c r="E3080" s="1" t="s">
        <v>8197</v>
      </c>
      <c r="F3080" s="1" t="s">
        <v>24</v>
      </c>
      <c r="G3080" s="1" t="s">
        <v>24</v>
      </c>
      <c r="H3080" s="1" t="s">
        <v>8213</v>
      </c>
      <c r="I3080" s="1">
        <f>+Territorio[[#This Row],[id]]</f>
        <v>3070</v>
      </c>
    </row>
    <row r="3081" spans="2:9" x14ac:dyDescent="0.3">
      <c r="B3081">
        <v>3071</v>
      </c>
      <c r="C3081" s="1" t="s">
        <v>8214</v>
      </c>
      <c r="D3081" s="1"/>
      <c r="E3081" s="1" t="s">
        <v>8197</v>
      </c>
      <c r="F3081" s="1" t="s">
        <v>8215</v>
      </c>
      <c r="G3081" s="1" t="s">
        <v>24</v>
      </c>
      <c r="H3081" s="1" t="s">
        <v>8216</v>
      </c>
      <c r="I3081" s="1">
        <f>+Territorio[[#This Row],[id]]</f>
        <v>3071</v>
      </c>
    </row>
    <row r="3082" spans="2:9" x14ac:dyDescent="0.3">
      <c r="B3082">
        <v>3072</v>
      </c>
      <c r="C3082" s="1" t="s">
        <v>8217</v>
      </c>
      <c r="D3082" s="1"/>
      <c r="E3082" s="1" t="s">
        <v>8197</v>
      </c>
      <c r="F3082" s="1" t="s">
        <v>8218</v>
      </c>
      <c r="G3082" s="1" t="s">
        <v>24</v>
      </c>
      <c r="H3082" s="1" t="s">
        <v>8219</v>
      </c>
      <c r="I3082" s="1">
        <f>+Territorio[[#This Row],[id]]</f>
        <v>3072</v>
      </c>
    </row>
    <row r="3083" spans="2:9" x14ac:dyDescent="0.3">
      <c r="B3083">
        <v>3073</v>
      </c>
      <c r="C3083" s="1" t="s">
        <v>8220</v>
      </c>
      <c r="D3083" s="1" t="s">
        <v>8221</v>
      </c>
      <c r="E3083" s="1" t="s">
        <v>8222</v>
      </c>
      <c r="F3083" s="1" t="s">
        <v>97</v>
      </c>
      <c r="G3083" s="1" t="s">
        <v>8223</v>
      </c>
      <c r="H3083" s="1" t="s">
        <v>8224</v>
      </c>
      <c r="I3083" s="1">
        <f>+Territorio[[#This Row],[id]]</f>
        <v>3073</v>
      </c>
    </row>
    <row r="3084" spans="2:9" x14ac:dyDescent="0.3">
      <c r="B3084">
        <v>3074</v>
      </c>
      <c r="C3084" s="1" t="s">
        <v>1095</v>
      </c>
      <c r="D3084" s="1" t="s">
        <v>8225</v>
      </c>
      <c r="E3084" s="1" t="s">
        <v>8222</v>
      </c>
      <c r="F3084" s="1" t="s">
        <v>154</v>
      </c>
      <c r="G3084" s="1" t="s">
        <v>8223</v>
      </c>
      <c r="H3084" s="1" t="s">
        <v>8226</v>
      </c>
      <c r="I3084" s="1">
        <f>+Territorio[[#This Row],[id]]</f>
        <v>3074</v>
      </c>
    </row>
    <row r="3085" spans="2:9" x14ac:dyDescent="0.3">
      <c r="B3085">
        <v>3075</v>
      </c>
      <c r="C3085" s="1" t="s">
        <v>1201</v>
      </c>
      <c r="D3085" s="1" t="s">
        <v>8227</v>
      </c>
      <c r="E3085" s="1" t="s">
        <v>8222</v>
      </c>
      <c r="F3085" s="1" t="s">
        <v>154</v>
      </c>
      <c r="G3085" s="1" t="s">
        <v>8223</v>
      </c>
      <c r="H3085" s="1" t="s">
        <v>8228</v>
      </c>
      <c r="I3085" s="1">
        <f>+Territorio[[#This Row],[id]]</f>
        <v>3075</v>
      </c>
    </row>
    <row r="3086" spans="2:9" x14ac:dyDescent="0.3">
      <c r="B3086">
        <v>3076</v>
      </c>
      <c r="C3086" s="1" t="s">
        <v>1795</v>
      </c>
      <c r="D3086" s="1" t="s">
        <v>8229</v>
      </c>
      <c r="E3086" s="1" t="s">
        <v>8222</v>
      </c>
      <c r="F3086" s="1" t="s">
        <v>154</v>
      </c>
      <c r="G3086" s="1" t="s">
        <v>8223</v>
      </c>
      <c r="H3086" s="1" t="s">
        <v>8230</v>
      </c>
      <c r="I3086" s="1">
        <f>+Territorio[[#This Row],[id]]</f>
        <v>3076</v>
      </c>
    </row>
    <row r="3087" spans="2:9" x14ac:dyDescent="0.3">
      <c r="B3087">
        <v>3077</v>
      </c>
      <c r="C3087" s="1" t="s">
        <v>894</v>
      </c>
      <c r="D3087" s="1" t="s">
        <v>8231</v>
      </c>
      <c r="E3087" s="1" t="s">
        <v>8222</v>
      </c>
      <c r="F3087" s="1" t="s">
        <v>154</v>
      </c>
      <c r="G3087" s="1" t="s">
        <v>8223</v>
      </c>
      <c r="H3087" s="1" t="s">
        <v>8232</v>
      </c>
      <c r="I3087" s="1">
        <f>+Territorio[[#This Row],[id]]</f>
        <v>3077</v>
      </c>
    </row>
    <row r="3088" spans="2:9" x14ac:dyDescent="0.3">
      <c r="B3088">
        <v>3078</v>
      </c>
      <c r="C3088" s="1" t="s">
        <v>800</v>
      </c>
      <c r="D3088" s="1" t="s">
        <v>8233</v>
      </c>
      <c r="E3088" s="1" t="s">
        <v>8222</v>
      </c>
      <c r="F3088" s="1" t="s">
        <v>154</v>
      </c>
      <c r="G3088" s="1" t="s">
        <v>8223</v>
      </c>
      <c r="H3088" s="1" t="s">
        <v>8234</v>
      </c>
      <c r="I3088" s="1">
        <f>+Territorio[[#This Row],[id]]</f>
        <v>3078</v>
      </c>
    </row>
    <row r="3089" spans="2:9" x14ac:dyDescent="0.3">
      <c r="B3089">
        <v>3079</v>
      </c>
      <c r="C3089" s="1" t="s">
        <v>2089</v>
      </c>
      <c r="D3089" s="1" t="s">
        <v>8235</v>
      </c>
      <c r="E3089" s="1" t="s">
        <v>8222</v>
      </c>
      <c r="F3089" s="1" t="s">
        <v>181</v>
      </c>
      <c r="G3089" s="1" t="s">
        <v>8223</v>
      </c>
      <c r="H3089" s="1" t="s">
        <v>8236</v>
      </c>
      <c r="I3089" s="1">
        <f>+Territorio[[#This Row],[id]]</f>
        <v>3079</v>
      </c>
    </row>
    <row r="3090" spans="2:9" x14ac:dyDescent="0.3">
      <c r="B3090">
        <v>3080</v>
      </c>
      <c r="C3090" s="1" t="s">
        <v>2183</v>
      </c>
      <c r="D3090" s="1" t="s">
        <v>8237</v>
      </c>
      <c r="E3090" s="1" t="s">
        <v>8222</v>
      </c>
      <c r="F3090" s="1" t="s">
        <v>181</v>
      </c>
      <c r="G3090" s="1" t="s">
        <v>8223</v>
      </c>
      <c r="H3090" s="1" t="s">
        <v>8238</v>
      </c>
      <c r="I3090" s="1">
        <f>+Territorio[[#This Row],[id]]</f>
        <v>3080</v>
      </c>
    </row>
    <row r="3091" spans="2:9" x14ac:dyDescent="0.3">
      <c r="B3091">
        <v>3081</v>
      </c>
      <c r="C3091" s="1" t="s">
        <v>8239</v>
      </c>
      <c r="D3091" s="1" t="s">
        <v>8240</v>
      </c>
      <c r="E3091" s="1" t="s">
        <v>8222</v>
      </c>
      <c r="F3091" s="1" t="s">
        <v>487</v>
      </c>
      <c r="G3091" s="1" t="s">
        <v>8223</v>
      </c>
      <c r="H3091" s="1" t="s">
        <v>8241</v>
      </c>
      <c r="I3091" s="1">
        <f>+Territorio[[#This Row],[id]]</f>
        <v>3081</v>
      </c>
    </row>
    <row r="3092" spans="2:9" x14ac:dyDescent="0.3">
      <c r="B3092">
        <v>3082</v>
      </c>
      <c r="C3092" s="1" t="s">
        <v>873</v>
      </c>
      <c r="D3092" s="1" t="s">
        <v>8242</v>
      </c>
      <c r="E3092" s="1" t="s">
        <v>8222</v>
      </c>
      <c r="F3092" s="1" t="s">
        <v>487</v>
      </c>
      <c r="G3092" s="1" t="s">
        <v>8223</v>
      </c>
      <c r="H3092" s="1" t="s">
        <v>8243</v>
      </c>
      <c r="I3092" s="1">
        <f>+Territorio[[#This Row],[id]]</f>
        <v>3082</v>
      </c>
    </row>
    <row r="3093" spans="2:9" x14ac:dyDescent="0.3">
      <c r="B3093">
        <v>3083</v>
      </c>
      <c r="C3093" s="1" t="s">
        <v>8244</v>
      </c>
      <c r="D3093" s="1" t="s">
        <v>8245</v>
      </c>
      <c r="E3093" s="1" t="s">
        <v>8222</v>
      </c>
      <c r="F3093" s="1" t="s">
        <v>487</v>
      </c>
      <c r="G3093" s="1" t="s">
        <v>8223</v>
      </c>
      <c r="H3093" s="1" t="s">
        <v>8246</v>
      </c>
      <c r="I3093" s="1">
        <f>+Territorio[[#This Row],[id]]</f>
        <v>3083</v>
      </c>
    </row>
    <row r="3094" spans="2:9" x14ac:dyDescent="0.3">
      <c r="B3094">
        <v>3084</v>
      </c>
      <c r="C3094" s="1" t="s">
        <v>1261</v>
      </c>
      <c r="D3094" s="1" t="s">
        <v>8247</v>
      </c>
      <c r="E3094" s="1" t="s">
        <v>8222</v>
      </c>
      <c r="F3094" s="1" t="s">
        <v>487</v>
      </c>
      <c r="G3094" s="1" t="s">
        <v>8223</v>
      </c>
      <c r="H3094" s="1" t="s">
        <v>8248</v>
      </c>
      <c r="I3094" s="1">
        <f>+Territorio[[#This Row],[id]]</f>
        <v>3084</v>
      </c>
    </row>
    <row r="3095" spans="2:9" x14ac:dyDescent="0.3">
      <c r="B3095">
        <v>3085</v>
      </c>
      <c r="C3095" s="1" t="s">
        <v>1034</v>
      </c>
      <c r="D3095" s="1" t="s">
        <v>8249</v>
      </c>
      <c r="E3095" s="1" t="s">
        <v>8222</v>
      </c>
      <c r="F3095" s="1" t="s">
        <v>202</v>
      </c>
      <c r="G3095" s="1" t="s">
        <v>8223</v>
      </c>
      <c r="H3095" s="1" t="s">
        <v>8250</v>
      </c>
      <c r="I3095" s="1">
        <f>+Territorio[[#This Row],[id]]</f>
        <v>3085</v>
      </c>
    </row>
    <row r="3096" spans="2:9" x14ac:dyDescent="0.3">
      <c r="B3096">
        <v>3086</v>
      </c>
      <c r="C3096" s="1" t="s">
        <v>8251</v>
      </c>
      <c r="D3096" s="1" t="s">
        <v>8252</v>
      </c>
      <c r="E3096" s="1" t="s">
        <v>8222</v>
      </c>
      <c r="F3096" s="1" t="s">
        <v>259</v>
      </c>
      <c r="G3096" s="1" t="s">
        <v>8223</v>
      </c>
      <c r="H3096" s="1" t="s">
        <v>8253</v>
      </c>
      <c r="I3096" s="1">
        <f>+Territorio[[#This Row],[id]]</f>
        <v>3086</v>
      </c>
    </row>
    <row r="3097" spans="2:9" x14ac:dyDescent="0.3">
      <c r="B3097">
        <v>3087</v>
      </c>
      <c r="C3097" s="1" t="s">
        <v>4114</v>
      </c>
      <c r="D3097" s="1" t="s">
        <v>8254</v>
      </c>
      <c r="E3097" s="1" t="s">
        <v>8222</v>
      </c>
      <c r="F3097" s="1" t="s">
        <v>277</v>
      </c>
      <c r="G3097" s="1" t="s">
        <v>8223</v>
      </c>
      <c r="H3097" s="1" t="s">
        <v>8255</v>
      </c>
      <c r="I3097" s="1">
        <f>+Territorio[[#This Row],[id]]</f>
        <v>3087</v>
      </c>
    </row>
    <row r="3098" spans="2:9" x14ac:dyDescent="0.3">
      <c r="B3098">
        <v>3088</v>
      </c>
      <c r="C3098" s="1" t="s">
        <v>3999</v>
      </c>
      <c r="D3098" s="1" t="s">
        <v>8256</v>
      </c>
      <c r="E3098" s="1" t="s">
        <v>8222</v>
      </c>
      <c r="F3098" s="1" t="s">
        <v>277</v>
      </c>
      <c r="G3098" s="1" t="s">
        <v>8223</v>
      </c>
      <c r="H3098" s="1" t="s">
        <v>8257</v>
      </c>
      <c r="I3098" s="1">
        <f>+Territorio[[#This Row],[id]]</f>
        <v>3088</v>
      </c>
    </row>
    <row r="3099" spans="2:9" x14ac:dyDescent="0.3">
      <c r="B3099">
        <v>3089</v>
      </c>
      <c r="C3099" s="1" t="s">
        <v>3801</v>
      </c>
      <c r="D3099" s="1" t="s">
        <v>8258</v>
      </c>
      <c r="E3099" s="1" t="s">
        <v>8222</v>
      </c>
      <c r="F3099" s="1" t="s">
        <v>277</v>
      </c>
      <c r="G3099" s="1" t="s">
        <v>8223</v>
      </c>
      <c r="H3099" s="1" t="s">
        <v>8259</v>
      </c>
      <c r="I3099" s="1">
        <f>+Territorio[[#This Row],[id]]</f>
        <v>3089</v>
      </c>
    </row>
    <row r="3100" spans="2:9" x14ac:dyDescent="0.3">
      <c r="B3100">
        <v>3090</v>
      </c>
      <c r="C3100" s="1" t="s">
        <v>739</v>
      </c>
      <c r="D3100" s="1" t="s">
        <v>8260</v>
      </c>
      <c r="E3100" s="1" t="s">
        <v>8222</v>
      </c>
      <c r="F3100" s="1" t="s">
        <v>277</v>
      </c>
      <c r="G3100" s="1" t="s">
        <v>8223</v>
      </c>
      <c r="H3100" s="1" t="s">
        <v>8261</v>
      </c>
      <c r="I3100" s="1">
        <f>+Territorio[[#This Row],[id]]</f>
        <v>3090</v>
      </c>
    </row>
    <row r="3101" spans="2:9" x14ac:dyDescent="0.3">
      <c r="B3101">
        <v>3091</v>
      </c>
      <c r="C3101" s="1" t="s">
        <v>8262</v>
      </c>
      <c r="D3101" s="1" t="s">
        <v>8263</v>
      </c>
      <c r="E3101" s="1" t="s">
        <v>8222</v>
      </c>
      <c r="F3101" s="1" t="s">
        <v>277</v>
      </c>
      <c r="G3101" s="1" t="s">
        <v>8223</v>
      </c>
      <c r="H3101" s="1" t="s">
        <v>8264</v>
      </c>
      <c r="I3101" s="1">
        <f>+Territorio[[#This Row],[id]]</f>
        <v>3091</v>
      </c>
    </row>
    <row r="3102" spans="2:9" x14ac:dyDescent="0.3">
      <c r="B3102">
        <v>3092</v>
      </c>
      <c r="C3102" s="1" t="s">
        <v>4005</v>
      </c>
      <c r="D3102" s="1" t="s">
        <v>8265</v>
      </c>
      <c r="E3102" s="1" t="s">
        <v>8222</v>
      </c>
      <c r="F3102" s="1" t="s">
        <v>277</v>
      </c>
      <c r="G3102" s="1" t="s">
        <v>8223</v>
      </c>
      <c r="H3102" s="1" t="s">
        <v>8266</v>
      </c>
      <c r="I3102" s="1">
        <f>+Territorio[[#This Row],[id]]</f>
        <v>3092</v>
      </c>
    </row>
    <row r="3103" spans="2:9" x14ac:dyDescent="0.3">
      <c r="B3103">
        <v>3093</v>
      </c>
      <c r="C3103" s="1" t="s">
        <v>950</v>
      </c>
      <c r="D3103" s="1" t="s">
        <v>8267</v>
      </c>
      <c r="E3103" s="1" t="s">
        <v>8222</v>
      </c>
      <c r="F3103" s="1" t="s">
        <v>427</v>
      </c>
      <c r="G3103" s="1" t="s">
        <v>8223</v>
      </c>
      <c r="H3103" s="1" t="s">
        <v>8268</v>
      </c>
      <c r="I3103" s="1">
        <f>+Territorio[[#This Row],[id]]</f>
        <v>3093</v>
      </c>
    </row>
    <row r="3104" spans="2:9" x14ac:dyDescent="0.3">
      <c r="B3104">
        <v>3094</v>
      </c>
      <c r="C3104" s="1" t="s">
        <v>8269</v>
      </c>
      <c r="D3104" s="1" t="s">
        <v>8270</v>
      </c>
      <c r="E3104" s="1" t="s">
        <v>8222</v>
      </c>
      <c r="F3104" s="1" t="s">
        <v>457</v>
      </c>
      <c r="G3104" s="1" t="s">
        <v>8223</v>
      </c>
      <c r="H3104" s="1" t="s">
        <v>8271</v>
      </c>
      <c r="I3104" s="1">
        <f>+Territorio[[#This Row],[id]]</f>
        <v>3094</v>
      </c>
    </row>
    <row r="3105" spans="2:9" x14ac:dyDescent="0.3">
      <c r="B3105">
        <v>3095</v>
      </c>
      <c r="C3105" s="1" t="s">
        <v>8272</v>
      </c>
      <c r="D3105" s="1" t="s">
        <v>8273</v>
      </c>
      <c r="E3105" s="1" t="s">
        <v>8222</v>
      </c>
      <c r="F3105" s="1" t="s">
        <v>457</v>
      </c>
      <c r="G3105" s="1" t="s">
        <v>8223</v>
      </c>
      <c r="H3105" s="1" t="s">
        <v>8274</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D4" sqref="D4:D5"/>
    </sheetView>
  </sheetViews>
  <sheetFormatPr baseColWidth="10" defaultRowHeight="14.4" x14ac:dyDescent="0.3"/>
  <cols>
    <col min="1" max="2" width="6" bestFit="1" customWidth="1"/>
    <col min="3" max="3" width="5" bestFit="1" customWidth="1"/>
    <col min="4" max="4" width="18.44140625" bestFit="1" customWidth="1"/>
  </cols>
  <sheetData>
    <row r="1" spans="1:4" x14ac:dyDescent="0.3">
      <c r="A1" t="s">
        <v>28</v>
      </c>
      <c r="B1" t="s">
        <v>25658</v>
      </c>
      <c r="C1" t="s">
        <v>0</v>
      </c>
      <c r="D1" t="s">
        <v>29</v>
      </c>
    </row>
    <row r="2" spans="1:4" x14ac:dyDescent="0.3">
      <c r="A2">
        <v>0</v>
      </c>
      <c r="B2">
        <v>0</v>
      </c>
      <c r="C2">
        <v>0</v>
      </c>
      <c r="D2" s="1" t="s">
        <v>30</v>
      </c>
    </row>
    <row r="3" spans="1:4" x14ac:dyDescent="0.3">
      <c r="A3" t="s">
        <v>31</v>
      </c>
      <c r="B3" t="s">
        <v>25659</v>
      </c>
      <c r="C3">
        <v>1</v>
      </c>
      <c r="D3" s="1" t="s">
        <v>32</v>
      </c>
    </row>
    <row r="4" spans="1:4" x14ac:dyDescent="0.3">
      <c r="A4" t="s">
        <v>33</v>
      </c>
      <c r="B4" t="s">
        <v>25660</v>
      </c>
      <c r="C4">
        <v>3</v>
      </c>
      <c r="D4" s="1" t="s">
        <v>34</v>
      </c>
    </row>
    <row r="5" spans="1:4" x14ac:dyDescent="0.3">
      <c r="A5" t="s">
        <v>35</v>
      </c>
      <c r="B5" t="s">
        <v>25661</v>
      </c>
      <c r="C5">
        <v>4</v>
      </c>
      <c r="D5" s="1" t="s">
        <v>36</v>
      </c>
    </row>
  </sheetData>
  <phoneticPr fontId="9"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78"/>
  <sheetViews>
    <sheetView showGridLines="0" workbookViewId="0">
      <pane ySplit="10" topLeftCell="A59" activePane="bottomLeft" state="frozen"/>
      <selection pane="bottomLeft" activeCell="B68" sqref="B68"/>
    </sheetView>
  </sheetViews>
  <sheetFormatPr baseColWidth="10" defaultRowHeight="14.4" x14ac:dyDescent="0.3"/>
  <cols>
    <col min="1" max="1" width="5" bestFit="1" customWidth="1"/>
    <col min="2" max="2" width="27" bestFit="1" customWidth="1"/>
    <col min="3" max="3" width="15" bestFit="1" customWidth="1"/>
    <col min="4" max="4" width="12.44140625" bestFit="1" customWidth="1"/>
    <col min="5" max="5" width="68.44140625" bestFit="1" customWidth="1"/>
    <col min="6" max="6" width="12.21875" bestFit="1" customWidth="1"/>
  </cols>
  <sheetData>
    <row r="9" spans="1:6" ht="20.55" customHeight="1" x14ac:dyDescent="0.3"/>
    <row r="10" spans="1:6" x14ac:dyDescent="0.3">
      <c r="A10" t="s">
        <v>0</v>
      </c>
      <c r="B10" t="s">
        <v>1</v>
      </c>
      <c r="C10" t="s">
        <v>2</v>
      </c>
      <c r="D10" t="s">
        <v>3</v>
      </c>
      <c r="E10" t="s">
        <v>4</v>
      </c>
      <c r="F10" t="s">
        <v>25431</v>
      </c>
    </row>
    <row r="11" spans="1:6" x14ac:dyDescent="0.3">
      <c r="A11">
        <v>1</v>
      </c>
      <c r="B11" s="1" t="s">
        <v>25475</v>
      </c>
      <c r="C11" s="1" t="s">
        <v>25476</v>
      </c>
      <c r="D11" s="1" t="s">
        <v>25477</v>
      </c>
      <c r="E11" s="1" t="s">
        <v>25478</v>
      </c>
      <c r="F11" s="1">
        <f>+unidad_medida[[#This Row],[id]]</f>
        <v>1</v>
      </c>
    </row>
    <row r="12" spans="1:6" x14ac:dyDescent="0.3">
      <c r="A12">
        <v>2</v>
      </c>
      <c r="B12" s="1" t="s">
        <v>25479</v>
      </c>
      <c r="C12" s="1" t="s">
        <v>25480</v>
      </c>
      <c r="D12" s="1" t="s">
        <v>25477</v>
      </c>
      <c r="E12" s="1" t="s">
        <v>25481</v>
      </c>
      <c r="F12" s="1">
        <f>+unidad_medida[[#This Row],[id]]</f>
        <v>2</v>
      </c>
    </row>
    <row r="13" spans="1:6" x14ac:dyDescent="0.3">
      <c r="A13">
        <v>3</v>
      </c>
      <c r="B13" s="1" t="s">
        <v>25482</v>
      </c>
      <c r="C13" s="1" t="s">
        <v>25483</v>
      </c>
      <c r="D13" s="1" t="s">
        <v>25477</v>
      </c>
      <c r="E13" s="1" t="s">
        <v>25484</v>
      </c>
      <c r="F13" s="1">
        <f>+unidad_medida[[#This Row],[id]]</f>
        <v>3</v>
      </c>
    </row>
    <row r="14" spans="1:6" x14ac:dyDescent="0.3">
      <c r="A14">
        <v>4</v>
      </c>
      <c r="B14" s="1" t="s">
        <v>25485</v>
      </c>
      <c r="C14" s="1" t="s">
        <v>10</v>
      </c>
      <c r="D14" s="1" t="s">
        <v>25477</v>
      </c>
      <c r="E14" s="1" t="s">
        <v>25486</v>
      </c>
      <c r="F14" s="1">
        <f>+unidad_medida[[#This Row],[id]]</f>
        <v>4</v>
      </c>
    </row>
    <row r="15" spans="1:6" x14ac:dyDescent="0.3">
      <c r="A15">
        <v>5</v>
      </c>
      <c r="B15" s="1" t="s">
        <v>25487</v>
      </c>
      <c r="C15" s="1" t="s">
        <v>25488</v>
      </c>
      <c r="D15" s="1" t="s">
        <v>9</v>
      </c>
      <c r="E15" s="1" t="s">
        <v>25489</v>
      </c>
      <c r="F15" s="1">
        <f>+unidad_medida[[#This Row],[id]]</f>
        <v>5</v>
      </c>
    </row>
    <row r="16" spans="1:6" x14ac:dyDescent="0.3">
      <c r="A16">
        <v>6</v>
      </c>
      <c r="B16" s="1" t="s">
        <v>25490</v>
      </c>
      <c r="C16" s="1" t="s">
        <v>25491</v>
      </c>
      <c r="D16" s="1" t="s">
        <v>9</v>
      </c>
      <c r="E16" s="1" t="s">
        <v>25492</v>
      </c>
      <c r="F16" s="1">
        <f>+unidad_medida[[#This Row],[id]]</f>
        <v>6</v>
      </c>
    </row>
    <row r="17" spans="1:6" x14ac:dyDescent="0.3">
      <c r="A17">
        <v>7</v>
      </c>
      <c r="B17" s="1" t="s">
        <v>25493</v>
      </c>
      <c r="C17" s="1" t="s">
        <v>25494</v>
      </c>
      <c r="D17" s="1" t="s">
        <v>9</v>
      </c>
      <c r="E17" s="1" t="s">
        <v>25495</v>
      </c>
      <c r="F17" s="1">
        <f>+unidad_medida[[#This Row],[id]]</f>
        <v>7</v>
      </c>
    </row>
    <row r="18" spans="1:6" x14ac:dyDescent="0.3">
      <c r="A18">
        <v>8</v>
      </c>
      <c r="B18" s="1" t="s">
        <v>6</v>
      </c>
      <c r="C18" s="1" t="s">
        <v>8</v>
      </c>
      <c r="D18" s="1" t="s">
        <v>9</v>
      </c>
      <c r="E18" s="1" t="s">
        <v>25496</v>
      </c>
      <c r="F18" s="1">
        <f>+unidad_medida[[#This Row],[id]]</f>
        <v>8</v>
      </c>
    </row>
    <row r="19" spans="1:6" x14ac:dyDescent="0.3">
      <c r="A19">
        <v>9</v>
      </c>
      <c r="B19" s="1" t="s">
        <v>25497</v>
      </c>
      <c r="C19" s="1" t="s">
        <v>25498</v>
      </c>
      <c r="D19" s="1" t="s">
        <v>9</v>
      </c>
      <c r="E19" s="1" t="s">
        <v>25499</v>
      </c>
      <c r="F19" s="1">
        <f>+unidad_medida[[#This Row],[id]]</f>
        <v>9</v>
      </c>
    </row>
    <row r="20" spans="1:6" x14ac:dyDescent="0.3">
      <c r="A20">
        <v>10</v>
      </c>
      <c r="B20" s="1" t="s">
        <v>25500</v>
      </c>
      <c r="C20" s="1" t="s">
        <v>25501</v>
      </c>
      <c r="D20" s="1" t="s">
        <v>9343</v>
      </c>
      <c r="E20" s="1" t="s">
        <v>25502</v>
      </c>
      <c r="F20" s="1">
        <f>+unidad_medida[[#This Row],[id]]</f>
        <v>10</v>
      </c>
    </row>
    <row r="21" spans="1:6" x14ac:dyDescent="0.3">
      <c r="A21">
        <v>11</v>
      </c>
      <c r="B21" s="1" t="s">
        <v>25503</v>
      </c>
      <c r="C21" s="1" t="s">
        <v>25504</v>
      </c>
      <c r="D21" s="1" t="s">
        <v>9343</v>
      </c>
      <c r="E21" s="1" t="s">
        <v>25505</v>
      </c>
      <c r="F21" s="1">
        <f>+unidad_medida[[#This Row],[id]]</f>
        <v>11</v>
      </c>
    </row>
    <row r="22" spans="1:6" x14ac:dyDescent="0.3">
      <c r="A22">
        <v>12</v>
      </c>
      <c r="B22" s="1" t="s">
        <v>25506</v>
      </c>
      <c r="C22" s="1" t="s">
        <v>25507</v>
      </c>
      <c r="D22" s="1" t="s">
        <v>9343</v>
      </c>
      <c r="E22" s="1" t="s">
        <v>25508</v>
      </c>
      <c r="F22" s="1">
        <f>+unidad_medida[[#This Row],[id]]</f>
        <v>12</v>
      </c>
    </row>
    <row r="23" spans="1:6" x14ac:dyDescent="0.3">
      <c r="A23">
        <v>13</v>
      </c>
      <c r="B23" s="1" t="s">
        <v>25509</v>
      </c>
      <c r="C23" s="1" t="s">
        <v>25510</v>
      </c>
      <c r="D23" s="1" t="s">
        <v>9343</v>
      </c>
      <c r="E23" s="1" t="s">
        <v>25511</v>
      </c>
      <c r="F23" s="1">
        <f>+unidad_medida[[#This Row],[id]]</f>
        <v>13</v>
      </c>
    </row>
    <row r="24" spans="1:6" x14ac:dyDescent="0.3">
      <c r="A24">
        <v>14</v>
      </c>
      <c r="B24" s="1" t="s">
        <v>25512</v>
      </c>
      <c r="C24" s="1" t="s">
        <v>25513</v>
      </c>
      <c r="D24" s="1" t="s">
        <v>12619</v>
      </c>
      <c r="E24" s="1" t="s">
        <v>25514</v>
      </c>
      <c r="F24" s="1">
        <f>+unidad_medida[[#This Row],[id]]</f>
        <v>14</v>
      </c>
    </row>
    <row r="25" spans="1:6" x14ac:dyDescent="0.3">
      <c r="A25">
        <v>15</v>
      </c>
      <c r="B25" s="1" t="s">
        <v>25515</v>
      </c>
      <c r="C25" s="1" t="s">
        <v>25516</v>
      </c>
      <c r="D25" s="1" t="s">
        <v>12619</v>
      </c>
      <c r="E25" s="1" t="s">
        <v>25517</v>
      </c>
      <c r="F25" s="1">
        <f>+unidad_medida[[#This Row],[id]]</f>
        <v>15</v>
      </c>
    </row>
    <row r="26" spans="1:6" x14ac:dyDescent="0.3">
      <c r="A26">
        <v>16</v>
      </c>
      <c r="B26" s="1" t="s">
        <v>25518</v>
      </c>
      <c r="C26" s="1" t="s">
        <v>25519</v>
      </c>
      <c r="D26" s="1" t="s">
        <v>12619</v>
      </c>
      <c r="E26" s="1" t="s">
        <v>25520</v>
      </c>
      <c r="F26" s="1">
        <f>+unidad_medida[[#This Row],[id]]</f>
        <v>16</v>
      </c>
    </row>
    <row r="27" spans="1:6" x14ac:dyDescent="0.3">
      <c r="A27">
        <v>17</v>
      </c>
      <c r="B27" s="1" t="s">
        <v>25521</v>
      </c>
      <c r="C27" s="1" t="s">
        <v>25522</v>
      </c>
      <c r="D27" s="1" t="s">
        <v>25523</v>
      </c>
      <c r="E27" s="1" t="s">
        <v>25524</v>
      </c>
      <c r="F27" s="1">
        <f>+unidad_medida[[#This Row],[id]]</f>
        <v>17</v>
      </c>
    </row>
    <row r="28" spans="1:6" x14ac:dyDescent="0.3">
      <c r="A28">
        <v>18</v>
      </c>
      <c r="B28" s="1" t="s">
        <v>25525</v>
      </c>
      <c r="C28" s="1" t="s">
        <v>25526</v>
      </c>
      <c r="D28" s="1" t="s">
        <v>25523</v>
      </c>
      <c r="E28" s="1" t="s">
        <v>25527</v>
      </c>
      <c r="F28" s="1">
        <f>+unidad_medida[[#This Row],[id]]</f>
        <v>18</v>
      </c>
    </row>
    <row r="29" spans="1:6" x14ac:dyDescent="0.3">
      <c r="A29">
        <v>19</v>
      </c>
      <c r="B29" s="1" t="s">
        <v>25528</v>
      </c>
      <c r="C29" s="1" t="s">
        <v>25529</v>
      </c>
      <c r="D29" s="1" t="s">
        <v>25523</v>
      </c>
      <c r="E29" s="1" t="s">
        <v>25530</v>
      </c>
      <c r="F29" s="1">
        <f>+unidad_medida[[#This Row],[id]]</f>
        <v>19</v>
      </c>
    </row>
    <row r="30" spans="1:6" x14ac:dyDescent="0.3">
      <c r="A30">
        <v>20</v>
      </c>
      <c r="B30" s="1" t="s">
        <v>13962</v>
      </c>
      <c r="C30" s="1" t="s">
        <v>11</v>
      </c>
      <c r="D30" s="1" t="s">
        <v>25523</v>
      </c>
      <c r="E30" s="1" t="s">
        <v>25531</v>
      </c>
      <c r="F30" s="1">
        <f>+unidad_medida[[#This Row],[id]]</f>
        <v>20</v>
      </c>
    </row>
    <row r="31" spans="1:6" x14ac:dyDescent="0.3">
      <c r="A31">
        <v>21</v>
      </c>
      <c r="B31" s="1" t="s">
        <v>25532</v>
      </c>
      <c r="C31" s="1" t="s">
        <v>25533</v>
      </c>
      <c r="D31" s="1" t="s">
        <v>25523</v>
      </c>
      <c r="E31" s="1" t="s">
        <v>25534</v>
      </c>
      <c r="F31" s="1">
        <f>+unidad_medida[[#This Row],[id]]</f>
        <v>21</v>
      </c>
    </row>
    <row r="32" spans="1:6" x14ac:dyDescent="0.3">
      <c r="A32">
        <v>22</v>
      </c>
      <c r="B32" s="1" t="s">
        <v>25535</v>
      </c>
      <c r="C32" s="1" t="s">
        <v>25473</v>
      </c>
      <c r="D32" s="1" t="s">
        <v>25536</v>
      </c>
      <c r="E32" s="1" t="s">
        <v>25537</v>
      </c>
      <c r="F32" s="1">
        <f>+unidad_medida[[#This Row],[id]]</f>
        <v>22</v>
      </c>
    </row>
    <row r="33" spans="1:6" x14ac:dyDescent="0.3">
      <c r="A33">
        <v>23</v>
      </c>
      <c r="B33" s="1" t="s">
        <v>25538</v>
      </c>
      <c r="C33" s="1" t="s">
        <v>25539</v>
      </c>
      <c r="D33" s="1" t="s">
        <v>25536</v>
      </c>
      <c r="E33" s="1" t="s">
        <v>25540</v>
      </c>
      <c r="F33" s="1">
        <f>+unidad_medida[[#This Row],[id]]</f>
        <v>23</v>
      </c>
    </row>
    <row r="34" spans="1:6" x14ac:dyDescent="0.3">
      <c r="A34">
        <v>24</v>
      </c>
      <c r="B34" s="1" t="s">
        <v>25541</v>
      </c>
      <c r="C34" s="1" t="s">
        <v>25542</v>
      </c>
      <c r="D34" s="1" t="s">
        <v>25536</v>
      </c>
      <c r="E34" s="1" t="s">
        <v>25543</v>
      </c>
      <c r="F34" s="1">
        <f>+unidad_medida[[#This Row],[id]]</f>
        <v>24</v>
      </c>
    </row>
    <row r="35" spans="1:6" x14ac:dyDescent="0.3">
      <c r="A35">
        <v>25</v>
      </c>
      <c r="B35" s="1" t="s">
        <v>25544</v>
      </c>
      <c r="C35" s="1" t="s">
        <v>25545</v>
      </c>
      <c r="D35" s="1" t="s">
        <v>25536</v>
      </c>
      <c r="E35" s="1" t="s">
        <v>25546</v>
      </c>
      <c r="F35" s="1">
        <f>+unidad_medida[[#This Row],[id]]</f>
        <v>25</v>
      </c>
    </row>
    <row r="36" spans="1:6" x14ac:dyDescent="0.3">
      <c r="A36">
        <v>26</v>
      </c>
      <c r="B36" s="1" t="s">
        <v>25547</v>
      </c>
      <c r="C36" s="1" t="s">
        <v>25548</v>
      </c>
      <c r="D36" s="1" t="s">
        <v>25536</v>
      </c>
      <c r="E36" s="1" t="s">
        <v>25549</v>
      </c>
      <c r="F36" s="1">
        <f>+unidad_medida[[#This Row],[id]]</f>
        <v>26</v>
      </c>
    </row>
    <row r="37" spans="1:6" x14ac:dyDescent="0.3">
      <c r="A37">
        <v>27</v>
      </c>
      <c r="B37" s="1" t="s">
        <v>25550</v>
      </c>
      <c r="C37" s="1" t="s">
        <v>25551</v>
      </c>
      <c r="D37" s="1" t="s">
        <v>9462</v>
      </c>
      <c r="E37" s="1" t="s">
        <v>25552</v>
      </c>
      <c r="F37" s="1">
        <f>+unidad_medida[[#This Row],[id]]</f>
        <v>27</v>
      </c>
    </row>
    <row r="38" spans="1:6" x14ac:dyDescent="0.3">
      <c r="A38">
        <v>28</v>
      </c>
      <c r="B38" s="1" t="s">
        <v>25553</v>
      </c>
      <c r="C38" s="1" t="s">
        <v>12</v>
      </c>
      <c r="D38" s="1" t="s">
        <v>9462</v>
      </c>
      <c r="E38" s="1" t="s">
        <v>25554</v>
      </c>
      <c r="F38" s="1">
        <f>+unidad_medida[[#This Row],[id]]</f>
        <v>28</v>
      </c>
    </row>
    <row r="39" spans="1:6" x14ac:dyDescent="0.3">
      <c r="A39">
        <v>29</v>
      </c>
      <c r="B39" s="1" t="s">
        <v>25555</v>
      </c>
      <c r="C39" s="1" t="s">
        <v>25556</v>
      </c>
      <c r="D39" s="1" t="s">
        <v>9462</v>
      </c>
      <c r="E39" s="1" t="s">
        <v>25557</v>
      </c>
      <c r="F39" s="1">
        <f>+unidad_medida[[#This Row],[id]]</f>
        <v>29</v>
      </c>
    </row>
    <row r="40" spans="1:6" x14ac:dyDescent="0.3">
      <c r="A40">
        <v>30</v>
      </c>
      <c r="B40" s="1" t="s">
        <v>26</v>
      </c>
      <c r="C40" s="1" t="s">
        <v>27</v>
      </c>
      <c r="D40" s="1" t="s">
        <v>9462</v>
      </c>
      <c r="E40" s="1" t="s">
        <v>25558</v>
      </c>
      <c r="F40" s="1">
        <f>+unidad_medida[[#This Row],[id]]</f>
        <v>30</v>
      </c>
    </row>
    <row r="41" spans="1:6" x14ac:dyDescent="0.3">
      <c r="A41">
        <v>31</v>
      </c>
      <c r="B41" s="1" t="s">
        <v>25559</v>
      </c>
      <c r="C41" s="1" t="s">
        <v>25560</v>
      </c>
      <c r="D41" s="1" t="s">
        <v>14</v>
      </c>
      <c r="E41" s="1" t="s">
        <v>25561</v>
      </c>
      <c r="F41" s="1">
        <f>+unidad_medida[[#This Row],[id]]</f>
        <v>31</v>
      </c>
    </row>
    <row r="42" spans="1:6" x14ac:dyDescent="0.3">
      <c r="A42">
        <v>32</v>
      </c>
      <c r="B42" s="1" t="s">
        <v>25562</v>
      </c>
      <c r="C42" s="1" t="s">
        <v>25563</v>
      </c>
      <c r="D42" s="1" t="s">
        <v>14</v>
      </c>
      <c r="E42" s="1" t="s">
        <v>25564</v>
      </c>
      <c r="F42" s="1">
        <f>+unidad_medida[[#This Row],[id]]</f>
        <v>32</v>
      </c>
    </row>
    <row r="43" spans="1:6" x14ac:dyDescent="0.3">
      <c r="A43">
        <v>33</v>
      </c>
      <c r="B43" s="1" t="s">
        <v>25565</v>
      </c>
      <c r="C43" s="1" t="s">
        <v>13</v>
      </c>
      <c r="D43" s="1" t="s">
        <v>14</v>
      </c>
      <c r="E43" s="1" t="s">
        <v>25566</v>
      </c>
      <c r="F43" s="1">
        <f>+unidad_medida[[#This Row],[id]]</f>
        <v>33</v>
      </c>
    </row>
    <row r="44" spans="1:6" x14ac:dyDescent="0.3">
      <c r="A44">
        <v>34</v>
      </c>
      <c r="B44" s="1" t="s">
        <v>25567</v>
      </c>
      <c r="C44" s="1" t="s">
        <v>25568</v>
      </c>
      <c r="D44" s="1" t="s">
        <v>9514</v>
      </c>
      <c r="E44" s="1" t="s">
        <v>25569</v>
      </c>
      <c r="F44" s="1">
        <f>+unidad_medida[[#This Row],[id]]</f>
        <v>34</v>
      </c>
    </row>
    <row r="45" spans="1:6" x14ac:dyDescent="0.3">
      <c r="A45">
        <v>35</v>
      </c>
      <c r="B45" s="1" t="s">
        <v>25570</v>
      </c>
      <c r="C45" s="1" t="s">
        <v>25571</v>
      </c>
      <c r="D45" s="1" t="s">
        <v>9514</v>
      </c>
      <c r="E45" s="1" t="s">
        <v>25572</v>
      </c>
      <c r="F45" s="1">
        <f>+unidad_medida[[#This Row],[id]]</f>
        <v>35</v>
      </c>
    </row>
    <row r="46" spans="1:6" x14ac:dyDescent="0.3">
      <c r="A46">
        <v>36</v>
      </c>
      <c r="B46" s="1" t="s">
        <v>25573</v>
      </c>
      <c r="C46" s="1" t="s">
        <v>25574</v>
      </c>
      <c r="D46" s="1" t="s">
        <v>9514</v>
      </c>
      <c r="E46" s="1" t="s">
        <v>25575</v>
      </c>
      <c r="F46" s="1">
        <f>+unidad_medida[[#This Row],[id]]</f>
        <v>36</v>
      </c>
    </row>
    <row r="47" spans="1:6" x14ac:dyDescent="0.3">
      <c r="A47">
        <v>37</v>
      </c>
      <c r="B47" s="1" t="s">
        <v>25576</v>
      </c>
      <c r="C47" s="1" t="s">
        <v>5</v>
      </c>
      <c r="D47" s="1" t="s">
        <v>9514</v>
      </c>
      <c r="E47" s="1" t="s">
        <v>25577</v>
      </c>
      <c r="F47" s="1">
        <f>+unidad_medida[[#This Row],[id]]</f>
        <v>37</v>
      </c>
    </row>
    <row r="48" spans="1:6" x14ac:dyDescent="0.3">
      <c r="A48">
        <v>38</v>
      </c>
      <c r="B48" s="1" t="s">
        <v>25578</v>
      </c>
      <c r="C48" s="1" t="s">
        <v>25579</v>
      </c>
      <c r="D48" s="1" t="s">
        <v>9514</v>
      </c>
      <c r="E48" s="1" t="s">
        <v>25580</v>
      </c>
      <c r="F48" s="1">
        <f>+unidad_medida[[#This Row],[id]]</f>
        <v>38</v>
      </c>
    </row>
    <row r="49" spans="1:6" x14ac:dyDescent="0.3">
      <c r="A49">
        <v>39</v>
      </c>
      <c r="B49" s="1" t="s">
        <v>25581</v>
      </c>
      <c r="C49" s="1" t="s">
        <v>25582</v>
      </c>
      <c r="D49" s="1" t="s">
        <v>18610</v>
      </c>
      <c r="E49" s="1" t="s">
        <v>25583</v>
      </c>
      <c r="F49" s="1">
        <f>+unidad_medida[[#This Row],[id]]</f>
        <v>39</v>
      </c>
    </row>
    <row r="50" spans="1:6" x14ac:dyDescent="0.3">
      <c r="A50">
        <v>40</v>
      </c>
      <c r="B50" s="1" t="s">
        <v>25584</v>
      </c>
      <c r="C50" s="1" t="s">
        <v>25585</v>
      </c>
      <c r="D50" s="1" t="s">
        <v>18610</v>
      </c>
      <c r="E50" s="1" t="s">
        <v>25586</v>
      </c>
      <c r="F50" s="1">
        <f>+unidad_medida[[#This Row],[id]]</f>
        <v>40</v>
      </c>
    </row>
    <row r="51" spans="1:6" x14ac:dyDescent="0.3">
      <c r="A51">
        <v>41</v>
      </c>
      <c r="B51" s="1" t="s">
        <v>8280</v>
      </c>
      <c r="C51" s="1" t="s">
        <v>8280</v>
      </c>
      <c r="D51" s="1" t="s">
        <v>25587</v>
      </c>
      <c r="E51" s="1" t="s">
        <v>25588</v>
      </c>
      <c r="F51" s="1">
        <f>+unidad_medida[[#This Row],[id]]</f>
        <v>41</v>
      </c>
    </row>
    <row r="52" spans="1:6" x14ac:dyDescent="0.3">
      <c r="A52">
        <v>42</v>
      </c>
      <c r="B52" s="1" t="s">
        <v>8923</v>
      </c>
      <c r="C52" s="1" t="s">
        <v>8923</v>
      </c>
      <c r="D52" s="1" t="s">
        <v>25587</v>
      </c>
      <c r="E52" s="1" t="s">
        <v>25589</v>
      </c>
      <c r="F52" s="1">
        <f>+unidad_medida[[#This Row],[id]]</f>
        <v>42</v>
      </c>
    </row>
    <row r="53" spans="1:6" x14ac:dyDescent="0.3">
      <c r="A53">
        <v>43</v>
      </c>
      <c r="B53" s="1" t="s">
        <v>8902</v>
      </c>
      <c r="C53" s="1" t="s">
        <v>8902</v>
      </c>
      <c r="D53" s="1" t="s">
        <v>25587</v>
      </c>
      <c r="E53" s="1" t="s">
        <v>25590</v>
      </c>
      <c r="F53" s="1">
        <f>+unidad_medida[[#This Row],[id]]</f>
        <v>43</v>
      </c>
    </row>
    <row r="54" spans="1:6" x14ac:dyDescent="0.3">
      <c r="A54">
        <v>44</v>
      </c>
      <c r="B54" s="1" t="s">
        <v>25591</v>
      </c>
      <c r="C54" s="1" t="s">
        <v>25591</v>
      </c>
      <c r="D54" s="1" t="s">
        <v>25587</v>
      </c>
      <c r="E54" s="1" t="s">
        <v>25592</v>
      </c>
      <c r="F54" s="1">
        <f>+unidad_medida[[#This Row],[id]]</f>
        <v>44</v>
      </c>
    </row>
    <row r="55" spans="1:6" x14ac:dyDescent="0.3">
      <c r="A55">
        <v>45</v>
      </c>
      <c r="B55" s="1" t="s">
        <v>25593</v>
      </c>
      <c r="C55" s="1" t="s">
        <v>25594</v>
      </c>
      <c r="D55" s="1" t="s">
        <v>25587</v>
      </c>
      <c r="E55" s="1" t="s">
        <v>25595</v>
      </c>
      <c r="F55" s="1">
        <f>+unidad_medida[[#This Row],[id]]</f>
        <v>45</v>
      </c>
    </row>
    <row r="56" spans="1:6" x14ac:dyDescent="0.3">
      <c r="A56">
        <v>46</v>
      </c>
      <c r="B56" s="1" t="s">
        <v>25596</v>
      </c>
      <c r="C56" s="1" t="s">
        <v>25596</v>
      </c>
      <c r="D56" s="1" t="s">
        <v>25587</v>
      </c>
      <c r="E56" s="1" t="s">
        <v>25597</v>
      </c>
      <c r="F56" s="1">
        <f>+unidad_medida[[#This Row],[id]]</f>
        <v>46</v>
      </c>
    </row>
    <row r="57" spans="1:6" x14ac:dyDescent="0.3">
      <c r="A57">
        <v>47</v>
      </c>
      <c r="B57" s="1" t="s">
        <v>8344</v>
      </c>
      <c r="C57" s="1" t="s">
        <v>8344</v>
      </c>
      <c r="D57" s="1" t="s">
        <v>25587</v>
      </c>
      <c r="E57" s="1" t="s">
        <v>25598</v>
      </c>
      <c r="F57" s="1">
        <f>+unidad_medida[[#This Row],[id]]</f>
        <v>47</v>
      </c>
    </row>
    <row r="58" spans="1:6" x14ac:dyDescent="0.3">
      <c r="A58">
        <v>48</v>
      </c>
      <c r="B58" s="1" t="s">
        <v>25599</v>
      </c>
      <c r="C58" s="1" t="s">
        <v>25600</v>
      </c>
      <c r="D58" s="1" t="s">
        <v>25587</v>
      </c>
      <c r="E58" s="1" t="s">
        <v>25601</v>
      </c>
      <c r="F58" s="1">
        <f>+unidad_medida[[#This Row],[id]]</f>
        <v>48</v>
      </c>
    </row>
    <row r="59" spans="1:6" x14ac:dyDescent="0.3">
      <c r="A59">
        <v>49</v>
      </c>
      <c r="B59" s="1" t="s">
        <v>25602</v>
      </c>
      <c r="C59" s="1" t="s">
        <v>25602</v>
      </c>
      <c r="D59" s="1" t="s">
        <v>25587</v>
      </c>
      <c r="E59" s="1" t="s">
        <v>25603</v>
      </c>
      <c r="F59" s="1">
        <f>+unidad_medida[[#This Row],[id]]</f>
        <v>49</v>
      </c>
    </row>
    <row r="60" spans="1:6" x14ac:dyDescent="0.3">
      <c r="A60">
        <v>50</v>
      </c>
      <c r="B60" s="1" t="s">
        <v>25604</v>
      </c>
      <c r="C60" s="1" t="s">
        <v>15</v>
      </c>
      <c r="D60" s="1" t="s">
        <v>25587</v>
      </c>
      <c r="E60" s="1" t="s">
        <v>25605</v>
      </c>
      <c r="F60" s="1">
        <f>+unidad_medida[[#This Row],[id]]</f>
        <v>50</v>
      </c>
    </row>
    <row r="61" spans="1:6" x14ac:dyDescent="0.3">
      <c r="A61">
        <v>51</v>
      </c>
      <c r="B61" s="1" t="s">
        <v>25606</v>
      </c>
      <c r="C61" s="1" t="s">
        <v>25606</v>
      </c>
      <c r="D61" s="1" t="s">
        <v>25587</v>
      </c>
      <c r="E61" s="1" t="s">
        <v>25607</v>
      </c>
      <c r="F61" s="1">
        <f>+unidad_medida[[#This Row],[id]]</f>
        <v>51</v>
      </c>
    </row>
    <row r="62" spans="1:6" x14ac:dyDescent="0.3">
      <c r="A62">
        <v>52</v>
      </c>
      <c r="B62" s="1" t="s">
        <v>8348</v>
      </c>
      <c r="C62" s="1" t="s">
        <v>8348</v>
      </c>
      <c r="D62" s="1" t="s">
        <v>25587</v>
      </c>
      <c r="E62" s="1" t="s">
        <v>25608</v>
      </c>
      <c r="F62" s="1">
        <f>+unidad_medida[[#This Row],[id]]</f>
        <v>52</v>
      </c>
    </row>
    <row r="63" spans="1:6" x14ac:dyDescent="0.3">
      <c r="A63">
        <v>53</v>
      </c>
      <c r="B63" s="1" t="s">
        <v>25609</v>
      </c>
      <c r="C63" s="1" t="s">
        <v>25609</v>
      </c>
      <c r="D63" s="1" t="s">
        <v>25587</v>
      </c>
      <c r="E63" s="1" t="s">
        <v>25610</v>
      </c>
      <c r="F63" s="1">
        <f>+unidad_medida[[#This Row],[id]]</f>
        <v>53</v>
      </c>
    </row>
    <row r="64" spans="1:6" x14ac:dyDescent="0.3">
      <c r="A64">
        <v>54</v>
      </c>
      <c r="B64" s="1" t="s">
        <v>8472</v>
      </c>
      <c r="C64" s="1" t="s">
        <v>8472</v>
      </c>
      <c r="D64" s="1" t="s">
        <v>25587</v>
      </c>
      <c r="E64" s="1" t="s">
        <v>25611</v>
      </c>
      <c r="F64" s="1">
        <f>+unidad_medida[[#This Row],[id]]</f>
        <v>54</v>
      </c>
    </row>
    <row r="65" spans="1:6" x14ac:dyDescent="0.3">
      <c r="A65">
        <v>55</v>
      </c>
      <c r="B65" s="1" t="s">
        <v>25612</v>
      </c>
      <c r="C65" s="1" t="s">
        <v>25613</v>
      </c>
      <c r="D65" s="1" t="s">
        <v>18</v>
      </c>
      <c r="E65" s="1" t="s">
        <v>25614</v>
      </c>
      <c r="F65" s="1">
        <f>+unidad_medida[[#This Row],[id]]</f>
        <v>55</v>
      </c>
    </row>
    <row r="66" spans="1:6" x14ac:dyDescent="0.3">
      <c r="A66">
        <v>56</v>
      </c>
      <c r="B66" s="1" t="s">
        <v>25615</v>
      </c>
      <c r="C66" s="1" t="s">
        <v>25616</v>
      </c>
      <c r="D66" s="1" t="s">
        <v>18</v>
      </c>
      <c r="E66" s="1" t="s">
        <v>25617</v>
      </c>
      <c r="F66" s="1">
        <f>+unidad_medida[[#This Row],[id]]</f>
        <v>56</v>
      </c>
    </row>
    <row r="67" spans="1:6" x14ac:dyDescent="0.3">
      <c r="A67">
        <v>57</v>
      </c>
      <c r="B67" s="1" t="s">
        <v>16</v>
      </c>
      <c r="C67" s="1" t="s">
        <v>17</v>
      </c>
      <c r="D67" s="1" t="s">
        <v>18</v>
      </c>
      <c r="E67" s="1" t="s">
        <v>25618</v>
      </c>
      <c r="F67" s="1">
        <f>+unidad_medida[[#This Row],[id]]</f>
        <v>57</v>
      </c>
    </row>
    <row r="68" spans="1:6" x14ac:dyDescent="0.3">
      <c r="A68">
        <v>58</v>
      </c>
      <c r="B68" s="1" t="s">
        <v>25619</v>
      </c>
      <c r="C68" s="1" t="s">
        <v>25620</v>
      </c>
      <c r="D68" s="1" t="s">
        <v>21</v>
      </c>
      <c r="E68" s="1" t="s">
        <v>25621</v>
      </c>
      <c r="F68" s="1">
        <f>+unidad_medida[[#This Row],[id]]</f>
        <v>58</v>
      </c>
    </row>
    <row r="69" spans="1:6" x14ac:dyDescent="0.3">
      <c r="A69">
        <v>59</v>
      </c>
      <c r="B69" s="1" t="s">
        <v>25622</v>
      </c>
      <c r="C69" s="1" t="s">
        <v>25623</v>
      </c>
      <c r="D69" s="1" t="s">
        <v>21</v>
      </c>
      <c r="E69" s="1" t="s">
        <v>25624</v>
      </c>
      <c r="F69" s="1">
        <f>+unidad_medida[[#This Row],[id]]</f>
        <v>59</v>
      </c>
    </row>
    <row r="70" spans="1:6" x14ac:dyDescent="0.3">
      <c r="A70">
        <v>60</v>
      </c>
      <c r="B70" s="1" t="s">
        <v>19</v>
      </c>
      <c r="C70" s="1" t="s">
        <v>20</v>
      </c>
      <c r="D70" s="1" t="s">
        <v>21</v>
      </c>
      <c r="E70" s="1" t="s">
        <v>25625</v>
      </c>
      <c r="F70" s="1">
        <f>+unidad_medida[[#This Row],[id]]</f>
        <v>60</v>
      </c>
    </row>
    <row r="71" spans="1:6" x14ac:dyDescent="0.3">
      <c r="A71">
        <v>61</v>
      </c>
      <c r="B71" s="1" t="s">
        <v>25626</v>
      </c>
      <c r="C71" s="1" t="s">
        <v>25627</v>
      </c>
      <c r="D71" s="1" t="s">
        <v>21</v>
      </c>
      <c r="E71" s="1" t="s">
        <v>25628</v>
      </c>
      <c r="F71" s="1">
        <f>+unidad_medida[[#This Row],[id]]</f>
        <v>61</v>
      </c>
    </row>
    <row r="72" spans="1:6" x14ac:dyDescent="0.3">
      <c r="A72">
        <v>62</v>
      </c>
      <c r="B72" s="1" t="s">
        <v>25629</v>
      </c>
      <c r="C72" s="1" t="s">
        <v>25629</v>
      </c>
      <c r="D72" s="1" t="s">
        <v>25472</v>
      </c>
      <c r="E72" s="1" t="s">
        <v>25630</v>
      </c>
      <c r="F72" s="1">
        <f>+unidad_medida[[#This Row],[id]]</f>
        <v>62</v>
      </c>
    </row>
    <row r="73" spans="1:6" x14ac:dyDescent="0.3">
      <c r="A73">
        <v>63</v>
      </c>
      <c r="B73" s="1" t="s">
        <v>25631</v>
      </c>
      <c r="C73" s="1" t="s">
        <v>25631</v>
      </c>
      <c r="D73" s="1" t="s">
        <v>25472</v>
      </c>
      <c r="E73" s="1" t="s">
        <v>25632</v>
      </c>
      <c r="F73" s="1">
        <f>+unidad_medida[[#This Row],[id]]</f>
        <v>63</v>
      </c>
    </row>
    <row r="74" spans="1:6" x14ac:dyDescent="0.3">
      <c r="A74">
        <v>64</v>
      </c>
      <c r="B74" s="1" t="s">
        <v>25633</v>
      </c>
      <c r="C74" s="1" t="s">
        <v>25633</v>
      </c>
      <c r="D74" s="1" t="s">
        <v>25472</v>
      </c>
      <c r="E74" s="1" t="s">
        <v>25634</v>
      </c>
      <c r="F74" s="1">
        <f>+unidad_medida[[#This Row],[id]]</f>
        <v>64</v>
      </c>
    </row>
    <row r="75" spans="1:6" x14ac:dyDescent="0.3">
      <c r="A75">
        <v>65</v>
      </c>
      <c r="B75" s="1" t="s">
        <v>25635</v>
      </c>
      <c r="C75" s="1" t="s">
        <v>25635</v>
      </c>
      <c r="D75" s="1" t="s">
        <v>25472</v>
      </c>
      <c r="E75" s="1" t="s">
        <v>25636</v>
      </c>
      <c r="F75" s="1">
        <f>+unidad_medida[[#This Row],[id]]</f>
        <v>65</v>
      </c>
    </row>
    <row r="76" spans="1:6" x14ac:dyDescent="0.3">
      <c r="A76">
        <v>66</v>
      </c>
      <c r="B76" s="1" t="s">
        <v>25637</v>
      </c>
      <c r="C76" s="1" t="s">
        <v>25637</v>
      </c>
      <c r="D76" s="1" t="s">
        <v>25472</v>
      </c>
      <c r="E76" s="1" t="s">
        <v>25638</v>
      </c>
      <c r="F76" s="1">
        <f>+unidad_medida[[#This Row],[id]]</f>
        <v>66</v>
      </c>
    </row>
    <row r="77" spans="1:6" x14ac:dyDescent="0.3">
      <c r="A77">
        <v>67</v>
      </c>
      <c r="B77" s="1" t="s">
        <v>25639</v>
      </c>
      <c r="C77" s="1" t="s">
        <v>25639</v>
      </c>
      <c r="D77" s="1" t="s">
        <v>25472</v>
      </c>
      <c r="E77" s="1" t="s">
        <v>25640</v>
      </c>
      <c r="F77" s="1">
        <f>+unidad_medida[[#This Row],[id]]</f>
        <v>67</v>
      </c>
    </row>
    <row r="78" spans="1:6" x14ac:dyDescent="0.3">
      <c r="A78">
        <v>68</v>
      </c>
      <c r="B78" s="1" t="s">
        <v>27987</v>
      </c>
      <c r="C78" s="1" t="s">
        <v>27988</v>
      </c>
      <c r="D78" s="1" t="s">
        <v>25472</v>
      </c>
      <c r="E78" s="1" t="s">
        <v>27989</v>
      </c>
      <c r="F78" s="1">
        <f>+unidad_medida[[#This Row],[id]]</f>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91E8-40A9-4AF5-9287-90D82C4A91E6}">
  <sheetPr>
    <tabColor rgb="FFC00000"/>
  </sheetPr>
  <dimension ref="A10:O3227"/>
  <sheetViews>
    <sheetView showGridLines="0" workbookViewId="0">
      <pane ySplit="10" topLeftCell="A11" activePane="bottomLeft" state="frozen"/>
      <selection pane="bottomLeft" activeCell="D3244" sqref="D3244"/>
    </sheetView>
  </sheetViews>
  <sheetFormatPr baseColWidth="10" defaultRowHeight="14.4" x14ac:dyDescent="0.3"/>
  <cols>
    <col min="1" max="1" width="13.77734375" bestFit="1" customWidth="1"/>
    <col min="2" max="2" width="28.44140625" bestFit="1" customWidth="1"/>
    <col min="3" max="3" width="11.44140625" bestFit="1" customWidth="1"/>
    <col min="4" max="4" width="46.21875" bestFit="1" customWidth="1"/>
    <col min="5" max="5" width="14" bestFit="1" customWidth="1"/>
    <col min="6" max="6" width="61.21875" bestFit="1" customWidth="1"/>
    <col min="7" max="7" width="14.21875" bestFit="1" customWidth="1"/>
    <col min="8" max="8" width="7" bestFit="1" customWidth="1"/>
    <col min="9" max="13" width="81.21875" bestFit="1" customWidth="1"/>
    <col min="14" max="15" width="12.21875" bestFit="1" customWidth="1"/>
  </cols>
  <sheetData>
    <row r="10" spans="1:15" x14ac:dyDescent="0.3">
      <c r="A10" t="s">
        <v>9550</v>
      </c>
      <c r="B10" t="s">
        <v>9437</v>
      </c>
      <c r="C10" t="s">
        <v>9551</v>
      </c>
      <c r="D10" t="s">
        <v>9552</v>
      </c>
      <c r="E10" t="s">
        <v>9553</v>
      </c>
      <c r="F10" t="s">
        <v>9554</v>
      </c>
      <c r="G10" t="s">
        <v>9555</v>
      </c>
      <c r="H10" t="s">
        <v>9556</v>
      </c>
      <c r="I10" t="s">
        <v>9557</v>
      </c>
      <c r="J10" t="s">
        <v>9558</v>
      </c>
      <c r="K10" t="s">
        <v>9559</v>
      </c>
      <c r="L10" t="s">
        <v>9560</v>
      </c>
      <c r="M10" t="s">
        <v>9561</v>
      </c>
      <c r="N10" t="s">
        <v>25431</v>
      </c>
      <c r="O10" t="s">
        <v>25666</v>
      </c>
    </row>
    <row r="11" spans="1:15" hidden="1" x14ac:dyDescent="0.3">
      <c r="A11">
        <v>10</v>
      </c>
      <c r="B11" s="1" t="s">
        <v>11254</v>
      </c>
      <c r="C11">
        <v>1002</v>
      </c>
      <c r="D11" s="1" t="s">
        <v>11876</v>
      </c>
      <c r="E11">
        <v>100201</v>
      </c>
      <c r="F11" s="1" t="s">
        <v>11877</v>
      </c>
      <c r="G11">
        <v>100201001</v>
      </c>
      <c r="H11">
        <v>1</v>
      </c>
      <c r="I11" s="1" t="s">
        <v>18481</v>
      </c>
      <c r="J11" s="1" t="s">
        <v>18482</v>
      </c>
      <c r="K11" s="1" t="s">
        <v>18483</v>
      </c>
      <c r="L11" s="1" t="s">
        <v>18484</v>
      </c>
      <c r="M11" s="1" t="s">
        <v>18485</v>
      </c>
      <c r="N11" s="1">
        <f>+Categorias[[#This Row],[Id_producto]]</f>
        <v>100201</v>
      </c>
      <c r="O11" s="1">
        <f>+Categorias[[#This Row],[Id_categoría]]</f>
        <v>100201001</v>
      </c>
    </row>
    <row r="12" spans="1:15" hidden="1" x14ac:dyDescent="0.3">
      <c r="A12">
        <v>10</v>
      </c>
      <c r="B12" s="1" t="s">
        <v>11254</v>
      </c>
      <c r="C12">
        <v>1002</v>
      </c>
      <c r="D12" s="1" t="s">
        <v>11876</v>
      </c>
      <c r="E12">
        <v>100201</v>
      </c>
      <c r="F12" s="1" t="s">
        <v>11877</v>
      </c>
      <c r="G12">
        <v>100201002</v>
      </c>
      <c r="H12">
        <v>2</v>
      </c>
      <c r="I12" s="1" t="s">
        <v>17759</v>
      </c>
      <c r="J12" s="1" t="s">
        <v>17760</v>
      </c>
      <c r="K12" s="1" t="s">
        <v>17761</v>
      </c>
      <c r="L12" s="1" t="s">
        <v>17762</v>
      </c>
      <c r="M12" s="1" t="s">
        <v>17763</v>
      </c>
      <c r="N12" s="1">
        <f>+Categorias[[#This Row],[Id_producto]]</f>
        <v>100201</v>
      </c>
      <c r="O12" s="1">
        <f>+Categorias[[#This Row],[Id_categoría]]</f>
        <v>100201002</v>
      </c>
    </row>
    <row r="13" spans="1:15" hidden="1" x14ac:dyDescent="0.3">
      <c r="A13">
        <v>10</v>
      </c>
      <c r="B13" s="1" t="s">
        <v>11254</v>
      </c>
      <c r="C13">
        <v>1002</v>
      </c>
      <c r="D13" s="1" t="s">
        <v>11876</v>
      </c>
      <c r="E13">
        <v>100201</v>
      </c>
      <c r="F13" s="1" t="s">
        <v>11877</v>
      </c>
      <c r="G13">
        <v>100201003</v>
      </c>
      <c r="H13">
        <v>3</v>
      </c>
      <c r="I13" s="1" t="s">
        <v>17051</v>
      </c>
      <c r="J13" s="1" t="s">
        <v>17052</v>
      </c>
      <c r="K13" s="1" t="s">
        <v>17053</v>
      </c>
      <c r="L13" s="1" t="s">
        <v>17054</v>
      </c>
      <c r="M13" s="1" t="s">
        <v>17055</v>
      </c>
      <c r="N13" s="1">
        <f>+Categorias[[#This Row],[Id_producto]]</f>
        <v>100201</v>
      </c>
      <c r="O13" s="1">
        <f>+Categorias[[#This Row],[Id_categoría]]</f>
        <v>100201003</v>
      </c>
    </row>
    <row r="14" spans="1:15" hidden="1" x14ac:dyDescent="0.3">
      <c r="A14">
        <v>10</v>
      </c>
      <c r="B14" s="1" t="s">
        <v>11254</v>
      </c>
      <c r="C14">
        <v>1002</v>
      </c>
      <c r="D14" s="1" t="s">
        <v>11876</v>
      </c>
      <c r="E14">
        <v>100201</v>
      </c>
      <c r="F14" s="1" t="s">
        <v>11877</v>
      </c>
      <c r="G14">
        <v>100201004</v>
      </c>
      <c r="H14">
        <v>4</v>
      </c>
      <c r="I14" s="1" t="s">
        <v>16346</v>
      </c>
      <c r="J14" s="1" t="s">
        <v>16347</v>
      </c>
      <c r="K14" s="1" t="s">
        <v>16348</v>
      </c>
      <c r="L14" s="1" t="s">
        <v>16349</v>
      </c>
      <c r="M14" s="1" t="s">
        <v>16350</v>
      </c>
      <c r="N14" s="1">
        <f>+Categorias[[#This Row],[Id_producto]]</f>
        <v>100201</v>
      </c>
      <c r="O14" s="1">
        <f>+Categorias[[#This Row],[Id_categoría]]</f>
        <v>100201004</v>
      </c>
    </row>
    <row r="15" spans="1:15" hidden="1" x14ac:dyDescent="0.3">
      <c r="A15">
        <v>10</v>
      </c>
      <c r="B15" s="1" t="s">
        <v>11254</v>
      </c>
      <c r="C15">
        <v>1002</v>
      </c>
      <c r="D15" s="1" t="s">
        <v>11876</v>
      </c>
      <c r="E15">
        <v>100201</v>
      </c>
      <c r="F15" s="1" t="s">
        <v>11877</v>
      </c>
      <c r="G15">
        <v>100201005</v>
      </c>
      <c r="H15">
        <v>5</v>
      </c>
      <c r="I15" s="1" t="s">
        <v>11878</v>
      </c>
      <c r="J15" s="1" t="s">
        <v>11879</v>
      </c>
      <c r="K15" s="1" t="s">
        <v>11880</v>
      </c>
      <c r="L15" s="1" t="s">
        <v>11881</v>
      </c>
      <c r="M15" s="1" t="s">
        <v>11882</v>
      </c>
      <c r="N15" s="1">
        <f>+Categorias[[#This Row],[Id_producto]]</f>
        <v>100201</v>
      </c>
      <c r="O15" s="1">
        <f>+Categorias[[#This Row],[Id_categoría]]</f>
        <v>100201005</v>
      </c>
    </row>
    <row r="16" spans="1:15" hidden="1" x14ac:dyDescent="0.3">
      <c r="A16">
        <v>10</v>
      </c>
      <c r="B16" s="1" t="s">
        <v>11254</v>
      </c>
      <c r="C16">
        <v>1002</v>
      </c>
      <c r="D16" s="1" t="s">
        <v>11876</v>
      </c>
      <c r="E16">
        <v>100201</v>
      </c>
      <c r="F16" s="1" t="s">
        <v>11877</v>
      </c>
      <c r="G16">
        <v>100201006</v>
      </c>
      <c r="H16">
        <v>6</v>
      </c>
      <c r="I16" s="1" t="s">
        <v>11883</v>
      </c>
      <c r="J16" s="1" t="s">
        <v>11884</v>
      </c>
      <c r="K16" s="1" t="s">
        <v>11885</v>
      </c>
      <c r="L16" s="1" t="s">
        <v>11886</v>
      </c>
      <c r="M16" s="1" t="s">
        <v>11887</v>
      </c>
      <c r="N16" s="1">
        <f>+Categorias[[#This Row],[Id_producto]]</f>
        <v>100201</v>
      </c>
      <c r="O16" s="1">
        <f>+Categorias[[#This Row],[Id_categoría]]</f>
        <v>100201006</v>
      </c>
    </row>
    <row r="17" spans="1:15" hidden="1" x14ac:dyDescent="0.3">
      <c r="A17">
        <v>10</v>
      </c>
      <c r="B17" s="1" t="s">
        <v>11254</v>
      </c>
      <c r="C17">
        <v>1002</v>
      </c>
      <c r="D17" s="1" t="s">
        <v>11876</v>
      </c>
      <c r="E17">
        <v>100201</v>
      </c>
      <c r="F17" s="1" t="s">
        <v>11877</v>
      </c>
      <c r="G17">
        <v>100201007</v>
      </c>
      <c r="H17">
        <v>7</v>
      </c>
      <c r="I17" s="1" t="s">
        <v>11888</v>
      </c>
      <c r="J17" s="1" t="s">
        <v>11889</v>
      </c>
      <c r="K17" s="1" t="s">
        <v>11890</v>
      </c>
      <c r="L17" s="1" t="s">
        <v>11891</v>
      </c>
      <c r="M17" s="1" t="s">
        <v>11892</v>
      </c>
      <c r="N17" s="1">
        <f>+Categorias[[#This Row],[Id_producto]]</f>
        <v>100201</v>
      </c>
      <c r="O17" s="1">
        <f>+Categorias[[#This Row],[Id_categoría]]</f>
        <v>100201007</v>
      </c>
    </row>
    <row r="18" spans="1:15" hidden="1" x14ac:dyDescent="0.3">
      <c r="A18">
        <v>10</v>
      </c>
      <c r="B18" s="1" t="s">
        <v>11254</v>
      </c>
      <c r="C18">
        <v>1002</v>
      </c>
      <c r="D18" s="1" t="s">
        <v>11876</v>
      </c>
      <c r="E18">
        <v>100201</v>
      </c>
      <c r="F18" s="1" t="s">
        <v>11877</v>
      </c>
      <c r="G18">
        <v>100201008</v>
      </c>
      <c r="H18">
        <v>8</v>
      </c>
      <c r="I18" s="1" t="s">
        <v>11893</v>
      </c>
      <c r="J18" s="1" t="s">
        <v>11894</v>
      </c>
      <c r="K18" s="1" t="s">
        <v>11895</v>
      </c>
      <c r="L18" s="1" t="s">
        <v>11896</v>
      </c>
      <c r="M18" s="1" t="s">
        <v>11897</v>
      </c>
      <c r="N18" s="1">
        <f>+Categorias[[#This Row],[Id_producto]]</f>
        <v>100201</v>
      </c>
      <c r="O18" s="1">
        <f>+Categorias[[#This Row],[Id_categoría]]</f>
        <v>100201008</v>
      </c>
    </row>
    <row r="19" spans="1:15" hidden="1" x14ac:dyDescent="0.3">
      <c r="A19">
        <v>10</v>
      </c>
      <c r="B19" s="1" t="s">
        <v>11254</v>
      </c>
      <c r="C19">
        <v>1002</v>
      </c>
      <c r="D19" s="1" t="s">
        <v>11876</v>
      </c>
      <c r="E19">
        <v>100201</v>
      </c>
      <c r="F19" s="1" t="s">
        <v>11877</v>
      </c>
      <c r="G19">
        <v>100201009</v>
      </c>
      <c r="H19">
        <v>9</v>
      </c>
      <c r="I19" s="1" t="s">
        <v>11898</v>
      </c>
      <c r="J19" s="1" t="s">
        <v>11899</v>
      </c>
      <c r="K19" s="1" t="s">
        <v>11900</v>
      </c>
      <c r="L19" s="1" t="s">
        <v>11901</v>
      </c>
      <c r="M19" s="1" t="s">
        <v>11902</v>
      </c>
      <c r="N19" s="1">
        <f>+Categorias[[#This Row],[Id_producto]]</f>
        <v>100201</v>
      </c>
      <c r="O19" s="1">
        <f>+Categorias[[#This Row],[Id_categoría]]</f>
        <v>100201009</v>
      </c>
    </row>
    <row r="20" spans="1:15" hidden="1" x14ac:dyDescent="0.3">
      <c r="A20">
        <v>10</v>
      </c>
      <c r="B20" s="1" t="s">
        <v>11254</v>
      </c>
      <c r="C20">
        <v>1002</v>
      </c>
      <c r="D20" s="1" t="s">
        <v>11876</v>
      </c>
      <c r="E20">
        <v>100201</v>
      </c>
      <c r="F20" s="1" t="s">
        <v>11877</v>
      </c>
      <c r="G20">
        <v>100201010</v>
      </c>
      <c r="H20">
        <v>10</v>
      </c>
      <c r="I20" s="1" t="s">
        <v>11903</v>
      </c>
      <c r="J20" s="1" t="s">
        <v>11904</v>
      </c>
      <c r="K20" s="1" t="s">
        <v>11905</v>
      </c>
      <c r="L20" s="1" t="s">
        <v>11906</v>
      </c>
      <c r="M20" s="1" t="s">
        <v>11907</v>
      </c>
      <c r="N20" s="1">
        <f>+Categorias[[#This Row],[Id_producto]]</f>
        <v>100201</v>
      </c>
      <c r="O20" s="1">
        <f>+Categorias[[#This Row],[Id_categoría]]</f>
        <v>100201010</v>
      </c>
    </row>
    <row r="21" spans="1:15" hidden="1" x14ac:dyDescent="0.3">
      <c r="A21">
        <v>10</v>
      </c>
      <c r="B21" s="1" t="s">
        <v>11254</v>
      </c>
      <c r="C21">
        <v>1002</v>
      </c>
      <c r="D21" s="1" t="s">
        <v>11876</v>
      </c>
      <c r="E21">
        <v>100201</v>
      </c>
      <c r="F21" s="1" t="s">
        <v>11877</v>
      </c>
      <c r="G21">
        <v>100201011</v>
      </c>
      <c r="H21">
        <v>11</v>
      </c>
      <c r="I21" s="1" t="s">
        <v>11908</v>
      </c>
      <c r="J21" s="1" t="s">
        <v>11909</v>
      </c>
      <c r="K21" s="1" t="s">
        <v>11910</v>
      </c>
      <c r="L21" s="1" t="s">
        <v>11911</v>
      </c>
      <c r="M21" s="1" t="s">
        <v>11912</v>
      </c>
      <c r="N21" s="1">
        <f>+Categorias[[#This Row],[Id_producto]]</f>
        <v>100201</v>
      </c>
      <c r="O21" s="1">
        <f>+Categorias[[#This Row],[Id_categoría]]</f>
        <v>100201011</v>
      </c>
    </row>
    <row r="22" spans="1:15" hidden="1" x14ac:dyDescent="0.3">
      <c r="A22">
        <v>10</v>
      </c>
      <c r="B22" s="1" t="s">
        <v>11254</v>
      </c>
      <c r="C22">
        <v>1002</v>
      </c>
      <c r="D22" s="1" t="s">
        <v>11876</v>
      </c>
      <c r="E22">
        <v>100201</v>
      </c>
      <c r="F22" s="1" t="s">
        <v>11877</v>
      </c>
      <c r="G22">
        <v>100201012</v>
      </c>
      <c r="H22">
        <v>12</v>
      </c>
      <c r="I22" s="1" t="s">
        <v>11913</v>
      </c>
      <c r="J22" s="1" t="s">
        <v>11914</v>
      </c>
      <c r="K22" s="1" t="s">
        <v>11915</v>
      </c>
      <c r="L22" s="1" t="s">
        <v>11916</v>
      </c>
      <c r="M22" s="1" t="s">
        <v>11917</v>
      </c>
      <c r="N22" s="1">
        <f>+Categorias[[#This Row],[Id_producto]]</f>
        <v>100201</v>
      </c>
      <c r="O22" s="1">
        <f>+Categorias[[#This Row],[Id_categoría]]</f>
        <v>100201012</v>
      </c>
    </row>
    <row r="23" spans="1:15" hidden="1" x14ac:dyDescent="0.3">
      <c r="A23">
        <v>10</v>
      </c>
      <c r="B23" s="1" t="s">
        <v>11254</v>
      </c>
      <c r="C23">
        <v>1002</v>
      </c>
      <c r="D23" s="1" t="s">
        <v>11876</v>
      </c>
      <c r="E23">
        <v>100201</v>
      </c>
      <c r="F23" s="1" t="s">
        <v>11877</v>
      </c>
      <c r="G23">
        <v>100201013</v>
      </c>
      <c r="H23">
        <v>13</v>
      </c>
      <c r="I23" s="1" t="s">
        <v>11918</v>
      </c>
      <c r="J23" s="1" t="s">
        <v>11919</v>
      </c>
      <c r="K23" s="1" t="s">
        <v>11920</v>
      </c>
      <c r="L23" s="1" t="s">
        <v>11921</v>
      </c>
      <c r="M23" s="1" t="s">
        <v>11922</v>
      </c>
      <c r="N23" s="1">
        <f>+Categorias[[#This Row],[Id_producto]]</f>
        <v>100201</v>
      </c>
      <c r="O23" s="1">
        <f>+Categorias[[#This Row],[Id_categoría]]</f>
        <v>100201013</v>
      </c>
    </row>
    <row r="24" spans="1:15" hidden="1" x14ac:dyDescent="0.3">
      <c r="A24">
        <v>10</v>
      </c>
      <c r="B24" s="1" t="s">
        <v>11254</v>
      </c>
      <c r="C24">
        <v>1002</v>
      </c>
      <c r="D24" s="1" t="s">
        <v>11876</v>
      </c>
      <c r="E24">
        <v>100201</v>
      </c>
      <c r="F24" s="1" t="s">
        <v>11877</v>
      </c>
      <c r="G24">
        <v>100201014</v>
      </c>
      <c r="H24">
        <v>14</v>
      </c>
      <c r="I24" s="1" t="s">
        <v>11923</v>
      </c>
      <c r="J24" s="1" t="s">
        <v>11924</v>
      </c>
      <c r="K24" s="1" t="s">
        <v>11925</v>
      </c>
      <c r="L24" s="1" t="s">
        <v>11926</v>
      </c>
      <c r="M24" s="1" t="s">
        <v>11927</v>
      </c>
      <c r="N24" s="1">
        <f>+Categorias[[#This Row],[Id_producto]]</f>
        <v>100201</v>
      </c>
      <c r="O24" s="1">
        <f>+Categorias[[#This Row],[Id_categoría]]</f>
        <v>100201014</v>
      </c>
    </row>
    <row r="25" spans="1:15" hidden="1" x14ac:dyDescent="0.3">
      <c r="A25">
        <v>10</v>
      </c>
      <c r="B25" s="1" t="s">
        <v>11254</v>
      </c>
      <c r="C25">
        <v>1002</v>
      </c>
      <c r="D25" s="1" t="s">
        <v>11876</v>
      </c>
      <c r="E25">
        <v>100201</v>
      </c>
      <c r="F25" s="1" t="s">
        <v>11877</v>
      </c>
      <c r="G25">
        <v>100201015</v>
      </c>
      <c r="H25">
        <v>15</v>
      </c>
      <c r="I25" s="1" t="s">
        <v>11928</v>
      </c>
      <c r="J25" s="1" t="s">
        <v>11929</v>
      </c>
      <c r="K25" s="1" t="s">
        <v>11930</v>
      </c>
      <c r="L25" s="1" t="s">
        <v>11931</v>
      </c>
      <c r="M25" s="1" t="s">
        <v>11932</v>
      </c>
      <c r="N25" s="1">
        <f>+Categorias[[#This Row],[Id_producto]]</f>
        <v>100201</v>
      </c>
      <c r="O25" s="1">
        <f>+Categorias[[#This Row],[Id_categoría]]</f>
        <v>100201015</v>
      </c>
    </row>
    <row r="26" spans="1:15" hidden="1" x14ac:dyDescent="0.3">
      <c r="A26">
        <v>10</v>
      </c>
      <c r="B26" s="1" t="s">
        <v>11254</v>
      </c>
      <c r="C26">
        <v>1002</v>
      </c>
      <c r="D26" s="1" t="s">
        <v>11876</v>
      </c>
      <c r="E26">
        <v>100201</v>
      </c>
      <c r="F26" s="1" t="s">
        <v>11877</v>
      </c>
      <c r="G26">
        <v>100201016</v>
      </c>
      <c r="H26">
        <v>16</v>
      </c>
      <c r="I26" s="1" t="s">
        <v>11933</v>
      </c>
      <c r="J26" s="1" t="s">
        <v>11934</v>
      </c>
      <c r="K26" s="1" t="s">
        <v>11935</v>
      </c>
      <c r="L26" s="1" t="s">
        <v>11936</v>
      </c>
      <c r="M26" s="1" t="s">
        <v>11937</v>
      </c>
      <c r="N26" s="1">
        <f>+Categorias[[#This Row],[Id_producto]]</f>
        <v>100201</v>
      </c>
      <c r="O26" s="1">
        <f>+Categorias[[#This Row],[Id_categoría]]</f>
        <v>100201016</v>
      </c>
    </row>
    <row r="27" spans="1:15" hidden="1" x14ac:dyDescent="0.3">
      <c r="A27">
        <v>10</v>
      </c>
      <c r="B27" s="1" t="s">
        <v>11254</v>
      </c>
      <c r="C27">
        <v>1002</v>
      </c>
      <c r="D27" s="1" t="s">
        <v>11876</v>
      </c>
      <c r="E27">
        <v>100201</v>
      </c>
      <c r="F27" s="1" t="s">
        <v>11877</v>
      </c>
      <c r="G27">
        <v>100201017</v>
      </c>
      <c r="H27">
        <v>17</v>
      </c>
      <c r="I27" s="1" t="s">
        <v>11938</v>
      </c>
      <c r="J27" s="1" t="s">
        <v>11939</v>
      </c>
      <c r="K27" s="1" t="s">
        <v>11940</v>
      </c>
      <c r="L27" s="1" t="s">
        <v>11941</v>
      </c>
      <c r="M27" s="1" t="s">
        <v>11942</v>
      </c>
      <c r="N27" s="1">
        <f>+Categorias[[#This Row],[Id_producto]]</f>
        <v>100201</v>
      </c>
      <c r="O27" s="1">
        <f>+Categorias[[#This Row],[Id_categoría]]</f>
        <v>100201017</v>
      </c>
    </row>
    <row r="28" spans="1:15" hidden="1" x14ac:dyDescent="0.3">
      <c r="A28">
        <v>10</v>
      </c>
      <c r="B28" s="1" t="s">
        <v>11254</v>
      </c>
      <c r="C28">
        <v>1002</v>
      </c>
      <c r="D28" s="1" t="s">
        <v>11876</v>
      </c>
      <c r="E28">
        <v>100201</v>
      </c>
      <c r="F28" s="1" t="s">
        <v>11877</v>
      </c>
      <c r="G28">
        <v>100201018</v>
      </c>
      <c r="H28">
        <v>18</v>
      </c>
      <c r="I28" s="1" t="s">
        <v>11943</v>
      </c>
      <c r="J28" s="1" t="s">
        <v>11944</v>
      </c>
      <c r="K28" s="1" t="s">
        <v>11945</v>
      </c>
      <c r="L28" s="1" t="s">
        <v>11946</v>
      </c>
      <c r="M28" s="1" t="s">
        <v>11947</v>
      </c>
      <c r="N28" s="1">
        <f>+Categorias[[#This Row],[Id_producto]]</f>
        <v>100201</v>
      </c>
      <c r="O28" s="1">
        <f>+Categorias[[#This Row],[Id_categoría]]</f>
        <v>100201018</v>
      </c>
    </row>
    <row r="29" spans="1:15" hidden="1" x14ac:dyDescent="0.3">
      <c r="A29">
        <v>10</v>
      </c>
      <c r="B29" s="1" t="s">
        <v>11254</v>
      </c>
      <c r="C29">
        <v>1002</v>
      </c>
      <c r="D29" s="1" t="s">
        <v>11876</v>
      </c>
      <c r="E29">
        <v>100201</v>
      </c>
      <c r="F29" s="1" t="s">
        <v>11877</v>
      </c>
      <c r="G29">
        <v>100201019</v>
      </c>
      <c r="H29">
        <v>19</v>
      </c>
      <c r="I29" s="1" t="s">
        <v>11948</v>
      </c>
      <c r="J29" s="1" t="s">
        <v>11949</v>
      </c>
      <c r="K29" s="1" t="s">
        <v>11950</v>
      </c>
      <c r="L29" s="1" t="s">
        <v>11951</v>
      </c>
      <c r="M29" s="1" t="s">
        <v>11952</v>
      </c>
      <c r="N29" s="1">
        <f>+Categorias[[#This Row],[Id_producto]]</f>
        <v>100201</v>
      </c>
      <c r="O29" s="1">
        <f>+Categorias[[#This Row],[Id_categoría]]</f>
        <v>100201019</v>
      </c>
    </row>
    <row r="30" spans="1:15" hidden="1" x14ac:dyDescent="0.3">
      <c r="A30">
        <v>10</v>
      </c>
      <c r="B30" s="1" t="s">
        <v>11254</v>
      </c>
      <c r="C30">
        <v>1002</v>
      </c>
      <c r="D30" s="1" t="s">
        <v>11876</v>
      </c>
      <c r="E30">
        <v>100201</v>
      </c>
      <c r="F30" s="1" t="s">
        <v>11877</v>
      </c>
      <c r="G30">
        <v>100201020</v>
      </c>
      <c r="H30">
        <v>20</v>
      </c>
      <c r="I30" s="1" t="s">
        <v>11953</v>
      </c>
      <c r="J30" s="1" t="s">
        <v>11954</v>
      </c>
      <c r="K30" s="1" t="s">
        <v>11955</v>
      </c>
      <c r="L30" s="1" t="s">
        <v>11956</v>
      </c>
      <c r="M30" s="1" t="s">
        <v>11957</v>
      </c>
      <c r="N30" s="1">
        <f>+Categorias[[#This Row],[Id_producto]]</f>
        <v>100201</v>
      </c>
      <c r="O30" s="1">
        <f>+Categorias[[#This Row],[Id_categoría]]</f>
        <v>100201020</v>
      </c>
    </row>
    <row r="31" spans="1:15" hidden="1" x14ac:dyDescent="0.3">
      <c r="A31">
        <v>10</v>
      </c>
      <c r="B31" s="1" t="s">
        <v>11254</v>
      </c>
      <c r="C31">
        <v>1002</v>
      </c>
      <c r="D31" s="1" t="s">
        <v>11876</v>
      </c>
      <c r="E31">
        <v>100201</v>
      </c>
      <c r="F31" s="1" t="s">
        <v>11877</v>
      </c>
      <c r="G31">
        <v>100201021</v>
      </c>
      <c r="H31">
        <v>21</v>
      </c>
      <c r="I31" s="1" t="s">
        <v>7908</v>
      </c>
      <c r="J31" s="1" t="s">
        <v>11958</v>
      </c>
      <c r="K31" s="1" t="s">
        <v>11959</v>
      </c>
      <c r="L31" s="1" t="s">
        <v>11960</v>
      </c>
      <c r="M31" s="1" t="s">
        <v>11961</v>
      </c>
      <c r="N31" s="1">
        <f>+Categorias[[#This Row],[Id_producto]]</f>
        <v>100201</v>
      </c>
      <c r="O31" s="1">
        <f>+Categorias[[#This Row],[Id_categoría]]</f>
        <v>100201021</v>
      </c>
    </row>
    <row r="32" spans="1:15" hidden="1" x14ac:dyDescent="0.3">
      <c r="A32">
        <v>10</v>
      </c>
      <c r="B32" s="1" t="s">
        <v>11254</v>
      </c>
      <c r="C32">
        <v>1002</v>
      </c>
      <c r="D32" s="1" t="s">
        <v>11876</v>
      </c>
      <c r="E32">
        <v>100201</v>
      </c>
      <c r="F32" s="1" t="s">
        <v>11877</v>
      </c>
      <c r="G32">
        <v>100201022</v>
      </c>
      <c r="H32">
        <v>22</v>
      </c>
      <c r="I32" s="1" t="s">
        <v>11962</v>
      </c>
      <c r="J32" s="1" t="s">
        <v>11963</v>
      </c>
      <c r="K32" s="1" t="s">
        <v>11964</v>
      </c>
      <c r="L32" s="1" t="s">
        <v>11965</v>
      </c>
      <c r="M32" s="1" t="s">
        <v>11966</v>
      </c>
      <c r="N32" s="1">
        <f>+Categorias[[#This Row],[Id_producto]]</f>
        <v>100201</v>
      </c>
      <c r="O32" s="1">
        <f>+Categorias[[#This Row],[Id_categoría]]</f>
        <v>100201022</v>
      </c>
    </row>
    <row r="33" spans="1:15" hidden="1" x14ac:dyDescent="0.3">
      <c r="A33">
        <v>10</v>
      </c>
      <c r="B33" s="1" t="s">
        <v>11254</v>
      </c>
      <c r="C33">
        <v>1002</v>
      </c>
      <c r="D33" s="1" t="s">
        <v>11876</v>
      </c>
      <c r="E33">
        <v>100201</v>
      </c>
      <c r="F33" s="1" t="s">
        <v>11877</v>
      </c>
      <c r="G33">
        <v>100201023</v>
      </c>
      <c r="H33">
        <v>23</v>
      </c>
      <c r="I33" s="1" t="s">
        <v>11967</v>
      </c>
      <c r="J33" s="1" t="s">
        <v>11968</v>
      </c>
      <c r="K33" s="1" t="s">
        <v>11969</v>
      </c>
      <c r="L33" s="1" t="s">
        <v>11970</v>
      </c>
      <c r="M33" s="1" t="s">
        <v>11971</v>
      </c>
      <c r="N33" s="1">
        <f>+Categorias[[#This Row],[Id_producto]]</f>
        <v>100201</v>
      </c>
      <c r="O33" s="1">
        <f>+Categorias[[#This Row],[Id_categoría]]</f>
        <v>100201023</v>
      </c>
    </row>
    <row r="34" spans="1:15" hidden="1" x14ac:dyDescent="0.3">
      <c r="A34">
        <v>10</v>
      </c>
      <c r="B34" s="1" t="s">
        <v>11254</v>
      </c>
      <c r="C34">
        <v>1002</v>
      </c>
      <c r="D34" s="1" t="s">
        <v>11876</v>
      </c>
      <c r="E34">
        <v>100201</v>
      </c>
      <c r="F34" s="1" t="s">
        <v>11877</v>
      </c>
      <c r="G34">
        <v>100201024</v>
      </c>
      <c r="H34">
        <v>24</v>
      </c>
      <c r="I34" s="1" t="s">
        <v>11972</v>
      </c>
      <c r="J34" s="1" t="s">
        <v>11973</v>
      </c>
      <c r="K34" s="1" t="s">
        <v>11974</v>
      </c>
      <c r="L34" s="1" t="s">
        <v>11975</v>
      </c>
      <c r="M34" s="1" t="s">
        <v>11976</v>
      </c>
      <c r="N34" s="1">
        <f>+Categorias[[#This Row],[Id_producto]]</f>
        <v>100201</v>
      </c>
      <c r="O34" s="1">
        <f>+Categorias[[#This Row],[Id_categoría]]</f>
        <v>100201024</v>
      </c>
    </row>
    <row r="35" spans="1:15" hidden="1" x14ac:dyDescent="0.3">
      <c r="A35">
        <v>10</v>
      </c>
      <c r="B35" s="1" t="s">
        <v>11254</v>
      </c>
      <c r="C35">
        <v>1002</v>
      </c>
      <c r="D35" s="1" t="s">
        <v>11876</v>
      </c>
      <c r="E35">
        <v>100201</v>
      </c>
      <c r="F35" s="1" t="s">
        <v>11877</v>
      </c>
      <c r="G35">
        <v>100201025</v>
      </c>
      <c r="H35">
        <v>25</v>
      </c>
      <c r="I35" s="1" t="s">
        <v>11977</v>
      </c>
      <c r="J35" s="1" t="s">
        <v>11978</v>
      </c>
      <c r="K35" s="1" t="s">
        <v>11979</v>
      </c>
      <c r="L35" s="1" t="s">
        <v>11980</v>
      </c>
      <c r="M35" s="1" t="s">
        <v>11981</v>
      </c>
      <c r="N35" s="1">
        <f>+Categorias[[#This Row],[Id_producto]]</f>
        <v>100201</v>
      </c>
      <c r="O35" s="1">
        <f>+Categorias[[#This Row],[Id_categoría]]</f>
        <v>100201025</v>
      </c>
    </row>
    <row r="36" spans="1:15" hidden="1" x14ac:dyDescent="0.3">
      <c r="A36">
        <v>10</v>
      </c>
      <c r="B36" s="1" t="s">
        <v>11254</v>
      </c>
      <c r="C36">
        <v>1002</v>
      </c>
      <c r="D36" s="1" t="s">
        <v>11876</v>
      </c>
      <c r="E36">
        <v>100201</v>
      </c>
      <c r="F36" s="1" t="s">
        <v>11877</v>
      </c>
      <c r="G36">
        <v>100201026</v>
      </c>
      <c r="H36">
        <v>26</v>
      </c>
      <c r="I36" s="1" t="s">
        <v>11982</v>
      </c>
      <c r="J36" s="1" t="s">
        <v>11983</v>
      </c>
      <c r="K36" s="1" t="s">
        <v>11984</v>
      </c>
      <c r="L36" s="1" t="s">
        <v>11985</v>
      </c>
      <c r="M36" s="1" t="s">
        <v>11986</v>
      </c>
      <c r="N36" s="1">
        <f>+Categorias[[#This Row],[Id_producto]]</f>
        <v>100201</v>
      </c>
      <c r="O36" s="1">
        <f>+Categorias[[#This Row],[Id_categoría]]</f>
        <v>100201026</v>
      </c>
    </row>
    <row r="37" spans="1:15" hidden="1" x14ac:dyDescent="0.3">
      <c r="A37">
        <v>10</v>
      </c>
      <c r="B37" s="1" t="s">
        <v>11254</v>
      </c>
      <c r="C37">
        <v>1002</v>
      </c>
      <c r="D37" s="1" t="s">
        <v>11876</v>
      </c>
      <c r="E37">
        <v>100201</v>
      </c>
      <c r="F37" s="1" t="s">
        <v>11877</v>
      </c>
      <c r="G37">
        <v>100201027</v>
      </c>
      <c r="H37">
        <v>27</v>
      </c>
      <c r="I37" s="1" t="s">
        <v>11877</v>
      </c>
      <c r="J37" s="1" t="s">
        <v>11987</v>
      </c>
      <c r="K37" s="1" t="s">
        <v>11988</v>
      </c>
      <c r="L37" s="1" t="s">
        <v>11989</v>
      </c>
      <c r="M37" s="1" t="s">
        <v>11990</v>
      </c>
      <c r="N37" s="1">
        <f>+Categorias[[#This Row],[Id_producto]]</f>
        <v>100201</v>
      </c>
      <c r="O37" s="1">
        <f>+Categorias[[#This Row],[Id_categoría]]</f>
        <v>100201027</v>
      </c>
    </row>
    <row r="38" spans="1:15" hidden="1" x14ac:dyDescent="0.3">
      <c r="A38">
        <v>10</v>
      </c>
      <c r="B38" s="1" t="s">
        <v>11254</v>
      </c>
      <c r="C38">
        <v>1002</v>
      </c>
      <c r="D38" s="1" t="s">
        <v>11876</v>
      </c>
      <c r="E38">
        <v>100201</v>
      </c>
      <c r="F38" s="1" t="s">
        <v>11877</v>
      </c>
      <c r="G38">
        <v>100201028</v>
      </c>
      <c r="H38">
        <v>28</v>
      </c>
      <c r="I38" s="1" t="s">
        <v>25667</v>
      </c>
      <c r="J38" s="1" t="s">
        <v>25668</v>
      </c>
      <c r="K38" s="1" t="s">
        <v>25669</v>
      </c>
      <c r="L38" s="1" t="s">
        <v>25670</v>
      </c>
      <c r="M38" s="1" t="s">
        <v>25671</v>
      </c>
      <c r="N38" s="1">
        <f>+Categorias[[#This Row],[Id_producto]]</f>
        <v>100201</v>
      </c>
      <c r="O38" s="1">
        <f>+Categorias[[#This Row],[Id_categoría]]</f>
        <v>100201028</v>
      </c>
    </row>
    <row r="39" spans="1:15" hidden="1" x14ac:dyDescent="0.3">
      <c r="A39">
        <v>10</v>
      </c>
      <c r="B39" s="1" t="s">
        <v>11254</v>
      </c>
      <c r="C39">
        <v>1002</v>
      </c>
      <c r="D39" s="1" t="s">
        <v>11876</v>
      </c>
      <c r="E39">
        <v>100201</v>
      </c>
      <c r="F39" s="1" t="s">
        <v>11877</v>
      </c>
      <c r="G39">
        <v>100201029</v>
      </c>
      <c r="H39">
        <v>29</v>
      </c>
      <c r="I39" s="1" t="s">
        <v>25672</v>
      </c>
      <c r="J39" s="1" t="s">
        <v>25673</v>
      </c>
      <c r="K39" s="1" t="s">
        <v>25674</v>
      </c>
      <c r="L39" s="1" t="s">
        <v>25675</v>
      </c>
      <c r="M39" s="1" t="s">
        <v>25676</v>
      </c>
      <c r="N39" s="1">
        <f>+Categorias[[#This Row],[Id_producto]]</f>
        <v>100201</v>
      </c>
      <c r="O39" s="1">
        <f>+Categorias[[#This Row],[Id_categoría]]</f>
        <v>100201029</v>
      </c>
    </row>
    <row r="40" spans="1:15" hidden="1" x14ac:dyDescent="0.3">
      <c r="A40">
        <v>10</v>
      </c>
      <c r="B40" s="1" t="s">
        <v>11254</v>
      </c>
      <c r="C40">
        <v>1002</v>
      </c>
      <c r="D40" s="1" t="s">
        <v>11876</v>
      </c>
      <c r="E40">
        <v>100201</v>
      </c>
      <c r="F40" s="1" t="s">
        <v>11877</v>
      </c>
      <c r="G40">
        <v>100201030</v>
      </c>
      <c r="H40">
        <v>30</v>
      </c>
      <c r="I40" s="1" t="s">
        <v>25677</v>
      </c>
      <c r="J40" s="1" t="s">
        <v>25678</v>
      </c>
      <c r="K40" s="1" t="s">
        <v>25679</v>
      </c>
      <c r="L40" s="1" t="s">
        <v>25680</v>
      </c>
      <c r="M40" s="1" t="s">
        <v>25681</v>
      </c>
      <c r="N40" s="1">
        <f>+Categorias[[#This Row],[Id_producto]]</f>
        <v>100201</v>
      </c>
      <c r="O40" s="1">
        <f>+Categorias[[#This Row],[Id_categoría]]</f>
        <v>100201030</v>
      </c>
    </row>
    <row r="41" spans="1:15" hidden="1" x14ac:dyDescent="0.3">
      <c r="A41">
        <v>10</v>
      </c>
      <c r="B41" s="1" t="s">
        <v>11254</v>
      </c>
      <c r="C41">
        <v>1002</v>
      </c>
      <c r="D41" s="1" t="s">
        <v>11876</v>
      </c>
      <c r="E41">
        <v>100201</v>
      </c>
      <c r="F41" s="1" t="s">
        <v>11877</v>
      </c>
      <c r="G41">
        <v>100201031</v>
      </c>
      <c r="H41">
        <v>31</v>
      </c>
      <c r="I41" s="1" t="s">
        <v>25682</v>
      </c>
      <c r="J41" s="1" t="s">
        <v>25683</v>
      </c>
      <c r="K41" s="1" t="s">
        <v>25684</v>
      </c>
      <c r="L41" s="1" t="s">
        <v>25685</v>
      </c>
      <c r="M41" s="1" t="s">
        <v>25686</v>
      </c>
      <c r="N41" s="1">
        <f>+Categorias[[#This Row],[Id_producto]]</f>
        <v>100201</v>
      </c>
      <c r="O41" s="1">
        <f>+Categorias[[#This Row],[Id_categoría]]</f>
        <v>100201031</v>
      </c>
    </row>
    <row r="42" spans="1:15" hidden="1" x14ac:dyDescent="0.3">
      <c r="A42">
        <v>10</v>
      </c>
      <c r="B42" s="1" t="s">
        <v>11254</v>
      </c>
      <c r="C42">
        <v>1002</v>
      </c>
      <c r="D42" s="1" t="s">
        <v>11876</v>
      </c>
      <c r="E42">
        <v>100201</v>
      </c>
      <c r="F42" s="1" t="s">
        <v>11877</v>
      </c>
      <c r="G42">
        <v>100201032</v>
      </c>
      <c r="H42">
        <v>32</v>
      </c>
      <c r="I42" s="1" t="s">
        <v>25687</v>
      </c>
      <c r="J42" s="1" t="s">
        <v>25688</v>
      </c>
      <c r="K42" s="1" t="s">
        <v>25689</v>
      </c>
      <c r="L42" s="1" t="s">
        <v>25690</v>
      </c>
      <c r="M42" s="1" t="s">
        <v>25691</v>
      </c>
      <c r="N42" s="1">
        <f>+Categorias[[#This Row],[Id_producto]]</f>
        <v>100201</v>
      </c>
      <c r="O42" s="1">
        <f>+Categorias[[#This Row],[Id_categoría]]</f>
        <v>100201032</v>
      </c>
    </row>
    <row r="43" spans="1:15" hidden="1" x14ac:dyDescent="0.3">
      <c r="A43">
        <v>10</v>
      </c>
      <c r="B43" s="1" t="s">
        <v>11254</v>
      </c>
      <c r="C43">
        <v>1002</v>
      </c>
      <c r="D43" s="1" t="s">
        <v>11876</v>
      </c>
      <c r="E43">
        <v>100201</v>
      </c>
      <c r="F43" s="1" t="s">
        <v>11877</v>
      </c>
      <c r="G43">
        <v>100201033</v>
      </c>
      <c r="H43">
        <v>33</v>
      </c>
      <c r="I43" s="1" t="s">
        <v>25692</v>
      </c>
      <c r="J43" s="1" t="s">
        <v>25693</v>
      </c>
      <c r="K43" s="1" t="s">
        <v>25694</v>
      </c>
      <c r="L43" s="1" t="s">
        <v>25695</v>
      </c>
      <c r="M43" s="1" t="s">
        <v>25696</v>
      </c>
      <c r="N43" s="1">
        <f>+Categorias[[#This Row],[Id_producto]]</f>
        <v>100201</v>
      </c>
      <c r="O43" s="1">
        <f>+Categorias[[#This Row],[Id_categoría]]</f>
        <v>100201033</v>
      </c>
    </row>
    <row r="44" spans="1:15" hidden="1" x14ac:dyDescent="0.3">
      <c r="A44">
        <v>10</v>
      </c>
      <c r="B44" s="1" t="s">
        <v>11254</v>
      </c>
      <c r="C44">
        <v>1002</v>
      </c>
      <c r="D44" s="1" t="s">
        <v>11876</v>
      </c>
      <c r="E44">
        <v>100201</v>
      </c>
      <c r="F44" s="1" t="s">
        <v>11877</v>
      </c>
      <c r="G44">
        <v>100201034</v>
      </c>
      <c r="H44">
        <v>34</v>
      </c>
      <c r="I44" s="1" t="s">
        <v>25697</v>
      </c>
      <c r="J44" s="1" t="s">
        <v>25698</v>
      </c>
      <c r="K44" s="1" t="s">
        <v>25699</v>
      </c>
      <c r="L44" s="1" t="s">
        <v>25700</v>
      </c>
      <c r="M44" s="1" t="s">
        <v>25701</v>
      </c>
      <c r="N44" s="1">
        <f>+Categorias[[#This Row],[Id_producto]]</f>
        <v>100201</v>
      </c>
      <c r="O44" s="1">
        <f>+Categorias[[#This Row],[Id_categoría]]</f>
        <v>100201034</v>
      </c>
    </row>
    <row r="45" spans="1:15" hidden="1" x14ac:dyDescent="0.3">
      <c r="A45">
        <v>10</v>
      </c>
      <c r="B45" s="1" t="s">
        <v>11254</v>
      </c>
      <c r="C45">
        <v>1002</v>
      </c>
      <c r="D45" s="1" t="s">
        <v>11876</v>
      </c>
      <c r="E45">
        <v>100201</v>
      </c>
      <c r="F45" s="1" t="s">
        <v>11877</v>
      </c>
      <c r="G45">
        <v>100201035</v>
      </c>
      <c r="H45">
        <v>35</v>
      </c>
      <c r="I45" s="1" t="s">
        <v>25702</v>
      </c>
      <c r="J45" s="1" t="s">
        <v>25703</v>
      </c>
      <c r="K45" s="1" t="s">
        <v>25704</v>
      </c>
      <c r="L45" s="1" t="s">
        <v>25705</v>
      </c>
      <c r="M45" s="1" t="s">
        <v>25706</v>
      </c>
      <c r="N45" s="1">
        <f>+Categorias[[#This Row],[Id_producto]]</f>
        <v>100201</v>
      </c>
      <c r="O45" s="1">
        <f>+Categorias[[#This Row],[Id_categoría]]</f>
        <v>100201035</v>
      </c>
    </row>
    <row r="46" spans="1:15" hidden="1" x14ac:dyDescent="0.3">
      <c r="A46">
        <v>10</v>
      </c>
      <c r="B46" s="1" t="s">
        <v>11254</v>
      </c>
      <c r="C46">
        <v>1002</v>
      </c>
      <c r="D46" s="1" t="s">
        <v>11876</v>
      </c>
      <c r="E46">
        <v>100201</v>
      </c>
      <c r="F46" s="1" t="s">
        <v>11877</v>
      </c>
      <c r="G46">
        <v>100201036</v>
      </c>
      <c r="H46">
        <v>36</v>
      </c>
      <c r="I46" s="1" t="s">
        <v>25707</v>
      </c>
      <c r="J46" s="1" t="s">
        <v>25708</v>
      </c>
      <c r="K46" s="1" t="s">
        <v>25709</v>
      </c>
      <c r="L46" s="1" t="s">
        <v>25710</v>
      </c>
      <c r="M46" s="1" t="s">
        <v>25711</v>
      </c>
      <c r="N46" s="1">
        <f>+Categorias[[#This Row],[Id_producto]]</f>
        <v>100201</v>
      </c>
      <c r="O46" s="1">
        <f>+Categorias[[#This Row],[Id_categoría]]</f>
        <v>100201036</v>
      </c>
    </row>
    <row r="47" spans="1:15" hidden="1" x14ac:dyDescent="0.3">
      <c r="A47">
        <v>10</v>
      </c>
      <c r="B47" s="1" t="s">
        <v>11254</v>
      </c>
      <c r="C47">
        <v>1002</v>
      </c>
      <c r="D47" s="1" t="s">
        <v>11876</v>
      </c>
      <c r="E47">
        <v>100201</v>
      </c>
      <c r="F47" s="1" t="s">
        <v>11877</v>
      </c>
      <c r="G47">
        <v>100201037</v>
      </c>
      <c r="H47">
        <v>37</v>
      </c>
      <c r="I47" s="1" t="s">
        <v>25712</v>
      </c>
      <c r="J47" s="1" t="s">
        <v>25713</v>
      </c>
      <c r="K47" s="1" t="s">
        <v>25714</v>
      </c>
      <c r="L47" s="1" t="s">
        <v>25715</v>
      </c>
      <c r="M47" s="1" t="s">
        <v>25716</v>
      </c>
      <c r="N47" s="1">
        <f>+Categorias[[#This Row],[Id_producto]]</f>
        <v>100201</v>
      </c>
      <c r="O47" s="1">
        <f>+Categorias[[#This Row],[Id_categoría]]</f>
        <v>100201037</v>
      </c>
    </row>
    <row r="48" spans="1:15" hidden="1" x14ac:dyDescent="0.3">
      <c r="A48">
        <v>10</v>
      </c>
      <c r="B48" s="1" t="s">
        <v>11254</v>
      </c>
      <c r="C48">
        <v>1002</v>
      </c>
      <c r="D48" s="1" t="s">
        <v>11876</v>
      </c>
      <c r="E48">
        <v>100201</v>
      </c>
      <c r="F48" s="1" t="s">
        <v>11877</v>
      </c>
      <c r="G48">
        <v>100201038</v>
      </c>
      <c r="H48">
        <v>38</v>
      </c>
      <c r="I48" s="1" t="s">
        <v>25717</v>
      </c>
      <c r="J48" s="1" t="s">
        <v>25718</v>
      </c>
      <c r="K48" s="1" t="s">
        <v>25719</v>
      </c>
      <c r="L48" s="1" t="s">
        <v>25720</v>
      </c>
      <c r="M48" s="1" t="s">
        <v>25721</v>
      </c>
      <c r="N48" s="1">
        <f>+Categorias[[#This Row],[Id_producto]]</f>
        <v>100201</v>
      </c>
      <c r="O48" s="1">
        <f>+Categorias[[#This Row],[Id_categoría]]</f>
        <v>100201038</v>
      </c>
    </row>
    <row r="49" spans="1:15" hidden="1" x14ac:dyDescent="0.3">
      <c r="A49">
        <v>10</v>
      </c>
      <c r="B49" s="1" t="s">
        <v>11254</v>
      </c>
      <c r="C49">
        <v>1002</v>
      </c>
      <c r="D49" s="1" t="s">
        <v>11876</v>
      </c>
      <c r="E49">
        <v>100201</v>
      </c>
      <c r="F49" s="1" t="s">
        <v>11877</v>
      </c>
      <c r="G49">
        <v>100201039</v>
      </c>
      <c r="H49">
        <v>39</v>
      </c>
      <c r="I49" s="1" t="s">
        <v>25722</v>
      </c>
      <c r="J49" s="1" t="s">
        <v>25723</v>
      </c>
      <c r="K49" s="1" t="s">
        <v>25724</v>
      </c>
      <c r="L49" s="1" t="s">
        <v>25725</v>
      </c>
      <c r="M49" s="1" t="s">
        <v>25726</v>
      </c>
      <c r="N49" s="1">
        <f>+Categorias[[#This Row],[Id_producto]]</f>
        <v>100201</v>
      </c>
      <c r="O49" s="1">
        <f>+Categorias[[#This Row],[Id_categoría]]</f>
        <v>100201039</v>
      </c>
    </row>
    <row r="50" spans="1:15" hidden="1" x14ac:dyDescent="0.3">
      <c r="A50">
        <v>10</v>
      </c>
      <c r="B50" s="1" t="s">
        <v>11254</v>
      </c>
      <c r="C50">
        <v>1002</v>
      </c>
      <c r="D50" s="1" t="s">
        <v>11876</v>
      </c>
      <c r="E50">
        <v>100201</v>
      </c>
      <c r="F50" s="1" t="s">
        <v>11877</v>
      </c>
      <c r="G50">
        <v>100201040</v>
      </c>
      <c r="H50">
        <v>40</v>
      </c>
      <c r="I50" s="1" t="s">
        <v>25727</v>
      </c>
      <c r="J50" s="1" t="s">
        <v>25728</v>
      </c>
      <c r="K50" s="1" t="s">
        <v>25729</v>
      </c>
      <c r="L50" s="1" t="s">
        <v>25730</v>
      </c>
      <c r="M50" s="1" t="s">
        <v>25731</v>
      </c>
      <c r="N50" s="1">
        <f>+Categorias[[#This Row],[Id_producto]]</f>
        <v>100201</v>
      </c>
      <c r="O50" s="1">
        <f>+Categorias[[#This Row],[Id_categoría]]</f>
        <v>100201040</v>
      </c>
    </row>
    <row r="51" spans="1:15" hidden="1" x14ac:dyDescent="0.3">
      <c r="A51">
        <v>10</v>
      </c>
      <c r="B51" s="1" t="s">
        <v>11254</v>
      </c>
      <c r="C51">
        <v>1002</v>
      </c>
      <c r="D51" s="1" t="s">
        <v>11876</v>
      </c>
      <c r="E51">
        <v>100201</v>
      </c>
      <c r="F51" s="1" t="s">
        <v>11877</v>
      </c>
      <c r="G51">
        <v>100201041</v>
      </c>
      <c r="H51">
        <v>41</v>
      </c>
      <c r="I51" s="1" t="s">
        <v>25732</v>
      </c>
      <c r="J51" s="1" t="s">
        <v>25733</v>
      </c>
      <c r="K51" s="1" t="s">
        <v>25734</v>
      </c>
      <c r="L51" s="1" t="s">
        <v>25735</v>
      </c>
      <c r="M51" s="1" t="s">
        <v>25736</v>
      </c>
      <c r="N51" s="1">
        <f>+Categorias[[#This Row],[Id_producto]]</f>
        <v>100201</v>
      </c>
      <c r="O51" s="1">
        <f>+Categorias[[#This Row],[Id_categoría]]</f>
        <v>100201041</v>
      </c>
    </row>
    <row r="52" spans="1:15" hidden="1" x14ac:dyDescent="0.3">
      <c r="A52">
        <v>10</v>
      </c>
      <c r="B52" s="1" t="s">
        <v>11254</v>
      </c>
      <c r="C52">
        <v>1002</v>
      </c>
      <c r="D52" s="1" t="s">
        <v>11876</v>
      </c>
      <c r="E52">
        <v>100201</v>
      </c>
      <c r="F52" s="1" t="s">
        <v>11877</v>
      </c>
      <c r="G52">
        <v>100201042</v>
      </c>
      <c r="H52">
        <v>42</v>
      </c>
      <c r="I52" s="1" t="s">
        <v>25737</v>
      </c>
      <c r="J52" s="1" t="s">
        <v>25738</v>
      </c>
      <c r="K52" s="1" t="s">
        <v>25739</v>
      </c>
      <c r="L52" s="1" t="s">
        <v>25740</v>
      </c>
      <c r="M52" s="1" t="s">
        <v>25741</v>
      </c>
      <c r="N52" s="1">
        <f>+Categorias[[#This Row],[Id_producto]]</f>
        <v>100201</v>
      </c>
      <c r="O52" s="1">
        <f>+Categorias[[#This Row],[Id_categoría]]</f>
        <v>100201042</v>
      </c>
    </row>
    <row r="53" spans="1:15" hidden="1" x14ac:dyDescent="0.3">
      <c r="A53">
        <v>10</v>
      </c>
      <c r="B53" s="1" t="s">
        <v>11254</v>
      </c>
      <c r="C53">
        <v>1002</v>
      </c>
      <c r="D53" s="1" t="s">
        <v>11876</v>
      </c>
      <c r="E53">
        <v>100201</v>
      </c>
      <c r="F53" s="1" t="s">
        <v>11877</v>
      </c>
      <c r="G53">
        <v>100201043</v>
      </c>
      <c r="H53">
        <v>43</v>
      </c>
      <c r="I53" s="1" t="s">
        <v>25742</v>
      </c>
      <c r="J53" s="1" t="s">
        <v>25743</v>
      </c>
      <c r="K53" s="1" t="s">
        <v>25744</v>
      </c>
      <c r="L53" s="1" t="s">
        <v>25745</v>
      </c>
      <c r="M53" s="1" t="s">
        <v>25746</v>
      </c>
      <c r="N53" s="1">
        <f>+Categorias[[#This Row],[Id_producto]]</f>
        <v>100201</v>
      </c>
      <c r="O53" s="1">
        <f>+Categorias[[#This Row],[Id_categoría]]</f>
        <v>100201043</v>
      </c>
    </row>
    <row r="54" spans="1:15" hidden="1" x14ac:dyDescent="0.3">
      <c r="A54">
        <v>10</v>
      </c>
      <c r="B54" s="1" t="s">
        <v>11254</v>
      </c>
      <c r="C54">
        <v>1002</v>
      </c>
      <c r="D54" s="1" t="s">
        <v>11876</v>
      </c>
      <c r="E54">
        <v>100201</v>
      </c>
      <c r="F54" s="1" t="s">
        <v>11877</v>
      </c>
      <c r="G54">
        <v>100201044</v>
      </c>
      <c r="H54">
        <v>44</v>
      </c>
      <c r="I54" s="1" t="s">
        <v>25747</v>
      </c>
      <c r="J54" s="1" t="s">
        <v>25748</v>
      </c>
      <c r="K54" s="1" t="s">
        <v>25749</v>
      </c>
      <c r="L54" s="1" t="s">
        <v>25750</v>
      </c>
      <c r="M54" s="1" t="s">
        <v>25751</v>
      </c>
      <c r="N54" s="1">
        <f>+Categorias[[#This Row],[Id_producto]]</f>
        <v>100201</v>
      </c>
      <c r="O54" s="1">
        <f>+Categorias[[#This Row],[Id_categoría]]</f>
        <v>100201044</v>
      </c>
    </row>
    <row r="55" spans="1:15" hidden="1" x14ac:dyDescent="0.3">
      <c r="A55">
        <v>10</v>
      </c>
      <c r="B55" s="1" t="s">
        <v>11254</v>
      </c>
      <c r="C55">
        <v>1002</v>
      </c>
      <c r="D55" s="1" t="s">
        <v>11876</v>
      </c>
      <c r="E55">
        <v>100201</v>
      </c>
      <c r="F55" s="1" t="s">
        <v>11877</v>
      </c>
      <c r="G55">
        <v>100201045</v>
      </c>
      <c r="H55">
        <v>45</v>
      </c>
      <c r="I55" s="1" t="s">
        <v>25752</v>
      </c>
      <c r="J55" s="1" t="s">
        <v>25753</v>
      </c>
      <c r="K55" s="1" t="s">
        <v>25754</v>
      </c>
      <c r="L55" s="1" t="s">
        <v>25755</v>
      </c>
      <c r="M55" s="1" t="s">
        <v>25756</v>
      </c>
      <c r="N55" s="1">
        <f>+Categorias[[#This Row],[Id_producto]]</f>
        <v>100201</v>
      </c>
      <c r="O55" s="1">
        <f>+Categorias[[#This Row],[Id_categoría]]</f>
        <v>100201045</v>
      </c>
    </row>
    <row r="56" spans="1:15" hidden="1" x14ac:dyDescent="0.3">
      <c r="A56">
        <v>10</v>
      </c>
      <c r="B56" s="1" t="s">
        <v>11254</v>
      </c>
      <c r="C56">
        <v>1002</v>
      </c>
      <c r="D56" s="1" t="s">
        <v>11876</v>
      </c>
      <c r="E56">
        <v>100201</v>
      </c>
      <c r="F56" s="1" t="s">
        <v>11877</v>
      </c>
      <c r="G56">
        <v>100201046</v>
      </c>
      <c r="H56">
        <v>46</v>
      </c>
      <c r="I56" s="1" t="s">
        <v>25757</v>
      </c>
      <c r="J56" s="1" t="s">
        <v>25758</v>
      </c>
      <c r="K56" s="1" t="s">
        <v>25759</v>
      </c>
      <c r="L56" s="1" t="s">
        <v>25760</v>
      </c>
      <c r="M56" s="1" t="s">
        <v>25761</v>
      </c>
      <c r="N56" s="1">
        <f>+Categorias[[#This Row],[Id_producto]]</f>
        <v>100201</v>
      </c>
      <c r="O56" s="1">
        <f>+Categorias[[#This Row],[Id_categoría]]</f>
        <v>100201046</v>
      </c>
    </row>
    <row r="57" spans="1:15" hidden="1" x14ac:dyDescent="0.3">
      <c r="A57">
        <v>10</v>
      </c>
      <c r="B57" s="1" t="s">
        <v>11254</v>
      </c>
      <c r="C57">
        <v>1002</v>
      </c>
      <c r="D57" s="1" t="s">
        <v>11876</v>
      </c>
      <c r="E57">
        <v>100201</v>
      </c>
      <c r="F57" s="1" t="s">
        <v>11877</v>
      </c>
      <c r="G57">
        <v>100201047</v>
      </c>
      <c r="H57">
        <v>47</v>
      </c>
      <c r="I57" s="1" t="s">
        <v>25762</v>
      </c>
      <c r="J57" s="1" t="s">
        <v>25763</v>
      </c>
      <c r="K57" s="1" t="s">
        <v>25764</v>
      </c>
      <c r="L57" s="1" t="s">
        <v>25765</v>
      </c>
      <c r="M57" s="1" t="s">
        <v>25766</v>
      </c>
      <c r="N57" s="1">
        <f>+Categorias[[#This Row],[Id_producto]]</f>
        <v>100201</v>
      </c>
      <c r="O57" s="1">
        <f>+Categorias[[#This Row],[Id_categoría]]</f>
        <v>100201047</v>
      </c>
    </row>
    <row r="58" spans="1:15" hidden="1" x14ac:dyDescent="0.3">
      <c r="A58">
        <v>10</v>
      </c>
      <c r="B58" s="1" t="s">
        <v>11254</v>
      </c>
      <c r="C58">
        <v>1002</v>
      </c>
      <c r="D58" s="1" t="s">
        <v>11876</v>
      </c>
      <c r="E58">
        <v>100201</v>
      </c>
      <c r="F58" s="1" t="s">
        <v>11877</v>
      </c>
      <c r="G58">
        <v>100201048</v>
      </c>
      <c r="H58">
        <v>48</v>
      </c>
      <c r="I58" s="1" t="s">
        <v>25767</v>
      </c>
      <c r="J58" s="1" t="s">
        <v>25768</v>
      </c>
      <c r="K58" s="1" t="s">
        <v>25769</v>
      </c>
      <c r="L58" s="1" t="s">
        <v>25770</v>
      </c>
      <c r="M58" s="1" t="s">
        <v>25771</v>
      </c>
      <c r="N58" s="1">
        <f>+Categorias[[#This Row],[Id_producto]]</f>
        <v>100201</v>
      </c>
      <c r="O58" s="1">
        <f>+Categorias[[#This Row],[Id_categoría]]</f>
        <v>100201048</v>
      </c>
    </row>
    <row r="59" spans="1:15" hidden="1" x14ac:dyDescent="0.3">
      <c r="A59">
        <v>10</v>
      </c>
      <c r="B59" s="1" t="s">
        <v>11254</v>
      </c>
      <c r="C59">
        <v>1002</v>
      </c>
      <c r="D59" s="1" t="s">
        <v>11876</v>
      </c>
      <c r="E59">
        <v>100201</v>
      </c>
      <c r="F59" s="1" t="s">
        <v>11877</v>
      </c>
      <c r="G59">
        <v>100201049</v>
      </c>
      <c r="H59">
        <v>49</v>
      </c>
      <c r="I59" s="1" t="s">
        <v>25772</v>
      </c>
      <c r="J59" s="1" t="s">
        <v>25773</v>
      </c>
      <c r="K59" s="1" t="s">
        <v>25774</v>
      </c>
      <c r="L59" s="1" t="s">
        <v>25775</v>
      </c>
      <c r="M59" s="1" t="s">
        <v>25776</v>
      </c>
      <c r="N59" s="1">
        <f>+Categorias[[#This Row],[Id_producto]]</f>
        <v>100201</v>
      </c>
      <c r="O59" s="1">
        <f>+Categorias[[#This Row],[Id_categoría]]</f>
        <v>100201049</v>
      </c>
    </row>
    <row r="60" spans="1:15" hidden="1" x14ac:dyDescent="0.3">
      <c r="A60">
        <v>10</v>
      </c>
      <c r="B60" s="1" t="s">
        <v>11254</v>
      </c>
      <c r="C60">
        <v>1002</v>
      </c>
      <c r="D60" s="1" t="s">
        <v>11876</v>
      </c>
      <c r="E60">
        <v>100201</v>
      </c>
      <c r="F60" s="1" t="s">
        <v>11877</v>
      </c>
      <c r="G60">
        <v>100201050</v>
      </c>
      <c r="H60">
        <v>50</v>
      </c>
      <c r="I60" s="1" t="s">
        <v>25777</v>
      </c>
      <c r="J60" s="1" t="s">
        <v>25778</v>
      </c>
      <c r="K60" s="1" t="s">
        <v>25779</v>
      </c>
      <c r="L60" s="1" t="s">
        <v>25780</v>
      </c>
      <c r="M60" s="1" t="s">
        <v>25781</v>
      </c>
      <c r="N60" s="1">
        <f>+Categorias[[#This Row],[Id_producto]]</f>
        <v>100201</v>
      </c>
      <c r="O60" s="1">
        <f>+Categorias[[#This Row],[Id_categoría]]</f>
        <v>100201050</v>
      </c>
    </row>
    <row r="61" spans="1:15" hidden="1" x14ac:dyDescent="0.3">
      <c r="A61">
        <v>10</v>
      </c>
      <c r="B61" s="1" t="s">
        <v>11254</v>
      </c>
      <c r="C61">
        <v>1002</v>
      </c>
      <c r="D61" s="1" t="s">
        <v>11876</v>
      </c>
      <c r="E61">
        <v>100201</v>
      </c>
      <c r="F61" s="1" t="s">
        <v>11877</v>
      </c>
      <c r="G61">
        <v>100201051</v>
      </c>
      <c r="H61">
        <v>51</v>
      </c>
      <c r="I61" s="1" t="s">
        <v>25782</v>
      </c>
      <c r="J61" s="1" t="s">
        <v>25783</v>
      </c>
      <c r="K61" s="1" t="s">
        <v>25784</v>
      </c>
      <c r="L61" s="1" t="s">
        <v>25785</v>
      </c>
      <c r="M61" s="1" t="s">
        <v>25786</v>
      </c>
      <c r="N61" s="1">
        <f>+Categorias[[#This Row],[Id_producto]]</f>
        <v>100201</v>
      </c>
      <c r="O61" s="1">
        <f>+Categorias[[#This Row],[Id_categoría]]</f>
        <v>100201051</v>
      </c>
    </row>
    <row r="62" spans="1:15" hidden="1" x14ac:dyDescent="0.3">
      <c r="A62">
        <v>10</v>
      </c>
      <c r="B62" s="1" t="s">
        <v>11254</v>
      </c>
      <c r="C62">
        <v>1002</v>
      </c>
      <c r="D62" s="1" t="s">
        <v>11876</v>
      </c>
      <c r="E62">
        <v>100201</v>
      </c>
      <c r="F62" s="1" t="s">
        <v>11877</v>
      </c>
      <c r="G62">
        <v>100201052</v>
      </c>
      <c r="H62">
        <v>52</v>
      </c>
      <c r="I62" s="1" t="s">
        <v>25787</v>
      </c>
      <c r="J62" s="1" t="s">
        <v>25788</v>
      </c>
      <c r="K62" s="1" t="s">
        <v>25789</v>
      </c>
      <c r="L62" s="1" t="s">
        <v>25790</v>
      </c>
      <c r="M62" s="1" t="s">
        <v>25791</v>
      </c>
      <c r="N62" s="1">
        <f>+Categorias[[#This Row],[Id_producto]]</f>
        <v>100201</v>
      </c>
      <c r="O62" s="1">
        <f>+Categorias[[#This Row],[Id_categoría]]</f>
        <v>100201052</v>
      </c>
    </row>
    <row r="63" spans="1:15" hidden="1" x14ac:dyDescent="0.3">
      <c r="A63">
        <v>10</v>
      </c>
      <c r="B63" s="1" t="s">
        <v>11254</v>
      </c>
      <c r="C63">
        <v>1002</v>
      </c>
      <c r="D63" s="1" t="s">
        <v>11876</v>
      </c>
      <c r="E63">
        <v>100201</v>
      </c>
      <c r="F63" s="1" t="s">
        <v>11877</v>
      </c>
      <c r="G63">
        <v>100201053</v>
      </c>
      <c r="H63">
        <v>53</v>
      </c>
      <c r="I63" s="1" t="s">
        <v>25792</v>
      </c>
      <c r="J63" s="1" t="s">
        <v>25793</v>
      </c>
      <c r="K63" s="1" t="s">
        <v>25794</v>
      </c>
      <c r="L63" s="1" t="s">
        <v>25795</v>
      </c>
      <c r="M63" s="1" t="s">
        <v>25796</v>
      </c>
      <c r="N63" s="1">
        <f>+Categorias[[#This Row],[Id_producto]]</f>
        <v>100201</v>
      </c>
      <c r="O63" s="1">
        <f>+Categorias[[#This Row],[Id_categoría]]</f>
        <v>100201053</v>
      </c>
    </row>
    <row r="64" spans="1:15" hidden="1" x14ac:dyDescent="0.3">
      <c r="A64">
        <v>10</v>
      </c>
      <c r="B64" s="1" t="s">
        <v>11254</v>
      </c>
      <c r="C64">
        <v>1002</v>
      </c>
      <c r="D64" s="1" t="s">
        <v>11876</v>
      </c>
      <c r="E64">
        <v>100201</v>
      </c>
      <c r="F64" s="1" t="s">
        <v>11877</v>
      </c>
      <c r="G64">
        <v>100201054</v>
      </c>
      <c r="H64">
        <v>54</v>
      </c>
      <c r="I64" s="1" t="s">
        <v>25797</v>
      </c>
      <c r="J64" s="1" t="s">
        <v>25798</v>
      </c>
      <c r="K64" s="1" t="s">
        <v>25799</v>
      </c>
      <c r="L64" s="1" t="s">
        <v>25800</v>
      </c>
      <c r="M64" s="1" t="s">
        <v>25801</v>
      </c>
      <c r="N64" s="1">
        <f>+Categorias[[#This Row],[Id_producto]]</f>
        <v>100201</v>
      </c>
      <c r="O64" s="1">
        <f>+Categorias[[#This Row],[Id_categoría]]</f>
        <v>100201054</v>
      </c>
    </row>
    <row r="65" spans="1:15" hidden="1" x14ac:dyDescent="0.3">
      <c r="A65">
        <v>10</v>
      </c>
      <c r="B65" s="1" t="s">
        <v>11254</v>
      </c>
      <c r="C65">
        <v>1002</v>
      </c>
      <c r="D65" s="1" t="s">
        <v>11876</v>
      </c>
      <c r="E65">
        <v>100201</v>
      </c>
      <c r="F65" s="1" t="s">
        <v>11877</v>
      </c>
      <c r="G65">
        <v>100201055</v>
      </c>
      <c r="H65">
        <v>55</v>
      </c>
      <c r="I65" s="1" t="s">
        <v>25802</v>
      </c>
      <c r="J65" s="1" t="s">
        <v>25803</v>
      </c>
      <c r="K65" s="1" t="s">
        <v>25804</v>
      </c>
      <c r="L65" s="1" t="s">
        <v>25805</v>
      </c>
      <c r="M65" s="1" t="s">
        <v>25806</v>
      </c>
      <c r="N65" s="1">
        <f>+Categorias[[#This Row],[Id_producto]]</f>
        <v>100201</v>
      </c>
      <c r="O65" s="1">
        <f>+Categorias[[#This Row],[Id_categoría]]</f>
        <v>100201055</v>
      </c>
    </row>
    <row r="66" spans="1:15" hidden="1" x14ac:dyDescent="0.3">
      <c r="A66">
        <v>10</v>
      </c>
      <c r="B66" s="1" t="s">
        <v>11254</v>
      </c>
      <c r="C66">
        <v>1002</v>
      </c>
      <c r="D66" s="1" t="s">
        <v>11876</v>
      </c>
      <c r="E66">
        <v>100201</v>
      </c>
      <c r="F66" s="1" t="s">
        <v>11877</v>
      </c>
      <c r="G66">
        <v>100201056</v>
      </c>
      <c r="H66">
        <v>56</v>
      </c>
      <c r="I66" s="1" t="s">
        <v>25807</v>
      </c>
      <c r="J66" s="1" t="s">
        <v>25808</v>
      </c>
      <c r="K66" s="1" t="s">
        <v>25809</v>
      </c>
      <c r="L66" s="1" t="s">
        <v>25810</v>
      </c>
      <c r="M66" s="1" t="s">
        <v>25811</v>
      </c>
      <c r="N66" s="1">
        <f>+Categorias[[#This Row],[Id_producto]]</f>
        <v>100201</v>
      </c>
      <c r="O66" s="1">
        <f>+Categorias[[#This Row],[Id_categoría]]</f>
        <v>100201056</v>
      </c>
    </row>
    <row r="67" spans="1:15" hidden="1" x14ac:dyDescent="0.3">
      <c r="A67">
        <v>10</v>
      </c>
      <c r="B67" s="1" t="s">
        <v>11254</v>
      </c>
      <c r="C67">
        <v>1002</v>
      </c>
      <c r="D67" s="1" t="s">
        <v>11876</v>
      </c>
      <c r="E67">
        <v>100201</v>
      </c>
      <c r="F67" s="1" t="s">
        <v>11877</v>
      </c>
      <c r="G67">
        <v>100201057</v>
      </c>
      <c r="H67">
        <v>57</v>
      </c>
      <c r="I67" s="1" t="s">
        <v>25812</v>
      </c>
      <c r="J67" s="1" t="s">
        <v>25813</v>
      </c>
      <c r="K67" s="1" t="s">
        <v>25814</v>
      </c>
      <c r="L67" s="1" t="s">
        <v>25815</v>
      </c>
      <c r="M67" s="1" t="s">
        <v>25816</v>
      </c>
      <c r="N67" s="1">
        <f>+Categorias[[#This Row],[Id_producto]]</f>
        <v>100201</v>
      </c>
      <c r="O67" s="1">
        <f>+Categorias[[#This Row],[Id_categoría]]</f>
        <v>100201057</v>
      </c>
    </row>
    <row r="68" spans="1:15" hidden="1" x14ac:dyDescent="0.3">
      <c r="A68">
        <v>10</v>
      </c>
      <c r="B68" s="1" t="s">
        <v>11254</v>
      </c>
      <c r="C68">
        <v>1002</v>
      </c>
      <c r="D68" s="1" t="s">
        <v>11876</v>
      </c>
      <c r="E68">
        <v>100201</v>
      </c>
      <c r="F68" s="1" t="s">
        <v>11877</v>
      </c>
      <c r="G68">
        <v>100201058</v>
      </c>
      <c r="H68">
        <v>58</v>
      </c>
      <c r="I68" s="1" t="s">
        <v>25817</v>
      </c>
      <c r="J68" s="1" t="s">
        <v>25818</v>
      </c>
      <c r="K68" s="1" t="s">
        <v>25819</v>
      </c>
      <c r="L68" s="1" t="s">
        <v>25820</v>
      </c>
      <c r="M68" s="1" t="s">
        <v>25821</v>
      </c>
      <c r="N68" s="1">
        <f>+Categorias[[#This Row],[Id_producto]]</f>
        <v>100201</v>
      </c>
      <c r="O68" s="1">
        <f>+Categorias[[#This Row],[Id_categoría]]</f>
        <v>100201058</v>
      </c>
    </row>
    <row r="69" spans="1:15" hidden="1" x14ac:dyDescent="0.3">
      <c r="A69">
        <v>10</v>
      </c>
      <c r="B69" s="1" t="s">
        <v>11254</v>
      </c>
      <c r="C69">
        <v>1002</v>
      </c>
      <c r="D69" s="1" t="s">
        <v>11876</v>
      </c>
      <c r="E69">
        <v>100201</v>
      </c>
      <c r="F69" s="1" t="s">
        <v>11877</v>
      </c>
      <c r="G69">
        <v>100201059</v>
      </c>
      <c r="H69">
        <v>59</v>
      </c>
      <c r="I69" s="1" t="s">
        <v>25822</v>
      </c>
      <c r="J69" s="1" t="s">
        <v>25823</v>
      </c>
      <c r="K69" s="1" t="s">
        <v>25824</v>
      </c>
      <c r="L69" s="1" t="s">
        <v>25825</v>
      </c>
      <c r="M69" s="1" t="s">
        <v>25826</v>
      </c>
      <c r="N69" s="1">
        <f>+Categorias[[#This Row],[Id_producto]]</f>
        <v>100201</v>
      </c>
      <c r="O69" s="1">
        <f>+Categorias[[#This Row],[Id_categoría]]</f>
        <v>100201059</v>
      </c>
    </row>
    <row r="70" spans="1:15" hidden="1" x14ac:dyDescent="0.3">
      <c r="A70">
        <v>10</v>
      </c>
      <c r="B70" s="1" t="s">
        <v>11254</v>
      </c>
      <c r="C70">
        <v>1002</v>
      </c>
      <c r="D70" s="1" t="s">
        <v>11876</v>
      </c>
      <c r="E70">
        <v>100201</v>
      </c>
      <c r="F70" s="1" t="s">
        <v>11877</v>
      </c>
      <c r="G70">
        <v>100201060</v>
      </c>
      <c r="H70">
        <v>60</v>
      </c>
      <c r="I70" s="1" t="s">
        <v>25827</v>
      </c>
      <c r="J70" s="1" t="s">
        <v>25828</v>
      </c>
      <c r="K70" s="1" t="s">
        <v>25829</v>
      </c>
      <c r="L70" s="1" t="s">
        <v>25830</v>
      </c>
      <c r="M70" s="1" t="s">
        <v>25831</v>
      </c>
      <c r="N70" s="1">
        <f>+Categorias[[#This Row],[Id_producto]]</f>
        <v>100201</v>
      </c>
      <c r="O70" s="1">
        <f>+Categorias[[#This Row],[Id_categoría]]</f>
        <v>100201060</v>
      </c>
    </row>
    <row r="71" spans="1:15" hidden="1" x14ac:dyDescent="0.3">
      <c r="A71">
        <v>10</v>
      </c>
      <c r="B71" s="1" t="s">
        <v>11254</v>
      </c>
      <c r="C71">
        <v>1002</v>
      </c>
      <c r="D71" s="1" t="s">
        <v>11876</v>
      </c>
      <c r="E71">
        <v>100201</v>
      </c>
      <c r="F71" s="1" t="s">
        <v>11877</v>
      </c>
      <c r="G71">
        <v>100201061</v>
      </c>
      <c r="H71">
        <v>61</v>
      </c>
      <c r="I71" s="1" t="s">
        <v>25832</v>
      </c>
      <c r="J71" s="1" t="s">
        <v>25833</v>
      </c>
      <c r="K71" s="1" t="s">
        <v>25834</v>
      </c>
      <c r="L71" s="1" t="s">
        <v>25835</v>
      </c>
      <c r="M71" s="1" t="s">
        <v>25836</v>
      </c>
      <c r="N71" s="1">
        <f>+Categorias[[#This Row],[Id_producto]]</f>
        <v>100201</v>
      </c>
      <c r="O71" s="1">
        <f>+Categorias[[#This Row],[Id_categoría]]</f>
        <v>100201061</v>
      </c>
    </row>
    <row r="72" spans="1:15" hidden="1" x14ac:dyDescent="0.3">
      <c r="A72">
        <v>10</v>
      </c>
      <c r="B72" s="1" t="s">
        <v>11254</v>
      </c>
      <c r="C72">
        <v>1002</v>
      </c>
      <c r="D72" s="1" t="s">
        <v>11876</v>
      </c>
      <c r="E72">
        <v>100201</v>
      </c>
      <c r="F72" s="1" t="s">
        <v>11877</v>
      </c>
      <c r="G72">
        <v>100201062</v>
      </c>
      <c r="H72">
        <v>62</v>
      </c>
      <c r="I72" s="1" t="s">
        <v>25837</v>
      </c>
      <c r="J72" s="1" t="s">
        <v>25838</v>
      </c>
      <c r="K72" s="1" t="s">
        <v>25839</v>
      </c>
      <c r="L72" s="1" t="s">
        <v>25840</v>
      </c>
      <c r="M72" s="1" t="s">
        <v>25841</v>
      </c>
      <c r="N72" s="1">
        <f>+Categorias[[#This Row],[Id_producto]]</f>
        <v>100201</v>
      </c>
      <c r="O72" s="1">
        <f>+Categorias[[#This Row],[Id_categoría]]</f>
        <v>100201062</v>
      </c>
    </row>
    <row r="73" spans="1:15" hidden="1" x14ac:dyDescent="0.3">
      <c r="A73">
        <v>10</v>
      </c>
      <c r="B73" s="1" t="s">
        <v>11254</v>
      </c>
      <c r="C73">
        <v>1002</v>
      </c>
      <c r="D73" s="1" t="s">
        <v>11876</v>
      </c>
      <c r="E73">
        <v>100201</v>
      </c>
      <c r="F73" s="1" t="s">
        <v>11877</v>
      </c>
      <c r="G73">
        <v>100201063</v>
      </c>
      <c r="H73">
        <v>63</v>
      </c>
      <c r="I73" s="1" t="s">
        <v>25842</v>
      </c>
      <c r="J73" s="1" t="s">
        <v>25843</v>
      </c>
      <c r="K73" s="1" t="s">
        <v>25844</v>
      </c>
      <c r="L73" s="1" t="s">
        <v>25845</v>
      </c>
      <c r="M73" s="1" t="s">
        <v>25846</v>
      </c>
      <c r="N73" s="1">
        <f>+Categorias[[#This Row],[Id_producto]]</f>
        <v>100201</v>
      </c>
      <c r="O73" s="1">
        <f>+Categorias[[#This Row],[Id_categoría]]</f>
        <v>100201063</v>
      </c>
    </row>
    <row r="74" spans="1:15" hidden="1" x14ac:dyDescent="0.3">
      <c r="A74">
        <v>10</v>
      </c>
      <c r="B74" s="1" t="s">
        <v>11254</v>
      </c>
      <c r="C74">
        <v>1002</v>
      </c>
      <c r="D74" s="1" t="s">
        <v>11876</v>
      </c>
      <c r="E74">
        <v>100201</v>
      </c>
      <c r="F74" s="1" t="s">
        <v>11877</v>
      </c>
      <c r="G74">
        <v>100201064</v>
      </c>
      <c r="H74">
        <v>64</v>
      </c>
      <c r="I74" s="1" t="s">
        <v>25847</v>
      </c>
      <c r="J74" s="1" t="s">
        <v>25848</v>
      </c>
      <c r="K74" s="1" t="s">
        <v>25849</v>
      </c>
      <c r="L74" s="1" t="s">
        <v>25850</v>
      </c>
      <c r="M74" s="1" t="s">
        <v>25851</v>
      </c>
      <c r="N74" s="1">
        <f>+Categorias[[#This Row],[Id_producto]]</f>
        <v>100201</v>
      </c>
      <c r="O74" s="1">
        <f>+Categorias[[#This Row],[Id_categoría]]</f>
        <v>100201064</v>
      </c>
    </row>
    <row r="75" spans="1:15" hidden="1" x14ac:dyDescent="0.3">
      <c r="A75">
        <v>10</v>
      </c>
      <c r="B75" s="1" t="s">
        <v>11254</v>
      </c>
      <c r="C75">
        <v>1002</v>
      </c>
      <c r="D75" s="1" t="s">
        <v>11876</v>
      </c>
      <c r="E75">
        <v>100201</v>
      </c>
      <c r="F75" s="1" t="s">
        <v>11877</v>
      </c>
      <c r="G75">
        <v>100201065</v>
      </c>
      <c r="H75">
        <v>65</v>
      </c>
      <c r="I75" s="1" t="s">
        <v>25852</v>
      </c>
      <c r="J75" s="1" t="s">
        <v>25853</v>
      </c>
      <c r="K75" s="1" t="s">
        <v>25854</v>
      </c>
      <c r="L75" s="1" t="s">
        <v>25855</v>
      </c>
      <c r="M75" s="1" t="s">
        <v>25856</v>
      </c>
      <c r="N75" s="1">
        <f>+Categorias[[#This Row],[Id_producto]]</f>
        <v>100201</v>
      </c>
      <c r="O75" s="1">
        <f>+Categorias[[#This Row],[Id_categoría]]</f>
        <v>100201065</v>
      </c>
    </row>
    <row r="76" spans="1:15" hidden="1" x14ac:dyDescent="0.3">
      <c r="A76">
        <v>10</v>
      </c>
      <c r="B76" s="1" t="s">
        <v>11254</v>
      </c>
      <c r="C76">
        <v>1002</v>
      </c>
      <c r="D76" s="1" t="s">
        <v>11876</v>
      </c>
      <c r="E76">
        <v>100201</v>
      </c>
      <c r="F76" s="1" t="s">
        <v>11877</v>
      </c>
      <c r="G76">
        <v>100201066</v>
      </c>
      <c r="H76">
        <v>66</v>
      </c>
      <c r="I76" s="1" t="s">
        <v>25857</v>
      </c>
      <c r="J76" s="1" t="s">
        <v>25858</v>
      </c>
      <c r="K76" s="1" t="s">
        <v>25859</v>
      </c>
      <c r="L76" s="1" t="s">
        <v>25860</v>
      </c>
      <c r="M76" s="1" t="s">
        <v>25861</v>
      </c>
      <c r="N76" s="1">
        <f>+Categorias[[#This Row],[Id_producto]]</f>
        <v>100201</v>
      </c>
      <c r="O76" s="1">
        <f>+Categorias[[#This Row],[Id_categoría]]</f>
        <v>100201066</v>
      </c>
    </row>
    <row r="77" spans="1:15" hidden="1" x14ac:dyDescent="0.3">
      <c r="A77">
        <v>10</v>
      </c>
      <c r="B77" s="1" t="s">
        <v>11254</v>
      </c>
      <c r="C77">
        <v>1002</v>
      </c>
      <c r="D77" s="1" t="s">
        <v>11876</v>
      </c>
      <c r="E77">
        <v>100201</v>
      </c>
      <c r="F77" s="1" t="s">
        <v>11877</v>
      </c>
      <c r="G77">
        <v>100201067</v>
      </c>
      <c r="H77">
        <v>67</v>
      </c>
      <c r="I77" s="1" t="s">
        <v>25862</v>
      </c>
      <c r="J77" s="1" t="s">
        <v>25863</v>
      </c>
      <c r="K77" s="1" t="s">
        <v>25864</v>
      </c>
      <c r="L77" s="1" t="s">
        <v>25865</v>
      </c>
      <c r="M77" s="1" t="s">
        <v>25866</v>
      </c>
      <c r="N77" s="1">
        <f>+Categorias[[#This Row],[Id_producto]]</f>
        <v>100201</v>
      </c>
      <c r="O77" s="1">
        <f>+Categorias[[#This Row],[Id_categoría]]</f>
        <v>100201067</v>
      </c>
    </row>
    <row r="78" spans="1:15" hidden="1" x14ac:dyDescent="0.3">
      <c r="A78">
        <v>10</v>
      </c>
      <c r="B78" s="1" t="s">
        <v>11254</v>
      </c>
      <c r="C78">
        <v>1002</v>
      </c>
      <c r="D78" s="1" t="s">
        <v>11876</v>
      </c>
      <c r="E78">
        <v>100201</v>
      </c>
      <c r="F78" s="1" t="s">
        <v>11877</v>
      </c>
      <c r="G78">
        <v>100201068</v>
      </c>
      <c r="H78">
        <v>68</v>
      </c>
      <c r="I78" s="1" t="s">
        <v>25867</v>
      </c>
      <c r="J78" s="1" t="s">
        <v>25868</v>
      </c>
      <c r="K78" s="1" t="s">
        <v>25869</v>
      </c>
      <c r="L78" s="1" t="s">
        <v>25870</v>
      </c>
      <c r="M78" s="1" t="s">
        <v>25871</v>
      </c>
      <c r="N78" s="1">
        <f>+Categorias[[#This Row],[Id_producto]]</f>
        <v>100201</v>
      </c>
      <c r="O78" s="1">
        <f>+Categorias[[#This Row],[Id_categoría]]</f>
        <v>100201068</v>
      </c>
    </row>
    <row r="79" spans="1:15" hidden="1" x14ac:dyDescent="0.3">
      <c r="A79">
        <v>10</v>
      </c>
      <c r="B79" s="1" t="s">
        <v>11254</v>
      </c>
      <c r="C79">
        <v>1002</v>
      </c>
      <c r="D79" s="1" t="s">
        <v>11876</v>
      </c>
      <c r="E79">
        <v>100201</v>
      </c>
      <c r="F79" s="1" t="s">
        <v>11877</v>
      </c>
      <c r="G79">
        <v>100201069</v>
      </c>
      <c r="H79">
        <v>69</v>
      </c>
      <c r="I79" s="1" t="s">
        <v>25872</v>
      </c>
      <c r="J79" s="1" t="s">
        <v>25873</v>
      </c>
      <c r="K79" s="1" t="s">
        <v>25874</v>
      </c>
      <c r="L79" s="1" t="s">
        <v>25875</v>
      </c>
      <c r="M79" s="1" t="s">
        <v>25876</v>
      </c>
      <c r="N79" s="1">
        <f>+Categorias[[#This Row],[Id_producto]]</f>
        <v>100201</v>
      </c>
      <c r="O79" s="1">
        <f>+Categorias[[#This Row],[Id_categoría]]</f>
        <v>100201069</v>
      </c>
    </row>
    <row r="80" spans="1:15" hidden="1" x14ac:dyDescent="0.3">
      <c r="A80">
        <v>10</v>
      </c>
      <c r="B80" s="1" t="s">
        <v>11254</v>
      </c>
      <c r="C80">
        <v>1002</v>
      </c>
      <c r="D80" s="1" t="s">
        <v>11876</v>
      </c>
      <c r="E80">
        <v>100201</v>
      </c>
      <c r="F80" s="1" t="s">
        <v>11877</v>
      </c>
      <c r="G80">
        <v>100201070</v>
      </c>
      <c r="H80">
        <v>70</v>
      </c>
      <c r="I80" s="1" t="s">
        <v>25877</v>
      </c>
      <c r="J80" s="1" t="s">
        <v>25878</v>
      </c>
      <c r="K80" s="1" t="s">
        <v>25879</v>
      </c>
      <c r="L80" s="1" t="s">
        <v>25880</v>
      </c>
      <c r="M80" s="1" t="s">
        <v>25881</v>
      </c>
      <c r="N80" s="1">
        <f>+Categorias[[#This Row],[Id_producto]]</f>
        <v>100201</v>
      </c>
      <c r="O80" s="1">
        <f>+Categorias[[#This Row],[Id_categoría]]</f>
        <v>100201070</v>
      </c>
    </row>
    <row r="81" spans="1:15" hidden="1" x14ac:dyDescent="0.3">
      <c r="A81">
        <v>10</v>
      </c>
      <c r="B81" s="1" t="s">
        <v>11254</v>
      </c>
      <c r="C81">
        <v>1002</v>
      </c>
      <c r="D81" s="1" t="s">
        <v>11876</v>
      </c>
      <c r="E81">
        <v>100201</v>
      </c>
      <c r="F81" s="1" t="s">
        <v>11877</v>
      </c>
      <c r="G81">
        <v>100201071</v>
      </c>
      <c r="H81">
        <v>71</v>
      </c>
      <c r="I81" s="1" t="s">
        <v>25882</v>
      </c>
      <c r="J81" s="1" t="s">
        <v>25883</v>
      </c>
      <c r="K81" s="1" t="s">
        <v>25884</v>
      </c>
      <c r="L81" s="1" t="s">
        <v>25885</v>
      </c>
      <c r="M81" s="1" t="s">
        <v>25886</v>
      </c>
      <c r="N81" s="1">
        <f>+Categorias[[#This Row],[Id_producto]]</f>
        <v>100201</v>
      </c>
      <c r="O81" s="1">
        <f>+Categorias[[#This Row],[Id_categoría]]</f>
        <v>100201071</v>
      </c>
    </row>
    <row r="82" spans="1:15" hidden="1" x14ac:dyDescent="0.3">
      <c r="A82">
        <v>10</v>
      </c>
      <c r="B82" s="1" t="s">
        <v>11254</v>
      </c>
      <c r="C82">
        <v>1002</v>
      </c>
      <c r="D82" s="1" t="s">
        <v>11876</v>
      </c>
      <c r="E82">
        <v>100201</v>
      </c>
      <c r="F82" s="1" t="s">
        <v>11877</v>
      </c>
      <c r="G82">
        <v>100201072</v>
      </c>
      <c r="H82">
        <v>72</v>
      </c>
      <c r="I82" s="1" t="s">
        <v>25887</v>
      </c>
      <c r="J82" s="1" t="s">
        <v>25888</v>
      </c>
      <c r="K82" s="1" t="s">
        <v>25889</v>
      </c>
      <c r="L82" s="1" t="s">
        <v>25890</v>
      </c>
      <c r="M82" s="1" t="s">
        <v>25891</v>
      </c>
      <c r="N82" s="1">
        <f>+Categorias[[#This Row],[Id_producto]]</f>
        <v>100201</v>
      </c>
      <c r="O82" s="1">
        <f>+Categorias[[#This Row],[Id_categoría]]</f>
        <v>100201072</v>
      </c>
    </row>
    <row r="83" spans="1:15" hidden="1" x14ac:dyDescent="0.3">
      <c r="A83">
        <v>10</v>
      </c>
      <c r="B83" s="1" t="s">
        <v>11254</v>
      </c>
      <c r="C83">
        <v>1002</v>
      </c>
      <c r="D83" s="1" t="s">
        <v>11876</v>
      </c>
      <c r="E83">
        <v>100201</v>
      </c>
      <c r="F83" s="1" t="s">
        <v>11877</v>
      </c>
      <c r="G83">
        <v>100201073</v>
      </c>
      <c r="H83">
        <v>73</v>
      </c>
      <c r="I83" s="1" t="s">
        <v>25892</v>
      </c>
      <c r="J83" s="1" t="s">
        <v>25893</v>
      </c>
      <c r="K83" s="1" t="s">
        <v>25894</v>
      </c>
      <c r="L83" s="1" t="s">
        <v>25895</v>
      </c>
      <c r="M83" s="1" t="s">
        <v>25896</v>
      </c>
      <c r="N83" s="1">
        <f>+Categorias[[#This Row],[Id_producto]]</f>
        <v>100201</v>
      </c>
      <c r="O83" s="1">
        <f>+Categorias[[#This Row],[Id_categoría]]</f>
        <v>100201073</v>
      </c>
    </row>
    <row r="84" spans="1:15" hidden="1" x14ac:dyDescent="0.3">
      <c r="A84">
        <v>10</v>
      </c>
      <c r="B84" s="1" t="s">
        <v>11254</v>
      </c>
      <c r="C84">
        <v>1002</v>
      </c>
      <c r="D84" s="1" t="s">
        <v>11876</v>
      </c>
      <c r="E84">
        <v>100201</v>
      </c>
      <c r="F84" s="1" t="s">
        <v>11877</v>
      </c>
      <c r="G84">
        <v>100201074</v>
      </c>
      <c r="H84">
        <v>74</v>
      </c>
      <c r="I84" s="1" t="s">
        <v>25897</v>
      </c>
      <c r="J84" s="1" t="s">
        <v>25898</v>
      </c>
      <c r="K84" s="1" t="s">
        <v>25899</v>
      </c>
      <c r="L84" s="1" t="s">
        <v>25900</v>
      </c>
      <c r="M84" s="1" t="s">
        <v>25901</v>
      </c>
      <c r="N84" s="1">
        <f>+Categorias[[#This Row],[Id_producto]]</f>
        <v>100201</v>
      </c>
      <c r="O84" s="1">
        <f>+Categorias[[#This Row],[Id_categoría]]</f>
        <v>100201074</v>
      </c>
    </row>
    <row r="85" spans="1:15" hidden="1" x14ac:dyDescent="0.3">
      <c r="A85">
        <v>10</v>
      </c>
      <c r="B85" s="1" t="s">
        <v>11254</v>
      </c>
      <c r="C85">
        <v>1002</v>
      </c>
      <c r="D85" s="1" t="s">
        <v>11876</v>
      </c>
      <c r="E85">
        <v>100201</v>
      </c>
      <c r="F85" s="1" t="s">
        <v>11877</v>
      </c>
      <c r="G85">
        <v>100201075</v>
      </c>
      <c r="H85">
        <v>75</v>
      </c>
      <c r="I85" s="1" t="s">
        <v>25902</v>
      </c>
      <c r="J85" s="1" t="s">
        <v>25903</v>
      </c>
      <c r="K85" s="1" t="s">
        <v>25904</v>
      </c>
      <c r="L85" s="1" t="s">
        <v>25905</v>
      </c>
      <c r="M85" s="1" t="s">
        <v>25906</v>
      </c>
      <c r="N85" s="1">
        <f>+Categorias[[#This Row],[Id_producto]]</f>
        <v>100201</v>
      </c>
      <c r="O85" s="1">
        <f>+Categorias[[#This Row],[Id_categoría]]</f>
        <v>100201075</v>
      </c>
    </row>
    <row r="86" spans="1:15" hidden="1" x14ac:dyDescent="0.3">
      <c r="A86">
        <v>10</v>
      </c>
      <c r="B86" s="1" t="s">
        <v>11254</v>
      </c>
      <c r="C86">
        <v>1002</v>
      </c>
      <c r="D86" s="1" t="s">
        <v>11876</v>
      </c>
      <c r="E86">
        <v>100201</v>
      </c>
      <c r="F86" s="1" t="s">
        <v>11877</v>
      </c>
      <c r="G86">
        <v>100201076</v>
      </c>
      <c r="H86">
        <v>76</v>
      </c>
      <c r="I86" s="1" t="s">
        <v>25907</v>
      </c>
      <c r="J86" s="1" t="s">
        <v>25908</v>
      </c>
      <c r="K86" s="1" t="s">
        <v>25909</v>
      </c>
      <c r="L86" s="1" t="s">
        <v>25910</v>
      </c>
      <c r="M86" s="1" t="s">
        <v>25911</v>
      </c>
      <c r="N86" s="1">
        <f>+Categorias[[#This Row],[Id_producto]]</f>
        <v>100201</v>
      </c>
      <c r="O86" s="1">
        <f>+Categorias[[#This Row],[Id_categoría]]</f>
        <v>100201076</v>
      </c>
    </row>
    <row r="87" spans="1:15" hidden="1" x14ac:dyDescent="0.3">
      <c r="A87">
        <v>10</v>
      </c>
      <c r="B87" s="1" t="s">
        <v>11254</v>
      </c>
      <c r="C87">
        <v>1002</v>
      </c>
      <c r="D87" s="1" t="s">
        <v>11876</v>
      </c>
      <c r="E87">
        <v>100201</v>
      </c>
      <c r="F87" s="1" t="s">
        <v>11877</v>
      </c>
      <c r="G87">
        <v>100201077</v>
      </c>
      <c r="H87">
        <v>77</v>
      </c>
      <c r="I87" s="1" t="s">
        <v>25912</v>
      </c>
      <c r="J87" s="1" t="s">
        <v>25913</v>
      </c>
      <c r="K87" s="1" t="s">
        <v>25914</v>
      </c>
      <c r="L87" s="1" t="s">
        <v>25915</v>
      </c>
      <c r="M87" s="1" t="s">
        <v>25916</v>
      </c>
      <c r="N87" s="1">
        <f>+Categorias[[#This Row],[Id_producto]]</f>
        <v>100201</v>
      </c>
      <c r="O87" s="1">
        <f>+Categorias[[#This Row],[Id_categoría]]</f>
        <v>100201077</v>
      </c>
    </row>
    <row r="88" spans="1:15" hidden="1" x14ac:dyDescent="0.3">
      <c r="A88">
        <v>10</v>
      </c>
      <c r="B88" s="1" t="s">
        <v>11254</v>
      </c>
      <c r="C88">
        <v>1002</v>
      </c>
      <c r="D88" s="1" t="s">
        <v>11876</v>
      </c>
      <c r="E88">
        <v>100201</v>
      </c>
      <c r="F88" s="1" t="s">
        <v>11877</v>
      </c>
      <c r="G88">
        <v>100201078</v>
      </c>
      <c r="H88">
        <v>78</v>
      </c>
      <c r="I88" s="1" t="s">
        <v>25917</v>
      </c>
      <c r="J88" s="1" t="s">
        <v>25918</v>
      </c>
      <c r="K88" s="1" t="s">
        <v>25919</v>
      </c>
      <c r="L88" s="1" t="s">
        <v>25920</v>
      </c>
      <c r="M88" s="1" t="s">
        <v>25921</v>
      </c>
      <c r="N88" s="1">
        <f>+Categorias[[#This Row],[Id_producto]]</f>
        <v>100201</v>
      </c>
      <c r="O88" s="1">
        <f>+Categorias[[#This Row],[Id_categoría]]</f>
        <v>100201078</v>
      </c>
    </row>
    <row r="89" spans="1:15" hidden="1" x14ac:dyDescent="0.3">
      <c r="A89">
        <v>10</v>
      </c>
      <c r="B89" s="1" t="s">
        <v>11254</v>
      </c>
      <c r="C89">
        <v>1002</v>
      </c>
      <c r="D89" s="1" t="s">
        <v>11876</v>
      </c>
      <c r="E89">
        <v>100201</v>
      </c>
      <c r="F89" s="1" t="s">
        <v>11877</v>
      </c>
      <c r="G89">
        <v>100201079</v>
      </c>
      <c r="H89">
        <v>79</v>
      </c>
      <c r="I89" s="1" t="s">
        <v>25922</v>
      </c>
      <c r="J89" s="1" t="s">
        <v>25923</v>
      </c>
      <c r="K89" s="1" t="s">
        <v>25924</v>
      </c>
      <c r="L89" s="1" t="s">
        <v>25925</v>
      </c>
      <c r="M89" s="1" t="s">
        <v>25926</v>
      </c>
      <c r="N89" s="1">
        <f>+Categorias[[#This Row],[Id_producto]]</f>
        <v>100201</v>
      </c>
      <c r="O89" s="1">
        <f>+Categorias[[#This Row],[Id_categoría]]</f>
        <v>100201079</v>
      </c>
    </row>
    <row r="90" spans="1:15" hidden="1" x14ac:dyDescent="0.3">
      <c r="A90">
        <v>10</v>
      </c>
      <c r="B90" s="1" t="s">
        <v>11254</v>
      </c>
      <c r="C90">
        <v>1002</v>
      </c>
      <c r="D90" s="1" t="s">
        <v>11876</v>
      </c>
      <c r="E90">
        <v>100201</v>
      </c>
      <c r="F90" s="1" t="s">
        <v>11877</v>
      </c>
      <c r="G90">
        <v>100201080</v>
      </c>
      <c r="H90">
        <v>80</v>
      </c>
      <c r="I90" s="1" t="s">
        <v>25927</v>
      </c>
      <c r="J90" s="1" t="s">
        <v>25928</v>
      </c>
      <c r="K90" s="1" t="s">
        <v>25929</v>
      </c>
      <c r="L90" s="1" t="s">
        <v>25930</v>
      </c>
      <c r="M90" s="1" t="s">
        <v>25931</v>
      </c>
      <c r="N90" s="1">
        <f>+Categorias[[#This Row],[Id_producto]]</f>
        <v>100201</v>
      </c>
      <c r="O90" s="1">
        <f>+Categorias[[#This Row],[Id_categoría]]</f>
        <v>100201080</v>
      </c>
    </row>
    <row r="91" spans="1:15" hidden="1" x14ac:dyDescent="0.3">
      <c r="A91">
        <v>10</v>
      </c>
      <c r="B91" s="1" t="s">
        <v>11254</v>
      </c>
      <c r="C91">
        <v>1002</v>
      </c>
      <c r="D91" s="1" t="s">
        <v>11876</v>
      </c>
      <c r="E91">
        <v>100201</v>
      </c>
      <c r="F91" s="1" t="s">
        <v>11877</v>
      </c>
      <c r="G91">
        <v>100201081</v>
      </c>
      <c r="H91">
        <v>81</v>
      </c>
      <c r="I91" s="1" t="s">
        <v>25742</v>
      </c>
      <c r="J91" s="1" t="s">
        <v>25932</v>
      </c>
      <c r="K91" s="1" t="s">
        <v>25933</v>
      </c>
      <c r="L91" s="1" t="s">
        <v>25934</v>
      </c>
      <c r="M91" s="1" t="s">
        <v>25935</v>
      </c>
      <c r="N91" s="1">
        <f>+Categorias[[#This Row],[Id_producto]]</f>
        <v>100201</v>
      </c>
      <c r="O91" s="1">
        <f>+Categorias[[#This Row],[Id_categoría]]</f>
        <v>100201081</v>
      </c>
    </row>
    <row r="92" spans="1:15" hidden="1" x14ac:dyDescent="0.3">
      <c r="A92">
        <v>10</v>
      </c>
      <c r="B92" s="1" t="s">
        <v>11254</v>
      </c>
      <c r="C92">
        <v>1002</v>
      </c>
      <c r="D92" s="1" t="s">
        <v>11876</v>
      </c>
      <c r="E92">
        <v>100201</v>
      </c>
      <c r="F92" s="1" t="s">
        <v>11877</v>
      </c>
      <c r="G92">
        <v>100201082</v>
      </c>
      <c r="H92">
        <v>82</v>
      </c>
      <c r="I92" s="1" t="s">
        <v>25936</v>
      </c>
      <c r="J92" s="1" t="s">
        <v>25937</v>
      </c>
      <c r="K92" s="1" t="s">
        <v>25938</v>
      </c>
      <c r="L92" s="1" t="s">
        <v>25939</v>
      </c>
      <c r="M92" s="1" t="s">
        <v>25940</v>
      </c>
      <c r="N92" s="1">
        <f>+Categorias[[#This Row],[Id_producto]]</f>
        <v>100201</v>
      </c>
      <c r="O92" s="1">
        <f>+Categorias[[#This Row],[Id_categoría]]</f>
        <v>100201082</v>
      </c>
    </row>
    <row r="93" spans="1:15" hidden="1" x14ac:dyDescent="0.3">
      <c r="A93">
        <v>10</v>
      </c>
      <c r="B93" s="1" t="s">
        <v>11254</v>
      </c>
      <c r="C93">
        <v>1002</v>
      </c>
      <c r="D93" s="1" t="s">
        <v>11876</v>
      </c>
      <c r="E93">
        <v>100201</v>
      </c>
      <c r="F93" s="1" t="s">
        <v>11877</v>
      </c>
      <c r="G93">
        <v>100201083</v>
      </c>
      <c r="H93">
        <v>83</v>
      </c>
      <c r="I93" s="1" t="s">
        <v>25941</v>
      </c>
      <c r="J93" s="1" t="s">
        <v>25942</v>
      </c>
      <c r="K93" s="1" t="s">
        <v>25943</v>
      </c>
      <c r="L93" s="1" t="s">
        <v>25944</v>
      </c>
      <c r="M93" s="1" t="s">
        <v>25945</v>
      </c>
      <c r="N93" s="1">
        <f>+Categorias[[#This Row],[Id_producto]]</f>
        <v>100201</v>
      </c>
      <c r="O93" s="1">
        <f>+Categorias[[#This Row],[Id_categoría]]</f>
        <v>100201083</v>
      </c>
    </row>
    <row r="94" spans="1:15" hidden="1" x14ac:dyDescent="0.3">
      <c r="A94">
        <v>10</v>
      </c>
      <c r="B94" s="1" t="s">
        <v>11254</v>
      </c>
      <c r="C94">
        <v>1002</v>
      </c>
      <c r="D94" s="1" t="s">
        <v>11876</v>
      </c>
      <c r="E94">
        <v>100201</v>
      </c>
      <c r="F94" s="1" t="s">
        <v>11877</v>
      </c>
      <c r="G94">
        <v>100201084</v>
      </c>
      <c r="H94">
        <v>84</v>
      </c>
      <c r="I94" s="1" t="s">
        <v>25946</v>
      </c>
      <c r="J94" s="1" t="s">
        <v>25947</v>
      </c>
      <c r="K94" s="1" t="s">
        <v>25948</v>
      </c>
      <c r="L94" s="1" t="s">
        <v>25949</v>
      </c>
      <c r="M94" s="1" t="s">
        <v>25950</v>
      </c>
      <c r="N94" s="1">
        <f>+Categorias[[#This Row],[Id_producto]]</f>
        <v>100201</v>
      </c>
      <c r="O94" s="1">
        <f>+Categorias[[#This Row],[Id_categoría]]</f>
        <v>100201084</v>
      </c>
    </row>
    <row r="95" spans="1:15" hidden="1" x14ac:dyDescent="0.3">
      <c r="A95">
        <v>10</v>
      </c>
      <c r="B95" s="1" t="s">
        <v>11254</v>
      </c>
      <c r="C95">
        <v>1002</v>
      </c>
      <c r="D95" s="1" t="s">
        <v>11876</v>
      </c>
      <c r="E95">
        <v>100201</v>
      </c>
      <c r="F95" s="1" t="s">
        <v>11877</v>
      </c>
      <c r="G95">
        <v>100201085</v>
      </c>
      <c r="H95">
        <v>85</v>
      </c>
      <c r="I95" s="1" t="s">
        <v>25951</v>
      </c>
      <c r="J95" s="1" t="s">
        <v>25952</v>
      </c>
      <c r="K95" s="1" t="s">
        <v>25953</v>
      </c>
      <c r="L95" s="1" t="s">
        <v>25954</v>
      </c>
      <c r="M95" s="1" t="s">
        <v>25955</v>
      </c>
      <c r="N95" s="1">
        <f>+Categorias[[#This Row],[Id_producto]]</f>
        <v>100201</v>
      </c>
      <c r="O95" s="1">
        <f>+Categorias[[#This Row],[Id_categoría]]</f>
        <v>100201085</v>
      </c>
    </row>
    <row r="96" spans="1:15" hidden="1" x14ac:dyDescent="0.3">
      <c r="A96">
        <v>10</v>
      </c>
      <c r="B96" s="1" t="s">
        <v>11254</v>
      </c>
      <c r="C96">
        <v>1001</v>
      </c>
      <c r="D96" s="1" t="s">
        <v>11255</v>
      </c>
      <c r="E96">
        <v>100101</v>
      </c>
      <c r="F96" s="1" t="s">
        <v>11256</v>
      </c>
      <c r="G96">
        <v>100101005</v>
      </c>
      <c r="H96">
        <v>5</v>
      </c>
      <c r="I96" s="1" t="s">
        <v>11257</v>
      </c>
      <c r="J96" s="1" t="s">
        <v>11258</v>
      </c>
      <c r="K96" s="1" t="s">
        <v>11259</v>
      </c>
      <c r="L96" s="1" t="s">
        <v>11260</v>
      </c>
      <c r="M96" s="1" t="s">
        <v>11261</v>
      </c>
      <c r="N96" s="1">
        <f>+Categorias[[#This Row],[Id_producto]]</f>
        <v>100101</v>
      </c>
      <c r="O96" s="1">
        <f>+Categorias[[#This Row],[Id_categoría]]</f>
        <v>100101005</v>
      </c>
    </row>
    <row r="97" spans="1:15" hidden="1" x14ac:dyDescent="0.3">
      <c r="A97">
        <v>10</v>
      </c>
      <c r="B97" s="1" t="s">
        <v>11254</v>
      </c>
      <c r="C97">
        <v>1001</v>
      </c>
      <c r="D97" s="1" t="s">
        <v>11255</v>
      </c>
      <c r="E97">
        <v>100101</v>
      </c>
      <c r="F97" s="1" t="s">
        <v>11256</v>
      </c>
      <c r="G97">
        <v>100101006</v>
      </c>
      <c r="H97">
        <v>6</v>
      </c>
      <c r="I97" s="1" t="s">
        <v>11262</v>
      </c>
      <c r="J97" s="1" t="s">
        <v>11263</v>
      </c>
      <c r="K97" s="1" t="s">
        <v>11264</v>
      </c>
      <c r="L97" s="1" t="s">
        <v>11265</v>
      </c>
      <c r="M97" s="1" t="s">
        <v>11266</v>
      </c>
      <c r="N97" s="1">
        <f>+Categorias[[#This Row],[Id_producto]]</f>
        <v>100101</v>
      </c>
      <c r="O97" s="1">
        <f>+Categorias[[#This Row],[Id_categoría]]</f>
        <v>100101006</v>
      </c>
    </row>
    <row r="98" spans="1:15" hidden="1" x14ac:dyDescent="0.3">
      <c r="A98">
        <v>10</v>
      </c>
      <c r="B98" s="1" t="s">
        <v>11254</v>
      </c>
      <c r="C98">
        <v>1001</v>
      </c>
      <c r="D98" s="1" t="s">
        <v>11255</v>
      </c>
      <c r="E98">
        <v>100101</v>
      </c>
      <c r="F98" s="1" t="s">
        <v>11256</v>
      </c>
      <c r="G98">
        <v>100101007</v>
      </c>
      <c r="H98">
        <v>7</v>
      </c>
      <c r="I98" s="1" t="s">
        <v>11267</v>
      </c>
      <c r="J98" s="1" t="s">
        <v>11268</v>
      </c>
      <c r="K98" s="1" t="s">
        <v>11269</v>
      </c>
      <c r="L98" s="1" t="s">
        <v>11270</v>
      </c>
      <c r="M98" s="1" t="s">
        <v>11271</v>
      </c>
      <c r="N98" s="1">
        <f>+Categorias[[#This Row],[Id_producto]]</f>
        <v>100101</v>
      </c>
      <c r="O98" s="1">
        <f>+Categorias[[#This Row],[Id_categoría]]</f>
        <v>100101007</v>
      </c>
    </row>
    <row r="99" spans="1:15" hidden="1" x14ac:dyDescent="0.3">
      <c r="A99">
        <v>10</v>
      </c>
      <c r="B99" s="1" t="s">
        <v>11254</v>
      </c>
      <c r="C99">
        <v>1001</v>
      </c>
      <c r="D99" s="1" t="s">
        <v>11255</v>
      </c>
      <c r="E99">
        <v>100101</v>
      </c>
      <c r="F99" s="1" t="s">
        <v>11256</v>
      </c>
      <c r="G99">
        <v>100101008</v>
      </c>
      <c r="H99">
        <v>8</v>
      </c>
      <c r="I99" s="1" t="s">
        <v>2109</v>
      </c>
      <c r="J99" s="1" t="s">
        <v>11272</v>
      </c>
      <c r="K99" s="1" t="s">
        <v>11273</v>
      </c>
      <c r="L99" s="1" t="s">
        <v>11274</v>
      </c>
      <c r="M99" s="1" t="s">
        <v>11275</v>
      </c>
      <c r="N99" s="1">
        <f>+Categorias[[#This Row],[Id_producto]]</f>
        <v>100101</v>
      </c>
      <c r="O99" s="1">
        <f>+Categorias[[#This Row],[Id_categoría]]</f>
        <v>100101008</v>
      </c>
    </row>
    <row r="100" spans="1:15" hidden="1" x14ac:dyDescent="0.3">
      <c r="A100">
        <v>10</v>
      </c>
      <c r="B100" s="1" t="s">
        <v>11254</v>
      </c>
      <c r="C100">
        <v>1001</v>
      </c>
      <c r="D100" s="1" t="s">
        <v>11255</v>
      </c>
      <c r="E100">
        <v>100101</v>
      </c>
      <c r="F100" s="1" t="s">
        <v>11256</v>
      </c>
      <c r="G100">
        <v>100101009</v>
      </c>
      <c r="H100">
        <v>9</v>
      </c>
      <c r="I100" s="1" t="s">
        <v>11276</v>
      </c>
      <c r="J100" s="1" t="s">
        <v>11277</v>
      </c>
      <c r="K100" s="1" t="s">
        <v>11278</v>
      </c>
      <c r="L100" s="1" t="s">
        <v>11279</v>
      </c>
      <c r="M100" s="1" t="s">
        <v>11280</v>
      </c>
      <c r="N100" s="1">
        <f>+Categorias[[#This Row],[Id_producto]]</f>
        <v>100101</v>
      </c>
      <c r="O100" s="1">
        <f>+Categorias[[#This Row],[Id_categoría]]</f>
        <v>100101009</v>
      </c>
    </row>
    <row r="101" spans="1:15" hidden="1" x14ac:dyDescent="0.3">
      <c r="A101">
        <v>10</v>
      </c>
      <c r="B101" s="1" t="s">
        <v>11254</v>
      </c>
      <c r="C101">
        <v>1001</v>
      </c>
      <c r="D101" s="1" t="s">
        <v>11255</v>
      </c>
      <c r="E101">
        <v>100101</v>
      </c>
      <c r="F101" s="1" t="s">
        <v>11256</v>
      </c>
      <c r="G101">
        <v>100101010</v>
      </c>
      <c r="H101">
        <v>10</v>
      </c>
      <c r="I101" s="1" t="s">
        <v>11281</v>
      </c>
      <c r="J101" s="1" t="s">
        <v>11282</v>
      </c>
      <c r="K101" s="1" t="s">
        <v>11283</v>
      </c>
      <c r="L101" s="1" t="s">
        <v>11284</v>
      </c>
      <c r="M101" s="1" t="s">
        <v>11285</v>
      </c>
      <c r="N101" s="1">
        <f>+Categorias[[#This Row],[Id_producto]]</f>
        <v>100101</v>
      </c>
      <c r="O101" s="1">
        <f>+Categorias[[#This Row],[Id_categoría]]</f>
        <v>100101010</v>
      </c>
    </row>
    <row r="102" spans="1:15" hidden="1" x14ac:dyDescent="0.3">
      <c r="A102">
        <v>10</v>
      </c>
      <c r="B102" s="1" t="s">
        <v>11254</v>
      </c>
      <c r="C102">
        <v>1001</v>
      </c>
      <c r="D102" s="1" t="s">
        <v>11255</v>
      </c>
      <c r="E102">
        <v>100101</v>
      </c>
      <c r="F102" s="1" t="s">
        <v>11256</v>
      </c>
      <c r="G102">
        <v>100101011</v>
      </c>
      <c r="H102">
        <v>11</v>
      </c>
      <c r="I102" s="1" t="s">
        <v>11286</v>
      </c>
      <c r="J102" s="1" t="s">
        <v>11287</v>
      </c>
      <c r="K102" s="1" t="s">
        <v>11288</v>
      </c>
      <c r="L102" s="1" t="s">
        <v>11289</v>
      </c>
      <c r="M102" s="1" t="s">
        <v>11290</v>
      </c>
      <c r="N102" s="1">
        <f>+Categorias[[#This Row],[Id_producto]]</f>
        <v>100101</v>
      </c>
      <c r="O102" s="1">
        <f>+Categorias[[#This Row],[Id_categoría]]</f>
        <v>100101011</v>
      </c>
    </row>
    <row r="103" spans="1:15" hidden="1" x14ac:dyDescent="0.3">
      <c r="A103">
        <v>10</v>
      </c>
      <c r="B103" s="1" t="s">
        <v>11254</v>
      </c>
      <c r="C103">
        <v>1001</v>
      </c>
      <c r="D103" s="1" t="s">
        <v>11255</v>
      </c>
      <c r="E103">
        <v>100101</v>
      </c>
      <c r="F103" s="1" t="s">
        <v>11256</v>
      </c>
      <c r="G103">
        <v>100101012</v>
      </c>
      <c r="H103">
        <v>12</v>
      </c>
      <c r="I103" s="1" t="s">
        <v>11291</v>
      </c>
      <c r="J103" s="1" t="s">
        <v>11292</v>
      </c>
      <c r="K103" s="1" t="s">
        <v>11293</v>
      </c>
      <c r="L103" s="1" t="s">
        <v>11294</v>
      </c>
      <c r="M103" s="1" t="s">
        <v>11295</v>
      </c>
      <c r="N103" s="1">
        <f>+Categorias[[#This Row],[Id_producto]]</f>
        <v>100101</v>
      </c>
      <c r="O103" s="1">
        <f>+Categorias[[#This Row],[Id_categoría]]</f>
        <v>100101012</v>
      </c>
    </row>
    <row r="104" spans="1:15" hidden="1" x14ac:dyDescent="0.3">
      <c r="A104">
        <v>10</v>
      </c>
      <c r="B104" s="1" t="s">
        <v>11254</v>
      </c>
      <c r="C104">
        <v>1001</v>
      </c>
      <c r="D104" s="1" t="s">
        <v>11255</v>
      </c>
      <c r="E104">
        <v>100101</v>
      </c>
      <c r="F104" s="1" t="s">
        <v>11256</v>
      </c>
      <c r="G104">
        <v>100101013</v>
      </c>
      <c r="H104">
        <v>13</v>
      </c>
      <c r="I104" s="1" t="s">
        <v>11296</v>
      </c>
      <c r="J104" s="1" t="s">
        <v>11297</v>
      </c>
      <c r="K104" s="1" t="s">
        <v>11298</v>
      </c>
      <c r="L104" s="1" t="s">
        <v>11299</v>
      </c>
      <c r="M104" s="1" t="s">
        <v>11300</v>
      </c>
      <c r="N104" s="1">
        <f>+Categorias[[#This Row],[Id_producto]]</f>
        <v>100101</v>
      </c>
      <c r="O104" s="1">
        <f>+Categorias[[#This Row],[Id_categoría]]</f>
        <v>100101013</v>
      </c>
    </row>
    <row r="105" spans="1:15" hidden="1" x14ac:dyDescent="0.3">
      <c r="A105">
        <v>10</v>
      </c>
      <c r="B105" s="1" t="s">
        <v>11254</v>
      </c>
      <c r="C105">
        <v>1001</v>
      </c>
      <c r="D105" s="1" t="s">
        <v>11255</v>
      </c>
      <c r="E105">
        <v>100101</v>
      </c>
      <c r="F105" s="1" t="s">
        <v>11256</v>
      </c>
      <c r="G105">
        <v>100101014</v>
      </c>
      <c r="H105">
        <v>14</v>
      </c>
      <c r="I105" s="1" t="s">
        <v>11301</v>
      </c>
      <c r="J105" s="1" t="s">
        <v>11302</v>
      </c>
      <c r="K105" s="1" t="s">
        <v>11303</v>
      </c>
      <c r="L105" s="1" t="s">
        <v>11304</v>
      </c>
      <c r="M105" s="1" t="s">
        <v>11305</v>
      </c>
      <c r="N105" s="1">
        <f>+Categorias[[#This Row],[Id_producto]]</f>
        <v>100101</v>
      </c>
      <c r="O105" s="1">
        <f>+Categorias[[#This Row],[Id_categoría]]</f>
        <v>100101014</v>
      </c>
    </row>
    <row r="106" spans="1:15" hidden="1" x14ac:dyDescent="0.3">
      <c r="A106">
        <v>10</v>
      </c>
      <c r="B106" s="1" t="s">
        <v>11254</v>
      </c>
      <c r="C106">
        <v>1001</v>
      </c>
      <c r="D106" s="1" t="s">
        <v>11255</v>
      </c>
      <c r="E106">
        <v>100102</v>
      </c>
      <c r="F106" s="1" t="s">
        <v>11306</v>
      </c>
      <c r="G106">
        <v>100102005</v>
      </c>
      <c r="H106">
        <v>5</v>
      </c>
      <c r="I106" s="1" t="s">
        <v>11307</v>
      </c>
      <c r="J106" s="1" t="s">
        <v>11308</v>
      </c>
      <c r="K106" s="1" t="s">
        <v>11309</v>
      </c>
      <c r="L106" s="1" t="s">
        <v>11310</v>
      </c>
      <c r="M106" s="1" t="s">
        <v>11311</v>
      </c>
      <c r="N106" s="1">
        <f>+Categorias[[#This Row],[Id_producto]]</f>
        <v>100102</v>
      </c>
      <c r="O106" s="1">
        <f>+Categorias[[#This Row],[Id_categoría]]</f>
        <v>100102005</v>
      </c>
    </row>
    <row r="107" spans="1:15" hidden="1" x14ac:dyDescent="0.3">
      <c r="A107">
        <v>10</v>
      </c>
      <c r="B107" s="1" t="s">
        <v>11254</v>
      </c>
      <c r="C107">
        <v>1001</v>
      </c>
      <c r="D107" s="1" t="s">
        <v>11255</v>
      </c>
      <c r="E107">
        <v>100102</v>
      </c>
      <c r="F107" s="1" t="s">
        <v>11306</v>
      </c>
      <c r="G107">
        <v>100102006</v>
      </c>
      <c r="H107">
        <v>6</v>
      </c>
      <c r="I107" s="1" t="s">
        <v>11312</v>
      </c>
      <c r="J107" s="1" t="s">
        <v>11313</v>
      </c>
      <c r="K107" s="1" t="s">
        <v>11314</v>
      </c>
      <c r="L107" s="1" t="s">
        <v>11315</v>
      </c>
      <c r="M107" s="1" t="s">
        <v>11316</v>
      </c>
      <c r="N107" s="1">
        <f>+Categorias[[#This Row],[Id_producto]]</f>
        <v>100102</v>
      </c>
      <c r="O107" s="1">
        <f>+Categorias[[#This Row],[Id_categoría]]</f>
        <v>100102006</v>
      </c>
    </row>
    <row r="108" spans="1:15" hidden="1" x14ac:dyDescent="0.3">
      <c r="A108">
        <v>10</v>
      </c>
      <c r="B108" s="1" t="s">
        <v>11254</v>
      </c>
      <c r="C108">
        <v>1001</v>
      </c>
      <c r="D108" s="1" t="s">
        <v>11255</v>
      </c>
      <c r="E108">
        <v>100102</v>
      </c>
      <c r="F108" s="1" t="s">
        <v>11306</v>
      </c>
      <c r="G108">
        <v>100102007</v>
      </c>
      <c r="H108">
        <v>7</v>
      </c>
      <c r="I108" s="1" t="s">
        <v>11317</v>
      </c>
      <c r="J108" s="1" t="s">
        <v>11318</v>
      </c>
      <c r="K108" s="1" t="s">
        <v>11319</v>
      </c>
      <c r="L108" s="1" t="s">
        <v>11320</v>
      </c>
      <c r="M108" s="1" t="s">
        <v>11321</v>
      </c>
      <c r="N108" s="1">
        <f>+Categorias[[#This Row],[Id_producto]]</f>
        <v>100102</v>
      </c>
      <c r="O108" s="1">
        <f>+Categorias[[#This Row],[Id_categoría]]</f>
        <v>100102007</v>
      </c>
    </row>
    <row r="109" spans="1:15" hidden="1" x14ac:dyDescent="0.3">
      <c r="A109">
        <v>10</v>
      </c>
      <c r="B109" s="1" t="s">
        <v>11254</v>
      </c>
      <c r="C109">
        <v>1001</v>
      </c>
      <c r="D109" s="1" t="s">
        <v>11255</v>
      </c>
      <c r="E109">
        <v>100102</v>
      </c>
      <c r="F109" s="1" t="s">
        <v>11306</v>
      </c>
      <c r="G109">
        <v>100102008</v>
      </c>
      <c r="H109">
        <v>8</v>
      </c>
      <c r="I109" s="1" t="s">
        <v>11322</v>
      </c>
      <c r="J109" s="1" t="s">
        <v>11323</v>
      </c>
      <c r="K109" s="1" t="s">
        <v>11324</v>
      </c>
      <c r="L109" s="1" t="s">
        <v>11325</v>
      </c>
      <c r="M109" s="1" t="s">
        <v>11326</v>
      </c>
      <c r="N109" s="1">
        <f>+Categorias[[#This Row],[Id_producto]]</f>
        <v>100102</v>
      </c>
      <c r="O109" s="1">
        <f>+Categorias[[#This Row],[Id_categoría]]</f>
        <v>100102008</v>
      </c>
    </row>
    <row r="110" spans="1:15" hidden="1" x14ac:dyDescent="0.3">
      <c r="A110">
        <v>10</v>
      </c>
      <c r="B110" s="1" t="s">
        <v>11254</v>
      </c>
      <c r="C110">
        <v>1001</v>
      </c>
      <c r="D110" s="1" t="s">
        <v>11255</v>
      </c>
      <c r="E110">
        <v>100102</v>
      </c>
      <c r="F110" s="1" t="s">
        <v>11306</v>
      </c>
      <c r="G110">
        <v>100102009</v>
      </c>
      <c r="H110">
        <v>9</v>
      </c>
      <c r="I110" s="1" t="s">
        <v>11327</v>
      </c>
      <c r="J110" s="1" t="s">
        <v>11328</v>
      </c>
      <c r="K110" s="1" t="s">
        <v>11329</v>
      </c>
      <c r="L110" s="1" t="s">
        <v>11330</v>
      </c>
      <c r="M110" s="1" t="s">
        <v>11331</v>
      </c>
      <c r="N110" s="1">
        <f>+Categorias[[#This Row],[Id_producto]]</f>
        <v>100102</v>
      </c>
      <c r="O110" s="1">
        <f>+Categorias[[#This Row],[Id_categoría]]</f>
        <v>100102009</v>
      </c>
    </row>
    <row r="111" spans="1:15" hidden="1" x14ac:dyDescent="0.3">
      <c r="A111">
        <v>10</v>
      </c>
      <c r="B111" s="1" t="s">
        <v>11254</v>
      </c>
      <c r="C111">
        <v>1001</v>
      </c>
      <c r="D111" s="1" t="s">
        <v>11255</v>
      </c>
      <c r="E111">
        <v>100102</v>
      </c>
      <c r="F111" s="1" t="s">
        <v>11306</v>
      </c>
      <c r="G111">
        <v>100102010</v>
      </c>
      <c r="H111">
        <v>10</v>
      </c>
      <c r="I111" s="1" t="s">
        <v>11332</v>
      </c>
      <c r="J111" s="1" t="s">
        <v>11333</v>
      </c>
      <c r="K111" s="1" t="s">
        <v>11334</v>
      </c>
      <c r="L111" s="1" t="s">
        <v>11335</v>
      </c>
      <c r="M111" s="1" t="s">
        <v>11336</v>
      </c>
      <c r="N111" s="1">
        <f>+Categorias[[#This Row],[Id_producto]]</f>
        <v>100102</v>
      </c>
      <c r="O111" s="1">
        <f>+Categorias[[#This Row],[Id_categoría]]</f>
        <v>100102010</v>
      </c>
    </row>
    <row r="112" spans="1:15" hidden="1" x14ac:dyDescent="0.3">
      <c r="A112">
        <v>10</v>
      </c>
      <c r="B112" s="1" t="s">
        <v>11254</v>
      </c>
      <c r="C112">
        <v>1001</v>
      </c>
      <c r="D112" s="1" t="s">
        <v>11255</v>
      </c>
      <c r="E112">
        <v>100103</v>
      </c>
      <c r="F112" s="1" t="s">
        <v>11337</v>
      </c>
      <c r="G112">
        <v>100103005</v>
      </c>
      <c r="H112">
        <v>5</v>
      </c>
      <c r="I112" s="1" t="s">
        <v>11338</v>
      </c>
      <c r="J112" s="1" t="s">
        <v>11339</v>
      </c>
      <c r="K112" s="1" t="s">
        <v>11340</v>
      </c>
      <c r="L112" s="1" t="s">
        <v>11341</v>
      </c>
      <c r="M112" s="1" t="s">
        <v>11342</v>
      </c>
      <c r="N112" s="1">
        <f>+Categorias[[#This Row],[Id_producto]]</f>
        <v>100103</v>
      </c>
      <c r="O112" s="1">
        <f>+Categorias[[#This Row],[Id_categoría]]</f>
        <v>100103005</v>
      </c>
    </row>
    <row r="113" spans="1:15" hidden="1" x14ac:dyDescent="0.3">
      <c r="A113">
        <v>10</v>
      </c>
      <c r="B113" s="1" t="s">
        <v>11254</v>
      </c>
      <c r="C113">
        <v>1001</v>
      </c>
      <c r="D113" s="1" t="s">
        <v>11255</v>
      </c>
      <c r="E113">
        <v>100103</v>
      </c>
      <c r="F113" s="1" t="s">
        <v>11337</v>
      </c>
      <c r="G113">
        <v>100103006</v>
      </c>
      <c r="H113">
        <v>6</v>
      </c>
      <c r="I113" s="1" t="s">
        <v>11343</v>
      </c>
      <c r="J113" s="1" t="s">
        <v>11344</v>
      </c>
      <c r="K113" s="1" t="s">
        <v>11345</v>
      </c>
      <c r="L113" s="1" t="s">
        <v>11346</v>
      </c>
      <c r="M113" s="1" t="s">
        <v>11347</v>
      </c>
      <c r="N113" s="1">
        <f>+Categorias[[#This Row],[Id_producto]]</f>
        <v>100103</v>
      </c>
      <c r="O113" s="1">
        <f>+Categorias[[#This Row],[Id_categoría]]</f>
        <v>100103006</v>
      </c>
    </row>
    <row r="114" spans="1:15" hidden="1" x14ac:dyDescent="0.3">
      <c r="A114">
        <v>10</v>
      </c>
      <c r="B114" s="1" t="s">
        <v>11254</v>
      </c>
      <c r="C114">
        <v>1001</v>
      </c>
      <c r="D114" s="1" t="s">
        <v>11255</v>
      </c>
      <c r="E114">
        <v>100103</v>
      </c>
      <c r="F114" s="1" t="s">
        <v>11337</v>
      </c>
      <c r="G114">
        <v>100103007</v>
      </c>
      <c r="H114">
        <v>7</v>
      </c>
      <c r="I114" s="1" t="s">
        <v>11348</v>
      </c>
      <c r="J114" s="1" t="s">
        <v>11349</v>
      </c>
      <c r="K114" s="1" t="s">
        <v>11350</v>
      </c>
      <c r="L114" s="1" t="s">
        <v>11351</v>
      </c>
      <c r="M114" s="1" t="s">
        <v>11352</v>
      </c>
      <c r="N114" s="1">
        <f>+Categorias[[#This Row],[Id_producto]]</f>
        <v>100103</v>
      </c>
      <c r="O114" s="1">
        <f>+Categorias[[#This Row],[Id_categoría]]</f>
        <v>100103007</v>
      </c>
    </row>
    <row r="115" spans="1:15" hidden="1" x14ac:dyDescent="0.3">
      <c r="A115">
        <v>10</v>
      </c>
      <c r="B115" s="1" t="s">
        <v>11254</v>
      </c>
      <c r="C115">
        <v>1001</v>
      </c>
      <c r="D115" s="1" t="s">
        <v>11255</v>
      </c>
      <c r="E115">
        <v>100103</v>
      </c>
      <c r="F115" s="1" t="s">
        <v>11337</v>
      </c>
      <c r="G115">
        <v>100103008</v>
      </c>
      <c r="H115">
        <v>8</v>
      </c>
      <c r="I115" s="1" t="s">
        <v>11337</v>
      </c>
      <c r="J115" s="1" t="s">
        <v>11353</v>
      </c>
      <c r="K115" s="1" t="s">
        <v>11354</v>
      </c>
      <c r="L115" s="1" t="s">
        <v>11355</v>
      </c>
      <c r="M115" s="1" t="s">
        <v>11356</v>
      </c>
      <c r="N115" s="1">
        <f>+Categorias[[#This Row],[Id_producto]]</f>
        <v>100103</v>
      </c>
      <c r="O115" s="1">
        <f>+Categorias[[#This Row],[Id_categoría]]</f>
        <v>100103008</v>
      </c>
    </row>
    <row r="116" spans="1:15" hidden="1" x14ac:dyDescent="0.3">
      <c r="A116">
        <v>10</v>
      </c>
      <c r="B116" s="1" t="s">
        <v>11254</v>
      </c>
      <c r="C116">
        <v>1001</v>
      </c>
      <c r="D116" s="1" t="s">
        <v>11255</v>
      </c>
      <c r="E116">
        <v>100103</v>
      </c>
      <c r="F116" s="1" t="s">
        <v>11337</v>
      </c>
      <c r="G116">
        <v>100103009</v>
      </c>
      <c r="H116">
        <v>9</v>
      </c>
      <c r="I116" s="1" t="s">
        <v>11357</v>
      </c>
      <c r="J116" s="1" t="s">
        <v>11358</v>
      </c>
      <c r="K116" s="1" t="s">
        <v>11359</v>
      </c>
      <c r="L116" s="1" t="s">
        <v>11360</v>
      </c>
      <c r="M116" s="1" t="s">
        <v>11361</v>
      </c>
      <c r="N116" s="1">
        <f>+Categorias[[#This Row],[Id_producto]]</f>
        <v>100103</v>
      </c>
      <c r="O116" s="1">
        <f>+Categorias[[#This Row],[Id_categoría]]</f>
        <v>100103009</v>
      </c>
    </row>
    <row r="117" spans="1:15" hidden="1" x14ac:dyDescent="0.3">
      <c r="A117">
        <v>10</v>
      </c>
      <c r="B117" s="1" t="s">
        <v>11254</v>
      </c>
      <c r="C117">
        <v>1001</v>
      </c>
      <c r="D117" s="1" t="s">
        <v>11255</v>
      </c>
      <c r="E117">
        <v>100104</v>
      </c>
      <c r="F117" s="1" t="s">
        <v>11362</v>
      </c>
      <c r="G117">
        <v>100104005</v>
      </c>
      <c r="H117">
        <v>5</v>
      </c>
      <c r="I117" s="1" t="s">
        <v>11363</v>
      </c>
      <c r="J117" s="1" t="s">
        <v>11364</v>
      </c>
      <c r="K117" s="1" t="s">
        <v>11365</v>
      </c>
      <c r="L117" s="1" t="s">
        <v>11366</v>
      </c>
      <c r="M117" s="1" t="s">
        <v>11367</v>
      </c>
      <c r="N117" s="1">
        <f>+Categorias[[#This Row],[Id_producto]]</f>
        <v>100104</v>
      </c>
      <c r="O117" s="1">
        <f>+Categorias[[#This Row],[Id_categoría]]</f>
        <v>100104005</v>
      </c>
    </row>
    <row r="118" spans="1:15" hidden="1" x14ac:dyDescent="0.3">
      <c r="A118">
        <v>10</v>
      </c>
      <c r="B118" s="1" t="s">
        <v>11254</v>
      </c>
      <c r="C118">
        <v>1001</v>
      </c>
      <c r="D118" s="1" t="s">
        <v>11255</v>
      </c>
      <c r="E118">
        <v>100104</v>
      </c>
      <c r="F118" s="1" t="s">
        <v>11362</v>
      </c>
      <c r="G118">
        <v>100104006</v>
      </c>
      <c r="H118">
        <v>6</v>
      </c>
      <c r="I118" s="1" t="s">
        <v>11368</v>
      </c>
      <c r="J118" s="1" t="s">
        <v>11369</v>
      </c>
      <c r="K118" s="1" t="s">
        <v>11370</v>
      </c>
      <c r="L118" s="1" t="s">
        <v>11371</v>
      </c>
      <c r="M118" s="1" t="s">
        <v>11372</v>
      </c>
      <c r="N118" s="1">
        <f>+Categorias[[#This Row],[Id_producto]]</f>
        <v>100104</v>
      </c>
      <c r="O118" s="1">
        <f>+Categorias[[#This Row],[Id_categoría]]</f>
        <v>100104006</v>
      </c>
    </row>
    <row r="119" spans="1:15" hidden="1" x14ac:dyDescent="0.3">
      <c r="A119">
        <v>10</v>
      </c>
      <c r="B119" s="1" t="s">
        <v>11254</v>
      </c>
      <c r="C119">
        <v>1001</v>
      </c>
      <c r="D119" s="1" t="s">
        <v>11255</v>
      </c>
      <c r="E119">
        <v>100104</v>
      </c>
      <c r="F119" s="1" t="s">
        <v>11362</v>
      </c>
      <c r="G119">
        <v>100104007</v>
      </c>
      <c r="H119">
        <v>7</v>
      </c>
      <c r="I119" s="1" t="s">
        <v>11362</v>
      </c>
      <c r="J119" s="1" t="s">
        <v>11373</v>
      </c>
      <c r="K119" s="1" t="s">
        <v>11374</v>
      </c>
      <c r="L119" s="1" t="s">
        <v>11375</v>
      </c>
      <c r="M119" s="1" t="s">
        <v>11376</v>
      </c>
      <c r="N119" s="1">
        <f>+Categorias[[#This Row],[Id_producto]]</f>
        <v>100104</v>
      </c>
      <c r="O119" s="1">
        <f>+Categorias[[#This Row],[Id_categoría]]</f>
        <v>100104007</v>
      </c>
    </row>
    <row r="120" spans="1:15" hidden="1" x14ac:dyDescent="0.3">
      <c r="A120">
        <v>10</v>
      </c>
      <c r="B120" s="1" t="s">
        <v>11254</v>
      </c>
      <c r="C120">
        <v>1001</v>
      </c>
      <c r="D120" s="1" t="s">
        <v>11255</v>
      </c>
      <c r="E120">
        <v>100105</v>
      </c>
      <c r="F120" s="1" t="s">
        <v>11377</v>
      </c>
      <c r="G120">
        <v>100105005</v>
      </c>
      <c r="H120">
        <v>5</v>
      </c>
      <c r="I120" s="1" t="s">
        <v>11378</v>
      </c>
      <c r="J120" s="1" t="s">
        <v>11379</v>
      </c>
      <c r="K120" s="1" t="s">
        <v>11380</v>
      </c>
      <c r="L120" s="1" t="s">
        <v>11381</v>
      </c>
      <c r="M120" s="1" t="s">
        <v>11382</v>
      </c>
      <c r="N120" s="1">
        <f>+Categorias[[#This Row],[Id_producto]]</f>
        <v>100105</v>
      </c>
      <c r="O120" s="1">
        <f>+Categorias[[#This Row],[Id_categoría]]</f>
        <v>100105005</v>
      </c>
    </row>
    <row r="121" spans="1:15" hidden="1" x14ac:dyDescent="0.3">
      <c r="A121">
        <v>10</v>
      </c>
      <c r="B121" s="1" t="s">
        <v>11254</v>
      </c>
      <c r="C121">
        <v>1001</v>
      </c>
      <c r="D121" s="1" t="s">
        <v>11255</v>
      </c>
      <c r="E121">
        <v>100105</v>
      </c>
      <c r="F121" s="1" t="s">
        <v>11377</v>
      </c>
      <c r="G121">
        <v>100105006</v>
      </c>
      <c r="H121">
        <v>6</v>
      </c>
      <c r="I121" s="1" t="s">
        <v>11383</v>
      </c>
      <c r="J121" s="1" t="s">
        <v>11384</v>
      </c>
      <c r="K121" s="1" t="s">
        <v>11385</v>
      </c>
      <c r="L121" s="1" t="s">
        <v>11386</v>
      </c>
      <c r="M121" s="1" t="s">
        <v>11387</v>
      </c>
      <c r="N121" s="1">
        <f>+Categorias[[#This Row],[Id_producto]]</f>
        <v>100105</v>
      </c>
      <c r="O121" s="1">
        <f>+Categorias[[#This Row],[Id_categoría]]</f>
        <v>100105006</v>
      </c>
    </row>
    <row r="122" spans="1:15" hidden="1" x14ac:dyDescent="0.3">
      <c r="A122">
        <v>10</v>
      </c>
      <c r="B122" s="1" t="s">
        <v>11254</v>
      </c>
      <c r="C122">
        <v>1001</v>
      </c>
      <c r="D122" s="1" t="s">
        <v>11255</v>
      </c>
      <c r="E122">
        <v>100105</v>
      </c>
      <c r="F122" s="1" t="s">
        <v>11377</v>
      </c>
      <c r="G122">
        <v>100105007</v>
      </c>
      <c r="H122">
        <v>7</v>
      </c>
      <c r="I122" s="1" t="s">
        <v>25956</v>
      </c>
      <c r="J122" s="1" t="s">
        <v>25957</v>
      </c>
      <c r="K122" s="1" t="s">
        <v>25958</v>
      </c>
      <c r="L122" s="1" t="s">
        <v>25959</v>
      </c>
      <c r="M122" s="1" t="s">
        <v>25960</v>
      </c>
      <c r="N122" s="1">
        <f>+Categorias[[#This Row],[Id_producto]]</f>
        <v>100105</v>
      </c>
      <c r="O122" s="1">
        <f>+Categorias[[#This Row],[Id_categoría]]</f>
        <v>100105007</v>
      </c>
    </row>
    <row r="123" spans="1:15" hidden="1" x14ac:dyDescent="0.3">
      <c r="A123">
        <v>10</v>
      </c>
      <c r="B123" s="1" t="s">
        <v>11254</v>
      </c>
      <c r="C123">
        <v>1001</v>
      </c>
      <c r="D123" s="1" t="s">
        <v>11255</v>
      </c>
      <c r="E123">
        <v>100107</v>
      </c>
      <c r="F123" s="1" t="s">
        <v>9429</v>
      </c>
      <c r="G123">
        <v>100107005</v>
      </c>
      <c r="H123">
        <v>5</v>
      </c>
      <c r="I123" s="1" t="s">
        <v>11388</v>
      </c>
      <c r="J123" s="1" t="s">
        <v>11389</v>
      </c>
      <c r="K123" s="1" t="s">
        <v>11390</v>
      </c>
      <c r="L123" s="1" t="s">
        <v>11391</v>
      </c>
      <c r="M123" s="1" t="s">
        <v>11392</v>
      </c>
      <c r="N123" s="1">
        <f>+Categorias[[#This Row],[Id_producto]]</f>
        <v>100107</v>
      </c>
      <c r="O123" s="1">
        <f>+Categorias[[#This Row],[Id_categoría]]</f>
        <v>100107005</v>
      </c>
    </row>
    <row r="124" spans="1:15" hidden="1" x14ac:dyDescent="0.3">
      <c r="A124">
        <v>10</v>
      </c>
      <c r="B124" s="1" t="s">
        <v>11254</v>
      </c>
      <c r="C124">
        <v>1001</v>
      </c>
      <c r="D124" s="1" t="s">
        <v>11255</v>
      </c>
      <c r="E124">
        <v>100107</v>
      </c>
      <c r="F124" s="1" t="s">
        <v>9429</v>
      </c>
      <c r="G124">
        <v>100107006</v>
      </c>
      <c r="H124">
        <v>6</v>
      </c>
      <c r="I124" s="1" t="s">
        <v>11393</v>
      </c>
      <c r="J124" s="1" t="s">
        <v>11394</v>
      </c>
      <c r="K124" s="1" t="s">
        <v>11395</v>
      </c>
      <c r="L124" s="1" t="s">
        <v>11396</v>
      </c>
      <c r="M124" s="1" t="s">
        <v>11397</v>
      </c>
      <c r="N124" s="1">
        <f>+Categorias[[#This Row],[Id_producto]]</f>
        <v>100107</v>
      </c>
      <c r="O124" s="1">
        <f>+Categorias[[#This Row],[Id_categoría]]</f>
        <v>100107006</v>
      </c>
    </row>
    <row r="125" spans="1:15" hidden="1" x14ac:dyDescent="0.3">
      <c r="A125">
        <v>10</v>
      </c>
      <c r="B125" s="1" t="s">
        <v>11254</v>
      </c>
      <c r="C125">
        <v>1001</v>
      </c>
      <c r="D125" s="1" t="s">
        <v>11255</v>
      </c>
      <c r="E125">
        <v>100107</v>
      </c>
      <c r="F125" s="1" t="s">
        <v>9429</v>
      </c>
      <c r="G125">
        <v>100107007</v>
      </c>
      <c r="H125">
        <v>7</v>
      </c>
      <c r="I125" s="1" t="s">
        <v>11398</v>
      </c>
      <c r="J125" s="1" t="s">
        <v>11399</v>
      </c>
      <c r="K125" s="1" t="s">
        <v>11400</v>
      </c>
      <c r="L125" s="1" t="s">
        <v>11401</v>
      </c>
      <c r="M125" s="1" t="s">
        <v>11402</v>
      </c>
      <c r="N125" s="1">
        <f>+Categorias[[#This Row],[Id_producto]]</f>
        <v>100107</v>
      </c>
      <c r="O125" s="1">
        <f>+Categorias[[#This Row],[Id_categoría]]</f>
        <v>100107007</v>
      </c>
    </row>
    <row r="126" spans="1:15" hidden="1" x14ac:dyDescent="0.3">
      <c r="A126">
        <v>10</v>
      </c>
      <c r="B126" s="1" t="s">
        <v>11254</v>
      </c>
      <c r="C126">
        <v>1001</v>
      </c>
      <c r="D126" s="1" t="s">
        <v>11255</v>
      </c>
      <c r="E126">
        <v>100107</v>
      </c>
      <c r="F126" s="1" t="s">
        <v>9429</v>
      </c>
      <c r="G126">
        <v>100107008</v>
      </c>
      <c r="H126">
        <v>8</v>
      </c>
      <c r="I126" s="1" t="s">
        <v>11403</v>
      </c>
      <c r="J126" s="1" t="s">
        <v>11404</v>
      </c>
      <c r="K126" s="1" t="s">
        <v>11405</v>
      </c>
      <c r="L126" s="1" t="s">
        <v>11406</v>
      </c>
      <c r="M126" s="1" t="s">
        <v>11407</v>
      </c>
      <c r="N126" s="1">
        <f>+Categorias[[#This Row],[Id_producto]]</f>
        <v>100107</v>
      </c>
      <c r="O126" s="1">
        <f>+Categorias[[#This Row],[Id_categoría]]</f>
        <v>100107008</v>
      </c>
    </row>
    <row r="127" spans="1:15" hidden="1" x14ac:dyDescent="0.3">
      <c r="A127">
        <v>10</v>
      </c>
      <c r="B127" s="1" t="s">
        <v>11254</v>
      </c>
      <c r="C127">
        <v>1001</v>
      </c>
      <c r="D127" s="1" t="s">
        <v>11255</v>
      </c>
      <c r="E127">
        <v>100107</v>
      </c>
      <c r="F127" s="1" t="s">
        <v>9429</v>
      </c>
      <c r="G127">
        <v>100107009</v>
      </c>
      <c r="H127">
        <v>9</v>
      </c>
      <c r="I127" s="1" t="s">
        <v>11408</v>
      </c>
      <c r="J127" s="1" t="s">
        <v>11409</v>
      </c>
      <c r="K127" s="1" t="s">
        <v>11410</v>
      </c>
      <c r="L127" s="1" t="s">
        <v>11411</v>
      </c>
      <c r="M127" s="1" t="s">
        <v>11412</v>
      </c>
      <c r="N127" s="1">
        <f>+Categorias[[#This Row],[Id_producto]]</f>
        <v>100107</v>
      </c>
      <c r="O127" s="1">
        <f>+Categorias[[#This Row],[Id_categoría]]</f>
        <v>100107009</v>
      </c>
    </row>
    <row r="128" spans="1:15" hidden="1" x14ac:dyDescent="0.3">
      <c r="A128">
        <v>10</v>
      </c>
      <c r="B128" s="1" t="s">
        <v>11254</v>
      </c>
      <c r="C128">
        <v>1001</v>
      </c>
      <c r="D128" s="1" t="s">
        <v>11255</v>
      </c>
      <c r="E128">
        <v>100107</v>
      </c>
      <c r="F128" s="1" t="s">
        <v>9429</v>
      </c>
      <c r="G128">
        <v>100107010</v>
      </c>
      <c r="H128">
        <v>10</v>
      </c>
      <c r="I128" s="1" t="s">
        <v>11413</v>
      </c>
      <c r="J128" s="1" t="s">
        <v>11414</v>
      </c>
      <c r="K128" s="1" t="s">
        <v>11415</v>
      </c>
      <c r="L128" s="1" t="s">
        <v>11416</v>
      </c>
      <c r="M128" s="1" t="s">
        <v>11417</v>
      </c>
      <c r="N128" s="1">
        <f>+Categorias[[#This Row],[Id_producto]]</f>
        <v>100107</v>
      </c>
      <c r="O128" s="1">
        <f>+Categorias[[#This Row],[Id_categoría]]</f>
        <v>100107010</v>
      </c>
    </row>
    <row r="129" spans="1:15" hidden="1" x14ac:dyDescent="0.3">
      <c r="A129">
        <v>10</v>
      </c>
      <c r="B129" s="1" t="s">
        <v>11254</v>
      </c>
      <c r="C129">
        <v>1001</v>
      </c>
      <c r="D129" s="1" t="s">
        <v>11255</v>
      </c>
      <c r="E129">
        <v>100107</v>
      </c>
      <c r="F129" s="1" t="s">
        <v>9429</v>
      </c>
      <c r="G129">
        <v>100107011</v>
      </c>
      <c r="H129">
        <v>11</v>
      </c>
      <c r="I129" s="1" t="s">
        <v>11418</v>
      </c>
      <c r="J129" s="1" t="s">
        <v>11419</v>
      </c>
      <c r="K129" s="1" t="s">
        <v>11420</v>
      </c>
      <c r="L129" s="1" t="s">
        <v>11421</v>
      </c>
      <c r="M129" s="1" t="s">
        <v>11422</v>
      </c>
      <c r="N129" s="1">
        <f>+Categorias[[#This Row],[Id_producto]]</f>
        <v>100107</v>
      </c>
      <c r="O129" s="1">
        <f>+Categorias[[#This Row],[Id_categoría]]</f>
        <v>100107011</v>
      </c>
    </row>
    <row r="130" spans="1:15" x14ac:dyDescent="0.3">
      <c r="A130">
        <v>10</v>
      </c>
      <c r="B130" s="1" t="s">
        <v>11254</v>
      </c>
      <c r="C130">
        <v>1001</v>
      </c>
      <c r="D130" s="1" t="s">
        <v>11255</v>
      </c>
      <c r="E130">
        <v>100107</v>
      </c>
      <c r="F130" s="1" t="s">
        <v>9429</v>
      </c>
      <c r="G130">
        <v>100107012</v>
      </c>
      <c r="H130">
        <v>12</v>
      </c>
      <c r="I130" s="1" t="s">
        <v>11423</v>
      </c>
      <c r="J130" s="1" t="s">
        <v>11424</v>
      </c>
      <c r="K130" s="1" t="s">
        <v>11425</v>
      </c>
      <c r="L130" s="1" t="s">
        <v>11426</v>
      </c>
      <c r="M130" s="1" t="s">
        <v>11427</v>
      </c>
      <c r="N130" s="1">
        <f>+Categorias[[#This Row],[Id_producto]]</f>
        <v>100107</v>
      </c>
      <c r="O130" s="1">
        <f>+Categorias[[#This Row],[Id_categoría]]</f>
        <v>100107012</v>
      </c>
    </row>
    <row r="131" spans="1:15" hidden="1" x14ac:dyDescent="0.3">
      <c r="A131">
        <v>10</v>
      </c>
      <c r="B131" s="1" t="s">
        <v>11254</v>
      </c>
      <c r="C131">
        <v>1001</v>
      </c>
      <c r="D131" s="1" t="s">
        <v>11255</v>
      </c>
      <c r="E131">
        <v>100107</v>
      </c>
      <c r="F131" s="1" t="s">
        <v>9429</v>
      </c>
      <c r="G131">
        <v>100107013</v>
      </c>
      <c r="H131">
        <v>13</v>
      </c>
      <c r="I131" s="1" t="s">
        <v>11428</v>
      </c>
      <c r="J131" s="1" t="s">
        <v>11429</v>
      </c>
      <c r="K131" s="1" t="s">
        <v>11430</v>
      </c>
      <c r="L131" s="1" t="s">
        <v>11431</v>
      </c>
      <c r="M131" s="1" t="s">
        <v>11432</v>
      </c>
      <c r="N131" s="1">
        <f>+Categorias[[#This Row],[Id_producto]]</f>
        <v>100107</v>
      </c>
      <c r="O131" s="1">
        <f>+Categorias[[#This Row],[Id_categoría]]</f>
        <v>100107013</v>
      </c>
    </row>
    <row r="132" spans="1:15" hidden="1" x14ac:dyDescent="0.3">
      <c r="A132">
        <v>10</v>
      </c>
      <c r="B132" s="1" t="s">
        <v>11254</v>
      </c>
      <c r="C132">
        <v>1001</v>
      </c>
      <c r="D132" s="1" t="s">
        <v>11255</v>
      </c>
      <c r="E132">
        <v>100107</v>
      </c>
      <c r="F132" s="1" t="s">
        <v>9429</v>
      </c>
      <c r="G132">
        <v>100107014</v>
      </c>
      <c r="H132">
        <v>14</v>
      </c>
      <c r="I132" s="1" t="s">
        <v>11433</v>
      </c>
      <c r="J132" s="1" t="s">
        <v>11434</v>
      </c>
      <c r="K132" s="1" t="s">
        <v>11435</v>
      </c>
      <c r="L132" s="1" t="s">
        <v>11436</v>
      </c>
      <c r="M132" s="1" t="s">
        <v>11437</v>
      </c>
      <c r="N132" s="1">
        <f>+Categorias[[#This Row],[Id_producto]]</f>
        <v>100107</v>
      </c>
      <c r="O132" s="1">
        <f>+Categorias[[#This Row],[Id_categoría]]</f>
        <v>100107014</v>
      </c>
    </row>
    <row r="133" spans="1:15" hidden="1" x14ac:dyDescent="0.3">
      <c r="A133">
        <v>10</v>
      </c>
      <c r="B133" s="1" t="s">
        <v>11254</v>
      </c>
      <c r="C133">
        <v>1001</v>
      </c>
      <c r="D133" s="1" t="s">
        <v>11255</v>
      </c>
      <c r="E133">
        <v>100108</v>
      </c>
      <c r="F133" s="1" t="s">
        <v>11438</v>
      </c>
      <c r="G133">
        <v>100108005</v>
      </c>
      <c r="H133">
        <v>5</v>
      </c>
      <c r="I133" s="1" t="s">
        <v>5400</v>
      </c>
      <c r="J133" s="1" t="s">
        <v>11439</v>
      </c>
      <c r="K133" s="1" t="s">
        <v>11440</v>
      </c>
      <c r="L133" s="1" t="s">
        <v>11441</v>
      </c>
      <c r="M133" s="1" t="s">
        <v>11442</v>
      </c>
      <c r="N133" s="1">
        <f>+Categorias[[#This Row],[Id_producto]]</f>
        <v>100108</v>
      </c>
      <c r="O133" s="1">
        <f>+Categorias[[#This Row],[Id_categoría]]</f>
        <v>100108005</v>
      </c>
    </row>
    <row r="134" spans="1:15" hidden="1" x14ac:dyDescent="0.3">
      <c r="A134">
        <v>10</v>
      </c>
      <c r="B134" s="1" t="s">
        <v>11254</v>
      </c>
      <c r="C134">
        <v>1001</v>
      </c>
      <c r="D134" s="1" t="s">
        <v>11255</v>
      </c>
      <c r="E134">
        <v>100108</v>
      </c>
      <c r="F134" s="1" t="s">
        <v>11438</v>
      </c>
      <c r="G134">
        <v>100108006</v>
      </c>
      <c r="H134">
        <v>6</v>
      </c>
      <c r="I134" s="1" t="s">
        <v>11443</v>
      </c>
      <c r="J134" s="1" t="s">
        <v>11444</v>
      </c>
      <c r="K134" s="1" t="s">
        <v>11445</v>
      </c>
      <c r="L134" s="1" t="s">
        <v>11446</v>
      </c>
      <c r="M134" s="1" t="s">
        <v>11447</v>
      </c>
      <c r="N134" s="1">
        <f>+Categorias[[#This Row],[Id_producto]]</f>
        <v>100108</v>
      </c>
      <c r="O134" s="1">
        <f>+Categorias[[#This Row],[Id_categoría]]</f>
        <v>100108006</v>
      </c>
    </row>
    <row r="135" spans="1:15" hidden="1" x14ac:dyDescent="0.3">
      <c r="A135">
        <v>10</v>
      </c>
      <c r="B135" s="1" t="s">
        <v>11254</v>
      </c>
      <c r="C135">
        <v>1001</v>
      </c>
      <c r="D135" s="1" t="s">
        <v>11255</v>
      </c>
      <c r="E135">
        <v>100108</v>
      </c>
      <c r="F135" s="1" t="s">
        <v>11438</v>
      </c>
      <c r="G135">
        <v>100108007</v>
      </c>
      <c r="H135">
        <v>7</v>
      </c>
      <c r="I135" s="1" t="s">
        <v>11448</v>
      </c>
      <c r="J135" s="1" t="s">
        <v>11449</v>
      </c>
      <c r="K135" s="1" t="s">
        <v>11450</v>
      </c>
      <c r="L135" s="1" t="s">
        <v>11451</v>
      </c>
      <c r="M135" s="1" t="s">
        <v>11452</v>
      </c>
      <c r="N135" s="1">
        <f>+Categorias[[#This Row],[Id_producto]]</f>
        <v>100108</v>
      </c>
      <c r="O135" s="1">
        <f>+Categorias[[#This Row],[Id_categoría]]</f>
        <v>100108007</v>
      </c>
    </row>
    <row r="136" spans="1:15" hidden="1" x14ac:dyDescent="0.3">
      <c r="A136">
        <v>10</v>
      </c>
      <c r="B136" s="1" t="s">
        <v>11254</v>
      </c>
      <c r="C136">
        <v>1001</v>
      </c>
      <c r="D136" s="1" t="s">
        <v>11255</v>
      </c>
      <c r="E136">
        <v>100108</v>
      </c>
      <c r="F136" s="1" t="s">
        <v>11438</v>
      </c>
      <c r="G136">
        <v>100108008</v>
      </c>
      <c r="H136">
        <v>8</v>
      </c>
      <c r="I136" s="1" t="s">
        <v>11453</v>
      </c>
      <c r="J136" s="1" t="s">
        <v>11454</v>
      </c>
      <c r="K136" s="1" t="s">
        <v>11455</v>
      </c>
      <c r="L136" s="1" t="s">
        <v>11456</v>
      </c>
      <c r="M136" s="1" t="s">
        <v>11457</v>
      </c>
      <c r="N136" s="1">
        <f>+Categorias[[#This Row],[Id_producto]]</f>
        <v>100108</v>
      </c>
      <c r="O136" s="1">
        <f>+Categorias[[#This Row],[Id_categoría]]</f>
        <v>100108008</v>
      </c>
    </row>
    <row r="137" spans="1:15" hidden="1" x14ac:dyDescent="0.3">
      <c r="A137">
        <v>10</v>
      </c>
      <c r="B137" s="1" t="s">
        <v>11254</v>
      </c>
      <c r="C137">
        <v>1001</v>
      </c>
      <c r="D137" s="1" t="s">
        <v>11255</v>
      </c>
      <c r="E137">
        <v>100108</v>
      </c>
      <c r="F137" s="1" t="s">
        <v>11438</v>
      </c>
      <c r="G137">
        <v>100108009</v>
      </c>
      <c r="H137">
        <v>9</v>
      </c>
      <c r="I137" s="1" t="s">
        <v>11458</v>
      </c>
      <c r="J137" s="1" t="s">
        <v>11459</v>
      </c>
      <c r="K137" s="1" t="s">
        <v>11460</v>
      </c>
      <c r="L137" s="1" t="s">
        <v>11461</v>
      </c>
      <c r="M137" s="1" t="s">
        <v>11462</v>
      </c>
      <c r="N137" s="1">
        <f>+Categorias[[#This Row],[Id_producto]]</f>
        <v>100108</v>
      </c>
      <c r="O137" s="1">
        <f>+Categorias[[#This Row],[Id_categoría]]</f>
        <v>100108009</v>
      </c>
    </row>
    <row r="138" spans="1:15" hidden="1" x14ac:dyDescent="0.3">
      <c r="A138">
        <v>10</v>
      </c>
      <c r="B138" s="1" t="s">
        <v>11254</v>
      </c>
      <c r="C138">
        <v>1001</v>
      </c>
      <c r="D138" s="1" t="s">
        <v>11255</v>
      </c>
      <c r="E138">
        <v>100108</v>
      </c>
      <c r="F138" s="1" t="s">
        <v>11438</v>
      </c>
      <c r="G138">
        <v>100108010</v>
      </c>
      <c r="H138">
        <v>10</v>
      </c>
      <c r="I138" s="1" t="s">
        <v>11463</v>
      </c>
      <c r="J138" s="1" t="s">
        <v>11464</v>
      </c>
      <c r="K138" s="1" t="s">
        <v>11465</v>
      </c>
      <c r="L138" s="1" t="s">
        <v>11466</v>
      </c>
      <c r="M138" s="1" t="s">
        <v>11467</v>
      </c>
      <c r="N138" s="1">
        <f>+Categorias[[#This Row],[Id_producto]]</f>
        <v>100108</v>
      </c>
      <c r="O138" s="1">
        <f>+Categorias[[#This Row],[Id_categoría]]</f>
        <v>100108010</v>
      </c>
    </row>
    <row r="139" spans="1:15" hidden="1" x14ac:dyDescent="0.3">
      <c r="A139">
        <v>10</v>
      </c>
      <c r="B139" s="1" t="s">
        <v>11254</v>
      </c>
      <c r="C139">
        <v>1001</v>
      </c>
      <c r="D139" s="1" t="s">
        <v>11255</v>
      </c>
      <c r="E139">
        <v>100108</v>
      </c>
      <c r="F139" s="1" t="s">
        <v>11438</v>
      </c>
      <c r="G139">
        <v>100108011</v>
      </c>
      <c r="H139">
        <v>11</v>
      </c>
      <c r="I139" s="1" t="s">
        <v>11468</v>
      </c>
      <c r="J139" s="1" t="s">
        <v>11469</v>
      </c>
      <c r="K139" s="1" t="s">
        <v>11470</v>
      </c>
      <c r="L139" s="1" t="s">
        <v>11471</v>
      </c>
      <c r="M139" s="1" t="s">
        <v>11472</v>
      </c>
      <c r="N139" s="1">
        <f>+Categorias[[#This Row],[Id_producto]]</f>
        <v>100108</v>
      </c>
      <c r="O139" s="1">
        <f>+Categorias[[#This Row],[Id_categoría]]</f>
        <v>100108011</v>
      </c>
    </row>
    <row r="140" spans="1:15" hidden="1" x14ac:dyDescent="0.3">
      <c r="A140">
        <v>10</v>
      </c>
      <c r="B140" s="1" t="s">
        <v>11254</v>
      </c>
      <c r="C140">
        <v>1001</v>
      </c>
      <c r="D140" s="1" t="s">
        <v>11255</v>
      </c>
      <c r="E140">
        <v>100110</v>
      </c>
      <c r="F140" s="1" t="s">
        <v>11473</v>
      </c>
      <c r="G140">
        <v>100110005</v>
      </c>
      <c r="H140">
        <v>5</v>
      </c>
      <c r="I140" s="1" t="s">
        <v>11474</v>
      </c>
      <c r="J140" s="1" t="s">
        <v>11475</v>
      </c>
      <c r="K140" s="1" t="s">
        <v>11476</v>
      </c>
      <c r="L140" s="1" t="s">
        <v>11477</v>
      </c>
      <c r="M140" s="1" t="s">
        <v>11478</v>
      </c>
      <c r="N140" s="1">
        <f>+Categorias[[#This Row],[Id_producto]]</f>
        <v>100110</v>
      </c>
      <c r="O140" s="1">
        <f>+Categorias[[#This Row],[Id_categoría]]</f>
        <v>100110005</v>
      </c>
    </row>
    <row r="141" spans="1:15" hidden="1" x14ac:dyDescent="0.3">
      <c r="A141">
        <v>10</v>
      </c>
      <c r="B141" s="1" t="s">
        <v>11254</v>
      </c>
      <c r="C141">
        <v>1001</v>
      </c>
      <c r="D141" s="1" t="s">
        <v>11255</v>
      </c>
      <c r="E141">
        <v>100110</v>
      </c>
      <c r="F141" s="1" t="s">
        <v>11473</v>
      </c>
      <c r="G141">
        <v>100110006</v>
      </c>
      <c r="H141">
        <v>6</v>
      </c>
      <c r="I141" s="1" t="s">
        <v>11479</v>
      </c>
      <c r="J141" s="1" t="s">
        <v>11480</v>
      </c>
      <c r="K141" s="1" t="s">
        <v>11481</v>
      </c>
      <c r="L141" s="1" t="s">
        <v>11482</v>
      </c>
      <c r="M141" s="1" t="s">
        <v>11483</v>
      </c>
      <c r="N141" s="1">
        <f>+Categorias[[#This Row],[Id_producto]]</f>
        <v>100110</v>
      </c>
      <c r="O141" s="1">
        <f>+Categorias[[#This Row],[Id_categoría]]</f>
        <v>100110006</v>
      </c>
    </row>
    <row r="142" spans="1:15" hidden="1" x14ac:dyDescent="0.3">
      <c r="A142">
        <v>10</v>
      </c>
      <c r="B142" s="1" t="s">
        <v>11254</v>
      </c>
      <c r="C142">
        <v>1001</v>
      </c>
      <c r="D142" s="1" t="s">
        <v>11255</v>
      </c>
      <c r="E142">
        <v>100110</v>
      </c>
      <c r="F142" s="1" t="s">
        <v>11473</v>
      </c>
      <c r="G142">
        <v>100110007</v>
      </c>
      <c r="H142">
        <v>7</v>
      </c>
      <c r="I142" s="1" t="s">
        <v>11484</v>
      </c>
      <c r="J142" s="1" t="s">
        <v>11485</v>
      </c>
      <c r="K142" s="1" t="s">
        <v>11486</v>
      </c>
      <c r="L142" s="1" t="s">
        <v>11487</v>
      </c>
      <c r="M142" s="1" t="s">
        <v>11488</v>
      </c>
      <c r="N142" s="1">
        <f>+Categorias[[#This Row],[Id_producto]]</f>
        <v>100110</v>
      </c>
      <c r="O142" s="1">
        <f>+Categorias[[#This Row],[Id_categoría]]</f>
        <v>100110007</v>
      </c>
    </row>
    <row r="143" spans="1:15" hidden="1" x14ac:dyDescent="0.3">
      <c r="A143">
        <v>10</v>
      </c>
      <c r="B143" s="1" t="s">
        <v>11254</v>
      </c>
      <c r="C143">
        <v>1001</v>
      </c>
      <c r="D143" s="1" t="s">
        <v>11255</v>
      </c>
      <c r="E143">
        <v>100111</v>
      </c>
      <c r="F143" s="1" t="s">
        <v>11489</v>
      </c>
      <c r="G143">
        <v>100111005</v>
      </c>
      <c r="H143">
        <v>5</v>
      </c>
      <c r="I143" s="1" t="s">
        <v>11490</v>
      </c>
      <c r="J143" s="1" t="s">
        <v>11491</v>
      </c>
      <c r="K143" s="1" t="s">
        <v>11492</v>
      </c>
      <c r="L143" s="1" t="s">
        <v>11493</v>
      </c>
      <c r="M143" s="1" t="s">
        <v>11494</v>
      </c>
      <c r="N143" s="1">
        <f>+Categorias[[#This Row],[Id_producto]]</f>
        <v>100111</v>
      </c>
      <c r="O143" s="1">
        <f>+Categorias[[#This Row],[Id_categoría]]</f>
        <v>100111005</v>
      </c>
    </row>
    <row r="144" spans="1:15" hidden="1" x14ac:dyDescent="0.3">
      <c r="A144">
        <v>10</v>
      </c>
      <c r="B144" s="1" t="s">
        <v>11254</v>
      </c>
      <c r="C144">
        <v>1001</v>
      </c>
      <c r="D144" s="1" t="s">
        <v>11255</v>
      </c>
      <c r="E144">
        <v>100111</v>
      </c>
      <c r="F144" s="1" t="s">
        <v>11489</v>
      </c>
      <c r="G144">
        <v>100111006</v>
      </c>
      <c r="H144">
        <v>6</v>
      </c>
      <c r="I144" s="1" t="s">
        <v>11495</v>
      </c>
      <c r="J144" s="1" t="s">
        <v>11496</v>
      </c>
      <c r="K144" s="1" t="s">
        <v>11497</v>
      </c>
      <c r="L144" s="1" t="s">
        <v>11498</v>
      </c>
      <c r="M144" s="1" t="s">
        <v>11499</v>
      </c>
      <c r="N144" s="1">
        <f>+Categorias[[#This Row],[Id_producto]]</f>
        <v>100111</v>
      </c>
      <c r="O144" s="1">
        <f>+Categorias[[#This Row],[Id_categoría]]</f>
        <v>100111006</v>
      </c>
    </row>
    <row r="145" spans="1:15" hidden="1" x14ac:dyDescent="0.3">
      <c r="A145">
        <v>10</v>
      </c>
      <c r="B145" s="1" t="s">
        <v>11254</v>
      </c>
      <c r="C145">
        <v>1001</v>
      </c>
      <c r="D145" s="1" t="s">
        <v>11255</v>
      </c>
      <c r="E145">
        <v>100111</v>
      </c>
      <c r="F145" s="1" t="s">
        <v>11489</v>
      </c>
      <c r="G145">
        <v>100111007</v>
      </c>
      <c r="H145">
        <v>7</v>
      </c>
      <c r="I145" s="1" t="s">
        <v>11500</v>
      </c>
      <c r="J145" s="1" t="s">
        <v>11501</v>
      </c>
      <c r="K145" s="1" t="s">
        <v>11502</v>
      </c>
      <c r="L145" s="1" t="s">
        <v>11503</v>
      </c>
      <c r="M145" s="1" t="s">
        <v>11504</v>
      </c>
      <c r="N145" s="1">
        <f>+Categorias[[#This Row],[Id_producto]]</f>
        <v>100111</v>
      </c>
      <c r="O145" s="1">
        <f>+Categorias[[#This Row],[Id_categoría]]</f>
        <v>100111007</v>
      </c>
    </row>
    <row r="146" spans="1:15" hidden="1" x14ac:dyDescent="0.3">
      <c r="A146">
        <v>10</v>
      </c>
      <c r="B146" s="1" t="s">
        <v>11254</v>
      </c>
      <c r="C146">
        <v>1001</v>
      </c>
      <c r="D146" s="1" t="s">
        <v>11255</v>
      </c>
      <c r="E146">
        <v>100111</v>
      </c>
      <c r="F146" s="1" t="s">
        <v>11489</v>
      </c>
      <c r="G146">
        <v>100111008</v>
      </c>
      <c r="H146">
        <v>8</v>
      </c>
      <c r="I146" s="1" t="s">
        <v>11505</v>
      </c>
      <c r="J146" s="1" t="s">
        <v>11506</v>
      </c>
      <c r="K146" s="1" t="s">
        <v>11507</v>
      </c>
      <c r="L146" s="1" t="s">
        <v>11508</v>
      </c>
      <c r="M146" s="1" t="s">
        <v>11509</v>
      </c>
      <c r="N146" s="1">
        <f>+Categorias[[#This Row],[Id_producto]]</f>
        <v>100111</v>
      </c>
      <c r="O146" s="1">
        <f>+Categorias[[#This Row],[Id_categoría]]</f>
        <v>100111008</v>
      </c>
    </row>
    <row r="147" spans="1:15" hidden="1" x14ac:dyDescent="0.3">
      <c r="A147">
        <v>10</v>
      </c>
      <c r="B147" s="1" t="s">
        <v>11254</v>
      </c>
      <c r="C147">
        <v>1001</v>
      </c>
      <c r="D147" s="1" t="s">
        <v>11255</v>
      </c>
      <c r="E147">
        <v>100111</v>
      </c>
      <c r="F147" s="1" t="s">
        <v>11489</v>
      </c>
      <c r="G147">
        <v>100111009</v>
      </c>
      <c r="H147">
        <v>9</v>
      </c>
      <c r="I147" s="1" t="s">
        <v>11510</v>
      </c>
      <c r="J147" s="1" t="s">
        <v>11511</v>
      </c>
      <c r="K147" s="1" t="s">
        <v>11512</v>
      </c>
      <c r="L147" s="1" t="s">
        <v>11513</v>
      </c>
      <c r="M147" s="1" t="s">
        <v>11514</v>
      </c>
      <c r="N147" s="1">
        <f>+Categorias[[#This Row],[Id_producto]]</f>
        <v>100111</v>
      </c>
      <c r="O147" s="1">
        <f>+Categorias[[#This Row],[Id_categoría]]</f>
        <v>100111009</v>
      </c>
    </row>
    <row r="148" spans="1:15" hidden="1" x14ac:dyDescent="0.3">
      <c r="A148">
        <v>10</v>
      </c>
      <c r="B148" s="1" t="s">
        <v>11254</v>
      </c>
      <c r="C148">
        <v>1001</v>
      </c>
      <c r="D148" s="1" t="s">
        <v>11255</v>
      </c>
      <c r="E148">
        <v>100111</v>
      </c>
      <c r="F148" s="1" t="s">
        <v>11489</v>
      </c>
      <c r="G148">
        <v>100111010</v>
      </c>
      <c r="H148">
        <v>10</v>
      </c>
      <c r="I148" s="1" t="s">
        <v>11515</v>
      </c>
      <c r="J148" s="1" t="s">
        <v>11516</v>
      </c>
      <c r="K148" s="1" t="s">
        <v>11517</v>
      </c>
      <c r="L148" s="1" t="s">
        <v>11518</v>
      </c>
      <c r="M148" s="1" t="s">
        <v>11519</v>
      </c>
      <c r="N148" s="1">
        <f>+Categorias[[#This Row],[Id_producto]]</f>
        <v>100111</v>
      </c>
      <c r="O148" s="1">
        <f>+Categorias[[#This Row],[Id_categoría]]</f>
        <v>100111010</v>
      </c>
    </row>
    <row r="149" spans="1:15" hidden="1" x14ac:dyDescent="0.3">
      <c r="A149">
        <v>10</v>
      </c>
      <c r="B149" s="1" t="s">
        <v>11254</v>
      </c>
      <c r="C149">
        <v>1001</v>
      </c>
      <c r="D149" s="1" t="s">
        <v>11255</v>
      </c>
      <c r="E149">
        <v>100111</v>
      </c>
      <c r="F149" s="1" t="s">
        <v>11489</v>
      </c>
      <c r="G149">
        <v>100111011</v>
      </c>
      <c r="H149">
        <v>11</v>
      </c>
      <c r="I149" s="1" t="s">
        <v>11520</v>
      </c>
      <c r="J149" s="1" t="s">
        <v>11521</v>
      </c>
      <c r="K149" s="1" t="s">
        <v>11522</v>
      </c>
      <c r="L149" s="1" t="s">
        <v>11523</v>
      </c>
      <c r="M149" s="1" t="s">
        <v>11524</v>
      </c>
      <c r="N149" s="1">
        <f>+Categorias[[#This Row],[Id_producto]]</f>
        <v>100111</v>
      </c>
      <c r="O149" s="1">
        <f>+Categorias[[#This Row],[Id_categoría]]</f>
        <v>100111011</v>
      </c>
    </row>
    <row r="150" spans="1:15" hidden="1" x14ac:dyDescent="0.3">
      <c r="A150">
        <v>10</v>
      </c>
      <c r="B150" s="1" t="s">
        <v>11254</v>
      </c>
      <c r="C150">
        <v>1001</v>
      </c>
      <c r="D150" s="1" t="s">
        <v>11255</v>
      </c>
      <c r="E150">
        <v>100111</v>
      </c>
      <c r="F150" s="1" t="s">
        <v>11489</v>
      </c>
      <c r="G150">
        <v>100111012</v>
      </c>
      <c r="H150">
        <v>12</v>
      </c>
      <c r="I150" s="1" t="s">
        <v>11525</v>
      </c>
      <c r="J150" s="1" t="s">
        <v>11526</v>
      </c>
      <c r="K150" s="1" t="s">
        <v>11527</v>
      </c>
      <c r="L150" s="1" t="s">
        <v>11528</v>
      </c>
      <c r="M150" s="1" t="s">
        <v>11529</v>
      </c>
      <c r="N150" s="1">
        <f>+Categorias[[#This Row],[Id_producto]]</f>
        <v>100111</v>
      </c>
      <c r="O150" s="1">
        <f>+Categorias[[#This Row],[Id_categoría]]</f>
        <v>100111012</v>
      </c>
    </row>
    <row r="151" spans="1:15" hidden="1" x14ac:dyDescent="0.3">
      <c r="A151">
        <v>10</v>
      </c>
      <c r="B151" s="1" t="s">
        <v>11254</v>
      </c>
      <c r="C151">
        <v>1001</v>
      </c>
      <c r="D151" s="1" t="s">
        <v>11255</v>
      </c>
      <c r="E151">
        <v>100112</v>
      </c>
      <c r="F151" s="1" t="s">
        <v>11530</v>
      </c>
      <c r="G151">
        <v>100112005</v>
      </c>
      <c r="H151">
        <v>5</v>
      </c>
      <c r="I151" s="1" t="s">
        <v>11531</v>
      </c>
      <c r="J151" s="1" t="s">
        <v>11532</v>
      </c>
      <c r="K151" s="1" t="s">
        <v>11533</v>
      </c>
      <c r="L151" s="1" t="s">
        <v>11534</v>
      </c>
      <c r="M151" s="1" t="s">
        <v>11535</v>
      </c>
      <c r="N151" s="1">
        <f>+Categorias[[#This Row],[Id_producto]]</f>
        <v>100112</v>
      </c>
      <c r="O151" s="1">
        <f>+Categorias[[#This Row],[Id_categoría]]</f>
        <v>100112005</v>
      </c>
    </row>
    <row r="152" spans="1:15" hidden="1" x14ac:dyDescent="0.3">
      <c r="A152">
        <v>10</v>
      </c>
      <c r="B152" s="1" t="s">
        <v>11254</v>
      </c>
      <c r="C152">
        <v>1001</v>
      </c>
      <c r="D152" s="1" t="s">
        <v>11255</v>
      </c>
      <c r="E152">
        <v>100112</v>
      </c>
      <c r="F152" s="1" t="s">
        <v>11530</v>
      </c>
      <c r="G152">
        <v>100112006</v>
      </c>
      <c r="H152">
        <v>6</v>
      </c>
      <c r="I152" s="1" t="s">
        <v>11536</v>
      </c>
      <c r="J152" s="1" t="s">
        <v>11537</v>
      </c>
      <c r="K152" s="1" t="s">
        <v>11538</v>
      </c>
      <c r="L152" s="1" t="s">
        <v>11539</v>
      </c>
      <c r="M152" s="1" t="s">
        <v>11540</v>
      </c>
      <c r="N152" s="1">
        <f>+Categorias[[#This Row],[Id_producto]]</f>
        <v>100112</v>
      </c>
      <c r="O152" s="1">
        <f>+Categorias[[#This Row],[Id_categoría]]</f>
        <v>100112006</v>
      </c>
    </row>
    <row r="153" spans="1:15" hidden="1" x14ac:dyDescent="0.3">
      <c r="A153">
        <v>10</v>
      </c>
      <c r="B153" s="1" t="s">
        <v>11254</v>
      </c>
      <c r="C153">
        <v>1001</v>
      </c>
      <c r="D153" s="1" t="s">
        <v>11255</v>
      </c>
      <c r="E153">
        <v>100112</v>
      </c>
      <c r="F153" s="1" t="s">
        <v>11530</v>
      </c>
      <c r="G153">
        <v>100112007</v>
      </c>
      <c r="H153">
        <v>7</v>
      </c>
      <c r="I153" s="1" t="s">
        <v>11541</v>
      </c>
      <c r="J153" s="1" t="s">
        <v>11542</v>
      </c>
      <c r="K153" s="1" t="s">
        <v>11543</v>
      </c>
      <c r="L153" s="1" t="s">
        <v>11544</v>
      </c>
      <c r="M153" s="1" t="s">
        <v>11545</v>
      </c>
      <c r="N153" s="1">
        <f>+Categorias[[#This Row],[Id_producto]]</f>
        <v>100112</v>
      </c>
      <c r="O153" s="1">
        <f>+Categorias[[#This Row],[Id_categoría]]</f>
        <v>100112007</v>
      </c>
    </row>
    <row r="154" spans="1:15" hidden="1" x14ac:dyDescent="0.3">
      <c r="A154">
        <v>10</v>
      </c>
      <c r="B154" s="1" t="s">
        <v>11254</v>
      </c>
      <c r="C154">
        <v>1001</v>
      </c>
      <c r="D154" s="1" t="s">
        <v>11255</v>
      </c>
      <c r="E154">
        <v>100112</v>
      </c>
      <c r="F154" s="1" t="s">
        <v>11530</v>
      </c>
      <c r="G154">
        <v>100112008</v>
      </c>
      <c r="H154">
        <v>8</v>
      </c>
      <c r="I154" s="1" t="s">
        <v>11546</v>
      </c>
      <c r="J154" s="1" t="s">
        <v>11547</v>
      </c>
      <c r="K154" s="1" t="s">
        <v>11548</v>
      </c>
      <c r="L154" s="1" t="s">
        <v>11549</v>
      </c>
      <c r="M154" s="1" t="s">
        <v>11550</v>
      </c>
      <c r="N154" s="1">
        <f>+Categorias[[#This Row],[Id_producto]]</f>
        <v>100112</v>
      </c>
      <c r="O154" s="1">
        <f>+Categorias[[#This Row],[Id_categoría]]</f>
        <v>100112008</v>
      </c>
    </row>
    <row r="155" spans="1:15" hidden="1" x14ac:dyDescent="0.3">
      <c r="A155">
        <v>10</v>
      </c>
      <c r="B155" s="1" t="s">
        <v>11254</v>
      </c>
      <c r="C155">
        <v>1001</v>
      </c>
      <c r="D155" s="1" t="s">
        <v>11255</v>
      </c>
      <c r="E155">
        <v>100112</v>
      </c>
      <c r="F155" s="1" t="s">
        <v>11530</v>
      </c>
      <c r="G155">
        <v>100112009</v>
      </c>
      <c r="H155">
        <v>9</v>
      </c>
      <c r="I155" s="1" t="s">
        <v>11551</v>
      </c>
      <c r="J155" s="1" t="s">
        <v>11552</v>
      </c>
      <c r="K155" s="1" t="s">
        <v>11553</v>
      </c>
      <c r="L155" s="1" t="s">
        <v>11554</v>
      </c>
      <c r="M155" s="1" t="s">
        <v>11555</v>
      </c>
      <c r="N155" s="1">
        <f>+Categorias[[#This Row],[Id_producto]]</f>
        <v>100112</v>
      </c>
      <c r="O155" s="1">
        <f>+Categorias[[#This Row],[Id_categoría]]</f>
        <v>100112009</v>
      </c>
    </row>
    <row r="156" spans="1:15" hidden="1" x14ac:dyDescent="0.3">
      <c r="A156">
        <v>10</v>
      </c>
      <c r="B156" s="1" t="s">
        <v>11254</v>
      </c>
      <c r="C156">
        <v>1001</v>
      </c>
      <c r="D156" s="1" t="s">
        <v>11255</v>
      </c>
      <c r="E156">
        <v>100112</v>
      </c>
      <c r="F156" s="1" t="s">
        <v>11530</v>
      </c>
      <c r="G156">
        <v>100112010</v>
      </c>
      <c r="H156">
        <v>10</v>
      </c>
      <c r="I156" s="1" t="s">
        <v>11556</v>
      </c>
      <c r="J156" s="1" t="s">
        <v>11557</v>
      </c>
      <c r="K156" s="1" t="s">
        <v>11558</v>
      </c>
      <c r="L156" s="1" t="s">
        <v>11559</v>
      </c>
      <c r="M156" s="1" t="s">
        <v>11560</v>
      </c>
      <c r="N156" s="1">
        <f>+Categorias[[#This Row],[Id_producto]]</f>
        <v>100112</v>
      </c>
      <c r="O156" s="1">
        <f>+Categorias[[#This Row],[Id_categoría]]</f>
        <v>100112010</v>
      </c>
    </row>
    <row r="157" spans="1:15" hidden="1" x14ac:dyDescent="0.3">
      <c r="A157">
        <v>10</v>
      </c>
      <c r="B157" s="1" t="s">
        <v>11254</v>
      </c>
      <c r="C157">
        <v>1001</v>
      </c>
      <c r="D157" s="1" t="s">
        <v>11255</v>
      </c>
      <c r="E157">
        <v>100112</v>
      </c>
      <c r="F157" s="1" t="s">
        <v>11530</v>
      </c>
      <c r="G157">
        <v>100112011</v>
      </c>
      <c r="H157">
        <v>11</v>
      </c>
      <c r="I157" s="1" t="s">
        <v>11561</v>
      </c>
      <c r="J157" s="1" t="s">
        <v>11562</v>
      </c>
      <c r="K157" s="1" t="s">
        <v>11563</v>
      </c>
      <c r="L157" s="1" t="s">
        <v>11564</v>
      </c>
      <c r="M157" s="1" t="s">
        <v>11565</v>
      </c>
      <c r="N157" s="1">
        <f>+Categorias[[#This Row],[Id_producto]]</f>
        <v>100112</v>
      </c>
      <c r="O157" s="1">
        <f>+Categorias[[#This Row],[Id_categoría]]</f>
        <v>100112011</v>
      </c>
    </row>
    <row r="158" spans="1:15" hidden="1" x14ac:dyDescent="0.3">
      <c r="A158">
        <v>10</v>
      </c>
      <c r="B158" s="1" t="s">
        <v>11254</v>
      </c>
      <c r="C158">
        <v>1001</v>
      </c>
      <c r="D158" s="1" t="s">
        <v>11255</v>
      </c>
      <c r="E158">
        <v>100112</v>
      </c>
      <c r="F158" s="1" t="s">
        <v>11530</v>
      </c>
      <c r="G158">
        <v>100112012</v>
      </c>
      <c r="H158">
        <v>12</v>
      </c>
      <c r="I158" s="1" t="s">
        <v>11566</v>
      </c>
      <c r="J158" s="1" t="s">
        <v>11567</v>
      </c>
      <c r="K158" s="1" t="s">
        <v>11568</v>
      </c>
      <c r="L158" s="1" t="s">
        <v>11569</v>
      </c>
      <c r="M158" s="1" t="s">
        <v>11570</v>
      </c>
      <c r="N158" s="1">
        <f>+Categorias[[#This Row],[Id_producto]]</f>
        <v>100112</v>
      </c>
      <c r="O158" s="1">
        <f>+Categorias[[#This Row],[Id_categoría]]</f>
        <v>100112012</v>
      </c>
    </row>
    <row r="159" spans="1:15" hidden="1" x14ac:dyDescent="0.3">
      <c r="A159">
        <v>10</v>
      </c>
      <c r="B159" s="1" t="s">
        <v>11254</v>
      </c>
      <c r="C159">
        <v>1001</v>
      </c>
      <c r="D159" s="1" t="s">
        <v>11255</v>
      </c>
      <c r="E159">
        <v>100112</v>
      </c>
      <c r="F159" s="1" t="s">
        <v>11530</v>
      </c>
      <c r="G159">
        <v>100112013</v>
      </c>
      <c r="H159">
        <v>13</v>
      </c>
      <c r="I159" s="1" t="s">
        <v>11571</v>
      </c>
      <c r="J159" s="1" t="s">
        <v>11572</v>
      </c>
      <c r="K159" s="1" t="s">
        <v>11573</v>
      </c>
      <c r="L159" s="1" t="s">
        <v>11574</v>
      </c>
      <c r="M159" s="1" t="s">
        <v>11575</v>
      </c>
      <c r="N159" s="1">
        <f>+Categorias[[#This Row],[Id_producto]]</f>
        <v>100112</v>
      </c>
      <c r="O159" s="1">
        <f>+Categorias[[#This Row],[Id_categoría]]</f>
        <v>100112013</v>
      </c>
    </row>
    <row r="160" spans="1:15" hidden="1" x14ac:dyDescent="0.3">
      <c r="A160">
        <v>10</v>
      </c>
      <c r="B160" s="1" t="s">
        <v>11254</v>
      </c>
      <c r="C160">
        <v>1001</v>
      </c>
      <c r="D160" s="1" t="s">
        <v>11255</v>
      </c>
      <c r="E160">
        <v>100112</v>
      </c>
      <c r="F160" s="1" t="s">
        <v>11530</v>
      </c>
      <c r="G160">
        <v>100112014</v>
      </c>
      <c r="H160">
        <v>14</v>
      </c>
      <c r="I160" s="1" t="s">
        <v>11576</v>
      </c>
      <c r="J160" s="1" t="s">
        <v>11577</v>
      </c>
      <c r="K160" s="1" t="s">
        <v>11578</v>
      </c>
      <c r="L160" s="1" t="s">
        <v>11579</v>
      </c>
      <c r="M160" s="1" t="s">
        <v>11580</v>
      </c>
      <c r="N160" s="1">
        <f>+Categorias[[#This Row],[Id_producto]]</f>
        <v>100112</v>
      </c>
      <c r="O160" s="1">
        <f>+Categorias[[#This Row],[Id_categoría]]</f>
        <v>100112014</v>
      </c>
    </row>
    <row r="161" spans="1:15" hidden="1" x14ac:dyDescent="0.3">
      <c r="A161">
        <v>10</v>
      </c>
      <c r="B161" s="1" t="s">
        <v>11254</v>
      </c>
      <c r="C161">
        <v>1001</v>
      </c>
      <c r="D161" s="1" t="s">
        <v>11255</v>
      </c>
      <c r="E161">
        <v>100112</v>
      </c>
      <c r="F161" s="1" t="s">
        <v>11530</v>
      </c>
      <c r="G161">
        <v>100112015</v>
      </c>
      <c r="H161">
        <v>15</v>
      </c>
      <c r="I161" s="1" t="s">
        <v>11581</v>
      </c>
      <c r="J161" s="1" t="s">
        <v>11582</v>
      </c>
      <c r="K161" s="1" t="s">
        <v>11583</v>
      </c>
      <c r="L161" s="1" t="s">
        <v>11584</v>
      </c>
      <c r="M161" s="1" t="s">
        <v>11585</v>
      </c>
      <c r="N161" s="1">
        <f>+Categorias[[#This Row],[Id_producto]]</f>
        <v>100112</v>
      </c>
      <c r="O161" s="1">
        <f>+Categorias[[#This Row],[Id_categoría]]</f>
        <v>100112015</v>
      </c>
    </row>
    <row r="162" spans="1:15" hidden="1" x14ac:dyDescent="0.3">
      <c r="A162">
        <v>10</v>
      </c>
      <c r="B162" s="1" t="s">
        <v>11254</v>
      </c>
      <c r="C162">
        <v>1001</v>
      </c>
      <c r="D162" s="1" t="s">
        <v>11255</v>
      </c>
      <c r="E162">
        <v>100112</v>
      </c>
      <c r="F162" s="1" t="s">
        <v>11530</v>
      </c>
      <c r="G162">
        <v>100112016</v>
      </c>
      <c r="H162">
        <v>16</v>
      </c>
      <c r="I162" s="1" t="s">
        <v>11586</v>
      </c>
      <c r="J162" s="1" t="s">
        <v>11587</v>
      </c>
      <c r="K162" s="1" t="s">
        <v>11588</v>
      </c>
      <c r="L162" s="1" t="s">
        <v>11589</v>
      </c>
      <c r="M162" s="1" t="s">
        <v>11590</v>
      </c>
      <c r="N162" s="1">
        <f>+Categorias[[#This Row],[Id_producto]]</f>
        <v>100112</v>
      </c>
      <c r="O162" s="1">
        <f>+Categorias[[#This Row],[Id_categoría]]</f>
        <v>100112016</v>
      </c>
    </row>
    <row r="163" spans="1:15" hidden="1" x14ac:dyDescent="0.3">
      <c r="A163">
        <v>10</v>
      </c>
      <c r="B163" s="1" t="s">
        <v>11254</v>
      </c>
      <c r="C163">
        <v>1001</v>
      </c>
      <c r="D163" s="1" t="s">
        <v>11255</v>
      </c>
      <c r="E163">
        <v>100112</v>
      </c>
      <c r="F163" s="1" t="s">
        <v>11530</v>
      </c>
      <c r="G163">
        <v>100112017</v>
      </c>
      <c r="H163">
        <v>17</v>
      </c>
      <c r="I163" s="1" t="s">
        <v>11591</v>
      </c>
      <c r="J163" s="1" t="s">
        <v>11592</v>
      </c>
      <c r="K163" s="1" t="s">
        <v>11593</v>
      </c>
      <c r="L163" s="1" t="s">
        <v>11594</v>
      </c>
      <c r="M163" s="1" t="s">
        <v>11595</v>
      </c>
      <c r="N163" s="1">
        <f>+Categorias[[#This Row],[Id_producto]]</f>
        <v>100112</v>
      </c>
      <c r="O163" s="1">
        <f>+Categorias[[#This Row],[Id_categoría]]</f>
        <v>100112017</v>
      </c>
    </row>
    <row r="164" spans="1:15" hidden="1" x14ac:dyDescent="0.3">
      <c r="A164">
        <v>10</v>
      </c>
      <c r="B164" s="1" t="s">
        <v>11254</v>
      </c>
      <c r="C164">
        <v>1001</v>
      </c>
      <c r="D164" s="1" t="s">
        <v>11255</v>
      </c>
      <c r="E164">
        <v>100112</v>
      </c>
      <c r="F164" s="1" t="s">
        <v>11530</v>
      </c>
      <c r="G164">
        <v>100112018</v>
      </c>
      <c r="H164">
        <v>18</v>
      </c>
      <c r="I164" s="1" t="s">
        <v>11596</v>
      </c>
      <c r="J164" s="1" t="s">
        <v>11597</v>
      </c>
      <c r="K164" s="1" t="s">
        <v>11598</v>
      </c>
      <c r="L164" s="1" t="s">
        <v>11599</v>
      </c>
      <c r="M164" s="1" t="s">
        <v>11600</v>
      </c>
      <c r="N164" s="1">
        <f>+Categorias[[#This Row],[Id_producto]]</f>
        <v>100112</v>
      </c>
      <c r="O164" s="1">
        <f>+Categorias[[#This Row],[Id_categoría]]</f>
        <v>100112018</v>
      </c>
    </row>
    <row r="165" spans="1:15" hidden="1" x14ac:dyDescent="0.3">
      <c r="A165">
        <v>10</v>
      </c>
      <c r="B165" s="1" t="s">
        <v>11254</v>
      </c>
      <c r="C165">
        <v>1001</v>
      </c>
      <c r="D165" s="1" t="s">
        <v>11255</v>
      </c>
      <c r="E165">
        <v>100112</v>
      </c>
      <c r="F165" s="1" t="s">
        <v>11530</v>
      </c>
      <c r="G165">
        <v>100112019</v>
      </c>
      <c r="H165">
        <v>19</v>
      </c>
      <c r="I165" s="1" t="s">
        <v>11601</v>
      </c>
      <c r="J165" s="1" t="s">
        <v>11602</v>
      </c>
      <c r="K165" s="1" t="s">
        <v>11603</v>
      </c>
      <c r="L165" s="1" t="s">
        <v>11604</v>
      </c>
      <c r="M165" s="1" t="s">
        <v>11605</v>
      </c>
      <c r="N165" s="1">
        <f>+Categorias[[#This Row],[Id_producto]]</f>
        <v>100112</v>
      </c>
      <c r="O165" s="1">
        <f>+Categorias[[#This Row],[Id_categoría]]</f>
        <v>100112019</v>
      </c>
    </row>
    <row r="166" spans="1:15" hidden="1" x14ac:dyDescent="0.3">
      <c r="A166">
        <v>10</v>
      </c>
      <c r="B166" s="1" t="s">
        <v>11254</v>
      </c>
      <c r="C166">
        <v>1001</v>
      </c>
      <c r="D166" s="1" t="s">
        <v>11255</v>
      </c>
      <c r="E166">
        <v>100112</v>
      </c>
      <c r="F166" s="1" t="s">
        <v>11530</v>
      </c>
      <c r="G166">
        <v>100112020</v>
      </c>
      <c r="H166">
        <v>20</v>
      </c>
      <c r="I166" s="1" t="s">
        <v>11606</v>
      </c>
      <c r="J166" s="1" t="s">
        <v>11607</v>
      </c>
      <c r="K166" s="1" t="s">
        <v>11608</v>
      </c>
      <c r="L166" s="1" t="s">
        <v>11609</v>
      </c>
      <c r="M166" s="1" t="s">
        <v>11610</v>
      </c>
      <c r="N166" s="1">
        <f>+Categorias[[#This Row],[Id_producto]]</f>
        <v>100112</v>
      </c>
      <c r="O166" s="1">
        <f>+Categorias[[#This Row],[Id_categoría]]</f>
        <v>100112020</v>
      </c>
    </row>
    <row r="167" spans="1:15" hidden="1" x14ac:dyDescent="0.3">
      <c r="A167">
        <v>10</v>
      </c>
      <c r="B167" s="1" t="s">
        <v>11254</v>
      </c>
      <c r="C167">
        <v>1001</v>
      </c>
      <c r="D167" s="1" t="s">
        <v>11255</v>
      </c>
      <c r="E167">
        <v>100112</v>
      </c>
      <c r="F167" s="1" t="s">
        <v>11530</v>
      </c>
      <c r="G167">
        <v>100112021</v>
      </c>
      <c r="H167">
        <v>21</v>
      </c>
      <c r="I167" s="1" t="s">
        <v>11611</v>
      </c>
      <c r="J167" s="1" t="s">
        <v>11612</v>
      </c>
      <c r="K167" s="1" t="s">
        <v>11613</v>
      </c>
      <c r="L167" s="1" t="s">
        <v>11614</v>
      </c>
      <c r="M167" s="1" t="s">
        <v>11615</v>
      </c>
      <c r="N167" s="1">
        <f>+Categorias[[#This Row],[Id_producto]]</f>
        <v>100112</v>
      </c>
      <c r="O167" s="1">
        <f>+Categorias[[#This Row],[Id_categoría]]</f>
        <v>100112021</v>
      </c>
    </row>
    <row r="168" spans="1:15" hidden="1" x14ac:dyDescent="0.3">
      <c r="A168">
        <v>10</v>
      </c>
      <c r="B168" s="1" t="s">
        <v>11254</v>
      </c>
      <c r="C168">
        <v>1001</v>
      </c>
      <c r="D168" s="1" t="s">
        <v>11255</v>
      </c>
      <c r="E168">
        <v>100112</v>
      </c>
      <c r="F168" s="1" t="s">
        <v>11530</v>
      </c>
      <c r="G168">
        <v>100112022</v>
      </c>
      <c r="H168">
        <v>22</v>
      </c>
      <c r="I168" s="1" t="s">
        <v>11616</v>
      </c>
      <c r="J168" s="1" t="s">
        <v>11617</v>
      </c>
      <c r="K168" s="1" t="s">
        <v>11618</v>
      </c>
      <c r="L168" s="1" t="s">
        <v>11619</v>
      </c>
      <c r="M168" s="1" t="s">
        <v>11620</v>
      </c>
      <c r="N168" s="1">
        <f>+Categorias[[#This Row],[Id_producto]]</f>
        <v>100112</v>
      </c>
      <c r="O168" s="1">
        <f>+Categorias[[#This Row],[Id_categoría]]</f>
        <v>100112022</v>
      </c>
    </row>
    <row r="169" spans="1:15" hidden="1" x14ac:dyDescent="0.3">
      <c r="A169">
        <v>10</v>
      </c>
      <c r="B169" s="1" t="s">
        <v>11254</v>
      </c>
      <c r="C169">
        <v>1001</v>
      </c>
      <c r="D169" s="1" t="s">
        <v>11255</v>
      </c>
      <c r="E169">
        <v>100112</v>
      </c>
      <c r="F169" s="1" t="s">
        <v>11530</v>
      </c>
      <c r="G169">
        <v>100112023</v>
      </c>
      <c r="H169">
        <v>23</v>
      </c>
      <c r="I169" s="1" t="s">
        <v>11621</v>
      </c>
      <c r="J169" s="1" t="s">
        <v>11622</v>
      </c>
      <c r="K169" s="1" t="s">
        <v>11623</v>
      </c>
      <c r="L169" s="1" t="s">
        <v>11624</v>
      </c>
      <c r="M169" s="1" t="s">
        <v>11625</v>
      </c>
      <c r="N169" s="1">
        <f>+Categorias[[#This Row],[Id_producto]]</f>
        <v>100112</v>
      </c>
      <c r="O169" s="1">
        <f>+Categorias[[#This Row],[Id_categoría]]</f>
        <v>100112023</v>
      </c>
    </row>
    <row r="170" spans="1:15" hidden="1" x14ac:dyDescent="0.3">
      <c r="A170">
        <v>10</v>
      </c>
      <c r="B170" s="1" t="s">
        <v>11254</v>
      </c>
      <c r="C170">
        <v>1001</v>
      </c>
      <c r="D170" s="1" t="s">
        <v>11255</v>
      </c>
      <c r="E170">
        <v>100112</v>
      </c>
      <c r="F170" s="1" t="s">
        <v>11530</v>
      </c>
      <c r="G170">
        <v>100112024</v>
      </c>
      <c r="H170">
        <v>24</v>
      </c>
      <c r="I170" s="1" t="s">
        <v>11626</v>
      </c>
      <c r="J170" s="1" t="s">
        <v>11627</v>
      </c>
      <c r="K170" s="1" t="s">
        <v>11628</v>
      </c>
      <c r="L170" s="1" t="s">
        <v>11629</v>
      </c>
      <c r="M170" s="1" t="s">
        <v>11630</v>
      </c>
      <c r="N170" s="1">
        <f>+Categorias[[#This Row],[Id_producto]]</f>
        <v>100112</v>
      </c>
      <c r="O170" s="1">
        <f>+Categorias[[#This Row],[Id_categoría]]</f>
        <v>100112024</v>
      </c>
    </row>
    <row r="171" spans="1:15" hidden="1" x14ac:dyDescent="0.3">
      <c r="A171">
        <v>10</v>
      </c>
      <c r="B171" s="1" t="s">
        <v>11254</v>
      </c>
      <c r="C171">
        <v>1001</v>
      </c>
      <c r="D171" s="1" t="s">
        <v>11255</v>
      </c>
      <c r="E171">
        <v>100112</v>
      </c>
      <c r="F171" s="1" t="s">
        <v>11530</v>
      </c>
      <c r="G171">
        <v>100112025</v>
      </c>
      <c r="H171">
        <v>25</v>
      </c>
      <c r="I171" s="1" t="s">
        <v>11631</v>
      </c>
      <c r="J171" s="1" t="s">
        <v>11632</v>
      </c>
      <c r="K171" s="1" t="s">
        <v>11633</v>
      </c>
      <c r="L171" s="1" t="s">
        <v>11634</v>
      </c>
      <c r="M171" s="1" t="s">
        <v>11635</v>
      </c>
      <c r="N171" s="1">
        <f>+Categorias[[#This Row],[Id_producto]]</f>
        <v>100112</v>
      </c>
      <c r="O171" s="1">
        <f>+Categorias[[#This Row],[Id_categoría]]</f>
        <v>100112025</v>
      </c>
    </row>
    <row r="172" spans="1:15" hidden="1" x14ac:dyDescent="0.3">
      <c r="A172">
        <v>10</v>
      </c>
      <c r="B172" s="1" t="s">
        <v>11254</v>
      </c>
      <c r="C172">
        <v>1001</v>
      </c>
      <c r="D172" s="1" t="s">
        <v>11255</v>
      </c>
      <c r="E172">
        <v>100112</v>
      </c>
      <c r="F172" s="1" t="s">
        <v>11530</v>
      </c>
      <c r="G172">
        <v>100112026</v>
      </c>
      <c r="H172">
        <v>26</v>
      </c>
      <c r="I172" s="1" t="s">
        <v>11636</v>
      </c>
      <c r="J172" s="1" t="s">
        <v>11637</v>
      </c>
      <c r="K172" s="1" t="s">
        <v>11638</v>
      </c>
      <c r="L172" s="1" t="s">
        <v>11639</v>
      </c>
      <c r="M172" s="1" t="s">
        <v>11640</v>
      </c>
      <c r="N172" s="1">
        <f>+Categorias[[#This Row],[Id_producto]]</f>
        <v>100112</v>
      </c>
      <c r="O172" s="1">
        <f>+Categorias[[#This Row],[Id_categoría]]</f>
        <v>100112026</v>
      </c>
    </row>
    <row r="173" spans="1:15" hidden="1" x14ac:dyDescent="0.3">
      <c r="A173">
        <v>10</v>
      </c>
      <c r="B173" s="1" t="s">
        <v>11254</v>
      </c>
      <c r="C173">
        <v>1001</v>
      </c>
      <c r="D173" s="1" t="s">
        <v>11255</v>
      </c>
      <c r="E173">
        <v>100112</v>
      </c>
      <c r="F173" s="1" t="s">
        <v>11530</v>
      </c>
      <c r="G173">
        <v>100112027</v>
      </c>
      <c r="H173">
        <v>27</v>
      </c>
      <c r="I173" s="1" t="s">
        <v>11641</v>
      </c>
      <c r="J173" s="1" t="s">
        <v>11642</v>
      </c>
      <c r="K173" s="1" t="s">
        <v>11643</v>
      </c>
      <c r="L173" s="1" t="s">
        <v>11644</v>
      </c>
      <c r="M173" s="1" t="s">
        <v>11645</v>
      </c>
      <c r="N173" s="1">
        <f>+Categorias[[#This Row],[Id_producto]]</f>
        <v>100112</v>
      </c>
      <c r="O173" s="1">
        <f>+Categorias[[#This Row],[Id_categoría]]</f>
        <v>100112027</v>
      </c>
    </row>
    <row r="174" spans="1:15" hidden="1" x14ac:dyDescent="0.3">
      <c r="A174">
        <v>10</v>
      </c>
      <c r="B174" s="1" t="s">
        <v>11254</v>
      </c>
      <c r="C174">
        <v>1001</v>
      </c>
      <c r="D174" s="1" t="s">
        <v>11255</v>
      </c>
      <c r="E174">
        <v>100112</v>
      </c>
      <c r="F174" s="1" t="s">
        <v>11530</v>
      </c>
      <c r="G174">
        <v>100112028</v>
      </c>
      <c r="H174">
        <v>28</v>
      </c>
      <c r="I174" s="1" t="s">
        <v>11646</v>
      </c>
      <c r="J174" s="1" t="s">
        <v>11647</v>
      </c>
      <c r="K174" s="1" t="s">
        <v>11648</v>
      </c>
      <c r="L174" s="1" t="s">
        <v>11649</v>
      </c>
      <c r="M174" s="1" t="s">
        <v>11650</v>
      </c>
      <c r="N174" s="1">
        <f>+Categorias[[#This Row],[Id_producto]]</f>
        <v>100112</v>
      </c>
      <c r="O174" s="1">
        <f>+Categorias[[#This Row],[Id_categoría]]</f>
        <v>100112028</v>
      </c>
    </row>
    <row r="175" spans="1:15" hidden="1" x14ac:dyDescent="0.3">
      <c r="A175">
        <v>10</v>
      </c>
      <c r="B175" s="1" t="s">
        <v>11254</v>
      </c>
      <c r="C175">
        <v>1001</v>
      </c>
      <c r="D175" s="1" t="s">
        <v>11255</v>
      </c>
      <c r="E175">
        <v>100112</v>
      </c>
      <c r="F175" s="1" t="s">
        <v>11530</v>
      </c>
      <c r="G175">
        <v>100112029</v>
      </c>
      <c r="H175">
        <v>29</v>
      </c>
      <c r="I175" s="1" t="s">
        <v>11651</v>
      </c>
      <c r="J175" s="1" t="s">
        <v>11652</v>
      </c>
      <c r="K175" s="1" t="s">
        <v>11653</v>
      </c>
      <c r="L175" s="1" t="s">
        <v>11654</v>
      </c>
      <c r="M175" s="1" t="s">
        <v>11655</v>
      </c>
      <c r="N175" s="1">
        <f>+Categorias[[#This Row],[Id_producto]]</f>
        <v>100112</v>
      </c>
      <c r="O175" s="1">
        <f>+Categorias[[#This Row],[Id_categoría]]</f>
        <v>100112029</v>
      </c>
    </row>
    <row r="176" spans="1:15" hidden="1" x14ac:dyDescent="0.3">
      <c r="A176">
        <v>10</v>
      </c>
      <c r="B176" s="1" t="s">
        <v>11254</v>
      </c>
      <c r="C176">
        <v>1001</v>
      </c>
      <c r="D176" s="1" t="s">
        <v>11255</v>
      </c>
      <c r="E176">
        <v>100112</v>
      </c>
      <c r="F176" s="1" t="s">
        <v>11530</v>
      </c>
      <c r="G176">
        <v>100112030</v>
      </c>
      <c r="H176">
        <v>30</v>
      </c>
      <c r="I176" s="1" t="s">
        <v>11656</v>
      </c>
      <c r="J176" s="1" t="s">
        <v>11657</v>
      </c>
      <c r="K176" s="1" t="s">
        <v>11658</v>
      </c>
      <c r="L176" s="1" t="s">
        <v>11659</v>
      </c>
      <c r="M176" s="1" t="s">
        <v>11660</v>
      </c>
      <c r="N176" s="1">
        <f>+Categorias[[#This Row],[Id_producto]]</f>
        <v>100112</v>
      </c>
      <c r="O176" s="1">
        <f>+Categorias[[#This Row],[Id_categoría]]</f>
        <v>100112030</v>
      </c>
    </row>
    <row r="177" spans="1:15" hidden="1" x14ac:dyDescent="0.3">
      <c r="A177">
        <v>10</v>
      </c>
      <c r="B177" s="1" t="s">
        <v>11254</v>
      </c>
      <c r="C177">
        <v>1001</v>
      </c>
      <c r="D177" s="1" t="s">
        <v>11255</v>
      </c>
      <c r="E177">
        <v>100112</v>
      </c>
      <c r="F177" s="1" t="s">
        <v>11530</v>
      </c>
      <c r="G177">
        <v>100112031</v>
      </c>
      <c r="H177">
        <v>31</v>
      </c>
      <c r="I177" s="1" t="s">
        <v>11661</v>
      </c>
      <c r="J177" s="1" t="s">
        <v>11662</v>
      </c>
      <c r="K177" s="1" t="s">
        <v>11663</v>
      </c>
      <c r="L177" s="1" t="s">
        <v>11664</v>
      </c>
      <c r="M177" s="1" t="s">
        <v>11665</v>
      </c>
      <c r="N177" s="1">
        <f>+Categorias[[#This Row],[Id_producto]]</f>
        <v>100112</v>
      </c>
      <c r="O177" s="1">
        <f>+Categorias[[#This Row],[Id_categoría]]</f>
        <v>100112031</v>
      </c>
    </row>
    <row r="178" spans="1:15" hidden="1" x14ac:dyDescent="0.3">
      <c r="A178">
        <v>10</v>
      </c>
      <c r="B178" s="1" t="s">
        <v>11254</v>
      </c>
      <c r="C178">
        <v>1001</v>
      </c>
      <c r="D178" s="1" t="s">
        <v>11255</v>
      </c>
      <c r="E178">
        <v>100112</v>
      </c>
      <c r="F178" s="1" t="s">
        <v>11530</v>
      </c>
      <c r="G178">
        <v>100112032</v>
      </c>
      <c r="H178">
        <v>32</v>
      </c>
      <c r="I178" s="1" t="s">
        <v>11666</v>
      </c>
      <c r="J178" s="1" t="s">
        <v>11667</v>
      </c>
      <c r="K178" s="1" t="s">
        <v>11668</v>
      </c>
      <c r="L178" s="1" t="s">
        <v>11669</v>
      </c>
      <c r="M178" s="1" t="s">
        <v>11670</v>
      </c>
      <c r="N178" s="1">
        <f>+Categorias[[#This Row],[Id_producto]]</f>
        <v>100112</v>
      </c>
      <c r="O178" s="1">
        <f>+Categorias[[#This Row],[Id_categoría]]</f>
        <v>100112032</v>
      </c>
    </row>
    <row r="179" spans="1:15" hidden="1" x14ac:dyDescent="0.3">
      <c r="A179">
        <v>10</v>
      </c>
      <c r="B179" s="1" t="s">
        <v>11254</v>
      </c>
      <c r="C179">
        <v>1001</v>
      </c>
      <c r="D179" s="1" t="s">
        <v>11255</v>
      </c>
      <c r="E179">
        <v>100112</v>
      </c>
      <c r="F179" s="1" t="s">
        <v>11530</v>
      </c>
      <c r="G179">
        <v>100112033</v>
      </c>
      <c r="H179">
        <v>33</v>
      </c>
      <c r="I179" s="1" t="s">
        <v>11671</v>
      </c>
      <c r="J179" s="1" t="s">
        <v>11672</v>
      </c>
      <c r="K179" s="1" t="s">
        <v>11673</v>
      </c>
      <c r="L179" s="1" t="s">
        <v>11674</v>
      </c>
      <c r="M179" s="1" t="s">
        <v>11675</v>
      </c>
      <c r="N179" s="1">
        <f>+Categorias[[#This Row],[Id_producto]]</f>
        <v>100112</v>
      </c>
      <c r="O179" s="1">
        <f>+Categorias[[#This Row],[Id_categoría]]</f>
        <v>100112033</v>
      </c>
    </row>
    <row r="180" spans="1:15" hidden="1" x14ac:dyDescent="0.3">
      <c r="A180">
        <v>10</v>
      </c>
      <c r="B180" s="1" t="s">
        <v>11254</v>
      </c>
      <c r="C180">
        <v>1001</v>
      </c>
      <c r="D180" s="1" t="s">
        <v>11255</v>
      </c>
      <c r="E180">
        <v>100112</v>
      </c>
      <c r="F180" s="1" t="s">
        <v>11530</v>
      </c>
      <c r="G180">
        <v>100112034</v>
      </c>
      <c r="H180">
        <v>34</v>
      </c>
      <c r="I180" s="1" t="s">
        <v>11676</v>
      </c>
      <c r="J180" s="1" t="s">
        <v>11677</v>
      </c>
      <c r="K180" s="1" t="s">
        <v>11678</v>
      </c>
      <c r="L180" s="1" t="s">
        <v>11679</v>
      </c>
      <c r="M180" s="1" t="s">
        <v>11680</v>
      </c>
      <c r="N180" s="1">
        <f>+Categorias[[#This Row],[Id_producto]]</f>
        <v>100112</v>
      </c>
      <c r="O180" s="1">
        <f>+Categorias[[#This Row],[Id_categoría]]</f>
        <v>100112034</v>
      </c>
    </row>
    <row r="181" spans="1:15" hidden="1" x14ac:dyDescent="0.3">
      <c r="A181">
        <v>10</v>
      </c>
      <c r="B181" s="1" t="s">
        <v>11254</v>
      </c>
      <c r="C181">
        <v>1001</v>
      </c>
      <c r="D181" s="1" t="s">
        <v>11255</v>
      </c>
      <c r="E181">
        <v>100112</v>
      </c>
      <c r="F181" s="1" t="s">
        <v>11530</v>
      </c>
      <c r="G181">
        <v>100112035</v>
      </c>
      <c r="H181">
        <v>35</v>
      </c>
      <c r="I181" s="1" t="s">
        <v>11681</v>
      </c>
      <c r="J181" s="1" t="s">
        <v>11682</v>
      </c>
      <c r="K181" s="1" t="s">
        <v>11683</v>
      </c>
      <c r="L181" s="1" t="s">
        <v>11684</v>
      </c>
      <c r="M181" s="1" t="s">
        <v>11685</v>
      </c>
      <c r="N181" s="1">
        <f>+Categorias[[#This Row],[Id_producto]]</f>
        <v>100112</v>
      </c>
      <c r="O181" s="1">
        <f>+Categorias[[#This Row],[Id_categoría]]</f>
        <v>100112035</v>
      </c>
    </row>
    <row r="182" spans="1:15" hidden="1" x14ac:dyDescent="0.3">
      <c r="A182">
        <v>10</v>
      </c>
      <c r="B182" s="1" t="s">
        <v>11254</v>
      </c>
      <c r="C182">
        <v>1001</v>
      </c>
      <c r="D182" s="1" t="s">
        <v>11255</v>
      </c>
      <c r="E182">
        <v>100112</v>
      </c>
      <c r="F182" s="1" t="s">
        <v>11530</v>
      </c>
      <c r="G182">
        <v>100112036</v>
      </c>
      <c r="H182">
        <v>36</v>
      </c>
      <c r="I182" s="1" t="s">
        <v>11686</v>
      </c>
      <c r="J182" s="1" t="s">
        <v>11687</v>
      </c>
      <c r="K182" s="1" t="s">
        <v>11688</v>
      </c>
      <c r="L182" s="1" t="s">
        <v>11689</v>
      </c>
      <c r="M182" s="1" t="s">
        <v>11690</v>
      </c>
      <c r="N182" s="1">
        <f>+Categorias[[#This Row],[Id_producto]]</f>
        <v>100112</v>
      </c>
      <c r="O182" s="1">
        <f>+Categorias[[#This Row],[Id_categoría]]</f>
        <v>100112036</v>
      </c>
    </row>
    <row r="183" spans="1:15" hidden="1" x14ac:dyDescent="0.3">
      <c r="A183">
        <v>10</v>
      </c>
      <c r="B183" s="1" t="s">
        <v>11254</v>
      </c>
      <c r="C183">
        <v>1001</v>
      </c>
      <c r="D183" s="1" t="s">
        <v>11255</v>
      </c>
      <c r="E183">
        <v>100112</v>
      </c>
      <c r="F183" s="1" t="s">
        <v>11530</v>
      </c>
      <c r="G183">
        <v>100112037</v>
      </c>
      <c r="H183">
        <v>37</v>
      </c>
      <c r="I183" s="1" t="s">
        <v>11691</v>
      </c>
      <c r="J183" s="1" t="s">
        <v>11692</v>
      </c>
      <c r="K183" s="1" t="s">
        <v>11693</v>
      </c>
      <c r="L183" s="1" t="s">
        <v>11694</v>
      </c>
      <c r="M183" s="1" t="s">
        <v>11695</v>
      </c>
      <c r="N183" s="1">
        <f>+Categorias[[#This Row],[Id_producto]]</f>
        <v>100112</v>
      </c>
      <c r="O183" s="1">
        <f>+Categorias[[#This Row],[Id_categoría]]</f>
        <v>100112037</v>
      </c>
    </row>
    <row r="184" spans="1:15" hidden="1" x14ac:dyDescent="0.3">
      <c r="A184">
        <v>10</v>
      </c>
      <c r="B184" s="1" t="s">
        <v>11254</v>
      </c>
      <c r="C184">
        <v>1001</v>
      </c>
      <c r="D184" s="1" t="s">
        <v>11255</v>
      </c>
      <c r="E184">
        <v>100112</v>
      </c>
      <c r="F184" s="1" t="s">
        <v>11530</v>
      </c>
      <c r="G184">
        <v>100112038</v>
      </c>
      <c r="H184">
        <v>38</v>
      </c>
      <c r="I184" s="1" t="s">
        <v>11696</v>
      </c>
      <c r="J184" s="1" t="s">
        <v>11697</v>
      </c>
      <c r="K184" s="1" t="s">
        <v>11698</v>
      </c>
      <c r="L184" s="1" t="s">
        <v>11699</v>
      </c>
      <c r="M184" s="1" t="s">
        <v>11700</v>
      </c>
      <c r="N184" s="1">
        <f>+Categorias[[#This Row],[Id_producto]]</f>
        <v>100112</v>
      </c>
      <c r="O184" s="1">
        <f>+Categorias[[#This Row],[Id_categoría]]</f>
        <v>100112038</v>
      </c>
    </row>
    <row r="185" spans="1:15" hidden="1" x14ac:dyDescent="0.3">
      <c r="A185">
        <v>10</v>
      </c>
      <c r="B185" s="1" t="s">
        <v>11254</v>
      </c>
      <c r="C185">
        <v>1001</v>
      </c>
      <c r="D185" s="1" t="s">
        <v>11255</v>
      </c>
      <c r="E185">
        <v>100112</v>
      </c>
      <c r="F185" s="1" t="s">
        <v>11530</v>
      </c>
      <c r="G185">
        <v>100112039</v>
      </c>
      <c r="H185">
        <v>39</v>
      </c>
      <c r="I185" s="1" t="s">
        <v>11701</v>
      </c>
      <c r="J185" s="1" t="s">
        <v>11702</v>
      </c>
      <c r="K185" s="1" t="s">
        <v>11703</v>
      </c>
      <c r="L185" s="1" t="s">
        <v>11704</v>
      </c>
      <c r="M185" s="1" t="s">
        <v>11705</v>
      </c>
      <c r="N185" s="1">
        <f>+Categorias[[#This Row],[Id_producto]]</f>
        <v>100112</v>
      </c>
      <c r="O185" s="1">
        <f>+Categorias[[#This Row],[Id_categoría]]</f>
        <v>100112039</v>
      </c>
    </row>
    <row r="186" spans="1:15" hidden="1" x14ac:dyDescent="0.3">
      <c r="A186">
        <v>10</v>
      </c>
      <c r="B186" s="1" t="s">
        <v>11254</v>
      </c>
      <c r="C186">
        <v>1001</v>
      </c>
      <c r="D186" s="1" t="s">
        <v>11255</v>
      </c>
      <c r="E186">
        <v>100112</v>
      </c>
      <c r="F186" s="1" t="s">
        <v>11530</v>
      </c>
      <c r="G186">
        <v>100112040</v>
      </c>
      <c r="H186">
        <v>40</v>
      </c>
      <c r="I186" s="1" t="s">
        <v>11706</v>
      </c>
      <c r="J186" s="1" t="s">
        <v>11707</v>
      </c>
      <c r="K186" s="1" t="s">
        <v>11708</v>
      </c>
      <c r="L186" s="1" t="s">
        <v>11709</v>
      </c>
      <c r="M186" s="1" t="s">
        <v>11710</v>
      </c>
      <c r="N186" s="1">
        <f>+Categorias[[#This Row],[Id_producto]]</f>
        <v>100112</v>
      </c>
      <c r="O186" s="1">
        <f>+Categorias[[#This Row],[Id_categoría]]</f>
        <v>100112040</v>
      </c>
    </row>
    <row r="187" spans="1:15" hidden="1" x14ac:dyDescent="0.3">
      <c r="A187">
        <v>10</v>
      </c>
      <c r="B187" s="1" t="s">
        <v>11254</v>
      </c>
      <c r="C187">
        <v>1001</v>
      </c>
      <c r="D187" s="1" t="s">
        <v>11255</v>
      </c>
      <c r="E187">
        <v>100112</v>
      </c>
      <c r="F187" s="1" t="s">
        <v>11530</v>
      </c>
      <c r="G187">
        <v>100112041</v>
      </c>
      <c r="H187">
        <v>41</v>
      </c>
      <c r="I187" s="1" t="s">
        <v>11711</v>
      </c>
      <c r="J187" s="1" t="s">
        <v>11712</v>
      </c>
      <c r="K187" s="1" t="s">
        <v>11713</v>
      </c>
      <c r="L187" s="1" t="s">
        <v>11714</v>
      </c>
      <c r="M187" s="1" t="s">
        <v>11715</v>
      </c>
      <c r="N187" s="1">
        <f>+Categorias[[#This Row],[Id_producto]]</f>
        <v>100112</v>
      </c>
      <c r="O187" s="1">
        <f>+Categorias[[#This Row],[Id_categoría]]</f>
        <v>100112041</v>
      </c>
    </row>
    <row r="188" spans="1:15" hidden="1" x14ac:dyDescent="0.3">
      <c r="A188">
        <v>10</v>
      </c>
      <c r="B188" s="1" t="s">
        <v>11254</v>
      </c>
      <c r="C188">
        <v>1001</v>
      </c>
      <c r="D188" s="1" t="s">
        <v>11255</v>
      </c>
      <c r="E188">
        <v>100112</v>
      </c>
      <c r="F188" s="1" t="s">
        <v>11530</v>
      </c>
      <c r="G188">
        <v>100112042</v>
      </c>
      <c r="H188">
        <v>42</v>
      </c>
      <c r="I188" s="1" t="s">
        <v>11716</v>
      </c>
      <c r="J188" s="1" t="s">
        <v>11717</v>
      </c>
      <c r="K188" s="1" t="s">
        <v>11718</v>
      </c>
      <c r="L188" s="1" t="s">
        <v>11719</v>
      </c>
      <c r="M188" s="1" t="s">
        <v>11720</v>
      </c>
      <c r="N188" s="1">
        <f>+Categorias[[#This Row],[Id_producto]]</f>
        <v>100112</v>
      </c>
      <c r="O188" s="1">
        <f>+Categorias[[#This Row],[Id_categoría]]</f>
        <v>100112042</v>
      </c>
    </row>
    <row r="189" spans="1:15" hidden="1" x14ac:dyDescent="0.3">
      <c r="A189">
        <v>10</v>
      </c>
      <c r="B189" s="1" t="s">
        <v>11254</v>
      </c>
      <c r="C189">
        <v>1001</v>
      </c>
      <c r="D189" s="1" t="s">
        <v>11255</v>
      </c>
      <c r="E189">
        <v>100112</v>
      </c>
      <c r="F189" s="1" t="s">
        <v>11530</v>
      </c>
      <c r="G189">
        <v>100112043</v>
      </c>
      <c r="H189">
        <v>43</v>
      </c>
      <c r="I189" s="1" t="s">
        <v>11721</v>
      </c>
      <c r="J189" s="1" t="s">
        <v>11722</v>
      </c>
      <c r="K189" s="1" t="s">
        <v>11723</v>
      </c>
      <c r="L189" s="1" t="s">
        <v>11724</v>
      </c>
      <c r="M189" s="1" t="s">
        <v>11725</v>
      </c>
      <c r="N189" s="1">
        <f>+Categorias[[#This Row],[Id_producto]]</f>
        <v>100112</v>
      </c>
      <c r="O189" s="1">
        <f>+Categorias[[#This Row],[Id_categoría]]</f>
        <v>100112043</v>
      </c>
    </row>
    <row r="190" spans="1:15" hidden="1" x14ac:dyDescent="0.3">
      <c r="A190">
        <v>10</v>
      </c>
      <c r="B190" s="1" t="s">
        <v>11254</v>
      </c>
      <c r="C190">
        <v>1001</v>
      </c>
      <c r="D190" s="1" t="s">
        <v>11255</v>
      </c>
      <c r="E190">
        <v>100112</v>
      </c>
      <c r="F190" s="1" t="s">
        <v>11530</v>
      </c>
      <c r="G190">
        <v>100112044</v>
      </c>
      <c r="H190">
        <v>44</v>
      </c>
      <c r="I190" s="1" t="s">
        <v>11726</v>
      </c>
      <c r="J190" s="1" t="s">
        <v>11727</v>
      </c>
      <c r="K190" s="1" t="s">
        <v>11728</v>
      </c>
      <c r="L190" s="1" t="s">
        <v>11729</v>
      </c>
      <c r="M190" s="1" t="s">
        <v>11730</v>
      </c>
      <c r="N190" s="1">
        <f>+Categorias[[#This Row],[Id_producto]]</f>
        <v>100112</v>
      </c>
      <c r="O190" s="1">
        <f>+Categorias[[#This Row],[Id_categoría]]</f>
        <v>100112044</v>
      </c>
    </row>
    <row r="191" spans="1:15" hidden="1" x14ac:dyDescent="0.3">
      <c r="A191">
        <v>10</v>
      </c>
      <c r="B191" s="1" t="s">
        <v>11254</v>
      </c>
      <c r="C191">
        <v>1001</v>
      </c>
      <c r="D191" s="1" t="s">
        <v>11255</v>
      </c>
      <c r="E191">
        <v>100112</v>
      </c>
      <c r="F191" s="1" t="s">
        <v>11530</v>
      </c>
      <c r="G191">
        <v>100112045</v>
      </c>
      <c r="H191">
        <v>45</v>
      </c>
      <c r="I191" s="1" t="s">
        <v>11731</v>
      </c>
      <c r="J191" s="1" t="s">
        <v>11732</v>
      </c>
      <c r="K191" s="1" t="s">
        <v>11733</v>
      </c>
      <c r="L191" s="1" t="s">
        <v>11734</v>
      </c>
      <c r="M191" s="1" t="s">
        <v>11735</v>
      </c>
      <c r="N191" s="1">
        <f>+Categorias[[#This Row],[Id_producto]]</f>
        <v>100112</v>
      </c>
      <c r="O191" s="1">
        <f>+Categorias[[#This Row],[Id_categoría]]</f>
        <v>100112045</v>
      </c>
    </row>
    <row r="192" spans="1:15" hidden="1" x14ac:dyDescent="0.3">
      <c r="A192">
        <v>10</v>
      </c>
      <c r="B192" s="1" t="s">
        <v>11254</v>
      </c>
      <c r="C192">
        <v>1001</v>
      </c>
      <c r="D192" s="1" t="s">
        <v>11255</v>
      </c>
      <c r="E192">
        <v>100112</v>
      </c>
      <c r="F192" s="1" t="s">
        <v>11530</v>
      </c>
      <c r="G192">
        <v>100112046</v>
      </c>
      <c r="H192">
        <v>46</v>
      </c>
      <c r="I192" s="1" t="s">
        <v>11530</v>
      </c>
      <c r="J192" s="1" t="s">
        <v>11736</v>
      </c>
      <c r="K192" s="1" t="s">
        <v>11737</v>
      </c>
      <c r="L192" s="1" t="s">
        <v>11738</v>
      </c>
      <c r="M192" s="1" t="s">
        <v>11739</v>
      </c>
      <c r="N192" s="1">
        <f>+Categorias[[#This Row],[Id_producto]]</f>
        <v>100112</v>
      </c>
      <c r="O192" s="1">
        <f>+Categorias[[#This Row],[Id_categoría]]</f>
        <v>100112046</v>
      </c>
    </row>
    <row r="193" spans="1:15" hidden="1" x14ac:dyDescent="0.3">
      <c r="A193">
        <v>10</v>
      </c>
      <c r="B193" s="1" t="s">
        <v>11254</v>
      </c>
      <c r="C193">
        <v>1001</v>
      </c>
      <c r="D193" s="1" t="s">
        <v>11255</v>
      </c>
      <c r="E193">
        <v>100112</v>
      </c>
      <c r="F193" s="1" t="s">
        <v>11530</v>
      </c>
      <c r="G193">
        <v>100112047</v>
      </c>
      <c r="H193">
        <v>47</v>
      </c>
      <c r="I193" s="1" t="s">
        <v>11740</v>
      </c>
      <c r="J193" s="1" t="s">
        <v>11741</v>
      </c>
      <c r="K193" s="1" t="s">
        <v>11742</v>
      </c>
      <c r="L193" s="1" t="s">
        <v>11743</v>
      </c>
      <c r="M193" s="1" t="s">
        <v>11744</v>
      </c>
      <c r="N193" s="1">
        <f>+Categorias[[#This Row],[Id_producto]]</f>
        <v>100112</v>
      </c>
      <c r="O193" s="1">
        <f>+Categorias[[#This Row],[Id_categoría]]</f>
        <v>100112047</v>
      </c>
    </row>
    <row r="194" spans="1:15" hidden="1" x14ac:dyDescent="0.3">
      <c r="A194">
        <v>10</v>
      </c>
      <c r="B194" s="1" t="s">
        <v>11254</v>
      </c>
      <c r="C194">
        <v>1001</v>
      </c>
      <c r="D194" s="1" t="s">
        <v>11255</v>
      </c>
      <c r="E194">
        <v>100112</v>
      </c>
      <c r="F194" s="1" t="s">
        <v>11530</v>
      </c>
      <c r="G194">
        <v>100112048</v>
      </c>
      <c r="H194">
        <v>48</v>
      </c>
      <c r="I194" s="1" t="s">
        <v>11745</v>
      </c>
      <c r="J194" s="1" t="s">
        <v>11746</v>
      </c>
      <c r="K194" s="1" t="s">
        <v>11747</v>
      </c>
      <c r="L194" s="1" t="s">
        <v>11748</v>
      </c>
      <c r="M194" s="1" t="s">
        <v>11749</v>
      </c>
      <c r="N194" s="1">
        <f>+Categorias[[#This Row],[Id_producto]]</f>
        <v>100112</v>
      </c>
      <c r="O194" s="1">
        <f>+Categorias[[#This Row],[Id_categoría]]</f>
        <v>100112048</v>
      </c>
    </row>
    <row r="195" spans="1:15" hidden="1" x14ac:dyDescent="0.3">
      <c r="A195">
        <v>10</v>
      </c>
      <c r="B195" s="1" t="s">
        <v>11254</v>
      </c>
      <c r="C195">
        <v>1001</v>
      </c>
      <c r="D195" s="1" t="s">
        <v>11255</v>
      </c>
      <c r="E195">
        <v>100112</v>
      </c>
      <c r="F195" s="1" t="s">
        <v>11530</v>
      </c>
      <c r="G195">
        <v>100112049</v>
      </c>
      <c r="H195">
        <v>49</v>
      </c>
      <c r="I195" s="1" t="s">
        <v>11750</v>
      </c>
      <c r="J195" s="1" t="s">
        <v>11751</v>
      </c>
      <c r="K195" s="1" t="s">
        <v>11752</v>
      </c>
      <c r="L195" s="1" t="s">
        <v>11753</v>
      </c>
      <c r="M195" s="1" t="s">
        <v>11754</v>
      </c>
      <c r="N195" s="1">
        <f>+Categorias[[#This Row],[Id_producto]]</f>
        <v>100112</v>
      </c>
      <c r="O195" s="1">
        <f>+Categorias[[#This Row],[Id_categoría]]</f>
        <v>100112049</v>
      </c>
    </row>
    <row r="196" spans="1:15" hidden="1" x14ac:dyDescent="0.3">
      <c r="A196">
        <v>10</v>
      </c>
      <c r="B196" s="1" t="s">
        <v>11254</v>
      </c>
      <c r="C196">
        <v>1001</v>
      </c>
      <c r="D196" s="1" t="s">
        <v>11255</v>
      </c>
      <c r="E196">
        <v>100112</v>
      </c>
      <c r="F196" s="1" t="s">
        <v>11530</v>
      </c>
      <c r="G196">
        <v>100112050</v>
      </c>
      <c r="H196">
        <v>50</v>
      </c>
      <c r="I196" s="1" t="s">
        <v>11755</v>
      </c>
      <c r="J196" s="1" t="s">
        <v>11756</v>
      </c>
      <c r="K196" s="1" t="s">
        <v>11757</v>
      </c>
      <c r="L196" s="1" t="s">
        <v>11758</v>
      </c>
      <c r="M196" s="1" t="s">
        <v>11759</v>
      </c>
      <c r="N196" s="1">
        <f>+Categorias[[#This Row],[Id_producto]]</f>
        <v>100112</v>
      </c>
      <c r="O196" s="1">
        <f>+Categorias[[#This Row],[Id_categoría]]</f>
        <v>100112050</v>
      </c>
    </row>
    <row r="197" spans="1:15" hidden="1" x14ac:dyDescent="0.3">
      <c r="A197">
        <v>10</v>
      </c>
      <c r="B197" s="1" t="s">
        <v>11254</v>
      </c>
      <c r="C197">
        <v>1001</v>
      </c>
      <c r="D197" s="1" t="s">
        <v>11255</v>
      </c>
      <c r="E197">
        <v>100112</v>
      </c>
      <c r="F197" s="1" t="s">
        <v>11530</v>
      </c>
      <c r="G197">
        <v>100112051</v>
      </c>
      <c r="H197">
        <v>51</v>
      </c>
      <c r="I197" s="1" t="s">
        <v>11760</v>
      </c>
      <c r="J197" s="1" t="s">
        <v>11761</v>
      </c>
      <c r="K197" s="1" t="s">
        <v>11762</v>
      </c>
      <c r="L197" s="1" t="s">
        <v>11763</v>
      </c>
      <c r="M197" s="1" t="s">
        <v>11764</v>
      </c>
      <c r="N197" s="1">
        <f>+Categorias[[#This Row],[Id_producto]]</f>
        <v>100112</v>
      </c>
      <c r="O197" s="1">
        <f>+Categorias[[#This Row],[Id_categoría]]</f>
        <v>100112051</v>
      </c>
    </row>
    <row r="198" spans="1:15" hidden="1" x14ac:dyDescent="0.3">
      <c r="A198">
        <v>10</v>
      </c>
      <c r="B198" s="1" t="s">
        <v>11254</v>
      </c>
      <c r="C198">
        <v>1001</v>
      </c>
      <c r="D198" s="1" t="s">
        <v>11255</v>
      </c>
      <c r="E198">
        <v>100112</v>
      </c>
      <c r="F198" s="1" t="s">
        <v>11530</v>
      </c>
      <c r="G198">
        <v>100112052</v>
      </c>
      <c r="H198">
        <v>52</v>
      </c>
      <c r="I198" s="1" t="s">
        <v>11676</v>
      </c>
      <c r="J198" s="1" t="s">
        <v>11765</v>
      </c>
      <c r="K198" s="1" t="s">
        <v>11766</v>
      </c>
      <c r="L198" s="1" t="s">
        <v>11767</v>
      </c>
      <c r="M198" s="1" t="s">
        <v>11768</v>
      </c>
      <c r="N198" s="1">
        <f>+Categorias[[#This Row],[Id_producto]]</f>
        <v>100112</v>
      </c>
      <c r="O198" s="1">
        <f>+Categorias[[#This Row],[Id_categoría]]</f>
        <v>100112052</v>
      </c>
    </row>
    <row r="199" spans="1:15" hidden="1" x14ac:dyDescent="0.3">
      <c r="A199">
        <v>10</v>
      </c>
      <c r="B199" s="1" t="s">
        <v>11254</v>
      </c>
      <c r="C199">
        <v>1001</v>
      </c>
      <c r="D199" s="1" t="s">
        <v>11255</v>
      </c>
      <c r="E199">
        <v>100112</v>
      </c>
      <c r="F199" s="1" t="s">
        <v>11530</v>
      </c>
      <c r="G199">
        <v>100112053</v>
      </c>
      <c r="H199">
        <v>53</v>
      </c>
      <c r="I199" s="1" t="s">
        <v>11769</v>
      </c>
      <c r="J199" s="1" t="s">
        <v>11770</v>
      </c>
      <c r="K199" s="1" t="s">
        <v>11771</v>
      </c>
      <c r="L199" s="1" t="s">
        <v>11772</v>
      </c>
      <c r="M199" s="1" t="s">
        <v>11773</v>
      </c>
      <c r="N199" s="1">
        <f>+Categorias[[#This Row],[Id_producto]]</f>
        <v>100112</v>
      </c>
      <c r="O199" s="1">
        <f>+Categorias[[#This Row],[Id_categoría]]</f>
        <v>100112053</v>
      </c>
    </row>
    <row r="200" spans="1:15" hidden="1" x14ac:dyDescent="0.3">
      <c r="A200">
        <v>10</v>
      </c>
      <c r="B200" s="1" t="s">
        <v>11254</v>
      </c>
      <c r="C200">
        <v>1001</v>
      </c>
      <c r="D200" s="1" t="s">
        <v>11255</v>
      </c>
      <c r="E200">
        <v>100112</v>
      </c>
      <c r="F200" s="1" t="s">
        <v>11530</v>
      </c>
      <c r="G200">
        <v>100112054</v>
      </c>
      <c r="H200">
        <v>54</v>
      </c>
      <c r="I200" s="1" t="s">
        <v>25961</v>
      </c>
      <c r="J200" s="1" t="s">
        <v>25962</v>
      </c>
      <c r="K200" s="1" t="s">
        <v>25963</v>
      </c>
      <c r="L200" s="1" t="s">
        <v>25964</v>
      </c>
      <c r="M200" s="1" t="s">
        <v>25965</v>
      </c>
      <c r="N200" s="1">
        <f>+Categorias[[#This Row],[Id_producto]]</f>
        <v>100112</v>
      </c>
      <c r="O200" s="1">
        <f>+Categorias[[#This Row],[Id_categoría]]</f>
        <v>100112054</v>
      </c>
    </row>
    <row r="201" spans="1:15" hidden="1" x14ac:dyDescent="0.3">
      <c r="A201">
        <v>10</v>
      </c>
      <c r="B201" s="1" t="s">
        <v>11254</v>
      </c>
      <c r="C201">
        <v>1001</v>
      </c>
      <c r="D201" s="1" t="s">
        <v>11255</v>
      </c>
      <c r="E201">
        <v>100113</v>
      </c>
      <c r="F201" s="1" t="s">
        <v>11774</v>
      </c>
      <c r="G201">
        <v>100113005</v>
      </c>
      <c r="H201">
        <v>5</v>
      </c>
      <c r="I201" s="1" t="s">
        <v>11775</v>
      </c>
      <c r="J201" s="1" t="s">
        <v>11776</v>
      </c>
      <c r="K201" s="1" t="s">
        <v>11777</v>
      </c>
      <c r="L201" s="1" t="s">
        <v>11778</v>
      </c>
      <c r="M201" s="1" t="s">
        <v>11779</v>
      </c>
      <c r="N201" s="1">
        <f>+Categorias[[#This Row],[Id_producto]]</f>
        <v>100113</v>
      </c>
      <c r="O201" s="1">
        <f>+Categorias[[#This Row],[Id_categoría]]</f>
        <v>100113005</v>
      </c>
    </row>
    <row r="202" spans="1:15" hidden="1" x14ac:dyDescent="0.3">
      <c r="A202">
        <v>10</v>
      </c>
      <c r="B202" s="1" t="s">
        <v>11254</v>
      </c>
      <c r="C202">
        <v>1001</v>
      </c>
      <c r="D202" s="1" t="s">
        <v>11255</v>
      </c>
      <c r="E202">
        <v>100113</v>
      </c>
      <c r="F202" s="1" t="s">
        <v>11774</v>
      </c>
      <c r="G202">
        <v>100113006</v>
      </c>
      <c r="H202">
        <v>6</v>
      </c>
      <c r="I202" s="1" t="s">
        <v>11780</v>
      </c>
      <c r="J202" s="1" t="s">
        <v>11781</v>
      </c>
      <c r="K202" s="1" t="s">
        <v>11782</v>
      </c>
      <c r="L202" s="1" t="s">
        <v>11783</v>
      </c>
      <c r="M202" s="1" t="s">
        <v>11784</v>
      </c>
      <c r="N202" s="1">
        <f>+Categorias[[#This Row],[Id_producto]]</f>
        <v>100113</v>
      </c>
      <c r="O202" s="1">
        <f>+Categorias[[#This Row],[Id_categoría]]</f>
        <v>100113006</v>
      </c>
    </row>
    <row r="203" spans="1:15" hidden="1" x14ac:dyDescent="0.3">
      <c r="A203">
        <v>10</v>
      </c>
      <c r="B203" s="1" t="s">
        <v>11254</v>
      </c>
      <c r="C203">
        <v>1001</v>
      </c>
      <c r="D203" s="1" t="s">
        <v>11255</v>
      </c>
      <c r="E203">
        <v>100113</v>
      </c>
      <c r="F203" s="1" t="s">
        <v>11774</v>
      </c>
      <c r="G203">
        <v>100113007</v>
      </c>
      <c r="H203">
        <v>7</v>
      </c>
      <c r="I203" s="1" t="s">
        <v>11785</v>
      </c>
      <c r="J203" s="1" t="s">
        <v>11786</v>
      </c>
      <c r="K203" s="1" t="s">
        <v>11787</v>
      </c>
      <c r="L203" s="1" t="s">
        <v>11788</v>
      </c>
      <c r="M203" s="1" t="s">
        <v>11789</v>
      </c>
      <c r="N203" s="1">
        <f>+Categorias[[#This Row],[Id_producto]]</f>
        <v>100113</v>
      </c>
      <c r="O203" s="1">
        <f>+Categorias[[#This Row],[Id_categoría]]</f>
        <v>100113007</v>
      </c>
    </row>
    <row r="204" spans="1:15" hidden="1" x14ac:dyDescent="0.3">
      <c r="A204">
        <v>10</v>
      </c>
      <c r="B204" s="1" t="s">
        <v>11254</v>
      </c>
      <c r="C204">
        <v>1001</v>
      </c>
      <c r="D204" s="1" t="s">
        <v>11255</v>
      </c>
      <c r="E204">
        <v>100113</v>
      </c>
      <c r="F204" s="1" t="s">
        <v>11774</v>
      </c>
      <c r="G204">
        <v>100113008</v>
      </c>
      <c r="H204">
        <v>8</v>
      </c>
      <c r="I204" s="1" t="s">
        <v>11790</v>
      </c>
      <c r="J204" s="1" t="s">
        <v>11791</v>
      </c>
      <c r="K204" s="1" t="s">
        <v>11792</v>
      </c>
      <c r="L204" s="1" t="s">
        <v>11793</v>
      </c>
      <c r="M204" s="1" t="s">
        <v>11794</v>
      </c>
      <c r="N204" s="1">
        <f>+Categorias[[#This Row],[Id_producto]]</f>
        <v>100113</v>
      </c>
      <c r="O204" s="1">
        <f>+Categorias[[#This Row],[Id_categoría]]</f>
        <v>100113008</v>
      </c>
    </row>
    <row r="205" spans="1:15" hidden="1" x14ac:dyDescent="0.3">
      <c r="A205">
        <v>10</v>
      </c>
      <c r="B205" s="1" t="s">
        <v>11254</v>
      </c>
      <c r="C205">
        <v>1001</v>
      </c>
      <c r="D205" s="1" t="s">
        <v>11255</v>
      </c>
      <c r="E205">
        <v>100113</v>
      </c>
      <c r="F205" s="1" t="s">
        <v>11774</v>
      </c>
      <c r="G205">
        <v>100113009</v>
      </c>
      <c r="H205">
        <v>9</v>
      </c>
      <c r="I205" s="1" t="s">
        <v>11795</v>
      </c>
      <c r="J205" s="1" t="s">
        <v>11796</v>
      </c>
      <c r="K205" s="1" t="s">
        <v>11797</v>
      </c>
      <c r="L205" s="1" t="s">
        <v>11798</v>
      </c>
      <c r="M205" s="1" t="s">
        <v>11799</v>
      </c>
      <c r="N205" s="1">
        <f>+Categorias[[#This Row],[Id_producto]]</f>
        <v>100113</v>
      </c>
      <c r="O205" s="1">
        <f>+Categorias[[#This Row],[Id_categoría]]</f>
        <v>100113009</v>
      </c>
    </row>
    <row r="206" spans="1:15" hidden="1" x14ac:dyDescent="0.3">
      <c r="A206">
        <v>10</v>
      </c>
      <c r="B206" s="1" t="s">
        <v>11254</v>
      </c>
      <c r="C206">
        <v>1001</v>
      </c>
      <c r="D206" s="1" t="s">
        <v>11255</v>
      </c>
      <c r="E206">
        <v>100113</v>
      </c>
      <c r="F206" s="1" t="s">
        <v>11774</v>
      </c>
      <c r="G206">
        <v>100113010</v>
      </c>
      <c r="H206">
        <v>10</v>
      </c>
      <c r="I206" s="1" t="s">
        <v>11800</v>
      </c>
      <c r="J206" s="1" t="s">
        <v>11801</v>
      </c>
      <c r="K206" s="1" t="s">
        <v>11802</v>
      </c>
      <c r="L206" s="1" t="s">
        <v>11803</v>
      </c>
      <c r="M206" s="1" t="s">
        <v>11804</v>
      </c>
      <c r="N206" s="1">
        <f>+Categorias[[#This Row],[Id_producto]]</f>
        <v>100113</v>
      </c>
      <c r="O206" s="1">
        <f>+Categorias[[#This Row],[Id_categoría]]</f>
        <v>100113010</v>
      </c>
    </row>
    <row r="207" spans="1:15" hidden="1" x14ac:dyDescent="0.3">
      <c r="A207">
        <v>10</v>
      </c>
      <c r="B207" s="1" t="s">
        <v>11254</v>
      </c>
      <c r="C207">
        <v>1001</v>
      </c>
      <c r="D207" s="1" t="s">
        <v>11255</v>
      </c>
      <c r="E207">
        <v>100113</v>
      </c>
      <c r="F207" s="1" t="s">
        <v>11774</v>
      </c>
      <c r="G207">
        <v>100113011</v>
      </c>
      <c r="H207">
        <v>11</v>
      </c>
      <c r="I207" s="1" t="s">
        <v>11805</v>
      </c>
      <c r="J207" s="1" t="s">
        <v>11806</v>
      </c>
      <c r="K207" s="1" t="s">
        <v>11807</v>
      </c>
      <c r="L207" s="1" t="s">
        <v>11808</v>
      </c>
      <c r="M207" s="1" t="s">
        <v>11809</v>
      </c>
      <c r="N207" s="1">
        <f>+Categorias[[#This Row],[Id_producto]]</f>
        <v>100113</v>
      </c>
      <c r="O207" s="1">
        <f>+Categorias[[#This Row],[Id_categoría]]</f>
        <v>100113011</v>
      </c>
    </row>
    <row r="208" spans="1:15" hidden="1" x14ac:dyDescent="0.3">
      <c r="A208">
        <v>10</v>
      </c>
      <c r="B208" s="1" t="s">
        <v>11254</v>
      </c>
      <c r="C208">
        <v>1001</v>
      </c>
      <c r="D208" s="1" t="s">
        <v>11255</v>
      </c>
      <c r="E208">
        <v>100114</v>
      </c>
      <c r="F208" s="1" t="s">
        <v>11810</v>
      </c>
      <c r="G208">
        <v>100114005</v>
      </c>
      <c r="H208">
        <v>5</v>
      </c>
      <c r="I208" s="1" t="s">
        <v>11811</v>
      </c>
      <c r="J208" s="1" t="s">
        <v>11812</v>
      </c>
      <c r="K208" s="1" t="s">
        <v>11813</v>
      </c>
      <c r="L208" s="1" t="s">
        <v>11814</v>
      </c>
      <c r="M208" s="1" t="s">
        <v>11815</v>
      </c>
      <c r="N208" s="1">
        <f>+Categorias[[#This Row],[Id_producto]]</f>
        <v>100114</v>
      </c>
      <c r="O208" s="1">
        <f>+Categorias[[#This Row],[Id_categoría]]</f>
        <v>100114005</v>
      </c>
    </row>
    <row r="209" spans="1:15" hidden="1" x14ac:dyDescent="0.3">
      <c r="A209">
        <v>10</v>
      </c>
      <c r="B209" s="1" t="s">
        <v>11254</v>
      </c>
      <c r="C209">
        <v>1001</v>
      </c>
      <c r="D209" s="1" t="s">
        <v>11255</v>
      </c>
      <c r="E209">
        <v>100114</v>
      </c>
      <c r="F209" s="1" t="s">
        <v>11810</v>
      </c>
      <c r="G209">
        <v>100114006</v>
      </c>
      <c r="H209">
        <v>6</v>
      </c>
      <c r="I209" s="1" t="s">
        <v>11816</v>
      </c>
      <c r="J209" s="1" t="s">
        <v>11817</v>
      </c>
      <c r="K209" s="1" t="s">
        <v>11818</v>
      </c>
      <c r="L209" s="1" t="s">
        <v>11819</v>
      </c>
      <c r="M209" s="1" t="s">
        <v>11820</v>
      </c>
      <c r="N209" s="1">
        <f>+Categorias[[#This Row],[Id_producto]]</f>
        <v>100114</v>
      </c>
      <c r="O209" s="1">
        <f>+Categorias[[#This Row],[Id_categoría]]</f>
        <v>100114006</v>
      </c>
    </row>
    <row r="210" spans="1:15" hidden="1" x14ac:dyDescent="0.3">
      <c r="A210">
        <v>10</v>
      </c>
      <c r="B210" s="1" t="s">
        <v>11254</v>
      </c>
      <c r="C210">
        <v>1001</v>
      </c>
      <c r="D210" s="1" t="s">
        <v>11255</v>
      </c>
      <c r="E210">
        <v>100114</v>
      </c>
      <c r="F210" s="1" t="s">
        <v>11810</v>
      </c>
      <c r="G210">
        <v>100114007</v>
      </c>
      <c r="H210">
        <v>7</v>
      </c>
      <c r="I210" s="1" t="s">
        <v>11821</v>
      </c>
      <c r="J210" s="1" t="s">
        <v>11822</v>
      </c>
      <c r="K210" s="1" t="s">
        <v>11823</v>
      </c>
      <c r="L210" s="1" t="s">
        <v>11824</v>
      </c>
      <c r="M210" s="1" t="s">
        <v>11825</v>
      </c>
      <c r="N210" s="1">
        <f>+Categorias[[#This Row],[Id_producto]]</f>
        <v>100114</v>
      </c>
      <c r="O210" s="1">
        <f>+Categorias[[#This Row],[Id_categoría]]</f>
        <v>100114007</v>
      </c>
    </row>
    <row r="211" spans="1:15" hidden="1" x14ac:dyDescent="0.3">
      <c r="A211">
        <v>10</v>
      </c>
      <c r="B211" s="1" t="s">
        <v>11254</v>
      </c>
      <c r="C211">
        <v>1001</v>
      </c>
      <c r="D211" s="1" t="s">
        <v>11255</v>
      </c>
      <c r="E211">
        <v>100114</v>
      </c>
      <c r="F211" s="1" t="s">
        <v>11810</v>
      </c>
      <c r="G211">
        <v>100114008</v>
      </c>
      <c r="H211">
        <v>8</v>
      </c>
      <c r="I211" s="1" t="s">
        <v>11826</v>
      </c>
      <c r="J211" s="1" t="s">
        <v>11827</v>
      </c>
      <c r="K211" s="1" t="s">
        <v>11828</v>
      </c>
      <c r="L211" s="1" t="s">
        <v>11829</v>
      </c>
      <c r="M211" s="1" t="s">
        <v>11830</v>
      </c>
      <c r="N211" s="1">
        <f>+Categorias[[#This Row],[Id_producto]]</f>
        <v>100114</v>
      </c>
      <c r="O211" s="1">
        <f>+Categorias[[#This Row],[Id_categoría]]</f>
        <v>100114008</v>
      </c>
    </row>
    <row r="212" spans="1:15" hidden="1" x14ac:dyDescent="0.3">
      <c r="A212">
        <v>10</v>
      </c>
      <c r="B212" s="1" t="s">
        <v>11254</v>
      </c>
      <c r="C212">
        <v>1001</v>
      </c>
      <c r="D212" s="1" t="s">
        <v>11255</v>
      </c>
      <c r="E212">
        <v>100114</v>
      </c>
      <c r="F212" s="1" t="s">
        <v>11810</v>
      </c>
      <c r="G212">
        <v>100114009</v>
      </c>
      <c r="H212">
        <v>9</v>
      </c>
      <c r="I212" s="1" t="s">
        <v>11831</v>
      </c>
      <c r="J212" s="1" t="s">
        <v>11832</v>
      </c>
      <c r="K212" s="1" t="s">
        <v>11833</v>
      </c>
      <c r="L212" s="1" t="s">
        <v>11834</v>
      </c>
      <c r="M212" s="1" t="s">
        <v>11835</v>
      </c>
      <c r="N212" s="1">
        <f>+Categorias[[#This Row],[Id_producto]]</f>
        <v>100114</v>
      </c>
      <c r="O212" s="1">
        <f>+Categorias[[#This Row],[Id_categoría]]</f>
        <v>100114009</v>
      </c>
    </row>
    <row r="213" spans="1:15" hidden="1" x14ac:dyDescent="0.3">
      <c r="A213">
        <v>10</v>
      </c>
      <c r="B213" s="1" t="s">
        <v>11254</v>
      </c>
      <c r="C213">
        <v>1001</v>
      </c>
      <c r="D213" s="1" t="s">
        <v>11255</v>
      </c>
      <c r="E213">
        <v>100114</v>
      </c>
      <c r="F213" s="1" t="s">
        <v>11810</v>
      </c>
      <c r="G213">
        <v>100114010</v>
      </c>
      <c r="H213">
        <v>10</v>
      </c>
      <c r="I213" s="1" t="s">
        <v>11836</v>
      </c>
      <c r="J213" s="1" t="s">
        <v>11837</v>
      </c>
      <c r="K213" s="1" t="s">
        <v>11838</v>
      </c>
      <c r="L213" s="1" t="s">
        <v>11839</v>
      </c>
      <c r="M213" s="1" t="s">
        <v>11840</v>
      </c>
      <c r="N213" s="1">
        <f>+Categorias[[#This Row],[Id_producto]]</f>
        <v>100114</v>
      </c>
      <c r="O213" s="1">
        <f>+Categorias[[#This Row],[Id_categoría]]</f>
        <v>100114010</v>
      </c>
    </row>
    <row r="214" spans="1:15" hidden="1" x14ac:dyDescent="0.3">
      <c r="A214">
        <v>10</v>
      </c>
      <c r="B214" s="1" t="s">
        <v>11254</v>
      </c>
      <c r="C214">
        <v>1001</v>
      </c>
      <c r="D214" s="1" t="s">
        <v>11255</v>
      </c>
      <c r="E214">
        <v>100114</v>
      </c>
      <c r="F214" s="1" t="s">
        <v>11810</v>
      </c>
      <c r="G214">
        <v>100114011</v>
      </c>
      <c r="H214">
        <v>11</v>
      </c>
      <c r="I214" s="1" t="s">
        <v>11841</v>
      </c>
      <c r="J214" s="1" t="s">
        <v>11842</v>
      </c>
      <c r="K214" s="1" t="s">
        <v>11843</v>
      </c>
      <c r="L214" s="1" t="s">
        <v>11844</v>
      </c>
      <c r="M214" s="1" t="s">
        <v>11845</v>
      </c>
      <c r="N214" s="1">
        <f>+Categorias[[#This Row],[Id_producto]]</f>
        <v>100114</v>
      </c>
      <c r="O214" s="1">
        <f>+Categorias[[#This Row],[Id_categoría]]</f>
        <v>100114011</v>
      </c>
    </row>
    <row r="215" spans="1:15" hidden="1" x14ac:dyDescent="0.3">
      <c r="A215">
        <v>10</v>
      </c>
      <c r="B215" s="1" t="s">
        <v>11254</v>
      </c>
      <c r="C215">
        <v>1001</v>
      </c>
      <c r="D215" s="1" t="s">
        <v>11255</v>
      </c>
      <c r="E215">
        <v>100114</v>
      </c>
      <c r="F215" s="1" t="s">
        <v>11810</v>
      </c>
      <c r="G215">
        <v>100114012</v>
      </c>
      <c r="H215">
        <v>12</v>
      </c>
      <c r="I215" s="1" t="s">
        <v>11846</v>
      </c>
      <c r="J215" s="1" t="s">
        <v>11847</v>
      </c>
      <c r="K215" s="1" t="s">
        <v>11848</v>
      </c>
      <c r="L215" s="1" t="s">
        <v>11849</v>
      </c>
      <c r="M215" s="1" t="s">
        <v>11850</v>
      </c>
      <c r="N215" s="1">
        <f>+Categorias[[#This Row],[Id_producto]]</f>
        <v>100114</v>
      </c>
      <c r="O215" s="1">
        <f>+Categorias[[#This Row],[Id_categoría]]</f>
        <v>100114012</v>
      </c>
    </row>
    <row r="216" spans="1:15" hidden="1" x14ac:dyDescent="0.3">
      <c r="A216">
        <v>10</v>
      </c>
      <c r="B216" s="1" t="s">
        <v>11254</v>
      </c>
      <c r="C216">
        <v>1001</v>
      </c>
      <c r="D216" s="1" t="s">
        <v>11255</v>
      </c>
      <c r="E216">
        <v>100114</v>
      </c>
      <c r="F216" s="1" t="s">
        <v>11810</v>
      </c>
      <c r="G216">
        <v>100114013</v>
      </c>
      <c r="H216">
        <v>13</v>
      </c>
      <c r="I216" s="1" t="s">
        <v>11851</v>
      </c>
      <c r="J216" s="1" t="s">
        <v>11852</v>
      </c>
      <c r="K216" s="1" t="s">
        <v>11853</v>
      </c>
      <c r="L216" s="1" t="s">
        <v>11854</v>
      </c>
      <c r="M216" s="1" t="s">
        <v>11855</v>
      </c>
      <c r="N216" s="1">
        <f>+Categorias[[#This Row],[Id_producto]]</f>
        <v>100114</v>
      </c>
      <c r="O216" s="1">
        <f>+Categorias[[#This Row],[Id_categoría]]</f>
        <v>100114013</v>
      </c>
    </row>
    <row r="217" spans="1:15" hidden="1" x14ac:dyDescent="0.3">
      <c r="A217">
        <v>10</v>
      </c>
      <c r="B217" s="1" t="s">
        <v>11254</v>
      </c>
      <c r="C217">
        <v>1001</v>
      </c>
      <c r="D217" s="1" t="s">
        <v>11255</v>
      </c>
      <c r="E217">
        <v>100114</v>
      </c>
      <c r="F217" s="1" t="s">
        <v>11810</v>
      </c>
      <c r="G217">
        <v>100114014</v>
      </c>
      <c r="H217">
        <v>14</v>
      </c>
      <c r="I217" s="1" t="s">
        <v>11856</v>
      </c>
      <c r="J217" s="1" t="s">
        <v>11857</v>
      </c>
      <c r="K217" s="1" t="s">
        <v>11858</v>
      </c>
      <c r="L217" s="1" t="s">
        <v>11859</v>
      </c>
      <c r="M217" s="1" t="s">
        <v>11860</v>
      </c>
      <c r="N217" s="1">
        <f>+Categorias[[#This Row],[Id_producto]]</f>
        <v>100114</v>
      </c>
      <c r="O217" s="1">
        <f>+Categorias[[#This Row],[Id_categoría]]</f>
        <v>100114014</v>
      </c>
    </row>
    <row r="218" spans="1:15" hidden="1" x14ac:dyDescent="0.3">
      <c r="A218">
        <v>10</v>
      </c>
      <c r="B218" s="1" t="s">
        <v>11254</v>
      </c>
      <c r="C218">
        <v>1001</v>
      </c>
      <c r="D218" s="1" t="s">
        <v>11255</v>
      </c>
      <c r="E218">
        <v>100114</v>
      </c>
      <c r="F218" s="1" t="s">
        <v>11810</v>
      </c>
      <c r="G218">
        <v>100114015</v>
      </c>
      <c r="H218">
        <v>15</v>
      </c>
      <c r="I218" s="1" t="s">
        <v>11861</v>
      </c>
      <c r="J218" s="1" t="s">
        <v>11862</v>
      </c>
      <c r="K218" s="1" t="s">
        <v>11863</v>
      </c>
      <c r="L218" s="1" t="s">
        <v>11864</v>
      </c>
      <c r="M218" s="1" t="s">
        <v>11865</v>
      </c>
      <c r="N218" s="1">
        <f>+Categorias[[#This Row],[Id_producto]]</f>
        <v>100114</v>
      </c>
      <c r="O218" s="1">
        <f>+Categorias[[#This Row],[Id_categoría]]</f>
        <v>100114015</v>
      </c>
    </row>
    <row r="219" spans="1:15" hidden="1" x14ac:dyDescent="0.3">
      <c r="A219">
        <v>10</v>
      </c>
      <c r="B219" s="1" t="s">
        <v>11254</v>
      </c>
      <c r="C219">
        <v>1001</v>
      </c>
      <c r="D219" s="1" t="s">
        <v>11255</v>
      </c>
      <c r="E219">
        <v>100117</v>
      </c>
      <c r="F219" s="1" t="s">
        <v>11866</v>
      </c>
      <c r="G219">
        <v>100117005</v>
      </c>
      <c r="H219">
        <v>5</v>
      </c>
      <c r="I219" s="1" t="s">
        <v>2235</v>
      </c>
      <c r="J219" s="1" t="s">
        <v>11867</v>
      </c>
      <c r="K219" s="1" t="s">
        <v>11868</v>
      </c>
      <c r="L219" s="1" t="s">
        <v>11869</v>
      </c>
      <c r="M219" s="1" t="s">
        <v>11870</v>
      </c>
      <c r="N219" s="1">
        <f>+Categorias[[#This Row],[Id_producto]]</f>
        <v>100117</v>
      </c>
      <c r="O219" s="1">
        <f>+Categorias[[#This Row],[Id_categoría]]</f>
        <v>100117005</v>
      </c>
    </row>
    <row r="220" spans="1:15" hidden="1" x14ac:dyDescent="0.3">
      <c r="A220">
        <v>10</v>
      </c>
      <c r="B220" s="1" t="s">
        <v>11254</v>
      </c>
      <c r="C220">
        <v>1001</v>
      </c>
      <c r="D220" s="1" t="s">
        <v>11255</v>
      </c>
      <c r="E220">
        <v>100117</v>
      </c>
      <c r="F220" s="1" t="s">
        <v>11866</v>
      </c>
      <c r="G220">
        <v>100117006</v>
      </c>
      <c r="H220">
        <v>6</v>
      </c>
      <c r="I220" s="1" t="s">
        <v>11871</v>
      </c>
      <c r="J220" s="1" t="s">
        <v>11872</v>
      </c>
      <c r="K220" s="1" t="s">
        <v>11873</v>
      </c>
      <c r="L220" s="1" t="s">
        <v>11874</v>
      </c>
      <c r="M220" s="1" t="s">
        <v>11875</v>
      </c>
      <c r="N220" s="1">
        <f>+Categorias[[#This Row],[Id_producto]]</f>
        <v>100117</v>
      </c>
      <c r="O220" s="1">
        <f>+Categorias[[#This Row],[Id_categoría]]</f>
        <v>100117006</v>
      </c>
    </row>
    <row r="221" spans="1:15" hidden="1" x14ac:dyDescent="0.3">
      <c r="A221">
        <v>10</v>
      </c>
      <c r="B221" s="1" t="s">
        <v>11254</v>
      </c>
      <c r="C221">
        <v>1002</v>
      </c>
      <c r="D221" s="1" t="s">
        <v>11876</v>
      </c>
      <c r="E221">
        <v>100202</v>
      </c>
      <c r="F221" s="1" t="s">
        <v>11991</v>
      </c>
      <c r="G221">
        <v>100202005</v>
      </c>
      <c r="H221">
        <v>5</v>
      </c>
      <c r="I221" s="1" t="s">
        <v>11992</v>
      </c>
      <c r="J221" s="1" t="s">
        <v>11993</v>
      </c>
      <c r="K221" s="1" t="s">
        <v>11994</v>
      </c>
      <c r="L221" s="1" t="s">
        <v>11995</v>
      </c>
      <c r="M221" s="1" t="s">
        <v>11996</v>
      </c>
      <c r="N221" s="1">
        <f>+Categorias[[#This Row],[Id_producto]]</f>
        <v>100202</v>
      </c>
      <c r="O221" s="1">
        <f>+Categorias[[#This Row],[Id_categoría]]</f>
        <v>100202005</v>
      </c>
    </row>
    <row r="222" spans="1:15" hidden="1" x14ac:dyDescent="0.3">
      <c r="A222">
        <v>10</v>
      </c>
      <c r="B222" s="1" t="s">
        <v>11254</v>
      </c>
      <c r="C222">
        <v>1002</v>
      </c>
      <c r="D222" s="1" t="s">
        <v>11876</v>
      </c>
      <c r="E222">
        <v>100202</v>
      </c>
      <c r="F222" s="1" t="s">
        <v>11991</v>
      </c>
      <c r="G222">
        <v>100202006</v>
      </c>
      <c r="H222">
        <v>6</v>
      </c>
      <c r="I222" s="1" t="s">
        <v>11997</v>
      </c>
      <c r="J222" s="1" t="s">
        <v>11998</v>
      </c>
      <c r="K222" s="1" t="s">
        <v>11999</v>
      </c>
      <c r="L222" s="1" t="s">
        <v>12000</v>
      </c>
      <c r="M222" s="1" t="s">
        <v>12001</v>
      </c>
      <c r="N222" s="1">
        <f>+Categorias[[#This Row],[Id_producto]]</f>
        <v>100202</v>
      </c>
      <c r="O222" s="1">
        <f>+Categorias[[#This Row],[Id_categoría]]</f>
        <v>100202006</v>
      </c>
    </row>
    <row r="223" spans="1:15" hidden="1" x14ac:dyDescent="0.3">
      <c r="A223">
        <v>10</v>
      </c>
      <c r="B223" s="1" t="s">
        <v>11254</v>
      </c>
      <c r="C223">
        <v>1002</v>
      </c>
      <c r="D223" s="1" t="s">
        <v>11876</v>
      </c>
      <c r="E223">
        <v>100202</v>
      </c>
      <c r="F223" s="1" t="s">
        <v>11991</v>
      </c>
      <c r="G223">
        <v>100202007</v>
      </c>
      <c r="H223">
        <v>7</v>
      </c>
      <c r="I223" s="1" t="s">
        <v>12002</v>
      </c>
      <c r="J223" s="1" t="s">
        <v>12003</v>
      </c>
      <c r="K223" s="1" t="s">
        <v>12004</v>
      </c>
      <c r="L223" s="1" t="s">
        <v>12005</v>
      </c>
      <c r="M223" s="1" t="s">
        <v>12006</v>
      </c>
      <c r="N223" s="1">
        <f>+Categorias[[#This Row],[Id_producto]]</f>
        <v>100202</v>
      </c>
      <c r="O223" s="1">
        <f>+Categorias[[#This Row],[Id_categoría]]</f>
        <v>100202007</v>
      </c>
    </row>
    <row r="224" spans="1:15" hidden="1" x14ac:dyDescent="0.3">
      <c r="A224">
        <v>10</v>
      </c>
      <c r="B224" s="1" t="s">
        <v>11254</v>
      </c>
      <c r="C224">
        <v>1002</v>
      </c>
      <c r="D224" s="1" t="s">
        <v>11876</v>
      </c>
      <c r="E224">
        <v>100202</v>
      </c>
      <c r="F224" s="1" t="s">
        <v>11991</v>
      </c>
      <c r="G224">
        <v>100202008</v>
      </c>
      <c r="H224">
        <v>8</v>
      </c>
      <c r="I224" s="1" t="s">
        <v>12007</v>
      </c>
      <c r="J224" s="1" t="s">
        <v>12008</v>
      </c>
      <c r="K224" s="1" t="s">
        <v>12009</v>
      </c>
      <c r="L224" s="1" t="s">
        <v>12010</v>
      </c>
      <c r="M224" s="1" t="s">
        <v>12011</v>
      </c>
      <c r="N224" s="1">
        <f>+Categorias[[#This Row],[Id_producto]]</f>
        <v>100202</v>
      </c>
      <c r="O224" s="1">
        <f>+Categorias[[#This Row],[Id_categoría]]</f>
        <v>100202008</v>
      </c>
    </row>
    <row r="225" spans="1:15" hidden="1" x14ac:dyDescent="0.3">
      <c r="A225">
        <v>10</v>
      </c>
      <c r="B225" s="1" t="s">
        <v>11254</v>
      </c>
      <c r="C225">
        <v>1002</v>
      </c>
      <c r="D225" s="1" t="s">
        <v>11876</v>
      </c>
      <c r="E225">
        <v>100202</v>
      </c>
      <c r="F225" s="1" t="s">
        <v>11991</v>
      </c>
      <c r="G225">
        <v>100202009</v>
      </c>
      <c r="H225">
        <v>9</v>
      </c>
      <c r="I225" s="1" t="s">
        <v>12012</v>
      </c>
      <c r="J225" s="1" t="s">
        <v>12013</v>
      </c>
      <c r="K225" s="1" t="s">
        <v>12014</v>
      </c>
      <c r="L225" s="1" t="s">
        <v>12015</v>
      </c>
      <c r="M225" s="1" t="s">
        <v>12016</v>
      </c>
      <c r="N225" s="1">
        <f>+Categorias[[#This Row],[Id_producto]]</f>
        <v>100202</v>
      </c>
      <c r="O225" s="1">
        <f>+Categorias[[#This Row],[Id_categoría]]</f>
        <v>100202009</v>
      </c>
    </row>
    <row r="226" spans="1:15" hidden="1" x14ac:dyDescent="0.3">
      <c r="A226">
        <v>10</v>
      </c>
      <c r="B226" s="1" t="s">
        <v>11254</v>
      </c>
      <c r="C226">
        <v>1002</v>
      </c>
      <c r="D226" s="1" t="s">
        <v>11876</v>
      </c>
      <c r="E226">
        <v>100202</v>
      </c>
      <c r="F226" s="1" t="s">
        <v>11991</v>
      </c>
      <c r="G226">
        <v>100202010</v>
      </c>
      <c r="H226">
        <v>10</v>
      </c>
      <c r="I226" s="1" t="s">
        <v>12017</v>
      </c>
      <c r="J226" s="1" t="s">
        <v>12018</v>
      </c>
      <c r="K226" s="1" t="s">
        <v>12019</v>
      </c>
      <c r="L226" s="1" t="s">
        <v>12020</v>
      </c>
      <c r="M226" s="1" t="s">
        <v>12021</v>
      </c>
      <c r="N226" s="1">
        <f>+Categorias[[#This Row],[Id_producto]]</f>
        <v>100202</v>
      </c>
      <c r="O226" s="1">
        <f>+Categorias[[#This Row],[Id_categoría]]</f>
        <v>100202010</v>
      </c>
    </row>
    <row r="227" spans="1:15" hidden="1" x14ac:dyDescent="0.3">
      <c r="A227">
        <v>10</v>
      </c>
      <c r="B227" s="1" t="s">
        <v>11254</v>
      </c>
      <c r="C227">
        <v>1002</v>
      </c>
      <c r="D227" s="1" t="s">
        <v>11876</v>
      </c>
      <c r="E227">
        <v>100202</v>
      </c>
      <c r="F227" s="1" t="s">
        <v>11991</v>
      </c>
      <c r="G227">
        <v>100202011</v>
      </c>
      <c r="H227">
        <v>11</v>
      </c>
      <c r="I227" s="1" t="s">
        <v>12022</v>
      </c>
      <c r="J227" s="1" t="s">
        <v>12023</v>
      </c>
      <c r="K227" s="1" t="s">
        <v>12024</v>
      </c>
      <c r="L227" s="1" t="s">
        <v>12025</v>
      </c>
      <c r="M227" s="1" t="s">
        <v>12026</v>
      </c>
      <c r="N227" s="1">
        <f>+Categorias[[#This Row],[Id_producto]]</f>
        <v>100202</v>
      </c>
      <c r="O227" s="1">
        <f>+Categorias[[#This Row],[Id_categoría]]</f>
        <v>100202011</v>
      </c>
    </row>
    <row r="228" spans="1:15" hidden="1" x14ac:dyDescent="0.3">
      <c r="A228">
        <v>10</v>
      </c>
      <c r="B228" s="1" t="s">
        <v>11254</v>
      </c>
      <c r="C228">
        <v>1002</v>
      </c>
      <c r="D228" s="1" t="s">
        <v>11876</v>
      </c>
      <c r="E228">
        <v>100202</v>
      </c>
      <c r="F228" s="1" t="s">
        <v>11991</v>
      </c>
      <c r="G228">
        <v>100202012</v>
      </c>
      <c r="H228">
        <v>12</v>
      </c>
      <c r="I228" s="1" t="s">
        <v>12027</v>
      </c>
      <c r="J228" s="1" t="s">
        <v>12028</v>
      </c>
      <c r="K228" s="1" t="s">
        <v>12029</v>
      </c>
      <c r="L228" s="1" t="s">
        <v>12030</v>
      </c>
      <c r="M228" s="1" t="s">
        <v>12031</v>
      </c>
      <c r="N228" s="1">
        <f>+Categorias[[#This Row],[Id_producto]]</f>
        <v>100202</v>
      </c>
      <c r="O228" s="1">
        <f>+Categorias[[#This Row],[Id_categoría]]</f>
        <v>100202012</v>
      </c>
    </row>
    <row r="229" spans="1:15" hidden="1" x14ac:dyDescent="0.3">
      <c r="A229">
        <v>10</v>
      </c>
      <c r="B229" s="1" t="s">
        <v>11254</v>
      </c>
      <c r="C229">
        <v>1002</v>
      </c>
      <c r="D229" s="1" t="s">
        <v>11876</v>
      </c>
      <c r="E229">
        <v>100202</v>
      </c>
      <c r="F229" s="1" t="s">
        <v>11991</v>
      </c>
      <c r="G229">
        <v>100202013</v>
      </c>
      <c r="H229">
        <v>13</v>
      </c>
      <c r="I229" s="1" t="s">
        <v>12032</v>
      </c>
      <c r="J229" s="1" t="s">
        <v>12033</v>
      </c>
      <c r="K229" s="1" t="s">
        <v>12034</v>
      </c>
      <c r="L229" s="1" t="s">
        <v>12035</v>
      </c>
      <c r="M229" s="1" t="s">
        <v>12036</v>
      </c>
      <c r="N229" s="1">
        <f>+Categorias[[#This Row],[Id_producto]]</f>
        <v>100202</v>
      </c>
      <c r="O229" s="1">
        <f>+Categorias[[#This Row],[Id_categoría]]</f>
        <v>100202013</v>
      </c>
    </row>
    <row r="230" spans="1:15" hidden="1" x14ac:dyDescent="0.3">
      <c r="A230">
        <v>10</v>
      </c>
      <c r="B230" s="1" t="s">
        <v>11254</v>
      </c>
      <c r="C230">
        <v>1002</v>
      </c>
      <c r="D230" s="1" t="s">
        <v>11876</v>
      </c>
      <c r="E230">
        <v>100202</v>
      </c>
      <c r="F230" s="1" t="s">
        <v>11991</v>
      </c>
      <c r="G230">
        <v>100202014</v>
      </c>
      <c r="H230">
        <v>14</v>
      </c>
      <c r="I230" s="1" t="s">
        <v>12037</v>
      </c>
      <c r="J230" s="1" t="s">
        <v>12038</v>
      </c>
      <c r="K230" s="1" t="s">
        <v>12039</v>
      </c>
      <c r="L230" s="1" t="s">
        <v>12040</v>
      </c>
      <c r="M230" s="1" t="s">
        <v>12041</v>
      </c>
      <c r="N230" s="1">
        <f>+Categorias[[#This Row],[Id_producto]]</f>
        <v>100202</v>
      </c>
      <c r="O230" s="1">
        <f>+Categorias[[#This Row],[Id_categoría]]</f>
        <v>100202014</v>
      </c>
    </row>
    <row r="231" spans="1:15" hidden="1" x14ac:dyDescent="0.3">
      <c r="A231">
        <v>10</v>
      </c>
      <c r="B231" s="1" t="s">
        <v>11254</v>
      </c>
      <c r="C231">
        <v>1002</v>
      </c>
      <c r="D231" s="1" t="s">
        <v>11876</v>
      </c>
      <c r="E231">
        <v>100202</v>
      </c>
      <c r="F231" s="1" t="s">
        <v>11991</v>
      </c>
      <c r="G231">
        <v>100202015</v>
      </c>
      <c r="H231">
        <v>15</v>
      </c>
      <c r="I231" s="1" t="s">
        <v>12042</v>
      </c>
      <c r="J231" s="1" t="s">
        <v>12043</v>
      </c>
      <c r="K231" s="1" t="s">
        <v>12044</v>
      </c>
      <c r="L231" s="1" t="s">
        <v>12045</v>
      </c>
      <c r="M231" s="1" t="s">
        <v>12046</v>
      </c>
      <c r="N231" s="1">
        <f>+Categorias[[#This Row],[Id_producto]]</f>
        <v>100202</v>
      </c>
      <c r="O231" s="1">
        <f>+Categorias[[#This Row],[Id_categoría]]</f>
        <v>100202015</v>
      </c>
    </row>
    <row r="232" spans="1:15" hidden="1" x14ac:dyDescent="0.3">
      <c r="A232">
        <v>10</v>
      </c>
      <c r="B232" s="1" t="s">
        <v>11254</v>
      </c>
      <c r="C232">
        <v>1002</v>
      </c>
      <c r="D232" s="1" t="s">
        <v>11876</v>
      </c>
      <c r="E232">
        <v>100202</v>
      </c>
      <c r="F232" s="1" t="s">
        <v>11991</v>
      </c>
      <c r="G232">
        <v>100202016</v>
      </c>
      <c r="H232">
        <v>16</v>
      </c>
      <c r="I232" s="1" t="s">
        <v>12047</v>
      </c>
      <c r="J232" s="1" t="s">
        <v>12048</v>
      </c>
      <c r="K232" s="1" t="s">
        <v>12049</v>
      </c>
      <c r="L232" s="1" t="s">
        <v>12050</v>
      </c>
      <c r="M232" s="1" t="s">
        <v>12051</v>
      </c>
      <c r="N232" s="1">
        <f>+Categorias[[#This Row],[Id_producto]]</f>
        <v>100202</v>
      </c>
      <c r="O232" s="1">
        <f>+Categorias[[#This Row],[Id_categoría]]</f>
        <v>100202016</v>
      </c>
    </row>
    <row r="233" spans="1:15" hidden="1" x14ac:dyDescent="0.3">
      <c r="A233">
        <v>10</v>
      </c>
      <c r="B233" s="1" t="s">
        <v>11254</v>
      </c>
      <c r="C233">
        <v>1002</v>
      </c>
      <c r="D233" s="1" t="s">
        <v>11876</v>
      </c>
      <c r="E233">
        <v>100202</v>
      </c>
      <c r="F233" s="1" t="s">
        <v>11991</v>
      </c>
      <c r="G233">
        <v>100202017</v>
      </c>
      <c r="H233">
        <v>17</v>
      </c>
      <c r="I233" s="1" t="s">
        <v>12052</v>
      </c>
      <c r="J233" s="1" t="s">
        <v>12053</v>
      </c>
      <c r="K233" s="1" t="s">
        <v>12054</v>
      </c>
      <c r="L233" s="1" t="s">
        <v>12055</v>
      </c>
      <c r="M233" s="1" t="s">
        <v>12056</v>
      </c>
      <c r="N233" s="1">
        <f>+Categorias[[#This Row],[Id_producto]]</f>
        <v>100202</v>
      </c>
      <c r="O233" s="1">
        <f>+Categorias[[#This Row],[Id_categoría]]</f>
        <v>100202017</v>
      </c>
    </row>
    <row r="234" spans="1:15" hidden="1" x14ac:dyDescent="0.3">
      <c r="A234">
        <v>10</v>
      </c>
      <c r="B234" s="1" t="s">
        <v>11254</v>
      </c>
      <c r="C234">
        <v>1002</v>
      </c>
      <c r="D234" s="1" t="s">
        <v>11876</v>
      </c>
      <c r="E234">
        <v>100202</v>
      </c>
      <c r="F234" s="1" t="s">
        <v>11991</v>
      </c>
      <c r="G234">
        <v>100202018</v>
      </c>
      <c r="H234">
        <v>18</v>
      </c>
      <c r="I234" s="1" t="s">
        <v>12057</v>
      </c>
      <c r="J234" s="1" t="s">
        <v>12058</v>
      </c>
      <c r="K234" s="1" t="s">
        <v>12059</v>
      </c>
      <c r="L234" s="1" t="s">
        <v>12060</v>
      </c>
      <c r="M234" s="1" t="s">
        <v>12061</v>
      </c>
      <c r="N234" s="1">
        <f>+Categorias[[#This Row],[Id_producto]]</f>
        <v>100202</v>
      </c>
      <c r="O234" s="1">
        <f>+Categorias[[#This Row],[Id_categoría]]</f>
        <v>100202018</v>
      </c>
    </row>
    <row r="235" spans="1:15" hidden="1" x14ac:dyDescent="0.3">
      <c r="A235">
        <v>10</v>
      </c>
      <c r="B235" s="1" t="s">
        <v>11254</v>
      </c>
      <c r="C235">
        <v>1002</v>
      </c>
      <c r="D235" s="1" t="s">
        <v>11876</v>
      </c>
      <c r="E235">
        <v>100202</v>
      </c>
      <c r="F235" s="1" t="s">
        <v>11991</v>
      </c>
      <c r="G235">
        <v>100202019</v>
      </c>
      <c r="H235">
        <v>19</v>
      </c>
      <c r="I235" s="1" t="s">
        <v>12062</v>
      </c>
      <c r="J235" s="1" t="s">
        <v>12063</v>
      </c>
      <c r="K235" s="1" t="s">
        <v>12064</v>
      </c>
      <c r="L235" s="1" t="s">
        <v>12065</v>
      </c>
      <c r="M235" s="1" t="s">
        <v>12066</v>
      </c>
      <c r="N235" s="1">
        <f>+Categorias[[#This Row],[Id_producto]]</f>
        <v>100202</v>
      </c>
      <c r="O235" s="1">
        <f>+Categorias[[#This Row],[Id_categoría]]</f>
        <v>100202019</v>
      </c>
    </row>
    <row r="236" spans="1:15" hidden="1" x14ac:dyDescent="0.3">
      <c r="A236">
        <v>10</v>
      </c>
      <c r="B236" s="1" t="s">
        <v>11254</v>
      </c>
      <c r="C236">
        <v>1002</v>
      </c>
      <c r="D236" s="1" t="s">
        <v>11876</v>
      </c>
      <c r="E236">
        <v>100202</v>
      </c>
      <c r="F236" s="1" t="s">
        <v>11991</v>
      </c>
      <c r="G236">
        <v>100202020</v>
      </c>
      <c r="H236">
        <v>20</v>
      </c>
      <c r="I236" s="1" t="s">
        <v>12067</v>
      </c>
      <c r="J236" s="1" t="s">
        <v>12068</v>
      </c>
      <c r="K236" s="1" t="s">
        <v>12069</v>
      </c>
      <c r="L236" s="1" t="s">
        <v>12070</v>
      </c>
      <c r="M236" s="1" t="s">
        <v>12071</v>
      </c>
      <c r="N236" s="1">
        <f>+Categorias[[#This Row],[Id_producto]]</f>
        <v>100202</v>
      </c>
      <c r="O236" s="1">
        <f>+Categorias[[#This Row],[Id_categoría]]</f>
        <v>100202020</v>
      </c>
    </row>
    <row r="237" spans="1:15" hidden="1" x14ac:dyDescent="0.3">
      <c r="A237">
        <v>10</v>
      </c>
      <c r="B237" s="1" t="s">
        <v>11254</v>
      </c>
      <c r="C237">
        <v>1002</v>
      </c>
      <c r="D237" s="1" t="s">
        <v>11876</v>
      </c>
      <c r="E237">
        <v>100202</v>
      </c>
      <c r="F237" s="1" t="s">
        <v>11991</v>
      </c>
      <c r="G237">
        <v>100202021</v>
      </c>
      <c r="H237">
        <v>21</v>
      </c>
      <c r="I237" s="1" t="s">
        <v>11991</v>
      </c>
      <c r="J237" s="1" t="s">
        <v>12072</v>
      </c>
      <c r="K237" s="1" t="s">
        <v>12073</v>
      </c>
      <c r="L237" s="1" t="s">
        <v>12074</v>
      </c>
      <c r="M237" s="1" t="s">
        <v>12075</v>
      </c>
      <c r="N237" s="1">
        <f>+Categorias[[#This Row],[Id_producto]]</f>
        <v>100202</v>
      </c>
      <c r="O237" s="1">
        <f>+Categorias[[#This Row],[Id_categoría]]</f>
        <v>100202021</v>
      </c>
    </row>
    <row r="238" spans="1:15" hidden="1" x14ac:dyDescent="0.3">
      <c r="A238">
        <v>10</v>
      </c>
      <c r="B238" s="1" t="s">
        <v>11254</v>
      </c>
      <c r="C238">
        <v>1002</v>
      </c>
      <c r="D238" s="1" t="s">
        <v>11876</v>
      </c>
      <c r="E238">
        <v>100202</v>
      </c>
      <c r="F238" s="1" t="s">
        <v>11991</v>
      </c>
      <c r="G238">
        <v>100202022</v>
      </c>
      <c r="H238">
        <v>22</v>
      </c>
      <c r="I238" s="1" t="s">
        <v>25966</v>
      </c>
      <c r="J238" s="1" t="s">
        <v>25967</v>
      </c>
      <c r="K238" s="1" t="s">
        <v>25968</v>
      </c>
      <c r="L238" s="1" t="s">
        <v>25969</v>
      </c>
      <c r="M238" s="1" t="s">
        <v>25970</v>
      </c>
      <c r="N238" s="1">
        <f>+Categorias[[#This Row],[Id_producto]]</f>
        <v>100202</v>
      </c>
      <c r="O238" s="1">
        <f>+Categorias[[#This Row],[Id_categoría]]</f>
        <v>100202022</v>
      </c>
    </row>
    <row r="239" spans="1:15" hidden="1" x14ac:dyDescent="0.3">
      <c r="A239">
        <v>10</v>
      </c>
      <c r="B239" s="1" t="s">
        <v>11254</v>
      </c>
      <c r="C239">
        <v>1002</v>
      </c>
      <c r="D239" s="1" t="s">
        <v>11876</v>
      </c>
      <c r="E239">
        <v>100202</v>
      </c>
      <c r="F239" s="1" t="s">
        <v>11991</v>
      </c>
      <c r="G239">
        <v>100202023</v>
      </c>
      <c r="H239">
        <v>23</v>
      </c>
      <c r="I239" s="1" t="s">
        <v>25971</v>
      </c>
      <c r="J239" s="1" t="s">
        <v>25972</v>
      </c>
      <c r="K239" s="1" t="s">
        <v>25973</v>
      </c>
      <c r="L239" s="1" t="s">
        <v>25974</v>
      </c>
      <c r="M239" s="1" t="s">
        <v>25975</v>
      </c>
      <c r="N239" s="1">
        <f>+Categorias[[#This Row],[Id_producto]]</f>
        <v>100202</v>
      </c>
      <c r="O239" s="1">
        <f>+Categorias[[#This Row],[Id_categoría]]</f>
        <v>100202023</v>
      </c>
    </row>
    <row r="240" spans="1:15" hidden="1" x14ac:dyDescent="0.3">
      <c r="A240">
        <v>10</v>
      </c>
      <c r="B240" s="1" t="s">
        <v>11254</v>
      </c>
      <c r="C240">
        <v>1002</v>
      </c>
      <c r="D240" s="1" t="s">
        <v>11876</v>
      </c>
      <c r="E240">
        <v>100202</v>
      </c>
      <c r="F240" s="1" t="s">
        <v>11991</v>
      </c>
      <c r="G240">
        <v>100202024</v>
      </c>
      <c r="H240">
        <v>24</v>
      </c>
      <c r="I240" s="1" t="s">
        <v>25976</v>
      </c>
      <c r="J240" s="1" t="s">
        <v>25977</v>
      </c>
      <c r="K240" s="1" t="s">
        <v>25978</v>
      </c>
      <c r="L240" s="1" t="s">
        <v>25979</v>
      </c>
      <c r="M240" s="1" t="s">
        <v>25980</v>
      </c>
      <c r="N240" s="1">
        <f>+Categorias[[#This Row],[Id_producto]]</f>
        <v>100202</v>
      </c>
      <c r="O240" s="1">
        <f>+Categorias[[#This Row],[Id_categoría]]</f>
        <v>100202024</v>
      </c>
    </row>
    <row r="241" spans="1:15" hidden="1" x14ac:dyDescent="0.3">
      <c r="A241">
        <v>10</v>
      </c>
      <c r="B241" s="1" t="s">
        <v>11254</v>
      </c>
      <c r="C241">
        <v>1002</v>
      </c>
      <c r="D241" s="1" t="s">
        <v>11876</v>
      </c>
      <c r="E241">
        <v>100202</v>
      </c>
      <c r="F241" s="1" t="s">
        <v>11991</v>
      </c>
      <c r="G241">
        <v>100202025</v>
      </c>
      <c r="H241">
        <v>25</v>
      </c>
      <c r="I241" s="1" t="s">
        <v>25981</v>
      </c>
      <c r="J241" s="1" t="s">
        <v>25982</v>
      </c>
      <c r="K241" s="1" t="s">
        <v>25983</v>
      </c>
      <c r="L241" s="1" t="s">
        <v>25984</v>
      </c>
      <c r="M241" s="1" t="s">
        <v>25985</v>
      </c>
      <c r="N241" s="1">
        <f>+Categorias[[#This Row],[Id_producto]]</f>
        <v>100202</v>
      </c>
      <c r="O241" s="1">
        <f>+Categorias[[#This Row],[Id_categoría]]</f>
        <v>100202025</v>
      </c>
    </row>
    <row r="242" spans="1:15" hidden="1" x14ac:dyDescent="0.3">
      <c r="A242">
        <v>10</v>
      </c>
      <c r="B242" s="1" t="s">
        <v>11254</v>
      </c>
      <c r="C242">
        <v>1002</v>
      </c>
      <c r="D242" s="1" t="s">
        <v>11876</v>
      </c>
      <c r="E242">
        <v>100202</v>
      </c>
      <c r="F242" s="1" t="s">
        <v>11991</v>
      </c>
      <c r="G242">
        <v>100202026</v>
      </c>
      <c r="H242">
        <v>26</v>
      </c>
      <c r="I242" s="1" t="s">
        <v>25986</v>
      </c>
      <c r="J242" s="1" t="s">
        <v>25987</v>
      </c>
      <c r="K242" s="1" t="s">
        <v>25988</v>
      </c>
      <c r="L242" s="1" t="s">
        <v>25989</v>
      </c>
      <c r="M242" s="1" t="s">
        <v>25990</v>
      </c>
      <c r="N242" s="1">
        <f>+Categorias[[#This Row],[Id_producto]]</f>
        <v>100202</v>
      </c>
      <c r="O242" s="1">
        <f>+Categorias[[#This Row],[Id_categoría]]</f>
        <v>100202026</v>
      </c>
    </row>
    <row r="243" spans="1:15" hidden="1" x14ac:dyDescent="0.3">
      <c r="A243">
        <v>10</v>
      </c>
      <c r="B243" s="1" t="s">
        <v>11254</v>
      </c>
      <c r="C243">
        <v>1002</v>
      </c>
      <c r="D243" s="1" t="s">
        <v>11876</v>
      </c>
      <c r="E243">
        <v>100202</v>
      </c>
      <c r="F243" s="1" t="s">
        <v>11991</v>
      </c>
      <c r="G243">
        <v>100202027</v>
      </c>
      <c r="H243">
        <v>27</v>
      </c>
      <c r="I243" s="1" t="s">
        <v>25991</v>
      </c>
      <c r="J243" s="1" t="s">
        <v>25992</v>
      </c>
      <c r="K243" s="1" t="s">
        <v>25993</v>
      </c>
      <c r="L243" s="1" t="s">
        <v>25994</v>
      </c>
      <c r="M243" s="1" t="s">
        <v>25995</v>
      </c>
      <c r="N243" s="1">
        <f>+Categorias[[#This Row],[Id_producto]]</f>
        <v>100202</v>
      </c>
      <c r="O243" s="1">
        <f>+Categorias[[#This Row],[Id_categoría]]</f>
        <v>100202027</v>
      </c>
    </row>
    <row r="244" spans="1:15" hidden="1" x14ac:dyDescent="0.3">
      <c r="A244">
        <v>10</v>
      </c>
      <c r="B244" s="1" t="s">
        <v>11254</v>
      </c>
      <c r="C244">
        <v>1002</v>
      </c>
      <c r="D244" s="1" t="s">
        <v>11876</v>
      </c>
      <c r="E244">
        <v>100203</v>
      </c>
      <c r="F244" s="1" t="s">
        <v>12076</v>
      </c>
      <c r="G244">
        <v>100203005</v>
      </c>
      <c r="H244">
        <v>5</v>
      </c>
      <c r="I244" s="1" t="s">
        <v>12077</v>
      </c>
      <c r="J244" s="1" t="s">
        <v>12078</v>
      </c>
      <c r="K244" s="1" t="s">
        <v>12079</v>
      </c>
      <c r="L244" s="1" t="s">
        <v>12080</v>
      </c>
      <c r="M244" s="1" t="s">
        <v>12081</v>
      </c>
      <c r="N244" s="1">
        <f>+Categorias[[#This Row],[Id_producto]]</f>
        <v>100203</v>
      </c>
      <c r="O244" s="1">
        <f>+Categorias[[#This Row],[Id_categoría]]</f>
        <v>100203005</v>
      </c>
    </row>
    <row r="245" spans="1:15" hidden="1" x14ac:dyDescent="0.3">
      <c r="A245">
        <v>10</v>
      </c>
      <c r="B245" s="1" t="s">
        <v>11254</v>
      </c>
      <c r="C245">
        <v>1002</v>
      </c>
      <c r="D245" s="1" t="s">
        <v>11876</v>
      </c>
      <c r="E245">
        <v>100203</v>
      </c>
      <c r="F245" s="1" t="s">
        <v>12076</v>
      </c>
      <c r="G245">
        <v>100203006</v>
      </c>
      <c r="H245">
        <v>6</v>
      </c>
      <c r="I245" s="1" t="s">
        <v>12082</v>
      </c>
      <c r="J245" s="1" t="s">
        <v>12083</v>
      </c>
      <c r="K245" s="1" t="s">
        <v>12084</v>
      </c>
      <c r="L245" s="1" t="s">
        <v>12085</v>
      </c>
      <c r="M245" s="1" t="s">
        <v>12086</v>
      </c>
      <c r="N245" s="1">
        <f>+Categorias[[#This Row],[Id_producto]]</f>
        <v>100203</v>
      </c>
      <c r="O245" s="1">
        <f>+Categorias[[#This Row],[Id_categoría]]</f>
        <v>100203006</v>
      </c>
    </row>
    <row r="246" spans="1:15" hidden="1" x14ac:dyDescent="0.3">
      <c r="A246">
        <v>10</v>
      </c>
      <c r="B246" s="1" t="s">
        <v>11254</v>
      </c>
      <c r="C246">
        <v>1002</v>
      </c>
      <c r="D246" s="1" t="s">
        <v>11876</v>
      </c>
      <c r="E246">
        <v>100203</v>
      </c>
      <c r="F246" s="1" t="s">
        <v>12076</v>
      </c>
      <c r="G246">
        <v>100203007</v>
      </c>
      <c r="H246">
        <v>7</v>
      </c>
      <c r="I246" s="1" t="s">
        <v>12087</v>
      </c>
      <c r="J246" s="1" t="s">
        <v>12088</v>
      </c>
      <c r="K246" s="1" t="s">
        <v>12089</v>
      </c>
      <c r="L246" s="1" t="s">
        <v>12090</v>
      </c>
      <c r="M246" s="1" t="s">
        <v>12091</v>
      </c>
      <c r="N246" s="1">
        <f>+Categorias[[#This Row],[Id_producto]]</f>
        <v>100203</v>
      </c>
      <c r="O246" s="1">
        <f>+Categorias[[#This Row],[Id_categoría]]</f>
        <v>100203007</v>
      </c>
    </row>
    <row r="247" spans="1:15" hidden="1" x14ac:dyDescent="0.3">
      <c r="A247">
        <v>10</v>
      </c>
      <c r="B247" s="1" t="s">
        <v>11254</v>
      </c>
      <c r="C247">
        <v>1002</v>
      </c>
      <c r="D247" s="1" t="s">
        <v>11876</v>
      </c>
      <c r="E247">
        <v>100203</v>
      </c>
      <c r="F247" s="1" t="s">
        <v>12076</v>
      </c>
      <c r="G247">
        <v>100203008</v>
      </c>
      <c r="H247">
        <v>8</v>
      </c>
      <c r="I247" s="1" t="s">
        <v>12092</v>
      </c>
      <c r="J247" s="1" t="s">
        <v>12093</v>
      </c>
      <c r="K247" s="1" t="s">
        <v>12094</v>
      </c>
      <c r="L247" s="1" t="s">
        <v>12095</v>
      </c>
      <c r="M247" s="1" t="s">
        <v>12096</v>
      </c>
      <c r="N247" s="1">
        <f>+Categorias[[#This Row],[Id_producto]]</f>
        <v>100203</v>
      </c>
      <c r="O247" s="1">
        <f>+Categorias[[#This Row],[Id_categoría]]</f>
        <v>100203008</v>
      </c>
    </row>
    <row r="248" spans="1:15" hidden="1" x14ac:dyDescent="0.3">
      <c r="A248">
        <v>10</v>
      </c>
      <c r="B248" s="1" t="s">
        <v>11254</v>
      </c>
      <c r="C248">
        <v>1002</v>
      </c>
      <c r="D248" s="1" t="s">
        <v>11876</v>
      </c>
      <c r="E248">
        <v>100203</v>
      </c>
      <c r="F248" s="1" t="s">
        <v>12076</v>
      </c>
      <c r="G248">
        <v>100203009</v>
      </c>
      <c r="H248">
        <v>9</v>
      </c>
      <c r="I248" s="1" t="s">
        <v>12097</v>
      </c>
      <c r="J248" s="1" t="s">
        <v>12098</v>
      </c>
      <c r="K248" s="1" t="s">
        <v>12099</v>
      </c>
      <c r="L248" s="1" t="s">
        <v>12100</v>
      </c>
      <c r="M248" s="1" t="s">
        <v>12101</v>
      </c>
      <c r="N248" s="1">
        <f>+Categorias[[#This Row],[Id_producto]]</f>
        <v>100203</v>
      </c>
      <c r="O248" s="1">
        <f>+Categorias[[#This Row],[Id_categoría]]</f>
        <v>100203009</v>
      </c>
    </row>
    <row r="249" spans="1:15" hidden="1" x14ac:dyDescent="0.3">
      <c r="A249">
        <v>10</v>
      </c>
      <c r="B249" s="1" t="s">
        <v>11254</v>
      </c>
      <c r="C249">
        <v>1002</v>
      </c>
      <c r="D249" s="1" t="s">
        <v>11876</v>
      </c>
      <c r="E249">
        <v>100203</v>
      </c>
      <c r="F249" s="1" t="s">
        <v>12076</v>
      </c>
      <c r="G249">
        <v>100203010</v>
      </c>
      <c r="H249">
        <v>10</v>
      </c>
      <c r="I249" s="1" t="s">
        <v>12102</v>
      </c>
      <c r="J249" s="1" t="s">
        <v>12103</v>
      </c>
      <c r="K249" s="1" t="s">
        <v>12104</v>
      </c>
      <c r="L249" s="1" t="s">
        <v>12105</v>
      </c>
      <c r="M249" s="1" t="s">
        <v>12106</v>
      </c>
      <c r="N249" s="1">
        <f>+Categorias[[#This Row],[Id_producto]]</f>
        <v>100203</v>
      </c>
      <c r="O249" s="1">
        <f>+Categorias[[#This Row],[Id_categoría]]</f>
        <v>100203010</v>
      </c>
    </row>
    <row r="250" spans="1:15" hidden="1" x14ac:dyDescent="0.3">
      <c r="A250">
        <v>10</v>
      </c>
      <c r="B250" s="1" t="s">
        <v>11254</v>
      </c>
      <c r="C250">
        <v>1002</v>
      </c>
      <c r="D250" s="1" t="s">
        <v>11876</v>
      </c>
      <c r="E250">
        <v>100203</v>
      </c>
      <c r="F250" s="1" t="s">
        <v>12076</v>
      </c>
      <c r="G250">
        <v>100203011</v>
      </c>
      <c r="H250">
        <v>11</v>
      </c>
      <c r="I250" s="1" t="s">
        <v>25996</v>
      </c>
      <c r="J250" s="1" t="s">
        <v>25997</v>
      </c>
      <c r="K250" s="1" t="s">
        <v>25998</v>
      </c>
      <c r="L250" s="1" t="s">
        <v>25999</v>
      </c>
      <c r="M250" s="1" t="s">
        <v>26000</v>
      </c>
      <c r="N250" s="1">
        <f>+Categorias[[#This Row],[Id_producto]]</f>
        <v>100203</v>
      </c>
      <c r="O250" s="1">
        <f>+Categorias[[#This Row],[Id_categoría]]</f>
        <v>100203011</v>
      </c>
    </row>
    <row r="251" spans="1:15" hidden="1" x14ac:dyDescent="0.3">
      <c r="A251">
        <v>10</v>
      </c>
      <c r="B251" s="1" t="s">
        <v>11254</v>
      </c>
      <c r="C251">
        <v>1002</v>
      </c>
      <c r="D251" s="1" t="s">
        <v>11876</v>
      </c>
      <c r="E251">
        <v>100203</v>
      </c>
      <c r="F251" s="1" t="s">
        <v>12076</v>
      </c>
      <c r="G251">
        <v>100203012</v>
      </c>
      <c r="H251">
        <v>12</v>
      </c>
      <c r="I251" s="1" t="s">
        <v>26001</v>
      </c>
      <c r="J251" s="1" t="s">
        <v>26002</v>
      </c>
      <c r="K251" s="1" t="s">
        <v>26003</v>
      </c>
      <c r="L251" s="1" t="s">
        <v>26004</v>
      </c>
      <c r="M251" s="1" t="s">
        <v>26005</v>
      </c>
      <c r="N251" s="1">
        <f>+Categorias[[#This Row],[Id_producto]]</f>
        <v>100203</v>
      </c>
      <c r="O251" s="1">
        <f>+Categorias[[#This Row],[Id_categoría]]</f>
        <v>100203012</v>
      </c>
    </row>
    <row r="252" spans="1:15" hidden="1" x14ac:dyDescent="0.3">
      <c r="A252">
        <v>10</v>
      </c>
      <c r="B252" s="1" t="s">
        <v>11254</v>
      </c>
      <c r="C252">
        <v>1002</v>
      </c>
      <c r="D252" s="1" t="s">
        <v>11876</v>
      </c>
      <c r="E252">
        <v>100203</v>
      </c>
      <c r="F252" s="1" t="s">
        <v>12076</v>
      </c>
      <c r="G252">
        <v>100203013</v>
      </c>
      <c r="H252">
        <v>13</v>
      </c>
      <c r="I252" s="1" t="s">
        <v>26006</v>
      </c>
      <c r="J252" s="1" t="s">
        <v>26007</v>
      </c>
      <c r="K252" s="1" t="s">
        <v>26008</v>
      </c>
      <c r="L252" s="1" t="s">
        <v>26009</v>
      </c>
      <c r="M252" s="1" t="s">
        <v>26010</v>
      </c>
      <c r="N252" s="1">
        <f>+Categorias[[#This Row],[Id_producto]]</f>
        <v>100203</v>
      </c>
      <c r="O252" s="1">
        <f>+Categorias[[#This Row],[Id_categoría]]</f>
        <v>100203013</v>
      </c>
    </row>
    <row r="253" spans="1:15" hidden="1" x14ac:dyDescent="0.3">
      <c r="A253">
        <v>10</v>
      </c>
      <c r="B253" s="1" t="s">
        <v>11254</v>
      </c>
      <c r="C253">
        <v>1002</v>
      </c>
      <c r="D253" s="1" t="s">
        <v>11876</v>
      </c>
      <c r="E253">
        <v>100203</v>
      </c>
      <c r="F253" s="1" t="s">
        <v>12076</v>
      </c>
      <c r="G253">
        <v>100203014</v>
      </c>
      <c r="H253">
        <v>14</v>
      </c>
      <c r="I253" s="1" t="s">
        <v>26011</v>
      </c>
      <c r="J253" s="1" t="s">
        <v>26012</v>
      </c>
      <c r="K253" s="1" t="s">
        <v>26013</v>
      </c>
      <c r="L253" s="1" t="s">
        <v>26014</v>
      </c>
      <c r="M253" s="1" t="s">
        <v>26015</v>
      </c>
      <c r="N253" s="1">
        <f>+Categorias[[#This Row],[Id_producto]]</f>
        <v>100203</v>
      </c>
      <c r="O253" s="1">
        <f>+Categorias[[#This Row],[Id_categoría]]</f>
        <v>100203014</v>
      </c>
    </row>
    <row r="254" spans="1:15" hidden="1" x14ac:dyDescent="0.3">
      <c r="A254">
        <v>10</v>
      </c>
      <c r="B254" s="1" t="s">
        <v>11254</v>
      </c>
      <c r="C254">
        <v>1002</v>
      </c>
      <c r="D254" s="1" t="s">
        <v>11876</v>
      </c>
      <c r="E254">
        <v>100203</v>
      </c>
      <c r="F254" s="1" t="s">
        <v>12076</v>
      </c>
      <c r="G254">
        <v>100203015</v>
      </c>
      <c r="H254">
        <v>15</v>
      </c>
      <c r="I254" s="1" t="s">
        <v>26016</v>
      </c>
      <c r="J254" s="1" t="s">
        <v>26017</v>
      </c>
      <c r="K254" s="1" t="s">
        <v>26018</v>
      </c>
      <c r="L254" s="1" t="s">
        <v>26019</v>
      </c>
      <c r="M254" s="1" t="s">
        <v>26020</v>
      </c>
      <c r="N254" s="1">
        <f>+Categorias[[#This Row],[Id_producto]]</f>
        <v>100203</v>
      </c>
      <c r="O254" s="1">
        <f>+Categorias[[#This Row],[Id_categoría]]</f>
        <v>100203015</v>
      </c>
    </row>
    <row r="255" spans="1:15" hidden="1" x14ac:dyDescent="0.3">
      <c r="A255">
        <v>10</v>
      </c>
      <c r="B255" s="1" t="s">
        <v>11254</v>
      </c>
      <c r="C255">
        <v>1002</v>
      </c>
      <c r="D255" s="1" t="s">
        <v>11876</v>
      </c>
      <c r="E255">
        <v>100203</v>
      </c>
      <c r="F255" s="1" t="s">
        <v>12076</v>
      </c>
      <c r="G255">
        <v>100203016</v>
      </c>
      <c r="H255">
        <v>16</v>
      </c>
      <c r="I255" s="1" t="s">
        <v>26021</v>
      </c>
      <c r="J255" s="1" t="s">
        <v>26022</v>
      </c>
      <c r="K255" s="1" t="s">
        <v>26023</v>
      </c>
      <c r="L255" s="1" t="s">
        <v>26024</v>
      </c>
      <c r="M255" s="1" t="s">
        <v>26025</v>
      </c>
      <c r="N255" s="1">
        <f>+Categorias[[#This Row],[Id_producto]]</f>
        <v>100203</v>
      </c>
      <c r="O255" s="1">
        <f>+Categorias[[#This Row],[Id_categoría]]</f>
        <v>100203016</v>
      </c>
    </row>
    <row r="256" spans="1:15" hidden="1" x14ac:dyDescent="0.3">
      <c r="A256">
        <v>10</v>
      </c>
      <c r="B256" s="1" t="s">
        <v>11254</v>
      </c>
      <c r="C256">
        <v>1002</v>
      </c>
      <c r="D256" s="1" t="s">
        <v>11876</v>
      </c>
      <c r="E256">
        <v>100204</v>
      </c>
      <c r="F256" s="1" t="s">
        <v>12107</v>
      </c>
      <c r="G256">
        <v>100204005</v>
      </c>
      <c r="H256">
        <v>5</v>
      </c>
      <c r="I256" s="1" t="s">
        <v>12108</v>
      </c>
      <c r="J256" s="1" t="s">
        <v>12109</v>
      </c>
      <c r="K256" s="1" t="s">
        <v>12110</v>
      </c>
      <c r="L256" s="1" t="s">
        <v>12111</v>
      </c>
      <c r="M256" s="1" t="s">
        <v>12112</v>
      </c>
      <c r="N256" s="1">
        <f>+Categorias[[#This Row],[Id_producto]]</f>
        <v>100204</v>
      </c>
      <c r="O256" s="1">
        <f>+Categorias[[#This Row],[Id_categoría]]</f>
        <v>100204005</v>
      </c>
    </row>
    <row r="257" spans="1:15" hidden="1" x14ac:dyDescent="0.3">
      <c r="A257">
        <v>10</v>
      </c>
      <c r="B257" s="1" t="s">
        <v>11254</v>
      </c>
      <c r="C257">
        <v>1002</v>
      </c>
      <c r="D257" s="1" t="s">
        <v>11876</v>
      </c>
      <c r="E257">
        <v>100204</v>
      </c>
      <c r="F257" s="1" t="s">
        <v>12107</v>
      </c>
      <c r="G257">
        <v>100204006</v>
      </c>
      <c r="H257">
        <v>6</v>
      </c>
      <c r="I257" s="1" t="s">
        <v>12113</v>
      </c>
      <c r="J257" s="1" t="s">
        <v>12114</v>
      </c>
      <c r="K257" s="1" t="s">
        <v>12115</v>
      </c>
      <c r="L257" s="1" t="s">
        <v>12116</v>
      </c>
      <c r="M257" s="1" t="s">
        <v>12117</v>
      </c>
      <c r="N257" s="1">
        <f>+Categorias[[#This Row],[Id_producto]]</f>
        <v>100204</v>
      </c>
      <c r="O257" s="1">
        <f>+Categorias[[#This Row],[Id_categoría]]</f>
        <v>100204006</v>
      </c>
    </row>
    <row r="258" spans="1:15" hidden="1" x14ac:dyDescent="0.3">
      <c r="A258">
        <v>10</v>
      </c>
      <c r="B258" s="1" t="s">
        <v>11254</v>
      </c>
      <c r="C258">
        <v>1002</v>
      </c>
      <c r="D258" s="1" t="s">
        <v>11876</v>
      </c>
      <c r="E258">
        <v>100204</v>
      </c>
      <c r="F258" s="1" t="s">
        <v>12107</v>
      </c>
      <c r="G258">
        <v>100204007</v>
      </c>
      <c r="H258">
        <v>7</v>
      </c>
      <c r="I258" s="1" t="s">
        <v>12118</v>
      </c>
      <c r="J258" s="1" t="s">
        <v>12119</v>
      </c>
      <c r="K258" s="1" t="s">
        <v>12120</v>
      </c>
      <c r="L258" s="1" t="s">
        <v>12121</v>
      </c>
      <c r="M258" s="1" t="s">
        <v>12122</v>
      </c>
      <c r="N258" s="1">
        <f>+Categorias[[#This Row],[Id_producto]]</f>
        <v>100204</v>
      </c>
      <c r="O258" s="1">
        <f>+Categorias[[#This Row],[Id_categoría]]</f>
        <v>100204007</v>
      </c>
    </row>
    <row r="259" spans="1:15" hidden="1" x14ac:dyDescent="0.3">
      <c r="A259">
        <v>10</v>
      </c>
      <c r="B259" s="1" t="s">
        <v>11254</v>
      </c>
      <c r="C259">
        <v>1002</v>
      </c>
      <c r="D259" s="1" t="s">
        <v>11876</v>
      </c>
      <c r="E259">
        <v>100204</v>
      </c>
      <c r="F259" s="1" t="s">
        <v>12107</v>
      </c>
      <c r="G259">
        <v>100204008</v>
      </c>
      <c r="H259">
        <v>8</v>
      </c>
      <c r="I259" s="1" t="s">
        <v>12123</v>
      </c>
      <c r="J259" s="1" t="s">
        <v>12124</v>
      </c>
      <c r="K259" s="1" t="s">
        <v>12125</v>
      </c>
      <c r="L259" s="1" t="s">
        <v>12126</v>
      </c>
      <c r="M259" s="1" t="s">
        <v>12127</v>
      </c>
      <c r="N259" s="1">
        <f>+Categorias[[#This Row],[Id_producto]]</f>
        <v>100204</v>
      </c>
      <c r="O259" s="1">
        <f>+Categorias[[#This Row],[Id_categoría]]</f>
        <v>100204008</v>
      </c>
    </row>
    <row r="260" spans="1:15" hidden="1" x14ac:dyDescent="0.3">
      <c r="A260">
        <v>10</v>
      </c>
      <c r="B260" s="1" t="s">
        <v>11254</v>
      </c>
      <c r="C260">
        <v>1002</v>
      </c>
      <c r="D260" s="1" t="s">
        <v>11876</v>
      </c>
      <c r="E260">
        <v>100204</v>
      </c>
      <c r="F260" s="1" t="s">
        <v>12107</v>
      </c>
      <c r="G260">
        <v>100204009</v>
      </c>
      <c r="H260">
        <v>9</v>
      </c>
      <c r="I260" s="1" t="s">
        <v>12128</v>
      </c>
      <c r="J260" s="1" t="s">
        <v>12129</v>
      </c>
      <c r="K260" s="1" t="s">
        <v>12130</v>
      </c>
      <c r="L260" s="1" t="s">
        <v>12131</v>
      </c>
      <c r="M260" s="1" t="s">
        <v>12132</v>
      </c>
      <c r="N260" s="1">
        <f>+Categorias[[#This Row],[Id_producto]]</f>
        <v>100204</v>
      </c>
      <c r="O260" s="1">
        <f>+Categorias[[#This Row],[Id_categoría]]</f>
        <v>100204009</v>
      </c>
    </row>
    <row r="261" spans="1:15" hidden="1" x14ac:dyDescent="0.3">
      <c r="A261">
        <v>10</v>
      </c>
      <c r="B261" s="1" t="s">
        <v>11254</v>
      </c>
      <c r="C261">
        <v>1002</v>
      </c>
      <c r="D261" s="1" t="s">
        <v>11876</v>
      </c>
      <c r="E261">
        <v>100204</v>
      </c>
      <c r="F261" s="1" t="s">
        <v>12107</v>
      </c>
      <c r="G261">
        <v>100204010</v>
      </c>
      <c r="H261">
        <v>10</v>
      </c>
      <c r="I261" s="1" t="s">
        <v>12107</v>
      </c>
      <c r="J261" s="1" t="s">
        <v>12133</v>
      </c>
      <c r="K261" s="1" t="s">
        <v>12134</v>
      </c>
      <c r="L261" s="1" t="s">
        <v>12135</v>
      </c>
      <c r="M261" s="1" t="s">
        <v>12136</v>
      </c>
      <c r="N261" s="1">
        <f>+Categorias[[#This Row],[Id_producto]]</f>
        <v>100204</v>
      </c>
      <c r="O261" s="1">
        <f>+Categorias[[#This Row],[Id_categoría]]</f>
        <v>100204010</v>
      </c>
    </row>
    <row r="262" spans="1:15" hidden="1" x14ac:dyDescent="0.3">
      <c r="A262">
        <v>10</v>
      </c>
      <c r="B262" s="1" t="s">
        <v>11254</v>
      </c>
      <c r="C262">
        <v>1002</v>
      </c>
      <c r="D262" s="1" t="s">
        <v>11876</v>
      </c>
      <c r="E262">
        <v>100204</v>
      </c>
      <c r="F262" s="1" t="s">
        <v>12107</v>
      </c>
      <c r="G262">
        <v>100204011</v>
      </c>
      <c r="H262">
        <v>11</v>
      </c>
      <c r="I262" s="1" t="s">
        <v>26026</v>
      </c>
      <c r="J262" s="1" t="s">
        <v>26027</v>
      </c>
      <c r="K262" s="1" t="s">
        <v>26028</v>
      </c>
      <c r="L262" s="1" t="s">
        <v>26029</v>
      </c>
      <c r="M262" s="1" t="s">
        <v>26030</v>
      </c>
      <c r="N262" s="1">
        <f>+Categorias[[#This Row],[Id_producto]]</f>
        <v>100204</v>
      </c>
      <c r="O262" s="1">
        <f>+Categorias[[#This Row],[Id_categoría]]</f>
        <v>100204011</v>
      </c>
    </row>
    <row r="263" spans="1:15" hidden="1" x14ac:dyDescent="0.3">
      <c r="A263">
        <v>10</v>
      </c>
      <c r="B263" s="1" t="s">
        <v>11254</v>
      </c>
      <c r="C263">
        <v>1002</v>
      </c>
      <c r="D263" s="1" t="s">
        <v>11876</v>
      </c>
      <c r="E263">
        <v>100204</v>
      </c>
      <c r="F263" s="1" t="s">
        <v>12107</v>
      </c>
      <c r="G263">
        <v>100204012</v>
      </c>
      <c r="H263">
        <v>12</v>
      </c>
      <c r="I263" s="1" t="s">
        <v>26031</v>
      </c>
      <c r="J263" s="1" t="s">
        <v>26032</v>
      </c>
      <c r="K263" s="1" t="s">
        <v>26033</v>
      </c>
      <c r="L263" s="1" t="s">
        <v>26034</v>
      </c>
      <c r="M263" s="1" t="s">
        <v>26035</v>
      </c>
      <c r="N263" s="1">
        <f>+Categorias[[#This Row],[Id_producto]]</f>
        <v>100204</v>
      </c>
      <c r="O263" s="1">
        <f>+Categorias[[#This Row],[Id_categoría]]</f>
        <v>100204012</v>
      </c>
    </row>
    <row r="264" spans="1:15" hidden="1" x14ac:dyDescent="0.3">
      <c r="A264">
        <v>10</v>
      </c>
      <c r="B264" s="1" t="s">
        <v>11254</v>
      </c>
      <c r="C264">
        <v>1002</v>
      </c>
      <c r="D264" s="1" t="s">
        <v>11876</v>
      </c>
      <c r="E264">
        <v>100204</v>
      </c>
      <c r="F264" s="1" t="s">
        <v>12107</v>
      </c>
      <c r="G264">
        <v>100204013</v>
      </c>
      <c r="H264">
        <v>13</v>
      </c>
      <c r="I264" s="1" t="s">
        <v>26036</v>
      </c>
      <c r="J264" s="1" t="s">
        <v>26037</v>
      </c>
      <c r="K264" s="1" t="s">
        <v>26038</v>
      </c>
      <c r="L264" s="1" t="s">
        <v>26039</v>
      </c>
      <c r="M264" s="1" t="s">
        <v>26040</v>
      </c>
      <c r="N264" s="1">
        <f>+Categorias[[#This Row],[Id_producto]]</f>
        <v>100204</v>
      </c>
      <c r="O264" s="1">
        <f>+Categorias[[#This Row],[Id_categoría]]</f>
        <v>100204013</v>
      </c>
    </row>
    <row r="265" spans="1:15" hidden="1" x14ac:dyDescent="0.3">
      <c r="A265">
        <v>10</v>
      </c>
      <c r="B265" s="1" t="s">
        <v>11254</v>
      </c>
      <c r="C265">
        <v>1002</v>
      </c>
      <c r="D265" s="1" t="s">
        <v>11876</v>
      </c>
      <c r="E265">
        <v>100206</v>
      </c>
      <c r="F265" s="1" t="s">
        <v>12137</v>
      </c>
      <c r="G265">
        <v>100206005</v>
      </c>
      <c r="H265">
        <v>5</v>
      </c>
      <c r="I265" s="1" t="s">
        <v>12138</v>
      </c>
      <c r="J265" s="1" t="s">
        <v>12139</v>
      </c>
      <c r="K265" s="1" t="s">
        <v>12140</v>
      </c>
      <c r="L265" s="1" t="s">
        <v>12141</v>
      </c>
      <c r="M265" s="1" t="s">
        <v>12142</v>
      </c>
      <c r="N265" s="1">
        <f>+Categorias[[#This Row],[Id_producto]]</f>
        <v>100206</v>
      </c>
      <c r="O265" s="1">
        <f>+Categorias[[#This Row],[Id_categoría]]</f>
        <v>100206005</v>
      </c>
    </row>
    <row r="266" spans="1:15" hidden="1" x14ac:dyDescent="0.3">
      <c r="A266">
        <v>10</v>
      </c>
      <c r="B266" s="1" t="s">
        <v>11254</v>
      </c>
      <c r="C266">
        <v>1002</v>
      </c>
      <c r="D266" s="1" t="s">
        <v>11876</v>
      </c>
      <c r="E266">
        <v>100206</v>
      </c>
      <c r="F266" s="1" t="s">
        <v>12137</v>
      </c>
      <c r="G266">
        <v>100206006</v>
      </c>
      <c r="H266">
        <v>6</v>
      </c>
      <c r="I266" s="1" t="s">
        <v>12143</v>
      </c>
      <c r="J266" s="1" t="s">
        <v>12144</v>
      </c>
      <c r="K266" s="1" t="s">
        <v>12145</v>
      </c>
      <c r="L266" s="1" t="s">
        <v>12146</v>
      </c>
      <c r="M266" s="1" t="s">
        <v>12147</v>
      </c>
      <c r="N266" s="1">
        <f>+Categorias[[#This Row],[Id_producto]]</f>
        <v>100206</v>
      </c>
      <c r="O266" s="1">
        <f>+Categorias[[#This Row],[Id_categoría]]</f>
        <v>100206006</v>
      </c>
    </row>
    <row r="267" spans="1:15" hidden="1" x14ac:dyDescent="0.3">
      <c r="A267">
        <v>10</v>
      </c>
      <c r="B267" s="1" t="s">
        <v>11254</v>
      </c>
      <c r="C267">
        <v>1002</v>
      </c>
      <c r="D267" s="1" t="s">
        <v>11876</v>
      </c>
      <c r="E267">
        <v>100206</v>
      </c>
      <c r="F267" s="1" t="s">
        <v>12137</v>
      </c>
      <c r="G267">
        <v>100206007</v>
      </c>
      <c r="H267">
        <v>7</v>
      </c>
      <c r="I267" s="1" t="s">
        <v>12148</v>
      </c>
      <c r="J267" s="1" t="s">
        <v>12149</v>
      </c>
      <c r="K267" s="1" t="s">
        <v>12150</v>
      </c>
      <c r="L267" s="1" t="s">
        <v>12151</v>
      </c>
      <c r="M267" s="1" t="s">
        <v>12152</v>
      </c>
      <c r="N267" s="1">
        <f>+Categorias[[#This Row],[Id_producto]]</f>
        <v>100206</v>
      </c>
      <c r="O267" s="1">
        <f>+Categorias[[#This Row],[Id_categoría]]</f>
        <v>100206007</v>
      </c>
    </row>
    <row r="268" spans="1:15" hidden="1" x14ac:dyDescent="0.3">
      <c r="A268">
        <v>10</v>
      </c>
      <c r="B268" s="1" t="s">
        <v>11254</v>
      </c>
      <c r="C268">
        <v>1002</v>
      </c>
      <c r="D268" s="1" t="s">
        <v>11876</v>
      </c>
      <c r="E268">
        <v>100206</v>
      </c>
      <c r="F268" s="1" t="s">
        <v>12137</v>
      </c>
      <c r="G268">
        <v>100206008</v>
      </c>
      <c r="H268">
        <v>8</v>
      </c>
      <c r="I268" s="1" t="s">
        <v>12153</v>
      </c>
      <c r="J268" s="1" t="s">
        <v>12154</v>
      </c>
      <c r="K268" s="1" t="s">
        <v>12155</v>
      </c>
      <c r="L268" s="1" t="s">
        <v>12156</v>
      </c>
      <c r="M268" s="1" t="s">
        <v>12157</v>
      </c>
      <c r="N268" s="1">
        <f>+Categorias[[#This Row],[Id_producto]]</f>
        <v>100206</v>
      </c>
      <c r="O268" s="1">
        <f>+Categorias[[#This Row],[Id_categoría]]</f>
        <v>100206008</v>
      </c>
    </row>
    <row r="269" spans="1:15" hidden="1" x14ac:dyDescent="0.3">
      <c r="A269">
        <v>10</v>
      </c>
      <c r="B269" s="1" t="s">
        <v>11254</v>
      </c>
      <c r="C269">
        <v>1002</v>
      </c>
      <c r="D269" s="1" t="s">
        <v>11876</v>
      </c>
      <c r="E269">
        <v>100206</v>
      </c>
      <c r="F269" s="1" t="s">
        <v>12137</v>
      </c>
      <c r="G269">
        <v>100206009</v>
      </c>
      <c r="H269">
        <v>9</v>
      </c>
      <c r="I269" s="1" t="s">
        <v>12158</v>
      </c>
      <c r="J269" s="1" t="s">
        <v>12159</v>
      </c>
      <c r="K269" s="1" t="s">
        <v>12160</v>
      </c>
      <c r="L269" s="1" t="s">
        <v>12161</v>
      </c>
      <c r="M269" s="1" t="s">
        <v>12162</v>
      </c>
      <c r="N269" s="1">
        <f>+Categorias[[#This Row],[Id_producto]]</f>
        <v>100206</v>
      </c>
      <c r="O269" s="1">
        <f>+Categorias[[#This Row],[Id_categoría]]</f>
        <v>100206009</v>
      </c>
    </row>
    <row r="270" spans="1:15" hidden="1" x14ac:dyDescent="0.3">
      <c r="A270">
        <v>10</v>
      </c>
      <c r="B270" s="1" t="s">
        <v>11254</v>
      </c>
      <c r="C270">
        <v>1002</v>
      </c>
      <c r="D270" s="1" t="s">
        <v>11876</v>
      </c>
      <c r="E270">
        <v>100206</v>
      </c>
      <c r="F270" s="1" t="s">
        <v>12137</v>
      </c>
      <c r="G270">
        <v>100206010</v>
      </c>
      <c r="H270">
        <v>10</v>
      </c>
      <c r="I270" s="1" t="s">
        <v>12163</v>
      </c>
      <c r="J270" s="1" t="s">
        <v>12164</v>
      </c>
      <c r="K270" s="1" t="s">
        <v>12165</v>
      </c>
      <c r="L270" s="1" t="s">
        <v>12166</v>
      </c>
      <c r="M270" s="1" t="s">
        <v>12167</v>
      </c>
      <c r="N270" s="1">
        <f>+Categorias[[#This Row],[Id_producto]]</f>
        <v>100206</v>
      </c>
      <c r="O270" s="1">
        <f>+Categorias[[#This Row],[Id_categoría]]</f>
        <v>100206010</v>
      </c>
    </row>
    <row r="271" spans="1:15" hidden="1" x14ac:dyDescent="0.3">
      <c r="A271">
        <v>10</v>
      </c>
      <c r="B271" s="1" t="s">
        <v>11254</v>
      </c>
      <c r="C271">
        <v>1002</v>
      </c>
      <c r="D271" s="1" t="s">
        <v>11876</v>
      </c>
      <c r="E271">
        <v>100206</v>
      </c>
      <c r="F271" s="1" t="s">
        <v>12137</v>
      </c>
      <c r="G271">
        <v>100206011</v>
      </c>
      <c r="H271">
        <v>11</v>
      </c>
      <c r="I271" s="1" t="s">
        <v>12168</v>
      </c>
      <c r="J271" s="1" t="s">
        <v>12169</v>
      </c>
      <c r="K271" s="1" t="s">
        <v>12170</v>
      </c>
      <c r="L271" s="1" t="s">
        <v>12171</v>
      </c>
      <c r="M271" s="1" t="s">
        <v>12172</v>
      </c>
      <c r="N271" s="1">
        <f>+Categorias[[#This Row],[Id_producto]]</f>
        <v>100206</v>
      </c>
      <c r="O271" s="1">
        <f>+Categorias[[#This Row],[Id_categoría]]</f>
        <v>100206011</v>
      </c>
    </row>
    <row r="272" spans="1:15" hidden="1" x14ac:dyDescent="0.3">
      <c r="A272">
        <v>10</v>
      </c>
      <c r="B272" s="1" t="s">
        <v>11254</v>
      </c>
      <c r="C272">
        <v>1002</v>
      </c>
      <c r="D272" s="1" t="s">
        <v>11876</v>
      </c>
      <c r="E272">
        <v>100206</v>
      </c>
      <c r="F272" s="1" t="s">
        <v>12137</v>
      </c>
      <c r="G272">
        <v>100206012</v>
      </c>
      <c r="H272">
        <v>12</v>
      </c>
      <c r="I272" s="1" t="s">
        <v>12173</v>
      </c>
      <c r="J272" s="1" t="s">
        <v>12174</v>
      </c>
      <c r="K272" s="1" t="s">
        <v>12175</v>
      </c>
      <c r="L272" s="1" t="s">
        <v>12176</v>
      </c>
      <c r="M272" s="1" t="s">
        <v>12177</v>
      </c>
      <c r="N272" s="1">
        <f>+Categorias[[#This Row],[Id_producto]]</f>
        <v>100206</v>
      </c>
      <c r="O272" s="1">
        <f>+Categorias[[#This Row],[Id_categoría]]</f>
        <v>100206012</v>
      </c>
    </row>
    <row r="273" spans="1:15" hidden="1" x14ac:dyDescent="0.3">
      <c r="A273">
        <v>10</v>
      </c>
      <c r="B273" s="1" t="s">
        <v>11254</v>
      </c>
      <c r="C273">
        <v>1002</v>
      </c>
      <c r="D273" s="1" t="s">
        <v>11876</v>
      </c>
      <c r="E273">
        <v>100206</v>
      </c>
      <c r="F273" s="1" t="s">
        <v>12137</v>
      </c>
      <c r="G273">
        <v>100206013</v>
      </c>
      <c r="H273">
        <v>13</v>
      </c>
      <c r="I273" s="1" t="s">
        <v>12178</v>
      </c>
      <c r="J273" s="1" t="s">
        <v>12179</v>
      </c>
      <c r="K273" s="1" t="s">
        <v>12180</v>
      </c>
      <c r="L273" s="1" t="s">
        <v>12181</v>
      </c>
      <c r="M273" s="1" t="s">
        <v>12182</v>
      </c>
      <c r="N273" s="1">
        <f>+Categorias[[#This Row],[Id_producto]]</f>
        <v>100206</v>
      </c>
      <c r="O273" s="1">
        <f>+Categorias[[#This Row],[Id_categoría]]</f>
        <v>100206013</v>
      </c>
    </row>
    <row r="274" spans="1:15" hidden="1" x14ac:dyDescent="0.3">
      <c r="A274">
        <v>10</v>
      </c>
      <c r="B274" s="1" t="s">
        <v>11254</v>
      </c>
      <c r="C274">
        <v>1002</v>
      </c>
      <c r="D274" s="1" t="s">
        <v>11876</v>
      </c>
      <c r="E274">
        <v>100206</v>
      </c>
      <c r="F274" s="1" t="s">
        <v>12137</v>
      </c>
      <c r="G274">
        <v>100206014</v>
      </c>
      <c r="H274">
        <v>14</v>
      </c>
      <c r="I274" s="1" t="s">
        <v>12183</v>
      </c>
      <c r="J274" s="1" t="s">
        <v>12184</v>
      </c>
      <c r="K274" s="1" t="s">
        <v>12185</v>
      </c>
      <c r="L274" s="1" t="s">
        <v>12186</v>
      </c>
      <c r="M274" s="1" t="s">
        <v>12187</v>
      </c>
      <c r="N274" s="1">
        <f>+Categorias[[#This Row],[Id_producto]]</f>
        <v>100206</v>
      </c>
      <c r="O274" s="1">
        <f>+Categorias[[#This Row],[Id_categoría]]</f>
        <v>100206014</v>
      </c>
    </row>
    <row r="275" spans="1:15" hidden="1" x14ac:dyDescent="0.3">
      <c r="A275">
        <v>10</v>
      </c>
      <c r="B275" s="1" t="s">
        <v>11254</v>
      </c>
      <c r="C275">
        <v>1002</v>
      </c>
      <c r="D275" s="1" t="s">
        <v>11876</v>
      </c>
      <c r="E275">
        <v>100208</v>
      </c>
      <c r="F275" s="1" t="s">
        <v>12188</v>
      </c>
      <c r="G275">
        <v>100208005</v>
      </c>
      <c r="H275">
        <v>5</v>
      </c>
      <c r="I275" s="1" t="s">
        <v>12189</v>
      </c>
      <c r="J275" s="1" t="s">
        <v>12190</v>
      </c>
      <c r="K275" s="1" t="s">
        <v>12191</v>
      </c>
      <c r="L275" s="1" t="s">
        <v>12192</v>
      </c>
      <c r="M275" s="1" t="s">
        <v>12193</v>
      </c>
      <c r="N275" s="1">
        <f>+Categorias[[#This Row],[Id_producto]]</f>
        <v>100208</v>
      </c>
      <c r="O275" s="1">
        <f>+Categorias[[#This Row],[Id_categoría]]</f>
        <v>100208005</v>
      </c>
    </row>
    <row r="276" spans="1:15" hidden="1" x14ac:dyDescent="0.3">
      <c r="A276">
        <v>10</v>
      </c>
      <c r="B276" s="1" t="s">
        <v>11254</v>
      </c>
      <c r="C276">
        <v>1002</v>
      </c>
      <c r="D276" s="1" t="s">
        <v>11876</v>
      </c>
      <c r="E276">
        <v>100209</v>
      </c>
      <c r="F276" s="1" t="s">
        <v>9429</v>
      </c>
      <c r="G276">
        <v>100209005</v>
      </c>
      <c r="H276">
        <v>5</v>
      </c>
      <c r="I276" s="1" t="s">
        <v>12194</v>
      </c>
      <c r="J276" s="1" t="s">
        <v>12195</v>
      </c>
      <c r="K276" s="1" t="s">
        <v>12196</v>
      </c>
      <c r="L276" s="1" t="s">
        <v>12197</v>
      </c>
      <c r="M276" s="1" t="s">
        <v>12198</v>
      </c>
      <c r="N276" s="1">
        <f>+Categorias[[#This Row],[Id_producto]]</f>
        <v>100209</v>
      </c>
      <c r="O276" s="1">
        <f>+Categorias[[#This Row],[Id_categoría]]</f>
        <v>100209005</v>
      </c>
    </row>
    <row r="277" spans="1:15" hidden="1" x14ac:dyDescent="0.3">
      <c r="A277">
        <v>10</v>
      </c>
      <c r="B277" s="1" t="s">
        <v>11254</v>
      </c>
      <c r="C277">
        <v>1002</v>
      </c>
      <c r="D277" s="1" t="s">
        <v>11876</v>
      </c>
      <c r="E277">
        <v>100209</v>
      </c>
      <c r="F277" s="1" t="s">
        <v>9429</v>
      </c>
      <c r="G277">
        <v>100209006</v>
      </c>
      <c r="H277">
        <v>6</v>
      </c>
      <c r="I277" s="1" t="s">
        <v>9429</v>
      </c>
      <c r="J277" s="1" t="s">
        <v>12199</v>
      </c>
      <c r="K277" s="1" t="s">
        <v>12200</v>
      </c>
      <c r="L277" s="1" t="s">
        <v>12201</v>
      </c>
      <c r="M277" s="1" t="s">
        <v>12202</v>
      </c>
      <c r="N277" s="1">
        <f>+Categorias[[#This Row],[Id_producto]]</f>
        <v>100209</v>
      </c>
      <c r="O277" s="1">
        <f>+Categorias[[#This Row],[Id_categoría]]</f>
        <v>100209006</v>
      </c>
    </row>
    <row r="278" spans="1:15" hidden="1" x14ac:dyDescent="0.3">
      <c r="A278">
        <v>10</v>
      </c>
      <c r="B278" s="1" t="s">
        <v>11254</v>
      </c>
      <c r="C278">
        <v>1003</v>
      </c>
      <c r="D278" s="1" t="s">
        <v>12203</v>
      </c>
      <c r="E278">
        <v>100301</v>
      </c>
      <c r="F278" s="1" t="s">
        <v>12204</v>
      </c>
      <c r="G278">
        <v>100301005</v>
      </c>
      <c r="H278">
        <v>5</v>
      </c>
      <c r="I278" s="1" t="s">
        <v>12205</v>
      </c>
      <c r="J278" s="1" t="s">
        <v>12206</v>
      </c>
      <c r="K278" s="1" t="s">
        <v>12207</v>
      </c>
      <c r="L278" s="1" t="s">
        <v>12208</v>
      </c>
      <c r="M278" s="1" t="s">
        <v>12209</v>
      </c>
      <c r="N278" s="1">
        <f>+Categorias[[#This Row],[Id_producto]]</f>
        <v>100301</v>
      </c>
      <c r="O278" s="1">
        <f>+Categorias[[#This Row],[Id_categoría]]</f>
        <v>100301005</v>
      </c>
    </row>
    <row r="279" spans="1:15" hidden="1" x14ac:dyDescent="0.3">
      <c r="A279">
        <v>10</v>
      </c>
      <c r="B279" s="1" t="s">
        <v>11254</v>
      </c>
      <c r="C279">
        <v>1003</v>
      </c>
      <c r="D279" s="1" t="s">
        <v>12203</v>
      </c>
      <c r="E279">
        <v>100301</v>
      </c>
      <c r="F279" s="1" t="s">
        <v>12204</v>
      </c>
      <c r="G279">
        <v>100301006</v>
      </c>
      <c r="H279">
        <v>6</v>
      </c>
      <c r="I279" s="1" t="s">
        <v>12210</v>
      </c>
      <c r="J279" s="1" t="s">
        <v>12211</v>
      </c>
      <c r="K279" s="1" t="s">
        <v>12212</v>
      </c>
      <c r="L279" s="1" t="s">
        <v>12213</v>
      </c>
      <c r="M279" s="1" t="s">
        <v>12214</v>
      </c>
      <c r="N279" s="1">
        <f>+Categorias[[#This Row],[Id_producto]]</f>
        <v>100301</v>
      </c>
      <c r="O279" s="1">
        <f>+Categorias[[#This Row],[Id_categoría]]</f>
        <v>100301006</v>
      </c>
    </row>
    <row r="280" spans="1:15" hidden="1" x14ac:dyDescent="0.3">
      <c r="A280">
        <v>10</v>
      </c>
      <c r="B280" s="1" t="s">
        <v>11254</v>
      </c>
      <c r="C280">
        <v>1003</v>
      </c>
      <c r="D280" s="1" t="s">
        <v>12203</v>
      </c>
      <c r="E280">
        <v>100301</v>
      </c>
      <c r="F280" s="1" t="s">
        <v>12204</v>
      </c>
      <c r="G280">
        <v>100301007</v>
      </c>
      <c r="H280">
        <v>7</v>
      </c>
      <c r="I280" s="1" t="s">
        <v>12215</v>
      </c>
      <c r="J280" s="1" t="s">
        <v>12216</v>
      </c>
      <c r="K280" s="1" t="s">
        <v>12217</v>
      </c>
      <c r="L280" s="1" t="s">
        <v>12218</v>
      </c>
      <c r="M280" s="1" t="s">
        <v>12219</v>
      </c>
      <c r="N280" s="1">
        <f>+Categorias[[#This Row],[Id_producto]]</f>
        <v>100301</v>
      </c>
      <c r="O280" s="1">
        <f>+Categorias[[#This Row],[Id_categoría]]</f>
        <v>100301007</v>
      </c>
    </row>
    <row r="281" spans="1:15" hidden="1" x14ac:dyDescent="0.3">
      <c r="A281">
        <v>10</v>
      </c>
      <c r="B281" s="1" t="s">
        <v>11254</v>
      </c>
      <c r="C281">
        <v>1003</v>
      </c>
      <c r="D281" s="1" t="s">
        <v>12203</v>
      </c>
      <c r="E281">
        <v>100301</v>
      </c>
      <c r="F281" s="1" t="s">
        <v>12204</v>
      </c>
      <c r="G281">
        <v>100301008</v>
      </c>
      <c r="H281">
        <v>8</v>
      </c>
      <c r="I281" s="1" t="s">
        <v>12220</v>
      </c>
      <c r="J281" s="1" t="s">
        <v>12221</v>
      </c>
      <c r="K281" s="1" t="s">
        <v>12222</v>
      </c>
      <c r="L281" s="1" t="s">
        <v>12223</v>
      </c>
      <c r="M281" s="1" t="s">
        <v>12224</v>
      </c>
      <c r="N281" s="1">
        <f>+Categorias[[#This Row],[Id_producto]]</f>
        <v>100301</v>
      </c>
      <c r="O281" s="1">
        <f>+Categorias[[#This Row],[Id_categoría]]</f>
        <v>100301008</v>
      </c>
    </row>
    <row r="282" spans="1:15" hidden="1" x14ac:dyDescent="0.3">
      <c r="A282">
        <v>10</v>
      </c>
      <c r="B282" s="1" t="s">
        <v>11254</v>
      </c>
      <c r="C282">
        <v>1003</v>
      </c>
      <c r="D282" s="1" t="s">
        <v>12203</v>
      </c>
      <c r="E282">
        <v>100301</v>
      </c>
      <c r="F282" s="1" t="s">
        <v>12204</v>
      </c>
      <c r="G282">
        <v>100301009</v>
      </c>
      <c r="H282">
        <v>9</v>
      </c>
      <c r="I282" s="1" t="s">
        <v>12225</v>
      </c>
      <c r="J282" s="1" t="s">
        <v>12226</v>
      </c>
      <c r="K282" s="1" t="s">
        <v>12227</v>
      </c>
      <c r="L282" s="1" t="s">
        <v>12228</v>
      </c>
      <c r="M282" s="1" t="s">
        <v>12229</v>
      </c>
      <c r="N282" s="1">
        <f>+Categorias[[#This Row],[Id_producto]]</f>
        <v>100301</v>
      </c>
      <c r="O282" s="1">
        <f>+Categorias[[#This Row],[Id_categoría]]</f>
        <v>100301009</v>
      </c>
    </row>
    <row r="283" spans="1:15" hidden="1" x14ac:dyDescent="0.3">
      <c r="A283">
        <v>10</v>
      </c>
      <c r="B283" s="1" t="s">
        <v>11254</v>
      </c>
      <c r="C283">
        <v>1004</v>
      </c>
      <c r="D283" s="1" t="s">
        <v>12230</v>
      </c>
      <c r="E283">
        <v>100401</v>
      </c>
      <c r="F283" s="1" t="s">
        <v>12231</v>
      </c>
      <c r="G283">
        <v>100401005</v>
      </c>
      <c r="H283">
        <v>5</v>
      </c>
      <c r="I283" s="1" t="s">
        <v>12232</v>
      </c>
      <c r="J283" s="1" t="s">
        <v>12233</v>
      </c>
      <c r="K283" s="1" t="s">
        <v>12234</v>
      </c>
      <c r="L283" s="1" t="s">
        <v>12235</v>
      </c>
      <c r="M283" s="1" t="s">
        <v>12236</v>
      </c>
      <c r="N283" s="1">
        <f>+Categorias[[#This Row],[Id_producto]]</f>
        <v>100401</v>
      </c>
      <c r="O283" s="1">
        <f>+Categorias[[#This Row],[Id_categoría]]</f>
        <v>100401005</v>
      </c>
    </row>
    <row r="284" spans="1:15" hidden="1" x14ac:dyDescent="0.3">
      <c r="A284">
        <v>10</v>
      </c>
      <c r="B284" s="1" t="s">
        <v>11254</v>
      </c>
      <c r="C284">
        <v>1004</v>
      </c>
      <c r="D284" s="1" t="s">
        <v>12230</v>
      </c>
      <c r="E284">
        <v>100401</v>
      </c>
      <c r="F284" s="1" t="s">
        <v>12231</v>
      </c>
      <c r="G284">
        <v>100401006</v>
      </c>
      <c r="H284">
        <v>6</v>
      </c>
      <c r="I284" s="1" t="s">
        <v>12237</v>
      </c>
      <c r="J284" s="1" t="s">
        <v>12238</v>
      </c>
      <c r="K284" s="1" t="s">
        <v>12239</v>
      </c>
      <c r="L284" s="1" t="s">
        <v>12240</v>
      </c>
      <c r="M284" s="1" t="s">
        <v>12241</v>
      </c>
      <c r="N284" s="1">
        <f>+Categorias[[#This Row],[Id_producto]]</f>
        <v>100401</v>
      </c>
      <c r="O284" s="1">
        <f>+Categorias[[#This Row],[Id_categoría]]</f>
        <v>100401006</v>
      </c>
    </row>
    <row r="285" spans="1:15" hidden="1" x14ac:dyDescent="0.3">
      <c r="A285">
        <v>10</v>
      </c>
      <c r="B285" s="1" t="s">
        <v>11254</v>
      </c>
      <c r="C285">
        <v>1004</v>
      </c>
      <c r="D285" s="1" t="s">
        <v>12230</v>
      </c>
      <c r="E285">
        <v>100401</v>
      </c>
      <c r="F285" s="1" t="s">
        <v>12231</v>
      </c>
      <c r="G285">
        <v>100401007</v>
      </c>
      <c r="H285">
        <v>7</v>
      </c>
      <c r="I285" s="1" t="s">
        <v>12242</v>
      </c>
      <c r="J285" s="1" t="s">
        <v>12243</v>
      </c>
      <c r="K285" s="1" t="s">
        <v>12244</v>
      </c>
      <c r="L285" s="1" t="s">
        <v>12245</v>
      </c>
      <c r="M285" s="1" t="s">
        <v>12246</v>
      </c>
      <c r="N285" s="1">
        <f>+Categorias[[#This Row],[Id_producto]]</f>
        <v>100401</v>
      </c>
      <c r="O285" s="1">
        <f>+Categorias[[#This Row],[Id_categoría]]</f>
        <v>100401007</v>
      </c>
    </row>
    <row r="286" spans="1:15" hidden="1" x14ac:dyDescent="0.3">
      <c r="A286">
        <v>10</v>
      </c>
      <c r="B286" s="1" t="s">
        <v>11254</v>
      </c>
      <c r="C286">
        <v>1004</v>
      </c>
      <c r="D286" s="1" t="s">
        <v>12230</v>
      </c>
      <c r="E286">
        <v>100401</v>
      </c>
      <c r="F286" s="1" t="s">
        <v>12231</v>
      </c>
      <c r="G286">
        <v>100401008</v>
      </c>
      <c r="H286">
        <v>8</v>
      </c>
      <c r="I286" s="1" t="s">
        <v>12247</v>
      </c>
      <c r="J286" s="1" t="s">
        <v>12248</v>
      </c>
      <c r="K286" s="1" t="s">
        <v>12249</v>
      </c>
      <c r="L286" s="1" t="s">
        <v>12250</v>
      </c>
      <c r="M286" s="1" t="s">
        <v>12251</v>
      </c>
      <c r="N286" s="1">
        <f>+Categorias[[#This Row],[Id_producto]]</f>
        <v>100401</v>
      </c>
      <c r="O286" s="1">
        <f>+Categorias[[#This Row],[Id_categoría]]</f>
        <v>100401008</v>
      </c>
    </row>
    <row r="287" spans="1:15" hidden="1" x14ac:dyDescent="0.3">
      <c r="A287">
        <v>10</v>
      </c>
      <c r="B287" s="1" t="s">
        <v>11254</v>
      </c>
      <c r="C287">
        <v>1004</v>
      </c>
      <c r="D287" s="1" t="s">
        <v>12230</v>
      </c>
      <c r="E287">
        <v>100401</v>
      </c>
      <c r="F287" s="1" t="s">
        <v>12231</v>
      </c>
      <c r="G287">
        <v>100401009</v>
      </c>
      <c r="H287">
        <v>9</v>
      </c>
      <c r="I287" s="1" t="s">
        <v>12252</v>
      </c>
      <c r="J287" s="1" t="s">
        <v>12253</v>
      </c>
      <c r="K287" s="1" t="s">
        <v>12254</v>
      </c>
      <c r="L287" s="1" t="s">
        <v>12255</v>
      </c>
      <c r="M287" s="1" t="s">
        <v>12256</v>
      </c>
      <c r="N287" s="1">
        <f>+Categorias[[#This Row],[Id_producto]]</f>
        <v>100401</v>
      </c>
      <c r="O287" s="1">
        <f>+Categorias[[#This Row],[Id_categoría]]</f>
        <v>100401009</v>
      </c>
    </row>
    <row r="288" spans="1:15" hidden="1" x14ac:dyDescent="0.3">
      <c r="A288">
        <v>10</v>
      </c>
      <c r="B288" s="1" t="s">
        <v>11254</v>
      </c>
      <c r="C288">
        <v>1004</v>
      </c>
      <c r="D288" s="1" t="s">
        <v>12230</v>
      </c>
      <c r="E288">
        <v>100401</v>
      </c>
      <c r="F288" s="1" t="s">
        <v>12231</v>
      </c>
      <c r="G288">
        <v>100401010</v>
      </c>
      <c r="H288">
        <v>10</v>
      </c>
      <c r="I288" s="1" t="s">
        <v>12257</v>
      </c>
      <c r="J288" s="1" t="s">
        <v>12258</v>
      </c>
      <c r="K288" s="1" t="s">
        <v>12259</v>
      </c>
      <c r="L288" s="1" t="s">
        <v>12260</v>
      </c>
      <c r="M288" s="1" t="s">
        <v>12261</v>
      </c>
      <c r="N288" s="1">
        <f>+Categorias[[#This Row],[Id_producto]]</f>
        <v>100401</v>
      </c>
      <c r="O288" s="1">
        <f>+Categorias[[#This Row],[Id_categoría]]</f>
        <v>100401010</v>
      </c>
    </row>
    <row r="289" spans="1:15" hidden="1" x14ac:dyDescent="0.3">
      <c r="A289">
        <v>10</v>
      </c>
      <c r="B289" s="1" t="s">
        <v>11254</v>
      </c>
      <c r="C289">
        <v>1004</v>
      </c>
      <c r="D289" s="1" t="s">
        <v>12230</v>
      </c>
      <c r="E289">
        <v>100401</v>
      </c>
      <c r="F289" s="1" t="s">
        <v>12231</v>
      </c>
      <c r="G289">
        <v>100401011</v>
      </c>
      <c r="H289">
        <v>11</v>
      </c>
      <c r="I289" s="1" t="s">
        <v>12262</v>
      </c>
      <c r="J289" s="1" t="s">
        <v>12263</v>
      </c>
      <c r="K289" s="1" t="s">
        <v>12264</v>
      </c>
      <c r="L289" s="1" t="s">
        <v>12265</v>
      </c>
      <c r="M289" s="1" t="s">
        <v>12266</v>
      </c>
      <c r="N289" s="1">
        <f>+Categorias[[#This Row],[Id_producto]]</f>
        <v>100401</v>
      </c>
      <c r="O289" s="1">
        <f>+Categorias[[#This Row],[Id_categoría]]</f>
        <v>100401011</v>
      </c>
    </row>
    <row r="290" spans="1:15" hidden="1" x14ac:dyDescent="0.3">
      <c r="A290">
        <v>10</v>
      </c>
      <c r="B290" s="1" t="s">
        <v>11254</v>
      </c>
      <c r="C290">
        <v>1004</v>
      </c>
      <c r="D290" s="1" t="s">
        <v>12230</v>
      </c>
      <c r="E290">
        <v>100401</v>
      </c>
      <c r="F290" s="1" t="s">
        <v>12231</v>
      </c>
      <c r="G290">
        <v>100401012</v>
      </c>
      <c r="H290">
        <v>12</v>
      </c>
      <c r="I290" s="1" t="s">
        <v>26041</v>
      </c>
      <c r="J290" s="1" t="s">
        <v>26042</v>
      </c>
      <c r="K290" s="1" t="s">
        <v>26043</v>
      </c>
      <c r="L290" s="1" t="s">
        <v>26044</v>
      </c>
      <c r="M290" s="1" t="s">
        <v>26045</v>
      </c>
      <c r="N290" s="1">
        <f>+Categorias[[#This Row],[Id_producto]]</f>
        <v>100401</v>
      </c>
      <c r="O290" s="1">
        <f>+Categorias[[#This Row],[Id_categoría]]</f>
        <v>100401012</v>
      </c>
    </row>
    <row r="291" spans="1:15" hidden="1" x14ac:dyDescent="0.3">
      <c r="A291">
        <v>10</v>
      </c>
      <c r="B291" s="1" t="s">
        <v>11254</v>
      </c>
      <c r="C291">
        <v>1004</v>
      </c>
      <c r="D291" s="1" t="s">
        <v>12230</v>
      </c>
      <c r="E291">
        <v>100402</v>
      </c>
      <c r="F291" s="1" t="s">
        <v>12267</v>
      </c>
      <c r="G291">
        <v>100402005</v>
      </c>
      <c r="H291">
        <v>5</v>
      </c>
      <c r="I291" s="1" t="s">
        <v>12268</v>
      </c>
      <c r="J291" s="1" t="s">
        <v>12269</v>
      </c>
      <c r="K291" s="1" t="s">
        <v>12270</v>
      </c>
      <c r="L291" s="1" t="s">
        <v>12271</v>
      </c>
      <c r="M291" s="1" t="s">
        <v>12272</v>
      </c>
      <c r="N291" s="1">
        <f>+Categorias[[#This Row],[Id_producto]]</f>
        <v>100402</v>
      </c>
      <c r="O291" s="1">
        <f>+Categorias[[#This Row],[Id_categoría]]</f>
        <v>100402005</v>
      </c>
    </row>
    <row r="292" spans="1:15" hidden="1" x14ac:dyDescent="0.3">
      <c r="A292">
        <v>10</v>
      </c>
      <c r="B292" s="1" t="s">
        <v>11254</v>
      </c>
      <c r="C292">
        <v>1004</v>
      </c>
      <c r="D292" s="1" t="s">
        <v>12230</v>
      </c>
      <c r="E292">
        <v>100402</v>
      </c>
      <c r="F292" s="1" t="s">
        <v>12267</v>
      </c>
      <c r="G292">
        <v>100402006</v>
      </c>
      <c r="H292">
        <v>6</v>
      </c>
      <c r="I292" s="1" t="s">
        <v>12273</v>
      </c>
      <c r="J292" s="1" t="s">
        <v>12274</v>
      </c>
      <c r="K292" s="1" t="s">
        <v>12275</v>
      </c>
      <c r="L292" s="1" t="s">
        <v>12276</v>
      </c>
      <c r="M292" s="1" t="s">
        <v>12277</v>
      </c>
      <c r="N292" s="1">
        <f>+Categorias[[#This Row],[Id_producto]]</f>
        <v>100402</v>
      </c>
      <c r="O292" s="1">
        <f>+Categorias[[#This Row],[Id_categoría]]</f>
        <v>100402006</v>
      </c>
    </row>
    <row r="293" spans="1:15" hidden="1" x14ac:dyDescent="0.3">
      <c r="A293">
        <v>10</v>
      </c>
      <c r="B293" s="1" t="s">
        <v>11254</v>
      </c>
      <c r="C293">
        <v>1004</v>
      </c>
      <c r="D293" s="1" t="s">
        <v>12230</v>
      </c>
      <c r="E293">
        <v>100402</v>
      </c>
      <c r="F293" s="1" t="s">
        <v>12267</v>
      </c>
      <c r="G293">
        <v>100402007</v>
      </c>
      <c r="H293">
        <v>7</v>
      </c>
      <c r="I293" s="1" t="s">
        <v>12278</v>
      </c>
      <c r="J293" s="1" t="s">
        <v>12279</v>
      </c>
      <c r="K293" s="1" t="s">
        <v>12280</v>
      </c>
      <c r="L293" s="1" t="s">
        <v>12281</v>
      </c>
      <c r="M293" s="1" t="s">
        <v>12282</v>
      </c>
      <c r="N293" s="1">
        <f>+Categorias[[#This Row],[Id_producto]]</f>
        <v>100402</v>
      </c>
      <c r="O293" s="1">
        <f>+Categorias[[#This Row],[Id_categoría]]</f>
        <v>100402007</v>
      </c>
    </row>
    <row r="294" spans="1:15" hidden="1" x14ac:dyDescent="0.3">
      <c r="A294">
        <v>10</v>
      </c>
      <c r="B294" s="1" t="s">
        <v>11254</v>
      </c>
      <c r="C294">
        <v>1004</v>
      </c>
      <c r="D294" s="1" t="s">
        <v>12230</v>
      </c>
      <c r="E294">
        <v>100403</v>
      </c>
      <c r="F294" s="1" t="s">
        <v>12283</v>
      </c>
      <c r="G294">
        <v>100403005</v>
      </c>
      <c r="H294">
        <v>5</v>
      </c>
      <c r="I294" s="1" t="s">
        <v>12247</v>
      </c>
      <c r="J294" s="1" t="s">
        <v>12284</v>
      </c>
      <c r="K294" s="1" t="s">
        <v>12285</v>
      </c>
      <c r="L294" s="1" t="s">
        <v>12286</v>
      </c>
      <c r="M294" s="1" t="s">
        <v>12287</v>
      </c>
      <c r="N294" s="1">
        <f>+Categorias[[#This Row],[Id_producto]]</f>
        <v>100403</v>
      </c>
      <c r="O294" s="1">
        <f>+Categorias[[#This Row],[Id_categoría]]</f>
        <v>100403005</v>
      </c>
    </row>
    <row r="295" spans="1:15" hidden="1" x14ac:dyDescent="0.3">
      <c r="A295">
        <v>10</v>
      </c>
      <c r="B295" s="1" t="s">
        <v>11254</v>
      </c>
      <c r="C295">
        <v>1004</v>
      </c>
      <c r="D295" s="1" t="s">
        <v>12230</v>
      </c>
      <c r="E295">
        <v>100403</v>
      </c>
      <c r="F295" s="1" t="s">
        <v>12283</v>
      </c>
      <c r="G295">
        <v>100403006</v>
      </c>
      <c r="H295">
        <v>6</v>
      </c>
      <c r="I295" s="1" t="s">
        <v>12288</v>
      </c>
      <c r="J295" s="1" t="s">
        <v>12289</v>
      </c>
      <c r="K295" s="1" t="s">
        <v>12290</v>
      </c>
      <c r="L295" s="1" t="s">
        <v>12291</v>
      </c>
      <c r="M295" s="1" t="s">
        <v>12292</v>
      </c>
      <c r="N295" s="1">
        <f>+Categorias[[#This Row],[Id_producto]]</f>
        <v>100403</v>
      </c>
      <c r="O295" s="1">
        <f>+Categorias[[#This Row],[Id_categoría]]</f>
        <v>100403006</v>
      </c>
    </row>
    <row r="296" spans="1:15" hidden="1" x14ac:dyDescent="0.3">
      <c r="A296">
        <v>10</v>
      </c>
      <c r="B296" s="1" t="s">
        <v>11254</v>
      </c>
      <c r="C296">
        <v>1004</v>
      </c>
      <c r="D296" s="1" t="s">
        <v>12230</v>
      </c>
      <c r="E296">
        <v>100403</v>
      </c>
      <c r="F296" s="1" t="s">
        <v>12283</v>
      </c>
      <c r="G296">
        <v>100403007</v>
      </c>
      <c r="H296">
        <v>7</v>
      </c>
      <c r="I296" s="1" t="s">
        <v>12293</v>
      </c>
      <c r="J296" s="1" t="s">
        <v>12294</v>
      </c>
      <c r="K296" s="1" t="s">
        <v>12295</v>
      </c>
      <c r="L296" s="1" t="s">
        <v>12296</v>
      </c>
      <c r="M296" s="1" t="s">
        <v>12297</v>
      </c>
      <c r="N296" s="1">
        <f>+Categorias[[#This Row],[Id_producto]]</f>
        <v>100403</v>
      </c>
      <c r="O296" s="1">
        <f>+Categorias[[#This Row],[Id_categoría]]</f>
        <v>100403007</v>
      </c>
    </row>
    <row r="297" spans="1:15" hidden="1" x14ac:dyDescent="0.3">
      <c r="A297">
        <v>10</v>
      </c>
      <c r="B297" s="1" t="s">
        <v>11254</v>
      </c>
      <c r="C297">
        <v>1004</v>
      </c>
      <c r="D297" s="1" t="s">
        <v>12230</v>
      </c>
      <c r="E297">
        <v>100404</v>
      </c>
      <c r="F297" s="1" t="s">
        <v>12298</v>
      </c>
      <c r="G297">
        <v>100404005</v>
      </c>
      <c r="H297">
        <v>5</v>
      </c>
      <c r="I297" s="1" t="s">
        <v>12299</v>
      </c>
      <c r="J297" s="1" t="s">
        <v>12300</v>
      </c>
      <c r="K297" s="1" t="s">
        <v>12301</v>
      </c>
      <c r="L297" s="1" t="s">
        <v>12302</v>
      </c>
      <c r="M297" s="1" t="s">
        <v>12303</v>
      </c>
      <c r="N297" s="1">
        <f>+Categorias[[#This Row],[Id_producto]]</f>
        <v>100404</v>
      </c>
      <c r="O297" s="1">
        <f>+Categorias[[#This Row],[Id_categoría]]</f>
        <v>100404005</v>
      </c>
    </row>
    <row r="298" spans="1:15" hidden="1" x14ac:dyDescent="0.3">
      <c r="A298">
        <v>10</v>
      </c>
      <c r="B298" s="1" t="s">
        <v>11254</v>
      </c>
      <c r="C298">
        <v>1004</v>
      </c>
      <c r="D298" s="1" t="s">
        <v>12230</v>
      </c>
      <c r="E298">
        <v>100404</v>
      </c>
      <c r="F298" s="1" t="s">
        <v>12298</v>
      </c>
      <c r="G298">
        <v>100404006</v>
      </c>
      <c r="H298">
        <v>6</v>
      </c>
      <c r="I298" s="1" t="s">
        <v>12304</v>
      </c>
      <c r="J298" s="1" t="s">
        <v>12305</v>
      </c>
      <c r="K298" s="1" t="s">
        <v>12306</v>
      </c>
      <c r="L298" s="1" t="s">
        <v>12307</v>
      </c>
      <c r="M298" s="1" t="s">
        <v>12308</v>
      </c>
      <c r="N298" s="1">
        <f>+Categorias[[#This Row],[Id_producto]]</f>
        <v>100404</v>
      </c>
      <c r="O298" s="1">
        <f>+Categorias[[#This Row],[Id_categoría]]</f>
        <v>100404006</v>
      </c>
    </row>
    <row r="299" spans="1:15" hidden="1" x14ac:dyDescent="0.3">
      <c r="A299">
        <v>10</v>
      </c>
      <c r="B299" s="1" t="s">
        <v>11254</v>
      </c>
      <c r="C299">
        <v>1004</v>
      </c>
      <c r="D299" s="1" t="s">
        <v>12230</v>
      </c>
      <c r="E299">
        <v>100405</v>
      </c>
      <c r="F299" s="1" t="s">
        <v>12309</v>
      </c>
      <c r="G299">
        <v>100405005</v>
      </c>
      <c r="H299">
        <v>5</v>
      </c>
      <c r="I299" s="1" t="s">
        <v>12310</v>
      </c>
      <c r="J299" s="1" t="s">
        <v>12311</v>
      </c>
      <c r="K299" s="1" t="s">
        <v>12312</v>
      </c>
      <c r="L299" s="1" t="s">
        <v>12313</v>
      </c>
      <c r="M299" s="1" t="s">
        <v>12314</v>
      </c>
      <c r="N299" s="1">
        <f>+Categorias[[#This Row],[Id_producto]]</f>
        <v>100405</v>
      </c>
      <c r="O299" s="1">
        <f>+Categorias[[#This Row],[Id_categoría]]</f>
        <v>100405005</v>
      </c>
    </row>
    <row r="300" spans="1:15" hidden="1" x14ac:dyDescent="0.3">
      <c r="A300">
        <v>10</v>
      </c>
      <c r="B300" s="1" t="s">
        <v>11254</v>
      </c>
      <c r="C300">
        <v>1004</v>
      </c>
      <c r="D300" s="1" t="s">
        <v>12230</v>
      </c>
      <c r="E300">
        <v>100405</v>
      </c>
      <c r="F300" s="1" t="s">
        <v>12309</v>
      </c>
      <c r="G300">
        <v>100405006</v>
      </c>
      <c r="H300">
        <v>6</v>
      </c>
      <c r="I300" s="1" t="s">
        <v>12315</v>
      </c>
      <c r="J300" s="1" t="s">
        <v>12316</v>
      </c>
      <c r="K300" s="1" t="s">
        <v>12317</v>
      </c>
      <c r="L300" s="1" t="s">
        <v>12318</v>
      </c>
      <c r="M300" s="1" t="s">
        <v>12319</v>
      </c>
      <c r="N300" s="1">
        <f>+Categorias[[#This Row],[Id_producto]]</f>
        <v>100405</v>
      </c>
      <c r="O300" s="1">
        <f>+Categorias[[#This Row],[Id_categoría]]</f>
        <v>100405006</v>
      </c>
    </row>
    <row r="301" spans="1:15" hidden="1" x14ac:dyDescent="0.3">
      <c r="A301">
        <v>10</v>
      </c>
      <c r="B301" s="1" t="s">
        <v>11254</v>
      </c>
      <c r="C301">
        <v>1004</v>
      </c>
      <c r="D301" s="1" t="s">
        <v>12230</v>
      </c>
      <c r="E301">
        <v>100405</v>
      </c>
      <c r="F301" s="1" t="s">
        <v>12309</v>
      </c>
      <c r="G301">
        <v>100405007</v>
      </c>
      <c r="H301">
        <v>7</v>
      </c>
      <c r="I301" s="1" t="s">
        <v>12252</v>
      </c>
      <c r="J301" s="1" t="s">
        <v>12320</v>
      </c>
      <c r="K301" s="1" t="s">
        <v>12321</v>
      </c>
      <c r="L301" s="1" t="s">
        <v>12322</v>
      </c>
      <c r="M301" s="1" t="s">
        <v>12323</v>
      </c>
      <c r="N301" s="1">
        <f>+Categorias[[#This Row],[Id_producto]]</f>
        <v>100405</v>
      </c>
      <c r="O301" s="1">
        <f>+Categorias[[#This Row],[Id_categoría]]</f>
        <v>100405007</v>
      </c>
    </row>
    <row r="302" spans="1:15" hidden="1" x14ac:dyDescent="0.3">
      <c r="A302">
        <v>10</v>
      </c>
      <c r="B302" s="1" t="s">
        <v>11254</v>
      </c>
      <c r="C302">
        <v>1004</v>
      </c>
      <c r="D302" s="1" t="s">
        <v>12230</v>
      </c>
      <c r="E302">
        <v>100405</v>
      </c>
      <c r="F302" s="1" t="s">
        <v>12309</v>
      </c>
      <c r="G302">
        <v>100405008</v>
      </c>
      <c r="H302">
        <v>8</v>
      </c>
      <c r="I302" s="1" t="s">
        <v>12324</v>
      </c>
      <c r="J302" s="1" t="s">
        <v>12325</v>
      </c>
      <c r="K302" s="1" t="s">
        <v>12326</v>
      </c>
      <c r="L302" s="1" t="s">
        <v>12327</v>
      </c>
      <c r="M302" s="1" t="s">
        <v>12328</v>
      </c>
      <c r="N302" s="1">
        <f>+Categorias[[#This Row],[Id_producto]]</f>
        <v>100405</v>
      </c>
      <c r="O302" s="1">
        <f>+Categorias[[#This Row],[Id_categoría]]</f>
        <v>100405008</v>
      </c>
    </row>
    <row r="303" spans="1:15" hidden="1" x14ac:dyDescent="0.3">
      <c r="A303">
        <v>10</v>
      </c>
      <c r="B303" s="1" t="s">
        <v>11254</v>
      </c>
      <c r="C303">
        <v>1004</v>
      </c>
      <c r="D303" s="1" t="s">
        <v>12230</v>
      </c>
      <c r="E303">
        <v>100405</v>
      </c>
      <c r="F303" s="1" t="s">
        <v>12309</v>
      </c>
      <c r="G303">
        <v>100405009</v>
      </c>
      <c r="H303">
        <v>9</v>
      </c>
      <c r="I303" s="1" t="s">
        <v>12329</v>
      </c>
      <c r="J303" s="1" t="s">
        <v>12330</v>
      </c>
      <c r="K303" s="1" t="s">
        <v>12331</v>
      </c>
      <c r="L303" s="1" t="s">
        <v>12332</v>
      </c>
      <c r="M303" s="1" t="s">
        <v>12333</v>
      </c>
      <c r="N303" s="1">
        <f>+Categorias[[#This Row],[Id_producto]]</f>
        <v>100405</v>
      </c>
      <c r="O303" s="1">
        <f>+Categorias[[#This Row],[Id_categoría]]</f>
        <v>100405009</v>
      </c>
    </row>
    <row r="304" spans="1:15" hidden="1" x14ac:dyDescent="0.3">
      <c r="A304">
        <v>10</v>
      </c>
      <c r="B304" s="1" t="s">
        <v>11254</v>
      </c>
      <c r="C304">
        <v>1004</v>
      </c>
      <c r="D304" s="1" t="s">
        <v>12230</v>
      </c>
      <c r="E304">
        <v>100405</v>
      </c>
      <c r="F304" s="1" t="s">
        <v>12309</v>
      </c>
      <c r="G304">
        <v>100405010</v>
      </c>
      <c r="H304">
        <v>10</v>
      </c>
      <c r="I304" s="1" t="s">
        <v>12334</v>
      </c>
      <c r="J304" s="1" t="s">
        <v>12335</v>
      </c>
      <c r="K304" s="1" t="s">
        <v>12336</v>
      </c>
      <c r="L304" s="1" t="s">
        <v>12337</v>
      </c>
      <c r="M304" s="1" t="s">
        <v>12338</v>
      </c>
      <c r="N304" s="1">
        <f>+Categorias[[#This Row],[Id_producto]]</f>
        <v>100405</v>
      </c>
      <c r="O304" s="1">
        <f>+Categorias[[#This Row],[Id_categoría]]</f>
        <v>100405010</v>
      </c>
    </row>
    <row r="305" spans="1:15" hidden="1" x14ac:dyDescent="0.3">
      <c r="A305">
        <v>10</v>
      </c>
      <c r="B305" s="1" t="s">
        <v>11254</v>
      </c>
      <c r="C305">
        <v>1004</v>
      </c>
      <c r="D305" s="1" t="s">
        <v>12230</v>
      </c>
      <c r="E305">
        <v>100405</v>
      </c>
      <c r="F305" s="1" t="s">
        <v>12309</v>
      </c>
      <c r="G305">
        <v>100405011</v>
      </c>
      <c r="H305">
        <v>11</v>
      </c>
      <c r="I305" s="1" t="s">
        <v>12339</v>
      </c>
      <c r="J305" s="1" t="s">
        <v>12340</v>
      </c>
      <c r="K305" s="1" t="s">
        <v>12341</v>
      </c>
      <c r="L305" s="1" t="s">
        <v>12342</v>
      </c>
      <c r="M305" s="1" t="s">
        <v>12343</v>
      </c>
      <c r="N305" s="1">
        <f>+Categorias[[#This Row],[Id_producto]]</f>
        <v>100405</v>
      </c>
      <c r="O305" s="1">
        <f>+Categorias[[#This Row],[Id_categoría]]</f>
        <v>100405011</v>
      </c>
    </row>
    <row r="306" spans="1:15" hidden="1" x14ac:dyDescent="0.3">
      <c r="A306">
        <v>10</v>
      </c>
      <c r="B306" s="1" t="s">
        <v>11254</v>
      </c>
      <c r="C306">
        <v>1004</v>
      </c>
      <c r="D306" s="1" t="s">
        <v>12230</v>
      </c>
      <c r="E306">
        <v>100405</v>
      </c>
      <c r="F306" s="1" t="s">
        <v>12309</v>
      </c>
      <c r="G306">
        <v>100405012</v>
      </c>
      <c r="H306">
        <v>12</v>
      </c>
      <c r="I306" s="1" t="s">
        <v>12344</v>
      </c>
      <c r="J306" s="1" t="s">
        <v>12345</v>
      </c>
      <c r="K306" s="1" t="s">
        <v>12346</v>
      </c>
      <c r="L306" s="1" t="s">
        <v>12347</v>
      </c>
      <c r="M306" s="1" t="s">
        <v>12348</v>
      </c>
      <c r="N306" s="1">
        <f>+Categorias[[#This Row],[Id_producto]]</f>
        <v>100405</v>
      </c>
      <c r="O306" s="1">
        <f>+Categorias[[#This Row],[Id_categoría]]</f>
        <v>100405012</v>
      </c>
    </row>
    <row r="307" spans="1:15" hidden="1" x14ac:dyDescent="0.3">
      <c r="A307">
        <v>10</v>
      </c>
      <c r="B307" s="1" t="s">
        <v>11254</v>
      </c>
      <c r="C307">
        <v>1004</v>
      </c>
      <c r="D307" s="1" t="s">
        <v>12230</v>
      </c>
      <c r="E307">
        <v>100405</v>
      </c>
      <c r="F307" s="1" t="s">
        <v>12309</v>
      </c>
      <c r="G307">
        <v>100405013</v>
      </c>
      <c r="H307">
        <v>13</v>
      </c>
      <c r="I307" s="1" t="s">
        <v>12349</v>
      </c>
      <c r="J307" s="1" t="s">
        <v>12350</v>
      </c>
      <c r="K307" s="1" t="s">
        <v>12351</v>
      </c>
      <c r="L307" s="1" t="s">
        <v>12352</v>
      </c>
      <c r="M307" s="1" t="s">
        <v>12353</v>
      </c>
      <c r="N307" s="1">
        <f>+Categorias[[#This Row],[Id_producto]]</f>
        <v>100405</v>
      </c>
      <c r="O307" s="1">
        <f>+Categorias[[#This Row],[Id_categoría]]</f>
        <v>100405013</v>
      </c>
    </row>
    <row r="308" spans="1:15" hidden="1" x14ac:dyDescent="0.3">
      <c r="A308">
        <v>10</v>
      </c>
      <c r="B308" s="1" t="s">
        <v>11254</v>
      </c>
      <c r="C308">
        <v>1004</v>
      </c>
      <c r="D308" s="1" t="s">
        <v>12230</v>
      </c>
      <c r="E308">
        <v>100405</v>
      </c>
      <c r="F308" s="1" t="s">
        <v>12309</v>
      </c>
      <c r="G308">
        <v>100405014</v>
      </c>
      <c r="H308">
        <v>14</v>
      </c>
      <c r="I308" s="1" t="s">
        <v>12354</v>
      </c>
      <c r="J308" s="1" t="s">
        <v>12355</v>
      </c>
      <c r="K308" s="1" t="s">
        <v>12356</v>
      </c>
      <c r="L308" s="1" t="s">
        <v>12357</v>
      </c>
      <c r="M308" s="1" t="s">
        <v>12358</v>
      </c>
      <c r="N308" s="1">
        <f>+Categorias[[#This Row],[Id_producto]]</f>
        <v>100405</v>
      </c>
      <c r="O308" s="1">
        <f>+Categorias[[#This Row],[Id_categoría]]</f>
        <v>100405014</v>
      </c>
    </row>
    <row r="309" spans="1:15" hidden="1" x14ac:dyDescent="0.3">
      <c r="A309">
        <v>10</v>
      </c>
      <c r="B309" s="1" t="s">
        <v>11254</v>
      </c>
      <c r="C309">
        <v>1004</v>
      </c>
      <c r="D309" s="1" t="s">
        <v>12230</v>
      </c>
      <c r="E309">
        <v>100405</v>
      </c>
      <c r="F309" s="1" t="s">
        <v>12309</v>
      </c>
      <c r="G309">
        <v>100405015</v>
      </c>
      <c r="H309">
        <v>15</v>
      </c>
      <c r="I309" s="1" t="s">
        <v>12247</v>
      </c>
      <c r="J309" s="1" t="s">
        <v>12359</v>
      </c>
      <c r="K309" s="1" t="s">
        <v>12360</v>
      </c>
      <c r="L309" s="1" t="s">
        <v>12361</v>
      </c>
      <c r="M309" s="1" t="s">
        <v>12362</v>
      </c>
      <c r="N309" s="1">
        <f>+Categorias[[#This Row],[Id_producto]]</f>
        <v>100405</v>
      </c>
      <c r="O309" s="1">
        <f>+Categorias[[#This Row],[Id_categoría]]</f>
        <v>100405015</v>
      </c>
    </row>
    <row r="310" spans="1:15" hidden="1" x14ac:dyDescent="0.3">
      <c r="A310">
        <v>10</v>
      </c>
      <c r="B310" s="1" t="s">
        <v>11254</v>
      </c>
      <c r="C310">
        <v>1004</v>
      </c>
      <c r="D310" s="1" t="s">
        <v>12230</v>
      </c>
      <c r="E310">
        <v>100405</v>
      </c>
      <c r="F310" s="1" t="s">
        <v>12309</v>
      </c>
      <c r="G310">
        <v>100405016</v>
      </c>
      <c r="H310">
        <v>16</v>
      </c>
      <c r="I310" s="1" t="s">
        <v>12363</v>
      </c>
      <c r="J310" s="1" t="s">
        <v>12364</v>
      </c>
      <c r="K310" s="1" t="s">
        <v>12365</v>
      </c>
      <c r="L310" s="1" t="s">
        <v>12366</v>
      </c>
      <c r="M310" s="1" t="s">
        <v>12367</v>
      </c>
      <c r="N310" s="1">
        <f>+Categorias[[#This Row],[Id_producto]]</f>
        <v>100405</v>
      </c>
      <c r="O310" s="1">
        <f>+Categorias[[#This Row],[Id_categoría]]</f>
        <v>100405016</v>
      </c>
    </row>
    <row r="311" spans="1:15" hidden="1" x14ac:dyDescent="0.3">
      <c r="A311">
        <v>10</v>
      </c>
      <c r="B311" s="1" t="s">
        <v>11254</v>
      </c>
      <c r="C311">
        <v>1004</v>
      </c>
      <c r="D311" s="1" t="s">
        <v>12230</v>
      </c>
      <c r="E311">
        <v>100406</v>
      </c>
      <c r="F311" s="1" t="s">
        <v>12368</v>
      </c>
      <c r="G311">
        <v>100406005</v>
      </c>
      <c r="H311">
        <v>5</v>
      </c>
      <c r="I311" s="1" t="s">
        <v>12369</v>
      </c>
      <c r="J311" s="1" t="s">
        <v>12370</v>
      </c>
      <c r="K311" s="1" t="s">
        <v>12371</v>
      </c>
      <c r="L311" s="1" t="s">
        <v>12372</v>
      </c>
      <c r="M311" s="1" t="s">
        <v>12373</v>
      </c>
      <c r="N311" s="1">
        <f>+Categorias[[#This Row],[Id_producto]]</f>
        <v>100406</v>
      </c>
      <c r="O311" s="1">
        <f>+Categorias[[#This Row],[Id_categoría]]</f>
        <v>100406005</v>
      </c>
    </row>
    <row r="312" spans="1:15" hidden="1" x14ac:dyDescent="0.3">
      <c r="A312">
        <v>10</v>
      </c>
      <c r="B312" s="1" t="s">
        <v>11254</v>
      </c>
      <c r="C312">
        <v>1004</v>
      </c>
      <c r="D312" s="1" t="s">
        <v>12230</v>
      </c>
      <c r="E312">
        <v>100406</v>
      </c>
      <c r="F312" s="1" t="s">
        <v>12368</v>
      </c>
      <c r="G312">
        <v>100406006</v>
      </c>
      <c r="H312">
        <v>6</v>
      </c>
      <c r="I312" s="1" t="s">
        <v>12374</v>
      </c>
      <c r="J312" s="1" t="s">
        <v>12375</v>
      </c>
      <c r="K312" s="1" t="s">
        <v>12376</v>
      </c>
      <c r="L312" s="1" t="s">
        <v>12377</v>
      </c>
      <c r="M312" s="1" t="s">
        <v>12378</v>
      </c>
      <c r="N312" s="1">
        <f>+Categorias[[#This Row],[Id_producto]]</f>
        <v>100406</v>
      </c>
      <c r="O312" s="1">
        <f>+Categorias[[#This Row],[Id_categoría]]</f>
        <v>100406006</v>
      </c>
    </row>
    <row r="313" spans="1:15" hidden="1" x14ac:dyDescent="0.3">
      <c r="A313">
        <v>10</v>
      </c>
      <c r="B313" s="1" t="s">
        <v>11254</v>
      </c>
      <c r="C313">
        <v>1004</v>
      </c>
      <c r="D313" s="1" t="s">
        <v>12230</v>
      </c>
      <c r="E313">
        <v>100406</v>
      </c>
      <c r="F313" s="1" t="s">
        <v>12368</v>
      </c>
      <c r="G313">
        <v>100406007</v>
      </c>
      <c r="H313">
        <v>7</v>
      </c>
      <c r="I313" s="1" t="s">
        <v>12247</v>
      </c>
      <c r="J313" s="1" t="s">
        <v>12379</v>
      </c>
      <c r="K313" s="1" t="s">
        <v>12380</v>
      </c>
      <c r="L313" s="1" t="s">
        <v>12381</v>
      </c>
      <c r="M313" s="1" t="s">
        <v>12382</v>
      </c>
      <c r="N313" s="1">
        <f>+Categorias[[#This Row],[Id_producto]]</f>
        <v>100406</v>
      </c>
      <c r="O313" s="1">
        <f>+Categorias[[#This Row],[Id_categoría]]</f>
        <v>100406007</v>
      </c>
    </row>
    <row r="314" spans="1:15" hidden="1" x14ac:dyDescent="0.3">
      <c r="A314">
        <v>10</v>
      </c>
      <c r="B314" s="1" t="s">
        <v>11254</v>
      </c>
      <c r="C314">
        <v>1004</v>
      </c>
      <c r="D314" s="1" t="s">
        <v>12230</v>
      </c>
      <c r="E314">
        <v>100406</v>
      </c>
      <c r="F314" s="1" t="s">
        <v>12368</v>
      </c>
      <c r="G314">
        <v>100406008</v>
      </c>
      <c r="H314">
        <v>8</v>
      </c>
      <c r="I314" s="1" t="s">
        <v>12383</v>
      </c>
      <c r="J314" s="1" t="s">
        <v>12384</v>
      </c>
      <c r="K314" s="1" t="s">
        <v>12385</v>
      </c>
      <c r="L314" s="1" t="s">
        <v>12386</v>
      </c>
      <c r="M314" s="1" t="s">
        <v>12387</v>
      </c>
      <c r="N314" s="1">
        <f>+Categorias[[#This Row],[Id_producto]]</f>
        <v>100406</v>
      </c>
      <c r="O314" s="1">
        <f>+Categorias[[#This Row],[Id_categoría]]</f>
        <v>100406008</v>
      </c>
    </row>
    <row r="315" spans="1:15" hidden="1" x14ac:dyDescent="0.3">
      <c r="A315">
        <v>10</v>
      </c>
      <c r="B315" s="1" t="s">
        <v>11254</v>
      </c>
      <c r="C315">
        <v>1004</v>
      </c>
      <c r="D315" s="1" t="s">
        <v>12230</v>
      </c>
      <c r="E315">
        <v>100406</v>
      </c>
      <c r="F315" s="1" t="s">
        <v>12368</v>
      </c>
      <c r="G315">
        <v>100406009</v>
      </c>
      <c r="H315">
        <v>9</v>
      </c>
      <c r="I315" s="1" t="s">
        <v>12252</v>
      </c>
      <c r="J315" s="1" t="s">
        <v>12388</v>
      </c>
      <c r="K315" s="1" t="s">
        <v>12389</v>
      </c>
      <c r="L315" s="1" t="s">
        <v>12390</v>
      </c>
      <c r="M315" s="1" t="s">
        <v>12391</v>
      </c>
      <c r="N315" s="1">
        <f>+Categorias[[#This Row],[Id_producto]]</f>
        <v>100406</v>
      </c>
      <c r="O315" s="1">
        <f>+Categorias[[#This Row],[Id_categoría]]</f>
        <v>100406009</v>
      </c>
    </row>
    <row r="316" spans="1:15" hidden="1" x14ac:dyDescent="0.3">
      <c r="A316">
        <v>10</v>
      </c>
      <c r="B316" s="1" t="s">
        <v>11254</v>
      </c>
      <c r="C316">
        <v>1004</v>
      </c>
      <c r="D316" s="1" t="s">
        <v>12230</v>
      </c>
      <c r="E316">
        <v>100407</v>
      </c>
      <c r="F316" s="1" t="s">
        <v>12392</v>
      </c>
      <c r="G316">
        <v>100407005</v>
      </c>
      <c r="H316">
        <v>5</v>
      </c>
      <c r="I316" s="1" t="s">
        <v>12393</v>
      </c>
      <c r="J316" s="1" t="s">
        <v>12394</v>
      </c>
      <c r="K316" s="1" t="s">
        <v>12395</v>
      </c>
      <c r="L316" s="1" t="s">
        <v>12396</v>
      </c>
      <c r="M316" s="1" t="s">
        <v>12397</v>
      </c>
      <c r="N316" s="1">
        <f>+Categorias[[#This Row],[Id_producto]]</f>
        <v>100407</v>
      </c>
      <c r="O316" s="1">
        <f>+Categorias[[#This Row],[Id_categoría]]</f>
        <v>100407005</v>
      </c>
    </row>
    <row r="317" spans="1:15" hidden="1" x14ac:dyDescent="0.3">
      <c r="A317">
        <v>10</v>
      </c>
      <c r="B317" s="1" t="s">
        <v>11254</v>
      </c>
      <c r="C317">
        <v>1004</v>
      </c>
      <c r="D317" s="1" t="s">
        <v>12230</v>
      </c>
      <c r="E317">
        <v>100409</v>
      </c>
      <c r="F317" s="1" t="s">
        <v>16423</v>
      </c>
      <c r="G317">
        <v>100409005</v>
      </c>
      <c r="H317">
        <v>5</v>
      </c>
      <c r="I317" s="1" t="s">
        <v>26046</v>
      </c>
      <c r="J317" s="1" t="s">
        <v>26047</v>
      </c>
      <c r="K317" s="1" t="s">
        <v>26048</v>
      </c>
      <c r="L317" s="1" t="s">
        <v>26049</v>
      </c>
      <c r="M317" s="1" t="s">
        <v>26050</v>
      </c>
      <c r="N317" s="1">
        <f>+Categorias[[#This Row],[Id_producto]]</f>
        <v>100409</v>
      </c>
      <c r="O317" s="1">
        <f>+Categorias[[#This Row],[Id_categoría]]</f>
        <v>100409005</v>
      </c>
    </row>
    <row r="318" spans="1:15" hidden="1" x14ac:dyDescent="0.3">
      <c r="A318">
        <v>10</v>
      </c>
      <c r="B318" s="1" t="s">
        <v>11254</v>
      </c>
      <c r="C318">
        <v>1004</v>
      </c>
      <c r="D318" s="1" t="s">
        <v>12230</v>
      </c>
      <c r="E318">
        <v>100409</v>
      </c>
      <c r="F318" s="1" t="s">
        <v>16423</v>
      </c>
      <c r="G318">
        <v>100409006</v>
      </c>
      <c r="H318">
        <v>6</v>
      </c>
      <c r="I318" s="1" t="s">
        <v>26051</v>
      </c>
      <c r="J318" s="1" t="s">
        <v>26052</v>
      </c>
      <c r="K318" s="1" t="s">
        <v>26053</v>
      </c>
      <c r="L318" s="1" t="s">
        <v>26054</v>
      </c>
      <c r="M318" s="1" t="s">
        <v>26055</v>
      </c>
      <c r="N318" s="1">
        <f>+Categorias[[#This Row],[Id_producto]]</f>
        <v>100409</v>
      </c>
      <c r="O318" s="1">
        <f>+Categorias[[#This Row],[Id_categoría]]</f>
        <v>100409006</v>
      </c>
    </row>
    <row r="319" spans="1:15" hidden="1" x14ac:dyDescent="0.3">
      <c r="A319">
        <v>10</v>
      </c>
      <c r="B319" s="1" t="s">
        <v>11254</v>
      </c>
      <c r="C319">
        <v>1001</v>
      </c>
      <c r="D319" s="1" t="s">
        <v>11255</v>
      </c>
      <c r="E319">
        <v>100101</v>
      </c>
      <c r="F319" s="1" t="s">
        <v>11256</v>
      </c>
      <c r="G319">
        <v>100101004</v>
      </c>
      <c r="H319">
        <v>4</v>
      </c>
      <c r="I319" s="1" t="s">
        <v>16281</v>
      </c>
      <c r="J319" s="1" t="s">
        <v>16282</v>
      </c>
      <c r="K319" s="1" t="s">
        <v>16283</v>
      </c>
      <c r="L319" s="1" t="s">
        <v>16284</v>
      </c>
      <c r="M319" s="1" t="s">
        <v>16285</v>
      </c>
      <c r="N319" s="1">
        <f>+Categorias[[#This Row],[Id_producto]]</f>
        <v>100101</v>
      </c>
      <c r="O319" s="1">
        <f>+Categorias[[#This Row],[Id_categoría]]</f>
        <v>100101004</v>
      </c>
    </row>
    <row r="320" spans="1:15" hidden="1" x14ac:dyDescent="0.3">
      <c r="A320">
        <v>10</v>
      </c>
      <c r="B320" s="1" t="s">
        <v>11254</v>
      </c>
      <c r="C320">
        <v>1001</v>
      </c>
      <c r="D320" s="1" t="s">
        <v>11255</v>
      </c>
      <c r="E320">
        <v>100102</v>
      </c>
      <c r="F320" s="1" t="s">
        <v>11306</v>
      </c>
      <c r="G320">
        <v>100102004</v>
      </c>
      <c r="H320">
        <v>4</v>
      </c>
      <c r="I320" s="1" t="s">
        <v>16286</v>
      </c>
      <c r="J320" s="1" t="s">
        <v>16287</v>
      </c>
      <c r="K320" s="1" t="s">
        <v>16288</v>
      </c>
      <c r="L320" s="1" t="s">
        <v>16289</v>
      </c>
      <c r="M320" s="1" t="s">
        <v>16290</v>
      </c>
      <c r="N320" s="1">
        <f>+Categorias[[#This Row],[Id_producto]]</f>
        <v>100102</v>
      </c>
      <c r="O320" s="1">
        <f>+Categorias[[#This Row],[Id_categoría]]</f>
        <v>100102004</v>
      </c>
    </row>
    <row r="321" spans="1:15" hidden="1" x14ac:dyDescent="0.3">
      <c r="A321">
        <v>10</v>
      </c>
      <c r="B321" s="1" t="s">
        <v>11254</v>
      </c>
      <c r="C321">
        <v>1001</v>
      </c>
      <c r="D321" s="1" t="s">
        <v>11255</v>
      </c>
      <c r="E321">
        <v>100103</v>
      </c>
      <c r="F321" s="1" t="s">
        <v>11337</v>
      </c>
      <c r="G321">
        <v>100103004</v>
      </c>
      <c r="H321">
        <v>4</v>
      </c>
      <c r="I321" s="1" t="s">
        <v>16291</v>
      </c>
      <c r="J321" s="1" t="s">
        <v>16292</v>
      </c>
      <c r="K321" s="1" t="s">
        <v>16293</v>
      </c>
      <c r="L321" s="1" t="s">
        <v>16294</v>
      </c>
      <c r="M321" s="1" t="s">
        <v>16295</v>
      </c>
      <c r="N321" s="1">
        <f>+Categorias[[#This Row],[Id_producto]]</f>
        <v>100103</v>
      </c>
      <c r="O321" s="1">
        <f>+Categorias[[#This Row],[Id_categoría]]</f>
        <v>100103004</v>
      </c>
    </row>
    <row r="322" spans="1:15" hidden="1" x14ac:dyDescent="0.3">
      <c r="A322">
        <v>10</v>
      </c>
      <c r="B322" s="1" t="s">
        <v>11254</v>
      </c>
      <c r="C322">
        <v>1001</v>
      </c>
      <c r="D322" s="1" t="s">
        <v>11255</v>
      </c>
      <c r="E322">
        <v>100104</v>
      </c>
      <c r="F322" s="1" t="s">
        <v>11362</v>
      </c>
      <c r="G322">
        <v>100104004</v>
      </c>
      <c r="H322">
        <v>4</v>
      </c>
      <c r="I322" s="1" t="s">
        <v>16296</v>
      </c>
      <c r="J322" s="1" t="s">
        <v>16297</v>
      </c>
      <c r="K322" s="1" t="s">
        <v>16298</v>
      </c>
      <c r="L322" s="1" t="s">
        <v>16299</v>
      </c>
      <c r="M322" s="1" t="s">
        <v>16300</v>
      </c>
      <c r="N322" s="1">
        <f>+Categorias[[#This Row],[Id_producto]]</f>
        <v>100104</v>
      </c>
      <c r="O322" s="1">
        <f>+Categorias[[#This Row],[Id_categoría]]</f>
        <v>100104004</v>
      </c>
    </row>
    <row r="323" spans="1:15" hidden="1" x14ac:dyDescent="0.3">
      <c r="A323">
        <v>10</v>
      </c>
      <c r="B323" s="1" t="s">
        <v>11254</v>
      </c>
      <c r="C323">
        <v>1001</v>
      </c>
      <c r="D323" s="1" t="s">
        <v>11255</v>
      </c>
      <c r="E323">
        <v>100105</v>
      </c>
      <c r="F323" s="1" t="s">
        <v>11377</v>
      </c>
      <c r="G323">
        <v>100105004</v>
      </c>
      <c r="H323">
        <v>4</v>
      </c>
      <c r="I323" s="1" t="s">
        <v>16301</v>
      </c>
      <c r="J323" s="1" t="s">
        <v>16302</v>
      </c>
      <c r="K323" s="1" t="s">
        <v>16303</v>
      </c>
      <c r="L323" s="1" t="s">
        <v>16304</v>
      </c>
      <c r="M323" s="1" t="s">
        <v>16305</v>
      </c>
      <c r="N323" s="1">
        <f>+Categorias[[#This Row],[Id_producto]]</f>
        <v>100105</v>
      </c>
      <c r="O323" s="1">
        <f>+Categorias[[#This Row],[Id_categoría]]</f>
        <v>100105004</v>
      </c>
    </row>
    <row r="324" spans="1:15" hidden="1" x14ac:dyDescent="0.3">
      <c r="A324">
        <v>10</v>
      </c>
      <c r="B324" s="1" t="s">
        <v>11254</v>
      </c>
      <c r="C324">
        <v>1001</v>
      </c>
      <c r="D324" s="1" t="s">
        <v>11255</v>
      </c>
      <c r="E324">
        <v>100107</v>
      </c>
      <c r="F324" s="1" t="s">
        <v>9429</v>
      </c>
      <c r="G324">
        <v>100107004</v>
      </c>
      <c r="H324">
        <v>4</v>
      </c>
      <c r="I324" s="1" t="s">
        <v>16306</v>
      </c>
      <c r="J324" s="1" t="s">
        <v>16307</v>
      </c>
      <c r="K324" s="1" t="s">
        <v>16308</v>
      </c>
      <c r="L324" s="1" t="s">
        <v>16309</v>
      </c>
      <c r="M324" s="1" t="s">
        <v>16310</v>
      </c>
      <c r="N324" s="1">
        <f>+Categorias[[#This Row],[Id_producto]]</f>
        <v>100107</v>
      </c>
      <c r="O324" s="1">
        <f>+Categorias[[#This Row],[Id_categoría]]</f>
        <v>100107004</v>
      </c>
    </row>
    <row r="325" spans="1:15" hidden="1" x14ac:dyDescent="0.3">
      <c r="A325">
        <v>10</v>
      </c>
      <c r="B325" s="1" t="s">
        <v>11254</v>
      </c>
      <c r="C325">
        <v>1001</v>
      </c>
      <c r="D325" s="1" t="s">
        <v>11255</v>
      </c>
      <c r="E325">
        <v>100108</v>
      </c>
      <c r="F325" s="1" t="s">
        <v>11438</v>
      </c>
      <c r="G325">
        <v>100108004</v>
      </c>
      <c r="H325">
        <v>4</v>
      </c>
      <c r="I325" s="1" t="s">
        <v>16311</v>
      </c>
      <c r="J325" s="1" t="s">
        <v>16312</v>
      </c>
      <c r="K325" s="1" t="s">
        <v>16313</v>
      </c>
      <c r="L325" s="1" t="s">
        <v>16314</v>
      </c>
      <c r="M325" s="1" t="s">
        <v>16315</v>
      </c>
      <c r="N325" s="1">
        <f>+Categorias[[#This Row],[Id_producto]]</f>
        <v>100108</v>
      </c>
      <c r="O325" s="1">
        <f>+Categorias[[#This Row],[Id_categoría]]</f>
        <v>100108004</v>
      </c>
    </row>
    <row r="326" spans="1:15" hidden="1" x14ac:dyDescent="0.3">
      <c r="A326">
        <v>10</v>
      </c>
      <c r="B326" s="1" t="s">
        <v>11254</v>
      </c>
      <c r="C326">
        <v>1001</v>
      </c>
      <c r="D326" s="1" t="s">
        <v>11255</v>
      </c>
      <c r="E326">
        <v>100110</v>
      </c>
      <c r="F326" s="1" t="s">
        <v>11473</v>
      </c>
      <c r="G326">
        <v>100110004</v>
      </c>
      <c r="H326">
        <v>4</v>
      </c>
      <c r="I326" s="1" t="s">
        <v>16316</v>
      </c>
      <c r="J326" s="1" t="s">
        <v>16317</v>
      </c>
      <c r="K326" s="1" t="s">
        <v>16318</v>
      </c>
      <c r="L326" s="1" t="s">
        <v>16319</v>
      </c>
      <c r="M326" s="1" t="s">
        <v>16320</v>
      </c>
      <c r="N326" s="1">
        <f>+Categorias[[#This Row],[Id_producto]]</f>
        <v>100110</v>
      </c>
      <c r="O326" s="1">
        <f>+Categorias[[#This Row],[Id_categoría]]</f>
        <v>100110004</v>
      </c>
    </row>
    <row r="327" spans="1:15" hidden="1" x14ac:dyDescent="0.3">
      <c r="A327">
        <v>10</v>
      </c>
      <c r="B327" s="1" t="s">
        <v>11254</v>
      </c>
      <c r="C327">
        <v>1001</v>
      </c>
      <c r="D327" s="1" t="s">
        <v>11255</v>
      </c>
      <c r="E327">
        <v>100111</v>
      </c>
      <c r="F327" s="1" t="s">
        <v>11489</v>
      </c>
      <c r="G327">
        <v>100111004</v>
      </c>
      <c r="H327">
        <v>4</v>
      </c>
      <c r="I327" s="1" t="s">
        <v>16321</v>
      </c>
      <c r="J327" s="1" t="s">
        <v>16322</v>
      </c>
      <c r="K327" s="1" t="s">
        <v>16323</v>
      </c>
      <c r="L327" s="1" t="s">
        <v>16324</v>
      </c>
      <c r="M327" s="1" t="s">
        <v>16325</v>
      </c>
      <c r="N327" s="1">
        <f>+Categorias[[#This Row],[Id_producto]]</f>
        <v>100111</v>
      </c>
      <c r="O327" s="1">
        <f>+Categorias[[#This Row],[Id_categoría]]</f>
        <v>100111004</v>
      </c>
    </row>
    <row r="328" spans="1:15" hidden="1" x14ac:dyDescent="0.3">
      <c r="A328">
        <v>10</v>
      </c>
      <c r="B328" s="1" t="s">
        <v>11254</v>
      </c>
      <c r="C328">
        <v>1001</v>
      </c>
      <c r="D328" s="1" t="s">
        <v>11255</v>
      </c>
      <c r="E328">
        <v>100112</v>
      </c>
      <c r="F328" s="1" t="s">
        <v>11530</v>
      </c>
      <c r="G328">
        <v>100112004</v>
      </c>
      <c r="H328">
        <v>4</v>
      </c>
      <c r="I328" s="1" t="s">
        <v>16326</v>
      </c>
      <c r="J328" s="1" t="s">
        <v>16327</v>
      </c>
      <c r="K328" s="1" t="s">
        <v>16328</v>
      </c>
      <c r="L328" s="1" t="s">
        <v>16329</v>
      </c>
      <c r="M328" s="1" t="s">
        <v>16330</v>
      </c>
      <c r="N328" s="1">
        <f>+Categorias[[#This Row],[Id_producto]]</f>
        <v>100112</v>
      </c>
      <c r="O328" s="1">
        <f>+Categorias[[#This Row],[Id_categoría]]</f>
        <v>100112004</v>
      </c>
    </row>
    <row r="329" spans="1:15" hidden="1" x14ac:dyDescent="0.3">
      <c r="A329">
        <v>10</v>
      </c>
      <c r="B329" s="1" t="s">
        <v>11254</v>
      </c>
      <c r="C329">
        <v>1001</v>
      </c>
      <c r="D329" s="1" t="s">
        <v>11255</v>
      </c>
      <c r="E329">
        <v>100113</v>
      </c>
      <c r="F329" s="1" t="s">
        <v>11774</v>
      </c>
      <c r="G329">
        <v>100113004</v>
      </c>
      <c r="H329">
        <v>4</v>
      </c>
      <c r="I329" s="1" t="s">
        <v>16331</v>
      </c>
      <c r="J329" s="1" t="s">
        <v>16332</v>
      </c>
      <c r="K329" s="1" t="s">
        <v>16333</v>
      </c>
      <c r="L329" s="1" t="s">
        <v>16334</v>
      </c>
      <c r="M329" s="1" t="s">
        <v>16335</v>
      </c>
      <c r="N329" s="1">
        <f>+Categorias[[#This Row],[Id_producto]]</f>
        <v>100113</v>
      </c>
      <c r="O329" s="1">
        <f>+Categorias[[#This Row],[Id_categoría]]</f>
        <v>100113004</v>
      </c>
    </row>
    <row r="330" spans="1:15" hidden="1" x14ac:dyDescent="0.3">
      <c r="A330">
        <v>10</v>
      </c>
      <c r="B330" s="1" t="s">
        <v>11254</v>
      </c>
      <c r="C330">
        <v>1001</v>
      </c>
      <c r="D330" s="1" t="s">
        <v>11255</v>
      </c>
      <c r="E330">
        <v>100114</v>
      </c>
      <c r="F330" s="1" t="s">
        <v>11810</v>
      </c>
      <c r="G330">
        <v>100114004</v>
      </c>
      <c r="H330">
        <v>4</v>
      </c>
      <c r="I330" s="1" t="s">
        <v>16336</v>
      </c>
      <c r="J330" s="1" t="s">
        <v>16337</v>
      </c>
      <c r="K330" s="1" t="s">
        <v>16338</v>
      </c>
      <c r="L330" s="1" t="s">
        <v>16339</v>
      </c>
      <c r="M330" s="1" t="s">
        <v>16340</v>
      </c>
      <c r="N330" s="1">
        <f>+Categorias[[#This Row],[Id_producto]]</f>
        <v>100114</v>
      </c>
      <c r="O330" s="1">
        <f>+Categorias[[#This Row],[Id_categoría]]</f>
        <v>100114004</v>
      </c>
    </row>
    <row r="331" spans="1:15" hidden="1" x14ac:dyDescent="0.3">
      <c r="A331">
        <v>10</v>
      </c>
      <c r="B331" s="1" t="s">
        <v>11254</v>
      </c>
      <c r="C331">
        <v>1001</v>
      </c>
      <c r="D331" s="1" t="s">
        <v>11255</v>
      </c>
      <c r="E331">
        <v>100117</v>
      </c>
      <c r="F331" s="1" t="s">
        <v>11866</v>
      </c>
      <c r="G331">
        <v>100117004</v>
      </c>
      <c r="H331">
        <v>4</v>
      </c>
      <c r="I331" s="1" t="s">
        <v>16341</v>
      </c>
      <c r="J331" s="1" t="s">
        <v>16342</v>
      </c>
      <c r="K331" s="1" t="s">
        <v>16343</v>
      </c>
      <c r="L331" s="1" t="s">
        <v>16344</v>
      </c>
      <c r="M331" s="1" t="s">
        <v>16345</v>
      </c>
      <c r="N331" s="1">
        <f>+Categorias[[#This Row],[Id_producto]]</f>
        <v>100117</v>
      </c>
      <c r="O331" s="1">
        <f>+Categorias[[#This Row],[Id_categoría]]</f>
        <v>100117004</v>
      </c>
    </row>
    <row r="332" spans="1:15" hidden="1" x14ac:dyDescent="0.3">
      <c r="A332">
        <v>10</v>
      </c>
      <c r="B332" s="1" t="s">
        <v>11254</v>
      </c>
      <c r="C332">
        <v>1002</v>
      </c>
      <c r="D332" s="1" t="s">
        <v>11876</v>
      </c>
      <c r="E332">
        <v>100202</v>
      </c>
      <c r="F332" s="1" t="s">
        <v>11991</v>
      </c>
      <c r="G332">
        <v>100202004</v>
      </c>
      <c r="H332">
        <v>4</v>
      </c>
      <c r="I332" s="1" t="s">
        <v>16351</v>
      </c>
      <c r="J332" s="1" t="s">
        <v>16352</v>
      </c>
      <c r="K332" s="1" t="s">
        <v>16353</v>
      </c>
      <c r="L332" s="1" t="s">
        <v>16354</v>
      </c>
      <c r="M332" s="1" t="s">
        <v>16355</v>
      </c>
      <c r="N332" s="1">
        <f>+Categorias[[#This Row],[Id_producto]]</f>
        <v>100202</v>
      </c>
      <c r="O332" s="1">
        <f>+Categorias[[#This Row],[Id_categoría]]</f>
        <v>100202004</v>
      </c>
    </row>
    <row r="333" spans="1:15" hidden="1" x14ac:dyDescent="0.3">
      <c r="A333">
        <v>10</v>
      </c>
      <c r="B333" s="1" t="s">
        <v>11254</v>
      </c>
      <c r="C333">
        <v>1002</v>
      </c>
      <c r="D333" s="1" t="s">
        <v>11876</v>
      </c>
      <c r="E333">
        <v>100203</v>
      </c>
      <c r="F333" s="1" t="s">
        <v>12076</v>
      </c>
      <c r="G333">
        <v>100203004</v>
      </c>
      <c r="H333">
        <v>4</v>
      </c>
      <c r="I333" s="1" t="s">
        <v>16356</v>
      </c>
      <c r="J333" s="1" t="s">
        <v>16357</v>
      </c>
      <c r="K333" s="1" t="s">
        <v>16358</v>
      </c>
      <c r="L333" s="1" t="s">
        <v>16359</v>
      </c>
      <c r="M333" s="1" t="s">
        <v>16360</v>
      </c>
      <c r="N333" s="1">
        <f>+Categorias[[#This Row],[Id_producto]]</f>
        <v>100203</v>
      </c>
      <c r="O333" s="1">
        <f>+Categorias[[#This Row],[Id_categoría]]</f>
        <v>100203004</v>
      </c>
    </row>
    <row r="334" spans="1:15" hidden="1" x14ac:dyDescent="0.3">
      <c r="A334">
        <v>10</v>
      </c>
      <c r="B334" s="1" t="s">
        <v>11254</v>
      </c>
      <c r="C334">
        <v>1002</v>
      </c>
      <c r="D334" s="1" t="s">
        <v>11876</v>
      </c>
      <c r="E334">
        <v>100204</v>
      </c>
      <c r="F334" s="1" t="s">
        <v>12107</v>
      </c>
      <c r="G334">
        <v>100204004</v>
      </c>
      <c r="H334">
        <v>4</v>
      </c>
      <c r="I334" s="1" t="s">
        <v>16361</v>
      </c>
      <c r="J334" s="1" t="s">
        <v>16362</v>
      </c>
      <c r="K334" s="1" t="s">
        <v>16363</v>
      </c>
      <c r="L334" s="1" t="s">
        <v>16364</v>
      </c>
      <c r="M334" s="1" t="s">
        <v>16365</v>
      </c>
      <c r="N334" s="1">
        <f>+Categorias[[#This Row],[Id_producto]]</f>
        <v>100204</v>
      </c>
      <c r="O334" s="1">
        <f>+Categorias[[#This Row],[Id_categoría]]</f>
        <v>100204004</v>
      </c>
    </row>
    <row r="335" spans="1:15" hidden="1" x14ac:dyDescent="0.3">
      <c r="A335">
        <v>10</v>
      </c>
      <c r="B335" s="1" t="s">
        <v>11254</v>
      </c>
      <c r="C335">
        <v>1002</v>
      </c>
      <c r="D335" s="1" t="s">
        <v>11876</v>
      </c>
      <c r="E335">
        <v>100205</v>
      </c>
      <c r="F335" s="1" t="s">
        <v>16366</v>
      </c>
      <c r="G335">
        <v>100205004</v>
      </c>
      <c r="H335">
        <v>4</v>
      </c>
      <c r="I335" s="1" t="s">
        <v>16367</v>
      </c>
      <c r="J335" s="1" t="s">
        <v>16368</v>
      </c>
      <c r="K335" s="1" t="s">
        <v>16369</v>
      </c>
      <c r="L335" s="1" t="s">
        <v>16370</v>
      </c>
      <c r="M335" s="1" t="s">
        <v>16371</v>
      </c>
      <c r="N335" s="1">
        <f>+Categorias[[#This Row],[Id_producto]]</f>
        <v>100205</v>
      </c>
      <c r="O335" s="1">
        <f>+Categorias[[#This Row],[Id_categoría]]</f>
        <v>100205004</v>
      </c>
    </row>
    <row r="336" spans="1:15" hidden="1" x14ac:dyDescent="0.3">
      <c r="A336">
        <v>10</v>
      </c>
      <c r="B336" s="1" t="s">
        <v>11254</v>
      </c>
      <c r="C336">
        <v>1002</v>
      </c>
      <c r="D336" s="1" t="s">
        <v>11876</v>
      </c>
      <c r="E336">
        <v>100206</v>
      </c>
      <c r="F336" s="1" t="s">
        <v>12137</v>
      </c>
      <c r="G336">
        <v>100206004</v>
      </c>
      <c r="H336">
        <v>4</v>
      </c>
      <c r="I336" s="1" t="s">
        <v>16372</v>
      </c>
      <c r="J336" s="1" t="s">
        <v>16373</v>
      </c>
      <c r="K336" s="1" t="s">
        <v>16374</v>
      </c>
      <c r="L336" s="1" t="s">
        <v>16375</v>
      </c>
      <c r="M336" s="1" t="s">
        <v>16376</v>
      </c>
      <c r="N336" s="1">
        <f>+Categorias[[#This Row],[Id_producto]]</f>
        <v>100206</v>
      </c>
      <c r="O336" s="1">
        <f>+Categorias[[#This Row],[Id_categoría]]</f>
        <v>100206004</v>
      </c>
    </row>
    <row r="337" spans="1:15" hidden="1" x14ac:dyDescent="0.3">
      <c r="A337">
        <v>10</v>
      </c>
      <c r="B337" s="1" t="s">
        <v>11254</v>
      </c>
      <c r="C337">
        <v>1002</v>
      </c>
      <c r="D337" s="1" t="s">
        <v>11876</v>
      </c>
      <c r="E337">
        <v>100208</v>
      </c>
      <c r="F337" s="1" t="s">
        <v>12188</v>
      </c>
      <c r="G337">
        <v>100208004</v>
      </c>
      <c r="H337">
        <v>4</v>
      </c>
      <c r="I337" s="1" t="s">
        <v>16377</v>
      </c>
      <c r="J337" s="1" t="s">
        <v>16378</v>
      </c>
      <c r="K337" s="1" t="s">
        <v>16379</v>
      </c>
      <c r="L337" s="1" t="s">
        <v>16380</v>
      </c>
      <c r="M337" s="1" t="s">
        <v>16381</v>
      </c>
      <c r="N337" s="1">
        <f>+Categorias[[#This Row],[Id_producto]]</f>
        <v>100208</v>
      </c>
      <c r="O337" s="1">
        <f>+Categorias[[#This Row],[Id_categoría]]</f>
        <v>100208004</v>
      </c>
    </row>
    <row r="338" spans="1:15" hidden="1" x14ac:dyDescent="0.3">
      <c r="A338">
        <v>10</v>
      </c>
      <c r="B338" s="1" t="s">
        <v>11254</v>
      </c>
      <c r="C338">
        <v>1002</v>
      </c>
      <c r="D338" s="1" t="s">
        <v>11876</v>
      </c>
      <c r="E338">
        <v>100209</v>
      </c>
      <c r="F338" s="1" t="s">
        <v>9429</v>
      </c>
      <c r="G338">
        <v>100209004</v>
      </c>
      <c r="H338">
        <v>4</v>
      </c>
      <c r="I338" s="1" t="s">
        <v>16382</v>
      </c>
      <c r="J338" s="1" t="s">
        <v>16383</v>
      </c>
      <c r="K338" s="1" t="s">
        <v>16384</v>
      </c>
      <c r="L338" s="1" t="s">
        <v>16385</v>
      </c>
      <c r="M338" s="1" t="s">
        <v>16386</v>
      </c>
      <c r="N338" s="1">
        <f>+Categorias[[#This Row],[Id_producto]]</f>
        <v>100209</v>
      </c>
      <c r="O338" s="1">
        <f>+Categorias[[#This Row],[Id_categoría]]</f>
        <v>100209004</v>
      </c>
    </row>
    <row r="339" spans="1:15" hidden="1" x14ac:dyDescent="0.3">
      <c r="A339">
        <v>10</v>
      </c>
      <c r="B339" s="1" t="s">
        <v>11254</v>
      </c>
      <c r="C339">
        <v>1003</v>
      </c>
      <c r="D339" s="1" t="s">
        <v>12203</v>
      </c>
      <c r="E339">
        <v>100301</v>
      </c>
      <c r="F339" s="1" t="s">
        <v>12204</v>
      </c>
      <c r="G339">
        <v>100301004</v>
      </c>
      <c r="H339">
        <v>4</v>
      </c>
      <c r="I339" s="1" t="s">
        <v>16387</v>
      </c>
      <c r="J339" s="1" t="s">
        <v>16388</v>
      </c>
      <c r="K339" s="1" t="s">
        <v>16389</v>
      </c>
      <c r="L339" s="1" t="s">
        <v>16390</v>
      </c>
      <c r="M339" s="1" t="s">
        <v>16391</v>
      </c>
      <c r="N339" s="1">
        <f>+Categorias[[#This Row],[Id_producto]]</f>
        <v>100301</v>
      </c>
      <c r="O339" s="1">
        <f>+Categorias[[#This Row],[Id_categoría]]</f>
        <v>100301004</v>
      </c>
    </row>
    <row r="340" spans="1:15" hidden="1" x14ac:dyDescent="0.3">
      <c r="A340">
        <v>10</v>
      </c>
      <c r="B340" s="1" t="s">
        <v>11254</v>
      </c>
      <c r="C340">
        <v>1004</v>
      </c>
      <c r="D340" s="1" t="s">
        <v>12230</v>
      </c>
      <c r="E340">
        <v>100401</v>
      </c>
      <c r="F340" s="1" t="s">
        <v>12231</v>
      </c>
      <c r="G340">
        <v>100401004</v>
      </c>
      <c r="H340">
        <v>4</v>
      </c>
      <c r="I340" s="1" t="s">
        <v>12268</v>
      </c>
      <c r="J340" s="1" t="s">
        <v>16392</v>
      </c>
      <c r="K340" s="1" t="s">
        <v>16393</v>
      </c>
      <c r="L340" s="1" t="s">
        <v>16394</v>
      </c>
      <c r="M340" s="1" t="s">
        <v>16395</v>
      </c>
      <c r="N340" s="1">
        <f>+Categorias[[#This Row],[Id_producto]]</f>
        <v>100401</v>
      </c>
      <c r="O340" s="1">
        <f>+Categorias[[#This Row],[Id_categoría]]</f>
        <v>100401004</v>
      </c>
    </row>
    <row r="341" spans="1:15" hidden="1" x14ac:dyDescent="0.3">
      <c r="A341">
        <v>10</v>
      </c>
      <c r="B341" s="1" t="s">
        <v>11254</v>
      </c>
      <c r="C341">
        <v>1004</v>
      </c>
      <c r="D341" s="1" t="s">
        <v>12230</v>
      </c>
      <c r="E341">
        <v>100402</v>
      </c>
      <c r="F341" s="1" t="s">
        <v>12267</v>
      </c>
      <c r="G341">
        <v>100402004</v>
      </c>
      <c r="H341">
        <v>4</v>
      </c>
      <c r="I341" s="1" t="s">
        <v>12247</v>
      </c>
      <c r="J341" s="1" t="s">
        <v>16396</v>
      </c>
      <c r="K341" s="1" t="s">
        <v>16397</v>
      </c>
      <c r="L341" s="1" t="s">
        <v>16398</v>
      </c>
      <c r="M341" s="1" t="s">
        <v>16399</v>
      </c>
      <c r="N341" s="1">
        <f>+Categorias[[#This Row],[Id_producto]]</f>
        <v>100402</v>
      </c>
      <c r="O341" s="1">
        <f>+Categorias[[#This Row],[Id_categoría]]</f>
        <v>100402004</v>
      </c>
    </row>
    <row r="342" spans="1:15" hidden="1" x14ac:dyDescent="0.3">
      <c r="A342">
        <v>10</v>
      </c>
      <c r="B342" s="1" t="s">
        <v>11254</v>
      </c>
      <c r="C342">
        <v>1004</v>
      </c>
      <c r="D342" s="1" t="s">
        <v>12230</v>
      </c>
      <c r="E342">
        <v>100403</v>
      </c>
      <c r="F342" s="1" t="s">
        <v>12283</v>
      </c>
      <c r="G342">
        <v>100403004</v>
      </c>
      <c r="H342">
        <v>4</v>
      </c>
      <c r="I342" s="1" t="s">
        <v>12252</v>
      </c>
      <c r="J342" s="1" t="s">
        <v>16400</v>
      </c>
      <c r="K342" s="1" t="s">
        <v>16401</v>
      </c>
      <c r="L342" s="1" t="s">
        <v>16402</v>
      </c>
      <c r="M342" s="1" t="s">
        <v>16403</v>
      </c>
      <c r="N342" s="1">
        <f>+Categorias[[#This Row],[Id_producto]]</f>
        <v>100403</v>
      </c>
      <c r="O342" s="1">
        <f>+Categorias[[#This Row],[Id_categoría]]</f>
        <v>100403004</v>
      </c>
    </row>
    <row r="343" spans="1:15" hidden="1" x14ac:dyDescent="0.3">
      <c r="A343">
        <v>10</v>
      </c>
      <c r="B343" s="1" t="s">
        <v>11254</v>
      </c>
      <c r="C343">
        <v>1004</v>
      </c>
      <c r="D343" s="1" t="s">
        <v>12230</v>
      </c>
      <c r="E343">
        <v>100404</v>
      </c>
      <c r="F343" s="1" t="s">
        <v>12298</v>
      </c>
      <c r="G343">
        <v>100404004</v>
      </c>
      <c r="H343">
        <v>4</v>
      </c>
      <c r="I343" s="1" t="s">
        <v>12237</v>
      </c>
      <c r="J343" s="1" t="s">
        <v>16404</v>
      </c>
      <c r="K343" s="1" t="s">
        <v>16405</v>
      </c>
      <c r="L343" s="1" t="s">
        <v>16406</v>
      </c>
      <c r="M343" s="1" t="s">
        <v>16407</v>
      </c>
      <c r="N343" s="1">
        <f>+Categorias[[#This Row],[Id_producto]]</f>
        <v>100404</v>
      </c>
      <c r="O343" s="1">
        <f>+Categorias[[#This Row],[Id_categoría]]</f>
        <v>100404004</v>
      </c>
    </row>
    <row r="344" spans="1:15" hidden="1" x14ac:dyDescent="0.3">
      <c r="A344">
        <v>10</v>
      </c>
      <c r="B344" s="1" t="s">
        <v>11254</v>
      </c>
      <c r="C344">
        <v>1004</v>
      </c>
      <c r="D344" s="1" t="s">
        <v>12230</v>
      </c>
      <c r="E344">
        <v>100405</v>
      </c>
      <c r="F344" s="1" t="s">
        <v>12309</v>
      </c>
      <c r="G344">
        <v>100405004</v>
      </c>
      <c r="H344">
        <v>4</v>
      </c>
      <c r="I344" s="1" t="s">
        <v>16408</v>
      </c>
      <c r="J344" s="1" t="s">
        <v>16409</v>
      </c>
      <c r="K344" s="1" t="s">
        <v>16410</v>
      </c>
      <c r="L344" s="1" t="s">
        <v>16411</v>
      </c>
      <c r="M344" s="1" t="s">
        <v>16412</v>
      </c>
      <c r="N344" s="1">
        <f>+Categorias[[#This Row],[Id_producto]]</f>
        <v>100405</v>
      </c>
      <c r="O344" s="1">
        <f>+Categorias[[#This Row],[Id_categoría]]</f>
        <v>100405004</v>
      </c>
    </row>
    <row r="345" spans="1:15" hidden="1" x14ac:dyDescent="0.3">
      <c r="A345">
        <v>10</v>
      </c>
      <c r="B345" s="1" t="s">
        <v>11254</v>
      </c>
      <c r="C345">
        <v>1004</v>
      </c>
      <c r="D345" s="1" t="s">
        <v>12230</v>
      </c>
      <c r="E345">
        <v>100406</v>
      </c>
      <c r="F345" s="1" t="s">
        <v>12368</v>
      </c>
      <c r="G345">
        <v>100406004</v>
      </c>
      <c r="H345">
        <v>4</v>
      </c>
      <c r="I345" s="1" t="s">
        <v>16413</v>
      </c>
      <c r="J345" s="1" t="s">
        <v>16414</v>
      </c>
      <c r="K345" s="1" t="s">
        <v>16415</v>
      </c>
      <c r="L345" s="1" t="s">
        <v>16416</v>
      </c>
      <c r="M345" s="1" t="s">
        <v>16417</v>
      </c>
      <c r="N345" s="1">
        <f>+Categorias[[#This Row],[Id_producto]]</f>
        <v>100406</v>
      </c>
      <c r="O345" s="1">
        <f>+Categorias[[#This Row],[Id_categoría]]</f>
        <v>100406004</v>
      </c>
    </row>
    <row r="346" spans="1:15" hidden="1" x14ac:dyDescent="0.3">
      <c r="A346">
        <v>10</v>
      </c>
      <c r="B346" s="1" t="s">
        <v>11254</v>
      </c>
      <c r="C346">
        <v>1004</v>
      </c>
      <c r="D346" s="1" t="s">
        <v>12230</v>
      </c>
      <c r="E346">
        <v>100407</v>
      </c>
      <c r="F346" s="1" t="s">
        <v>12392</v>
      </c>
      <c r="G346">
        <v>100407004</v>
      </c>
      <c r="H346">
        <v>4</v>
      </c>
      <c r="I346" s="1" t="s">
        <v>16418</v>
      </c>
      <c r="J346" s="1" t="s">
        <v>16419</v>
      </c>
      <c r="K346" s="1" t="s">
        <v>16420</v>
      </c>
      <c r="L346" s="1" t="s">
        <v>16421</v>
      </c>
      <c r="M346" s="1" t="s">
        <v>16422</v>
      </c>
      <c r="N346" s="1">
        <f>+Categorias[[#This Row],[Id_producto]]</f>
        <v>100407</v>
      </c>
      <c r="O346" s="1">
        <f>+Categorias[[#This Row],[Id_categoría]]</f>
        <v>100407004</v>
      </c>
    </row>
    <row r="347" spans="1:15" hidden="1" x14ac:dyDescent="0.3">
      <c r="A347">
        <v>10</v>
      </c>
      <c r="B347" s="1" t="s">
        <v>11254</v>
      </c>
      <c r="C347">
        <v>1004</v>
      </c>
      <c r="D347" s="1" t="s">
        <v>12230</v>
      </c>
      <c r="E347">
        <v>100409</v>
      </c>
      <c r="F347" s="1" t="s">
        <v>16423</v>
      </c>
      <c r="G347">
        <v>100409004</v>
      </c>
      <c r="H347">
        <v>4</v>
      </c>
      <c r="I347" s="1" t="s">
        <v>16424</v>
      </c>
      <c r="J347" s="1" t="s">
        <v>16425</v>
      </c>
      <c r="K347" s="1" t="s">
        <v>16426</v>
      </c>
      <c r="L347" s="1" t="s">
        <v>16427</v>
      </c>
      <c r="M347" s="1" t="s">
        <v>16428</v>
      </c>
      <c r="N347" s="1">
        <f>+Categorias[[#This Row],[Id_producto]]</f>
        <v>100409</v>
      </c>
      <c r="O347" s="1">
        <f>+Categorias[[#This Row],[Id_categoría]]</f>
        <v>100409004</v>
      </c>
    </row>
    <row r="348" spans="1:15" hidden="1" x14ac:dyDescent="0.3">
      <c r="A348">
        <v>10</v>
      </c>
      <c r="B348" s="1" t="s">
        <v>11254</v>
      </c>
      <c r="C348">
        <v>1001</v>
      </c>
      <c r="D348" s="1" t="s">
        <v>11255</v>
      </c>
      <c r="E348">
        <v>100101</v>
      </c>
      <c r="F348" s="1" t="s">
        <v>11256</v>
      </c>
      <c r="G348">
        <v>100101003</v>
      </c>
      <c r="H348">
        <v>3</v>
      </c>
      <c r="I348" s="1" t="s">
        <v>16976</v>
      </c>
      <c r="J348" s="1" t="s">
        <v>16977</v>
      </c>
      <c r="K348" s="1" t="s">
        <v>16978</v>
      </c>
      <c r="L348" s="1" t="s">
        <v>16979</v>
      </c>
      <c r="M348" s="1" t="s">
        <v>16980</v>
      </c>
      <c r="N348" s="1">
        <f>+Categorias[[#This Row],[Id_producto]]</f>
        <v>100101</v>
      </c>
      <c r="O348" s="1">
        <f>+Categorias[[#This Row],[Id_categoría]]</f>
        <v>100101003</v>
      </c>
    </row>
    <row r="349" spans="1:15" hidden="1" x14ac:dyDescent="0.3">
      <c r="A349">
        <v>10</v>
      </c>
      <c r="B349" s="1" t="s">
        <v>11254</v>
      </c>
      <c r="C349">
        <v>1001</v>
      </c>
      <c r="D349" s="1" t="s">
        <v>11255</v>
      </c>
      <c r="E349">
        <v>100102</v>
      </c>
      <c r="F349" s="1" t="s">
        <v>11306</v>
      </c>
      <c r="G349">
        <v>100102003</v>
      </c>
      <c r="H349">
        <v>3</v>
      </c>
      <c r="I349" s="1" t="s">
        <v>819</v>
      </c>
      <c r="J349" s="1" t="s">
        <v>16981</v>
      </c>
      <c r="K349" s="1" t="s">
        <v>16982</v>
      </c>
      <c r="L349" s="1" t="s">
        <v>16983</v>
      </c>
      <c r="M349" s="1" t="s">
        <v>16984</v>
      </c>
      <c r="N349" s="1">
        <f>+Categorias[[#This Row],[Id_producto]]</f>
        <v>100102</v>
      </c>
      <c r="O349" s="1">
        <f>+Categorias[[#This Row],[Id_categoría]]</f>
        <v>100102003</v>
      </c>
    </row>
    <row r="350" spans="1:15" hidden="1" x14ac:dyDescent="0.3">
      <c r="A350">
        <v>10</v>
      </c>
      <c r="B350" s="1" t="s">
        <v>11254</v>
      </c>
      <c r="C350">
        <v>1001</v>
      </c>
      <c r="D350" s="1" t="s">
        <v>11255</v>
      </c>
      <c r="E350">
        <v>100103</v>
      </c>
      <c r="F350" s="1" t="s">
        <v>11337</v>
      </c>
      <c r="G350">
        <v>100103003</v>
      </c>
      <c r="H350">
        <v>3</v>
      </c>
      <c r="I350" s="1" t="s">
        <v>16985</v>
      </c>
      <c r="J350" s="1" t="s">
        <v>16986</v>
      </c>
      <c r="K350" s="1" t="s">
        <v>16987</v>
      </c>
      <c r="L350" s="1" t="s">
        <v>16988</v>
      </c>
      <c r="M350" s="1" t="s">
        <v>16989</v>
      </c>
      <c r="N350" s="1">
        <f>+Categorias[[#This Row],[Id_producto]]</f>
        <v>100103</v>
      </c>
      <c r="O350" s="1">
        <f>+Categorias[[#This Row],[Id_categoría]]</f>
        <v>100103003</v>
      </c>
    </row>
    <row r="351" spans="1:15" hidden="1" x14ac:dyDescent="0.3">
      <c r="A351">
        <v>10</v>
      </c>
      <c r="B351" s="1" t="s">
        <v>11254</v>
      </c>
      <c r="C351">
        <v>1001</v>
      </c>
      <c r="D351" s="1" t="s">
        <v>11255</v>
      </c>
      <c r="E351">
        <v>100104</v>
      </c>
      <c r="F351" s="1" t="s">
        <v>11362</v>
      </c>
      <c r="G351">
        <v>100104003</v>
      </c>
      <c r="H351">
        <v>3</v>
      </c>
      <c r="I351" s="1" t="s">
        <v>16990</v>
      </c>
      <c r="J351" s="1" t="s">
        <v>16991</v>
      </c>
      <c r="K351" s="1" t="s">
        <v>16992</v>
      </c>
      <c r="L351" s="1" t="s">
        <v>16993</v>
      </c>
      <c r="M351" s="1" t="s">
        <v>16994</v>
      </c>
      <c r="N351" s="1">
        <f>+Categorias[[#This Row],[Id_producto]]</f>
        <v>100104</v>
      </c>
      <c r="O351" s="1">
        <f>+Categorias[[#This Row],[Id_categoría]]</f>
        <v>100104003</v>
      </c>
    </row>
    <row r="352" spans="1:15" hidden="1" x14ac:dyDescent="0.3">
      <c r="A352">
        <v>10</v>
      </c>
      <c r="B352" s="1" t="s">
        <v>11254</v>
      </c>
      <c r="C352">
        <v>1001</v>
      </c>
      <c r="D352" s="1" t="s">
        <v>11255</v>
      </c>
      <c r="E352">
        <v>100105</v>
      </c>
      <c r="F352" s="1" t="s">
        <v>11377</v>
      </c>
      <c r="G352">
        <v>100105003</v>
      </c>
      <c r="H352">
        <v>3</v>
      </c>
      <c r="I352" s="1" t="s">
        <v>16995</v>
      </c>
      <c r="J352" s="1" t="s">
        <v>16996</v>
      </c>
      <c r="K352" s="1" t="s">
        <v>16997</v>
      </c>
      <c r="L352" s="1" t="s">
        <v>16998</v>
      </c>
      <c r="M352" s="1" t="s">
        <v>16999</v>
      </c>
      <c r="N352" s="1">
        <f>+Categorias[[#This Row],[Id_producto]]</f>
        <v>100105</v>
      </c>
      <c r="O352" s="1">
        <f>+Categorias[[#This Row],[Id_categoría]]</f>
        <v>100105003</v>
      </c>
    </row>
    <row r="353" spans="1:15" hidden="1" x14ac:dyDescent="0.3">
      <c r="A353">
        <v>10</v>
      </c>
      <c r="B353" s="1" t="s">
        <v>11254</v>
      </c>
      <c r="C353">
        <v>1001</v>
      </c>
      <c r="D353" s="1" t="s">
        <v>11255</v>
      </c>
      <c r="E353">
        <v>100106</v>
      </c>
      <c r="F353" s="1" t="s">
        <v>17000</v>
      </c>
      <c r="G353">
        <v>100106003</v>
      </c>
      <c r="H353">
        <v>3</v>
      </c>
      <c r="I353" s="1" t="s">
        <v>17000</v>
      </c>
      <c r="J353" s="1" t="s">
        <v>17001</v>
      </c>
      <c r="K353" s="1" t="s">
        <v>17002</v>
      </c>
      <c r="L353" s="1" t="s">
        <v>17003</v>
      </c>
      <c r="M353" s="1" t="s">
        <v>17004</v>
      </c>
      <c r="N353" s="1">
        <f>+Categorias[[#This Row],[Id_producto]]</f>
        <v>100106</v>
      </c>
      <c r="O353" s="1">
        <f>+Categorias[[#This Row],[Id_categoría]]</f>
        <v>100106003</v>
      </c>
    </row>
    <row r="354" spans="1:15" hidden="1" x14ac:dyDescent="0.3">
      <c r="A354">
        <v>10</v>
      </c>
      <c r="B354" s="1" t="s">
        <v>11254</v>
      </c>
      <c r="C354">
        <v>1001</v>
      </c>
      <c r="D354" s="1" t="s">
        <v>11255</v>
      </c>
      <c r="E354">
        <v>100107</v>
      </c>
      <c r="F354" s="1" t="s">
        <v>9429</v>
      </c>
      <c r="G354">
        <v>100107003</v>
      </c>
      <c r="H354">
        <v>3</v>
      </c>
      <c r="I354" s="1" t="s">
        <v>17005</v>
      </c>
      <c r="J354" s="1" t="s">
        <v>17006</v>
      </c>
      <c r="K354" s="1" t="s">
        <v>17007</v>
      </c>
      <c r="L354" s="1" t="s">
        <v>17008</v>
      </c>
      <c r="M354" s="1" t="s">
        <v>17009</v>
      </c>
      <c r="N354" s="1">
        <f>+Categorias[[#This Row],[Id_producto]]</f>
        <v>100107</v>
      </c>
      <c r="O354" s="1">
        <f>+Categorias[[#This Row],[Id_categoría]]</f>
        <v>100107003</v>
      </c>
    </row>
    <row r="355" spans="1:15" hidden="1" x14ac:dyDescent="0.3">
      <c r="A355">
        <v>10</v>
      </c>
      <c r="B355" s="1" t="s">
        <v>11254</v>
      </c>
      <c r="C355">
        <v>1001</v>
      </c>
      <c r="D355" s="1" t="s">
        <v>11255</v>
      </c>
      <c r="E355">
        <v>100108</v>
      </c>
      <c r="F355" s="1" t="s">
        <v>11438</v>
      </c>
      <c r="G355">
        <v>100108003</v>
      </c>
      <c r="H355">
        <v>3</v>
      </c>
      <c r="I355" s="1" t="s">
        <v>17010</v>
      </c>
      <c r="J355" s="1" t="s">
        <v>17011</v>
      </c>
      <c r="K355" s="1" t="s">
        <v>17012</v>
      </c>
      <c r="L355" s="1" t="s">
        <v>17013</v>
      </c>
      <c r="M355" s="1" t="s">
        <v>17014</v>
      </c>
      <c r="N355" s="1">
        <f>+Categorias[[#This Row],[Id_producto]]</f>
        <v>100108</v>
      </c>
      <c r="O355" s="1">
        <f>+Categorias[[#This Row],[Id_categoría]]</f>
        <v>100108003</v>
      </c>
    </row>
    <row r="356" spans="1:15" hidden="1" x14ac:dyDescent="0.3">
      <c r="A356">
        <v>10</v>
      </c>
      <c r="B356" s="1" t="s">
        <v>11254</v>
      </c>
      <c r="C356">
        <v>1001</v>
      </c>
      <c r="D356" s="1" t="s">
        <v>11255</v>
      </c>
      <c r="E356">
        <v>100110</v>
      </c>
      <c r="F356" s="1" t="s">
        <v>11473</v>
      </c>
      <c r="G356">
        <v>100110003</v>
      </c>
      <c r="H356">
        <v>3</v>
      </c>
      <c r="I356" s="1" t="s">
        <v>17015</v>
      </c>
      <c r="J356" s="1" t="s">
        <v>17016</v>
      </c>
      <c r="K356" s="1" t="s">
        <v>17017</v>
      </c>
      <c r="L356" s="1" t="s">
        <v>17018</v>
      </c>
      <c r="M356" s="1" t="s">
        <v>17019</v>
      </c>
      <c r="N356" s="1">
        <f>+Categorias[[#This Row],[Id_producto]]</f>
        <v>100110</v>
      </c>
      <c r="O356" s="1">
        <f>+Categorias[[#This Row],[Id_categoría]]</f>
        <v>100110003</v>
      </c>
    </row>
    <row r="357" spans="1:15" hidden="1" x14ac:dyDescent="0.3">
      <c r="A357">
        <v>10</v>
      </c>
      <c r="B357" s="1" t="s">
        <v>11254</v>
      </c>
      <c r="C357">
        <v>1001</v>
      </c>
      <c r="D357" s="1" t="s">
        <v>11255</v>
      </c>
      <c r="E357">
        <v>100111</v>
      </c>
      <c r="F357" s="1" t="s">
        <v>11489</v>
      </c>
      <c r="G357">
        <v>100111003</v>
      </c>
      <c r="H357">
        <v>3</v>
      </c>
      <c r="I357" s="1" t="s">
        <v>17020</v>
      </c>
      <c r="J357" s="1" t="s">
        <v>17021</v>
      </c>
      <c r="K357" s="1" t="s">
        <v>17022</v>
      </c>
      <c r="L357" s="1" t="s">
        <v>17023</v>
      </c>
      <c r="M357" s="1" t="s">
        <v>17024</v>
      </c>
      <c r="N357" s="1">
        <f>+Categorias[[#This Row],[Id_producto]]</f>
        <v>100111</v>
      </c>
      <c r="O357" s="1">
        <f>+Categorias[[#This Row],[Id_categoría]]</f>
        <v>100111003</v>
      </c>
    </row>
    <row r="358" spans="1:15" hidden="1" x14ac:dyDescent="0.3">
      <c r="A358">
        <v>10</v>
      </c>
      <c r="B358" s="1" t="s">
        <v>11254</v>
      </c>
      <c r="C358">
        <v>1001</v>
      </c>
      <c r="D358" s="1" t="s">
        <v>11255</v>
      </c>
      <c r="E358">
        <v>100112</v>
      </c>
      <c r="F358" s="1" t="s">
        <v>11530</v>
      </c>
      <c r="G358">
        <v>100112003</v>
      </c>
      <c r="H358">
        <v>3</v>
      </c>
      <c r="I358" s="1" t="s">
        <v>17025</v>
      </c>
      <c r="J358" s="1" t="s">
        <v>17026</v>
      </c>
      <c r="K358" s="1" t="s">
        <v>17027</v>
      </c>
      <c r="L358" s="1" t="s">
        <v>17028</v>
      </c>
      <c r="M358" s="1" t="s">
        <v>17029</v>
      </c>
      <c r="N358" s="1">
        <f>+Categorias[[#This Row],[Id_producto]]</f>
        <v>100112</v>
      </c>
      <c r="O358" s="1">
        <f>+Categorias[[#This Row],[Id_categoría]]</f>
        <v>100112003</v>
      </c>
    </row>
    <row r="359" spans="1:15" hidden="1" x14ac:dyDescent="0.3">
      <c r="A359">
        <v>10</v>
      </c>
      <c r="B359" s="1" t="s">
        <v>11254</v>
      </c>
      <c r="C359">
        <v>1001</v>
      </c>
      <c r="D359" s="1" t="s">
        <v>11255</v>
      </c>
      <c r="E359">
        <v>100113</v>
      </c>
      <c r="F359" s="1" t="s">
        <v>11774</v>
      </c>
      <c r="G359">
        <v>100113003</v>
      </c>
      <c r="H359">
        <v>3</v>
      </c>
      <c r="I359" s="1" t="s">
        <v>17030</v>
      </c>
      <c r="J359" s="1" t="s">
        <v>17031</v>
      </c>
      <c r="K359" s="1" t="s">
        <v>17032</v>
      </c>
      <c r="L359" s="1" t="s">
        <v>17033</v>
      </c>
      <c r="M359" s="1" t="s">
        <v>17034</v>
      </c>
      <c r="N359" s="1">
        <f>+Categorias[[#This Row],[Id_producto]]</f>
        <v>100113</v>
      </c>
      <c r="O359" s="1">
        <f>+Categorias[[#This Row],[Id_categoría]]</f>
        <v>100113003</v>
      </c>
    </row>
    <row r="360" spans="1:15" hidden="1" x14ac:dyDescent="0.3">
      <c r="A360">
        <v>10</v>
      </c>
      <c r="B360" s="1" t="s">
        <v>11254</v>
      </c>
      <c r="C360">
        <v>1001</v>
      </c>
      <c r="D360" s="1" t="s">
        <v>11255</v>
      </c>
      <c r="E360">
        <v>100114</v>
      </c>
      <c r="F360" s="1" t="s">
        <v>11810</v>
      </c>
      <c r="G360">
        <v>100114003</v>
      </c>
      <c r="H360">
        <v>3</v>
      </c>
      <c r="I360" s="1" t="s">
        <v>17035</v>
      </c>
      <c r="J360" s="1" t="s">
        <v>17036</v>
      </c>
      <c r="K360" s="1" t="s">
        <v>17037</v>
      </c>
      <c r="L360" s="1" t="s">
        <v>17038</v>
      </c>
      <c r="M360" s="1" t="s">
        <v>17039</v>
      </c>
      <c r="N360" s="1">
        <f>+Categorias[[#This Row],[Id_producto]]</f>
        <v>100114</v>
      </c>
      <c r="O360" s="1">
        <f>+Categorias[[#This Row],[Id_categoría]]</f>
        <v>100114003</v>
      </c>
    </row>
    <row r="361" spans="1:15" hidden="1" x14ac:dyDescent="0.3">
      <c r="A361">
        <v>10</v>
      </c>
      <c r="B361" s="1" t="s">
        <v>11254</v>
      </c>
      <c r="C361">
        <v>1001</v>
      </c>
      <c r="D361" s="1" t="s">
        <v>11255</v>
      </c>
      <c r="E361">
        <v>100115</v>
      </c>
      <c r="F361" s="1" t="s">
        <v>17040</v>
      </c>
      <c r="G361">
        <v>100115003</v>
      </c>
      <c r="H361">
        <v>3</v>
      </c>
      <c r="I361" s="1" t="s">
        <v>17041</v>
      </c>
      <c r="J361" s="1" t="s">
        <v>17042</v>
      </c>
      <c r="K361" s="1" t="s">
        <v>17043</v>
      </c>
      <c r="L361" s="1" t="s">
        <v>17044</v>
      </c>
      <c r="M361" s="1" t="s">
        <v>17045</v>
      </c>
      <c r="N361" s="1">
        <f>+Categorias[[#This Row],[Id_producto]]</f>
        <v>100115</v>
      </c>
      <c r="O361" s="1">
        <f>+Categorias[[#This Row],[Id_categoría]]</f>
        <v>100115003</v>
      </c>
    </row>
    <row r="362" spans="1:15" hidden="1" x14ac:dyDescent="0.3">
      <c r="A362">
        <v>10</v>
      </c>
      <c r="B362" s="1" t="s">
        <v>11254</v>
      </c>
      <c r="C362">
        <v>1001</v>
      </c>
      <c r="D362" s="1" t="s">
        <v>11255</v>
      </c>
      <c r="E362">
        <v>100117</v>
      </c>
      <c r="F362" s="1" t="s">
        <v>11866</v>
      </c>
      <c r="G362">
        <v>100117003</v>
      </c>
      <c r="H362">
        <v>3</v>
      </c>
      <c r="I362" s="1" t="s">
        <v>17046</v>
      </c>
      <c r="J362" s="1" t="s">
        <v>17047</v>
      </c>
      <c r="K362" s="1" t="s">
        <v>17048</v>
      </c>
      <c r="L362" s="1" t="s">
        <v>17049</v>
      </c>
      <c r="M362" s="1" t="s">
        <v>17050</v>
      </c>
      <c r="N362" s="1">
        <f>+Categorias[[#This Row],[Id_producto]]</f>
        <v>100117</v>
      </c>
      <c r="O362" s="1">
        <f>+Categorias[[#This Row],[Id_categoría]]</f>
        <v>100117003</v>
      </c>
    </row>
    <row r="363" spans="1:15" hidden="1" x14ac:dyDescent="0.3">
      <c r="A363">
        <v>10</v>
      </c>
      <c r="B363" s="1" t="s">
        <v>11254</v>
      </c>
      <c r="C363">
        <v>1002</v>
      </c>
      <c r="D363" s="1" t="s">
        <v>11876</v>
      </c>
      <c r="E363">
        <v>100202</v>
      </c>
      <c r="F363" s="1" t="s">
        <v>11991</v>
      </c>
      <c r="G363">
        <v>100202003</v>
      </c>
      <c r="H363">
        <v>3</v>
      </c>
      <c r="I363" s="1" t="s">
        <v>17056</v>
      </c>
      <c r="J363" s="1" t="s">
        <v>17057</v>
      </c>
      <c r="K363" s="1" t="s">
        <v>17058</v>
      </c>
      <c r="L363" s="1" t="s">
        <v>17059</v>
      </c>
      <c r="M363" s="1" t="s">
        <v>17060</v>
      </c>
      <c r="N363" s="1">
        <f>+Categorias[[#This Row],[Id_producto]]</f>
        <v>100202</v>
      </c>
      <c r="O363" s="1">
        <f>+Categorias[[#This Row],[Id_categoría]]</f>
        <v>100202003</v>
      </c>
    </row>
    <row r="364" spans="1:15" hidden="1" x14ac:dyDescent="0.3">
      <c r="A364">
        <v>10</v>
      </c>
      <c r="B364" s="1" t="s">
        <v>11254</v>
      </c>
      <c r="C364">
        <v>1002</v>
      </c>
      <c r="D364" s="1" t="s">
        <v>11876</v>
      </c>
      <c r="E364">
        <v>100203</v>
      </c>
      <c r="F364" s="1" t="s">
        <v>12076</v>
      </c>
      <c r="G364">
        <v>100203003</v>
      </c>
      <c r="H364">
        <v>3</v>
      </c>
      <c r="I364" s="1" t="s">
        <v>17061</v>
      </c>
      <c r="J364" s="1" t="s">
        <v>17062</v>
      </c>
      <c r="K364" s="1" t="s">
        <v>17063</v>
      </c>
      <c r="L364" s="1" t="s">
        <v>17064</v>
      </c>
      <c r="M364" s="1" t="s">
        <v>17065</v>
      </c>
      <c r="N364" s="1">
        <f>+Categorias[[#This Row],[Id_producto]]</f>
        <v>100203</v>
      </c>
      <c r="O364" s="1">
        <f>+Categorias[[#This Row],[Id_categoría]]</f>
        <v>100203003</v>
      </c>
    </row>
    <row r="365" spans="1:15" hidden="1" x14ac:dyDescent="0.3">
      <c r="A365">
        <v>10</v>
      </c>
      <c r="B365" s="1" t="s">
        <v>11254</v>
      </c>
      <c r="C365">
        <v>1002</v>
      </c>
      <c r="D365" s="1" t="s">
        <v>11876</v>
      </c>
      <c r="E365">
        <v>100204</v>
      </c>
      <c r="F365" s="1" t="s">
        <v>12107</v>
      </c>
      <c r="G365">
        <v>100204003</v>
      </c>
      <c r="H365">
        <v>3</v>
      </c>
      <c r="I365" s="1" t="s">
        <v>17066</v>
      </c>
      <c r="J365" s="1" t="s">
        <v>17067</v>
      </c>
      <c r="K365" s="1" t="s">
        <v>17068</v>
      </c>
      <c r="L365" s="1" t="s">
        <v>17069</v>
      </c>
      <c r="M365" s="1" t="s">
        <v>17070</v>
      </c>
      <c r="N365" s="1">
        <f>+Categorias[[#This Row],[Id_producto]]</f>
        <v>100204</v>
      </c>
      <c r="O365" s="1">
        <f>+Categorias[[#This Row],[Id_categoría]]</f>
        <v>100204003</v>
      </c>
    </row>
    <row r="366" spans="1:15" hidden="1" x14ac:dyDescent="0.3">
      <c r="A366">
        <v>10</v>
      </c>
      <c r="B366" s="1" t="s">
        <v>11254</v>
      </c>
      <c r="C366">
        <v>1002</v>
      </c>
      <c r="D366" s="1" t="s">
        <v>11876</v>
      </c>
      <c r="E366">
        <v>100205</v>
      </c>
      <c r="F366" s="1" t="s">
        <v>16366</v>
      </c>
      <c r="G366">
        <v>100205003</v>
      </c>
      <c r="H366">
        <v>3</v>
      </c>
      <c r="I366" s="1" t="s">
        <v>17071</v>
      </c>
      <c r="J366" s="1" t="s">
        <v>17072</v>
      </c>
      <c r="K366" s="1" t="s">
        <v>17073</v>
      </c>
      <c r="L366" s="1" t="s">
        <v>17074</v>
      </c>
      <c r="M366" s="1" t="s">
        <v>17075</v>
      </c>
      <c r="N366" s="1">
        <f>+Categorias[[#This Row],[Id_producto]]</f>
        <v>100205</v>
      </c>
      <c r="O366" s="1">
        <f>+Categorias[[#This Row],[Id_categoría]]</f>
        <v>100205003</v>
      </c>
    </row>
    <row r="367" spans="1:15" hidden="1" x14ac:dyDescent="0.3">
      <c r="A367">
        <v>10</v>
      </c>
      <c r="B367" s="1" t="s">
        <v>11254</v>
      </c>
      <c r="C367">
        <v>1002</v>
      </c>
      <c r="D367" s="1" t="s">
        <v>11876</v>
      </c>
      <c r="E367">
        <v>100206</v>
      </c>
      <c r="F367" s="1" t="s">
        <v>12137</v>
      </c>
      <c r="G367">
        <v>100206003</v>
      </c>
      <c r="H367">
        <v>3</v>
      </c>
      <c r="I367" s="1" t="s">
        <v>17076</v>
      </c>
      <c r="J367" s="1" t="s">
        <v>17077</v>
      </c>
      <c r="K367" s="1" t="s">
        <v>17078</v>
      </c>
      <c r="L367" s="1" t="s">
        <v>17079</v>
      </c>
      <c r="M367" s="1" t="s">
        <v>17080</v>
      </c>
      <c r="N367" s="1">
        <f>+Categorias[[#This Row],[Id_producto]]</f>
        <v>100206</v>
      </c>
      <c r="O367" s="1">
        <f>+Categorias[[#This Row],[Id_categoría]]</f>
        <v>100206003</v>
      </c>
    </row>
    <row r="368" spans="1:15" hidden="1" x14ac:dyDescent="0.3">
      <c r="A368">
        <v>10</v>
      </c>
      <c r="B368" s="1" t="s">
        <v>11254</v>
      </c>
      <c r="C368">
        <v>1002</v>
      </c>
      <c r="D368" s="1" t="s">
        <v>11876</v>
      </c>
      <c r="E368">
        <v>100208</v>
      </c>
      <c r="F368" s="1" t="s">
        <v>12188</v>
      </c>
      <c r="G368">
        <v>100208003</v>
      </c>
      <c r="H368">
        <v>3</v>
      </c>
      <c r="I368" s="1" t="s">
        <v>17081</v>
      </c>
      <c r="J368" s="1" t="s">
        <v>17082</v>
      </c>
      <c r="K368" s="1" t="s">
        <v>17083</v>
      </c>
      <c r="L368" s="1" t="s">
        <v>17084</v>
      </c>
      <c r="M368" s="1" t="s">
        <v>17085</v>
      </c>
      <c r="N368" s="1">
        <f>+Categorias[[#This Row],[Id_producto]]</f>
        <v>100208</v>
      </c>
      <c r="O368" s="1">
        <f>+Categorias[[#This Row],[Id_categoría]]</f>
        <v>100208003</v>
      </c>
    </row>
    <row r="369" spans="1:15" hidden="1" x14ac:dyDescent="0.3">
      <c r="A369">
        <v>10</v>
      </c>
      <c r="B369" s="1" t="s">
        <v>11254</v>
      </c>
      <c r="C369">
        <v>1002</v>
      </c>
      <c r="D369" s="1" t="s">
        <v>11876</v>
      </c>
      <c r="E369">
        <v>100209</v>
      </c>
      <c r="F369" s="1" t="s">
        <v>9429</v>
      </c>
      <c r="G369">
        <v>100209003</v>
      </c>
      <c r="H369">
        <v>3</v>
      </c>
      <c r="I369" s="1" t="s">
        <v>17086</v>
      </c>
      <c r="J369" s="1" t="s">
        <v>17087</v>
      </c>
      <c r="K369" s="1" t="s">
        <v>17088</v>
      </c>
      <c r="L369" s="1" t="s">
        <v>17089</v>
      </c>
      <c r="M369" s="1" t="s">
        <v>17090</v>
      </c>
      <c r="N369" s="1">
        <f>+Categorias[[#This Row],[Id_producto]]</f>
        <v>100209</v>
      </c>
      <c r="O369" s="1">
        <f>+Categorias[[#This Row],[Id_categoría]]</f>
        <v>100209003</v>
      </c>
    </row>
    <row r="370" spans="1:15" hidden="1" x14ac:dyDescent="0.3">
      <c r="A370">
        <v>10</v>
      </c>
      <c r="B370" s="1" t="s">
        <v>11254</v>
      </c>
      <c r="C370">
        <v>1003</v>
      </c>
      <c r="D370" s="1" t="s">
        <v>12203</v>
      </c>
      <c r="E370">
        <v>100301</v>
      </c>
      <c r="F370" s="1" t="s">
        <v>12204</v>
      </c>
      <c r="G370">
        <v>100301003</v>
      </c>
      <c r="H370">
        <v>3</v>
      </c>
      <c r="I370" s="1" t="s">
        <v>17091</v>
      </c>
      <c r="J370" s="1" t="s">
        <v>17092</v>
      </c>
      <c r="K370" s="1" t="s">
        <v>17093</v>
      </c>
      <c r="L370" s="1" t="s">
        <v>17094</v>
      </c>
      <c r="M370" s="1" t="s">
        <v>17095</v>
      </c>
      <c r="N370" s="1">
        <f>+Categorias[[#This Row],[Id_producto]]</f>
        <v>100301</v>
      </c>
      <c r="O370" s="1">
        <f>+Categorias[[#This Row],[Id_categoría]]</f>
        <v>100301003</v>
      </c>
    </row>
    <row r="371" spans="1:15" hidden="1" x14ac:dyDescent="0.3">
      <c r="A371">
        <v>10</v>
      </c>
      <c r="B371" s="1" t="s">
        <v>11254</v>
      </c>
      <c r="C371">
        <v>1003</v>
      </c>
      <c r="D371" s="1" t="s">
        <v>12203</v>
      </c>
      <c r="E371">
        <v>100302</v>
      </c>
      <c r="F371" s="1" t="s">
        <v>17096</v>
      </c>
      <c r="G371">
        <v>100302003</v>
      </c>
      <c r="H371">
        <v>3</v>
      </c>
      <c r="I371" s="1" t="s">
        <v>17097</v>
      </c>
      <c r="J371" s="1" t="s">
        <v>17098</v>
      </c>
      <c r="K371" s="1" t="s">
        <v>17099</v>
      </c>
      <c r="L371" s="1" t="s">
        <v>17100</v>
      </c>
      <c r="M371" s="1" t="s">
        <v>17101</v>
      </c>
      <c r="N371" s="1">
        <f>+Categorias[[#This Row],[Id_producto]]</f>
        <v>100302</v>
      </c>
      <c r="O371" s="1">
        <f>+Categorias[[#This Row],[Id_categoría]]</f>
        <v>100302003</v>
      </c>
    </row>
    <row r="372" spans="1:15" hidden="1" x14ac:dyDescent="0.3">
      <c r="A372">
        <v>10</v>
      </c>
      <c r="B372" s="1" t="s">
        <v>11254</v>
      </c>
      <c r="C372">
        <v>1003</v>
      </c>
      <c r="D372" s="1" t="s">
        <v>12203</v>
      </c>
      <c r="E372">
        <v>100303</v>
      </c>
      <c r="F372" s="1" t="s">
        <v>17102</v>
      </c>
      <c r="G372">
        <v>100303003</v>
      </c>
      <c r="H372">
        <v>3</v>
      </c>
      <c r="I372" s="1" t="s">
        <v>17103</v>
      </c>
      <c r="J372" s="1" t="s">
        <v>17104</v>
      </c>
      <c r="K372" s="1" t="s">
        <v>17105</v>
      </c>
      <c r="L372" s="1" t="s">
        <v>17106</v>
      </c>
      <c r="M372" s="1" t="s">
        <v>17107</v>
      </c>
      <c r="N372" s="1">
        <f>+Categorias[[#This Row],[Id_producto]]</f>
        <v>100303</v>
      </c>
      <c r="O372" s="1">
        <f>+Categorias[[#This Row],[Id_categoría]]</f>
        <v>100303003</v>
      </c>
    </row>
    <row r="373" spans="1:15" hidden="1" x14ac:dyDescent="0.3">
      <c r="A373">
        <v>10</v>
      </c>
      <c r="B373" s="1" t="s">
        <v>11254</v>
      </c>
      <c r="C373">
        <v>1004</v>
      </c>
      <c r="D373" s="1" t="s">
        <v>12230</v>
      </c>
      <c r="E373">
        <v>100401</v>
      </c>
      <c r="F373" s="1" t="s">
        <v>12231</v>
      </c>
      <c r="G373">
        <v>100401003</v>
      </c>
      <c r="H373">
        <v>3</v>
      </c>
      <c r="I373" s="1" t="s">
        <v>17108</v>
      </c>
      <c r="J373" s="1" t="s">
        <v>17109</v>
      </c>
      <c r="K373" s="1" t="s">
        <v>17110</v>
      </c>
      <c r="L373" s="1" t="s">
        <v>17111</v>
      </c>
      <c r="M373" s="1" t="s">
        <v>17112</v>
      </c>
      <c r="N373" s="1">
        <f>+Categorias[[#This Row],[Id_producto]]</f>
        <v>100401</v>
      </c>
      <c r="O373" s="1">
        <f>+Categorias[[#This Row],[Id_categoría]]</f>
        <v>100401003</v>
      </c>
    </row>
    <row r="374" spans="1:15" hidden="1" x14ac:dyDescent="0.3">
      <c r="A374">
        <v>10</v>
      </c>
      <c r="B374" s="1" t="s">
        <v>11254</v>
      </c>
      <c r="C374">
        <v>1004</v>
      </c>
      <c r="D374" s="1" t="s">
        <v>12230</v>
      </c>
      <c r="E374">
        <v>100402</v>
      </c>
      <c r="F374" s="1" t="s">
        <v>12267</v>
      </c>
      <c r="G374">
        <v>100402003</v>
      </c>
      <c r="H374">
        <v>3</v>
      </c>
      <c r="I374" s="1" t="s">
        <v>12232</v>
      </c>
      <c r="J374" s="1" t="s">
        <v>17113</v>
      </c>
      <c r="K374" s="1" t="s">
        <v>17114</v>
      </c>
      <c r="L374" s="1" t="s">
        <v>17115</v>
      </c>
      <c r="M374" s="1" t="s">
        <v>17116</v>
      </c>
      <c r="N374" s="1">
        <f>+Categorias[[#This Row],[Id_producto]]</f>
        <v>100402</v>
      </c>
      <c r="O374" s="1">
        <f>+Categorias[[#This Row],[Id_categoría]]</f>
        <v>100402003</v>
      </c>
    </row>
    <row r="375" spans="1:15" hidden="1" x14ac:dyDescent="0.3">
      <c r="A375">
        <v>10</v>
      </c>
      <c r="B375" s="1" t="s">
        <v>11254</v>
      </c>
      <c r="C375">
        <v>1004</v>
      </c>
      <c r="D375" s="1" t="s">
        <v>12230</v>
      </c>
      <c r="E375">
        <v>100403</v>
      </c>
      <c r="F375" s="1" t="s">
        <v>12283</v>
      </c>
      <c r="G375">
        <v>100403003</v>
      </c>
      <c r="H375">
        <v>3</v>
      </c>
      <c r="I375" s="1" t="s">
        <v>12232</v>
      </c>
      <c r="J375" s="1" t="s">
        <v>17117</v>
      </c>
      <c r="K375" s="1" t="s">
        <v>17118</v>
      </c>
      <c r="L375" s="1" t="s">
        <v>17119</v>
      </c>
      <c r="M375" s="1" t="s">
        <v>17120</v>
      </c>
      <c r="N375" s="1">
        <f>+Categorias[[#This Row],[Id_producto]]</f>
        <v>100403</v>
      </c>
      <c r="O375" s="1">
        <f>+Categorias[[#This Row],[Id_categoría]]</f>
        <v>100403003</v>
      </c>
    </row>
    <row r="376" spans="1:15" hidden="1" x14ac:dyDescent="0.3">
      <c r="A376">
        <v>10</v>
      </c>
      <c r="B376" s="1" t="s">
        <v>11254</v>
      </c>
      <c r="C376">
        <v>1004</v>
      </c>
      <c r="D376" s="1" t="s">
        <v>12230</v>
      </c>
      <c r="E376">
        <v>100404</v>
      </c>
      <c r="F376" s="1" t="s">
        <v>12298</v>
      </c>
      <c r="G376">
        <v>100404003</v>
      </c>
      <c r="H376">
        <v>3</v>
      </c>
      <c r="I376" s="1" t="s">
        <v>17121</v>
      </c>
      <c r="J376" s="1" t="s">
        <v>17122</v>
      </c>
      <c r="K376" s="1" t="s">
        <v>17123</v>
      </c>
      <c r="L376" s="1" t="s">
        <v>17124</v>
      </c>
      <c r="M376" s="1" t="s">
        <v>17125</v>
      </c>
      <c r="N376" s="1">
        <f>+Categorias[[#This Row],[Id_producto]]</f>
        <v>100404</v>
      </c>
      <c r="O376" s="1">
        <f>+Categorias[[#This Row],[Id_categoría]]</f>
        <v>100404003</v>
      </c>
    </row>
    <row r="377" spans="1:15" hidden="1" x14ac:dyDescent="0.3">
      <c r="A377">
        <v>10</v>
      </c>
      <c r="B377" s="1" t="s">
        <v>11254</v>
      </c>
      <c r="C377">
        <v>1004</v>
      </c>
      <c r="D377" s="1" t="s">
        <v>12230</v>
      </c>
      <c r="E377">
        <v>100405</v>
      </c>
      <c r="F377" s="1" t="s">
        <v>12309</v>
      </c>
      <c r="G377">
        <v>100405003</v>
      </c>
      <c r="H377">
        <v>3</v>
      </c>
      <c r="I377" s="1" t="s">
        <v>17126</v>
      </c>
      <c r="J377" s="1" t="s">
        <v>17127</v>
      </c>
      <c r="K377" s="1" t="s">
        <v>17128</v>
      </c>
      <c r="L377" s="1" t="s">
        <v>17129</v>
      </c>
      <c r="M377" s="1" t="s">
        <v>17130</v>
      </c>
      <c r="N377" s="1">
        <f>+Categorias[[#This Row],[Id_producto]]</f>
        <v>100405</v>
      </c>
      <c r="O377" s="1">
        <f>+Categorias[[#This Row],[Id_categoría]]</f>
        <v>100405003</v>
      </c>
    </row>
    <row r="378" spans="1:15" hidden="1" x14ac:dyDescent="0.3">
      <c r="A378">
        <v>10</v>
      </c>
      <c r="B378" s="1" t="s">
        <v>11254</v>
      </c>
      <c r="C378">
        <v>1004</v>
      </c>
      <c r="D378" s="1" t="s">
        <v>12230</v>
      </c>
      <c r="E378">
        <v>100406</v>
      </c>
      <c r="F378" s="1" t="s">
        <v>12368</v>
      </c>
      <c r="G378">
        <v>100406003</v>
      </c>
      <c r="H378">
        <v>3</v>
      </c>
      <c r="I378" s="1" t="s">
        <v>17131</v>
      </c>
      <c r="J378" s="1" t="s">
        <v>17132</v>
      </c>
      <c r="K378" s="1" t="s">
        <v>17133</v>
      </c>
      <c r="L378" s="1" t="s">
        <v>17134</v>
      </c>
      <c r="M378" s="1" t="s">
        <v>17135</v>
      </c>
      <c r="N378" s="1">
        <f>+Categorias[[#This Row],[Id_producto]]</f>
        <v>100406</v>
      </c>
      <c r="O378" s="1">
        <f>+Categorias[[#This Row],[Id_categoría]]</f>
        <v>100406003</v>
      </c>
    </row>
    <row r="379" spans="1:15" hidden="1" x14ac:dyDescent="0.3">
      <c r="A379">
        <v>10</v>
      </c>
      <c r="B379" s="1" t="s">
        <v>11254</v>
      </c>
      <c r="C379">
        <v>1004</v>
      </c>
      <c r="D379" s="1" t="s">
        <v>12230</v>
      </c>
      <c r="E379">
        <v>100407</v>
      </c>
      <c r="F379" s="1" t="s">
        <v>12392</v>
      </c>
      <c r="G379">
        <v>100407003</v>
      </c>
      <c r="H379">
        <v>3</v>
      </c>
      <c r="I379" s="1" t="s">
        <v>17136</v>
      </c>
      <c r="J379" s="1" t="s">
        <v>17137</v>
      </c>
      <c r="K379" s="1" t="s">
        <v>17138</v>
      </c>
      <c r="L379" s="1" t="s">
        <v>17139</v>
      </c>
      <c r="M379" s="1" t="s">
        <v>17140</v>
      </c>
      <c r="N379" s="1">
        <f>+Categorias[[#This Row],[Id_producto]]</f>
        <v>100407</v>
      </c>
      <c r="O379" s="1">
        <f>+Categorias[[#This Row],[Id_categoría]]</f>
        <v>100407003</v>
      </c>
    </row>
    <row r="380" spans="1:15" hidden="1" x14ac:dyDescent="0.3">
      <c r="A380">
        <v>10</v>
      </c>
      <c r="B380" s="1" t="s">
        <v>11254</v>
      </c>
      <c r="C380">
        <v>1004</v>
      </c>
      <c r="D380" s="1" t="s">
        <v>12230</v>
      </c>
      <c r="E380">
        <v>100409</v>
      </c>
      <c r="F380" s="1" t="s">
        <v>16423</v>
      </c>
      <c r="G380">
        <v>100409003</v>
      </c>
      <c r="H380">
        <v>3</v>
      </c>
      <c r="I380" s="1" t="s">
        <v>17141</v>
      </c>
      <c r="J380" s="1" t="s">
        <v>17142</v>
      </c>
      <c r="K380" s="1" t="s">
        <v>17143</v>
      </c>
      <c r="L380" s="1" t="s">
        <v>17144</v>
      </c>
      <c r="M380" s="1" t="s">
        <v>17145</v>
      </c>
      <c r="N380" s="1">
        <f>+Categorias[[#This Row],[Id_producto]]</f>
        <v>100409</v>
      </c>
      <c r="O380" s="1">
        <f>+Categorias[[#This Row],[Id_categoría]]</f>
        <v>100409003</v>
      </c>
    </row>
    <row r="381" spans="1:15" hidden="1" x14ac:dyDescent="0.3">
      <c r="A381">
        <v>10</v>
      </c>
      <c r="B381" s="1" t="s">
        <v>11254</v>
      </c>
      <c r="C381">
        <v>1001</v>
      </c>
      <c r="D381" s="1" t="s">
        <v>11255</v>
      </c>
      <c r="E381">
        <v>100101</v>
      </c>
      <c r="F381" s="1" t="s">
        <v>11256</v>
      </c>
      <c r="G381">
        <v>100101002</v>
      </c>
      <c r="H381">
        <v>2</v>
      </c>
      <c r="I381" s="1" t="s">
        <v>17678</v>
      </c>
      <c r="J381" s="1" t="s">
        <v>17679</v>
      </c>
      <c r="K381" s="1" t="s">
        <v>17680</v>
      </c>
      <c r="L381" s="1" t="s">
        <v>17681</v>
      </c>
      <c r="M381" s="1" t="s">
        <v>17682</v>
      </c>
      <c r="N381" s="1">
        <f>+Categorias[[#This Row],[Id_producto]]</f>
        <v>100101</v>
      </c>
      <c r="O381" s="1">
        <f>+Categorias[[#This Row],[Id_categoría]]</f>
        <v>100101002</v>
      </c>
    </row>
    <row r="382" spans="1:15" hidden="1" x14ac:dyDescent="0.3">
      <c r="A382">
        <v>10</v>
      </c>
      <c r="B382" s="1" t="s">
        <v>11254</v>
      </c>
      <c r="C382">
        <v>1001</v>
      </c>
      <c r="D382" s="1" t="s">
        <v>11255</v>
      </c>
      <c r="E382">
        <v>100102</v>
      </c>
      <c r="F382" s="1" t="s">
        <v>11306</v>
      </c>
      <c r="G382">
        <v>100102002</v>
      </c>
      <c r="H382">
        <v>2</v>
      </c>
      <c r="I382" s="1" t="s">
        <v>17683</v>
      </c>
      <c r="J382" s="1" t="s">
        <v>17684</v>
      </c>
      <c r="K382" s="1" t="s">
        <v>17685</v>
      </c>
      <c r="L382" s="1" t="s">
        <v>17686</v>
      </c>
      <c r="M382" s="1" t="s">
        <v>17687</v>
      </c>
      <c r="N382" s="1">
        <f>+Categorias[[#This Row],[Id_producto]]</f>
        <v>100102</v>
      </c>
      <c r="O382" s="1">
        <f>+Categorias[[#This Row],[Id_categoría]]</f>
        <v>100102002</v>
      </c>
    </row>
    <row r="383" spans="1:15" hidden="1" x14ac:dyDescent="0.3">
      <c r="A383">
        <v>10</v>
      </c>
      <c r="B383" s="1" t="s">
        <v>11254</v>
      </c>
      <c r="C383">
        <v>1001</v>
      </c>
      <c r="D383" s="1" t="s">
        <v>11255</v>
      </c>
      <c r="E383">
        <v>100103</v>
      </c>
      <c r="F383" s="1" t="s">
        <v>11337</v>
      </c>
      <c r="G383">
        <v>100103002</v>
      </c>
      <c r="H383">
        <v>2</v>
      </c>
      <c r="I383" s="1" t="s">
        <v>17688</v>
      </c>
      <c r="J383" s="1" t="s">
        <v>17689</v>
      </c>
      <c r="K383" s="1" t="s">
        <v>17690</v>
      </c>
      <c r="L383" s="1" t="s">
        <v>17691</v>
      </c>
      <c r="M383" s="1" t="s">
        <v>17692</v>
      </c>
      <c r="N383" s="1">
        <f>+Categorias[[#This Row],[Id_producto]]</f>
        <v>100103</v>
      </c>
      <c r="O383" s="1">
        <f>+Categorias[[#This Row],[Id_categoría]]</f>
        <v>100103002</v>
      </c>
    </row>
    <row r="384" spans="1:15" hidden="1" x14ac:dyDescent="0.3">
      <c r="A384">
        <v>10</v>
      </c>
      <c r="B384" s="1" t="s">
        <v>11254</v>
      </c>
      <c r="C384">
        <v>1001</v>
      </c>
      <c r="D384" s="1" t="s">
        <v>11255</v>
      </c>
      <c r="E384">
        <v>100104</v>
      </c>
      <c r="F384" s="1" t="s">
        <v>11362</v>
      </c>
      <c r="G384">
        <v>100104002</v>
      </c>
      <c r="H384">
        <v>2</v>
      </c>
      <c r="I384" s="1" t="s">
        <v>17693</v>
      </c>
      <c r="J384" s="1" t="s">
        <v>17694</v>
      </c>
      <c r="K384" s="1" t="s">
        <v>17695</v>
      </c>
      <c r="L384" s="1" t="s">
        <v>17696</v>
      </c>
      <c r="M384" s="1" t="s">
        <v>17697</v>
      </c>
      <c r="N384" s="1">
        <f>+Categorias[[#This Row],[Id_producto]]</f>
        <v>100104</v>
      </c>
      <c r="O384" s="1">
        <f>+Categorias[[#This Row],[Id_categoría]]</f>
        <v>100104002</v>
      </c>
    </row>
    <row r="385" spans="1:15" hidden="1" x14ac:dyDescent="0.3">
      <c r="A385">
        <v>10</v>
      </c>
      <c r="B385" s="1" t="s">
        <v>11254</v>
      </c>
      <c r="C385">
        <v>1001</v>
      </c>
      <c r="D385" s="1" t="s">
        <v>11255</v>
      </c>
      <c r="E385">
        <v>100105</v>
      </c>
      <c r="F385" s="1" t="s">
        <v>11377</v>
      </c>
      <c r="G385">
        <v>100105002</v>
      </c>
      <c r="H385">
        <v>2</v>
      </c>
      <c r="I385" s="1" t="s">
        <v>17698</v>
      </c>
      <c r="J385" s="1" t="s">
        <v>17699</v>
      </c>
      <c r="K385" s="1" t="s">
        <v>17700</v>
      </c>
      <c r="L385" s="1" t="s">
        <v>17701</v>
      </c>
      <c r="M385" s="1" t="s">
        <v>17702</v>
      </c>
      <c r="N385" s="1">
        <f>+Categorias[[#This Row],[Id_producto]]</f>
        <v>100105</v>
      </c>
      <c r="O385" s="1">
        <f>+Categorias[[#This Row],[Id_categoría]]</f>
        <v>100105002</v>
      </c>
    </row>
    <row r="386" spans="1:15" hidden="1" x14ac:dyDescent="0.3">
      <c r="A386">
        <v>10</v>
      </c>
      <c r="B386" s="1" t="s">
        <v>11254</v>
      </c>
      <c r="C386">
        <v>1001</v>
      </c>
      <c r="D386" s="1" t="s">
        <v>11255</v>
      </c>
      <c r="E386">
        <v>100106</v>
      </c>
      <c r="F386" s="1" t="s">
        <v>17000</v>
      </c>
      <c r="G386">
        <v>100106002</v>
      </c>
      <c r="H386">
        <v>2</v>
      </c>
      <c r="I386" s="1" t="s">
        <v>17703</v>
      </c>
      <c r="J386" s="1" t="s">
        <v>17704</v>
      </c>
      <c r="K386" s="1" t="s">
        <v>17705</v>
      </c>
      <c r="L386" s="1" t="s">
        <v>17706</v>
      </c>
      <c r="M386" s="1" t="s">
        <v>17707</v>
      </c>
      <c r="N386" s="1">
        <f>+Categorias[[#This Row],[Id_producto]]</f>
        <v>100106</v>
      </c>
      <c r="O386" s="1">
        <f>+Categorias[[#This Row],[Id_categoría]]</f>
        <v>100106002</v>
      </c>
    </row>
    <row r="387" spans="1:15" hidden="1" x14ac:dyDescent="0.3">
      <c r="A387">
        <v>10</v>
      </c>
      <c r="B387" s="1" t="s">
        <v>11254</v>
      </c>
      <c r="C387">
        <v>1001</v>
      </c>
      <c r="D387" s="1" t="s">
        <v>11255</v>
      </c>
      <c r="E387">
        <v>100107</v>
      </c>
      <c r="F387" s="1" t="s">
        <v>9429</v>
      </c>
      <c r="G387">
        <v>100107002</v>
      </c>
      <c r="H387">
        <v>2</v>
      </c>
      <c r="I387" s="1" t="s">
        <v>17708</v>
      </c>
      <c r="J387" s="1" t="s">
        <v>17709</v>
      </c>
      <c r="K387" s="1" t="s">
        <v>17710</v>
      </c>
      <c r="L387" s="1" t="s">
        <v>17711</v>
      </c>
      <c r="M387" s="1" t="s">
        <v>17712</v>
      </c>
      <c r="N387" s="1">
        <f>+Categorias[[#This Row],[Id_producto]]</f>
        <v>100107</v>
      </c>
      <c r="O387" s="1">
        <f>+Categorias[[#This Row],[Id_categoría]]</f>
        <v>100107002</v>
      </c>
    </row>
    <row r="388" spans="1:15" hidden="1" x14ac:dyDescent="0.3">
      <c r="A388">
        <v>10</v>
      </c>
      <c r="B388" s="1" t="s">
        <v>11254</v>
      </c>
      <c r="C388">
        <v>1001</v>
      </c>
      <c r="D388" s="1" t="s">
        <v>11255</v>
      </c>
      <c r="E388">
        <v>100108</v>
      </c>
      <c r="F388" s="1" t="s">
        <v>11438</v>
      </c>
      <c r="G388">
        <v>100108002</v>
      </c>
      <c r="H388">
        <v>2</v>
      </c>
      <c r="I388" s="1" t="s">
        <v>17713</v>
      </c>
      <c r="J388" s="1" t="s">
        <v>17714</v>
      </c>
      <c r="K388" s="1" t="s">
        <v>17715</v>
      </c>
      <c r="L388" s="1" t="s">
        <v>17716</v>
      </c>
      <c r="M388" s="1" t="s">
        <v>17717</v>
      </c>
      <c r="N388" s="1">
        <f>+Categorias[[#This Row],[Id_producto]]</f>
        <v>100108</v>
      </c>
      <c r="O388" s="1">
        <f>+Categorias[[#This Row],[Id_categoría]]</f>
        <v>100108002</v>
      </c>
    </row>
    <row r="389" spans="1:15" hidden="1" x14ac:dyDescent="0.3">
      <c r="A389">
        <v>10</v>
      </c>
      <c r="B389" s="1" t="s">
        <v>11254</v>
      </c>
      <c r="C389">
        <v>1001</v>
      </c>
      <c r="D389" s="1" t="s">
        <v>11255</v>
      </c>
      <c r="E389">
        <v>100110</v>
      </c>
      <c r="F389" s="1" t="s">
        <v>11473</v>
      </c>
      <c r="G389">
        <v>100110002</v>
      </c>
      <c r="H389">
        <v>2</v>
      </c>
      <c r="I389" s="1" t="s">
        <v>17718</v>
      </c>
      <c r="J389" s="1" t="s">
        <v>17719</v>
      </c>
      <c r="K389" s="1" t="s">
        <v>17720</v>
      </c>
      <c r="L389" s="1" t="s">
        <v>17721</v>
      </c>
      <c r="M389" s="1" t="s">
        <v>17722</v>
      </c>
      <c r="N389" s="1">
        <f>+Categorias[[#This Row],[Id_producto]]</f>
        <v>100110</v>
      </c>
      <c r="O389" s="1">
        <f>+Categorias[[#This Row],[Id_categoría]]</f>
        <v>100110002</v>
      </c>
    </row>
    <row r="390" spans="1:15" hidden="1" x14ac:dyDescent="0.3">
      <c r="A390">
        <v>10</v>
      </c>
      <c r="B390" s="1" t="s">
        <v>11254</v>
      </c>
      <c r="C390">
        <v>1001</v>
      </c>
      <c r="D390" s="1" t="s">
        <v>11255</v>
      </c>
      <c r="E390">
        <v>100111</v>
      </c>
      <c r="F390" s="1" t="s">
        <v>11489</v>
      </c>
      <c r="G390">
        <v>100111002</v>
      </c>
      <c r="H390">
        <v>2</v>
      </c>
      <c r="I390" s="1" t="s">
        <v>17723</v>
      </c>
      <c r="J390" s="1" t="s">
        <v>17724</v>
      </c>
      <c r="K390" s="1" t="s">
        <v>17725</v>
      </c>
      <c r="L390" s="1" t="s">
        <v>17726</v>
      </c>
      <c r="M390" s="1" t="s">
        <v>17727</v>
      </c>
      <c r="N390" s="1">
        <f>+Categorias[[#This Row],[Id_producto]]</f>
        <v>100111</v>
      </c>
      <c r="O390" s="1">
        <f>+Categorias[[#This Row],[Id_categoría]]</f>
        <v>100111002</v>
      </c>
    </row>
    <row r="391" spans="1:15" hidden="1" x14ac:dyDescent="0.3">
      <c r="A391">
        <v>10</v>
      </c>
      <c r="B391" s="1" t="s">
        <v>11254</v>
      </c>
      <c r="C391">
        <v>1001</v>
      </c>
      <c r="D391" s="1" t="s">
        <v>11255</v>
      </c>
      <c r="E391">
        <v>100112</v>
      </c>
      <c r="F391" s="1" t="s">
        <v>11530</v>
      </c>
      <c r="G391">
        <v>100112002</v>
      </c>
      <c r="H391">
        <v>2</v>
      </c>
      <c r="I391" s="1" t="s">
        <v>17728</v>
      </c>
      <c r="J391" s="1" t="s">
        <v>17729</v>
      </c>
      <c r="K391" s="1" t="s">
        <v>17730</v>
      </c>
      <c r="L391" s="1" t="s">
        <v>17731</v>
      </c>
      <c r="M391" s="1" t="s">
        <v>17732</v>
      </c>
      <c r="N391" s="1">
        <f>+Categorias[[#This Row],[Id_producto]]</f>
        <v>100112</v>
      </c>
      <c r="O391" s="1">
        <f>+Categorias[[#This Row],[Id_categoría]]</f>
        <v>100112002</v>
      </c>
    </row>
    <row r="392" spans="1:15" hidden="1" x14ac:dyDescent="0.3">
      <c r="A392">
        <v>10</v>
      </c>
      <c r="B392" s="1" t="s">
        <v>11254</v>
      </c>
      <c r="C392">
        <v>1001</v>
      </c>
      <c r="D392" s="1" t="s">
        <v>11255</v>
      </c>
      <c r="E392">
        <v>100113</v>
      </c>
      <c r="F392" s="1" t="s">
        <v>11774</v>
      </c>
      <c r="G392">
        <v>100113002</v>
      </c>
      <c r="H392">
        <v>2</v>
      </c>
      <c r="I392" s="1" t="s">
        <v>17733</v>
      </c>
      <c r="J392" s="1" t="s">
        <v>17734</v>
      </c>
      <c r="K392" s="1" t="s">
        <v>17735</v>
      </c>
      <c r="L392" s="1" t="s">
        <v>17736</v>
      </c>
      <c r="M392" s="1" t="s">
        <v>17737</v>
      </c>
      <c r="N392" s="1">
        <f>+Categorias[[#This Row],[Id_producto]]</f>
        <v>100113</v>
      </c>
      <c r="O392" s="1">
        <f>+Categorias[[#This Row],[Id_categoría]]</f>
        <v>100113002</v>
      </c>
    </row>
    <row r="393" spans="1:15" hidden="1" x14ac:dyDescent="0.3">
      <c r="A393">
        <v>10</v>
      </c>
      <c r="B393" s="1" t="s">
        <v>11254</v>
      </c>
      <c r="C393">
        <v>1001</v>
      </c>
      <c r="D393" s="1" t="s">
        <v>11255</v>
      </c>
      <c r="E393">
        <v>100114</v>
      </c>
      <c r="F393" s="1" t="s">
        <v>11810</v>
      </c>
      <c r="G393">
        <v>100114002</v>
      </c>
      <c r="H393">
        <v>2</v>
      </c>
      <c r="I393" s="1" t="s">
        <v>17738</v>
      </c>
      <c r="J393" s="1" t="s">
        <v>17739</v>
      </c>
      <c r="K393" s="1" t="s">
        <v>17740</v>
      </c>
      <c r="L393" s="1" t="s">
        <v>17741</v>
      </c>
      <c r="M393" s="1" t="s">
        <v>17742</v>
      </c>
      <c r="N393" s="1">
        <f>+Categorias[[#This Row],[Id_producto]]</f>
        <v>100114</v>
      </c>
      <c r="O393" s="1">
        <f>+Categorias[[#This Row],[Id_categoría]]</f>
        <v>100114002</v>
      </c>
    </row>
    <row r="394" spans="1:15" hidden="1" x14ac:dyDescent="0.3">
      <c r="A394">
        <v>10</v>
      </c>
      <c r="B394" s="1" t="s">
        <v>11254</v>
      </c>
      <c r="C394">
        <v>1001</v>
      </c>
      <c r="D394" s="1" t="s">
        <v>11255</v>
      </c>
      <c r="E394">
        <v>100115</v>
      </c>
      <c r="F394" s="1" t="s">
        <v>17040</v>
      </c>
      <c r="G394">
        <v>100115002</v>
      </c>
      <c r="H394">
        <v>2</v>
      </c>
      <c r="I394" s="1" t="s">
        <v>17743</v>
      </c>
      <c r="J394" s="1" t="s">
        <v>17744</v>
      </c>
      <c r="K394" s="1" t="s">
        <v>17745</v>
      </c>
      <c r="L394" s="1" t="s">
        <v>17746</v>
      </c>
      <c r="M394" s="1" t="s">
        <v>17747</v>
      </c>
      <c r="N394" s="1">
        <f>+Categorias[[#This Row],[Id_producto]]</f>
        <v>100115</v>
      </c>
      <c r="O394" s="1">
        <f>+Categorias[[#This Row],[Id_categoría]]</f>
        <v>100115002</v>
      </c>
    </row>
    <row r="395" spans="1:15" hidden="1" x14ac:dyDescent="0.3">
      <c r="A395">
        <v>10</v>
      </c>
      <c r="B395" s="1" t="s">
        <v>11254</v>
      </c>
      <c r="C395">
        <v>1001</v>
      </c>
      <c r="D395" s="1" t="s">
        <v>11255</v>
      </c>
      <c r="E395">
        <v>100117</v>
      </c>
      <c r="F395" s="1" t="s">
        <v>11866</v>
      </c>
      <c r="G395">
        <v>100117002</v>
      </c>
      <c r="H395">
        <v>2</v>
      </c>
      <c r="I395" s="1" t="s">
        <v>17748</v>
      </c>
      <c r="J395" s="1" t="s">
        <v>17749</v>
      </c>
      <c r="K395" s="1" t="s">
        <v>17750</v>
      </c>
      <c r="L395" s="1" t="s">
        <v>17751</v>
      </c>
      <c r="M395" s="1" t="s">
        <v>17752</v>
      </c>
      <c r="N395" s="1">
        <f>+Categorias[[#This Row],[Id_producto]]</f>
        <v>100117</v>
      </c>
      <c r="O395" s="1">
        <f>+Categorias[[#This Row],[Id_categoría]]</f>
        <v>100117002</v>
      </c>
    </row>
    <row r="396" spans="1:15" hidden="1" x14ac:dyDescent="0.3">
      <c r="A396">
        <v>10</v>
      </c>
      <c r="B396" s="1" t="s">
        <v>11254</v>
      </c>
      <c r="C396">
        <v>1001</v>
      </c>
      <c r="D396" s="1" t="s">
        <v>11255</v>
      </c>
      <c r="E396">
        <v>100118</v>
      </c>
      <c r="F396" s="1" t="s">
        <v>17753</v>
      </c>
      <c r="G396">
        <v>100118002</v>
      </c>
      <c r="H396">
        <v>2</v>
      </c>
      <c r="I396" s="1" t="s">
        <v>17754</v>
      </c>
      <c r="J396" s="1" t="s">
        <v>17755</v>
      </c>
      <c r="K396" s="1" t="s">
        <v>17756</v>
      </c>
      <c r="L396" s="1" t="s">
        <v>17757</v>
      </c>
      <c r="M396" s="1" t="s">
        <v>17758</v>
      </c>
      <c r="N396" s="1">
        <f>+Categorias[[#This Row],[Id_producto]]</f>
        <v>100118</v>
      </c>
      <c r="O396" s="1">
        <f>+Categorias[[#This Row],[Id_categoría]]</f>
        <v>100118002</v>
      </c>
    </row>
    <row r="397" spans="1:15" hidden="1" x14ac:dyDescent="0.3">
      <c r="A397">
        <v>10</v>
      </c>
      <c r="B397" s="1" t="s">
        <v>11254</v>
      </c>
      <c r="C397">
        <v>1002</v>
      </c>
      <c r="D397" s="1" t="s">
        <v>11876</v>
      </c>
      <c r="E397">
        <v>100202</v>
      </c>
      <c r="F397" s="1" t="s">
        <v>11991</v>
      </c>
      <c r="G397">
        <v>100202002</v>
      </c>
      <c r="H397">
        <v>2</v>
      </c>
      <c r="I397" s="1" t="s">
        <v>17764</v>
      </c>
      <c r="J397" s="1" t="s">
        <v>17765</v>
      </c>
      <c r="K397" s="1" t="s">
        <v>17766</v>
      </c>
      <c r="L397" s="1" t="s">
        <v>17767</v>
      </c>
      <c r="M397" s="1" t="s">
        <v>17768</v>
      </c>
      <c r="N397" s="1">
        <f>+Categorias[[#This Row],[Id_producto]]</f>
        <v>100202</v>
      </c>
      <c r="O397" s="1">
        <f>+Categorias[[#This Row],[Id_categoría]]</f>
        <v>100202002</v>
      </c>
    </row>
    <row r="398" spans="1:15" hidden="1" x14ac:dyDescent="0.3">
      <c r="A398">
        <v>10</v>
      </c>
      <c r="B398" s="1" t="s">
        <v>11254</v>
      </c>
      <c r="C398">
        <v>1002</v>
      </c>
      <c r="D398" s="1" t="s">
        <v>11876</v>
      </c>
      <c r="E398">
        <v>100203</v>
      </c>
      <c r="F398" s="1" t="s">
        <v>12076</v>
      </c>
      <c r="G398">
        <v>100203002</v>
      </c>
      <c r="H398">
        <v>2</v>
      </c>
      <c r="I398" s="1" t="s">
        <v>17769</v>
      </c>
      <c r="J398" s="1" t="s">
        <v>17770</v>
      </c>
      <c r="K398" s="1" t="s">
        <v>17771</v>
      </c>
      <c r="L398" s="1" t="s">
        <v>17772</v>
      </c>
      <c r="M398" s="1" t="s">
        <v>17773</v>
      </c>
      <c r="N398" s="1">
        <f>+Categorias[[#This Row],[Id_producto]]</f>
        <v>100203</v>
      </c>
      <c r="O398" s="1">
        <f>+Categorias[[#This Row],[Id_categoría]]</f>
        <v>100203002</v>
      </c>
    </row>
    <row r="399" spans="1:15" hidden="1" x14ac:dyDescent="0.3">
      <c r="A399">
        <v>10</v>
      </c>
      <c r="B399" s="1" t="s">
        <v>11254</v>
      </c>
      <c r="C399">
        <v>1002</v>
      </c>
      <c r="D399" s="1" t="s">
        <v>11876</v>
      </c>
      <c r="E399">
        <v>100204</v>
      </c>
      <c r="F399" s="1" t="s">
        <v>12107</v>
      </c>
      <c r="G399">
        <v>100204002</v>
      </c>
      <c r="H399">
        <v>2</v>
      </c>
      <c r="I399" s="1" t="s">
        <v>17774</v>
      </c>
      <c r="J399" s="1" t="s">
        <v>17775</v>
      </c>
      <c r="K399" s="1" t="s">
        <v>17776</v>
      </c>
      <c r="L399" s="1" t="s">
        <v>17777</v>
      </c>
      <c r="M399" s="1" t="s">
        <v>17778</v>
      </c>
      <c r="N399" s="1">
        <f>+Categorias[[#This Row],[Id_producto]]</f>
        <v>100204</v>
      </c>
      <c r="O399" s="1">
        <f>+Categorias[[#This Row],[Id_categoría]]</f>
        <v>100204002</v>
      </c>
    </row>
    <row r="400" spans="1:15" hidden="1" x14ac:dyDescent="0.3">
      <c r="A400">
        <v>10</v>
      </c>
      <c r="B400" s="1" t="s">
        <v>11254</v>
      </c>
      <c r="C400">
        <v>1002</v>
      </c>
      <c r="D400" s="1" t="s">
        <v>11876</v>
      </c>
      <c r="E400">
        <v>100205</v>
      </c>
      <c r="F400" s="1" t="s">
        <v>16366</v>
      </c>
      <c r="G400">
        <v>100205002</v>
      </c>
      <c r="H400">
        <v>2</v>
      </c>
      <c r="I400" s="1" t="s">
        <v>17779</v>
      </c>
      <c r="J400" s="1" t="s">
        <v>17780</v>
      </c>
      <c r="K400" s="1" t="s">
        <v>17781</v>
      </c>
      <c r="L400" s="1" t="s">
        <v>17782</v>
      </c>
      <c r="M400" s="1" t="s">
        <v>17783</v>
      </c>
      <c r="N400" s="1">
        <f>+Categorias[[#This Row],[Id_producto]]</f>
        <v>100205</v>
      </c>
      <c r="O400" s="1">
        <f>+Categorias[[#This Row],[Id_categoría]]</f>
        <v>100205002</v>
      </c>
    </row>
    <row r="401" spans="1:15" hidden="1" x14ac:dyDescent="0.3">
      <c r="A401">
        <v>10</v>
      </c>
      <c r="B401" s="1" t="s">
        <v>11254</v>
      </c>
      <c r="C401">
        <v>1002</v>
      </c>
      <c r="D401" s="1" t="s">
        <v>11876</v>
      </c>
      <c r="E401">
        <v>100206</v>
      </c>
      <c r="F401" s="1" t="s">
        <v>12137</v>
      </c>
      <c r="G401">
        <v>100206002</v>
      </c>
      <c r="H401">
        <v>2</v>
      </c>
      <c r="I401" s="1" t="s">
        <v>17784</v>
      </c>
      <c r="J401" s="1" t="s">
        <v>17785</v>
      </c>
      <c r="K401" s="1" t="s">
        <v>17786</v>
      </c>
      <c r="L401" s="1" t="s">
        <v>17787</v>
      </c>
      <c r="M401" s="1" t="s">
        <v>17788</v>
      </c>
      <c r="N401" s="1">
        <f>+Categorias[[#This Row],[Id_producto]]</f>
        <v>100206</v>
      </c>
      <c r="O401" s="1">
        <f>+Categorias[[#This Row],[Id_categoría]]</f>
        <v>100206002</v>
      </c>
    </row>
    <row r="402" spans="1:15" hidden="1" x14ac:dyDescent="0.3">
      <c r="A402">
        <v>10</v>
      </c>
      <c r="B402" s="1" t="s">
        <v>11254</v>
      </c>
      <c r="C402">
        <v>1002</v>
      </c>
      <c r="D402" s="1" t="s">
        <v>11876</v>
      </c>
      <c r="E402">
        <v>100208</v>
      </c>
      <c r="F402" s="1" t="s">
        <v>12188</v>
      </c>
      <c r="G402">
        <v>100208002</v>
      </c>
      <c r="H402">
        <v>2</v>
      </c>
      <c r="I402" s="1" t="s">
        <v>17789</v>
      </c>
      <c r="J402" s="1" t="s">
        <v>17790</v>
      </c>
      <c r="K402" s="1" t="s">
        <v>17791</v>
      </c>
      <c r="L402" s="1" t="s">
        <v>17792</v>
      </c>
      <c r="M402" s="1" t="s">
        <v>17793</v>
      </c>
      <c r="N402" s="1">
        <f>+Categorias[[#This Row],[Id_producto]]</f>
        <v>100208</v>
      </c>
      <c r="O402" s="1">
        <f>+Categorias[[#This Row],[Id_categoría]]</f>
        <v>100208002</v>
      </c>
    </row>
    <row r="403" spans="1:15" hidden="1" x14ac:dyDescent="0.3">
      <c r="A403">
        <v>10</v>
      </c>
      <c r="B403" s="1" t="s">
        <v>11254</v>
      </c>
      <c r="C403">
        <v>1002</v>
      </c>
      <c r="D403" s="1" t="s">
        <v>11876</v>
      </c>
      <c r="E403">
        <v>100209</v>
      </c>
      <c r="F403" s="1" t="s">
        <v>9429</v>
      </c>
      <c r="G403">
        <v>100209002</v>
      </c>
      <c r="H403">
        <v>2</v>
      </c>
      <c r="I403" s="1" t="s">
        <v>12310</v>
      </c>
      <c r="J403" s="1" t="s">
        <v>17794</v>
      </c>
      <c r="K403" s="1" t="s">
        <v>17795</v>
      </c>
      <c r="L403" s="1" t="s">
        <v>17796</v>
      </c>
      <c r="M403" s="1" t="s">
        <v>17797</v>
      </c>
      <c r="N403" s="1">
        <f>+Categorias[[#This Row],[Id_producto]]</f>
        <v>100209</v>
      </c>
      <c r="O403" s="1">
        <f>+Categorias[[#This Row],[Id_categoría]]</f>
        <v>100209002</v>
      </c>
    </row>
    <row r="404" spans="1:15" hidden="1" x14ac:dyDescent="0.3">
      <c r="A404">
        <v>10</v>
      </c>
      <c r="B404" s="1" t="s">
        <v>11254</v>
      </c>
      <c r="C404">
        <v>1003</v>
      </c>
      <c r="D404" s="1" t="s">
        <v>12203</v>
      </c>
      <c r="E404">
        <v>100301</v>
      </c>
      <c r="F404" s="1" t="s">
        <v>12204</v>
      </c>
      <c r="G404">
        <v>100301002</v>
      </c>
      <c r="H404">
        <v>2</v>
      </c>
      <c r="I404" s="1" t="s">
        <v>17798</v>
      </c>
      <c r="J404" s="1" t="s">
        <v>17799</v>
      </c>
      <c r="K404" s="1" t="s">
        <v>17800</v>
      </c>
      <c r="L404" s="1" t="s">
        <v>17801</v>
      </c>
      <c r="M404" s="1" t="s">
        <v>17802</v>
      </c>
      <c r="N404" s="1">
        <f>+Categorias[[#This Row],[Id_producto]]</f>
        <v>100301</v>
      </c>
      <c r="O404" s="1">
        <f>+Categorias[[#This Row],[Id_categoría]]</f>
        <v>100301002</v>
      </c>
    </row>
    <row r="405" spans="1:15" hidden="1" x14ac:dyDescent="0.3">
      <c r="A405">
        <v>10</v>
      </c>
      <c r="B405" s="1" t="s">
        <v>11254</v>
      </c>
      <c r="C405">
        <v>1003</v>
      </c>
      <c r="D405" s="1" t="s">
        <v>12203</v>
      </c>
      <c r="E405">
        <v>100302</v>
      </c>
      <c r="F405" s="1" t="s">
        <v>17096</v>
      </c>
      <c r="G405">
        <v>100302002</v>
      </c>
      <c r="H405">
        <v>2</v>
      </c>
      <c r="I405" s="1" t="s">
        <v>12500</v>
      </c>
      <c r="J405" s="1" t="s">
        <v>17803</v>
      </c>
      <c r="K405" s="1" t="s">
        <v>17804</v>
      </c>
      <c r="L405" s="1" t="s">
        <v>17805</v>
      </c>
      <c r="M405" s="1" t="s">
        <v>17806</v>
      </c>
      <c r="N405" s="1">
        <f>+Categorias[[#This Row],[Id_producto]]</f>
        <v>100302</v>
      </c>
      <c r="O405" s="1">
        <f>+Categorias[[#This Row],[Id_categoría]]</f>
        <v>100302002</v>
      </c>
    </row>
    <row r="406" spans="1:15" hidden="1" x14ac:dyDescent="0.3">
      <c r="A406">
        <v>10</v>
      </c>
      <c r="B406" s="1" t="s">
        <v>11254</v>
      </c>
      <c r="C406">
        <v>1003</v>
      </c>
      <c r="D406" s="1" t="s">
        <v>12203</v>
      </c>
      <c r="E406">
        <v>100303</v>
      </c>
      <c r="F406" s="1" t="s">
        <v>17102</v>
      </c>
      <c r="G406">
        <v>100303002</v>
      </c>
      <c r="H406">
        <v>2</v>
      </c>
      <c r="I406" s="1" t="s">
        <v>17807</v>
      </c>
      <c r="J406" s="1" t="s">
        <v>17808</v>
      </c>
      <c r="K406" s="1" t="s">
        <v>17809</v>
      </c>
      <c r="L406" s="1" t="s">
        <v>17810</v>
      </c>
      <c r="M406" s="1" t="s">
        <v>17811</v>
      </c>
      <c r="N406" s="1">
        <f>+Categorias[[#This Row],[Id_producto]]</f>
        <v>100303</v>
      </c>
      <c r="O406" s="1">
        <f>+Categorias[[#This Row],[Id_categoría]]</f>
        <v>100303002</v>
      </c>
    </row>
    <row r="407" spans="1:15" hidden="1" x14ac:dyDescent="0.3">
      <c r="A407">
        <v>10</v>
      </c>
      <c r="B407" s="1" t="s">
        <v>11254</v>
      </c>
      <c r="C407">
        <v>1004</v>
      </c>
      <c r="D407" s="1" t="s">
        <v>12230</v>
      </c>
      <c r="E407">
        <v>100401</v>
      </c>
      <c r="F407" s="1" t="s">
        <v>12231</v>
      </c>
      <c r="G407">
        <v>100401002</v>
      </c>
      <c r="H407">
        <v>2</v>
      </c>
      <c r="I407" s="1" t="s">
        <v>17812</v>
      </c>
      <c r="J407" s="1" t="s">
        <v>17813</v>
      </c>
      <c r="K407" s="1" t="s">
        <v>17814</v>
      </c>
      <c r="L407" s="1" t="s">
        <v>17815</v>
      </c>
      <c r="M407" s="1" t="s">
        <v>17816</v>
      </c>
      <c r="N407" s="1">
        <f>+Categorias[[#This Row],[Id_producto]]</f>
        <v>100401</v>
      </c>
      <c r="O407" s="1">
        <f>+Categorias[[#This Row],[Id_categoría]]</f>
        <v>100401002</v>
      </c>
    </row>
    <row r="408" spans="1:15" hidden="1" x14ac:dyDescent="0.3">
      <c r="A408">
        <v>10</v>
      </c>
      <c r="B408" s="1" t="s">
        <v>11254</v>
      </c>
      <c r="C408">
        <v>1004</v>
      </c>
      <c r="D408" s="1" t="s">
        <v>12230</v>
      </c>
      <c r="E408">
        <v>100402</v>
      </c>
      <c r="F408" s="1" t="s">
        <v>12267</v>
      </c>
      <c r="G408">
        <v>100402002</v>
      </c>
      <c r="H408">
        <v>2</v>
      </c>
      <c r="I408" s="1" t="s">
        <v>17817</v>
      </c>
      <c r="J408" s="1" t="s">
        <v>17818</v>
      </c>
      <c r="K408" s="1" t="s">
        <v>17819</v>
      </c>
      <c r="L408" s="1" t="s">
        <v>17820</v>
      </c>
      <c r="M408" s="1" t="s">
        <v>17821</v>
      </c>
      <c r="N408" s="1">
        <f>+Categorias[[#This Row],[Id_producto]]</f>
        <v>100402</v>
      </c>
      <c r="O408" s="1">
        <f>+Categorias[[#This Row],[Id_categoría]]</f>
        <v>100402002</v>
      </c>
    </row>
    <row r="409" spans="1:15" hidden="1" x14ac:dyDescent="0.3">
      <c r="A409">
        <v>10</v>
      </c>
      <c r="B409" s="1" t="s">
        <v>11254</v>
      </c>
      <c r="C409">
        <v>1004</v>
      </c>
      <c r="D409" s="1" t="s">
        <v>12230</v>
      </c>
      <c r="E409">
        <v>100403</v>
      </c>
      <c r="F409" s="1" t="s">
        <v>12283</v>
      </c>
      <c r="G409">
        <v>100403002</v>
      </c>
      <c r="H409">
        <v>2</v>
      </c>
      <c r="I409" s="1" t="s">
        <v>12268</v>
      </c>
      <c r="J409" s="1" t="s">
        <v>17822</v>
      </c>
      <c r="K409" s="1" t="s">
        <v>17823</v>
      </c>
      <c r="L409" s="1" t="s">
        <v>17824</v>
      </c>
      <c r="M409" s="1" t="s">
        <v>17825</v>
      </c>
      <c r="N409" s="1">
        <f>+Categorias[[#This Row],[Id_producto]]</f>
        <v>100403</v>
      </c>
      <c r="O409" s="1">
        <f>+Categorias[[#This Row],[Id_categoría]]</f>
        <v>100403002</v>
      </c>
    </row>
    <row r="410" spans="1:15" hidden="1" x14ac:dyDescent="0.3">
      <c r="A410">
        <v>10</v>
      </c>
      <c r="B410" s="1" t="s">
        <v>11254</v>
      </c>
      <c r="C410">
        <v>1004</v>
      </c>
      <c r="D410" s="1" t="s">
        <v>12230</v>
      </c>
      <c r="E410">
        <v>100404</v>
      </c>
      <c r="F410" s="1" t="s">
        <v>12298</v>
      </c>
      <c r="G410">
        <v>100404002</v>
      </c>
      <c r="H410">
        <v>2</v>
      </c>
      <c r="I410" s="1" t="s">
        <v>12247</v>
      </c>
      <c r="J410" s="1" t="s">
        <v>17826</v>
      </c>
      <c r="K410" s="1" t="s">
        <v>17827</v>
      </c>
      <c r="L410" s="1" t="s">
        <v>17828</v>
      </c>
      <c r="M410" s="1" t="s">
        <v>17829</v>
      </c>
      <c r="N410" s="1">
        <f>+Categorias[[#This Row],[Id_producto]]</f>
        <v>100404</v>
      </c>
      <c r="O410" s="1">
        <f>+Categorias[[#This Row],[Id_categoría]]</f>
        <v>100404002</v>
      </c>
    </row>
    <row r="411" spans="1:15" hidden="1" x14ac:dyDescent="0.3">
      <c r="A411">
        <v>10</v>
      </c>
      <c r="B411" s="1" t="s">
        <v>11254</v>
      </c>
      <c r="C411">
        <v>1004</v>
      </c>
      <c r="D411" s="1" t="s">
        <v>12230</v>
      </c>
      <c r="E411">
        <v>100405</v>
      </c>
      <c r="F411" s="1" t="s">
        <v>12309</v>
      </c>
      <c r="G411">
        <v>100405002</v>
      </c>
      <c r="H411">
        <v>2</v>
      </c>
      <c r="I411" s="1" t="s">
        <v>17830</v>
      </c>
      <c r="J411" s="1" t="s">
        <v>17831</v>
      </c>
      <c r="K411" s="1" t="s">
        <v>17832</v>
      </c>
      <c r="L411" s="1" t="s">
        <v>17833</v>
      </c>
      <c r="M411" s="1" t="s">
        <v>17834</v>
      </c>
      <c r="N411" s="1">
        <f>+Categorias[[#This Row],[Id_producto]]</f>
        <v>100405</v>
      </c>
      <c r="O411" s="1">
        <f>+Categorias[[#This Row],[Id_categoría]]</f>
        <v>100405002</v>
      </c>
    </row>
    <row r="412" spans="1:15" hidden="1" x14ac:dyDescent="0.3">
      <c r="A412">
        <v>10</v>
      </c>
      <c r="B412" s="1" t="s">
        <v>11254</v>
      </c>
      <c r="C412">
        <v>1004</v>
      </c>
      <c r="D412" s="1" t="s">
        <v>12230</v>
      </c>
      <c r="E412">
        <v>100406</v>
      </c>
      <c r="F412" s="1" t="s">
        <v>12368</v>
      </c>
      <c r="G412">
        <v>100406002</v>
      </c>
      <c r="H412">
        <v>2</v>
      </c>
      <c r="I412" s="1" t="s">
        <v>17835</v>
      </c>
      <c r="J412" s="1" t="s">
        <v>17836</v>
      </c>
      <c r="K412" s="1" t="s">
        <v>17837</v>
      </c>
      <c r="L412" s="1" t="s">
        <v>17838</v>
      </c>
      <c r="M412" s="1" t="s">
        <v>17839</v>
      </c>
      <c r="N412" s="1">
        <f>+Categorias[[#This Row],[Id_producto]]</f>
        <v>100406</v>
      </c>
      <c r="O412" s="1">
        <f>+Categorias[[#This Row],[Id_categoría]]</f>
        <v>100406002</v>
      </c>
    </row>
    <row r="413" spans="1:15" hidden="1" x14ac:dyDescent="0.3">
      <c r="A413">
        <v>10</v>
      </c>
      <c r="B413" s="1" t="s">
        <v>11254</v>
      </c>
      <c r="C413">
        <v>1004</v>
      </c>
      <c r="D413" s="1" t="s">
        <v>12230</v>
      </c>
      <c r="E413">
        <v>100407</v>
      </c>
      <c r="F413" s="1" t="s">
        <v>12392</v>
      </c>
      <c r="G413">
        <v>100407002</v>
      </c>
      <c r="H413">
        <v>2</v>
      </c>
      <c r="I413" s="1" t="s">
        <v>12247</v>
      </c>
      <c r="J413" s="1" t="s">
        <v>17840</v>
      </c>
      <c r="K413" s="1" t="s">
        <v>17841</v>
      </c>
      <c r="L413" s="1" t="s">
        <v>17842</v>
      </c>
      <c r="M413" s="1" t="s">
        <v>17843</v>
      </c>
      <c r="N413" s="1">
        <f>+Categorias[[#This Row],[Id_producto]]</f>
        <v>100407</v>
      </c>
      <c r="O413" s="1">
        <f>+Categorias[[#This Row],[Id_categoría]]</f>
        <v>100407002</v>
      </c>
    </row>
    <row r="414" spans="1:15" hidden="1" x14ac:dyDescent="0.3">
      <c r="A414">
        <v>10</v>
      </c>
      <c r="B414" s="1" t="s">
        <v>11254</v>
      </c>
      <c r="C414">
        <v>1004</v>
      </c>
      <c r="D414" s="1" t="s">
        <v>12230</v>
      </c>
      <c r="E414">
        <v>100409</v>
      </c>
      <c r="F414" s="1" t="s">
        <v>16423</v>
      </c>
      <c r="G414">
        <v>100409002</v>
      </c>
      <c r="H414">
        <v>2</v>
      </c>
      <c r="I414" s="1" t="s">
        <v>17844</v>
      </c>
      <c r="J414" s="1" t="s">
        <v>17845</v>
      </c>
      <c r="K414" s="1" t="s">
        <v>17846</v>
      </c>
      <c r="L414" s="1" t="s">
        <v>17847</v>
      </c>
      <c r="M414" s="1" t="s">
        <v>17848</v>
      </c>
      <c r="N414" s="1">
        <f>+Categorias[[#This Row],[Id_producto]]</f>
        <v>100409</v>
      </c>
      <c r="O414" s="1">
        <f>+Categorias[[#This Row],[Id_categoría]]</f>
        <v>100409002</v>
      </c>
    </row>
    <row r="415" spans="1:15" hidden="1" x14ac:dyDescent="0.3">
      <c r="A415">
        <v>10</v>
      </c>
      <c r="B415" s="1" t="s">
        <v>11254</v>
      </c>
      <c r="C415">
        <v>1001</v>
      </c>
      <c r="D415" s="1" t="s">
        <v>11255</v>
      </c>
      <c r="E415">
        <v>100101</v>
      </c>
      <c r="F415" s="1" t="s">
        <v>11256</v>
      </c>
      <c r="G415">
        <v>100101001</v>
      </c>
      <c r="H415">
        <v>1</v>
      </c>
      <c r="I415" s="1" t="s">
        <v>18392</v>
      </c>
      <c r="J415" s="1" t="s">
        <v>18393</v>
      </c>
      <c r="K415" s="1" t="s">
        <v>18394</v>
      </c>
      <c r="L415" s="1" t="s">
        <v>18395</v>
      </c>
      <c r="M415" s="1" t="s">
        <v>18396</v>
      </c>
      <c r="N415" s="1">
        <f>+Categorias[[#This Row],[Id_producto]]</f>
        <v>100101</v>
      </c>
      <c r="O415" s="1">
        <f>+Categorias[[#This Row],[Id_categoría]]</f>
        <v>100101001</v>
      </c>
    </row>
    <row r="416" spans="1:15" hidden="1" x14ac:dyDescent="0.3">
      <c r="A416">
        <v>10</v>
      </c>
      <c r="B416" s="1" t="s">
        <v>11254</v>
      </c>
      <c r="C416">
        <v>1001</v>
      </c>
      <c r="D416" s="1" t="s">
        <v>11255</v>
      </c>
      <c r="E416">
        <v>100102</v>
      </c>
      <c r="F416" s="1" t="s">
        <v>11306</v>
      </c>
      <c r="G416">
        <v>100102001</v>
      </c>
      <c r="H416">
        <v>1</v>
      </c>
      <c r="I416" s="1" t="s">
        <v>18397</v>
      </c>
      <c r="J416" s="1" t="s">
        <v>18398</v>
      </c>
      <c r="K416" s="1" t="s">
        <v>18399</v>
      </c>
      <c r="L416" s="1" t="s">
        <v>18400</v>
      </c>
      <c r="M416" s="1" t="s">
        <v>18401</v>
      </c>
      <c r="N416" s="1">
        <f>+Categorias[[#This Row],[Id_producto]]</f>
        <v>100102</v>
      </c>
      <c r="O416" s="1">
        <f>+Categorias[[#This Row],[Id_categoría]]</f>
        <v>100102001</v>
      </c>
    </row>
    <row r="417" spans="1:15" hidden="1" x14ac:dyDescent="0.3">
      <c r="A417">
        <v>10</v>
      </c>
      <c r="B417" s="1" t="s">
        <v>11254</v>
      </c>
      <c r="C417">
        <v>1001</v>
      </c>
      <c r="D417" s="1" t="s">
        <v>11255</v>
      </c>
      <c r="E417">
        <v>100103</v>
      </c>
      <c r="F417" s="1" t="s">
        <v>11337</v>
      </c>
      <c r="G417">
        <v>100103001</v>
      </c>
      <c r="H417">
        <v>1</v>
      </c>
      <c r="I417" s="1" t="s">
        <v>18402</v>
      </c>
      <c r="J417" s="1" t="s">
        <v>18403</v>
      </c>
      <c r="K417" s="1" t="s">
        <v>18404</v>
      </c>
      <c r="L417" s="1" t="s">
        <v>18405</v>
      </c>
      <c r="M417" s="1" t="s">
        <v>18406</v>
      </c>
      <c r="N417" s="1">
        <f>+Categorias[[#This Row],[Id_producto]]</f>
        <v>100103</v>
      </c>
      <c r="O417" s="1">
        <f>+Categorias[[#This Row],[Id_categoría]]</f>
        <v>100103001</v>
      </c>
    </row>
    <row r="418" spans="1:15" hidden="1" x14ac:dyDescent="0.3">
      <c r="A418">
        <v>10</v>
      </c>
      <c r="B418" s="1" t="s">
        <v>11254</v>
      </c>
      <c r="C418">
        <v>1001</v>
      </c>
      <c r="D418" s="1" t="s">
        <v>11255</v>
      </c>
      <c r="E418">
        <v>100104</v>
      </c>
      <c r="F418" s="1" t="s">
        <v>11362</v>
      </c>
      <c r="G418">
        <v>100104001</v>
      </c>
      <c r="H418">
        <v>1</v>
      </c>
      <c r="I418" s="1" t="s">
        <v>252</v>
      </c>
      <c r="J418" s="1" t="s">
        <v>18407</v>
      </c>
      <c r="K418" s="1" t="s">
        <v>18408</v>
      </c>
      <c r="L418" s="1" t="s">
        <v>18409</v>
      </c>
      <c r="M418" s="1" t="s">
        <v>18410</v>
      </c>
      <c r="N418" s="1">
        <f>+Categorias[[#This Row],[Id_producto]]</f>
        <v>100104</v>
      </c>
      <c r="O418" s="1">
        <f>+Categorias[[#This Row],[Id_categoría]]</f>
        <v>100104001</v>
      </c>
    </row>
    <row r="419" spans="1:15" hidden="1" x14ac:dyDescent="0.3">
      <c r="A419">
        <v>10</v>
      </c>
      <c r="B419" s="1" t="s">
        <v>11254</v>
      </c>
      <c r="C419">
        <v>1001</v>
      </c>
      <c r="D419" s="1" t="s">
        <v>11255</v>
      </c>
      <c r="E419">
        <v>100105</v>
      </c>
      <c r="F419" s="1" t="s">
        <v>11377</v>
      </c>
      <c r="G419">
        <v>100105001</v>
      </c>
      <c r="H419">
        <v>1</v>
      </c>
      <c r="I419" s="1" t="s">
        <v>18411</v>
      </c>
      <c r="J419" s="1" t="s">
        <v>18412</v>
      </c>
      <c r="K419" s="1" t="s">
        <v>18413</v>
      </c>
      <c r="L419" s="1" t="s">
        <v>18414</v>
      </c>
      <c r="M419" s="1" t="s">
        <v>18415</v>
      </c>
      <c r="N419" s="1">
        <f>+Categorias[[#This Row],[Id_producto]]</f>
        <v>100105</v>
      </c>
      <c r="O419" s="1">
        <f>+Categorias[[#This Row],[Id_categoría]]</f>
        <v>100105001</v>
      </c>
    </row>
    <row r="420" spans="1:15" hidden="1" x14ac:dyDescent="0.3">
      <c r="A420">
        <v>10</v>
      </c>
      <c r="B420" s="1" t="s">
        <v>11254</v>
      </c>
      <c r="C420">
        <v>1001</v>
      </c>
      <c r="D420" s="1" t="s">
        <v>11255</v>
      </c>
      <c r="E420">
        <v>100106</v>
      </c>
      <c r="F420" s="1" t="s">
        <v>17000</v>
      </c>
      <c r="G420">
        <v>100106001</v>
      </c>
      <c r="H420">
        <v>1</v>
      </c>
      <c r="I420" s="1" t="s">
        <v>18416</v>
      </c>
      <c r="J420" s="1" t="s">
        <v>18417</v>
      </c>
      <c r="K420" s="1" t="s">
        <v>18418</v>
      </c>
      <c r="L420" s="1" t="s">
        <v>18419</v>
      </c>
      <c r="M420" s="1" t="s">
        <v>18420</v>
      </c>
      <c r="N420" s="1">
        <f>+Categorias[[#This Row],[Id_producto]]</f>
        <v>100106</v>
      </c>
      <c r="O420" s="1">
        <f>+Categorias[[#This Row],[Id_categoría]]</f>
        <v>100106001</v>
      </c>
    </row>
    <row r="421" spans="1:15" hidden="1" x14ac:dyDescent="0.3">
      <c r="A421">
        <v>10</v>
      </c>
      <c r="B421" s="1" t="s">
        <v>11254</v>
      </c>
      <c r="C421">
        <v>1001</v>
      </c>
      <c r="D421" s="1" t="s">
        <v>11255</v>
      </c>
      <c r="E421">
        <v>100107</v>
      </c>
      <c r="F421" s="1" t="s">
        <v>9429</v>
      </c>
      <c r="G421">
        <v>100107001</v>
      </c>
      <c r="H421">
        <v>1</v>
      </c>
      <c r="I421" s="1" t="s">
        <v>18421</v>
      </c>
      <c r="J421" s="1" t="s">
        <v>18422</v>
      </c>
      <c r="K421" s="1" t="s">
        <v>18423</v>
      </c>
      <c r="L421" s="1" t="s">
        <v>18424</v>
      </c>
      <c r="M421" s="1" t="s">
        <v>18425</v>
      </c>
      <c r="N421" s="1">
        <f>+Categorias[[#This Row],[Id_producto]]</f>
        <v>100107</v>
      </c>
      <c r="O421" s="1">
        <f>+Categorias[[#This Row],[Id_categoría]]</f>
        <v>100107001</v>
      </c>
    </row>
    <row r="422" spans="1:15" hidden="1" x14ac:dyDescent="0.3">
      <c r="A422">
        <v>10</v>
      </c>
      <c r="B422" s="1" t="s">
        <v>11254</v>
      </c>
      <c r="C422">
        <v>1001</v>
      </c>
      <c r="D422" s="1" t="s">
        <v>11255</v>
      </c>
      <c r="E422">
        <v>100108</v>
      </c>
      <c r="F422" s="1" t="s">
        <v>11438</v>
      </c>
      <c r="G422">
        <v>100108001</v>
      </c>
      <c r="H422">
        <v>1</v>
      </c>
      <c r="I422" s="1" t="s">
        <v>18426</v>
      </c>
      <c r="J422" s="1" t="s">
        <v>18427</v>
      </c>
      <c r="K422" s="1" t="s">
        <v>18428</v>
      </c>
      <c r="L422" s="1" t="s">
        <v>18429</v>
      </c>
      <c r="M422" s="1" t="s">
        <v>18430</v>
      </c>
      <c r="N422" s="1">
        <f>+Categorias[[#This Row],[Id_producto]]</f>
        <v>100108</v>
      </c>
      <c r="O422" s="1">
        <f>+Categorias[[#This Row],[Id_categoría]]</f>
        <v>100108001</v>
      </c>
    </row>
    <row r="423" spans="1:15" hidden="1" x14ac:dyDescent="0.3">
      <c r="A423">
        <v>10</v>
      </c>
      <c r="B423" s="1" t="s">
        <v>11254</v>
      </c>
      <c r="C423">
        <v>1001</v>
      </c>
      <c r="D423" s="1" t="s">
        <v>11255</v>
      </c>
      <c r="E423">
        <v>100109</v>
      </c>
      <c r="F423" s="1" t="s">
        <v>18431</v>
      </c>
      <c r="G423">
        <v>100109001</v>
      </c>
      <c r="H423">
        <v>1</v>
      </c>
      <c r="I423" s="1" t="s">
        <v>18431</v>
      </c>
      <c r="J423" s="1" t="s">
        <v>18432</v>
      </c>
      <c r="K423" s="1" t="s">
        <v>18433</v>
      </c>
      <c r="L423" s="1" t="s">
        <v>18434</v>
      </c>
      <c r="M423" s="1" t="s">
        <v>18435</v>
      </c>
      <c r="N423" s="1">
        <f>+Categorias[[#This Row],[Id_producto]]</f>
        <v>100109</v>
      </c>
      <c r="O423" s="1">
        <f>+Categorias[[#This Row],[Id_categoría]]</f>
        <v>100109001</v>
      </c>
    </row>
    <row r="424" spans="1:15" hidden="1" x14ac:dyDescent="0.3">
      <c r="A424">
        <v>10</v>
      </c>
      <c r="B424" s="1" t="s">
        <v>11254</v>
      </c>
      <c r="C424">
        <v>1001</v>
      </c>
      <c r="D424" s="1" t="s">
        <v>11255</v>
      </c>
      <c r="E424">
        <v>100110</v>
      </c>
      <c r="F424" s="1" t="s">
        <v>11473</v>
      </c>
      <c r="G424">
        <v>100110001</v>
      </c>
      <c r="H424">
        <v>1</v>
      </c>
      <c r="I424" s="1" t="s">
        <v>18436</v>
      </c>
      <c r="J424" s="1" t="s">
        <v>18437</v>
      </c>
      <c r="K424" s="1" t="s">
        <v>18438</v>
      </c>
      <c r="L424" s="1" t="s">
        <v>18439</v>
      </c>
      <c r="M424" s="1" t="s">
        <v>18440</v>
      </c>
      <c r="N424" s="1">
        <f>+Categorias[[#This Row],[Id_producto]]</f>
        <v>100110</v>
      </c>
      <c r="O424" s="1">
        <f>+Categorias[[#This Row],[Id_categoría]]</f>
        <v>100110001</v>
      </c>
    </row>
    <row r="425" spans="1:15" hidden="1" x14ac:dyDescent="0.3">
      <c r="A425">
        <v>10</v>
      </c>
      <c r="B425" s="1" t="s">
        <v>11254</v>
      </c>
      <c r="C425">
        <v>1001</v>
      </c>
      <c r="D425" s="1" t="s">
        <v>11255</v>
      </c>
      <c r="E425">
        <v>100111</v>
      </c>
      <c r="F425" s="1" t="s">
        <v>11489</v>
      </c>
      <c r="G425">
        <v>100111001</v>
      </c>
      <c r="H425">
        <v>1</v>
      </c>
      <c r="I425" s="1" t="s">
        <v>18441</v>
      </c>
      <c r="J425" s="1" t="s">
        <v>18442</v>
      </c>
      <c r="K425" s="1" t="s">
        <v>18443</v>
      </c>
      <c r="L425" s="1" t="s">
        <v>18444</v>
      </c>
      <c r="M425" s="1" t="s">
        <v>18445</v>
      </c>
      <c r="N425" s="1">
        <f>+Categorias[[#This Row],[Id_producto]]</f>
        <v>100111</v>
      </c>
      <c r="O425" s="1">
        <f>+Categorias[[#This Row],[Id_categoría]]</f>
        <v>100111001</v>
      </c>
    </row>
    <row r="426" spans="1:15" hidden="1" x14ac:dyDescent="0.3">
      <c r="A426">
        <v>10</v>
      </c>
      <c r="B426" s="1" t="s">
        <v>11254</v>
      </c>
      <c r="C426">
        <v>1001</v>
      </c>
      <c r="D426" s="1" t="s">
        <v>11255</v>
      </c>
      <c r="E426">
        <v>100112</v>
      </c>
      <c r="F426" s="1" t="s">
        <v>11530</v>
      </c>
      <c r="G426">
        <v>100112001</v>
      </c>
      <c r="H426">
        <v>1</v>
      </c>
      <c r="I426" s="1" t="s">
        <v>18446</v>
      </c>
      <c r="J426" s="1" t="s">
        <v>18447</v>
      </c>
      <c r="K426" s="1" t="s">
        <v>18448</v>
      </c>
      <c r="L426" s="1" t="s">
        <v>18449</v>
      </c>
      <c r="M426" s="1" t="s">
        <v>18450</v>
      </c>
      <c r="N426" s="1">
        <f>+Categorias[[#This Row],[Id_producto]]</f>
        <v>100112</v>
      </c>
      <c r="O426" s="1">
        <f>+Categorias[[#This Row],[Id_categoría]]</f>
        <v>100112001</v>
      </c>
    </row>
    <row r="427" spans="1:15" hidden="1" x14ac:dyDescent="0.3">
      <c r="A427">
        <v>10</v>
      </c>
      <c r="B427" s="1" t="s">
        <v>11254</v>
      </c>
      <c r="C427">
        <v>1001</v>
      </c>
      <c r="D427" s="1" t="s">
        <v>11255</v>
      </c>
      <c r="E427">
        <v>100113</v>
      </c>
      <c r="F427" s="1" t="s">
        <v>11774</v>
      </c>
      <c r="G427">
        <v>100113001</v>
      </c>
      <c r="H427">
        <v>1</v>
      </c>
      <c r="I427" s="1" t="s">
        <v>18451</v>
      </c>
      <c r="J427" s="1" t="s">
        <v>18452</v>
      </c>
      <c r="K427" s="1" t="s">
        <v>18453</v>
      </c>
      <c r="L427" s="1" t="s">
        <v>18454</v>
      </c>
      <c r="M427" s="1" t="s">
        <v>18455</v>
      </c>
      <c r="N427" s="1">
        <f>+Categorias[[#This Row],[Id_producto]]</f>
        <v>100113</v>
      </c>
      <c r="O427" s="1">
        <f>+Categorias[[#This Row],[Id_categoría]]</f>
        <v>100113001</v>
      </c>
    </row>
    <row r="428" spans="1:15" hidden="1" x14ac:dyDescent="0.3">
      <c r="A428">
        <v>10</v>
      </c>
      <c r="B428" s="1" t="s">
        <v>11254</v>
      </c>
      <c r="C428">
        <v>1001</v>
      </c>
      <c r="D428" s="1" t="s">
        <v>11255</v>
      </c>
      <c r="E428">
        <v>100114</v>
      </c>
      <c r="F428" s="1" t="s">
        <v>11810</v>
      </c>
      <c r="G428">
        <v>100114001</v>
      </c>
      <c r="H428">
        <v>1</v>
      </c>
      <c r="I428" s="1" t="s">
        <v>18456</v>
      </c>
      <c r="J428" s="1" t="s">
        <v>18457</v>
      </c>
      <c r="K428" s="1" t="s">
        <v>18458</v>
      </c>
      <c r="L428" s="1" t="s">
        <v>18459</v>
      </c>
      <c r="M428" s="1" t="s">
        <v>18460</v>
      </c>
      <c r="N428" s="1">
        <f>+Categorias[[#This Row],[Id_producto]]</f>
        <v>100114</v>
      </c>
      <c r="O428" s="1">
        <f>+Categorias[[#This Row],[Id_categoría]]</f>
        <v>100114001</v>
      </c>
    </row>
    <row r="429" spans="1:15" hidden="1" x14ac:dyDescent="0.3">
      <c r="A429">
        <v>10</v>
      </c>
      <c r="B429" s="1" t="s">
        <v>11254</v>
      </c>
      <c r="C429">
        <v>1001</v>
      </c>
      <c r="D429" s="1" t="s">
        <v>11255</v>
      </c>
      <c r="E429">
        <v>100115</v>
      </c>
      <c r="F429" s="1" t="s">
        <v>17040</v>
      </c>
      <c r="G429">
        <v>100115001</v>
      </c>
      <c r="H429">
        <v>1</v>
      </c>
      <c r="I429" s="1" t="s">
        <v>18461</v>
      </c>
      <c r="J429" s="1" t="s">
        <v>18462</v>
      </c>
      <c r="K429" s="1" t="s">
        <v>18463</v>
      </c>
      <c r="L429" s="1" t="s">
        <v>18464</v>
      </c>
      <c r="M429" s="1" t="s">
        <v>18465</v>
      </c>
      <c r="N429" s="1">
        <f>+Categorias[[#This Row],[Id_producto]]</f>
        <v>100115</v>
      </c>
      <c r="O429" s="1">
        <f>+Categorias[[#This Row],[Id_categoría]]</f>
        <v>100115001</v>
      </c>
    </row>
    <row r="430" spans="1:15" hidden="1" x14ac:dyDescent="0.3">
      <c r="A430">
        <v>10</v>
      </c>
      <c r="B430" s="1" t="s">
        <v>11254</v>
      </c>
      <c r="C430">
        <v>1001</v>
      </c>
      <c r="D430" s="1" t="s">
        <v>11255</v>
      </c>
      <c r="E430">
        <v>100116</v>
      </c>
      <c r="F430" s="1" t="s">
        <v>18466</v>
      </c>
      <c r="G430">
        <v>100116001</v>
      </c>
      <c r="H430">
        <v>1</v>
      </c>
      <c r="I430" s="1" t="s">
        <v>18466</v>
      </c>
      <c r="J430" s="1" t="s">
        <v>18467</v>
      </c>
      <c r="K430" s="1" t="s">
        <v>18468</v>
      </c>
      <c r="L430" s="1" t="s">
        <v>18469</v>
      </c>
      <c r="M430" s="1" t="s">
        <v>18470</v>
      </c>
      <c r="N430" s="1">
        <f>+Categorias[[#This Row],[Id_producto]]</f>
        <v>100116</v>
      </c>
      <c r="O430" s="1">
        <f>+Categorias[[#This Row],[Id_categoría]]</f>
        <v>100116001</v>
      </c>
    </row>
    <row r="431" spans="1:15" hidden="1" x14ac:dyDescent="0.3">
      <c r="A431">
        <v>10</v>
      </c>
      <c r="B431" s="1" t="s">
        <v>11254</v>
      </c>
      <c r="C431">
        <v>1001</v>
      </c>
      <c r="D431" s="1" t="s">
        <v>11255</v>
      </c>
      <c r="E431">
        <v>100117</v>
      </c>
      <c r="F431" s="1" t="s">
        <v>11866</v>
      </c>
      <c r="G431">
        <v>100117001</v>
      </c>
      <c r="H431">
        <v>1</v>
      </c>
      <c r="I431" s="1" t="s">
        <v>18471</v>
      </c>
      <c r="J431" s="1" t="s">
        <v>18472</v>
      </c>
      <c r="K431" s="1" t="s">
        <v>18473</v>
      </c>
      <c r="L431" s="1" t="s">
        <v>18474</v>
      </c>
      <c r="M431" s="1" t="s">
        <v>18475</v>
      </c>
      <c r="N431" s="1">
        <f>+Categorias[[#This Row],[Id_producto]]</f>
        <v>100117</v>
      </c>
      <c r="O431" s="1">
        <f>+Categorias[[#This Row],[Id_categoría]]</f>
        <v>100117001</v>
      </c>
    </row>
    <row r="432" spans="1:15" hidden="1" x14ac:dyDescent="0.3">
      <c r="A432">
        <v>10</v>
      </c>
      <c r="B432" s="1" t="s">
        <v>11254</v>
      </c>
      <c r="C432">
        <v>1001</v>
      </c>
      <c r="D432" s="1" t="s">
        <v>11255</v>
      </c>
      <c r="E432">
        <v>100118</v>
      </c>
      <c r="F432" s="1" t="s">
        <v>17753</v>
      </c>
      <c r="G432">
        <v>100118001</v>
      </c>
      <c r="H432">
        <v>1</v>
      </c>
      <c r="I432" s="1" t="s">
        <v>18476</v>
      </c>
      <c r="J432" s="1" t="s">
        <v>18477</v>
      </c>
      <c r="K432" s="1" t="s">
        <v>18478</v>
      </c>
      <c r="L432" s="1" t="s">
        <v>18479</v>
      </c>
      <c r="M432" s="1" t="s">
        <v>18480</v>
      </c>
      <c r="N432" s="1">
        <f>+Categorias[[#This Row],[Id_producto]]</f>
        <v>100118</v>
      </c>
      <c r="O432" s="1">
        <f>+Categorias[[#This Row],[Id_categoría]]</f>
        <v>100118001</v>
      </c>
    </row>
    <row r="433" spans="1:15" hidden="1" x14ac:dyDescent="0.3">
      <c r="A433">
        <v>10</v>
      </c>
      <c r="B433" s="1" t="s">
        <v>11254</v>
      </c>
      <c r="C433">
        <v>1002</v>
      </c>
      <c r="D433" s="1" t="s">
        <v>11876</v>
      </c>
      <c r="E433">
        <v>100202</v>
      </c>
      <c r="F433" s="1" t="s">
        <v>11991</v>
      </c>
      <c r="G433">
        <v>100202001</v>
      </c>
      <c r="H433">
        <v>1</v>
      </c>
      <c r="I433" s="1" t="s">
        <v>18486</v>
      </c>
      <c r="J433" s="1" t="s">
        <v>18487</v>
      </c>
      <c r="K433" s="1" t="s">
        <v>18488</v>
      </c>
      <c r="L433" s="1" t="s">
        <v>18489</v>
      </c>
      <c r="M433" s="1" t="s">
        <v>18490</v>
      </c>
      <c r="N433" s="1">
        <f>+Categorias[[#This Row],[Id_producto]]</f>
        <v>100202</v>
      </c>
      <c r="O433" s="1">
        <f>+Categorias[[#This Row],[Id_categoría]]</f>
        <v>100202001</v>
      </c>
    </row>
    <row r="434" spans="1:15" hidden="1" x14ac:dyDescent="0.3">
      <c r="A434">
        <v>10</v>
      </c>
      <c r="B434" s="1" t="s">
        <v>11254</v>
      </c>
      <c r="C434">
        <v>1002</v>
      </c>
      <c r="D434" s="1" t="s">
        <v>11876</v>
      </c>
      <c r="E434">
        <v>100203</v>
      </c>
      <c r="F434" s="1" t="s">
        <v>12076</v>
      </c>
      <c r="G434">
        <v>100203001</v>
      </c>
      <c r="H434">
        <v>1</v>
      </c>
      <c r="I434" s="1" t="s">
        <v>18491</v>
      </c>
      <c r="J434" s="1" t="s">
        <v>18492</v>
      </c>
      <c r="K434" s="1" t="s">
        <v>18493</v>
      </c>
      <c r="L434" s="1" t="s">
        <v>18494</v>
      </c>
      <c r="M434" s="1" t="s">
        <v>18495</v>
      </c>
      <c r="N434" s="1">
        <f>+Categorias[[#This Row],[Id_producto]]</f>
        <v>100203</v>
      </c>
      <c r="O434" s="1">
        <f>+Categorias[[#This Row],[Id_categoría]]</f>
        <v>100203001</v>
      </c>
    </row>
    <row r="435" spans="1:15" hidden="1" x14ac:dyDescent="0.3">
      <c r="A435">
        <v>10</v>
      </c>
      <c r="B435" s="1" t="s">
        <v>11254</v>
      </c>
      <c r="C435">
        <v>1002</v>
      </c>
      <c r="D435" s="1" t="s">
        <v>11876</v>
      </c>
      <c r="E435">
        <v>100204</v>
      </c>
      <c r="F435" s="1" t="s">
        <v>12107</v>
      </c>
      <c r="G435">
        <v>100204001</v>
      </c>
      <c r="H435">
        <v>1</v>
      </c>
      <c r="I435" s="1" t="s">
        <v>18496</v>
      </c>
      <c r="J435" s="1" t="s">
        <v>18497</v>
      </c>
      <c r="K435" s="1" t="s">
        <v>18498</v>
      </c>
      <c r="L435" s="1" t="s">
        <v>18499</v>
      </c>
      <c r="M435" s="1" t="s">
        <v>18500</v>
      </c>
      <c r="N435" s="1">
        <f>+Categorias[[#This Row],[Id_producto]]</f>
        <v>100204</v>
      </c>
      <c r="O435" s="1">
        <f>+Categorias[[#This Row],[Id_categoría]]</f>
        <v>100204001</v>
      </c>
    </row>
    <row r="436" spans="1:15" hidden="1" x14ac:dyDescent="0.3">
      <c r="A436">
        <v>10</v>
      </c>
      <c r="B436" s="1" t="s">
        <v>11254</v>
      </c>
      <c r="C436">
        <v>1002</v>
      </c>
      <c r="D436" s="1" t="s">
        <v>11876</v>
      </c>
      <c r="E436">
        <v>100205</v>
      </c>
      <c r="F436" s="1" t="s">
        <v>16366</v>
      </c>
      <c r="G436">
        <v>100205001</v>
      </c>
      <c r="H436">
        <v>1</v>
      </c>
      <c r="I436" s="1" t="s">
        <v>18501</v>
      </c>
      <c r="J436" s="1" t="s">
        <v>18502</v>
      </c>
      <c r="K436" s="1" t="s">
        <v>18503</v>
      </c>
      <c r="L436" s="1" t="s">
        <v>18504</v>
      </c>
      <c r="M436" s="1" t="s">
        <v>18505</v>
      </c>
      <c r="N436" s="1">
        <f>+Categorias[[#This Row],[Id_producto]]</f>
        <v>100205</v>
      </c>
      <c r="O436" s="1">
        <f>+Categorias[[#This Row],[Id_categoría]]</f>
        <v>100205001</v>
      </c>
    </row>
    <row r="437" spans="1:15" hidden="1" x14ac:dyDescent="0.3">
      <c r="A437">
        <v>10</v>
      </c>
      <c r="B437" s="1" t="s">
        <v>11254</v>
      </c>
      <c r="C437">
        <v>1002</v>
      </c>
      <c r="D437" s="1" t="s">
        <v>11876</v>
      </c>
      <c r="E437">
        <v>100206</v>
      </c>
      <c r="F437" s="1" t="s">
        <v>12137</v>
      </c>
      <c r="G437">
        <v>100206001</v>
      </c>
      <c r="H437">
        <v>1</v>
      </c>
      <c r="I437" s="1" t="s">
        <v>18506</v>
      </c>
      <c r="J437" s="1" t="s">
        <v>18507</v>
      </c>
      <c r="K437" s="1" t="s">
        <v>18508</v>
      </c>
      <c r="L437" s="1" t="s">
        <v>18509</v>
      </c>
      <c r="M437" s="1" t="s">
        <v>18510</v>
      </c>
      <c r="N437" s="1">
        <f>+Categorias[[#This Row],[Id_producto]]</f>
        <v>100206</v>
      </c>
      <c r="O437" s="1">
        <f>+Categorias[[#This Row],[Id_categoría]]</f>
        <v>100206001</v>
      </c>
    </row>
    <row r="438" spans="1:15" hidden="1" x14ac:dyDescent="0.3">
      <c r="A438">
        <v>10</v>
      </c>
      <c r="B438" s="1" t="s">
        <v>11254</v>
      </c>
      <c r="C438">
        <v>1002</v>
      </c>
      <c r="D438" s="1" t="s">
        <v>11876</v>
      </c>
      <c r="E438">
        <v>100207</v>
      </c>
      <c r="F438" s="1" t="s">
        <v>18511</v>
      </c>
      <c r="G438">
        <v>100207001</v>
      </c>
      <c r="H438">
        <v>1</v>
      </c>
      <c r="I438" s="1" t="s">
        <v>18512</v>
      </c>
      <c r="J438" s="1" t="s">
        <v>18513</v>
      </c>
      <c r="K438" s="1" t="s">
        <v>18514</v>
      </c>
      <c r="L438" s="1" t="s">
        <v>18515</v>
      </c>
      <c r="M438" s="1" t="s">
        <v>18516</v>
      </c>
      <c r="N438" s="1">
        <f>+Categorias[[#This Row],[Id_producto]]</f>
        <v>100207</v>
      </c>
      <c r="O438" s="1">
        <f>+Categorias[[#This Row],[Id_categoría]]</f>
        <v>100207001</v>
      </c>
    </row>
    <row r="439" spans="1:15" hidden="1" x14ac:dyDescent="0.3">
      <c r="A439">
        <v>10</v>
      </c>
      <c r="B439" s="1" t="s">
        <v>11254</v>
      </c>
      <c r="C439">
        <v>1002</v>
      </c>
      <c r="D439" s="1" t="s">
        <v>11876</v>
      </c>
      <c r="E439">
        <v>100208</v>
      </c>
      <c r="F439" s="1" t="s">
        <v>12188</v>
      </c>
      <c r="G439">
        <v>100208001</v>
      </c>
      <c r="H439">
        <v>1</v>
      </c>
      <c r="I439" s="1" t="s">
        <v>18517</v>
      </c>
      <c r="J439" s="1" t="s">
        <v>18518</v>
      </c>
      <c r="K439" s="1" t="s">
        <v>18519</v>
      </c>
      <c r="L439" s="1" t="s">
        <v>18520</v>
      </c>
      <c r="M439" s="1" t="s">
        <v>18521</v>
      </c>
      <c r="N439" s="1">
        <f>+Categorias[[#This Row],[Id_producto]]</f>
        <v>100208</v>
      </c>
      <c r="O439" s="1">
        <f>+Categorias[[#This Row],[Id_categoría]]</f>
        <v>100208001</v>
      </c>
    </row>
    <row r="440" spans="1:15" hidden="1" x14ac:dyDescent="0.3">
      <c r="A440">
        <v>10</v>
      </c>
      <c r="B440" s="1" t="s">
        <v>11254</v>
      </c>
      <c r="C440">
        <v>1002</v>
      </c>
      <c r="D440" s="1" t="s">
        <v>11876</v>
      </c>
      <c r="E440">
        <v>100209</v>
      </c>
      <c r="F440" s="1" t="s">
        <v>9429</v>
      </c>
      <c r="G440">
        <v>100209001</v>
      </c>
      <c r="H440">
        <v>1</v>
      </c>
      <c r="I440" s="1" t="s">
        <v>18522</v>
      </c>
      <c r="J440" s="1" t="s">
        <v>18523</v>
      </c>
      <c r="K440" s="1" t="s">
        <v>18524</v>
      </c>
      <c r="L440" s="1" t="s">
        <v>18525</v>
      </c>
      <c r="M440" s="1" t="s">
        <v>18526</v>
      </c>
      <c r="N440" s="1">
        <f>+Categorias[[#This Row],[Id_producto]]</f>
        <v>100209</v>
      </c>
      <c r="O440" s="1">
        <f>+Categorias[[#This Row],[Id_categoría]]</f>
        <v>100209001</v>
      </c>
    </row>
    <row r="441" spans="1:15" hidden="1" x14ac:dyDescent="0.3">
      <c r="A441">
        <v>10</v>
      </c>
      <c r="B441" s="1" t="s">
        <v>11254</v>
      </c>
      <c r="C441">
        <v>1003</v>
      </c>
      <c r="D441" s="1" t="s">
        <v>12203</v>
      </c>
      <c r="E441">
        <v>100301</v>
      </c>
      <c r="F441" s="1" t="s">
        <v>12204</v>
      </c>
      <c r="G441">
        <v>100301001</v>
      </c>
      <c r="H441">
        <v>1</v>
      </c>
      <c r="I441" s="1" t="s">
        <v>18251</v>
      </c>
      <c r="J441" s="1" t="s">
        <v>18527</v>
      </c>
      <c r="K441" s="1" t="s">
        <v>18528</v>
      </c>
      <c r="L441" s="1" t="s">
        <v>18529</v>
      </c>
      <c r="M441" s="1" t="s">
        <v>18530</v>
      </c>
      <c r="N441" s="1">
        <f>+Categorias[[#This Row],[Id_producto]]</f>
        <v>100301</v>
      </c>
      <c r="O441" s="1">
        <f>+Categorias[[#This Row],[Id_categoría]]</f>
        <v>100301001</v>
      </c>
    </row>
    <row r="442" spans="1:15" hidden="1" x14ac:dyDescent="0.3">
      <c r="A442">
        <v>10</v>
      </c>
      <c r="B442" s="1" t="s">
        <v>11254</v>
      </c>
      <c r="C442">
        <v>1003</v>
      </c>
      <c r="D442" s="1" t="s">
        <v>12203</v>
      </c>
      <c r="E442">
        <v>100302</v>
      </c>
      <c r="F442" s="1" t="s">
        <v>17096</v>
      </c>
      <c r="G442">
        <v>100302001</v>
      </c>
      <c r="H442">
        <v>1</v>
      </c>
      <c r="I442" s="1" t="s">
        <v>18531</v>
      </c>
      <c r="J442" s="1" t="s">
        <v>18532</v>
      </c>
      <c r="K442" s="1" t="s">
        <v>18533</v>
      </c>
      <c r="L442" s="1" t="s">
        <v>18534</v>
      </c>
      <c r="M442" s="1" t="s">
        <v>18535</v>
      </c>
      <c r="N442" s="1">
        <f>+Categorias[[#This Row],[Id_producto]]</f>
        <v>100302</v>
      </c>
      <c r="O442" s="1">
        <f>+Categorias[[#This Row],[Id_categoría]]</f>
        <v>100302001</v>
      </c>
    </row>
    <row r="443" spans="1:15" hidden="1" x14ac:dyDescent="0.3">
      <c r="A443">
        <v>10</v>
      </c>
      <c r="B443" s="1" t="s">
        <v>11254</v>
      </c>
      <c r="C443">
        <v>1003</v>
      </c>
      <c r="D443" s="1" t="s">
        <v>12203</v>
      </c>
      <c r="E443">
        <v>100303</v>
      </c>
      <c r="F443" s="1" t="s">
        <v>17102</v>
      </c>
      <c r="G443">
        <v>100303001</v>
      </c>
      <c r="H443">
        <v>1</v>
      </c>
      <c r="I443" s="1" t="s">
        <v>18536</v>
      </c>
      <c r="J443" s="1" t="s">
        <v>18537</v>
      </c>
      <c r="K443" s="1" t="s">
        <v>18538</v>
      </c>
      <c r="L443" s="1" t="s">
        <v>18539</v>
      </c>
      <c r="M443" s="1" t="s">
        <v>18540</v>
      </c>
      <c r="N443" s="1">
        <f>+Categorias[[#This Row],[Id_producto]]</f>
        <v>100303</v>
      </c>
      <c r="O443" s="1">
        <f>+Categorias[[#This Row],[Id_categoría]]</f>
        <v>100303001</v>
      </c>
    </row>
    <row r="444" spans="1:15" hidden="1" x14ac:dyDescent="0.3">
      <c r="A444">
        <v>10</v>
      </c>
      <c r="B444" s="1" t="s">
        <v>11254</v>
      </c>
      <c r="C444">
        <v>1004</v>
      </c>
      <c r="D444" s="1" t="s">
        <v>12230</v>
      </c>
      <c r="E444">
        <v>100401</v>
      </c>
      <c r="F444" s="1" t="s">
        <v>12231</v>
      </c>
      <c r="G444">
        <v>100401001</v>
      </c>
      <c r="H444">
        <v>1</v>
      </c>
      <c r="I444" s="1" t="s">
        <v>18541</v>
      </c>
      <c r="J444" s="1" t="s">
        <v>18542</v>
      </c>
      <c r="K444" s="1" t="s">
        <v>18543</v>
      </c>
      <c r="L444" s="1" t="s">
        <v>18544</v>
      </c>
      <c r="M444" s="1" t="s">
        <v>18545</v>
      </c>
      <c r="N444" s="1">
        <f>+Categorias[[#This Row],[Id_producto]]</f>
        <v>100401</v>
      </c>
      <c r="O444" s="1">
        <f>+Categorias[[#This Row],[Id_categoría]]</f>
        <v>100401001</v>
      </c>
    </row>
    <row r="445" spans="1:15" hidden="1" x14ac:dyDescent="0.3">
      <c r="A445">
        <v>10</v>
      </c>
      <c r="B445" s="1" t="s">
        <v>11254</v>
      </c>
      <c r="C445">
        <v>1004</v>
      </c>
      <c r="D445" s="1" t="s">
        <v>12230</v>
      </c>
      <c r="E445">
        <v>100402</v>
      </c>
      <c r="F445" s="1" t="s">
        <v>12267</v>
      </c>
      <c r="G445">
        <v>100402001</v>
      </c>
      <c r="H445">
        <v>1</v>
      </c>
      <c r="I445" s="1" t="s">
        <v>18546</v>
      </c>
      <c r="J445" s="1" t="s">
        <v>18547</v>
      </c>
      <c r="K445" s="1" t="s">
        <v>18548</v>
      </c>
      <c r="L445" s="1" t="s">
        <v>18549</v>
      </c>
      <c r="M445" s="1" t="s">
        <v>18550</v>
      </c>
      <c r="N445" s="1">
        <f>+Categorias[[#This Row],[Id_producto]]</f>
        <v>100402</v>
      </c>
      <c r="O445" s="1">
        <f>+Categorias[[#This Row],[Id_categoría]]</f>
        <v>100402001</v>
      </c>
    </row>
    <row r="446" spans="1:15" hidden="1" x14ac:dyDescent="0.3">
      <c r="A446">
        <v>10</v>
      </c>
      <c r="B446" s="1" t="s">
        <v>11254</v>
      </c>
      <c r="C446">
        <v>1004</v>
      </c>
      <c r="D446" s="1" t="s">
        <v>12230</v>
      </c>
      <c r="E446">
        <v>100403</v>
      </c>
      <c r="F446" s="1" t="s">
        <v>12283</v>
      </c>
      <c r="G446">
        <v>100403001</v>
      </c>
      <c r="H446">
        <v>1</v>
      </c>
      <c r="I446" s="1" t="s">
        <v>18551</v>
      </c>
      <c r="J446" s="1" t="s">
        <v>18552</v>
      </c>
      <c r="K446" s="1" t="s">
        <v>18553</v>
      </c>
      <c r="L446" s="1" t="s">
        <v>18554</v>
      </c>
      <c r="M446" s="1" t="s">
        <v>18555</v>
      </c>
      <c r="N446" s="1">
        <f>+Categorias[[#This Row],[Id_producto]]</f>
        <v>100403</v>
      </c>
      <c r="O446" s="1">
        <f>+Categorias[[#This Row],[Id_categoría]]</f>
        <v>100403001</v>
      </c>
    </row>
    <row r="447" spans="1:15" hidden="1" x14ac:dyDescent="0.3">
      <c r="A447">
        <v>10</v>
      </c>
      <c r="B447" s="1" t="s">
        <v>11254</v>
      </c>
      <c r="C447">
        <v>1004</v>
      </c>
      <c r="D447" s="1" t="s">
        <v>12230</v>
      </c>
      <c r="E447">
        <v>100404</v>
      </c>
      <c r="F447" s="1" t="s">
        <v>12298</v>
      </c>
      <c r="G447">
        <v>100404001</v>
      </c>
      <c r="H447">
        <v>1</v>
      </c>
      <c r="I447" s="1" t="s">
        <v>18556</v>
      </c>
      <c r="J447" s="1" t="s">
        <v>18557</v>
      </c>
      <c r="K447" s="1" t="s">
        <v>18558</v>
      </c>
      <c r="L447" s="1" t="s">
        <v>18559</v>
      </c>
      <c r="M447" s="1" t="s">
        <v>18560</v>
      </c>
      <c r="N447" s="1">
        <f>+Categorias[[#This Row],[Id_producto]]</f>
        <v>100404</v>
      </c>
      <c r="O447" s="1">
        <f>+Categorias[[#This Row],[Id_categoría]]</f>
        <v>100404001</v>
      </c>
    </row>
    <row r="448" spans="1:15" hidden="1" x14ac:dyDescent="0.3">
      <c r="A448">
        <v>10</v>
      </c>
      <c r="B448" s="1" t="s">
        <v>11254</v>
      </c>
      <c r="C448">
        <v>1004</v>
      </c>
      <c r="D448" s="1" t="s">
        <v>12230</v>
      </c>
      <c r="E448">
        <v>100405</v>
      </c>
      <c r="F448" s="1" t="s">
        <v>12309</v>
      </c>
      <c r="G448">
        <v>100405001</v>
      </c>
      <c r="H448">
        <v>1</v>
      </c>
      <c r="I448" s="1" t="s">
        <v>18561</v>
      </c>
      <c r="J448" s="1" t="s">
        <v>18562</v>
      </c>
      <c r="K448" s="1" t="s">
        <v>18563</v>
      </c>
      <c r="L448" s="1" t="s">
        <v>18564</v>
      </c>
      <c r="M448" s="1" t="s">
        <v>18565</v>
      </c>
      <c r="N448" s="1">
        <f>+Categorias[[#This Row],[Id_producto]]</f>
        <v>100405</v>
      </c>
      <c r="O448" s="1">
        <f>+Categorias[[#This Row],[Id_categoría]]</f>
        <v>100405001</v>
      </c>
    </row>
    <row r="449" spans="1:15" hidden="1" x14ac:dyDescent="0.3">
      <c r="A449">
        <v>10</v>
      </c>
      <c r="B449" s="1" t="s">
        <v>11254</v>
      </c>
      <c r="C449">
        <v>1004</v>
      </c>
      <c r="D449" s="1" t="s">
        <v>12230</v>
      </c>
      <c r="E449">
        <v>100406</v>
      </c>
      <c r="F449" s="1" t="s">
        <v>12368</v>
      </c>
      <c r="G449">
        <v>100406001</v>
      </c>
      <c r="H449">
        <v>1</v>
      </c>
      <c r="I449" s="1" t="s">
        <v>18566</v>
      </c>
      <c r="J449" s="1" t="s">
        <v>18567</v>
      </c>
      <c r="K449" s="1" t="s">
        <v>18568</v>
      </c>
      <c r="L449" s="1" t="s">
        <v>18569</v>
      </c>
      <c r="M449" s="1" t="s">
        <v>18570</v>
      </c>
      <c r="N449" s="1">
        <f>+Categorias[[#This Row],[Id_producto]]</f>
        <v>100406</v>
      </c>
      <c r="O449" s="1">
        <f>+Categorias[[#This Row],[Id_categoría]]</f>
        <v>100406001</v>
      </c>
    </row>
    <row r="450" spans="1:15" hidden="1" x14ac:dyDescent="0.3">
      <c r="A450">
        <v>10</v>
      </c>
      <c r="B450" s="1" t="s">
        <v>11254</v>
      </c>
      <c r="C450">
        <v>1004</v>
      </c>
      <c r="D450" s="1" t="s">
        <v>12230</v>
      </c>
      <c r="E450">
        <v>100407</v>
      </c>
      <c r="F450" s="1" t="s">
        <v>12392</v>
      </c>
      <c r="G450">
        <v>100407001</v>
      </c>
      <c r="H450">
        <v>1</v>
      </c>
      <c r="I450" s="1" t="s">
        <v>18571</v>
      </c>
      <c r="J450" s="1" t="s">
        <v>18572</v>
      </c>
      <c r="K450" s="1" t="s">
        <v>18573</v>
      </c>
      <c r="L450" s="1" t="s">
        <v>18574</v>
      </c>
      <c r="M450" s="1" t="s">
        <v>18575</v>
      </c>
      <c r="N450" s="1">
        <f>+Categorias[[#This Row],[Id_producto]]</f>
        <v>100407</v>
      </c>
      <c r="O450" s="1">
        <f>+Categorias[[#This Row],[Id_categoría]]</f>
        <v>100407001</v>
      </c>
    </row>
    <row r="451" spans="1:15" hidden="1" x14ac:dyDescent="0.3">
      <c r="A451">
        <v>10</v>
      </c>
      <c r="B451" s="1" t="s">
        <v>11254</v>
      </c>
      <c r="C451">
        <v>1004</v>
      </c>
      <c r="D451" s="1" t="s">
        <v>12230</v>
      </c>
      <c r="E451">
        <v>100408</v>
      </c>
      <c r="F451" s="1" t="s">
        <v>18576</v>
      </c>
      <c r="G451">
        <v>100408001</v>
      </c>
      <c r="H451">
        <v>1</v>
      </c>
      <c r="I451" s="1" t="s">
        <v>18576</v>
      </c>
      <c r="J451" s="1" t="s">
        <v>18577</v>
      </c>
      <c r="K451" s="1" t="s">
        <v>18578</v>
      </c>
      <c r="L451" s="1" t="s">
        <v>18579</v>
      </c>
      <c r="M451" s="1" t="s">
        <v>18580</v>
      </c>
      <c r="N451" s="1">
        <f>+Categorias[[#This Row],[Id_producto]]</f>
        <v>100408</v>
      </c>
      <c r="O451" s="1">
        <f>+Categorias[[#This Row],[Id_categoría]]</f>
        <v>100408001</v>
      </c>
    </row>
    <row r="452" spans="1:15" hidden="1" x14ac:dyDescent="0.3">
      <c r="A452">
        <v>10</v>
      </c>
      <c r="B452" s="1" t="s">
        <v>11254</v>
      </c>
      <c r="C452">
        <v>1004</v>
      </c>
      <c r="D452" s="1" t="s">
        <v>12230</v>
      </c>
      <c r="E452">
        <v>100409</v>
      </c>
      <c r="F452" s="1" t="s">
        <v>16423</v>
      </c>
      <c r="G452">
        <v>100409001</v>
      </c>
      <c r="H452">
        <v>1</v>
      </c>
      <c r="I452" s="1" t="s">
        <v>16423</v>
      </c>
      <c r="J452" s="1" t="s">
        <v>18581</v>
      </c>
      <c r="K452" s="1" t="s">
        <v>18582</v>
      </c>
      <c r="L452" s="1" t="s">
        <v>18583</v>
      </c>
      <c r="M452" s="1" t="s">
        <v>18584</v>
      </c>
      <c r="N452" s="1">
        <f>+Categorias[[#This Row],[Id_producto]]</f>
        <v>100409</v>
      </c>
      <c r="O452" s="1">
        <f>+Categorias[[#This Row],[Id_categoría]]</f>
        <v>100409001</v>
      </c>
    </row>
    <row r="453" spans="1:15" hidden="1" x14ac:dyDescent="0.3">
      <c r="A453">
        <v>13</v>
      </c>
      <c r="B453" s="1" t="s">
        <v>12705</v>
      </c>
      <c r="C453">
        <v>1301</v>
      </c>
      <c r="D453" s="1" t="s">
        <v>14650</v>
      </c>
      <c r="E453">
        <v>130101</v>
      </c>
      <c r="F453" s="1" t="s">
        <v>14651</v>
      </c>
      <c r="G453">
        <v>130101005</v>
      </c>
      <c r="H453">
        <v>5</v>
      </c>
      <c r="I453" s="1" t="s">
        <v>14652</v>
      </c>
      <c r="J453" s="1" t="s">
        <v>14653</v>
      </c>
      <c r="K453" s="1" t="s">
        <v>14654</v>
      </c>
      <c r="L453" s="1" t="s">
        <v>14655</v>
      </c>
      <c r="M453" s="1" t="s">
        <v>14656</v>
      </c>
      <c r="N453" s="1">
        <f>+Categorias[[#This Row],[Id_producto]]</f>
        <v>130101</v>
      </c>
      <c r="O453" s="1">
        <f>+Categorias[[#This Row],[Id_categoría]]</f>
        <v>130101005</v>
      </c>
    </row>
    <row r="454" spans="1:15" hidden="1" x14ac:dyDescent="0.3">
      <c r="A454">
        <v>13</v>
      </c>
      <c r="B454" s="1" t="s">
        <v>12705</v>
      </c>
      <c r="C454">
        <v>1301</v>
      </c>
      <c r="D454" s="1" t="s">
        <v>14650</v>
      </c>
      <c r="E454">
        <v>130101</v>
      </c>
      <c r="F454" s="1" t="s">
        <v>14651</v>
      </c>
      <c r="G454">
        <v>130101006</v>
      </c>
      <c r="H454">
        <v>6</v>
      </c>
      <c r="I454" s="1" t="s">
        <v>14657</v>
      </c>
      <c r="J454" s="1" t="s">
        <v>14658</v>
      </c>
      <c r="K454" s="1" t="s">
        <v>14659</v>
      </c>
      <c r="L454" s="1" t="s">
        <v>14660</v>
      </c>
      <c r="M454" s="1" t="s">
        <v>14661</v>
      </c>
      <c r="N454" s="1">
        <f>+Categorias[[#This Row],[Id_producto]]</f>
        <v>130101</v>
      </c>
      <c r="O454" s="1">
        <f>+Categorias[[#This Row],[Id_categoría]]</f>
        <v>130101006</v>
      </c>
    </row>
    <row r="455" spans="1:15" hidden="1" x14ac:dyDescent="0.3">
      <c r="A455">
        <v>13</v>
      </c>
      <c r="B455" s="1" t="s">
        <v>12705</v>
      </c>
      <c r="C455">
        <v>1301</v>
      </c>
      <c r="D455" s="1" t="s">
        <v>14650</v>
      </c>
      <c r="E455">
        <v>130101</v>
      </c>
      <c r="F455" s="1" t="s">
        <v>14651</v>
      </c>
      <c r="G455">
        <v>130101007</v>
      </c>
      <c r="H455">
        <v>7</v>
      </c>
      <c r="I455" s="1" t="s">
        <v>14662</v>
      </c>
      <c r="J455" s="1" t="s">
        <v>14663</v>
      </c>
      <c r="K455" s="1" t="s">
        <v>14664</v>
      </c>
      <c r="L455" s="1" t="s">
        <v>14665</v>
      </c>
      <c r="M455" s="1" t="s">
        <v>14666</v>
      </c>
      <c r="N455" s="1">
        <f>+Categorias[[#This Row],[Id_producto]]</f>
        <v>130101</v>
      </c>
      <c r="O455" s="1">
        <f>+Categorias[[#This Row],[Id_categoría]]</f>
        <v>130101007</v>
      </c>
    </row>
    <row r="456" spans="1:15" hidden="1" x14ac:dyDescent="0.3">
      <c r="A456">
        <v>13</v>
      </c>
      <c r="B456" s="1" t="s">
        <v>12705</v>
      </c>
      <c r="C456">
        <v>1301</v>
      </c>
      <c r="D456" s="1" t="s">
        <v>14650</v>
      </c>
      <c r="E456">
        <v>130101</v>
      </c>
      <c r="F456" s="1" t="s">
        <v>14651</v>
      </c>
      <c r="G456">
        <v>130101008</v>
      </c>
      <c r="H456">
        <v>8</v>
      </c>
      <c r="I456" s="1" t="s">
        <v>14667</v>
      </c>
      <c r="J456" s="1" t="s">
        <v>14668</v>
      </c>
      <c r="K456" s="1" t="s">
        <v>14669</v>
      </c>
      <c r="L456" s="1" t="s">
        <v>14670</v>
      </c>
      <c r="M456" s="1" t="s">
        <v>14671</v>
      </c>
      <c r="N456" s="1">
        <f>+Categorias[[#This Row],[Id_producto]]</f>
        <v>130101</v>
      </c>
      <c r="O456" s="1">
        <f>+Categorias[[#This Row],[Id_categoría]]</f>
        <v>130101008</v>
      </c>
    </row>
    <row r="457" spans="1:15" hidden="1" x14ac:dyDescent="0.3">
      <c r="A457">
        <v>13</v>
      </c>
      <c r="B457" s="1" t="s">
        <v>12705</v>
      </c>
      <c r="C457">
        <v>1301</v>
      </c>
      <c r="D457" s="1" t="s">
        <v>14650</v>
      </c>
      <c r="E457">
        <v>130101</v>
      </c>
      <c r="F457" s="1" t="s">
        <v>14651</v>
      </c>
      <c r="G457">
        <v>130101009</v>
      </c>
      <c r="H457">
        <v>9</v>
      </c>
      <c r="I457" s="1" t="s">
        <v>14672</v>
      </c>
      <c r="J457" s="1" t="s">
        <v>14673</v>
      </c>
      <c r="K457" s="1" t="s">
        <v>14674</v>
      </c>
      <c r="L457" s="1" t="s">
        <v>14675</v>
      </c>
      <c r="M457" s="1" t="s">
        <v>14676</v>
      </c>
      <c r="N457" s="1">
        <f>+Categorias[[#This Row],[Id_producto]]</f>
        <v>130101</v>
      </c>
      <c r="O457" s="1">
        <f>+Categorias[[#This Row],[Id_categoría]]</f>
        <v>130101009</v>
      </c>
    </row>
    <row r="458" spans="1:15" hidden="1" x14ac:dyDescent="0.3">
      <c r="A458">
        <v>13</v>
      </c>
      <c r="B458" s="1" t="s">
        <v>12705</v>
      </c>
      <c r="C458">
        <v>1301</v>
      </c>
      <c r="D458" s="1" t="s">
        <v>14650</v>
      </c>
      <c r="E458">
        <v>130101</v>
      </c>
      <c r="F458" s="1" t="s">
        <v>14651</v>
      </c>
      <c r="G458">
        <v>130101010</v>
      </c>
      <c r="H458">
        <v>10</v>
      </c>
      <c r="I458" s="1" t="s">
        <v>14677</v>
      </c>
      <c r="J458" s="1" t="s">
        <v>14678</v>
      </c>
      <c r="K458" s="1" t="s">
        <v>14679</v>
      </c>
      <c r="L458" s="1" t="s">
        <v>14680</v>
      </c>
      <c r="M458" s="1" t="s">
        <v>14681</v>
      </c>
      <c r="N458" s="1">
        <f>+Categorias[[#This Row],[Id_producto]]</f>
        <v>130101</v>
      </c>
      <c r="O458" s="1">
        <f>+Categorias[[#This Row],[Id_categoría]]</f>
        <v>130101010</v>
      </c>
    </row>
    <row r="459" spans="1:15" hidden="1" x14ac:dyDescent="0.3">
      <c r="A459">
        <v>13</v>
      </c>
      <c r="B459" s="1" t="s">
        <v>12705</v>
      </c>
      <c r="C459">
        <v>1301</v>
      </c>
      <c r="D459" s="1" t="s">
        <v>14650</v>
      </c>
      <c r="E459">
        <v>130101</v>
      </c>
      <c r="F459" s="1" t="s">
        <v>14651</v>
      </c>
      <c r="G459">
        <v>130101011</v>
      </c>
      <c r="H459">
        <v>11</v>
      </c>
      <c r="I459" s="1" t="s">
        <v>14682</v>
      </c>
      <c r="J459" s="1" t="s">
        <v>14683</v>
      </c>
      <c r="K459" s="1" t="s">
        <v>14684</v>
      </c>
      <c r="L459" s="1" t="s">
        <v>14685</v>
      </c>
      <c r="M459" s="1" t="s">
        <v>14686</v>
      </c>
      <c r="N459" s="1">
        <f>+Categorias[[#This Row],[Id_producto]]</f>
        <v>130101</v>
      </c>
      <c r="O459" s="1">
        <f>+Categorias[[#This Row],[Id_categoría]]</f>
        <v>130101011</v>
      </c>
    </row>
    <row r="460" spans="1:15" hidden="1" x14ac:dyDescent="0.3">
      <c r="A460">
        <v>13</v>
      </c>
      <c r="B460" s="1" t="s">
        <v>12705</v>
      </c>
      <c r="C460">
        <v>1301</v>
      </c>
      <c r="D460" s="1" t="s">
        <v>14650</v>
      </c>
      <c r="E460">
        <v>130101</v>
      </c>
      <c r="F460" s="1" t="s">
        <v>14651</v>
      </c>
      <c r="G460">
        <v>130101012</v>
      </c>
      <c r="H460">
        <v>12</v>
      </c>
      <c r="I460" s="1" t="s">
        <v>14687</v>
      </c>
      <c r="J460" s="1" t="s">
        <v>14688</v>
      </c>
      <c r="K460" s="1" t="s">
        <v>14689</v>
      </c>
      <c r="L460" s="1" t="s">
        <v>14690</v>
      </c>
      <c r="M460" s="1" t="s">
        <v>14691</v>
      </c>
      <c r="N460" s="1">
        <f>+Categorias[[#This Row],[Id_producto]]</f>
        <v>130101</v>
      </c>
      <c r="O460" s="1">
        <f>+Categorias[[#This Row],[Id_categoría]]</f>
        <v>130101012</v>
      </c>
    </row>
    <row r="461" spans="1:15" hidden="1" x14ac:dyDescent="0.3">
      <c r="A461">
        <v>13</v>
      </c>
      <c r="B461" s="1" t="s">
        <v>12705</v>
      </c>
      <c r="C461">
        <v>1301</v>
      </c>
      <c r="D461" s="1" t="s">
        <v>14650</v>
      </c>
      <c r="E461">
        <v>130101</v>
      </c>
      <c r="F461" s="1" t="s">
        <v>14651</v>
      </c>
      <c r="G461">
        <v>130101013</v>
      </c>
      <c r="H461">
        <v>13</v>
      </c>
      <c r="I461" s="1" t="s">
        <v>14692</v>
      </c>
      <c r="J461" s="1" t="s">
        <v>14693</v>
      </c>
      <c r="K461" s="1" t="s">
        <v>14694</v>
      </c>
      <c r="L461" s="1" t="s">
        <v>14695</v>
      </c>
      <c r="M461" s="1" t="s">
        <v>14696</v>
      </c>
      <c r="N461" s="1">
        <f>+Categorias[[#This Row],[Id_producto]]</f>
        <v>130101</v>
      </c>
      <c r="O461" s="1">
        <f>+Categorias[[#This Row],[Id_categoría]]</f>
        <v>130101013</v>
      </c>
    </row>
    <row r="462" spans="1:15" hidden="1" x14ac:dyDescent="0.3">
      <c r="A462">
        <v>13</v>
      </c>
      <c r="B462" s="1" t="s">
        <v>12705</v>
      </c>
      <c r="C462">
        <v>1301</v>
      </c>
      <c r="D462" s="1" t="s">
        <v>14650</v>
      </c>
      <c r="E462">
        <v>130101</v>
      </c>
      <c r="F462" s="1" t="s">
        <v>14651</v>
      </c>
      <c r="G462">
        <v>130101014</v>
      </c>
      <c r="H462">
        <v>14</v>
      </c>
      <c r="I462" s="1" t="s">
        <v>14697</v>
      </c>
      <c r="J462" s="1" t="s">
        <v>14698</v>
      </c>
      <c r="K462" s="1" t="s">
        <v>14699</v>
      </c>
      <c r="L462" s="1" t="s">
        <v>14700</v>
      </c>
      <c r="M462" s="1" t="s">
        <v>14701</v>
      </c>
      <c r="N462" s="1">
        <f>+Categorias[[#This Row],[Id_producto]]</f>
        <v>130101</v>
      </c>
      <c r="O462" s="1">
        <f>+Categorias[[#This Row],[Id_categoría]]</f>
        <v>130101014</v>
      </c>
    </row>
    <row r="463" spans="1:15" hidden="1" x14ac:dyDescent="0.3">
      <c r="A463">
        <v>13</v>
      </c>
      <c r="B463" s="1" t="s">
        <v>12705</v>
      </c>
      <c r="C463">
        <v>1301</v>
      </c>
      <c r="D463" s="1" t="s">
        <v>14650</v>
      </c>
      <c r="E463">
        <v>130101</v>
      </c>
      <c r="F463" s="1" t="s">
        <v>14651</v>
      </c>
      <c r="G463">
        <v>130101015</v>
      </c>
      <c r="H463">
        <v>15</v>
      </c>
      <c r="I463" s="1" t="s">
        <v>14702</v>
      </c>
      <c r="J463" s="1" t="s">
        <v>14703</v>
      </c>
      <c r="K463" s="1" t="s">
        <v>14704</v>
      </c>
      <c r="L463" s="1" t="s">
        <v>14705</v>
      </c>
      <c r="M463" s="1" t="s">
        <v>14706</v>
      </c>
      <c r="N463" s="1">
        <f>+Categorias[[#This Row],[Id_producto]]</f>
        <v>130101</v>
      </c>
      <c r="O463" s="1">
        <f>+Categorias[[#This Row],[Id_categoría]]</f>
        <v>130101015</v>
      </c>
    </row>
    <row r="464" spans="1:15" hidden="1" x14ac:dyDescent="0.3">
      <c r="A464">
        <v>13</v>
      </c>
      <c r="B464" s="1" t="s">
        <v>12705</v>
      </c>
      <c r="C464">
        <v>1301</v>
      </c>
      <c r="D464" s="1" t="s">
        <v>14650</v>
      </c>
      <c r="E464">
        <v>130101</v>
      </c>
      <c r="F464" s="1" t="s">
        <v>14651</v>
      </c>
      <c r="G464">
        <v>130101016</v>
      </c>
      <c r="H464">
        <v>16</v>
      </c>
      <c r="I464" s="1" t="s">
        <v>14707</v>
      </c>
      <c r="J464" s="1" t="s">
        <v>14708</v>
      </c>
      <c r="K464" s="1" t="s">
        <v>14709</v>
      </c>
      <c r="L464" s="1" t="s">
        <v>14710</v>
      </c>
      <c r="M464" s="1" t="s">
        <v>14711</v>
      </c>
      <c r="N464" s="1">
        <f>+Categorias[[#This Row],[Id_producto]]</f>
        <v>130101</v>
      </c>
      <c r="O464" s="1">
        <f>+Categorias[[#This Row],[Id_categoría]]</f>
        <v>130101016</v>
      </c>
    </row>
    <row r="465" spans="1:15" hidden="1" x14ac:dyDescent="0.3">
      <c r="A465">
        <v>13</v>
      </c>
      <c r="B465" s="1" t="s">
        <v>12705</v>
      </c>
      <c r="C465">
        <v>1301</v>
      </c>
      <c r="D465" s="1" t="s">
        <v>14650</v>
      </c>
      <c r="E465">
        <v>130101</v>
      </c>
      <c r="F465" s="1" t="s">
        <v>14651</v>
      </c>
      <c r="G465">
        <v>130101017</v>
      </c>
      <c r="H465">
        <v>17</v>
      </c>
      <c r="I465" s="1" t="s">
        <v>14712</v>
      </c>
      <c r="J465" s="1" t="s">
        <v>14713</v>
      </c>
      <c r="K465" s="1" t="s">
        <v>14714</v>
      </c>
      <c r="L465" s="1" t="s">
        <v>14715</v>
      </c>
      <c r="M465" s="1" t="s">
        <v>14716</v>
      </c>
      <c r="N465" s="1">
        <f>+Categorias[[#This Row],[Id_producto]]</f>
        <v>130101</v>
      </c>
      <c r="O465" s="1">
        <f>+Categorias[[#This Row],[Id_categoría]]</f>
        <v>130101017</v>
      </c>
    </row>
    <row r="466" spans="1:15" hidden="1" x14ac:dyDescent="0.3">
      <c r="A466">
        <v>13</v>
      </c>
      <c r="B466" s="1" t="s">
        <v>12705</v>
      </c>
      <c r="C466">
        <v>1301</v>
      </c>
      <c r="D466" s="1" t="s">
        <v>14650</v>
      </c>
      <c r="E466">
        <v>130101</v>
      </c>
      <c r="F466" s="1" t="s">
        <v>14651</v>
      </c>
      <c r="G466">
        <v>130101018</v>
      </c>
      <c r="H466">
        <v>18</v>
      </c>
      <c r="I466" s="1" t="s">
        <v>14717</v>
      </c>
      <c r="J466" s="1" t="s">
        <v>14718</v>
      </c>
      <c r="K466" s="1" t="s">
        <v>14719</v>
      </c>
      <c r="L466" s="1" t="s">
        <v>14720</v>
      </c>
      <c r="M466" s="1" t="s">
        <v>14721</v>
      </c>
      <c r="N466" s="1">
        <f>+Categorias[[#This Row],[Id_producto]]</f>
        <v>130101</v>
      </c>
      <c r="O466" s="1">
        <f>+Categorias[[#This Row],[Id_categoría]]</f>
        <v>130101018</v>
      </c>
    </row>
    <row r="467" spans="1:15" hidden="1" x14ac:dyDescent="0.3">
      <c r="A467">
        <v>13</v>
      </c>
      <c r="B467" s="1" t="s">
        <v>12705</v>
      </c>
      <c r="C467">
        <v>1301</v>
      </c>
      <c r="D467" s="1" t="s">
        <v>14650</v>
      </c>
      <c r="E467">
        <v>130101</v>
      </c>
      <c r="F467" s="1" t="s">
        <v>14651</v>
      </c>
      <c r="G467">
        <v>130101019</v>
      </c>
      <c r="H467">
        <v>19</v>
      </c>
      <c r="I467" s="1" t="s">
        <v>14722</v>
      </c>
      <c r="J467" s="1" t="s">
        <v>14723</v>
      </c>
      <c r="K467" s="1" t="s">
        <v>14724</v>
      </c>
      <c r="L467" s="1" t="s">
        <v>14725</v>
      </c>
      <c r="M467" s="1" t="s">
        <v>14726</v>
      </c>
      <c r="N467" s="1">
        <f>+Categorias[[#This Row],[Id_producto]]</f>
        <v>130101</v>
      </c>
      <c r="O467" s="1">
        <f>+Categorias[[#This Row],[Id_categoría]]</f>
        <v>130101019</v>
      </c>
    </row>
    <row r="468" spans="1:15" hidden="1" x14ac:dyDescent="0.3">
      <c r="A468">
        <v>13</v>
      </c>
      <c r="B468" s="1" t="s">
        <v>12705</v>
      </c>
      <c r="C468">
        <v>1301</v>
      </c>
      <c r="D468" s="1" t="s">
        <v>14650</v>
      </c>
      <c r="E468">
        <v>130101</v>
      </c>
      <c r="F468" s="1" t="s">
        <v>14651</v>
      </c>
      <c r="G468">
        <v>130101020</v>
      </c>
      <c r="H468">
        <v>20</v>
      </c>
      <c r="I468" s="1" t="s">
        <v>14727</v>
      </c>
      <c r="J468" s="1" t="s">
        <v>14728</v>
      </c>
      <c r="K468" s="1" t="s">
        <v>14729</v>
      </c>
      <c r="L468" s="1" t="s">
        <v>14730</v>
      </c>
      <c r="M468" s="1" t="s">
        <v>14731</v>
      </c>
      <c r="N468" s="1">
        <f>+Categorias[[#This Row],[Id_producto]]</f>
        <v>130101</v>
      </c>
      <c r="O468" s="1">
        <f>+Categorias[[#This Row],[Id_categoría]]</f>
        <v>130101020</v>
      </c>
    </row>
    <row r="469" spans="1:15" hidden="1" x14ac:dyDescent="0.3">
      <c r="A469">
        <v>13</v>
      </c>
      <c r="B469" s="1" t="s">
        <v>12705</v>
      </c>
      <c r="C469">
        <v>1301</v>
      </c>
      <c r="D469" s="1" t="s">
        <v>14650</v>
      </c>
      <c r="E469">
        <v>130101</v>
      </c>
      <c r="F469" s="1" t="s">
        <v>14651</v>
      </c>
      <c r="G469">
        <v>130101021</v>
      </c>
      <c r="H469">
        <v>21</v>
      </c>
      <c r="I469" s="1" t="s">
        <v>14732</v>
      </c>
      <c r="J469" s="1" t="s">
        <v>14733</v>
      </c>
      <c r="K469" s="1" t="s">
        <v>14734</v>
      </c>
      <c r="L469" s="1" t="s">
        <v>14735</v>
      </c>
      <c r="M469" s="1" t="s">
        <v>14736</v>
      </c>
      <c r="N469" s="1">
        <f>+Categorias[[#This Row],[Id_producto]]</f>
        <v>130101</v>
      </c>
      <c r="O469" s="1">
        <f>+Categorias[[#This Row],[Id_categoría]]</f>
        <v>130101021</v>
      </c>
    </row>
    <row r="470" spans="1:15" hidden="1" x14ac:dyDescent="0.3">
      <c r="A470">
        <v>13</v>
      </c>
      <c r="B470" s="1" t="s">
        <v>12705</v>
      </c>
      <c r="C470">
        <v>1301</v>
      </c>
      <c r="D470" s="1" t="s">
        <v>14650</v>
      </c>
      <c r="E470">
        <v>130101</v>
      </c>
      <c r="F470" s="1" t="s">
        <v>14651</v>
      </c>
      <c r="G470">
        <v>130101022</v>
      </c>
      <c r="H470">
        <v>22</v>
      </c>
      <c r="I470" s="1" t="s">
        <v>14737</v>
      </c>
      <c r="J470" s="1" t="s">
        <v>14738</v>
      </c>
      <c r="K470" s="1" t="s">
        <v>14739</v>
      </c>
      <c r="L470" s="1" t="s">
        <v>14740</v>
      </c>
      <c r="M470" s="1" t="s">
        <v>14741</v>
      </c>
      <c r="N470" s="1">
        <f>+Categorias[[#This Row],[Id_producto]]</f>
        <v>130101</v>
      </c>
      <c r="O470" s="1">
        <f>+Categorias[[#This Row],[Id_categoría]]</f>
        <v>130101022</v>
      </c>
    </row>
    <row r="471" spans="1:15" hidden="1" x14ac:dyDescent="0.3">
      <c r="A471">
        <v>13</v>
      </c>
      <c r="B471" s="1" t="s">
        <v>12705</v>
      </c>
      <c r="C471">
        <v>1301</v>
      </c>
      <c r="D471" s="1" t="s">
        <v>14650</v>
      </c>
      <c r="E471">
        <v>130101</v>
      </c>
      <c r="F471" s="1" t="s">
        <v>14651</v>
      </c>
      <c r="G471">
        <v>130101023</v>
      </c>
      <c r="H471">
        <v>23</v>
      </c>
      <c r="I471" s="1" t="s">
        <v>14742</v>
      </c>
      <c r="J471" s="1" t="s">
        <v>14743</v>
      </c>
      <c r="K471" s="1" t="s">
        <v>14744</v>
      </c>
      <c r="L471" s="1" t="s">
        <v>14745</v>
      </c>
      <c r="M471" s="1" t="s">
        <v>14746</v>
      </c>
      <c r="N471" s="1">
        <f>+Categorias[[#This Row],[Id_producto]]</f>
        <v>130101</v>
      </c>
      <c r="O471" s="1">
        <f>+Categorias[[#This Row],[Id_categoría]]</f>
        <v>130101023</v>
      </c>
    </row>
    <row r="472" spans="1:15" hidden="1" x14ac:dyDescent="0.3">
      <c r="A472">
        <v>13</v>
      </c>
      <c r="B472" s="1" t="s">
        <v>12705</v>
      </c>
      <c r="C472">
        <v>1301</v>
      </c>
      <c r="D472" s="1" t="s">
        <v>14650</v>
      </c>
      <c r="E472">
        <v>130101</v>
      </c>
      <c r="F472" s="1" t="s">
        <v>14651</v>
      </c>
      <c r="G472">
        <v>130101024</v>
      </c>
      <c r="H472">
        <v>24</v>
      </c>
      <c r="I472" s="1" t="s">
        <v>13428</v>
      </c>
      <c r="J472" s="1" t="s">
        <v>14747</v>
      </c>
      <c r="K472" s="1" t="s">
        <v>14748</v>
      </c>
      <c r="L472" s="1" t="s">
        <v>14749</v>
      </c>
      <c r="M472" s="1" t="s">
        <v>14750</v>
      </c>
      <c r="N472" s="1">
        <f>+Categorias[[#This Row],[Id_producto]]</f>
        <v>130101</v>
      </c>
      <c r="O472" s="1">
        <f>+Categorias[[#This Row],[Id_categoría]]</f>
        <v>130101024</v>
      </c>
    </row>
    <row r="473" spans="1:15" hidden="1" x14ac:dyDescent="0.3">
      <c r="A473">
        <v>13</v>
      </c>
      <c r="B473" s="1" t="s">
        <v>12705</v>
      </c>
      <c r="C473">
        <v>1301</v>
      </c>
      <c r="D473" s="1" t="s">
        <v>14650</v>
      </c>
      <c r="E473">
        <v>130101</v>
      </c>
      <c r="F473" s="1" t="s">
        <v>14651</v>
      </c>
      <c r="G473">
        <v>130101025</v>
      </c>
      <c r="H473">
        <v>25</v>
      </c>
      <c r="I473" s="1" t="s">
        <v>14751</v>
      </c>
      <c r="J473" s="1" t="s">
        <v>14752</v>
      </c>
      <c r="K473" s="1" t="s">
        <v>14753</v>
      </c>
      <c r="L473" s="1" t="s">
        <v>14754</v>
      </c>
      <c r="M473" s="1" t="s">
        <v>14755</v>
      </c>
      <c r="N473" s="1">
        <f>+Categorias[[#This Row],[Id_producto]]</f>
        <v>130101</v>
      </c>
      <c r="O473" s="1">
        <f>+Categorias[[#This Row],[Id_categoría]]</f>
        <v>130101025</v>
      </c>
    </row>
    <row r="474" spans="1:15" hidden="1" x14ac:dyDescent="0.3">
      <c r="A474">
        <v>13</v>
      </c>
      <c r="B474" s="1" t="s">
        <v>12705</v>
      </c>
      <c r="C474">
        <v>1301</v>
      </c>
      <c r="D474" s="1" t="s">
        <v>14650</v>
      </c>
      <c r="E474">
        <v>130101</v>
      </c>
      <c r="F474" s="1" t="s">
        <v>14651</v>
      </c>
      <c r="G474">
        <v>130101026</v>
      </c>
      <c r="H474">
        <v>26</v>
      </c>
      <c r="I474" s="1" t="s">
        <v>14756</v>
      </c>
      <c r="J474" s="1" t="s">
        <v>14757</v>
      </c>
      <c r="K474" s="1" t="s">
        <v>14758</v>
      </c>
      <c r="L474" s="1" t="s">
        <v>14759</v>
      </c>
      <c r="M474" s="1" t="s">
        <v>14760</v>
      </c>
      <c r="N474" s="1">
        <f>+Categorias[[#This Row],[Id_producto]]</f>
        <v>130101</v>
      </c>
      <c r="O474" s="1">
        <f>+Categorias[[#This Row],[Id_categoría]]</f>
        <v>130101026</v>
      </c>
    </row>
    <row r="475" spans="1:15" hidden="1" x14ac:dyDescent="0.3">
      <c r="A475">
        <v>13</v>
      </c>
      <c r="B475" s="1" t="s">
        <v>12705</v>
      </c>
      <c r="C475">
        <v>1301</v>
      </c>
      <c r="D475" s="1" t="s">
        <v>14650</v>
      </c>
      <c r="E475">
        <v>130101</v>
      </c>
      <c r="F475" s="1" t="s">
        <v>14651</v>
      </c>
      <c r="G475">
        <v>130101027</v>
      </c>
      <c r="H475">
        <v>27</v>
      </c>
      <c r="I475" s="1" t="s">
        <v>14761</v>
      </c>
      <c r="J475" s="1" t="s">
        <v>14762</v>
      </c>
      <c r="K475" s="1" t="s">
        <v>14763</v>
      </c>
      <c r="L475" s="1" t="s">
        <v>14764</v>
      </c>
      <c r="M475" s="1" t="s">
        <v>14765</v>
      </c>
      <c r="N475" s="1">
        <f>+Categorias[[#This Row],[Id_producto]]</f>
        <v>130101</v>
      </c>
      <c r="O475" s="1">
        <f>+Categorias[[#This Row],[Id_categoría]]</f>
        <v>130101027</v>
      </c>
    </row>
    <row r="476" spans="1:15" hidden="1" x14ac:dyDescent="0.3">
      <c r="A476">
        <v>13</v>
      </c>
      <c r="B476" s="1" t="s">
        <v>12705</v>
      </c>
      <c r="C476">
        <v>1302</v>
      </c>
      <c r="D476" s="1" t="s">
        <v>14766</v>
      </c>
      <c r="E476">
        <v>130201</v>
      </c>
      <c r="F476" s="1" t="s">
        <v>14767</v>
      </c>
      <c r="G476">
        <v>130201005</v>
      </c>
      <c r="H476">
        <v>5</v>
      </c>
      <c r="I476" s="1" t="s">
        <v>14768</v>
      </c>
      <c r="J476" s="1" t="s">
        <v>14769</v>
      </c>
      <c r="K476" s="1" t="s">
        <v>14770</v>
      </c>
      <c r="L476" s="1" t="s">
        <v>14771</v>
      </c>
      <c r="M476" s="1" t="s">
        <v>14772</v>
      </c>
      <c r="N476" s="1">
        <f>+Categorias[[#This Row],[Id_producto]]</f>
        <v>130201</v>
      </c>
      <c r="O476" s="1">
        <f>+Categorias[[#This Row],[Id_categoría]]</f>
        <v>130201005</v>
      </c>
    </row>
    <row r="477" spans="1:15" hidden="1" x14ac:dyDescent="0.3">
      <c r="A477">
        <v>13</v>
      </c>
      <c r="B477" s="1" t="s">
        <v>12705</v>
      </c>
      <c r="C477">
        <v>1302</v>
      </c>
      <c r="D477" s="1" t="s">
        <v>14766</v>
      </c>
      <c r="E477">
        <v>130201</v>
      </c>
      <c r="F477" s="1" t="s">
        <v>14767</v>
      </c>
      <c r="G477">
        <v>130201006</v>
      </c>
      <c r="H477">
        <v>6</v>
      </c>
      <c r="I477" s="1" t="s">
        <v>14773</v>
      </c>
      <c r="J477" s="1" t="s">
        <v>14774</v>
      </c>
      <c r="K477" s="1" t="s">
        <v>14775</v>
      </c>
      <c r="L477" s="1" t="s">
        <v>14776</v>
      </c>
      <c r="M477" s="1" t="s">
        <v>14777</v>
      </c>
      <c r="N477" s="1">
        <f>+Categorias[[#This Row],[Id_producto]]</f>
        <v>130201</v>
      </c>
      <c r="O477" s="1">
        <f>+Categorias[[#This Row],[Id_categoría]]</f>
        <v>130201006</v>
      </c>
    </row>
    <row r="478" spans="1:15" hidden="1" x14ac:dyDescent="0.3">
      <c r="A478">
        <v>13</v>
      </c>
      <c r="B478" s="1" t="s">
        <v>12705</v>
      </c>
      <c r="C478">
        <v>1302</v>
      </c>
      <c r="D478" s="1" t="s">
        <v>14766</v>
      </c>
      <c r="E478">
        <v>130201</v>
      </c>
      <c r="F478" s="1" t="s">
        <v>14767</v>
      </c>
      <c r="G478">
        <v>130201007</v>
      </c>
      <c r="H478">
        <v>7</v>
      </c>
      <c r="I478" s="1" t="s">
        <v>14778</v>
      </c>
      <c r="J478" s="1" t="s">
        <v>14779</v>
      </c>
      <c r="K478" s="1" t="s">
        <v>14780</v>
      </c>
      <c r="L478" s="1" t="s">
        <v>14781</v>
      </c>
      <c r="M478" s="1" t="s">
        <v>14782</v>
      </c>
      <c r="N478" s="1">
        <f>+Categorias[[#This Row],[Id_producto]]</f>
        <v>130201</v>
      </c>
      <c r="O478" s="1">
        <f>+Categorias[[#This Row],[Id_categoría]]</f>
        <v>130201007</v>
      </c>
    </row>
    <row r="479" spans="1:15" hidden="1" x14ac:dyDescent="0.3">
      <c r="A479">
        <v>13</v>
      </c>
      <c r="B479" s="1" t="s">
        <v>12705</v>
      </c>
      <c r="C479">
        <v>1302</v>
      </c>
      <c r="D479" s="1" t="s">
        <v>14766</v>
      </c>
      <c r="E479">
        <v>130201</v>
      </c>
      <c r="F479" s="1" t="s">
        <v>14767</v>
      </c>
      <c r="G479">
        <v>130201008</v>
      </c>
      <c r="H479">
        <v>8</v>
      </c>
      <c r="I479" s="1" t="s">
        <v>14783</v>
      </c>
      <c r="J479" s="1" t="s">
        <v>14784</v>
      </c>
      <c r="K479" s="1" t="s">
        <v>14785</v>
      </c>
      <c r="L479" s="1" t="s">
        <v>14786</v>
      </c>
      <c r="M479" s="1" t="s">
        <v>14787</v>
      </c>
      <c r="N479" s="1">
        <f>+Categorias[[#This Row],[Id_producto]]</f>
        <v>130201</v>
      </c>
      <c r="O479" s="1">
        <f>+Categorias[[#This Row],[Id_categoría]]</f>
        <v>130201008</v>
      </c>
    </row>
    <row r="480" spans="1:15" hidden="1" x14ac:dyDescent="0.3">
      <c r="A480">
        <v>13</v>
      </c>
      <c r="B480" s="1" t="s">
        <v>12705</v>
      </c>
      <c r="C480">
        <v>1302</v>
      </c>
      <c r="D480" s="1" t="s">
        <v>14766</v>
      </c>
      <c r="E480">
        <v>130201</v>
      </c>
      <c r="F480" s="1" t="s">
        <v>14767</v>
      </c>
      <c r="G480">
        <v>130201009</v>
      </c>
      <c r="H480">
        <v>9</v>
      </c>
      <c r="I480" s="1" t="s">
        <v>14788</v>
      </c>
      <c r="J480" s="1" t="s">
        <v>14789</v>
      </c>
      <c r="K480" s="1" t="s">
        <v>14790</v>
      </c>
      <c r="L480" s="1" t="s">
        <v>14791</v>
      </c>
      <c r="M480" s="1" t="s">
        <v>14792</v>
      </c>
      <c r="N480" s="1">
        <f>+Categorias[[#This Row],[Id_producto]]</f>
        <v>130201</v>
      </c>
      <c r="O480" s="1">
        <f>+Categorias[[#This Row],[Id_categoría]]</f>
        <v>130201009</v>
      </c>
    </row>
    <row r="481" spans="1:15" hidden="1" x14ac:dyDescent="0.3">
      <c r="A481">
        <v>13</v>
      </c>
      <c r="B481" s="1" t="s">
        <v>12705</v>
      </c>
      <c r="C481">
        <v>1302</v>
      </c>
      <c r="D481" s="1" t="s">
        <v>14766</v>
      </c>
      <c r="E481">
        <v>130201</v>
      </c>
      <c r="F481" s="1" t="s">
        <v>14767</v>
      </c>
      <c r="G481">
        <v>130201010</v>
      </c>
      <c r="H481">
        <v>10</v>
      </c>
      <c r="I481" s="1" t="s">
        <v>14793</v>
      </c>
      <c r="J481" s="1" t="s">
        <v>14794</v>
      </c>
      <c r="K481" s="1" t="s">
        <v>14795</v>
      </c>
      <c r="L481" s="1" t="s">
        <v>14796</v>
      </c>
      <c r="M481" s="1" t="s">
        <v>14797</v>
      </c>
      <c r="N481" s="1">
        <f>+Categorias[[#This Row],[Id_producto]]</f>
        <v>130201</v>
      </c>
      <c r="O481" s="1">
        <f>+Categorias[[#This Row],[Id_categoría]]</f>
        <v>130201010</v>
      </c>
    </row>
    <row r="482" spans="1:15" hidden="1" x14ac:dyDescent="0.3">
      <c r="A482">
        <v>13</v>
      </c>
      <c r="B482" s="1" t="s">
        <v>12705</v>
      </c>
      <c r="C482">
        <v>1302</v>
      </c>
      <c r="D482" s="1" t="s">
        <v>14766</v>
      </c>
      <c r="E482">
        <v>130201</v>
      </c>
      <c r="F482" s="1" t="s">
        <v>14767</v>
      </c>
      <c r="G482">
        <v>130201011</v>
      </c>
      <c r="H482">
        <v>11</v>
      </c>
      <c r="I482" s="1" t="s">
        <v>14798</v>
      </c>
      <c r="J482" s="1" t="s">
        <v>14799</v>
      </c>
      <c r="K482" s="1" t="s">
        <v>14800</v>
      </c>
      <c r="L482" s="1" t="s">
        <v>14801</v>
      </c>
      <c r="M482" s="1" t="s">
        <v>14802</v>
      </c>
      <c r="N482" s="1">
        <f>+Categorias[[#This Row],[Id_producto]]</f>
        <v>130201</v>
      </c>
      <c r="O482" s="1">
        <f>+Categorias[[#This Row],[Id_categoría]]</f>
        <v>130201011</v>
      </c>
    </row>
    <row r="483" spans="1:15" hidden="1" x14ac:dyDescent="0.3">
      <c r="A483">
        <v>13</v>
      </c>
      <c r="B483" s="1" t="s">
        <v>12705</v>
      </c>
      <c r="C483">
        <v>1302</v>
      </c>
      <c r="D483" s="1" t="s">
        <v>14766</v>
      </c>
      <c r="E483">
        <v>130202</v>
      </c>
      <c r="F483" s="1" t="s">
        <v>14803</v>
      </c>
      <c r="G483">
        <v>130202005</v>
      </c>
      <c r="H483">
        <v>5</v>
      </c>
      <c r="I483" s="1" t="s">
        <v>14804</v>
      </c>
      <c r="J483" s="1" t="s">
        <v>14805</v>
      </c>
      <c r="K483" s="1" t="s">
        <v>14806</v>
      </c>
      <c r="L483" s="1" t="s">
        <v>14807</v>
      </c>
      <c r="M483" s="1" t="s">
        <v>14808</v>
      </c>
      <c r="N483" s="1">
        <f>+Categorias[[#This Row],[Id_producto]]</f>
        <v>130202</v>
      </c>
      <c r="O483" s="1">
        <f>+Categorias[[#This Row],[Id_categoría]]</f>
        <v>130202005</v>
      </c>
    </row>
    <row r="484" spans="1:15" hidden="1" x14ac:dyDescent="0.3">
      <c r="A484">
        <v>13</v>
      </c>
      <c r="B484" s="1" t="s">
        <v>12705</v>
      </c>
      <c r="C484">
        <v>1302</v>
      </c>
      <c r="D484" s="1" t="s">
        <v>14766</v>
      </c>
      <c r="E484">
        <v>130202</v>
      </c>
      <c r="F484" s="1" t="s">
        <v>14803</v>
      </c>
      <c r="G484">
        <v>130202006</v>
      </c>
      <c r="H484">
        <v>6</v>
      </c>
      <c r="I484" s="1" t="s">
        <v>14809</v>
      </c>
      <c r="J484" s="1" t="s">
        <v>14810</v>
      </c>
      <c r="K484" s="1" t="s">
        <v>14811</v>
      </c>
      <c r="L484" s="1" t="s">
        <v>14812</v>
      </c>
      <c r="M484" s="1" t="s">
        <v>14813</v>
      </c>
      <c r="N484" s="1">
        <f>+Categorias[[#This Row],[Id_producto]]</f>
        <v>130202</v>
      </c>
      <c r="O484" s="1">
        <f>+Categorias[[#This Row],[Id_categoría]]</f>
        <v>130202006</v>
      </c>
    </row>
    <row r="485" spans="1:15" hidden="1" x14ac:dyDescent="0.3">
      <c r="A485">
        <v>13</v>
      </c>
      <c r="B485" s="1" t="s">
        <v>12705</v>
      </c>
      <c r="C485">
        <v>1302</v>
      </c>
      <c r="D485" s="1" t="s">
        <v>14766</v>
      </c>
      <c r="E485">
        <v>130202</v>
      </c>
      <c r="F485" s="1" t="s">
        <v>14803</v>
      </c>
      <c r="G485">
        <v>130202007</v>
      </c>
      <c r="H485">
        <v>7</v>
      </c>
      <c r="I485" s="1" t="s">
        <v>14814</v>
      </c>
      <c r="J485" s="1" t="s">
        <v>14815</v>
      </c>
      <c r="K485" s="1" t="s">
        <v>14816</v>
      </c>
      <c r="L485" s="1" t="s">
        <v>14817</v>
      </c>
      <c r="M485" s="1" t="s">
        <v>14818</v>
      </c>
      <c r="N485" s="1">
        <f>+Categorias[[#This Row],[Id_producto]]</f>
        <v>130202</v>
      </c>
      <c r="O485" s="1">
        <f>+Categorias[[#This Row],[Id_categoría]]</f>
        <v>130202007</v>
      </c>
    </row>
    <row r="486" spans="1:15" hidden="1" x14ac:dyDescent="0.3">
      <c r="A486">
        <v>13</v>
      </c>
      <c r="B486" s="1" t="s">
        <v>12705</v>
      </c>
      <c r="C486">
        <v>1303</v>
      </c>
      <c r="D486" s="1" t="s">
        <v>12705</v>
      </c>
      <c r="E486">
        <v>130301</v>
      </c>
      <c r="F486" s="1" t="s">
        <v>14819</v>
      </c>
      <c r="G486">
        <v>130301005</v>
      </c>
      <c r="H486">
        <v>5</v>
      </c>
      <c r="I486" s="1" t="s">
        <v>14820</v>
      </c>
      <c r="J486" s="1" t="s">
        <v>14821</v>
      </c>
      <c r="K486" s="1" t="s">
        <v>14822</v>
      </c>
      <c r="L486" s="1" t="s">
        <v>14823</v>
      </c>
      <c r="M486" s="1" t="s">
        <v>14824</v>
      </c>
      <c r="N486" s="1">
        <f>+Categorias[[#This Row],[Id_producto]]</f>
        <v>130301</v>
      </c>
      <c r="O486" s="1">
        <f>+Categorias[[#This Row],[Id_categoría]]</f>
        <v>130301005</v>
      </c>
    </row>
    <row r="487" spans="1:15" hidden="1" x14ac:dyDescent="0.3">
      <c r="A487">
        <v>13</v>
      </c>
      <c r="B487" s="1" t="s">
        <v>12705</v>
      </c>
      <c r="C487">
        <v>1303</v>
      </c>
      <c r="D487" s="1" t="s">
        <v>12705</v>
      </c>
      <c r="E487">
        <v>130301</v>
      </c>
      <c r="F487" s="1" t="s">
        <v>14819</v>
      </c>
      <c r="G487">
        <v>130301006</v>
      </c>
      <c r="H487">
        <v>6</v>
      </c>
      <c r="I487" s="1" t="s">
        <v>14825</v>
      </c>
      <c r="J487" s="1" t="s">
        <v>14826</v>
      </c>
      <c r="K487" s="1" t="s">
        <v>14827</v>
      </c>
      <c r="L487" s="1" t="s">
        <v>14828</v>
      </c>
      <c r="M487" s="1" t="s">
        <v>14829</v>
      </c>
      <c r="N487" s="1">
        <f>+Categorias[[#This Row],[Id_producto]]</f>
        <v>130301</v>
      </c>
      <c r="O487" s="1">
        <f>+Categorias[[#This Row],[Id_categoría]]</f>
        <v>130301006</v>
      </c>
    </row>
    <row r="488" spans="1:15" hidden="1" x14ac:dyDescent="0.3">
      <c r="A488">
        <v>13</v>
      </c>
      <c r="B488" s="1" t="s">
        <v>12705</v>
      </c>
      <c r="C488">
        <v>1303</v>
      </c>
      <c r="D488" s="1" t="s">
        <v>12705</v>
      </c>
      <c r="E488">
        <v>130301</v>
      </c>
      <c r="F488" s="1" t="s">
        <v>14819</v>
      </c>
      <c r="G488">
        <v>130301007</v>
      </c>
      <c r="H488">
        <v>7</v>
      </c>
      <c r="I488" s="1" t="s">
        <v>14830</v>
      </c>
      <c r="J488" s="1" t="s">
        <v>14831</v>
      </c>
      <c r="K488" s="1" t="s">
        <v>14832</v>
      </c>
      <c r="L488" s="1" t="s">
        <v>14833</v>
      </c>
      <c r="M488" s="1" t="s">
        <v>14834</v>
      </c>
      <c r="N488" s="1">
        <f>+Categorias[[#This Row],[Id_producto]]</f>
        <v>130301</v>
      </c>
      <c r="O488" s="1">
        <f>+Categorias[[#This Row],[Id_categoría]]</f>
        <v>130301007</v>
      </c>
    </row>
    <row r="489" spans="1:15" hidden="1" x14ac:dyDescent="0.3">
      <c r="A489">
        <v>13</v>
      </c>
      <c r="B489" s="1" t="s">
        <v>12705</v>
      </c>
      <c r="C489">
        <v>1303</v>
      </c>
      <c r="D489" s="1" t="s">
        <v>12705</v>
      </c>
      <c r="E489">
        <v>130301</v>
      </c>
      <c r="F489" s="1" t="s">
        <v>14819</v>
      </c>
      <c r="G489">
        <v>130301008</v>
      </c>
      <c r="H489">
        <v>8</v>
      </c>
      <c r="I489" s="1" t="s">
        <v>14835</v>
      </c>
      <c r="J489" s="1" t="s">
        <v>14836</v>
      </c>
      <c r="K489" s="1" t="s">
        <v>14837</v>
      </c>
      <c r="L489" s="1" t="s">
        <v>14838</v>
      </c>
      <c r="M489" s="1" t="s">
        <v>14839</v>
      </c>
      <c r="N489" s="1">
        <f>+Categorias[[#This Row],[Id_producto]]</f>
        <v>130301</v>
      </c>
      <c r="O489" s="1">
        <f>+Categorias[[#This Row],[Id_categoría]]</f>
        <v>130301008</v>
      </c>
    </row>
    <row r="490" spans="1:15" hidden="1" x14ac:dyDescent="0.3">
      <c r="A490">
        <v>13</v>
      </c>
      <c r="B490" s="1" t="s">
        <v>12705</v>
      </c>
      <c r="C490">
        <v>1303</v>
      </c>
      <c r="D490" s="1" t="s">
        <v>12705</v>
      </c>
      <c r="E490">
        <v>130301</v>
      </c>
      <c r="F490" s="1" t="s">
        <v>14819</v>
      </c>
      <c r="G490">
        <v>130301009</v>
      </c>
      <c r="H490">
        <v>9</v>
      </c>
      <c r="I490" s="1" t="s">
        <v>14840</v>
      </c>
      <c r="J490" s="1" t="s">
        <v>14841</v>
      </c>
      <c r="K490" s="1" t="s">
        <v>14842</v>
      </c>
      <c r="L490" s="1" t="s">
        <v>14843</v>
      </c>
      <c r="M490" s="1" t="s">
        <v>14844</v>
      </c>
      <c r="N490" s="1">
        <f>+Categorias[[#This Row],[Id_producto]]</f>
        <v>130301</v>
      </c>
      <c r="O490" s="1">
        <f>+Categorias[[#This Row],[Id_categoría]]</f>
        <v>130301009</v>
      </c>
    </row>
    <row r="491" spans="1:15" hidden="1" x14ac:dyDescent="0.3">
      <c r="A491">
        <v>13</v>
      </c>
      <c r="B491" s="1" t="s">
        <v>12705</v>
      </c>
      <c r="C491">
        <v>1303</v>
      </c>
      <c r="D491" s="1" t="s">
        <v>12705</v>
      </c>
      <c r="E491">
        <v>130301</v>
      </c>
      <c r="F491" s="1" t="s">
        <v>14819</v>
      </c>
      <c r="G491">
        <v>130301010</v>
      </c>
      <c r="H491">
        <v>10</v>
      </c>
      <c r="I491" s="1" t="s">
        <v>14845</v>
      </c>
      <c r="J491" s="1" t="s">
        <v>14846</v>
      </c>
      <c r="K491" s="1" t="s">
        <v>14847</v>
      </c>
      <c r="L491" s="1" t="s">
        <v>14848</v>
      </c>
      <c r="M491" s="1" t="s">
        <v>14849</v>
      </c>
      <c r="N491" s="1">
        <f>+Categorias[[#This Row],[Id_producto]]</f>
        <v>130301</v>
      </c>
      <c r="O491" s="1">
        <f>+Categorias[[#This Row],[Id_categoría]]</f>
        <v>130301010</v>
      </c>
    </row>
    <row r="492" spans="1:15" hidden="1" x14ac:dyDescent="0.3">
      <c r="A492">
        <v>13</v>
      </c>
      <c r="B492" s="1" t="s">
        <v>12705</v>
      </c>
      <c r="C492">
        <v>1303</v>
      </c>
      <c r="D492" s="1" t="s">
        <v>12705</v>
      </c>
      <c r="E492">
        <v>130301</v>
      </c>
      <c r="F492" s="1" t="s">
        <v>14819</v>
      </c>
      <c r="G492">
        <v>130301011</v>
      </c>
      <c r="H492">
        <v>11</v>
      </c>
      <c r="I492" s="1" t="s">
        <v>13073</v>
      </c>
      <c r="J492" s="1" t="s">
        <v>14850</v>
      </c>
      <c r="K492" s="1" t="s">
        <v>14851</v>
      </c>
      <c r="L492" s="1" t="s">
        <v>14852</v>
      </c>
      <c r="M492" s="1" t="s">
        <v>14853</v>
      </c>
      <c r="N492" s="1">
        <f>+Categorias[[#This Row],[Id_producto]]</f>
        <v>130301</v>
      </c>
      <c r="O492" s="1">
        <f>+Categorias[[#This Row],[Id_categoría]]</f>
        <v>130301011</v>
      </c>
    </row>
    <row r="493" spans="1:15" hidden="1" x14ac:dyDescent="0.3">
      <c r="A493">
        <v>13</v>
      </c>
      <c r="B493" s="1" t="s">
        <v>12705</v>
      </c>
      <c r="C493">
        <v>1303</v>
      </c>
      <c r="D493" s="1" t="s">
        <v>12705</v>
      </c>
      <c r="E493">
        <v>130301</v>
      </c>
      <c r="F493" s="1" t="s">
        <v>14819</v>
      </c>
      <c r="G493">
        <v>130301012</v>
      </c>
      <c r="H493">
        <v>12</v>
      </c>
      <c r="I493" s="1" t="s">
        <v>13023</v>
      </c>
      <c r="J493" s="1" t="s">
        <v>14854</v>
      </c>
      <c r="K493" s="1" t="s">
        <v>14855</v>
      </c>
      <c r="L493" s="1" t="s">
        <v>14856</v>
      </c>
      <c r="M493" s="1" t="s">
        <v>14857</v>
      </c>
      <c r="N493" s="1">
        <f>+Categorias[[#This Row],[Id_producto]]</f>
        <v>130301</v>
      </c>
      <c r="O493" s="1">
        <f>+Categorias[[#This Row],[Id_categoría]]</f>
        <v>130301012</v>
      </c>
    </row>
    <row r="494" spans="1:15" hidden="1" x14ac:dyDescent="0.3">
      <c r="A494">
        <v>13</v>
      </c>
      <c r="B494" s="1" t="s">
        <v>12705</v>
      </c>
      <c r="C494">
        <v>1304</v>
      </c>
      <c r="D494" s="1" t="s">
        <v>14820</v>
      </c>
      <c r="E494">
        <v>130401</v>
      </c>
      <c r="F494" s="1" t="s">
        <v>14858</v>
      </c>
      <c r="G494">
        <v>130401005</v>
      </c>
      <c r="H494">
        <v>5</v>
      </c>
      <c r="I494" s="1" t="s">
        <v>14859</v>
      </c>
      <c r="J494" s="1" t="s">
        <v>14860</v>
      </c>
      <c r="K494" s="1" t="s">
        <v>14861</v>
      </c>
      <c r="L494" s="1" t="s">
        <v>14862</v>
      </c>
      <c r="M494" s="1" t="s">
        <v>14863</v>
      </c>
      <c r="N494" s="1">
        <f>+Categorias[[#This Row],[Id_producto]]</f>
        <v>130401</v>
      </c>
      <c r="O494" s="1">
        <f>+Categorias[[#This Row],[Id_categoría]]</f>
        <v>130401005</v>
      </c>
    </row>
    <row r="495" spans="1:15" hidden="1" x14ac:dyDescent="0.3">
      <c r="A495">
        <v>13</v>
      </c>
      <c r="B495" s="1" t="s">
        <v>12705</v>
      </c>
      <c r="C495">
        <v>1304</v>
      </c>
      <c r="D495" s="1" t="s">
        <v>14820</v>
      </c>
      <c r="E495">
        <v>130401</v>
      </c>
      <c r="F495" s="1" t="s">
        <v>14858</v>
      </c>
      <c r="G495">
        <v>130401006</v>
      </c>
      <c r="H495">
        <v>6</v>
      </c>
      <c r="I495" s="1" t="s">
        <v>14864</v>
      </c>
      <c r="J495" s="1" t="s">
        <v>14865</v>
      </c>
      <c r="K495" s="1" t="s">
        <v>14866</v>
      </c>
      <c r="L495" s="1" t="s">
        <v>14867</v>
      </c>
      <c r="M495" s="1" t="s">
        <v>14868</v>
      </c>
      <c r="N495" s="1">
        <f>+Categorias[[#This Row],[Id_producto]]</f>
        <v>130401</v>
      </c>
      <c r="O495" s="1">
        <f>+Categorias[[#This Row],[Id_categoría]]</f>
        <v>130401006</v>
      </c>
    </row>
    <row r="496" spans="1:15" hidden="1" x14ac:dyDescent="0.3">
      <c r="A496">
        <v>13</v>
      </c>
      <c r="B496" s="1" t="s">
        <v>12705</v>
      </c>
      <c r="C496">
        <v>1304</v>
      </c>
      <c r="D496" s="1" t="s">
        <v>14820</v>
      </c>
      <c r="E496">
        <v>130401</v>
      </c>
      <c r="F496" s="1" t="s">
        <v>14858</v>
      </c>
      <c r="G496">
        <v>130401007</v>
      </c>
      <c r="H496">
        <v>7</v>
      </c>
      <c r="I496" s="1" t="s">
        <v>14869</v>
      </c>
      <c r="J496" s="1" t="s">
        <v>14870</v>
      </c>
      <c r="K496" s="1" t="s">
        <v>14871</v>
      </c>
      <c r="L496" s="1" t="s">
        <v>14872</v>
      </c>
      <c r="M496" s="1" t="s">
        <v>14873</v>
      </c>
      <c r="N496" s="1">
        <f>+Categorias[[#This Row],[Id_producto]]</f>
        <v>130401</v>
      </c>
      <c r="O496" s="1">
        <f>+Categorias[[#This Row],[Id_categoría]]</f>
        <v>130401007</v>
      </c>
    </row>
    <row r="497" spans="1:15" hidden="1" x14ac:dyDescent="0.3">
      <c r="A497">
        <v>13</v>
      </c>
      <c r="B497" s="1" t="s">
        <v>12705</v>
      </c>
      <c r="C497">
        <v>1304</v>
      </c>
      <c r="D497" s="1" t="s">
        <v>14820</v>
      </c>
      <c r="E497">
        <v>130401</v>
      </c>
      <c r="F497" s="1" t="s">
        <v>14858</v>
      </c>
      <c r="G497">
        <v>130401008</v>
      </c>
      <c r="H497">
        <v>8</v>
      </c>
      <c r="I497" s="1" t="s">
        <v>14874</v>
      </c>
      <c r="J497" s="1" t="s">
        <v>14875</v>
      </c>
      <c r="K497" s="1" t="s">
        <v>14876</v>
      </c>
      <c r="L497" s="1" t="s">
        <v>14877</v>
      </c>
      <c r="M497" s="1" t="s">
        <v>14878</v>
      </c>
      <c r="N497" s="1">
        <f>+Categorias[[#This Row],[Id_producto]]</f>
        <v>130401</v>
      </c>
      <c r="O497" s="1">
        <f>+Categorias[[#This Row],[Id_categoría]]</f>
        <v>130401008</v>
      </c>
    </row>
    <row r="498" spans="1:15" hidden="1" x14ac:dyDescent="0.3">
      <c r="A498">
        <v>13</v>
      </c>
      <c r="B498" s="1" t="s">
        <v>12705</v>
      </c>
      <c r="C498">
        <v>1304</v>
      </c>
      <c r="D498" s="1" t="s">
        <v>14820</v>
      </c>
      <c r="E498">
        <v>130401</v>
      </c>
      <c r="F498" s="1" t="s">
        <v>14858</v>
      </c>
      <c r="G498">
        <v>130401009</v>
      </c>
      <c r="H498">
        <v>9</v>
      </c>
      <c r="I498" s="1" t="s">
        <v>14879</v>
      </c>
      <c r="J498" s="1" t="s">
        <v>14880</v>
      </c>
      <c r="K498" s="1" t="s">
        <v>14881</v>
      </c>
      <c r="L498" s="1" t="s">
        <v>14882</v>
      </c>
      <c r="M498" s="1" t="s">
        <v>14883</v>
      </c>
      <c r="N498" s="1">
        <f>+Categorias[[#This Row],[Id_producto]]</f>
        <v>130401</v>
      </c>
      <c r="O498" s="1">
        <f>+Categorias[[#This Row],[Id_categoría]]</f>
        <v>130401009</v>
      </c>
    </row>
    <row r="499" spans="1:15" hidden="1" x14ac:dyDescent="0.3">
      <c r="A499">
        <v>13</v>
      </c>
      <c r="B499" s="1" t="s">
        <v>12705</v>
      </c>
      <c r="C499">
        <v>1304</v>
      </c>
      <c r="D499" s="1" t="s">
        <v>14820</v>
      </c>
      <c r="E499">
        <v>130401</v>
      </c>
      <c r="F499" s="1" t="s">
        <v>14858</v>
      </c>
      <c r="G499">
        <v>130401010</v>
      </c>
      <c r="H499">
        <v>10</v>
      </c>
      <c r="I499" s="1" t="s">
        <v>14884</v>
      </c>
      <c r="J499" s="1" t="s">
        <v>14885</v>
      </c>
      <c r="K499" s="1" t="s">
        <v>14886</v>
      </c>
      <c r="L499" s="1" t="s">
        <v>14887</v>
      </c>
      <c r="M499" s="1" t="s">
        <v>14888</v>
      </c>
      <c r="N499" s="1">
        <f>+Categorias[[#This Row],[Id_producto]]</f>
        <v>130401</v>
      </c>
      <c r="O499" s="1">
        <f>+Categorias[[#This Row],[Id_categoría]]</f>
        <v>130401010</v>
      </c>
    </row>
    <row r="500" spans="1:15" hidden="1" x14ac:dyDescent="0.3">
      <c r="A500">
        <v>13</v>
      </c>
      <c r="B500" s="1" t="s">
        <v>12705</v>
      </c>
      <c r="C500">
        <v>1304</v>
      </c>
      <c r="D500" s="1" t="s">
        <v>14820</v>
      </c>
      <c r="E500">
        <v>130401</v>
      </c>
      <c r="F500" s="1" t="s">
        <v>14858</v>
      </c>
      <c r="G500">
        <v>130401011</v>
      </c>
      <c r="H500">
        <v>11</v>
      </c>
      <c r="I500" s="1" t="s">
        <v>14889</v>
      </c>
      <c r="J500" s="1" t="s">
        <v>14890</v>
      </c>
      <c r="K500" s="1" t="s">
        <v>14891</v>
      </c>
      <c r="L500" s="1" t="s">
        <v>14892</v>
      </c>
      <c r="M500" s="1" t="s">
        <v>14893</v>
      </c>
      <c r="N500" s="1">
        <f>+Categorias[[#This Row],[Id_producto]]</f>
        <v>130401</v>
      </c>
      <c r="O500" s="1">
        <f>+Categorias[[#This Row],[Id_categoría]]</f>
        <v>130401011</v>
      </c>
    </row>
    <row r="501" spans="1:15" hidden="1" x14ac:dyDescent="0.3">
      <c r="A501">
        <v>13</v>
      </c>
      <c r="B501" s="1" t="s">
        <v>12705</v>
      </c>
      <c r="C501">
        <v>1304</v>
      </c>
      <c r="D501" s="1" t="s">
        <v>14820</v>
      </c>
      <c r="E501">
        <v>130401</v>
      </c>
      <c r="F501" s="1" t="s">
        <v>14858</v>
      </c>
      <c r="G501">
        <v>130401012</v>
      </c>
      <c r="H501">
        <v>12</v>
      </c>
      <c r="I501" s="1" t="s">
        <v>14894</v>
      </c>
      <c r="J501" s="1" t="s">
        <v>14895</v>
      </c>
      <c r="K501" s="1" t="s">
        <v>14896</v>
      </c>
      <c r="L501" s="1" t="s">
        <v>14897</v>
      </c>
      <c r="M501" s="1" t="s">
        <v>14898</v>
      </c>
      <c r="N501" s="1">
        <f>+Categorias[[#This Row],[Id_producto]]</f>
        <v>130401</v>
      </c>
      <c r="O501" s="1">
        <f>+Categorias[[#This Row],[Id_categoría]]</f>
        <v>130401012</v>
      </c>
    </row>
    <row r="502" spans="1:15" hidden="1" x14ac:dyDescent="0.3">
      <c r="A502">
        <v>13</v>
      </c>
      <c r="B502" s="1" t="s">
        <v>12705</v>
      </c>
      <c r="C502">
        <v>1304</v>
      </c>
      <c r="D502" s="1" t="s">
        <v>14820</v>
      </c>
      <c r="E502">
        <v>130401</v>
      </c>
      <c r="F502" s="1" t="s">
        <v>14858</v>
      </c>
      <c r="G502">
        <v>130401013</v>
      </c>
      <c r="H502">
        <v>13</v>
      </c>
      <c r="I502" s="1" t="s">
        <v>14899</v>
      </c>
      <c r="J502" s="1" t="s">
        <v>14900</v>
      </c>
      <c r="K502" s="1" t="s">
        <v>14901</v>
      </c>
      <c r="L502" s="1" t="s">
        <v>14902</v>
      </c>
      <c r="M502" s="1" t="s">
        <v>14903</v>
      </c>
      <c r="N502" s="1">
        <f>+Categorias[[#This Row],[Id_producto]]</f>
        <v>130401</v>
      </c>
      <c r="O502" s="1">
        <f>+Categorias[[#This Row],[Id_categoría]]</f>
        <v>130401013</v>
      </c>
    </row>
    <row r="503" spans="1:15" hidden="1" x14ac:dyDescent="0.3">
      <c r="A503">
        <v>13</v>
      </c>
      <c r="B503" s="1" t="s">
        <v>12705</v>
      </c>
      <c r="C503">
        <v>1304</v>
      </c>
      <c r="D503" s="1" t="s">
        <v>14820</v>
      </c>
      <c r="E503">
        <v>130401</v>
      </c>
      <c r="F503" s="1" t="s">
        <v>14858</v>
      </c>
      <c r="G503">
        <v>130401014</v>
      </c>
      <c r="H503">
        <v>14</v>
      </c>
      <c r="I503" s="1" t="s">
        <v>14904</v>
      </c>
      <c r="J503" s="1" t="s">
        <v>14905</v>
      </c>
      <c r="K503" s="1" t="s">
        <v>14906</v>
      </c>
      <c r="L503" s="1" t="s">
        <v>14907</v>
      </c>
      <c r="M503" s="1" t="s">
        <v>14908</v>
      </c>
      <c r="N503" s="1">
        <f>+Categorias[[#This Row],[Id_producto]]</f>
        <v>130401</v>
      </c>
      <c r="O503" s="1">
        <f>+Categorias[[#This Row],[Id_categoría]]</f>
        <v>130401014</v>
      </c>
    </row>
    <row r="504" spans="1:15" hidden="1" x14ac:dyDescent="0.3">
      <c r="A504">
        <v>13</v>
      </c>
      <c r="B504" s="1" t="s">
        <v>12705</v>
      </c>
      <c r="C504">
        <v>1304</v>
      </c>
      <c r="D504" s="1" t="s">
        <v>14820</v>
      </c>
      <c r="E504">
        <v>130401</v>
      </c>
      <c r="F504" s="1" t="s">
        <v>14858</v>
      </c>
      <c r="G504">
        <v>130401015</v>
      </c>
      <c r="H504">
        <v>15</v>
      </c>
      <c r="I504" s="1" t="s">
        <v>14909</v>
      </c>
      <c r="J504" s="1" t="s">
        <v>14910</v>
      </c>
      <c r="K504" s="1" t="s">
        <v>14911</v>
      </c>
      <c r="L504" s="1" t="s">
        <v>14912</v>
      </c>
      <c r="M504" s="1" t="s">
        <v>14913</v>
      </c>
      <c r="N504" s="1">
        <f>+Categorias[[#This Row],[Id_producto]]</f>
        <v>130401</v>
      </c>
      <c r="O504" s="1">
        <f>+Categorias[[#This Row],[Id_categoría]]</f>
        <v>130401015</v>
      </c>
    </row>
    <row r="505" spans="1:15" hidden="1" x14ac:dyDescent="0.3">
      <c r="A505">
        <v>13</v>
      </c>
      <c r="B505" s="1" t="s">
        <v>12705</v>
      </c>
      <c r="C505">
        <v>1304</v>
      </c>
      <c r="D505" s="1" t="s">
        <v>14820</v>
      </c>
      <c r="E505">
        <v>130401</v>
      </c>
      <c r="F505" s="1" t="s">
        <v>14858</v>
      </c>
      <c r="G505">
        <v>130401016</v>
      </c>
      <c r="H505">
        <v>16</v>
      </c>
      <c r="I505" s="1" t="s">
        <v>14914</v>
      </c>
      <c r="J505" s="1" t="s">
        <v>14915</v>
      </c>
      <c r="K505" s="1" t="s">
        <v>14916</v>
      </c>
      <c r="L505" s="1" t="s">
        <v>14917</v>
      </c>
      <c r="M505" s="1" t="s">
        <v>14918</v>
      </c>
      <c r="N505" s="1">
        <f>+Categorias[[#This Row],[Id_producto]]</f>
        <v>130401</v>
      </c>
      <c r="O505" s="1">
        <f>+Categorias[[#This Row],[Id_categoría]]</f>
        <v>130401016</v>
      </c>
    </row>
    <row r="506" spans="1:15" hidden="1" x14ac:dyDescent="0.3">
      <c r="A506">
        <v>13</v>
      </c>
      <c r="B506" s="1" t="s">
        <v>12705</v>
      </c>
      <c r="C506">
        <v>1304</v>
      </c>
      <c r="D506" s="1" t="s">
        <v>14820</v>
      </c>
      <c r="E506">
        <v>130401</v>
      </c>
      <c r="F506" s="1" t="s">
        <v>14858</v>
      </c>
      <c r="G506">
        <v>130401017</v>
      </c>
      <c r="H506">
        <v>17</v>
      </c>
      <c r="I506" s="1" t="s">
        <v>14919</v>
      </c>
      <c r="J506" s="1" t="s">
        <v>14920</v>
      </c>
      <c r="K506" s="1" t="s">
        <v>14921</v>
      </c>
      <c r="L506" s="1" t="s">
        <v>14922</v>
      </c>
      <c r="M506" s="1" t="s">
        <v>14923</v>
      </c>
      <c r="N506" s="1">
        <f>+Categorias[[#This Row],[Id_producto]]</f>
        <v>130401</v>
      </c>
      <c r="O506" s="1">
        <f>+Categorias[[#This Row],[Id_categoría]]</f>
        <v>130401017</v>
      </c>
    </row>
    <row r="507" spans="1:15" hidden="1" x14ac:dyDescent="0.3">
      <c r="A507">
        <v>13</v>
      </c>
      <c r="B507" s="1" t="s">
        <v>12705</v>
      </c>
      <c r="C507">
        <v>1304</v>
      </c>
      <c r="D507" s="1" t="s">
        <v>14820</v>
      </c>
      <c r="E507">
        <v>130401</v>
      </c>
      <c r="F507" s="1" t="s">
        <v>14858</v>
      </c>
      <c r="G507">
        <v>130401018</v>
      </c>
      <c r="H507">
        <v>18</v>
      </c>
      <c r="I507" s="1" t="s">
        <v>14924</v>
      </c>
      <c r="J507" s="1" t="s">
        <v>14925</v>
      </c>
      <c r="K507" s="1" t="s">
        <v>14926</v>
      </c>
      <c r="L507" s="1" t="s">
        <v>14927</v>
      </c>
      <c r="M507" s="1" t="s">
        <v>14928</v>
      </c>
      <c r="N507" s="1">
        <f>+Categorias[[#This Row],[Id_producto]]</f>
        <v>130401</v>
      </c>
      <c r="O507" s="1">
        <f>+Categorias[[#This Row],[Id_categoría]]</f>
        <v>130401018</v>
      </c>
    </row>
    <row r="508" spans="1:15" hidden="1" x14ac:dyDescent="0.3">
      <c r="A508">
        <v>13</v>
      </c>
      <c r="B508" s="1" t="s">
        <v>12705</v>
      </c>
      <c r="C508">
        <v>1304</v>
      </c>
      <c r="D508" s="1" t="s">
        <v>14820</v>
      </c>
      <c r="E508">
        <v>130401</v>
      </c>
      <c r="F508" s="1" t="s">
        <v>14858</v>
      </c>
      <c r="G508">
        <v>130401019</v>
      </c>
      <c r="H508">
        <v>19</v>
      </c>
      <c r="I508" s="1" t="s">
        <v>14929</v>
      </c>
      <c r="J508" s="1" t="s">
        <v>14930</v>
      </c>
      <c r="K508" s="1" t="s">
        <v>14931</v>
      </c>
      <c r="L508" s="1" t="s">
        <v>14932</v>
      </c>
      <c r="M508" s="1" t="s">
        <v>14933</v>
      </c>
      <c r="N508" s="1">
        <f>+Categorias[[#This Row],[Id_producto]]</f>
        <v>130401</v>
      </c>
      <c r="O508" s="1">
        <f>+Categorias[[#This Row],[Id_categoría]]</f>
        <v>130401019</v>
      </c>
    </row>
    <row r="509" spans="1:15" hidden="1" x14ac:dyDescent="0.3">
      <c r="A509">
        <v>13</v>
      </c>
      <c r="B509" s="1" t="s">
        <v>12705</v>
      </c>
      <c r="C509">
        <v>1304</v>
      </c>
      <c r="D509" s="1" t="s">
        <v>14820</v>
      </c>
      <c r="E509">
        <v>130401</v>
      </c>
      <c r="F509" s="1" t="s">
        <v>14858</v>
      </c>
      <c r="G509">
        <v>130401020</v>
      </c>
      <c r="H509">
        <v>20</v>
      </c>
      <c r="I509" s="1" t="s">
        <v>14934</v>
      </c>
      <c r="J509" s="1" t="s">
        <v>14935</v>
      </c>
      <c r="K509" s="1" t="s">
        <v>14936</v>
      </c>
      <c r="L509" s="1" t="s">
        <v>14937</v>
      </c>
      <c r="M509" s="1" t="s">
        <v>14938</v>
      </c>
      <c r="N509" s="1">
        <f>+Categorias[[#This Row],[Id_producto]]</f>
        <v>130401</v>
      </c>
      <c r="O509" s="1">
        <f>+Categorias[[#This Row],[Id_categoría]]</f>
        <v>130401020</v>
      </c>
    </row>
    <row r="510" spans="1:15" hidden="1" x14ac:dyDescent="0.3">
      <c r="A510">
        <v>13</v>
      </c>
      <c r="B510" s="1" t="s">
        <v>12705</v>
      </c>
      <c r="C510">
        <v>1304</v>
      </c>
      <c r="D510" s="1" t="s">
        <v>14820</v>
      </c>
      <c r="E510">
        <v>130401</v>
      </c>
      <c r="F510" s="1" t="s">
        <v>14858</v>
      </c>
      <c r="G510">
        <v>130401021</v>
      </c>
      <c r="H510">
        <v>21</v>
      </c>
      <c r="I510" s="1" t="s">
        <v>14939</v>
      </c>
      <c r="J510" s="1" t="s">
        <v>14940</v>
      </c>
      <c r="K510" s="1" t="s">
        <v>14941</v>
      </c>
      <c r="L510" s="1" t="s">
        <v>14942</v>
      </c>
      <c r="M510" s="1" t="s">
        <v>14943</v>
      </c>
      <c r="N510" s="1">
        <f>+Categorias[[#This Row],[Id_producto]]</f>
        <v>130401</v>
      </c>
      <c r="O510" s="1">
        <f>+Categorias[[#This Row],[Id_categoría]]</f>
        <v>130401021</v>
      </c>
    </row>
    <row r="511" spans="1:15" hidden="1" x14ac:dyDescent="0.3">
      <c r="A511">
        <v>13</v>
      </c>
      <c r="B511" s="1" t="s">
        <v>12705</v>
      </c>
      <c r="C511">
        <v>1304</v>
      </c>
      <c r="D511" s="1" t="s">
        <v>14820</v>
      </c>
      <c r="E511">
        <v>130401</v>
      </c>
      <c r="F511" s="1" t="s">
        <v>14858</v>
      </c>
      <c r="G511">
        <v>130401022</v>
      </c>
      <c r="H511">
        <v>22</v>
      </c>
      <c r="I511" s="1" t="s">
        <v>14944</v>
      </c>
      <c r="J511" s="1" t="s">
        <v>14945</v>
      </c>
      <c r="K511" s="1" t="s">
        <v>14946</v>
      </c>
      <c r="L511" s="1" t="s">
        <v>14947</v>
      </c>
      <c r="M511" s="1" t="s">
        <v>14948</v>
      </c>
      <c r="N511" s="1">
        <f>+Categorias[[#This Row],[Id_producto]]</f>
        <v>130401</v>
      </c>
      <c r="O511" s="1">
        <f>+Categorias[[#This Row],[Id_categoría]]</f>
        <v>130401022</v>
      </c>
    </row>
    <row r="512" spans="1:15" hidden="1" x14ac:dyDescent="0.3">
      <c r="A512">
        <v>13</v>
      </c>
      <c r="B512" s="1" t="s">
        <v>12705</v>
      </c>
      <c r="C512">
        <v>1304</v>
      </c>
      <c r="D512" s="1" t="s">
        <v>14820</v>
      </c>
      <c r="E512">
        <v>130401</v>
      </c>
      <c r="F512" s="1" t="s">
        <v>14858</v>
      </c>
      <c r="G512">
        <v>130401023</v>
      </c>
      <c r="H512">
        <v>23</v>
      </c>
      <c r="I512" s="1" t="s">
        <v>14949</v>
      </c>
      <c r="J512" s="1" t="s">
        <v>14950</v>
      </c>
      <c r="K512" s="1" t="s">
        <v>14951</v>
      </c>
      <c r="L512" s="1" t="s">
        <v>14952</v>
      </c>
      <c r="M512" s="1" t="s">
        <v>14953</v>
      </c>
      <c r="N512" s="1">
        <f>+Categorias[[#This Row],[Id_producto]]</f>
        <v>130401</v>
      </c>
      <c r="O512" s="1">
        <f>+Categorias[[#This Row],[Id_categoría]]</f>
        <v>130401023</v>
      </c>
    </row>
    <row r="513" spans="1:15" hidden="1" x14ac:dyDescent="0.3">
      <c r="A513">
        <v>13</v>
      </c>
      <c r="B513" s="1" t="s">
        <v>12705</v>
      </c>
      <c r="C513">
        <v>1305</v>
      </c>
      <c r="D513" s="1" t="s">
        <v>14954</v>
      </c>
      <c r="E513">
        <v>130501</v>
      </c>
      <c r="F513" s="1" t="s">
        <v>14955</v>
      </c>
      <c r="G513">
        <v>130501005</v>
      </c>
      <c r="H513">
        <v>5</v>
      </c>
      <c r="I513" s="1" t="s">
        <v>14956</v>
      </c>
      <c r="J513" s="1" t="s">
        <v>14957</v>
      </c>
      <c r="K513" s="1" t="s">
        <v>14958</v>
      </c>
      <c r="L513" s="1" t="s">
        <v>14959</v>
      </c>
      <c r="M513" s="1" t="s">
        <v>14960</v>
      </c>
      <c r="N513" s="1">
        <f>+Categorias[[#This Row],[Id_producto]]</f>
        <v>130501</v>
      </c>
      <c r="O513" s="1">
        <f>+Categorias[[#This Row],[Id_categoría]]</f>
        <v>130501005</v>
      </c>
    </row>
    <row r="514" spans="1:15" hidden="1" x14ac:dyDescent="0.3">
      <c r="A514">
        <v>13</v>
      </c>
      <c r="B514" s="1" t="s">
        <v>12705</v>
      </c>
      <c r="C514">
        <v>1305</v>
      </c>
      <c r="D514" s="1" t="s">
        <v>14954</v>
      </c>
      <c r="E514">
        <v>130501</v>
      </c>
      <c r="F514" s="1" t="s">
        <v>14955</v>
      </c>
      <c r="G514">
        <v>130501006</v>
      </c>
      <c r="H514">
        <v>6</v>
      </c>
      <c r="I514" s="1" t="s">
        <v>14961</v>
      </c>
      <c r="J514" s="1" t="s">
        <v>14962</v>
      </c>
      <c r="K514" s="1" t="s">
        <v>14963</v>
      </c>
      <c r="L514" s="1" t="s">
        <v>14964</v>
      </c>
      <c r="M514" s="1" t="s">
        <v>14965</v>
      </c>
      <c r="N514" s="1">
        <f>+Categorias[[#This Row],[Id_producto]]</f>
        <v>130501</v>
      </c>
      <c r="O514" s="1">
        <f>+Categorias[[#This Row],[Id_categoría]]</f>
        <v>130501006</v>
      </c>
    </row>
    <row r="515" spans="1:15" hidden="1" x14ac:dyDescent="0.3">
      <c r="A515">
        <v>13</v>
      </c>
      <c r="B515" s="1" t="s">
        <v>12705</v>
      </c>
      <c r="C515">
        <v>1306</v>
      </c>
      <c r="D515" s="1" t="s">
        <v>14966</v>
      </c>
      <c r="E515">
        <v>130601</v>
      </c>
      <c r="F515" s="1" t="s">
        <v>14967</v>
      </c>
      <c r="G515">
        <v>130601005</v>
      </c>
      <c r="H515">
        <v>5</v>
      </c>
      <c r="I515" s="1" t="s">
        <v>14968</v>
      </c>
      <c r="J515" s="1" t="s">
        <v>14969</v>
      </c>
      <c r="K515" s="1" t="s">
        <v>14970</v>
      </c>
      <c r="L515" s="1" t="s">
        <v>14971</v>
      </c>
      <c r="M515" s="1" t="s">
        <v>14972</v>
      </c>
      <c r="N515" s="1">
        <f>+Categorias[[#This Row],[Id_producto]]</f>
        <v>130601</v>
      </c>
      <c r="O515" s="1">
        <f>+Categorias[[#This Row],[Id_categoría]]</f>
        <v>130601005</v>
      </c>
    </row>
    <row r="516" spans="1:15" hidden="1" x14ac:dyDescent="0.3">
      <c r="A516">
        <v>13</v>
      </c>
      <c r="B516" s="1" t="s">
        <v>12705</v>
      </c>
      <c r="C516">
        <v>1306</v>
      </c>
      <c r="D516" s="1" t="s">
        <v>14966</v>
      </c>
      <c r="E516">
        <v>130601</v>
      </c>
      <c r="F516" s="1" t="s">
        <v>14967</v>
      </c>
      <c r="G516">
        <v>130601006</v>
      </c>
      <c r="H516">
        <v>6</v>
      </c>
      <c r="I516" s="1" t="s">
        <v>14973</v>
      </c>
      <c r="J516" s="1" t="s">
        <v>14974</v>
      </c>
      <c r="K516" s="1" t="s">
        <v>14975</v>
      </c>
      <c r="L516" s="1" t="s">
        <v>14976</v>
      </c>
      <c r="M516" s="1" t="s">
        <v>14977</v>
      </c>
      <c r="N516" s="1">
        <f>+Categorias[[#This Row],[Id_producto]]</f>
        <v>130601</v>
      </c>
      <c r="O516" s="1">
        <f>+Categorias[[#This Row],[Id_categoría]]</f>
        <v>130601006</v>
      </c>
    </row>
    <row r="517" spans="1:15" hidden="1" x14ac:dyDescent="0.3">
      <c r="A517">
        <v>13</v>
      </c>
      <c r="B517" s="1" t="s">
        <v>12705</v>
      </c>
      <c r="C517">
        <v>1306</v>
      </c>
      <c r="D517" s="1" t="s">
        <v>14966</v>
      </c>
      <c r="E517">
        <v>130601</v>
      </c>
      <c r="F517" s="1" t="s">
        <v>14967</v>
      </c>
      <c r="G517">
        <v>130601007</v>
      </c>
      <c r="H517">
        <v>7</v>
      </c>
      <c r="I517" s="1" t="s">
        <v>14978</v>
      </c>
      <c r="J517" s="1" t="s">
        <v>14979</v>
      </c>
      <c r="K517" s="1" t="s">
        <v>14980</v>
      </c>
      <c r="L517" s="1" t="s">
        <v>14981</v>
      </c>
      <c r="M517" s="1" t="s">
        <v>14982</v>
      </c>
      <c r="N517" s="1">
        <f>+Categorias[[#This Row],[Id_producto]]</f>
        <v>130601</v>
      </c>
      <c r="O517" s="1">
        <f>+Categorias[[#This Row],[Id_categoría]]</f>
        <v>130601007</v>
      </c>
    </row>
    <row r="518" spans="1:15" hidden="1" x14ac:dyDescent="0.3">
      <c r="A518">
        <v>13</v>
      </c>
      <c r="B518" s="1" t="s">
        <v>12705</v>
      </c>
      <c r="C518">
        <v>1306</v>
      </c>
      <c r="D518" s="1" t="s">
        <v>14966</v>
      </c>
      <c r="E518">
        <v>130601</v>
      </c>
      <c r="F518" s="1" t="s">
        <v>14967</v>
      </c>
      <c r="G518">
        <v>130601008</v>
      </c>
      <c r="H518">
        <v>8</v>
      </c>
      <c r="I518" s="1" t="s">
        <v>14983</v>
      </c>
      <c r="J518" s="1" t="s">
        <v>14984</v>
      </c>
      <c r="K518" s="1" t="s">
        <v>14985</v>
      </c>
      <c r="L518" s="1" t="s">
        <v>14986</v>
      </c>
      <c r="M518" s="1" t="s">
        <v>14987</v>
      </c>
      <c r="N518" s="1">
        <f>+Categorias[[#This Row],[Id_producto]]</f>
        <v>130601</v>
      </c>
      <c r="O518" s="1">
        <f>+Categorias[[#This Row],[Id_categoría]]</f>
        <v>130601008</v>
      </c>
    </row>
    <row r="519" spans="1:15" hidden="1" x14ac:dyDescent="0.3">
      <c r="A519">
        <v>13</v>
      </c>
      <c r="B519" s="1" t="s">
        <v>12705</v>
      </c>
      <c r="C519">
        <v>1306</v>
      </c>
      <c r="D519" s="1" t="s">
        <v>14966</v>
      </c>
      <c r="E519">
        <v>130601</v>
      </c>
      <c r="F519" s="1" t="s">
        <v>14967</v>
      </c>
      <c r="G519">
        <v>130601009</v>
      </c>
      <c r="H519">
        <v>9</v>
      </c>
      <c r="I519" s="1" t="s">
        <v>14988</v>
      </c>
      <c r="J519" s="1" t="s">
        <v>14989</v>
      </c>
      <c r="K519" s="1" t="s">
        <v>14990</v>
      </c>
      <c r="L519" s="1" t="s">
        <v>14991</v>
      </c>
      <c r="M519" s="1" t="s">
        <v>14992</v>
      </c>
      <c r="N519" s="1">
        <f>+Categorias[[#This Row],[Id_producto]]</f>
        <v>130601</v>
      </c>
      <c r="O519" s="1">
        <f>+Categorias[[#This Row],[Id_categoría]]</f>
        <v>130601009</v>
      </c>
    </row>
    <row r="520" spans="1:15" hidden="1" x14ac:dyDescent="0.3">
      <c r="A520">
        <v>13</v>
      </c>
      <c r="B520" s="1" t="s">
        <v>12705</v>
      </c>
      <c r="C520">
        <v>1306</v>
      </c>
      <c r="D520" s="1" t="s">
        <v>14966</v>
      </c>
      <c r="E520">
        <v>130601</v>
      </c>
      <c r="F520" s="1" t="s">
        <v>14967</v>
      </c>
      <c r="G520">
        <v>130601010</v>
      </c>
      <c r="H520">
        <v>10</v>
      </c>
      <c r="I520" s="1" t="s">
        <v>14993</v>
      </c>
      <c r="J520" s="1" t="s">
        <v>14994</v>
      </c>
      <c r="K520" s="1" t="s">
        <v>14995</v>
      </c>
      <c r="L520" s="1" t="s">
        <v>14996</v>
      </c>
      <c r="M520" s="1" t="s">
        <v>14997</v>
      </c>
      <c r="N520" s="1">
        <f>+Categorias[[#This Row],[Id_producto]]</f>
        <v>130601</v>
      </c>
      <c r="O520" s="1">
        <f>+Categorias[[#This Row],[Id_categoría]]</f>
        <v>130601010</v>
      </c>
    </row>
    <row r="521" spans="1:15" hidden="1" x14ac:dyDescent="0.3">
      <c r="A521">
        <v>13</v>
      </c>
      <c r="B521" s="1" t="s">
        <v>12705</v>
      </c>
      <c r="C521">
        <v>1306</v>
      </c>
      <c r="D521" s="1" t="s">
        <v>14966</v>
      </c>
      <c r="E521">
        <v>130601</v>
      </c>
      <c r="F521" s="1" t="s">
        <v>14967</v>
      </c>
      <c r="G521">
        <v>130601011</v>
      </c>
      <c r="H521">
        <v>11</v>
      </c>
      <c r="I521" s="1" t="s">
        <v>14998</v>
      </c>
      <c r="J521" s="1" t="s">
        <v>14999</v>
      </c>
      <c r="K521" s="1" t="s">
        <v>15000</v>
      </c>
      <c r="L521" s="1" t="s">
        <v>15001</v>
      </c>
      <c r="M521" s="1" t="s">
        <v>15002</v>
      </c>
      <c r="N521" s="1">
        <f>+Categorias[[#This Row],[Id_producto]]</f>
        <v>130601</v>
      </c>
      <c r="O521" s="1">
        <f>+Categorias[[#This Row],[Id_categoría]]</f>
        <v>130601011</v>
      </c>
    </row>
    <row r="522" spans="1:15" hidden="1" x14ac:dyDescent="0.3">
      <c r="A522">
        <v>13</v>
      </c>
      <c r="B522" s="1" t="s">
        <v>12705</v>
      </c>
      <c r="C522">
        <v>1306</v>
      </c>
      <c r="D522" s="1" t="s">
        <v>14966</v>
      </c>
      <c r="E522">
        <v>130601</v>
      </c>
      <c r="F522" s="1" t="s">
        <v>14967</v>
      </c>
      <c r="G522">
        <v>130601012</v>
      </c>
      <c r="H522">
        <v>12</v>
      </c>
      <c r="I522" s="1" t="s">
        <v>15003</v>
      </c>
      <c r="J522" s="1" t="s">
        <v>15004</v>
      </c>
      <c r="K522" s="1" t="s">
        <v>15005</v>
      </c>
      <c r="L522" s="1" t="s">
        <v>15006</v>
      </c>
      <c r="M522" s="1" t="s">
        <v>15007</v>
      </c>
      <c r="N522" s="1">
        <f>+Categorias[[#This Row],[Id_producto]]</f>
        <v>130601</v>
      </c>
      <c r="O522" s="1">
        <f>+Categorias[[#This Row],[Id_categoría]]</f>
        <v>130601012</v>
      </c>
    </row>
    <row r="523" spans="1:15" hidden="1" x14ac:dyDescent="0.3">
      <c r="A523">
        <v>13</v>
      </c>
      <c r="B523" s="1" t="s">
        <v>12705</v>
      </c>
      <c r="C523">
        <v>1306</v>
      </c>
      <c r="D523" s="1" t="s">
        <v>14966</v>
      </c>
      <c r="E523">
        <v>130601</v>
      </c>
      <c r="F523" s="1" t="s">
        <v>14967</v>
      </c>
      <c r="G523">
        <v>130601013</v>
      </c>
      <c r="H523">
        <v>13</v>
      </c>
      <c r="I523" s="1" t="s">
        <v>15008</v>
      </c>
      <c r="J523" s="1" t="s">
        <v>15009</v>
      </c>
      <c r="K523" s="1" t="s">
        <v>15010</v>
      </c>
      <c r="L523" s="1" t="s">
        <v>15011</v>
      </c>
      <c r="M523" s="1" t="s">
        <v>15012</v>
      </c>
      <c r="N523" s="1">
        <f>+Categorias[[#This Row],[Id_producto]]</f>
        <v>130601</v>
      </c>
      <c r="O523" s="1">
        <f>+Categorias[[#This Row],[Id_categoría]]</f>
        <v>130601013</v>
      </c>
    </row>
    <row r="524" spans="1:15" hidden="1" x14ac:dyDescent="0.3">
      <c r="A524">
        <v>13</v>
      </c>
      <c r="B524" s="1" t="s">
        <v>12705</v>
      </c>
      <c r="C524">
        <v>1306</v>
      </c>
      <c r="D524" s="1" t="s">
        <v>14966</v>
      </c>
      <c r="E524">
        <v>130601</v>
      </c>
      <c r="F524" s="1" t="s">
        <v>14967</v>
      </c>
      <c r="G524">
        <v>130601014</v>
      </c>
      <c r="H524">
        <v>14</v>
      </c>
      <c r="I524" s="1" t="s">
        <v>15013</v>
      </c>
      <c r="J524" s="1" t="s">
        <v>15014</v>
      </c>
      <c r="K524" s="1" t="s">
        <v>15015</v>
      </c>
      <c r="L524" s="1" t="s">
        <v>15016</v>
      </c>
      <c r="M524" s="1" t="s">
        <v>15017</v>
      </c>
      <c r="N524" s="1">
        <f>+Categorias[[#This Row],[Id_producto]]</f>
        <v>130601</v>
      </c>
      <c r="O524" s="1">
        <f>+Categorias[[#This Row],[Id_categoría]]</f>
        <v>130601014</v>
      </c>
    </row>
    <row r="525" spans="1:15" hidden="1" x14ac:dyDescent="0.3">
      <c r="A525">
        <v>13</v>
      </c>
      <c r="B525" s="1" t="s">
        <v>12705</v>
      </c>
      <c r="C525">
        <v>1306</v>
      </c>
      <c r="D525" s="1" t="s">
        <v>14966</v>
      </c>
      <c r="E525">
        <v>130601</v>
      </c>
      <c r="F525" s="1" t="s">
        <v>14967</v>
      </c>
      <c r="G525">
        <v>130601015</v>
      </c>
      <c r="H525">
        <v>15</v>
      </c>
      <c r="I525" s="1" t="s">
        <v>15018</v>
      </c>
      <c r="J525" s="1" t="s">
        <v>15019</v>
      </c>
      <c r="K525" s="1" t="s">
        <v>15020</v>
      </c>
      <c r="L525" s="1" t="s">
        <v>15021</v>
      </c>
      <c r="M525" s="1" t="s">
        <v>15022</v>
      </c>
      <c r="N525" s="1">
        <f>+Categorias[[#This Row],[Id_producto]]</f>
        <v>130601</v>
      </c>
      <c r="O525" s="1">
        <f>+Categorias[[#This Row],[Id_categoría]]</f>
        <v>130601015</v>
      </c>
    </row>
    <row r="526" spans="1:15" hidden="1" x14ac:dyDescent="0.3">
      <c r="A526">
        <v>13</v>
      </c>
      <c r="B526" s="1" t="s">
        <v>12705</v>
      </c>
      <c r="C526">
        <v>1306</v>
      </c>
      <c r="D526" s="1" t="s">
        <v>14966</v>
      </c>
      <c r="E526">
        <v>130602</v>
      </c>
      <c r="F526" s="1" t="s">
        <v>15023</v>
      </c>
      <c r="G526">
        <v>130602005</v>
      </c>
      <c r="H526">
        <v>5</v>
      </c>
      <c r="I526" s="1" t="s">
        <v>15024</v>
      </c>
      <c r="J526" s="1" t="s">
        <v>15025</v>
      </c>
      <c r="K526" s="1" t="s">
        <v>15026</v>
      </c>
      <c r="L526" s="1" t="s">
        <v>15027</v>
      </c>
      <c r="M526" s="1" t="s">
        <v>15028</v>
      </c>
      <c r="N526" s="1">
        <f>+Categorias[[#This Row],[Id_producto]]</f>
        <v>130602</v>
      </c>
      <c r="O526" s="1">
        <f>+Categorias[[#This Row],[Id_categoría]]</f>
        <v>130602005</v>
      </c>
    </row>
    <row r="527" spans="1:15" hidden="1" x14ac:dyDescent="0.3">
      <c r="A527">
        <v>13</v>
      </c>
      <c r="B527" s="1" t="s">
        <v>12705</v>
      </c>
      <c r="C527">
        <v>1306</v>
      </c>
      <c r="D527" s="1" t="s">
        <v>14966</v>
      </c>
      <c r="E527">
        <v>130602</v>
      </c>
      <c r="F527" s="1" t="s">
        <v>15023</v>
      </c>
      <c r="G527">
        <v>130602006</v>
      </c>
      <c r="H527">
        <v>6</v>
      </c>
      <c r="I527" s="1" t="s">
        <v>15029</v>
      </c>
      <c r="J527" s="1" t="s">
        <v>15030</v>
      </c>
      <c r="K527" s="1" t="s">
        <v>15031</v>
      </c>
      <c r="L527" s="1" t="s">
        <v>15032</v>
      </c>
      <c r="M527" s="1" t="s">
        <v>15033</v>
      </c>
      <c r="N527" s="1">
        <f>+Categorias[[#This Row],[Id_producto]]</f>
        <v>130602</v>
      </c>
      <c r="O527" s="1">
        <f>+Categorias[[#This Row],[Id_categoría]]</f>
        <v>130602006</v>
      </c>
    </row>
    <row r="528" spans="1:15" hidden="1" x14ac:dyDescent="0.3">
      <c r="A528">
        <v>13</v>
      </c>
      <c r="B528" s="1" t="s">
        <v>12705</v>
      </c>
      <c r="C528">
        <v>1306</v>
      </c>
      <c r="D528" s="1" t="s">
        <v>14966</v>
      </c>
      <c r="E528">
        <v>130603</v>
      </c>
      <c r="F528" s="1" t="s">
        <v>15034</v>
      </c>
      <c r="G528">
        <v>130603005</v>
      </c>
      <c r="H528">
        <v>5</v>
      </c>
      <c r="I528" s="1" t="s">
        <v>15035</v>
      </c>
      <c r="J528" s="1" t="s">
        <v>15036</v>
      </c>
      <c r="K528" s="1" t="s">
        <v>15037</v>
      </c>
      <c r="L528" s="1" t="s">
        <v>15038</v>
      </c>
      <c r="M528" s="1" t="s">
        <v>15039</v>
      </c>
      <c r="N528" s="1">
        <f>+Categorias[[#This Row],[Id_producto]]</f>
        <v>130603</v>
      </c>
      <c r="O528" s="1">
        <f>+Categorias[[#This Row],[Id_categoría]]</f>
        <v>130603005</v>
      </c>
    </row>
    <row r="529" spans="1:15" hidden="1" x14ac:dyDescent="0.3">
      <c r="A529">
        <v>13</v>
      </c>
      <c r="B529" s="1" t="s">
        <v>12705</v>
      </c>
      <c r="C529">
        <v>1301</v>
      </c>
      <c r="D529" s="1" t="s">
        <v>14650</v>
      </c>
      <c r="E529">
        <v>130101</v>
      </c>
      <c r="F529" s="1" t="s">
        <v>14651</v>
      </c>
      <c r="G529">
        <v>130101004</v>
      </c>
      <c r="H529">
        <v>4</v>
      </c>
      <c r="I529" s="1" t="s">
        <v>16836</v>
      </c>
      <c r="J529" s="1" t="s">
        <v>16837</v>
      </c>
      <c r="K529" s="1" t="s">
        <v>16838</v>
      </c>
      <c r="L529" s="1" t="s">
        <v>16839</v>
      </c>
      <c r="M529" s="1" t="s">
        <v>16840</v>
      </c>
      <c r="N529" s="1">
        <f>+Categorias[[#This Row],[Id_producto]]</f>
        <v>130101</v>
      </c>
      <c r="O529" s="1">
        <f>+Categorias[[#This Row],[Id_categoría]]</f>
        <v>130101004</v>
      </c>
    </row>
    <row r="530" spans="1:15" hidden="1" x14ac:dyDescent="0.3">
      <c r="A530">
        <v>13</v>
      </c>
      <c r="B530" s="1" t="s">
        <v>12705</v>
      </c>
      <c r="C530">
        <v>1302</v>
      </c>
      <c r="D530" s="1" t="s">
        <v>14766</v>
      </c>
      <c r="E530">
        <v>130201</v>
      </c>
      <c r="F530" s="1" t="s">
        <v>14767</v>
      </c>
      <c r="G530">
        <v>130201004</v>
      </c>
      <c r="H530">
        <v>4</v>
      </c>
      <c r="I530" s="1" t="s">
        <v>16841</v>
      </c>
      <c r="J530" s="1" t="s">
        <v>16842</v>
      </c>
      <c r="K530" s="1" t="s">
        <v>16843</v>
      </c>
      <c r="L530" s="1" t="s">
        <v>16844</v>
      </c>
      <c r="M530" s="1" t="s">
        <v>16845</v>
      </c>
      <c r="N530" s="1">
        <f>+Categorias[[#This Row],[Id_producto]]</f>
        <v>130201</v>
      </c>
      <c r="O530" s="1">
        <f>+Categorias[[#This Row],[Id_categoría]]</f>
        <v>130201004</v>
      </c>
    </row>
    <row r="531" spans="1:15" hidden="1" x14ac:dyDescent="0.3">
      <c r="A531">
        <v>13</v>
      </c>
      <c r="B531" s="1" t="s">
        <v>12705</v>
      </c>
      <c r="C531">
        <v>1302</v>
      </c>
      <c r="D531" s="1" t="s">
        <v>14766</v>
      </c>
      <c r="E531">
        <v>130202</v>
      </c>
      <c r="F531" s="1" t="s">
        <v>14803</v>
      </c>
      <c r="G531">
        <v>130202004</v>
      </c>
      <c r="H531">
        <v>4</v>
      </c>
      <c r="I531" s="1" t="s">
        <v>16846</v>
      </c>
      <c r="J531" s="1" t="s">
        <v>16847</v>
      </c>
      <c r="K531" s="1" t="s">
        <v>16848</v>
      </c>
      <c r="L531" s="1" t="s">
        <v>16849</v>
      </c>
      <c r="M531" s="1" t="s">
        <v>16850</v>
      </c>
      <c r="N531" s="1">
        <f>+Categorias[[#This Row],[Id_producto]]</f>
        <v>130202</v>
      </c>
      <c r="O531" s="1">
        <f>+Categorias[[#This Row],[Id_categoría]]</f>
        <v>130202004</v>
      </c>
    </row>
    <row r="532" spans="1:15" hidden="1" x14ac:dyDescent="0.3">
      <c r="A532">
        <v>13</v>
      </c>
      <c r="B532" s="1" t="s">
        <v>12705</v>
      </c>
      <c r="C532">
        <v>1303</v>
      </c>
      <c r="D532" s="1" t="s">
        <v>12705</v>
      </c>
      <c r="E532">
        <v>130301</v>
      </c>
      <c r="F532" s="1" t="s">
        <v>14819</v>
      </c>
      <c r="G532">
        <v>130301004</v>
      </c>
      <c r="H532">
        <v>4</v>
      </c>
      <c r="I532" s="1" t="s">
        <v>12848</v>
      </c>
      <c r="J532" s="1" t="s">
        <v>16851</v>
      </c>
      <c r="K532" s="1" t="s">
        <v>16852</v>
      </c>
      <c r="L532" s="1" t="s">
        <v>16853</v>
      </c>
      <c r="M532" s="1" t="s">
        <v>16854</v>
      </c>
      <c r="N532" s="1">
        <f>+Categorias[[#This Row],[Id_producto]]</f>
        <v>130301</v>
      </c>
      <c r="O532" s="1">
        <f>+Categorias[[#This Row],[Id_categoría]]</f>
        <v>130301004</v>
      </c>
    </row>
    <row r="533" spans="1:15" hidden="1" x14ac:dyDescent="0.3">
      <c r="A533">
        <v>13</v>
      </c>
      <c r="B533" s="1" t="s">
        <v>12705</v>
      </c>
      <c r="C533">
        <v>1304</v>
      </c>
      <c r="D533" s="1" t="s">
        <v>14820</v>
      </c>
      <c r="E533">
        <v>130401</v>
      </c>
      <c r="F533" s="1" t="s">
        <v>14858</v>
      </c>
      <c r="G533">
        <v>130401004</v>
      </c>
      <c r="H533">
        <v>4</v>
      </c>
      <c r="I533" s="1" t="s">
        <v>16855</v>
      </c>
      <c r="J533" s="1" t="s">
        <v>16856</v>
      </c>
      <c r="K533" s="1" t="s">
        <v>16857</v>
      </c>
      <c r="L533" s="1" t="s">
        <v>16858</v>
      </c>
      <c r="M533" s="1" t="s">
        <v>16859</v>
      </c>
      <c r="N533" s="1">
        <f>+Categorias[[#This Row],[Id_producto]]</f>
        <v>130401</v>
      </c>
      <c r="O533" s="1">
        <f>+Categorias[[#This Row],[Id_categoría]]</f>
        <v>130401004</v>
      </c>
    </row>
    <row r="534" spans="1:15" hidden="1" x14ac:dyDescent="0.3">
      <c r="A534">
        <v>13</v>
      </c>
      <c r="B534" s="1" t="s">
        <v>12705</v>
      </c>
      <c r="C534">
        <v>1305</v>
      </c>
      <c r="D534" s="1" t="s">
        <v>14954</v>
      </c>
      <c r="E534">
        <v>130501</v>
      </c>
      <c r="F534" s="1" t="s">
        <v>14955</v>
      </c>
      <c r="G534">
        <v>130501004</v>
      </c>
      <c r="H534">
        <v>4</v>
      </c>
      <c r="I534" s="1" t="s">
        <v>16860</v>
      </c>
      <c r="J534" s="1" t="s">
        <v>16861</v>
      </c>
      <c r="K534" s="1" t="s">
        <v>16862</v>
      </c>
      <c r="L534" s="1" t="s">
        <v>16863</v>
      </c>
      <c r="M534" s="1" t="s">
        <v>16864</v>
      </c>
      <c r="N534" s="1">
        <f>+Categorias[[#This Row],[Id_producto]]</f>
        <v>130501</v>
      </c>
      <c r="O534" s="1">
        <f>+Categorias[[#This Row],[Id_categoría]]</f>
        <v>130501004</v>
      </c>
    </row>
    <row r="535" spans="1:15" hidden="1" x14ac:dyDescent="0.3">
      <c r="A535">
        <v>13</v>
      </c>
      <c r="B535" s="1" t="s">
        <v>12705</v>
      </c>
      <c r="C535">
        <v>1306</v>
      </c>
      <c r="D535" s="1" t="s">
        <v>14966</v>
      </c>
      <c r="E535">
        <v>130601</v>
      </c>
      <c r="F535" s="1" t="s">
        <v>14967</v>
      </c>
      <c r="G535">
        <v>130601004</v>
      </c>
      <c r="H535">
        <v>4</v>
      </c>
      <c r="I535" s="1" t="s">
        <v>16865</v>
      </c>
      <c r="J535" s="1" t="s">
        <v>16866</v>
      </c>
      <c r="K535" s="1" t="s">
        <v>16867</v>
      </c>
      <c r="L535" s="1" t="s">
        <v>16868</v>
      </c>
      <c r="M535" s="1" t="s">
        <v>16869</v>
      </c>
      <c r="N535" s="1">
        <f>+Categorias[[#This Row],[Id_producto]]</f>
        <v>130601</v>
      </c>
      <c r="O535" s="1">
        <f>+Categorias[[#This Row],[Id_categoría]]</f>
        <v>130601004</v>
      </c>
    </row>
    <row r="536" spans="1:15" hidden="1" x14ac:dyDescent="0.3">
      <c r="A536">
        <v>13</v>
      </c>
      <c r="B536" s="1" t="s">
        <v>12705</v>
      </c>
      <c r="C536">
        <v>1306</v>
      </c>
      <c r="D536" s="1" t="s">
        <v>14966</v>
      </c>
      <c r="E536">
        <v>130602</v>
      </c>
      <c r="F536" s="1" t="s">
        <v>15023</v>
      </c>
      <c r="G536">
        <v>130602004</v>
      </c>
      <c r="H536">
        <v>4</v>
      </c>
      <c r="I536" s="1" t="s">
        <v>16870</v>
      </c>
      <c r="J536" s="1" t="s">
        <v>16871</v>
      </c>
      <c r="K536" s="1" t="s">
        <v>16872</v>
      </c>
      <c r="L536" s="1" t="s">
        <v>16873</v>
      </c>
      <c r="M536" s="1" t="s">
        <v>16874</v>
      </c>
      <c r="N536" s="1">
        <f>+Categorias[[#This Row],[Id_producto]]</f>
        <v>130602</v>
      </c>
      <c r="O536" s="1">
        <f>+Categorias[[#This Row],[Id_categoría]]</f>
        <v>130602004</v>
      </c>
    </row>
    <row r="537" spans="1:15" hidden="1" x14ac:dyDescent="0.3">
      <c r="A537">
        <v>13</v>
      </c>
      <c r="B537" s="1" t="s">
        <v>12705</v>
      </c>
      <c r="C537">
        <v>1306</v>
      </c>
      <c r="D537" s="1" t="s">
        <v>14966</v>
      </c>
      <c r="E537">
        <v>130603</v>
      </c>
      <c r="F537" s="1" t="s">
        <v>15034</v>
      </c>
      <c r="G537">
        <v>130603004</v>
      </c>
      <c r="H537">
        <v>4</v>
      </c>
      <c r="I537" s="1" t="s">
        <v>16875</v>
      </c>
      <c r="J537" s="1" t="s">
        <v>16876</v>
      </c>
      <c r="K537" s="1" t="s">
        <v>16877</v>
      </c>
      <c r="L537" s="1" t="s">
        <v>16878</v>
      </c>
      <c r="M537" s="1" t="s">
        <v>16879</v>
      </c>
      <c r="N537" s="1">
        <f>+Categorias[[#This Row],[Id_producto]]</f>
        <v>130603</v>
      </c>
      <c r="O537" s="1">
        <f>+Categorias[[#This Row],[Id_categoría]]</f>
        <v>130603004</v>
      </c>
    </row>
    <row r="538" spans="1:15" hidden="1" x14ac:dyDescent="0.3">
      <c r="A538">
        <v>13</v>
      </c>
      <c r="B538" s="1" t="s">
        <v>12705</v>
      </c>
      <c r="C538">
        <v>1301</v>
      </c>
      <c r="D538" s="1" t="s">
        <v>14650</v>
      </c>
      <c r="E538">
        <v>130101</v>
      </c>
      <c r="F538" s="1" t="s">
        <v>14651</v>
      </c>
      <c r="G538">
        <v>130101003</v>
      </c>
      <c r="H538">
        <v>3</v>
      </c>
      <c r="I538" s="1" t="s">
        <v>17533</v>
      </c>
      <c r="J538" s="1" t="s">
        <v>17534</v>
      </c>
      <c r="K538" s="1" t="s">
        <v>17535</v>
      </c>
      <c r="L538" s="1" t="s">
        <v>17536</v>
      </c>
      <c r="M538" s="1" t="s">
        <v>17537</v>
      </c>
      <c r="N538" s="1">
        <f>+Categorias[[#This Row],[Id_producto]]</f>
        <v>130101</v>
      </c>
      <c r="O538" s="1">
        <f>+Categorias[[#This Row],[Id_categoría]]</f>
        <v>130101003</v>
      </c>
    </row>
    <row r="539" spans="1:15" hidden="1" x14ac:dyDescent="0.3">
      <c r="A539">
        <v>13</v>
      </c>
      <c r="B539" s="1" t="s">
        <v>12705</v>
      </c>
      <c r="C539">
        <v>1302</v>
      </c>
      <c r="D539" s="1" t="s">
        <v>14766</v>
      </c>
      <c r="E539">
        <v>130201</v>
      </c>
      <c r="F539" s="1" t="s">
        <v>14767</v>
      </c>
      <c r="G539">
        <v>130201003</v>
      </c>
      <c r="H539">
        <v>3</v>
      </c>
      <c r="I539" s="1" t="s">
        <v>17538</v>
      </c>
      <c r="J539" s="1" t="s">
        <v>17539</v>
      </c>
      <c r="K539" s="1" t="s">
        <v>17540</v>
      </c>
      <c r="L539" s="1" t="s">
        <v>17541</v>
      </c>
      <c r="M539" s="1" t="s">
        <v>17542</v>
      </c>
      <c r="N539" s="1">
        <f>+Categorias[[#This Row],[Id_producto]]</f>
        <v>130201</v>
      </c>
      <c r="O539" s="1">
        <f>+Categorias[[#This Row],[Id_categoría]]</f>
        <v>130201003</v>
      </c>
    </row>
    <row r="540" spans="1:15" hidden="1" x14ac:dyDescent="0.3">
      <c r="A540">
        <v>13</v>
      </c>
      <c r="B540" s="1" t="s">
        <v>12705</v>
      </c>
      <c r="C540">
        <v>1302</v>
      </c>
      <c r="D540" s="1" t="s">
        <v>14766</v>
      </c>
      <c r="E540">
        <v>130202</v>
      </c>
      <c r="F540" s="1" t="s">
        <v>14803</v>
      </c>
      <c r="G540">
        <v>130202003</v>
      </c>
      <c r="H540">
        <v>3</v>
      </c>
      <c r="I540" s="1" t="s">
        <v>17543</v>
      </c>
      <c r="J540" s="1" t="s">
        <v>17544</v>
      </c>
      <c r="K540" s="1" t="s">
        <v>17545</v>
      </c>
      <c r="L540" s="1" t="s">
        <v>17546</v>
      </c>
      <c r="M540" s="1" t="s">
        <v>17547</v>
      </c>
      <c r="N540" s="1">
        <f>+Categorias[[#This Row],[Id_producto]]</f>
        <v>130202</v>
      </c>
      <c r="O540" s="1">
        <f>+Categorias[[#This Row],[Id_categoría]]</f>
        <v>130202003</v>
      </c>
    </row>
    <row r="541" spans="1:15" hidden="1" x14ac:dyDescent="0.3">
      <c r="A541">
        <v>13</v>
      </c>
      <c r="B541" s="1" t="s">
        <v>12705</v>
      </c>
      <c r="C541">
        <v>1303</v>
      </c>
      <c r="D541" s="1" t="s">
        <v>12705</v>
      </c>
      <c r="E541">
        <v>130301</v>
      </c>
      <c r="F541" s="1" t="s">
        <v>14819</v>
      </c>
      <c r="G541">
        <v>130301003</v>
      </c>
      <c r="H541">
        <v>3</v>
      </c>
      <c r="I541" s="1" t="s">
        <v>17548</v>
      </c>
      <c r="J541" s="1" t="s">
        <v>17549</v>
      </c>
      <c r="K541" s="1" t="s">
        <v>17550</v>
      </c>
      <c r="L541" s="1" t="s">
        <v>17551</v>
      </c>
      <c r="M541" s="1" t="s">
        <v>17552</v>
      </c>
      <c r="N541" s="1">
        <f>+Categorias[[#This Row],[Id_producto]]</f>
        <v>130301</v>
      </c>
      <c r="O541" s="1">
        <f>+Categorias[[#This Row],[Id_categoría]]</f>
        <v>130301003</v>
      </c>
    </row>
    <row r="542" spans="1:15" hidden="1" x14ac:dyDescent="0.3">
      <c r="A542">
        <v>13</v>
      </c>
      <c r="B542" s="1" t="s">
        <v>12705</v>
      </c>
      <c r="C542">
        <v>1304</v>
      </c>
      <c r="D542" s="1" t="s">
        <v>14820</v>
      </c>
      <c r="E542">
        <v>130401</v>
      </c>
      <c r="F542" s="1" t="s">
        <v>14858</v>
      </c>
      <c r="G542">
        <v>130401003</v>
      </c>
      <c r="H542">
        <v>3</v>
      </c>
      <c r="I542" s="1" t="s">
        <v>17553</v>
      </c>
      <c r="J542" s="1" t="s">
        <v>17554</v>
      </c>
      <c r="K542" s="1" t="s">
        <v>17555</v>
      </c>
      <c r="L542" s="1" t="s">
        <v>17556</v>
      </c>
      <c r="M542" s="1" t="s">
        <v>17557</v>
      </c>
      <c r="N542" s="1">
        <f>+Categorias[[#This Row],[Id_producto]]</f>
        <v>130401</v>
      </c>
      <c r="O542" s="1">
        <f>+Categorias[[#This Row],[Id_categoría]]</f>
        <v>130401003</v>
      </c>
    </row>
    <row r="543" spans="1:15" hidden="1" x14ac:dyDescent="0.3">
      <c r="A543">
        <v>13</v>
      </c>
      <c r="B543" s="1" t="s">
        <v>12705</v>
      </c>
      <c r="C543">
        <v>1305</v>
      </c>
      <c r="D543" s="1" t="s">
        <v>14954</v>
      </c>
      <c r="E543">
        <v>130501</v>
      </c>
      <c r="F543" s="1" t="s">
        <v>14955</v>
      </c>
      <c r="G543">
        <v>130501003</v>
      </c>
      <c r="H543">
        <v>3</v>
      </c>
      <c r="I543" s="1" t="s">
        <v>17558</v>
      </c>
      <c r="J543" s="1" t="s">
        <v>17559</v>
      </c>
      <c r="K543" s="1" t="s">
        <v>17560</v>
      </c>
      <c r="L543" s="1" t="s">
        <v>17561</v>
      </c>
      <c r="M543" s="1" t="s">
        <v>17562</v>
      </c>
      <c r="N543" s="1">
        <f>+Categorias[[#This Row],[Id_producto]]</f>
        <v>130501</v>
      </c>
      <c r="O543" s="1">
        <f>+Categorias[[#This Row],[Id_categoría]]</f>
        <v>130501003</v>
      </c>
    </row>
    <row r="544" spans="1:15" hidden="1" x14ac:dyDescent="0.3">
      <c r="A544">
        <v>13</v>
      </c>
      <c r="B544" s="1" t="s">
        <v>12705</v>
      </c>
      <c r="C544">
        <v>1306</v>
      </c>
      <c r="D544" s="1" t="s">
        <v>14966</v>
      </c>
      <c r="E544">
        <v>130601</v>
      </c>
      <c r="F544" s="1" t="s">
        <v>14967</v>
      </c>
      <c r="G544">
        <v>130601003</v>
      </c>
      <c r="H544">
        <v>3</v>
      </c>
      <c r="I544" s="1" t="s">
        <v>17563</v>
      </c>
      <c r="J544" s="1" t="s">
        <v>17564</v>
      </c>
      <c r="K544" s="1" t="s">
        <v>17565</v>
      </c>
      <c r="L544" s="1" t="s">
        <v>17566</v>
      </c>
      <c r="M544" s="1" t="s">
        <v>17567</v>
      </c>
      <c r="N544" s="1">
        <f>+Categorias[[#This Row],[Id_producto]]</f>
        <v>130601</v>
      </c>
      <c r="O544" s="1">
        <f>+Categorias[[#This Row],[Id_categoría]]</f>
        <v>130601003</v>
      </c>
    </row>
    <row r="545" spans="1:15" hidden="1" x14ac:dyDescent="0.3">
      <c r="A545">
        <v>13</v>
      </c>
      <c r="B545" s="1" t="s">
        <v>12705</v>
      </c>
      <c r="C545">
        <v>1306</v>
      </c>
      <c r="D545" s="1" t="s">
        <v>14966</v>
      </c>
      <c r="E545">
        <v>130602</v>
      </c>
      <c r="F545" s="1" t="s">
        <v>15023</v>
      </c>
      <c r="G545">
        <v>130602003</v>
      </c>
      <c r="H545">
        <v>3</v>
      </c>
      <c r="I545" s="1" t="s">
        <v>17568</v>
      </c>
      <c r="J545" s="1" t="s">
        <v>17569</v>
      </c>
      <c r="K545" s="1" t="s">
        <v>17570</v>
      </c>
      <c r="L545" s="1" t="s">
        <v>17571</v>
      </c>
      <c r="M545" s="1" t="s">
        <v>17572</v>
      </c>
      <c r="N545" s="1">
        <f>+Categorias[[#This Row],[Id_producto]]</f>
        <v>130602</v>
      </c>
      <c r="O545" s="1">
        <f>+Categorias[[#This Row],[Id_categoría]]</f>
        <v>130602003</v>
      </c>
    </row>
    <row r="546" spans="1:15" hidden="1" x14ac:dyDescent="0.3">
      <c r="A546">
        <v>13</v>
      </c>
      <c r="B546" s="1" t="s">
        <v>12705</v>
      </c>
      <c r="C546">
        <v>1306</v>
      </c>
      <c r="D546" s="1" t="s">
        <v>14966</v>
      </c>
      <c r="E546">
        <v>130603</v>
      </c>
      <c r="F546" s="1" t="s">
        <v>15034</v>
      </c>
      <c r="G546">
        <v>130603003</v>
      </c>
      <c r="H546">
        <v>3</v>
      </c>
      <c r="I546" s="1" t="s">
        <v>17573</v>
      </c>
      <c r="J546" s="1" t="s">
        <v>17574</v>
      </c>
      <c r="K546" s="1" t="s">
        <v>17575</v>
      </c>
      <c r="L546" s="1" t="s">
        <v>17576</v>
      </c>
      <c r="M546" s="1" t="s">
        <v>17577</v>
      </c>
      <c r="N546" s="1">
        <f>+Categorias[[#This Row],[Id_producto]]</f>
        <v>130603</v>
      </c>
      <c r="O546" s="1">
        <f>+Categorias[[#This Row],[Id_categoría]]</f>
        <v>130603003</v>
      </c>
    </row>
    <row r="547" spans="1:15" hidden="1" x14ac:dyDescent="0.3">
      <c r="A547">
        <v>13</v>
      </c>
      <c r="B547" s="1" t="s">
        <v>12705</v>
      </c>
      <c r="C547">
        <v>1306</v>
      </c>
      <c r="D547" s="1" t="s">
        <v>14966</v>
      </c>
      <c r="E547">
        <v>130604</v>
      </c>
      <c r="F547" s="1" t="s">
        <v>17578</v>
      </c>
      <c r="G547">
        <v>130604003</v>
      </c>
      <c r="H547">
        <v>3</v>
      </c>
      <c r="I547" s="1" t="s">
        <v>17579</v>
      </c>
      <c r="J547" s="1" t="s">
        <v>17580</v>
      </c>
      <c r="K547" s="1" t="s">
        <v>17581</v>
      </c>
      <c r="L547" s="1" t="s">
        <v>17582</v>
      </c>
      <c r="M547" s="1" t="s">
        <v>17583</v>
      </c>
      <c r="N547" s="1">
        <f>+Categorias[[#This Row],[Id_producto]]</f>
        <v>130604</v>
      </c>
      <c r="O547" s="1">
        <f>+Categorias[[#This Row],[Id_categoría]]</f>
        <v>130604003</v>
      </c>
    </row>
    <row r="548" spans="1:15" hidden="1" x14ac:dyDescent="0.3">
      <c r="A548">
        <v>13</v>
      </c>
      <c r="B548" s="1" t="s">
        <v>12705</v>
      </c>
      <c r="C548">
        <v>1301</v>
      </c>
      <c r="D548" s="1" t="s">
        <v>14650</v>
      </c>
      <c r="E548">
        <v>130101</v>
      </c>
      <c r="F548" s="1" t="s">
        <v>14651</v>
      </c>
      <c r="G548">
        <v>130101002</v>
      </c>
      <c r="H548">
        <v>2</v>
      </c>
      <c r="I548" s="1" t="s">
        <v>18241</v>
      </c>
      <c r="J548" s="1" t="s">
        <v>18242</v>
      </c>
      <c r="K548" s="1" t="s">
        <v>18243</v>
      </c>
      <c r="L548" s="1" t="s">
        <v>18244</v>
      </c>
      <c r="M548" s="1" t="s">
        <v>18245</v>
      </c>
      <c r="N548" s="1">
        <f>+Categorias[[#This Row],[Id_producto]]</f>
        <v>130101</v>
      </c>
      <c r="O548" s="1">
        <f>+Categorias[[#This Row],[Id_categoría]]</f>
        <v>130101002</v>
      </c>
    </row>
    <row r="549" spans="1:15" hidden="1" x14ac:dyDescent="0.3">
      <c r="A549">
        <v>13</v>
      </c>
      <c r="B549" s="1" t="s">
        <v>12705</v>
      </c>
      <c r="C549">
        <v>1302</v>
      </c>
      <c r="D549" s="1" t="s">
        <v>14766</v>
      </c>
      <c r="E549">
        <v>130201</v>
      </c>
      <c r="F549" s="1" t="s">
        <v>14767</v>
      </c>
      <c r="G549">
        <v>130201002</v>
      </c>
      <c r="H549">
        <v>2</v>
      </c>
      <c r="I549" s="1" t="s">
        <v>18246</v>
      </c>
      <c r="J549" s="1" t="s">
        <v>18247</v>
      </c>
      <c r="K549" s="1" t="s">
        <v>18248</v>
      </c>
      <c r="L549" s="1" t="s">
        <v>18249</v>
      </c>
      <c r="M549" s="1" t="s">
        <v>18250</v>
      </c>
      <c r="N549" s="1">
        <f>+Categorias[[#This Row],[Id_producto]]</f>
        <v>130201</v>
      </c>
      <c r="O549" s="1">
        <f>+Categorias[[#This Row],[Id_categoría]]</f>
        <v>130201002</v>
      </c>
    </row>
    <row r="550" spans="1:15" hidden="1" x14ac:dyDescent="0.3">
      <c r="A550">
        <v>13</v>
      </c>
      <c r="B550" s="1" t="s">
        <v>12705</v>
      </c>
      <c r="C550">
        <v>1302</v>
      </c>
      <c r="D550" s="1" t="s">
        <v>14766</v>
      </c>
      <c r="E550">
        <v>130202</v>
      </c>
      <c r="F550" s="1" t="s">
        <v>14803</v>
      </c>
      <c r="G550">
        <v>130202002</v>
      </c>
      <c r="H550">
        <v>2</v>
      </c>
      <c r="I550" s="1" t="s">
        <v>18251</v>
      </c>
      <c r="J550" s="1" t="s">
        <v>18252</v>
      </c>
      <c r="K550" s="1" t="s">
        <v>18253</v>
      </c>
      <c r="L550" s="1" t="s">
        <v>18254</v>
      </c>
      <c r="M550" s="1" t="s">
        <v>18255</v>
      </c>
      <c r="N550" s="1">
        <f>+Categorias[[#This Row],[Id_producto]]</f>
        <v>130202</v>
      </c>
      <c r="O550" s="1">
        <f>+Categorias[[#This Row],[Id_categoría]]</f>
        <v>130202002</v>
      </c>
    </row>
    <row r="551" spans="1:15" hidden="1" x14ac:dyDescent="0.3">
      <c r="A551">
        <v>13</v>
      </c>
      <c r="B551" s="1" t="s">
        <v>12705</v>
      </c>
      <c r="C551">
        <v>1303</v>
      </c>
      <c r="D551" s="1" t="s">
        <v>12705</v>
      </c>
      <c r="E551">
        <v>130301</v>
      </c>
      <c r="F551" s="1" t="s">
        <v>14819</v>
      </c>
      <c r="G551">
        <v>130301002</v>
      </c>
      <c r="H551">
        <v>2</v>
      </c>
      <c r="I551" s="1" t="s">
        <v>18256</v>
      </c>
      <c r="J551" s="1" t="s">
        <v>18257</v>
      </c>
      <c r="K551" s="1" t="s">
        <v>18258</v>
      </c>
      <c r="L551" s="1" t="s">
        <v>18259</v>
      </c>
      <c r="M551" s="1" t="s">
        <v>18260</v>
      </c>
      <c r="N551" s="1">
        <f>+Categorias[[#This Row],[Id_producto]]</f>
        <v>130301</v>
      </c>
      <c r="O551" s="1">
        <f>+Categorias[[#This Row],[Id_categoría]]</f>
        <v>130301002</v>
      </c>
    </row>
    <row r="552" spans="1:15" hidden="1" x14ac:dyDescent="0.3">
      <c r="A552">
        <v>13</v>
      </c>
      <c r="B552" s="1" t="s">
        <v>12705</v>
      </c>
      <c r="C552">
        <v>1304</v>
      </c>
      <c r="D552" s="1" t="s">
        <v>14820</v>
      </c>
      <c r="E552">
        <v>130401</v>
      </c>
      <c r="F552" s="1" t="s">
        <v>14858</v>
      </c>
      <c r="G552">
        <v>130401002</v>
      </c>
      <c r="H552">
        <v>2</v>
      </c>
      <c r="I552" s="1" t="s">
        <v>18261</v>
      </c>
      <c r="J552" s="1" t="s">
        <v>18262</v>
      </c>
      <c r="K552" s="1" t="s">
        <v>18263</v>
      </c>
      <c r="L552" s="1" t="s">
        <v>18264</v>
      </c>
      <c r="M552" s="1" t="s">
        <v>18265</v>
      </c>
      <c r="N552" s="1">
        <f>+Categorias[[#This Row],[Id_producto]]</f>
        <v>130401</v>
      </c>
      <c r="O552" s="1">
        <f>+Categorias[[#This Row],[Id_categoría]]</f>
        <v>130401002</v>
      </c>
    </row>
    <row r="553" spans="1:15" hidden="1" x14ac:dyDescent="0.3">
      <c r="A553">
        <v>13</v>
      </c>
      <c r="B553" s="1" t="s">
        <v>12705</v>
      </c>
      <c r="C553">
        <v>1305</v>
      </c>
      <c r="D553" s="1" t="s">
        <v>14954</v>
      </c>
      <c r="E553">
        <v>130501</v>
      </c>
      <c r="F553" s="1" t="s">
        <v>14955</v>
      </c>
      <c r="G553">
        <v>130501002</v>
      </c>
      <c r="H553">
        <v>2</v>
      </c>
      <c r="I553" s="1" t="s">
        <v>18266</v>
      </c>
      <c r="J553" s="1" t="s">
        <v>18267</v>
      </c>
      <c r="K553" s="1" t="s">
        <v>18268</v>
      </c>
      <c r="L553" s="1" t="s">
        <v>18269</v>
      </c>
      <c r="M553" s="1" t="s">
        <v>18270</v>
      </c>
      <c r="N553" s="1">
        <f>+Categorias[[#This Row],[Id_producto]]</f>
        <v>130501</v>
      </c>
      <c r="O553" s="1">
        <f>+Categorias[[#This Row],[Id_categoría]]</f>
        <v>130501002</v>
      </c>
    </row>
    <row r="554" spans="1:15" hidden="1" x14ac:dyDescent="0.3">
      <c r="A554">
        <v>13</v>
      </c>
      <c r="B554" s="1" t="s">
        <v>12705</v>
      </c>
      <c r="C554">
        <v>1306</v>
      </c>
      <c r="D554" s="1" t="s">
        <v>14966</v>
      </c>
      <c r="E554">
        <v>130601</v>
      </c>
      <c r="F554" s="1" t="s">
        <v>14967</v>
      </c>
      <c r="G554">
        <v>130601002</v>
      </c>
      <c r="H554">
        <v>2</v>
      </c>
      <c r="I554" s="1" t="s">
        <v>18271</v>
      </c>
      <c r="J554" s="1" t="s">
        <v>18272</v>
      </c>
      <c r="K554" s="1" t="s">
        <v>18273</v>
      </c>
      <c r="L554" s="1" t="s">
        <v>18274</v>
      </c>
      <c r="M554" s="1" t="s">
        <v>18275</v>
      </c>
      <c r="N554" s="1">
        <f>+Categorias[[#This Row],[Id_producto]]</f>
        <v>130601</v>
      </c>
      <c r="O554" s="1">
        <f>+Categorias[[#This Row],[Id_categoría]]</f>
        <v>130601002</v>
      </c>
    </row>
    <row r="555" spans="1:15" hidden="1" x14ac:dyDescent="0.3">
      <c r="A555">
        <v>13</v>
      </c>
      <c r="B555" s="1" t="s">
        <v>12705</v>
      </c>
      <c r="C555">
        <v>1306</v>
      </c>
      <c r="D555" s="1" t="s">
        <v>14966</v>
      </c>
      <c r="E555">
        <v>130602</v>
      </c>
      <c r="F555" s="1" t="s">
        <v>15023</v>
      </c>
      <c r="G555">
        <v>130602002</v>
      </c>
      <c r="H555">
        <v>2</v>
      </c>
      <c r="I555" s="1" t="s">
        <v>18276</v>
      </c>
      <c r="J555" s="1" t="s">
        <v>18277</v>
      </c>
      <c r="K555" s="1" t="s">
        <v>18278</v>
      </c>
      <c r="L555" s="1" t="s">
        <v>18279</v>
      </c>
      <c r="M555" s="1" t="s">
        <v>18280</v>
      </c>
      <c r="N555" s="1">
        <f>+Categorias[[#This Row],[Id_producto]]</f>
        <v>130602</v>
      </c>
      <c r="O555" s="1">
        <f>+Categorias[[#This Row],[Id_categoría]]</f>
        <v>130602002</v>
      </c>
    </row>
    <row r="556" spans="1:15" hidden="1" x14ac:dyDescent="0.3">
      <c r="A556">
        <v>13</v>
      </c>
      <c r="B556" s="1" t="s">
        <v>12705</v>
      </c>
      <c r="C556">
        <v>1306</v>
      </c>
      <c r="D556" s="1" t="s">
        <v>14966</v>
      </c>
      <c r="E556">
        <v>130603</v>
      </c>
      <c r="F556" s="1" t="s">
        <v>15034</v>
      </c>
      <c r="G556">
        <v>130603002</v>
      </c>
      <c r="H556">
        <v>2</v>
      </c>
      <c r="I556" s="1" t="s">
        <v>18281</v>
      </c>
      <c r="J556" s="1" t="s">
        <v>18282</v>
      </c>
      <c r="K556" s="1" t="s">
        <v>18283</v>
      </c>
      <c r="L556" s="1" t="s">
        <v>18284</v>
      </c>
      <c r="M556" s="1" t="s">
        <v>18285</v>
      </c>
      <c r="N556" s="1">
        <f>+Categorias[[#This Row],[Id_producto]]</f>
        <v>130603</v>
      </c>
      <c r="O556" s="1">
        <f>+Categorias[[#This Row],[Id_categoría]]</f>
        <v>130603002</v>
      </c>
    </row>
    <row r="557" spans="1:15" hidden="1" x14ac:dyDescent="0.3">
      <c r="A557">
        <v>13</v>
      </c>
      <c r="B557" s="1" t="s">
        <v>12705</v>
      </c>
      <c r="C557">
        <v>1306</v>
      </c>
      <c r="D557" s="1" t="s">
        <v>14966</v>
      </c>
      <c r="E557">
        <v>130604</v>
      </c>
      <c r="F557" s="1" t="s">
        <v>17578</v>
      </c>
      <c r="G557">
        <v>130604002</v>
      </c>
      <c r="H557">
        <v>2</v>
      </c>
      <c r="I557" s="1" t="s">
        <v>18286</v>
      </c>
      <c r="J557" s="1" t="s">
        <v>18287</v>
      </c>
      <c r="K557" s="1" t="s">
        <v>18288</v>
      </c>
      <c r="L557" s="1" t="s">
        <v>18289</v>
      </c>
      <c r="M557" s="1" t="s">
        <v>18290</v>
      </c>
      <c r="N557" s="1">
        <f>+Categorias[[#This Row],[Id_producto]]</f>
        <v>130604</v>
      </c>
      <c r="O557" s="1">
        <f>+Categorias[[#This Row],[Id_categoría]]</f>
        <v>130604002</v>
      </c>
    </row>
    <row r="558" spans="1:15" hidden="1" x14ac:dyDescent="0.3">
      <c r="A558">
        <v>13</v>
      </c>
      <c r="B558" s="1" t="s">
        <v>12705</v>
      </c>
      <c r="C558">
        <v>1301</v>
      </c>
      <c r="D558" s="1" t="s">
        <v>14650</v>
      </c>
      <c r="E558">
        <v>130101</v>
      </c>
      <c r="F558" s="1" t="s">
        <v>14651</v>
      </c>
      <c r="G558">
        <v>130101001</v>
      </c>
      <c r="H558">
        <v>1</v>
      </c>
      <c r="I558" s="1" t="s">
        <v>18982</v>
      </c>
      <c r="J558" s="1" t="s">
        <v>18983</v>
      </c>
      <c r="K558" s="1" t="s">
        <v>18984</v>
      </c>
      <c r="L558" s="1" t="s">
        <v>18985</v>
      </c>
      <c r="M558" s="1" t="s">
        <v>18986</v>
      </c>
      <c r="N558" s="1">
        <f>+Categorias[[#This Row],[Id_producto]]</f>
        <v>130101</v>
      </c>
      <c r="O558" s="1">
        <f>+Categorias[[#This Row],[Id_categoría]]</f>
        <v>130101001</v>
      </c>
    </row>
    <row r="559" spans="1:15" hidden="1" x14ac:dyDescent="0.3">
      <c r="A559">
        <v>13</v>
      </c>
      <c r="B559" s="1" t="s">
        <v>12705</v>
      </c>
      <c r="C559">
        <v>1302</v>
      </c>
      <c r="D559" s="1" t="s">
        <v>14766</v>
      </c>
      <c r="E559">
        <v>130201</v>
      </c>
      <c r="F559" s="1" t="s">
        <v>14767</v>
      </c>
      <c r="G559">
        <v>130201001</v>
      </c>
      <c r="H559">
        <v>1</v>
      </c>
      <c r="I559" s="1" t="s">
        <v>18987</v>
      </c>
      <c r="J559" s="1" t="s">
        <v>18988</v>
      </c>
      <c r="K559" s="1" t="s">
        <v>18989</v>
      </c>
      <c r="L559" s="1" t="s">
        <v>18990</v>
      </c>
      <c r="M559" s="1" t="s">
        <v>18991</v>
      </c>
      <c r="N559" s="1">
        <f>+Categorias[[#This Row],[Id_producto]]</f>
        <v>130201</v>
      </c>
      <c r="O559" s="1">
        <f>+Categorias[[#This Row],[Id_categoría]]</f>
        <v>130201001</v>
      </c>
    </row>
    <row r="560" spans="1:15" hidden="1" x14ac:dyDescent="0.3">
      <c r="A560">
        <v>13</v>
      </c>
      <c r="B560" s="1" t="s">
        <v>12705</v>
      </c>
      <c r="C560">
        <v>1302</v>
      </c>
      <c r="D560" s="1" t="s">
        <v>14766</v>
      </c>
      <c r="E560">
        <v>130202</v>
      </c>
      <c r="F560" s="1" t="s">
        <v>14803</v>
      </c>
      <c r="G560">
        <v>130202001</v>
      </c>
      <c r="H560">
        <v>1</v>
      </c>
      <c r="I560" s="1" t="s">
        <v>18992</v>
      </c>
      <c r="J560" s="1" t="s">
        <v>18993</v>
      </c>
      <c r="K560" s="1" t="s">
        <v>18994</v>
      </c>
      <c r="L560" s="1" t="s">
        <v>18995</v>
      </c>
      <c r="M560" s="1" t="s">
        <v>18996</v>
      </c>
      <c r="N560" s="1">
        <f>+Categorias[[#This Row],[Id_producto]]</f>
        <v>130202</v>
      </c>
      <c r="O560" s="1">
        <f>+Categorias[[#This Row],[Id_categoría]]</f>
        <v>130202001</v>
      </c>
    </row>
    <row r="561" spans="1:15" hidden="1" x14ac:dyDescent="0.3">
      <c r="A561">
        <v>13</v>
      </c>
      <c r="B561" s="1" t="s">
        <v>12705</v>
      </c>
      <c r="C561">
        <v>1303</v>
      </c>
      <c r="D561" s="1" t="s">
        <v>12705</v>
      </c>
      <c r="E561">
        <v>130301</v>
      </c>
      <c r="F561" s="1" t="s">
        <v>14819</v>
      </c>
      <c r="G561">
        <v>130301001</v>
      </c>
      <c r="H561">
        <v>1</v>
      </c>
      <c r="I561" s="1" t="s">
        <v>18997</v>
      </c>
      <c r="J561" s="1" t="s">
        <v>18998</v>
      </c>
      <c r="K561" s="1" t="s">
        <v>18999</v>
      </c>
      <c r="L561" s="1" t="s">
        <v>19000</v>
      </c>
      <c r="M561" s="1" t="s">
        <v>19001</v>
      </c>
      <c r="N561" s="1">
        <f>+Categorias[[#This Row],[Id_producto]]</f>
        <v>130301</v>
      </c>
      <c r="O561" s="1">
        <f>+Categorias[[#This Row],[Id_categoría]]</f>
        <v>130301001</v>
      </c>
    </row>
    <row r="562" spans="1:15" hidden="1" x14ac:dyDescent="0.3">
      <c r="A562">
        <v>13</v>
      </c>
      <c r="B562" s="1" t="s">
        <v>12705</v>
      </c>
      <c r="C562">
        <v>1304</v>
      </c>
      <c r="D562" s="1" t="s">
        <v>14820</v>
      </c>
      <c r="E562">
        <v>130401</v>
      </c>
      <c r="F562" s="1" t="s">
        <v>14858</v>
      </c>
      <c r="G562">
        <v>130401001</v>
      </c>
      <c r="H562">
        <v>1</v>
      </c>
      <c r="I562" s="1" t="s">
        <v>19002</v>
      </c>
      <c r="J562" s="1" t="s">
        <v>19003</v>
      </c>
      <c r="K562" s="1" t="s">
        <v>19004</v>
      </c>
      <c r="L562" s="1" t="s">
        <v>19005</v>
      </c>
      <c r="M562" s="1" t="s">
        <v>19006</v>
      </c>
      <c r="N562" s="1">
        <f>+Categorias[[#This Row],[Id_producto]]</f>
        <v>130401</v>
      </c>
      <c r="O562" s="1">
        <f>+Categorias[[#This Row],[Id_categoría]]</f>
        <v>130401001</v>
      </c>
    </row>
    <row r="563" spans="1:15" hidden="1" x14ac:dyDescent="0.3">
      <c r="A563">
        <v>13</v>
      </c>
      <c r="B563" s="1" t="s">
        <v>12705</v>
      </c>
      <c r="C563">
        <v>1305</v>
      </c>
      <c r="D563" s="1" t="s">
        <v>14954</v>
      </c>
      <c r="E563">
        <v>130501</v>
      </c>
      <c r="F563" s="1" t="s">
        <v>14955</v>
      </c>
      <c r="G563">
        <v>130501001</v>
      </c>
      <c r="H563">
        <v>1</v>
      </c>
      <c r="I563" s="1" t="s">
        <v>19007</v>
      </c>
      <c r="J563" s="1" t="s">
        <v>19008</v>
      </c>
      <c r="K563" s="1" t="s">
        <v>19009</v>
      </c>
      <c r="L563" s="1" t="s">
        <v>19010</v>
      </c>
      <c r="M563" s="1" t="s">
        <v>19011</v>
      </c>
      <c r="N563" s="1">
        <f>+Categorias[[#This Row],[Id_producto]]</f>
        <v>130501</v>
      </c>
      <c r="O563" s="1">
        <f>+Categorias[[#This Row],[Id_categoría]]</f>
        <v>130501001</v>
      </c>
    </row>
    <row r="564" spans="1:15" hidden="1" x14ac:dyDescent="0.3">
      <c r="A564">
        <v>13</v>
      </c>
      <c r="B564" s="1" t="s">
        <v>12705</v>
      </c>
      <c r="C564">
        <v>1306</v>
      </c>
      <c r="D564" s="1" t="s">
        <v>14966</v>
      </c>
      <c r="E564">
        <v>130601</v>
      </c>
      <c r="F564" s="1" t="s">
        <v>14967</v>
      </c>
      <c r="G564">
        <v>130601001</v>
      </c>
      <c r="H564">
        <v>1</v>
      </c>
      <c r="I564" s="1" t="s">
        <v>19012</v>
      </c>
      <c r="J564" s="1" t="s">
        <v>19013</v>
      </c>
      <c r="K564" s="1" t="s">
        <v>19014</v>
      </c>
      <c r="L564" s="1" t="s">
        <v>19015</v>
      </c>
      <c r="M564" s="1" t="s">
        <v>19016</v>
      </c>
      <c r="N564" s="1">
        <f>+Categorias[[#This Row],[Id_producto]]</f>
        <v>130601</v>
      </c>
      <c r="O564" s="1">
        <f>+Categorias[[#This Row],[Id_categoría]]</f>
        <v>130601001</v>
      </c>
    </row>
    <row r="565" spans="1:15" hidden="1" x14ac:dyDescent="0.3">
      <c r="A565">
        <v>13</v>
      </c>
      <c r="B565" s="1" t="s">
        <v>12705</v>
      </c>
      <c r="C565">
        <v>1306</v>
      </c>
      <c r="D565" s="1" t="s">
        <v>14966</v>
      </c>
      <c r="E565">
        <v>130602</v>
      </c>
      <c r="F565" s="1" t="s">
        <v>15023</v>
      </c>
      <c r="G565">
        <v>130602001</v>
      </c>
      <c r="H565">
        <v>1</v>
      </c>
      <c r="I565" s="1" t="s">
        <v>19017</v>
      </c>
      <c r="J565" s="1" t="s">
        <v>19018</v>
      </c>
      <c r="K565" s="1" t="s">
        <v>19019</v>
      </c>
      <c r="L565" s="1" t="s">
        <v>19020</v>
      </c>
      <c r="M565" s="1" t="s">
        <v>19021</v>
      </c>
      <c r="N565" s="1">
        <f>+Categorias[[#This Row],[Id_producto]]</f>
        <v>130602</v>
      </c>
      <c r="O565" s="1">
        <f>+Categorias[[#This Row],[Id_categoría]]</f>
        <v>130602001</v>
      </c>
    </row>
    <row r="566" spans="1:15" hidden="1" x14ac:dyDescent="0.3">
      <c r="A566">
        <v>13</v>
      </c>
      <c r="B566" s="1" t="s">
        <v>12705</v>
      </c>
      <c r="C566">
        <v>1306</v>
      </c>
      <c r="D566" s="1" t="s">
        <v>14966</v>
      </c>
      <c r="E566">
        <v>130603</v>
      </c>
      <c r="F566" s="1" t="s">
        <v>15034</v>
      </c>
      <c r="G566">
        <v>130603001</v>
      </c>
      <c r="H566">
        <v>1</v>
      </c>
      <c r="I566" s="1" t="s">
        <v>19022</v>
      </c>
      <c r="J566" s="1" t="s">
        <v>19023</v>
      </c>
      <c r="K566" s="1" t="s">
        <v>19024</v>
      </c>
      <c r="L566" s="1" t="s">
        <v>19025</v>
      </c>
      <c r="M566" s="1" t="s">
        <v>19026</v>
      </c>
      <c r="N566" s="1">
        <f>+Categorias[[#This Row],[Id_producto]]</f>
        <v>130603</v>
      </c>
      <c r="O566" s="1">
        <f>+Categorias[[#This Row],[Id_categoría]]</f>
        <v>130603001</v>
      </c>
    </row>
    <row r="567" spans="1:15" hidden="1" x14ac:dyDescent="0.3">
      <c r="A567">
        <v>13</v>
      </c>
      <c r="B567" s="1" t="s">
        <v>12705</v>
      </c>
      <c r="C567">
        <v>1306</v>
      </c>
      <c r="D567" s="1" t="s">
        <v>14966</v>
      </c>
      <c r="E567">
        <v>130604</v>
      </c>
      <c r="F567" s="1" t="s">
        <v>17578</v>
      </c>
      <c r="G567">
        <v>130604001</v>
      </c>
      <c r="H567">
        <v>1</v>
      </c>
      <c r="I567" s="1" t="s">
        <v>19027</v>
      </c>
      <c r="J567" s="1" t="s">
        <v>19028</v>
      </c>
      <c r="K567" s="1" t="s">
        <v>19029</v>
      </c>
      <c r="L567" s="1" t="s">
        <v>19030</v>
      </c>
      <c r="M567" s="1" t="s">
        <v>19031</v>
      </c>
      <c r="N567" s="1">
        <f>+Categorias[[#This Row],[Id_producto]]</f>
        <v>130604</v>
      </c>
      <c r="O567" s="1">
        <f>+Categorias[[#This Row],[Id_categoría]]</f>
        <v>130604001</v>
      </c>
    </row>
    <row r="568" spans="1:15" hidden="1" x14ac:dyDescent="0.3">
      <c r="A568">
        <v>14</v>
      </c>
      <c r="B568" s="1" t="s">
        <v>9562</v>
      </c>
      <c r="C568">
        <v>1401</v>
      </c>
      <c r="D568" s="1" t="s">
        <v>9563</v>
      </c>
      <c r="E568">
        <v>140101</v>
      </c>
      <c r="F568" s="1" t="s">
        <v>9564</v>
      </c>
      <c r="G568">
        <v>140101001</v>
      </c>
      <c r="H568">
        <v>1</v>
      </c>
      <c r="I568" s="1" t="s">
        <v>9565</v>
      </c>
      <c r="J568" s="1" t="s">
        <v>9566</v>
      </c>
      <c r="K568" s="1" t="s">
        <v>9567</v>
      </c>
      <c r="L568" s="1" t="s">
        <v>9568</v>
      </c>
      <c r="M568" s="1" t="s">
        <v>9569</v>
      </c>
      <c r="N568" s="1">
        <f>+Categorias[[#This Row],[Id_producto]]</f>
        <v>140101</v>
      </c>
      <c r="O568" s="1">
        <f>+Categorias[[#This Row],[Id_categoría]]</f>
        <v>140101001</v>
      </c>
    </row>
    <row r="569" spans="1:15" hidden="1" x14ac:dyDescent="0.3">
      <c r="A569">
        <v>14</v>
      </c>
      <c r="B569" s="1" t="s">
        <v>9562</v>
      </c>
      <c r="C569">
        <v>1401</v>
      </c>
      <c r="D569" s="1" t="s">
        <v>9563</v>
      </c>
      <c r="E569">
        <v>140101</v>
      </c>
      <c r="F569" s="1" t="s">
        <v>9564</v>
      </c>
      <c r="G569">
        <v>140101002</v>
      </c>
      <c r="H569">
        <v>2</v>
      </c>
      <c r="I569" s="1" t="s">
        <v>9570</v>
      </c>
      <c r="J569" s="1" t="s">
        <v>9571</v>
      </c>
      <c r="K569" s="1" t="s">
        <v>9572</v>
      </c>
      <c r="L569" s="1" t="s">
        <v>9573</v>
      </c>
      <c r="M569" s="1" t="s">
        <v>9574</v>
      </c>
      <c r="N569" s="1">
        <f>+Categorias[[#This Row],[Id_producto]]</f>
        <v>140101</v>
      </c>
      <c r="O569" s="1">
        <f>+Categorias[[#This Row],[Id_categoría]]</f>
        <v>140101002</v>
      </c>
    </row>
    <row r="570" spans="1:15" hidden="1" x14ac:dyDescent="0.3">
      <c r="A570">
        <v>14</v>
      </c>
      <c r="B570" s="1" t="s">
        <v>9562</v>
      </c>
      <c r="C570">
        <v>1401</v>
      </c>
      <c r="D570" s="1" t="s">
        <v>9563</v>
      </c>
      <c r="E570">
        <v>140101</v>
      </c>
      <c r="F570" s="1" t="s">
        <v>9564</v>
      </c>
      <c r="G570">
        <v>140101003</v>
      </c>
      <c r="H570">
        <v>3</v>
      </c>
      <c r="I570" s="1" t="s">
        <v>9575</v>
      </c>
      <c r="J570" s="1" t="s">
        <v>9576</v>
      </c>
      <c r="K570" s="1" t="s">
        <v>9577</v>
      </c>
      <c r="L570" s="1" t="s">
        <v>9578</v>
      </c>
      <c r="M570" s="1" t="s">
        <v>9579</v>
      </c>
      <c r="N570" s="1">
        <f>+Categorias[[#This Row],[Id_producto]]</f>
        <v>140101</v>
      </c>
      <c r="O570" s="1">
        <f>+Categorias[[#This Row],[Id_categoría]]</f>
        <v>140101003</v>
      </c>
    </row>
    <row r="571" spans="1:15" hidden="1" x14ac:dyDescent="0.3">
      <c r="A571">
        <v>14</v>
      </c>
      <c r="B571" s="1" t="s">
        <v>9562</v>
      </c>
      <c r="C571">
        <v>1401</v>
      </c>
      <c r="D571" s="1" t="s">
        <v>9563</v>
      </c>
      <c r="E571">
        <v>140101</v>
      </c>
      <c r="F571" s="1" t="s">
        <v>9564</v>
      </c>
      <c r="G571">
        <v>140101004</v>
      </c>
      <c r="H571">
        <v>4</v>
      </c>
      <c r="I571" s="1" t="s">
        <v>9580</v>
      </c>
      <c r="J571" s="1" t="s">
        <v>9581</v>
      </c>
      <c r="K571" s="1" t="s">
        <v>9582</v>
      </c>
      <c r="L571" s="1" t="s">
        <v>9583</v>
      </c>
      <c r="M571" s="1" t="s">
        <v>9584</v>
      </c>
      <c r="N571" s="1">
        <f>+Categorias[[#This Row],[Id_producto]]</f>
        <v>140101</v>
      </c>
      <c r="O571" s="1">
        <f>+Categorias[[#This Row],[Id_categoría]]</f>
        <v>140101004</v>
      </c>
    </row>
    <row r="572" spans="1:15" hidden="1" x14ac:dyDescent="0.3">
      <c r="A572">
        <v>14</v>
      </c>
      <c r="B572" s="1" t="s">
        <v>9562</v>
      </c>
      <c r="C572">
        <v>1401</v>
      </c>
      <c r="D572" s="1" t="s">
        <v>9563</v>
      </c>
      <c r="E572">
        <v>140101</v>
      </c>
      <c r="F572" s="1" t="s">
        <v>9564</v>
      </c>
      <c r="G572">
        <v>140101005</v>
      </c>
      <c r="H572">
        <v>5</v>
      </c>
      <c r="I572" s="1" t="s">
        <v>9585</v>
      </c>
      <c r="J572" s="1" t="s">
        <v>9586</v>
      </c>
      <c r="K572" s="1" t="s">
        <v>9587</v>
      </c>
      <c r="L572" s="1" t="s">
        <v>9588</v>
      </c>
      <c r="M572" s="1" t="s">
        <v>9589</v>
      </c>
      <c r="N572" s="1">
        <f>+Categorias[[#This Row],[Id_producto]]</f>
        <v>140101</v>
      </c>
      <c r="O572" s="1">
        <f>+Categorias[[#This Row],[Id_categoría]]</f>
        <v>140101005</v>
      </c>
    </row>
    <row r="573" spans="1:15" hidden="1" x14ac:dyDescent="0.3">
      <c r="A573">
        <v>14</v>
      </c>
      <c r="B573" s="1" t="s">
        <v>9562</v>
      </c>
      <c r="C573">
        <v>1401</v>
      </c>
      <c r="D573" s="1" t="s">
        <v>9563</v>
      </c>
      <c r="E573">
        <v>140101</v>
      </c>
      <c r="F573" s="1" t="s">
        <v>9564</v>
      </c>
      <c r="G573">
        <v>140101006</v>
      </c>
      <c r="H573">
        <v>6</v>
      </c>
      <c r="I573" s="1" t="s">
        <v>9590</v>
      </c>
      <c r="J573" s="1" t="s">
        <v>9591</v>
      </c>
      <c r="K573" s="1" t="s">
        <v>9592</v>
      </c>
      <c r="L573" s="1" t="s">
        <v>9593</v>
      </c>
      <c r="M573" s="1" t="s">
        <v>9594</v>
      </c>
      <c r="N573" s="1">
        <f>+Categorias[[#This Row],[Id_producto]]</f>
        <v>140101</v>
      </c>
      <c r="O573" s="1">
        <f>+Categorias[[#This Row],[Id_categoría]]</f>
        <v>140101006</v>
      </c>
    </row>
    <row r="574" spans="1:15" hidden="1" x14ac:dyDescent="0.3">
      <c r="A574">
        <v>14</v>
      </c>
      <c r="B574" s="1" t="s">
        <v>9562</v>
      </c>
      <c r="C574">
        <v>1401</v>
      </c>
      <c r="D574" s="1" t="s">
        <v>9563</v>
      </c>
      <c r="E574">
        <v>140101</v>
      </c>
      <c r="F574" s="1" t="s">
        <v>9564</v>
      </c>
      <c r="G574">
        <v>140101007</v>
      </c>
      <c r="H574">
        <v>7</v>
      </c>
      <c r="I574" s="1" t="s">
        <v>9595</v>
      </c>
      <c r="J574" s="1" t="s">
        <v>9596</v>
      </c>
      <c r="K574" s="1" t="s">
        <v>9597</v>
      </c>
      <c r="L574" s="1" t="s">
        <v>9598</v>
      </c>
      <c r="M574" s="1" t="s">
        <v>9599</v>
      </c>
      <c r="N574" s="1">
        <f>+Categorias[[#This Row],[Id_producto]]</f>
        <v>140101</v>
      </c>
      <c r="O574" s="1">
        <f>+Categorias[[#This Row],[Id_categoría]]</f>
        <v>140101007</v>
      </c>
    </row>
    <row r="575" spans="1:15" hidden="1" x14ac:dyDescent="0.3">
      <c r="A575">
        <v>14</v>
      </c>
      <c r="B575" s="1" t="s">
        <v>9562</v>
      </c>
      <c r="C575">
        <v>1401</v>
      </c>
      <c r="D575" s="1" t="s">
        <v>9563</v>
      </c>
      <c r="E575">
        <v>140101</v>
      </c>
      <c r="F575" s="1" t="s">
        <v>9564</v>
      </c>
      <c r="G575">
        <v>140101008</v>
      </c>
      <c r="H575">
        <v>8</v>
      </c>
      <c r="I575" s="1" t="s">
        <v>9600</v>
      </c>
      <c r="J575" s="1" t="s">
        <v>9601</v>
      </c>
      <c r="K575" s="1" t="s">
        <v>9602</v>
      </c>
      <c r="L575" s="1" t="s">
        <v>9603</v>
      </c>
      <c r="M575" s="1" t="s">
        <v>9604</v>
      </c>
      <c r="N575" s="1">
        <f>+Categorias[[#This Row],[Id_producto]]</f>
        <v>140101</v>
      </c>
      <c r="O575" s="1">
        <f>+Categorias[[#This Row],[Id_categoría]]</f>
        <v>140101008</v>
      </c>
    </row>
    <row r="576" spans="1:15" hidden="1" x14ac:dyDescent="0.3">
      <c r="A576">
        <v>14</v>
      </c>
      <c r="B576" s="1" t="s">
        <v>9562</v>
      </c>
      <c r="C576">
        <v>1401</v>
      </c>
      <c r="D576" s="1" t="s">
        <v>9563</v>
      </c>
      <c r="E576">
        <v>140101</v>
      </c>
      <c r="F576" s="1" t="s">
        <v>9564</v>
      </c>
      <c r="G576">
        <v>140101009</v>
      </c>
      <c r="H576">
        <v>9</v>
      </c>
      <c r="I576" s="1" t="s">
        <v>9605</v>
      </c>
      <c r="J576" s="1" t="s">
        <v>9606</v>
      </c>
      <c r="K576" s="1" t="s">
        <v>9607</v>
      </c>
      <c r="L576" s="1" t="s">
        <v>9608</v>
      </c>
      <c r="M576" s="1" t="s">
        <v>9609</v>
      </c>
      <c r="N576" s="1">
        <f>+Categorias[[#This Row],[Id_producto]]</f>
        <v>140101</v>
      </c>
      <c r="O576" s="1">
        <f>+Categorias[[#This Row],[Id_categoría]]</f>
        <v>140101009</v>
      </c>
    </row>
    <row r="577" spans="1:15" hidden="1" x14ac:dyDescent="0.3">
      <c r="A577">
        <v>14</v>
      </c>
      <c r="B577" s="1" t="s">
        <v>9562</v>
      </c>
      <c r="C577">
        <v>1401</v>
      </c>
      <c r="D577" s="1" t="s">
        <v>9563</v>
      </c>
      <c r="E577">
        <v>140101</v>
      </c>
      <c r="F577" s="1" t="s">
        <v>9564</v>
      </c>
      <c r="G577">
        <v>140101010</v>
      </c>
      <c r="H577">
        <v>10</v>
      </c>
      <c r="I577" s="1" t="s">
        <v>9610</v>
      </c>
      <c r="J577" s="1" t="s">
        <v>9611</v>
      </c>
      <c r="K577" s="1" t="s">
        <v>9612</v>
      </c>
      <c r="L577" s="1" t="s">
        <v>9613</v>
      </c>
      <c r="M577" s="1" t="s">
        <v>9614</v>
      </c>
      <c r="N577" s="1">
        <f>+Categorias[[#This Row],[Id_producto]]</f>
        <v>140101</v>
      </c>
      <c r="O577" s="1">
        <f>+Categorias[[#This Row],[Id_categoría]]</f>
        <v>140101010</v>
      </c>
    </row>
    <row r="578" spans="1:15" hidden="1" x14ac:dyDescent="0.3">
      <c r="A578">
        <v>14</v>
      </c>
      <c r="B578" s="1" t="s">
        <v>9562</v>
      </c>
      <c r="C578">
        <v>1401</v>
      </c>
      <c r="D578" s="1" t="s">
        <v>9563</v>
      </c>
      <c r="E578">
        <v>140101</v>
      </c>
      <c r="F578" s="1" t="s">
        <v>9564</v>
      </c>
      <c r="G578">
        <v>140101011</v>
      </c>
      <c r="H578">
        <v>11</v>
      </c>
      <c r="I578" s="1" t="s">
        <v>9615</v>
      </c>
      <c r="J578" s="1" t="s">
        <v>9616</v>
      </c>
      <c r="K578" s="1" t="s">
        <v>9617</v>
      </c>
      <c r="L578" s="1" t="s">
        <v>9618</v>
      </c>
      <c r="M578" s="1" t="s">
        <v>9619</v>
      </c>
      <c r="N578" s="1">
        <f>+Categorias[[#This Row],[Id_producto]]</f>
        <v>140101</v>
      </c>
      <c r="O578" s="1">
        <f>+Categorias[[#This Row],[Id_categoría]]</f>
        <v>140101011</v>
      </c>
    </row>
    <row r="579" spans="1:15" hidden="1" x14ac:dyDescent="0.3">
      <c r="A579">
        <v>14</v>
      </c>
      <c r="B579" s="1" t="s">
        <v>9562</v>
      </c>
      <c r="C579">
        <v>1401</v>
      </c>
      <c r="D579" s="1" t="s">
        <v>9563</v>
      </c>
      <c r="E579">
        <v>140101</v>
      </c>
      <c r="F579" s="1" t="s">
        <v>9564</v>
      </c>
      <c r="G579">
        <v>140101012</v>
      </c>
      <c r="H579">
        <v>12</v>
      </c>
      <c r="I579" s="1" t="s">
        <v>9620</v>
      </c>
      <c r="J579" s="1" t="s">
        <v>9621</v>
      </c>
      <c r="K579" s="1" t="s">
        <v>9622</v>
      </c>
      <c r="L579" s="1" t="s">
        <v>9623</v>
      </c>
      <c r="M579" s="1" t="s">
        <v>9624</v>
      </c>
      <c r="N579" s="1">
        <f>+Categorias[[#This Row],[Id_producto]]</f>
        <v>140101</v>
      </c>
      <c r="O579" s="1">
        <f>+Categorias[[#This Row],[Id_categoría]]</f>
        <v>140101012</v>
      </c>
    </row>
    <row r="580" spans="1:15" hidden="1" x14ac:dyDescent="0.3">
      <c r="A580">
        <v>14</v>
      </c>
      <c r="B580" s="1" t="s">
        <v>9562</v>
      </c>
      <c r="C580">
        <v>1401</v>
      </c>
      <c r="D580" s="1" t="s">
        <v>9563</v>
      </c>
      <c r="E580">
        <v>140101</v>
      </c>
      <c r="F580" s="1" t="s">
        <v>9564</v>
      </c>
      <c r="G580">
        <v>140101013</v>
      </c>
      <c r="H580">
        <v>13</v>
      </c>
      <c r="I580" s="1" t="s">
        <v>9625</v>
      </c>
      <c r="J580" s="1" t="s">
        <v>9626</v>
      </c>
      <c r="K580" s="1" t="s">
        <v>9627</v>
      </c>
      <c r="L580" s="1" t="s">
        <v>9628</v>
      </c>
      <c r="M580" s="1" t="s">
        <v>9629</v>
      </c>
      <c r="N580" s="1">
        <f>+Categorias[[#This Row],[Id_producto]]</f>
        <v>140101</v>
      </c>
      <c r="O580" s="1">
        <f>+Categorias[[#This Row],[Id_categoría]]</f>
        <v>140101013</v>
      </c>
    </row>
    <row r="581" spans="1:15" hidden="1" x14ac:dyDescent="0.3">
      <c r="A581">
        <v>14</v>
      </c>
      <c r="B581" s="1" t="s">
        <v>9562</v>
      </c>
      <c r="C581">
        <v>1401</v>
      </c>
      <c r="D581" s="1" t="s">
        <v>9563</v>
      </c>
      <c r="E581">
        <v>140101</v>
      </c>
      <c r="F581" s="1" t="s">
        <v>9564</v>
      </c>
      <c r="G581">
        <v>140101014</v>
      </c>
      <c r="H581">
        <v>14</v>
      </c>
      <c r="I581" s="1" t="s">
        <v>9630</v>
      </c>
      <c r="J581" s="1" t="s">
        <v>9631</v>
      </c>
      <c r="K581" s="1" t="s">
        <v>9632</v>
      </c>
      <c r="L581" s="1" t="s">
        <v>9633</v>
      </c>
      <c r="M581" s="1" t="s">
        <v>9634</v>
      </c>
      <c r="N581" s="1">
        <f>+Categorias[[#This Row],[Id_producto]]</f>
        <v>140101</v>
      </c>
      <c r="O581" s="1">
        <f>+Categorias[[#This Row],[Id_categoría]]</f>
        <v>140101014</v>
      </c>
    </row>
    <row r="582" spans="1:15" hidden="1" x14ac:dyDescent="0.3">
      <c r="A582">
        <v>14</v>
      </c>
      <c r="B582" s="1" t="s">
        <v>9562</v>
      </c>
      <c r="C582">
        <v>1401</v>
      </c>
      <c r="D582" s="1" t="s">
        <v>9563</v>
      </c>
      <c r="E582">
        <v>140101</v>
      </c>
      <c r="F582" s="1" t="s">
        <v>9564</v>
      </c>
      <c r="G582">
        <v>140101015</v>
      </c>
      <c r="H582">
        <v>15</v>
      </c>
      <c r="I582" s="1" t="s">
        <v>9635</v>
      </c>
      <c r="J582" s="1" t="s">
        <v>9636</v>
      </c>
      <c r="K582" s="1" t="s">
        <v>9637</v>
      </c>
      <c r="L582" s="1" t="s">
        <v>9638</v>
      </c>
      <c r="M582" s="1" t="s">
        <v>9639</v>
      </c>
      <c r="N582" s="1">
        <f>+Categorias[[#This Row],[Id_producto]]</f>
        <v>140101</v>
      </c>
      <c r="O582" s="1">
        <f>+Categorias[[#This Row],[Id_categoría]]</f>
        <v>140101015</v>
      </c>
    </row>
    <row r="583" spans="1:15" hidden="1" x14ac:dyDescent="0.3">
      <c r="A583">
        <v>14</v>
      </c>
      <c r="B583" s="1" t="s">
        <v>9562</v>
      </c>
      <c r="C583">
        <v>1401</v>
      </c>
      <c r="D583" s="1" t="s">
        <v>9563</v>
      </c>
      <c r="E583">
        <v>140101</v>
      </c>
      <c r="F583" s="1" t="s">
        <v>9564</v>
      </c>
      <c r="G583">
        <v>140101016</v>
      </c>
      <c r="H583">
        <v>16</v>
      </c>
      <c r="I583" s="1" t="s">
        <v>9640</v>
      </c>
      <c r="J583" s="1" t="s">
        <v>9641</v>
      </c>
      <c r="K583" s="1" t="s">
        <v>9642</v>
      </c>
      <c r="L583" s="1" t="s">
        <v>9643</v>
      </c>
      <c r="M583" s="1" t="s">
        <v>9644</v>
      </c>
      <c r="N583" s="1">
        <f>+Categorias[[#This Row],[Id_producto]]</f>
        <v>140101</v>
      </c>
      <c r="O583" s="1">
        <f>+Categorias[[#This Row],[Id_categoría]]</f>
        <v>140101016</v>
      </c>
    </row>
    <row r="584" spans="1:15" hidden="1" x14ac:dyDescent="0.3">
      <c r="A584">
        <v>14</v>
      </c>
      <c r="B584" s="1" t="s">
        <v>9562</v>
      </c>
      <c r="C584">
        <v>1401</v>
      </c>
      <c r="D584" s="1" t="s">
        <v>9563</v>
      </c>
      <c r="E584">
        <v>140101</v>
      </c>
      <c r="F584" s="1" t="s">
        <v>9564</v>
      </c>
      <c r="G584">
        <v>140101017</v>
      </c>
      <c r="H584">
        <v>17</v>
      </c>
      <c r="I584" s="1" t="s">
        <v>9645</v>
      </c>
      <c r="J584" s="1" t="s">
        <v>9646</v>
      </c>
      <c r="K584" s="1" t="s">
        <v>9647</v>
      </c>
      <c r="L584" s="1" t="s">
        <v>9648</v>
      </c>
      <c r="M584" s="1" t="s">
        <v>9649</v>
      </c>
      <c r="N584" s="1">
        <f>+Categorias[[#This Row],[Id_producto]]</f>
        <v>140101</v>
      </c>
      <c r="O584" s="1">
        <f>+Categorias[[#This Row],[Id_categoría]]</f>
        <v>140101017</v>
      </c>
    </row>
    <row r="585" spans="1:15" hidden="1" x14ac:dyDescent="0.3">
      <c r="A585">
        <v>14</v>
      </c>
      <c r="B585" s="1" t="s">
        <v>9562</v>
      </c>
      <c r="C585">
        <v>1401</v>
      </c>
      <c r="D585" s="1" t="s">
        <v>9563</v>
      </c>
      <c r="E585">
        <v>140101</v>
      </c>
      <c r="F585" s="1" t="s">
        <v>9564</v>
      </c>
      <c r="G585">
        <v>140101018</v>
      </c>
      <c r="H585">
        <v>18</v>
      </c>
      <c r="I585" s="1" t="s">
        <v>9650</v>
      </c>
      <c r="J585" s="1" t="s">
        <v>9651</v>
      </c>
      <c r="K585" s="1" t="s">
        <v>9652</v>
      </c>
      <c r="L585" s="1" t="s">
        <v>9653</v>
      </c>
      <c r="M585" s="1" t="s">
        <v>9654</v>
      </c>
      <c r="N585" s="1">
        <f>+Categorias[[#This Row],[Id_producto]]</f>
        <v>140101</v>
      </c>
      <c r="O585" s="1">
        <f>+Categorias[[#This Row],[Id_categoría]]</f>
        <v>140101018</v>
      </c>
    </row>
    <row r="586" spans="1:15" hidden="1" x14ac:dyDescent="0.3">
      <c r="A586">
        <v>14</v>
      </c>
      <c r="B586" s="1" t="s">
        <v>9562</v>
      </c>
      <c r="C586">
        <v>1401</v>
      </c>
      <c r="D586" s="1" t="s">
        <v>9563</v>
      </c>
      <c r="E586">
        <v>140101</v>
      </c>
      <c r="F586" s="1" t="s">
        <v>9564</v>
      </c>
      <c r="G586">
        <v>140101019</v>
      </c>
      <c r="H586">
        <v>19</v>
      </c>
      <c r="I586" s="1" t="s">
        <v>9655</v>
      </c>
      <c r="J586" s="1" t="s">
        <v>9656</v>
      </c>
      <c r="K586" s="1" t="s">
        <v>9657</v>
      </c>
      <c r="L586" s="1" t="s">
        <v>9658</v>
      </c>
      <c r="M586" s="1" t="s">
        <v>9659</v>
      </c>
      <c r="N586" s="1">
        <f>+Categorias[[#This Row],[Id_producto]]</f>
        <v>140101</v>
      </c>
      <c r="O586" s="1">
        <f>+Categorias[[#This Row],[Id_categoría]]</f>
        <v>140101019</v>
      </c>
    </row>
    <row r="587" spans="1:15" hidden="1" x14ac:dyDescent="0.3">
      <c r="A587">
        <v>14</v>
      </c>
      <c r="B587" s="1" t="s">
        <v>9562</v>
      </c>
      <c r="C587">
        <v>1401</v>
      </c>
      <c r="D587" s="1" t="s">
        <v>9563</v>
      </c>
      <c r="E587">
        <v>140101</v>
      </c>
      <c r="F587" s="1" t="s">
        <v>9564</v>
      </c>
      <c r="G587">
        <v>140101020</v>
      </c>
      <c r="H587">
        <v>20</v>
      </c>
      <c r="I587" s="1" t="s">
        <v>9660</v>
      </c>
      <c r="J587" s="1" t="s">
        <v>9661</v>
      </c>
      <c r="K587" s="1" t="s">
        <v>9662</v>
      </c>
      <c r="L587" s="1" t="s">
        <v>9663</v>
      </c>
      <c r="M587" s="1" t="s">
        <v>9664</v>
      </c>
      <c r="N587" s="1">
        <f>+Categorias[[#This Row],[Id_producto]]</f>
        <v>140101</v>
      </c>
      <c r="O587" s="1">
        <f>+Categorias[[#This Row],[Id_categoría]]</f>
        <v>140101020</v>
      </c>
    </row>
    <row r="588" spans="1:15" hidden="1" x14ac:dyDescent="0.3">
      <c r="A588">
        <v>14</v>
      </c>
      <c r="B588" s="1" t="s">
        <v>9562</v>
      </c>
      <c r="C588">
        <v>1401</v>
      </c>
      <c r="D588" s="1" t="s">
        <v>9563</v>
      </c>
      <c r="E588">
        <v>140101</v>
      </c>
      <c r="F588" s="1" t="s">
        <v>9564</v>
      </c>
      <c r="G588">
        <v>140101021</v>
      </c>
      <c r="H588">
        <v>21</v>
      </c>
      <c r="I588" s="1" t="s">
        <v>9665</v>
      </c>
      <c r="J588" s="1" t="s">
        <v>9666</v>
      </c>
      <c r="K588" s="1" t="s">
        <v>9667</v>
      </c>
      <c r="L588" s="1" t="s">
        <v>9668</v>
      </c>
      <c r="M588" s="1" t="s">
        <v>9669</v>
      </c>
      <c r="N588" s="1">
        <f>+Categorias[[#This Row],[Id_producto]]</f>
        <v>140101</v>
      </c>
      <c r="O588" s="1">
        <f>+Categorias[[#This Row],[Id_categoría]]</f>
        <v>140101021</v>
      </c>
    </row>
    <row r="589" spans="1:15" hidden="1" x14ac:dyDescent="0.3">
      <c r="A589">
        <v>14</v>
      </c>
      <c r="B589" s="1" t="s">
        <v>9562</v>
      </c>
      <c r="C589">
        <v>1401</v>
      </c>
      <c r="D589" s="1" t="s">
        <v>9563</v>
      </c>
      <c r="E589">
        <v>140101</v>
      </c>
      <c r="F589" s="1" t="s">
        <v>9564</v>
      </c>
      <c r="G589">
        <v>140101022</v>
      </c>
      <c r="H589">
        <v>22</v>
      </c>
      <c r="I589" s="1" t="s">
        <v>9670</v>
      </c>
      <c r="J589" s="1" t="s">
        <v>9671</v>
      </c>
      <c r="K589" s="1" t="s">
        <v>9672</v>
      </c>
      <c r="L589" s="1" t="s">
        <v>9673</v>
      </c>
      <c r="M589" s="1" t="s">
        <v>9674</v>
      </c>
      <c r="N589" s="1">
        <f>+Categorias[[#This Row],[Id_producto]]</f>
        <v>140101</v>
      </c>
      <c r="O589" s="1">
        <f>+Categorias[[#This Row],[Id_categoría]]</f>
        <v>140101022</v>
      </c>
    </row>
    <row r="590" spans="1:15" hidden="1" x14ac:dyDescent="0.3">
      <c r="A590">
        <v>14</v>
      </c>
      <c r="B590" s="1" t="s">
        <v>9562</v>
      </c>
      <c r="C590">
        <v>1401</v>
      </c>
      <c r="D590" s="1" t="s">
        <v>9563</v>
      </c>
      <c r="E590">
        <v>140101</v>
      </c>
      <c r="F590" s="1" t="s">
        <v>9564</v>
      </c>
      <c r="G590">
        <v>140101023</v>
      </c>
      <c r="H590">
        <v>23</v>
      </c>
      <c r="I590" s="1" t="s">
        <v>9675</v>
      </c>
      <c r="J590" s="1" t="s">
        <v>9676</v>
      </c>
      <c r="K590" s="1" t="s">
        <v>9677</v>
      </c>
      <c r="L590" s="1" t="s">
        <v>9678</v>
      </c>
      <c r="M590" s="1" t="s">
        <v>9679</v>
      </c>
      <c r="N590" s="1">
        <f>+Categorias[[#This Row],[Id_producto]]</f>
        <v>140101</v>
      </c>
      <c r="O590" s="1">
        <f>+Categorias[[#This Row],[Id_categoría]]</f>
        <v>140101023</v>
      </c>
    </row>
    <row r="591" spans="1:15" hidden="1" x14ac:dyDescent="0.3">
      <c r="A591">
        <v>14</v>
      </c>
      <c r="B591" s="1" t="s">
        <v>9562</v>
      </c>
      <c r="C591">
        <v>1401</v>
      </c>
      <c r="D591" s="1" t="s">
        <v>9563</v>
      </c>
      <c r="E591">
        <v>140101</v>
      </c>
      <c r="F591" s="1" t="s">
        <v>9564</v>
      </c>
      <c r="G591">
        <v>140101024</v>
      </c>
      <c r="H591">
        <v>24</v>
      </c>
      <c r="I591" s="1" t="s">
        <v>9680</v>
      </c>
      <c r="J591" s="1" t="s">
        <v>9681</v>
      </c>
      <c r="K591" s="1" t="s">
        <v>9682</v>
      </c>
      <c r="L591" s="1" t="s">
        <v>9683</v>
      </c>
      <c r="M591" s="1" t="s">
        <v>9684</v>
      </c>
      <c r="N591" s="1">
        <f>+Categorias[[#This Row],[Id_producto]]</f>
        <v>140101</v>
      </c>
      <c r="O591" s="1">
        <f>+Categorias[[#This Row],[Id_categoría]]</f>
        <v>140101024</v>
      </c>
    </row>
    <row r="592" spans="1:15" hidden="1" x14ac:dyDescent="0.3">
      <c r="A592">
        <v>14</v>
      </c>
      <c r="B592" s="1" t="s">
        <v>9562</v>
      </c>
      <c r="C592">
        <v>1401</v>
      </c>
      <c r="D592" s="1" t="s">
        <v>9563</v>
      </c>
      <c r="E592">
        <v>140101</v>
      </c>
      <c r="F592" s="1" t="s">
        <v>9564</v>
      </c>
      <c r="G592">
        <v>140101025</v>
      </c>
      <c r="H592">
        <v>25</v>
      </c>
      <c r="I592" s="1" t="s">
        <v>9685</v>
      </c>
      <c r="J592" s="1" t="s">
        <v>9686</v>
      </c>
      <c r="K592" s="1" t="s">
        <v>9687</v>
      </c>
      <c r="L592" s="1" t="s">
        <v>9688</v>
      </c>
      <c r="M592" s="1" t="s">
        <v>9689</v>
      </c>
      <c r="N592" s="1">
        <f>+Categorias[[#This Row],[Id_producto]]</f>
        <v>140101</v>
      </c>
      <c r="O592" s="1">
        <f>+Categorias[[#This Row],[Id_categoría]]</f>
        <v>140101025</v>
      </c>
    </row>
    <row r="593" spans="1:15" hidden="1" x14ac:dyDescent="0.3">
      <c r="A593">
        <v>14</v>
      </c>
      <c r="B593" s="1" t="s">
        <v>9562</v>
      </c>
      <c r="C593">
        <v>1401</v>
      </c>
      <c r="D593" s="1" t="s">
        <v>9563</v>
      </c>
      <c r="E593">
        <v>140101</v>
      </c>
      <c r="F593" s="1" t="s">
        <v>9564</v>
      </c>
      <c r="G593">
        <v>140101026</v>
      </c>
      <c r="H593">
        <v>26</v>
      </c>
      <c r="I593" s="1" t="s">
        <v>9690</v>
      </c>
      <c r="J593" s="1" t="s">
        <v>9691</v>
      </c>
      <c r="K593" s="1" t="s">
        <v>9692</v>
      </c>
      <c r="L593" s="1" t="s">
        <v>9693</v>
      </c>
      <c r="M593" s="1" t="s">
        <v>9694</v>
      </c>
      <c r="N593" s="1">
        <f>+Categorias[[#This Row],[Id_producto]]</f>
        <v>140101</v>
      </c>
      <c r="O593" s="1">
        <f>+Categorias[[#This Row],[Id_categoría]]</f>
        <v>140101026</v>
      </c>
    </row>
    <row r="594" spans="1:15" hidden="1" x14ac:dyDescent="0.3">
      <c r="A594">
        <v>14</v>
      </c>
      <c r="B594" s="1" t="s">
        <v>9562</v>
      </c>
      <c r="C594">
        <v>1401</v>
      </c>
      <c r="D594" s="1" t="s">
        <v>9563</v>
      </c>
      <c r="E594">
        <v>140101</v>
      </c>
      <c r="F594" s="1" t="s">
        <v>9564</v>
      </c>
      <c r="G594">
        <v>140101027</v>
      </c>
      <c r="H594">
        <v>27</v>
      </c>
      <c r="I594" s="1" t="s">
        <v>9695</v>
      </c>
      <c r="J594" s="1" t="s">
        <v>9696</v>
      </c>
      <c r="K594" s="1" t="s">
        <v>9697</v>
      </c>
      <c r="L594" s="1" t="s">
        <v>9698</v>
      </c>
      <c r="M594" s="1" t="s">
        <v>9699</v>
      </c>
      <c r="N594" s="1">
        <f>+Categorias[[#This Row],[Id_producto]]</f>
        <v>140101</v>
      </c>
      <c r="O594" s="1">
        <f>+Categorias[[#This Row],[Id_categoría]]</f>
        <v>140101027</v>
      </c>
    </row>
    <row r="595" spans="1:15" hidden="1" x14ac:dyDescent="0.3">
      <c r="A595">
        <v>14</v>
      </c>
      <c r="B595" s="1" t="s">
        <v>9562</v>
      </c>
      <c r="C595">
        <v>1401</v>
      </c>
      <c r="D595" s="1" t="s">
        <v>9563</v>
      </c>
      <c r="E595">
        <v>140101</v>
      </c>
      <c r="F595" s="1" t="s">
        <v>9564</v>
      </c>
      <c r="G595">
        <v>140101028</v>
      </c>
      <c r="H595">
        <v>28</v>
      </c>
      <c r="I595" s="1" t="s">
        <v>9700</v>
      </c>
      <c r="J595" s="1" t="s">
        <v>9701</v>
      </c>
      <c r="K595" s="1" t="s">
        <v>9702</v>
      </c>
      <c r="L595" s="1" t="s">
        <v>9703</v>
      </c>
      <c r="M595" s="1" t="s">
        <v>9704</v>
      </c>
      <c r="N595" s="1">
        <f>+Categorias[[#This Row],[Id_producto]]</f>
        <v>140101</v>
      </c>
      <c r="O595" s="1">
        <f>+Categorias[[#This Row],[Id_categoría]]</f>
        <v>140101028</v>
      </c>
    </row>
    <row r="596" spans="1:15" hidden="1" x14ac:dyDescent="0.3">
      <c r="A596">
        <v>14</v>
      </c>
      <c r="B596" s="1" t="s">
        <v>9562</v>
      </c>
      <c r="C596">
        <v>1401</v>
      </c>
      <c r="D596" s="1" t="s">
        <v>9563</v>
      </c>
      <c r="E596">
        <v>140101</v>
      </c>
      <c r="F596" s="1" t="s">
        <v>9564</v>
      </c>
      <c r="G596">
        <v>140101029</v>
      </c>
      <c r="H596">
        <v>29</v>
      </c>
      <c r="I596" s="1" t="s">
        <v>9705</v>
      </c>
      <c r="J596" s="1" t="s">
        <v>9706</v>
      </c>
      <c r="K596" s="1" t="s">
        <v>9707</v>
      </c>
      <c r="L596" s="1" t="s">
        <v>9708</v>
      </c>
      <c r="M596" s="1" t="s">
        <v>9709</v>
      </c>
      <c r="N596" s="1">
        <f>+Categorias[[#This Row],[Id_producto]]</f>
        <v>140101</v>
      </c>
      <c r="O596" s="1">
        <f>+Categorias[[#This Row],[Id_categoría]]</f>
        <v>140101029</v>
      </c>
    </row>
    <row r="597" spans="1:15" hidden="1" x14ac:dyDescent="0.3">
      <c r="A597">
        <v>14</v>
      </c>
      <c r="B597" s="1" t="s">
        <v>9562</v>
      </c>
      <c r="C597">
        <v>1401</v>
      </c>
      <c r="D597" s="1" t="s">
        <v>9563</v>
      </c>
      <c r="E597">
        <v>140101</v>
      </c>
      <c r="F597" s="1" t="s">
        <v>9564</v>
      </c>
      <c r="G597">
        <v>140101030</v>
      </c>
      <c r="H597">
        <v>30</v>
      </c>
      <c r="I597" s="1" t="s">
        <v>9710</v>
      </c>
      <c r="J597" s="1" t="s">
        <v>9711</v>
      </c>
      <c r="K597" s="1" t="s">
        <v>9712</v>
      </c>
      <c r="L597" s="1" t="s">
        <v>9713</v>
      </c>
      <c r="M597" s="1" t="s">
        <v>9714</v>
      </c>
      <c r="N597" s="1">
        <f>+Categorias[[#This Row],[Id_producto]]</f>
        <v>140101</v>
      </c>
      <c r="O597" s="1">
        <f>+Categorias[[#This Row],[Id_categoría]]</f>
        <v>140101030</v>
      </c>
    </row>
    <row r="598" spans="1:15" hidden="1" x14ac:dyDescent="0.3">
      <c r="A598">
        <v>14</v>
      </c>
      <c r="B598" s="1" t="s">
        <v>9562</v>
      </c>
      <c r="C598">
        <v>1401</v>
      </c>
      <c r="D598" s="1" t="s">
        <v>9563</v>
      </c>
      <c r="E598">
        <v>140101</v>
      </c>
      <c r="F598" s="1" t="s">
        <v>9564</v>
      </c>
      <c r="G598">
        <v>140101031</v>
      </c>
      <c r="H598">
        <v>31</v>
      </c>
      <c r="I598" s="1" t="s">
        <v>9715</v>
      </c>
      <c r="J598" s="1" t="s">
        <v>9716</v>
      </c>
      <c r="K598" s="1" t="s">
        <v>9717</v>
      </c>
      <c r="L598" s="1" t="s">
        <v>9718</v>
      </c>
      <c r="M598" s="1" t="s">
        <v>9719</v>
      </c>
      <c r="N598" s="1">
        <f>+Categorias[[#This Row],[Id_producto]]</f>
        <v>140101</v>
      </c>
      <c r="O598" s="1">
        <f>+Categorias[[#This Row],[Id_categoría]]</f>
        <v>140101031</v>
      </c>
    </row>
    <row r="599" spans="1:15" hidden="1" x14ac:dyDescent="0.3">
      <c r="A599">
        <v>14</v>
      </c>
      <c r="B599" s="1" t="s">
        <v>9562</v>
      </c>
      <c r="C599">
        <v>1401</v>
      </c>
      <c r="D599" s="1" t="s">
        <v>9563</v>
      </c>
      <c r="E599">
        <v>140101</v>
      </c>
      <c r="F599" s="1" t="s">
        <v>9564</v>
      </c>
      <c r="G599">
        <v>140101032</v>
      </c>
      <c r="H599">
        <v>32</v>
      </c>
      <c r="I599" s="1" t="s">
        <v>9720</v>
      </c>
      <c r="J599" s="1" t="s">
        <v>9721</v>
      </c>
      <c r="K599" s="1" t="s">
        <v>9722</v>
      </c>
      <c r="L599" s="1" t="s">
        <v>9723</v>
      </c>
      <c r="M599" s="1" t="s">
        <v>9724</v>
      </c>
      <c r="N599" s="1">
        <f>+Categorias[[#This Row],[Id_producto]]</f>
        <v>140101</v>
      </c>
      <c r="O599" s="1">
        <f>+Categorias[[#This Row],[Id_categoría]]</f>
        <v>140101032</v>
      </c>
    </row>
    <row r="600" spans="1:15" hidden="1" x14ac:dyDescent="0.3">
      <c r="A600">
        <v>14</v>
      </c>
      <c r="B600" s="1" t="s">
        <v>9562</v>
      </c>
      <c r="C600">
        <v>1401</v>
      </c>
      <c r="D600" s="1" t="s">
        <v>9563</v>
      </c>
      <c r="E600">
        <v>140101</v>
      </c>
      <c r="F600" s="1" t="s">
        <v>9564</v>
      </c>
      <c r="G600">
        <v>140101033</v>
      </c>
      <c r="H600">
        <v>33</v>
      </c>
      <c r="I600" s="1" t="s">
        <v>9725</v>
      </c>
      <c r="J600" s="1" t="s">
        <v>9726</v>
      </c>
      <c r="K600" s="1" t="s">
        <v>9727</v>
      </c>
      <c r="L600" s="1" t="s">
        <v>9728</v>
      </c>
      <c r="M600" s="1" t="s">
        <v>9729</v>
      </c>
      <c r="N600" s="1">
        <f>+Categorias[[#This Row],[Id_producto]]</f>
        <v>140101</v>
      </c>
      <c r="O600" s="1">
        <f>+Categorias[[#This Row],[Id_categoría]]</f>
        <v>140101033</v>
      </c>
    </row>
    <row r="601" spans="1:15" hidden="1" x14ac:dyDescent="0.3">
      <c r="A601">
        <v>14</v>
      </c>
      <c r="B601" s="1" t="s">
        <v>9562</v>
      </c>
      <c r="C601">
        <v>1401</v>
      </c>
      <c r="D601" s="1" t="s">
        <v>9563</v>
      </c>
      <c r="E601">
        <v>140101</v>
      </c>
      <c r="F601" s="1" t="s">
        <v>9564</v>
      </c>
      <c r="G601">
        <v>140101034</v>
      </c>
      <c r="H601">
        <v>34</v>
      </c>
      <c r="I601" s="1" t="s">
        <v>9730</v>
      </c>
      <c r="J601" s="1" t="s">
        <v>9731</v>
      </c>
      <c r="K601" s="1" t="s">
        <v>9732</v>
      </c>
      <c r="L601" s="1" t="s">
        <v>9733</v>
      </c>
      <c r="M601" s="1" t="s">
        <v>9734</v>
      </c>
      <c r="N601" s="1">
        <f>+Categorias[[#This Row],[Id_producto]]</f>
        <v>140101</v>
      </c>
      <c r="O601" s="1">
        <f>+Categorias[[#This Row],[Id_categoría]]</f>
        <v>140101034</v>
      </c>
    </row>
    <row r="602" spans="1:15" hidden="1" x14ac:dyDescent="0.3">
      <c r="A602">
        <v>14</v>
      </c>
      <c r="B602" s="1" t="s">
        <v>9562</v>
      </c>
      <c r="C602">
        <v>1401</v>
      </c>
      <c r="D602" s="1" t="s">
        <v>9563</v>
      </c>
      <c r="E602">
        <v>140101</v>
      </c>
      <c r="F602" s="1" t="s">
        <v>9564</v>
      </c>
      <c r="G602">
        <v>140101035</v>
      </c>
      <c r="H602">
        <v>35</v>
      </c>
      <c r="I602" s="1" t="s">
        <v>9735</v>
      </c>
      <c r="J602" s="1" t="s">
        <v>9736</v>
      </c>
      <c r="K602" s="1" t="s">
        <v>9737</v>
      </c>
      <c r="L602" s="1" t="s">
        <v>9738</v>
      </c>
      <c r="M602" s="1" t="s">
        <v>9739</v>
      </c>
      <c r="N602" s="1">
        <f>+Categorias[[#This Row],[Id_producto]]</f>
        <v>140101</v>
      </c>
      <c r="O602" s="1">
        <f>+Categorias[[#This Row],[Id_categoría]]</f>
        <v>140101035</v>
      </c>
    </row>
    <row r="603" spans="1:15" hidden="1" x14ac:dyDescent="0.3">
      <c r="A603">
        <v>14</v>
      </c>
      <c r="B603" s="1" t="s">
        <v>9562</v>
      </c>
      <c r="C603">
        <v>1401</v>
      </c>
      <c r="D603" s="1" t="s">
        <v>9563</v>
      </c>
      <c r="E603">
        <v>140101</v>
      </c>
      <c r="F603" s="1" t="s">
        <v>9564</v>
      </c>
      <c r="G603">
        <v>140101036</v>
      </c>
      <c r="H603">
        <v>36</v>
      </c>
      <c r="I603" s="1" t="s">
        <v>9740</v>
      </c>
      <c r="J603" s="1" t="s">
        <v>9741</v>
      </c>
      <c r="K603" s="1" t="s">
        <v>9742</v>
      </c>
      <c r="L603" s="1" t="s">
        <v>9743</v>
      </c>
      <c r="M603" s="1" t="s">
        <v>9744</v>
      </c>
      <c r="N603" s="1">
        <f>+Categorias[[#This Row],[Id_producto]]</f>
        <v>140101</v>
      </c>
      <c r="O603" s="1">
        <f>+Categorias[[#This Row],[Id_categoría]]</f>
        <v>140101036</v>
      </c>
    </row>
    <row r="604" spans="1:15" hidden="1" x14ac:dyDescent="0.3">
      <c r="A604">
        <v>14</v>
      </c>
      <c r="B604" s="1" t="s">
        <v>9562</v>
      </c>
      <c r="C604">
        <v>1401</v>
      </c>
      <c r="D604" s="1" t="s">
        <v>9563</v>
      </c>
      <c r="E604">
        <v>140101</v>
      </c>
      <c r="F604" s="1" t="s">
        <v>9564</v>
      </c>
      <c r="G604">
        <v>140101037</v>
      </c>
      <c r="H604">
        <v>37</v>
      </c>
      <c r="I604" s="1" t="s">
        <v>9745</v>
      </c>
      <c r="J604" s="1" t="s">
        <v>9746</v>
      </c>
      <c r="K604" s="1" t="s">
        <v>9747</v>
      </c>
      <c r="L604" s="1" t="s">
        <v>9748</v>
      </c>
      <c r="M604" s="1" t="s">
        <v>9749</v>
      </c>
      <c r="N604" s="1">
        <f>+Categorias[[#This Row],[Id_producto]]</f>
        <v>140101</v>
      </c>
      <c r="O604" s="1">
        <f>+Categorias[[#This Row],[Id_categoría]]</f>
        <v>140101037</v>
      </c>
    </row>
    <row r="605" spans="1:15" hidden="1" x14ac:dyDescent="0.3">
      <c r="A605">
        <v>14</v>
      </c>
      <c r="B605" s="1" t="s">
        <v>9562</v>
      </c>
      <c r="C605">
        <v>1401</v>
      </c>
      <c r="D605" s="1" t="s">
        <v>9563</v>
      </c>
      <c r="E605">
        <v>140101</v>
      </c>
      <c r="F605" s="1" t="s">
        <v>9564</v>
      </c>
      <c r="G605">
        <v>140101038</v>
      </c>
      <c r="H605">
        <v>38</v>
      </c>
      <c r="I605" s="1" t="s">
        <v>9750</v>
      </c>
      <c r="J605" s="1" t="s">
        <v>9751</v>
      </c>
      <c r="K605" s="1" t="s">
        <v>9752</v>
      </c>
      <c r="L605" s="1" t="s">
        <v>9753</v>
      </c>
      <c r="M605" s="1" t="s">
        <v>9754</v>
      </c>
      <c r="N605" s="1">
        <f>+Categorias[[#This Row],[Id_producto]]</f>
        <v>140101</v>
      </c>
      <c r="O605" s="1">
        <f>+Categorias[[#This Row],[Id_categoría]]</f>
        <v>140101038</v>
      </c>
    </row>
    <row r="606" spans="1:15" hidden="1" x14ac:dyDescent="0.3">
      <c r="A606">
        <v>14</v>
      </c>
      <c r="B606" s="1" t="s">
        <v>9562</v>
      </c>
      <c r="C606">
        <v>1401</v>
      </c>
      <c r="D606" s="1" t="s">
        <v>9563</v>
      </c>
      <c r="E606">
        <v>140101</v>
      </c>
      <c r="F606" s="1" t="s">
        <v>9564</v>
      </c>
      <c r="G606">
        <v>140101039</v>
      </c>
      <c r="H606">
        <v>39</v>
      </c>
      <c r="I606" s="1" t="s">
        <v>9755</v>
      </c>
      <c r="J606" s="1" t="s">
        <v>9756</v>
      </c>
      <c r="K606" s="1" t="s">
        <v>9757</v>
      </c>
      <c r="L606" s="1" t="s">
        <v>9758</v>
      </c>
      <c r="M606" s="1" t="s">
        <v>9759</v>
      </c>
      <c r="N606" s="1">
        <f>+Categorias[[#This Row],[Id_producto]]</f>
        <v>140101</v>
      </c>
      <c r="O606" s="1">
        <f>+Categorias[[#This Row],[Id_categoría]]</f>
        <v>140101039</v>
      </c>
    </row>
    <row r="607" spans="1:15" hidden="1" x14ac:dyDescent="0.3">
      <c r="A607">
        <v>14</v>
      </c>
      <c r="B607" s="1" t="s">
        <v>9562</v>
      </c>
      <c r="C607">
        <v>1401</v>
      </c>
      <c r="D607" s="1" t="s">
        <v>9563</v>
      </c>
      <c r="E607">
        <v>140101</v>
      </c>
      <c r="F607" s="1" t="s">
        <v>9564</v>
      </c>
      <c r="G607">
        <v>140101040</v>
      </c>
      <c r="H607">
        <v>40</v>
      </c>
      <c r="I607" s="1" t="s">
        <v>9760</v>
      </c>
      <c r="J607" s="1" t="s">
        <v>9761</v>
      </c>
      <c r="K607" s="1" t="s">
        <v>9762</v>
      </c>
      <c r="L607" s="1" t="s">
        <v>9763</v>
      </c>
      <c r="M607" s="1" t="s">
        <v>9764</v>
      </c>
      <c r="N607" s="1">
        <f>+Categorias[[#This Row],[Id_producto]]</f>
        <v>140101</v>
      </c>
      <c r="O607" s="1">
        <f>+Categorias[[#This Row],[Id_categoría]]</f>
        <v>140101040</v>
      </c>
    </row>
    <row r="608" spans="1:15" hidden="1" x14ac:dyDescent="0.3">
      <c r="A608">
        <v>14</v>
      </c>
      <c r="B608" s="1" t="s">
        <v>9562</v>
      </c>
      <c r="C608">
        <v>1401</v>
      </c>
      <c r="D608" s="1" t="s">
        <v>9563</v>
      </c>
      <c r="E608">
        <v>140101</v>
      </c>
      <c r="F608" s="1" t="s">
        <v>9564</v>
      </c>
      <c r="G608">
        <v>140101041</v>
      </c>
      <c r="H608">
        <v>41</v>
      </c>
      <c r="I608" s="1" t="s">
        <v>9765</v>
      </c>
      <c r="J608" s="1" t="s">
        <v>9766</v>
      </c>
      <c r="K608" s="1" t="s">
        <v>9767</v>
      </c>
      <c r="L608" s="1" t="s">
        <v>9768</v>
      </c>
      <c r="M608" s="1" t="s">
        <v>9769</v>
      </c>
      <c r="N608" s="1">
        <f>+Categorias[[#This Row],[Id_producto]]</f>
        <v>140101</v>
      </c>
      <c r="O608" s="1">
        <f>+Categorias[[#This Row],[Id_categoría]]</f>
        <v>140101041</v>
      </c>
    </row>
    <row r="609" spans="1:15" hidden="1" x14ac:dyDescent="0.3">
      <c r="A609">
        <v>14</v>
      </c>
      <c r="B609" s="1" t="s">
        <v>9562</v>
      </c>
      <c r="C609">
        <v>1401</v>
      </c>
      <c r="D609" s="1" t="s">
        <v>9563</v>
      </c>
      <c r="E609">
        <v>140101</v>
      </c>
      <c r="F609" s="1" t="s">
        <v>9564</v>
      </c>
      <c r="G609">
        <v>140101042</v>
      </c>
      <c r="H609">
        <v>42</v>
      </c>
      <c r="I609" s="1" t="s">
        <v>9770</v>
      </c>
      <c r="J609" s="1" t="s">
        <v>9771</v>
      </c>
      <c r="K609" s="1" t="s">
        <v>9772</v>
      </c>
      <c r="L609" s="1" t="s">
        <v>9773</v>
      </c>
      <c r="M609" s="1" t="s">
        <v>9774</v>
      </c>
      <c r="N609" s="1">
        <f>+Categorias[[#This Row],[Id_producto]]</f>
        <v>140101</v>
      </c>
      <c r="O609" s="1">
        <f>+Categorias[[#This Row],[Id_categoría]]</f>
        <v>140101042</v>
      </c>
    </row>
    <row r="610" spans="1:15" hidden="1" x14ac:dyDescent="0.3">
      <c r="A610">
        <v>14</v>
      </c>
      <c r="B610" s="1" t="s">
        <v>9562</v>
      </c>
      <c r="C610">
        <v>1401</v>
      </c>
      <c r="D610" s="1" t="s">
        <v>9563</v>
      </c>
      <c r="E610">
        <v>140101</v>
      </c>
      <c r="F610" s="1" t="s">
        <v>9564</v>
      </c>
      <c r="G610">
        <v>140101043</v>
      </c>
      <c r="H610">
        <v>43</v>
      </c>
      <c r="I610" s="1" t="s">
        <v>9775</v>
      </c>
      <c r="J610" s="1" t="s">
        <v>9776</v>
      </c>
      <c r="K610" s="1" t="s">
        <v>9777</v>
      </c>
      <c r="L610" s="1" t="s">
        <v>9778</v>
      </c>
      <c r="M610" s="1" t="s">
        <v>9779</v>
      </c>
      <c r="N610" s="1">
        <f>+Categorias[[#This Row],[Id_producto]]</f>
        <v>140101</v>
      </c>
      <c r="O610" s="1">
        <f>+Categorias[[#This Row],[Id_categoría]]</f>
        <v>140101043</v>
      </c>
    </row>
    <row r="611" spans="1:15" hidden="1" x14ac:dyDescent="0.3">
      <c r="A611">
        <v>14</v>
      </c>
      <c r="B611" s="1" t="s">
        <v>9562</v>
      </c>
      <c r="C611">
        <v>1401</v>
      </c>
      <c r="D611" s="1" t="s">
        <v>9563</v>
      </c>
      <c r="E611">
        <v>140101</v>
      </c>
      <c r="F611" s="1" t="s">
        <v>9564</v>
      </c>
      <c r="G611">
        <v>140101044</v>
      </c>
      <c r="H611">
        <v>44</v>
      </c>
      <c r="I611" s="1" t="s">
        <v>9780</v>
      </c>
      <c r="J611" s="1" t="s">
        <v>9781</v>
      </c>
      <c r="K611" s="1" t="s">
        <v>9782</v>
      </c>
      <c r="L611" s="1" t="s">
        <v>9783</v>
      </c>
      <c r="M611" s="1" t="s">
        <v>9784</v>
      </c>
      <c r="N611" s="1">
        <f>+Categorias[[#This Row],[Id_producto]]</f>
        <v>140101</v>
      </c>
      <c r="O611" s="1">
        <f>+Categorias[[#This Row],[Id_categoría]]</f>
        <v>140101044</v>
      </c>
    </row>
    <row r="612" spans="1:15" hidden="1" x14ac:dyDescent="0.3">
      <c r="A612">
        <v>14</v>
      </c>
      <c r="B612" s="1" t="s">
        <v>9562</v>
      </c>
      <c r="C612">
        <v>1401</v>
      </c>
      <c r="D612" s="1" t="s">
        <v>9563</v>
      </c>
      <c r="E612">
        <v>140101</v>
      </c>
      <c r="F612" s="1" t="s">
        <v>9564</v>
      </c>
      <c r="G612">
        <v>140101045</v>
      </c>
      <c r="H612">
        <v>45</v>
      </c>
      <c r="I612" s="1" t="s">
        <v>9785</v>
      </c>
      <c r="J612" s="1" t="s">
        <v>9786</v>
      </c>
      <c r="K612" s="1" t="s">
        <v>9787</v>
      </c>
      <c r="L612" s="1" t="s">
        <v>9788</v>
      </c>
      <c r="M612" s="1" t="s">
        <v>9789</v>
      </c>
      <c r="N612" s="1">
        <f>+Categorias[[#This Row],[Id_producto]]</f>
        <v>140101</v>
      </c>
      <c r="O612" s="1">
        <f>+Categorias[[#This Row],[Id_categoría]]</f>
        <v>140101045</v>
      </c>
    </row>
    <row r="613" spans="1:15" hidden="1" x14ac:dyDescent="0.3">
      <c r="A613">
        <v>14</v>
      </c>
      <c r="B613" s="1" t="s">
        <v>9562</v>
      </c>
      <c r="C613">
        <v>1401</v>
      </c>
      <c r="D613" s="1" t="s">
        <v>9563</v>
      </c>
      <c r="E613">
        <v>140101</v>
      </c>
      <c r="F613" s="1" t="s">
        <v>9564</v>
      </c>
      <c r="G613">
        <v>140101046</v>
      </c>
      <c r="H613">
        <v>46</v>
      </c>
      <c r="I613" s="1" t="s">
        <v>9790</v>
      </c>
      <c r="J613" s="1" t="s">
        <v>9791</v>
      </c>
      <c r="K613" s="1" t="s">
        <v>9792</v>
      </c>
      <c r="L613" s="1" t="s">
        <v>9793</v>
      </c>
      <c r="M613" s="1" t="s">
        <v>9794</v>
      </c>
      <c r="N613" s="1">
        <f>+Categorias[[#This Row],[Id_producto]]</f>
        <v>140101</v>
      </c>
      <c r="O613" s="1">
        <f>+Categorias[[#This Row],[Id_categoría]]</f>
        <v>140101046</v>
      </c>
    </row>
    <row r="614" spans="1:15" hidden="1" x14ac:dyDescent="0.3">
      <c r="A614">
        <v>14</v>
      </c>
      <c r="B614" s="1" t="s">
        <v>9562</v>
      </c>
      <c r="C614">
        <v>1401</v>
      </c>
      <c r="D614" s="1" t="s">
        <v>9563</v>
      </c>
      <c r="E614">
        <v>140101</v>
      </c>
      <c r="F614" s="1" t="s">
        <v>9564</v>
      </c>
      <c r="G614">
        <v>140101047</v>
      </c>
      <c r="H614">
        <v>47</v>
      </c>
      <c r="I614" s="1" t="s">
        <v>9795</v>
      </c>
      <c r="J614" s="1" t="s">
        <v>9796</v>
      </c>
      <c r="K614" s="1" t="s">
        <v>9797</v>
      </c>
      <c r="L614" s="1" t="s">
        <v>9798</v>
      </c>
      <c r="M614" s="1" t="s">
        <v>9799</v>
      </c>
      <c r="N614" s="1">
        <f>+Categorias[[#This Row],[Id_producto]]</f>
        <v>140101</v>
      </c>
      <c r="O614" s="1">
        <f>+Categorias[[#This Row],[Id_categoría]]</f>
        <v>140101047</v>
      </c>
    </row>
    <row r="615" spans="1:15" hidden="1" x14ac:dyDescent="0.3">
      <c r="A615">
        <v>14</v>
      </c>
      <c r="B615" s="1" t="s">
        <v>9562</v>
      </c>
      <c r="C615">
        <v>1401</v>
      </c>
      <c r="D615" s="1" t="s">
        <v>9563</v>
      </c>
      <c r="E615">
        <v>140101</v>
      </c>
      <c r="F615" s="1" t="s">
        <v>9564</v>
      </c>
      <c r="G615">
        <v>140101048</v>
      </c>
      <c r="H615">
        <v>48</v>
      </c>
      <c r="I615" s="1" t="s">
        <v>9800</v>
      </c>
      <c r="J615" s="1" t="s">
        <v>9801</v>
      </c>
      <c r="K615" s="1" t="s">
        <v>9802</v>
      </c>
      <c r="L615" s="1" t="s">
        <v>9803</v>
      </c>
      <c r="M615" s="1" t="s">
        <v>9804</v>
      </c>
      <c r="N615" s="1">
        <f>+Categorias[[#This Row],[Id_producto]]</f>
        <v>140101</v>
      </c>
      <c r="O615" s="1">
        <f>+Categorias[[#This Row],[Id_categoría]]</f>
        <v>140101048</v>
      </c>
    </row>
    <row r="616" spans="1:15" hidden="1" x14ac:dyDescent="0.3">
      <c r="A616">
        <v>14</v>
      </c>
      <c r="B616" s="1" t="s">
        <v>9562</v>
      </c>
      <c r="C616">
        <v>1401</v>
      </c>
      <c r="D616" s="1" t="s">
        <v>9563</v>
      </c>
      <c r="E616">
        <v>140101</v>
      </c>
      <c r="F616" s="1" t="s">
        <v>9564</v>
      </c>
      <c r="G616">
        <v>140101049</v>
      </c>
      <c r="H616">
        <v>49</v>
      </c>
      <c r="I616" s="1" t="s">
        <v>9805</v>
      </c>
      <c r="J616" s="1" t="s">
        <v>9806</v>
      </c>
      <c r="K616" s="1" t="s">
        <v>9807</v>
      </c>
      <c r="L616" s="1" t="s">
        <v>9808</v>
      </c>
      <c r="M616" s="1" t="s">
        <v>9809</v>
      </c>
      <c r="N616" s="1">
        <f>+Categorias[[#This Row],[Id_producto]]</f>
        <v>140101</v>
      </c>
      <c r="O616" s="1">
        <f>+Categorias[[#This Row],[Id_categoría]]</f>
        <v>140101049</v>
      </c>
    </row>
    <row r="617" spans="1:15" hidden="1" x14ac:dyDescent="0.3">
      <c r="A617">
        <v>14</v>
      </c>
      <c r="B617" s="1" t="s">
        <v>9562</v>
      </c>
      <c r="C617">
        <v>1401</v>
      </c>
      <c r="D617" s="1" t="s">
        <v>9563</v>
      </c>
      <c r="E617">
        <v>140101</v>
      </c>
      <c r="F617" s="1" t="s">
        <v>9564</v>
      </c>
      <c r="G617">
        <v>140101050</v>
      </c>
      <c r="H617">
        <v>50</v>
      </c>
      <c r="I617" s="1" t="s">
        <v>9810</v>
      </c>
      <c r="J617" s="1" t="s">
        <v>9811</v>
      </c>
      <c r="K617" s="1" t="s">
        <v>9812</v>
      </c>
      <c r="L617" s="1" t="s">
        <v>9813</v>
      </c>
      <c r="M617" s="1" t="s">
        <v>9814</v>
      </c>
      <c r="N617" s="1">
        <f>+Categorias[[#This Row],[Id_producto]]</f>
        <v>140101</v>
      </c>
      <c r="O617" s="1">
        <f>+Categorias[[#This Row],[Id_categoría]]</f>
        <v>140101050</v>
      </c>
    </row>
    <row r="618" spans="1:15" hidden="1" x14ac:dyDescent="0.3">
      <c r="A618">
        <v>14</v>
      </c>
      <c r="B618" s="1" t="s">
        <v>9562</v>
      </c>
      <c r="C618">
        <v>1401</v>
      </c>
      <c r="D618" s="1" t="s">
        <v>9563</v>
      </c>
      <c r="E618">
        <v>140101</v>
      </c>
      <c r="F618" s="1" t="s">
        <v>9564</v>
      </c>
      <c r="G618">
        <v>140101051</v>
      </c>
      <c r="H618">
        <v>51</v>
      </c>
      <c r="I618" s="1" t="s">
        <v>9815</v>
      </c>
      <c r="J618" s="1" t="s">
        <v>9816</v>
      </c>
      <c r="K618" s="1" t="s">
        <v>9817</v>
      </c>
      <c r="L618" s="1" t="s">
        <v>9818</v>
      </c>
      <c r="M618" s="1" t="s">
        <v>9819</v>
      </c>
      <c r="N618" s="1">
        <f>+Categorias[[#This Row],[Id_producto]]</f>
        <v>140101</v>
      </c>
      <c r="O618" s="1">
        <f>+Categorias[[#This Row],[Id_categoría]]</f>
        <v>140101051</v>
      </c>
    </row>
    <row r="619" spans="1:15" hidden="1" x14ac:dyDescent="0.3">
      <c r="A619">
        <v>14</v>
      </c>
      <c r="B619" s="1" t="s">
        <v>9562</v>
      </c>
      <c r="C619">
        <v>1401</v>
      </c>
      <c r="D619" s="1" t="s">
        <v>9563</v>
      </c>
      <c r="E619">
        <v>140101</v>
      </c>
      <c r="F619" s="1" t="s">
        <v>9564</v>
      </c>
      <c r="G619">
        <v>140101052</v>
      </c>
      <c r="H619">
        <v>52</v>
      </c>
      <c r="I619" s="1" t="s">
        <v>9820</v>
      </c>
      <c r="J619" s="1" t="s">
        <v>9821</v>
      </c>
      <c r="K619" s="1" t="s">
        <v>9822</v>
      </c>
      <c r="L619" s="1" t="s">
        <v>9823</v>
      </c>
      <c r="M619" s="1" t="s">
        <v>9824</v>
      </c>
      <c r="N619" s="1">
        <f>+Categorias[[#This Row],[Id_producto]]</f>
        <v>140101</v>
      </c>
      <c r="O619" s="1">
        <f>+Categorias[[#This Row],[Id_categoría]]</f>
        <v>140101052</v>
      </c>
    </row>
    <row r="620" spans="1:15" hidden="1" x14ac:dyDescent="0.3">
      <c r="A620">
        <v>14</v>
      </c>
      <c r="B620" s="1" t="s">
        <v>9562</v>
      </c>
      <c r="C620">
        <v>1401</v>
      </c>
      <c r="D620" s="1" t="s">
        <v>9563</v>
      </c>
      <c r="E620">
        <v>140101</v>
      </c>
      <c r="F620" s="1" t="s">
        <v>9564</v>
      </c>
      <c r="G620">
        <v>140101053</v>
      </c>
      <c r="H620">
        <v>53</v>
      </c>
      <c r="I620" s="1" t="s">
        <v>9825</v>
      </c>
      <c r="J620" s="1" t="s">
        <v>9826</v>
      </c>
      <c r="K620" s="1" t="s">
        <v>9827</v>
      </c>
      <c r="L620" s="1" t="s">
        <v>9828</v>
      </c>
      <c r="M620" s="1" t="s">
        <v>9829</v>
      </c>
      <c r="N620" s="1">
        <f>+Categorias[[#This Row],[Id_producto]]</f>
        <v>140101</v>
      </c>
      <c r="O620" s="1">
        <f>+Categorias[[#This Row],[Id_categoría]]</f>
        <v>140101053</v>
      </c>
    </row>
    <row r="621" spans="1:15" hidden="1" x14ac:dyDescent="0.3">
      <c r="A621">
        <v>14</v>
      </c>
      <c r="B621" s="1" t="s">
        <v>9562</v>
      </c>
      <c r="C621">
        <v>1401</v>
      </c>
      <c r="D621" s="1" t="s">
        <v>9563</v>
      </c>
      <c r="E621">
        <v>140101</v>
      </c>
      <c r="F621" s="1" t="s">
        <v>9564</v>
      </c>
      <c r="G621">
        <v>140101054</v>
      </c>
      <c r="H621">
        <v>54</v>
      </c>
      <c r="I621" s="1" t="s">
        <v>9830</v>
      </c>
      <c r="J621" s="1" t="s">
        <v>9831</v>
      </c>
      <c r="K621" s="1" t="s">
        <v>9832</v>
      </c>
      <c r="L621" s="1" t="s">
        <v>9833</v>
      </c>
      <c r="M621" s="1" t="s">
        <v>9834</v>
      </c>
      <c r="N621" s="1">
        <f>+Categorias[[#This Row],[Id_producto]]</f>
        <v>140101</v>
      </c>
      <c r="O621" s="1">
        <f>+Categorias[[#This Row],[Id_categoría]]</f>
        <v>140101054</v>
      </c>
    </row>
    <row r="622" spans="1:15" hidden="1" x14ac:dyDescent="0.3">
      <c r="A622">
        <v>14</v>
      </c>
      <c r="B622" s="1" t="s">
        <v>9562</v>
      </c>
      <c r="C622">
        <v>1401</v>
      </c>
      <c r="D622" s="1" t="s">
        <v>9563</v>
      </c>
      <c r="E622">
        <v>140101</v>
      </c>
      <c r="F622" s="1" t="s">
        <v>9564</v>
      </c>
      <c r="G622">
        <v>140101055</v>
      </c>
      <c r="H622">
        <v>55</v>
      </c>
      <c r="I622" s="1" t="s">
        <v>9835</v>
      </c>
      <c r="J622" s="1" t="s">
        <v>9836</v>
      </c>
      <c r="K622" s="1" t="s">
        <v>9837</v>
      </c>
      <c r="L622" s="1" t="s">
        <v>9838</v>
      </c>
      <c r="M622" s="1" t="s">
        <v>9839</v>
      </c>
      <c r="N622" s="1">
        <f>+Categorias[[#This Row],[Id_producto]]</f>
        <v>140101</v>
      </c>
      <c r="O622" s="1">
        <f>+Categorias[[#This Row],[Id_categoría]]</f>
        <v>140101055</v>
      </c>
    </row>
    <row r="623" spans="1:15" hidden="1" x14ac:dyDescent="0.3">
      <c r="A623">
        <v>14</v>
      </c>
      <c r="B623" s="1" t="s">
        <v>9562</v>
      </c>
      <c r="C623">
        <v>1401</v>
      </c>
      <c r="D623" s="1" t="s">
        <v>9563</v>
      </c>
      <c r="E623">
        <v>140101</v>
      </c>
      <c r="F623" s="1" t="s">
        <v>9564</v>
      </c>
      <c r="G623">
        <v>140101056</v>
      </c>
      <c r="H623">
        <v>56</v>
      </c>
      <c r="I623" s="1" t="s">
        <v>9840</v>
      </c>
      <c r="J623" s="1" t="s">
        <v>9841</v>
      </c>
      <c r="K623" s="1" t="s">
        <v>9842</v>
      </c>
      <c r="L623" s="1" t="s">
        <v>9843</v>
      </c>
      <c r="M623" s="1" t="s">
        <v>9844</v>
      </c>
      <c r="N623" s="1">
        <f>+Categorias[[#This Row],[Id_producto]]</f>
        <v>140101</v>
      </c>
      <c r="O623" s="1">
        <f>+Categorias[[#This Row],[Id_categoría]]</f>
        <v>140101056</v>
      </c>
    </row>
    <row r="624" spans="1:15" hidden="1" x14ac:dyDescent="0.3">
      <c r="A624">
        <v>14</v>
      </c>
      <c r="B624" s="1" t="s">
        <v>9562</v>
      </c>
      <c r="C624">
        <v>1401</v>
      </c>
      <c r="D624" s="1" t="s">
        <v>9563</v>
      </c>
      <c r="E624">
        <v>140101</v>
      </c>
      <c r="F624" s="1" t="s">
        <v>9564</v>
      </c>
      <c r="G624">
        <v>140101057</v>
      </c>
      <c r="H624">
        <v>57</v>
      </c>
      <c r="I624" s="1" t="s">
        <v>9845</v>
      </c>
      <c r="J624" s="1" t="s">
        <v>9846</v>
      </c>
      <c r="K624" s="1" t="s">
        <v>9847</v>
      </c>
      <c r="L624" s="1" t="s">
        <v>9848</v>
      </c>
      <c r="M624" s="1" t="s">
        <v>9849</v>
      </c>
      <c r="N624" s="1">
        <f>+Categorias[[#This Row],[Id_producto]]</f>
        <v>140101</v>
      </c>
      <c r="O624" s="1">
        <f>+Categorias[[#This Row],[Id_categoría]]</f>
        <v>140101057</v>
      </c>
    </row>
    <row r="625" spans="1:15" hidden="1" x14ac:dyDescent="0.3">
      <c r="A625">
        <v>14</v>
      </c>
      <c r="B625" s="1" t="s">
        <v>9562</v>
      </c>
      <c r="C625">
        <v>1401</v>
      </c>
      <c r="D625" s="1" t="s">
        <v>9563</v>
      </c>
      <c r="E625">
        <v>140101</v>
      </c>
      <c r="F625" s="1" t="s">
        <v>9564</v>
      </c>
      <c r="G625">
        <v>140101058</v>
      </c>
      <c r="H625">
        <v>58</v>
      </c>
      <c r="I625" s="1" t="s">
        <v>9850</v>
      </c>
      <c r="J625" s="1" t="s">
        <v>9851</v>
      </c>
      <c r="K625" s="1" t="s">
        <v>9852</v>
      </c>
      <c r="L625" s="1" t="s">
        <v>9853</v>
      </c>
      <c r="M625" s="1" t="s">
        <v>9854</v>
      </c>
      <c r="N625" s="1">
        <f>+Categorias[[#This Row],[Id_producto]]</f>
        <v>140101</v>
      </c>
      <c r="O625" s="1">
        <f>+Categorias[[#This Row],[Id_categoría]]</f>
        <v>140101058</v>
      </c>
    </row>
    <row r="626" spans="1:15" hidden="1" x14ac:dyDescent="0.3">
      <c r="A626">
        <v>14</v>
      </c>
      <c r="B626" s="1" t="s">
        <v>9562</v>
      </c>
      <c r="C626">
        <v>1401</v>
      </c>
      <c r="D626" s="1" t="s">
        <v>9563</v>
      </c>
      <c r="E626">
        <v>140101</v>
      </c>
      <c r="F626" s="1" t="s">
        <v>9564</v>
      </c>
      <c r="G626">
        <v>140101059</v>
      </c>
      <c r="H626">
        <v>59</v>
      </c>
      <c r="I626" s="1" t="s">
        <v>9855</v>
      </c>
      <c r="J626" s="1" t="s">
        <v>9856</v>
      </c>
      <c r="K626" s="1" t="s">
        <v>9857</v>
      </c>
      <c r="L626" s="1" t="s">
        <v>9858</v>
      </c>
      <c r="M626" s="1" t="s">
        <v>9859</v>
      </c>
      <c r="N626" s="1">
        <f>+Categorias[[#This Row],[Id_producto]]</f>
        <v>140101</v>
      </c>
      <c r="O626" s="1">
        <f>+Categorias[[#This Row],[Id_categoría]]</f>
        <v>140101059</v>
      </c>
    </row>
    <row r="627" spans="1:15" hidden="1" x14ac:dyDescent="0.3">
      <c r="A627">
        <v>14</v>
      </c>
      <c r="B627" s="1" t="s">
        <v>9562</v>
      </c>
      <c r="C627">
        <v>1401</v>
      </c>
      <c r="D627" s="1" t="s">
        <v>9563</v>
      </c>
      <c r="E627">
        <v>140101</v>
      </c>
      <c r="F627" s="1" t="s">
        <v>9564</v>
      </c>
      <c r="G627">
        <v>140101060</v>
      </c>
      <c r="H627">
        <v>60</v>
      </c>
      <c r="I627" s="1" t="s">
        <v>9860</v>
      </c>
      <c r="J627" s="1" t="s">
        <v>9861</v>
      </c>
      <c r="K627" s="1" t="s">
        <v>9862</v>
      </c>
      <c r="L627" s="1" t="s">
        <v>9863</v>
      </c>
      <c r="M627" s="1" t="s">
        <v>9864</v>
      </c>
      <c r="N627" s="1">
        <f>+Categorias[[#This Row],[Id_producto]]</f>
        <v>140101</v>
      </c>
      <c r="O627" s="1">
        <f>+Categorias[[#This Row],[Id_categoría]]</f>
        <v>140101060</v>
      </c>
    </row>
    <row r="628" spans="1:15" hidden="1" x14ac:dyDescent="0.3">
      <c r="A628">
        <v>14</v>
      </c>
      <c r="B628" s="1" t="s">
        <v>9562</v>
      </c>
      <c r="C628">
        <v>1401</v>
      </c>
      <c r="D628" s="1" t="s">
        <v>9563</v>
      </c>
      <c r="E628">
        <v>140101</v>
      </c>
      <c r="F628" s="1" t="s">
        <v>9564</v>
      </c>
      <c r="G628">
        <v>140101061</v>
      </c>
      <c r="H628">
        <v>61</v>
      </c>
      <c r="I628" s="1" t="s">
        <v>9865</v>
      </c>
      <c r="J628" s="1" t="s">
        <v>9866</v>
      </c>
      <c r="K628" s="1" t="s">
        <v>9867</v>
      </c>
      <c r="L628" s="1" t="s">
        <v>9868</v>
      </c>
      <c r="M628" s="1" t="s">
        <v>9869</v>
      </c>
      <c r="N628" s="1">
        <f>+Categorias[[#This Row],[Id_producto]]</f>
        <v>140101</v>
      </c>
      <c r="O628" s="1">
        <f>+Categorias[[#This Row],[Id_categoría]]</f>
        <v>140101061</v>
      </c>
    </row>
    <row r="629" spans="1:15" hidden="1" x14ac:dyDescent="0.3">
      <c r="A629">
        <v>14</v>
      </c>
      <c r="B629" s="1" t="s">
        <v>9562</v>
      </c>
      <c r="C629">
        <v>1401</v>
      </c>
      <c r="D629" s="1" t="s">
        <v>9563</v>
      </c>
      <c r="E629">
        <v>140101</v>
      </c>
      <c r="F629" s="1" t="s">
        <v>9564</v>
      </c>
      <c r="G629">
        <v>140101062</v>
      </c>
      <c r="H629">
        <v>62</v>
      </c>
      <c r="I629" s="1" t="s">
        <v>9870</v>
      </c>
      <c r="J629" s="1" t="s">
        <v>9871</v>
      </c>
      <c r="K629" s="1" t="s">
        <v>9872</v>
      </c>
      <c r="L629" s="1" t="s">
        <v>9873</v>
      </c>
      <c r="M629" s="1" t="s">
        <v>9874</v>
      </c>
      <c r="N629" s="1">
        <f>+Categorias[[#This Row],[Id_producto]]</f>
        <v>140101</v>
      </c>
      <c r="O629" s="1">
        <f>+Categorias[[#This Row],[Id_categoría]]</f>
        <v>140101062</v>
      </c>
    </row>
    <row r="630" spans="1:15" hidden="1" x14ac:dyDescent="0.3">
      <c r="A630">
        <v>14</v>
      </c>
      <c r="B630" s="1" t="s">
        <v>9562</v>
      </c>
      <c r="C630">
        <v>1401</v>
      </c>
      <c r="D630" s="1" t="s">
        <v>9563</v>
      </c>
      <c r="E630">
        <v>140101</v>
      </c>
      <c r="F630" s="1" t="s">
        <v>9564</v>
      </c>
      <c r="G630">
        <v>140101063</v>
      </c>
      <c r="H630">
        <v>63</v>
      </c>
      <c r="I630" s="1" t="s">
        <v>9875</v>
      </c>
      <c r="J630" s="1" t="s">
        <v>9876</v>
      </c>
      <c r="K630" s="1" t="s">
        <v>9877</v>
      </c>
      <c r="L630" s="1" t="s">
        <v>9878</v>
      </c>
      <c r="M630" s="1" t="s">
        <v>9879</v>
      </c>
      <c r="N630" s="1">
        <f>+Categorias[[#This Row],[Id_producto]]</f>
        <v>140101</v>
      </c>
      <c r="O630" s="1">
        <f>+Categorias[[#This Row],[Id_categoría]]</f>
        <v>140101063</v>
      </c>
    </row>
    <row r="631" spans="1:15" hidden="1" x14ac:dyDescent="0.3">
      <c r="A631">
        <v>14</v>
      </c>
      <c r="B631" s="1" t="s">
        <v>9562</v>
      </c>
      <c r="C631">
        <v>1401</v>
      </c>
      <c r="D631" s="1" t="s">
        <v>9563</v>
      </c>
      <c r="E631">
        <v>140101</v>
      </c>
      <c r="F631" s="1" t="s">
        <v>9564</v>
      </c>
      <c r="G631">
        <v>140101064</v>
      </c>
      <c r="H631">
        <v>64</v>
      </c>
      <c r="I631" s="1" t="s">
        <v>9880</v>
      </c>
      <c r="J631" s="1" t="s">
        <v>9881</v>
      </c>
      <c r="K631" s="1" t="s">
        <v>9882</v>
      </c>
      <c r="L631" s="1" t="s">
        <v>9883</v>
      </c>
      <c r="M631" s="1" t="s">
        <v>9884</v>
      </c>
      <c r="N631" s="1">
        <f>+Categorias[[#This Row],[Id_producto]]</f>
        <v>140101</v>
      </c>
      <c r="O631" s="1">
        <f>+Categorias[[#This Row],[Id_categoría]]</f>
        <v>140101064</v>
      </c>
    </row>
    <row r="632" spans="1:15" hidden="1" x14ac:dyDescent="0.3">
      <c r="A632">
        <v>14</v>
      </c>
      <c r="B632" s="1" t="s">
        <v>9562</v>
      </c>
      <c r="C632">
        <v>1401</v>
      </c>
      <c r="D632" s="1" t="s">
        <v>9563</v>
      </c>
      <c r="E632">
        <v>140101</v>
      </c>
      <c r="F632" s="1" t="s">
        <v>9564</v>
      </c>
      <c r="G632">
        <v>140101065</v>
      </c>
      <c r="H632">
        <v>65</v>
      </c>
      <c r="I632" s="1" t="s">
        <v>9885</v>
      </c>
      <c r="J632" s="1" t="s">
        <v>9886</v>
      </c>
      <c r="K632" s="1" t="s">
        <v>9887</v>
      </c>
      <c r="L632" s="1" t="s">
        <v>9888</v>
      </c>
      <c r="M632" s="1" t="s">
        <v>9889</v>
      </c>
      <c r="N632" s="1">
        <f>+Categorias[[#This Row],[Id_producto]]</f>
        <v>140101</v>
      </c>
      <c r="O632" s="1">
        <f>+Categorias[[#This Row],[Id_categoría]]</f>
        <v>140101065</v>
      </c>
    </row>
    <row r="633" spans="1:15" hidden="1" x14ac:dyDescent="0.3">
      <c r="A633">
        <v>14</v>
      </c>
      <c r="B633" s="1" t="s">
        <v>9562</v>
      </c>
      <c r="C633">
        <v>1401</v>
      </c>
      <c r="D633" s="1" t="s">
        <v>9563</v>
      </c>
      <c r="E633">
        <v>140101</v>
      </c>
      <c r="F633" s="1" t="s">
        <v>9564</v>
      </c>
      <c r="G633">
        <v>140101066</v>
      </c>
      <c r="H633">
        <v>66</v>
      </c>
      <c r="I633" s="1" t="s">
        <v>9890</v>
      </c>
      <c r="J633" s="1" t="s">
        <v>9891</v>
      </c>
      <c r="K633" s="1" t="s">
        <v>9892</v>
      </c>
      <c r="L633" s="1" t="s">
        <v>9893</v>
      </c>
      <c r="M633" s="1" t="s">
        <v>9894</v>
      </c>
      <c r="N633" s="1">
        <f>+Categorias[[#This Row],[Id_producto]]</f>
        <v>140101</v>
      </c>
      <c r="O633" s="1">
        <f>+Categorias[[#This Row],[Id_categoría]]</f>
        <v>140101066</v>
      </c>
    </row>
    <row r="634" spans="1:15" hidden="1" x14ac:dyDescent="0.3">
      <c r="A634">
        <v>14</v>
      </c>
      <c r="B634" s="1" t="s">
        <v>9562</v>
      </c>
      <c r="C634">
        <v>1401</v>
      </c>
      <c r="D634" s="1" t="s">
        <v>9563</v>
      </c>
      <c r="E634">
        <v>140101</v>
      </c>
      <c r="F634" s="1" t="s">
        <v>9564</v>
      </c>
      <c r="G634">
        <v>140101067</v>
      </c>
      <c r="H634">
        <v>67</v>
      </c>
      <c r="I634" s="1" t="s">
        <v>9895</v>
      </c>
      <c r="J634" s="1" t="s">
        <v>9896</v>
      </c>
      <c r="K634" s="1" t="s">
        <v>9897</v>
      </c>
      <c r="L634" s="1" t="s">
        <v>9898</v>
      </c>
      <c r="M634" s="1" t="s">
        <v>9899</v>
      </c>
      <c r="N634" s="1">
        <f>+Categorias[[#This Row],[Id_producto]]</f>
        <v>140101</v>
      </c>
      <c r="O634" s="1">
        <f>+Categorias[[#This Row],[Id_categoría]]</f>
        <v>140101067</v>
      </c>
    </row>
    <row r="635" spans="1:15" hidden="1" x14ac:dyDescent="0.3">
      <c r="A635">
        <v>14</v>
      </c>
      <c r="B635" s="1" t="s">
        <v>9562</v>
      </c>
      <c r="C635">
        <v>1401</v>
      </c>
      <c r="D635" s="1" t="s">
        <v>9563</v>
      </c>
      <c r="E635">
        <v>140101</v>
      </c>
      <c r="F635" s="1" t="s">
        <v>9564</v>
      </c>
      <c r="G635">
        <v>140101068</v>
      </c>
      <c r="H635">
        <v>68</v>
      </c>
      <c r="I635" s="1" t="s">
        <v>9900</v>
      </c>
      <c r="J635" s="1" t="s">
        <v>9901</v>
      </c>
      <c r="K635" s="1" t="s">
        <v>9902</v>
      </c>
      <c r="L635" s="1" t="s">
        <v>9903</v>
      </c>
      <c r="M635" s="1" t="s">
        <v>9904</v>
      </c>
      <c r="N635" s="1">
        <f>+Categorias[[#This Row],[Id_producto]]</f>
        <v>140101</v>
      </c>
      <c r="O635" s="1">
        <f>+Categorias[[#This Row],[Id_categoría]]</f>
        <v>140101068</v>
      </c>
    </row>
    <row r="636" spans="1:15" hidden="1" x14ac:dyDescent="0.3">
      <c r="A636">
        <v>14</v>
      </c>
      <c r="B636" s="1" t="s">
        <v>9562</v>
      </c>
      <c r="C636">
        <v>1401</v>
      </c>
      <c r="D636" s="1" t="s">
        <v>9563</v>
      </c>
      <c r="E636">
        <v>140101</v>
      </c>
      <c r="F636" s="1" t="s">
        <v>9564</v>
      </c>
      <c r="G636">
        <v>140101069</v>
      </c>
      <c r="H636">
        <v>69</v>
      </c>
      <c r="I636" s="1" t="s">
        <v>9905</v>
      </c>
      <c r="J636" s="1" t="s">
        <v>9906</v>
      </c>
      <c r="K636" s="1" t="s">
        <v>9907</v>
      </c>
      <c r="L636" s="1" t="s">
        <v>9908</v>
      </c>
      <c r="M636" s="1" t="s">
        <v>9909</v>
      </c>
      <c r="N636" s="1">
        <f>+Categorias[[#This Row],[Id_producto]]</f>
        <v>140101</v>
      </c>
      <c r="O636" s="1">
        <f>+Categorias[[#This Row],[Id_categoría]]</f>
        <v>140101069</v>
      </c>
    </row>
    <row r="637" spans="1:15" hidden="1" x14ac:dyDescent="0.3">
      <c r="A637">
        <v>14</v>
      </c>
      <c r="B637" s="1" t="s">
        <v>9562</v>
      </c>
      <c r="C637">
        <v>1401</v>
      </c>
      <c r="D637" s="1" t="s">
        <v>9563</v>
      </c>
      <c r="E637">
        <v>140101</v>
      </c>
      <c r="F637" s="1" t="s">
        <v>9564</v>
      </c>
      <c r="G637">
        <v>140101070</v>
      </c>
      <c r="H637">
        <v>70</v>
      </c>
      <c r="I637" s="1" t="s">
        <v>9910</v>
      </c>
      <c r="J637" s="1" t="s">
        <v>9911</v>
      </c>
      <c r="K637" s="1" t="s">
        <v>9912</v>
      </c>
      <c r="L637" s="1" t="s">
        <v>9913</v>
      </c>
      <c r="M637" s="1" t="s">
        <v>9914</v>
      </c>
      <c r="N637" s="1">
        <f>+Categorias[[#This Row],[Id_producto]]</f>
        <v>140101</v>
      </c>
      <c r="O637" s="1">
        <f>+Categorias[[#This Row],[Id_categoría]]</f>
        <v>140101070</v>
      </c>
    </row>
    <row r="638" spans="1:15" hidden="1" x14ac:dyDescent="0.3">
      <c r="A638">
        <v>14</v>
      </c>
      <c r="B638" s="1" t="s">
        <v>9562</v>
      </c>
      <c r="C638">
        <v>1401</v>
      </c>
      <c r="D638" s="1" t="s">
        <v>9563</v>
      </c>
      <c r="E638">
        <v>140101</v>
      </c>
      <c r="F638" s="1" t="s">
        <v>9564</v>
      </c>
      <c r="G638">
        <v>140101071</v>
      </c>
      <c r="H638">
        <v>71</v>
      </c>
      <c r="I638" s="1" t="s">
        <v>9915</v>
      </c>
      <c r="J638" s="1" t="s">
        <v>9916</v>
      </c>
      <c r="K638" s="1" t="s">
        <v>9917</v>
      </c>
      <c r="L638" s="1" t="s">
        <v>9918</v>
      </c>
      <c r="M638" s="1" t="s">
        <v>9919</v>
      </c>
      <c r="N638" s="1">
        <f>+Categorias[[#This Row],[Id_producto]]</f>
        <v>140101</v>
      </c>
      <c r="O638" s="1">
        <f>+Categorias[[#This Row],[Id_categoría]]</f>
        <v>140101071</v>
      </c>
    </row>
    <row r="639" spans="1:15" hidden="1" x14ac:dyDescent="0.3">
      <c r="A639">
        <v>14</v>
      </c>
      <c r="B639" s="1" t="s">
        <v>9562</v>
      </c>
      <c r="C639">
        <v>1401</v>
      </c>
      <c r="D639" s="1" t="s">
        <v>9563</v>
      </c>
      <c r="E639">
        <v>140101</v>
      </c>
      <c r="F639" s="1" t="s">
        <v>9564</v>
      </c>
      <c r="G639">
        <v>140101072</v>
      </c>
      <c r="H639">
        <v>72</v>
      </c>
      <c r="I639" s="1" t="s">
        <v>9920</v>
      </c>
      <c r="J639" s="1" t="s">
        <v>9921</v>
      </c>
      <c r="K639" s="1" t="s">
        <v>9922</v>
      </c>
      <c r="L639" s="1" t="s">
        <v>9923</v>
      </c>
      <c r="M639" s="1" t="s">
        <v>9924</v>
      </c>
      <c r="N639" s="1">
        <f>+Categorias[[#This Row],[Id_producto]]</f>
        <v>140101</v>
      </c>
      <c r="O639" s="1">
        <f>+Categorias[[#This Row],[Id_categoría]]</f>
        <v>140101072</v>
      </c>
    </row>
    <row r="640" spans="1:15" hidden="1" x14ac:dyDescent="0.3">
      <c r="A640">
        <v>14</v>
      </c>
      <c r="B640" s="1" t="s">
        <v>9562</v>
      </c>
      <c r="C640">
        <v>1401</v>
      </c>
      <c r="D640" s="1" t="s">
        <v>9563</v>
      </c>
      <c r="E640">
        <v>140101</v>
      </c>
      <c r="F640" s="1" t="s">
        <v>9564</v>
      </c>
      <c r="G640">
        <v>140101073</v>
      </c>
      <c r="H640">
        <v>73</v>
      </c>
      <c r="I640" s="1" t="s">
        <v>9925</v>
      </c>
      <c r="J640" s="1" t="s">
        <v>9926</v>
      </c>
      <c r="K640" s="1" t="s">
        <v>9927</v>
      </c>
      <c r="L640" s="1" t="s">
        <v>9928</v>
      </c>
      <c r="M640" s="1" t="s">
        <v>9929</v>
      </c>
      <c r="N640" s="1">
        <f>+Categorias[[#This Row],[Id_producto]]</f>
        <v>140101</v>
      </c>
      <c r="O640" s="1">
        <f>+Categorias[[#This Row],[Id_categoría]]</f>
        <v>140101073</v>
      </c>
    </row>
    <row r="641" spans="1:15" hidden="1" x14ac:dyDescent="0.3">
      <c r="A641">
        <v>14</v>
      </c>
      <c r="B641" s="1" t="s">
        <v>9562</v>
      </c>
      <c r="C641">
        <v>1401</v>
      </c>
      <c r="D641" s="1" t="s">
        <v>9563</v>
      </c>
      <c r="E641">
        <v>140101</v>
      </c>
      <c r="F641" s="1" t="s">
        <v>9564</v>
      </c>
      <c r="G641">
        <v>140101074</v>
      </c>
      <c r="H641">
        <v>74</v>
      </c>
      <c r="I641" s="1" t="s">
        <v>9930</v>
      </c>
      <c r="J641" s="1" t="s">
        <v>9931</v>
      </c>
      <c r="K641" s="1" t="s">
        <v>9932</v>
      </c>
      <c r="L641" s="1" t="s">
        <v>9933</v>
      </c>
      <c r="M641" s="1" t="s">
        <v>9934</v>
      </c>
      <c r="N641" s="1">
        <f>+Categorias[[#This Row],[Id_producto]]</f>
        <v>140101</v>
      </c>
      <c r="O641" s="1">
        <f>+Categorias[[#This Row],[Id_categoría]]</f>
        <v>140101074</v>
      </c>
    </row>
    <row r="642" spans="1:15" hidden="1" x14ac:dyDescent="0.3">
      <c r="A642">
        <v>14</v>
      </c>
      <c r="B642" s="1" t="s">
        <v>9562</v>
      </c>
      <c r="C642">
        <v>1401</v>
      </c>
      <c r="D642" s="1" t="s">
        <v>9563</v>
      </c>
      <c r="E642">
        <v>140101</v>
      </c>
      <c r="F642" s="1" t="s">
        <v>9564</v>
      </c>
      <c r="G642">
        <v>140101075</v>
      </c>
      <c r="H642">
        <v>75</v>
      </c>
      <c r="I642" s="1" t="s">
        <v>9935</v>
      </c>
      <c r="J642" s="1" t="s">
        <v>9936</v>
      </c>
      <c r="K642" s="1" t="s">
        <v>9937</v>
      </c>
      <c r="L642" s="1" t="s">
        <v>9938</v>
      </c>
      <c r="M642" s="1" t="s">
        <v>9939</v>
      </c>
      <c r="N642" s="1">
        <f>+Categorias[[#This Row],[Id_producto]]</f>
        <v>140101</v>
      </c>
      <c r="O642" s="1">
        <f>+Categorias[[#This Row],[Id_categoría]]</f>
        <v>140101075</v>
      </c>
    </row>
    <row r="643" spans="1:15" hidden="1" x14ac:dyDescent="0.3">
      <c r="A643">
        <v>14</v>
      </c>
      <c r="B643" s="1" t="s">
        <v>9562</v>
      </c>
      <c r="C643">
        <v>1401</v>
      </c>
      <c r="D643" s="1" t="s">
        <v>9563</v>
      </c>
      <c r="E643">
        <v>140101</v>
      </c>
      <c r="F643" s="1" t="s">
        <v>9564</v>
      </c>
      <c r="G643">
        <v>140101076</v>
      </c>
      <c r="H643">
        <v>76</v>
      </c>
      <c r="I643" s="1" t="s">
        <v>9940</v>
      </c>
      <c r="J643" s="1" t="s">
        <v>9941</v>
      </c>
      <c r="K643" s="1" t="s">
        <v>9942</v>
      </c>
      <c r="L643" s="1" t="s">
        <v>9943</v>
      </c>
      <c r="M643" s="1" t="s">
        <v>9944</v>
      </c>
      <c r="N643" s="1">
        <f>+Categorias[[#This Row],[Id_producto]]</f>
        <v>140101</v>
      </c>
      <c r="O643" s="1">
        <f>+Categorias[[#This Row],[Id_categoría]]</f>
        <v>140101076</v>
      </c>
    </row>
    <row r="644" spans="1:15" hidden="1" x14ac:dyDescent="0.3">
      <c r="A644">
        <v>14</v>
      </c>
      <c r="B644" s="1" t="s">
        <v>9562</v>
      </c>
      <c r="C644">
        <v>1401</v>
      </c>
      <c r="D644" s="1" t="s">
        <v>9563</v>
      </c>
      <c r="E644">
        <v>140101</v>
      </c>
      <c r="F644" s="1" t="s">
        <v>9564</v>
      </c>
      <c r="G644">
        <v>140101077</v>
      </c>
      <c r="H644">
        <v>77</v>
      </c>
      <c r="I644" s="1" t="s">
        <v>9945</v>
      </c>
      <c r="J644" s="1" t="s">
        <v>9946</v>
      </c>
      <c r="K644" s="1" t="s">
        <v>9947</v>
      </c>
      <c r="L644" s="1" t="s">
        <v>9948</v>
      </c>
      <c r="M644" s="1" t="s">
        <v>9949</v>
      </c>
      <c r="N644" s="1">
        <f>+Categorias[[#This Row],[Id_producto]]</f>
        <v>140101</v>
      </c>
      <c r="O644" s="1">
        <f>+Categorias[[#This Row],[Id_categoría]]</f>
        <v>140101077</v>
      </c>
    </row>
    <row r="645" spans="1:15" hidden="1" x14ac:dyDescent="0.3">
      <c r="A645">
        <v>14</v>
      </c>
      <c r="B645" s="1" t="s">
        <v>9562</v>
      </c>
      <c r="C645">
        <v>1401</v>
      </c>
      <c r="D645" s="1" t="s">
        <v>9563</v>
      </c>
      <c r="E645">
        <v>140101</v>
      </c>
      <c r="F645" s="1" t="s">
        <v>9564</v>
      </c>
      <c r="G645">
        <v>140101078</v>
      </c>
      <c r="H645">
        <v>78</v>
      </c>
      <c r="I645" s="1" t="s">
        <v>9950</v>
      </c>
      <c r="J645" s="1" t="s">
        <v>9951</v>
      </c>
      <c r="K645" s="1" t="s">
        <v>9952</v>
      </c>
      <c r="L645" s="1" t="s">
        <v>9953</v>
      </c>
      <c r="M645" s="1" t="s">
        <v>9954</v>
      </c>
      <c r="N645" s="1">
        <f>+Categorias[[#This Row],[Id_producto]]</f>
        <v>140101</v>
      </c>
      <c r="O645" s="1">
        <f>+Categorias[[#This Row],[Id_categoría]]</f>
        <v>140101078</v>
      </c>
    </row>
    <row r="646" spans="1:15" hidden="1" x14ac:dyDescent="0.3">
      <c r="A646">
        <v>14</v>
      </c>
      <c r="B646" s="1" t="s">
        <v>9562</v>
      </c>
      <c r="C646">
        <v>1401</v>
      </c>
      <c r="D646" s="1" t="s">
        <v>9563</v>
      </c>
      <c r="E646">
        <v>140101</v>
      </c>
      <c r="F646" s="1" t="s">
        <v>9564</v>
      </c>
      <c r="G646">
        <v>140101079</v>
      </c>
      <c r="H646">
        <v>79</v>
      </c>
      <c r="I646" s="1" t="s">
        <v>9955</v>
      </c>
      <c r="J646" s="1" t="s">
        <v>9956</v>
      </c>
      <c r="K646" s="1" t="s">
        <v>9957</v>
      </c>
      <c r="L646" s="1" t="s">
        <v>9958</v>
      </c>
      <c r="M646" s="1" t="s">
        <v>9959</v>
      </c>
      <c r="N646" s="1">
        <f>+Categorias[[#This Row],[Id_producto]]</f>
        <v>140101</v>
      </c>
      <c r="O646" s="1">
        <f>+Categorias[[#This Row],[Id_categoría]]</f>
        <v>140101079</v>
      </c>
    </row>
    <row r="647" spans="1:15" hidden="1" x14ac:dyDescent="0.3">
      <c r="A647">
        <v>14</v>
      </c>
      <c r="B647" s="1" t="s">
        <v>9562</v>
      </c>
      <c r="C647">
        <v>1401</v>
      </c>
      <c r="D647" s="1" t="s">
        <v>9563</v>
      </c>
      <c r="E647">
        <v>140101</v>
      </c>
      <c r="F647" s="1" t="s">
        <v>9564</v>
      </c>
      <c r="G647">
        <v>140101080</v>
      </c>
      <c r="H647">
        <v>80</v>
      </c>
      <c r="I647" s="1" t="s">
        <v>9960</v>
      </c>
      <c r="J647" s="1" t="s">
        <v>9961</v>
      </c>
      <c r="K647" s="1" t="s">
        <v>9962</v>
      </c>
      <c r="L647" s="1" t="s">
        <v>9963</v>
      </c>
      <c r="M647" s="1" t="s">
        <v>9964</v>
      </c>
      <c r="N647" s="1">
        <f>+Categorias[[#This Row],[Id_producto]]</f>
        <v>140101</v>
      </c>
      <c r="O647" s="1">
        <f>+Categorias[[#This Row],[Id_categoría]]</f>
        <v>140101080</v>
      </c>
    </row>
    <row r="648" spans="1:15" hidden="1" x14ac:dyDescent="0.3">
      <c r="A648">
        <v>14</v>
      </c>
      <c r="B648" s="1" t="s">
        <v>9562</v>
      </c>
      <c r="C648">
        <v>1401</v>
      </c>
      <c r="D648" s="1" t="s">
        <v>9563</v>
      </c>
      <c r="E648">
        <v>140101</v>
      </c>
      <c r="F648" s="1" t="s">
        <v>9564</v>
      </c>
      <c r="G648">
        <v>140101081</v>
      </c>
      <c r="H648">
        <v>81</v>
      </c>
      <c r="I648" s="1" t="s">
        <v>9965</v>
      </c>
      <c r="J648" s="1" t="s">
        <v>9966</v>
      </c>
      <c r="K648" s="1" t="s">
        <v>9967</v>
      </c>
      <c r="L648" s="1" t="s">
        <v>9968</v>
      </c>
      <c r="M648" s="1" t="s">
        <v>9969</v>
      </c>
      <c r="N648" s="1">
        <f>+Categorias[[#This Row],[Id_producto]]</f>
        <v>140101</v>
      </c>
      <c r="O648" s="1">
        <f>+Categorias[[#This Row],[Id_categoría]]</f>
        <v>140101081</v>
      </c>
    </row>
    <row r="649" spans="1:15" hidden="1" x14ac:dyDescent="0.3">
      <c r="A649">
        <v>14</v>
      </c>
      <c r="B649" s="1" t="s">
        <v>9562</v>
      </c>
      <c r="C649">
        <v>1401</v>
      </c>
      <c r="D649" s="1" t="s">
        <v>9563</v>
      </c>
      <c r="E649">
        <v>140101</v>
      </c>
      <c r="F649" s="1" t="s">
        <v>9564</v>
      </c>
      <c r="G649">
        <v>140101082</v>
      </c>
      <c r="H649">
        <v>82</v>
      </c>
      <c r="I649" s="1" t="s">
        <v>9970</v>
      </c>
      <c r="J649" s="1" t="s">
        <v>9971</v>
      </c>
      <c r="K649" s="1" t="s">
        <v>9972</v>
      </c>
      <c r="L649" s="1" t="s">
        <v>9973</v>
      </c>
      <c r="M649" s="1" t="s">
        <v>9974</v>
      </c>
      <c r="N649" s="1">
        <f>+Categorias[[#This Row],[Id_producto]]</f>
        <v>140101</v>
      </c>
      <c r="O649" s="1">
        <f>+Categorias[[#This Row],[Id_categoría]]</f>
        <v>140101082</v>
      </c>
    </row>
    <row r="650" spans="1:15" hidden="1" x14ac:dyDescent="0.3">
      <c r="A650">
        <v>14</v>
      </c>
      <c r="B650" s="1" t="s">
        <v>9562</v>
      </c>
      <c r="C650">
        <v>1401</v>
      </c>
      <c r="D650" s="1" t="s">
        <v>9563</v>
      </c>
      <c r="E650">
        <v>140101</v>
      </c>
      <c r="F650" s="1" t="s">
        <v>9564</v>
      </c>
      <c r="G650">
        <v>140101083</v>
      </c>
      <c r="H650">
        <v>83</v>
      </c>
      <c r="I650" s="1" t="s">
        <v>9975</v>
      </c>
      <c r="J650" s="1" t="s">
        <v>9976</v>
      </c>
      <c r="K650" s="1" t="s">
        <v>9977</v>
      </c>
      <c r="L650" s="1" t="s">
        <v>9978</v>
      </c>
      <c r="M650" s="1" t="s">
        <v>9979</v>
      </c>
      <c r="N650" s="1">
        <f>+Categorias[[#This Row],[Id_producto]]</f>
        <v>140101</v>
      </c>
      <c r="O650" s="1">
        <f>+Categorias[[#This Row],[Id_categoría]]</f>
        <v>140101083</v>
      </c>
    </row>
    <row r="651" spans="1:15" hidden="1" x14ac:dyDescent="0.3">
      <c r="A651">
        <v>14</v>
      </c>
      <c r="B651" s="1" t="s">
        <v>9562</v>
      </c>
      <c r="C651">
        <v>1401</v>
      </c>
      <c r="D651" s="1" t="s">
        <v>9563</v>
      </c>
      <c r="E651">
        <v>140101</v>
      </c>
      <c r="F651" s="1" t="s">
        <v>9564</v>
      </c>
      <c r="G651">
        <v>140101084</v>
      </c>
      <c r="H651">
        <v>84</v>
      </c>
      <c r="I651" s="1" t="s">
        <v>9980</v>
      </c>
      <c r="J651" s="1" t="s">
        <v>9981</v>
      </c>
      <c r="K651" s="1" t="s">
        <v>9982</v>
      </c>
      <c r="L651" s="1" t="s">
        <v>9983</v>
      </c>
      <c r="M651" s="1" t="s">
        <v>9984</v>
      </c>
      <c r="N651" s="1">
        <f>+Categorias[[#This Row],[Id_producto]]</f>
        <v>140101</v>
      </c>
      <c r="O651" s="1">
        <f>+Categorias[[#This Row],[Id_categoría]]</f>
        <v>140101084</v>
      </c>
    </row>
    <row r="652" spans="1:15" hidden="1" x14ac:dyDescent="0.3">
      <c r="A652">
        <v>14</v>
      </c>
      <c r="B652" s="1" t="s">
        <v>9562</v>
      </c>
      <c r="C652">
        <v>1401</v>
      </c>
      <c r="D652" s="1" t="s">
        <v>9563</v>
      </c>
      <c r="E652">
        <v>140101</v>
      </c>
      <c r="F652" s="1" t="s">
        <v>9564</v>
      </c>
      <c r="G652">
        <v>140101085</v>
      </c>
      <c r="H652">
        <v>85</v>
      </c>
      <c r="I652" s="1" t="s">
        <v>9985</v>
      </c>
      <c r="J652" s="1" t="s">
        <v>9986</v>
      </c>
      <c r="K652" s="1" t="s">
        <v>9987</v>
      </c>
      <c r="L652" s="1" t="s">
        <v>9988</v>
      </c>
      <c r="M652" s="1" t="s">
        <v>9989</v>
      </c>
      <c r="N652" s="1">
        <f>+Categorias[[#This Row],[Id_producto]]</f>
        <v>140101</v>
      </c>
      <c r="O652" s="1">
        <f>+Categorias[[#This Row],[Id_categoría]]</f>
        <v>140101085</v>
      </c>
    </row>
    <row r="653" spans="1:15" hidden="1" x14ac:dyDescent="0.3">
      <c r="A653">
        <v>14</v>
      </c>
      <c r="B653" s="1" t="s">
        <v>9562</v>
      </c>
      <c r="C653">
        <v>1401</v>
      </c>
      <c r="D653" s="1" t="s">
        <v>9563</v>
      </c>
      <c r="E653">
        <v>140101</v>
      </c>
      <c r="F653" s="1" t="s">
        <v>9564</v>
      </c>
      <c r="G653">
        <v>140101086</v>
      </c>
      <c r="H653">
        <v>86</v>
      </c>
      <c r="I653" s="1" t="s">
        <v>9990</v>
      </c>
      <c r="J653" s="1" t="s">
        <v>9991</v>
      </c>
      <c r="K653" s="1" t="s">
        <v>9992</v>
      </c>
      <c r="L653" s="1" t="s">
        <v>9993</v>
      </c>
      <c r="M653" s="1" t="s">
        <v>9994</v>
      </c>
      <c r="N653" s="1">
        <f>+Categorias[[#This Row],[Id_producto]]</f>
        <v>140101</v>
      </c>
      <c r="O653" s="1">
        <f>+Categorias[[#This Row],[Id_categoría]]</f>
        <v>140101086</v>
      </c>
    </row>
    <row r="654" spans="1:15" hidden="1" x14ac:dyDescent="0.3">
      <c r="A654">
        <v>14</v>
      </c>
      <c r="B654" s="1" t="s">
        <v>9562</v>
      </c>
      <c r="C654">
        <v>1401</v>
      </c>
      <c r="D654" s="1" t="s">
        <v>9563</v>
      </c>
      <c r="E654">
        <v>140101</v>
      </c>
      <c r="F654" s="1" t="s">
        <v>9564</v>
      </c>
      <c r="G654">
        <v>140101087</v>
      </c>
      <c r="H654">
        <v>87</v>
      </c>
      <c r="I654" s="1" t="s">
        <v>9995</v>
      </c>
      <c r="J654" s="1" t="s">
        <v>9996</v>
      </c>
      <c r="K654" s="1" t="s">
        <v>9997</v>
      </c>
      <c r="L654" s="1" t="s">
        <v>9998</v>
      </c>
      <c r="M654" s="1" t="s">
        <v>9999</v>
      </c>
      <c r="N654" s="1">
        <f>+Categorias[[#This Row],[Id_producto]]</f>
        <v>140101</v>
      </c>
      <c r="O654" s="1">
        <f>+Categorias[[#This Row],[Id_categoría]]</f>
        <v>140101087</v>
      </c>
    </row>
    <row r="655" spans="1:15" hidden="1" x14ac:dyDescent="0.3">
      <c r="A655">
        <v>14</v>
      </c>
      <c r="B655" s="1" t="s">
        <v>9562</v>
      </c>
      <c r="C655">
        <v>1401</v>
      </c>
      <c r="D655" s="1" t="s">
        <v>9563</v>
      </c>
      <c r="E655">
        <v>140101</v>
      </c>
      <c r="F655" s="1" t="s">
        <v>9564</v>
      </c>
      <c r="G655">
        <v>140101088</v>
      </c>
      <c r="H655">
        <v>88</v>
      </c>
      <c r="I655" s="1" t="s">
        <v>10000</v>
      </c>
      <c r="J655" s="1" t="s">
        <v>10001</v>
      </c>
      <c r="K655" s="1" t="s">
        <v>10002</v>
      </c>
      <c r="L655" s="1" t="s">
        <v>10003</v>
      </c>
      <c r="M655" s="1" t="s">
        <v>10004</v>
      </c>
      <c r="N655" s="1">
        <f>+Categorias[[#This Row],[Id_producto]]</f>
        <v>140101</v>
      </c>
      <c r="O655" s="1">
        <f>+Categorias[[#This Row],[Id_categoría]]</f>
        <v>140101088</v>
      </c>
    </row>
    <row r="656" spans="1:15" hidden="1" x14ac:dyDescent="0.3">
      <c r="A656">
        <v>14</v>
      </c>
      <c r="B656" s="1" t="s">
        <v>9562</v>
      </c>
      <c r="C656">
        <v>1401</v>
      </c>
      <c r="D656" s="1" t="s">
        <v>9563</v>
      </c>
      <c r="E656">
        <v>140101</v>
      </c>
      <c r="F656" s="1" t="s">
        <v>9564</v>
      </c>
      <c r="G656">
        <v>140101089</v>
      </c>
      <c r="H656">
        <v>89</v>
      </c>
      <c r="I656" s="1" t="s">
        <v>10005</v>
      </c>
      <c r="J656" s="1" t="s">
        <v>10006</v>
      </c>
      <c r="K656" s="1" t="s">
        <v>10007</v>
      </c>
      <c r="L656" s="1" t="s">
        <v>10008</v>
      </c>
      <c r="M656" s="1" t="s">
        <v>10009</v>
      </c>
      <c r="N656" s="1">
        <f>+Categorias[[#This Row],[Id_producto]]</f>
        <v>140101</v>
      </c>
      <c r="O656" s="1">
        <f>+Categorias[[#This Row],[Id_categoría]]</f>
        <v>140101089</v>
      </c>
    </row>
    <row r="657" spans="1:15" hidden="1" x14ac:dyDescent="0.3">
      <c r="A657">
        <v>14</v>
      </c>
      <c r="B657" s="1" t="s">
        <v>9562</v>
      </c>
      <c r="C657">
        <v>1401</v>
      </c>
      <c r="D657" s="1" t="s">
        <v>9563</v>
      </c>
      <c r="E657">
        <v>140101</v>
      </c>
      <c r="F657" s="1" t="s">
        <v>9564</v>
      </c>
      <c r="G657">
        <v>140101090</v>
      </c>
      <c r="H657">
        <v>90</v>
      </c>
      <c r="I657" s="1" t="s">
        <v>10010</v>
      </c>
      <c r="J657" s="1" t="s">
        <v>10011</v>
      </c>
      <c r="K657" s="1" t="s">
        <v>10012</v>
      </c>
      <c r="L657" s="1" t="s">
        <v>10013</v>
      </c>
      <c r="M657" s="1" t="s">
        <v>10014</v>
      </c>
      <c r="N657" s="1">
        <f>+Categorias[[#This Row],[Id_producto]]</f>
        <v>140101</v>
      </c>
      <c r="O657" s="1">
        <f>+Categorias[[#This Row],[Id_categoría]]</f>
        <v>140101090</v>
      </c>
    </row>
    <row r="658" spans="1:15" hidden="1" x14ac:dyDescent="0.3">
      <c r="A658">
        <v>14</v>
      </c>
      <c r="B658" s="1" t="s">
        <v>9562</v>
      </c>
      <c r="C658">
        <v>1401</v>
      </c>
      <c r="D658" s="1" t="s">
        <v>9563</v>
      </c>
      <c r="E658">
        <v>140101</v>
      </c>
      <c r="F658" s="1" t="s">
        <v>9564</v>
      </c>
      <c r="G658">
        <v>140101091</v>
      </c>
      <c r="H658">
        <v>91</v>
      </c>
      <c r="I658" s="1" t="s">
        <v>10015</v>
      </c>
      <c r="J658" s="1" t="s">
        <v>10016</v>
      </c>
      <c r="K658" s="1" t="s">
        <v>10017</v>
      </c>
      <c r="L658" s="1" t="s">
        <v>10018</v>
      </c>
      <c r="M658" s="1" t="s">
        <v>10019</v>
      </c>
      <c r="N658" s="1">
        <f>+Categorias[[#This Row],[Id_producto]]</f>
        <v>140101</v>
      </c>
      <c r="O658" s="1">
        <f>+Categorias[[#This Row],[Id_categoría]]</f>
        <v>140101091</v>
      </c>
    </row>
    <row r="659" spans="1:15" hidden="1" x14ac:dyDescent="0.3">
      <c r="A659">
        <v>14</v>
      </c>
      <c r="B659" s="1" t="s">
        <v>9562</v>
      </c>
      <c r="C659">
        <v>1401</v>
      </c>
      <c r="D659" s="1" t="s">
        <v>9563</v>
      </c>
      <c r="E659">
        <v>140101</v>
      </c>
      <c r="F659" s="1" t="s">
        <v>9564</v>
      </c>
      <c r="G659">
        <v>140101092</v>
      </c>
      <c r="H659">
        <v>92</v>
      </c>
      <c r="I659" s="1" t="s">
        <v>10020</v>
      </c>
      <c r="J659" s="1" t="s">
        <v>10021</v>
      </c>
      <c r="K659" s="1" t="s">
        <v>10022</v>
      </c>
      <c r="L659" s="1" t="s">
        <v>10023</v>
      </c>
      <c r="M659" s="1" t="s">
        <v>10024</v>
      </c>
      <c r="N659" s="1">
        <f>+Categorias[[#This Row],[Id_producto]]</f>
        <v>140101</v>
      </c>
      <c r="O659" s="1">
        <f>+Categorias[[#This Row],[Id_categoría]]</f>
        <v>140101092</v>
      </c>
    </row>
    <row r="660" spans="1:15" hidden="1" x14ac:dyDescent="0.3">
      <c r="A660">
        <v>14</v>
      </c>
      <c r="B660" s="1" t="s">
        <v>9562</v>
      </c>
      <c r="C660">
        <v>1401</v>
      </c>
      <c r="D660" s="1" t="s">
        <v>9563</v>
      </c>
      <c r="E660">
        <v>140101</v>
      </c>
      <c r="F660" s="1" t="s">
        <v>9564</v>
      </c>
      <c r="G660">
        <v>140101093</v>
      </c>
      <c r="H660">
        <v>93</v>
      </c>
      <c r="I660" s="1" t="s">
        <v>10025</v>
      </c>
      <c r="J660" s="1" t="s">
        <v>10026</v>
      </c>
      <c r="K660" s="1" t="s">
        <v>10027</v>
      </c>
      <c r="L660" s="1" t="s">
        <v>10028</v>
      </c>
      <c r="M660" s="1" t="s">
        <v>10029</v>
      </c>
      <c r="N660" s="1">
        <f>+Categorias[[#This Row],[Id_producto]]</f>
        <v>140101</v>
      </c>
      <c r="O660" s="1">
        <f>+Categorias[[#This Row],[Id_categoría]]</f>
        <v>140101093</v>
      </c>
    </row>
    <row r="661" spans="1:15" hidden="1" x14ac:dyDescent="0.3">
      <c r="A661">
        <v>14</v>
      </c>
      <c r="B661" s="1" t="s">
        <v>9562</v>
      </c>
      <c r="C661">
        <v>1401</v>
      </c>
      <c r="D661" s="1" t="s">
        <v>9563</v>
      </c>
      <c r="E661">
        <v>140101</v>
      </c>
      <c r="F661" s="1" t="s">
        <v>9564</v>
      </c>
      <c r="G661">
        <v>140101094</v>
      </c>
      <c r="H661">
        <v>94</v>
      </c>
      <c r="I661" s="1" t="s">
        <v>10030</v>
      </c>
      <c r="J661" s="1" t="s">
        <v>10031</v>
      </c>
      <c r="K661" s="1" t="s">
        <v>10032</v>
      </c>
      <c r="L661" s="1" t="s">
        <v>10033</v>
      </c>
      <c r="M661" s="1" t="s">
        <v>10034</v>
      </c>
      <c r="N661" s="1">
        <f>+Categorias[[#This Row],[Id_producto]]</f>
        <v>140101</v>
      </c>
      <c r="O661" s="1">
        <f>+Categorias[[#This Row],[Id_categoría]]</f>
        <v>140101094</v>
      </c>
    </row>
    <row r="662" spans="1:15" hidden="1" x14ac:dyDescent="0.3">
      <c r="A662">
        <v>14</v>
      </c>
      <c r="B662" s="1" t="s">
        <v>9562</v>
      </c>
      <c r="C662">
        <v>1401</v>
      </c>
      <c r="D662" s="1" t="s">
        <v>9563</v>
      </c>
      <c r="E662">
        <v>140101</v>
      </c>
      <c r="F662" s="1" t="s">
        <v>9564</v>
      </c>
      <c r="G662">
        <v>140101095</v>
      </c>
      <c r="H662">
        <v>95</v>
      </c>
      <c r="I662" s="1" t="s">
        <v>10035</v>
      </c>
      <c r="J662" s="1" t="s">
        <v>10036</v>
      </c>
      <c r="K662" s="1" t="s">
        <v>10037</v>
      </c>
      <c r="L662" s="1" t="s">
        <v>10038</v>
      </c>
      <c r="M662" s="1" t="s">
        <v>10039</v>
      </c>
      <c r="N662" s="1">
        <f>+Categorias[[#This Row],[Id_producto]]</f>
        <v>140101</v>
      </c>
      <c r="O662" s="1">
        <f>+Categorias[[#This Row],[Id_categoría]]</f>
        <v>140101095</v>
      </c>
    </row>
    <row r="663" spans="1:15" hidden="1" x14ac:dyDescent="0.3">
      <c r="A663">
        <v>14</v>
      </c>
      <c r="B663" s="1" t="s">
        <v>9562</v>
      </c>
      <c r="C663">
        <v>1401</v>
      </c>
      <c r="D663" s="1" t="s">
        <v>9563</v>
      </c>
      <c r="E663">
        <v>140101</v>
      </c>
      <c r="F663" s="1" t="s">
        <v>9564</v>
      </c>
      <c r="G663">
        <v>140101096</v>
      </c>
      <c r="H663">
        <v>96</v>
      </c>
      <c r="I663" s="1" t="s">
        <v>10040</v>
      </c>
      <c r="J663" s="1" t="s">
        <v>10041</v>
      </c>
      <c r="K663" s="1" t="s">
        <v>10042</v>
      </c>
      <c r="L663" s="1" t="s">
        <v>10043</v>
      </c>
      <c r="M663" s="1" t="s">
        <v>10044</v>
      </c>
      <c r="N663" s="1">
        <f>+Categorias[[#This Row],[Id_producto]]</f>
        <v>140101</v>
      </c>
      <c r="O663" s="1">
        <f>+Categorias[[#This Row],[Id_categoría]]</f>
        <v>140101096</v>
      </c>
    </row>
    <row r="664" spans="1:15" hidden="1" x14ac:dyDescent="0.3">
      <c r="A664">
        <v>14</v>
      </c>
      <c r="B664" s="1" t="s">
        <v>9562</v>
      </c>
      <c r="C664">
        <v>1401</v>
      </c>
      <c r="D664" s="1" t="s">
        <v>9563</v>
      </c>
      <c r="E664">
        <v>140101</v>
      </c>
      <c r="F664" s="1" t="s">
        <v>9564</v>
      </c>
      <c r="G664">
        <v>140101097</v>
      </c>
      <c r="H664">
        <v>97</v>
      </c>
      <c r="I664" s="1" t="s">
        <v>10045</v>
      </c>
      <c r="J664" s="1" t="s">
        <v>10046</v>
      </c>
      <c r="K664" s="1" t="s">
        <v>10047</v>
      </c>
      <c r="L664" s="1" t="s">
        <v>10048</v>
      </c>
      <c r="M664" s="1" t="s">
        <v>10049</v>
      </c>
      <c r="N664" s="1">
        <f>+Categorias[[#This Row],[Id_producto]]</f>
        <v>140101</v>
      </c>
      <c r="O664" s="1">
        <f>+Categorias[[#This Row],[Id_categoría]]</f>
        <v>140101097</v>
      </c>
    </row>
    <row r="665" spans="1:15" hidden="1" x14ac:dyDescent="0.3">
      <c r="A665">
        <v>14</v>
      </c>
      <c r="B665" s="1" t="s">
        <v>9562</v>
      </c>
      <c r="C665">
        <v>1401</v>
      </c>
      <c r="D665" s="1" t="s">
        <v>9563</v>
      </c>
      <c r="E665">
        <v>140101</v>
      </c>
      <c r="F665" s="1" t="s">
        <v>9564</v>
      </c>
      <c r="G665">
        <v>140101098</v>
      </c>
      <c r="H665">
        <v>98</v>
      </c>
      <c r="I665" s="1" t="s">
        <v>10050</v>
      </c>
      <c r="J665" s="1" t="s">
        <v>10051</v>
      </c>
      <c r="K665" s="1" t="s">
        <v>10052</v>
      </c>
      <c r="L665" s="1" t="s">
        <v>10053</v>
      </c>
      <c r="M665" s="1" t="s">
        <v>10054</v>
      </c>
      <c r="N665" s="1">
        <f>+Categorias[[#This Row],[Id_producto]]</f>
        <v>140101</v>
      </c>
      <c r="O665" s="1">
        <f>+Categorias[[#This Row],[Id_categoría]]</f>
        <v>140101098</v>
      </c>
    </row>
    <row r="666" spans="1:15" hidden="1" x14ac:dyDescent="0.3">
      <c r="A666">
        <v>14</v>
      </c>
      <c r="B666" s="1" t="s">
        <v>9562</v>
      </c>
      <c r="C666">
        <v>1401</v>
      </c>
      <c r="D666" s="1" t="s">
        <v>9563</v>
      </c>
      <c r="E666">
        <v>140101</v>
      </c>
      <c r="F666" s="1" t="s">
        <v>9564</v>
      </c>
      <c r="G666">
        <v>140101099</v>
      </c>
      <c r="H666">
        <v>99</v>
      </c>
      <c r="I666" s="1" t="s">
        <v>10055</v>
      </c>
      <c r="J666" s="1" t="s">
        <v>10056</v>
      </c>
      <c r="K666" s="1" t="s">
        <v>10057</v>
      </c>
      <c r="L666" s="1" t="s">
        <v>10058</v>
      </c>
      <c r="M666" s="1" t="s">
        <v>10059</v>
      </c>
      <c r="N666" s="1">
        <f>+Categorias[[#This Row],[Id_producto]]</f>
        <v>140101</v>
      </c>
      <c r="O666" s="1">
        <f>+Categorias[[#This Row],[Id_categoría]]</f>
        <v>140101099</v>
      </c>
    </row>
    <row r="667" spans="1:15" hidden="1" x14ac:dyDescent="0.3">
      <c r="A667">
        <v>14</v>
      </c>
      <c r="B667" s="1" t="s">
        <v>9562</v>
      </c>
      <c r="C667">
        <v>1401</v>
      </c>
      <c r="D667" s="1" t="s">
        <v>9563</v>
      </c>
      <c r="E667">
        <v>140101</v>
      </c>
      <c r="F667" s="1" t="s">
        <v>9564</v>
      </c>
      <c r="G667">
        <v>140101100</v>
      </c>
      <c r="H667">
        <v>100</v>
      </c>
      <c r="I667" s="1" t="s">
        <v>10060</v>
      </c>
      <c r="J667" s="1" t="s">
        <v>10061</v>
      </c>
      <c r="K667" s="1" t="s">
        <v>10062</v>
      </c>
      <c r="L667" s="1" t="s">
        <v>10063</v>
      </c>
      <c r="M667" s="1" t="s">
        <v>10064</v>
      </c>
      <c r="N667" s="1">
        <f>+Categorias[[#This Row],[Id_producto]]</f>
        <v>140101</v>
      </c>
      <c r="O667" s="1">
        <f>+Categorias[[#This Row],[Id_categoría]]</f>
        <v>140101100</v>
      </c>
    </row>
    <row r="668" spans="1:15" hidden="1" x14ac:dyDescent="0.3">
      <c r="A668">
        <v>14</v>
      </c>
      <c r="B668" s="1" t="s">
        <v>9562</v>
      </c>
      <c r="C668">
        <v>1401</v>
      </c>
      <c r="D668" s="1" t="s">
        <v>9563</v>
      </c>
      <c r="E668">
        <v>140101</v>
      </c>
      <c r="F668" s="1" t="s">
        <v>9564</v>
      </c>
      <c r="G668">
        <v>140101101</v>
      </c>
      <c r="H668">
        <v>101</v>
      </c>
      <c r="I668" s="1" t="s">
        <v>10065</v>
      </c>
      <c r="J668" s="1" t="s">
        <v>10066</v>
      </c>
      <c r="K668" s="1" t="s">
        <v>10067</v>
      </c>
      <c r="L668" s="1" t="s">
        <v>10068</v>
      </c>
      <c r="M668" s="1" t="s">
        <v>10069</v>
      </c>
      <c r="N668" s="1">
        <f>+Categorias[[#This Row],[Id_producto]]</f>
        <v>140101</v>
      </c>
      <c r="O668" s="1">
        <f>+Categorias[[#This Row],[Id_categoría]]</f>
        <v>140101101</v>
      </c>
    </row>
    <row r="669" spans="1:15" hidden="1" x14ac:dyDescent="0.3">
      <c r="A669">
        <v>14</v>
      </c>
      <c r="B669" s="1" t="s">
        <v>9562</v>
      </c>
      <c r="C669">
        <v>1401</v>
      </c>
      <c r="D669" s="1" t="s">
        <v>9563</v>
      </c>
      <c r="E669">
        <v>140101</v>
      </c>
      <c r="F669" s="1" t="s">
        <v>9564</v>
      </c>
      <c r="G669">
        <v>140101102</v>
      </c>
      <c r="H669">
        <v>102</v>
      </c>
      <c r="I669" s="1" t="s">
        <v>10070</v>
      </c>
      <c r="J669" s="1" t="s">
        <v>10071</v>
      </c>
      <c r="K669" s="1" t="s">
        <v>10072</v>
      </c>
      <c r="L669" s="1" t="s">
        <v>10073</v>
      </c>
      <c r="M669" s="1" t="s">
        <v>10074</v>
      </c>
      <c r="N669" s="1">
        <f>+Categorias[[#This Row],[Id_producto]]</f>
        <v>140101</v>
      </c>
      <c r="O669" s="1">
        <f>+Categorias[[#This Row],[Id_categoría]]</f>
        <v>140101102</v>
      </c>
    </row>
    <row r="670" spans="1:15" hidden="1" x14ac:dyDescent="0.3">
      <c r="A670">
        <v>14</v>
      </c>
      <c r="B670" s="1" t="s">
        <v>9562</v>
      </c>
      <c r="C670">
        <v>1401</v>
      </c>
      <c r="D670" s="1" t="s">
        <v>9563</v>
      </c>
      <c r="E670">
        <v>140101</v>
      </c>
      <c r="F670" s="1" t="s">
        <v>9564</v>
      </c>
      <c r="G670">
        <v>140101103</v>
      </c>
      <c r="H670">
        <v>103</v>
      </c>
      <c r="I670" s="1" t="s">
        <v>10075</v>
      </c>
      <c r="J670" s="1" t="s">
        <v>10076</v>
      </c>
      <c r="K670" s="1" t="s">
        <v>10077</v>
      </c>
      <c r="L670" s="1" t="s">
        <v>10078</v>
      </c>
      <c r="M670" s="1" t="s">
        <v>10079</v>
      </c>
      <c r="N670" s="1">
        <f>+Categorias[[#This Row],[Id_producto]]</f>
        <v>140101</v>
      </c>
      <c r="O670" s="1">
        <f>+Categorias[[#This Row],[Id_categoría]]</f>
        <v>140101103</v>
      </c>
    </row>
    <row r="671" spans="1:15" hidden="1" x14ac:dyDescent="0.3">
      <c r="A671">
        <v>14</v>
      </c>
      <c r="B671" s="1" t="s">
        <v>9562</v>
      </c>
      <c r="C671">
        <v>1401</v>
      </c>
      <c r="D671" s="1" t="s">
        <v>9563</v>
      </c>
      <c r="E671">
        <v>140101</v>
      </c>
      <c r="F671" s="1" t="s">
        <v>9564</v>
      </c>
      <c r="G671">
        <v>140101104</v>
      </c>
      <c r="H671">
        <v>104</v>
      </c>
      <c r="I671" s="1" t="s">
        <v>10080</v>
      </c>
      <c r="J671" s="1" t="s">
        <v>10081</v>
      </c>
      <c r="K671" s="1" t="s">
        <v>10082</v>
      </c>
      <c r="L671" s="1" t="s">
        <v>10083</v>
      </c>
      <c r="M671" s="1" t="s">
        <v>10084</v>
      </c>
      <c r="N671" s="1">
        <f>+Categorias[[#This Row],[Id_producto]]</f>
        <v>140101</v>
      </c>
      <c r="O671" s="1">
        <f>+Categorias[[#This Row],[Id_categoría]]</f>
        <v>140101104</v>
      </c>
    </row>
    <row r="672" spans="1:15" hidden="1" x14ac:dyDescent="0.3">
      <c r="A672">
        <v>14</v>
      </c>
      <c r="B672" s="1" t="s">
        <v>9562</v>
      </c>
      <c r="C672">
        <v>1401</v>
      </c>
      <c r="D672" s="1" t="s">
        <v>9563</v>
      </c>
      <c r="E672">
        <v>140101</v>
      </c>
      <c r="F672" s="1" t="s">
        <v>9564</v>
      </c>
      <c r="G672">
        <v>140101105</v>
      </c>
      <c r="H672">
        <v>105</v>
      </c>
      <c r="I672" s="1" t="s">
        <v>10085</v>
      </c>
      <c r="J672" s="1" t="s">
        <v>10086</v>
      </c>
      <c r="K672" s="1" t="s">
        <v>10087</v>
      </c>
      <c r="L672" s="1" t="s">
        <v>10088</v>
      </c>
      <c r="M672" s="1" t="s">
        <v>10089</v>
      </c>
      <c r="N672" s="1">
        <f>+Categorias[[#This Row],[Id_producto]]</f>
        <v>140101</v>
      </c>
      <c r="O672" s="1">
        <f>+Categorias[[#This Row],[Id_categoría]]</f>
        <v>140101105</v>
      </c>
    </row>
    <row r="673" spans="1:15" hidden="1" x14ac:dyDescent="0.3">
      <c r="A673">
        <v>14</v>
      </c>
      <c r="B673" s="1" t="s">
        <v>9562</v>
      </c>
      <c r="C673">
        <v>1401</v>
      </c>
      <c r="D673" s="1" t="s">
        <v>9563</v>
      </c>
      <c r="E673">
        <v>140101</v>
      </c>
      <c r="F673" s="1" t="s">
        <v>9564</v>
      </c>
      <c r="G673">
        <v>140101106</v>
      </c>
      <c r="H673">
        <v>106</v>
      </c>
      <c r="I673" s="1" t="s">
        <v>10090</v>
      </c>
      <c r="J673" s="1" t="s">
        <v>10091</v>
      </c>
      <c r="K673" s="1" t="s">
        <v>10092</v>
      </c>
      <c r="L673" s="1" t="s">
        <v>10093</v>
      </c>
      <c r="M673" s="1" t="s">
        <v>10094</v>
      </c>
      <c r="N673" s="1">
        <f>+Categorias[[#This Row],[Id_producto]]</f>
        <v>140101</v>
      </c>
      <c r="O673" s="1">
        <f>+Categorias[[#This Row],[Id_categoría]]</f>
        <v>140101106</v>
      </c>
    </row>
    <row r="674" spans="1:15" hidden="1" x14ac:dyDescent="0.3">
      <c r="A674">
        <v>14</v>
      </c>
      <c r="B674" s="1" t="s">
        <v>9562</v>
      </c>
      <c r="C674">
        <v>1401</v>
      </c>
      <c r="D674" s="1" t="s">
        <v>9563</v>
      </c>
      <c r="E674">
        <v>140101</v>
      </c>
      <c r="F674" s="1" t="s">
        <v>9564</v>
      </c>
      <c r="G674">
        <v>140101107</v>
      </c>
      <c r="H674">
        <v>107</v>
      </c>
      <c r="I674" s="1" t="s">
        <v>10095</v>
      </c>
      <c r="J674" s="1" t="s">
        <v>10096</v>
      </c>
      <c r="K674" s="1" t="s">
        <v>10097</v>
      </c>
      <c r="L674" s="1" t="s">
        <v>10098</v>
      </c>
      <c r="M674" s="1" t="s">
        <v>10099</v>
      </c>
      <c r="N674" s="1">
        <f>+Categorias[[#This Row],[Id_producto]]</f>
        <v>140101</v>
      </c>
      <c r="O674" s="1">
        <f>+Categorias[[#This Row],[Id_categoría]]</f>
        <v>140101107</v>
      </c>
    </row>
    <row r="675" spans="1:15" hidden="1" x14ac:dyDescent="0.3">
      <c r="A675">
        <v>14</v>
      </c>
      <c r="B675" s="1" t="s">
        <v>9562</v>
      </c>
      <c r="C675">
        <v>1401</v>
      </c>
      <c r="D675" s="1" t="s">
        <v>9563</v>
      </c>
      <c r="E675">
        <v>140101</v>
      </c>
      <c r="F675" s="1" t="s">
        <v>9564</v>
      </c>
      <c r="G675">
        <v>140101108</v>
      </c>
      <c r="H675">
        <v>108</v>
      </c>
      <c r="I675" s="1" t="s">
        <v>10100</v>
      </c>
      <c r="J675" s="1" t="s">
        <v>10101</v>
      </c>
      <c r="K675" s="1" t="s">
        <v>10102</v>
      </c>
      <c r="L675" s="1" t="s">
        <v>10103</v>
      </c>
      <c r="M675" s="1" t="s">
        <v>10104</v>
      </c>
      <c r="N675" s="1">
        <f>+Categorias[[#This Row],[Id_producto]]</f>
        <v>140101</v>
      </c>
      <c r="O675" s="1">
        <f>+Categorias[[#This Row],[Id_categoría]]</f>
        <v>140101108</v>
      </c>
    </row>
    <row r="676" spans="1:15" hidden="1" x14ac:dyDescent="0.3">
      <c r="A676">
        <v>14</v>
      </c>
      <c r="B676" s="1" t="s">
        <v>9562</v>
      </c>
      <c r="C676">
        <v>1401</v>
      </c>
      <c r="D676" s="1" t="s">
        <v>9563</v>
      </c>
      <c r="E676">
        <v>140101</v>
      </c>
      <c r="F676" s="1" t="s">
        <v>9564</v>
      </c>
      <c r="G676">
        <v>140101109</v>
      </c>
      <c r="H676">
        <v>109</v>
      </c>
      <c r="I676" s="1" t="s">
        <v>10105</v>
      </c>
      <c r="J676" s="1" t="s">
        <v>10106</v>
      </c>
      <c r="K676" s="1" t="s">
        <v>10107</v>
      </c>
      <c r="L676" s="1" t="s">
        <v>10108</v>
      </c>
      <c r="M676" s="1" t="s">
        <v>10109</v>
      </c>
      <c r="N676" s="1">
        <f>+Categorias[[#This Row],[Id_producto]]</f>
        <v>140101</v>
      </c>
      <c r="O676" s="1">
        <f>+Categorias[[#This Row],[Id_categoría]]</f>
        <v>140101109</v>
      </c>
    </row>
    <row r="677" spans="1:15" hidden="1" x14ac:dyDescent="0.3">
      <c r="A677">
        <v>14</v>
      </c>
      <c r="B677" s="1" t="s">
        <v>9562</v>
      </c>
      <c r="C677">
        <v>1401</v>
      </c>
      <c r="D677" s="1" t="s">
        <v>9563</v>
      </c>
      <c r="E677">
        <v>140101</v>
      </c>
      <c r="F677" s="1" t="s">
        <v>9564</v>
      </c>
      <c r="G677">
        <v>140101110</v>
      </c>
      <c r="H677">
        <v>110</v>
      </c>
      <c r="I677" s="1" t="s">
        <v>10110</v>
      </c>
      <c r="J677" s="1" t="s">
        <v>10111</v>
      </c>
      <c r="K677" s="1" t="s">
        <v>10112</v>
      </c>
      <c r="L677" s="1" t="s">
        <v>10113</v>
      </c>
      <c r="M677" s="1" t="s">
        <v>10114</v>
      </c>
      <c r="N677" s="1">
        <f>+Categorias[[#This Row],[Id_producto]]</f>
        <v>140101</v>
      </c>
      <c r="O677" s="1">
        <f>+Categorias[[#This Row],[Id_categoría]]</f>
        <v>140101110</v>
      </c>
    </row>
    <row r="678" spans="1:15" hidden="1" x14ac:dyDescent="0.3">
      <c r="A678">
        <v>14</v>
      </c>
      <c r="B678" s="1" t="s">
        <v>9562</v>
      </c>
      <c r="C678">
        <v>1401</v>
      </c>
      <c r="D678" s="1" t="s">
        <v>9563</v>
      </c>
      <c r="E678">
        <v>140101</v>
      </c>
      <c r="F678" s="1" t="s">
        <v>9564</v>
      </c>
      <c r="G678">
        <v>140101111</v>
      </c>
      <c r="H678">
        <v>111</v>
      </c>
      <c r="I678" s="1" t="s">
        <v>10115</v>
      </c>
      <c r="J678" s="1" t="s">
        <v>10116</v>
      </c>
      <c r="K678" s="1" t="s">
        <v>10117</v>
      </c>
      <c r="L678" s="1" t="s">
        <v>10118</v>
      </c>
      <c r="M678" s="1" t="s">
        <v>10119</v>
      </c>
      <c r="N678" s="1">
        <f>+Categorias[[#This Row],[Id_producto]]</f>
        <v>140101</v>
      </c>
      <c r="O678" s="1">
        <f>+Categorias[[#This Row],[Id_categoría]]</f>
        <v>140101111</v>
      </c>
    </row>
    <row r="679" spans="1:15" hidden="1" x14ac:dyDescent="0.3">
      <c r="A679">
        <v>14</v>
      </c>
      <c r="B679" s="1" t="s">
        <v>9562</v>
      </c>
      <c r="C679">
        <v>1401</v>
      </c>
      <c r="D679" s="1" t="s">
        <v>9563</v>
      </c>
      <c r="E679">
        <v>140101</v>
      </c>
      <c r="F679" s="1" t="s">
        <v>9564</v>
      </c>
      <c r="G679">
        <v>140101112</v>
      </c>
      <c r="H679">
        <v>112</v>
      </c>
      <c r="I679" s="1" t="s">
        <v>10120</v>
      </c>
      <c r="J679" s="1" t="s">
        <v>10121</v>
      </c>
      <c r="K679" s="1" t="s">
        <v>10122</v>
      </c>
      <c r="L679" s="1" t="s">
        <v>10123</v>
      </c>
      <c r="M679" s="1" t="s">
        <v>10124</v>
      </c>
      <c r="N679" s="1">
        <f>+Categorias[[#This Row],[Id_producto]]</f>
        <v>140101</v>
      </c>
      <c r="O679" s="1">
        <f>+Categorias[[#This Row],[Id_categoría]]</f>
        <v>140101112</v>
      </c>
    </row>
    <row r="680" spans="1:15" hidden="1" x14ac:dyDescent="0.3">
      <c r="A680">
        <v>14</v>
      </c>
      <c r="B680" s="1" t="s">
        <v>9562</v>
      </c>
      <c r="C680">
        <v>1401</v>
      </c>
      <c r="D680" s="1" t="s">
        <v>9563</v>
      </c>
      <c r="E680">
        <v>140101</v>
      </c>
      <c r="F680" s="1" t="s">
        <v>9564</v>
      </c>
      <c r="G680">
        <v>140101113</v>
      </c>
      <c r="H680">
        <v>113</v>
      </c>
      <c r="I680" s="1" t="s">
        <v>10125</v>
      </c>
      <c r="J680" s="1" t="s">
        <v>10126</v>
      </c>
      <c r="K680" s="1" t="s">
        <v>10127</v>
      </c>
      <c r="L680" s="1" t="s">
        <v>10128</v>
      </c>
      <c r="M680" s="1" t="s">
        <v>10129</v>
      </c>
      <c r="N680" s="1">
        <f>+Categorias[[#This Row],[Id_producto]]</f>
        <v>140101</v>
      </c>
      <c r="O680" s="1">
        <f>+Categorias[[#This Row],[Id_categoría]]</f>
        <v>140101113</v>
      </c>
    </row>
    <row r="681" spans="1:15" hidden="1" x14ac:dyDescent="0.3">
      <c r="A681">
        <v>14</v>
      </c>
      <c r="B681" s="1" t="s">
        <v>9562</v>
      </c>
      <c r="C681">
        <v>1401</v>
      </c>
      <c r="D681" s="1" t="s">
        <v>9563</v>
      </c>
      <c r="E681">
        <v>140101</v>
      </c>
      <c r="F681" s="1" t="s">
        <v>9564</v>
      </c>
      <c r="G681">
        <v>140101114</v>
      </c>
      <c r="H681">
        <v>114</v>
      </c>
      <c r="I681" s="1" t="s">
        <v>10130</v>
      </c>
      <c r="J681" s="1" t="s">
        <v>10131</v>
      </c>
      <c r="K681" s="1" t="s">
        <v>10132</v>
      </c>
      <c r="L681" s="1" t="s">
        <v>10133</v>
      </c>
      <c r="M681" s="1" t="s">
        <v>10134</v>
      </c>
      <c r="N681" s="1">
        <f>+Categorias[[#This Row],[Id_producto]]</f>
        <v>140101</v>
      </c>
      <c r="O681" s="1">
        <f>+Categorias[[#This Row],[Id_categoría]]</f>
        <v>140101114</v>
      </c>
    </row>
    <row r="682" spans="1:15" hidden="1" x14ac:dyDescent="0.3">
      <c r="A682">
        <v>14</v>
      </c>
      <c r="B682" s="1" t="s">
        <v>9562</v>
      </c>
      <c r="C682">
        <v>1401</v>
      </c>
      <c r="D682" s="1" t="s">
        <v>9563</v>
      </c>
      <c r="E682">
        <v>140101</v>
      </c>
      <c r="F682" s="1" t="s">
        <v>9564</v>
      </c>
      <c r="G682">
        <v>140101115</v>
      </c>
      <c r="H682">
        <v>115</v>
      </c>
      <c r="I682" s="1" t="s">
        <v>10135</v>
      </c>
      <c r="J682" s="1" t="s">
        <v>10136</v>
      </c>
      <c r="K682" s="1" t="s">
        <v>10137</v>
      </c>
      <c r="L682" s="1" t="s">
        <v>10138</v>
      </c>
      <c r="M682" s="1" t="s">
        <v>10139</v>
      </c>
      <c r="N682" s="1">
        <f>+Categorias[[#This Row],[Id_producto]]</f>
        <v>140101</v>
      </c>
      <c r="O682" s="1">
        <f>+Categorias[[#This Row],[Id_categoría]]</f>
        <v>140101115</v>
      </c>
    </row>
    <row r="683" spans="1:15" hidden="1" x14ac:dyDescent="0.3">
      <c r="A683">
        <v>14</v>
      </c>
      <c r="B683" s="1" t="s">
        <v>9562</v>
      </c>
      <c r="C683">
        <v>1401</v>
      </c>
      <c r="D683" s="1" t="s">
        <v>9563</v>
      </c>
      <c r="E683">
        <v>140101</v>
      </c>
      <c r="F683" s="1" t="s">
        <v>9564</v>
      </c>
      <c r="G683">
        <v>140101116</v>
      </c>
      <c r="H683">
        <v>116</v>
      </c>
      <c r="I683" s="1" t="s">
        <v>10140</v>
      </c>
      <c r="J683" s="1" t="s">
        <v>10141</v>
      </c>
      <c r="K683" s="1" t="s">
        <v>10142</v>
      </c>
      <c r="L683" s="1" t="s">
        <v>10143</v>
      </c>
      <c r="M683" s="1" t="s">
        <v>10144</v>
      </c>
      <c r="N683" s="1">
        <f>+Categorias[[#This Row],[Id_producto]]</f>
        <v>140101</v>
      </c>
      <c r="O683" s="1">
        <f>+Categorias[[#This Row],[Id_categoría]]</f>
        <v>140101116</v>
      </c>
    </row>
    <row r="684" spans="1:15" hidden="1" x14ac:dyDescent="0.3">
      <c r="A684">
        <v>14</v>
      </c>
      <c r="B684" s="1" t="s">
        <v>9562</v>
      </c>
      <c r="C684">
        <v>1401</v>
      </c>
      <c r="D684" s="1" t="s">
        <v>9563</v>
      </c>
      <c r="E684">
        <v>140101</v>
      </c>
      <c r="F684" s="1" t="s">
        <v>9564</v>
      </c>
      <c r="G684">
        <v>140101117</v>
      </c>
      <c r="H684">
        <v>117</v>
      </c>
      <c r="I684" s="1" t="s">
        <v>10145</v>
      </c>
      <c r="J684" s="1" t="s">
        <v>10146</v>
      </c>
      <c r="K684" s="1" t="s">
        <v>10147</v>
      </c>
      <c r="L684" s="1" t="s">
        <v>10148</v>
      </c>
      <c r="M684" s="1" t="s">
        <v>10149</v>
      </c>
      <c r="N684" s="1">
        <f>+Categorias[[#This Row],[Id_producto]]</f>
        <v>140101</v>
      </c>
      <c r="O684" s="1">
        <f>+Categorias[[#This Row],[Id_categoría]]</f>
        <v>140101117</v>
      </c>
    </row>
    <row r="685" spans="1:15" hidden="1" x14ac:dyDescent="0.3">
      <c r="A685">
        <v>14</v>
      </c>
      <c r="B685" s="1" t="s">
        <v>9562</v>
      </c>
      <c r="C685">
        <v>1401</v>
      </c>
      <c r="D685" s="1" t="s">
        <v>9563</v>
      </c>
      <c r="E685">
        <v>140101</v>
      </c>
      <c r="F685" s="1" t="s">
        <v>9564</v>
      </c>
      <c r="G685">
        <v>140101118</v>
      </c>
      <c r="H685">
        <v>118</v>
      </c>
      <c r="I685" s="1" t="s">
        <v>10150</v>
      </c>
      <c r="J685" s="1" t="s">
        <v>10151</v>
      </c>
      <c r="K685" s="1" t="s">
        <v>10152</v>
      </c>
      <c r="L685" s="1" t="s">
        <v>10153</v>
      </c>
      <c r="M685" s="1" t="s">
        <v>10154</v>
      </c>
      <c r="N685" s="1">
        <f>+Categorias[[#This Row],[Id_producto]]</f>
        <v>140101</v>
      </c>
      <c r="O685" s="1">
        <f>+Categorias[[#This Row],[Id_categoría]]</f>
        <v>140101118</v>
      </c>
    </row>
    <row r="686" spans="1:15" hidden="1" x14ac:dyDescent="0.3">
      <c r="A686">
        <v>14</v>
      </c>
      <c r="B686" s="1" t="s">
        <v>9562</v>
      </c>
      <c r="C686">
        <v>1401</v>
      </c>
      <c r="D686" s="1" t="s">
        <v>9563</v>
      </c>
      <c r="E686">
        <v>140101</v>
      </c>
      <c r="F686" s="1" t="s">
        <v>9564</v>
      </c>
      <c r="G686">
        <v>140101119</v>
      </c>
      <c r="H686">
        <v>119</v>
      </c>
      <c r="I686" s="1" t="s">
        <v>10155</v>
      </c>
      <c r="J686" s="1" t="s">
        <v>10156</v>
      </c>
      <c r="K686" s="1" t="s">
        <v>10157</v>
      </c>
      <c r="L686" s="1" t="s">
        <v>10158</v>
      </c>
      <c r="M686" s="1" t="s">
        <v>10159</v>
      </c>
      <c r="N686" s="1">
        <f>+Categorias[[#This Row],[Id_producto]]</f>
        <v>140101</v>
      </c>
      <c r="O686" s="1">
        <f>+Categorias[[#This Row],[Id_categoría]]</f>
        <v>140101119</v>
      </c>
    </row>
    <row r="687" spans="1:15" hidden="1" x14ac:dyDescent="0.3">
      <c r="A687">
        <v>14</v>
      </c>
      <c r="B687" s="1" t="s">
        <v>9562</v>
      </c>
      <c r="C687">
        <v>1401</v>
      </c>
      <c r="D687" s="1" t="s">
        <v>9563</v>
      </c>
      <c r="E687">
        <v>140101</v>
      </c>
      <c r="F687" s="1" t="s">
        <v>9564</v>
      </c>
      <c r="G687">
        <v>140101120</v>
      </c>
      <c r="H687">
        <v>120</v>
      </c>
      <c r="I687" s="1" t="s">
        <v>10160</v>
      </c>
      <c r="J687" s="1" t="s">
        <v>10161</v>
      </c>
      <c r="K687" s="1" t="s">
        <v>10162</v>
      </c>
      <c r="L687" s="1" t="s">
        <v>10163</v>
      </c>
      <c r="M687" s="1" t="s">
        <v>10164</v>
      </c>
      <c r="N687" s="1">
        <f>+Categorias[[#This Row],[Id_producto]]</f>
        <v>140101</v>
      </c>
      <c r="O687" s="1">
        <f>+Categorias[[#This Row],[Id_categoría]]</f>
        <v>140101120</v>
      </c>
    </row>
    <row r="688" spans="1:15" hidden="1" x14ac:dyDescent="0.3">
      <c r="A688">
        <v>14</v>
      </c>
      <c r="B688" s="1" t="s">
        <v>9562</v>
      </c>
      <c r="C688">
        <v>1401</v>
      </c>
      <c r="D688" s="1" t="s">
        <v>9563</v>
      </c>
      <c r="E688">
        <v>140101</v>
      </c>
      <c r="F688" s="1" t="s">
        <v>9564</v>
      </c>
      <c r="G688">
        <v>140101121</v>
      </c>
      <c r="H688">
        <v>121</v>
      </c>
      <c r="I688" s="1" t="s">
        <v>10165</v>
      </c>
      <c r="J688" s="1" t="s">
        <v>10166</v>
      </c>
      <c r="K688" s="1" t="s">
        <v>10167</v>
      </c>
      <c r="L688" s="1" t="s">
        <v>10168</v>
      </c>
      <c r="M688" s="1" t="s">
        <v>10169</v>
      </c>
      <c r="N688" s="1">
        <f>+Categorias[[#This Row],[Id_producto]]</f>
        <v>140101</v>
      </c>
      <c r="O688" s="1">
        <f>+Categorias[[#This Row],[Id_categoría]]</f>
        <v>140101121</v>
      </c>
    </row>
    <row r="689" spans="1:15" hidden="1" x14ac:dyDescent="0.3">
      <c r="A689">
        <v>14</v>
      </c>
      <c r="B689" s="1" t="s">
        <v>9562</v>
      </c>
      <c r="C689">
        <v>1401</v>
      </c>
      <c r="D689" s="1" t="s">
        <v>9563</v>
      </c>
      <c r="E689">
        <v>140101</v>
      </c>
      <c r="F689" s="1" t="s">
        <v>9564</v>
      </c>
      <c r="G689">
        <v>140101122</v>
      </c>
      <c r="H689">
        <v>122</v>
      </c>
      <c r="I689" s="1" t="s">
        <v>10170</v>
      </c>
      <c r="J689" s="1" t="s">
        <v>10171</v>
      </c>
      <c r="K689" s="1" t="s">
        <v>10172</v>
      </c>
      <c r="L689" s="1" t="s">
        <v>10173</v>
      </c>
      <c r="M689" s="1" t="s">
        <v>10174</v>
      </c>
      <c r="N689" s="1">
        <f>+Categorias[[#This Row],[Id_producto]]</f>
        <v>140101</v>
      </c>
      <c r="O689" s="1">
        <f>+Categorias[[#This Row],[Id_categoría]]</f>
        <v>140101122</v>
      </c>
    </row>
    <row r="690" spans="1:15" hidden="1" x14ac:dyDescent="0.3">
      <c r="A690">
        <v>14</v>
      </c>
      <c r="B690" s="1" t="s">
        <v>9562</v>
      </c>
      <c r="C690">
        <v>1401</v>
      </c>
      <c r="D690" s="1" t="s">
        <v>9563</v>
      </c>
      <c r="E690">
        <v>140101</v>
      </c>
      <c r="F690" s="1" t="s">
        <v>9564</v>
      </c>
      <c r="G690">
        <v>140101123</v>
      </c>
      <c r="H690">
        <v>123</v>
      </c>
      <c r="I690" s="1" t="s">
        <v>10175</v>
      </c>
      <c r="J690" s="1" t="s">
        <v>10176</v>
      </c>
      <c r="K690" s="1" t="s">
        <v>10177</v>
      </c>
      <c r="L690" s="1" t="s">
        <v>10178</v>
      </c>
      <c r="M690" s="1" t="s">
        <v>10179</v>
      </c>
      <c r="N690" s="1">
        <f>+Categorias[[#This Row],[Id_producto]]</f>
        <v>140101</v>
      </c>
      <c r="O690" s="1">
        <f>+Categorias[[#This Row],[Id_categoría]]</f>
        <v>140101123</v>
      </c>
    </row>
    <row r="691" spans="1:15" hidden="1" x14ac:dyDescent="0.3">
      <c r="A691">
        <v>14</v>
      </c>
      <c r="B691" s="1" t="s">
        <v>9562</v>
      </c>
      <c r="C691">
        <v>1401</v>
      </c>
      <c r="D691" s="1" t="s">
        <v>9563</v>
      </c>
      <c r="E691">
        <v>140101</v>
      </c>
      <c r="F691" s="1" t="s">
        <v>9564</v>
      </c>
      <c r="G691">
        <v>140101124</v>
      </c>
      <c r="H691">
        <v>124</v>
      </c>
      <c r="I691" s="1" t="s">
        <v>10180</v>
      </c>
      <c r="J691" s="1" t="s">
        <v>10181</v>
      </c>
      <c r="K691" s="1" t="s">
        <v>10182</v>
      </c>
      <c r="L691" s="1" t="s">
        <v>10183</v>
      </c>
      <c r="M691" s="1" t="s">
        <v>10184</v>
      </c>
      <c r="N691" s="1">
        <f>+Categorias[[#This Row],[Id_producto]]</f>
        <v>140101</v>
      </c>
      <c r="O691" s="1">
        <f>+Categorias[[#This Row],[Id_categoría]]</f>
        <v>140101124</v>
      </c>
    </row>
    <row r="692" spans="1:15" hidden="1" x14ac:dyDescent="0.3">
      <c r="A692">
        <v>14</v>
      </c>
      <c r="B692" s="1" t="s">
        <v>9562</v>
      </c>
      <c r="C692">
        <v>1401</v>
      </c>
      <c r="D692" s="1" t="s">
        <v>9563</v>
      </c>
      <c r="E692">
        <v>140101</v>
      </c>
      <c r="F692" s="1" t="s">
        <v>9564</v>
      </c>
      <c r="G692">
        <v>140101125</v>
      </c>
      <c r="H692">
        <v>125</v>
      </c>
      <c r="I692" s="1" t="s">
        <v>10185</v>
      </c>
      <c r="J692" s="1" t="s">
        <v>10186</v>
      </c>
      <c r="K692" s="1" t="s">
        <v>10187</v>
      </c>
      <c r="L692" s="1" t="s">
        <v>10188</v>
      </c>
      <c r="M692" s="1" t="s">
        <v>10189</v>
      </c>
      <c r="N692" s="1">
        <f>+Categorias[[#This Row],[Id_producto]]</f>
        <v>140101</v>
      </c>
      <c r="O692" s="1">
        <f>+Categorias[[#This Row],[Id_categoría]]</f>
        <v>140101125</v>
      </c>
    </row>
    <row r="693" spans="1:15" hidden="1" x14ac:dyDescent="0.3">
      <c r="A693">
        <v>14</v>
      </c>
      <c r="B693" s="1" t="s">
        <v>9562</v>
      </c>
      <c r="C693">
        <v>1401</v>
      </c>
      <c r="D693" s="1" t="s">
        <v>9563</v>
      </c>
      <c r="E693">
        <v>140101</v>
      </c>
      <c r="F693" s="1" t="s">
        <v>9564</v>
      </c>
      <c r="G693">
        <v>140101126</v>
      </c>
      <c r="H693">
        <v>126</v>
      </c>
      <c r="I693" s="1" t="s">
        <v>10190</v>
      </c>
      <c r="J693" s="1" t="s">
        <v>10191</v>
      </c>
      <c r="K693" s="1" t="s">
        <v>10192</v>
      </c>
      <c r="L693" s="1" t="s">
        <v>10193</v>
      </c>
      <c r="M693" s="1" t="s">
        <v>10194</v>
      </c>
      <c r="N693" s="1">
        <f>+Categorias[[#This Row],[Id_producto]]</f>
        <v>140101</v>
      </c>
      <c r="O693" s="1">
        <f>+Categorias[[#This Row],[Id_categoría]]</f>
        <v>140101126</v>
      </c>
    </row>
    <row r="694" spans="1:15" hidden="1" x14ac:dyDescent="0.3">
      <c r="A694">
        <v>14</v>
      </c>
      <c r="B694" s="1" t="s">
        <v>9562</v>
      </c>
      <c r="C694">
        <v>1401</v>
      </c>
      <c r="D694" s="1" t="s">
        <v>9563</v>
      </c>
      <c r="E694">
        <v>140101</v>
      </c>
      <c r="F694" s="1" t="s">
        <v>9564</v>
      </c>
      <c r="G694">
        <v>140101127</v>
      </c>
      <c r="H694">
        <v>127</v>
      </c>
      <c r="I694" s="1" t="s">
        <v>10195</v>
      </c>
      <c r="J694" s="1" t="s">
        <v>10196</v>
      </c>
      <c r="K694" s="1" t="s">
        <v>10197</v>
      </c>
      <c r="L694" s="1" t="s">
        <v>10198</v>
      </c>
      <c r="M694" s="1" t="s">
        <v>10199</v>
      </c>
      <c r="N694" s="1">
        <f>+Categorias[[#This Row],[Id_producto]]</f>
        <v>140101</v>
      </c>
      <c r="O694" s="1">
        <f>+Categorias[[#This Row],[Id_categoría]]</f>
        <v>140101127</v>
      </c>
    </row>
    <row r="695" spans="1:15" hidden="1" x14ac:dyDescent="0.3">
      <c r="A695">
        <v>14</v>
      </c>
      <c r="B695" s="1" t="s">
        <v>9562</v>
      </c>
      <c r="C695">
        <v>1401</v>
      </c>
      <c r="D695" s="1" t="s">
        <v>9563</v>
      </c>
      <c r="E695">
        <v>140101</v>
      </c>
      <c r="F695" s="1" t="s">
        <v>9564</v>
      </c>
      <c r="G695">
        <v>140101128</v>
      </c>
      <c r="H695">
        <v>128</v>
      </c>
      <c r="I695" s="1" t="s">
        <v>10200</v>
      </c>
      <c r="J695" s="1" t="s">
        <v>10201</v>
      </c>
      <c r="K695" s="1" t="s">
        <v>10202</v>
      </c>
      <c r="L695" s="1" t="s">
        <v>10203</v>
      </c>
      <c r="M695" s="1" t="s">
        <v>10204</v>
      </c>
      <c r="N695" s="1">
        <f>+Categorias[[#This Row],[Id_producto]]</f>
        <v>140101</v>
      </c>
      <c r="O695" s="1">
        <f>+Categorias[[#This Row],[Id_categoría]]</f>
        <v>140101128</v>
      </c>
    </row>
    <row r="696" spans="1:15" hidden="1" x14ac:dyDescent="0.3">
      <c r="A696">
        <v>14</v>
      </c>
      <c r="B696" s="1" t="s">
        <v>9562</v>
      </c>
      <c r="C696">
        <v>1401</v>
      </c>
      <c r="D696" s="1" t="s">
        <v>9563</v>
      </c>
      <c r="E696">
        <v>140101</v>
      </c>
      <c r="F696" s="1" t="s">
        <v>9564</v>
      </c>
      <c r="G696">
        <v>140101129</v>
      </c>
      <c r="H696">
        <v>129</v>
      </c>
      <c r="I696" s="1" t="s">
        <v>10205</v>
      </c>
      <c r="J696" s="1" t="s">
        <v>10206</v>
      </c>
      <c r="K696" s="1" t="s">
        <v>10207</v>
      </c>
      <c r="L696" s="1" t="s">
        <v>10208</v>
      </c>
      <c r="M696" s="1" t="s">
        <v>10209</v>
      </c>
      <c r="N696" s="1">
        <f>+Categorias[[#This Row],[Id_producto]]</f>
        <v>140101</v>
      </c>
      <c r="O696" s="1">
        <f>+Categorias[[#This Row],[Id_categoría]]</f>
        <v>140101129</v>
      </c>
    </row>
    <row r="697" spans="1:15" hidden="1" x14ac:dyDescent="0.3">
      <c r="A697">
        <v>14</v>
      </c>
      <c r="B697" s="1" t="s">
        <v>9562</v>
      </c>
      <c r="C697">
        <v>1401</v>
      </c>
      <c r="D697" s="1" t="s">
        <v>9563</v>
      </c>
      <c r="E697">
        <v>140101</v>
      </c>
      <c r="F697" s="1" t="s">
        <v>9564</v>
      </c>
      <c r="G697">
        <v>140101130</v>
      </c>
      <c r="H697">
        <v>130</v>
      </c>
      <c r="I697" s="1" t="s">
        <v>10210</v>
      </c>
      <c r="J697" s="1" t="s">
        <v>10211</v>
      </c>
      <c r="K697" s="1" t="s">
        <v>10212</v>
      </c>
      <c r="L697" s="1" t="s">
        <v>10213</v>
      </c>
      <c r="M697" s="1" t="s">
        <v>10214</v>
      </c>
      <c r="N697" s="1">
        <f>+Categorias[[#This Row],[Id_producto]]</f>
        <v>140101</v>
      </c>
      <c r="O697" s="1">
        <f>+Categorias[[#This Row],[Id_categoría]]</f>
        <v>140101130</v>
      </c>
    </row>
    <row r="698" spans="1:15" hidden="1" x14ac:dyDescent="0.3">
      <c r="A698">
        <v>14</v>
      </c>
      <c r="B698" s="1" t="s">
        <v>9562</v>
      </c>
      <c r="C698">
        <v>1401</v>
      </c>
      <c r="D698" s="1" t="s">
        <v>9563</v>
      </c>
      <c r="E698">
        <v>140101</v>
      </c>
      <c r="F698" s="1" t="s">
        <v>9564</v>
      </c>
      <c r="G698">
        <v>140101131</v>
      </c>
      <c r="H698">
        <v>131</v>
      </c>
      <c r="I698" s="1" t="s">
        <v>10215</v>
      </c>
      <c r="J698" s="1" t="s">
        <v>10216</v>
      </c>
      <c r="K698" s="1" t="s">
        <v>10217</v>
      </c>
      <c r="L698" s="1" t="s">
        <v>10218</v>
      </c>
      <c r="M698" s="1" t="s">
        <v>10219</v>
      </c>
      <c r="N698" s="1">
        <f>+Categorias[[#This Row],[Id_producto]]</f>
        <v>140101</v>
      </c>
      <c r="O698" s="1">
        <f>+Categorias[[#This Row],[Id_categoría]]</f>
        <v>140101131</v>
      </c>
    </row>
    <row r="699" spans="1:15" hidden="1" x14ac:dyDescent="0.3">
      <c r="A699">
        <v>14</v>
      </c>
      <c r="B699" s="1" t="s">
        <v>9562</v>
      </c>
      <c r="C699">
        <v>1401</v>
      </c>
      <c r="D699" s="1" t="s">
        <v>9563</v>
      </c>
      <c r="E699">
        <v>140101</v>
      </c>
      <c r="F699" s="1" t="s">
        <v>9564</v>
      </c>
      <c r="G699">
        <v>140101132</v>
      </c>
      <c r="H699">
        <v>132</v>
      </c>
      <c r="I699" s="1" t="s">
        <v>10220</v>
      </c>
      <c r="J699" s="1" t="s">
        <v>10221</v>
      </c>
      <c r="K699" s="1" t="s">
        <v>10222</v>
      </c>
      <c r="L699" s="1" t="s">
        <v>10223</v>
      </c>
      <c r="M699" s="1" t="s">
        <v>10224</v>
      </c>
      <c r="N699" s="1">
        <f>+Categorias[[#This Row],[Id_producto]]</f>
        <v>140101</v>
      </c>
      <c r="O699" s="1">
        <f>+Categorias[[#This Row],[Id_categoría]]</f>
        <v>140101132</v>
      </c>
    </row>
    <row r="700" spans="1:15" hidden="1" x14ac:dyDescent="0.3">
      <c r="A700">
        <v>14</v>
      </c>
      <c r="B700" s="1" t="s">
        <v>9562</v>
      </c>
      <c r="C700">
        <v>1401</v>
      </c>
      <c r="D700" s="1" t="s">
        <v>9563</v>
      </c>
      <c r="E700">
        <v>140101</v>
      </c>
      <c r="F700" s="1" t="s">
        <v>9564</v>
      </c>
      <c r="G700">
        <v>140101133</v>
      </c>
      <c r="H700">
        <v>133</v>
      </c>
      <c r="I700" s="1" t="s">
        <v>10225</v>
      </c>
      <c r="J700" s="1" t="s">
        <v>10226</v>
      </c>
      <c r="K700" s="1" t="s">
        <v>10227</v>
      </c>
      <c r="L700" s="1" t="s">
        <v>10228</v>
      </c>
      <c r="M700" s="1" t="s">
        <v>10229</v>
      </c>
      <c r="N700" s="1">
        <f>+Categorias[[#This Row],[Id_producto]]</f>
        <v>140101</v>
      </c>
      <c r="O700" s="1">
        <f>+Categorias[[#This Row],[Id_categoría]]</f>
        <v>140101133</v>
      </c>
    </row>
    <row r="701" spans="1:15" hidden="1" x14ac:dyDescent="0.3">
      <c r="A701">
        <v>14</v>
      </c>
      <c r="B701" s="1" t="s">
        <v>9562</v>
      </c>
      <c r="C701">
        <v>1401</v>
      </c>
      <c r="D701" s="1" t="s">
        <v>9563</v>
      </c>
      <c r="E701">
        <v>140101</v>
      </c>
      <c r="F701" s="1" t="s">
        <v>9564</v>
      </c>
      <c r="G701">
        <v>140101134</v>
      </c>
      <c r="H701">
        <v>134</v>
      </c>
      <c r="I701" s="1" t="s">
        <v>10230</v>
      </c>
      <c r="J701" s="1" t="s">
        <v>10231</v>
      </c>
      <c r="K701" s="1" t="s">
        <v>10232</v>
      </c>
      <c r="L701" s="1" t="s">
        <v>10233</v>
      </c>
      <c r="M701" s="1" t="s">
        <v>10234</v>
      </c>
      <c r="N701" s="1">
        <f>+Categorias[[#This Row],[Id_producto]]</f>
        <v>140101</v>
      </c>
      <c r="O701" s="1">
        <f>+Categorias[[#This Row],[Id_categoría]]</f>
        <v>140101134</v>
      </c>
    </row>
    <row r="702" spans="1:15" hidden="1" x14ac:dyDescent="0.3">
      <c r="A702">
        <v>14</v>
      </c>
      <c r="B702" s="1" t="s">
        <v>9562</v>
      </c>
      <c r="C702">
        <v>1401</v>
      </c>
      <c r="D702" s="1" t="s">
        <v>9563</v>
      </c>
      <c r="E702">
        <v>140101</v>
      </c>
      <c r="F702" s="1" t="s">
        <v>9564</v>
      </c>
      <c r="G702">
        <v>140101135</v>
      </c>
      <c r="H702">
        <v>135</v>
      </c>
      <c r="I702" s="1" t="s">
        <v>10235</v>
      </c>
      <c r="J702" s="1" t="s">
        <v>10236</v>
      </c>
      <c r="K702" s="1" t="s">
        <v>10237</v>
      </c>
      <c r="L702" s="1" t="s">
        <v>10238</v>
      </c>
      <c r="M702" s="1" t="s">
        <v>10239</v>
      </c>
      <c r="N702" s="1">
        <f>+Categorias[[#This Row],[Id_producto]]</f>
        <v>140101</v>
      </c>
      <c r="O702" s="1">
        <f>+Categorias[[#This Row],[Id_categoría]]</f>
        <v>140101135</v>
      </c>
    </row>
    <row r="703" spans="1:15" hidden="1" x14ac:dyDescent="0.3">
      <c r="A703">
        <v>14</v>
      </c>
      <c r="B703" s="1" t="s">
        <v>9562</v>
      </c>
      <c r="C703">
        <v>1401</v>
      </c>
      <c r="D703" s="1" t="s">
        <v>9563</v>
      </c>
      <c r="E703">
        <v>140101</v>
      </c>
      <c r="F703" s="1" t="s">
        <v>9564</v>
      </c>
      <c r="G703">
        <v>140101136</v>
      </c>
      <c r="H703">
        <v>136</v>
      </c>
      <c r="I703" s="1" t="s">
        <v>10240</v>
      </c>
      <c r="J703" s="1" t="s">
        <v>10241</v>
      </c>
      <c r="K703" s="1" t="s">
        <v>10242</v>
      </c>
      <c r="L703" s="1" t="s">
        <v>10243</v>
      </c>
      <c r="M703" s="1" t="s">
        <v>10244</v>
      </c>
      <c r="N703" s="1">
        <f>+Categorias[[#This Row],[Id_producto]]</f>
        <v>140101</v>
      </c>
      <c r="O703" s="1">
        <f>+Categorias[[#This Row],[Id_categoría]]</f>
        <v>140101136</v>
      </c>
    </row>
    <row r="704" spans="1:15" hidden="1" x14ac:dyDescent="0.3">
      <c r="A704">
        <v>14</v>
      </c>
      <c r="B704" s="1" t="s">
        <v>9562</v>
      </c>
      <c r="C704">
        <v>1401</v>
      </c>
      <c r="D704" s="1" t="s">
        <v>9563</v>
      </c>
      <c r="E704">
        <v>140101</v>
      </c>
      <c r="F704" s="1" t="s">
        <v>9564</v>
      </c>
      <c r="G704">
        <v>140101137</v>
      </c>
      <c r="H704">
        <v>137</v>
      </c>
      <c r="I704" s="1" t="s">
        <v>10245</v>
      </c>
      <c r="J704" s="1" t="s">
        <v>10246</v>
      </c>
      <c r="K704" s="1" t="s">
        <v>10247</v>
      </c>
      <c r="L704" s="1" t="s">
        <v>10248</v>
      </c>
      <c r="M704" s="1" t="s">
        <v>10249</v>
      </c>
      <c r="N704" s="1">
        <f>+Categorias[[#This Row],[Id_producto]]</f>
        <v>140101</v>
      </c>
      <c r="O704" s="1">
        <f>+Categorias[[#This Row],[Id_categoría]]</f>
        <v>140101137</v>
      </c>
    </row>
    <row r="705" spans="1:15" hidden="1" x14ac:dyDescent="0.3">
      <c r="A705">
        <v>14</v>
      </c>
      <c r="B705" s="1" t="s">
        <v>9562</v>
      </c>
      <c r="C705">
        <v>1401</v>
      </c>
      <c r="D705" s="1" t="s">
        <v>9563</v>
      </c>
      <c r="E705">
        <v>140101</v>
      </c>
      <c r="F705" s="1" t="s">
        <v>9564</v>
      </c>
      <c r="G705">
        <v>140101138</v>
      </c>
      <c r="H705">
        <v>138</v>
      </c>
      <c r="I705" s="1" t="s">
        <v>10250</v>
      </c>
      <c r="J705" s="1" t="s">
        <v>10251</v>
      </c>
      <c r="K705" s="1" t="s">
        <v>10252</v>
      </c>
      <c r="L705" s="1" t="s">
        <v>10253</v>
      </c>
      <c r="M705" s="1" t="s">
        <v>10254</v>
      </c>
      <c r="N705" s="1">
        <f>+Categorias[[#This Row],[Id_producto]]</f>
        <v>140101</v>
      </c>
      <c r="O705" s="1">
        <f>+Categorias[[#This Row],[Id_categoría]]</f>
        <v>140101138</v>
      </c>
    </row>
    <row r="706" spans="1:15" hidden="1" x14ac:dyDescent="0.3">
      <c r="A706">
        <v>14</v>
      </c>
      <c r="B706" s="1" t="s">
        <v>9562</v>
      </c>
      <c r="C706">
        <v>1401</v>
      </c>
      <c r="D706" s="1" t="s">
        <v>9563</v>
      </c>
      <c r="E706">
        <v>140101</v>
      </c>
      <c r="F706" s="1" t="s">
        <v>9564</v>
      </c>
      <c r="G706">
        <v>140101139</v>
      </c>
      <c r="H706">
        <v>139</v>
      </c>
      <c r="I706" s="1" t="s">
        <v>10255</v>
      </c>
      <c r="J706" s="1" t="s">
        <v>10256</v>
      </c>
      <c r="K706" s="1" t="s">
        <v>10257</v>
      </c>
      <c r="L706" s="1" t="s">
        <v>10258</v>
      </c>
      <c r="M706" s="1" t="s">
        <v>10259</v>
      </c>
      <c r="N706" s="1">
        <f>+Categorias[[#This Row],[Id_producto]]</f>
        <v>140101</v>
      </c>
      <c r="O706" s="1">
        <f>+Categorias[[#This Row],[Id_categoría]]</f>
        <v>140101139</v>
      </c>
    </row>
    <row r="707" spans="1:15" hidden="1" x14ac:dyDescent="0.3">
      <c r="A707">
        <v>14</v>
      </c>
      <c r="B707" s="1" t="s">
        <v>9562</v>
      </c>
      <c r="C707">
        <v>1401</v>
      </c>
      <c r="D707" s="1" t="s">
        <v>9563</v>
      </c>
      <c r="E707">
        <v>140101</v>
      </c>
      <c r="F707" s="1" t="s">
        <v>9564</v>
      </c>
      <c r="G707">
        <v>140101140</v>
      </c>
      <c r="H707">
        <v>140</v>
      </c>
      <c r="I707" s="1" t="s">
        <v>10260</v>
      </c>
      <c r="J707" s="1" t="s">
        <v>10261</v>
      </c>
      <c r="K707" s="1" t="s">
        <v>10262</v>
      </c>
      <c r="L707" s="1" t="s">
        <v>10263</v>
      </c>
      <c r="M707" s="1" t="s">
        <v>10264</v>
      </c>
      <c r="N707" s="1">
        <f>+Categorias[[#This Row],[Id_producto]]</f>
        <v>140101</v>
      </c>
      <c r="O707" s="1">
        <f>+Categorias[[#This Row],[Id_categoría]]</f>
        <v>140101140</v>
      </c>
    </row>
    <row r="708" spans="1:15" hidden="1" x14ac:dyDescent="0.3">
      <c r="A708">
        <v>14</v>
      </c>
      <c r="B708" s="1" t="s">
        <v>9562</v>
      </c>
      <c r="C708">
        <v>1401</v>
      </c>
      <c r="D708" s="1" t="s">
        <v>9563</v>
      </c>
      <c r="E708">
        <v>140101</v>
      </c>
      <c r="F708" s="1" t="s">
        <v>9564</v>
      </c>
      <c r="G708">
        <v>140101141</v>
      </c>
      <c r="H708">
        <v>141</v>
      </c>
      <c r="I708" s="1" t="s">
        <v>10265</v>
      </c>
      <c r="J708" s="1" t="s">
        <v>10266</v>
      </c>
      <c r="K708" s="1" t="s">
        <v>10267</v>
      </c>
      <c r="L708" s="1" t="s">
        <v>10268</v>
      </c>
      <c r="M708" s="1" t="s">
        <v>10269</v>
      </c>
      <c r="N708" s="1">
        <f>+Categorias[[#This Row],[Id_producto]]</f>
        <v>140101</v>
      </c>
      <c r="O708" s="1">
        <f>+Categorias[[#This Row],[Id_categoría]]</f>
        <v>140101141</v>
      </c>
    </row>
    <row r="709" spans="1:15" hidden="1" x14ac:dyDescent="0.3">
      <c r="A709">
        <v>14</v>
      </c>
      <c r="B709" s="1" t="s">
        <v>9562</v>
      </c>
      <c r="C709">
        <v>1401</v>
      </c>
      <c r="D709" s="1" t="s">
        <v>9563</v>
      </c>
      <c r="E709">
        <v>140101</v>
      </c>
      <c r="F709" s="1" t="s">
        <v>9564</v>
      </c>
      <c r="G709">
        <v>140101142</v>
      </c>
      <c r="H709">
        <v>142</v>
      </c>
      <c r="I709" s="1" t="s">
        <v>10270</v>
      </c>
      <c r="J709" s="1" t="s">
        <v>10271</v>
      </c>
      <c r="K709" s="1" t="s">
        <v>10272</v>
      </c>
      <c r="L709" s="1" t="s">
        <v>10273</v>
      </c>
      <c r="M709" s="1" t="s">
        <v>10274</v>
      </c>
      <c r="N709" s="1">
        <f>+Categorias[[#This Row],[Id_producto]]</f>
        <v>140101</v>
      </c>
      <c r="O709" s="1">
        <f>+Categorias[[#This Row],[Id_categoría]]</f>
        <v>140101142</v>
      </c>
    </row>
    <row r="710" spans="1:15" hidden="1" x14ac:dyDescent="0.3">
      <c r="A710">
        <v>14</v>
      </c>
      <c r="B710" s="1" t="s">
        <v>9562</v>
      </c>
      <c r="C710">
        <v>1401</v>
      </c>
      <c r="D710" s="1" t="s">
        <v>9563</v>
      </c>
      <c r="E710">
        <v>140101</v>
      </c>
      <c r="F710" s="1" t="s">
        <v>9564</v>
      </c>
      <c r="G710">
        <v>140101143</v>
      </c>
      <c r="H710">
        <v>143</v>
      </c>
      <c r="I710" s="1" t="s">
        <v>10275</v>
      </c>
      <c r="J710" s="1" t="s">
        <v>10276</v>
      </c>
      <c r="K710" s="1" t="s">
        <v>10277</v>
      </c>
      <c r="L710" s="1" t="s">
        <v>10278</v>
      </c>
      <c r="M710" s="1" t="s">
        <v>10279</v>
      </c>
      <c r="N710" s="1">
        <f>+Categorias[[#This Row],[Id_producto]]</f>
        <v>140101</v>
      </c>
      <c r="O710" s="1">
        <f>+Categorias[[#This Row],[Id_categoría]]</f>
        <v>140101143</v>
      </c>
    </row>
    <row r="711" spans="1:15" hidden="1" x14ac:dyDescent="0.3">
      <c r="A711">
        <v>14</v>
      </c>
      <c r="B711" s="1" t="s">
        <v>9562</v>
      </c>
      <c r="C711">
        <v>1401</v>
      </c>
      <c r="D711" s="1" t="s">
        <v>9563</v>
      </c>
      <c r="E711">
        <v>140101</v>
      </c>
      <c r="F711" s="1" t="s">
        <v>9564</v>
      </c>
      <c r="G711">
        <v>140101144</v>
      </c>
      <c r="H711">
        <v>144</v>
      </c>
      <c r="I711" s="1" t="s">
        <v>10280</v>
      </c>
      <c r="J711" s="1" t="s">
        <v>10281</v>
      </c>
      <c r="K711" s="1" t="s">
        <v>10282</v>
      </c>
      <c r="L711" s="1" t="s">
        <v>10283</v>
      </c>
      <c r="M711" s="1" t="s">
        <v>10284</v>
      </c>
      <c r="N711" s="1">
        <f>+Categorias[[#This Row],[Id_producto]]</f>
        <v>140101</v>
      </c>
      <c r="O711" s="1">
        <f>+Categorias[[#This Row],[Id_categoría]]</f>
        <v>140101144</v>
      </c>
    </row>
    <row r="712" spans="1:15" hidden="1" x14ac:dyDescent="0.3">
      <c r="A712">
        <v>14</v>
      </c>
      <c r="B712" s="1" t="s">
        <v>9562</v>
      </c>
      <c r="C712">
        <v>1401</v>
      </c>
      <c r="D712" s="1" t="s">
        <v>9563</v>
      </c>
      <c r="E712">
        <v>140101</v>
      </c>
      <c r="F712" s="1" t="s">
        <v>9564</v>
      </c>
      <c r="G712">
        <v>140101145</v>
      </c>
      <c r="H712">
        <v>145</v>
      </c>
      <c r="I712" s="1" t="s">
        <v>10285</v>
      </c>
      <c r="J712" s="1" t="s">
        <v>10286</v>
      </c>
      <c r="K712" s="1" t="s">
        <v>10287</v>
      </c>
      <c r="L712" s="1" t="s">
        <v>10288</v>
      </c>
      <c r="M712" s="1" t="s">
        <v>10289</v>
      </c>
      <c r="N712" s="1">
        <f>+Categorias[[#This Row],[Id_producto]]</f>
        <v>140101</v>
      </c>
      <c r="O712" s="1">
        <f>+Categorias[[#This Row],[Id_categoría]]</f>
        <v>140101145</v>
      </c>
    </row>
    <row r="713" spans="1:15" hidden="1" x14ac:dyDescent="0.3">
      <c r="A713">
        <v>14</v>
      </c>
      <c r="B713" s="1" t="s">
        <v>9562</v>
      </c>
      <c r="C713">
        <v>1401</v>
      </c>
      <c r="D713" s="1" t="s">
        <v>9563</v>
      </c>
      <c r="E713">
        <v>140101</v>
      </c>
      <c r="F713" s="1" t="s">
        <v>9564</v>
      </c>
      <c r="G713">
        <v>140101146</v>
      </c>
      <c r="H713">
        <v>146</v>
      </c>
      <c r="I713" s="1" t="s">
        <v>10290</v>
      </c>
      <c r="J713" s="1" t="s">
        <v>10291</v>
      </c>
      <c r="K713" s="1" t="s">
        <v>10292</v>
      </c>
      <c r="L713" s="1" t="s">
        <v>10293</v>
      </c>
      <c r="M713" s="1" t="s">
        <v>10294</v>
      </c>
      <c r="N713" s="1">
        <f>+Categorias[[#This Row],[Id_producto]]</f>
        <v>140101</v>
      </c>
      <c r="O713" s="1">
        <f>+Categorias[[#This Row],[Id_categoría]]</f>
        <v>140101146</v>
      </c>
    </row>
    <row r="714" spans="1:15" hidden="1" x14ac:dyDescent="0.3">
      <c r="A714">
        <v>14</v>
      </c>
      <c r="B714" s="1" t="s">
        <v>9562</v>
      </c>
      <c r="C714">
        <v>1401</v>
      </c>
      <c r="D714" s="1" t="s">
        <v>9563</v>
      </c>
      <c r="E714">
        <v>140101</v>
      </c>
      <c r="F714" s="1" t="s">
        <v>9564</v>
      </c>
      <c r="G714">
        <v>140101147</v>
      </c>
      <c r="H714">
        <v>147</v>
      </c>
      <c r="I714" s="1" t="s">
        <v>10295</v>
      </c>
      <c r="J714" s="1" t="s">
        <v>10296</v>
      </c>
      <c r="K714" s="1" t="s">
        <v>10297</v>
      </c>
      <c r="L714" s="1" t="s">
        <v>10298</v>
      </c>
      <c r="M714" s="1" t="s">
        <v>10299</v>
      </c>
      <c r="N714" s="1">
        <f>+Categorias[[#This Row],[Id_producto]]</f>
        <v>140101</v>
      </c>
      <c r="O714" s="1">
        <f>+Categorias[[#This Row],[Id_categoría]]</f>
        <v>140101147</v>
      </c>
    </row>
    <row r="715" spans="1:15" hidden="1" x14ac:dyDescent="0.3">
      <c r="A715">
        <v>14</v>
      </c>
      <c r="B715" s="1" t="s">
        <v>9562</v>
      </c>
      <c r="C715">
        <v>1401</v>
      </c>
      <c r="D715" s="1" t="s">
        <v>9563</v>
      </c>
      <c r="E715">
        <v>140101</v>
      </c>
      <c r="F715" s="1" t="s">
        <v>9564</v>
      </c>
      <c r="G715">
        <v>140101148</v>
      </c>
      <c r="H715">
        <v>148</v>
      </c>
      <c r="I715" s="1" t="s">
        <v>10300</v>
      </c>
      <c r="J715" s="1" t="s">
        <v>10301</v>
      </c>
      <c r="K715" s="1" t="s">
        <v>10302</v>
      </c>
      <c r="L715" s="1" t="s">
        <v>10303</v>
      </c>
      <c r="M715" s="1" t="s">
        <v>10304</v>
      </c>
      <c r="N715" s="1">
        <f>+Categorias[[#This Row],[Id_producto]]</f>
        <v>140101</v>
      </c>
      <c r="O715" s="1">
        <f>+Categorias[[#This Row],[Id_categoría]]</f>
        <v>140101148</v>
      </c>
    </row>
    <row r="716" spans="1:15" hidden="1" x14ac:dyDescent="0.3">
      <c r="A716">
        <v>14</v>
      </c>
      <c r="B716" s="1" t="s">
        <v>9562</v>
      </c>
      <c r="C716">
        <v>1401</v>
      </c>
      <c r="D716" s="1" t="s">
        <v>9563</v>
      </c>
      <c r="E716">
        <v>140101</v>
      </c>
      <c r="F716" s="1" t="s">
        <v>9564</v>
      </c>
      <c r="G716">
        <v>140101149</v>
      </c>
      <c r="H716">
        <v>149</v>
      </c>
      <c r="I716" s="1" t="s">
        <v>10305</v>
      </c>
      <c r="J716" s="1" t="s">
        <v>10306</v>
      </c>
      <c r="K716" s="1" t="s">
        <v>10307</v>
      </c>
      <c r="L716" s="1" t="s">
        <v>10308</v>
      </c>
      <c r="M716" s="1" t="s">
        <v>10309</v>
      </c>
      <c r="N716" s="1">
        <f>+Categorias[[#This Row],[Id_producto]]</f>
        <v>140101</v>
      </c>
      <c r="O716" s="1">
        <f>+Categorias[[#This Row],[Id_categoría]]</f>
        <v>140101149</v>
      </c>
    </row>
    <row r="717" spans="1:15" hidden="1" x14ac:dyDescent="0.3">
      <c r="A717">
        <v>14</v>
      </c>
      <c r="B717" s="1" t="s">
        <v>9562</v>
      </c>
      <c r="C717">
        <v>1401</v>
      </c>
      <c r="D717" s="1" t="s">
        <v>9563</v>
      </c>
      <c r="E717">
        <v>140101</v>
      </c>
      <c r="F717" s="1" t="s">
        <v>9564</v>
      </c>
      <c r="G717">
        <v>140101150</v>
      </c>
      <c r="H717">
        <v>150</v>
      </c>
      <c r="I717" s="1" t="s">
        <v>10310</v>
      </c>
      <c r="J717" s="1" t="s">
        <v>10311</v>
      </c>
      <c r="K717" s="1" t="s">
        <v>10312</v>
      </c>
      <c r="L717" s="1" t="s">
        <v>10313</v>
      </c>
      <c r="M717" s="1" t="s">
        <v>10314</v>
      </c>
      <c r="N717" s="1">
        <f>+Categorias[[#This Row],[Id_producto]]</f>
        <v>140101</v>
      </c>
      <c r="O717" s="1">
        <f>+Categorias[[#This Row],[Id_categoría]]</f>
        <v>140101150</v>
      </c>
    </row>
    <row r="718" spans="1:15" hidden="1" x14ac:dyDescent="0.3">
      <c r="A718">
        <v>14</v>
      </c>
      <c r="B718" s="1" t="s">
        <v>9562</v>
      </c>
      <c r="C718">
        <v>1401</v>
      </c>
      <c r="D718" s="1" t="s">
        <v>9563</v>
      </c>
      <c r="E718">
        <v>140101</v>
      </c>
      <c r="F718" s="1" t="s">
        <v>9564</v>
      </c>
      <c r="G718">
        <v>140101151</v>
      </c>
      <c r="H718">
        <v>151</v>
      </c>
      <c r="I718" s="1" t="s">
        <v>10315</v>
      </c>
      <c r="J718" s="1" t="s">
        <v>10316</v>
      </c>
      <c r="K718" s="1" t="s">
        <v>10317</v>
      </c>
      <c r="L718" s="1" t="s">
        <v>10318</v>
      </c>
      <c r="M718" s="1" t="s">
        <v>10319</v>
      </c>
      <c r="N718" s="1">
        <f>+Categorias[[#This Row],[Id_producto]]</f>
        <v>140101</v>
      </c>
      <c r="O718" s="1">
        <f>+Categorias[[#This Row],[Id_categoría]]</f>
        <v>140101151</v>
      </c>
    </row>
    <row r="719" spans="1:15" hidden="1" x14ac:dyDescent="0.3">
      <c r="A719">
        <v>14</v>
      </c>
      <c r="B719" s="1" t="s">
        <v>9562</v>
      </c>
      <c r="C719">
        <v>1401</v>
      </c>
      <c r="D719" s="1" t="s">
        <v>9563</v>
      </c>
      <c r="E719">
        <v>140101</v>
      </c>
      <c r="F719" s="1" t="s">
        <v>9564</v>
      </c>
      <c r="G719">
        <v>140101152</v>
      </c>
      <c r="H719">
        <v>152</v>
      </c>
      <c r="I719" s="1" t="s">
        <v>10320</v>
      </c>
      <c r="J719" s="1" t="s">
        <v>10321</v>
      </c>
      <c r="K719" s="1" t="s">
        <v>10322</v>
      </c>
      <c r="L719" s="1" t="s">
        <v>10323</v>
      </c>
      <c r="M719" s="1" t="s">
        <v>10324</v>
      </c>
      <c r="N719" s="1">
        <f>+Categorias[[#This Row],[Id_producto]]</f>
        <v>140101</v>
      </c>
      <c r="O719" s="1">
        <f>+Categorias[[#This Row],[Id_categoría]]</f>
        <v>140101152</v>
      </c>
    </row>
    <row r="720" spans="1:15" hidden="1" x14ac:dyDescent="0.3">
      <c r="A720">
        <v>14</v>
      </c>
      <c r="B720" s="1" t="s">
        <v>9562</v>
      </c>
      <c r="C720">
        <v>1401</v>
      </c>
      <c r="D720" s="1" t="s">
        <v>9563</v>
      </c>
      <c r="E720">
        <v>140101</v>
      </c>
      <c r="F720" s="1" t="s">
        <v>9564</v>
      </c>
      <c r="G720">
        <v>140101153</v>
      </c>
      <c r="H720">
        <v>153</v>
      </c>
      <c r="I720" s="1" t="s">
        <v>10325</v>
      </c>
      <c r="J720" s="1" t="s">
        <v>10326</v>
      </c>
      <c r="K720" s="1" t="s">
        <v>10327</v>
      </c>
      <c r="L720" s="1" t="s">
        <v>10328</v>
      </c>
      <c r="M720" s="1" t="s">
        <v>10329</v>
      </c>
      <c r="N720" s="1">
        <f>+Categorias[[#This Row],[Id_producto]]</f>
        <v>140101</v>
      </c>
      <c r="O720" s="1">
        <f>+Categorias[[#This Row],[Id_categoría]]</f>
        <v>140101153</v>
      </c>
    </row>
    <row r="721" spans="1:15" hidden="1" x14ac:dyDescent="0.3">
      <c r="A721">
        <v>14</v>
      </c>
      <c r="B721" s="1" t="s">
        <v>9562</v>
      </c>
      <c r="C721">
        <v>1401</v>
      </c>
      <c r="D721" s="1" t="s">
        <v>9563</v>
      </c>
      <c r="E721">
        <v>140101</v>
      </c>
      <c r="F721" s="1" t="s">
        <v>9564</v>
      </c>
      <c r="G721">
        <v>140101154</v>
      </c>
      <c r="H721">
        <v>154</v>
      </c>
      <c r="I721" s="1" t="s">
        <v>10330</v>
      </c>
      <c r="J721" s="1" t="s">
        <v>10331</v>
      </c>
      <c r="K721" s="1" t="s">
        <v>10332</v>
      </c>
      <c r="L721" s="1" t="s">
        <v>10333</v>
      </c>
      <c r="M721" s="1" t="s">
        <v>10334</v>
      </c>
      <c r="N721" s="1">
        <f>+Categorias[[#This Row],[Id_producto]]</f>
        <v>140101</v>
      </c>
      <c r="O721" s="1">
        <f>+Categorias[[#This Row],[Id_categoría]]</f>
        <v>140101154</v>
      </c>
    </row>
    <row r="722" spans="1:15" hidden="1" x14ac:dyDescent="0.3">
      <c r="A722">
        <v>14</v>
      </c>
      <c r="B722" s="1" t="s">
        <v>9562</v>
      </c>
      <c r="C722">
        <v>1401</v>
      </c>
      <c r="D722" s="1" t="s">
        <v>9563</v>
      </c>
      <c r="E722">
        <v>140101</v>
      </c>
      <c r="F722" s="1" t="s">
        <v>9564</v>
      </c>
      <c r="G722">
        <v>140101155</v>
      </c>
      <c r="H722">
        <v>155</v>
      </c>
      <c r="I722" s="1" t="s">
        <v>10335</v>
      </c>
      <c r="J722" s="1" t="s">
        <v>10336</v>
      </c>
      <c r="K722" s="1" t="s">
        <v>10337</v>
      </c>
      <c r="L722" s="1" t="s">
        <v>10338</v>
      </c>
      <c r="M722" s="1" t="s">
        <v>10339</v>
      </c>
      <c r="N722" s="1">
        <f>+Categorias[[#This Row],[Id_producto]]</f>
        <v>140101</v>
      </c>
      <c r="O722" s="1">
        <f>+Categorias[[#This Row],[Id_categoría]]</f>
        <v>140101155</v>
      </c>
    </row>
    <row r="723" spans="1:15" hidden="1" x14ac:dyDescent="0.3">
      <c r="A723">
        <v>14</v>
      </c>
      <c r="B723" s="1" t="s">
        <v>9562</v>
      </c>
      <c r="C723">
        <v>1401</v>
      </c>
      <c r="D723" s="1" t="s">
        <v>9563</v>
      </c>
      <c r="E723">
        <v>140101</v>
      </c>
      <c r="F723" s="1" t="s">
        <v>9564</v>
      </c>
      <c r="G723">
        <v>140101156</v>
      </c>
      <c r="H723">
        <v>156</v>
      </c>
      <c r="I723" s="1" t="s">
        <v>10340</v>
      </c>
      <c r="J723" s="1" t="s">
        <v>10341</v>
      </c>
      <c r="K723" s="1" t="s">
        <v>10342</v>
      </c>
      <c r="L723" s="1" t="s">
        <v>10343</v>
      </c>
      <c r="M723" s="1" t="s">
        <v>10344</v>
      </c>
      <c r="N723" s="1">
        <f>+Categorias[[#This Row],[Id_producto]]</f>
        <v>140101</v>
      </c>
      <c r="O723" s="1">
        <f>+Categorias[[#This Row],[Id_categoría]]</f>
        <v>140101156</v>
      </c>
    </row>
    <row r="724" spans="1:15" hidden="1" x14ac:dyDescent="0.3">
      <c r="A724">
        <v>14</v>
      </c>
      <c r="B724" s="1" t="s">
        <v>9562</v>
      </c>
      <c r="C724">
        <v>1401</v>
      </c>
      <c r="D724" s="1" t="s">
        <v>9563</v>
      </c>
      <c r="E724">
        <v>140101</v>
      </c>
      <c r="F724" s="1" t="s">
        <v>9564</v>
      </c>
      <c r="G724">
        <v>140101157</v>
      </c>
      <c r="H724">
        <v>157</v>
      </c>
      <c r="I724" s="1" t="s">
        <v>10345</v>
      </c>
      <c r="J724" s="1" t="s">
        <v>10346</v>
      </c>
      <c r="K724" s="1" t="s">
        <v>10347</v>
      </c>
      <c r="L724" s="1" t="s">
        <v>10348</v>
      </c>
      <c r="M724" s="1" t="s">
        <v>10349</v>
      </c>
      <c r="N724" s="1">
        <f>+Categorias[[#This Row],[Id_producto]]</f>
        <v>140101</v>
      </c>
      <c r="O724" s="1">
        <f>+Categorias[[#This Row],[Id_categoría]]</f>
        <v>140101157</v>
      </c>
    </row>
    <row r="725" spans="1:15" hidden="1" x14ac:dyDescent="0.3">
      <c r="A725">
        <v>14</v>
      </c>
      <c r="B725" s="1" t="s">
        <v>9562</v>
      </c>
      <c r="C725">
        <v>1401</v>
      </c>
      <c r="D725" s="1" t="s">
        <v>9563</v>
      </c>
      <c r="E725">
        <v>140101</v>
      </c>
      <c r="F725" s="1" t="s">
        <v>9564</v>
      </c>
      <c r="G725">
        <v>140101158</v>
      </c>
      <c r="H725">
        <v>158</v>
      </c>
      <c r="I725" s="1" t="s">
        <v>10350</v>
      </c>
      <c r="J725" s="1" t="s">
        <v>10351</v>
      </c>
      <c r="K725" s="1" t="s">
        <v>10352</v>
      </c>
      <c r="L725" s="1" t="s">
        <v>10353</v>
      </c>
      <c r="M725" s="1" t="s">
        <v>10354</v>
      </c>
      <c r="N725" s="1">
        <f>+Categorias[[#This Row],[Id_producto]]</f>
        <v>140101</v>
      </c>
      <c r="O725" s="1">
        <f>+Categorias[[#This Row],[Id_categoría]]</f>
        <v>140101158</v>
      </c>
    </row>
    <row r="726" spans="1:15" hidden="1" x14ac:dyDescent="0.3">
      <c r="A726">
        <v>14</v>
      </c>
      <c r="B726" s="1" t="s">
        <v>9562</v>
      </c>
      <c r="C726">
        <v>1401</v>
      </c>
      <c r="D726" s="1" t="s">
        <v>9563</v>
      </c>
      <c r="E726">
        <v>140101</v>
      </c>
      <c r="F726" s="1" t="s">
        <v>9564</v>
      </c>
      <c r="G726">
        <v>140101159</v>
      </c>
      <c r="H726">
        <v>159</v>
      </c>
      <c r="I726" s="1" t="s">
        <v>10355</v>
      </c>
      <c r="J726" s="1" t="s">
        <v>10356</v>
      </c>
      <c r="K726" s="1" t="s">
        <v>10357</v>
      </c>
      <c r="L726" s="1" t="s">
        <v>10358</v>
      </c>
      <c r="M726" s="1" t="s">
        <v>10359</v>
      </c>
      <c r="N726" s="1">
        <f>+Categorias[[#This Row],[Id_producto]]</f>
        <v>140101</v>
      </c>
      <c r="O726" s="1">
        <f>+Categorias[[#This Row],[Id_categoría]]</f>
        <v>140101159</v>
      </c>
    </row>
    <row r="727" spans="1:15" hidden="1" x14ac:dyDescent="0.3">
      <c r="A727">
        <v>14</v>
      </c>
      <c r="B727" s="1" t="s">
        <v>9562</v>
      </c>
      <c r="C727">
        <v>1401</v>
      </c>
      <c r="D727" s="1" t="s">
        <v>9563</v>
      </c>
      <c r="E727">
        <v>140101</v>
      </c>
      <c r="F727" s="1" t="s">
        <v>9564</v>
      </c>
      <c r="G727">
        <v>140101160</v>
      </c>
      <c r="H727">
        <v>160</v>
      </c>
      <c r="I727" s="1" t="s">
        <v>10360</v>
      </c>
      <c r="J727" s="1" t="s">
        <v>10361</v>
      </c>
      <c r="K727" s="1" t="s">
        <v>10362</v>
      </c>
      <c r="L727" s="1" t="s">
        <v>10363</v>
      </c>
      <c r="M727" s="1" t="s">
        <v>10364</v>
      </c>
      <c r="N727" s="1">
        <f>+Categorias[[#This Row],[Id_producto]]</f>
        <v>140101</v>
      </c>
      <c r="O727" s="1">
        <f>+Categorias[[#This Row],[Id_categoría]]</f>
        <v>140101160</v>
      </c>
    </row>
    <row r="728" spans="1:15" hidden="1" x14ac:dyDescent="0.3">
      <c r="A728">
        <v>14</v>
      </c>
      <c r="B728" s="1" t="s">
        <v>9562</v>
      </c>
      <c r="C728">
        <v>1401</v>
      </c>
      <c r="D728" s="1" t="s">
        <v>9563</v>
      </c>
      <c r="E728">
        <v>140101</v>
      </c>
      <c r="F728" s="1" t="s">
        <v>9564</v>
      </c>
      <c r="G728">
        <v>140101161</v>
      </c>
      <c r="H728">
        <v>161</v>
      </c>
      <c r="I728" s="1" t="s">
        <v>10365</v>
      </c>
      <c r="J728" s="1" t="s">
        <v>10366</v>
      </c>
      <c r="K728" s="1" t="s">
        <v>10367</v>
      </c>
      <c r="L728" s="1" t="s">
        <v>10368</v>
      </c>
      <c r="M728" s="1" t="s">
        <v>10369</v>
      </c>
      <c r="N728" s="1">
        <f>+Categorias[[#This Row],[Id_producto]]</f>
        <v>140101</v>
      </c>
      <c r="O728" s="1">
        <f>+Categorias[[#This Row],[Id_categoría]]</f>
        <v>140101161</v>
      </c>
    </row>
    <row r="729" spans="1:15" hidden="1" x14ac:dyDescent="0.3">
      <c r="A729">
        <v>14</v>
      </c>
      <c r="B729" s="1" t="s">
        <v>9562</v>
      </c>
      <c r="C729">
        <v>1401</v>
      </c>
      <c r="D729" s="1" t="s">
        <v>9563</v>
      </c>
      <c r="E729">
        <v>140101</v>
      </c>
      <c r="F729" s="1" t="s">
        <v>9564</v>
      </c>
      <c r="G729">
        <v>140101162</v>
      </c>
      <c r="H729">
        <v>162</v>
      </c>
      <c r="I729" s="1" t="s">
        <v>10370</v>
      </c>
      <c r="J729" s="1" t="s">
        <v>10371</v>
      </c>
      <c r="K729" s="1" t="s">
        <v>10372</v>
      </c>
      <c r="L729" s="1" t="s">
        <v>10373</v>
      </c>
      <c r="M729" s="1" t="s">
        <v>10374</v>
      </c>
      <c r="N729" s="1">
        <f>+Categorias[[#This Row],[Id_producto]]</f>
        <v>140101</v>
      </c>
      <c r="O729" s="1">
        <f>+Categorias[[#This Row],[Id_categoría]]</f>
        <v>140101162</v>
      </c>
    </row>
    <row r="730" spans="1:15" hidden="1" x14ac:dyDescent="0.3">
      <c r="A730">
        <v>14</v>
      </c>
      <c r="B730" s="1" t="s">
        <v>9562</v>
      </c>
      <c r="C730">
        <v>1401</v>
      </c>
      <c r="D730" s="1" t="s">
        <v>9563</v>
      </c>
      <c r="E730">
        <v>140101</v>
      </c>
      <c r="F730" s="1" t="s">
        <v>9564</v>
      </c>
      <c r="G730">
        <v>140101163</v>
      </c>
      <c r="H730">
        <v>163</v>
      </c>
      <c r="I730" s="1" t="s">
        <v>10375</v>
      </c>
      <c r="J730" s="1" t="s">
        <v>10376</v>
      </c>
      <c r="K730" s="1" t="s">
        <v>10377</v>
      </c>
      <c r="L730" s="1" t="s">
        <v>10378</v>
      </c>
      <c r="M730" s="1" t="s">
        <v>10379</v>
      </c>
      <c r="N730" s="1">
        <f>+Categorias[[#This Row],[Id_producto]]</f>
        <v>140101</v>
      </c>
      <c r="O730" s="1">
        <f>+Categorias[[#This Row],[Id_categoría]]</f>
        <v>140101163</v>
      </c>
    </row>
    <row r="731" spans="1:15" hidden="1" x14ac:dyDescent="0.3">
      <c r="A731">
        <v>14</v>
      </c>
      <c r="B731" s="1" t="s">
        <v>9562</v>
      </c>
      <c r="C731">
        <v>1401</v>
      </c>
      <c r="D731" s="1" t="s">
        <v>9563</v>
      </c>
      <c r="E731">
        <v>140101</v>
      </c>
      <c r="F731" s="1" t="s">
        <v>9564</v>
      </c>
      <c r="G731">
        <v>140101164</v>
      </c>
      <c r="H731">
        <v>164</v>
      </c>
      <c r="I731" s="1" t="s">
        <v>10380</v>
      </c>
      <c r="J731" s="1" t="s">
        <v>10381</v>
      </c>
      <c r="K731" s="1" t="s">
        <v>10382</v>
      </c>
      <c r="L731" s="1" t="s">
        <v>10383</v>
      </c>
      <c r="M731" s="1" t="s">
        <v>10384</v>
      </c>
      <c r="N731" s="1">
        <f>+Categorias[[#This Row],[Id_producto]]</f>
        <v>140101</v>
      </c>
      <c r="O731" s="1">
        <f>+Categorias[[#This Row],[Id_categoría]]</f>
        <v>140101164</v>
      </c>
    </row>
    <row r="732" spans="1:15" hidden="1" x14ac:dyDescent="0.3">
      <c r="A732">
        <v>14</v>
      </c>
      <c r="B732" s="1" t="s">
        <v>9562</v>
      </c>
      <c r="C732">
        <v>1401</v>
      </c>
      <c r="D732" s="1" t="s">
        <v>9563</v>
      </c>
      <c r="E732">
        <v>140101</v>
      </c>
      <c r="F732" s="1" t="s">
        <v>9564</v>
      </c>
      <c r="G732">
        <v>140101165</v>
      </c>
      <c r="H732">
        <v>165</v>
      </c>
      <c r="I732" s="1" t="s">
        <v>10385</v>
      </c>
      <c r="J732" s="1" t="s">
        <v>10386</v>
      </c>
      <c r="K732" s="1" t="s">
        <v>10387</v>
      </c>
      <c r="L732" s="1" t="s">
        <v>10388</v>
      </c>
      <c r="M732" s="1" t="s">
        <v>10389</v>
      </c>
      <c r="N732" s="1">
        <f>+Categorias[[#This Row],[Id_producto]]</f>
        <v>140101</v>
      </c>
      <c r="O732" s="1">
        <f>+Categorias[[#This Row],[Id_categoría]]</f>
        <v>140101165</v>
      </c>
    </row>
    <row r="733" spans="1:15" hidden="1" x14ac:dyDescent="0.3">
      <c r="A733">
        <v>14</v>
      </c>
      <c r="B733" s="1" t="s">
        <v>9562</v>
      </c>
      <c r="C733">
        <v>1401</v>
      </c>
      <c r="D733" s="1" t="s">
        <v>9563</v>
      </c>
      <c r="E733">
        <v>140101</v>
      </c>
      <c r="F733" s="1" t="s">
        <v>9564</v>
      </c>
      <c r="G733">
        <v>140101166</v>
      </c>
      <c r="H733">
        <v>166</v>
      </c>
      <c r="I733" s="1" t="s">
        <v>10390</v>
      </c>
      <c r="J733" s="1" t="s">
        <v>10391</v>
      </c>
      <c r="K733" s="1" t="s">
        <v>10392</v>
      </c>
      <c r="L733" s="1" t="s">
        <v>10393</v>
      </c>
      <c r="M733" s="1" t="s">
        <v>10394</v>
      </c>
      <c r="N733" s="1">
        <f>+Categorias[[#This Row],[Id_producto]]</f>
        <v>140101</v>
      </c>
      <c r="O733" s="1">
        <f>+Categorias[[#This Row],[Id_categoría]]</f>
        <v>140101166</v>
      </c>
    </row>
    <row r="734" spans="1:15" hidden="1" x14ac:dyDescent="0.3">
      <c r="A734">
        <v>14</v>
      </c>
      <c r="B734" s="1" t="s">
        <v>9562</v>
      </c>
      <c r="C734">
        <v>1401</v>
      </c>
      <c r="D734" s="1" t="s">
        <v>9563</v>
      </c>
      <c r="E734">
        <v>140101</v>
      </c>
      <c r="F734" s="1" t="s">
        <v>9564</v>
      </c>
      <c r="G734">
        <v>140101167</v>
      </c>
      <c r="H734">
        <v>167</v>
      </c>
      <c r="I734" s="1" t="s">
        <v>10395</v>
      </c>
      <c r="J734" s="1" t="s">
        <v>10396</v>
      </c>
      <c r="K734" s="1" t="s">
        <v>10397</v>
      </c>
      <c r="L734" s="1" t="s">
        <v>10398</v>
      </c>
      <c r="M734" s="1" t="s">
        <v>10399</v>
      </c>
      <c r="N734" s="1">
        <f>+Categorias[[#This Row],[Id_producto]]</f>
        <v>140101</v>
      </c>
      <c r="O734" s="1">
        <f>+Categorias[[#This Row],[Id_categoría]]</f>
        <v>140101167</v>
      </c>
    </row>
    <row r="735" spans="1:15" hidden="1" x14ac:dyDescent="0.3">
      <c r="A735">
        <v>14</v>
      </c>
      <c r="B735" s="1" t="s">
        <v>9562</v>
      </c>
      <c r="C735">
        <v>1401</v>
      </c>
      <c r="D735" s="1" t="s">
        <v>9563</v>
      </c>
      <c r="E735">
        <v>140101</v>
      </c>
      <c r="F735" s="1" t="s">
        <v>9564</v>
      </c>
      <c r="G735">
        <v>140101168</v>
      </c>
      <c r="H735">
        <v>168</v>
      </c>
      <c r="I735" s="1" t="s">
        <v>10400</v>
      </c>
      <c r="J735" s="1" t="s">
        <v>10401</v>
      </c>
      <c r="K735" s="1" t="s">
        <v>10402</v>
      </c>
      <c r="L735" s="1" t="s">
        <v>10403</v>
      </c>
      <c r="M735" s="1" t="s">
        <v>10404</v>
      </c>
      <c r="N735" s="1">
        <f>+Categorias[[#This Row],[Id_producto]]</f>
        <v>140101</v>
      </c>
      <c r="O735" s="1">
        <f>+Categorias[[#This Row],[Id_categoría]]</f>
        <v>140101168</v>
      </c>
    </row>
    <row r="736" spans="1:15" hidden="1" x14ac:dyDescent="0.3">
      <c r="A736">
        <v>14</v>
      </c>
      <c r="B736" s="1" t="s">
        <v>9562</v>
      </c>
      <c r="C736">
        <v>1401</v>
      </c>
      <c r="D736" s="1" t="s">
        <v>9563</v>
      </c>
      <c r="E736">
        <v>140101</v>
      </c>
      <c r="F736" s="1" t="s">
        <v>9564</v>
      </c>
      <c r="G736">
        <v>140101169</v>
      </c>
      <c r="H736">
        <v>169</v>
      </c>
      <c r="I736" s="1" t="s">
        <v>10405</v>
      </c>
      <c r="J736" s="1" t="s">
        <v>10406</v>
      </c>
      <c r="K736" s="1" t="s">
        <v>10407</v>
      </c>
      <c r="L736" s="1" t="s">
        <v>10408</v>
      </c>
      <c r="M736" s="1" t="s">
        <v>10409</v>
      </c>
      <c r="N736" s="1">
        <f>+Categorias[[#This Row],[Id_producto]]</f>
        <v>140101</v>
      </c>
      <c r="O736" s="1">
        <f>+Categorias[[#This Row],[Id_categoría]]</f>
        <v>140101169</v>
      </c>
    </row>
    <row r="737" spans="1:15" hidden="1" x14ac:dyDescent="0.3">
      <c r="A737">
        <v>14</v>
      </c>
      <c r="B737" s="1" t="s">
        <v>9562</v>
      </c>
      <c r="C737">
        <v>1401</v>
      </c>
      <c r="D737" s="1" t="s">
        <v>9563</v>
      </c>
      <c r="E737">
        <v>140101</v>
      </c>
      <c r="F737" s="1" t="s">
        <v>9564</v>
      </c>
      <c r="G737">
        <v>140101170</v>
      </c>
      <c r="H737">
        <v>170</v>
      </c>
      <c r="I737" s="1" t="s">
        <v>10410</v>
      </c>
      <c r="J737" s="1" t="s">
        <v>10411</v>
      </c>
      <c r="K737" s="1" t="s">
        <v>10412</v>
      </c>
      <c r="L737" s="1" t="s">
        <v>10413</v>
      </c>
      <c r="M737" s="1" t="s">
        <v>10414</v>
      </c>
      <c r="N737" s="1">
        <f>+Categorias[[#This Row],[Id_producto]]</f>
        <v>140101</v>
      </c>
      <c r="O737" s="1">
        <f>+Categorias[[#This Row],[Id_categoría]]</f>
        <v>140101170</v>
      </c>
    </row>
    <row r="738" spans="1:15" hidden="1" x14ac:dyDescent="0.3">
      <c r="A738">
        <v>14</v>
      </c>
      <c r="B738" s="1" t="s">
        <v>9562</v>
      </c>
      <c r="C738">
        <v>1401</v>
      </c>
      <c r="D738" s="1" t="s">
        <v>9563</v>
      </c>
      <c r="E738">
        <v>140101</v>
      </c>
      <c r="F738" s="1" t="s">
        <v>9564</v>
      </c>
      <c r="G738">
        <v>140101171</v>
      </c>
      <c r="H738">
        <v>171</v>
      </c>
      <c r="I738" s="1" t="s">
        <v>10415</v>
      </c>
      <c r="J738" s="1" t="s">
        <v>10416</v>
      </c>
      <c r="K738" s="1" t="s">
        <v>10417</v>
      </c>
      <c r="L738" s="1" t="s">
        <v>10418</v>
      </c>
      <c r="M738" s="1" t="s">
        <v>10419</v>
      </c>
      <c r="N738" s="1">
        <f>+Categorias[[#This Row],[Id_producto]]</f>
        <v>140101</v>
      </c>
      <c r="O738" s="1">
        <f>+Categorias[[#This Row],[Id_categoría]]</f>
        <v>140101171</v>
      </c>
    </row>
    <row r="739" spans="1:15" hidden="1" x14ac:dyDescent="0.3">
      <c r="A739">
        <v>14</v>
      </c>
      <c r="B739" s="1" t="s">
        <v>9562</v>
      </c>
      <c r="C739">
        <v>1401</v>
      </c>
      <c r="D739" s="1" t="s">
        <v>9563</v>
      </c>
      <c r="E739">
        <v>140101</v>
      </c>
      <c r="F739" s="1" t="s">
        <v>9564</v>
      </c>
      <c r="G739">
        <v>140101172</v>
      </c>
      <c r="H739">
        <v>172</v>
      </c>
      <c r="I739" s="1" t="s">
        <v>10420</v>
      </c>
      <c r="J739" s="1" t="s">
        <v>10421</v>
      </c>
      <c r="K739" s="1" t="s">
        <v>10422</v>
      </c>
      <c r="L739" s="1" t="s">
        <v>10423</v>
      </c>
      <c r="M739" s="1" t="s">
        <v>10424</v>
      </c>
      <c r="N739" s="1">
        <f>+Categorias[[#This Row],[Id_producto]]</f>
        <v>140101</v>
      </c>
      <c r="O739" s="1">
        <f>+Categorias[[#This Row],[Id_categoría]]</f>
        <v>140101172</v>
      </c>
    </row>
    <row r="740" spans="1:15" hidden="1" x14ac:dyDescent="0.3">
      <c r="A740">
        <v>14</v>
      </c>
      <c r="B740" s="1" t="s">
        <v>9562</v>
      </c>
      <c r="C740">
        <v>1401</v>
      </c>
      <c r="D740" s="1" t="s">
        <v>9563</v>
      </c>
      <c r="E740">
        <v>140101</v>
      </c>
      <c r="F740" s="1" t="s">
        <v>9564</v>
      </c>
      <c r="G740">
        <v>140101173</v>
      </c>
      <c r="H740">
        <v>173</v>
      </c>
      <c r="I740" s="1" t="s">
        <v>10425</v>
      </c>
      <c r="J740" s="1" t="s">
        <v>10426</v>
      </c>
      <c r="K740" s="1" t="s">
        <v>10427</v>
      </c>
      <c r="L740" s="1" t="s">
        <v>10428</v>
      </c>
      <c r="M740" s="1" t="s">
        <v>10429</v>
      </c>
      <c r="N740" s="1">
        <f>+Categorias[[#This Row],[Id_producto]]</f>
        <v>140101</v>
      </c>
      <c r="O740" s="1">
        <f>+Categorias[[#This Row],[Id_categoría]]</f>
        <v>140101173</v>
      </c>
    </row>
    <row r="741" spans="1:15" hidden="1" x14ac:dyDescent="0.3">
      <c r="A741">
        <v>14</v>
      </c>
      <c r="B741" s="1" t="s">
        <v>9562</v>
      </c>
      <c r="C741">
        <v>1401</v>
      </c>
      <c r="D741" s="1" t="s">
        <v>9563</v>
      </c>
      <c r="E741">
        <v>140101</v>
      </c>
      <c r="F741" s="1" t="s">
        <v>9564</v>
      </c>
      <c r="G741">
        <v>140101174</v>
      </c>
      <c r="H741">
        <v>174</v>
      </c>
      <c r="I741" s="1" t="s">
        <v>10430</v>
      </c>
      <c r="J741" s="1" t="s">
        <v>10431</v>
      </c>
      <c r="K741" s="1" t="s">
        <v>10432</v>
      </c>
      <c r="L741" s="1" t="s">
        <v>10433</v>
      </c>
      <c r="M741" s="1" t="s">
        <v>10434</v>
      </c>
      <c r="N741" s="1">
        <f>+Categorias[[#This Row],[Id_producto]]</f>
        <v>140101</v>
      </c>
      <c r="O741" s="1">
        <f>+Categorias[[#This Row],[Id_categoría]]</f>
        <v>140101174</v>
      </c>
    </row>
    <row r="742" spans="1:15" hidden="1" x14ac:dyDescent="0.3">
      <c r="A742">
        <v>14</v>
      </c>
      <c r="B742" s="1" t="s">
        <v>9562</v>
      </c>
      <c r="C742">
        <v>1401</v>
      </c>
      <c r="D742" s="1" t="s">
        <v>9563</v>
      </c>
      <c r="E742">
        <v>140101</v>
      </c>
      <c r="F742" s="1" t="s">
        <v>9564</v>
      </c>
      <c r="G742">
        <v>140101175</v>
      </c>
      <c r="H742">
        <v>175</v>
      </c>
      <c r="I742" s="1" t="s">
        <v>10435</v>
      </c>
      <c r="J742" s="1" t="s">
        <v>10436</v>
      </c>
      <c r="K742" s="1" t="s">
        <v>10437</v>
      </c>
      <c r="L742" s="1" t="s">
        <v>10438</v>
      </c>
      <c r="M742" s="1" t="s">
        <v>10439</v>
      </c>
      <c r="N742" s="1">
        <f>+Categorias[[#This Row],[Id_producto]]</f>
        <v>140101</v>
      </c>
      <c r="O742" s="1">
        <f>+Categorias[[#This Row],[Id_categoría]]</f>
        <v>140101175</v>
      </c>
    </row>
    <row r="743" spans="1:15" hidden="1" x14ac:dyDescent="0.3">
      <c r="A743">
        <v>14</v>
      </c>
      <c r="B743" s="1" t="s">
        <v>9562</v>
      </c>
      <c r="C743">
        <v>1401</v>
      </c>
      <c r="D743" s="1" t="s">
        <v>9563</v>
      </c>
      <c r="E743">
        <v>140101</v>
      </c>
      <c r="F743" s="1" t="s">
        <v>9564</v>
      </c>
      <c r="G743">
        <v>140101176</v>
      </c>
      <c r="H743">
        <v>176</v>
      </c>
      <c r="I743" s="1" t="s">
        <v>10440</v>
      </c>
      <c r="J743" s="1" t="s">
        <v>10441</v>
      </c>
      <c r="K743" s="1" t="s">
        <v>10442</v>
      </c>
      <c r="L743" s="1" t="s">
        <v>10443</v>
      </c>
      <c r="M743" s="1" t="s">
        <v>10444</v>
      </c>
      <c r="N743" s="1">
        <f>+Categorias[[#This Row],[Id_producto]]</f>
        <v>140101</v>
      </c>
      <c r="O743" s="1">
        <f>+Categorias[[#This Row],[Id_categoría]]</f>
        <v>140101176</v>
      </c>
    </row>
    <row r="744" spans="1:15" hidden="1" x14ac:dyDescent="0.3">
      <c r="A744">
        <v>14</v>
      </c>
      <c r="B744" s="1" t="s">
        <v>9562</v>
      </c>
      <c r="C744">
        <v>1401</v>
      </c>
      <c r="D744" s="1" t="s">
        <v>9563</v>
      </c>
      <c r="E744">
        <v>140101</v>
      </c>
      <c r="F744" s="1" t="s">
        <v>9564</v>
      </c>
      <c r="G744">
        <v>140101177</v>
      </c>
      <c r="H744">
        <v>177</v>
      </c>
      <c r="I744" s="1" t="s">
        <v>10445</v>
      </c>
      <c r="J744" s="1" t="s">
        <v>10446</v>
      </c>
      <c r="K744" s="1" t="s">
        <v>10447</v>
      </c>
      <c r="L744" s="1" t="s">
        <v>10448</v>
      </c>
      <c r="M744" s="1" t="s">
        <v>10449</v>
      </c>
      <c r="N744" s="1">
        <f>+Categorias[[#This Row],[Id_producto]]</f>
        <v>140101</v>
      </c>
      <c r="O744" s="1">
        <f>+Categorias[[#This Row],[Id_categoría]]</f>
        <v>140101177</v>
      </c>
    </row>
    <row r="745" spans="1:15" hidden="1" x14ac:dyDescent="0.3">
      <c r="A745">
        <v>14</v>
      </c>
      <c r="B745" s="1" t="s">
        <v>9562</v>
      </c>
      <c r="C745">
        <v>1401</v>
      </c>
      <c r="D745" s="1" t="s">
        <v>9563</v>
      </c>
      <c r="E745">
        <v>140101</v>
      </c>
      <c r="F745" s="1" t="s">
        <v>9564</v>
      </c>
      <c r="G745">
        <v>140101178</v>
      </c>
      <c r="H745">
        <v>178</v>
      </c>
      <c r="I745" s="1" t="s">
        <v>10450</v>
      </c>
      <c r="J745" s="1" t="s">
        <v>10451</v>
      </c>
      <c r="K745" s="1" t="s">
        <v>10452</v>
      </c>
      <c r="L745" s="1" t="s">
        <v>10453</v>
      </c>
      <c r="M745" s="1" t="s">
        <v>10454</v>
      </c>
      <c r="N745" s="1">
        <f>+Categorias[[#This Row],[Id_producto]]</f>
        <v>140101</v>
      </c>
      <c r="O745" s="1">
        <f>+Categorias[[#This Row],[Id_categoría]]</f>
        <v>140101178</v>
      </c>
    </row>
    <row r="746" spans="1:15" hidden="1" x14ac:dyDescent="0.3">
      <c r="A746">
        <v>14</v>
      </c>
      <c r="B746" s="1" t="s">
        <v>9562</v>
      </c>
      <c r="C746">
        <v>1401</v>
      </c>
      <c r="D746" s="1" t="s">
        <v>9563</v>
      </c>
      <c r="E746">
        <v>140101</v>
      </c>
      <c r="F746" s="1" t="s">
        <v>9564</v>
      </c>
      <c r="G746">
        <v>140101179</v>
      </c>
      <c r="H746">
        <v>179</v>
      </c>
      <c r="I746" s="1" t="s">
        <v>10455</v>
      </c>
      <c r="J746" s="1" t="s">
        <v>10456</v>
      </c>
      <c r="K746" s="1" t="s">
        <v>10457</v>
      </c>
      <c r="L746" s="1" t="s">
        <v>10458</v>
      </c>
      <c r="M746" s="1" t="s">
        <v>10459</v>
      </c>
      <c r="N746" s="1">
        <f>+Categorias[[#This Row],[Id_producto]]</f>
        <v>140101</v>
      </c>
      <c r="O746" s="1">
        <f>+Categorias[[#This Row],[Id_categoría]]</f>
        <v>140101179</v>
      </c>
    </row>
    <row r="747" spans="1:15" hidden="1" x14ac:dyDescent="0.3">
      <c r="A747">
        <v>14</v>
      </c>
      <c r="B747" s="1" t="s">
        <v>9562</v>
      </c>
      <c r="C747">
        <v>1401</v>
      </c>
      <c r="D747" s="1" t="s">
        <v>9563</v>
      </c>
      <c r="E747">
        <v>140101</v>
      </c>
      <c r="F747" s="1" t="s">
        <v>9564</v>
      </c>
      <c r="G747">
        <v>140101180</v>
      </c>
      <c r="H747">
        <v>180</v>
      </c>
      <c r="I747" s="1" t="s">
        <v>10460</v>
      </c>
      <c r="J747" s="1" t="s">
        <v>10461</v>
      </c>
      <c r="K747" s="1" t="s">
        <v>10462</v>
      </c>
      <c r="L747" s="1" t="s">
        <v>10463</v>
      </c>
      <c r="M747" s="1" t="s">
        <v>10464</v>
      </c>
      <c r="N747" s="1">
        <f>+Categorias[[#This Row],[Id_producto]]</f>
        <v>140101</v>
      </c>
      <c r="O747" s="1">
        <f>+Categorias[[#This Row],[Id_categoría]]</f>
        <v>140101180</v>
      </c>
    </row>
    <row r="748" spans="1:15" hidden="1" x14ac:dyDescent="0.3">
      <c r="A748">
        <v>14</v>
      </c>
      <c r="B748" s="1" t="s">
        <v>9562</v>
      </c>
      <c r="C748">
        <v>1401</v>
      </c>
      <c r="D748" s="1" t="s">
        <v>9563</v>
      </c>
      <c r="E748">
        <v>140101</v>
      </c>
      <c r="F748" s="1" t="s">
        <v>9564</v>
      </c>
      <c r="G748">
        <v>140101181</v>
      </c>
      <c r="H748">
        <v>181</v>
      </c>
      <c r="I748" s="1" t="s">
        <v>10465</v>
      </c>
      <c r="J748" s="1" t="s">
        <v>10466</v>
      </c>
      <c r="K748" s="1" t="s">
        <v>10467</v>
      </c>
      <c r="L748" s="1" t="s">
        <v>10468</v>
      </c>
      <c r="M748" s="1" t="s">
        <v>10469</v>
      </c>
      <c r="N748" s="1">
        <f>+Categorias[[#This Row],[Id_producto]]</f>
        <v>140101</v>
      </c>
      <c r="O748" s="1">
        <f>+Categorias[[#This Row],[Id_categoría]]</f>
        <v>140101181</v>
      </c>
    </row>
    <row r="749" spans="1:15" hidden="1" x14ac:dyDescent="0.3">
      <c r="A749">
        <v>14</v>
      </c>
      <c r="B749" s="1" t="s">
        <v>9562</v>
      </c>
      <c r="C749">
        <v>1401</v>
      </c>
      <c r="D749" s="1" t="s">
        <v>9563</v>
      </c>
      <c r="E749">
        <v>140101</v>
      </c>
      <c r="F749" s="1" t="s">
        <v>9564</v>
      </c>
      <c r="G749">
        <v>140101182</v>
      </c>
      <c r="H749">
        <v>182</v>
      </c>
      <c r="I749" s="1" t="s">
        <v>10470</v>
      </c>
      <c r="J749" s="1" t="s">
        <v>10471</v>
      </c>
      <c r="K749" s="1" t="s">
        <v>10472</v>
      </c>
      <c r="L749" s="1" t="s">
        <v>10473</v>
      </c>
      <c r="M749" s="1" t="s">
        <v>10474</v>
      </c>
      <c r="N749" s="1">
        <f>+Categorias[[#This Row],[Id_producto]]</f>
        <v>140101</v>
      </c>
      <c r="O749" s="1">
        <f>+Categorias[[#This Row],[Id_categoría]]</f>
        <v>140101182</v>
      </c>
    </row>
    <row r="750" spans="1:15" hidden="1" x14ac:dyDescent="0.3">
      <c r="A750">
        <v>14</v>
      </c>
      <c r="B750" s="1" t="s">
        <v>9562</v>
      </c>
      <c r="C750">
        <v>1401</v>
      </c>
      <c r="D750" s="1" t="s">
        <v>9563</v>
      </c>
      <c r="E750">
        <v>140101</v>
      </c>
      <c r="F750" s="1" t="s">
        <v>9564</v>
      </c>
      <c r="G750">
        <v>140101183</v>
      </c>
      <c r="H750">
        <v>183</v>
      </c>
      <c r="I750" s="1" t="s">
        <v>10475</v>
      </c>
      <c r="J750" s="1" t="s">
        <v>10476</v>
      </c>
      <c r="K750" s="1" t="s">
        <v>10477</v>
      </c>
      <c r="L750" s="1" t="s">
        <v>10478</v>
      </c>
      <c r="M750" s="1" t="s">
        <v>10479</v>
      </c>
      <c r="N750" s="1">
        <f>+Categorias[[#This Row],[Id_producto]]</f>
        <v>140101</v>
      </c>
      <c r="O750" s="1">
        <f>+Categorias[[#This Row],[Id_categoría]]</f>
        <v>140101183</v>
      </c>
    </row>
    <row r="751" spans="1:15" hidden="1" x14ac:dyDescent="0.3">
      <c r="A751">
        <v>14</v>
      </c>
      <c r="B751" s="1" t="s">
        <v>9562</v>
      </c>
      <c r="C751">
        <v>1401</v>
      </c>
      <c r="D751" s="1" t="s">
        <v>9563</v>
      </c>
      <c r="E751">
        <v>140101</v>
      </c>
      <c r="F751" s="1" t="s">
        <v>9564</v>
      </c>
      <c r="G751">
        <v>140101184</v>
      </c>
      <c r="H751">
        <v>184</v>
      </c>
      <c r="I751" s="1" t="s">
        <v>10480</v>
      </c>
      <c r="J751" s="1" t="s">
        <v>10481</v>
      </c>
      <c r="K751" s="1" t="s">
        <v>10482</v>
      </c>
      <c r="L751" s="1" t="s">
        <v>10483</v>
      </c>
      <c r="M751" s="1" t="s">
        <v>10484</v>
      </c>
      <c r="N751" s="1">
        <f>+Categorias[[#This Row],[Id_producto]]</f>
        <v>140101</v>
      </c>
      <c r="O751" s="1">
        <f>+Categorias[[#This Row],[Id_categoría]]</f>
        <v>140101184</v>
      </c>
    </row>
    <row r="752" spans="1:15" hidden="1" x14ac:dyDescent="0.3">
      <c r="A752">
        <v>14</v>
      </c>
      <c r="B752" s="1" t="s">
        <v>9562</v>
      </c>
      <c r="C752">
        <v>1401</v>
      </c>
      <c r="D752" s="1" t="s">
        <v>9563</v>
      </c>
      <c r="E752">
        <v>140101</v>
      </c>
      <c r="F752" s="1" t="s">
        <v>9564</v>
      </c>
      <c r="G752">
        <v>140101185</v>
      </c>
      <c r="H752">
        <v>185</v>
      </c>
      <c r="I752" s="1" t="s">
        <v>10485</v>
      </c>
      <c r="J752" s="1" t="s">
        <v>10486</v>
      </c>
      <c r="K752" s="1" t="s">
        <v>10487</v>
      </c>
      <c r="L752" s="1" t="s">
        <v>10488</v>
      </c>
      <c r="M752" s="1" t="s">
        <v>10489</v>
      </c>
      <c r="N752" s="1">
        <f>+Categorias[[#This Row],[Id_producto]]</f>
        <v>140101</v>
      </c>
      <c r="O752" s="1">
        <f>+Categorias[[#This Row],[Id_categoría]]</f>
        <v>140101185</v>
      </c>
    </row>
    <row r="753" spans="1:15" hidden="1" x14ac:dyDescent="0.3">
      <c r="A753">
        <v>14</v>
      </c>
      <c r="B753" s="1" t="s">
        <v>9562</v>
      </c>
      <c r="C753">
        <v>1401</v>
      </c>
      <c r="D753" s="1" t="s">
        <v>9563</v>
      </c>
      <c r="E753">
        <v>140101</v>
      </c>
      <c r="F753" s="1" t="s">
        <v>9564</v>
      </c>
      <c r="G753">
        <v>140101186</v>
      </c>
      <c r="H753">
        <v>186</v>
      </c>
      <c r="I753" s="1" t="s">
        <v>10490</v>
      </c>
      <c r="J753" s="1" t="s">
        <v>10491</v>
      </c>
      <c r="K753" s="1" t="s">
        <v>10492</v>
      </c>
      <c r="L753" s="1" t="s">
        <v>10493</v>
      </c>
      <c r="M753" s="1" t="s">
        <v>10494</v>
      </c>
      <c r="N753" s="1">
        <f>+Categorias[[#This Row],[Id_producto]]</f>
        <v>140101</v>
      </c>
      <c r="O753" s="1">
        <f>+Categorias[[#This Row],[Id_categoría]]</f>
        <v>140101186</v>
      </c>
    </row>
    <row r="754" spans="1:15" hidden="1" x14ac:dyDescent="0.3">
      <c r="A754">
        <v>14</v>
      </c>
      <c r="B754" s="1" t="s">
        <v>9562</v>
      </c>
      <c r="C754">
        <v>1401</v>
      </c>
      <c r="D754" s="1" t="s">
        <v>9563</v>
      </c>
      <c r="E754">
        <v>140101</v>
      </c>
      <c r="F754" s="1" t="s">
        <v>9564</v>
      </c>
      <c r="G754">
        <v>140101187</v>
      </c>
      <c r="H754">
        <v>187</v>
      </c>
      <c r="I754" s="1" t="s">
        <v>10495</v>
      </c>
      <c r="J754" s="1" t="s">
        <v>10496</v>
      </c>
      <c r="K754" s="1" t="s">
        <v>10497</v>
      </c>
      <c r="L754" s="1" t="s">
        <v>10498</v>
      </c>
      <c r="M754" s="1" t="s">
        <v>10499</v>
      </c>
      <c r="N754" s="1">
        <f>+Categorias[[#This Row],[Id_producto]]</f>
        <v>140101</v>
      </c>
      <c r="O754" s="1">
        <f>+Categorias[[#This Row],[Id_categoría]]</f>
        <v>140101187</v>
      </c>
    </row>
    <row r="755" spans="1:15" hidden="1" x14ac:dyDescent="0.3">
      <c r="A755">
        <v>14</v>
      </c>
      <c r="B755" s="1" t="s">
        <v>9562</v>
      </c>
      <c r="C755">
        <v>1401</v>
      </c>
      <c r="D755" s="1" t="s">
        <v>9563</v>
      </c>
      <c r="E755">
        <v>140101</v>
      </c>
      <c r="F755" s="1" t="s">
        <v>9564</v>
      </c>
      <c r="G755">
        <v>140101188</v>
      </c>
      <c r="H755">
        <v>188</v>
      </c>
      <c r="I755" s="1" t="s">
        <v>10500</v>
      </c>
      <c r="J755" s="1" t="s">
        <v>10501</v>
      </c>
      <c r="K755" s="1" t="s">
        <v>10502</v>
      </c>
      <c r="L755" s="1" t="s">
        <v>10503</v>
      </c>
      <c r="M755" s="1" t="s">
        <v>10504</v>
      </c>
      <c r="N755" s="1">
        <f>+Categorias[[#This Row],[Id_producto]]</f>
        <v>140101</v>
      </c>
      <c r="O755" s="1">
        <f>+Categorias[[#This Row],[Id_categoría]]</f>
        <v>140101188</v>
      </c>
    </row>
    <row r="756" spans="1:15" hidden="1" x14ac:dyDescent="0.3">
      <c r="A756">
        <v>14</v>
      </c>
      <c r="B756" s="1" t="s">
        <v>9562</v>
      </c>
      <c r="C756">
        <v>1401</v>
      </c>
      <c r="D756" s="1" t="s">
        <v>9563</v>
      </c>
      <c r="E756">
        <v>140101</v>
      </c>
      <c r="F756" s="1" t="s">
        <v>9564</v>
      </c>
      <c r="G756">
        <v>140101189</v>
      </c>
      <c r="H756">
        <v>189</v>
      </c>
      <c r="I756" s="1" t="s">
        <v>10505</v>
      </c>
      <c r="J756" s="1" t="s">
        <v>10506</v>
      </c>
      <c r="K756" s="1" t="s">
        <v>10507</v>
      </c>
      <c r="L756" s="1" t="s">
        <v>10508</v>
      </c>
      <c r="M756" s="1" t="s">
        <v>10509</v>
      </c>
      <c r="N756" s="1">
        <f>+Categorias[[#This Row],[Id_producto]]</f>
        <v>140101</v>
      </c>
      <c r="O756" s="1">
        <f>+Categorias[[#This Row],[Id_categoría]]</f>
        <v>140101189</v>
      </c>
    </row>
    <row r="757" spans="1:15" hidden="1" x14ac:dyDescent="0.3">
      <c r="A757">
        <v>14</v>
      </c>
      <c r="B757" s="1" t="s">
        <v>9562</v>
      </c>
      <c r="C757">
        <v>1401</v>
      </c>
      <c r="D757" s="1" t="s">
        <v>9563</v>
      </c>
      <c r="E757">
        <v>140101</v>
      </c>
      <c r="F757" s="1" t="s">
        <v>9564</v>
      </c>
      <c r="G757">
        <v>140101190</v>
      </c>
      <c r="H757">
        <v>190</v>
      </c>
      <c r="I757" s="1" t="s">
        <v>10510</v>
      </c>
      <c r="J757" s="1" t="s">
        <v>10511</v>
      </c>
      <c r="K757" s="1" t="s">
        <v>10512</v>
      </c>
      <c r="L757" s="1" t="s">
        <v>10513</v>
      </c>
      <c r="M757" s="1" t="s">
        <v>10514</v>
      </c>
      <c r="N757" s="1">
        <f>+Categorias[[#This Row],[Id_producto]]</f>
        <v>140101</v>
      </c>
      <c r="O757" s="1">
        <f>+Categorias[[#This Row],[Id_categoría]]</f>
        <v>140101190</v>
      </c>
    </row>
    <row r="758" spans="1:15" hidden="1" x14ac:dyDescent="0.3">
      <c r="A758">
        <v>14</v>
      </c>
      <c r="B758" s="1" t="s">
        <v>9562</v>
      </c>
      <c r="C758">
        <v>1401</v>
      </c>
      <c r="D758" s="1" t="s">
        <v>9563</v>
      </c>
      <c r="E758">
        <v>140101</v>
      </c>
      <c r="F758" s="1" t="s">
        <v>9564</v>
      </c>
      <c r="G758">
        <v>140101191</v>
      </c>
      <c r="H758">
        <v>191</v>
      </c>
      <c r="I758" s="1" t="s">
        <v>10515</v>
      </c>
      <c r="J758" s="1" t="s">
        <v>10516</v>
      </c>
      <c r="K758" s="1" t="s">
        <v>10517</v>
      </c>
      <c r="L758" s="1" t="s">
        <v>10518</v>
      </c>
      <c r="M758" s="1" t="s">
        <v>10519</v>
      </c>
      <c r="N758" s="1">
        <f>+Categorias[[#This Row],[Id_producto]]</f>
        <v>140101</v>
      </c>
      <c r="O758" s="1">
        <f>+Categorias[[#This Row],[Id_categoría]]</f>
        <v>140101191</v>
      </c>
    </row>
    <row r="759" spans="1:15" hidden="1" x14ac:dyDescent="0.3">
      <c r="A759">
        <v>14</v>
      </c>
      <c r="B759" s="1" t="s">
        <v>9562</v>
      </c>
      <c r="C759">
        <v>1401</v>
      </c>
      <c r="D759" s="1" t="s">
        <v>9563</v>
      </c>
      <c r="E759">
        <v>140101</v>
      </c>
      <c r="F759" s="1" t="s">
        <v>9564</v>
      </c>
      <c r="G759">
        <v>140101192</v>
      </c>
      <c r="H759">
        <v>192</v>
      </c>
      <c r="I759" s="1" t="s">
        <v>10520</v>
      </c>
      <c r="J759" s="1" t="s">
        <v>10521</v>
      </c>
      <c r="K759" s="1" t="s">
        <v>10522</v>
      </c>
      <c r="L759" s="1" t="s">
        <v>10523</v>
      </c>
      <c r="M759" s="1" t="s">
        <v>10524</v>
      </c>
      <c r="N759" s="1">
        <f>+Categorias[[#This Row],[Id_producto]]</f>
        <v>140101</v>
      </c>
      <c r="O759" s="1">
        <f>+Categorias[[#This Row],[Id_categoría]]</f>
        <v>140101192</v>
      </c>
    </row>
    <row r="760" spans="1:15" hidden="1" x14ac:dyDescent="0.3">
      <c r="A760">
        <v>14</v>
      </c>
      <c r="B760" s="1" t="s">
        <v>9562</v>
      </c>
      <c r="C760">
        <v>1401</v>
      </c>
      <c r="D760" s="1" t="s">
        <v>9563</v>
      </c>
      <c r="E760">
        <v>140101</v>
      </c>
      <c r="F760" s="1" t="s">
        <v>9564</v>
      </c>
      <c r="G760">
        <v>140101193</v>
      </c>
      <c r="H760">
        <v>193</v>
      </c>
      <c r="I760" s="1" t="s">
        <v>10525</v>
      </c>
      <c r="J760" s="1" t="s">
        <v>10526</v>
      </c>
      <c r="K760" s="1" t="s">
        <v>10527</v>
      </c>
      <c r="L760" s="1" t="s">
        <v>10528</v>
      </c>
      <c r="M760" s="1" t="s">
        <v>10529</v>
      </c>
      <c r="N760" s="1">
        <f>+Categorias[[#This Row],[Id_producto]]</f>
        <v>140101</v>
      </c>
      <c r="O760" s="1">
        <f>+Categorias[[#This Row],[Id_categoría]]</f>
        <v>140101193</v>
      </c>
    </row>
    <row r="761" spans="1:15" hidden="1" x14ac:dyDescent="0.3">
      <c r="A761">
        <v>14</v>
      </c>
      <c r="B761" s="1" t="s">
        <v>9562</v>
      </c>
      <c r="C761">
        <v>1401</v>
      </c>
      <c r="D761" s="1" t="s">
        <v>9563</v>
      </c>
      <c r="E761">
        <v>140101</v>
      </c>
      <c r="F761" s="1" t="s">
        <v>9564</v>
      </c>
      <c r="G761">
        <v>140101194</v>
      </c>
      <c r="H761">
        <v>194</v>
      </c>
      <c r="I761" s="1" t="s">
        <v>10530</v>
      </c>
      <c r="J761" s="1" t="s">
        <v>10531</v>
      </c>
      <c r="K761" s="1" t="s">
        <v>10532</v>
      </c>
      <c r="L761" s="1" t="s">
        <v>10533</v>
      </c>
      <c r="M761" s="1" t="s">
        <v>10534</v>
      </c>
      <c r="N761" s="1">
        <f>+Categorias[[#This Row],[Id_producto]]</f>
        <v>140101</v>
      </c>
      <c r="O761" s="1">
        <f>+Categorias[[#This Row],[Id_categoría]]</f>
        <v>140101194</v>
      </c>
    </row>
    <row r="762" spans="1:15" hidden="1" x14ac:dyDescent="0.3">
      <c r="A762">
        <v>14</v>
      </c>
      <c r="B762" s="1" t="s">
        <v>9562</v>
      </c>
      <c r="C762">
        <v>1401</v>
      </c>
      <c r="D762" s="1" t="s">
        <v>9563</v>
      </c>
      <c r="E762">
        <v>140101</v>
      </c>
      <c r="F762" s="1" t="s">
        <v>9564</v>
      </c>
      <c r="G762">
        <v>140101195</v>
      </c>
      <c r="H762">
        <v>195</v>
      </c>
      <c r="I762" s="1" t="s">
        <v>10535</v>
      </c>
      <c r="J762" s="1" t="s">
        <v>10536</v>
      </c>
      <c r="K762" s="1" t="s">
        <v>10537</v>
      </c>
      <c r="L762" s="1" t="s">
        <v>10538</v>
      </c>
      <c r="M762" s="1" t="s">
        <v>10539</v>
      </c>
      <c r="N762" s="1">
        <f>+Categorias[[#This Row],[Id_producto]]</f>
        <v>140101</v>
      </c>
      <c r="O762" s="1">
        <f>+Categorias[[#This Row],[Id_categoría]]</f>
        <v>140101195</v>
      </c>
    </row>
    <row r="763" spans="1:15" hidden="1" x14ac:dyDescent="0.3">
      <c r="A763">
        <v>14</v>
      </c>
      <c r="B763" s="1" t="s">
        <v>9562</v>
      </c>
      <c r="C763">
        <v>1401</v>
      </c>
      <c r="D763" s="1" t="s">
        <v>9563</v>
      </c>
      <c r="E763">
        <v>140101</v>
      </c>
      <c r="F763" s="1" t="s">
        <v>9564</v>
      </c>
      <c r="G763">
        <v>140101196</v>
      </c>
      <c r="H763">
        <v>196</v>
      </c>
      <c r="I763" s="1" t="s">
        <v>10540</v>
      </c>
      <c r="J763" s="1" t="s">
        <v>10541</v>
      </c>
      <c r="K763" s="1" t="s">
        <v>10542</v>
      </c>
      <c r="L763" s="1" t="s">
        <v>10543</v>
      </c>
      <c r="M763" s="1" t="s">
        <v>10544</v>
      </c>
      <c r="N763" s="1">
        <f>+Categorias[[#This Row],[Id_producto]]</f>
        <v>140101</v>
      </c>
      <c r="O763" s="1">
        <f>+Categorias[[#This Row],[Id_categoría]]</f>
        <v>140101196</v>
      </c>
    </row>
    <row r="764" spans="1:15" hidden="1" x14ac:dyDescent="0.3">
      <c r="A764">
        <v>14</v>
      </c>
      <c r="B764" s="1" t="s">
        <v>9562</v>
      </c>
      <c r="C764">
        <v>1401</v>
      </c>
      <c r="D764" s="1" t="s">
        <v>9563</v>
      </c>
      <c r="E764">
        <v>140101</v>
      </c>
      <c r="F764" s="1" t="s">
        <v>9564</v>
      </c>
      <c r="G764">
        <v>140101197</v>
      </c>
      <c r="H764">
        <v>197</v>
      </c>
      <c r="I764" s="1" t="s">
        <v>10545</v>
      </c>
      <c r="J764" s="1" t="s">
        <v>10546</v>
      </c>
      <c r="K764" s="1" t="s">
        <v>10547</v>
      </c>
      <c r="L764" s="1" t="s">
        <v>10548</v>
      </c>
      <c r="M764" s="1" t="s">
        <v>10549</v>
      </c>
      <c r="N764" s="1">
        <f>+Categorias[[#This Row],[Id_producto]]</f>
        <v>140101</v>
      </c>
      <c r="O764" s="1">
        <f>+Categorias[[#This Row],[Id_categoría]]</f>
        <v>140101197</v>
      </c>
    </row>
    <row r="765" spans="1:15" hidden="1" x14ac:dyDescent="0.3">
      <c r="A765">
        <v>14</v>
      </c>
      <c r="B765" s="1" t="s">
        <v>9562</v>
      </c>
      <c r="C765">
        <v>1401</v>
      </c>
      <c r="D765" s="1" t="s">
        <v>9563</v>
      </c>
      <c r="E765">
        <v>140101</v>
      </c>
      <c r="F765" s="1" t="s">
        <v>9564</v>
      </c>
      <c r="G765">
        <v>140101198</v>
      </c>
      <c r="H765">
        <v>198</v>
      </c>
      <c r="I765" s="1" t="s">
        <v>10550</v>
      </c>
      <c r="J765" s="1" t="s">
        <v>10551</v>
      </c>
      <c r="K765" s="1" t="s">
        <v>10552</v>
      </c>
      <c r="L765" s="1" t="s">
        <v>10553</v>
      </c>
      <c r="M765" s="1" t="s">
        <v>10554</v>
      </c>
      <c r="N765" s="1">
        <f>+Categorias[[#This Row],[Id_producto]]</f>
        <v>140101</v>
      </c>
      <c r="O765" s="1">
        <f>+Categorias[[#This Row],[Id_categoría]]</f>
        <v>140101198</v>
      </c>
    </row>
    <row r="766" spans="1:15" hidden="1" x14ac:dyDescent="0.3">
      <c r="A766">
        <v>14</v>
      </c>
      <c r="B766" s="1" t="s">
        <v>9562</v>
      </c>
      <c r="C766">
        <v>1401</v>
      </c>
      <c r="D766" s="1" t="s">
        <v>9563</v>
      </c>
      <c r="E766">
        <v>140101</v>
      </c>
      <c r="F766" s="1" t="s">
        <v>9564</v>
      </c>
      <c r="G766">
        <v>140101199</v>
      </c>
      <c r="H766">
        <v>199</v>
      </c>
      <c r="I766" s="1" t="s">
        <v>10555</v>
      </c>
      <c r="J766" s="1" t="s">
        <v>10556</v>
      </c>
      <c r="K766" s="1" t="s">
        <v>10557</v>
      </c>
      <c r="L766" s="1" t="s">
        <v>10558</v>
      </c>
      <c r="M766" s="1" t="s">
        <v>10559</v>
      </c>
      <c r="N766" s="1">
        <f>+Categorias[[#This Row],[Id_producto]]</f>
        <v>140101</v>
      </c>
      <c r="O766" s="1">
        <f>+Categorias[[#This Row],[Id_categoría]]</f>
        <v>140101199</v>
      </c>
    </row>
    <row r="767" spans="1:15" hidden="1" x14ac:dyDescent="0.3">
      <c r="A767">
        <v>14</v>
      </c>
      <c r="B767" s="1" t="s">
        <v>9562</v>
      </c>
      <c r="C767">
        <v>1401</v>
      </c>
      <c r="D767" s="1" t="s">
        <v>9563</v>
      </c>
      <c r="E767">
        <v>140101</v>
      </c>
      <c r="F767" s="1" t="s">
        <v>9564</v>
      </c>
      <c r="G767">
        <v>140101200</v>
      </c>
      <c r="H767">
        <v>200</v>
      </c>
      <c r="I767" s="1" t="s">
        <v>10560</v>
      </c>
      <c r="J767" s="1" t="s">
        <v>10561</v>
      </c>
      <c r="K767" s="1" t="s">
        <v>10562</v>
      </c>
      <c r="L767" s="1" t="s">
        <v>10563</v>
      </c>
      <c r="M767" s="1" t="s">
        <v>10564</v>
      </c>
      <c r="N767" s="1">
        <f>+Categorias[[#This Row],[Id_producto]]</f>
        <v>140101</v>
      </c>
      <c r="O767" s="1">
        <f>+Categorias[[#This Row],[Id_categoría]]</f>
        <v>140101200</v>
      </c>
    </row>
    <row r="768" spans="1:15" hidden="1" x14ac:dyDescent="0.3">
      <c r="A768">
        <v>14</v>
      </c>
      <c r="B768" s="1" t="s">
        <v>9562</v>
      </c>
      <c r="C768">
        <v>1401</v>
      </c>
      <c r="D768" s="1" t="s">
        <v>9563</v>
      </c>
      <c r="E768">
        <v>140101</v>
      </c>
      <c r="F768" s="1" t="s">
        <v>9564</v>
      </c>
      <c r="G768">
        <v>140101201</v>
      </c>
      <c r="H768">
        <v>201</v>
      </c>
      <c r="I768" s="1" t="s">
        <v>10565</v>
      </c>
      <c r="J768" s="1" t="s">
        <v>10566</v>
      </c>
      <c r="K768" s="1" t="s">
        <v>10567</v>
      </c>
      <c r="L768" s="1" t="s">
        <v>10568</v>
      </c>
      <c r="M768" s="1" t="s">
        <v>10569</v>
      </c>
      <c r="N768" s="1">
        <f>+Categorias[[#This Row],[Id_producto]]</f>
        <v>140101</v>
      </c>
      <c r="O768" s="1">
        <f>+Categorias[[#This Row],[Id_categoría]]</f>
        <v>140101201</v>
      </c>
    </row>
    <row r="769" spans="1:15" hidden="1" x14ac:dyDescent="0.3">
      <c r="A769">
        <v>14</v>
      </c>
      <c r="B769" s="1" t="s">
        <v>9562</v>
      </c>
      <c r="C769">
        <v>1401</v>
      </c>
      <c r="D769" s="1" t="s">
        <v>9563</v>
      </c>
      <c r="E769">
        <v>140101</v>
      </c>
      <c r="F769" s="1" t="s">
        <v>9564</v>
      </c>
      <c r="G769">
        <v>140101202</v>
      </c>
      <c r="H769">
        <v>202</v>
      </c>
      <c r="I769" s="1" t="s">
        <v>10570</v>
      </c>
      <c r="J769" s="1" t="s">
        <v>10571</v>
      </c>
      <c r="K769" s="1" t="s">
        <v>10572</v>
      </c>
      <c r="L769" s="1" t="s">
        <v>10573</v>
      </c>
      <c r="M769" s="1" t="s">
        <v>10574</v>
      </c>
      <c r="N769" s="1">
        <f>+Categorias[[#This Row],[Id_producto]]</f>
        <v>140101</v>
      </c>
      <c r="O769" s="1">
        <f>+Categorias[[#This Row],[Id_categoría]]</f>
        <v>140101202</v>
      </c>
    </row>
    <row r="770" spans="1:15" hidden="1" x14ac:dyDescent="0.3">
      <c r="A770">
        <v>14</v>
      </c>
      <c r="B770" s="1" t="s">
        <v>9562</v>
      </c>
      <c r="C770">
        <v>1401</v>
      </c>
      <c r="D770" s="1" t="s">
        <v>9563</v>
      </c>
      <c r="E770">
        <v>140101</v>
      </c>
      <c r="F770" s="1" t="s">
        <v>9564</v>
      </c>
      <c r="G770">
        <v>140101203</v>
      </c>
      <c r="H770">
        <v>203</v>
      </c>
      <c r="I770" s="1" t="s">
        <v>10575</v>
      </c>
      <c r="J770" s="1" t="s">
        <v>10576</v>
      </c>
      <c r="K770" s="1" t="s">
        <v>10577</v>
      </c>
      <c r="L770" s="1" t="s">
        <v>10578</v>
      </c>
      <c r="M770" s="1" t="s">
        <v>10579</v>
      </c>
      <c r="N770" s="1">
        <f>+Categorias[[#This Row],[Id_producto]]</f>
        <v>140101</v>
      </c>
      <c r="O770" s="1">
        <f>+Categorias[[#This Row],[Id_categoría]]</f>
        <v>140101203</v>
      </c>
    </row>
    <row r="771" spans="1:15" hidden="1" x14ac:dyDescent="0.3">
      <c r="A771">
        <v>14</v>
      </c>
      <c r="B771" s="1" t="s">
        <v>9562</v>
      </c>
      <c r="C771">
        <v>1401</v>
      </c>
      <c r="D771" s="1" t="s">
        <v>9563</v>
      </c>
      <c r="E771">
        <v>140101</v>
      </c>
      <c r="F771" s="1" t="s">
        <v>9564</v>
      </c>
      <c r="G771">
        <v>140101204</v>
      </c>
      <c r="H771">
        <v>204</v>
      </c>
      <c r="I771" s="1" t="s">
        <v>10580</v>
      </c>
      <c r="J771" s="1" t="s">
        <v>10581</v>
      </c>
      <c r="K771" s="1" t="s">
        <v>10582</v>
      </c>
      <c r="L771" s="1" t="s">
        <v>10583</v>
      </c>
      <c r="M771" s="1" t="s">
        <v>10584</v>
      </c>
      <c r="N771" s="1">
        <f>+Categorias[[#This Row],[Id_producto]]</f>
        <v>140101</v>
      </c>
      <c r="O771" s="1">
        <f>+Categorias[[#This Row],[Id_categoría]]</f>
        <v>140101204</v>
      </c>
    </row>
    <row r="772" spans="1:15" hidden="1" x14ac:dyDescent="0.3">
      <c r="A772">
        <v>14</v>
      </c>
      <c r="B772" s="1" t="s">
        <v>9562</v>
      </c>
      <c r="C772">
        <v>1401</v>
      </c>
      <c r="D772" s="1" t="s">
        <v>9563</v>
      </c>
      <c r="E772">
        <v>140101</v>
      </c>
      <c r="F772" s="1" t="s">
        <v>9564</v>
      </c>
      <c r="G772">
        <v>140101205</v>
      </c>
      <c r="H772">
        <v>205</v>
      </c>
      <c r="I772" s="1" t="s">
        <v>10585</v>
      </c>
      <c r="J772" s="1" t="s">
        <v>10586</v>
      </c>
      <c r="K772" s="1" t="s">
        <v>10587</v>
      </c>
      <c r="L772" s="1" t="s">
        <v>10588</v>
      </c>
      <c r="M772" s="1" t="s">
        <v>10589</v>
      </c>
      <c r="N772" s="1">
        <f>+Categorias[[#This Row],[Id_producto]]</f>
        <v>140101</v>
      </c>
      <c r="O772" s="1">
        <f>+Categorias[[#This Row],[Id_categoría]]</f>
        <v>140101205</v>
      </c>
    </row>
    <row r="773" spans="1:15" hidden="1" x14ac:dyDescent="0.3">
      <c r="A773">
        <v>14</v>
      </c>
      <c r="B773" s="1" t="s">
        <v>9562</v>
      </c>
      <c r="C773">
        <v>1401</v>
      </c>
      <c r="D773" s="1" t="s">
        <v>9563</v>
      </c>
      <c r="E773">
        <v>140101</v>
      </c>
      <c r="F773" s="1" t="s">
        <v>9564</v>
      </c>
      <c r="G773">
        <v>140101206</v>
      </c>
      <c r="H773">
        <v>206</v>
      </c>
      <c r="I773" s="1" t="s">
        <v>10590</v>
      </c>
      <c r="J773" s="1" t="s">
        <v>10591</v>
      </c>
      <c r="K773" s="1" t="s">
        <v>10592</v>
      </c>
      <c r="L773" s="1" t="s">
        <v>10593</v>
      </c>
      <c r="M773" s="1" t="s">
        <v>10594</v>
      </c>
      <c r="N773" s="1">
        <f>+Categorias[[#This Row],[Id_producto]]</f>
        <v>140101</v>
      </c>
      <c r="O773" s="1">
        <f>+Categorias[[#This Row],[Id_categoría]]</f>
        <v>140101206</v>
      </c>
    </row>
    <row r="774" spans="1:15" hidden="1" x14ac:dyDescent="0.3">
      <c r="A774">
        <v>14</v>
      </c>
      <c r="B774" s="1" t="s">
        <v>9562</v>
      </c>
      <c r="C774">
        <v>1401</v>
      </c>
      <c r="D774" s="1" t="s">
        <v>9563</v>
      </c>
      <c r="E774">
        <v>140101</v>
      </c>
      <c r="F774" s="1" t="s">
        <v>9564</v>
      </c>
      <c r="G774">
        <v>140101207</v>
      </c>
      <c r="H774">
        <v>207</v>
      </c>
      <c r="I774" s="1" t="s">
        <v>10595</v>
      </c>
      <c r="J774" s="1" t="s">
        <v>10596</v>
      </c>
      <c r="K774" s="1" t="s">
        <v>10597</v>
      </c>
      <c r="L774" s="1" t="s">
        <v>10598</v>
      </c>
      <c r="M774" s="1" t="s">
        <v>10599</v>
      </c>
      <c r="N774" s="1">
        <f>+Categorias[[#This Row],[Id_producto]]</f>
        <v>140101</v>
      </c>
      <c r="O774" s="1">
        <f>+Categorias[[#This Row],[Id_categoría]]</f>
        <v>140101207</v>
      </c>
    </row>
    <row r="775" spans="1:15" hidden="1" x14ac:dyDescent="0.3">
      <c r="A775">
        <v>14</v>
      </c>
      <c r="B775" s="1" t="s">
        <v>9562</v>
      </c>
      <c r="C775">
        <v>1401</v>
      </c>
      <c r="D775" s="1" t="s">
        <v>9563</v>
      </c>
      <c r="E775">
        <v>140101</v>
      </c>
      <c r="F775" s="1" t="s">
        <v>9564</v>
      </c>
      <c r="G775">
        <v>140101208</v>
      </c>
      <c r="H775">
        <v>208</v>
      </c>
      <c r="I775" s="1" t="s">
        <v>10600</v>
      </c>
      <c r="J775" s="1" t="s">
        <v>10601</v>
      </c>
      <c r="K775" s="1" t="s">
        <v>10602</v>
      </c>
      <c r="L775" s="1" t="s">
        <v>10603</v>
      </c>
      <c r="M775" s="1" t="s">
        <v>10604</v>
      </c>
      <c r="N775" s="1">
        <f>+Categorias[[#This Row],[Id_producto]]</f>
        <v>140101</v>
      </c>
      <c r="O775" s="1">
        <f>+Categorias[[#This Row],[Id_categoría]]</f>
        <v>140101208</v>
      </c>
    </row>
    <row r="776" spans="1:15" hidden="1" x14ac:dyDescent="0.3">
      <c r="A776">
        <v>14</v>
      </c>
      <c r="B776" s="1" t="s">
        <v>9562</v>
      </c>
      <c r="C776">
        <v>1401</v>
      </c>
      <c r="D776" s="1" t="s">
        <v>9563</v>
      </c>
      <c r="E776">
        <v>140101</v>
      </c>
      <c r="F776" s="1" t="s">
        <v>9564</v>
      </c>
      <c r="G776">
        <v>140101209</v>
      </c>
      <c r="H776">
        <v>209</v>
      </c>
      <c r="I776" s="1" t="s">
        <v>10605</v>
      </c>
      <c r="J776" s="1" t="s">
        <v>10606</v>
      </c>
      <c r="K776" s="1" t="s">
        <v>10607</v>
      </c>
      <c r="L776" s="1" t="s">
        <v>10608</v>
      </c>
      <c r="M776" s="1" t="s">
        <v>10609</v>
      </c>
      <c r="N776" s="1">
        <f>+Categorias[[#This Row],[Id_producto]]</f>
        <v>140101</v>
      </c>
      <c r="O776" s="1">
        <f>+Categorias[[#This Row],[Id_categoría]]</f>
        <v>140101209</v>
      </c>
    </row>
    <row r="777" spans="1:15" hidden="1" x14ac:dyDescent="0.3">
      <c r="A777">
        <v>14</v>
      </c>
      <c r="B777" s="1" t="s">
        <v>9562</v>
      </c>
      <c r="C777">
        <v>1401</v>
      </c>
      <c r="D777" s="1" t="s">
        <v>9563</v>
      </c>
      <c r="E777">
        <v>140101</v>
      </c>
      <c r="F777" s="1" t="s">
        <v>9564</v>
      </c>
      <c r="G777">
        <v>140101210</v>
      </c>
      <c r="H777">
        <v>210</v>
      </c>
      <c r="I777" s="1" t="s">
        <v>10610</v>
      </c>
      <c r="J777" s="1" t="s">
        <v>10611</v>
      </c>
      <c r="K777" s="1" t="s">
        <v>10612</v>
      </c>
      <c r="L777" s="1" t="s">
        <v>10613</v>
      </c>
      <c r="M777" s="1" t="s">
        <v>10614</v>
      </c>
      <c r="N777" s="1">
        <f>+Categorias[[#This Row],[Id_producto]]</f>
        <v>140101</v>
      </c>
      <c r="O777" s="1">
        <f>+Categorias[[#This Row],[Id_categoría]]</f>
        <v>140101210</v>
      </c>
    </row>
    <row r="778" spans="1:15" hidden="1" x14ac:dyDescent="0.3">
      <c r="A778">
        <v>14</v>
      </c>
      <c r="B778" s="1" t="s">
        <v>9562</v>
      </c>
      <c r="C778">
        <v>1401</v>
      </c>
      <c r="D778" s="1" t="s">
        <v>9563</v>
      </c>
      <c r="E778">
        <v>140101</v>
      </c>
      <c r="F778" s="1" t="s">
        <v>9564</v>
      </c>
      <c r="G778">
        <v>140101211</v>
      </c>
      <c r="H778">
        <v>211</v>
      </c>
      <c r="I778" s="1" t="s">
        <v>10615</v>
      </c>
      <c r="J778" s="1" t="s">
        <v>10616</v>
      </c>
      <c r="K778" s="1" t="s">
        <v>10617</v>
      </c>
      <c r="L778" s="1" t="s">
        <v>10618</v>
      </c>
      <c r="M778" s="1" t="s">
        <v>10619</v>
      </c>
      <c r="N778" s="1">
        <f>+Categorias[[#This Row],[Id_producto]]</f>
        <v>140101</v>
      </c>
      <c r="O778" s="1">
        <f>+Categorias[[#This Row],[Id_categoría]]</f>
        <v>140101211</v>
      </c>
    </row>
    <row r="779" spans="1:15" hidden="1" x14ac:dyDescent="0.3">
      <c r="A779">
        <v>14</v>
      </c>
      <c r="B779" s="1" t="s">
        <v>9562</v>
      </c>
      <c r="C779">
        <v>1401</v>
      </c>
      <c r="D779" s="1" t="s">
        <v>9563</v>
      </c>
      <c r="E779">
        <v>140101</v>
      </c>
      <c r="F779" s="1" t="s">
        <v>9564</v>
      </c>
      <c r="G779">
        <v>140101212</v>
      </c>
      <c r="H779">
        <v>212</v>
      </c>
      <c r="I779" s="1" t="s">
        <v>10620</v>
      </c>
      <c r="J779" s="1" t="s">
        <v>10621</v>
      </c>
      <c r="K779" s="1" t="s">
        <v>10622</v>
      </c>
      <c r="L779" s="1" t="s">
        <v>10623</v>
      </c>
      <c r="M779" s="1" t="s">
        <v>10624</v>
      </c>
      <c r="N779" s="1">
        <f>+Categorias[[#This Row],[Id_producto]]</f>
        <v>140101</v>
      </c>
      <c r="O779" s="1">
        <f>+Categorias[[#This Row],[Id_categoría]]</f>
        <v>140101212</v>
      </c>
    </row>
    <row r="780" spans="1:15" hidden="1" x14ac:dyDescent="0.3">
      <c r="A780">
        <v>14</v>
      </c>
      <c r="B780" s="1" t="s">
        <v>9562</v>
      </c>
      <c r="C780">
        <v>1401</v>
      </c>
      <c r="D780" s="1" t="s">
        <v>9563</v>
      </c>
      <c r="E780">
        <v>140101</v>
      </c>
      <c r="F780" s="1" t="s">
        <v>9564</v>
      </c>
      <c r="G780">
        <v>140101213</v>
      </c>
      <c r="H780">
        <v>213</v>
      </c>
      <c r="I780" s="1" t="s">
        <v>10625</v>
      </c>
      <c r="J780" s="1" t="s">
        <v>10626</v>
      </c>
      <c r="K780" s="1" t="s">
        <v>10627</v>
      </c>
      <c r="L780" s="1" t="s">
        <v>10628</v>
      </c>
      <c r="M780" s="1" t="s">
        <v>10629</v>
      </c>
      <c r="N780" s="1">
        <f>+Categorias[[#This Row],[Id_producto]]</f>
        <v>140101</v>
      </c>
      <c r="O780" s="1">
        <f>+Categorias[[#This Row],[Id_categoría]]</f>
        <v>140101213</v>
      </c>
    </row>
    <row r="781" spans="1:15" hidden="1" x14ac:dyDescent="0.3">
      <c r="A781">
        <v>14</v>
      </c>
      <c r="B781" s="1" t="s">
        <v>9562</v>
      </c>
      <c r="C781">
        <v>1401</v>
      </c>
      <c r="D781" s="1" t="s">
        <v>9563</v>
      </c>
      <c r="E781">
        <v>140101</v>
      </c>
      <c r="F781" s="1" t="s">
        <v>9564</v>
      </c>
      <c r="G781">
        <v>140101214</v>
      </c>
      <c r="H781">
        <v>214</v>
      </c>
      <c r="I781" s="1" t="s">
        <v>10630</v>
      </c>
      <c r="J781" s="1" t="s">
        <v>10631</v>
      </c>
      <c r="K781" s="1" t="s">
        <v>10632</v>
      </c>
      <c r="L781" s="1" t="s">
        <v>10633</v>
      </c>
      <c r="M781" s="1" t="s">
        <v>10634</v>
      </c>
      <c r="N781" s="1">
        <f>+Categorias[[#This Row],[Id_producto]]</f>
        <v>140101</v>
      </c>
      <c r="O781" s="1">
        <f>+Categorias[[#This Row],[Id_categoría]]</f>
        <v>140101214</v>
      </c>
    </row>
    <row r="782" spans="1:15" hidden="1" x14ac:dyDescent="0.3">
      <c r="A782">
        <v>14</v>
      </c>
      <c r="B782" s="1" t="s">
        <v>9562</v>
      </c>
      <c r="C782">
        <v>1401</v>
      </c>
      <c r="D782" s="1" t="s">
        <v>9563</v>
      </c>
      <c r="E782">
        <v>140101</v>
      </c>
      <c r="F782" s="1" t="s">
        <v>9564</v>
      </c>
      <c r="G782">
        <v>140101215</v>
      </c>
      <c r="H782">
        <v>215</v>
      </c>
      <c r="I782" s="1" t="s">
        <v>10635</v>
      </c>
      <c r="J782" s="1" t="s">
        <v>10636</v>
      </c>
      <c r="K782" s="1" t="s">
        <v>10637</v>
      </c>
      <c r="L782" s="1" t="s">
        <v>10638</v>
      </c>
      <c r="M782" s="1" t="s">
        <v>10639</v>
      </c>
      <c r="N782" s="1">
        <f>+Categorias[[#This Row],[Id_producto]]</f>
        <v>140101</v>
      </c>
      <c r="O782" s="1">
        <f>+Categorias[[#This Row],[Id_categoría]]</f>
        <v>140101215</v>
      </c>
    </row>
    <row r="783" spans="1:15" hidden="1" x14ac:dyDescent="0.3">
      <c r="A783">
        <v>14</v>
      </c>
      <c r="B783" s="1" t="s">
        <v>9562</v>
      </c>
      <c r="C783">
        <v>1401</v>
      </c>
      <c r="D783" s="1" t="s">
        <v>9563</v>
      </c>
      <c r="E783">
        <v>140101</v>
      </c>
      <c r="F783" s="1" t="s">
        <v>9564</v>
      </c>
      <c r="G783">
        <v>140101216</v>
      </c>
      <c r="H783">
        <v>216</v>
      </c>
      <c r="I783" s="1" t="s">
        <v>10640</v>
      </c>
      <c r="J783" s="1" t="s">
        <v>10641</v>
      </c>
      <c r="K783" s="1" t="s">
        <v>10642</v>
      </c>
      <c r="L783" s="1" t="s">
        <v>10643</v>
      </c>
      <c r="M783" s="1" t="s">
        <v>10644</v>
      </c>
      <c r="N783" s="1">
        <f>+Categorias[[#This Row],[Id_producto]]</f>
        <v>140101</v>
      </c>
      <c r="O783" s="1">
        <f>+Categorias[[#This Row],[Id_categoría]]</f>
        <v>140101216</v>
      </c>
    </row>
    <row r="784" spans="1:15" hidden="1" x14ac:dyDescent="0.3">
      <c r="A784">
        <v>14</v>
      </c>
      <c r="B784" s="1" t="s">
        <v>9562</v>
      </c>
      <c r="C784">
        <v>1401</v>
      </c>
      <c r="D784" s="1" t="s">
        <v>9563</v>
      </c>
      <c r="E784">
        <v>140101</v>
      </c>
      <c r="F784" s="1" t="s">
        <v>9564</v>
      </c>
      <c r="G784">
        <v>140101217</v>
      </c>
      <c r="H784">
        <v>217</v>
      </c>
      <c r="I784" s="1" t="s">
        <v>10645</v>
      </c>
      <c r="J784" s="1" t="s">
        <v>10646</v>
      </c>
      <c r="K784" s="1" t="s">
        <v>10647</v>
      </c>
      <c r="L784" s="1" t="s">
        <v>10648</v>
      </c>
      <c r="M784" s="1" t="s">
        <v>10649</v>
      </c>
      <c r="N784" s="1">
        <f>+Categorias[[#This Row],[Id_producto]]</f>
        <v>140101</v>
      </c>
      <c r="O784" s="1">
        <f>+Categorias[[#This Row],[Id_categoría]]</f>
        <v>140101217</v>
      </c>
    </row>
    <row r="785" spans="1:15" hidden="1" x14ac:dyDescent="0.3">
      <c r="A785">
        <v>14</v>
      </c>
      <c r="B785" s="1" t="s">
        <v>9562</v>
      </c>
      <c r="C785">
        <v>1401</v>
      </c>
      <c r="D785" s="1" t="s">
        <v>9563</v>
      </c>
      <c r="E785">
        <v>140101</v>
      </c>
      <c r="F785" s="1" t="s">
        <v>9564</v>
      </c>
      <c r="G785">
        <v>140101218</v>
      </c>
      <c r="H785">
        <v>218</v>
      </c>
      <c r="I785" s="1" t="s">
        <v>10650</v>
      </c>
      <c r="J785" s="1" t="s">
        <v>10651</v>
      </c>
      <c r="K785" s="1" t="s">
        <v>10652</v>
      </c>
      <c r="L785" s="1" t="s">
        <v>10653</v>
      </c>
      <c r="M785" s="1" t="s">
        <v>10654</v>
      </c>
      <c r="N785" s="1">
        <f>+Categorias[[#This Row],[Id_producto]]</f>
        <v>140101</v>
      </c>
      <c r="O785" s="1">
        <f>+Categorias[[#This Row],[Id_categoría]]</f>
        <v>140101218</v>
      </c>
    </row>
    <row r="786" spans="1:15" hidden="1" x14ac:dyDescent="0.3">
      <c r="A786">
        <v>14</v>
      </c>
      <c r="B786" s="1" t="s">
        <v>9562</v>
      </c>
      <c r="C786">
        <v>1401</v>
      </c>
      <c r="D786" s="1" t="s">
        <v>9563</v>
      </c>
      <c r="E786">
        <v>140101</v>
      </c>
      <c r="F786" s="1" t="s">
        <v>9564</v>
      </c>
      <c r="G786">
        <v>140101219</v>
      </c>
      <c r="H786">
        <v>219</v>
      </c>
      <c r="I786" s="1" t="s">
        <v>10655</v>
      </c>
      <c r="J786" s="1" t="s">
        <v>10656</v>
      </c>
      <c r="K786" s="1" t="s">
        <v>10657</v>
      </c>
      <c r="L786" s="1" t="s">
        <v>10658</v>
      </c>
      <c r="M786" s="1" t="s">
        <v>10659</v>
      </c>
      <c r="N786" s="1">
        <f>+Categorias[[#This Row],[Id_producto]]</f>
        <v>140101</v>
      </c>
      <c r="O786" s="1">
        <f>+Categorias[[#This Row],[Id_categoría]]</f>
        <v>140101219</v>
      </c>
    </row>
    <row r="787" spans="1:15" hidden="1" x14ac:dyDescent="0.3">
      <c r="A787">
        <v>14</v>
      </c>
      <c r="B787" s="1" t="s">
        <v>9562</v>
      </c>
      <c r="C787">
        <v>1401</v>
      </c>
      <c r="D787" s="1" t="s">
        <v>9563</v>
      </c>
      <c r="E787">
        <v>140101</v>
      </c>
      <c r="F787" s="1" t="s">
        <v>9564</v>
      </c>
      <c r="G787">
        <v>140101220</v>
      </c>
      <c r="H787">
        <v>220</v>
      </c>
      <c r="I787" s="1" t="s">
        <v>10660</v>
      </c>
      <c r="J787" s="1" t="s">
        <v>10661</v>
      </c>
      <c r="K787" s="1" t="s">
        <v>10662</v>
      </c>
      <c r="L787" s="1" t="s">
        <v>10663</v>
      </c>
      <c r="M787" s="1" t="s">
        <v>10664</v>
      </c>
      <c r="N787" s="1">
        <f>+Categorias[[#This Row],[Id_producto]]</f>
        <v>140101</v>
      </c>
      <c r="O787" s="1">
        <f>+Categorias[[#This Row],[Id_categoría]]</f>
        <v>140101220</v>
      </c>
    </row>
    <row r="788" spans="1:15" hidden="1" x14ac:dyDescent="0.3">
      <c r="A788">
        <v>14</v>
      </c>
      <c r="B788" s="1" t="s">
        <v>9562</v>
      </c>
      <c r="C788">
        <v>1401</v>
      </c>
      <c r="D788" s="1" t="s">
        <v>9563</v>
      </c>
      <c r="E788">
        <v>140101</v>
      </c>
      <c r="F788" s="1" t="s">
        <v>9564</v>
      </c>
      <c r="G788">
        <v>140101221</v>
      </c>
      <c r="H788">
        <v>221</v>
      </c>
      <c r="I788" s="1" t="s">
        <v>10665</v>
      </c>
      <c r="J788" s="1" t="s">
        <v>10666</v>
      </c>
      <c r="K788" s="1" t="s">
        <v>10667</v>
      </c>
      <c r="L788" s="1" t="s">
        <v>10668</v>
      </c>
      <c r="M788" s="1" t="s">
        <v>10669</v>
      </c>
      <c r="N788" s="1">
        <f>+Categorias[[#This Row],[Id_producto]]</f>
        <v>140101</v>
      </c>
      <c r="O788" s="1">
        <f>+Categorias[[#This Row],[Id_categoría]]</f>
        <v>140101221</v>
      </c>
    </row>
    <row r="789" spans="1:15" hidden="1" x14ac:dyDescent="0.3">
      <c r="A789">
        <v>14</v>
      </c>
      <c r="B789" s="1" t="s">
        <v>9562</v>
      </c>
      <c r="C789">
        <v>1401</v>
      </c>
      <c r="D789" s="1" t="s">
        <v>9563</v>
      </c>
      <c r="E789">
        <v>140101</v>
      </c>
      <c r="F789" s="1" t="s">
        <v>9564</v>
      </c>
      <c r="G789">
        <v>140101222</v>
      </c>
      <c r="H789">
        <v>222</v>
      </c>
      <c r="I789" s="1" t="s">
        <v>10670</v>
      </c>
      <c r="J789" s="1" t="s">
        <v>10671</v>
      </c>
      <c r="K789" s="1" t="s">
        <v>10672</v>
      </c>
      <c r="L789" s="1" t="s">
        <v>10673</v>
      </c>
      <c r="M789" s="1" t="s">
        <v>10674</v>
      </c>
      <c r="N789" s="1">
        <f>+Categorias[[#This Row],[Id_producto]]</f>
        <v>140101</v>
      </c>
      <c r="O789" s="1">
        <f>+Categorias[[#This Row],[Id_categoría]]</f>
        <v>140101222</v>
      </c>
    </row>
    <row r="790" spans="1:15" hidden="1" x14ac:dyDescent="0.3">
      <c r="A790">
        <v>14</v>
      </c>
      <c r="B790" s="1" t="s">
        <v>9562</v>
      </c>
      <c r="C790">
        <v>1401</v>
      </c>
      <c r="D790" s="1" t="s">
        <v>9563</v>
      </c>
      <c r="E790">
        <v>140101</v>
      </c>
      <c r="F790" s="1" t="s">
        <v>9564</v>
      </c>
      <c r="G790">
        <v>140101223</v>
      </c>
      <c r="H790">
        <v>223</v>
      </c>
      <c r="I790" s="1" t="s">
        <v>10675</v>
      </c>
      <c r="J790" s="1" t="s">
        <v>10676</v>
      </c>
      <c r="K790" s="1" t="s">
        <v>10677</v>
      </c>
      <c r="L790" s="1" t="s">
        <v>10678</v>
      </c>
      <c r="M790" s="1" t="s">
        <v>10679</v>
      </c>
      <c r="N790" s="1">
        <f>+Categorias[[#This Row],[Id_producto]]</f>
        <v>140101</v>
      </c>
      <c r="O790" s="1">
        <f>+Categorias[[#This Row],[Id_categoría]]</f>
        <v>140101223</v>
      </c>
    </row>
    <row r="791" spans="1:15" hidden="1" x14ac:dyDescent="0.3">
      <c r="A791">
        <v>14</v>
      </c>
      <c r="B791" s="1" t="s">
        <v>9562</v>
      </c>
      <c r="C791">
        <v>1401</v>
      </c>
      <c r="D791" s="1" t="s">
        <v>9563</v>
      </c>
      <c r="E791">
        <v>140101</v>
      </c>
      <c r="F791" s="1" t="s">
        <v>9564</v>
      </c>
      <c r="G791">
        <v>140101224</v>
      </c>
      <c r="H791">
        <v>224</v>
      </c>
      <c r="I791" s="1" t="s">
        <v>10680</v>
      </c>
      <c r="J791" s="1" t="s">
        <v>10681</v>
      </c>
      <c r="K791" s="1" t="s">
        <v>10682</v>
      </c>
      <c r="L791" s="1" t="s">
        <v>10683</v>
      </c>
      <c r="M791" s="1" t="s">
        <v>10684</v>
      </c>
      <c r="N791" s="1">
        <f>+Categorias[[#This Row],[Id_producto]]</f>
        <v>140101</v>
      </c>
      <c r="O791" s="1">
        <f>+Categorias[[#This Row],[Id_categoría]]</f>
        <v>140101224</v>
      </c>
    </row>
    <row r="792" spans="1:15" hidden="1" x14ac:dyDescent="0.3">
      <c r="A792">
        <v>14</v>
      </c>
      <c r="B792" s="1" t="s">
        <v>9562</v>
      </c>
      <c r="C792">
        <v>1401</v>
      </c>
      <c r="D792" s="1" t="s">
        <v>9563</v>
      </c>
      <c r="E792">
        <v>140101</v>
      </c>
      <c r="F792" s="1" t="s">
        <v>9564</v>
      </c>
      <c r="G792">
        <v>140101225</v>
      </c>
      <c r="H792">
        <v>225</v>
      </c>
      <c r="I792" s="1" t="s">
        <v>10685</v>
      </c>
      <c r="J792" s="1" t="s">
        <v>10686</v>
      </c>
      <c r="K792" s="1" t="s">
        <v>10687</v>
      </c>
      <c r="L792" s="1" t="s">
        <v>10688</v>
      </c>
      <c r="M792" s="1" t="s">
        <v>10689</v>
      </c>
      <c r="N792" s="1">
        <f>+Categorias[[#This Row],[Id_producto]]</f>
        <v>140101</v>
      </c>
      <c r="O792" s="1">
        <f>+Categorias[[#This Row],[Id_categoría]]</f>
        <v>140101225</v>
      </c>
    </row>
    <row r="793" spans="1:15" hidden="1" x14ac:dyDescent="0.3">
      <c r="A793">
        <v>14</v>
      </c>
      <c r="B793" s="1" t="s">
        <v>9562</v>
      </c>
      <c r="C793">
        <v>1401</v>
      </c>
      <c r="D793" s="1" t="s">
        <v>9563</v>
      </c>
      <c r="E793">
        <v>140101</v>
      </c>
      <c r="F793" s="1" t="s">
        <v>9564</v>
      </c>
      <c r="G793">
        <v>140101226</v>
      </c>
      <c r="H793">
        <v>226</v>
      </c>
      <c r="I793" s="1" t="s">
        <v>10690</v>
      </c>
      <c r="J793" s="1" t="s">
        <v>10691</v>
      </c>
      <c r="K793" s="1" t="s">
        <v>10692</v>
      </c>
      <c r="L793" s="1" t="s">
        <v>10693</v>
      </c>
      <c r="M793" s="1" t="s">
        <v>10694</v>
      </c>
      <c r="N793" s="1">
        <f>+Categorias[[#This Row],[Id_producto]]</f>
        <v>140101</v>
      </c>
      <c r="O793" s="1">
        <f>+Categorias[[#This Row],[Id_categoría]]</f>
        <v>140101226</v>
      </c>
    </row>
    <row r="794" spans="1:15" hidden="1" x14ac:dyDescent="0.3">
      <c r="A794">
        <v>14</v>
      </c>
      <c r="B794" s="1" t="s">
        <v>9562</v>
      </c>
      <c r="C794">
        <v>1401</v>
      </c>
      <c r="D794" s="1" t="s">
        <v>9563</v>
      </c>
      <c r="E794">
        <v>140101</v>
      </c>
      <c r="F794" s="1" t="s">
        <v>9564</v>
      </c>
      <c r="G794">
        <v>140101227</v>
      </c>
      <c r="H794">
        <v>227</v>
      </c>
      <c r="I794" s="1" t="s">
        <v>10695</v>
      </c>
      <c r="J794" s="1" t="s">
        <v>10696</v>
      </c>
      <c r="K794" s="1" t="s">
        <v>10697</v>
      </c>
      <c r="L794" s="1" t="s">
        <v>10698</v>
      </c>
      <c r="M794" s="1" t="s">
        <v>10699</v>
      </c>
      <c r="N794" s="1">
        <f>+Categorias[[#This Row],[Id_producto]]</f>
        <v>140101</v>
      </c>
      <c r="O794" s="1">
        <f>+Categorias[[#This Row],[Id_categoría]]</f>
        <v>140101227</v>
      </c>
    </row>
    <row r="795" spans="1:15" hidden="1" x14ac:dyDescent="0.3">
      <c r="A795">
        <v>14</v>
      </c>
      <c r="B795" s="1" t="s">
        <v>9562</v>
      </c>
      <c r="C795">
        <v>1401</v>
      </c>
      <c r="D795" s="1" t="s">
        <v>9563</v>
      </c>
      <c r="E795">
        <v>140101</v>
      </c>
      <c r="F795" s="1" t="s">
        <v>9564</v>
      </c>
      <c r="G795">
        <v>140101228</v>
      </c>
      <c r="H795">
        <v>228</v>
      </c>
      <c r="I795" s="1" t="s">
        <v>10700</v>
      </c>
      <c r="J795" s="1" t="s">
        <v>10701</v>
      </c>
      <c r="K795" s="1" t="s">
        <v>10702</v>
      </c>
      <c r="L795" s="1" t="s">
        <v>10703</v>
      </c>
      <c r="M795" s="1" t="s">
        <v>10704</v>
      </c>
      <c r="N795" s="1">
        <f>+Categorias[[#This Row],[Id_producto]]</f>
        <v>140101</v>
      </c>
      <c r="O795" s="1">
        <f>+Categorias[[#This Row],[Id_categoría]]</f>
        <v>140101228</v>
      </c>
    </row>
    <row r="796" spans="1:15" hidden="1" x14ac:dyDescent="0.3">
      <c r="A796">
        <v>14</v>
      </c>
      <c r="B796" s="1" t="s">
        <v>9562</v>
      </c>
      <c r="C796">
        <v>1401</v>
      </c>
      <c r="D796" s="1" t="s">
        <v>9563</v>
      </c>
      <c r="E796">
        <v>140101</v>
      </c>
      <c r="F796" s="1" t="s">
        <v>9564</v>
      </c>
      <c r="G796">
        <v>140101229</v>
      </c>
      <c r="H796">
        <v>229</v>
      </c>
      <c r="I796" s="1" t="s">
        <v>10705</v>
      </c>
      <c r="J796" s="1" t="s">
        <v>10706</v>
      </c>
      <c r="K796" s="1" t="s">
        <v>10707</v>
      </c>
      <c r="L796" s="1" t="s">
        <v>10708</v>
      </c>
      <c r="M796" s="1" t="s">
        <v>10709</v>
      </c>
      <c r="N796" s="1">
        <f>+Categorias[[#This Row],[Id_producto]]</f>
        <v>140101</v>
      </c>
      <c r="O796" s="1">
        <f>+Categorias[[#This Row],[Id_categoría]]</f>
        <v>140101229</v>
      </c>
    </row>
    <row r="797" spans="1:15" hidden="1" x14ac:dyDescent="0.3">
      <c r="A797">
        <v>14</v>
      </c>
      <c r="B797" s="1" t="s">
        <v>9562</v>
      </c>
      <c r="C797">
        <v>1401</v>
      </c>
      <c r="D797" s="1" t="s">
        <v>9563</v>
      </c>
      <c r="E797">
        <v>140101</v>
      </c>
      <c r="F797" s="1" t="s">
        <v>9564</v>
      </c>
      <c r="G797">
        <v>140101230</v>
      </c>
      <c r="H797">
        <v>230</v>
      </c>
      <c r="I797" s="1" t="s">
        <v>10710</v>
      </c>
      <c r="J797" s="1" t="s">
        <v>10711</v>
      </c>
      <c r="K797" s="1" t="s">
        <v>10712</v>
      </c>
      <c r="L797" s="1" t="s">
        <v>10713</v>
      </c>
      <c r="M797" s="1" t="s">
        <v>10714</v>
      </c>
      <c r="N797" s="1">
        <f>+Categorias[[#This Row],[Id_producto]]</f>
        <v>140101</v>
      </c>
      <c r="O797" s="1">
        <f>+Categorias[[#This Row],[Id_categoría]]</f>
        <v>140101230</v>
      </c>
    </row>
    <row r="798" spans="1:15" hidden="1" x14ac:dyDescent="0.3">
      <c r="A798">
        <v>14</v>
      </c>
      <c r="B798" s="1" t="s">
        <v>9562</v>
      </c>
      <c r="C798">
        <v>1401</v>
      </c>
      <c r="D798" s="1" t="s">
        <v>9563</v>
      </c>
      <c r="E798">
        <v>140101</v>
      </c>
      <c r="F798" s="1" t="s">
        <v>9564</v>
      </c>
      <c r="G798">
        <v>140101231</v>
      </c>
      <c r="H798">
        <v>231</v>
      </c>
      <c r="I798" s="1" t="s">
        <v>10715</v>
      </c>
      <c r="J798" s="1" t="s">
        <v>10716</v>
      </c>
      <c r="K798" s="1" t="s">
        <v>10717</v>
      </c>
      <c r="L798" s="1" t="s">
        <v>10718</v>
      </c>
      <c r="M798" s="1" t="s">
        <v>10719</v>
      </c>
      <c r="N798" s="1">
        <f>+Categorias[[#This Row],[Id_producto]]</f>
        <v>140101</v>
      </c>
      <c r="O798" s="1">
        <f>+Categorias[[#This Row],[Id_categoría]]</f>
        <v>140101231</v>
      </c>
    </row>
    <row r="799" spans="1:15" hidden="1" x14ac:dyDescent="0.3">
      <c r="A799">
        <v>14</v>
      </c>
      <c r="B799" s="1" t="s">
        <v>9562</v>
      </c>
      <c r="C799">
        <v>1401</v>
      </c>
      <c r="D799" s="1" t="s">
        <v>9563</v>
      </c>
      <c r="E799">
        <v>140101</v>
      </c>
      <c r="F799" s="1" t="s">
        <v>9564</v>
      </c>
      <c r="G799">
        <v>140101232</v>
      </c>
      <c r="H799">
        <v>232</v>
      </c>
      <c r="I799" s="1" t="s">
        <v>10720</v>
      </c>
      <c r="J799" s="1" t="s">
        <v>10721</v>
      </c>
      <c r="K799" s="1" t="s">
        <v>10722</v>
      </c>
      <c r="L799" s="1" t="s">
        <v>10723</v>
      </c>
      <c r="M799" s="1" t="s">
        <v>10724</v>
      </c>
      <c r="N799" s="1">
        <f>+Categorias[[#This Row],[Id_producto]]</f>
        <v>140101</v>
      </c>
      <c r="O799" s="1">
        <f>+Categorias[[#This Row],[Id_categoría]]</f>
        <v>140101232</v>
      </c>
    </row>
    <row r="800" spans="1:15" hidden="1" x14ac:dyDescent="0.3">
      <c r="A800">
        <v>14</v>
      </c>
      <c r="B800" s="1" t="s">
        <v>9562</v>
      </c>
      <c r="C800">
        <v>1401</v>
      </c>
      <c r="D800" s="1" t="s">
        <v>9563</v>
      </c>
      <c r="E800">
        <v>140101</v>
      </c>
      <c r="F800" s="1" t="s">
        <v>9564</v>
      </c>
      <c r="G800">
        <v>140101233</v>
      </c>
      <c r="H800">
        <v>233</v>
      </c>
      <c r="I800" s="1" t="s">
        <v>10725</v>
      </c>
      <c r="J800" s="1" t="s">
        <v>10726</v>
      </c>
      <c r="K800" s="1" t="s">
        <v>10727</v>
      </c>
      <c r="L800" s="1" t="s">
        <v>10728</v>
      </c>
      <c r="M800" s="1" t="s">
        <v>10729</v>
      </c>
      <c r="N800" s="1">
        <f>+Categorias[[#This Row],[Id_producto]]</f>
        <v>140101</v>
      </c>
      <c r="O800" s="1">
        <f>+Categorias[[#This Row],[Id_categoría]]</f>
        <v>140101233</v>
      </c>
    </row>
    <row r="801" spans="1:15" hidden="1" x14ac:dyDescent="0.3">
      <c r="A801">
        <v>14</v>
      </c>
      <c r="B801" s="1" t="s">
        <v>9562</v>
      </c>
      <c r="C801">
        <v>1401</v>
      </c>
      <c r="D801" s="1" t="s">
        <v>9563</v>
      </c>
      <c r="E801">
        <v>140101</v>
      </c>
      <c r="F801" s="1" t="s">
        <v>9564</v>
      </c>
      <c r="G801">
        <v>140101234</v>
      </c>
      <c r="H801">
        <v>234</v>
      </c>
      <c r="I801" s="1" t="s">
        <v>10730</v>
      </c>
      <c r="J801" s="1" t="s">
        <v>10731</v>
      </c>
      <c r="K801" s="1" t="s">
        <v>10732</v>
      </c>
      <c r="L801" s="1" t="s">
        <v>10733</v>
      </c>
      <c r="M801" s="1" t="s">
        <v>10734</v>
      </c>
      <c r="N801" s="1">
        <f>+Categorias[[#This Row],[Id_producto]]</f>
        <v>140101</v>
      </c>
      <c r="O801" s="1">
        <f>+Categorias[[#This Row],[Id_categoría]]</f>
        <v>140101234</v>
      </c>
    </row>
    <row r="802" spans="1:15" hidden="1" x14ac:dyDescent="0.3">
      <c r="A802">
        <v>14</v>
      </c>
      <c r="B802" s="1" t="s">
        <v>9562</v>
      </c>
      <c r="C802">
        <v>1401</v>
      </c>
      <c r="D802" s="1" t="s">
        <v>9563</v>
      </c>
      <c r="E802">
        <v>140101</v>
      </c>
      <c r="F802" s="1" t="s">
        <v>9564</v>
      </c>
      <c r="G802">
        <v>140101235</v>
      </c>
      <c r="H802">
        <v>235</v>
      </c>
      <c r="I802" s="1" t="s">
        <v>10735</v>
      </c>
      <c r="J802" s="1" t="s">
        <v>10736</v>
      </c>
      <c r="K802" s="1" t="s">
        <v>10737</v>
      </c>
      <c r="L802" s="1" t="s">
        <v>10738</v>
      </c>
      <c r="M802" s="1" t="s">
        <v>10739</v>
      </c>
      <c r="N802" s="1">
        <f>+Categorias[[#This Row],[Id_producto]]</f>
        <v>140101</v>
      </c>
      <c r="O802" s="1">
        <f>+Categorias[[#This Row],[Id_categoría]]</f>
        <v>140101235</v>
      </c>
    </row>
    <row r="803" spans="1:15" hidden="1" x14ac:dyDescent="0.3">
      <c r="A803">
        <v>14</v>
      </c>
      <c r="B803" s="1" t="s">
        <v>9562</v>
      </c>
      <c r="C803">
        <v>1401</v>
      </c>
      <c r="D803" s="1" t="s">
        <v>9563</v>
      </c>
      <c r="E803">
        <v>140101</v>
      </c>
      <c r="F803" s="1" t="s">
        <v>9564</v>
      </c>
      <c r="G803">
        <v>140101236</v>
      </c>
      <c r="H803">
        <v>236</v>
      </c>
      <c r="I803" s="1" t="s">
        <v>10740</v>
      </c>
      <c r="J803" s="1" t="s">
        <v>10741</v>
      </c>
      <c r="K803" s="1" t="s">
        <v>10742</v>
      </c>
      <c r="L803" s="1" t="s">
        <v>10743</v>
      </c>
      <c r="M803" s="1" t="s">
        <v>10744</v>
      </c>
      <c r="N803" s="1">
        <f>+Categorias[[#This Row],[Id_producto]]</f>
        <v>140101</v>
      </c>
      <c r="O803" s="1">
        <f>+Categorias[[#This Row],[Id_categoría]]</f>
        <v>140101236</v>
      </c>
    </row>
    <row r="804" spans="1:15" hidden="1" x14ac:dyDescent="0.3">
      <c r="A804">
        <v>14</v>
      </c>
      <c r="B804" s="1" t="s">
        <v>9562</v>
      </c>
      <c r="C804">
        <v>1401</v>
      </c>
      <c r="D804" s="1" t="s">
        <v>9563</v>
      </c>
      <c r="E804">
        <v>140101</v>
      </c>
      <c r="F804" s="1" t="s">
        <v>9564</v>
      </c>
      <c r="G804">
        <v>140101237</v>
      </c>
      <c r="H804">
        <v>237</v>
      </c>
      <c r="I804" s="1" t="s">
        <v>10745</v>
      </c>
      <c r="J804" s="1" t="s">
        <v>10746</v>
      </c>
      <c r="K804" s="1" t="s">
        <v>10747</v>
      </c>
      <c r="L804" s="1" t="s">
        <v>10748</v>
      </c>
      <c r="M804" s="1" t="s">
        <v>10749</v>
      </c>
      <c r="N804" s="1">
        <f>+Categorias[[#This Row],[Id_producto]]</f>
        <v>140101</v>
      </c>
      <c r="O804" s="1">
        <f>+Categorias[[#This Row],[Id_categoría]]</f>
        <v>140101237</v>
      </c>
    </row>
    <row r="805" spans="1:15" hidden="1" x14ac:dyDescent="0.3">
      <c r="A805">
        <v>14</v>
      </c>
      <c r="B805" s="1" t="s">
        <v>9562</v>
      </c>
      <c r="C805">
        <v>1401</v>
      </c>
      <c r="D805" s="1" t="s">
        <v>9563</v>
      </c>
      <c r="E805">
        <v>140101</v>
      </c>
      <c r="F805" s="1" t="s">
        <v>9564</v>
      </c>
      <c r="G805">
        <v>140101238</v>
      </c>
      <c r="H805">
        <v>238</v>
      </c>
      <c r="I805" s="1" t="s">
        <v>10750</v>
      </c>
      <c r="J805" s="1" t="s">
        <v>10751</v>
      </c>
      <c r="K805" s="1" t="s">
        <v>10752</v>
      </c>
      <c r="L805" s="1" t="s">
        <v>10753</v>
      </c>
      <c r="M805" s="1" t="s">
        <v>10754</v>
      </c>
      <c r="N805" s="1">
        <f>+Categorias[[#This Row],[Id_producto]]</f>
        <v>140101</v>
      </c>
      <c r="O805" s="1">
        <f>+Categorias[[#This Row],[Id_categoría]]</f>
        <v>140101238</v>
      </c>
    </row>
    <row r="806" spans="1:15" hidden="1" x14ac:dyDescent="0.3">
      <c r="A806">
        <v>14</v>
      </c>
      <c r="B806" s="1" t="s">
        <v>9562</v>
      </c>
      <c r="C806">
        <v>1401</v>
      </c>
      <c r="D806" s="1" t="s">
        <v>9563</v>
      </c>
      <c r="E806">
        <v>140101</v>
      </c>
      <c r="F806" s="1" t="s">
        <v>9564</v>
      </c>
      <c r="G806">
        <v>140101239</v>
      </c>
      <c r="H806">
        <v>239</v>
      </c>
      <c r="I806" s="1" t="s">
        <v>10755</v>
      </c>
      <c r="J806" s="1" t="s">
        <v>10756</v>
      </c>
      <c r="K806" s="1" t="s">
        <v>10757</v>
      </c>
      <c r="L806" s="1" t="s">
        <v>10758</v>
      </c>
      <c r="M806" s="1" t="s">
        <v>10759</v>
      </c>
      <c r="N806" s="1">
        <f>+Categorias[[#This Row],[Id_producto]]</f>
        <v>140101</v>
      </c>
      <c r="O806" s="1">
        <f>+Categorias[[#This Row],[Id_categoría]]</f>
        <v>140101239</v>
      </c>
    </row>
    <row r="807" spans="1:15" hidden="1" x14ac:dyDescent="0.3">
      <c r="A807">
        <v>14</v>
      </c>
      <c r="B807" s="1" t="s">
        <v>9562</v>
      </c>
      <c r="C807">
        <v>1401</v>
      </c>
      <c r="D807" s="1" t="s">
        <v>9563</v>
      </c>
      <c r="E807">
        <v>140101</v>
      </c>
      <c r="F807" s="1" t="s">
        <v>9564</v>
      </c>
      <c r="G807">
        <v>140101240</v>
      </c>
      <c r="H807">
        <v>240</v>
      </c>
      <c r="I807" s="1" t="s">
        <v>10760</v>
      </c>
      <c r="J807" s="1" t="s">
        <v>10761</v>
      </c>
      <c r="K807" s="1" t="s">
        <v>10762</v>
      </c>
      <c r="L807" s="1" t="s">
        <v>10763</v>
      </c>
      <c r="M807" s="1" t="s">
        <v>10764</v>
      </c>
      <c r="N807" s="1">
        <f>+Categorias[[#This Row],[Id_producto]]</f>
        <v>140101</v>
      </c>
      <c r="O807" s="1">
        <f>+Categorias[[#This Row],[Id_categoría]]</f>
        <v>140101240</v>
      </c>
    </row>
    <row r="808" spans="1:15" hidden="1" x14ac:dyDescent="0.3">
      <c r="A808">
        <v>14</v>
      </c>
      <c r="B808" s="1" t="s">
        <v>9562</v>
      </c>
      <c r="C808">
        <v>1401</v>
      </c>
      <c r="D808" s="1" t="s">
        <v>9563</v>
      </c>
      <c r="E808">
        <v>140101</v>
      </c>
      <c r="F808" s="1" t="s">
        <v>9564</v>
      </c>
      <c r="G808">
        <v>140101241</v>
      </c>
      <c r="H808">
        <v>241</v>
      </c>
      <c r="I808" s="1" t="s">
        <v>10765</v>
      </c>
      <c r="J808" s="1" t="s">
        <v>10766</v>
      </c>
      <c r="K808" s="1" t="s">
        <v>10767</v>
      </c>
      <c r="L808" s="1" t="s">
        <v>10768</v>
      </c>
      <c r="M808" s="1" t="s">
        <v>10769</v>
      </c>
      <c r="N808" s="1">
        <f>+Categorias[[#This Row],[Id_producto]]</f>
        <v>140101</v>
      </c>
      <c r="O808" s="1">
        <f>+Categorias[[#This Row],[Id_categoría]]</f>
        <v>140101241</v>
      </c>
    </row>
    <row r="809" spans="1:15" hidden="1" x14ac:dyDescent="0.3">
      <c r="A809">
        <v>14</v>
      </c>
      <c r="B809" s="1" t="s">
        <v>9562</v>
      </c>
      <c r="C809">
        <v>1401</v>
      </c>
      <c r="D809" s="1" t="s">
        <v>9563</v>
      </c>
      <c r="E809">
        <v>140101</v>
      </c>
      <c r="F809" s="1" t="s">
        <v>9564</v>
      </c>
      <c r="G809">
        <v>140101242</v>
      </c>
      <c r="H809">
        <v>242</v>
      </c>
      <c r="I809" s="1" t="s">
        <v>10770</v>
      </c>
      <c r="J809" s="1" t="s">
        <v>10771</v>
      </c>
      <c r="K809" s="1" t="s">
        <v>10772</v>
      </c>
      <c r="L809" s="1" t="s">
        <v>10773</v>
      </c>
      <c r="M809" s="1" t="s">
        <v>10774</v>
      </c>
      <c r="N809" s="1">
        <f>+Categorias[[#This Row],[Id_producto]]</f>
        <v>140101</v>
      </c>
      <c r="O809" s="1">
        <f>+Categorias[[#This Row],[Id_categoría]]</f>
        <v>140101242</v>
      </c>
    </row>
    <row r="810" spans="1:15" hidden="1" x14ac:dyDescent="0.3">
      <c r="A810">
        <v>14</v>
      </c>
      <c r="B810" s="1" t="s">
        <v>9562</v>
      </c>
      <c r="C810">
        <v>1401</v>
      </c>
      <c r="D810" s="1" t="s">
        <v>9563</v>
      </c>
      <c r="E810">
        <v>140101</v>
      </c>
      <c r="F810" s="1" t="s">
        <v>9564</v>
      </c>
      <c r="G810">
        <v>140101243</v>
      </c>
      <c r="H810">
        <v>243</v>
      </c>
      <c r="I810" s="1" t="s">
        <v>10775</v>
      </c>
      <c r="J810" s="1" t="s">
        <v>10776</v>
      </c>
      <c r="K810" s="1" t="s">
        <v>10777</v>
      </c>
      <c r="L810" s="1" t="s">
        <v>10778</v>
      </c>
      <c r="M810" s="1" t="s">
        <v>10779</v>
      </c>
      <c r="N810" s="1">
        <f>+Categorias[[#This Row],[Id_producto]]</f>
        <v>140101</v>
      </c>
      <c r="O810" s="1">
        <f>+Categorias[[#This Row],[Id_categoría]]</f>
        <v>140101243</v>
      </c>
    </row>
    <row r="811" spans="1:15" hidden="1" x14ac:dyDescent="0.3">
      <c r="A811">
        <v>14</v>
      </c>
      <c r="B811" s="1" t="s">
        <v>9562</v>
      </c>
      <c r="C811">
        <v>1401</v>
      </c>
      <c r="D811" s="1" t="s">
        <v>9563</v>
      </c>
      <c r="E811">
        <v>140101</v>
      </c>
      <c r="F811" s="1" t="s">
        <v>9564</v>
      </c>
      <c r="G811">
        <v>140101244</v>
      </c>
      <c r="H811">
        <v>244</v>
      </c>
      <c r="I811" s="1" t="s">
        <v>10780</v>
      </c>
      <c r="J811" s="1" t="s">
        <v>10781</v>
      </c>
      <c r="K811" s="1" t="s">
        <v>10782</v>
      </c>
      <c r="L811" s="1" t="s">
        <v>10783</v>
      </c>
      <c r="M811" s="1" t="s">
        <v>10784</v>
      </c>
      <c r="N811" s="1">
        <f>+Categorias[[#This Row],[Id_producto]]</f>
        <v>140101</v>
      </c>
      <c r="O811" s="1">
        <f>+Categorias[[#This Row],[Id_categoría]]</f>
        <v>140101244</v>
      </c>
    </row>
    <row r="812" spans="1:15" hidden="1" x14ac:dyDescent="0.3">
      <c r="A812">
        <v>14</v>
      </c>
      <c r="B812" s="1" t="s">
        <v>9562</v>
      </c>
      <c r="C812">
        <v>1401</v>
      </c>
      <c r="D812" s="1" t="s">
        <v>9563</v>
      </c>
      <c r="E812">
        <v>140101</v>
      </c>
      <c r="F812" s="1" t="s">
        <v>9564</v>
      </c>
      <c r="G812">
        <v>140101245</v>
      </c>
      <c r="H812">
        <v>245</v>
      </c>
      <c r="I812" s="1" t="s">
        <v>10785</v>
      </c>
      <c r="J812" s="1" t="s">
        <v>10786</v>
      </c>
      <c r="K812" s="1" t="s">
        <v>10787</v>
      </c>
      <c r="L812" s="1" t="s">
        <v>10788</v>
      </c>
      <c r="M812" s="1" t="s">
        <v>10789</v>
      </c>
      <c r="N812" s="1">
        <f>+Categorias[[#This Row],[Id_producto]]</f>
        <v>140101</v>
      </c>
      <c r="O812" s="1">
        <f>+Categorias[[#This Row],[Id_categoría]]</f>
        <v>140101245</v>
      </c>
    </row>
    <row r="813" spans="1:15" hidden="1" x14ac:dyDescent="0.3">
      <c r="A813">
        <v>14</v>
      </c>
      <c r="B813" s="1" t="s">
        <v>9562</v>
      </c>
      <c r="C813">
        <v>1401</v>
      </c>
      <c r="D813" s="1" t="s">
        <v>9563</v>
      </c>
      <c r="E813">
        <v>140101</v>
      </c>
      <c r="F813" s="1" t="s">
        <v>9564</v>
      </c>
      <c r="G813">
        <v>140101246</v>
      </c>
      <c r="H813">
        <v>246</v>
      </c>
      <c r="I813" s="1" t="s">
        <v>10790</v>
      </c>
      <c r="J813" s="1" t="s">
        <v>10791</v>
      </c>
      <c r="K813" s="1" t="s">
        <v>10792</v>
      </c>
      <c r="L813" s="1" t="s">
        <v>10793</v>
      </c>
      <c r="M813" s="1" t="s">
        <v>10794</v>
      </c>
      <c r="N813" s="1">
        <f>+Categorias[[#This Row],[Id_producto]]</f>
        <v>140101</v>
      </c>
      <c r="O813" s="1">
        <f>+Categorias[[#This Row],[Id_categoría]]</f>
        <v>140101246</v>
      </c>
    </row>
    <row r="814" spans="1:15" hidden="1" x14ac:dyDescent="0.3">
      <c r="A814">
        <v>14</v>
      </c>
      <c r="B814" s="1" t="s">
        <v>9562</v>
      </c>
      <c r="C814">
        <v>1401</v>
      </c>
      <c r="D814" s="1" t="s">
        <v>9563</v>
      </c>
      <c r="E814">
        <v>140101</v>
      </c>
      <c r="F814" s="1" t="s">
        <v>9564</v>
      </c>
      <c r="G814">
        <v>140101247</v>
      </c>
      <c r="H814">
        <v>247</v>
      </c>
      <c r="I814" s="1" t="s">
        <v>10795</v>
      </c>
      <c r="J814" s="1" t="s">
        <v>10796</v>
      </c>
      <c r="K814" s="1" t="s">
        <v>10797</v>
      </c>
      <c r="L814" s="1" t="s">
        <v>10798</v>
      </c>
      <c r="M814" s="1" t="s">
        <v>10799</v>
      </c>
      <c r="N814" s="1">
        <f>+Categorias[[#This Row],[Id_producto]]</f>
        <v>140101</v>
      </c>
      <c r="O814" s="1">
        <f>+Categorias[[#This Row],[Id_categoría]]</f>
        <v>140101247</v>
      </c>
    </row>
    <row r="815" spans="1:15" hidden="1" x14ac:dyDescent="0.3">
      <c r="A815">
        <v>14</v>
      </c>
      <c r="B815" s="1" t="s">
        <v>9562</v>
      </c>
      <c r="C815">
        <v>1401</v>
      </c>
      <c r="D815" s="1" t="s">
        <v>9563</v>
      </c>
      <c r="E815">
        <v>140101</v>
      </c>
      <c r="F815" s="1" t="s">
        <v>9564</v>
      </c>
      <c r="G815">
        <v>140101248</v>
      </c>
      <c r="H815">
        <v>248</v>
      </c>
      <c r="I815" s="1" t="s">
        <v>10800</v>
      </c>
      <c r="J815" s="1" t="s">
        <v>10801</v>
      </c>
      <c r="K815" s="1" t="s">
        <v>10802</v>
      </c>
      <c r="L815" s="1" t="s">
        <v>10803</v>
      </c>
      <c r="M815" s="1" t="s">
        <v>10804</v>
      </c>
      <c r="N815" s="1">
        <f>+Categorias[[#This Row],[Id_producto]]</f>
        <v>140101</v>
      </c>
      <c r="O815" s="1">
        <f>+Categorias[[#This Row],[Id_categoría]]</f>
        <v>140101248</v>
      </c>
    </row>
    <row r="816" spans="1:15" hidden="1" x14ac:dyDescent="0.3">
      <c r="A816">
        <v>14</v>
      </c>
      <c r="B816" s="1" t="s">
        <v>9562</v>
      </c>
      <c r="C816">
        <v>1401</v>
      </c>
      <c r="D816" s="1" t="s">
        <v>9563</v>
      </c>
      <c r="E816">
        <v>140101</v>
      </c>
      <c r="F816" s="1" t="s">
        <v>9564</v>
      </c>
      <c r="G816">
        <v>140101249</v>
      </c>
      <c r="H816">
        <v>249</v>
      </c>
      <c r="I816" s="1" t="s">
        <v>10805</v>
      </c>
      <c r="J816" s="1" t="s">
        <v>10806</v>
      </c>
      <c r="K816" s="1" t="s">
        <v>10807</v>
      </c>
      <c r="L816" s="1" t="s">
        <v>10808</v>
      </c>
      <c r="M816" s="1" t="s">
        <v>10809</v>
      </c>
      <c r="N816" s="1">
        <f>+Categorias[[#This Row],[Id_producto]]</f>
        <v>140101</v>
      </c>
      <c r="O816" s="1">
        <f>+Categorias[[#This Row],[Id_categoría]]</f>
        <v>140101249</v>
      </c>
    </row>
    <row r="817" spans="1:15" hidden="1" x14ac:dyDescent="0.3">
      <c r="A817">
        <v>14</v>
      </c>
      <c r="B817" s="1" t="s">
        <v>9562</v>
      </c>
      <c r="C817">
        <v>1401</v>
      </c>
      <c r="D817" s="1" t="s">
        <v>9563</v>
      </c>
      <c r="E817">
        <v>140101</v>
      </c>
      <c r="F817" s="1" t="s">
        <v>9564</v>
      </c>
      <c r="G817">
        <v>140101250</v>
      </c>
      <c r="H817">
        <v>250</v>
      </c>
      <c r="I817" s="1" t="s">
        <v>10810</v>
      </c>
      <c r="J817" s="1" t="s">
        <v>10811</v>
      </c>
      <c r="K817" s="1" t="s">
        <v>10812</v>
      </c>
      <c r="L817" s="1" t="s">
        <v>10813</v>
      </c>
      <c r="M817" s="1" t="s">
        <v>10814</v>
      </c>
      <c r="N817" s="1">
        <f>+Categorias[[#This Row],[Id_producto]]</f>
        <v>140101</v>
      </c>
      <c r="O817" s="1">
        <f>+Categorias[[#This Row],[Id_categoría]]</f>
        <v>140101250</v>
      </c>
    </row>
    <row r="818" spans="1:15" hidden="1" x14ac:dyDescent="0.3">
      <c r="A818">
        <v>14</v>
      </c>
      <c r="B818" s="1" t="s">
        <v>9562</v>
      </c>
      <c r="C818">
        <v>1401</v>
      </c>
      <c r="D818" s="1" t="s">
        <v>9563</v>
      </c>
      <c r="E818">
        <v>140101</v>
      </c>
      <c r="F818" s="1" t="s">
        <v>9564</v>
      </c>
      <c r="G818">
        <v>140101251</v>
      </c>
      <c r="H818">
        <v>251</v>
      </c>
      <c r="I818" s="1" t="s">
        <v>10815</v>
      </c>
      <c r="J818" s="1" t="s">
        <v>10816</v>
      </c>
      <c r="K818" s="1" t="s">
        <v>10817</v>
      </c>
      <c r="L818" s="1" t="s">
        <v>10818</v>
      </c>
      <c r="M818" s="1" t="s">
        <v>10819</v>
      </c>
      <c r="N818" s="1">
        <f>+Categorias[[#This Row],[Id_producto]]</f>
        <v>140101</v>
      </c>
      <c r="O818" s="1">
        <f>+Categorias[[#This Row],[Id_categoría]]</f>
        <v>140101251</v>
      </c>
    </row>
    <row r="819" spans="1:15" hidden="1" x14ac:dyDescent="0.3">
      <c r="A819">
        <v>14</v>
      </c>
      <c r="B819" s="1" t="s">
        <v>9562</v>
      </c>
      <c r="C819">
        <v>1401</v>
      </c>
      <c r="D819" s="1" t="s">
        <v>9563</v>
      </c>
      <c r="E819">
        <v>140101</v>
      </c>
      <c r="F819" s="1" t="s">
        <v>9564</v>
      </c>
      <c r="G819">
        <v>140101252</v>
      </c>
      <c r="H819">
        <v>252</v>
      </c>
      <c r="I819" s="1" t="s">
        <v>10820</v>
      </c>
      <c r="J819" s="1" t="s">
        <v>10821</v>
      </c>
      <c r="K819" s="1" t="s">
        <v>10822</v>
      </c>
      <c r="L819" s="1" t="s">
        <v>10823</v>
      </c>
      <c r="M819" s="1" t="s">
        <v>10824</v>
      </c>
      <c r="N819" s="1">
        <f>+Categorias[[#This Row],[Id_producto]]</f>
        <v>140101</v>
      </c>
      <c r="O819" s="1">
        <f>+Categorias[[#This Row],[Id_categoría]]</f>
        <v>140101252</v>
      </c>
    </row>
    <row r="820" spans="1:15" hidden="1" x14ac:dyDescent="0.3">
      <c r="A820">
        <v>14</v>
      </c>
      <c r="B820" s="1" t="s">
        <v>9562</v>
      </c>
      <c r="C820">
        <v>1401</v>
      </c>
      <c r="D820" s="1" t="s">
        <v>9563</v>
      </c>
      <c r="E820">
        <v>140101</v>
      </c>
      <c r="F820" s="1" t="s">
        <v>9564</v>
      </c>
      <c r="G820">
        <v>140101253</v>
      </c>
      <c r="H820">
        <v>253</v>
      </c>
      <c r="I820" s="1" t="s">
        <v>10825</v>
      </c>
      <c r="J820" s="1" t="s">
        <v>10826</v>
      </c>
      <c r="K820" s="1" t="s">
        <v>10827</v>
      </c>
      <c r="L820" s="1" t="s">
        <v>10828</v>
      </c>
      <c r="M820" s="1" t="s">
        <v>10829</v>
      </c>
      <c r="N820" s="1">
        <f>+Categorias[[#This Row],[Id_producto]]</f>
        <v>140101</v>
      </c>
      <c r="O820" s="1">
        <f>+Categorias[[#This Row],[Id_categoría]]</f>
        <v>140101253</v>
      </c>
    </row>
    <row r="821" spans="1:15" hidden="1" x14ac:dyDescent="0.3">
      <c r="A821">
        <v>14</v>
      </c>
      <c r="B821" s="1" t="s">
        <v>9562</v>
      </c>
      <c r="C821">
        <v>1401</v>
      </c>
      <c r="D821" s="1" t="s">
        <v>9563</v>
      </c>
      <c r="E821">
        <v>140101</v>
      </c>
      <c r="F821" s="1" t="s">
        <v>9564</v>
      </c>
      <c r="G821">
        <v>140101254</v>
      </c>
      <c r="H821">
        <v>254</v>
      </c>
      <c r="I821" s="1" t="s">
        <v>10830</v>
      </c>
      <c r="J821" s="1" t="s">
        <v>10831</v>
      </c>
      <c r="K821" s="1" t="s">
        <v>10832</v>
      </c>
      <c r="L821" s="1" t="s">
        <v>10833</v>
      </c>
      <c r="M821" s="1" t="s">
        <v>10834</v>
      </c>
      <c r="N821" s="1">
        <f>+Categorias[[#This Row],[Id_producto]]</f>
        <v>140101</v>
      </c>
      <c r="O821" s="1">
        <f>+Categorias[[#This Row],[Id_categoría]]</f>
        <v>140101254</v>
      </c>
    </row>
    <row r="822" spans="1:15" hidden="1" x14ac:dyDescent="0.3">
      <c r="A822">
        <v>14</v>
      </c>
      <c r="B822" s="1" t="s">
        <v>9562</v>
      </c>
      <c r="C822">
        <v>1401</v>
      </c>
      <c r="D822" s="1" t="s">
        <v>9563</v>
      </c>
      <c r="E822">
        <v>140101</v>
      </c>
      <c r="F822" s="1" t="s">
        <v>9564</v>
      </c>
      <c r="G822">
        <v>140101255</v>
      </c>
      <c r="H822">
        <v>255</v>
      </c>
      <c r="I822" s="1" t="s">
        <v>10835</v>
      </c>
      <c r="J822" s="1" t="s">
        <v>10836</v>
      </c>
      <c r="K822" s="1" t="s">
        <v>10837</v>
      </c>
      <c r="L822" s="1" t="s">
        <v>10838</v>
      </c>
      <c r="M822" s="1" t="s">
        <v>10839</v>
      </c>
      <c r="N822" s="1">
        <f>+Categorias[[#This Row],[Id_producto]]</f>
        <v>140101</v>
      </c>
      <c r="O822" s="1">
        <f>+Categorias[[#This Row],[Id_categoría]]</f>
        <v>140101255</v>
      </c>
    </row>
    <row r="823" spans="1:15" hidden="1" x14ac:dyDescent="0.3">
      <c r="A823">
        <v>14</v>
      </c>
      <c r="B823" s="1" t="s">
        <v>9562</v>
      </c>
      <c r="C823">
        <v>1401</v>
      </c>
      <c r="D823" s="1" t="s">
        <v>9563</v>
      </c>
      <c r="E823">
        <v>140101</v>
      </c>
      <c r="F823" s="1" t="s">
        <v>9564</v>
      </c>
      <c r="G823">
        <v>140101256</v>
      </c>
      <c r="H823">
        <v>256</v>
      </c>
      <c r="I823" s="1" t="s">
        <v>10840</v>
      </c>
      <c r="J823" s="1" t="s">
        <v>10841</v>
      </c>
      <c r="K823" s="1" t="s">
        <v>10842</v>
      </c>
      <c r="L823" s="1" t="s">
        <v>10843</v>
      </c>
      <c r="M823" s="1" t="s">
        <v>10844</v>
      </c>
      <c r="N823" s="1">
        <f>+Categorias[[#This Row],[Id_producto]]</f>
        <v>140101</v>
      </c>
      <c r="O823" s="1">
        <f>+Categorias[[#This Row],[Id_categoría]]</f>
        <v>140101256</v>
      </c>
    </row>
    <row r="824" spans="1:15" hidden="1" x14ac:dyDescent="0.3">
      <c r="A824">
        <v>14</v>
      </c>
      <c r="B824" s="1" t="s">
        <v>9562</v>
      </c>
      <c r="C824">
        <v>1401</v>
      </c>
      <c r="D824" s="1" t="s">
        <v>9563</v>
      </c>
      <c r="E824">
        <v>140101</v>
      </c>
      <c r="F824" s="1" t="s">
        <v>9564</v>
      </c>
      <c r="G824">
        <v>140101257</v>
      </c>
      <c r="H824">
        <v>257</v>
      </c>
      <c r="I824" s="1" t="s">
        <v>10845</v>
      </c>
      <c r="J824" s="1" t="s">
        <v>10846</v>
      </c>
      <c r="K824" s="1" t="s">
        <v>10847</v>
      </c>
      <c r="L824" s="1" t="s">
        <v>10848</v>
      </c>
      <c r="M824" s="1" t="s">
        <v>10849</v>
      </c>
      <c r="N824" s="1">
        <f>+Categorias[[#This Row],[Id_producto]]</f>
        <v>140101</v>
      </c>
      <c r="O824" s="1">
        <f>+Categorias[[#This Row],[Id_categoría]]</f>
        <v>140101257</v>
      </c>
    </row>
    <row r="825" spans="1:15" hidden="1" x14ac:dyDescent="0.3">
      <c r="A825">
        <v>14</v>
      </c>
      <c r="B825" s="1" t="s">
        <v>9562</v>
      </c>
      <c r="C825">
        <v>1401</v>
      </c>
      <c r="D825" s="1" t="s">
        <v>9563</v>
      </c>
      <c r="E825">
        <v>140101</v>
      </c>
      <c r="F825" s="1" t="s">
        <v>9564</v>
      </c>
      <c r="G825">
        <v>140101258</v>
      </c>
      <c r="H825">
        <v>258</v>
      </c>
      <c r="I825" s="1" t="s">
        <v>10850</v>
      </c>
      <c r="J825" s="1" t="s">
        <v>10851</v>
      </c>
      <c r="K825" s="1" t="s">
        <v>10852</v>
      </c>
      <c r="L825" s="1" t="s">
        <v>10853</v>
      </c>
      <c r="M825" s="1" t="s">
        <v>10854</v>
      </c>
      <c r="N825" s="1">
        <f>+Categorias[[#This Row],[Id_producto]]</f>
        <v>140101</v>
      </c>
      <c r="O825" s="1">
        <f>+Categorias[[#This Row],[Id_categoría]]</f>
        <v>140101258</v>
      </c>
    </row>
    <row r="826" spans="1:15" hidden="1" x14ac:dyDescent="0.3">
      <c r="A826">
        <v>14</v>
      </c>
      <c r="B826" s="1" t="s">
        <v>9562</v>
      </c>
      <c r="C826">
        <v>1401</v>
      </c>
      <c r="D826" s="1" t="s">
        <v>9563</v>
      </c>
      <c r="E826">
        <v>140101</v>
      </c>
      <c r="F826" s="1" t="s">
        <v>9564</v>
      </c>
      <c r="G826">
        <v>140101259</v>
      </c>
      <c r="H826">
        <v>259</v>
      </c>
      <c r="I826" s="1" t="s">
        <v>10855</v>
      </c>
      <c r="J826" s="1" t="s">
        <v>10856</v>
      </c>
      <c r="K826" s="1" t="s">
        <v>10857</v>
      </c>
      <c r="L826" s="1" t="s">
        <v>10858</v>
      </c>
      <c r="M826" s="1" t="s">
        <v>10859</v>
      </c>
      <c r="N826" s="1">
        <f>+Categorias[[#This Row],[Id_producto]]</f>
        <v>140101</v>
      </c>
      <c r="O826" s="1">
        <f>+Categorias[[#This Row],[Id_categoría]]</f>
        <v>140101259</v>
      </c>
    </row>
    <row r="827" spans="1:15" hidden="1" x14ac:dyDescent="0.3">
      <c r="A827">
        <v>14</v>
      </c>
      <c r="B827" s="1" t="s">
        <v>9562</v>
      </c>
      <c r="C827">
        <v>1401</v>
      </c>
      <c r="D827" s="1" t="s">
        <v>9563</v>
      </c>
      <c r="E827">
        <v>140101</v>
      </c>
      <c r="F827" s="1" t="s">
        <v>9564</v>
      </c>
      <c r="G827">
        <v>140101260</v>
      </c>
      <c r="H827">
        <v>260</v>
      </c>
      <c r="I827" s="1" t="s">
        <v>10860</v>
      </c>
      <c r="J827" s="1" t="s">
        <v>10861</v>
      </c>
      <c r="K827" s="1" t="s">
        <v>10862</v>
      </c>
      <c r="L827" s="1" t="s">
        <v>10863</v>
      </c>
      <c r="M827" s="1" t="s">
        <v>10864</v>
      </c>
      <c r="N827" s="1">
        <f>+Categorias[[#This Row],[Id_producto]]</f>
        <v>140101</v>
      </c>
      <c r="O827" s="1">
        <f>+Categorias[[#This Row],[Id_categoría]]</f>
        <v>140101260</v>
      </c>
    </row>
    <row r="828" spans="1:15" hidden="1" x14ac:dyDescent="0.3">
      <c r="A828">
        <v>14</v>
      </c>
      <c r="B828" s="1" t="s">
        <v>9562</v>
      </c>
      <c r="C828">
        <v>1401</v>
      </c>
      <c r="D828" s="1" t="s">
        <v>9563</v>
      </c>
      <c r="E828">
        <v>140101</v>
      </c>
      <c r="F828" s="1" t="s">
        <v>9564</v>
      </c>
      <c r="G828">
        <v>140101261</v>
      </c>
      <c r="H828">
        <v>261</v>
      </c>
      <c r="I828" s="1" t="s">
        <v>10865</v>
      </c>
      <c r="J828" s="1" t="s">
        <v>10866</v>
      </c>
      <c r="K828" s="1" t="s">
        <v>10867</v>
      </c>
      <c r="L828" s="1" t="s">
        <v>10868</v>
      </c>
      <c r="M828" s="1" t="s">
        <v>10869</v>
      </c>
      <c r="N828" s="1">
        <f>+Categorias[[#This Row],[Id_producto]]</f>
        <v>140101</v>
      </c>
      <c r="O828" s="1">
        <f>+Categorias[[#This Row],[Id_categoría]]</f>
        <v>140101261</v>
      </c>
    </row>
    <row r="829" spans="1:15" hidden="1" x14ac:dyDescent="0.3">
      <c r="A829">
        <v>14</v>
      </c>
      <c r="B829" s="1" t="s">
        <v>9562</v>
      </c>
      <c r="C829">
        <v>1401</v>
      </c>
      <c r="D829" s="1" t="s">
        <v>9563</v>
      </c>
      <c r="E829">
        <v>140101</v>
      </c>
      <c r="F829" s="1" t="s">
        <v>9564</v>
      </c>
      <c r="G829">
        <v>140101262</v>
      </c>
      <c r="H829">
        <v>262</v>
      </c>
      <c r="I829" s="1" t="s">
        <v>10870</v>
      </c>
      <c r="J829" s="1" t="s">
        <v>10871</v>
      </c>
      <c r="K829" s="1" t="s">
        <v>10872</v>
      </c>
      <c r="L829" s="1" t="s">
        <v>10873</v>
      </c>
      <c r="M829" s="1" t="s">
        <v>10874</v>
      </c>
      <c r="N829" s="1">
        <f>+Categorias[[#This Row],[Id_producto]]</f>
        <v>140101</v>
      </c>
      <c r="O829" s="1">
        <f>+Categorias[[#This Row],[Id_categoría]]</f>
        <v>140101262</v>
      </c>
    </row>
    <row r="830" spans="1:15" hidden="1" x14ac:dyDescent="0.3">
      <c r="A830">
        <v>14</v>
      </c>
      <c r="B830" s="1" t="s">
        <v>9562</v>
      </c>
      <c r="C830">
        <v>1401</v>
      </c>
      <c r="D830" s="1" t="s">
        <v>9563</v>
      </c>
      <c r="E830">
        <v>140101</v>
      </c>
      <c r="F830" s="1" t="s">
        <v>9564</v>
      </c>
      <c r="G830">
        <v>140101263</v>
      </c>
      <c r="H830">
        <v>263</v>
      </c>
      <c r="I830" s="1" t="s">
        <v>10875</v>
      </c>
      <c r="J830" s="1" t="s">
        <v>10876</v>
      </c>
      <c r="K830" s="1" t="s">
        <v>10877</v>
      </c>
      <c r="L830" s="1" t="s">
        <v>10878</v>
      </c>
      <c r="M830" s="1" t="s">
        <v>10879</v>
      </c>
      <c r="N830" s="1">
        <f>+Categorias[[#This Row],[Id_producto]]</f>
        <v>140101</v>
      </c>
      <c r="O830" s="1">
        <f>+Categorias[[#This Row],[Id_categoría]]</f>
        <v>140101263</v>
      </c>
    </row>
    <row r="831" spans="1:15" hidden="1" x14ac:dyDescent="0.3">
      <c r="A831">
        <v>14</v>
      </c>
      <c r="B831" s="1" t="s">
        <v>9562</v>
      </c>
      <c r="C831">
        <v>1401</v>
      </c>
      <c r="D831" s="1" t="s">
        <v>9563</v>
      </c>
      <c r="E831">
        <v>140101</v>
      </c>
      <c r="F831" s="1" t="s">
        <v>9564</v>
      </c>
      <c r="G831">
        <v>140101264</v>
      </c>
      <c r="H831">
        <v>264</v>
      </c>
      <c r="I831" s="1" t="s">
        <v>10880</v>
      </c>
      <c r="J831" s="1" t="s">
        <v>10881</v>
      </c>
      <c r="K831" s="1" t="s">
        <v>10882</v>
      </c>
      <c r="L831" s="1" t="s">
        <v>10883</v>
      </c>
      <c r="M831" s="1" t="s">
        <v>10884</v>
      </c>
      <c r="N831" s="1">
        <f>+Categorias[[#This Row],[Id_producto]]</f>
        <v>140101</v>
      </c>
      <c r="O831" s="1">
        <f>+Categorias[[#This Row],[Id_categoría]]</f>
        <v>140101264</v>
      </c>
    </row>
    <row r="832" spans="1:15" hidden="1" x14ac:dyDescent="0.3">
      <c r="A832">
        <v>14</v>
      </c>
      <c r="B832" s="1" t="s">
        <v>9562</v>
      </c>
      <c r="C832">
        <v>1401</v>
      </c>
      <c r="D832" s="1" t="s">
        <v>9563</v>
      </c>
      <c r="E832">
        <v>140101</v>
      </c>
      <c r="F832" s="1" t="s">
        <v>9564</v>
      </c>
      <c r="G832">
        <v>140101265</v>
      </c>
      <c r="H832">
        <v>265</v>
      </c>
      <c r="I832" s="1" t="s">
        <v>10885</v>
      </c>
      <c r="J832" s="1" t="s">
        <v>10886</v>
      </c>
      <c r="K832" s="1" t="s">
        <v>10887</v>
      </c>
      <c r="L832" s="1" t="s">
        <v>10888</v>
      </c>
      <c r="M832" s="1" t="s">
        <v>10889</v>
      </c>
      <c r="N832" s="1">
        <f>+Categorias[[#This Row],[Id_producto]]</f>
        <v>140101</v>
      </c>
      <c r="O832" s="1">
        <f>+Categorias[[#This Row],[Id_categoría]]</f>
        <v>140101265</v>
      </c>
    </row>
    <row r="833" spans="1:15" hidden="1" x14ac:dyDescent="0.3">
      <c r="A833">
        <v>14</v>
      </c>
      <c r="B833" s="1" t="s">
        <v>9562</v>
      </c>
      <c r="C833">
        <v>1401</v>
      </c>
      <c r="D833" s="1" t="s">
        <v>9563</v>
      </c>
      <c r="E833">
        <v>140101</v>
      </c>
      <c r="F833" s="1" t="s">
        <v>9564</v>
      </c>
      <c r="G833">
        <v>140101266</v>
      </c>
      <c r="H833">
        <v>266</v>
      </c>
      <c r="I833" s="1" t="s">
        <v>10890</v>
      </c>
      <c r="J833" s="1" t="s">
        <v>10891</v>
      </c>
      <c r="K833" s="1" t="s">
        <v>10892</v>
      </c>
      <c r="L833" s="1" t="s">
        <v>10893</v>
      </c>
      <c r="M833" s="1" t="s">
        <v>10894</v>
      </c>
      <c r="N833" s="1">
        <f>+Categorias[[#This Row],[Id_producto]]</f>
        <v>140101</v>
      </c>
      <c r="O833" s="1">
        <f>+Categorias[[#This Row],[Id_categoría]]</f>
        <v>140101266</v>
      </c>
    </row>
    <row r="834" spans="1:15" hidden="1" x14ac:dyDescent="0.3">
      <c r="A834">
        <v>14</v>
      </c>
      <c r="B834" s="1" t="s">
        <v>9562</v>
      </c>
      <c r="C834">
        <v>1401</v>
      </c>
      <c r="D834" s="1" t="s">
        <v>9563</v>
      </c>
      <c r="E834">
        <v>140101</v>
      </c>
      <c r="F834" s="1" t="s">
        <v>9564</v>
      </c>
      <c r="G834">
        <v>140101267</v>
      </c>
      <c r="H834">
        <v>267</v>
      </c>
      <c r="I834" s="1" t="s">
        <v>10895</v>
      </c>
      <c r="J834" s="1" t="s">
        <v>10896</v>
      </c>
      <c r="K834" s="1" t="s">
        <v>10897</v>
      </c>
      <c r="L834" s="1" t="s">
        <v>10898</v>
      </c>
      <c r="M834" s="1" t="s">
        <v>10899</v>
      </c>
      <c r="N834" s="1">
        <f>+Categorias[[#This Row],[Id_producto]]</f>
        <v>140101</v>
      </c>
      <c r="O834" s="1">
        <f>+Categorias[[#This Row],[Id_categoría]]</f>
        <v>140101267</v>
      </c>
    </row>
    <row r="835" spans="1:15" hidden="1" x14ac:dyDescent="0.3">
      <c r="A835">
        <v>14</v>
      </c>
      <c r="B835" s="1" t="s">
        <v>9562</v>
      </c>
      <c r="C835">
        <v>1401</v>
      </c>
      <c r="D835" s="1" t="s">
        <v>9563</v>
      </c>
      <c r="E835">
        <v>140101</v>
      </c>
      <c r="F835" s="1" t="s">
        <v>9564</v>
      </c>
      <c r="G835">
        <v>140101268</v>
      </c>
      <c r="H835">
        <v>268</v>
      </c>
      <c r="I835" s="1" t="s">
        <v>10900</v>
      </c>
      <c r="J835" s="1" t="s">
        <v>10901</v>
      </c>
      <c r="K835" s="1" t="s">
        <v>10902</v>
      </c>
      <c r="L835" s="1" t="s">
        <v>10903</v>
      </c>
      <c r="M835" s="1" t="s">
        <v>10904</v>
      </c>
      <c r="N835" s="1">
        <f>+Categorias[[#This Row],[Id_producto]]</f>
        <v>140101</v>
      </c>
      <c r="O835" s="1">
        <f>+Categorias[[#This Row],[Id_categoría]]</f>
        <v>140101268</v>
      </c>
    </row>
    <row r="836" spans="1:15" hidden="1" x14ac:dyDescent="0.3">
      <c r="A836">
        <v>14</v>
      </c>
      <c r="B836" s="1" t="s">
        <v>9562</v>
      </c>
      <c r="C836">
        <v>1401</v>
      </c>
      <c r="D836" s="1" t="s">
        <v>9563</v>
      </c>
      <c r="E836">
        <v>140101</v>
      </c>
      <c r="F836" s="1" t="s">
        <v>9564</v>
      </c>
      <c r="G836">
        <v>140101269</v>
      </c>
      <c r="H836">
        <v>269</v>
      </c>
      <c r="I836" s="1" t="s">
        <v>10905</v>
      </c>
      <c r="J836" s="1" t="s">
        <v>10906</v>
      </c>
      <c r="K836" s="1" t="s">
        <v>10907</v>
      </c>
      <c r="L836" s="1" t="s">
        <v>10908</v>
      </c>
      <c r="M836" s="1" t="s">
        <v>10909</v>
      </c>
      <c r="N836" s="1">
        <f>+Categorias[[#This Row],[Id_producto]]</f>
        <v>140101</v>
      </c>
      <c r="O836" s="1">
        <f>+Categorias[[#This Row],[Id_categoría]]</f>
        <v>140101269</v>
      </c>
    </row>
    <row r="837" spans="1:15" hidden="1" x14ac:dyDescent="0.3">
      <c r="A837">
        <v>14</v>
      </c>
      <c r="B837" s="1" t="s">
        <v>9562</v>
      </c>
      <c r="C837">
        <v>1401</v>
      </c>
      <c r="D837" s="1" t="s">
        <v>9563</v>
      </c>
      <c r="E837">
        <v>140101</v>
      </c>
      <c r="F837" s="1" t="s">
        <v>9564</v>
      </c>
      <c r="G837">
        <v>140101270</v>
      </c>
      <c r="H837">
        <v>270</v>
      </c>
      <c r="I837" s="1" t="s">
        <v>10910</v>
      </c>
      <c r="J837" s="1" t="s">
        <v>10911</v>
      </c>
      <c r="K837" s="1" t="s">
        <v>10912</v>
      </c>
      <c r="L837" s="1" t="s">
        <v>10913</v>
      </c>
      <c r="M837" s="1" t="s">
        <v>10914</v>
      </c>
      <c r="N837" s="1">
        <f>+Categorias[[#This Row],[Id_producto]]</f>
        <v>140101</v>
      </c>
      <c r="O837" s="1">
        <f>+Categorias[[#This Row],[Id_categoría]]</f>
        <v>140101270</v>
      </c>
    </row>
    <row r="838" spans="1:15" hidden="1" x14ac:dyDescent="0.3">
      <c r="A838">
        <v>14</v>
      </c>
      <c r="B838" s="1" t="s">
        <v>9562</v>
      </c>
      <c r="C838">
        <v>1401</v>
      </c>
      <c r="D838" s="1" t="s">
        <v>9563</v>
      </c>
      <c r="E838">
        <v>140101</v>
      </c>
      <c r="F838" s="1" t="s">
        <v>9564</v>
      </c>
      <c r="G838">
        <v>140101271</v>
      </c>
      <c r="H838">
        <v>271</v>
      </c>
      <c r="I838" s="1" t="s">
        <v>10915</v>
      </c>
      <c r="J838" s="1" t="s">
        <v>10916</v>
      </c>
      <c r="K838" s="1" t="s">
        <v>10917</v>
      </c>
      <c r="L838" s="1" t="s">
        <v>10918</v>
      </c>
      <c r="M838" s="1" t="s">
        <v>10919</v>
      </c>
      <c r="N838" s="1">
        <f>+Categorias[[#This Row],[Id_producto]]</f>
        <v>140101</v>
      </c>
      <c r="O838" s="1">
        <f>+Categorias[[#This Row],[Id_categoría]]</f>
        <v>140101271</v>
      </c>
    </row>
    <row r="839" spans="1:15" hidden="1" x14ac:dyDescent="0.3">
      <c r="A839">
        <v>14</v>
      </c>
      <c r="B839" s="1" t="s">
        <v>9562</v>
      </c>
      <c r="C839">
        <v>1401</v>
      </c>
      <c r="D839" s="1" t="s">
        <v>9563</v>
      </c>
      <c r="E839">
        <v>140101</v>
      </c>
      <c r="F839" s="1" t="s">
        <v>9564</v>
      </c>
      <c r="G839">
        <v>140101272</v>
      </c>
      <c r="H839">
        <v>272</v>
      </c>
      <c r="I839" s="1" t="s">
        <v>10920</v>
      </c>
      <c r="J839" s="1" t="s">
        <v>10921</v>
      </c>
      <c r="K839" s="1" t="s">
        <v>10922</v>
      </c>
      <c r="L839" s="1" t="s">
        <v>10923</v>
      </c>
      <c r="M839" s="1" t="s">
        <v>10924</v>
      </c>
      <c r="N839" s="1">
        <f>+Categorias[[#This Row],[Id_producto]]</f>
        <v>140101</v>
      </c>
      <c r="O839" s="1">
        <f>+Categorias[[#This Row],[Id_categoría]]</f>
        <v>140101272</v>
      </c>
    </row>
    <row r="840" spans="1:15" hidden="1" x14ac:dyDescent="0.3">
      <c r="A840">
        <v>14</v>
      </c>
      <c r="B840" s="1" t="s">
        <v>9562</v>
      </c>
      <c r="C840">
        <v>1401</v>
      </c>
      <c r="D840" s="1" t="s">
        <v>9563</v>
      </c>
      <c r="E840">
        <v>140101</v>
      </c>
      <c r="F840" s="1" t="s">
        <v>9564</v>
      </c>
      <c r="G840">
        <v>140101273</v>
      </c>
      <c r="H840">
        <v>273</v>
      </c>
      <c r="I840" s="1" t="s">
        <v>10925</v>
      </c>
      <c r="J840" s="1" t="s">
        <v>10926</v>
      </c>
      <c r="K840" s="1" t="s">
        <v>10927</v>
      </c>
      <c r="L840" s="1" t="s">
        <v>10928</v>
      </c>
      <c r="M840" s="1" t="s">
        <v>10929</v>
      </c>
      <c r="N840" s="1">
        <f>+Categorias[[#This Row],[Id_producto]]</f>
        <v>140101</v>
      </c>
      <c r="O840" s="1">
        <f>+Categorias[[#This Row],[Id_categoría]]</f>
        <v>140101273</v>
      </c>
    </row>
    <row r="841" spans="1:15" hidden="1" x14ac:dyDescent="0.3">
      <c r="A841">
        <v>14</v>
      </c>
      <c r="B841" s="1" t="s">
        <v>9562</v>
      </c>
      <c r="C841">
        <v>1401</v>
      </c>
      <c r="D841" s="1" t="s">
        <v>9563</v>
      </c>
      <c r="E841">
        <v>140101</v>
      </c>
      <c r="F841" s="1" t="s">
        <v>9564</v>
      </c>
      <c r="G841">
        <v>140101274</v>
      </c>
      <c r="H841">
        <v>274</v>
      </c>
      <c r="I841" s="1" t="s">
        <v>10930</v>
      </c>
      <c r="J841" s="1" t="s">
        <v>10931</v>
      </c>
      <c r="K841" s="1" t="s">
        <v>10932</v>
      </c>
      <c r="L841" s="1" t="s">
        <v>10933</v>
      </c>
      <c r="M841" s="1" t="s">
        <v>10934</v>
      </c>
      <c r="N841" s="1">
        <f>+Categorias[[#This Row],[Id_producto]]</f>
        <v>140101</v>
      </c>
      <c r="O841" s="1">
        <f>+Categorias[[#This Row],[Id_categoría]]</f>
        <v>140101274</v>
      </c>
    </row>
    <row r="842" spans="1:15" hidden="1" x14ac:dyDescent="0.3">
      <c r="A842">
        <v>14</v>
      </c>
      <c r="B842" s="1" t="s">
        <v>9562</v>
      </c>
      <c r="C842">
        <v>1401</v>
      </c>
      <c r="D842" s="1" t="s">
        <v>9563</v>
      </c>
      <c r="E842">
        <v>140101</v>
      </c>
      <c r="F842" s="1" t="s">
        <v>9564</v>
      </c>
      <c r="G842">
        <v>140101275</v>
      </c>
      <c r="H842">
        <v>275</v>
      </c>
      <c r="I842" s="1" t="s">
        <v>10935</v>
      </c>
      <c r="J842" s="1" t="s">
        <v>10936</v>
      </c>
      <c r="K842" s="1" t="s">
        <v>10937</v>
      </c>
      <c r="L842" s="1" t="s">
        <v>10938</v>
      </c>
      <c r="M842" s="1" t="s">
        <v>10939</v>
      </c>
      <c r="N842" s="1">
        <f>+Categorias[[#This Row],[Id_producto]]</f>
        <v>140101</v>
      </c>
      <c r="O842" s="1">
        <f>+Categorias[[#This Row],[Id_categoría]]</f>
        <v>140101275</v>
      </c>
    </row>
    <row r="843" spans="1:15" hidden="1" x14ac:dyDescent="0.3">
      <c r="A843">
        <v>14</v>
      </c>
      <c r="B843" s="1" t="s">
        <v>9562</v>
      </c>
      <c r="C843">
        <v>1401</v>
      </c>
      <c r="D843" s="1" t="s">
        <v>9563</v>
      </c>
      <c r="E843">
        <v>140101</v>
      </c>
      <c r="F843" s="1" t="s">
        <v>9564</v>
      </c>
      <c r="G843">
        <v>140101276</v>
      </c>
      <c r="H843">
        <v>276</v>
      </c>
      <c r="I843" s="1" t="s">
        <v>10940</v>
      </c>
      <c r="J843" s="1" t="s">
        <v>10941</v>
      </c>
      <c r="K843" s="1" t="s">
        <v>10942</v>
      </c>
      <c r="L843" s="1" t="s">
        <v>10943</v>
      </c>
      <c r="M843" s="1" t="s">
        <v>10944</v>
      </c>
      <c r="N843" s="1">
        <f>+Categorias[[#This Row],[Id_producto]]</f>
        <v>140101</v>
      </c>
      <c r="O843" s="1">
        <f>+Categorias[[#This Row],[Id_categoría]]</f>
        <v>140101276</v>
      </c>
    </row>
    <row r="844" spans="1:15" hidden="1" x14ac:dyDescent="0.3">
      <c r="A844">
        <v>14</v>
      </c>
      <c r="B844" s="1" t="s">
        <v>9562</v>
      </c>
      <c r="C844">
        <v>1401</v>
      </c>
      <c r="D844" s="1" t="s">
        <v>9563</v>
      </c>
      <c r="E844">
        <v>140101</v>
      </c>
      <c r="F844" s="1" t="s">
        <v>9564</v>
      </c>
      <c r="G844">
        <v>140101277</v>
      </c>
      <c r="H844">
        <v>277</v>
      </c>
      <c r="I844" s="1" t="s">
        <v>10945</v>
      </c>
      <c r="J844" s="1" t="s">
        <v>10946</v>
      </c>
      <c r="K844" s="1" t="s">
        <v>10947</v>
      </c>
      <c r="L844" s="1" t="s">
        <v>10948</v>
      </c>
      <c r="M844" s="1" t="s">
        <v>10949</v>
      </c>
      <c r="N844" s="1">
        <f>+Categorias[[#This Row],[Id_producto]]</f>
        <v>140101</v>
      </c>
      <c r="O844" s="1">
        <f>+Categorias[[#This Row],[Id_categoría]]</f>
        <v>140101277</v>
      </c>
    </row>
    <row r="845" spans="1:15" hidden="1" x14ac:dyDescent="0.3">
      <c r="A845">
        <v>14</v>
      </c>
      <c r="B845" s="1" t="s">
        <v>9562</v>
      </c>
      <c r="C845">
        <v>1401</v>
      </c>
      <c r="D845" s="1" t="s">
        <v>9563</v>
      </c>
      <c r="E845">
        <v>140101</v>
      </c>
      <c r="F845" s="1" t="s">
        <v>9564</v>
      </c>
      <c r="G845">
        <v>140101278</v>
      </c>
      <c r="H845">
        <v>278</v>
      </c>
      <c r="I845" s="1" t="s">
        <v>10950</v>
      </c>
      <c r="J845" s="1" t="s">
        <v>10951</v>
      </c>
      <c r="K845" s="1" t="s">
        <v>10952</v>
      </c>
      <c r="L845" s="1" t="s">
        <v>10953</v>
      </c>
      <c r="M845" s="1" t="s">
        <v>10954</v>
      </c>
      <c r="N845" s="1">
        <f>+Categorias[[#This Row],[Id_producto]]</f>
        <v>140101</v>
      </c>
      <c r="O845" s="1">
        <f>+Categorias[[#This Row],[Id_categoría]]</f>
        <v>140101278</v>
      </c>
    </row>
    <row r="846" spans="1:15" hidden="1" x14ac:dyDescent="0.3">
      <c r="A846">
        <v>14</v>
      </c>
      <c r="B846" s="1" t="s">
        <v>9562</v>
      </c>
      <c r="C846">
        <v>1401</v>
      </c>
      <c r="D846" s="1" t="s">
        <v>9563</v>
      </c>
      <c r="E846">
        <v>140101</v>
      </c>
      <c r="F846" s="1" t="s">
        <v>9564</v>
      </c>
      <c r="G846">
        <v>140101279</v>
      </c>
      <c r="H846">
        <v>279</v>
      </c>
      <c r="I846" s="1" t="s">
        <v>10955</v>
      </c>
      <c r="J846" s="1" t="s">
        <v>10956</v>
      </c>
      <c r="K846" s="1" t="s">
        <v>10957</v>
      </c>
      <c r="L846" s="1" t="s">
        <v>10958</v>
      </c>
      <c r="M846" s="1" t="s">
        <v>10959</v>
      </c>
      <c r="N846" s="1">
        <f>+Categorias[[#This Row],[Id_producto]]</f>
        <v>140101</v>
      </c>
      <c r="O846" s="1">
        <f>+Categorias[[#This Row],[Id_categoría]]</f>
        <v>140101279</v>
      </c>
    </row>
    <row r="847" spans="1:15" hidden="1" x14ac:dyDescent="0.3">
      <c r="A847">
        <v>14</v>
      </c>
      <c r="B847" s="1" t="s">
        <v>9562</v>
      </c>
      <c r="C847">
        <v>1401</v>
      </c>
      <c r="D847" s="1" t="s">
        <v>9563</v>
      </c>
      <c r="E847">
        <v>140101</v>
      </c>
      <c r="F847" s="1" t="s">
        <v>9564</v>
      </c>
      <c r="G847">
        <v>140101280</v>
      </c>
      <c r="H847">
        <v>280</v>
      </c>
      <c r="I847" s="1" t="s">
        <v>10960</v>
      </c>
      <c r="J847" s="1" t="s">
        <v>10961</v>
      </c>
      <c r="K847" s="1" t="s">
        <v>10962</v>
      </c>
      <c r="L847" s="1" t="s">
        <v>10963</v>
      </c>
      <c r="M847" s="1" t="s">
        <v>10964</v>
      </c>
      <c r="N847" s="1">
        <f>+Categorias[[#This Row],[Id_producto]]</f>
        <v>140101</v>
      </c>
      <c r="O847" s="1">
        <f>+Categorias[[#This Row],[Id_categoría]]</f>
        <v>140101280</v>
      </c>
    </row>
    <row r="848" spans="1:15" hidden="1" x14ac:dyDescent="0.3">
      <c r="A848">
        <v>14</v>
      </c>
      <c r="B848" s="1" t="s">
        <v>9562</v>
      </c>
      <c r="C848">
        <v>1401</v>
      </c>
      <c r="D848" s="1" t="s">
        <v>9563</v>
      </c>
      <c r="E848">
        <v>140101</v>
      </c>
      <c r="F848" s="1" t="s">
        <v>9564</v>
      </c>
      <c r="G848">
        <v>140101281</v>
      </c>
      <c r="H848">
        <v>281</v>
      </c>
      <c r="I848" s="1" t="s">
        <v>10965</v>
      </c>
      <c r="J848" s="1" t="s">
        <v>10966</v>
      </c>
      <c r="K848" s="1" t="s">
        <v>10967</v>
      </c>
      <c r="L848" s="1" t="s">
        <v>10968</v>
      </c>
      <c r="M848" s="1" t="s">
        <v>10969</v>
      </c>
      <c r="N848" s="1">
        <f>+Categorias[[#This Row],[Id_producto]]</f>
        <v>140101</v>
      </c>
      <c r="O848" s="1">
        <f>+Categorias[[#This Row],[Id_categoría]]</f>
        <v>140101281</v>
      </c>
    </row>
    <row r="849" spans="1:15" hidden="1" x14ac:dyDescent="0.3">
      <c r="A849">
        <v>14</v>
      </c>
      <c r="B849" s="1" t="s">
        <v>9562</v>
      </c>
      <c r="C849">
        <v>1401</v>
      </c>
      <c r="D849" s="1" t="s">
        <v>9563</v>
      </c>
      <c r="E849">
        <v>140101</v>
      </c>
      <c r="F849" s="1" t="s">
        <v>9564</v>
      </c>
      <c r="G849">
        <v>140101282</v>
      </c>
      <c r="H849">
        <v>282</v>
      </c>
      <c r="I849" s="1" t="s">
        <v>10970</v>
      </c>
      <c r="J849" s="1" t="s">
        <v>10971</v>
      </c>
      <c r="K849" s="1" t="s">
        <v>10972</v>
      </c>
      <c r="L849" s="1" t="s">
        <v>10973</v>
      </c>
      <c r="M849" s="1" t="s">
        <v>10974</v>
      </c>
      <c r="N849" s="1">
        <f>+Categorias[[#This Row],[Id_producto]]</f>
        <v>140101</v>
      </c>
      <c r="O849" s="1">
        <f>+Categorias[[#This Row],[Id_categoría]]</f>
        <v>140101282</v>
      </c>
    </row>
    <row r="850" spans="1:15" hidden="1" x14ac:dyDescent="0.3">
      <c r="A850">
        <v>14</v>
      </c>
      <c r="B850" s="1" t="s">
        <v>9562</v>
      </c>
      <c r="C850">
        <v>1401</v>
      </c>
      <c r="D850" s="1" t="s">
        <v>9563</v>
      </c>
      <c r="E850">
        <v>140101</v>
      </c>
      <c r="F850" s="1" t="s">
        <v>9564</v>
      </c>
      <c r="G850">
        <v>140101283</v>
      </c>
      <c r="H850">
        <v>283</v>
      </c>
      <c r="I850" s="1" t="s">
        <v>10975</v>
      </c>
      <c r="J850" s="1" t="s">
        <v>10976</v>
      </c>
      <c r="K850" s="1" t="s">
        <v>10977</v>
      </c>
      <c r="L850" s="1" t="s">
        <v>10978</v>
      </c>
      <c r="M850" s="1" t="s">
        <v>10979</v>
      </c>
      <c r="N850" s="1">
        <f>+Categorias[[#This Row],[Id_producto]]</f>
        <v>140101</v>
      </c>
      <c r="O850" s="1">
        <f>+Categorias[[#This Row],[Id_categoría]]</f>
        <v>140101283</v>
      </c>
    </row>
    <row r="851" spans="1:15" hidden="1" x14ac:dyDescent="0.3">
      <c r="A851">
        <v>14</v>
      </c>
      <c r="B851" s="1" t="s">
        <v>9562</v>
      </c>
      <c r="C851">
        <v>1401</v>
      </c>
      <c r="D851" s="1" t="s">
        <v>9563</v>
      </c>
      <c r="E851">
        <v>140101</v>
      </c>
      <c r="F851" s="1" t="s">
        <v>9564</v>
      </c>
      <c r="G851">
        <v>140101284</v>
      </c>
      <c r="H851">
        <v>284</v>
      </c>
      <c r="I851" s="1" t="s">
        <v>10980</v>
      </c>
      <c r="J851" s="1" t="s">
        <v>10981</v>
      </c>
      <c r="K851" s="1" t="s">
        <v>10982</v>
      </c>
      <c r="L851" s="1" t="s">
        <v>10983</v>
      </c>
      <c r="M851" s="1" t="s">
        <v>10984</v>
      </c>
      <c r="N851" s="1">
        <f>+Categorias[[#This Row],[Id_producto]]</f>
        <v>140101</v>
      </c>
      <c r="O851" s="1">
        <f>+Categorias[[#This Row],[Id_categoría]]</f>
        <v>140101284</v>
      </c>
    </row>
    <row r="852" spans="1:15" hidden="1" x14ac:dyDescent="0.3">
      <c r="A852">
        <v>14</v>
      </c>
      <c r="B852" s="1" t="s">
        <v>9562</v>
      </c>
      <c r="C852">
        <v>1401</v>
      </c>
      <c r="D852" s="1" t="s">
        <v>9563</v>
      </c>
      <c r="E852">
        <v>140101</v>
      </c>
      <c r="F852" s="1" t="s">
        <v>9564</v>
      </c>
      <c r="G852">
        <v>140101285</v>
      </c>
      <c r="H852">
        <v>285</v>
      </c>
      <c r="I852" s="1" t="s">
        <v>10985</v>
      </c>
      <c r="J852" s="1" t="s">
        <v>10986</v>
      </c>
      <c r="K852" s="1" t="s">
        <v>10987</v>
      </c>
      <c r="L852" s="1" t="s">
        <v>10988</v>
      </c>
      <c r="M852" s="1" t="s">
        <v>10989</v>
      </c>
      <c r="N852" s="1">
        <f>+Categorias[[#This Row],[Id_producto]]</f>
        <v>140101</v>
      </c>
      <c r="O852" s="1">
        <f>+Categorias[[#This Row],[Id_categoría]]</f>
        <v>140101285</v>
      </c>
    </row>
    <row r="853" spans="1:15" hidden="1" x14ac:dyDescent="0.3">
      <c r="A853">
        <v>14</v>
      </c>
      <c r="B853" s="1" t="s">
        <v>9562</v>
      </c>
      <c r="C853">
        <v>1401</v>
      </c>
      <c r="D853" s="1" t="s">
        <v>9563</v>
      </c>
      <c r="E853">
        <v>140101</v>
      </c>
      <c r="F853" s="1" t="s">
        <v>9564</v>
      </c>
      <c r="G853">
        <v>140101286</v>
      </c>
      <c r="H853">
        <v>286</v>
      </c>
      <c r="I853" s="1" t="s">
        <v>10990</v>
      </c>
      <c r="J853" s="1" t="s">
        <v>10991</v>
      </c>
      <c r="K853" s="1" t="s">
        <v>10992</v>
      </c>
      <c r="L853" s="1" t="s">
        <v>10993</v>
      </c>
      <c r="M853" s="1" t="s">
        <v>10994</v>
      </c>
      <c r="N853" s="1">
        <f>+Categorias[[#This Row],[Id_producto]]</f>
        <v>140101</v>
      </c>
      <c r="O853" s="1">
        <f>+Categorias[[#This Row],[Id_categoría]]</f>
        <v>140101286</v>
      </c>
    </row>
    <row r="854" spans="1:15" hidden="1" x14ac:dyDescent="0.3">
      <c r="A854">
        <v>14</v>
      </c>
      <c r="B854" s="1" t="s">
        <v>9562</v>
      </c>
      <c r="C854">
        <v>1401</v>
      </c>
      <c r="D854" s="1" t="s">
        <v>9563</v>
      </c>
      <c r="E854">
        <v>140101</v>
      </c>
      <c r="F854" s="1" t="s">
        <v>9564</v>
      </c>
      <c r="G854">
        <v>140101287</v>
      </c>
      <c r="H854">
        <v>287</v>
      </c>
      <c r="I854" s="1" t="s">
        <v>10995</v>
      </c>
      <c r="J854" s="1" t="s">
        <v>10996</v>
      </c>
      <c r="K854" s="1" t="s">
        <v>10997</v>
      </c>
      <c r="L854" s="1" t="s">
        <v>10998</v>
      </c>
      <c r="M854" s="1" t="s">
        <v>10999</v>
      </c>
      <c r="N854" s="1">
        <f>+Categorias[[#This Row],[Id_producto]]</f>
        <v>140101</v>
      </c>
      <c r="O854" s="1">
        <f>+Categorias[[#This Row],[Id_categoría]]</f>
        <v>140101287</v>
      </c>
    </row>
    <row r="855" spans="1:15" hidden="1" x14ac:dyDescent="0.3">
      <c r="A855">
        <v>14</v>
      </c>
      <c r="B855" s="1" t="s">
        <v>9562</v>
      </c>
      <c r="C855">
        <v>1401</v>
      </c>
      <c r="D855" s="1" t="s">
        <v>9563</v>
      </c>
      <c r="E855">
        <v>140101</v>
      </c>
      <c r="F855" s="1" t="s">
        <v>9564</v>
      </c>
      <c r="G855">
        <v>140101288</v>
      </c>
      <c r="H855">
        <v>288</v>
      </c>
      <c r="I855" s="1" t="s">
        <v>11000</v>
      </c>
      <c r="J855" s="1" t="s">
        <v>11001</v>
      </c>
      <c r="K855" s="1" t="s">
        <v>11002</v>
      </c>
      <c r="L855" s="1" t="s">
        <v>11003</v>
      </c>
      <c r="M855" s="1" t="s">
        <v>11004</v>
      </c>
      <c r="N855" s="1">
        <f>+Categorias[[#This Row],[Id_producto]]</f>
        <v>140101</v>
      </c>
      <c r="O855" s="1">
        <f>+Categorias[[#This Row],[Id_categoría]]</f>
        <v>140101288</v>
      </c>
    </row>
    <row r="856" spans="1:15" hidden="1" x14ac:dyDescent="0.3">
      <c r="A856">
        <v>14</v>
      </c>
      <c r="B856" s="1" t="s">
        <v>9562</v>
      </c>
      <c r="C856">
        <v>1401</v>
      </c>
      <c r="D856" s="1" t="s">
        <v>9563</v>
      </c>
      <c r="E856">
        <v>140101</v>
      </c>
      <c r="F856" s="1" t="s">
        <v>9564</v>
      </c>
      <c r="G856">
        <v>140101289</v>
      </c>
      <c r="H856">
        <v>289</v>
      </c>
      <c r="I856" s="1" t="s">
        <v>11005</v>
      </c>
      <c r="J856" s="1" t="s">
        <v>11006</v>
      </c>
      <c r="K856" s="1" t="s">
        <v>11007</v>
      </c>
      <c r="L856" s="1" t="s">
        <v>11008</v>
      </c>
      <c r="M856" s="1" t="s">
        <v>11009</v>
      </c>
      <c r="N856" s="1">
        <f>+Categorias[[#This Row],[Id_producto]]</f>
        <v>140101</v>
      </c>
      <c r="O856" s="1">
        <f>+Categorias[[#This Row],[Id_categoría]]</f>
        <v>140101289</v>
      </c>
    </row>
    <row r="857" spans="1:15" hidden="1" x14ac:dyDescent="0.3">
      <c r="A857">
        <v>14</v>
      </c>
      <c r="B857" s="1" t="s">
        <v>9562</v>
      </c>
      <c r="C857">
        <v>1401</v>
      </c>
      <c r="D857" s="1" t="s">
        <v>9563</v>
      </c>
      <c r="E857">
        <v>140101</v>
      </c>
      <c r="F857" s="1" t="s">
        <v>9564</v>
      </c>
      <c r="G857">
        <v>140101290</v>
      </c>
      <c r="H857">
        <v>290</v>
      </c>
      <c r="I857" s="1" t="s">
        <v>5023</v>
      </c>
      <c r="J857" s="1" t="s">
        <v>11010</v>
      </c>
      <c r="K857" s="1" t="s">
        <v>11011</v>
      </c>
      <c r="L857" s="1" t="s">
        <v>11012</v>
      </c>
      <c r="M857" s="1" t="s">
        <v>11013</v>
      </c>
      <c r="N857" s="1">
        <f>+Categorias[[#This Row],[Id_producto]]</f>
        <v>140101</v>
      </c>
      <c r="O857" s="1">
        <f>+Categorias[[#This Row],[Id_categoría]]</f>
        <v>140101290</v>
      </c>
    </row>
    <row r="858" spans="1:15" hidden="1" x14ac:dyDescent="0.3">
      <c r="A858">
        <v>14</v>
      </c>
      <c r="B858" s="1" t="s">
        <v>9562</v>
      </c>
      <c r="C858">
        <v>1401</v>
      </c>
      <c r="D858" s="1" t="s">
        <v>9563</v>
      </c>
      <c r="E858">
        <v>140101</v>
      </c>
      <c r="F858" s="1" t="s">
        <v>9564</v>
      </c>
      <c r="G858">
        <v>140101291</v>
      </c>
      <c r="H858">
        <v>291</v>
      </c>
      <c r="I858" s="1" t="s">
        <v>11014</v>
      </c>
      <c r="J858" s="1" t="s">
        <v>11015</v>
      </c>
      <c r="K858" s="1" t="s">
        <v>11016</v>
      </c>
      <c r="L858" s="1" t="s">
        <v>11017</v>
      </c>
      <c r="M858" s="1" t="s">
        <v>11018</v>
      </c>
      <c r="N858" s="1">
        <f>+Categorias[[#This Row],[Id_producto]]</f>
        <v>140101</v>
      </c>
      <c r="O858" s="1">
        <f>+Categorias[[#This Row],[Id_categoría]]</f>
        <v>140101291</v>
      </c>
    </row>
    <row r="859" spans="1:15" hidden="1" x14ac:dyDescent="0.3">
      <c r="A859">
        <v>14</v>
      </c>
      <c r="B859" s="1" t="s">
        <v>9562</v>
      </c>
      <c r="C859">
        <v>1401</v>
      </c>
      <c r="D859" s="1" t="s">
        <v>9563</v>
      </c>
      <c r="E859">
        <v>140101</v>
      </c>
      <c r="F859" s="1" t="s">
        <v>9564</v>
      </c>
      <c r="G859">
        <v>140101292</v>
      </c>
      <c r="H859">
        <v>292</v>
      </c>
      <c r="I859" s="1" t="s">
        <v>11019</v>
      </c>
      <c r="J859" s="1" t="s">
        <v>11020</v>
      </c>
      <c r="K859" s="1" t="s">
        <v>11021</v>
      </c>
      <c r="L859" s="1" t="s">
        <v>11022</v>
      </c>
      <c r="M859" s="1" t="s">
        <v>11023</v>
      </c>
      <c r="N859" s="1">
        <f>+Categorias[[#This Row],[Id_producto]]</f>
        <v>140101</v>
      </c>
      <c r="O859" s="1">
        <f>+Categorias[[#This Row],[Id_categoría]]</f>
        <v>140101292</v>
      </c>
    </row>
    <row r="860" spans="1:15" hidden="1" x14ac:dyDescent="0.3">
      <c r="A860">
        <v>14</v>
      </c>
      <c r="B860" s="1" t="s">
        <v>9562</v>
      </c>
      <c r="C860">
        <v>1401</v>
      </c>
      <c r="D860" s="1" t="s">
        <v>9563</v>
      </c>
      <c r="E860">
        <v>140101</v>
      </c>
      <c r="F860" s="1" t="s">
        <v>9564</v>
      </c>
      <c r="G860">
        <v>140101293</v>
      </c>
      <c r="H860">
        <v>293</v>
      </c>
      <c r="I860" s="1" t="s">
        <v>11024</v>
      </c>
      <c r="J860" s="1" t="s">
        <v>11025</v>
      </c>
      <c r="K860" s="1" t="s">
        <v>11026</v>
      </c>
      <c r="L860" s="1" t="s">
        <v>11027</v>
      </c>
      <c r="M860" s="1" t="s">
        <v>11028</v>
      </c>
      <c r="N860" s="1">
        <f>+Categorias[[#This Row],[Id_producto]]</f>
        <v>140101</v>
      </c>
      <c r="O860" s="1">
        <f>+Categorias[[#This Row],[Id_categoría]]</f>
        <v>140101293</v>
      </c>
    </row>
    <row r="861" spans="1:15" hidden="1" x14ac:dyDescent="0.3">
      <c r="A861">
        <v>14</v>
      </c>
      <c r="B861" s="1" t="s">
        <v>9562</v>
      </c>
      <c r="C861">
        <v>1401</v>
      </c>
      <c r="D861" s="1" t="s">
        <v>9563</v>
      </c>
      <c r="E861">
        <v>140101</v>
      </c>
      <c r="F861" s="1" t="s">
        <v>9564</v>
      </c>
      <c r="G861">
        <v>140101294</v>
      </c>
      <c r="H861">
        <v>294</v>
      </c>
      <c r="I861" s="1" t="s">
        <v>11029</v>
      </c>
      <c r="J861" s="1" t="s">
        <v>11030</v>
      </c>
      <c r="K861" s="1" t="s">
        <v>11031</v>
      </c>
      <c r="L861" s="1" t="s">
        <v>11032</v>
      </c>
      <c r="M861" s="1" t="s">
        <v>11033</v>
      </c>
      <c r="N861" s="1">
        <f>+Categorias[[#This Row],[Id_producto]]</f>
        <v>140101</v>
      </c>
      <c r="O861" s="1">
        <f>+Categorias[[#This Row],[Id_categoría]]</f>
        <v>140101294</v>
      </c>
    </row>
    <row r="862" spans="1:15" hidden="1" x14ac:dyDescent="0.3">
      <c r="A862">
        <v>14</v>
      </c>
      <c r="B862" s="1" t="s">
        <v>9562</v>
      </c>
      <c r="C862">
        <v>1401</v>
      </c>
      <c r="D862" s="1" t="s">
        <v>9563</v>
      </c>
      <c r="E862">
        <v>140101</v>
      </c>
      <c r="F862" s="1" t="s">
        <v>9564</v>
      </c>
      <c r="G862">
        <v>140101295</v>
      </c>
      <c r="H862">
        <v>295</v>
      </c>
      <c r="I862" s="1" t="s">
        <v>11034</v>
      </c>
      <c r="J862" s="1" t="s">
        <v>11035</v>
      </c>
      <c r="K862" s="1" t="s">
        <v>11036</v>
      </c>
      <c r="L862" s="1" t="s">
        <v>11037</v>
      </c>
      <c r="M862" s="1" t="s">
        <v>11038</v>
      </c>
      <c r="N862" s="1">
        <f>+Categorias[[#This Row],[Id_producto]]</f>
        <v>140101</v>
      </c>
      <c r="O862" s="1">
        <f>+Categorias[[#This Row],[Id_categoría]]</f>
        <v>140101295</v>
      </c>
    </row>
    <row r="863" spans="1:15" hidden="1" x14ac:dyDescent="0.3">
      <c r="A863">
        <v>14</v>
      </c>
      <c r="B863" s="1" t="s">
        <v>9562</v>
      </c>
      <c r="C863">
        <v>1401</v>
      </c>
      <c r="D863" s="1" t="s">
        <v>9563</v>
      </c>
      <c r="E863">
        <v>140101</v>
      </c>
      <c r="F863" s="1" t="s">
        <v>9564</v>
      </c>
      <c r="G863">
        <v>140101296</v>
      </c>
      <c r="H863">
        <v>296</v>
      </c>
      <c r="I863" s="1" t="s">
        <v>11039</v>
      </c>
      <c r="J863" s="1" t="s">
        <v>11040</v>
      </c>
      <c r="K863" s="1" t="s">
        <v>11041</v>
      </c>
      <c r="L863" s="1" t="s">
        <v>11042</v>
      </c>
      <c r="M863" s="1" t="s">
        <v>11043</v>
      </c>
      <c r="N863" s="1">
        <f>+Categorias[[#This Row],[Id_producto]]</f>
        <v>140101</v>
      </c>
      <c r="O863" s="1">
        <f>+Categorias[[#This Row],[Id_categoría]]</f>
        <v>140101296</v>
      </c>
    </row>
    <row r="864" spans="1:15" hidden="1" x14ac:dyDescent="0.3">
      <c r="A864">
        <v>14</v>
      </c>
      <c r="B864" s="1" t="s">
        <v>9562</v>
      </c>
      <c r="C864">
        <v>1401</v>
      </c>
      <c r="D864" s="1" t="s">
        <v>9563</v>
      </c>
      <c r="E864">
        <v>140101</v>
      </c>
      <c r="F864" s="1" t="s">
        <v>9564</v>
      </c>
      <c r="G864">
        <v>140101297</v>
      </c>
      <c r="H864">
        <v>297</v>
      </c>
      <c r="I864" s="1" t="s">
        <v>11044</v>
      </c>
      <c r="J864" s="1" t="s">
        <v>11045</v>
      </c>
      <c r="K864" s="1" t="s">
        <v>11046</v>
      </c>
      <c r="L864" s="1" t="s">
        <v>11047</v>
      </c>
      <c r="M864" s="1" t="s">
        <v>11048</v>
      </c>
      <c r="N864" s="1">
        <f>+Categorias[[#This Row],[Id_producto]]</f>
        <v>140101</v>
      </c>
      <c r="O864" s="1">
        <f>+Categorias[[#This Row],[Id_categoría]]</f>
        <v>140101297</v>
      </c>
    </row>
    <row r="865" spans="1:15" hidden="1" x14ac:dyDescent="0.3">
      <c r="A865">
        <v>14</v>
      </c>
      <c r="B865" s="1" t="s">
        <v>9562</v>
      </c>
      <c r="C865">
        <v>1401</v>
      </c>
      <c r="D865" s="1" t="s">
        <v>9563</v>
      </c>
      <c r="E865">
        <v>140101</v>
      </c>
      <c r="F865" s="1" t="s">
        <v>9564</v>
      </c>
      <c r="G865">
        <v>140101298</v>
      </c>
      <c r="H865">
        <v>298</v>
      </c>
      <c r="I865" s="1" t="s">
        <v>11049</v>
      </c>
      <c r="J865" s="1" t="s">
        <v>11050</v>
      </c>
      <c r="K865" s="1" t="s">
        <v>11051</v>
      </c>
      <c r="L865" s="1" t="s">
        <v>11052</v>
      </c>
      <c r="M865" s="1" t="s">
        <v>11053</v>
      </c>
      <c r="N865" s="1">
        <f>+Categorias[[#This Row],[Id_producto]]</f>
        <v>140101</v>
      </c>
      <c r="O865" s="1">
        <f>+Categorias[[#This Row],[Id_categoría]]</f>
        <v>140101298</v>
      </c>
    </row>
    <row r="866" spans="1:15" hidden="1" x14ac:dyDescent="0.3">
      <c r="A866">
        <v>14</v>
      </c>
      <c r="B866" s="1" t="s">
        <v>9562</v>
      </c>
      <c r="C866">
        <v>1401</v>
      </c>
      <c r="D866" s="1" t="s">
        <v>9563</v>
      </c>
      <c r="E866">
        <v>140101</v>
      </c>
      <c r="F866" s="1" t="s">
        <v>9564</v>
      </c>
      <c r="G866">
        <v>140101299</v>
      </c>
      <c r="H866">
        <v>299</v>
      </c>
      <c r="I866" s="1" t="s">
        <v>11054</v>
      </c>
      <c r="J866" s="1" t="s">
        <v>11055</v>
      </c>
      <c r="K866" s="1" t="s">
        <v>11056</v>
      </c>
      <c r="L866" s="1" t="s">
        <v>11057</v>
      </c>
      <c r="M866" s="1" t="s">
        <v>11058</v>
      </c>
      <c r="N866" s="1">
        <f>+Categorias[[#This Row],[Id_producto]]</f>
        <v>140101</v>
      </c>
      <c r="O866" s="1">
        <f>+Categorias[[#This Row],[Id_categoría]]</f>
        <v>140101299</v>
      </c>
    </row>
    <row r="867" spans="1:15" hidden="1" x14ac:dyDescent="0.3">
      <c r="A867">
        <v>14</v>
      </c>
      <c r="B867" s="1" t="s">
        <v>9562</v>
      </c>
      <c r="C867">
        <v>1401</v>
      </c>
      <c r="D867" s="1" t="s">
        <v>9563</v>
      </c>
      <c r="E867">
        <v>140101</v>
      </c>
      <c r="F867" s="1" t="s">
        <v>9564</v>
      </c>
      <c r="G867">
        <v>140101300</v>
      </c>
      <c r="H867">
        <v>300</v>
      </c>
      <c r="I867" s="1" t="s">
        <v>11059</v>
      </c>
      <c r="J867" s="1" t="s">
        <v>11060</v>
      </c>
      <c r="K867" s="1" t="s">
        <v>11061</v>
      </c>
      <c r="L867" s="1" t="s">
        <v>11062</v>
      </c>
      <c r="M867" s="1" t="s">
        <v>11063</v>
      </c>
      <c r="N867" s="1">
        <f>+Categorias[[#This Row],[Id_producto]]</f>
        <v>140101</v>
      </c>
      <c r="O867" s="1">
        <f>+Categorias[[#This Row],[Id_categoría]]</f>
        <v>140101300</v>
      </c>
    </row>
    <row r="868" spans="1:15" hidden="1" x14ac:dyDescent="0.3">
      <c r="A868">
        <v>14</v>
      </c>
      <c r="B868" s="1" t="s">
        <v>9562</v>
      </c>
      <c r="C868">
        <v>1401</v>
      </c>
      <c r="D868" s="1" t="s">
        <v>9563</v>
      </c>
      <c r="E868">
        <v>140101</v>
      </c>
      <c r="F868" s="1" t="s">
        <v>9564</v>
      </c>
      <c r="G868">
        <v>140101301</v>
      </c>
      <c r="H868">
        <v>301</v>
      </c>
      <c r="I868" s="1" t="s">
        <v>11064</v>
      </c>
      <c r="J868" s="1" t="s">
        <v>11065</v>
      </c>
      <c r="K868" s="1" t="s">
        <v>11066</v>
      </c>
      <c r="L868" s="1" t="s">
        <v>11067</v>
      </c>
      <c r="M868" s="1" t="s">
        <v>11068</v>
      </c>
      <c r="N868" s="1">
        <f>+Categorias[[#This Row],[Id_producto]]</f>
        <v>140101</v>
      </c>
      <c r="O868" s="1">
        <f>+Categorias[[#This Row],[Id_categoría]]</f>
        <v>140101301</v>
      </c>
    </row>
    <row r="869" spans="1:15" hidden="1" x14ac:dyDescent="0.3">
      <c r="A869">
        <v>14</v>
      </c>
      <c r="B869" s="1" t="s">
        <v>9562</v>
      </c>
      <c r="C869">
        <v>1401</v>
      </c>
      <c r="D869" s="1" t="s">
        <v>9563</v>
      </c>
      <c r="E869">
        <v>140101</v>
      </c>
      <c r="F869" s="1" t="s">
        <v>9564</v>
      </c>
      <c r="G869">
        <v>140101302</v>
      </c>
      <c r="H869">
        <v>302</v>
      </c>
      <c r="I869" s="1" t="s">
        <v>11069</v>
      </c>
      <c r="J869" s="1" t="s">
        <v>11070</v>
      </c>
      <c r="K869" s="1" t="s">
        <v>11071</v>
      </c>
      <c r="L869" s="1" t="s">
        <v>11072</v>
      </c>
      <c r="M869" s="1" t="s">
        <v>11073</v>
      </c>
      <c r="N869" s="1">
        <f>+Categorias[[#This Row],[Id_producto]]</f>
        <v>140101</v>
      </c>
      <c r="O869" s="1">
        <f>+Categorias[[#This Row],[Id_categoría]]</f>
        <v>140101302</v>
      </c>
    </row>
    <row r="870" spans="1:15" hidden="1" x14ac:dyDescent="0.3">
      <c r="A870">
        <v>14</v>
      </c>
      <c r="B870" s="1" t="s">
        <v>9562</v>
      </c>
      <c r="C870">
        <v>1401</v>
      </c>
      <c r="D870" s="1" t="s">
        <v>9563</v>
      </c>
      <c r="E870">
        <v>140101</v>
      </c>
      <c r="F870" s="1" t="s">
        <v>9564</v>
      </c>
      <c r="G870">
        <v>140101303</v>
      </c>
      <c r="H870">
        <v>303</v>
      </c>
      <c r="I870" s="1" t="s">
        <v>11074</v>
      </c>
      <c r="J870" s="1" t="s">
        <v>11075</v>
      </c>
      <c r="K870" s="1" t="s">
        <v>11076</v>
      </c>
      <c r="L870" s="1" t="s">
        <v>11077</v>
      </c>
      <c r="M870" s="1" t="s">
        <v>11078</v>
      </c>
      <c r="N870" s="1">
        <f>+Categorias[[#This Row],[Id_producto]]</f>
        <v>140101</v>
      </c>
      <c r="O870" s="1">
        <f>+Categorias[[#This Row],[Id_categoría]]</f>
        <v>140101303</v>
      </c>
    </row>
    <row r="871" spans="1:15" hidden="1" x14ac:dyDescent="0.3">
      <c r="A871">
        <v>14</v>
      </c>
      <c r="B871" s="1" t="s">
        <v>9562</v>
      </c>
      <c r="C871">
        <v>1401</v>
      </c>
      <c r="D871" s="1" t="s">
        <v>9563</v>
      </c>
      <c r="E871">
        <v>140101</v>
      </c>
      <c r="F871" s="1" t="s">
        <v>9564</v>
      </c>
      <c r="G871">
        <v>140101304</v>
      </c>
      <c r="H871">
        <v>304</v>
      </c>
      <c r="I871" s="1" t="s">
        <v>11079</v>
      </c>
      <c r="J871" s="1" t="s">
        <v>11080</v>
      </c>
      <c r="K871" s="1" t="s">
        <v>11081</v>
      </c>
      <c r="L871" s="1" t="s">
        <v>11082</v>
      </c>
      <c r="M871" s="1" t="s">
        <v>11083</v>
      </c>
      <c r="N871" s="1">
        <f>+Categorias[[#This Row],[Id_producto]]</f>
        <v>140101</v>
      </c>
      <c r="O871" s="1">
        <f>+Categorias[[#This Row],[Id_categoría]]</f>
        <v>140101304</v>
      </c>
    </row>
    <row r="872" spans="1:15" hidden="1" x14ac:dyDescent="0.3">
      <c r="A872">
        <v>14</v>
      </c>
      <c r="B872" s="1" t="s">
        <v>9562</v>
      </c>
      <c r="C872">
        <v>1401</v>
      </c>
      <c r="D872" s="1" t="s">
        <v>9563</v>
      </c>
      <c r="E872">
        <v>140101</v>
      </c>
      <c r="F872" s="1" t="s">
        <v>9564</v>
      </c>
      <c r="G872">
        <v>140101305</v>
      </c>
      <c r="H872">
        <v>305</v>
      </c>
      <c r="I872" s="1" t="s">
        <v>11084</v>
      </c>
      <c r="J872" s="1" t="s">
        <v>11085</v>
      </c>
      <c r="K872" s="1" t="s">
        <v>11086</v>
      </c>
      <c r="L872" s="1" t="s">
        <v>11087</v>
      </c>
      <c r="M872" s="1" t="s">
        <v>11088</v>
      </c>
      <c r="N872" s="1">
        <f>+Categorias[[#This Row],[Id_producto]]</f>
        <v>140101</v>
      </c>
      <c r="O872" s="1">
        <f>+Categorias[[#This Row],[Id_categoría]]</f>
        <v>140101305</v>
      </c>
    </row>
    <row r="873" spans="1:15" hidden="1" x14ac:dyDescent="0.3">
      <c r="A873">
        <v>14</v>
      </c>
      <c r="B873" s="1" t="s">
        <v>9562</v>
      </c>
      <c r="C873">
        <v>1401</v>
      </c>
      <c r="D873" s="1" t="s">
        <v>9563</v>
      </c>
      <c r="E873">
        <v>140101</v>
      </c>
      <c r="F873" s="1" t="s">
        <v>9564</v>
      </c>
      <c r="G873">
        <v>140101306</v>
      </c>
      <c r="H873">
        <v>306</v>
      </c>
      <c r="I873" s="1" t="s">
        <v>11089</v>
      </c>
      <c r="J873" s="1" t="s">
        <v>11090</v>
      </c>
      <c r="K873" s="1" t="s">
        <v>11091</v>
      </c>
      <c r="L873" s="1" t="s">
        <v>11092</v>
      </c>
      <c r="M873" s="1" t="s">
        <v>11093</v>
      </c>
      <c r="N873" s="1">
        <f>+Categorias[[#This Row],[Id_producto]]</f>
        <v>140101</v>
      </c>
      <c r="O873" s="1">
        <f>+Categorias[[#This Row],[Id_categoría]]</f>
        <v>140101306</v>
      </c>
    </row>
    <row r="874" spans="1:15" hidden="1" x14ac:dyDescent="0.3">
      <c r="A874">
        <v>14</v>
      </c>
      <c r="B874" s="1" t="s">
        <v>9562</v>
      </c>
      <c r="C874">
        <v>1401</v>
      </c>
      <c r="D874" s="1" t="s">
        <v>9563</v>
      </c>
      <c r="E874">
        <v>140101</v>
      </c>
      <c r="F874" s="1" t="s">
        <v>9564</v>
      </c>
      <c r="G874">
        <v>140101307</v>
      </c>
      <c r="H874">
        <v>307</v>
      </c>
      <c r="I874" s="1" t="s">
        <v>11094</v>
      </c>
      <c r="J874" s="1" t="s">
        <v>11095</v>
      </c>
      <c r="K874" s="1" t="s">
        <v>11096</v>
      </c>
      <c r="L874" s="1" t="s">
        <v>11097</v>
      </c>
      <c r="M874" s="1" t="s">
        <v>11098</v>
      </c>
      <c r="N874" s="1">
        <f>+Categorias[[#This Row],[Id_producto]]</f>
        <v>140101</v>
      </c>
      <c r="O874" s="1">
        <f>+Categorias[[#This Row],[Id_categoría]]</f>
        <v>140101307</v>
      </c>
    </row>
    <row r="875" spans="1:15" hidden="1" x14ac:dyDescent="0.3">
      <c r="A875">
        <v>14</v>
      </c>
      <c r="B875" s="1" t="s">
        <v>9562</v>
      </c>
      <c r="C875">
        <v>1401</v>
      </c>
      <c r="D875" s="1" t="s">
        <v>9563</v>
      </c>
      <c r="E875">
        <v>140101</v>
      </c>
      <c r="F875" s="1" t="s">
        <v>9564</v>
      </c>
      <c r="G875">
        <v>140101308</v>
      </c>
      <c r="H875">
        <v>308</v>
      </c>
      <c r="I875" s="1" t="s">
        <v>11099</v>
      </c>
      <c r="J875" s="1" t="s">
        <v>11100</v>
      </c>
      <c r="K875" s="1" t="s">
        <v>11101</v>
      </c>
      <c r="L875" s="1" t="s">
        <v>11102</v>
      </c>
      <c r="M875" s="1" t="s">
        <v>11103</v>
      </c>
      <c r="N875" s="1">
        <f>+Categorias[[#This Row],[Id_producto]]</f>
        <v>140101</v>
      </c>
      <c r="O875" s="1">
        <f>+Categorias[[#This Row],[Id_categoría]]</f>
        <v>140101308</v>
      </c>
    </row>
    <row r="876" spans="1:15" hidden="1" x14ac:dyDescent="0.3">
      <c r="A876">
        <v>14</v>
      </c>
      <c r="B876" s="1" t="s">
        <v>9562</v>
      </c>
      <c r="C876">
        <v>1401</v>
      </c>
      <c r="D876" s="1" t="s">
        <v>9563</v>
      </c>
      <c r="E876">
        <v>140101</v>
      </c>
      <c r="F876" s="1" t="s">
        <v>9564</v>
      </c>
      <c r="G876">
        <v>140101309</v>
      </c>
      <c r="H876">
        <v>309</v>
      </c>
      <c r="I876" s="1" t="s">
        <v>11104</v>
      </c>
      <c r="J876" s="1" t="s">
        <v>11105</v>
      </c>
      <c r="K876" s="1" t="s">
        <v>11106</v>
      </c>
      <c r="L876" s="1" t="s">
        <v>11107</v>
      </c>
      <c r="M876" s="1" t="s">
        <v>11108</v>
      </c>
      <c r="N876" s="1">
        <f>+Categorias[[#This Row],[Id_producto]]</f>
        <v>140101</v>
      </c>
      <c r="O876" s="1">
        <f>+Categorias[[#This Row],[Id_categoría]]</f>
        <v>140101309</v>
      </c>
    </row>
    <row r="877" spans="1:15" hidden="1" x14ac:dyDescent="0.3">
      <c r="A877">
        <v>14</v>
      </c>
      <c r="B877" s="1" t="s">
        <v>9562</v>
      </c>
      <c r="C877">
        <v>1401</v>
      </c>
      <c r="D877" s="1" t="s">
        <v>9563</v>
      </c>
      <c r="E877">
        <v>140101</v>
      </c>
      <c r="F877" s="1" t="s">
        <v>9564</v>
      </c>
      <c r="G877">
        <v>140101310</v>
      </c>
      <c r="H877">
        <v>310</v>
      </c>
      <c r="I877" s="1" t="s">
        <v>11109</v>
      </c>
      <c r="J877" s="1" t="s">
        <v>11110</v>
      </c>
      <c r="K877" s="1" t="s">
        <v>11111</v>
      </c>
      <c r="L877" s="1" t="s">
        <v>11112</v>
      </c>
      <c r="M877" s="1" t="s">
        <v>11113</v>
      </c>
      <c r="N877" s="1">
        <f>+Categorias[[#This Row],[Id_producto]]</f>
        <v>140101</v>
      </c>
      <c r="O877" s="1">
        <f>+Categorias[[#This Row],[Id_categoría]]</f>
        <v>140101310</v>
      </c>
    </row>
    <row r="878" spans="1:15" hidden="1" x14ac:dyDescent="0.3">
      <c r="A878">
        <v>14</v>
      </c>
      <c r="B878" s="1" t="s">
        <v>9562</v>
      </c>
      <c r="C878">
        <v>1401</v>
      </c>
      <c r="D878" s="1" t="s">
        <v>9563</v>
      </c>
      <c r="E878">
        <v>140101</v>
      </c>
      <c r="F878" s="1" t="s">
        <v>9564</v>
      </c>
      <c r="G878">
        <v>140101311</v>
      </c>
      <c r="H878">
        <v>311</v>
      </c>
      <c r="I878" s="1" t="s">
        <v>11114</v>
      </c>
      <c r="J878" s="1" t="s">
        <v>11115</v>
      </c>
      <c r="K878" s="1" t="s">
        <v>11116</v>
      </c>
      <c r="L878" s="1" t="s">
        <v>11117</v>
      </c>
      <c r="M878" s="1" t="s">
        <v>11118</v>
      </c>
      <c r="N878" s="1">
        <f>+Categorias[[#This Row],[Id_producto]]</f>
        <v>140101</v>
      </c>
      <c r="O878" s="1">
        <f>+Categorias[[#This Row],[Id_categoría]]</f>
        <v>140101311</v>
      </c>
    </row>
    <row r="879" spans="1:15" hidden="1" x14ac:dyDescent="0.3">
      <c r="A879">
        <v>14</v>
      </c>
      <c r="B879" s="1" t="s">
        <v>9562</v>
      </c>
      <c r="C879">
        <v>1401</v>
      </c>
      <c r="D879" s="1" t="s">
        <v>9563</v>
      </c>
      <c r="E879">
        <v>140101</v>
      </c>
      <c r="F879" s="1" t="s">
        <v>9564</v>
      </c>
      <c r="G879">
        <v>140101312</v>
      </c>
      <c r="H879">
        <v>312</v>
      </c>
      <c r="I879" s="1" t="s">
        <v>11119</v>
      </c>
      <c r="J879" s="1" t="s">
        <v>11120</v>
      </c>
      <c r="K879" s="1" t="s">
        <v>11121</v>
      </c>
      <c r="L879" s="1" t="s">
        <v>11122</v>
      </c>
      <c r="M879" s="1" t="s">
        <v>11123</v>
      </c>
      <c r="N879" s="1">
        <f>+Categorias[[#This Row],[Id_producto]]</f>
        <v>140101</v>
      </c>
      <c r="O879" s="1">
        <f>+Categorias[[#This Row],[Id_categoría]]</f>
        <v>140101312</v>
      </c>
    </row>
    <row r="880" spans="1:15" hidden="1" x14ac:dyDescent="0.3">
      <c r="A880">
        <v>14</v>
      </c>
      <c r="B880" s="1" t="s">
        <v>9562</v>
      </c>
      <c r="C880">
        <v>1401</v>
      </c>
      <c r="D880" s="1" t="s">
        <v>9563</v>
      </c>
      <c r="E880">
        <v>140101</v>
      </c>
      <c r="F880" s="1" t="s">
        <v>9564</v>
      </c>
      <c r="G880">
        <v>140101313</v>
      </c>
      <c r="H880">
        <v>313</v>
      </c>
      <c r="I880" s="1" t="s">
        <v>11124</v>
      </c>
      <c r="J880" s="1" t="s">
        <v>11125</v>
      </c>
      <c r="K880" s="1" t="s">
        <v>11126</v>
      </c>
      <c r="L880" s="1" t="s">
        <v>11127</v>
      </c>
      <c r="M880" s="1" t="s">
        <v>11128</v>
      </c>
      <c r="N880" s="1">
        <f>+Categorias[[#This Row],[Id_producto]]</f>
        <v>140101</v>
      </c>
      <c r="O880" s="1">
        <f>+Categorias[[#This Row],[Id_categoría]]</f>
        <v>140101313</v>
      </c>
    </row>
    <row r="881" spans="1:15" hidden="1" x14ac:dyDescent="0.3">
      <c r="A881">
        <v>14</v>
      </c>
      <c r="B881" s="1" t="s">
        <v>9562</v>
      </c>
      <c r="C881">
        <v>1401</v>
      </c>
      <c r="D881" s="1" t="s">
        <v>9563</v>
      </c>
      <c r="E881">
        <v>140101</v>
      </c>
      <c r="F881" s="1" t="s">
        <v>9564</v>
      </c>
      <c r="G881">
        <v>140101314</v>
      </c>
      <c r="H881">
        <v>314</v>
      </c>
      <c r="I881" s="1" t="s">
        <v>11129</v>
      </c>
      <c r="J881" s="1" t="s">
        <v>11130</v>
      </c>
      <c r="K881" s="1" t="s">
        <v>11131</v>
      </c>
      <c r="L881" s="1" t="s">
        <v>11132</v>
      </c>
      <c r="M881" s="1" t="s">
        <v>11133</v>
      </c>
      <c r="N881" s="1">
        <f>+Categorias[[#This Row],[Id_producto]]</f>
        <v>140101</v>
      </c>
      <c r="O881" s="1">
        <f>+Categorias[[#This Row],[Id_categoría]]</f>
        <v>140101314</v>
      </c>
    </row>
    <row r="882" spans="1:15" hidden="1" x14ac:dyDescent="0.3">
      <c r="A882">
        <v>14</v>
      </c>
      <c r="B882" s="1" t="s">
        <v>9562</v>
      </c>
      <c r="C882">
        <v>1401</v>
      </c>
      <c r="D882" s="1" t="s">
        <v>9563</v>
      </c>
      <c r="E882">
        <v>140101</v>
      </c>
      <c r="F882" s="1" t="s">
        <v>9564</v>
      </c>
      <c r="G882">
        <v>140101315</v>
      </c>
      <c r="H882">
        <v>315</v>
      </c>
      <c r="I882" s="1" t="s">
        <v>11134</v>
      </c>
      <c r="J882" s="1" t="s">
        <v>11135</v>
      </c>
      <c r="K882" s="1" t="s">
        <v>11136</v>
      </c>
      <c r="L882" s="1" t="s">
        <v>11137</v>
      </c>
      <c r="M882" s="1" t="s">
        <v>11138</v>
      </c>
      <c r="N882" s="1">
        <f>+Categorias[[#This Row],[Id_producto]]</f>
        <v>140101</v>
      </c>
      <c r="O882" s="1">
        <f>+Categorias[[#This Row],[Id_categoría]]</f>
        <v>140101315</v>
      </c>
    </row>
    <row r="883" spans="1:15" hidden="1" x14ac:dyDescent="0.3">
      <c r="A883">
        <v>14</v>
      </c>
      <c r="B883" s="1" t="s">
        <v>9562</v>
      </c>
      <c r="C883">
        <v>1401</v>
      </c>
      <c r="D883" s="1" t="s">
        <v>9563</v>
      </c>
      <c r="E883">
        <v>140101</v>
      </c>
      <c r="F883" s="1" t="s">
        <v>9564</v>
      </c>
      <c r="G883">
        <v>140101316</v>
      </c>
      <c r="H883">
        <v>316</v>
      </c>
      <c r="I883" s="1" t="s">
        <v>11139</v>
      </c>
      <c r="J883" s="1" t="s">
        <v>11140</v>
      </c>
      <c r="K883" s="1" t="s">
        <v>11141</v>
      </c>
      <c r="L883" s="1" t="s">
        <v>11142</v>
      </c>
      <c r="M883" s="1" t="s">
        <v>11143</v>
      </c>
      <c r="N883" s="1">
        <f>+Categorias[[#This Row],[Id_producto]]</f>
        <v>140101</v>
      </c>
      <c r="O883" s="1">
        <f>+Categorias[[#This Row],[Id_categoría]]</f>
        <v>140101316</v>
      </c>
    </row>
    <row r="884" spans="1:15" hidden="1" x14ac:dyDescent="0.3">
      <c r="A884">
        <v>14</v>
      </c>
      <c r="B884" s="1" t="s">
        <v>9562</v>
      </c>
      <c r="C884">
        <v>1401</v>
      </c>
      <c r="D884" s="1" t="s">
        <v>9563</v>
      </c>
      <c r="E884">
        <v>140101</v>
      </c>
      <c r="F884" s="1" t="s">
        <v>9564</v>
      </c>
      <c r="G884">
        <v>140101317</v>
      </c>
      <c r="H884">
        <v>317</v>
      </c>
      <c r="I884" s="1" t="s">
        <v>11144</v>
      </c>
      <c r="J884" s="1" t="s">
        <v>11145</v>
      </c>
      <c r="K884" s="1" t="s">
        <v>11146</v>
      </c>
      <c r="L884" s="1" t="s">
        <v>11147</v>
      </c>
      <c r="M884" s="1" t="s">
        <v>11148</v>
      </c>
      <c r="N884" s="1">
        <f>+Categorias[[#This Row],[Id_producto]]</f>
        <v>140101</v>
      </c>
      <c r="O884" s="1">
        <f>+Categorias[[#This Row],[Id_categoría]]</f>
        <v>140101317</v>
      </c>
    </row>
    <row r="885" spans="1:15" hidden="1" x14ac:dyDescent="0.3">
      <c r="A885">
        <v>14</v>
      </c>
      <c r="B885" s="1" t="s">
        <v>9562</v>
      </c>
      <c r="C885">
        <v>1401</v>
      </c>
      <c r="D885" s="1" t="s">
        <v>9563</v>
      </c>
      <c r="E885">
        <v>140101</v>
      </c>
      <c r="F885" s="1" t="s">
        <v>9564</v>
      </c>
      <c r="G885">
        <v>140101318</v>
      </c>
      <c r="H885">
        <v>318</v>
      </c>
      <c r="I885" s="1" t="s">
        <v>11149</v>
      </c>
      <c r="J885" s="1" t="s">
        <v>11150</v>
      </c>
      <c r="K885" s="1" t="s">
        <v>11151</v>
      </c>
      <c r="L885" s="1" t="s">
        <v>11152</v>
      </c>
      <c r="M885" s="1" t="s">
        <v>11153</v>
      </c>
      <c r="N885" s="1">
        <f>+Categorias[[#This Row],[Id_producto]]</f>
        <v>140101</v>
      </c>
      <c r="O885" s="1">
        <f>+Categorias[[#This Row],[Id_categoría]]</f>
        <v>140101318</v>
      </c>
    </row>
    <row r="886" spans="1:15" hidden="1" x14ac:dyDescent="0.3">
      <c r="A886">
        <v>14</v>
      </c>
      <c r="B886" s="1" t="s">
        <v>9562</v>
      </c>
      <c r="C886">
        <v>1401</v>
      </c>
      <c r="D886" s="1" t="s">
        <v>9563</v>
      </c>
      <c r="E886">
        <v>140101</v>
      </c>
      <c r="F886" s="1" t="s">
        <v>9564</v>
      </c>
      <c r="G886">
        <v>140101319</v>
      </c>
      <c r="H886">
        <v>319</v>
      </c>
      <c r="I886" s="1" t="s">
        <v>11154</v>
      </c>
      <c r="J886" s="1" t="s">
        <v>11155</v>
      </c>
      <c r="K886" s="1" t="s">
        <v>11156</v>
      </c>
      <c r="L886" s="1" t="s">
        <v>11157</v>
      </c>
      <c r="M886" s="1" t="s">
        <v>11158</v>
      </c>
      <c r="N886" s="1">
        <f>+Categorias[[#This Row],[Id_producto]]</f>
        <v>140101</v>
      </c>
      <c r="O886" s="1">
        <f>+Categorias[[#This Row],[Id_categoría]]</f>
        <v>140101319</v>
      </c>
    </row>
    <row r="887" spans="1:15" hidden="1" x14ac:dyDescent="0.3">
      <c r="A887">
        <v>14</v>
      </c>
      <c r="B887" s="1" t="s">
        <v>9562</v>
      </c>
      <c r="C887">
        <v>1401</v>
      </c>
      <c r="D887" s="1" t="s">
        <v>9563</v>
      </c>
      <c r="E887">
        <v>140101</v>
      </c>
      <c r="F887" s="1" t="s">
        <v>9564</v>
      </c>
      <c r="G887">
        <v>140101320</v>
      </c>
      <c r="H887">
        <v>320</v>
      </c>
      <c r="I887" s="1" t="s">
        <v>11159</v>
      </c>
      <c r="J887" s="1" t="s">
        <v>11160</v>
      </c>
      <c r="K887" s="1" t="s">
        <v>11161</v>
      </c>
      <c r="L887" s="1" t="s">
        <v>11162</v>
      </c>
      <c r="M887" s="1" t="s">
        <v>11163</v>
      </c>
      <c r="N887" s="1">
        <f>+Categorias[[#This Row],[Id_producto]]</f>
        <v>140101</v>
      </c>
      <c r="O887" s="1">
        <f>+Categorias[[#This Row],[Id_categoría]]</f>
        <v>140101320</v>
      </c>
    </row>
    <row r="888" spans="1:15" hidden="1" x14ac:dyDescent="0.3">
      <c r="A888">
        <v>14</v>
      </c>
      <c r="B888" s="1" t="s">
        <v>9562</v>
      </c>
      <c r="C888">
        <v>1401</v>
      </c>
      <c r="D888" s="1" t="s">
        <v>9563</v>
      </c>
      <c r="E888">
        <v>140101</v>
      </c>
      <c r="F888" s="1" t="s">
        <v>9564</v>
      </c>
      <c r="G888">
        <v>140101321</v>
      </c>
      <c r="H888">
        <v>321</v>
      </c>
      <c r="I888" s="1" t="s">
        <v>11164</v>
      </c>
      <c r="J888" s="1" t="s">
        <v>11165</v>
      </c>
      <c r="K888" s="1" t="s">
        <v>11166</v>
      </c>
      <c r="L888" s="1" t="s">
        <v>11167</v>
      </c>
      <c r="M888" s="1" t="s">
        <v>11168</v>
      </c>
      <c r="N888" s="1">
        <f>+Categorias[[#This Row],[Id_producto]]</f>
        <v>140101</v>
      </c>
      <c r="O888" s="1">
        <f>+Categorias[[#This Row],[Id_categoría]]</f>
        <v>140101321</v>
      </c>
    </row>
    <row r="889" spans="1:15" hidden="1" x14ac:dyDescent="0.3">
      <c r="A889">
        <v>14</v>
      </c>
      <c r="B889" s="1" t="s">
        <v>9562</v>
      </c>
      <c r="C889">
        <v>1401</v>
      </c>
      <c r="D889" s="1" t="s">
        <v>9563</v>
      </c>
      <c r="E889">
        <v>140101</v>
      </c>
      <c r="F889" s="1" t="s">
        <v>9564</v>
      </c>
      <c r="G889">
        <v>140101322</v>
      </c>
      <c r="H889">
        <v>322</v>
      </c>
      <c r="I889" s="1" t="s">
        <v>11169</v>
      </c>
      <c r="J889" s="1" t="s">
        <v>11170</v>
      </c>
      <c r="K889" s="1" t="s">
        <v>11171</v>
      </c>
      <c r="L889" s="1" t="s">
        <v>11172</v>
      </c>
      <c r="M889" s="1" t="s">
        <v>11173</v>
      </c>
      <c r="N889" s="1">
        <f>+Categorias[[#This Row],[Id_producto]]</f>
        <v>140101</v>
      </c>
      <c r="O889" s="1">
        <f>+Categorias[[#This Row],[Id_categoría]]</f>
        <v>140101322</v>
      </c>
    </row>
    <row r="890" spans="1:15" hidden="1" x14ac:dyDescent="0.3">
      <c r="A890">
        <v>14</v>
      </c>
      <c r="B890" s="1" t="s">
        <v>9562</v>
      </c>
      <c r="C890">
        <v>1401</v>
      </c>
      <c r="D890" s="1" t="s">
        <v>9563</v>
      </c>
      <c r="E890">
        <v>140101</v>
      </c>
      <c r="F890" s="1" t="s">
        <v>9564</v>
      </c>
      <c r="G890">
        <v>140101323</v>
      </c>
      <c r="H890">
        <v>323</v>
      </c>
      <c r="I890" s="1" t="s">
        <v>11174</v>
      </c>
      <c r="J890" s="1" t="s">
        <v>11175</v>
      </c>
      <c r="K890" s="1" t="s">
        <v>11176</v>
      </c>
      <c r="L890" s="1" t="s">
        <v>11177</v>
      </c>
      <c r="M890" s="1" t="s">
        <v>11178</v>
      </c>
      <c r="N890" s="1">
        <f>+Categorias[[#This Row],[Id_producto]]</f>
        <v>140101</v>
      </c>
      <c r="O890" s="1">
        <f>+Categorias[[#This Row],[Id_categoría]]</f>
        <v>140101323</v>
      </c>
    </row>
    <row r="891" spans="1:15" hidden="1" x14ac:dyDescent="0.3">
      <c r="A891">
        <v>14</v>
      </c>
      <c r="B891" s="1" t="s">
        <v>9562</v>
      </c>
      <c r="C891">
        <v>1401</v>
      </c>
      <c r="D891" s="1" t="s">
        <v>9563</v>
      </c>
      <c r="E891">
        <v>140101</v>
      </c>
      <c r="F891" s="1" t="s">
        <v>9564</v>
      </c>
      <c r="G891">
        <v>140101324</v>
      </c>
      <c r="H891">
        <v>324</v>
      </c>
      <c r="I891" s="1" t="s">
        <v>11179</v>
      </c>
      <c r="J891" s="1" t="s">
        <v>11180</v>
      </c>
      <c r="K891" s="1" t="s">
        <v>11181</v>
      </c>
      <c r="L891" s="1" t="s">
        <v>11182</v>
      </c>
      <c r="M891" s="1" t="s">
        <v>11183</v>
      </c>
      <c r="N891" s="1">
        <f>+Categorias[[#This Row],[Id_producto]]</f>
        <v>140101</v>
      </c>
      <c r="O891" s="1">
        <f>+Categorias[[#This Row],[Id_categoría]]</f>
        <v>140101324</v>
      </c>
    </row>
    <row r="892" spans="1:15" hidden="1" x14ac:dyDescent="0.3">
      <c r="A892">
        <v>14</v>
      </c>
      <c r="B892" s="1" t="s">
        <v>9562</v>
      </c>
      <c r="C892">
        <v>1401</v>
      </c>
      <c r="D892" s="1" t="s">
        <v>9563</v>
      </c>
      <c r="E892">
        <v>140101</v>
      </c>
      <c r="F892" s="1" t="s">
        <v>9564</v>
      </c>
      <c r="G892">
        <v>140101325</v>
      </c>
      <c r="H892">
        <v>325</v>
      </c>
      <c r="I892" s="1" t="s">
        <v>11184</v>
      </c>
      <c r="J892" s="1" t="s">
        <v>11185</v>
      </c>
      <c r="K892" s="1" t="s">
        <v>11186</v>
      </c>
      <c r="L892" s="1" t="s">
        <v>11187</v>
      </c>
      <c r="M892" s="1" t="s">
        <v>11188</v>
      </c>
      <c r="N892" s="1">
        <f>+Categorias[[#This Row],[Id_producto]]</f>
        <v>140101</v>
      </c>
      <c r="O892" s="1">
        <f>+Categorias[[#This Row],[Id_categoría]]</f>
        <v>140101325</v>
      </c>
    </row>
    <row r="893" spans="1:15" hidden="1" x14ac:dyDescent="0.3">
      <c r="A893">
        <v>14</v>
      </c>
      <c r="B893" s="1" t="s">
        <v>9562</v>
      </c>
      <c r="C893">
        <v>1401</v>
      </c>
      <c r="D893" s="1" t="s">
        <v>9563</v>
      </c>
      <c r="E893">
        <v>140101</v>
      </c>
      <c r="F893" s="1" t="s">
        <v>9564</v>
      </c>
      <c r="G893">
        <v>140101326</v>
      </c>
      <c r="H893">
        <v>326</v>
      </c>
      <c r="I893" s="1" t="s">
        <v>11189</v>
      </c>
      <c r="J893" s="1" t="s">
        <v>11190</v>
      </c>
      <c r="K893" s="1" t="s">
        <v>11191</v>
      </c>
      <c r="L893" s="1" t="s">
        <v>11192</v>
      </c>
      <c r="M893" s="1" t="s">
        <v>11193</v>
      </c>
      <c r="N893" s="1">
        <f>+Categorias[[#This Row],[Id_producto]]</f>
        <v>140101</v>
      </c>
      <c r="O893" s="1">
        <f>+Categorias[[#This Row],[Id_categoría]]</f>
        <v>140101326</v>
      </c>
    </row>
    <row r="894" spans="1:15" hidden="1" x14ac:dyDescent="0.3">
      <c r="A894">
        <v>14</v>
      </c>
      <c r="B894" s="1" t="s">
        <v>9562</v>
      </c>
      <c r="C894">
        <v>1401</v>
      </c>
      <c r="D894" s="1" t="s">
        <v>9563</v>
      </c>
      <c r="E894">
        <v>140101</v>
      </c>
      <c r="F894" s="1" t="s">
        <v>9564</v>
      </c>
      <c r="G894">
        <v>140101327</v>
      </c>
      <c r="H894">
        <v>327</v>
      </c>
      <c r="I894" s="1" t="s">
        <v>11194</v>
      </c>
      <c r="J894" s="1" t="s">
        <v>11195</v>
      </c>
      <c r="K894" s="1" t="s">
        <v>11196</v>
      </c>
      <c r="L894" s="1" t="s">
        <v>11197</v>
      </c>
      <c r="M894" s="1" t="s">
        <v>11198</v>
      </c>
      <c r="N894" s="1">
        <f>+Categorias[[#This Row],[Id_producto]]</f>
        <v>140101</v>
      </c>
      <c r="O894" s="1">
        <f>+Categorias[[#This Row],[Id_categoría]]</f>
        <v>140101327</v>
      </c>
    </row>
    <row r="895" spans="1:15" hidden="1" x14ac:dyDescent="0.3">
      <c r="A895">
        <v>14</v>
      </c>
      <c r="B895" s="1" t="s">
        <v>9562</v>
      </c>
      <c r="C895">
        <v>1401</v>
      </c>
      <c r="D895" s="1" t="s">
        <v>9563</v>
      </c>
      <c r="E895">
        <v>140101</v>
      </c>
      <c r="F895" s="1" t="s">
        <v>9564</v>
      </c>
      <c r="G895">
        <v>140101328</v>
      </c>
      <c r="H895">
        <v>328</v>
      </c>
      <c r="I895" s="1" t="s">
        <v>11199</v>
      </c>
      <c r="J895" s="1" t="s">
        <v>11200</v>
      </c>
      <c r="K895" s="1" t="s">
        <v>11201</v>
      </c>
      <c r="L895" s="1" t="s">
        <v>11202</v>
      </c>
      <c r="M895" s="1" t="s">
        <v>11203</v>
      </c>
      <c r="N895" s="1">
        <f>+Categorias[[#This Row],[Id_producto]]</f>
        <v>140101</v>
      </c>
      <c r="O895" s="1">
        <f>+Categorias[[#This Row],[Id_categoría]]</f>
        <v>140101328</v>
      </c>
    </row>
    <row r="896" spans="1:15" hidden="1" x14ac:dyDescent="0.3">
      <c r="A896">
        <v>14</v>
      </c>
      <c r="B896" s="1" t="s">
        <v>9562</v>
      </c>
      <c r="C896">
        <v>1401</v>
      </c>
      <c r="D896" s="1" t="s">
        <v>9563</v>
      </c>
      <c r="E896">
        <v>140101</v>
      </c>
      <c r="F896" s="1" t="s">
        <v>9564</v>
      </c>
      <c r="G896">
        <v>140101329</v>
      </c>
      <c r="H896">
        <v>329</v>
      </c>
      <c r="I896" s="1" t="s">
        <v>11204</v>
      </c>
      <c r="J896" s="1" t="s">
        <v>11205</v>
      </c>
      <c r="K896" s="1" t="s">
        <v>11206</v>
      </c>
      <c r="L896" s="1" t="s">
        <v>11207</v>
      </c>
      <c r="M896" s="1" t="s">
        <v>11208</v>
      </c>
      <c r="N896" s="1">
        <f>+Categorias[[#This Row],[Id_producto]]</f>
        <v>140101</v>
      </c>
      <c r="O896" s="1">
        <f>+Categorias[[#This Row],[Id_categoría]]</f>
        <v>140101329</v>
      </c>
    </row>
    <row r="897" spans="1:15" hidden="1" x14ac:dyDescent="0.3">
      <c r="A897">
        <v>14</v>
      </c>
      <c r="B897" s="1" t="s">
        <v>9562</v>
      </c>
      <c r="C897">
        <v>1401</v>
      </c>
      <c r="D897" s="1" t="s">
        <v>9563</v>
      </c>
      <c r="E897">
        <v>140101</v>
      </c>
      <c r="F897" s="1" t="s">
        <v>9564</v>
      </c>
      <c r="G897">
        <v>140101330</v>
      </c>
      <c r="H897">
        <v>330</v>
      </c>
      <c r="I897" s="1" t="s">
        <v>11209</v>
      </c>
      <c r="J897" s="1" t="s">
        <v>11210</v>
      </c>
      <c r="K897" s="1" t="s">
        <v>11211</v>
      </c>
      <c r="L897" s="1" t="s">
        <v>11212</v>
      </c>
      <c r="M897" s="1" t="s">
        <v>11213</v>
      </c>
      <c r="N897" s="1">
        <f>+Categorias[[#This Row],[Id_producto]]</f>
        <v>140101</v>
      </c>
      <c r="O897" s="1">
        <f>+Categorias[[#This Row],[Id_categoría]]</f>
        <v>140101330</v>
      </c>
    </row>
    <row r="898" spans="1:15" hidden="1" x14ac:dyDescent="0.3">
      <c r="A898">
        <v>14</v>
      </c>
      <c r="B898" s="1" t="s">
        <v>9562</v>
      </c>
      <c r="C898">
        <v>1401</v>
      </c>
      <c r="D898" s="1" t="s">
        <v>9563</v>
      </c>
      <c r="E898">
        <v>140101</v>
      </c>
      <c r="F898" s="1" t="s">
        <v>9564</v>
      </c>
      <c r="G898">
        <v>140101331</v>
      </c>
      <c r="H898">
        <v>331</v>
      </c>
      <c r="I898" s="1" t="s">
        <v>11214</v>
      </c>
      <c r="J898" s="1" t="s">
        <v>11215</v>
      </c>
      <c r="K898" s="1" t="s">
        <v>11216</v>
      </c>
      <c r="L898" s="1" t="s">
        <v>11217</v>
      </c>
      <c r="M898" s="1" t="s">
        <v>11218</v>
      </c>
      <c r="N898" s="1">
        <f>+Categorias[[#This Row],[Id_producto]]</f>
        <v>140101</v>
      </c>
      <c r="O898" s="1">
        <f>+Categorias[[#This Row],[Id_categoría]]</f>
        <v>140101331</v>
      </c>
    </row>
    <row r="899" spans="1:15" hidden="1" x14ac:dyDescent="0.3">
      <c r="A899">
        <v>14</v>
      </c>
      <c r="B899" s="1" t="s">
        <v>9562</v>
      </c>
      <c r="C899">
        <v>1401</v>
      </c>
      <c r="D899" s="1" t="s">
        <v>9563</v>
      </c>
      <c r="E899">
        <v>140101</v>
      </c>
      <c r="F899" s="1" t="s">
        <v>9564</v>
      </c>
      <c r="G899">
        <v>140101332</v>
      </c>
      <c r="H899">
        <v>332</v>
      </c>
      <c r="I899" s="1" t="s">
        <v>11219</v>
      </c>
      <c r="J899" s="1" t="s">
        <v>11220</v>
      </c>
      <c r="K899" s="1" t="s">
        <v>11221</v>
      </c>
      <c r="L899" s="1" t="s">
        <v>11222</v>
      </c>
      <c r="M899" s="1" t="s">
        <v>11223</v>
      </c>
      <c r="N899" s="1">
        <f>+Categorias[[#This Row],[Id_producto]]</f>
        <v>140101</v>
      </c>
      <c r="O899" s="1">
        <f>+Categorias[[#This Row],[Id_categoría]]</f>
        <v>140101332</v>
      </c>
    </row>
    <row r="900" spans="1:15" hidden="1" x14ac:dyDescent="0.3">
      <c r="A900">
        <v>14</v>
      </c>
      <c r="B900" s="1" t="s">
        <v>9562</v>
      </c>
      <c r="C900">
        <v>1401</v>
      </c>
      <c r="D900" s="1" t="s">
        <v>9563</v>
      </c>
      <c r="E900">
        <v>140101</v>
      </c>
      <c r="F900" s="1" t="s">
        <v>9564</v>
      </c>
      <c r="G900">
        <v>140101333</v>
      </c>
      <c r="H900">
        <v>333</v>
      </c>
      <c r="I900" s="1" t="s">
        <v>11224</v>
      </c>
      <c r="J900" s="1" t="s">
        <v>11225</v>
      </c>
      <c r="K900" s="1" t="s">
        <v>11226</v>
      </c>
      <c r="L900" s="1" t="s">
        <v>11227</v>
      </c>
      <c r="M900" s="1" t="s">
        <v>11228</v>
      </c>
      <c r="N900" s="1">
        <f>+Categorias[[#This Row],[Id_producto]]</f>
        <v>140101</v>
      </c>
      <c r="O900" s="1">
        <f>+Categorias[[#This Row],[Id_categoría]]</f>
        <v>140101333</v>
      </c>
    </row>
    <row r="901" spans="1:15" hidden="1" x14ac:dyDescent="0.3">
      <c r="A901">
        <v>14</v>
      </c>
      <c r="B901" s="1" t="s">
        <v>9562</v>
      </c>
      <c r="C901">
        <v>1401</v>
      </c>
      <c r="D901" s="1" t="s">
        <v>9563</v>
      </c>
      <c r="E901">
        <v>140101</v>
      </c>
      <c r="F901" s="1" t="s">
        <v>9564</v>
      </c>
      <c r="G901">
        <v>140101334</v>
      </c>
      <c r="H901">
        <v>334</v>
      </c>
      <c r="I901" s="1" t="s">
        <v>11229</v>
      </c>
      <c r="J901" s="1" t="s">
        <v>11230</v>
      </c>
      <c r="K901" s="1" t="s">
        <v>11231</v>
      </c>
      <c r="L901" s="1" t="s">
        <v>11232</v>
      </c>
      <c r="M901" s="1" t="s">
        <v>11233</v>
      </c>
      <c r="N901" s="1">
        <f>+Categorias[[#This Row],[Id_producto]]</f>
        <v>140101</v>
      </c>
      <c r="O901" s="1">
        <f>+Categorias[[#This Row],[Id_categoría]]</f>
        <v>140101334</v>
      </c>
    </row>
    <row r="902" spans="1:15" hidden="1" x14ac:dyDescent="0.3">
      <c r="A902">
        <v>14</v>
      </c>
      <c r="B902" s="1" t="s">
        <v>9562</v>
      </c>
      <c r="C902">
        <v>1401</v>
      </c>
      <c r="D902" s="1" t="s">
        <v>9563</v>
      </c>
      <c r="E902">
        <v>140101</v>
      </c>
      <c r="F902" s="1" t="s">
        <v>9564</v>
      </c>
      <c r="G902">
        <v>140101335</v>
      </c>
      <c r="H902">
        <v>335</v>
      </c>
      <c r="I902" s="1" t="s">
        <v>11234</v>
      </c>
      <c r="J902" s="1" t="s">
        <v>11235</v>
      </c>
      <c r="K902" s="1" t="s">
        <v>11236</v>
      </c>
      <c r="L902" s="1" t="s">
        <v>11237</v>
      </c>
      <c r="M902" s="1" t="s">
        <v>11238</v>
      </c>
      <c r="N902" s="1">
        <f>+Categorias[[#This Row],[Id_producto]]</f>
        <v>140101</v>
      </c>
      <c r="O902" s="1">
        <f>+Categorias[[#This Row],[Id_categoría]]</f>
        <v>140101335</v>
      </c>
    </row>
    <row r="903" spans="1:15" hidden="1" x14ac:dyDescent="0.3">
      <c r="A903">
        <v>14</v>
      </c>
      <c r="B903" s="1" t="s">
        <v>9562</v>
      </c>
      <c r="C903">
        <v>1401</v>
      </c>
      <c r="D903" s="1" t="s">
        <v>9563</v>
      </c>
      <c r="E903">
        <v>140101</v>
      </c>
      <c r="F903" s="1" t="s">
        <v>9564</v>
      </c>
      <c r="G903">
        <v>140101336</v>
      </c>
      <c r="H903">
        <v>336</v>
      </c>
      <c r="I903" s="1" t="s">
        <v>11239</v>
      </c>
      <c r="J903" s="1" t="s">
        <v>11240</v>
      </c>
      <c r="K903" s="1" t="s">
        <v>11241</v>
      </c>
      <c r="L903" s="1" t="s">
        <v>11242</v>
      </c>
      <c r="M903" s="1" t="s">
        <v>11243</v>
      </c>
      <c r="N903" s="1">
        <f>+Categorias[[#This Row],[Id_producto]]</f>
        <v>140101</v>
      </c>
      <c r="O903" s="1">
        <f>+Categorias[[#This Row],[Id_categoría]]</f>
        <v>140101336</v>
      </c>
    </row>
    <row r="904" spans="1:15" hidden="1" x14ac:dyDescent="0.3">
      <c r="A904">
        <v>14</v>
      </c>
      <c r="B904" s="1" t="s">
        <v>9562</v>
      </c>
      <c r="C904">
        <v>1401</v>
      </c>
      <c r="D904" s="1" t="s">
        <v>9563</v>
      </c>
      <c r="E904">
        <v>140101</v>
      </c>
      <c r="F904" s="1" t="s">
        <v>9564</v>
      </c>
      <c r="G904">
        <v>140101337</v>
      </c>
      <c r="H904">
        <v>337</v>
      </c>
      <c r="I904" s="1" t="s">
        <v>11244</v>
      </c>
      <c r="J904" s="1" t="s">
        <v>11245</v>
      </c>
      <c r="K904" s="1" t="s">
        <v>11246</v>
      </c>
      <c r="L904" s="1" t="s">
        <v>11247</v>
      </c>
      <c r="M904" s="1" t="s">
        <v>11248</v>
      </c>
      <c r="N904" s="1">
        <f>+Categorias[[#This Row],[Id_producto]]</f>
        <v>140101</v>
      </c>
      <c r="O904" s="1">
        <f>+Categorias[[#This Row],[Id_categoría]]</f>
        <v>140101337</v>
      </c>
    </row>
    <row r="905" spans="1:15" hidden="1" x14ac:dyDescent="0.3">
      <c r="A905">
        <v>14</v>
      </c>
      <c r="B905" s="1" t="s">
        <v>9562</v>
      </c>
      <c r="C905">
        <v>1401</v>
      </c>
      <c r="D905" s="1" t="s">
        <v>9563</v>
      </c>
      <c r="E905">
        <v>140101</v>
      </c>
      <c r="F905" s="1" t="s">
        <v>9564</v>
      </c>
      <c r="G905">
        <v>140101338</v>
      </c>
      <c r="H905">
        <v>338</v>
      </c>
      <c r="I905" s="1" t="s">
        <v>11249</v>
      </c>
      <c r="J905" s="1" t="s">
        <v>11250</v>
      </c>
      <c r="K905" s="1" t="s">
        <v>11251</v>
      </c>
      <c r="L905" s="1" t="s">
        <v>11252</v>
      </c>
      <c r="M905" s="1" t="s">
        <v>11253</v>
      </c>
      <c r="N905" s="1">
        <f>+Categorias[[#This Row],[Id_producto]]</f>
        <v>140101</v>
      </c>
      <c r="O905" s="1">
        <f>+Categorias[[#This Row],[Id_categoría]]</f>
        <v>140101338</v>
      </c>
    </row>
    <row r="906" spans="1:15" hidden="1" x14ac:dyDescent="0.3">
      <c r="A906">
        <v>14</v>
      </c>
      <c r="B906" s="1" t="s">
        <v>9562</v>
      </c>
      <c r="C906">
        <v>1401</v>
      </c>
      <c r="D906" s="1" t="s">
        <v>9563</v>
      </c>
      <c r="E906">
        <v>140102</v>
      </c>
      <c r="F906" s="1" t="s">
        <v>15040</v>
      </c>
      <c r="G906">
        <v>140102005</v>
      </c>
      <c r="H906">
        <v>5</v>
      </c>
      <c r="I906" s="1" t="s">
        <v>15041</v>
      </c>
      <c r="J906" s="1" t="s">
        <v>15042</v>
      </c>
      <c r="K906" s="1" t="s">
        <v>15043</v>
      </c>
      <c r="L906" s="1" t="s">
        <v>15044</v>
      </c>
      <c r="M906" s="1" t="s">
        <v>15045</v>
      </c>
      <c r="N906" s="1">
        <f>+Categorias[[#This Row],[Id_producto]]</f>
        <v>140102</v>
      </c>
      <c r="O906" s="1">
        <f>+Categorias[[#This Row],[Id_categoría]]</f>
        <v>140102005</v>
      </c>
    </row>
    <row r="907" spans="1:15" hidden="1" x14ac:dyDescent="0.3">
      <c r="A907">
        <v>14</v>
      </c>
      <c r="B907" s="1" t="s">
        <v>9562</v>
      </c>
      <c r="C907">
        <v>1401</v>
      </c>
      <c r="D907" s="1" t="s">
        <v>9563</v>
      </c>
      <c r="E907">
        <v>140102</v>
      </c>
      <c r="F907" s="1" t="s">
        <v>15040</v>
      </c>
      <c r="G907">
        <v>140102006</v>
      </c>
      <c r="H907">
        <v>6</v>
      </c>
      <c r="I907" s="1" t="s">
        <v>15046</v>
      </c>
      <c r="J907" s="1" t="s">
        <v>15047</v>
      </c>
      <c r="K907" s="1" t="s">
        <v>15048</v>
      </c>
      <c r="L907" s="1" t="s">
        <v>15049</v>
      </c>
      <c r="M907" s="1" t="s">
        <v>15050</v>
      </c>
      <c r="N907" s="1">
        <f>+Categorias[[#This Row],[Id_producto]]</f>
        <v>140102</v>
      </c>
      <c r="O907" s="1">
        <f>+Categorias[[#This Row],[Id_categoría]]</f>
        <v>140102006</v>
      </c>
    </row>
    <row r="908" spans="1:15" hidden="1" x14ac:dyDescent="0.3">
      <c r="A908">
        <v>14</v>
      </c>
      <c r="B908" s="1" t="s">
        <v>9562</v>
      </c>
      <c r="C908">
        <v>1401</v>
      </c>
      <c r="D908" s="1" t="s">
        <v>9563</v>
      </c>
      <c r="E908">
        <v>140102</v>
      </c>
      <c r="F908" s="1" t="s">
        <v>15040</v>
      </c>
      <c r="G908">
        <v>140102007</v>
      </c>
      <c r="H908">
        <v>7</v>
      </c>
      <c r="I908" s="1" t="s">
        <v>15051</v>
      </c>
      <c r="J908" s="1" t="s">
        <v>15052</v>
      </c>
      <c r="K908" s="1" t="s">
        <v>15053</v>
      </c>
      <c r="L908" s="1" t="s">
        <v>15054</v>
      </c>
      <c r="M908" s="1" t="s">
        <v>15055</v>
      </c>
      <c r="N908" s="1">
        <f>+Categorias[[#This Row],[Id_producto]]</f>
        <v>140102</v>
      </c>
      <c r="O908" s="1">
        <f>+Categorias[[#This Row],[Id_categoría]]</f>
        <v>140102007</v>
      </c>
    </row>
    <row r="909" spans="1:15" hidden="1" x14ac:dyDescent="0.3">
      <c r="A909">
        <v>14</v>
      </c>
      <c r="B909" s="1" t="s">
        <v>9562</v>
      </c>
      <c r="C909">
        <v>1401</v>
      </c>
      <c r="D909" s="1" t="s">
        <v>9563</v>
      </c>
      <c r="E909">
        <v>140102</v>
      </c>
      <c r="F909" s="1" t="s">
        <v>15040</v>
      </c>
      <c r="G909">
        <v>140102008</v>
      </c>
      <c r="H909">
        <v>8</v>
      </c>
      <c r="I909" s="1" t="s">
        <v>15056</v>
      </c>
      <c r="J909" s="1" t="s">
        <v>15057</v>
      </c>
      <c r="K909" s="1" t="s">
        <v>15058</v>
      </c>
      <c r="L909" s="1" t="s">
        <v>15059</v>
      </c>
      <c r="M909" s="1" t="s">
        <v>15060</v>
      </c>
      <c r="N909" s="1">
        <f>+Categorias[[#This Row],[Id_producto]]</f>
        <v>140102</v>
      </c>
      <c r="O909" s="1">
        <f>+Categorias[[#This Row],[Id_categoría]]</f>
        <v>140102008</v>
      </c>
    </row>
    <row r="910" spans="1:15" hidden="1" x14ac:dyDescent="0.3">
      <c r="A910">
        <v>14</v>
      </c>
      <c r="B910" s="1" t="s">
        <v>9562</v>
      </c>
      <c r="C910">
        <v>1401</v>
      </c>
      <c r="D910" s="1" t="s">
        <v>9563</v>
      </c>
      <c r="E910">
        <v>140102</v>
      </c>
      <c r="F910" s="1" t="s">
        <v>15040</v>
      </c>
      <c r="G910">
        <v>140102009</v>
      </c>
      <c r="H910">
        <v>9</v>
      </c>
      <c r="I910" s="1" t="s">
        <v>15061</v>
      </c>
      <c r="J910" s="1" t="s">
        <v>15062</v>
      </c>
      <c r="K910" s="1" t="s">
        <v>15063</v>
      </c>
      <c r="L910" s="1" t="s">
        <v>15064</v>
      </c>
      <c r="M910" s="1" t="s">
        <v>15065</v>
      </c>
      <c r="N910" s="1">
        <f>+Categorias[[#This Row],[Id_producto]]</f>
        <v>140102</v>
      </c>
      <c r="O910" s="1">
        <f>+Categorias[[#This Row],[Id_categoría]]</f>
        <v>140102009</v>
      </c>
    </row>
    <row r="911" spans="1:15" hidden="1" x14ac:dyDescent="0.3">
      <c r="A911">
        <v>14</v>
      </c>
      <c r="B911" s="1" t="s">
        <v>9562</v>
      </c>
      <c r="C911">
        <v>1401</v>
      </c>
      <c r="D911" s="1" t="s">
        <v>9563</v>
      </c>
      <c r="E911">
        <v>140102</v>
      </c>
      <c r="F911" s="1" t="s">
        <v>15040</v>
      </c>
      <c r="G911">
        <v>140102010</v>
      </c>
      <c r="H911">
        <v>10</v>
      </c>
      <c r="I911" s="1" t="s">
        <v>15066</v>
      </c>
      <c r="J911" s="1" t="s">
        <v>15067</v>
      </c>
      <c r="K911" s="1" t="s">
        <v>15068</v>
      </c>
      <c r="L911" s="1" t="s">
        <v>15069</v>
      </c>
      <c r="M911" s="1" t="s">
        <v>15070</v>
      </c>
      <c r="N911" s="1">
        <f>+Categorias[[#This Row],[Id_producto]]</f>
        <v>140102</v>
      </c>
      <c r="O911" s="1">
        <f>+Categorias[[#This Row],[Id_categoría]]</f>
        <v>140102010</v>
      </c>
    </row>
    <row r="912" spans="1:15" hidden="1" x14ac:dyDescent="0.3">
      <c r="A912">
        <v>14</v>
      </c>
      <c r="B912" s="1" t="s">
        <v>9562</v>
      </c>
      <c r="C912">
        <v>1401</v>
      </c>
      <c r="D912" s="1" t="s">
        <v>9563</v>
      </c>
      <c r="E912">
        <v>140102</v>
      </c>
      <c r="F912" s="1" t="s">
        <v>15040</v>
      </c>
      <c r="G912">
        <v>140102011</v>
      </c>
      <c r="H912">
        <v>11</v>
      </c>
      <c r="I912" s="1" t="s">
        <v>15071</v>
      </c>
      <c r="J912" s="1" t="s">
        <v>15072</v>
      </c>
      <c r="K912" s="1" t="s">
        <v>15073</v>
      </c>
      <c r="L912" s="1" t="s">
        <v>15074</v>
      </c>
      <c r="M912" s="1" t="s">
        <v>15075</v>
      </c>
      <c r="N912" s="1">
        <f>+Categorias[[#This Row],[Id_producto]]</f>
        <v>140102</v>
      </c>
      <c r="O912" s="1">
        <f>+Categorias[[#This Row],[Id_categoría]]</f>
        <v>140102011</v>
      </c>
    </row>
    <row r="913" spans="1:15" hidden="1" x14ac:dyDescent="0.3">
      <c r="A913">
        <v>14</v>
      </c>
      <c r="B913" s="1" t="s">
        <v>9562</v>
      </c>
      <c r="C913">
        <v>1401</v>
      </c>
      <c r="D913" s="1" t="s">
        <v>9563</v>
      </c>
      <c r="E913">
        <v>140102</v>
      </c>
      <c r="F913" s="1" t="s">
        <v>15040</v>
      </c>
      <c r="G913">
        <v>140102012</v>
      </c>
      <c r="H913">
        <v>12</v>
      </c>
      <c r="I913" s="1" t="s">
        <v>15076</v>
      </c>
      <c r="J913" s="1" t="s">
        <v>15077</v>
      </c>
      <c r="K913" s="1" t="s">
        <v>15078</v>
      </c>
      <c r="L913" s="1" t="s">
        <v>15079</v>
      </c>
      <c r="M913" s="1" t="s">
        <v>15080</v>
      </c>
      <c r="N913" s="1">
        <f>+Categorias[[#This Row],[Id_producto]]</f>
        <v>140102</v>
      </c>
      <c r="O913" s="1">
        <f>+Categorias[[#This Row],[Id_categoría]]</f>
        <v>140102012</v>
      </c>
    </row>
    <row r="914" spans="1:15" hidden="1" x14ac:dyDescent="0.3">
      <c r="A914">
        <v>14</v>
      </c>
      <c r="B914" s="1" t="s">
        <v>9562</v>
      </c>
      <c r="C914">
        <v>1401</v>
      </c>
      <c r="D914" s="1" t="s">
        <v>9563</v>
      </c>
      <c r="E914">
        <v>140102</v>
      </c>
      <c r="F914" s="1" t="s">
        <v>15040</v>
      </c>
      <c r="G914">
        <v>140102013</v>
      </c>
      <c r="H914">
        <v>13</v>
      </c>
      <c r="I914" s="1" t="s">
        <v>15081</v>
      </c>
      <c r="J914" s="1" t="s">
        <v>15082</v>
      </c>
      <c r="K914" s="1" t="s">
        <v>15083</v>
      </c>
      <c r="L914" s="1" t="s">
        <v>15084</v>
      </c>
      <c r="M914" s="1" t="s">
        <v>15085</v>
      </c>
      <c r="N914" s="1">
        <f>+Categorias[[#This Row],[Id_producto]]</f>
        <v>140102</v>
      </c>
      <c r="O914" s="1">
        <f>+Categorias[[#This Row],[Id_categoría]]</f>
        <v>140102013</v>
      </c>
    </row>
    <row r="915" spans="1:15" hidden="1" x14ac:dyDescent="0.3">
      <c r="A915">
        <v>14</v>
      </c>
      <c r="B915" s="1" t="s">
        <v>9562</v>
      </c>
      <c r="C915">
        <v>1401</v>
      </c>
      <c r="D915" s="1" t="s">
        <v>9563</v>
      </c>
      <c r="E915">
        <v>140102</v>
      </c>
      <c r="F915" s="1" t="s">
        <v>15040</v>
      </c>
      <c r="G915">
        <v>140102014</v>
      </c>
      <c r="H915">
        <v>14</v>
      </c>
      <c r="I915" s="1" t="s">
        <v>15086</v>
      </c>
      <c r="J915" s="1" t="s">
        <v>15087</v>
      </c>
      <c r="K915" s="1" t="s">
        <v>15088</v>
      </c>
      <c r="L915" s="1" t="s">
        <v>15089</v>
      </c>
      <c r="M915" s="1" t="s">
        <v>15090</v>
      </c>
      <c r="N915" s="1">
        <f>+Categorias[[#This Row],[Id_producto]]</f>
        <v>140102</v>
      </c>
      <c r="O915" s="1">
        <f>+Categorias[[#This Row],[Id_categoría]]</f>
        <v>140102014</v>
      </c>
    </row>
    <row r="916" spans="1:15" hidden="1" x14ac:dyDescent="0.3">
      <c r="A916">
        <v>14</v>
      </c>
      <c r="B916" s="1" t="s">
        <v>9562</v>
      </c>
      <c r="C916">
        <v>1401</v>
      </c>
      <c r="D916" s="1" t="s">
        <v>9563</v>
      </c>
      <c r="E916">
        <v>140102</v>
      </c>
      <c r="F916" s="1" t="s">
        <v>15040</v>
      </c>
      <c r="G916">
        <v>140102015</v>
      </c>
      <c r="H916">
        <v>15</v>
      </c>
      <c r="I916" s="1" t="s">
        <v>15091</v>
      </c>
      <c r="J916" s="1" t="s">
        <v>15092</v>
      </c>
      <c r="K916" s="1" t="s">
        <v>15093</v>
      </c>
      <c r="L916" s="1" t="s">
        <v>15094</v>
      </c>
      <c r="M916" s="1" t="s">
        <v>15095</v>
      </c>
      <c r="N916" s="1">
        <f>+Categorias[[#This Row],[Id_producto]]</f>
        <v>140102</v>
      </c>
      <c r="O916" s="1">
        <f>+Categorias[[#This Row],[Id_categoría]]</f>
        <v>140102015</v>
      </c>
    </row>
    <row r="917" spans="1:15" hidden="1" x14ac:dyDescent="0.3">
      <c r="A917">
        <v>14</v>
      </c>
      <c r="B917" s="1" t="s">
        <v>9562</v>
      </c>
      <c r="C917">
        <v>1401</v>
      </c>
      <c r="D917" s="1" t="s">
        <v>9563</v>
      </c>
      <c r="E917">
        <v>140102</v>
      </c>
      <c r="F917" s="1" t="s">
        <v>15040</v>
      </c>
      <c r="G917">
        <v>140102016</v>
      </c>
      <c r="H917">
        <v>16</v>
      </c>
      <c r="I917" s="1" t="s">
        <v>15096</v>
      </c>
      <c r="J917" s="1" t="s">
        <v>15097</v>
      </c>
      <c r="K917" s="1" t="s">
        <v>15098</v>
      </c>
      <c r="L917" s="1" t="s">
        <v>15099</v>
      </c>
      <c r="M917" s="1" t="s">
        <v>15100</v>
      </c>
      <c r="N917" s="1">
        <f>+Categorias[[#This Row],[Id_producto]]</f>
        <v>140102</v>
      </c>
      <c r="O917" s="1">
        <f>+Categorias[[#This Row],[Id_categoría]]</f>
        <v>140102016</v>
      </c>
    </row>
    <row r="918" spans="1:15" hidden="1" x14ac:dyDescent="0.3">
      <c r="A918">
        <v>14</v>
      </c>
      <c r="B918" s="1" t="s">
        <v>9562</v>
      </c>
      <c r="C918">
        <v>1401</v>
      </c>
      <c r="D918" s="1" t="s">
        <v>9563</v>
      </c>
      <c r="E918">
        <v>140102</v>
      </c>
      <c r="F918" s="1" t="s">
        <v>15040</v>
      </c>
      <c r="G918">
        <v>140102017</v>
      </c>
      <c r="H918">
        <v>17</v>
      </c>
      <c r="I918" s="1" t="s">
        <v>15101</v>
      </c>
      <c r="J918" s="1" t="s">
        <v>15102</v>
      </c>
      <c r="K918" s="1" t="s">
        <v>15103</v>
      </c>
      <c r="L918" s="1" t="s">
        <v>15104</v>
      </c>
      <c r="M918" s="1" t="s">
        <v>15105</v>
      </c>
      <c r="N918" s="1">
        <f>+Categorias[[#This Row],[Id_producto]]</f>
        <v>140102</v>
      </c>
      <c r="O918" s="1">
        <f>+Categorias[[#This Row],[Id_categoría]]</f>
        <v>140102017</v>
      </c>
    </row>
    <row r="919" spans="1:15" hidden="1" x14ac:dyDescent="0.3">
      <c r="A919">
        <v>14</v>
      </c>
      <c r="B919" s="1" t="s">
        <v>9562</v>
      </c>
      <c r="C919">
        <v>1401</v>
      </c>
      <c r="D919" s="1" t="s">
        <v>9563</v>
      </c>
      <c r="E919">
        <v>140102</v>
      </c>
      <c r="F919" s="1" t="s">
        <v>15040</v>
      </c>
      <c r="G919">
        <v>140102018</v>
      </c>
      <c r="H919">
        <v>18</v>
      </c>
      <c r="I919" s="1" t="s">
        <v>15106</v>
      </c>
      <c r="J919" s="1" t="s">
        <v>15107</v>
      </c>
      <c r="K919" s="1" t="s">
        <v>15108</v>
      </c>
      <c r="L919" s="1" t="s">
        <v>15109</v>
      </c>
      <c r="M919" s="1" t="s">
        <v>15110</v>
      </c>
      <c r="N919" s="1">
        <f>+Categorias[[#This Row],[Id_producto]]</f>
        <v>140102</v>
      </c>
      <c r="O919" s="1">
        <f>+Categorias[[#This Row],[Id_categoría]]</f>
        <v>140102018</v>
      </c>
    </row>
    <row r="920" spans="1:15" hidden="1" x14ac:dyDescent="0.3">
      <c r="A920">
        <v>14</v>
      </c>
      <c r="B920" s="1" t="s">
        <v>9562</v>
      </c>
      <c r="C920">
        <v>1401</v>
      </c>
      <c r="D920" s="1" t="s">
        <v>9563</v>
      </c>
      <c r="E920">
        <v>140102</v>
      </c>
      <c r="F920" s="1" t="s">
        <v>15040</v>
      </c>
      <c r="G920">
        <v>140102019</v>
      </c>
      <c r="H920">
        <v>19</v>
      </c>
      <c r="I920" s="1" t="s">
        <v>15111</v>
      </c>
      <c r="J920" s="1" t="s">
        <v>15112</v>
      </c>
      <c r="K920" s="1" t="s">
        <v>15113</v>
      </c>
      <c r="L920" s="1" t="s">
        <v>15114</v>
      </c>
      <c r="M920" s="1" t="s">
        <v>15115</v>
      </c>
      <c r="N920" s="1">
        <f>+Categorias[[#This Row],[Id_producto]]</f>
        <v>140102</v>
      </c>
      <c r="O920" s="1">
        <f>+Categorias[[#This Row],[Id_categoría]]</f>
        <v>140102019</v>
      </c>
    </row>
    <row r="921" spans="1:15" hidden="1" x14ac:dyDescent="0.3">
      <c r="A921">
        <v>14</v>
      </c>
      <c r="B921" s="1" t="s">
        <v>9562</v>
      </c>
      <c r="C921">
        <v>1401</v>
      </c>
      <c r="D921" s="1" t="s">
        <v>9563</v>
      </c>
      <c r="E921">
        <v>140102</v>
      </c>
      <c r="F921" s="1" t="s">
        <v>15040</v>
      </c>
      <c r="G921">
        <v>140102020</v>
      </c>
      <c r="H921">
        <v>20</v>
      </c>
      <c r="I921" s="1" t="s">
        <v>15116</v>
      </c>
      <c r="J921" s="1" t="s">
        <v>15117</v>
      </c>
      <c r="K921" s="1" t="s">
        <v>15118</v>
      </c>
      <c r="L921" s="1" t="s">
        <v>15119</v>
      </c>
      <c r="M921" s="1" t="s">
        <v>15120</v>
      </c>
      <c r="N921" s="1">
        <f>+Categorias[[#This Row],[Id_producto]]</f>
        <v>140102</v>
      </c>
      <c r="O921" s="1">
        <f>+Categorias[[#This Row],[Id_categoría]]</f>
        <v>140102020</v>
      </c>
    </row>
    <row r="922" spans="1:15" hidden="1" x14ac:dyDescent="0.3">
      <c r="A922">
        <v>14</v>
      </c>
      <c r="B922" s="1" t="s">
        <v>9562</v>
      </c>
      <c r="C922">
        <v>1401</v>
      </c>
      <c r="D922" s="1" t="s">
        <v>9563</v>
      </c>
      <c r="E922">
        <v>140102</v>
      </c>
      <c r="F922" s="1" t="s">
        <v>15040</v>
      </c>
      <c r="G922">
        <v>140102021</v>
      </c>
      <c r="H922">
        <v>21</v>
      </c>
      <c r="I922" s="1" t="s">
        <v>15121</v>
      </c>
      <c r="J922" s="1" t="s">
        <v>15122</v>
      </c>
      <c r="K922" s="1" t="s">
        <v>15123</v>
      </c>
      <c r="L922" s="1" t="s">
        <v>15124</v>
      </c>
      <c r="M922" s="1" t="s">
        <v>15125</v>
      </c>
      <c r="N922" s="1">
        <f>+Categorias[[#This Row],[Id_producto]]</f>
        <v>140102</v>
      </c>
      <c r="O922" s="1">
        <f>+Categorias[[#This Row],[Id_categoría]]</f>
        <v>140102021</v>
      </c>
    </row>
    <row r="923" spans="1:15" hidden="1" x14ac:dyDescent="0.3">
      <c r="A923">
        <v>14</v>
      </c>
      <c r="B923" s="1" t="s">
        <v>9562</v>
      </c>
      <c r="C923">
        <v>1401</v>
      </c>
      <c r="D923" s="1" t="s">
        <v>9563</v>
      </c>
      <c r="E923">
        <v>140102</v>
      </c>
      <c r="F923" s="1" t="s">
        <v>15040</v>
      </c>
      <c r="G923">
        <v>140102022</v>
      </c>
      <c r="H923">
        <v>22</v>
      </c>
      <c r="I923" s="1" t="s">
        <v>15126</v>
      </c>
      <c r="J923" s="1" t="s">
        <v>15127</v>
      </c>
      <c r="K923" s="1" t="s">
        <v>15128</v>
      </c>
      <c r="L923" s="1" t="s">
        <v>15129</v>
      </c>
      <c r="M923" s="1" t="s">
        <v>15130</v>
      </c>
      <c r="N923" s="1">
        <f>+Categorias[[#This Row],[Id_producto]]</f>
        <v>140102</v>
      </c>
      <c r="O923" s="1">
        <f>+Categorias[[#This Row],[Id_categoría]]</f>
        <v>140102022</v>
      </c>
    </row>
    <row r="924" spans="1:15" hidden="1" x14ac:dyDescent="0.3">
      <c r="A924">
        <v>14</v>
      </c>
      <c r="B924" s="1" t="s">
        <v>9562</v>
      </c>
      <c r="C924">
        <v>1401</v>
      </c>
      <c r="D924" s="1" t="s">
        <v>9563</v>
      </c>
      <c r="E924">
        <v>140102</v>
      </c>
      <c r="F924" s="1" t="s">
        <v>15040</v>
      </c>
      <c r="G924">
        <v>140102023</v>
      </c>
      <c r="H924">
        <v>23</v>
      </c>
      <c r="I924" s="1" t="s">
        <v>15131</v>
      </c>
      <c r="J924" s="1" t="s">
        <v>15132</v>
      </c>
      <c r="K924" s="1" t="s">
        <v>15133</v>
      </c>
      <c r="L924" s="1" t="s">
        <v>15134</v>
      </c>
      <c r="M924" s="1" t="s">
        <v>15135</v>
      </c>
      <c r="N924" s="1">
        <f>+Categorias[[#This Row],[Id_producto]]</f>
        <v>140102</v>
      </c>
      <c r="O924" s="1">
        <f>+Categorias[[#This Row],[Id_categoría]]</f>
        <v>140102023</v>
      </c>
    </row>
    <row r="925" spans="1:15" hidden="1" x14ac:dyDescent="0.3">
      <c r="A925">
        <v>14</v>
      </c>
      <c r="B925" s="1" t="s">
        <v>9562</v>
      </c>
      <c r="C925">
        <v>1401</v>
      </c>
      <c r="D925" s="1" t="s">
        <v>9563</v>
      </c>
      <c r="E925">
        <v>140102</v>
      </c>
      <c r="F925" s="1" t="s">
        <v>15040</v>
      </c>
      <c r="G925">
        <v>140102024</v>
      </c>
      <c r="H925">
        <v>24</v>
      </c>
      <c r="I925" s="1" t="s">
        <v>15136</v>
      </c>
      <c r="J925" s="1" t="s">
        <v>15137</v>
      </c>
      <c r="K925" s="1" t="s">
        <v>15138</v>
      </c>
      <c r="L925" s="1" t="s">
        <v>15139</v>
      </c>
      <c r="M925" s="1" t="s">
        <v>15140</v>
      </c>
      <c r="N925" s="1">
        <f>+Categorias[[#This Row],[Id_producto]]</f>
        <v>140102</v>
      </c>
      <c r="O925" s="1">
        <f>+Categorias[[#This Row],[Id_categoría]]</f>
        <v>140102024</v>
      </c>
    </row>
    <row r="926" spans="1:15" hidden="1" x14ac:dyDescent="0.3">
      <c r="A926">
        <v>14</v>
      </c>
      <c r="B926" s="1" t="s">
        <v>9562</v>
      </c>
      <c r="C926">
        <v>1401</v>
      </c>
      <c r="D926" s="1" t="s">
        <v>9563</v>
      </c>
      <c r="E926">
        <v>140102</v>
      </c>
      <c r="F926" s="1" t="s">
        <v>15040</v>
      </c>
      <c r="G926">
        <v>140102025</v>
      </c>
      <c r="H926">
        <v>25</v>
      </c>
      <c r="I926" s="1" t="s">
        <v>15141</v>
      </c>
      <c r="J926" s="1" t="s">
        <v>15142</v>
      </c>
      <c r="K926" s="1" t="s">
        <v>15143</v>
      </c>
      <c r="L926" s="1" t="s">
        <v>15144</v>
      </c>
      <c r="M926" s="1" t="s">
        <v>15145</v>
      </c>
      <c r="N926" s="1">
        <f>+Categorias[[#This Row],[Id_producto]]</f>
        <v>140102</v>
      </c>
      <c r="O926" s="1">
        <f>+Categorias[[#This Row],[Id_categoría]]</f>
        <v>140102025</v>
      </c>
    </row>
    <row r="927" spans="1:15" hidden="1" x14ac:dyDescent="0.3">
      <c r="A927">
        <v>14</v>
      </c>
      <c r="B927" s="1" t="s">
        <v>9562</v>
      </c>
      <c r="C927">
        <v>1401</v>
      </c>
      <c r="D927" s="1" t="s">
        <v>9563</v>
      </c>
      <c r="E927">
        <v>140102</v>
      </c>
      <c r="F927" s="1" t="s">
        <v>15040</v>
      </c>
      <c r="G927">
        <v>140102026</v>
      </c>
      <c r="H927">
        <v>26</v>
      </c>
      <c r="I927" s="1" t="s">
        <v>15146</v>
      </c>
      <c r="J927" s="1" t="s">
        <v>15147</v>
      </c>
      <c r="K927" s="1" t="s">
        <v>15148</v>
      </c>
      <c r="L927" s="1" t="s">
        <v>15149</v>
      </c>
      <c r="M927" s="1" t="s">
        <v>15150</v>
      </c>
      <c r="N927" s="1">
        <f>+Categorias[[#This Row],[Id_producto]]</f>
        <v>140102</v>
      </c>
      <c r="O927" s="1">
        <f>+Categorias[[#This Row],[Id_categoría]]</f>
        <v>140102026</v>
      </c>
    </row>
    <row r="928" spans="1:15" hidden="1" x14ac:dyDescent="0.3">
      <c r="A928">
        <v>14</v>
      </c>
      <c r="B928" s="1" t="s">
        <v>9562</v>
      </c>
      <c r="C928">
        <v>1401</v>
      </c>
      <c r="D928" s="1" t="s">
        <v>9563</v>
      </c>
      <c r="E928">
        <v>140102</v>
      </c>
      <c r="F928" s="1" t="s">
        <v>15040</v>
      </c>
      <c r="G928">
        <v>140102027</v>
      </c>
      <c r="H928">
        <v>27</v>
      </c>
      <c r="I928" s="1" t="s">
        <v>15151</v>
      </c>
      <c r="J928" s="1" t="s">
        <v>15152</v>
      </c>
      <c r="K928" s="1" t="s">
        <v>15153</v>
      </c>
      <c r="L928" s="1" t="s">
        <v>15154</v>
      </c>
      <c r="M928" s="1" t="s">
        <v>15155</v>
      </c>
      <c r="N928" s="1">
        <f>+Categorias[[#This Row],[Id_producto]]</f>
        <v>140102</v>
      </c>
      <c r="O928" s="1">
        <f>+Categorias[[#This Row],[Id_categoría]]</f>
        <v>140102027</v>
      </c>
    </row>
    <row r="929" spans="1:15" hidden="1" x14ac:dyDescent="0.3">
      <c r="A929">
        <v>14</v>
      </c>
      <c r="B929" s="1" t="s">
        <v>9562</v>
      </c>
      <c r="C929">
        <v>1401</v>
      </c>
      <c r="D929" s="1" t="s">
        <v>9563</v>
      </c>
      <c r="E929">
        <v>140102</v>
      </c>
      <c r="F929" s="1" t="s">
        <v>15040</v>
      </c>
      <c r="G929">
        <v>140102028</v>
      </c>
      <c r="H929">
        <v>28</v>
      </c>
      <c r="I929" s="1" t="s">
        <v>15156</v>
      </c>
      <c r="J929" s="1" t="s">
        <v>15157</v>
      </c>
      <c r="K929" s="1" t="s">
        <v>15158</v>
      </c>
      <c r="L929" s="1" t="s">
        <v>15159</v>
      </c>
      <c r="M929" s="1" t="s">
        <v>15160</v>
      </c>
      <c r="N929" s="1">
        <f>+Categorias[[#This Row],[Id_producto]]</f>
        <v>140102</v>
      </c>
      <c r="O929" s="1">
        <f>+Categorias[[#This Row],[Id_categoría]]</f>
        <v>140102028</v>
      </c>
    </row>
    <row r="930" spans="1:15" hidden="1" x14ac:dyDescent="0.3">
      <c r="A930">
        <v>14</v>
      </c>
      <c r="B930" s="1" t="s">
        <v>9562</v>
      </c>
      <c r="C930">
        <v>1401</v>
      </c>
      <c r="D930" s="1" t="s">
        <v>9563</v>
      </c>
      <c r="E930">
        <v>140102</v>
      </c>
      <c r="F930" s="1" t="s">
        <v>15040</v>
      </c>
      <c r="G930">
        <v>140102029</v>
      </c>
      <c r="H930">
        <v>29</v>
      </c>
      <c r="I930" s="1" t="s">
        <v>15161</v>
      </c>
      <c r="J930" s="1" t="s">
        <v>15162</v>
      </c>
      <c r="K930" s="1" t="s">
        <v>15163</v>
      </c>
      <c r="L930" s="1" t="s">
        <v>15164</v>
      </c>
      <c r="M930" s="1" t="s">
        <v>15165</v>
      </c>
      <c r="N930" s="1">
        <f>+Categorias[[#This Row],[Id_producto]]</f>
        <v>140102</v>
      </c>
      <c r="O930" s="1">
        <f>+Categorias[[#This Row],[Id_categoría]]</f>
        <v>140102029</v>
      </c>
    </row>
    <row r="931" spans="1:15" hidden="1" x14ac:dyDescent="0.3">
      <c r="A931">
        <v>14</v>
      </c>
      <c r="B931" s="1" t="s">
        <v>9562</v>
      </c>
      <c r="C931">
        <v>1401</v>
      </c>
      <c r="D931" s="1" t="s">
        <v>9563</v>
      </c>
      <c r="E931">
        <v>140102</v>
      </c>
      <c r="F931" s="1" t="s">
        <v>15040</v>
      </c>
      <c r="G931">
        <v>140102030</v>
      </c>
      <c r="H931">
        <v>30</v>
      </c>
      <c r="I931" s="1" t="s">
        <v>15166</v>
      </c>
      <c r="J931" s="1" t="s">
        <v>15167</v>
      </c>
      <c r="K931" s="1" t="s">
        <v>15168</v>
      </c>
      <c r="L931" s="1" t="s">
        <v>15169</v>
      </c>
      <c r="M931" s="1" t="s">
        <v>15170</v>
      </c>
      <c r="N931" s="1">
        <f>+Categorias[[#This Row],[Id_producto]]</f>
        <v>140102</v>
      </c>
      <c r="O931" s="1">
        <f>+Categorias[[#This Row],[Id_categoría]]</f>
        <v>140102030</v>
      </c>
    </row>
    <row r="932" spans="1:15" hidden="1" x14ac:dyDescent="0.3">
      <c r="A932">
        <v>14</v>
      </c>
      <c r="B932" s="1" t="s">
        <v>9562</v>
      </c>
      <c r="C932">
        <v>1401</v>
      </c>
      <c r="D932" s="1" t="s">
        <v>9563</v>
      </c>
      <c r="E932">
        <v>140102</v>
      </c>
      <c r="F932" s="1" t="s">
        <v>15040</v>
      </c>
      <c r="G932">
        <v>140102031</v>
      </c>
      <c r="H932">
        <v>31</v>
      </c>
      <c r="I932" s="1" t="s">
        <v>15171</v>
      </c>
      <c r="J932" s="1" t="s">
        <v>15172</v>
      </c>
      <c r="K932" s="1" t="s">
        <v>15173</v>
      </c>
      <c r="L932" s="1" t="s">
        <v>15174</v>
      </c>
      <c r="M932" s="1" t="s">
        <v>15175</v>
      </c>
      <c r="N932" s="1">
        <f>+Categorias[[#This Row],[Id_producto]]</f>
        <v>140102</v>
      </c>
      <c r="O932" s="1">
        <f>+Categorias[[#This Row],[Id_categoría]]</f>
        <v>140102031</v>
      </c>
    </row>
    <row r="933" spans="1:15" hidden="1" x14ac:dyDescent="0.3">
      <c r="A933">
        <v>14</v>
      </c>
      <c r="B933" s="1" t="s">
        <v>9562</v>
      </c>
      <c r="C933">
        <v>1401</v>
      </c>
      <c r="D933" s="1" t="s">
        <v>9563</v>
      </c>
      <c r="E933">
        <v>140102</v>
      </c>
      <c r="F933" s="1" t="s">
        <v>15040</v>
      </c>
      <c r="G933">
        <v>140102032</v>
      </c>
      <c r="H933">
        <v>32</v>
      </c>
      <c r="I933" s="1" t="s">
        <v>15176</v>
      </c>
      <c r="J933" s="1" t="s">
        <v>15177</v>
      </c>
      <c r="K933" s="1" t="s">
        <v>15178</v>
      </c>
      <c r="L933" s="1" t="s">
        <v>15179</v>
      </c>
      <c r="M933" s="1" t="s">
        <v>15180</v>
      </c>
      <c r="N933" s="1">
        <f>+Categorias[[#This Row],[Id_producto]]</f>
        <v>140102</v>
      </c>
      <c r="O933" s="1">
        <f>+Categorias[[#This Row],[Id_categoría]]</f>
        <v>140102032</v>
      </c>
    </row>
    <row r="934" spans="1:15" hidden="1" x14ac:dyDescent="0.3">
      <c r="A934">
        <v>14</v>
      </c>
      <c r="B934" s="1" t="s">
        <v>9562</v>
      </c>
      <c r="C934">
        <v>1401</v>
      </c>
      <c r="D934" s="1" t="s">
        <v>9563</v>
      </c>
      <c r="E934">
        <v>140102</v>
      </c>
      <c r="F934" s="1" t="s">
        <v>15040</v>
      </c>
      <c r="G934">
        <v>140102033</v>
      </c>
      <c r="H934">
        <v>33</v>
      </c>
      <c r="I934" s="1" t="s">
        <v>15181</v>
      </c>
      <c r="J934" s="1" t="s">
        <v>15182</v>
      </c>
      <c r="K934" s="1" t="s">
        <v>15183</v>
      </c>
      <c r="L934" s="1" t="s">
        <v>15184</v>
      </c>
      <c r="M934" s="1" t="s">
        <v>15185</v>
      </c>
      <c r="N934" s="1">
        <f>+Categorias[[#This Row],[Id_producto]]</f>
        <v>140102</v>
      </c>
      <c r="O934" s="1">
        <f>+Categorias[[#This Row],[Id_categoría]]</f>
        <v>140102033</v>
      </c>
    </row>
    <row r="935" spans="1:15" hidden="1" x14ac:dyDescent="0.3">
      <c r="A935">
        <v>14</v>
      </c>
      <c r="B935" s="1" t="s">
        <v>9562</v>
      </c>
      <c r="C935">
        <v>1401</v>
      </c>
      <c r="D935" s="1" t="s">
        <v>9563</v>
      </c>
      <c r="E935">
        <v>140102</v>
      </c>
      <c r="F935" s="1" t="s">
        <v>15040</v>
      </c>
      <c r="G935">
        <v>140102034</v>
      </c>
      <c r="H935">
        <v>34</v>
      </c>
      <c r="I935" s="1" t="s">
        <v>15186</v>
      </c>
      <c r="J935" s="1" t="s">
        <v>15187</v>
      </c>
      <c r="K935" s="1" t="s">
        <v>15188</v>
      </c>
      <c r="L935" s="1" t="s">
        <v>15189</v>
      </c>
      <c r="M935" s="1" t="s">
        <v>15190</v>
      </c>
      <c r="N935" s="1">
        <f>+Categorias[[#This Row],[Id_producto]]</f>
        <v>140102</v>
      </c>
      <c r="O935" s="1">
        <f>+Categorias[[#This Row],[Id_categoría]]</f>
        <v>140102034</v>
      </c>
    </row>
    <row r="936" spans="1:15" hidden="1" x14ac:dyDescent="0.3">
      <c r="A936">
        <v>14</v>
      </c>
      <c r="B936" s="1" t="s">
        <v>9562</v>
      </c>
      <c r="C936">
        <v>1401</v>
      </c>
      <c r="D936" s="1" t="s">
        <v>9563</v>
      </c>
      <c r="E936">
        <v>140102</v>
      </c>
      <c r="F936" s="1" t="s">
        <v>15040</v>
      </c>
      <c r="G936">
        <v>140102035</v>
      </c>
      <c r="H936">
        <v>35</v>
      </c>
      <c r="I936" s="1" t="s">
        <v>15191</v>
      </c>
      <c r="J936" s="1" t="s">
        <v>15192</v>
      </c>
      <c r="K936" s="1" t="s">
        <v>15193</v>
      </c>
      <c r="L936" s="1" t="s">
        <v>15194</v>
      </c>
      <c r="M936" s="1" t="s">
        <v>15195</v>
      </c>
      <c r="N936" s="1">
        <f>+Categorias[[#This Row],[Id_producto]]</f>
        <v>140102</v>
      </c>
      <c r="O936" s="1">
        <f>+Categorias[[#This Row],[Id_categoría]]</f>
        <v>140102035</v>
      </c>
    </row>
    <row r="937" spans="1:15" hidden="1" x14ac:dyDescent="0.3">
      <c r="A937">
        <v>14</v>
      </c>
      <c r="B937" s="1" t="s">
        <v>9562</v>
      </c>
      <c r="C937">
        <v>1401</v>
      </c>
      <c r="D937" s="1" t="s">
        <v>9563</v>
      </c>
      <c r="E937">
        <v>140103</v>
      </c>
      <c r="F937" s="1" t="s">
        <v>15196</v>
      </c>
      <c r="G937">
        <v>140103005</v>
      </c>
      <c r="H937">
        <v>5</v>
      </c>
      <c r="I937" s="1" t="s">
        <v>15197</v>
      </c>
      <c r="J937" s="1" t="s">
        <v>15198</v>
      </c>
      <c r="K937" s="1" t="s">
        <v>15199</v>
      </c>
      <c r="L937" s="1" t="s">
        <v>15200</v>
      </c>
      <c r="M937" s="1" t="s">
        <v>15201</v>
      </c>
      <c r="N937" s="1">
        <f>+Categorias[[#This Row],[Id_producto]]</f>
        <v>140103</v>
      </c>
      <c r="O937" s="1">
        <f>+Categorias[[#This Row],[Id_categoría]]</f>
        <v>140103005</v>
      </c>
    </row>
    <row r="938" spans="1:15" hidden="1" x14ac:dyDescent="0.3">
      <c r="A938">
        <v>14</v>
      </c>
      <c r="B938" s="1" t="s">
        <v>9562</v>
      </c>
      <c r="C938">
        <v>1401</v>
      </c>
      <c r="D938" s="1" t="s">
        <v>9563</v>
      </c>
      <c r="E938">
        <v>140103</v>
      </c>
      <c r="F938" s="1" t="s">
        <v>15196</v>
      </c>
      <c r="G938">
        <v>140103006</v>
      </c>
      <c r="H938">
        <v>6</v>
      </c>
      <c r="I938" s="1" t="s">
        <v>15202</v>
      </c>
      <c r="J938" s="1" t="s">
        <v>15203</v>
      </c>
      <c r="K938" s="1" t="s">
        <v>15204</v>
      </c>
      <c r="L938" s="1" t="s">
        <v>15205</v>
      </c>
      <c r="M938" s="1" t="s">
        <v>15206</v>
      </c>
      <c r="N938" s="1">
        <f>+Categorias[[#This Row],[Id_producto]]</f>
        <v>140103</v>
      </c>
      <c r="O938" s="1">
        <f>+Categorias[[#This Row],[Id_categoría]]</f>
        <v>140103006</v>
      </c>
    </row>
    <row r="939" spans="1:15" hidden="1" x14ac:dyDescent="0.3">
      <c r="A939">
        <v>14</v>
      </c>
      <c r="B939" s="1" t="s">
        <v>9562</v>
      </c>
      <c r="C939">
        <v>1401</v>
      </c>
      <c r="D939" s="1" t="s">
        <v>9563</v>
      </c>
      <c r="E939">
        <v>140103</v>
      </c>
      <c r="F939" s="1" t="s">
        <v>15196</v>
      </c>
      <c r="G939">
        <v>140103007</v>
      </c>
      <c r="H939">
        <v>7</v>
      </c>
      <c r="I939" s="1" t="s">
        <v>15207</v>
      </c>
      <c r="J939" s="1" t="s">
        <v>15208</v>
      </c>
      <c r="K939" s="1" t="s">
        <v>15209</v>
      </c>
      <c r="L939" s="1" t="s">
        <v>15210</v>
      </c>
      <c r="M939" s="1" t="s">
        <v>15211</v>
      </c>
      <c r="N939" s="1">
        <f>+Categorias[[#This Row],[Id_producto]]</f>
        <v>140103</v>
      </c>
      <c r="O939" s="1">
        <f>+Categorias[[#This Row],[Id_categoría]]</f>
        <v>140103007</v>
      </c>
    </row>
    <row r="940" spans="1:15" hidden="1" x14ac:dyDescent="0.3">
      <c r="A940">
        <v>14</v>
      </c>
      <c r="B940" s="1" t="s">
        <v>9562</v>
      </c>
      <c r="C940">
        <v>1401</v>
      </c>
      <c r="D940" s="1" t="s">
        <v>9563</v>
      </c>
      <c r="E940">
        <v>140103</v>
      </c>
      <c r="F940" s="1" t="s">
        <v>15196</v>
      </c>
      <c r="G940">
        <v>140103008</v>
      </c>
      <c r="H940">
        <v>8</v>
      </c>
      <c r="I940" s="1" t="s">
        <v>15212</v>
      </c>
      <c r="J940" s="1" t="s">
        <v>15213</v>
      </c>
      <c r="K940" s="1" t="s">
        <v>15214</v>
      </c>
      <c r="L940" s="1" t="s">
        <v>15215</v>
      </c>
      <c r="M940" s="1" t="s">
        <v>15216</v>
      </c>
      <c r="N940" s="1">
        <f>+Categorias[[#This Row],[Id_producto]]</f>
        <v>140103</v>
      </c>
      <c r="O940" s="1">
        <f>+Categorias[[#This Row],[Id_categoría]]</f>
        <v>140103008</v>
      </c>
    </row>
    <row r="941" spans="1:15" hidden="1" x14ac:dyDescent="0.3">
      <c r="A941">
        <v>14</v>
      </c>
      <c r="B941" s="1" t="s">
        <v>9562</v>
      </c>
      <c r="C941">
        <v>1401</v>
      </c>
      <c r="D941" s="1" t="s">
        <v>9563</v>
      </c>
      <c r="E941">
        <v>140103</v>
      </c>
      <c r="F941" s="1" t="s">
        <v>15196</v>
      </c>
      <c r="G941">
        <v>140103009</v>
      </c>
      <c r="H941">
        <v>9</v>
      </c>
      <c r="I941" s="1" t="s">
        <v>15217</v>
      </c>
      <c r="J941" s="1" t="s">
        <v>15218</v>
      </c>
      <c r="K941" s="1" t="s">
        <v>15219</v>
      </c>
      <c r="L941" s="1" t="s">
        <v>15220</v>
      </c>
      <c r="M941" s="1" t="s">
        <v>15221</v>
      </c>
      <c r="N941" s="1">
        <f>+Categorias[[#This Row],[Id_producto]]</f>
        <v>140103</v>
      </c>
      <c r="O941" s="1">
        <f>+Categorias[[#This Row],[Id_categoría]]</f>
        <v>140103009</v>
      </c>
    </row>
    <row r="942" spans="1:15" hidden="1" x14ac:dyDescent="0.3">
      <c r="A942">
        <v>14</v>
      </c>
      <c r="B942" s="1" t="s">
        <v>9562</v>
      </c>
      <c r="C942">
        <v>1401</v>
      </c>
      <c r="D942" s="1" t="s">
        <v>9563</v>
      </c>
      <c r="E942">
        <v>140103</v>
      </c>
      <c r="F942" s="1" t="s">
        <v>15196</v>
      </c>
      <c r="G942">
        <v>140103010</v>
      </c>
      <c r="H942">
        <v>10</v>
      </c>
      <c r="I942" s="1" t="s">
        <v>15222</v>
      </c>
      <c r="J942" s="1" t="s">
        <v>15223</v>
      </c>
      <c r="K942" s="1" t="s">
        <v>15224</v>
      </c>
      <c r="L942" s="1" t="s">
        <v>15225</v>
      </c>
      <c r="M942" s="1" t="s">
        <v>15226</v>
      </c>
      <c r="N942" s="1">
        <f>+Categorias[[#This Row],[Id_producto]]</f>
        <v>140103</v>
      </c>
      <c r="O942" s="1">
        <f>+Categorias[[#This Row],[Id_categoría]]</f>
        <v>140103010</v>
      </c>
    </row>
    <row r="943" spans="1:15" hidden="1" x14ac:dyDescent="0.3">
      <c r="A943">
        <v>14</v>
      </c>
      <c r="B943" s="1" t="s">
        <v>9562</v>
      </c>
      <c r="C943">
        <v>1401</v>
      </c>
      <c r="D943" s="1" t="s">
        <v>9563</v>
      </c>
      <c r="E943">
        <v>140103</v>
      </c>
      <c r="F943" s="1" t="s">
        <v>15196</v>
      </c>
      <c r="G943">
        <v>140103011</v>
      </c>
      <c r="H943">
        <v>11</v>
      </c>
      <c r="I943" s="1" t="s">
        <v>15227</v>
      </c>
      <c r="J943" s="1" t="s">
        <v>15228</v>
      </c>
      <c r="K943" s="1" t="s">
        <v>15229</v>
      </c>
      <c r="L943" s="1" t="s">
        <v>15230</v>
      </c>
      <c r="M943" s="1" t="s">
        <v>15231</v>
      </c>
      <c r="N943" s="1">
        <f>+Categorias[[#This Row],[Id_producto]]</f>
        <v>140103</v>
      </c>
      <c r="O943" s="1">
        <f>+Categorias[[#This Row],[Id_categoría]]</f>
        <v>140103011</v>
      </c>
    </row>
    <row r="944" spans="1:15" hidden="1" x14ac:dyDescent="0.3">
      <c r="A944">
        <v>14</v>
      </c>
      <c r="B944" s="1" t="s">
        <v>9562</v>
      </c>
      <c r="C944">
        <v>1401</v>
      </c>
      <c r="D944" s="1" t="s">
        <v>9563</v>
      </c>
      <c r="E944">
        <v>140103</v>
      </c>
      <c r="F944" s="1" t="s">
        <v>15196</v>
      </c>
      <c r="G944">
        <v>140103012</v>
      </c>
      <c r="H944">
        <v>12</v>
      </c>
      <c r="I944" s="1" t="s">
        <v>15232</v>
      </c>
      <c r="J944" s="1" t="s">
        <v>15233</v>
      </c>
      <c r="K944" s="1" t="s">
        <v>15234</v>
      </c>
      <c r="L944" s="1" t="s">
        <v>15235</v>
      </c>
      <c r="M944" s="1" t="s">
        <v>15236</v>
      </c>
      <c r="N944" s="1">
        <f>+Categorias[[#This Row],[Id_producto]]</f>
        <v>140103</v>
      </c>
      <c r="O944" s="1">
        <f>+Categorias[[#This Row],[Id_categoría]]</f>
        <v>140103012</v>
      </c>
    </row>
    <row r="945" spans="1:15" hidden="1" x14ac:dyDescent="0.3">
      <c r="A945">
        <v>14</v>
      </c>
      <c r="B945" s="1" t="s">
        <v>9562</v>
      </c>
      <c r="C945">
        <v>1401</v>
      </c>
      <c r="D945" s="1" t="s">
        <v>9563</v>
      </c>
      <c r="E945">
        <v>140103</v>
      </c>
      <c r="F945" s="1" t="s">
        <v>15196</v>
      </c>
      <c r="G945">
        <v>140103013</v>
      </c>
      <c r="H945">
        <v>13</v>
      </c>
      <c r="I945" s="1" t="s">
        <v>15237</v>
      </c>
      <c r="J945" s="1" t="s">
        <v>15238</v>
      </c>
      <c r="K945" s="1" t="s">
        <v>15239</v>
      </c>
      <c r="L945" s="1" t="s">
        <v>15240</v>
      </c>
      <c r="M945" s="1" t="s">
        <v>15241</v>
      </c>
      <c r="N945" s="1">
        <f>+Categorias[[#This Row],[Id_producto]]</f>
        <v>140103</v>
      </c>
      <c r="O945" s="1">
        <f>+Categorias[[#This Row],[Id_categoría]]</f>
        <v>140103013</v>
      </c>
    </row>
    <row r="946" spans="1:15" hidden="1" x14ac:dyDescent="0.3">
      <c r="A946">
        <v>14</v>
      </c>
      <c r="B946" s="1" t="s">
        <v>9562</v>
      </c>
      <c r="C946">
        <v>1401</v>
      </c>
      <c r="D946" s="1" t="s">
        <v>9563</v>
      </c>
      <c r="E946">
        <v>140103</v>
      </c>
      <c r="F946" s="1" t="s">
        <v>15196</v>
      </c>
      <c r="G946">
        <v>140103014</v>
      </c>
      <c r="H946">
        <v>14</v>
      </c>
      <c r="I946" s="1" t="s">
        <v>15242</v>
      </c>
      <c r="J946" s="1" t="s">
        <v>15243</v>
      </c>
      <c r="K946" s="1" t="s">
        <v>15244</v>
      </c>
      <c r="L946" s="1" t="s">
        <v>15245</v>
      </c>
      <c r="M946" s="1" t="s">
        <v>15246</v>
      </c>
      <c r="N946" s="1">
        <f>+Categorias[[#This Row],[Id_producto]]</f>
        <v>140103</v>
      </c>
      <c r="O946" s="1">
        <f>+Categorias[[#This Row],[Id_categoría]]</f>
        <v>140103014</v>
      </c>
    </row>
    <row r="947" spans="1:15" hidden="1" x14ac:dyDescent="0.3">
      <c r="A947">
        <v>14</v>
      </c>
      <c r="B947" s="1" t="s">
        <v>9562</v>
      </c>
      <c r="C947">
        <v>1401</v>
      </c>
      <c r="D947" s="1" t="s">
        <v>9563</v>
      </c>
      <c r="E947">
        <v>140103</v>
      </c>
      <c r="F947" s="1" t="s">
        <v>15196</v>
      </c>
      <c r="G947">
        <v>140103015</v>
      </c>
      <c r="H947">
        <v>15</v>
      </c>
      <c r="I947" s="1" t="s">
        <v>15247</v>
      </c>
      <c r="J947" s="1" t="s">
        <v>15248</v>
      </c>
      <c r="K947" s="1" t="s">
        <v>15249</v>
      </c>
      <c r="L947" s="1" t="s">
        <v>15250</v>
      </c>
      <c r="M947" s="1" t="s">
        <v>15251</v>
      </c>
      <c r="N947" s="1">
        <f>+Categorias[[#This Row],[Id_producto]]</f>
        <v>140103</v>
      </c>
      <c r="O947" s="1">
        <f>+Categorias[[#This Row],[Id_categoría]]</f>
        <v>140103015</v>
      </c>
    </row>
    <row r="948" spans="1:15" hidden="1" x14ac:dyDescent="0.3">
      <c r="A948">
        <v>14</v>
      </c>
      <c r="B948" s="1" t="s">
        <v>9562</v>
      </c>
      <c r="C948">
        <v>1401</v>
      </c>
      <c r="D948" s="1" t="s">
        <v>9563</v>
      </c>
      <c r="E948">
        <v>140103</v>
      </c>
      <c r="F948" s="1" t="s">
        <v>15196</v>
      </c>
      <c r="G948">
        <v>140103016</v>
      </c>
      <c r="H948">
        <v>16</v>
      </c>
      <c r="I948" s="1" t="s">
        <v>15252</v>
      </c>
      <c r="J948" s="1" t="s">
        <v>15253</v>
      </c>
      <c r="K948" s="1" t="s">
        <v>15254</v>
      </c>
      <c r="L948" s="1" t="s">
        <v>15255</v>
      </c>
      <c r="M948" s="1" t="s">
        <v>15256</v>
      </c>
      <c r="N948" s="1">
        <f>+Categorias[[#This Row],[Id_producto]]</f>
        <v>140103</v>
      </c>
      <c r="O948" s="1">
        <f>+Categorias[[#This Row],[Id_categoría]]</f>
        <v>140103016</v>
      </c>
    </row>
    <row r="949" spans="1:15" hidden="1" x14ac:dyDescent="0.3">
      <c r="A949">
        <v>14</v>
      </c>
      <c r="B949" s="1" t="s">
        <v>9562</v>
      </c>
      <c r="C949">
        <v>1401</v>
      </c>
      <c r="D949" s="1" t="s">
        <v>9563</v>
      </c>
      <c r="E949">
        <v>140103</v>
      </c>
      <c r="F949" s="1" t="s">
        <v>15196</v>
      </c>
      <c r="G949">
        <v>140103017</v>
      </c>
      <c r="H949">
        <v>17</v>
      </c>
      <c r="I949" s="1" t="s">
        <v>15257</v>
      </c>
      <c r="J949" s="1" t="s">
        <v>15258</v>
      </c>
      <c r="K949" s="1" t="s">
        <v>15259</v>
      </c>
      <c r="L949" s="1" t="s">
        <v>15260</v>
      </c>
      <c r="M949" s="1" t="s">
        <v>15261</v>
      </c>
      <c r="N949" s="1">
        <f>+Categorias[[#This Row],[Id_producto]]</f>
        <v>140103</v>
      </c>
      <c r="O949" s="1">
        <f>+Categorias[[#This Row],[Id_categoría]]</f>
        <v>140103017</v>
      </c>
    </row>
    <row r="950" spans="1:15" hidden="1" x14ac:dyDescent="0.3">
      <c r="A950">
        <v>14</v>
      </c>
      <c r="B950" s="1" t="s">
        <v>9562</v>
      </c>
      <c r="C950">
        <v>1401</v>
      </c>
      <c r="D950" s="1" t="s">
        <v>9563</v>
      </c>
      <c r="E950">
        <v>140103</v>
      </c>
      <c r="F950" s="1" t="s">
        <v>15196</v>
      </c>
      <c r="G950">
        <v>140103018</v>
      </c>
      <c r="H950">
        <v>18</v>
      </c>
      <c r="I950" s="1" t="s">
        <v>15262</v>
      </c>
      <c r="J950" s="1" t="s">
        <v>15263</v>
      </c>
      <c r="K950" s="1" t="s">
        <v>15264</v>
      </c>
      <c r="L950" s="1" t="s">
        <v>15265</v>
      </c>
      <c r="M950" s="1" t="s">
        <v>15266</v>
      </c>
      <c r="N950" s="1">
        <f>+Categorias[[#This Row],[Id_producto]]</f>
        <v>140103</v>
      </c>
      <c r="O950" s="1">
        <f>+Categorias[[#This Row],[Id_categoría]]</f>
        <v>140103018</v>
      </c>
    </row>
    <row r="951" spans="1:15" hidden="1" x14ac:dyDescent="0.3">
      <c r="A951">
        <v>14</v>
      </c>
      <c r="B951" s="1" t="s">
        <v>9562</v>
      </c>
      <c r="C951">
        <v>1401</v>
      </c>
      <c r="D951" s="1" t="s">
        <v>9563</v>
      </c>
      <c r="E951">
        <v>140103</v>
      </c>
      <c r="F951" s="1" t="s">
        <v>15196</v>
      </c>
      <c r="G951">
        <v>140103019</v>
      </c>
      <c r="H951">
        <v>19</v>
      </c>
      <c r="I951" s="1" t="s">
        <v>15267</v>
      </c>
      <c r="J951" s="1" t="s">
        <v>15268</v>
      </c>
      <c r="K951" s="1" t="s">
        <v>15269</v>
      </c>
      <c r="L951" s="1" t="s">
        <v>15270</v>
      </c>
      <c r="M951" s="1" t="s">
        <v>15271</v>
      </c>
      <c r="N951" s="1">
        <f>+Categorias[[#This Row],[Id_producto]]</f>
        <v>140103</v>
      </c>
      <c r="O951" s="1">
        <f>+Categorias[[#This Row],[Id_categoría]]</f>
        <v>140103019</v>
      </c>
    </row>
    <row r="952" spans="1:15" hidden="1" x14ac:dyDescent="0.3">
      <c r="A952">
        <v>14</v>
      </c>
      <c r="B952" s="1" t="s">
        <v>9562</v>
      </c>
      <c r="C952">
        <v>1401</v>
      </c>
      <c r="D952" s="1" t="s">
        <v>9563</v>
      </c>
      <c r="E952">
        <v>140103</v>
      </c>
      <c r="F952" s="1" t="s">
        <v>15196</v>
      </c>
      <c r="G952">
        <v>140103020</v>
      </c>
      <c r="H952">
        <v>20</v>
      </c>
      <c r="I952" s="1" t="s">
        <v>15272</v>
      </c>
      <c r="J952" s="1" t="s">
        <v>15273</v>
      </c>
      <c r="K952" s="1" t="s">
        <v>15274</v>
      </c>
      <c r="L952" s="1" t="s">
        <v>15275</v>
      </c>
      <c r="M952" s="1" t="s">
        <v>15276</v>
      </c>
      <c r="N952" s="1">
        <f>+Categorias[[#This Row],[Id_producto]]</f>
        <v>140103</v>
      </c>
      <c r="O952" s="1">
        <f>+Categorias[[#This Row],[Id_categoría]]</f>
        <v>140103020</v>
      </c>
    </row>
    <row r="953" spans="1:15" hidden="1" x14ac:dyDescent="0.3">
      <c r="A953">
        <v>14</v>
      </c>
      <c r="B953" s="1" t="s">
        <v>9562</v>
      </c>
      <c r="C953">
        <v>1401</v>
      </c>
      <c r="D953" s="1" t="s">
        <v>9563</v>
      </c>
      <c r="E953">
        <v>140103</v>
      </c>
      <c r="F953" s="1" t="s">
        <v>15196</v>
      </c>
      <c r="G953">
        <v>140103021</v>
      </c>
      <c r="H953">
        <v>21</v>
      </c>
      <c r="I953" s="1" t="s">
        <v>15277</v>
      </c>
      <c r="J953" s="1" t="s">
        <v>15278</v>
      </c>
      <c r="K953" s="1" t="s">
        <v>15279</v>
      </c>
      <c r="L953" s="1" t="s">
        <v>15280</v>
      </c>
      <c r="M953" s="1" t="s">
        <v>15281</v>
      </c>
      <c r="N953" s="1">
        <f>+Categorias[[#This Row],[Id_producto]]</f>
        <v>140103</v>
      </c>
      <c r="O953" s="1">
        <f>+Categorias[[#This Row],[Id_categoría]]</f>
        <v>140103021</v>
      </c>
    </row>
    <row r="954" spans="1:15" hidden="1" x14ac:dyDescent="0.3">
      <c r="A954">
        <v>14</v>
      </c>
      <c r="B954" s="1" t="s">
        <v>9562</v>
      </c>
      <c r="C954">
        <v>1401</v>
      </c>
      <c r="D954" s="1" t="s">
        <v>9563</v>
      </c>
      <c r="E954">
        <v>140103</v>
      </c>
      <c r="F954" s="1" t="s">
        <v>15196</v>
      </c>
      <c r="G954">
        <v>140103022</v>
      </c>
      <c r="H954">
        <v>22</v>
      </c>
      <c r="I954" s="1" t="s">
        <v>15282</v>
      </c>
      <c r="J954" s="1" t="s">
        <v>15283</v>
      </c>
      <c r="K954" s="1" t="s">
        <v>15284</v>
      </c>
      <c r="L954" s="1" t="s">
        <v>15285</v>
      </c>
      <c r="M954" s="1" t="s">
        <v>15286</v>
      </c>
      <c r="N954" s="1">
        <f>+Categorias[[#This Row],[Id_producto]]</f>
        <v>140103</v>
      </c>
      <c r="O954" s="1">
        <f>+Categorias[[#This Row],[Id_categoría]]</f>
        <v>140103022</v>
      </c>
    </row>
    <row r="955" spans="1:15" hidden="1" x14ac:dyDescent="0.3">
      <c r="A955">
        <v>14</v>
      </c>
      <c r="B955" s="1" t="s">
        <v>9562</v>
      </c>
      <c r="C955">
        <v>1401</v>
      </c>
      <c r="D955" s="1" t="s">
        <v>9563</v>
      </c>
      <c r="E955">
        <v>140103</v>
      </c>
      <c r="F955" s="1" t="s">
        <v>15196</v>
      </c>
      <c r="G955">
        <v>140103023</v>
      </c>
      <c r="H955">
        <v>23</v>
      </c>
      <c r="I955" s="1" t="s">
        <v>15287</v>
      </c>
      <c r="J955" s="1" t="s">
        <v>15288</v>
      </c>
      <c r="K955" s="1" t="s">
        <v>15289</v>
      </c>
      <c r="L955" s="1" t="s">
        <v>15290</v>
      </c>
      <c r="M955" s="1" t="s">
        <v>15291</v>
      </c>
      <c r="N955" s="1">
        <f>+Categorias[[#This Row],[Id_producto]]</f>
        <v>140103</v>
      </c>
      <c r="O955" s="1">
        <f>+Categorias[[#This Row],[Id_categoría]]</f>
        <v>140103023</v>
      </c>
    </row>
    <row r="956" spans="1:15" hidden="1" x14ac:dyDescent="0.3">
      <c r="A956">
        <v>14</v>
      </c>
      <c r="B956" s="1" t="s">
        <v>9562</v>
      </c>
      <c r="C956">
        <v>1401</v>
      </c>
      <c r="D956" s="1" t="s">
        <v>9563</v>
      </c>
      <c r="E956">
        <v>140103</v>
      </c>
      <c r="F956" s="1" t="s">
        <v>15196</v>
      </c>
      <c r="G956">
        <v>140103024</v>
      </c>
      <c r="H956">
        <v>24</v>
      </c>
      <c r="I956" s="1" t="s">
        <v>15292</v>
      </c>
      <c r="J956" s="1" t="s">
        <v>15293</v>
      </c>
      <c r="K956" s="1" t="s">
        <v>15294</v>
      </c>
      <c r="L956" s="1" t="s">
        <v>15295</v>
      </c>
      <c r="M956" s="1" t="s">
        <v>15296</v>
      </c>
      <c r="N956" s="1">
        <f>+Categorias[[#This Row],[Id_producto]]</f>
        <v>140103</v>
      </c>
      <c r="O956" s="1">
        <f>+Categorias[[#This Row],[Id_categoría]]</f>
        <v>140103024</v>
      </c>
    </row>
    <row r="957" spans="1:15" hidden="1" x14ac:dyDescent="0.3">
      <c r="A957">
        <v>14</v>
      </c>
      <c r="B957" s="1" t="s">
        <v>9562</v>
      </c>
      <c r="C957">
        <v>1401</v>
      </c>
      <c r="D957" s="1" t="s">
        <v>9563</v>
      </c>
      <c r="E957">
        <v>140103</v>
      </c>
      <c r="F957" s="1" t="s">
        <v>15196</v>
      </c>
      <c r="G957">
        <v>140103025</v>
      </c>
      <c r="H957">
        <v>25</v>
      </c>
      <c r="I957" s="1" t="s">
        <v>15297</v>
      </c>
      <c r="J957" s="1" t="s">
        <v>15298</v>
      </c>
      <c r="K957" s="1" t="s">
        <v>15299</v>
      </c>
      <c r="L957" s="1" t="s">
        <v>15300</v>
      </c>
      <c r="M957" s="1" t="s">
        <v>15301</v>
      </c>
      <c r="N957" s="1">
        <f>+Categorias[[#This Row],[Id_producto]]</f>
        <v>140103</v>
      </c>
      <c r="O957" s="1">
        <f>+Categorias[[#This Row],[Id_categoría]]</f>
        <v>140103025</v>
      </c>
    </row>
    <row r="958" spans="1:15" hidden="1" x14ac:dyDescent="0.3">
      <c r="A958">
        <v>14</v>
      </c>
      <c r="B958" s="1" t="s">
        <v>9562</v>
      </c>
      <c r="C958">
        <v>1401</v>
      </c>
      <c r="D958" s="1" t="s">
        <v>9563</v>
      </c>
      <c r="E958">
        <v>140103</v>
      </c>
      <c r="F958" s="1" t="s">
        <v>15196</v>
      </c>
      <c r="G958">
        <v>140103026</v>
      </c>
      <c r="H958">
        <v>26</v>
      </c>
      <c r="I958" s="1" t="s">
        <v>15302</v>
      </c>
      <c r="J958" s="1" t="s">
        <v>15303</v>
      </c>
      <c r="K958" s="1" t="s">
        <v>15304</v>
      </c>
      <c r="L958" s="1" t="s">
        <v>15305</v>
      </c>
      <c r="M958" s="1" t="s">
        <v>15306</v>
      </c>
      <c r="N958" s="1">
        <f>+Categorias[[#This Row],[Id_producto]]</f>
        <v>140103</v>
      </c>
      <c r="O958" s="1">
        <f>+Categorias[[#This Row],[Id_categoría]]</f>
        <v>140103026</v>
      </c>
    </row>
    <row r="959" spans="1:15" hidden="1" x14ac:dyDescent="0.3">
      <c r="A959">
        <v>14</v>
      </c>
      <c r="B959" s="1" t="s">
        <v>9562</v>
      </c>
      <c r="C959">
        <v>1401</v>
      </c>
      <c r="D959" s="1" t="s">
        <v>9563</v>
      </c>
      <c r="E959">
        <v>140103</v>
      </c>
      <c r="F959" s="1" t="s">
        <v>15196</v>
      </c>
      <c r="G959">
        <v>140103027</v>
      </c>
      <c r="H959">
        <v>27</v>
      </c>
      <c r="I959" s="1" t="s">
        <v>10920</v>
      </c>
      <c r="J959" s="1" t="s">
        <v>15307</v>
      </c>
      <c r="K959" s="1" t="s">
        <v>15308</v>
      </c>
      <c r="L959" s="1" t="s">
        <v>15309</v>
      </c>
      <c r="M959" s="1" t="s">
        <v>15310</v>
      </c>
      <c r="N959" s="1">
        <f>+Categorias[[#This Row],[Id_producto]]</f>
        <v>140103</v>
      </c>
      <c r="O959" s="1">
        <f>+Categorias[[#This Row],[Id_categoría]]</f>
        <v>140103027</v>
      </c>
    </row>
    <row r="960" spans="1:15" hidden="1" x14ac:dyDescent="0.3">
      <c r="A960">
        <v>14</v>
      </c>
      <c r="B960" s="1" t="s">
        <v>9562</v>
      </c>
      <c r="C960">
        <v>1401</v>
      </c>
      <c r="D960" s="1" t="s">
        <v>9563</v>
      </c>
      <c r="E960">
        <v>140103</v>
      </c>
      <c r="F960" s="1" t="s">
        <v>15196</v>
      </c>
      <c r="G960">
        <v>140103028</v>
      </c>
      <c r="H960">
        <v>28</v>
      </c>
      <c r="I960" s="1" t="s">
        <v>15311</v>
      </c>
      <c r="J960" s="1" t="s">
        <v>15312</v>
      </c>
      <c r="K960" s="1" t="s">
        <v>15313</v>
      </c>
      <c r="L960" s="1" t="s">
        <v>15314</v>
      </c>
      <c r="M960" s="1" t="s">
        <v>15315</v>
      </c>
      <c r="N960" s="1">
        <f>+Categorias[[#This Row],[Id_producto]]</f>
        <v>140103</v>
      </c>
      <c r="O960" s="1">
        <f>+Categorias[[#This Row],[Id_categoría]]</f>
        <v>140103028</v>
      </c>
    </row>
    <row r="961" spans="1:15" hidden="1" x14ac:dyDescent="0.3">
      <c r="A961">
        <v>14</v>
      </c>
      <c r="B961" s="1" t="s">
        <v>9562</v>
      </c>
      <c r="C961">
        <v>1401</v>
      </c>
      <c r="D961" s="1" t="s">
        <v>9563</v>
      </c>
      <c r="E961">
        <v>140103</v>
      </c>
      <c r="F961" s="1" t="s">
        <v>15196</v>
      </c>
      <c r="G961">
        <v>140103029</v>
      </c>
      <c r="H961">
        <v>29</v>
      </c>
      <c r="I961" s="1" t="s">
        <v>15316</v>
      </c>
      <c r="J961" s="1" t="s">
        <v>15317</v>
      </c>
      <c r="K961" s="1" t="s">
        <v>15318</v>
      </c>
      <c r="L961" s="1" t="s">
        <v>15319</v>
      </c>
      <c r="M961" s="1" t="s">
        <v>15320</v>
      </c>
      <c r="N961" s="1">
        <f>+Categorias[[#This Row],[Id_producto]]</f>
        <v>140103</v>
      </c>
      <c r="O961" s="1">
        <f>+Categorias[[#This Row],[Id_categoría]]</f>
        <v>140103029</v>
      </c>
    </row>
    <row r="962" spans="1:15" hidden="1" x14ac:dyDescent="0.3">
      <c r="A962">
        <v>14</v>
      </c>
      <c r="B962" s="1" t="s">
        <v>9562</v>
      </c>
      <c r="C962">
        <v>1401</v>
      </c>
      <c r="D962" s="1" t="s">
        <v>9563</v>
      </c>
      <c r="E962">
        <v>140103</v>
      </c>
      <c r="F962" s="1" t="s">
        <v>15196</v>
      </c>
      <c r="G962">
        <v>140103030</v>
      </c>
      <c r="H962">
        <v>30</v>
      </c>
      <c r="I962" s="1" t="s">
        <v>15321</v>
      </c>
      <c r="J962" s="1" t="s">
        <v>15322</v>
      </c>
      <c r="K962" s="1" t="s">
        <v>15323</v>
      </c>
      <c r="L962" s="1" t="s">
        <v>15324</v>
      </c>
      <c r="M962" s="1" t="s">
        <v>15325</v>
      </c>
      <c r="N962" s="1">
        <f>+Categorias[[#This Row],[Id_producto]]</f>
        <v>140103</v>
      </c>
      <c r="O962" s="1">
        <f>+Categorias[[#This Row],[Id_categoría]]</f>
        <v>140103030</v>
      </c>
    </row>
    <row r="963" spans="1:15" hidden="1" x14ac:dyDescent="0.3">
      <c r="A963">
        <v>14</v>
      </c>
      <c r="B963" s="1" t="s">
        <v>9562</v>
      </c>
      <c r="C963">
        <v>1401</v>
      </c>
      <c r="D963" s="1" t="s">
        <v>9563</v>
      </c>
      <c r="E963">
        <v>140103</v>
      </c>
      <c r="F963" s="1" t="s">
        <v>15196</v>
      </c>
      <c r="G963">
        <v>140103031</v>
      </c>
      <c r="H963">
        <v>31</v>
      </c>
      <c r="I963" s="1" t="s">
        <v>15326</v>
      </c>
      <c r="J963" s="1" t="s">
        <v>15327</v>
      </c>
      <c r="K963" s="1" t="s">
        <v>15328</v>
      </c>
      <c r="L963" s="1" t="s">
        <v>15329</v>
      </c>
      <c r="M963" s="1" t="s">
        <v>15330</v>
      </c>
      <c r="N963" s="1">
        <f>+Categorias[[#This Row],[Id_producto]]</f>
        <v>140103</v>
      </c>
      <c r="O963" s="1">
        <f>+Categorias[[#This Row],[Id_categoría]]</f>
        <v>140103031</v>
      </c>
    </row>
    <row r="964" spans="1:15" hidden="1" x14ac:dyDescent="0.3">
      <c r="A964">
        <v>14</v>
      </c>
      <c r="B964" s="1" t="s">
        <v>9562</v>
      </c>
      <c r="C964">
        <v>1401</v>
      </c>
      <c r="D964" s="1" t="s">
        <v>9563</v>
      </c>
      <c r="E964">
        <v>140103</v>
      </c>
      <c r="F964" s="1" t="s">
        <v>15196</v>
      </c>
      <c r="G964">
        <v>140103032</v>
      </c>
      <c r="H964">
        <v>32</v>
      </c>
      <c r="I964" s="1" t="s">
        <v>15331</v>
      </c>
      <c r="J964" s="1" t="s">
        <v>15332</v>
      </c>
      <c r="K964" s="1" t="s">
        <v>15333</v>
      </c>
      <c r="L964" s="1" t="s">
        <v>15334</v>
      </c>
      <c r="M964" s="1" t="s">
        <v>15335</v>
      </c>
      <c r="N964" s="1">
        <f>+Categorias[[#This Row],[Id_producto]]</f>
        <v>140103</v>
      </c>
      <c r="O964" s="1">
        <f>+Categorias[[#This Row],[Id_categoría]]</f>
        <v>140103032</v>
      </c>
    </row>
    <row r="965" spans="1:15" hidden="1" x14ac:dyDescent="0.3">
      <c r="A965">
        <v>14</v>
      </c>
      <c r="B965" s="1" t="s">
        <v>9562</v>
      </c>
      <c r="C965">
        <v>1401</v>
      </c>
      <c r="D965" s="1" t="s">
        <v>9563</v>
      </c>
      <c r="E965">
        <v>140103</v>
      </c>
      <c r="F965" s="1" t="s">
        <v>15196</v>
      </c>
      <c r="G965">
        <v>140103033</v>
      </c>
      <c r="H965">
        <v>33</v>
      </c>
      <c r="I965" s="1" t="s">
        <v>14002</v>
      </c>
      <c r="J965" s="1" t="s">
        <v>15336</v>
      </c>
      <c r="K965" s="1" t="s">
        <v>15337</v>
      </c>
      <c r="L965" s="1" t="s">
        <v>15338</v>
      </c>
      <c r="M965" s="1" t="s">
        <v>15339</v>
      </c>
      <c r="N965" s="1">
        <f>+Categorias[[#This Row],[Id_producto]]</f>
        <v>140103</v>
      </c>
      <c r="O965" s="1">
        <f>+Categorias[[#This Row],[Id_categoría]]</f>
        <v>140103033</v>
      </c>
    </row>
    <row r="966" spans="1:15" hidden="1" x14ac:dyDescent="0.3">
      <c r="A966">
        <v>14</v>
      </c>
      <c r="B966" s="1" t="s">
        <v>9562</v>
      </c>
      <c r="C966">
        <v>1401</v>
      </c>
      <c r="D966" s="1" t="s">
        <v>9563</v>
      </c>
      <c r="E966">
        <v>140103</v>
      </c>
      <c r="F966" s="1" t="s">
        <v>15196</v>
      </c>
      <c r="G966">
        <v>140103034</v>
      </c>
      <c r="H966">
        <v>34</v>
      </c>
      <c r="I966" s="1" t="s">
        <v>15340</v>
      </c>
      <c r="J966" s="1" t="s">
        <v>15341</v>
      </c>
      <c r="K966" s="1" t="s">
        <v>15342</v>
      </c>
      <c r="L966" s="1" t="s">
        <v>15343</v>
      </c>
      <c r="M966" s="1" t="s">
        <v>15344</v>
      </c>
      <c r="N966" s="1">
        <f>+Categorias[[#This Row],[Id_producto]]</f>
        <v>140103</v>
      </c>
      <c r="O966" s="1">
        <f>+Categorias[[#This Row],[Id_categoría]]</f>
        <v>140103034</v>
      </c>
    </row>
    <row r="967" spans="1:15" hidden="1" x14ac:dyDescent="0.3">
      <c r="A967">
        <v>14</v>
      </c>
      <c r="B967" s="1" t="s">
        <v>9562</v>
      </c>
      <c r="C967">
        <v>1401</v>
      </c>
      <c r="D967" s="1" t="s">
        <v>9563</v>
      </c>
      <c r="E967">
        <v>140103</v>
      </c>
      <c r="F967" s="1" t="s">
        <v>15196</v>
      </c>
      <c r="G967">
        <v>140103035</v>
      </c>
      <c r="H967">
        <v>35</v>
      </c>
      <c r="I967" s="1" t="s">
        <v>15345</v>
      </c>
      <c r="J967" s="1" t="s">
        <v>15346</v>
      </c>
      <c r="K967" s="1" t="s">
        <v>15347</v>
      </c>
      <c r="L967" s="1" t="s">
        <v>15348</v>
      </c>
      <c r="M967" s="1" t="s">
        <v>15349</v>
      </c>
      <c r="N967" s="1">
        <f>+Categorias[[#This Row],[Id_producto]]</f>
        <v>140103</v>
      </c>
      <c r="O967" s="1">
        <f>+Categorias[[#This Row],[Id_categoría]]</f>
        <v>140103035</v>
      </c>
    </row>
    <row r="968" spans="1:15" hidden="1" x14ac:dyDescent="0.3">
      <c r="A968">
        <v>14</v>
      </c>
      <c r="B968" s="1" t="s">
        <v>9562</v>
      </c>
      <c r="C968">
        <v>1401</v>
      </c>
      <c r="D968" s="1" t="s">
        <v>9563</v>
      </c>
      <c r="E968">
        <v>140103</v>
      </c>
      <c r="F968" s="1" t="s">
        <v>15196</v>
      </c>
      <c r="G968">
        <v>140103036</v>
      </c>
      <c r="H968">
        <v>36</v>
      </c>
      <c r="I968" s="1" t="s">
        <v>15350</v>
      </c>
      <c r="J968" s="1" t="s">
        <v>15351</v>
      </c>
      <c r="K968" s="1" t="s">
        <v>15352</v>
      </c>
      <c r="L968" s="1" t="s">
        <v>15353</v>
      </c>
      <c r="M968" s="1" t="s">
        <v>15354</v>
      </c>
      <c r="N968" s="1">
        <f>+Categorias[[#This Row],[Id_producto]]</f>
        <v>140103</v>
      </c>
      <c r="O968" s="1">
        <f>+Categorias[[#This Row],[Id_categoría]]</f>
        <v>140103036</v>
      </c>
    </row>
    <row r="969" spans="1:15" hidden="1" x14ac:dyDescent="0.3">
      <c r="A969">
        <v>14</v>
      </c>
      <c r="B969" s="1" t="s">
        <v>9562</v>
      </c>
      <c r="C969">
        <v>1401</v>
      </c>
      <c r="D969" s="1" t="s">
        <v>9563</v>
      </c>
      <c r="E969">
        <v>140103</v>
      </c>
      <c r="F969" s="1" t="s">
        <v>15196</v>
      </c>
      <c r="G969">
        <v>140103037</v>
      </c>
      <c r="H969">
        <v>37</v>
      </c>
      <c r="I969" s="1" t="s">
        <v>15355</v>
      </c>
      <c r="J969" s="1" t="s">
        <v>15356</v>
      </c>
      <c r="K969" s="1" t="s">
        <v>15357</v>
      </c>
      <c r="L969" s="1" t="s">
        <v>15358</v>
      </c>
      <c r="M969" s="1" t="s">
        <v>15359</v>
      </c>
      <c r="N969" s="1">
        <f>+Categorias[[#This Row],[Id_producto]]</f>
        <v>140103</v>
      </c>
      <c r="O969" s="1">
        <f>+Categorias[[#This Row],[Id_categoría]]</f>
        <v>140103037</v>
      </c>
    </row>
    <row r="970" spans="1:15" hidden="1" x14ac:dyDescent="0.3">
      <c r="A970">
        <v>14</v>
      </c>
      <c r="B970" s="1" t="s">
        <v>9562</v>
      </c>
      <c r="C970">
        <v>1401</v>
      </c>
      <c r="D970" s="1" t="s">
        <v>9563</v>
      </c>
      <c r="E970">
        <v>140103</v>
      </c>
      <c r="F970" s="1" t="s">
        <v>15196</v>
      </c>
      <c r="G970">
        <v>140103038</v>
      </c>
      <c r="H970">
        <v>38</v>
      </c>
      <c r="I970" s="1" t="s">
        <v>15360</v>
      </c>
      <c r="J970" s="1" t="s">
        <v>15361</v>
      </c>
      <c r="K970" s="1" t="s">
        <v>15362</v>
      </c>
      <c r="L970" s="1" t="s">
        <v>15363</v>
      </c>
      <c r="M970" s="1" t="s">
        <v>15364</v>
      </c>
      <c r="N970" s="1">
        <f>+Categorias[[#This Row],[Id_producto]]</f>
        <v>140103</v>
      </c>
      <c r="O970" s="1">
        <f>+Categorias[[#This Row],[Id_categoría]]</f>
        <v>140103038</v>
      </c>
    </row>
    <row r="971" spans="1:15" hidden="1" x14ac:dyDescent="0.3">
      <c r="A971">
        <v>14</v>
      </c>
      <c r="B971" s="1" t="s">
        <v>9562</v>
      </c>
      <c r="C971">
        <v>1401</v>
      </c>
      <c r="D971" s="1" t="s">
        <v>9563</v>
      </c>
      <c r="E971">
        <v>140103</v>
      </c>
      <c r="F971" s="1" t="s">
        <v>15196</v>
      </c>
      <c r="G971">
        <v>140103039</v>
      </c>
      <c r="H971">
        <v>39</v>
      </c>
      <c r="I971" s="1" t="s">
        <v>15365</v>
      </c>
      <c r="J971" s="1" t="s">
        <v>15366</v>
      </c>
      <c r="K971" s="1" t="s">
        <v>15367</v>
      </c>
      <c r="L971" s="1" t="s">
        <v>15368</v>
      </c>
      <c r="M971" s="1" t="s">
        <v>15369</v>
      </c>
      <c r="N971" s="1">
        <f>+Categorias[[#This Row],[Id_producto]]</f>
        <v>140103</v>
      </c>
      <c r="O971" s="1">
        <f>+Categorias[[#This Row],[Id_categoría]]</f>
        <v>140103039</v>
      </c>
    </row>
    <row r="972" spans="1:15" hidden="1" x14ac:dyDescent="0.3">
      <c r="A972">
        <v>14</v>
      </c>
      <c r="B972" s="1" t="s">
        <v>9562</v>
      </c>
      <c r="C972">
        <v>1401</v>
      </c>
      <c r="D972" s="1" t="s">
        <v>9563</v>
      </c>
      <c r="E972">
        <v>140103</v>
      </c>
      <c r="F972" s="1" t="s">
        <v>15196</v>
      </c>
      <c r="G972">
        <v>140103040</v>
      </c>
      <c r="H972">
        <v>40</v>
      </c>
      <c r="I972" s="1" t="s">
        <v>15370</v>
      </c>
      <c r="J972" s="1" t="s">
        <v>15371</v>
      </c>
      <c r="K972" s="1" t="s">
        <v>15372</v>
      </c>
      <c r="L972" s="1" t="s">
        <v>15373</v>
      </c>
      <c r="M972" s="1" t="s">
        <v>15374</v>
      </c>
      <c r="N972" s="1">
        <f>+Categorias[[#This Row],[Id_producto]]</f>
        <v>140103</v>
      </c>
      <c r="O972" s="1">
        <f>+Categorias[[#This Row],[Id_categoría]]</f>
        <v>140103040</v>
      </c>
    </row>
    <row r="973" spans="1:15" hidden="1" x14ac:dyDescent="0.3">
      <c r="A973">
        <v>14</v>
      </c>
      <c r="B973" s="1" t="s">
        <v>9562</v>
      </c>
      <c r="C973">
        <v>1401</v>
      </c>
      <c r="D973" s="1" t="s">
        <v>9563</v>
      </c>
      <c r="E973">
        <v>140103</v>
      </c>
      <c r="F973" s="1" t="s">
        <v>15196</v>
      </c>
      <c r="G973">
        <v>140103041</v>
      </c>
      <c r="H973">
        <v>41</v>
      </c>
      <c r="I973" s="1" t="s">
        <v>15375</v>
      </c>
      <c r="J973" s="1" t="s">
        <v>15376</v>
      </c>
      <c r="K973" s="1" t="s">
        <v>15377</v>
      </c>
      <c r="L973" s="1" t="s">
        <v>15378</v>
      </c>
      <c r="M973" s="1" t="s">
        <v>15379</v>
      </c>
      <c r="N973" s="1">
        <f>+Categorias[[#This Row],[Id_producto]]</f>
        <v>140103</v>
      </c>
      <c r="O973" s="1">
        <f>+Categorias[[#This Row],[Id_categoría]]</f>
        <v>140103041</v>
      </c>
    </row>
    <row r="974" spans="1:15" hidden="1" x14ac:dyDescent="0.3">
      <c r="A974">
        <v>14</v>
      </c>
      <c r="B974" s="1" t="s">
        <v>9562</v>
      </c>
      <c r="C974">
        <v>1401</v>
      </c>
      <c r="D974" s="1" t="s">
        <v>9563</v>
      </c>
      <c r="E974">
        <v>140104</v>
      </c>
      <c r="F974" s="1" t="s">
        <v>15380</v>
      </c>
      <c r="G974">
        <v>140104005</v>
      </c>
      <c r="H974">
        <v>5</v>
      </c>
      <c r="I974" s="1" t="s">
        <v>15381</v>
      </c>
      <c r="J974" s="1" t="s">
        <v>15382</v>
      </c>
      <c r="K974" s="1" t="s">
        <v>15383</v>
      </c>
      <c r="L974" s="1" t="s">
        <v>15384</v>
      </c>
      <c r="M974" s="1" t="s">
        <v>15385</v>
      </c>
      <c r="N974" s="1">
        <f>+Categorias[[#This Row],[Id_producto]]</f>
        <v>140104</v>
      </c>
      <c r="O974" s="1">
        <f>+Categorias[[#This Row],[Id_categoría]]</f>
        <v>140104005</v>
      </c>
    </row>
    <row r="975" spans="1:15" hidden="1" x14ac:dyDescent="0.3">
      <c r="A975">
        <v>14</v>
      </c>
      <c r="B975" s="1" t="s">
        <v>9562</v>
      </c>
      <c r="C975">
        <v>1401</v>
      </c>
      <c r="D975" s="1" t="s">
        <v>9563</v>
      </c>
      <c r="E975">
        <v>140104</v>
      </c>
      <c r="F975" s="1" t="s">
        <v>15380</v>
      </c>
      <c r="G975">
        <v>140104006</v>
      </c>
      <c r="H975">
        <v>6</v>
      </c>
      <c r="I975" s="1" t="s">
        <v>15386</v>
      </c>
      <c r="J975" s="1" t="s">
        <v>15387</v>
      </c>
      <c r="K975" s="1" t="s">
        <v>15388</v>
      </c>
      <c r="L975" s="1" t="s">
        <v>15389</v>
      </c>
      <c r="M975" s="1" t="s">
        <v>15390</v>
      </c>
      <c r="N975" s="1">
        <f>+Categorias[[#This Row],[Id_producto]]</f>
        <v>140104</v>
      </c>
      <c r="O975" s="1">
        <f>+Categorias[[#This Row],[Id_categoría]]</f>
        <v>140104006</v>
      </c>
    </row>
    <row r="976" spans="1:15" hidden="1" x14ac:dyDescent="0.3">
      <c r="A976">
        <v>14</v>
      </c>
      <c r="B976" s="1" t="s">
        <v>9562</v>
      </c>
      <c r="C976">
        <v>1401</v>
      </c>
      <c r="D976" s="1" t="s">
        <v>9563</v>
      </c>
      <c r="E976">
        <v>140104</v>
      </c>
      <c r="F976" s="1" t="s">
        <v>15380</v>
      </c>
      <c r="G976">
        <v>140104007</v>
      </c>
      <c r="H976">
        <v>7</v>
      </c>
      <c r="I976" s="1" t="s">
        <v>15391</v>
      </c>
      <c r="J976" s="1" t="s">
        <v>15392</v>
      </c>
      <c r="K976" s="1" t="s">
        <v>15393</v>
      </c>
      <c r="L976" s="1" t="s">
        <v>15394</v>
      </c>
      <c r="M976" s="1" t="s">
        <v>15395</v>
      </c>
      <c r="N976" s="1">
        <f>+Categorias[[#This Row],[Id_producto]]</f>
        <v>140104</v>
      </c>
      <c r="O976" s="1">
        <f>+Categorias[[#This Row],[Id_categoría]]</f>
        <v>140104007</v>
      </c>
    </row>
    <row r="977" spans="1:15" hidden="1" x14ac:dyDescent="0.3">
      <c r="A977">
        <v>14</v>
      </c>
      <c r="B977" s="1" t="s">
        <v>9562</v>
      </c>
      <c r="C977">
        <v>1401</v>
      </c>
      <c r="D977" s="1" t="s">
        <v>9563</v>
      </c>
      <c r="E977">
        <v>140104</v>
      </c>
      <c r="F977" s="1" t="s">
        <v>15380</v>
      </c>
      <c r="G977">
        <v>140104008</v>
      </c>
      <c r="H977">
        <v>8</v>
      </c>
      <c r="I977" s="1" t="s">
        <v>15396</v>
      </c>
      <c r="J977" s="1" t="s">
        <v>15397</v>
      </c>
      <c r="K977" s="1" t="s">
        <v>15398</v>
      </c>
      <c r="L977" s="1" t="s">
        <v>15399</v>
      </c>
      <c r="M977" s="1" t="s">
        <v>15400</v>
      </c>
      <c r="N977" s="1">
        <f>+Categorias[[#This Row],[Id_producto]]</f>
        <v>140104</v>
      </c>
      <c r="O977" s="1">
        <f>+Categorias[[#This Row],[Id_categoría]]</f>
        <v>140104008</v>
      </c>
    </row>
    <row r="978" spans="1:15" hidden="1" x14ac:dyDescent="0.3">
      <c r="A978">
        <v>14</v>
      </c>
      <c r="B978" s="1" t="s">
        <v>9562</v>
      </c>
      <c r="C978">
        <v>1401</v>
      </c>
      <c r="D978" s="1" t="s">
        <v>9563</v>
      </c>
      <c r="E978">
        <v>140104</v>
      </c>
      <c r="F978" s="1" t="s">
        <v>15380</v>
      </c>
      <c r="G978">
        <v>140104009</v>
      </c>
      <c r="H978">
        <v>9</v>
      </c>
      <c r="I978" s="1" t="s">
        <v>15401</v>
      </c>
      <c r="J978" s="1" t="s">
        <v>15402</v>
      </c>
      <c r="K978" s="1" t="s">
        <v>15403</v>
      </c>
      <c r="L978" s="1" t="s">
        <v>15404</v>
      </c>
      <c r="M978" s="1" t="s">
        <v>15405</v>
      </c>
      <c r="N978" s="1">
        <f>+Categorias[[#This Row],[Id_producto]]</f>
        <v>140104</v>
      </c>
      <c r="O978" s="1">
        <f>+Categorias[[#This Row],[Id_categoría]]</f>
        <v>140104009</v>
      </c>
    </row>
    <row r="979" spans="1:15" hidden="1" x14ac:dyDescent="0.3">
      <c r="A979">
        <v>14</v>
      </c>
      <c r="B979" s="1" t="s">
        <v>9562</v>
      </c>
      <c r="C979">
        <v>1401</v>
      </c>
      <c r="D979" s="1" t="s">
        <v>9563</v>
      </c>
      <c r="E979">
        <v>140104</v>
      </c>
      <c r="F979" s="1" t="s">
        <v>15380</v>
      </c>
      <c r="G979">
        <v>140104010</v>
      </c>
      <c r="H979">
        <v>10</v>
      </c>
      <c r="I979" s="1" t="s">
        <v>15406</v>
      </c>
      <c r="J979" s="1" t="s">
        <v>15407</v>
      </c>
      <c r="K979" s="1" t="s">
        <v>15408</v>
      </c>
      <c r="L979" s="1" t="s">
        <v>15409</v>
      </c>
      <c r="M979" s="1" t="s">
        <v>15410</v>
      </c>
      <c r="N979" s="1">
        <f>+Categorias[[#This Row],[Id_producto]]</f>
        <v>140104</v>
      </c>
      <c r="O979" s="1">
        <f>+Categorias[[#This Row],[Id_categoría]]</f>
        <v>140104010</v>
      </c>
    </row>
    <row r="980" spans="1:15" hidden="1" x14ac:dyDescent="0.3">
      <c r="A980">
        <v>14</v>
      </c>
      <c r="B980" s="1" t="s">
        <v>9562</v>
      </c>
      <c r="C980">
        <v>1401</v>
      </c>
      <c r="D980" s="1" t="s">
        <v>9563</v>
      </c>
      <c r="E980">
        <v>140104</v>
      </c>
      <c r="F980" s="1" t="s">
        <v>15380</v>
      </c>
      <c r="G980">
        <v>140104011</v>
      </c>
      <c r="H980">
        <v>11</v>
      </c>
      <c r="I980" s="1" t="s">
        <v>15411</v>
      </c>
      <c r="J980" s="1" t="s">
        <v>15412</v>
      </c>
      <c r="K980" s="1" t="s">
        <v>15413</v>
      </c>
      <c r="L980" s="1" t="s">
        <v>15414</v>
      </c>
      <c r="M980" s="1" t="s">
        <v>15415</v>
      </c>
      <c r="N980" s="1">
        <f>+Categorias[[#This Row],[Id_producto]]</f>
        <v>140104</v>
      </c>
      <c r="O980" s="1">
        <f>+Categorias[[#This Row],[Id_categoría]]</f>
        <v>140104011</v>
      </c>
    </row>
    <row r="981" spans="1:15" hidden="1" x14ac:dyDescent="0.3">
      <c r="A981">
        <v>14</v>
      </c>
      <c r="B981" s="1" t="s">
        <v>9562</v>
      </c>
      <c r="C981">
        <v>1401</v>
      </c>
      <c r="D981" s="1" t="s">
        <v>9563</v>
      </c>
      <c r="E981">
        <v>140104</v>
      </c>
      <c r="F981" s="1" t="s">
        <v>15380</v>
      </c>
      <c r="G981">
        <v>140104012</v>
      </c>
      <c r="H981">
        <v>12</v>
      </c>
      <c r="I981" s="1" t="s">
        <v>15416</v>
      </c>
      <c r="J981" s="1" t="s">
        <v>15417</v>
      </c>
      <c r="K981" s="1" t="s">
        <v>15418</v>
      </c>
      <c r="L981" s="1" t="s">
        <v>15419</v>
      </c>
      <c r="M981" s="1" t="s">
        <v>15420</v>
      </c>
      <c r="N981" s="1">
        <f>+Categorias[[#This Row],[Id_producto]]</f>
        <v>140104</v>
      </c>
      <c r="O981" s="1">
        <f>+Categorias[[#This Row],[Id_categoría]]</f>
        <v>140104012</v>
      </c>
    </row>
    <row r="982" spans="1:15" hidden="1" x14ac:dyDescent="0.3">
      <c r="A982">
        <v>14</v>
      </c>
      <c r="B982" s="1" t="s">
        <v>9562</v>
      </c>
      <c r="C982">
        <v>1401</v>
      </c>
      <c r="D982" s="1" t="s">
        <v>9563</v>
      </c>
      <c r="E982">
        <v>140104</v>
      </c>
      <c r="F982" s="1" t="s">
        <v>15380</v>
      </c>
      <c r="G982">
        <v>140104013</v>
      </c>
      <c r="H982">
        <v>13</v>
      </c>
      <c r="I982" s="1" t="s">
        <v>15421</v>
      </c>
      <c r="J982" s="1" t="s">
        <v>15422</v>
      </c>
      <c r="K982" s="1" t="s">
        <v>15423</v>
      </c>
      <c r="L982" s="1" t="s">
        <v>15424</v>
      </c>
      <c r="M982" s="1" t="s">
        <v>15425</v>
      </c>
      <c r="N982" s="1">
        <f>+Categorias[[#This Row],[Id_producto]]</f>
        <v>140104</v>
      </c>
      <c r="O982" s="1">
        <f>+Categorias[[#This Row],[Id_categoría]]</f>
        <v>140104013</v>
      </c>
    </row>
    <row r="983" spans="1:15" hidden="1" x14ac:dyDescent="0.3">
      <c r="A983">
        <v>14</v>
      </c>
      <c r="B983" s="1" t="s">
        <v>9562</v>
      </c>
      <c r="C983">
        <v>1401</v>
      </c>
      <c r="D983" s="1" t="s">
        <v>9563</v>
      </c>
      <c r="E983">
        <v>140104</v>
      </c>
      <c r="F983" s="1" t="s">
        <v>15380</v>
      </c>
      <c r="G983">
        <v>140104014</v>
      </c>
      <c r="H983">
        <v>14</v>
      </c>
      <c r="I983" s="1" t="s">
        <v>15426</v>
      </c>
      <c r="J983" s="1" t="s">
        <v>15427</v>
      </c>
      <c r="K983" s="1" t="s">
        <v>15428</v>
      </c>
      <c r="L983" s="1" t="s">
        <v>15429</v>
      </c>
      <c r="M983" s="1" t="s">
        <v>15430</v>
      </c>
      <c r="N983" s="1">
        <f>+Categorias[[#This Row],[Id_producto]]</f>
        <v>140104</v>
      </c>
      <c r="O983" s="1">
        <f>+Categorias[[#This Row],[Id_categoría]]</f>
        <v>140104014</v>
      </c>
    </row>
    <row r="984" spans="1:15" hidden="1" x14ac:dyDescent="0.3">
      <c r="A984">
        <v>14</v>
      </c>
      <c r="B984" s="1" t="s">
        <v>9562</v>
      </c>
      <c r="C984">
        <v>1401</v>
      </c>
      <c r="D984" s="1" t="s">
        <v>9563</v>
      </c>
      <c r="E984">
        <v>140104</v>
      </c>
      <c r="F984" s="1" t="s">
        <v>15380</v>
      </c>
      <c r="G984">
        <v>140104015</v>
      </c>
      <c r="H984">
        <v>15</v>
      </c>
      <c r="I984" s="1" t="s">
        <v>15431</v>
      </c>
      <c r="J984" s="1" t="s">
        <v>15432</v>
      </c>
      <c r="K984" s="1" t="s">
        <v>15433</v>
      </c>
      <c r="L984" s="1" t="s">
        <v>15434</v>
      </c>
      <c r="M984" s="1" t="s">
        <v>15435</v>
      </c>
      <c r="N984" s="1">
        <f>+Categorias[[#This Row],[Id_producto]]</f>
        <v>140104</v>
      </c>
      <c r="O984" s="1">
        <f>+Categorias[[#This Row],[Id_categoría]]</f>
        <v>140104015</v>
      </c>
    </row>
    <row r="985" spans="1:15" hidden="1" x14ac:dyDescent="0.3">
      <c r="A985">
        <v>14</v>
      </c>
      <c r="B985" s="1" t="s">
        <v>9562</v>
      </c>
      <c r="C985">
        <v>1401</v>
      </c>
      <c r="D985" s="1" t="s">
        <v>9563</v>
      </c>
      <c r="E985">
        <v>140104</v>
      </c>
      <c r="F985" s="1" t="s">
        <v>15380</v>
      </c>
      <c r="G985">
        <v>140104016</v>
      </c>
      <c r="H985">
        <v>16</v>
      </c>
      <c r="I985" s="1" t="s">
        <v>15436</v>
      </c>
      <c r="J985" s="1" t="s">
        <v>15437</v>
      </c>
      <c r="K985" s="1" t="s">
        <v>15438</v>
      </c>
      <c r="L985" s="1" t="s">
        <v>15439</v>
      </c>
      <c r="M985" s="1" t="s">
        <v>15440</v>
      </c>
      <c r="N985" s="1">
        <f>+Categorias[[#This Row],[Id_producto]]</f>
        <v>140104</v>
      </c>
      <c r="O985" s="1">
        <f>+Categorias[[#This Row],[Id_categoría]]</f>
        <v>140104016</v>
      </c>
    </row>
    <row r="986" spans="1:15" hidden="1" x14ac:dyDescent="0.3">
      <c r="A986">
        <v>14</v>
      </c>
      <c r="B986" s="1" t="s">
        <v>9562</v>
      </c>
      <c r="C986">
        <v>1401</v>
      </c>
      <c r="D986" s="1" t="s">
        <v>9563</v>
      </c>
      <c r="E986">
        <v>140104</v>
      </c>
      <c r="F986" s="1" t="s">
        <v>15380</v>
      </c>
      <c r="G986">
        <v>140104017</v>
      </c>
      <c r="H986">
        <v>17</v>
      </c>
      <c r="I986" s="1" t="s">
        <v>15441</v>
      </c>
      <c r="J986" s="1" t="s">
        <v>15442</v>
      </c>
      <c r="K986" s="1" t="s">
        <v>15443</v>
      </c>
      <c r="L986" s="1" t="s">
        <v>15444</v>
      </c>
      <c r="M986" s="1" t="s">
        <v>15445</v>
      </c>
      <c r="N986" s="1">
        <f>+Categorias[[#This Row],[Id_producto]]</f>
        <v>140104</v>
      </c>
      <c r="O986" s="1">
        <f>+Categorias[[#This Row],[Id_categoría]]</f>
        <v>140104017</v>
      </c>
    </row>
    <row r="987" spans="1:15" hidden="1" x14ac:dyDescent="0.3">
      <c r="A987">
        <v>14</v>
      </c>
      <c r="B987" s="1" t="s">
        <v>9562</v>
      </c>
      <c r="C987">
        <v>1401</v>
      </c>
      <c r="D987" s="1" t="s">
        <v>9563</v>
      </c>
      <c r="E987">
        <v>140104</v>
      </c>
      <c r="F987" s="1" t="s">
        <v>15380</v>
      </c>
      <c r="G987">
        <v>140104018</v>
      </c>
      <c r="H987">
        <v>18</v>
      </c>
      <c r="I987" s="1" t="s">
        <v>15446</v>
      </c>
      <c r="J987" s="1" t="s">
        <v>15447</v>
      </c>
      <c r="K987" s="1" t="s">
        <v>15448</v>
      </c>
      <c r="L987" s="1" t="s">
        <v>15449</v>
      </c>
      <c r="M987" s="1" t="s">
        <v>15450</v>
      </c>
      <c r="N987" s="1">
        <f>+Categorias[[#This Row],[Id_producto]]</f>
        <v>140104</v>
      </c>
      <c r="O987" s="1">
        <f>+Categorias[[#This Row],[Id_categoría]]</f>
        <v>140104018</v>
      </c>
    </row>
    <row r="988" spans="1:15" hidden="1" x14ac:dyDescent="0.3">
      <c r="A988">
        <v>14</v>
      </c>
      <c r="B988" s="1" t="s">
        <v>9562</v>
      </c>
      <c r="C988">
        <v>1401</v>
      </c>
      <c r="D988" s="1" t="s">
        <v>9563</v>
      </c>
      <c r="E988">
        <v>140104</v>
      </c>
      <c r="F988" s="1" t="s">
        <v>15380</v>
      </c>
      <c r="G988">
        <v>140104019</v>
      </c>
      <c r="H988">
        <v>19</v>
      </c>
      <c r="I988" s="1" t="s">
        <v>15451</v>
      </c>
      <c r="J988" s="1" t="s">
        <v>15452</v>
      </c>
      <c r="K988" s="1" t="s">
        <v>15453</v>
      </c>
      <c r="L988" s="1" t="s">
        <v>15454</v>
      </c>
      <c r="M988" s="1" t="s">
        <v>15455</v>
      </c>
      <c r="N988" s="1">
        <f>+Categorias[[#This Row],[Id_producto]]</f>
        <v>140104</v>
      </c>
      <c r="O988" s="1">
        <f>+Categorias[[#This Row],[Id_categoría]]</f>
        <v>140104019</v>
      </c>
    </row>
    <row r="989" spans="1:15" hidden="1" x14ac:dyDescent="0.3">
      <c r="A989">
        <v>14</v>
      </c>
      <c r="B989" s="1" t="s">
        <v>9562</v>
      </c>
      <c r="C989">
        <v>1401</v>
      </c>
      <c r="D989" s="1" t="s">
        <v>9563</v>
      </c>
      <c r="E989">
        <v>140105</v>
      </c>
      <c r="F989" s="1" t="s">
        <v>15456</v>
      </c>
      <c r="G989">
        <v>140105005</v>
      </c>
      <c r="H989">
        <v>5</v>
      </c>
      <c r="I989" s="1" t="s">
        <v>15457</v>
      </c>
      <c r="J989" s="1" t="s">
        <v>15458</v>
      </c>
      <c r="K989" s="1" t="s">
        <v>15459</v>
      </c>
      <c r="L989" s="1" t="s">
        <v>15460</v>
      </c>
      <c r="M989" s="1" t="s">
        <v>15461</v>
      </c>
      <c r="N989" s="1">
        <f>+Categorias[[#This Row],[Id_producto]]</f>
        <v>140105</v>
      </c>
      <c r="O989" s="1">
        <f>+Categorias[[#This Row],[Id_categoría]]</f>
        <v>140105005</v>
      </c>
    </row>
    <row r="990" spans="1:15" hidden="1" x14ac:dyDescent="0.3">
      <c r="A990">
        <v>14</v>
      </c>
      <c r="B990" s="1" t="s">
        <v>9562</v>
      </c>
      <c r="C990">
        <v>1401</v>
      </c>
      <c r="D990" s="1" t="s">
        <v>9563</v>
      </c>
      <c r="E990">
        <v>140105</v>
      </c>
      <c r="F990" s="1" t="s">
        <v>15456</v>
      </c>
      <c r="G990">
        <v>140105006</v>
      </c>
      <c r="H990">
        <v>6</v>
      </c>
      <c r="I990" s="1" t="s">
        <v>15462</v>
      </c>
      <c r="J990" s="1" t="s">
        <v>15463</v>
      </c>
      <c r="K990" s="1" t="s">
        <v>15464</v>
      </c>
      <c r="L990" s="1" t="s">
        <v>15465</v>
      </c>
      <c r="M990" s="1" t="s">
        <v>15466</v>
      </c>
      <c r="N990" s="1">
        <f>+Categorias[[#This Row],[Id_producto]]</f>
        <v>140105</v>
      </c>
      <c r="O990" s="1">
        <f>+Categorias[[#This Row],[Id_categoría]]</f>
        <v>140105006</v>
      </c>
    </row>
    <row r="991" spans="1:15" hidden="1" x14ac:dyDescent="0.3">
      <c r="A991">
        <v>14</v>
      </c>
      <c r="B991" s="1" t="s">
        <v>9562</v>
      </c>
      <c r="C991">
        <v>1401</v>
      </c>
      <c r="D991" s="1" t="s">
        <v>9563</v>
      </c>
      <c r="E991">
        <v>140105</v>
      </c>
      <c r="F991" s="1" t="s">
        <v>15456</v>
      </c>
      <c r="G991">
        <v>140105007</v>
      </c>
      <c r="H991">
        <v>7</v>
      </c>
      <c r="I991" s="1" t="s">
        <v>15467</v>
      </c>
      <c r="J991" s="1" t="s">
        <v>15468</v>
      </c>
      <c r="K991" s="1" t="s">
        <v>15469</v>
      </c>
      <c r="L991" s="1" t="s">
        <v>15470</v>
      </c>
      <c r="M991" s="1" t="s">
        <v>15471</v>
      </c>
      <c r="N991" s="1">
        <f>+Categorias[[#This Row],[Id_producto]]</f>
        <v>140105</v>
      </c>
      <c r="O991" s="1">
        <f>+Categorias[[#This Row],[Id_categoría]]</f>
        <v>140105007</v>
      </c>
    </row>
    <row r="992" spans="1:15" hidden="1" x14ac:dyDescent="0.3">
      <c r="A992">
        <v>14</v>
      </c>
      <c r="B992" s="1" t="s">
        <v>9562</v>
      </c>
      <c r="C992">
        <v>1401</v>
      </c>
      <c r="D992" s="1" t="s">
        <v>9563</v>
      </c>
      <c r="E992">
        <v>140105</v>
      </c>
      <c r="F992" s="1" t="s">
        <v>15456</v>
      </c>
      <c r="G992">
        <v>140105008</v>
      </c>
      <c r="H992">
        <v>8</v>
      </c>
      <c r="I992" s="1" t="s">
        <v>15472</v>
      </c>
      <c r="J992" s="1" t="s">
        <v>15473</v>
      </c>
      <c r="K992" s="1" t="s">
        <v>15474</v>
      </c>
      <c r="L992" s="1" t="s">
        <v>15475</v>
      </c>
      <c r="M992" s="1" t="s">
        <v>15476</v>
      </c>
      <c r="N992" s="1">
        <f>+Categorias[[#This Row],[Id_producto]]</f>
        <v>140105</v>
      </c>
      <c r="O992" s="1">
        <f>+Categorias[[#This Row],[Id_categoría]]</f>
        <v>140105008</v>
      </c>
    </row>
    <row r="993" spans="1:15" hidden="1" x14ac:dyDescent="0.3">
      <c r="A993">
        <v>14</v>
      </c>
      <c r="B993" s="1" t="s">
        <v>9562</v>
      </c>
      <c r="C993">
        <v>1401</v>
      </c>
      <c r="D993" s="1" t="s">
        <v>9563</v>
      </c>
      <c r="E993">
        <v>140105</v>
      </c>
      <c r="F993" s="1" t="s">
        <v>15456</v>
      </c>
      <c r="G993">
        <v>140105009</v>
      </c>
      <c r="H993">
        <v>9</v>
      </c>
      <c r="I993" s="1" t="s">
        <v>15477</v>
      </c>
      <c r="J993" s="1" t="s">
        <v>15478</v>
      </c>
      <c r="K993" s="1" t="s">
        <v>15479</v>
      </c>
      <c r="L993" s="1" t="s">
        <v>15480</v>
      </c>
      <c r="M993" s="1" t="s">
        <v>15481</v>
      </c>
      <c r="N993" s="1">
        <f>+Categorias[[#This Row],[Id_producto]]</f>
        <v>140105</v>
      </c>
      <c r="O993" s="1">
        <f>+Categorias[[#This Row],[Id_categoría]]</f>
        <v>140105009</v>
      </c>
    </row>
    <row r="994" spans="1:15" hidden="1" x14ac:dyDescent="0.3">
      <c r="A994">
        <v>14</v>
      </c>
      <c r="B994" s="1" t="s">
        <v>9562</v>
      </c>
      <c r="C994">
        <v>1401</v>
      </c>
      <c r="D994" s="1" t="s">
        <v>9563</v>
      </c>
      <c r="E994">
        <v>140105</v>
      </c>
      <c r="F994" s="1" t="s">
        <v>15456</v>
      </c>
      <c r="G994">
        <v>140105010</v>
      </c>
      <c r="H994">
        <v>10</v>
      </c>
      <c r="I994" s="1" t="s">
        <v>15482</v>
      </c>
      <c r="J994" s="1" t="s">
        <v>15483</v>
      </c>
      <c r="K994" s="1" t="s">
        <v>15484</v>
      </c>
      <c r="L994" s="1" t="s">
        <v>15485</v>
      </c>
      <c r="M994" s="1" t="s">
        <v>15486</v>
      </c>
      <c r="N994" s="1">
        <f>+Categorias[[#This Row],[Id_producto]]</f>
        <v>140105</v>
      </c>
      <c r="O994" s="1">
        <f>+Categorias[[#This Row],[Id_categoría]]</f>
        <v>140105010</v>
      </c>
    </row>
    <row r="995" spans="1:15" hidden="1" x14ac:dyDescent="0.3">
      <c r="A995">
        <v>14</v>
      </c>
      <c r="B995" s="1" t="s">
        <v>9562</v>
      </c>
      <c r="C995">
        <v>1401</v>
      </c>
      <c r="D995" s="1" t="s">
        <v>9563</v>
      </c>
      <c r="E995">
        <v>140105</v>
      </c>
      <c r="F995" s="1" t="s">
        <v>15456</v>
      </c>
      <c r="G995">
        <v>140105011</v>
      </c>
      <c r="H995">
        <v>11</v>
      </c>
      <c r="I995" s="1" t="s">
        <v>15487</v>
      </c>
      <c r="J995" s="1" t="s">
        <v>15488</v>
      </c>
      <c r="K995" s="1" t="s">
        <v>15489</v>
      </c>
      <c r="L995" s="1" t="s">
        <v>15490</v>
      </c>
      <c r="M995" s="1" t="s">
        <v>15491</v>
      </c>
      <c r="N995" s="1">
        <f>+Categorias[[#This Row],[Id_producto]]</f>
        <v>140105</v>
      </c>
      <c r="O995" s="1">
        <f>+Categorias[[#This Row],[Id_categoría]]</f>
        <v>140105011</v>
      </c>
    </row>
    <row r="996" spans="1:15" hidden="1" x14ac:dyDescent="0.3">
      <c r="A996">
        <v>14</v>
      </c>
      <c r="B996" s="1" t="s">
        <v>9562</v>
      </c>
      <c r="C996">
        <v>1401</v>
      </c>
      <c r="D996" s="1" t="s">
        <v>9563</v>
      </c>
      <c r="E996">
        <v>140105</v>
      </c>
      <c r="F996" s="1" t="s">
        <v>15456</v>
      </c>
      <c r="G996">
        <v>140105012</v>
      </c>
      <c r="H996">
        <v>12</v>
      </c>
      <c r="I996" s="1" t="s">
        <v>15492</v>
      </c>
      <c r="J996" s="1" t="s">
        <v>15493</v>
      </c>
      <c r="K996" s="1" t="s">
        <v>15494</v>
      </c>
      <c r="L996" s="1" t="s">
        <v>15495</v>
      </c>
      <c r="M996" s="1" t="s">
        <v>15496</v>
      </c>
      <c r="N996" s="1">
        <f>+Categorias[[#This Row],[Id_producto]]</f>
        <v>140105</v>
      </c>
      <c r="O996" s="1">
        <f>+Categorias[[#This Row],[Id_categoría]]</f>
        <v>140105012</v>
      </c>
    </row>
    <row r="997" spans="1:15" hidden="1" x14ac:dyDescent="0.3">
      <c r="A997">
        <v>14</v>
      </c>
      <c r="B997" s="1" t="s">
        <v>9562</v>
      </c>
      <c r="C997">
        <v>1401</v>
      </c>
      <c r="D997" s="1" t="s">
        <v>9563</v>
      </c>
      <c r="E997">
        <v>140105</v>
      </c>
      <c r="F997" s="1" t="s">
        <v>15456</v>
      </c>
      <c r="G997">
        <v>140105013</v>
      </c>
      <c r="H997">
        <v>13</v>
      </c>
      <c r="I997" s="1" t="s">
        <v>15497</v>
      </c>
      <c r="J997" s="1" t="s">
        <v>15498</v>
      </c>
      <c r="K997" s="1" t="s">
        <v>15499</v>
      </c>
      <c r="L997" s="1" t="s">
        <v>15500</v>
      </c>
      <c r="M997" s="1" t="s">
        <v>15501</v>
      </c>
      <c r="N997" s="1">
        <f>+Categorias[[#This Row],[Id_producto]]</f>
        <v>140105</v>
      </c>
      <c r="O997" s="1">
        <f>+Categorias[[#This Row],[Id_categoría]]</f>
        <v>140105013</v>
      </c>
    </row>
    <row r="998" spans="1:15" hidden="1" x14ac:dyDescent="0.3">
      <c r="A998">
        <v>14</v>
      </c>
      <c r="B998" s="1" t="s">
        <v>9562</v>
      </c>
      <c r="C998">
        <v>1401</v>
      </c>
      <c r="D998" s="1" t="s">
        <v>9563</v>
      </c>
      <c r="E998">
        <v>140105</v>
      </c>
      <c r="F998" s="1" t="s">
        <v>15456</v>
      </c>
      <c r="G998">
        <v>140105014</v>
      </c>
      <c r="H998">
        <v>14</v>
      </c>
      <c r="I998" s="1" t="s">
        <v>15502</v>
      </c>
      <c r="J998" s="1" t="s">
        <v>15503</v>
      </c>
      <c r="K998" s="1" t="s">
        <v>15504</v>
      </c>
      <c r="L998" s="1" t="s">
        <v>15505</v>
      </c>
      <c r="M998" s="1" t="s">
        <v>15506</v>
      </c>
      <c r="N998" s="1">
        <f>+Categorias[[#This Row],[Id_producto]]</f>
        <v>140105</v>
      </c>
      <c r="O998" s="1">
        <f>+Categorias[[#This Row],[Id_categoría]]</f>
        <v>140105014</v>
      </c>
    </row>
    <row r="999" spans="1:15" hidden="1" x14ac:dyDescent="0.3">
      <c r="A999">
        <v>14</v>
      </c>
      <c r="B999" s="1" t="s">
        <v>9562</v>
      </c>
      <c r="C999">
        <v>1401</v>
      </c>
      <c r="D999" s="1" t="s">
        <v>9563</v>
      </c>
      <c r="E999">
        <v>140105</v>
      </c>
      <c r="F999" s="1" t="s">
        <v>15456</v>
      </c>
      <c r="G999">
        <v>140105015</v>
      </c>
      <c r="H999">
        <v>15</v>
      </c>
      <c r="I999" s="1" t="s">
        <v>15507</v>
      </c>
      <c r="J999" s="1" t="s">
        <v>15508</v>
      </c>
      <c r="K999" s="1" t="s">
        <v>15509</v>
      </c>
      <c r="L999" s="1" t="s">
        <v>15510</v>
      </c>
      <c r="M999" s="1" t="s">
        <v>15511</v>
      </c>
      <c r="N999" s="1">
        <f>+Categorias[[#This Row],[Id_producto]]</f>
        <v>140105</v>
      </c>
      <c r="O999" s="1">
        <f>+Categorias[[#This Row],[Id_categoría]]</f>
        <v>140105015</v>
      </c>
    </row>
    <row r="1000" spans="1:15" hidden="1" x14ac:dyDescent="0.3">
      <c r="A1000">
        <v>14</v>
      </c>
      <c r="B1000" s="1" t="s">
        <v>9562</v>
      </c>
      <c r="C1000">
        <v>1401</v>
      </c>
      <c r="D1000" s="1" t="s">
        <v>9563</v>
      </c>
      <c r="E1000">
        <v>140105</v>
      </c>
      <c r="F1000" s="1" t="s">
        <v>15456</v>
      </c>
      <c r="G1000">
        <v>140105016</v>
      </c>
      <c r="H1000">
        <v>16</v>
      </c>
      <c r="I1000" s="1" t="s">
        <v>15512</v>
      </c>
      <c r="J1000" s="1" t="s">
        <v>15513</v>
      </c>
      <c r="K1000" s="1" t="s">
        <v>15514</v>
      </c>
      <c r="L1000" s="1" t="s">
        <v>15515</v>
      </c>
      <c r="M1000" s="1" t="s">
        <v>15516</v>
      </c>
      <c r="N1000" s="1">
        <f>+Categorias[[#This Row],[Id_producto]]</f>
        <v>140105</v>
      </c>
      <c r="O1000" s="1">
        <f>+Categorias[[#This Row],[Id_categoría]]</f>
        <v>140105016</v>
      </c>
    </row>
    <row r="1001" spans="1:15" hidden="1" x14ac:dyDescent="0.3">
      <c r="A1001">
        <v>14</v>
      </c>
      <c r="B1001" s="1" t="s">
        <v>9562</v>
      </c>
      <c r="C1001">
        <v>1401</v>
      </c>
      <c r="D1001" s="1" t="s">
        <v>9563</v>
      </c>
      <c r="E1001">
        <v>140105</v>
      </c>
      <c r="F1001" s="1" t="s">
        <v>15456</v>
      </c>
      <c r="G1001">
        <v>140105017</v>
      </c>
      <c r="H1001">
        <v>17</v>
      </c>
      <c r="I1001" s="1" t="s">
        <v>15517</v>
      </c>
      <c r="J1001" s="1" t="s">
        <v>15518</v>
      </c>
      <c r="K1001" s="1" t="s">
        <v>15519</v>
      </c>
      <c r="L1001" s="1" t="s">
        <v>15520</v>
      </c>
      <c r="M1001" s="1" t="s">
        <v>15521</v>
      </c>
      <c r="N1001" s="1">
        <f>+Categorias[[#This Row],[Id_producto]]</f>
        <v>140105</v>
      </c>
      <c r="O1001" s="1">
        <f>+Categorias[[#This Row],[Id_categoría]]</f>
        <v>140105017</v>
      </c>
    </row>
    <row r="1002" spans="1:15" hidden="1" x14ac:dyDescent="0.3">
      <c r="A1002">
        <v>14</v>
      </c>
      <c r="B1002" s="1" t="s">
        <v>9562</v>
      </c>
      <c r="C1002">
        <v>1401</v>
      </c>
      <c r="D1002" s="1" t="s">
        <v>9563</v>
      </c>
      <c r="E1002">
        <v>140105</v>
      </c>
      <c r="F1002" s="1" t="s">
        <v>15456</v>
      </c>
      <c r="G1002">
        <v>140105018</v>
      </c>
      <c r="H1002">
        <v>18</v>
      </c>
      <c r="I1002" s="1" t="s">
        <v>15522</v>
      </c>
      <c r="J1002" s="1" t="s">
        <v>15523</v>
      </c>
      <c r="K1002" s="1" t="s">
        <v>15524</v>
      </c>
      <c r="L1002" s="1" t="s">
        <v>15525</v>
      </c>
      <c r="M1002" s="1" t="s">
        <v>15526</v>
      </c>
      <c r="N1002" s="1">
        <f>+Categorias[[#This Row],[Id_producto]]</f>
        <v>140105</v>
      </c>
      <c r="O1002" s="1">
        <f>+Categorias[[#This Row],[Id_categoría]]</f>
        <v>140105018</v>
      </c>
    </row>
    <row r="1003" spans="1:15" hidden="1" x14ac:dyDescent="0.3">
      <c r="A1003">
        <v>14</v>
      </c>
      <c r="B1003" s="1" t="s">
        <v>9562</v>
      </c>
      <c r="C1003">
        <v>1401</v>
      </c>
      <c r="D1003" s="1" t="s">
        <v>9563</v>
      </c>
      <c r="E1003">
        <v>140105</v>
      </c>
      <c r="F1003" s="1" t="s">
        <v>15456</v>
      </c>
      <c r="G1003">
        <v>140105019</v>
      </c>
      <c r="H1003">
        <v>19</v>
      </c>
      <c r="I1003" s="1" t="s">
        <v>15527</v>
      </c>
      <c r="J1003" s="1" t="s">
        <v>15528</v>
      </c>
      <c r="K1003" s="1" t="s">
        <v>15529</v>
      </c>
      <c r="L1003" s="1" t="s">
        <v>15530</v>
      </c>
      <c r="M1003" s="1" t="s">
        <v>15531</v>
      </c>
      <c r="N1003" s="1">
        <f>+Categorias[[#This Row],[Id_producto]]</f>
        <v>140105</v>
      </c>
      <c r="O1003" s="1">
        <f>+Categorias[[#This Row],[Id_categoría]]</f>
        <v>140105019</v>
      </c>
    </row>
    <row r="1004" spans="1:15" hidden="1" x14ac:dyDescent="0.3">
      <c r="A1004">
        <v>14</v>
      </c>
      <c r="B1004" s="1" t="s">
        <v>9562</v>
      </c>
      <c r="C1004">
        <v>1401</v>
      </c>
      <c r="D1004" s="1" t="s">
        <v>9563</v>
      </c>
      <c r="E1004">
        <v>140105</v>
      </c>
      <c r="F1004" s="1" t="s">
        <v>15456</v>
      </c>
      <c r="G1004">
        <v>140105020</v>
      </c>
      <c r="H1004">
        <v>20</v>
      </c>
      <c r="I1004" s="1" t="s">
        <v>15532</v>
      </c>
      <c r="J1004" s="1" t="s">
        <v>15533</v>
      </c>
      <c r="K1004" s="1" t="s">
        <v>15534</v>
      </c>
      <c r="L1004" s="1" t="s">
        <v>15535</v>
      </c>
      <c r="M1004" s="1" t="s">
        <v>15536</v>
      </c>
      <c r="N1004" s="1">
        <f>+Categorias[[#This Row],[Id_producto]]</f>
        <v>140105</v>
      </c>
      <c r="O1004" s="1">
        <f>+Categorias[[#This Row],[Id_categoría]]</f>
        <v>140105020</v>
      </c>
    </row>
    <row r="1005" spans="1:15" hidden="1" x14ac:dyDescent="0.3">
      <c r="A1005">
        <v>14</v>
      </c>
      <c r="B1005" s="1" t="s">
        <v>9562</v>
      </c>
      <c r="C1005">
        <v>1401</v>
      </c>
      <c r="D1005" s="1" t="s">
        <v>9563</v>
      </c>
      <c r="E1005">
        <v>140105</v>
      </c>
      <c r="F1005" s="1" t="s">
        <v>15456</v>
      </c>
      <c r="G1005">
        <v>140105021</v>
      </c>
      <c r="H1005">
        <v>21</v>
      </c>
      <c r="I1005" s="1" t="s">
        <v>15537</v>
      </c>
      <c r="J1005" s="1" t="s">
        <v>15538</v>
      </c>
      <c r="K1005" s="1" t="s">
        <v>15539</v>
      </c>
      <c r="L1005" s="1" t="s">
        <v>15540</v>
      </c>
      <c r="M1005" s="1" t="s">
        <v>15541</v>
      </c>
      <c r="N1005" s="1">
        <f>+Categorias[[#This Row],[Id_producto]]</f>
        <v>140105</v>
      </c>
      <c r="O1005" s="1">
        <f>+Categorias[[#This Row],[Id_categoría]]</f>
        <v>140105021</v>
      </c>
    </row>
    <row r="1006" spans="1:15" hidden="1" x14ac:dyDescent="0.3">
      <c r="A1006">
        <v>14</v>
      </c>
      <c r="B1006" s="1" t="s">
        <v>9562</v>
      </c>
      <c r="C1006">
        <v>1401</v>
      </c>
      <c r="D1006" s="1" t="s">
        <v>9563</v>
      </c>
      <c r="E1006">
        <v>140105</v>
      </c>
      <c r="F1006" s="1" t="s">
        <v>15456</v>
      </c>
      <c r="G1006">
        <v>140105022</v>
      </c>
      <c r="H1006">
        <v>22</v>
      </c>
      <c r="I1006" s="1" t="s">
        <v>15542</v>
      </c>
      <c r="J1006" s="1" t="s">
        <v>15543</v>
      </c>
      <c r="K1006" s="1" t="s">
        <v>15544</v>
      </c>
      <c r="L1006" s="1" t="s">
        <v>15545</v>
      </c>
      <c r="M1006" s="1" t="s">
        <v>15546</v>
      </c>
      <c r="N1006" s="1">
        <f>+Categorias[[#This Row],[Id_producto]]</f>
        <v>140105</v>
      </c>
      <c r="O1006" s="1">
        <f>+Categorias[[#This Row],[Id_categoría]]</f>
        <v>140105022</v>
      </c>
    </row>
    <row r="1007" spans="1:15" hidden="1" x14ac:dyDescent="0.3">
      <c r="A1007">
        <v>14</v>
      </c>
      <c r="B1007" s="1" t="s">
        <v>9562</v>
      </c>
      <c r="C1007">
        <v>1401</v>
      </c>
      <c r="D1007" s="1" t="s">
        <v>9563</v>
      </c>
      <c r="E1007">
        <v>140105</v>
      </c>
      <c r="F1007" s="1" t="s">
        <v>15456</v>
      </c>
      <c r="G1007">
        <v>140105023</v>
      </c>
      <c r="H1007">
        <v>23</v>
      </c>
      <c r="I1007" s="1" t="s">
        <v>15547</v>
      </c>
      <c r="J1007" s="1" t="s">
        <v>15548</v>
      </c>
      <c r="K1007" s="1" t="s">
        <v>15549</v>
      </c>
      <c r="L1007" s="1" t="s">
        <v>15550</v>
      </c>
      <c r="M1007" s="1" t="s">
        <v>15551</v>
      </c>
      <c r="N1007" s="1">
        <f>+Categorias[[#This Row],[Id_producto]]</f>
        <v>140105</v>
      </c>
      <c r="O1007" s="1">
        <f>+Categorias[[#This Row],[Id_categoría]]</f>
        <v>140105023</v>
      </c>
    </row>
    <row r="1008" spans="1:15" hidden="1" x14ac:dyDescent="0.3">
      <c r="A1008">
        <v>14</v>
      </c>
      <c r="B1008" s="1" t="s">
        <v>9562</v>
      </c>
      <c r="C1008">
        <v>1401</v>
      </c>
      <c r="D1008" s="1" t="s">
        <v>9563</v>
      </c>
      <c r="E1008">
        <v>140105</v>
      </c>
      <c r="F1008" s="1" t="s">
        <v>15456</v>
      </c>
      <c r="G1008">
        <v>140105024</v>
      </c>
      <c r="H1008">
        <v>24</v>
      </c>
      <c r="I1008" s="1" t="s">
        <v>15552</v>
      </c>
      <c r="J1008" s="1" t="s">
        <v>15553</v>
      </c>
      <c r="K1008" s="1" t="s">
        <v>15554</v>
      </c>
      <c r="L1008" s="1" t="s">
        <v>15555</v>
      </c>
      <c r="M1008" s="1" t="s">
        <v>15556</v>
      </c>
      <c r="N1008" s="1">
        <f>+Categorias[[#This Row],[Id_producto]]</f>
        <v>140105</v>
      </c>
      <c r="O1008" s="1">
        <f>+Categorias[[#This Row],[Id_categoría]]</f>
        <v>140105024</v>
      </c>
    </row>
    <row r="1009" spans="1:15" hidden="1" x14ac:dyDescent="0.3">
      <c r="A1009">
        <v>14</v>
      </c>
      <c r="B1009" s="1" t="s">
        <v>9562</v>
      </c>
      <c r="C1009">
        <v>1401</v>
      </c>
      <c r="D1009" s="1" t="s">
        <v>9563</v>
      </c>
      <c r="E1009">
        <v>140105</v>
      </c>
      <c r="F1009" s="1" t="s">
        <v>15456</v>
      </c>
      <c r="G1009">
        <v>140105025</v>
      </c>
      <c r="H1009">
        <v>25</v>
      </c>
      <c r="I1009" s="1" t="s">
        <v>15557</v>
      </c>
      <c r="J1009" s="1" t="s">
        <v>15558</v>
      </c>
      <c r="K1009" s="1" t="s">
        <v>15559</v>
      </c>
      <c r="L1009" s="1" t="s">
        <v>15560</v>
      </c>
      <c r="M1009" s="1" t="s">
        <v>15561</v>
      </c>
      <c r="N1009" s="1">
        <f>+Categorias[[#This Row],[Id_producto]]</f>
        <v>140105</v>
      </c>
      <c r="O1009" s="1">
        <f>+Categorias[[#This Row],[Id_categoría]]</f>
        <v>140105025</v>
      </c>
    </row>
    <row r="1010" spans="1:15" hidden="1" x14ac:dyDescent="0.3">
      <c r="A1010">
        <v>14</v>
      </c>
      <c r="B1010" s="1" t="s">
        <v>9562</v>
      </c>
      <c r="C1010">
        <v>1401</v>
      </c>
      <c r="D1010" s="1" t="s">
        <v>9563</v>
      </c>
      <c r="E1010">
        <v>140105</v>
      </c>
      <c r="F1010" s="1" t="s">
        <v>15456</v>
      </c>
      <c r="G1010">
        <v>140105026</v>
      </c>
      <c r="H1010">
        <v>26</v>
      </c>
      <c r="I1010" s="1" t="s">
        <v>15562</v>
      </c>
      <c r="J1010" s="1" t="s">
        <v>15563</v>
      </c>
      <c r="K1010" s="1" t="s">
        <v>15564</v>
      </c>
      <c r="L1010" s="1" t="s">
        <v>15565</v>
      </c>
      <c r="M1010" s="1" t="s">
        <v>15566</v>
      </c>
      <c r="N1010" s="1">
        <f>+Categorias[[#This Row],[Id_producto]]</f>
        <v>140105</v>
      </c>
      <c r="O1010" s="1">
        <f>+Categorias[[#This Row],[Id_categoría]]</f>
        <v>140105026</v>
      </c>
    </row>
    <row r="1011" spans="1:15" hidden="1" x14ac:dyDescent="0.3">
      <c r="A1011">
        <v>14</v>
      </c>
      <c r="B1011" s="1" t="s">
        <v>9562</v>
      </c>
      <c r="C1011">
        <v>1401</v>
      </c>
      <c r="D1011" s="1" t="s">
        <v>9563</v>
      </c>
      <c r="E1011">
        <v>140105</v>
      </c>
      <c r="F1011" s="1" t="s">
        <v>15456</v>
      </c>
      <c r="G1011">
        <v>140105027</v>
      </c>
      <c r="H1011">
        <v>27</v>
      </c>
      <c r="I1011" s="1" t="s">
        <v>15567</v>
      </c>
      <c r="J1011" s="1" t="s">
        <v>15568</v>
      </c>
      <c r="K1011" s="1" t="s">
        <v>15569</v>
      </c>
      <c r="L1011" s="1" t="s">
        <v>15570</v>
      </c>
      <c r="M1011" s="1" t="s">
        <v>15571</v>
      </c>
      <c r="N1011" s="1">
        <f>+Categorias[[#This Row],[Id_producto]]</f>
        <v>140105</v>
      </c>
      <c r="O1011" s="1">
        <f>+Categorias[[#This Row],[Id_categoría]]</f>
        <v>140105027</v>
      </c>
    </row>
    <row r="1012" spans="1:15" hidden="1" x14ac:dyDescent="0.3">
      <c r="A1012">
        <v>14</v>
      </c>
      <c r="B1012" s="1" t="s">
        <v>9562</v>
      </c>
      <c r="C1012">
        <v>1401</v>
      </c>
      <c r="D1012" s="1" t="s">
        <v>9563</v>
      </c>
      <c r="E1012">
        <v>140105</v>
      </c>
      <c r="F1012" s="1" t="s">
        <v>15456</v>
      </c>
      <c r="G1012">
        <v>140105028</v>
      </c>
      <c r="H1012">
        <v>28</v>
      </c>
      <c r="I1012" s="1" t="s">
        <v>15572</v>
      </c>
      <c r="J1012" s="1" t="s">
        <v>15573</v>
      </c>
      <c r="K1012" s="1" t="s">
        <v>15574</v>
      </c>
      <c r="L1012" s="1" t="s">
        <v>15575</v>
      </c>
      <c r="M1012" s="1" t="s">
        <v>15576</v>
      </c>
      <c r="N1012" s="1">
        <f>+Categorias[[#This Row],[Id_producto]]</f>
        <v>140105</v>
      </c>
      <c r="O1012" s="1">
        <f>+Categorias[[#This Row],[Id_categoría]]</f>
        <v>140105028</v>
      </c>
    </row>
    <row r="1013" spans="1:15" hidden="1" x14ac:dyDescent="0.3">
      <c r="A1013">
        <v>14</v>
      </c>
      <c r="B1013" s="1" t="s">
        <v>9562</v>
      </c>
      <c r="C1013">
        <v>1401</v>
      </c>
      <c r="D1013" s="1" t="s">
        <v>9563</v>
      </c>
      <c r="E1013">
        <v>140105</v>
      </c>
      <c r="F1013" s="1" t="s">
        <v>15456</v>
      </c>
      <c r="G1013">
        <v>140105029</v>
      </c>
      <c r="H1013">
        <v>29</v>
      </c>
      <c r="I1013" s="1" t="s">
        <v>15577</v>
      </c>
      <c r="J1013" s="1" t="s">
        <v>15578</v>
      </c>
      <c r="K1013" s="1" t="s">
        <v>15579</v>
      </c>
      <c r="L1013" s="1" t="s">
        <v>15580</v>
      </c>
      <c r="M1013" s="1" t="s">
        <v>15581</v>
      </c>
      <c r="N1013" s="1">
        <f>+Categorias[[#This Row],[Id_producto]]</f>
        <v>140105</v>
      </c>
      <c r="O1013" s="1">
        <f>+Categorias[[#This Row],[Id_categoría]]</f>
        <v>140105029</v>
      </c>
    </row>
    <row r="1014" spans="1:15" hidden="1" x14ac:dyDescent="0.3">
      <c r="A1014">
        <v>14</v>
      </c>
      <c r="B1014" s="1" t="s">
        <v>9562</v>
      </c>
      <c r="C1014">
        <v>1401</v>
      </c>
      <c r="D1014" s="1" t="s">
        <v>9563</v>
      </c>
      <c r="E1014">
        <v>140105</v>
      </c>
      <c r="F1014" s="1" t="s">
        <v>15456</v>
      </c>
      <c r="G1014">
        <v>140105030</v>
      </c>
      <c r="H1014">
        <v>30</v>
      </c>
      <c r="I1014" s="1" t="s">
        <v>15582</v>
      </c>
      <c r="J1014" s="1" t="s">
        <v>15583</v>
      </c>
      <c r="K1014" s="1" t="s">
        <v>15584</v>
      </c>
      <c r="L1014" s="1" t="s">
        <v>15585</v>
      </c>
      <c r="M1014" s="1" t="s">
        <v>15586</v>
      </c>
      <c r="N1014" s="1">
        <f>+Categorias[[#This Row],[Id_producto]]</f>
        <v>140105</v>
      </c>
      <c r="O1014" s="1">
        <f>+Categorias[[#This Row],[Id_categoría]]</f>
        <v>140105030</v>
      </c>
    </row>
    <row r="1015" spans="1:15" hidden="1" x14ac:dyDescent="0.3">
      <c r="A1015">
        <v>14</v>
      </c>
      <c r="B1015" s="1" t="s">
        <v>9562</v>
      </c>
      <c r="C1015">
        <v>1401</v>
      </c>
      <c r="D1015" s="1" t="s">
        <v>9563</v>
      </c>
      <c r="E1015">
        <v>140105</v>
      </c>
      <c r="F1015" s="1" t="s">
        <v>15456</v>
      </c>
      <c r="G1015">
        <v>140105031</v>
      </c>
      <c r="H1015">
        <v>31</v>
      </c>
      <c r="I1015" s="1" t="s">
        <v>15587</v>
      </c>
      <c r="J1015" s="1" t="s">
        <v>15588</v>
      </c>
      <c r="K1015" s="1" t="s">
        <v>15589</v>
      </c>
      <c r="L1015" s="1" t="s">
        <v>15590</v>
      </c>
      <c r="M1015" s="1" t="s">
        <v>15591</v>
      </c>
      <c r="N1015" s="1">
        <f>+Categorias[[#This Row],[Id_producto]]</f>
        <v>140105</v>
      </c>
      <c r="O1015" s="1">
        <f>+Categorias[[#This Row],[Id_categoría]]</f>
        <v>140105031</v>
      </c>
    </row>
    <row r="1016" spans="1:15" hidden="1" x14ac:dyDescent="0.3">
      <c r="A1016">
        <v>14</v>
      </c>
      <c r="B1016" s="1" t="s">
        <v>9562</v>
      </c>
      <c r="C1016">
        <v>1401</v>
      </c>
      <c r="D1016" s="1" t="s">
        <v>9563</v>
      </c>
      <c r="E1016">
        <v>140105</v>
      </c>
      <c r="F1016" s="1" t="s">
        <v>15456</v>
      </c>
      <c r="G1016">
        <v>140105032</v>
      </c>
      <c r="H1016">
        <v>32</v>
      </c>
      <c r="I1016" s="1" t="s">
        <v>15592</v>
      </c>
      <c r="J1016" s="1" t="s">
        <v>15593</v>
      </c>
      <c r="K1016" s="1" t="s">
        <v>15594</v>
      </c>
      <c r="L1016" s="1" t="s">
        <v>15595</v>
      </c>
      <c r="M1016" s="1" t="s">
        <v>15596</v>
      </c>
      <c r="N1016" s="1">
        <f>+Categorias[[#This Row],[Id_producto]]</f>
        <v>140105</v>
      </c>
      <c r="O1016" s="1">
        <f>+Categorias[[#This Row],[Id_categoría]]</f>
        <v>140105032</v>
      </c>
    </row>
    <row r="1017" spans="1:15" hidden="1" x14ac:dyDescent="0.3">
      <c r="A1017">
        <v>14</v>
      </c>
      <c r="B1017" s="1" t="s">
        <v>9562</v>
      </c>
      <c r="C1017">
        <v>1401</v>
      </c>
      <c r="D1017" s="1" t="s">
        <v>9563</v>
      </c>
      <c r="E1017">
        <v>140106</v>
      </c>
      <c r="F1017" s="1" t="s">
        <v>15597</v>
      </c>
      <c r="G1017">
        <v>140106005</v>
      </c>
      <c r="H1017">
        <v>5</v>
      </c>
      <c r="I1017" s="1" t="s">
        <v>15598</v>
      </c>
      <c r="J1017" s="1" t="s">
        <v>15599</v>
      </c>
      <c r="K1017" s="1" t="s">
        <v>15600</v>
      </c>
      <c r="L1017" s="1" t="s">
        <v>15601</v>
      </c>
      <c r="M1017" s="1" t="s">
        <v>15602</v>
      </c>
      <c r="N1017" s="1">
        <f>+Categorias[[#This Row],[Id_producto]]</f>
        <v>140106</v>
      </c>
      <c r="O1017" s="1">
        <f>+Categorias[[#This Row],[Id_categoría]]</f>
        <v>140106005</v>
      </c>
    </row>
    <row r="1018" spans="1:15" hidden="1" x14ac:dyDescent="0.3">
      <c r="A1018">
        <v>14</v>
      </c>
      <c r="B1018" s="1" t="s">
        <v>9562</v>
      </c>
      <c r="C1018">
        <v>1401</v>
      </c>
      <c r="D1018" s="1" t="s">
        <v>9563</v>
      </c>
      <c r="E1018">
        <v>140106</v>
      </c>
      <c r="F1018" s="1" t="s">
        <v>15597</v>
      </c>
      <c r="G1018">
        <v>140106006</v>
      </c>
      <c r="H1018">
        <v>6</v>
      </c>
      <c r="I1018" s="1" t="s">
        <v>15603</v>
      </c>
      <c r="J1018" s="1" t="s">
        <v>15604</v>
      </c>
      <c r="K1018" s="1" t="s">
        <v>15605</v>
      </c>
      <c r="L1018" s="1" t="s">
        <v>15606</v>
      </c>
      <c r="M1018" s="1" t="s">
        <v>15607</v>
      </c>
      <c r="N1018" s="1">
        <f>+Categorias[[#This Row],[Id_producto]]</f>
        <v>140106</v>
      </c>
      <c r="O1018" s="1">
        <f>+Categorias[[#This Row],[Id_categoría]]</f>
        <v>140106006</v>
      </c>
    </row>
    <row r="1019" spans="1:15" hidden="1" x14ac:dyDescent="0.3">
      <c r="A1019">
        <v>14</v>
      </c>
      <c r="B1019" s="1" t="s">
        <v>9562</v>
      </c>
      <c r="C1019">
        <v>1401</v>
      </c>
      <c r="D1019" s="1" t="s">
        <v>9563</v>
      </c>
      <c r="E1019">
        <v>140106</v>
      </c>
      <c r="F1019" s="1" t="s">
        <v>15597</v>
      </c>
      <c r="G1019">
        <v>140106007</v>
      </c>
      <c r="H1019">
        <v>7</v>
      </c>
      <c r="I1019" s="1" t="s">
        <v>15608</v>
      </c>
      <c r="J1019" s="1" t="s">
        <v>15609</v>
      </c>
      <c r="K1019" s="1" t="s">
        <v>15610</v>
      </c>
      <c r="L1019" s="1" t="s">
        <v>15611</v>
      </c>
      <c r="M1019" s="1" t="s">
        <v>15612</v>
      </c>
      <c r="N1019" s="1">
        <f>+Categorias[[#This Row],[Id_producto]]</f>
        <v>140106</v>
      </c>
      <c r="O1019" s="1">
        <f>+Categorias[[#This Row],[Id_categoría]]</f>
        <v>140106007</v>
      </c>
    </row>
    <row r="1020" spans="1:15" hidden="1" x14ac:dyDescent="0.3">
      <c r="A1020">
        <v>14</v>
      </c>
      <c r="B1020" s="1" t="s">
        <v>9562</v>
      </c>
      <c r="C1020">
        <v>1401</v>
      </c>
      <c r="D1020" s="1" t="s">
        <v>9563</v>
      </c>
      <c r="E1020">
        <v>140106</v>
      </c>
      <c r="F1020" s="1" t="s">
        <v>15597</v>
      </c>
      <c r="G1020">
        <v>140106008</v>
      </c>
      <c r="H1020">
        <v>8</v>
      </c>
      <c r="I1020" s="1" t="s">
        <v>15613</v>
      </c>
      <c r="J1020" s="1" t="s">
        <v>15614</v>
      </c>
      <c r="K1020" s="1" t="s">
        <v>15615</v>
      </c>
      <c r="L1020" s="1" t="s">
        <v>15616</v>
      </c>
      <c r="M1020" s="1" t="s">
        <v>15617</v>
      </c>
      <c r="N1020" s="1">
        <f>+Categorias[[#This Row],[Id_producto]]</f>
        <v>140106</v>
      </c>
      <c r="O1020" s="1">
        <f>+Categorias[[#This Row],[Id_categoría]]</f>
        <v>140106008</v>
      </c>
    </row>
    <row r="1021" spans="1:15" hidden="1" x14ac:dyDescent="0.3">
      <c r="A1021">
        <v>14</v>
      </c>
      <c r="B1021" s="1" t="s">
        <v>9562</v>
      </c>
      <c r="C1021">
        <v>1401</v>
      </c>
      <c r="D1021" s="1" t="s">
        <v>9563</v>
      </c>
      <c r="E1021">
        <v>140106</v>
      </c>
      <c r="F1021" s="1" t="s">
        <v>15597</v>
      </c>
      <c r="G1021">
        <v>140106009</v>
      </c>
      <c r="H1021">
        <v>9</v>
      </c>
      <c r="I1021" s="1" t="s">
        <v>15618</v>
      </c>
      <c r="J1021" s="1" t="s">
        <v>15619</v>
      </c>
      <c r="K1021" s="1" t="s">
        <v>15620</v>
      </c>
      <c r="L1021" s="1" t="s">
        <v>15621</v>
      </c>
      <c r="M1021" s="1" t="s">
        <v>15622</v>
      </c>
      <c r="N1021" s="1">
        <f>+Categorias[[#This Row],[Id_producto]]</f>
        <v>140106</v>
      </c>
      <c r="O1021" s="1">
        <f>+Categorias[[#This Row],[Id_categoría]]</f>
        <v>140106009</v>
      </c>
    </row>
    <row r="1022" spans="1:15" hidden="1" x14ac:dyDescent="0.3">
      <c r="A1022">
        <v>14</v>
      </c>
      <c r="B1022" s="1" t="s">
        <v>9562</v>
      </c>
      <c r="C1022">
        <v>1401</v>
      </c>
      <c r="D1022" s="1" t="s">
        <v>9563</v>
      </c>
      <c r="E1022">
        <v>140106</v>
      </c>
      <c r="F1022" s="1" t="s">
        <v>15597</v>
      </c>
      <c r="G1022">
        <v>140106010</v>
      </c>
      <c r="H1022">
        <v>10</v>
      </c>
      <c r="I1022" s="1" t="s">
        <v>15623</v>
      </c>
      <c r="J1022" s="1" t="s">
        <v>15624</v>
      </c>
      <c r="K1022" s="1" t="s">
        <v>15625</v>
      </c>
      <c r="L1022" s="1" t="s">
        <v>15626</v>
      </c>
      <c r="M1022" s="1" t="s">
        <v>15627</v>
      </c>
      <c r="N1022" s="1">
        <f>+Categorias[[#This Row],[Id_producto]]</f>
        <v>140106</v>
      </c>
      <c r="O1022" s="1">
        <f>+Categorias[[#This Row],[Id_categoría]]</f>
        <v>140106010</v>
      </c>
    </row>
    <row r="1023" spans="1:15" hidden="1" x14ac:dyDescent="0.3">
      <c r="A1023">
        <v>14</v>
      </c>
      <c r="B1023" s="1" t="s">
        <v>9562</v>
      </c>
      <c r="C1023">
        <v>1401</v>
      </c>
      <c r="D1023" s="1" t="s">
        <v>9563</v>
      </c>
      <c r="E1023">
        <v>140106</v>
      </c>
      <c r="F1023" s="1" t="s">
        <v>15597</v>
      </c>
      <c r="G1023">
        <v>140106011</v>
      </c>
      <c r="H1023">
        <v>11</v>
      </c>
      <c r="I1023" s="1" t="s">
        <v>15628</v>
      </c>
      <c r="J1023" s="1" t="s">
        <v>15629</v>
      </c>
      <c r="K1023" s="1" t="s">
        <v>15630</v>
      </c>
      <c r="L1023" s="1" t="s">
        <v>15631</v>
      </c>
      <c r="M1023" s="1" t="s">
        <v>15632</v>
      </c>
      <c r="N1023" s="1">
        <f>+Categorias[[#This Row],[Id_producto]]</f>
        <v>140106</v>
      </c>
      <c r="O1023" s="1">
        <f>+Categorias[[#This Row],[Id_categoría]]</f>
        <v>140106011</v>
      </c>
    </row>
    <row r="1024" spans="1:15" hidden="1" x14ac:dyDescent="0.3">
      <c r="A1024">
        <v>14</v>
      </c>
      <c r="B1024" s="1" t="s">
        <v>9562</v>
      </c>
      <c r="C1024">
        <v>1401</v>
      </c>
      <c r="D1024" s="1" t="s">
        <v>9563</v>
      </c>
      <c r="E1024">
        <v>140106</v>
      </c>
      <c r="F1024" s="1" t="s">
        <v>15597</v>
      </c>
      <c r="G1024">
        <v>140106012</v>
      </c>
      <c r="H1024">
        <v>12</v>
      </c>
      <c r="I1024" s="1" t="s">
        <v>15633</v>
      </c>
      <c r="J1024" s="1" t="s">
        <v>15634</v>
      </c>
      <c r="K1024" s="1" t="s">
        <v>15635</v>
      </c>
      <c r="L1024" s="1" t="s">
        <v>15636</v>
      </c>
      <c r="M1024" s="1" t="s">
        <v>15637</v>
      </c>
      <c r="N1024" s="1">
        <f>+Categorias[[#This Row],[Id_producto]]</f>
        <v>140106</v>
      </c>
      <c r="O1024" s="1">
        <f>+Categorias[[#This Row],[Id_categoría]]</f>
        <v>140106012</v>
      </c>
    </row>
    <row r="1025" spans="1:15" hidden="1" x14ac:dyDescent="0.3">
      <c r="A1025">
        <v>14</v>
      </c>
      <c r="B1025" s="1" t="s">
        <v>9562</v>
      </c>
      <c r="C1025">
        <v>1401</v>
      </c>
      <c r="D1025" s="1" t="s">
        <v>9563</v>
      </c>
      <c r="E1025">
        <v>140106</v>
      </c>
      <c r="F1025" s="1" t="s">
        <v>15597</v>
      </c>
      <c r="G1025">
        <v>140106013</v>
      </c>
      <c r="H1025">
        <v>13</v>
      </c>
      <c r="I1025" s="1" t="s">
        <v>15638</v>
      </c>
      <c r="J1025" s="1" t="s">
        <v>15639</v>
      </c>
      <c r="K1025" s="1" t="s">
        <v>15640</v>
      </c>
      <c r="L1025" s="1" t="s">
        <v>15641</v>
      </c>
      <c r="M1025" s="1" t="s">
        <v>15642</v>
      </c>
      <c r="N1025" s="1">
        <f>+Categorias[[#This Row],[Id_producto]]</f>
        <v>140106</v>
      </c>
      <c r="O1025" s="1">
        <f>+Categorias[[#This Row],[Id_categoría]]</f>
        <v>140106013</v>
      </c>
    </row>
    <row r="1026" spans="1:15" hidden="1" x14ac:dyDescent="0.3">
      <c r="A1026">
        <v>14</v>
      </c>
      <c r="B1026" s="1" t="s">
        <v>9562</v>
      </c>
      <c r="C1026">
        <v>1401</v>
      </c>
      <c r="D1026" s="1" t="s">
        <v>9563</v>
      </c>
      <c r="E1026">
        <v>140106</v>
      </c>
      <c r="F1026" s="1" t="s">
        <v>15597</v>
      </c>
      <c r="G1026">
        <v>140106014</v>
      </c>
      <c r="H1026">
        <v>14</v>
      </c>
      <c r="I1026" s="1" t="s">
        <v>15643</v>
      </c>
      <c r="J1026" s="1" t="s">
        <v>15644</v>
      </c>
      <c r="K1026" s="1" t="s">
        <v>15645</v>
      </c>
      <c r="L1026" s="1" t="s">
        <v>15646</v>
      </c>
      <c r="M1026" s="1" t="s">
        <v>15647</v>
      </c>
      <c r="N1026" s="1">
        <f>+Categorias[[#This Row],[Id_producto]]</f>
        <v>140106</v>
      </c>
      <c r="O1026" s="1">
        <f>+Categorias[[#This Row],[Id_categoría]]</f>
        <v>140106014</v>
      </c>
    </row>
    <row r="1027" spans="1:15" hidden="1" x14ac:dyDescent="0.3">
      <c r="A1027">
        <v>14</v>
      </c>
      <c r="B1027" s="1" t="s">
        <v>9562</v>
      </c>
      <c r="C1027">
        <v>1401</v>
      </c>
      <c r="D1027" s="1" t="s">
        <v>9563</v>
      </c>
      <c r="E1027">
        <v>140106</v>
      </c>
      <c r="F1027" s="1" t="s">
        <v>15597</v>
      </c>
      <c r="G1027">
        <v>140106015</v>
      </c>
      <c r="H1027">
        <v>15</v>
      </c>
      <c r="I1027" s="1" t="s">
        <v>15648</v>
      </c>
      <c r="J1027" s="1" t="s">
        <v>15649</v>
      </c>
      <c r="K1027" s="1" t="s">
        <v>15650</v>
      </c>
      <c r="L1027" s="1" t="s">
        <v>15651</v>
      </c>
      <c r="M1027" s="1" t="s">
        <v>15652</v>
      </c>
      <c r="N1027" s="1">
        <f>+Categorias[[#This Row],[Id_producto]]</f>
        <v>140106</v>
      </c>
      <c r="O1027" s="1">
        <f>+Categorias[[#This Row],[Id_categoría]]</f>
        <v>140106015</v>
      </c>
    </row>
    <row r="1028" spans="1:15" hidden="1" x14ac:dyDescent="0.3">
      <c r="A1028">
        <v>14</v>
      </c>
      <c r="B1028" s="1" t="s">
        <v>9562</v>
      </c>
      <c r="C1028">
        <v>1401</v>
      </c>
      <c r="D1028" s="1" t="s">
        <v>9563</v>
      </c>
      <c r="E1028">
        <v>140106</v>
      </c>
      <c r="F1028" s="1" t="s">
        <v>15597</v>
      </c>
      <c r="G1028">
        <v>140106016</v>
      </c>
      <c r="H1028">
        <v>16</v>
      </c>
      <c r="I1028" s="1" t="s">
        <v>15653</v>
      </c>
      <c r="J1028" s="1" t="s">
        <v>15654</v>
      </c>
      <c r="K1028" s="1" t="s">
        <v>15655</v>
      </c>
      <c r="L1028" s="1" t="s">
        <v>15656</v>
      </c>
      <c r="M1028" s="1" t="s">
        <v>15657</v>
      </c>
      <c r="N1028" s="1">
        <f>+Categorias[[#This Row],[Id_producto]]</f>
        <v>140106</v>
      </c>
      <c r="O1028" s="1">
        <f>+Categorias[[#This Row],[Id_categoría]]</f>
        <v>140106016</v>
      </c>
    </row>
    <row r="1029" spans="1:15" hidden="1" x14ac:dyDescent="0.3">
      <c r="A1029">
        <v>14</v>
      </c>
      <c r="B1029" s="1" t="s">
        <v>9562</v>
      </c>
      <c r="C1029">
        <v>1401</v>
      </c>
      <c r="D1029" s="1" t="s">
        <v>9563</v>
      </c>
      <c r="E1029">
        <v>140106</v>
      </c>
      <c r="F1029" s="1" t="s">
        <v>15597</v>
      </c>
      <c r="G1029">
        <v>140106017</v>
      </c>
      <c r="H1029">
        <v>17</v>
      </c>
      <c r="I1029" s="1" t="s">
        <v>15658</v>
      </c>
      <c r="J1029" s="1" t="s">
        <v>15659</v>
      </c>
      <c r="K1029" s="1" t="s">
        <v>15660</v>
      </c>
      <c r="L1029" s="1" t="s">
        <v>15661</v>
      </c>
      <c r="M1029" s="1" t="s">
        <v>15662</v>
      </c>
      <c r="N1029" s="1">
        <f>+Categorias[[#This Row],[Id_producto]]</f>
        <v>140106</v>
      </c>
      <c r="O1029" s="1">
        <f>+Categorias[[#This Row],[Id_categoría]]</f>
        <v>140106017</v>
      </c>
    </row>
    <row r="1030" spans="1:15" hidden="1" x14ac:dyDescent="0.3">
      <c r="A1030">
        <v>14</v>
      </c>
      <c r="B1030" s="1" t="s">
        <v>9562</v>
      </c>
      <c r="C1030">
        <v>1401</v>
      </c>
      <c r="D1030" s="1" t="s">
        <v>9563</v>
      </c>
      <c r="E1030">
        <v>140106</v>
      </c>
      <c r="F1030" s="1" t="s">
        <v>15597</v>
      </c>
      <c r="G1030">
        <v>140106018</v>
      </c>
      <c r="H1030">
        <v>18</v>
      </c>
      <c r="I1030" s="1" t="s">
        <v>15663</v>
      </c>
      <c r="J1030" s="1" t="s">
        <v>15664</v>
      </c>
      <c r="K1030" s="1" t="s">
        <v>15665</v>
      </c>
      <c r="L1030" s="1" t="s">
        <v>15666</v>
      </c>
      <c r="M1030" s="1" t="s">
        <v>15667</v>
      </c>
      <c r="N1030" s="1">
        <f>+Categorias[[#This Row],[Id_producto]]</f>
        <v>140106</v>
      </c>
      <c r="O1030" s="1">
        <f>+Categorias[[#This Row],[Id_categoría]]</f>
        <v>140106018</v>
      </c>
    </row>
    <row r="1031" spans="1:15" hidden="1" x14ac:dyDescent="0.3">
      <c r="A1031">
        <v>14</v>
      </c>
      <c r="B1031" s="1" t="s">
        <v>9562</v>
      </c>
      <c r="C1031">
        <v>1401</v>
      </c>
      <c r="D1031" s="1" t="s">
        <v>9563</v>
      </c>
      <c r="E1031">
        <v>140106</v>
      </c>
      <c r="F1031" s="1" t="s">
        <v>15597</v>
      </c>
      <c r="G1031">
        <v>140106019</v>
      </c>
      <c r="H1031">
        <v>19</v>
      </c>
      <c r="I1031" s="1" t="s">
        <v>15668</v>
      </c>
      <c r="J1031" s="1" t="s">
        <v>15669</v>
      </c>
      <c r="K1031" s="1" t="s">
        <v>15670</v>
      </c>
      <c r="L1031" s="1" t="s">
        <v>15671</v>
      </c>
      <c r="M1031" s="1" t="s">
        <v>15672</v>
      </c>
      <c r="N1031" s="1">
        <f>+Categorias[[#This Row],[Id_producto]]</f>
        <v>140106</v>
      </c>
      <c r="O1031" s="1">
        <f>+Categorias[[#This Row],[Id_categoría]]</f>
        <v>140106019</v>
      </c>
    </row>
    <row r="1032" spans="1:15" hidden="1" x14ac:dyDescent="0.3">
      <c r="A1032">
        <v>14</v>
      </c>
      <c r="B1032" s="1" t="s">
        <v>9562</v>
      </c>
      <c r="C1032">
        <v>1401</v>
      </c>
      <c r="D1032" s="1" t="s">
        <v>9563</v>
      </c>
      <c r="E1032">
        <v>140106</v>
      </c>
      <c r="F1032" s="1" t="s">
        <v>15597</v>
      </c>
      <c r="G1032">
        <v>140106020</v>
      </c>
      <c r="H1032">
        <v>20</v>
      </c>
      <c r="I1032" s="1" t="s">
        <v>15673</v>
      </c>
      <c r="J1032" s="1" t="s">
        <v>15674</v>
      </c>
      <c r="K1032" s="1" t="s">
        <v>15675</v>
      </c>
      <c r="L1032" s="1" t="s">
        <v>15676</v>
      </c>
      <c r="M1032" s="1" t="s">
        <v>15677</v>
      </c>
      <c r="N1032" s="1">
        <f>+Categorias[[#This Row],[Id_producto]]</f>
        <v>140106</v>
      </c>
      <c r="O1032" s="1">
        <f>+Categorias[[#This Row],[Id_categoría]]</f>
        <v>140106020</v>
      </c>
    </row>
    <row r="1033" spans="1:15" hidden="1" x14ac:dyDescent="0.3">
      <c r="A1033">
        <v>14</v>
      </c>
      <c r="B1033" s="1" t="s">
        <v>9562</v>
      </c>
      <c r="C1033">
        <v>1401</v>
      </c>
      <c r="D1033" s="1" t="s">
        <v>9563</v>
      </c>
      <c r="E1033">
        <v>140106</v>
      </c>
      <c r="F1033" s="1" t="s">
        <v>15597</v>
      </c>
      <c r="G1033">
        <v>140106021</v>
      </c>
      <c r="H1033">
        <v>21</v>
      </c>
      <c r="I1033" s="1" t="s">
        <v>15678</v>
      </c>
      <c r="J1033" s="1" t="s">
        <v>15679</v>
      </c>
      <c r="K1033" s="1" t="s">
        <v>15680</v>
      </c>
      <c r="L1033" s="1" t="s">
        <v>15681</v>
      </c>
      <c r="M1033" s="1" t="s">
        <v>15682</v>
      </c>
      <c r="N1033" s="1">
        <f>+Categorias[[#This Row],[Id_producto]]</f>
        <v>140106</v>
      </c>
      <c r="O1033" s="1">
        <f>+Categorias[[#This Row],[Id_categoría]]</f>
        <v>140106021</v>
      </c>
    </row>
    <row r="1034" spans="1:15" hidden="1" x14ac:dyDescent="0.3">
      <c r="A1034">
        <v>14</v>
      </c>
      <c r="B1034" s="1" t="s">
        <v>9562</v>
      </c>
      <c r="C1034">
        <v>1401</v>
      </c>
      <c r="D1034" s="1" t="s">
        <v>9563</v>
      </c>
      <c r="E1034">
        <v>140106</v>
      </c>
      <c r="F1034" s="1" t="s">
        <v>15597</v>
      </c>
      <c r="G1034">
        <v>140106022</v>
      </c>
      <c r="H1034">
        <v>22</v>
      </c>
      <c r="I1034" s="1" t="s">
        <v>15683</v>
      </c>
      <c r="J1034" s="1" t="s">
        <v>15684</v>
      </c>
      <c r="K1034" s="1" t="s">
        <v>15685</v>
      </c>
      <c r="L1034" s="1" t="s">
        <v>15686</v>
      </c>
      <c r="M1034" s="1" t="s">
        <v>15687</v>
      </c>
      <c r="N1034" s="1">
        <f>+Categorias[[#This Row],[Id_producto]]</f>
        <v>140106</v>
      </c>
      <c r="O1034" s="1">
        <f>+Categorias[[#This Row],[Id_categoría]]</f>
        <v>140106022</v>
      </c>
    </row>
    <row r="1035" spans="1:15" hidden="1" x14ac:dyDescent="0.3">
      <c r="A1035">
        <v>14</v>
      </c>
      <c r="B1035" s="1" t="s">
        <v>9562</v>
      </c>
      <c r="C1035">
        <v>1401</v>
      </c>
      <c r="D1035" s="1" t="s">
        <v>9563</v>
      </c>
      <c r="E1035">
        <v>140106</v>
      </c>
      <c r="F1035" s="1" t="s">
        <v>15597</v>
      </c>
      <c r="G1035">
        <v>140106023</v>
      </c>
      <c r="H1035">
        <v>23</v>
      </c>
      <c r="I1035" s="1" t="s">
        <v>15688</v>
      </c>
      <c r="J1035" s="1" t="s">
        <v>15689</v>
      </c>
      <c r="K1035" s="1" t="s">
        <v>15690</v>
      </c>
      <c r="L1035" s="1" t="s">
        <v>15691</v>
      </c>
      <c r="M1035" s="1" t="s">
        <v>15692</v>
      </c>
      <c r="N1035" s="1">
        <f>+Categorias[[#This Row],[Id_producto]]</f>
        <v>140106</v>
      </c>
      <c r="O1035" s="1">
        <f>+Categorias[[#This Row],[Id_categoría]]</f>
        <v>140106023</v>
      </c>
    </row>
    <row r="1036" spans="1:15" hidden="1" x14ac:dyDescent="0.3">
      <c r="A1036">
        <v>14</v>
      </c>
      <c r="B1036" s="1" t="s">
        <v>9562</v>
      </c>
      <c r="C1036">
        <v>1401</v>
      </c>
      <c r="D1036" s="1" t="s">
        <v>9563</v>
      </c>
      <c r="E1036">
        <v>140106</v>
      </c>
      <c r="F1036" s="1" t="s">
        <v>15597</v>
      </c>
      <c r="G1036">
        <v>140106024</v>
      </c>
      <c r="H1036">
        <v>24</v>
      </c>
      <c r="I1036" s="1" t="s">
        <v>15693</v>
      </c>
      <c r="J1036" s="1" t="s">
        <v>15694</v>
      </c>
      <c r="K1036" s="1" t="s">
        <v>15695</v>
      </c>
      <c r="L1036" s="1" t="s">
        <v>15696</v>
      </c>
      <c r="M1036" s="1" t="s">
        <v>15697</v>
      </c>
      <c r="N1036" s="1">
        <f>+Categorias[[#This Row],[Id_producto]]</f>
        <v>140106</v>
      </c>
      <c r="O1036" s="1">
        <f>+Categorias[[#This Row],[Id_categoría]]</f>
        <v>140106024</v>
      </c>
    </row>
    <row r="1037" spans="1:15" hidden="1" x14ac:dyDescent="0.3">
      <c r="A1037">
        <v>14</v>
      </c>
      <c r="B1037" s="1" t="s">
        <v>9562</v>
      </c>
      <c r="C1037">
        <v>1401</v>
      </c>
      <c r="D1037" s="1" t="s">
        <v>9563</v>
      </c>
      <c r="E1037">
        <v>140106</v>
      </c>
      <c r="F1037" s="1" t="s">
        <v>15597</v>
      </c>
      <c r="G1037">
        <v>140106025</v>
      </c>
      <c r="H1037">
        <v>25</v>
      </c>
      <c r="I1037" s="1" t="s">
        <v>15698</v>
      </c>
      <c r="J1037" s="1" t="s">
        <v>15699</v>
      </c>
      <c r="K1037" s="1" t="s">
        <v>15700</v>
      </c>
      <c r="L1037" s="1" t="s">
        <v>15701</v>
      </c>
      <c r="M1037" s="1" t="s">
        <v>15702</v>
      </c>
      <c r="N1037" s="1">
        <f>+Categorias[[#This Row],[Id_producto]]</f>
        <v>140106</v>
      </c>
      <c r="O1037" s="1">
        <f>+Categorias[[#This Row],[Id_categoría]]</f>
        <v>140106025</v>
      </c>
    </row>
    <row r="1038" spans="1:15" hidden="1" x14ac:dyDescent="0.3">
      <c r="A1038">
        <v>14</v>
      </c>
      <c r="B1038" s="1" t="s">
        <v>9562</v>
      </c>
      <c r="C1038">
        <v>1401</v>
      </c>
      <c r="D1038" s="1" t="s">
        <v>9563</v>
      </c>
      <c r="E1038">
        <v>140106</v>
      </c>
      <c r="F1038" s="1" t="s">
        <v>15597</v>
      </c>
      <c r="G1038">
        <v>140106026</v>
      </c>
      <c r="H1038">
        <v>26</v>
      </c>
      <c r="I1038" s="1" t="s">
        <v>15703</v>
      </c>
      <c r="J1038" s="1" t="s">
        <v>15704</v>
      </c>
      <c r="K1038" s="1" t="s">
        <v>15705</v>
      </c>
      <c r="L1038" s="1" t="s">
        <v>15706</v>
      </c>
      <c r="M1038" s="1" t="s">
        <v>15707</v>
      </c>
      <c r="N1038" s="1">
        <f>+Categorias[[#This Row],[Id_producto]]</f>
        <v>140106</v>
      </c>
      <c r="O1038" s="1">
        <f>+Categorias[[#This Row],[Id_categoría]]</f>
        <v>140106026</v>
      </c>
    </row>
    <row r="1039" spans="1:15" hidden="1" x14ac:dyDescent="0.3">
      <c r="A1039">
        <v>14</v>
      </c>
      <c r="B1039" s="1" t="s">
        <v>9562</v>
      </c>
      <c r="C1039">
        <v>1401</v>
      </c>
      <c r="D1039" s="1" t="s">
        <v>9563</v>
      </c>
      <c r="E1039">
        <v>140106</v>
      </c>
      <c r="F1039" s="1" t="s">
        <v>15597</v>
      </c>
      <c r="G1039">
        <v>140106027</v>
      </c>
      <c r="H1039">
        <v>27</v>
      </c>
      <c r="I1039" s="1" t="s">
        <v>15708</v>
      </c>
      <c r="J1039" s="1" t="s">
        <v>15709</v>
      </c>
      <c r="K1039" s="1" t="s">
        <v>15710</v>
      </c>
      <c r="L1039" s="1" t="s">
        <v>15711</v>
      </c>
      <c r="M1039" s="1" t="s">
        <v>15712</v>
      </c>
      <c r="N1039" s="1">
        <f>+Categorias[[#This Row],[Id_producto]]</f>
        <v>140106</v>
      </c>
      <c r="O1039" s="1">
        <f>+Categorias[[#This Row],[Id_categoría]]</f>
        <v>140106027</v>
      </c>
    </row>
    <row r="1040" spans="1:15" hidden="1" x14ac:dyDescent="0.3">
      <c r="A1040">
        <v>14</v>
      </c>
      <c r="B1040" s="1" t="s">
        <v>9562</v>
      </c>
      <c r="C1040">
        <v>1401</v>
      </c>
      <c r="D1040" s="1" t="s">
        <v>9563</v>
      </c>
      <c r="E1040">
        <v>140106</v>
      </c>
      <c r="F1040" s="1" t="s">
        <v>15597</v>
      </c>
      <c r="G1040">
        <v>140106028</v>
      </c>
      <c r="H1040">
        <v>28</v>
      </c>
      <c r="I1040" s="1" t="s">
        <v>15713</v>
      </c>
      <c r="J1040" s="1" t="s">
        <v>15714</v>
      </c>
      <c r="K1040" s="1" t="s">
        <v>15715</v>
      </c>
      <c r="L1040" s="1" t="s">
        <v>15716</v>
      </c>
      <c r="M1040" s="1" t="s">
        <v>15717</v>
      </c>
      <c r="N1040" s="1">
        <f>+Categorias[[#This Row],[Id_producto]]</f>
        <v>140106</v>
      </c>
      <c r="O1040" s="1">
        <f>+Categorias[[#This Row],[Id_categoría]]</f>
        <v>140106028</v>
      </c>
    </row>
    <row r="1041" spans="1:15" hidden="1" x14ac:dyDescent="0.3">
      <c r="A1041">
        <v>14</v>
      </c>
      <c r="B1041" s="1" t="s">
        <v>9562</v>
      </c>
      <c r="C1041">
        <v>1401</v>
      </c>
      <c r="D1041" s="1" t="s">
        <v>9563</v>
      </c>
      <c r="E1041">
        <v>140106</v>
      </c>
      <c r="F1041" s="1" t="s">
        <v>15597</v>
      </c>
      <c r="G1041">
        <v>140106029</v>
      </c>
      <c r="H1041">
        <v>29</v>
      </c>
      <c r="I1041" s="1" t="s">
        <v>15718</v>
      </c>
      <c r="J1041" s="1" t="s">
        <v>15719</v>
      </c>
      <c r="K1041" s="1" t="s">
        <v>15720</v>
      </c>
      <c r="L1041" s="1" t="s">
        <v>15721</v>
      </c>
      <c r="M1041" s="1" t="s">
        <v>15722</v>
      </c>
      <c r="N1041" s="1">
        <f>+Categorias[[#This Row],[Id_producto]]</f>
        <v>140106</v>
      </c>
      <c r="O1041" s="1">
        <f>+Categorias[[#This Row],[Id_categoría]]</f>
        <v>140106029</v>
      </c>
    </row>
    <row r="1042" spans="1:15" hidden="1" x14ac:dyDescent="0.3">
      <c r="A1042">
        <v>14</v>
      </c>
      <c r="B1042" s="1" t="s">
        <v>9562</v>
      </c>
      <c r="C1042">
        <v>1401</v>
      </c>
      <c r="D1042" s="1" t="s">
        <v>9563</v>
      </c>
      <c r="E1042">
        <v>140106</v>
      </c>
      <c r="F1042" s="1" t="s">
        <v>15597</v>
      </c>
      <c r="G1042">
        <v>140106030</v>
      </c>
      <c r="H1042">
        <v>30</v>
      </c>
      <c r="I1042" s="1" t="s">
        <v>15723</v>
      </c>
      <c r="J1042" s="1" t="s">
        <v>15724</v>
      </c>
      <c r="K1042" s="1" t="s">
        <v>15725</v>
      </c>
      <c r="L1042" s="1" t="s">
        <v>15726</v>
      </c>
      <c r="M1042" s="1" t="s">
        <v>15727</v>
      </c>
      <c r="N1042" s="1">
        <f>+Categorias[[#This Row],[Id_producto]]</f>
        <v>140106</v>
      </c>
      <c r="O1042" s="1">
        <f>+Categorias[[#This Row],[Id_categoría]]</f>
        <v>140106030</v>
      </c>
    </row>
    <row r="1043" spans="1:15" hidden="1" x14ac:dyDescent="0.3">
      <c r="A1043">
        <v>14</v>
      </c>
      <c r="B1043" s="1" t="s">
        <v>9562</v>
      </c>
      <c r="C1043">
        <v>1401</v>
      </c>
      <c r="D1043" s="1" t="s">
        <v>9563</v>
      </c>
      <c r="E1043">
        <v>140106</v>
      </c>
      <c r="F1043" s="1" t="s">
        <v>15597</v>
      </c>
      <c r="G1043">
        <v>140106031</v>
      </c>
      <c r="H1043">
        <v>31</v>
      </c>
      <c r="I1043" s="1" t="s">
        <v>15728</v>
      </c>
      <c r="J1043" s="1" t="s">
        <v>15729</v>
      </c>
      <c r="K1043" s="1" t="s">
        <v>15730</v>
      </c>
      <c r="L1043" s="1" t="s">
        <v>15731</v>
      </c>
      <c r="M1043" s="1" t="s">
        <v>15732</v>
      </c>
      <c r="N1043" s="1">
        <f>+Categorias[[#This Row],[Id_producto]]</f>
        <v>140106</v>
      </c>
      <c r="O1043" s="1">
        <f>+Categorias[[#This Row],[Id_categoría]]</f>
        <v>140106031</v>
      </c>
    </row>
    <row r="1044" spans="1:15" hidden="1" x14ac:dyDescent="0.3">
      <c r="A1044">
        <v>14</v>
      </c>
      <c r="B1044" s="1" t="s">
        <v>9562</v>
      </c>
      <c r="C1044">
        <v>1401</v>
      </c>
      <c r="D1044" s="1" t="s">
        <v>9563</v>
      </c>
      <c r="E1044">
        <v>140106</v>
      </c>
      <c r="F1044" s="1" t="s">
        <v>15597</v>
      </c>
      <c r="G1044">
        <v>140106032</v>
      </c>
      <c r="H1044">
        <v>32</v>
      </c>
      <c r="I1044" s="1" t="s">
        <v>15733</v>
      </c>
      <c r="J1044" s="1" t="s">
        <v>15734</v>
      </c>
      <c r="K1044" s="1" t="s">
        <v>15735</v>
      </c>
      <c r="L1044" s="1" t="s">
        <v>15736</v>
      </c>
      <c r="M1044" s="1" t="s">
        <v>15737</v>
      </c>
      <c r="N1044" s="1">
        <f>+Categorias[[#This Row],[Id_producto]]</f>
        <v>140106</v>
      </c>
      <c r="O1044" s="1">
        <f>+Categorias[[#This Row],[Id_categoría]]</f>
        <v>140106032</v>
      </c>
    </row>
    <row r="1045" spans="1:15" hidden="1" x14ac:dyDescent="0.3">
      <c r="A1045">
        <v>14</v>
      </c>
      <c r="B1045" s="1" t="s">
        <v>9562</v>
      </c>
      <c r="C1045">
        <v>1401</v>
      </c>
      <c r="D1045" s="1" t="s">
        <v>9563</v>
      </c>
      <c r="E1045">
        <v>140106</v>
      </c>
      <c r="F1045" s="1" t="s">
        <v>15597</v>
      </c>
      <c r="G1045">
        <v>140106033</v>
      </c>
      <c r="H1045">
        <v>33</v>
      </c>
      <c r="I1045" s="1" t="s">
        <v>15738</v>
      </c>
      <c r="J1045" s="1" t="s">
        <v>15739</v>
      </c>
      <c r="K1045" s="1" t="s">
        <v>15740</v>
      </c>
      <c r="L1045" s="1" t="s">
        <v>15741</v>
      </c>
      <c r="M1045" s="1" t="s">
        <v>15742</v>
      </c>
      <c r="N1045" s="1">
        <f>+Categorias[[#This Row],[Id_producto]]</f>
        <v>140106</v>
      </c>
      <c r="O1045" s="1">
        <f>+Categorias[[#This Row],[Id_categoría]]</f>
        <v>140106033</v>
      </c>
    </row>
    <row r="1046" spans="1:15" hidden="1" x14ac:dyDescent="0.3">
      <c r="A1046">
        <v>14</v>
      </c>
      <c r="B1046" s="1" t="s">
        <v>9562</v>
      </c>
      <c r="C1046">
        <v>1401</v>
      </c>
      <c r="D1046" s="1" t="s">
        <v>9563</v>
      </c>
      <c r="E1046">
        <v>140106</v>
      </c>
      <c r="F1046" s="1" t="s">
        <v>15597</v>
      </c>
      <c r="G1046">
        <v>140106034</v>
      </c>
      <c r="H1046">
        <v>34</v>
      </c>
      <c r="I1046" s="1" t="s">
        <v>15743</v>
      </c>
      <c r="J1046" s="1" t="s">
        <v>15744</v>
      </c>
      <c r="K1046" s="1" t="s">
        <v>15745</v>
      </c>
      <c r="L1046" s="1" t="s">
        <v>15746</v>
      </c>
      <c r="M1046" s="1" t="s">
        <v>15747</v>
      </c>
      <c r="N1046" s="1">
        <f>+Categorias[[#This Row],[Id_producto]]</f>
        <v>140106</v>
      </c>
      <c r="O1046" s="1">
        <f>+Categorias[[#This Row],[Id_categoría]]</f>
        <v>140106034</v>
      </c>
    </row>
    <row r="1047" spans="1:15" hidden="1" x14ac:dyDescent="0.3">
      <c r="A1047">
        <v>14</v>
      </c>
      <c r="B1047" s="1" t="s">
        <v>9562</v>
      </c>
      <c r="C1047">
        <v>1401</v>
      </c>
      <c r="D1047" s="1" t="s">
        <v>9563</v>
      </c>
      <c r="E1047">
        <v>140106</v>
      </c>
      <c r="F1047" s="1" t="s">
        <v>15597</v>
      </c>
      <c r="G1047">
        <v>140106035</v>
      </c>
      <c r="H1047">
        <v>35</v>
      </c>
      <c r="I1047" s="1" t="s">
        <v>15748</v>
      </c>
      <c r="J1047" s="1" t="s">
        <v>15749</v>
      </c>
      <c r="K1047" s="1" t="s">
        <v>15750</v>
      </c>
      <c r="L1047" s="1" t="s">
        <v>15751</v>
      </c>
      <c r="M1047" s="1" t="s">
        <v>15752</v>
      </c>
      <c r="N1047" s="1">
        <f>+Categorias[[#This Row],[Id_producto]]</f>
        <v>140106</v>
      </c>
      <c r="O1047" s="1">
        <f>+Categorias[[#This Row],[Id_categoría]]</f>
        <v>140106035</v>
      </c>
    </row>
    <row r="1048" spans="1:15" hidden="1" x14ac:dyDescent="0.3">
      <c r="A1048">
        <v>14</v>
      </c>
      <c r="B1048" s="1" t="s">
        <v>9562</v>
      </c>
      <c r="C1048">
        <v>1401</v>
      </c>
      <c r="D1048" s="1" t="s">
        <v>9563</v>
      </c>
      <c r="E1048">
        <v>140106</v>
      </c>
      <c r="F1048" s="1" t="s">
        <v>15597</v>
      </c>
      <c r="G1048">
        <v>140106036</v>
      </c>
      <c r="H1048">
        <v>36</v>
      </c>
      <c r="I1048" s="1" t="s">
        <v>15753</v>
      </c>
      <c r="J1048" s="1" t="s">
        <v>15754</v>
      </c>
      <c r="K1048" s="1" t="s">
        <v>15755</v>
      </c>
      <c r="L1048" s="1" t="s">
        <v>15756</v>
      </c>
      <c r="M1048" s="1" t="s">
        <v>15757</v>
      </c>
      <c r="N1048" s="1">
        <f>+Categorias[[#This Row],[Id_producto]]</f>
        <v>140106</v>
      </c>
      <c r="O1048" s="1">
        <f>+Categorias[[#This Row],[Id_categoría]]</f>
        <v>140106036</v>
      </c>
    </row>
    <row r="1049" spans="1:15" hidden="1" x14ac:dyDescent="0.3">
      <c r="A1049">
        <v>14</v>
      </c>
      <c r="B1049" s="1" t="s">
        <v>9562</v>
      </c>
      <c r="C1049">
        <v>1401</v>
      </c>
      <c r="D1049" s="1" t="s">
        <v>9563</v>
      </c>
      <c r="E1049">
        <v>140106</v>
      </c>
      <c r="F1049" s="1" t="s">
        <v>15597</v>
      </c>
      <c r="G1049">
        <v>140106037</v>
      </c>
      <c r="H1049">
        <v>37</v>
      </c>
      <c r="I1049" s="1" t="s">
        <v>15758</v>
      </c>
      <c r="J1049" s="1" t="s">
        <v>15759</v>
      </c>
      <c r="K1049" s="1" t="s">
        <v>15760</v>
      </c>
      <c r="L1049" s="1" t="s">
        <v>15761</v>
      </c>
      <c r="M1049" s="1" t="s">
        <v>15762</v>
      </c>
      <c r="N1049" s="1">
        <f>+Categorias[[#This Row],[Id_producto]]</f>
        <v>140106</v>
      </c>
      <c r="O1049" s="1">
        <f>+Categorias[[#This Row],[Id_categoría]]</f>
        <v>140106037</v>
      </c>
    </row>
    <row r="1050" spans="1:15" hidden="1" x14ac:dyDescent="0.3">
      <c r="A1050">
        <v>14</v>
      </c>
      <c r="B1050" s="1" t="s">
        <v>9562</v>
      </c>
      <c r="C1050">
        <v>1401</v>
      </c>
      <c r="D1050" s="1" t="s">
        <v>9563</v>
      </c>
      <c r="E1050">
        <v>140106</v>
      </c>
      <c r="F1050" s="1" t="s">
        <v>15597</v>
      </c>
      <c r="G1050">
        <v>140106038</v>
      </c>
      <c r="H1050">
        <v>38</v>
      </c>
      <c r="I1050" s="1" t="s">
        <v>15763</v>
      </c>
      <c r="J1050" s="1" t="s">
        <v>15764</v>
      </c>
      <c r="K1050" s="1" t="s">
        <v>15765</v>
      </c>
      <c r="L1050" s="1" t="s">
        <v>15766</v>
      </c>
      <c r="M1050" s="1" t="s">
        <v>15767</v>
      </c>
      <c r="N1050" s="1">
        <f>+Categorias[[#This Row],[Id_producto]]</f>
        <v>140106</v>
      </c>
      <c r="O1050" s="1">
        <f>+Categorias[[#This Row],[Id_categoría]]</f>
        <v>140106038</v>
      </c>
    </row>
    <row r="1051" spans="1:15" hidden="1" x14ac:dyDescent="0.3">
      <c r="A1051">
        <v>14</v>
      </c>
      <c r="B1051" s="1" t="s">
        <v>9562</v>
      </c>
      <c r="C1051">
        <v>1401</v>
      </c>
      <c r="D1051" s="1" t="s">
        <v>9563</v>
      </c>
      <c r="E1051">
        <v>140106</v>
      </c>
      <c r="F1051" s="1" t="s">
        <v>15597</v>
      </c>
      <c r="G1051">
        <v>140106039</v>
      </c>
      <c r="H1051">
        <v>39</v>
      </c>
      <c r="I1051" s="1" t="s">
        <v>15768</v>
      </c>
      <c r="J1051" s="1" t="s">
        <v>15769</v>
      </c>
      <c r="K1051" s="1" t="s">
        <v>15770</v>
      </c>
      <c r="L1051" s="1" t="s">
        <v>15771</v>
      </c>
      <c r="M1051" s="1" t="s">
        <v>15772</v>
      </c>
      <c r="N1051" s="1">
        <f>+Categorias[[#This Row],[Id_producto]]</f>
        <v>140106</v>
      </c>
      <c r="O1051" s="1">
        <f>+Categorias[[#This Row],[Id_categoría]]</f>
        <v>140106039</v>
      </c>
    </row>
    <row r="1052" spans="1:15" hidden="1" x14ac:dyDescent="0.3">
      <c r="A1052">
        <v>14</v>
      </c>
      <c r="B1052" s="1" t="s">
        <v>9562</v>
      </c>
      <c r="C1052">
        <v>1401</v>
      </c>
      <c r="D1052" s="1" t="s">
        <v>9563</v>
      </c>
      <c r="E1052">
        <v>140106</v>
      </c>
      <c r="F1052" s="1" t="s">
        <v>15597</v>
      </c>
      <c r="G1052">
        <v>140106040</v>
      </c>
      <c r="H1052">
        <v>40</v>
      </c>
      <c r="I1052" s="1" t="s">
        <v>15773</v>
      </c>
      <c r="J1052" s="1" t="s">
        <v>15774</v>
      </c>
      <c r="K1052" s="1" t="s">
        <v>15775</v>
      </c>
      <c r="L1052" s="1" t="s">
        <v>15776</v>
      </c>
      <c r="M1052" s="1" t="s">
        <v>15777</v>
      </c>
      <c r="N1052" s="1">
        <f>+Categorias[[#This Row],[Id_producto]]</f>
        <v>140106</v>
      </c>
      <c r="O1052" s="1">
        <f>+Categorias[[#This Row],[Id_categoría]]</f>
        <v>140106040</v>
      </c>
    </row>
    <row r="1053" spans="1:15" hidden="1" x14ac:dyDescent="0.3">
      <c r="A1053">
        <v>14</v>
      </c>
      <c r="B1053" s="1" t="s">
        <v>9562</v>
      </c>
      <c r="C1053">
        <v>1402</v>
      </c>
      <c r="D1053" s="1" t="s">
        <v>15778</v>
      </c>
      <c r="E1053">
        <v>140202</v>
      </c>
      <c r="F1053" s="1" t="s">
        <v>15779</v>
      </c>
      <c r="G1053">
        <v>140202005</v>
      </c>
      <c r="H1053">
        <v>5</v>
      </c>
      <c r="I1053" s="1" t="s">
        <v>15780</v>
      </c>
      <c r="J1053" s="1" t="s">
        <v>15781</v>
      </c>
      <c r="K1053" s="1" t="s">
        <v>15782</v>
      </c>
      <c r="L1053" s="1" t="s">
        <v>15783</v>
      </c>
      <c r="M1053" s="1" t="s">
        <v>15784</v>
      </c>
      <c r="N1053" s="1">
        <f>+Categorias[[#This Row],[Id_producto]]</f>
        <v>140202</v>
      </c>
      <c r="O1053" s="1">
        <f>+Categorias[[#This Row],[Id_categoría]]</f>
        <v>140202005</v>
      </c>
    </row>
    <row r="1054" spans="1:15" hidden="1" x14ac:dyDescent="0.3">
      <c r="A1054">
        <v>14</v>
      </c>
      <c r="B1054" s="1" t="s">
        <v>9562</v>
      </c>
      <c r="C1054">
        <v>1402</v>
      </c>
      <c r="D1054" s="1" t="s">
        <v>15778</v>
      </c>
      <c r="E1054">
        <v>140202</v>
      </c>
      <c r="F1054" s="1" t="s">
        <v>15779</v>
      </c>
      <c r="G1054">
        <v>140202006</v>
      </c>
      <c r="H1054">
        <v>6</v>
      </c>
      <c r="I1054" s="1" t="s">
        <v>15785</v>
      </c>
      <c r="J1054" s="1" t="s">
        <v>15786</v>
      </c>
      <c r="K1054" s="1" t="s">
        <v>15787</v>
      </c>
      <c r="L1054" s="1" t="s">
        <v>15788</v>
      </c>
      <c r="M1054" s="1" t="s">
        <v>15789</v>
      </c>
      <c r="N1054" s="1">
        <f>+Categorias[[#This Row],[Id_producto]]</f>
        <v>140202</v>
      </c>
      <c r="O1054" s="1">
        <f>+Categorias[[#This Row],[Id_categoría]]</f>
        <v>140202006</v>
      </c>
    </row>
    <row r="1055" spans="1:15" hidden="1" x14ac:dyDescent="0.3">
      <c r="A1055">
        <v>14</v>
      </c>
      <c r="B1055" s="1" t="s">
        <v>9562</v>
      </c>
      <c r="C1055">
        <v>1402</v>
      </c>
      <c r="D1055" s="1" t="s">
        <v>15778</v>
      </c>
      <c r="E1055">
        <v>140202</v>
      </c>
      <c r="F1055" s="1" t="s">
        <v>15779</v>
      </c>
      <c r="G1055">
        <v>140202007</v>
      </c>
      <c r="H1055">
        <v>7</v>
      </c>
      <c r="I1055" s="1" t="s">
        <v>15790</v>
      </c>
      <c r="J1055" s="1" t="s">
        <v>15791</v>
      </c>
      <c r="K1055" s="1" t="s">
        <v>15792</v>
      </c>
      <c r="L1055" s="1" t="s">
        <v>15793</v>
      </c>
      <c r="M1055" s="1" t="s">
        <v>15794</v>
      </c>
      <c r="N1055" s="1">
        <f>+Categorias[[#This Row],[Id_producto]]</f>
        <v>140202</v>
      </c>
      <c r="O1055" s="1">
        <f>+Categorias[[#This Row],[Id_categoría]]</f>
        <v>140202007</v>
      </c>
    </row>
    <row r="1056" spans="1:15" hidden="1" x14ac:dyDescent="0.3">
      <c r="A1056">
        <v>14</v>
      </c>
      <c r="B1056" s="1" t="s">
        <v>9562</v>
      </c>
      <c r="C1056">
        <v>1402</v>
      </c>
      <c r="D1056" s="1" t="s">
        <v>15778</v>
      </c>
      <c r="E1056">
        <v>140204</v>
      </c>
      <c r="F1056" s="1" t="s">
        <v>15795</v>
      </c>
      <c r="G1056">
        <v>140204005</v>
      </c>
      <c r="H1056">
        <v>5</v>
      </c>
      <c r="I1056" s="1" t="s">
        <v>15796</v>
      </c>
      <c r="J1056" s="1" t="s">
        <v>15797</v>
      </c>
      <c r="K1056" s="1" t="s">
        <v>15798</v>
      </c>
      <c r="L1056" s="1" t="s">
        <v>15799</v>
      </c>
      <c r="M1056" s="1" t="s">
        <v>15800</v>
      </c>
      <c r="N1056" s="1">
        <f>+Categorias[[#This Row],[Id_producto]]</f>
        <v>140204</v>
      </c>
      <c r="O1056" s="1">
        <f>+Categorias[[#This Row],[Id_categoría]]</f>
        <v>140204005</v>
      </c>
    </row>
    <row r="1057" spans="1:15" hidden="1" x14ac:dyDescent="0.3">
      <c r="A1057">
        <v>14</v>
      </c>
      <c r="B1057" s="1" t="s">
        <v>9562</v>
      </c>
      <c r="C1057">
        <v>1402</v>
      </c>
      <c r="D1057" s="1" t="s">
        <v>15778</v>
      </c>
      <c r="E1057">
        <v>140204</v>
      </c>
      <c r="F1057" s="1" t="s">
        <v>15795</v>
      </c>
      <c r="G1057">
        <v>140204006</v>
      </c>
      <c r="H1057">
        <v>6</v>
      </c>
      <c r="I1057" s="1" t="s">
        <v>15801</v>
      </c>
      <c r="J1057" s="1" t="s">
        <v>15802</v>
      </c>
      <c r="K1057" s="1" t="s">
        <v>15803</v>
      </c>
      <c r="L1057" s="1" t="s">
        <v>15804</v>
      </c>
      <c r="M1057" s="1" t="s">
        <v>15805</v>
      </c>
      <c r="N1057" s="1">
        <f>+Categorias[[#This Row],[Id_producto]]</f>
        <v>140204</v>
      </c>
      <c r="O1057" s="1">
        <f>+Categorias[[#This Row],[Id_categoría]]</f>
        <v>140204006</v>
      </c>
    </row>
    <row r="1058" spans="1:15" hidden="1" x14ac:dyDescent="0.3">
      <c r="A1058">
        <v>14</v>
      </c>
      <c r="B1058" s="1" t="s">
        <v>9562</v>
      </c>
      <c r="C1058">
        <v>1402</v>
      </c>
      <c r="D1058" s="1" t="s">
        <v>15778</v>
      </c>
      <c r="E1058">
        <v>140204</v>
      </c>
      <c r="F1058" s="1" t="s">
        <v>15795</v>
      </c>
      <c r="G1058">
        <v>140204007</v>
      </c>
      <c r="H1058">
        <v>7</v>
      </c>
      <c r="I1058" s="1" t="s">
        <v>15806</v>
      </c>
      <c r="J1058" s="1" t="s">
        <v>15807</v>
      </c>
      <c r="K1058" s="1" t="s">
        <v>15808</v>
      </c>
      <c r="L1058" s="1" t="s">
        <v>15809</v>
      </c>
      <c r="M1058" s="1" t="s">
        <v>15810</v>
      </c>
      <c r="N1058" s="1">
        <f>+Categorias[[#This Row],[Id_producto]]</f>
        <v>140204</v>
      </c>
      <c r="O1058" s="1">
        <f>+Categorias[[#This Row],[Id_categoría]]</f>
        <v>140204007</v>
      </c>
    </row>
    <row r="1059" spans="1:15" hidden="1" x14ac:dyDescent="0.3">
      <c r="A1059">
        <v>14</v>
      </c>
      <c r="B1059" s="1" t="s">
        <v>9562</v>
      </c>
      <c r="C1059">
        <v>1402</v>
      </c>
      <c r="D1059" s="1" t="s">
        <v>15778</v>
      </c>
      <c r="E1059">
        <v>140204</v>
      </c>
      <c r="F1059" s="1" t="s">
        <v>15795</v>
      </c>
      <c r="G1059">
        <v>140204008</v>
      </c>
      <c r="H1059">
        <v>8</v>
      </c>
      <c r="I1059" s="1" t="s">
        <v>13577</v>
      </c>
      <c r="J1059" s="1" t="s">
        <v>15811</v>
      </c>
      <c r="K1059" s="1" t="s">
        <v>15812</v>
      </c>
      <c r="L1059" s="1" t="s">
        <v>15813</v>
      </c>
      <c r="M1059" s="1" t="s">
        <v>15814</v>
      </c>
      <c r="N1059" s="1">
        <f>+Categorias[[#This Row],[Id_producto]]</f>
        <v>140204</v>
      </c>
      <c r="O1059" s="1">
        <f>+Categorias[[#This Row],[Id_categoría]]</f>
        <v>140204008</v>
      </c>
    </row>
    <row r="1060" spans="1:15" hidden="1" x14ac:dyDescent="0.3">
      <c r="A1060">
        <v>14</v>
      </c>
      <c r="B1060" s="1" t="s">
        <v>9562</v>
      </c>
      <c r="C1060">
        <v>1402</v>
      </c>
      <c r="D1060" s="1" t="s">
        <v>15778</v>
      </c>
      <c r="E1060">
        <v>140204</v>
      </c>
      <c r="F1060" s="1" t="s">
        <v>15795</v>
      </c>
      <c r="G1060">
        <v>140204009</v>
      </c>
      <c r="H1060">
        <v>9</v>
      </c>
      <c r="I1060" s="1" t="s">
        <v>15815</v>
      </c>
      <c r="J1060" s="1" t="s">
        <v>15816</v>
      </c>
      <c r="K1060" s="1" t="s">
        <v>15817</v>
      </c>
      <c r="L1060" s="1" t="s">
        <v>15818</v>
      </c>
      <c r="M1060" s="1" t="s">
        <v>15819</v>
      </c>
      <c r="N1060" s="1">
        <f>+Categorias[[#This Row],[Id_producto]]</f>
        <v>140204</v>
      </c>
      <c r="O1060" s="1">
        <f>+Categorias[[#This Row],[Id_categoría]]</f>
        <v>140204009</v>
      </c>
    </row>
    <row r="1061" spans="1:15" hidden="1" x14ac:dyDescent="0.3">
      <c r="A1061">
        <v>14</v>
      </c>
      <c r="B1061" s="1" t="s">
        <v>9562</v>
      </c>
      <c r="C1061">
        <v>1402</v>
      </c>
      <c r="D1061" s="1" t="s">
        <v>15778</v>
      </c>
      <c r="E1061">
        <v>140204</v>
      </c>
      <c r="F1061" s="1" t="s">
        <v>15795</v>
      </c>
      <c r="G1061">
        <v>140204010</v>
      </c>
      <c r="H1061">
        <v>10</v>
      </c>
      <c r="I1061" s="1" t="s">
        <v>15820</v>
      </c>
      <c r="J1061" s="1" t="s">
        <v>15821</v>
      </c>
      <c r="K1061" s="1" t="s">
        <v>15822</v>
      </c>
      <c r="L1061" s="1" t="s">
        <v>15823</v>
      </c>
      <c r="M1061" s="1" t="s">
        <v>15824</v>
      </c>
      <c r="N1061" s="1">
        <f>+Categorias[[#This Row],[Id_producto]]</f>
        <v>140204</v>
      </c>
      <c r="O1061" s="1">
        <f>+Categorias[[#This Row],[Id_categoría]]</f>
        <v>140204010</v>
      </c>
    </row>
    <row r="1062" spans="1:15" hidden="1" x14ac:dyDescent="0.3">
      <c r="A1062">
        <v>14</v>
      </c>
      <c r="B1062" s="1" t="s">
        <v>9562</v>
      </c>
      <c r="C1062">
        <v>1402</v>
      </c>
      <c r="D1062" s="1" t="s">
        <v>15778</v>
      </c>
      <c r="E1062">
        <v>140204</v>
      </c>
      <c r="F1062" s="1" t="s">
        <v>15795</v>
      </c>
      <c r="G1062">
        <v>140204011</v>
      </c>
      <c r="H1062">
        <v>11</v>
      </c>
      <c r="I1062" s="1" t="s">
        <v>15825</v>
      </c>
      <c r="J1062" s="1" t="s">
        <v>15826</v>
      </c>
      <c r="K1062" s="1" t="s">
        <v>15827</v>
      </c>
      <c r="L1062" s="1" t="s">
        <v>15828</v>
      </c>
      <c r="M1062" s="1" t="s">
        <v>15829</v>
      </c>
      <c r="N1062" s="1">
        <f>+Categorias[[#This Row],[Id_producto]]</f>
        <v>140204</v>
      </c>
      <c r="O1062" s="1">
        <f>+Categorias[[#This Row],[Id_categoría]]</f>
        <v>140204011</v>
      </c>
    </row>
    <row r="1063" spans="1:15" hidden="1" x14ac:dyDescent="0.3">
      <c r="A1063">
        <v>14</v>
      </c>
      <c r="B1063" s="1" t="s">
        <v>9562</v>
      </c>
      <c r="C1063">
        <v>1402</v>
      </c>
      <c r="D1063" s="1" t="s">
        <v>15778</v>
      </c>
      <c r="E1063">
        <v>140204</v>
      </c>
      <c r="F1063" s="1" t="s">
        <v>15795</v>
      </c>
      <c r="G1063">
        <v>140204012</v>
      </c>
      <c r="H1063">
        <v>12</v>
      </c>
      <c r="I1063" s="1" t="s">
        <v>15830</v>
      </c>
      <c r="J1063" s="1" t="s">
        <v>15831</v>
      </c>
      <c r="K1063" s="1" t="s">
        <v>15832</v>
      </c>
      <c r="L1063" s="1" t="s">
        <v>15833</v>
      </c>
      <c r="M1063" s="1" t="s">
        <v>15834</v>
      </c>
      <c r="N1063" s="1">
        <f>+Categorias[[#This Row],[Id_producto]]</f>
        <v>140204</v>
      </c>
      <c r="O1063" s="1">
        <f>+Categorias[[#This Row],[Id_categoría]]</f>
        <v>140204012</v>
      </c>
    </row>
    <row r="1064" spans="1:15" hidden="1" x14ac:dyDescent="0.3">
      <c r="A1064">
        <v>14</v>
      </c>
      <c r="B1064" s="1" t="s">
        <v>9562</v>
      </c>
      <c r="C1064">
        <v>1403</v>
      </c>
      <c r="D1064" s="1" t="s">
        <v>15835</v>
      </c>
      <c r="E1064">
        <v>140301</v>
      </c>
      <c r="F1064" s="1" t="s">
        <v>15836</v>
      </c>
      <c r="G1064">
        <v>140301005</v>
      </c>
      <c r="H1064">
        <v>5</v>
      </c>
      <c r="I1064" s="1" t="s">
        <v>15837</v>
      </c>
      <c r="J1064" s="1" t="s">
        <v>15838</v>
      </c>
      <c r="K1064" s="1" t="s">
        <v>15839</v>
      </c>
      <c r="L1064" s="1" t="s">
        <v>15840</v>
      </c>
      <c r="M1064" s="1" t="s">
        <v>15841</v>
      </c>
      <c r="N1064" s="1">
        <f>+Categorias[[#This Row],[Id_producto]]</f>
        <v>140301</v>
      </c>
      <c r="O1064" s="1">
        <f>+Categorias[[#This Row],[Id_categoría]]</f>
        <v>140301005</v>
      </c>
    </row>
    <row r="1065" spans="1:15" hidden="1" x14ac:dyDescent="0.3">
      <c r="A1065">
        <v>14</v>
      </c>
      <c r="B1065" s="1" t="s">
        <v>9562</v>
      </c>
      <c r="C1065">
        <v>1403</v>
      </c>
      <c r="D1065" s="1" t="s">
        <v>15835</v>
      </c>
      <c r="E1065">
        <v>140301</v>
      </c>
      <c r="F1065" s="1" t="s">
        <v>15836</v>
      </c>
      <c r="G1065">
        <v>140301006</v>
      </c>
      <c r="H1065">
        <v>6</v>
      </c>
      <c r="I1065" s="1" t="s">
        <v>15842</v>
      </c>
      <c r="J1065" s="1" t="s">
        <v>15843</v>
      </c>
      <c r="K1065" s="1" t="s">
        <v>15844</v>
      </c>
      <c r="L1065" s="1" t="s">
        <v>15845</v>
      </c>
      <c r="M1065" s="1" t="s">
        <v>15846</v>
      </c>
      <c r="N1065" s="1">
        <f>+Categorias[[#This Row],[Id_producto]]</f>
        <v>140301</v>
      </c>
      <c r="O1065" s="1">
        <f>+Categorias[[#This Row],[Id_categoría]]</f>
        <v>140301006</v>
      </c>
    </row>
    <row r="1066" spans="1:15" hidden="1" x14ac:dyDescent="0.3">
      <c r="A1066">
        <v>14</v>
      </c>
      <c r="B1066" s="1" t="s">
        <v>9562</v>
      </c>
      <c r="C1066">
        <v>1403</v>
      </c>
      <c r="D1066" s="1" t="s">
        <v>15835</v>
      </c>
      <c r="E1066">
        <v>140302</v>
      </c>
      <c r="F1066" s="1" t="s">
        <v>15847</v>
      </c>
      <c r="G1066">
        <v>140302005</v>
      </c>
      <c r="H1066">
        <v>5</v>
      </c>
      <c r="I1066" s="1" t="s">
        <v>15848</v>
      </c>
      <c r="J1066" s="1" t="s">
        <v>15849</v>
      </c>
      <c r="K1066" s="1" t="s">
        <v>15850</v>
      </c>
      <c r="L1066" s="1" t="s">
        <v>15851</v>
      </c>
      <c r="M1066" s="1" t="s">
        <v>15852</v>
      </c>
      <c r="N1066" s="1">
        <f>+Categorias[[#This Row],[Id_producto]]</f>
        <v>140302</v>
      </c>
      <c r="O1066" s="1">
        <f>+Categorias[[#This Row],[Id_categoría]]</f>
        <v>140302005</v>
      </c>
    </row>
    <row r="1067" spans="1:15" hidden="1" x14ac:dyDescent="0.3">
      <c r="A1067">
        <v>14</v>
      </c>
      <c r="B1067" s="1" t="s">
        <v>9562</v>
      </c>
      <c r="C1067">
        <v>1403</v>
      </c>
      <c r="D1067" s="1" t="s">
        <v>15835</v>
      </c>
      <c r="E1067">
        <v>140302</v>
      </c>
      <c r="F1067" s="1" t="s">
        <v>15847</v>
      </c>
      <c r="G1067">
        <v>140302006</v>
      </c>
      <c r="H1067">
        <v>6</v>
      </c>
      <c r="I1067" s="1" t="s">
        <v>15853</v>
      </c>
      <c r="J1067" s="1" t="s">
        <v>15854</v>
      </c>
      <c r="K1067" s="1" t="s">
        <v>15855</v>
      </c>
      <c r="L1067" s="1" t="s">
        <v>15856</v>
      </c>
      <c r="M1067" s="1" t="s">
        <v>15857</v>
      </c>
      <c r="N1067" s="1">
        <f>+Categorias[[#This Row],[Id_producto]]</f>
        <v>140302</v>
      </c>
      <c r="O1067" s="1">
        <f>+Categorias[[#This Row],[Id_categoría]]</f>
        <v>140302006</v>
      </c>
    </row>
    <row r="1068" spans="1:15" hidden="1" x14ac:dyDescent="0.3">
      <c r="A1068">
        <v>14</v>
      </c>
      <c r="B1068" s="1" t="s">
        <v>9562</v>
      </c>
      <c r="C1068">
        <v>1403</v>
      </c>
      <c r="D1068" s="1" t="s">
        <v>15835</v>
      </c>
      <c r="E1068">
        <v>140303</v>
      </c>
      <c r="F1068" s="1" t="s">
        <v>15858</v>
      </c>
      <c r="G1068">
        <v>140303005</v>
      </c>
      <c r="H1068">
        <v>5</v>
      </c>
      <c r="I1068" s="1" t="s">
        <v>15859</v>
      </c>
      <c r="J1068" s="1" t="s">
        <v>15860</v>
      </c>
      <c r="K1068" s="1" t="s">
        <v>15861</v>
      </c>
      <c r="L1068" s="1" t="s">
        <v>15862</v>
      </c>
      <c r="M1068" s="1" t="s">
        <v>15863</v>
      </c>
      <c r="N1068" s="1">
        <f>+Categorias[[#This Row],[Id_producto]]</f>
        <v>140303</v>
      </c>
      <c r="O1068" s="1">
        <f>+Categorias[[#This Row],[Id_categoría]]</f>
        <v>140303005</v>
      </c>
    </row>
    <row r="1069" spans="1:15" hidden="1" x14ac:dyDescent="0.3">
      <c r="A1069">
        <v>14</v>
      </c>
      <c r="B1069" s="1" t="s">
        <v>9562</v>
      </c>
      <c r="C1069">
        <v>1403</v>
      </c>
      <c r="D1069" s="1" t="s">
        <v>15835</v>
      </c>
      <c r="E1069">
        <v>140303</v>
      </c>
      <c r="F1069" s="1" t="s">
        <v>15858</v>
      </c>
      <c r="G1069">
        <v>140303006</v>
      </c>
      <c r="H1069">
        <v>6</v>
      </c>
      <c r="I1069" s="1" t="s">
        <v>15864</v>
      </c>
      <c r="J1069" s="1" t="s">
        <v>15865</v>
      </c>
      <c r="K1069" s="1" t="s">
        <v>15866</v>
      </c>
      <c r="L1069" s="1" t="s">
        <v>15867</v>
      </c>
      <c r="M1069" s="1" t="s">
        <v>15868</v>
      </c>
      <c r="N1069" s="1">
        <f>+Categorias[[#This Row],[Id_producto]]</f>
        <v>140303</v>
      </c>
      <c r="O1069" s="1">
        <f>+Categorias[[#This Row],[Id_categoría]]</f>
        <v>140303006</v>
      </c>
    </row>
    <row r="1070" spans="1:15" hidden="1" x14ac:dyDescent="0.3">
      <c r="A1070">
        <v>14</v>
      </c>
      <c r="B1070" s="1" t="s">
        <v>9562</v>
      </c>
      <c r="C1070">
        <v>1403</v>
      </c>
      <c r="D1070" s="1" t="s">
        <v>15835</v>
      </c>
      <c r="E1070">
        <v>140303</v>
      </c>
      <c r="F1070" s="1" t="s">
        <v>15858</v>
      </c>
      <c r="G1070">
        <v>140303007</v>
      </c>
      <c r="H1070">
        <v>7</v>
      </c>
      <c r="I1070" s="1" t="s">
        <v>15869</v>
      </c>
      <c r="J1070" s="1" t="s">
        <v>15870</v>
      </c>
      <c r="K1070" s="1" t="s">
        <v>15871</v>
      </c>
      <c r="L1070" s="1" t="s">
        <v>15872</v>
      </c>
      <c r="M1070" s="1" t="s">
        <v>15873</v>
      </c>
      <c r="N1070" s="1">
        <f>+Categorias[[#This Row],[Id_producto]]</f>
        <v>140303</v>
      </c>
      <c r="O1070" s="1">
        <f>+Categorias[[#This Row],[Id_categoría]]</f>
        <v>140303007</v>
      </c>
    </row>
    <row r="1071" spans="1:15" hidden="1" x14ac:dyDescent="0.3">
      <c r="A1071">
        <v>14</v>
      </c>
      <c r="B1071" s="1" t="s">
        <v>9562</v>
      </c>
      <c r="C1071">
        <v>1403</v>
      </c>
      <c r="D1071" s="1" t="s">
        <v>15835</v>
      </c>
      <c r="E1071">
        <v>140303</v>
      </c>
      <c r="F1071" s="1" t="s">
        <v>15858</v>
      </c>
      <c r="G1071">
        <v>140303008</v>
      </c>
      <c r="H1071">
        <v>8</v>
      </c>
      <c r="I1071" s="1" t="s">
        <v>15874</v>
      </c>
      <c r="J1071" s="1" t="s">
        <v>15875</v>
      </c>
      <c r="K1071" s="1" t="s">
        <v>15876</v>
      </c>
      <c r="L1071" s="1" t="s">
        <v>15877</v>
      </c>
      <c r="M1071" s="1" t="s">
        <v>15878</v>
      </c>
      <c r="N1071" s="1">
        <f>+Categorias[[#This Row],[Id_producto]]</f>
        <v>140303</v>
      </c>
      <c r="O1071" s="1">
        <f>+Categorias[[#This Row],[Id_categoría]]</f>
        <v>140303008</v>
      </c>
    </row>
    <row r="1072" spans="1:15" hidden="1" x14ac:dyDescent="0.3">
      <c r="A1072">
        <v>14</v>
      </c>
      <c r="B1072" s="1" t="s">
        <v>9562</v>
      </c>
      <c r="C1072">
        <v>1403</v>
      </c>
      <c r="D1072" s="1" t="s">
        <v>15835</v>
      </c>
      <c r="E1072">
        <v>140303</v>
      </c>
      <c r="F1072" s="1" t="s">
        <v>15858</v>
      </c>
      <c r="G1072">
        <v>140303009</v>
      </c>
      <c r="H1072">
        <v>9</v>
      </c>
      <c r="I1072" s="1" t="s">
        <v>15879</v>
      </c>
      <c r="J1072" s="1" t="s">
        <v>15880</v>
      </c>
      <c r="K1072" s="1" t="s">
        <v>15881</v>
      </c>
      <c r="L1072" s="1" t="s">
        <v>15882</v>
      </c>
      <c r="M1072" s="1" t="s">
        <v>15883</v>
      </c>
      <c r="N1072" s="1">
        <f>+Categorias[[#This Row],[Id_producto]]</f>
        <v>140303</v>
      </c>
      <c r="O1072" s="1">
        <f>+Categorias[[#This Row],[Id_categoría]]</f>
        <v>140303009</v>
      </c>
    </row>
    <row r="1073" spans="1:15" hidden="1" x14ac:dyDescent="0.3">
      <c r="A1073">
        <v>14</v>
      </c>
      <c r="B1073" s="1" t="s">
        <v>9562</v>
      </c>
      <c r="C1073">
        <v>1403</v>
      </c>
      <c r="D1073" s="1" t="s">
        <v>15835</v>
      </c>
      <c r="E1073">
        <v>140303</v>
      </c>
      <c r="F1073" s="1" t="s">
        <v>15858</v>
      </c>
      <c r="G1073">
        <v>140303010</v>
      </c>
      <c r="H1073">
        <v>10</v>
      </c>
      <c r="I1073" s="1" t="s">
        <v>15884</v>
      </c>
      <c r="J1073" s="1" t="s">
        <v>15885</v>
      </c>
      <c r="K1073" s="1" t="s">
        <v>15886</v>
      </c>
      <c r="L1073" s="1" t="s">
        <v>15887</v>
      </c>
      <c r="M1073" s="1" t="s">
        <v>15888</v>
      </c>
      <c r="N1073" s="1">
        <f>+Categorias[[#This Row],[Id_producto]]</f>
        <v>140303</v>
      </c>
      <c r="O1073" s="1">
        <f>+Categorias[[#This Row],[Id_categoría]]</f>
        <v>140303010</v>
      </c>
    </row>
    <row r="1074" spans="1:15" hidden="1" x14ac:dyDescent="0.3">
      <c r="A1074">
        <v>14</v>
      </c>
      <c r="B1074" s="1" t="s">
        <v>9562</v>
      </c>
      <c r="C1074">
        <v>1403</v>
      </c>
      <c r="D1074" s="1" t="s">
        <v>15835</v>
      </c>
      <c r="E1074">
        <v>140303</v>
      </c>
      <c r="F1074" s="1" t="s">
        <v>15858</v>
      </c>
      <c r="G1074">
        <v>140303011</v>
      </c>
      <c r="H1074">
        <v>11</v>
      </c>
      <c r="I1074" s="1" t="s">
        <v>15889</v>
      </c>
      <c r="J1074" s="1" t="s">
        <v>15890</v>
      </c>
      <c r="K1074" s="1" t="s">
        <v>15891</v>
      </c>
      <c r="L1074" s="1" t="s">
        <v>15892</v>
      </c>
      <c r="M1074" s="1" t="s">
        <v>15893</v>
      </c>
      <c r="N1074" s="1">
        <f>+Categorias[[#This Row],[Id_producto]]</f>
        <v>140303</v>
      </c>
      <c r="O1074" s="1">
        <f>+Categorias[[#This Row],[Id_categoría]]</f>
        <v>140303011</v>
      </c>
    </row>
    <row r="1075" spans="1:15" hidden="1" x14ac:dyDescent="0.3">
      <c r="A1075">
        <v>14</v>
      </c>
      <c r="B1075" s="1" t="s">
        <v>9562</v>
      </c>
      <c r="C1075">
        <v>1403</v>
      </c>
      <c r="D1075" s="1" t="s">
        <v>15835</v>
      </c>
      <c r="E1075">
        <v>140304</v>
      </c>
      <c r="F1075" s="1" t="s">
        <v>15894</v>
      </c>
      <c r="G1075">
        <v>140304005</v>
      </c>
      <c r="H1075">
        <v>5</v>
      </c>
      <c r="I1075" s="1" t="s">
        <v>15895</v>
      </c>
      <c r="J1075" s="1" t="s">
        <v>15896</v>
      </c>
      <c r="K1075" s="1" t="s">
        <v>15897</v>
      </c>
      <c r="L1075" s="1" t="s">
        <v>15898</v>
      </c>
      <c r="M1075" s="1" t="s">
        <v>15899</v>
      </c>
      <c r="N1075" s="1">
        <f>+Categorias[[#This Row],[Id_producto]]</f>
        <v>140304</v>
      </c>
      <c r="O1075" s="1">
        <f>+Categorias[[#This Row],[Id_categoría]]</f>
        <v>140304005</v>
      </c>
    </row>
    <row r="1076" spans="1:15" hidden="1" x14ac:dyDescent="0.3">
      <c r="A1076">
        <v>14</v>
      </c>
      <c r="B1076" s="1" t="s">
        <v>9562</v>
      </c>
      <c r="C1076">
        <v>1403</v>
      </c>
      <c r="D1076" s="1" t="s">
        <v>15835</v>
      </c>
      <c r="E1076">
        <v>140304</v>
      </c>
      <c r="F1076" s="1" t="s">
        <v>15894</v>
      </c>
      <c r="G1076">
        <v>140304006</v>
      </c>
      <c r="H1076">
        <v>6</v>
      </c>
      <c r="I1076" s="1" t="s">
        <v>15900</v>
      </c>
      <c r="J1076" s="1" t="s">
        <v>15901</v>
      </c>
      <c r="K1076" s="1" t="s">
        <v>15902</v>
      </c>
      <c r="L1076" s="1" t="s">
        <v>15903</v>
      </c>
      <c r="M1076" s="1" t="s">
        <v>15904</v>
      </c>
      <c r="N1076" s="1">
        <f>+Categorias[[#This Row],[Id_producto]]</f>
        <v>140304</v>
      </c>
      <c r="O1076" s="1">
        <f>+Categorias[[#This Row],[Id_categoría]]</f>
        <v>140304006</v>
      </c>
    </row>
    <row r="1077" spans="1:15" hidden="1" x14ac:dyDescent="0.3">
      <c r="A1077">
        <v>14</v>
      </c>
      <c r="B1077" s="1" t="s">
        <v>9562</v>
      </c>
      <c r="C1077">
        <v>1403</v>
      </c>
      <c r="D1077" s="1" t="s">
        <v>15835</v>
      </c>
      <c r="E1077">
        <v>140304</v>
      </c>
      <c r="F1077" s="1" t="s">
        <v>15894</v>
      </c>
      <c r="G1077">
        <v>140304007</v>
      </c>
      <c r="H1077">
        <v>7</v>
      </c>
      <c r="I1077" s="1" t="s">
        <v>15905</v>
      </c>
      <c r="J1077" s="1" t="s">
        <v>15906</v>
      </c>
      <c r="K1077" s="1" t="s">
        <v>15907</v>
      </c>
      <c r="L1077" s="1" t="s">
        <v>15908</v>
      </c>
      <c r="M1077" s="1" t="s">
        <v>15909</v>
      </c>
      <c r="N1077" s="1">
        <f>+Categorias[[#This Row],[Id_producto]]</f>
        <v>140304</v>
      </c>
      <c r="O1077" s="1">
        <f>+Categorias[[#This Row],[Id_categoría]]</f>
        <v>140304007</v>
      </c>
    </row>
    <row r="1078" spans="1:15" hidden="1" x14ac:dyDescent="0.3">
      <c r="A1078">
        <v>14</v>
      </c>
      <c r="B1078" s="1" t="s">
        <v>9562</v>
      </c>
      <c r="C1078">
        <v>1403</v>
      </c>
      <c r="D1078" s="1" t="s">
        <v>15835</v>
      </c>
      <c r="E1078">
        <v>140304</v>
      </c>
      <c r="F1078" s="1" t="s">
        <v>15894</v>
      </c>
      <c r="G1078">
        <v>140304008</v>
      </c>
      <c r="H1078">
        <v>8</v>
      </c>
      <c r="I1078" s="1" t="s">
        <v>15910</v>
      </c>
      <c r="J1078" s="1" t="s">
        <v>15911</v>
      </c>
      <c r="K1078" s="1" t="s">
        <v>15912</v>
      </c>
      <c r="L1078" s="1" t="s">
        <v>15913</v>
      </c>
      <c r="M1078" s="1" t="s">
        <v>15914</v>
      </c>
      <c r="N1078" s="1">
        <f>+Categorias[[#This Row],[Id_producto]]</f>
        <v>140304</v>
      </c>
      <c r="O1078" s="1">
        <f>+Categorias[[#This Row],[Id_categoría]]</f>
        <v>140304008</v>
      </c>
    </row>
    <row r="1079" spans="1:15" hidden="1" x14ac:dyDescent="0.3">
      <c r="A1079">
        <v>14</v>
      </c>
      <c r="B1079" s="1" t="s">
        <v>9562</v>
      </c>
      <c r="C1079">
        <v>1403</v>
      </c>
      <c r="D1079" s="1" t="s">
        <v>15835</v>
      </c>
      <c r="E1079">
        <v>140304</v>
      </c>
      <c r="F1079" s="1" t="s">
        <v>15894</v>
      </c>
      <c r="G1079">
        <v>140304009</v>
      </c>
      <c r="H1079">
        <v>9</v>
      </c>
      <c r="I1079" s="1" t="s">
        <v>15915</v>
      </c>
      <c r="J1079" s="1" t="s">
        <v>15916</v>
      </c>
      <c r="K1079" s="1" t="s">
        <v>15917</v>
      </c>
      <c r="L1079" s="1" t="s">
        <v>15918</v>
      </c>
      <c r="M1079" s="1" t="s">
        <v>15919</v>
      </c>
      <c r="N1079" s="1">
        <f>+Categorias[[#This Row],[Id_producto]]</f>
        <v>140304</v>
      </c>
      <c r="O1079" s="1">
        <f>+Categorias[[#This Row],[Id_categoría]]</f>
        <v>140304009</v>
      </c>
    </row>
    <row r="1080" spans="1:15" hidden="1" x14ac:dyDescent="0.3">
      <c r="A1080">
        <v>14</v>
      </c>
      <c r="B1080" s="1" t="s">
        <v>9562</v>
      </c>
      <c r="C1080">
        <v>1403</v>
      </c>
      <c r="D1080" s="1" t="s">
        <v>15835</v>
      </c>
      <c r="E1080">
        <v>140304</v>
      </c>
      <c r="F1080" s="1" t="s">
        <v>15894</v>
      </c>
      <c r="G1080">
        <v>140304010</v>
      </c>
      <c r="H1080">
        <v>10</v>
      </c>
      <c r="I1080" s="1" t="s">
        <v>15920</v>
      </c>
      <c r="J1080" s="1" t="s">
        <v>15921</v>
      </c>
      <c r="K1080" s="1" t="s">
        <v>15922</v>
      </c>
      <c r="L1080" s="1" t="s">
        <v>15923</v>
      </c>
      <c r="M1080" s="1" t="s">
        <v>15924</v>
      </c>
      <c r="N1080" s="1">
        <f>+Categorias[[#This Row],[Id_producto]]</f>
        <v>140304</v>
      </c>
      <c r="O1080" s="1">
        <f>+Categorias[[#This Row],[Id_categoría]]</f>
        <v>140304010</v>
      </c>
    </row>
    <row r="1081" spans="1:15" hidden="1" x14ac:dyDescent="0.3">
      <c r="A1081">
        <v>14</v>
      </c>
      <c r="B1081" s="1" t="s">
        <v>9562</v>
      </c>
      <c r="C1081">
        <v>1403</v>
      </c>
      <c r="D1081" s="1" t="s">
        <v>15835</v>
      </c>
      <c r="E1081">
        <v>140304</v>
      </c>
      <c r="F1081" s="1" t="s">
        <v>15894</v>
      </c>
      <c r="G1081">
        <v>140304011</v>
      </c>
      <c r="H1081">
        <v>11</v>
      </c>
      <c r="I1081" s="1" t="s">
        <v>15925</v>
      </c>
      <c r="J1081" s="1" t="s">
        <v>15926</v>
      </c>
      <c r="K1081" s="1" t="s">
        <v>15927</v>
      </c>
      <c r="L1081" s="1" t="s">
        <v>15928</v>
      </c>
      <c r="M1081" s="1" t="s">
        <v>15929</v>
      </c>
      <c r="N1081" s="1">
        <f>+Categorias[[#This Row],[Id_producto]]</f>
        <v>140304</v>
      </c>
      <c r="O1081" s="1">
        <f>+Categorias[[#This Row],[Id_categoría]]</f>
        <v>140304011</v>
      </c>
    </row>
    <row r="1082" spans="1:15" hidden="1" x14ac:dyDescent="0.3">
      <c r="A1082">
        <v>14</v>
      </c>
      <c r="B1082" s="1" t="s">
        <v>9562</v>
      </c>
      <c r="C1082">
        <v>1403</v>
      </c>
      <c r="D1082" s="1" t="s">
        <v>15835</v>
      </c>
      <c r="E1082">
        <v>140304</v>
      </c>
      <c r="F1082" s="1" t="s">
        <v>15894</v>
      </c>
      <c r="G1082">
        <v>140304012</v>
      </c>
      <c r="H1082">
        <v>12</v>
      </c>
      <c r="I1082" s="1" t="s">
        <v>15930</v>
      </c>
      <c r="J1082" s="1" t="s">
        <v>15931</v>
      </c>
      <c r="K1082" s="1" t="s">
        <v>15932</v>
      </c>
      <c r="L1082" s="1" t="s">
        <v>15933</v>
      </c>
      <c r="M1082" s="1" t="s">
        <v>15934</v>
      </c>
      <c r="N1082" s="1">
        <f>+Categorias[[#This Row],[Id_producto]]</f>
        <v>140304</v>
      </c>
      <c r="O1082" s="1">
        <f>+Categorias[[#This Row],[Id_categoría]]</f>
        <v>140304012</v>
      </c>
    </row>
    <row r="1083" spans="1:15" hidden="1" x14ac:dyDescent="0.3">
      <c r="A1083">
        <v>14</v>
      </c>
      <c r="B1083" s="1" t="s">
        <v>9562</v>
      </c>
      <c r="C1083">
        <v>1403</v>
      </c>
      <c r="D1083" s="1" t="s">
        <v>15835</v>
      </c>
      <c r="E1083">
        <v>140304</v>
      </c>
      <c r="F1083" s="1" t="s">
        <v>15894</v>
      </c>
      <c r="G1083">
        <v>140304013</v>
      </c>
      <c r="H1083">
        <v>13</v>
      </c>
      <c r="I1083" s="1" t="s">
        <v>15935</v>
      </c>
      <c r="J1083" s="1" t="s">
        <v>15936</v>
      </c>
      <c r="K1083" s="1" t="s">
        <v>15937</v>
      </c>
      <c r="L1083" s="1" t="s">
        <v>15938</v>
      </c>
      <c r="M1083" s="1" t="s">
        <v>15939</v>
      </c>
      <c r="N1083" s="1">
        <f>+Categorias[[#This Row],[Id_producto]]</f>
        <v>140304</v>
      </c>
      <c r="O1083" s="1">
        <f>+Categorias[[#This Row],[Id_categoría]]</f>
        <v>140304013</v>
      </c>
    </row>
    <row r="1084" spans="1:15" hidden="1" x14ac:dyDescent="0.3">
      <c r="A1084">
        <v>14</v>
      </c>
      <c r="B1084" s="1" t="s">
        <v>9562</v>
      </c>
      <c r="C1084">
        <v>1403</v>
      </c>
      <c r="D1084" s="1" t="s">
        <v>15835</v>
      </c>
      <c r="E1084">
        <v>140304</v>
      </c>
      <c r="F1084" s="1" t="s">
        <v>15894</v>
      </c>
      <c r="G1084">
        <v>140304014</v>
      </c>
      <c r="H1084">
        <v>14</v>
      </c>
      <c r="I1084" s="1" t="s">
        <v>15940</v>
      </c>
      <c r="J1084" s="1" t="s">
        <v>15941</v>
      </c>
      <c r="K1084" s="1" t="s">
        <v>15942</v>
      </c>
      <c r="L1084" s="1" t="s">
        <v>15943</v>
      </c>
      <c r="M1084" s="1" t="s">
        <v>15944</v>
      </c>
      <c r="N1084" s="1">
        <f>+Categorias[[#This Row],[Id_producto]]</f>
        <v>140304</v>
      </c>
      <c r="O1084" s="1">
        <f>+Categorias[[#This Row],[Id_categoría]]</f>
        <v>140304014</v>
      </c>
    </row>
    <row r="1085" spans="1:15" hidden="1" x14ac:dyDescent="0.3">
      <c r="A1085">
        <v>14</v>
      </c>
      <c r="B1085" s="1" t="s">
        <v>9562</v>
      </c>
      <c r="C1085">
        <v>1403</v>
      </c>
      <c r="D1085" s="1" t="s">
        <v>15835</v>
      </c>
      <c r="E1085">
        <v>140304</v>
      </c>
      <c r="F1085" s="1" t="s">
        <v>15894</v>
      </c>
      <c r="G1085">
        <v>140304015</v>
      </c>
      <c r="H1085">
        <v>15</v>
      </c>
      <c r="I1085" s="1" t="s">
        <v>15945</v>
      </c>
      <c r="J1085" s="1" t="s">
        <v>15946</v>
      </c>
      <c r="K1085" s="1" t="s">
        <v>15947</v>
      </c>
      <c r="L1085" s="1" t="s">
        <v>15948</v>
      </c>
      <c r="M1085" s="1" t="s">
        <v>15949</v>
      </c>
      <c r="N1085" s="1">
        <f>+Categorias[[#This Row],[Id_producto]]</f>
        <v>140304</v>
      </c>
      <c r="O1085" s="1">
        <f>+Categorias[[#This Row],[Id_categoría]]</f>
        <v>140304015</v>
      </c>
    </row>
    <row r="1086" spans="1:15" hidden="1" x14ac:dyDescent="0.3">
      <c r="A1086">
        <v>14</v>
      </c>
      <c r="B1086" s="1" t="s">
        <v>9562</v>
      </c>
      <c r="C1086">
        <v>1403</v>
      </c>
      <c r="D1086" s="1" t="s">
        <v>15835</v>
      </c>
      <c r="E1086">
        <v>140304</v>
      </c>
      <c r="F1086" s="1" t="s">
        <v>15894</v>
      </c>
      <c r="G1086">
        <v>140304016</v>
      </c>
      <c r="H1086">
        <v>16</v>
      </c>
      <c r="I1086" s="1" t="s">
        <v>15950</v>
      </c>
      <c r="J1086" s="1" t="s">
        <v>15951</v>
      </c>
      <c r="K1086" s="1" t="s">
        <v>15952</v>
      </c>
      <c r="L1086" s="1" t="s">
        <v>15953</v>
      </c>
      <c r="M1086" s="1" t="s">
        <v>15954</v>
      </c>
      <c r="N1086" s="1">
        <f>+Categorias[[#This Row],[Id_producto]]</f>
        <v>140304</v>
      </c>
      <c r="O1086" s="1">
        <f>+Categorias[[#This Row],[Id_categoría]]</f>
        <v>140304016</v>
      </c>
    </row>
    <row r="1087" spans="1:15" hidden="1" x14ac:dyDescent="0.3">
      <c r="A1087">
        <v>14</v>
      </c>
      <c r="B1087" s="1" t="s">
        <v>9562</v>
      </c>
      <c r="C1087">
        <v>1403</v>
      </c>
      <c r="D1087" s="1" t="s">
        <v>15835</v>
      </c>
      <c r="E1087">
        <v>140305</v>
      </c>
      <c r="F1087" s="1" t="s">
        <v>15955</v>
      </c>
      <c r="G1087">
        <v>140305005</v>
      </c>
      <c r="H1087">
        <v>5</v>
      </c>
      <c r="I1087" s="1" t="s">
        <v>15956</v>
      </c>
      <c r="J1087" s="1" t="s">
        <v>15957</v>
      </c>
      <c r="K1087" s="1" t="s">
        <v>15958</v>
      </c>
      <c r="L1087" s="1" t="s">
        <v>15959</v>
      </c>
      <c r="M1087" s="1" t="s">
        <v>15960</v>
      </c>
      <c r="N1087" s="1">
        <f>+Categorias[[#This Row],[Id_producto]]</f>
        <v>140305</v>
      </c>
      <c r="O1087" s="1">
        <f>+Categorias[[#This Row],[Id_categoría]]</f>
        <v>140305005</v>
      </c>
    </row>
    <row r="1088" spans="1:15" hidden="1" x14ac:dyDescent="0.3">
      <c r="A1088">
        <v>14</v>
      </c>
      <c r="B1088" s="1" t="s">
        <v>9562</v>
      </c>
      <c r="C1088">
        <v>1403</v>
      </c>
      <c r="D1088" s="1" t="s">
        <v>15835</v>
      </c>
      <c r="E1088">
        <v>140305</v>
      </c>
      <c r="F1088" s="1" t="s">
        <v>15955</v>
      </c>
      <c r="G1088">
        <v>140305006</v>
      </c>
      <c r="H1088">
        <v>6</v>
      </c>
      <c r="I1088" s="1" t="s">
        <v>15961</v>
      </c>
      <c r="J1088" s="1" t="s">
        <v>15962</v>
      </c>
      <c r="K1088" s="1" t="s">
        <v>15963</v>
      </c>
      <c r="L1088" s="1" t="s">
        <v>15964</v>
      </c>
      <c r="M1088" s="1" t="s">
        <v>15965</v>
      </c>
      <c r="N1088" s="1">
        <f>+Categorias[[#This Row],[Id_producto]]</f>
        <v>140305</v>
      </c>
      <c r="O1088" s="1">
        <f>+Categorias[[#This Row],[Id_categoría]]</f>
        <v>140305006</v>
      </c>
    </row>
    <row r="1089" spans="1:15" hidden="1" x14ac:dyDescent="0.3">
      <c r="A1089">
        <v>14</v>
      </c>
      <c r="B1089" s="1" t="s">
        <v>9562</v>
      </c>
      <c r="C1089">
        <v>1403</v>
      </c>
      <c r="D1089" s="1" t="s">
        <v>15835</v>
      </c>
      <c r="E1089">
        <v>140305</v>
      </c>
      <c r="F1089" s="1" t="s">
        <v>15955</v>
      </c>
      <c r="G1089">
        <v>140305007</v>
      </c>
      <c r="H1089">
        <v>7</v>
      </c>
      <c r="I1089" s="1" t="s">
        <v>15966</v>
      </c>
      <c r="J1089" s="1" t="s">
        <v>15967</v>
      </c>
      <c r="K1089" s="1" t="s">
        <v>15968</v>
      </c>
      <c r="L1089" s="1" t="s">
        <v>15969</v>
      </c>
      <c r="M1089" s="1" t="s">
        <v>15970</v>
      </c>
      <c r="N1089" s="1">
        <f>+Categorias[[#This Row],[Id_producto]]</f>
        <v>140305</v>
      </c>
      <c r="O1089" s="1">
        <f>+Categorias[[#This Row],[Id_categoría]]</f>
        <v>140305007</v>
      </c>
    </row>
    <row r="1090" spans="1:15" hidden="1" x14ac:dyDescent="0.3">
      <c r="A1090">
        <v>14</v>
      </c>
      <c r="B1090" s="1" t="s">
        <v>9562</v>
      </c>
      <c r="C1090">
        <v>1403</v>
      </c>
      <c r="D1090" s="1" t="s">
        <v>15835</v>
      </c>
      <c r="E1090">
        <v>140305</v>
      </c>
      <c r="F1090" s="1" t="s">
        <v>15955</v>
      </c>
      <c r="G1090">
        <v>140305008</v>
      </c>
      <c r="H1090">
        <v>8</v>
      </c>
      <c r="I1090" s="1" t="s">
        <v>15971</v>
      </c>
      <c r="J1090" s="1" t="s">
        <v>15972</v>
      </c>
      <c r="K1090" s="1" t="s">
        <v>15973</v>
      </c>
      <c r="L1090" s="1" t="s">
        <v>15974</v>
      </c>
      <c r="M1090" s="1" t="s">
        <v>15975</v>
      </c>
      <c r="N1090" s="1">
        <f>+Categorias[[#This Row],[Id_producto]]</f>
        <v>140305</v>
      </c>
      <c r="O1090" s="1">
        <f>+Categorias[[#This Row],[Id_categoría]]</f>
        <v>140305008</v>
      </c>
    </row>
    <row r="1091" spans="1:15" hidden="1" x14ac:dyDescent="0.3">
      <c r="A1091">
        <v>14</v>
      </c>
      <c r="B1091" s="1" t="s">
        <v>9562</v>
      </c>
      <c r="C1091">
        <v>1403</v>
      </c>
      <c r="D1091" s="1" t="s">
        <v>15835</v>
      </c>
      <c r="E1091">
        <v>140305</v>
      </c>
      <c r="F1091" s="1" t="s">
        <v>15955</v>
      </c>
      <c r="G1091">
        <v>140305009</v>
      </c>
      <c r="H1091">
        <v>9</v>
      </c>
      <c r="I1091" s="1" t="s">
        <v>15976</v>
      </c>
      <c r="J1091" s="1" t="s">
        <v>15977</v>
      </c>
      <c r="K1091" s="1" t="s">
        <v>15978</v>
      </c>
      <c r="L1091" s="1" t="s">
        <v>15979</v>
      </c>
      <c r="M1091" s="1" t="s">
        <v>15980</v>
      </c>
      <c r="N1091" s="1">
        <f>+Categorias[[#This Row],[Id_producto]]</f>
        <v>140305</v>
      </c>
      <c r="O1091" s="1">
        <f>+Categorias[[#This Row],[Id_categoría]]</f>
        <v>140305009</v>
      </c>
    </row>
    <row r="1092" spans="1:15" hidden="1" x14ac:dyDescent="0.3">
      <c r="A1092">
        <v>14</v>
      </c>
      <c r="B1092" s="1" t="s">
        <v>9562</v>
      </c>
      <c r="C1092">
        <v>1403</v>
      </c>
      <c r="D1092" s="1" t="s">
        <v>15835</v>
      </c>
      <c r="E1092">
        <v>140305</v>
      </c>
      <c r="F1092" s="1" t="s">
        <v>15955</v>
      </c>
      <c r="G1092">
        <v>140305010</v>
      </c>
      <c r="H1092">
        <v>10</v>
      </c>
      <c r="I1092" s="1" t="s">
        <v>15981</v>
      </c>
      <c r="J1092" s="1" t="s">
        <v>15982</v>
      </c>
      <c r="K1092" s="1" t="s">
        <v>15983</v>
      </c>
      <c r="L1092" s="1" t="s">
        <v>15984</v>
      </c>
      <c r="M1092" s="1" t="s">
        <v>15985</v>
      </c>
      <c r="N1092" s="1">
        <f>+Categorias[[#This Row],[Id_producto]]</f>
        <v>140305</v>
      </c>
      <c r="O1092" s="1">
        <f>+Categorias[[#This Row],[Id_categoría]]</f>
        <v>140305010</v>
      </c>
    </row>
    <row r="1093" spans="1:15" hidden="1" x14ac:dyDescent="0.3">
      <c r="A1093">
        <v>14</v>
      </c>
      <c r="B1093" s="1" t="s">
        <v>9562</v>
      </c>
      <c r="C1093">
        <v>1403</v>
      </c>
      <c r="D1093" s="1" t="s">
        <v>15835</v>
      </c>
      <c r="E1093">
        <v>140305</v>
      </c>
      <c r="F1093" s="1" t="s">
        <v>15955</v>
      </c>
      <c r="G1093">
        <v>140305011</v>
      </c>
      <c r="H1093">
        <v>11</v>
      </c>
      <c r="I1093" s="1" t="s">
        <v>15986</v>
      </c>
      <c r="J1093" s="1" t="s">
        <v>15987</v>
      </c>
      <c r="K1093" s="1" t="s">
        <v>15988</v>
      </c>
      <c r="L1093" s="1" t="s">
        <v>15989</v>
      </c>
      <c r="M1093" s="1" t="s">
        <v>15990</v>
      </c>
      <c r="N1093" s="1">
        <f>+Categorias[[#This Row],[Id_producto]]</f>
        <v>140305</v>
      </c>
      <c r="O1093" s="1">
        <f>+Categorias[[#This Row],[Id_categoría]]</f>
        <v>140305011</v>
      </c>
    </row>
    <row r="1094" spans="1:15" hidden="1" x14ac:dyDescent="0.3">
      <c r="A1094">
        <v>14</v>
      </c>
      <c r="B1094" s="1" t="s">
        <v>9562</v>
      </c>
      <c r="C1094">
        <v>1403</v>
      </c>
      <c r="D1094" s="1" t="s">
        <v>15835</v>
      </c>
      <c r="E1094">
        <v>140306</v>
      </c>
      <c r="F1094" s="1" t="s">
        <v>15991</v>
      </c>
      <c r="G1094">
        <v>140306005</v>
      </c>
      <c r="H1094">
        <v>5</v>
      </c>
      <c r="I1094" s="1" t="s">
        <v>15992</v>
      </c>
      <c r="J1094" s="1" t="s">
        <v>15993</v>
      </c>
      <c r="K1094" s="1" t="s">
        <v>15994</v>
      </c>
      <c r="L1094" s="1" t="s">
        <v>15995</v>
      </c>
      <c r="M1094" s="1" t="s">
        <v>15996</v>
      </c>
      <c r="N1094" s="1">
        <f>+Categorias[[#This Row],[Id_producto]]</f>
        <v>140306</v>
      </c>
      <c r="O1094" s="1">
        <f>+Categorias[[#This Row],[Id_categoría]]</f>
        <v>140306005</v>
      </c>
    </row>
    <row r="1095" spans="1:15" hidden="1" x14ac:dyDescent="0.3">
      <c r="A1095">
        <v>14</v>
      </c>
      <c r="B1095" s="1" t="s">
        <v>9562</v>
      </c>
      <c r="C1095">
        <v>1403</v>
      </c>
      <c r="D1095" s="1" t="s">
        <v>15835</v>
      </c>
      <c r="E1095">
        <v>140306</v>
      </c>
      <c r="F1095" s="1" t="s">
        <v>15991</v>
      </c>
      <c r="G1095">
        <v>140306006</v>
      </c>
      <c r="H1095">
        <v>6</v>
      </c>
      <c r="I1095" s="1" t="s">
        <v>15997</v>
      </c>
      <c r="J1095" s="1" t="s">
        <v>15998</v>
      </c>
      <c r="K1095" s="1" t="s">
        <v>15999</v>
      </c>
      <c r="L1095" s="1" t="s">
        <v>16000</v>
      </c>
      <c r="M1095" s="1" t="s">
        <v>16001</v>
      </c>
      <c r="N1095" s="1">
        <f>+Categorias[[#This Row],[Id_producto]]</f>
        <v>140306</v>
      </c>
      <c r="O1095" s="1">
        <f>+Categorias[[#This Row],[Id_categoría]]</f>
        <v>140306006</v>
      </c>
    </row>
    <row r="1096" spans="1:15" hidden="1" x14ac:dyDescent="0.3">
      <c r="A1096">
        <v>14</v>
      </c>
      <c r="B1096" s="1" t="s">
        <v>9562</v>
      </c>
      <c r="C1096">
        <v>1403</v>
      </c>
      <c r="D1096" s="1" t="s">
        <v>15835</v>
      </c>
      <c r="E1096">
        <v>140306</v>
      </c>
      <c r="F1096" s="1" t="s">
        <v>15991</v>
      </c>
      <c r="G1096">
        <v>140306007</v>
      </c>
      <c r="H1096">
        <v>7</v>
      </c>
      <c r="I1096" s="1" t="s">
        <v>16002</v>
      </c>
      <c r="J1096" s="1" t="s">
        <v>16003</v>
      </c>
      <c r="K1096" s="1" t="s">
        <v>16004</v>
      </c>
      <c r="L1096" s="1" t="s">
        <v>16005</v>
      </c>
      <c r="M1096" s="1" t="s">
        <v>16006</v>
      </c>
      <c r="N1096" s="1">
        <f>+Categorias[[#This Row],[Id_producto]]</f>
        <v>140306</v>
      </c>
      <c r="O1096" s="1">
        <f>+Categorias[[#This Row],[Id_categoría]]</f>
        <v>140306007</v>
      </c>
    </row>
    <row r="1097" spans="1:15" hidden="1" x14ac:dyDescent="0.3">
      <c r="A1097">
        <v>14</v>
      </c>
      <c r="B1097" s="1" t="s">
        <v>9562</v>
      </c>
      <c r="C1097">
        <v>1403</v>
      </c>
      <c r="D1097" s="1" t="s">
        <v>15835</v>
      </c>
      <c r="E1097">
        <v>140306</v>
      </c>
      <c r="F1097" s="1" t="s">
        <v>15991</v>
      </c>
      <c r="G1097">
        <v>140306008</v>
      </c>
      <c r="H1097">
        <v>8</v>
      </c>
      <c r="I1097" s="1" t="s">
        <v>16007</v>
      </c>
      <c r="J1097" s="1" t="s">
        <v>16008</v>
      </c>
      <c r="K1097" s="1" t="s">
        <v>16009</v>
      </c>
      <c r="L1097" s="1" t="s">
        <v>16010</v>
      </c>
      <c r="M1097" s="1" t="s">
        <v>16011</v>
      </c>
      <c r="N1097" s="1">
        <f>+Categorias[[#This Row],[Id_producto]]</f>
        <v>140306</v>
      </c>
      <c r="O1097" s="1">
        <f>+Categorias[[#This Row],[Id_categoría]]</f>
        <v>140306008</v>
      </c>
    </row>
    <row r="1098" spans="1:15" hidden="1" x14ac:dyDescent="0.3">
      <c r="A1098">
        <v>14</v>
      </c>
      <c r="B1098" s="1" t="s">
        <v>9562</v>
      </c>
      <c r="C1098">
        <v>1403</v>
      </c>
      <c r="D1098" s="1" t="s">
        <v>15835</v>
      </c>
      <c r="E1098">
        <v>140306</v>
      </c>
      <c r="F1098" s="1" t="s">
        <v>15991</v>
      </c>
      <c r="G1098">
        <v>140306009</v>
      </c>
      <c r="H1098">
        <v>9</v>
      </c>
      <c r="I1098" s="1" t="s">
        <v>16012</v>
      </c>
      <c r="J1098" s="1" t="s">
        <v>16013</v>
      </c>
      <c r="K1098" s="1" t="s">
        <v>16014</v>
      </c>
      <c r="L1098" s="1" t="s">
        <v>16015</v>
      </c>
      <c r="M1098" s="1" t="s">
        <v>16016</v>
      </c>
      <c r="N1098" s="1">
        <f>+Categorias[[#This Row],[Id_producto]]</f>
        <v>140306</v>
      </c>
      <c r="O1098" s="1">
        <f>+Categorias[[#This Row],[Id_categoría]]</f>
        <v>140306009</v>
      </c>
    </row>
    <row r="1099" spans="1:15" hidden="1" x14ac:dyDescent="0.3">
      <c r="A1099">
        <v>14</v>
      </c>
      <c r="B1099" s="1" t="s">
        <v>9562</v>
      </c>
      <c r="C1099">
        <v>1404</v>
      </c>
      <c r="D1099" s="1" t="s">
        <v>16017</v>
      </c>
      <c r="E1099">
        <v>140401</v>
      </c>
      <c r="F1099" s="1" t="s">
        <v>14929</v>
      </c>
      <c r="G1099">
        <v>140401005</v>
      </c>
      <c r="H1099">
        <v>5</v>
      </c>
      <c r="I1099" s="1" t="s">
        <v>16018</v>
      </c>
      <c r="J1099" s="1" t="s">
        <v>16019</v>
      </c>
      <c r="K1099" s="1" t="s">
        <v>16020</v>
      </c>
      <c r="L1099" s="1" t="s">
        <v>16021</v>
      </c>
      <c r="M1099" s="1" t="s">
        <v>16022</v>
      </c>
      <c r="N1099" s="1">
        <f>+Categorias[[#This Row],[Id_producto]]</f>
        <v>140401</v>
      </c>
      <c r="O1099" s="1">
        <f>+Categorias[[#This Row],[Id_categoría]]</f>
        <v>140401005</v>
      </c>
    </row>
    <row r="1100" spans="1:15" hidden="1" x14ac:dyDescent="0.3">
      <c r="A1100">
        <v>14</v>
      </c>
      <c r="B1100" s="1" t="s">
        <v>9562</v>
      </c>
      <c r="C1100">
        <v>1404</v>
      </c>
      <c r="D1100" s="1" t="s">
        <v>16017</v>
      </c>
      <c r="E1100">
        <v>140401</v>
      </c>
      <c r="F1100" s="1" t="s">
        <v>14929</v>
      </c>
      <c r="G1100">
        <v>140401006</v>
      </c>
      <c r="H1100">
        <v>6</v>
      </c>
      <c r="I1100" s="1" t="s">
        <v>16023</v>
      </c>
      <c r="J1100" s="1" t="s">
        <v>16024</v>
      </c>
      <c r="K1100" s="1" t="s">
        <v>16025</v>
      </c>
      <c r="L1100" s="1" t="s">
        <v>16026</v>
      </c>
      <c r="M1100" s="1" t="s">
        <v>16027</v>
      </c>
      <c r="N1100" s="1">
        <f>+Categorias[[#This Row],[Id_producto]]</f>
        <v>140401</v>
      </c>
      <c r="O1100" s="1">
        <f>+Categorias[[#This Row],[Id_categoría]]</f>
        <v>140401006</v>
      </c>
    </row>
    <row r="1101" spans="1:15" hidden="1" x14ac:dyDescent="0.3">
      <c r="A1101">
        <v>14</v>
      </c>
      <c r="B1101" s="1" t="s">
        <v>9562</v>
      </c>
      <c r="C1101">
        <v>1404</v>
      </c>
      <c r="D1101" s="1" t="s">
        <v>16017</v>
      </c>
      <c r="E1101">
        <v>140402</v>
      </c>
      <c r="F1101" s="1" t="s">
        <v>16028</v>
      </c>
      <c r="G1101">
        <v>140402005</v>
      </c>
      <c r="H1101">
        <v>5</v>
      </c>
      <c r="I1101" s="1" t="s">
        <v>16029</v>
      </c>
      <c r="J1101" s="1" t="s">
        <v>16030</v>
      </c>
      <c r="K1101" s="1" t="s">
        <v>16031</v>
      </c>
      <c r="L1101" s="1" t="s">
        <v>16032</v>
      </c>
      <c r="M1101" s="1" t="s">
        <v>16033</v>
      </c>
      <c r="N1101" s="1">
        <f>+Categorias[[#This Row],[Id_producto]]</f>
        <v>140402</v>
      </c>
      <c r="O1101" s="1">
        <f>+Categorias[[#This Row],[Id_categoría]]</f>
        <v>140402005</v>
      </c>
    </row>
    <row r="1102" spans="1:15" hidden="1" x14ac:dyDescent="0.3">
      <c r="A1102">
        <v>14</v>
      </c>
      <c r="B1102" s="1" t="s">
        <v>9562</v>
      </c>
      <c r="C1102">
        <v>1404</v>
      </c>
      <c r="D1102" s="1" t="s">
        <v>16017</v>
      </c>
      <c r="E1102">
        <v>140402</v>
      </c>
      <c r="F1102" s="1" t="s">
        <v>16028</v>
      </c>
      <c r="G1102">
        <v>140402006</v>
      </c>
      <c r="H1102">
        <v>6</v>
      </c>
      <c r="I1102" s="1" t="s">
        <v>16034</v>
      </c>
      <c r="J1102" s="1" t="s">
        <v>16035</v>
      </c>
      <c r="K1102" s="1" t="s">
        <v>16036</v>
      </c>
      <c r="L1102" s="1" t="s">
        <v>16037</v>
      </c>
      <c r="M1102" s="1" t="s">
        <v>16038</v>
      </c>
      <c r="N1102" s="1">
        <f>+Categorias[[#This Row],[Id_producto]]</f>
        <v>140402</v>
      </c>
      <c r="O1102" s="1">
        <f>+Categorias[[#This Row],[Id_categoría]]</f>
        <v>140402006</v>
      </c>
    </row>
    <row r="1103" spans="1:15" hidden="1" x14ac:dyDescent="0.3">
      <c r="A1103">
        <v>14</v>
      </c>
      <c r="B1103" s="1" t="s">
        <v>9562</v>
      </c>
      <c r="C1103">
        <v>1404</v>
      </c>
      <c r="D1103" s="1" t="s">
        <v>16017</v>
      </c>
      <c r="E1103">
        <v>140403</v>
      </c>
      <c r="F1103" s="1" t="s">
        <v>16039</v>
      </c>
      <c r="G1103">
        <v>140403005</v>
      </c>
      <c r="H1103">
        <v>5</v>
      </c>
      <c r="I1103" s="1" t="s">
        <v>16040</v>
      </c>
      <c r="J1103" s="1" t="s">
        <v>16041</v>
      </c>
      <c r="K1103" s="1" t="s">
        <v>16042</v>
      </c>
      <c r="L1103" s="1" t="s">
        <v>16043</v>
      </c>
      <c r="M1103" s="1" t="s">
        <v>16044</v>
      </c>
      <c r="N1103" s="1">
        <f>+Categorias[[#This Row],[Id_producto]]</f>
        <v>140403</v>
      </c>
      <c r="O1103" s="1">
        <f>+Categorias[[#This Row],[Id_categoría]]</f>
        <v>140403005</v>
      </c>
    </row>
    <row r="1104" spans="1:15" hidden="1" x14ac:dyDescent="0.3">
      <c r="A1104">
        <v>14</v>
      </c>
      <c r="B1104" s="1" t="s">
        <v>9562</v>
      </c>
      <c r="C1104">
        <v>1404</v>
      </c>
      <c r="D1104" s="1" t="s">
        <v>16017</v>
      </c>
      <c r="E1104">
        <v>140403</v>
      </c>
      <c r="F1104" s="1" t="s">
        <v>16039</v>
      </c>
      <c r="G1104">
        <v>140403006</v>
      </c>
      <c r="H1104">
        <v>6</v>
      </c>
      <c r="I1104" s="1" t="s">
        <v>16045</v>
      </c>
      <c r="J1104" s="1" t="s">
        <v>16046</v>
      </c>
      <c r="K1104" s="1" t="s">
        <v>16047</v>
      </c>
      <c r="L1104" s="1" t="s">
        <v>16048</v>
      </c>
      <c r="M1104" s="1" t="s">
        <v>16049</v>
      </c>
      <c r="N1104" s="1">
        <f>+Categorias[[#This Row],[Id_producto]]</f>
        <v>140403</v>
      </c>
      <c r="O1104" s="1">
        <f>+Categorias[[#This Row],[Id_categoría]]</f>
        <v>140403006</v>
      </c>
    </row>
    <row r="1105" spans="1:15" hidden="1" x14ac:dyDescent="0.3">
      <c r="A1105">
        <v>14</v>
      </c>
      <c r="B1105" s="1" t="s">
        <v>9562</v>
      </c>
      <c r="C1105">
        <v>1404</v>
      </c>
      <c r="D1105" s="1" t="s">
        <v>16017</v>
      </c>
      <c r="E1105">
        <v>140403</v>
      </c>
      <c r="F1105" s="1" t="s">
        <v>16039</v>
      </c>
      <c r="G1105">
        <v>140403007</v>
      </c>
      <c r="H1105">
        <v>7</v>
      </c>
      <c r="I1105" s="1" t="s">
        <v>16050</v>
      </c>
      <c r="J1105" s="1" t="s">
        <v>16051</v>
      </c>
      <c r="K1105" s="1" t="s">
        <v>16052</v>
      </c>
      <c r="L1105" s="1" t="s">
        <v>16053</v>
      </c>
      <c r="M1105" s="1" t="s">
        <v>16054</v>
      </c>
      <c r="N1105" s="1">
        <f>+Categorias[[#This Row],[Id_producto]]</f>
        <v>140403</v>
      </c>
      <c r="O1105" s="1">
        <f>+Categorias[[#This Row],[Id_categoría]]</f>
        <v>140403007</v>
      </c>
    </row>
    <row r="1106" spans="1:15" hidden="1" x14ac:dyDescent="0.3">
      <c r="A1106">
        <v>14</v>
      </c>
      <c r="B1106" s="1" t="s">
        <v>9562</v>
      </c>
      <c r="C1106">
        <v>1404</v>
      </c>
      <c r="D1106" s="1" t="s">
        <v>16017</v>
      </c>
      <c r="E1106">
        <v>140403</v>
      </c>
      <c r="F1106" s="1" t="s">
        <v>16039</v>
      </c>
      <c r="G1106">
        <v>140403008</v>
      </c>
      <c r="H1106">
        <v>8</v>
      </c>
      <c r="I1106" s="1" t="s">
        <v>16055</v>
      </c>
      <c r="J1106" s="1" t="s">
        <v>16056</v>
      </c>
      <c r="K1106" s="1" t="s">
        <v>16057</v>
      </c>
      <c r="L1106" s="1" t="s">
        <v>16058</v>
      </c>
      <c r="M1106" s="1" t="s">
        <v>16059</v>
      </c>
      <c r="N1106" s="1">
        <f>+Categorias[[#This Row],[Id_producto]]</f>
        <v>140403</v>
      </c>
      <c r="O1106" s="1">
        <f>+Categorias[[#This Row],[Id_categoría]]</f>
        <v>140403008</v>
      </c>
    </row>
    <row r="1107" spans="1:15" hidden="1" x14ac:dyDescent="0.3">
      <c r="A1107">
        <v>14</v>
      </c>
      <c r="B1107" s="1" t="s">
        <v>9562</v>
      </c>
      <c r="C1107">
        <v>1404</v>
      </c>
      <c r="D1107" s="1" t="s">
        <v>16017</v>
      </c>
      <c r="E1107">
        <v>140403</v>
      </c>
      <c r="F1107" s="1" t="s">
        <v>16039</v>
      </c>
      <c r="G1107">
        <v>140403009</v>
      </c>
      <c r="H1107">
        <v>9</v>
      </c>
      <c r="I1107" s="1" t="s">
        <v>16060</v>
      </c>
      <c r="J1107" s="1" t="s">
        <v>16061</v>
      </c>
      <c r="K1107" s="1" t="s">
        <v>16062</v>
      </c>
      <c r="L1107" s="1" t="s">
        <v>16063</v>
      </c>
      <c r="M1107" s="1" t="s">
        <v>16064</v>
      </c>
      <c r="N1107" s="1">
        <f>+Categorias[[#This Row],[Id_producto]]</f>
        <v>140403</v>
      </c>
      <c r="O1107" s="1">
        <f>+Categorias[[#This Row],[Id_categoría]]</f>
        <v>140403009</v>
      </c>
    </row>
    <row r="1108" spans="1:15" hidden="1" x14ac:dyDescent="0.3">
      <c r="A1108">
        <v>14</v>
      </c>
      <c r="B1108" s="1" t="s">
        <v>9562</v>
      </c>
      <c r="C1108">
        <v>1404</v>
      </c>
      <c r="D1108" s="1" t="s">
        <v>16017</v>
      </c>
      <c r="E1108">
        <v>140403</v>
      </c>
      <c r="F1108" s="1" t="s">
        <v>16039</v>
      </c>
      <c r="G1108">
        <v>140403010</v>
      </c>
      <c r="H1108">
        <v>10</v>
      </c>
      <c r="I1108" s="1" t="s">
        <v>16065</v>
      </c>
      <c r="J1108" s="1" t="s">
        <v>16066</v>
      </c>
      <c r="K1108" s="1" t="s">
        <v>16067</v>
      </c>
      <c r="L1108" s="1" t="s">
        <v>16068</v>
      </c>
      <c r="M1108" s="1" t="s">
        <v>16069</v>
      </c>
      <c r="N1108" s="1">
        <f>+Categorias[[#This Row],[Id_producto]]</f>
        <v>140403</v>
      </c>
      <c r="O1108" s="1">
        <f>+Categorias[[#This Row],[Id_categoría]]</f>
        <v>140403010</v>
      </c>
    </row>
    <row r="1109" spans="1:15" hidden="1" x14ac:dyDescent="0.3">
      <c r="A1109">
        <v>14</v>
      </c>
      <c r="B1109" s="1" t="s">
        <v>9562</v>
      </c>
      <c r="C1109">
        <v>1404</v>
      </c>
      <c r="D1109" s="1" t="s">
        <v>16017</v>
      </c>
      <c r="E1109">
        <v>140403</v>
      </c>
      <c r="F1109" s="1" t="s">
        <v>16039</v>
      </c>
      <c r="G1109">
        <v>140403011</v>
      </c>
      <c r="H1109">
        <v>11</v>
      </c>
      <c r="I1109" s="1" t="s">
        <v>16070</v>
      </c>
      <c r="J1109" s="1" t="s">
        <v>16071</v>
      </c>
      <c r="K1109" s="1" t="s">
        <v>16072</v>
      </c>
      <c r="L1109" s="1" t="s">
        <v>16073</v>
      </c>
      <c r="M1109" s="1" t="s">
        <v>16074</v>
      </c>
      <c r="N1109" s="1">
        <f>+Categorias[[#This Row],[Id_producto]]</f>
        <v>140403</v>
      </c>
      <c r="O1109" s="1">
        <f>+Categorias[[#This Row],[Id_categoría]]</f>
        <v>140403011</v>
      </c>
    </row>
    <row r="1110" spans="1:15" hidden="1" x14ac:dyDescent="0.3">
      <c r="A1110">
        <v>14</v>
      </c>
      <c r="B1110" s="1" t="s">
        <v>9562</v>
      </c>
      <c r="C1110">
        <v>1404</v>
      </c>
      <c r="D1110" s="1" t="s">
        <v>16017</v>
      </c>
      <c r="E1110">
        <v>140403</v>
      </c>
      <c r="F1110" s="1" t="s">
        <v>16039</v>
      </c>
      <c r="G1110">
        <v>140403012</v>
      </c>
      <c r="H1110">
        <v>12</v>
      </c>
      <c r="I1110" s="1" t="s">
        <v>16075</v>
      </c>
      <c r="J1110" s="1" t="s">
        <v>16076</v>
      </c>
      <c r="K1110" s="1" t="s">
        <v>16077</v>
      </c>
      <c r="L1110" s="1" t="s">
        <v>16078</v>
      </c>
      <c r="M1110" s="1" t="s">
        <v>16079</v>
      </c>
      <c r="N1110" s="1">
        <f>+Categorias[[#This Row],[Id_producto]]</f>
        <v>140403</v>
      </c>
      <c r="O1110" s="1">
        <f>+Categorias[[#This Row],[Id_categoría]]</f>
        <v>140403012</v>
      </c>
    </row>
    <row r="1111" spans="1:15" hidden="1" x14ac:dyDescent="0.3">
      <c r="A1111">
        <v>14</v>
      </c>
      <c r="B1111" s="1" t="s">
        <v>9562</v>
      </c>
      <c r="C1111">
        <v>1404</v>
      </c>
      <c r="D1111" s="1" t="s">
        <v>16017</v>
      </c>
      <c r="E1111">
        <v>140403</v>
      </c>
      <c r="F1111" s="1" t="s">
        <v>16039</v>
      </c>
      <c r="G1111">
        <v>140403013</v>
      </c>
      <c r="H1111">
        <v>13</v>
      </c>
      <c r="I1111" s="1" t="s">
        <v>16080</v>
      </c>
      <c r="J1111" s="1" t="s">
        <v>16081</v>
      </c>
      <c r="K1111" s="1" t="s">
        <v>16082</v>
      </c>
      <c r="L1111" s="1" t="s">
        <v>16083</v>
      </c>
      <c r="M1111" s="1" t="s">
        <v>16084</v>
      </c>
      <c r="N1111" s="1">
        <f>+Categorias[[#This Row],[Id_producto]]</f>
        <v>140403</v>
      </c>
      <c r="O1111" s="1">
        <f>+Categorias[[#This Row],[Id_categoría]]</f>
        <v>140403013</v>
      </c>
    </row>
    <row r="1112" spans="1:15" hidden="1" x14ac:dyDescent="0.3">
      <c r="A1112">
        <v>14</v>
      </c>
      <c r="B1112" s="1" t="s">
        <v>9562</v>
      </c>
      <c r="C1112">
        <v>1404</v>
      </c>
      <c r="D1112" s="1" t="s">
        <v>16017</v>
      </c>
      <c r="E1112">
        <v>140403</v>
      </c>
      <c r="F1112" s="1" t="s">
        <v>16039</v>
      </c>
      <c r="G1112">
        <v>140403014</v>
      </c>
      <c r="H1112">
        <v>14</v>
      </c>
      <c r="I1112" s="1" t="s">
        <v>16085</v>
      </c>
      <c r="J1112" s="1" t="s">
        <v>16086</v>
      </c>
      <c r="K1112" s="1" t="s">
        <v>16087</v>
      </c>
      <c r="L1112" s="1" t="s">
        <v>16088</v>
      </c>
      <c r="M1112" s="1" t="s">
        <v>16089</v>
      </c>
      <c r="N1112" s="1">
        <f>+Categorias[[#This Row],[Id_producto]]</f>
        <v>140403</v>
      </c>
      <c r="O1112" s="1">
        <f>+Categorias[[#This Row],[Id_categoría]]</f>
        <v>140403014</v>
      </c>
    </row>
    <row r="1113" spans="1:15" hidden="1" x14ac:dyDescent="0.3">
      <c r="A1113">
        <v>14</v>
      </c>
      <c r="B1113" s="1" t="s">
        <v>9562</v>
      </c>
      <c r="C1113">
        <v>1404</v>
      </c>
      <c r="D1113" s="1" t="s">
        <v>16017</v>
      </c>
      <c r="E1113">
        <v>140403</v>
      </c>
      <c r="F1113" s="1" t="s">
        <v>16039</v>
      </c>
      <c r="G1113">
        <v>140403015</v>
      </c>
      <c r="H1113">
        <v>15</v>
      </c>
      <c r="I1113" s="1" t="s">
        <v>16090</v>
      </c>
      <c r="J1113" s="1" t="s">
        <v>16091</v>
      </c>
      <c r="K1113" s="1" t="s">
        <v>16092</v>
      </c>
      <c r="L1113" s="1" t="s">
        <v>16093</v>
      </c>
      <c r="M1113" s="1" t="s">
        <v>16094</v>
      </c>
      <c r="N1113" s="1">
        <f>+Categorias[[#This Row],[Id_producto]]</f>
        <v>140403</v>
      </c>
      <c r="O1113" s="1">
        <f>+Categorias[[#This Row],[Id_categoría]]</f>
        <v>140403015</v>
      </c>
    </row>
    <row r="1114" spans="1:15" hidden="1" x14ac:dyDescent="0.3">
      <c r="A1114">
        <v>14</v>
      </c>
      <c r="B1114" s="1" t="s">
        <v>9562</v>
      </c>
      <c r="C1114">
        <v>1404</v>
      </c>
      <c r="D1114" s="1" t="s">
        <v>16017</v>
      </c>
      <c r="E1114">
        <v>140403</v>
      </c>
      <c r="F1114" s="1" t="s">
        <v>16039</v>
      </c>
      <c r="G1114">
        <v>140403016</v>
      </c>
      <c r="H1114">
        <v>16</v>
      </c>
      <c r="I1114" s="1" t="s">
        <v>16095</v>
      </c>
      <c r="J1114" s="1" t="s">
        <v>16096</v>
      </c>
      <c r="K1114" s="1" t="s">
        <v>16097</v>
      </c>
      <c r="L1114" s="1" t="s">
        <v>16098</v>
      </c>
      <c r="M1114" s="1" t="s">
        <v>16099</v>
      </c>
      <c r="N1114" s="1">
        <f>+Categorias[[#This Row],[Id_producto]]</f>
        <v>140403</v>
      </c>
      <c r="O1114" s="1">
        <f>+Categorias[[#This Row],[Id_categoría]]</f>
        <v>140403016</v>
      </c>
    </row>
    <row r="1115" spans="1:15" hidden="1" x14ac:dyDescent="0.3">
      <c r="A1115">
        <v>14</v>
      </c>
      <c r="B1115" s="1" t="s">
        <v>9562</v>
      </c>
      <c r="C1115">
        <v>1404</v>
      </c>
      <c r="D1115" s="1" t="s">
        <v>16017</v>
      </c>
      <c r="E1115">
        <v>140403</v>
      </c>
      <c r="F1115" s="1" t="s">
        <v>16039</v>
      </c>
      <c r="G1115">
        <v>140403017</v>
      </c>
      <c r="H1115">
        <v>17</v>
      </c>
      <c r="I1115" s="1" t="s">
        <v>16100</v>
      </c>
      <c r="J1115" s="1" t="s">
        <v>16101</v>
      </c>
      <c r="K1115" s="1" t="s">
        <v>16102</v>
      </c>
      <c r="L1115" s="1" t="s">
        <v>16103</v>
      </c>
      <c r="M1115" s="1" t="s">
        <v>16104</v>
      </c>
      <c r="N1115" s="1">
        <f>+Categorias[[#This Row],[Id_producto]]</f>
        <v>140403</v>
      </c>
      <c r="O1115" s="1">
        <f>+Categorias[[#This Row],[Id_categoría]]</f>
        <v>140403017</v>
      </c>
    </row>
    <row r="1116" spans="1:15" hidden="1" x14ac:dyDescent="0.3">
      <c r="A1116">
        <v>14</v>
      </c>
      <c r="B1116" s="1" t="s">
        <v>9562</v>
      </c>
      <c r="C1116">
        <v>1404</v>
      </c>
      <c r="D1116" s="1" t="s">
        <v>16017</v>
      </c>
      <c r="E1116">
        <v>140403</v>
      </c>
      <c r="F1116" s="1" t="s">
        <v>16039</v>
      </c>
      <c r="G1116">
        <v>140403018</v>
      </c>
      <c r="H1116">
        <v>18</v>
      </c>
      <c r="I1116" s="1" t="s">
        <v>16105</v>
      </c>
      <c r="J1116" s="1" t="s">
        <v>16106</v>
      </c>
      <c r="K1116" s="1" t="s">
        <v>16107</v>
      </c>
      <c r="L1116" s="1" t="s">
        <v>16108</v>
      </c>
      <c r="M1116" s="1" t="s">
        <v>16109</v>
      </c>
      <c r="N1116" s="1">
        <f>+Categorias[[#This Row],[Id_producto]]</f>
        <v>140403</v>
      </c>
      <c r="O1116" s="1">
        <f>+Categorias[[#This Row],[Id_categoría]]</f>
        <v>140403018</v>
      </c>
    </row>
    <row r="1117" spans="1:15" hidden="1" x14ac:dyDescent="0.3">
      <c r="A1117">
        <v>14</v>
      </c>
      <c r="B1117" s="1" t="s">
        <v>9562</v>
      </c>
      <c r="C1117">
        <v>1404</v>
      </c>
      <c r="D1117" s="1" t="s">
        <v>16017</v>
      </c>
      <c r="E1117">
        <v>140403</v>
      </c>
      <c r="F1117" s="1" t="s">
        <v>16039</v>
      </c>
      <c r="G1117">
        <v>140403019</v>
      </c>
      <c r="H1117">
        <v>19</v>
      </c>
      <c r="I1117" s="1" t="s">
        <v>16110</v>
      </c>
      <c r="J1117" s="1" t="s">
        <v>16111</v>
      </c>
      <c r="K1117" s="1" t="s">
        <v>16112</v>
      </c>
      <c r="L1117" s="1" t="s">
        <v>16113</v>
      </c>
      <c r="M1117" s="1" t="s">
        <v>16114</v>
      </c>
      <c r="N1117" s="1">
        <f>+Categorias[[#This Row],[Id_producto]]</f>
        <v>140403</v>
      </c>
      <c r="O1117" s="1">
        <f>+Categorias[[#This Row],[Id_categoría]]</f>
        <v>140403019</v>
      </c>
    </row>
    <row r="1118" spans="1:15" hidden="1" x14ac:dyDescent="0.3">
      <c r="A1118">
        <v>14</v>
      </c>
      <c r="B1118" s="1" t="s">
        <v>9562</v>
      </c>
      <c r="C1118">
        <v>1404</v>
      </c>
      <c r="D1118" s="1" t="s">
        <v>16017</v>
      </c>
      <c r="E1118">
        <v>140403</v>
      </c>
      <c r="F1118" s="1" t="s">
        <v>16039</v>
      </c>
      <c r="G1118">
        <v>140403020</v>
      </c>
      <c r="H1118">
        <v>20</v>
      </c>
      <c r="I1118" s="1" t="s">
        <v>16115</v>
      </c>
      <c r="J1118" s="1" t="s">
        <v>16116</v>
      </c>
      <c r="K1118" s="1" t="s">
        <v>16117</v>
      </c>
      <c r="L1118" s="1" t="s">
        <v>16118</v>
      </c>
      <c r="M1118" s="1" t="s">
        <v>16119</v>
      </c>
      <c r="N1118" s="1">
        <f>+Categorias[[#This Row],[Id_producto]]</f>
        <v>140403</v>
      </c>
      <c r="O1118" s="1">
        <f>+Categorias[[#This Row],[Id_categoría]]</f>
        <v>140403020</v>
      </c>
    </row>
    <row r="1119" spans="1:15" hidden="1" x14ac:dyDescent="0.3">
      <c r="A1119">
        <v>14</v>
      </c>
      <c r="B1119" s="1" t="s">
        <v>9562</v>
      </c>
      <c r="C1119">
        <v>1404</v>
      </c>
      <c r="D1119" s="1" t="s">
        <v>16017</v>
      </c>
      <c r="E1119">
        <v>140403</v>
      </c>
      <c r="F1119" s="1" t="s">
        <v>16039</v>
      </c>
      <c r="G1119">
        <v>140403021</v>
      </c>
      <c r="H1119">
        <v>21</v>
      </c>
      <c r="I1119" s="1" t="s">
        <v>16120</v>
      </c>
      <c r="J1119" s="1" t="s">
        <v>16121</v>
      </c>
      <c r="K1119" s="1" t="s">
        <v>16122</v>
      </c>
      <c r="L1119" s="1" t="s">
        <v>16123</v>
      </c>
      <c r="M1119" s="1" t="s">
        <v>16124</v>
      </c>
      <c r="N1119" s="1">
        <f>+Categorias[[#This Row],[Id_producto]]</f>
        <v>140403</v>
      </c>
      <c r="O1119" s="1">
        <f>+Categorias[[#This Row],[Id_categoría]]</f>
        <v>140403021</v>
      </c>
    </row>
    <row r="1120" spans="1:15" hidden="1" x14ac:dyDescent="0.3">
      <c r="A1120">
        <v>14</v>
      </c>
      <c r="B1120" s="1" t="s">
        <v>9562</v>
      </c>
      <c r="C1120">
        <v>1404</v>
      </c>
      <c r="D1120" s="1" t="s">
        <v>16017</v>
      </c>
      <c r="E1120">
        <v>140403</v>
      </c>
      <c r="F1120" s="1" t="s">
        <v>16039</v>
      </c>
      <c r="G1120">
        <v>140403022</v>
      </c>
      <c r="H1120">
        <v>22</v>
      </c>
      <c r="I1120" s="1" t="s">
        <v>16125</v>
      </c>
      <c r="J1120" s="1" t="s">
        <v>16126</v>
      </c>
      <c r="K1120" s="1" t="s">
        <v>16127</v>
      </c>
      <c r="L1120" s="1" t="s">
        <v>16128</v>
      </c>
      <c r="M1120" s="1" t="s">
        <v>16129</v>
      </c>
      <c r="N1120" s="1">
        <f>+Categorias[[#This Row],[Id_producto]]</f>
        <v>140403</v>
      </c>
      <c r="O1120" s="1">
        <f>+Categorias[[#This Row],[Id_categoría]]</f>
        <v>140403022</v>
      </c>
    </row>
    <row r="1121" spans="1:15" hidden="1" x14ac:dyDescent="0.3">
      <c r="A1121">
        <v>14</v>
      </c>
      <c r="B1121" s="1" t="s">
        <v>9562</v>
      </c>
      <c r="C1121">
        <v>1404</v>
      </c>
      <c r="D1121" s="1" t="s">
        <v>16017</v>
      </c>
      <c r="E1121">
        <v>140403</v>
      </c>
      <c r="F1121" s="1" t="s">
        <v>16039</v>
      </c>
      <c r="G1121">
        <v>140403023</v>
      </c>
      <c r="H1121">
        <v>23</v>
      </c>
      <c r="I1121" s="1" t="s">
        <v>16130</v>
      </c>
      <c r="J1121" s="1" t="s">
        <v>16131</v>
      </c>
      <c r="K1121" s="1" t="s">
        <v>16132</v>
      </c>
      <c r="L1121" s="1" t="s">
        <v>16133</v>
      </c>
      <c r="M1121" s="1" t="s">
        <v>16134</v>
      </c>
      <c r="N1121" s="1">
        <f>+Categorias[[#This Row],[Id_producto]]</f>
        <v>140403</v>
      </c>
      <c r="O1121" s="1">
        <f>+Categorias[[#This Row],[Id_categoría]]</f>
        <v>140403023</v>
      </c>
    </row>
    <row r="1122" spans="1:15" hidden="1" x14ac:dyDescent="0.3">
      <c r="A1122">
        <v>14</v>
      </c>
      <c r="B1122" s="1" t="s">
        <v>9562</v>
      </c>
      <c r="C1122">
        <v>1404</v>
      </c>
      <c r="D1122" s="1" t="s">
        <v>16017</v>
      </c>
      <c r="E1122">
        <v>140403</v>
      </c>
      <c r="F1122" s="1" t="s">
        <v>16039</v>
      </c>
      <c r="G1122">
        <v>140403024</v>
      </c>
      <c r="H1122">
        <v>24</v>
      </c>
      <c r="I1122" s="1" t="s">
        <v>16135</v>
      </c>
      <c r="J1122" s="1" t="s">
        <v>16136</v>
      </c>
      <c r="K1122" s="1" t="s">
        <v>16137</v>
      </c>
      <c r="L1122" s="1" t="s">
        <v>16138</v>
      </c>
      <c r="M1122" s="1" t="s">
        <v>16139</v>
      </c>
      <c r="N1122" s="1">
        <f>+Categorias[[#This Row],[Id_producto]]</f>
        <v>140403</v>
      </c>
      <c r="O1122" s="1">
        <f>+Categorias[[#This Row],[Id_categoría]]</f>
        <v>140403024</v>
      </c>
    </row>
    <row r="1123" spans="1:15" hidden="1" x14ac:dyDescent="0.3">
      <c r="A1123">
        <v>14</v>
      </c>
      <c r="B1123" s="1" t="s">
        <v>9562</v>
      </c>
      <c r="C1123">
        <v>1404</v>
      </c>
      <c r="D1123" s="1" t="s">
        <v>16017</v>
      </c>
      <c r="E1123">
        <v>140403</v>
      </c>
      <c r="F1123" s="1" t="s">
        <v>16039</v>
      </c>
      <c r="G1123">
        <v>140403025</v>
      </c>
      <c r="H1123">
        <v>25</v>
      </c>
      <c r="I1123" s="1" t="s">
        <v>16140</v>
      </c>
      <c r="J1123" s="1" t="s">
        <v>16141</v>
      </c>
      <c r="K1123" s="1" t="s">
        <v>16142</v>
      </c>
      <c r="L1123" s="1" t="s">
        <v>16143</v>
      </c>
      <c r="M1123" s="1" t="s">
        <v>16144</v>
      </c>
      <c r="N1123" s="1">
        <f>+Categorias[[#This Row],[Id_producto]]</f>
        <v>140403</v>
      </c>
      <c r="O1123" s="1">
        <f>+Categorias[[#This Row],[Id_categoría]]</f>
        <v>140403025</v>
      </c>
    </row>
    <row r="1124" spans="1:15" hidden="1" x14ac:dyDescent="0.3">
      <c r="A1124">
        <v>14</v>
      </c>
      <c r="B1124" s="1" t="s">
        <v>9562</v>
      </c>
      <c r="C1124">
        <v>1404</v>
      </c>
      <c r="D1124" s="1" t="s">
        <v>16017</v>
      </c>
      <c r="E1124">
        <v>140403</v>
      </c>
      <c r="F1124" s="1" t="s">
        <v>16039</v>
      </c>
      <c r="G1124">
        <v>140403026</v>
      </c>
      <c r="H1124">
        <v>26</v>
      </c>
      <c r="I1124" s="1" t="s">
        <v>16145</v>
      </c>
      <c r="J1124" s="1" t="s">
        <v>16146</v>
      </c>
      <c r="K1124" s="1" t="s">
        <v>16147</v>
      </c>
      <c r="L1124" s="1" t="s">
        <v>16148</v>
      </c>
      <c r="M1124" s="1" t="s">
        <v>16149</v>
      </c>
      <c r="N1124" s="1">
        <f>+Categorias[[#This Row],[Id_producto]]</f>
        <v>140403</v>
      </c>
      <c r="O1124" s="1">
        <f>+Categorias[[#This Row],[Id_categoría]]</f>
        <v>140403026</v>
      </c>
    </row>
    <row r="1125" spans="1:15" hidden="1" x14ac:dyDescent="0.3">
      <c r="A1125">
        <v>14</v>
      </c>
      <c r="B1125" s="1" t="s">
        <v>9562</v>
      </c>
      <c r="C1125">
        <v>1404</v>
      </c>
      <c r="D1125" s="1" t="s">
        <v>16017</v>
      </c>
      <c r="E1125">
        <v>140403</v>
      </c>
      <c r="F1125" s="1" t="s">
        <v>16039</v>
      </c>
      <c r="G1125">
        <v>140403027</v>
      </c>
      <c r="H1125">
        <v>27</v>
      </c>
      <c r="I1125" s="1" t="s">
        <v>16150</v>
      </c>
      <c r="J1125" s="1" t="s">
        <v>16151</v>
      </c>
      <c r="K1125" s="1" t="s">
        <v>16152</v>
      </c>
      <c r="L1125" s="1" t="s">
        <v>16153</v>
      </c>
      <c r="M1125" s="1" t="s">
        <v>16154</v>
      </c>
      <c r="N1125" s="1">
        <f>+Categorias[[#This Row],[Id_producto]]</f>
        <v>140403</v>
      </c>
      <c r="O1125" s="1">
        <f>+Categorias[[#This Row],[Id_categoría]]</f>
        <v>140403027</v>
      </c>
    </row>
    <row r="1126" spans="1:15" hidden="1" x14ac:dyDescent="0.3">
      <c r="A1126">
        <v>14</v>
      </c>
      <c r="B1126" s="1" t="s">
        <v>9562</v>
      </c>
      <c r="C1126">
        <v>1404</v>
      </c>
      <c r="D1126" s="1" t="s">
        <v>16017</v>
      </c>
      <c r="E1126">
        <v>140403</v>
      </c>
      <c r="F1126" s="1" t="s">
        <v>16039</v>
      </c>
      <c r="G1126">
        <v>140403028</v>
      </c>
      <c r="H1126">
        <v>28</v>
      </c>
      <c r="I1126" s="1" t="s">
        <v>16155</v>
      </c>
      <c r="J1126" s="1" t="s">
        <v>16156</v>
      </c>
      <c r="K1126" s="1" t="s">
        <v>16157</v>
      </c>
      <c r="L1126" s="1" t="s">
        <v>16158</v>
      </c>
      <c r="M1126" s="1" t="s">
        <v>16159</v>
      </c>
      <c r="N1126" s="1">
        <f>+Categorias[[#This Row],[Id_producto]]</f>
        <v>140403</v>
      </c>
      <c r="O1126" s="1">
        <f>+Categorias[[#This Row],[Id_categoría]]</f>
        <v>140403028</v>
      </c>
    </row>
    <row r="1127" spans="1:15" hidden="1" x14ac:dyDescent="0.3">
      <c r="A1127">
        <v>14</v>
      </c>
      <c r="B1127" s="1" t="s">
        <v>9562</v>
      </c>
      <c r="C1127">
        <v>1404</v>
      </c>
      <c r="D1127" s="1" t="s">
        <v>16017</v>
      </c>
      <c r="E1127">
        <v>140403</v>
      </c>
      <c r="F1127" s="1" t="s">
        <v>16039</v>
      </c>
      <c r="G1127">
        <v>140403029</v>
      </c>
      <c r="H1127">
        <v>29</v>
      </c>
      <c r="I1127" s="1" t="s">
        <v>16160</v>
      </c>
      <c r="J1127" s="1" t="s">
        <v>16161</v>
      </c>
      <c r="K1127" s="1" t="s">
        <v>16162</v>
      </c>
      <c r="L1127" s="1" t="s">
        <v>16163</v>
      </c>
      <c r="M1127" s="1" t="s">
        <v>16164</v>
      </c>
      <c r="N1127" s="1">
        <f>+Categorias[[#This Row],[Id_producto]]</f>
        <v>140403</v>
      </c>
      <c r="O1127" s="1">
        <f>+Categorias[[#This Row],[Id_categoría]]</f>
        <v>140403029</v>
      </c>
    </row>
    <row r="1128" spans="1:15" hidden="1" x14ac:dyDescent="0.3">
      <c r="A1128">
        <v>14</v>
      </c>
      <c r="B1128" s="1" t="s">
        <v>9562</v>
      </c>
      <c r="C1128">
        <v>1404</v>
      </c>
      <c r="D1128" s="1" t="s">
        <v>16017</v>
      </c>
      <c r="E1128">
        <v>140403</v>
      </c>
      <c r="F1128" s="1" t="s">
        <v>16039</v>
      </c>
      <c r="G1128">
        <v>140403030</v>
      </c>
      <c r="H1128">
        <v>30</v>
      </c>
      <c r="I1128" s="1" t="s">
        <v>16165</v>
      </c>
      <c r="J1128" s="1" t="s">
        <v>16166</v>
      </c>
      <c r="K1128" s="1" t="s">
        <v>16167</v>
      </c>
      <c r="L1128" s="1" t="s">
        <v>16168</v>
      </c>
      <c r="M1128" s="1" t="s">
        <v>16169</v>
      </c>
      <c r="N1128" s="1">
        <f>+Categorias[[#This Row],[Id_producto]]</f>
        <v>140403</v>
      </c>
      <c r="O1128" s="1">
        <f>+Categorias[[#This Row],[Id_categoría]]</f>
        <v>140403030</v>
      </c>
    </row>
    <row r="1129" spans="1:15" hidden="1" x14ac:dyDescent="0.3">
      <c r="A1129">
        <v>14</v>
      </c>
      <c r="B1129" s="1" t="s">
        <v>9562</v>
      </c>
      <c r="C1129">
        <v>1404</v>
      </c>
      <c r="D1129" s="1" t="s">
        <v>16017</v>
      </c>
      <c r="E1129">
        <v>140403</v>
      </c>
      <c r="F1129" s="1" t="s">
        <v>16039</v>
      </c>
      <c r="G1129">
        <v>140403031</v>
      </c>
      <c r="H1129">
        <v>31</v>
      </c>
      <c r="I1129" s="1" t="s">
        <v>16170</v>
      </c>
      <c r="J1129" s="1" t="s">
        <v>16171</v>
      </c>
      <c r="K1129" s="1" t="s">
        <v>16172</v>
      </c>
      <c r="L1129" s="1" t="s">
        <v>16173</v>
      </c>
      <c r="M1129" s="1" t="s">
        <v>16174</v>
      </c>
      <c r="N1129" s="1">
        <f>+Categorias[[#This Row],[Id_producto]]</f>
        <v>140403</v>
      </c>
      <c r="O1129" s="1">
        <f>+Categorias[[#This Row],[Id_categoría]]</f>
        <v>140403031</v>
      </c>
    </row>
    <row r="1130" spans="1:15" hidden="1" x14ac:dyDescent="0.3">
      <c r="A1130">
        <v>14</v>
      </c>
      <c r="B1130" s="1" t="s">
        <v>9562</v>
      </c>
      <c r="C1130">
        <v>1404</v>
      </c>
      <c r="D1130" s="1" t="s">
        <v>16017</v>
      </c>
      <c r="E1130">
        <v>140403</v>
      </c>
      <c r="F1130" s="1" t="s">
        <v>16039</v>
      </c>
      <c r="G1130">
        <v>140403032</v>
      </c>
      <c r="H1130">
        <v>32</v>
      </c>
      <c r="I1130" s="1" t="s">
        <v>16175</v>
      </c>
      <c r="J1130" s="1" t="s">
        <v>16176</v>
      </c>
      <c r="K1130" s="1" t="s">
        <v>16177</v>
      </c>
      <c r="L1130" s="1" t="s">
        <v>16178</v>
      </c>
      <c r="M1130" s="1" t="s">
        <v>16179</v>
      </c>
      <c r="N1130" s="1">
        <f>+Categorias[[#This Row],[Id_producto]]</f>
        <v>140403</v>
      </c>
      <c r="O1130" s="1">
        <f>+Categorias[[#This Row],[Id_categoría]]</f>
        <v>140403032</v>
      </c>
    </row>
    <row r="1131" spans="1:15" hidden="1" x14ac:dyDescent="0.3">
      <c r="A1131">
        <v>14</v>
      </c>
      <c r="B1131" s="1" t="s">
        <v>9562</v>
      </c>
      <c r="C1131">
        <v>1404</v>
      </c>
      <c r="D1131" s="1" t="s">
        <v>16017</v>
      </c>
      <c r="E1131">
        <v>140403</v>
      </c>
      <c r="F1131" s="1" t="s">
        <v>16039</v>
      </c>
      <c r="G1131">
        <v>140403033</v>
      </c>
      <c r="H1131">
        <v>33</v>
      </c>
      <c r="I1131" s="1" t="s">
        <v>16180</v>
      </c>
      <c r="J1131" s="1" t="s">
        <v>16181</v>
      </c>
      <c r="K1131" s="1" t="s">
        <v>16182</v>
      </c>
      <c r="L1131" s="1" t="s">
        <v>16183</v>
      </c>
      <c r="M1131" s="1" t="s">
        <v>16184</v>
      </c>
      <c r="N1131" s="1">
        <f>+Categorias[[#This Row],[Id_producto]]</f>
        <v>140403</v>
      </c>
      <c r="O1131" s="1">
        <f>+Categorias[[#This Row],[Id_categoría]]</f>
        <v>140403033</v>
      </c>
    </row>
    <row r="1132" spans="1:15" hidden="1" x14ac:dyDescent="0.3">
      <c r="A1132">
        <v>14</v>
      </c>
      <c r="B1132" s="1" t="s">
        <v>9562</v>
      </c>
      <c r="C1132">
        <v>1404</v>
      </c>
      <c r="D1132" s="1" t="s">
        <v>16017</v>
      </c>
      <c r="E1132">
        <v>140403</v>
      </c>
      <c r="F1132" s="1" t="s">
        <v>16039</v>
      </c>
      <c r="G1132">
        <v>140403034</v>
      </c>
      <c r="H1132">
        <v>34</v>
      </c>
      <c r="I1132" s="1" t="s">
        <v>16185</v>
      </c>
      <c r="J1132" s="1" t="s">
        <v>16186</v>
      </c>
      <c r="K1132" s="1" t="s">
        <v>16187</v>
      </c>
      <c r="L1132" s="1" t="s">
        <v>16188</v>
      </c>
      <c r="M1132" s="1" t="s">
        <v>16189</v>
      </c>
      <c r="N1132" s="1">
        <f>+Categorias[[#This Row],[Id_producto]]</f>
        <v>140403</v>
      </c>
      <c r="O1132" s="1">
        <f>+Categorias[[#This Row],[Id_categoría]]</f>
        <v>140403034</v>
      </c>
    </row>
    <row r="1133" spans="1:15" hidden="1" x14ac:dyDescent="0.3">
      <c r="A1133">
        <v>14</v>
      </c>
      <c r="B1133" s="1" t="s">
        <v>9562</v>
      </c>
      <c r="C1133">
        <v>1404</v>
      </c>
      <c r="D1133" s="1" t="s">
        <v>16017</v>
      </c>
      <c r="E1133">
        <v>140403</v>
      </c>
      <c r="F1133" s="1" t="s">
        <v>16039</v>
      </c>
      <c r="G1133">
        <v>140403035</v>
      </c>
      <c r="H1133">
        <v>35</v>
      </c>
      <c r="I1133" s="1" t="s">
        <v>16190</v>
      </c>
      <c r="J1133" s="1" t="s">
        <v>16191</v>
      </c>
      <c r="K1133" s="1" t="s">
        <v>16192</v>
      </c>
      <c r="L1133" s="1" t="s">
        <v>16193</v>
      </c>
      <c r="M1133" s="1" t="s">
        <v>16194</v>
      </c>
      <c r="N1133" s="1">
        <f>+Categorias[[#This Row],[Id_producto]]</f>
        <v>140403</v>
      </c>
      <c r="O1133" s="1">
        <f>+Categorias[[#This Row],[Id_categoría]]</f>
        <v>140403035</v>
      </c>
    </row>
    <row r="1134" spans="1:15" hidden="1" x14ac:dyDescent="0.3">
      <c r="A1134">
        <v>14</v>
      </c>
      <c r="B1134" s="1" t="s">
        <v>9562</v>
      </c>
      <c r="C1134">
        <v>1404</v>
      </c>
      <c r="D1134" s="1" t="s">
        <v>16017</v>
      </c>
      <c r="E1134">
        <v>140403</v>
      </c>
      <c r="F1134" s="1" t="s">
        <v>16039</v>
      </c>
      <c r="G1134">
        <v>140403036</v>
      </c>
      <c r="H1134">
        <v>36</v>
      </c>
      <c r="I1134" s="1" t="s">
        <v>16195</v>
      </c>
      <c r="J1134" s="1" t="s">
        <v>16196</v>
      </c>
      <c r="K1134" s="1" t="s">
        <v>16197</v>
      </c>
      <c r="L1134" s="1" t="s">
        <v>16198</v>
      </c>
      <c r="M1134" s="1" t="s">
        <v>16199</v>
      </c>
      <c r="N1134" s="1">
        <f>+Categorias[[#This Row],[Id_producto]]</f>
        <v>140403</v>
      </c>
      <c r="O1134" s="1">
        <f>+Categorias[[#This Row],[Id_categoría]]</f>
        <v>140403036</v>
      </c>
    </row>
    <row r="1135" spans="1:15" hidden="1" x14ac:dyDescent="0.3">
      <c r="A1135">
        <v>14</v>
      </c>
      <c r="B1135" s="1" t="s">
        <v>9562</v>
      </c>
      <c r="C1135">
        <v>1404</v>
      </c>
      <c r="D1135" s="1" t="s">
        <v>16017</v>
      </c>
      <c r="E1135">
        <v>140403</v>
      </c>
      <c r="F1135" s="1" t="s">
        <v>16039</v>
      </c>
      <c r="G1135">
        <v>140403037</v>
      </c>
      <c r="H1135">
        <v>37</v>
      </c>
      <c r="I1135" s="1" t="s">
        <v>16200</v>
      </c>
      <c r="J1135" s="1" t="s">
        <v>16201</v>
      </c>
      <c r="K1135" s="1" t="s">
        <v>16202</v>
      </c>
      <c r="L1135" s="1" t="s">
        <v>16203</v>
      </c>
      <c r="M1135" s="1" t="s">
        <v>16204</v>
      </c>
      <c r="N1135" s="1">
        <f>+Categorias[[#This Row],[Id_producto]]</f>
        <v>140403</v>
      </c>
      <c r="O1135" s="1">
        <f>+Categorias[[#This Row],[Id_categoría]]</f>
        <v>140403037</v>
      </c>
    </row>
    <row r="1136" spans="1:15" hidden="1" x14ac:dyDescent="0.3">
      <c r="A1136">
        <v>14</v>
      </c>
      <c r="B1136" s="1" t="s">
        <v>9562</v>
      </c>
      <c r="C1136">
        <v>1404</v>
      </c>
      <c r="D1136" s="1" t="s">
        <v>16017</v>
      </c>
      <c r="E1136">
        <v>140403</v>
      </c>
      <c r="F1136" s="1" t="s">
        <v>16039</v>
      </c>
      <c r="G1136">
        <v>140403038</v>
      </c>
      <c r="H1136">
        <v>38</v>
      </c>
      <c r="I1136" s="1" t="s">
        <v>16205</v>
      </c>
      <c r="J1136" s="1" t="s">
        <v>16206</v>
      </c>
      <c r="K1136" s="1" t="s">
        <v>16207</v>
      </c>
      <c r="L1136" s="1" t="s">
        <v>16208</v>
      </c>
      <c r="M1136" s="1" t="s">
        <v>16209</v>
      </c>
      <c r="N1136" s="1">
        <f>+Categorias[[#This Row],[Id_producto]]</f>
        <v>140403</v>
      </c>
      <c r="O1136" s="1">
        <f>+Categorias[[#This Row],[Id_categoría]]</f>
        <v>140403038</v>
      </c>
    </row>
    <row r="1137" spans="1:15" hidden="1" x14ac:dyDescent="0.3">
      <c r="A1137">
        <v>14</v>
      </c>
      <c r="B1137" s="1" t="s">
        <v>9562</v>
      </c>
      <c r="C1137">
        <v>1404</v>
      </c>
      <c r="D1137" s="1" t="s">
        <v>16017</v>
      </c>
      <c r="E1137">
        <v>140403</v>
      </c>
      <c r="F1137" s="1" t="s">
        <v>16039</v>
      </c>
      <c r="G1137">
        <v>140403039</v>
      </c>
      <c r="H1137">
        <v>39</v>
      </c>
      <c r="I1137" s="1" t="s">
        <v>16210</v>
      </c>
      <c r="J1137" s="1" t="s">
        <v>16211</v>
      </c>
      <c r="K1137" s="1" t="s">
        <v>16212</v>
      </c>
      <c r="L1137" s="1" t="s">
        <v>16213</v>
      </c>
      <c r="M1137" s="1" t="s">
        <v>16214</v>
      </c>
      <c r="N1137" s="1">
        <f>+Categorias[[#This Row],[Id_producto]]</f>
        <v>140403</v>
      </c>
      <c r="O1137" s="1">
        <f>+Categorias[[#This Row],[Id_categoría]]</f>
        <v>140403039</v>
      </c>
    </row>
    <row r="1138" spans="1:15" hidden="1" x14ac:dyDescent="0.3">
      <c r="A1138">
        <v>14</v>
      </c>
      <c r="B1138" s="1" t="s">
        <v>9562</v>
      </c>
      <c r="C1138">
        <v>1404</v>
      </c>
      <c r="D1138" s="1" t="s">
        <v>16017</v>
      </c>
      <c r="E1138">
        <v>140403</v>
      </c>
      <c r="F1138" s="1" t="s">
        <v>16039</v>
      </c>
      <c r="G1138">
        <v>140403040</v>
      </c>
      <c r="H1138">
        <v>40</v>
      </c>
      <c r="I1138" s="1" t="s">
        <v>16215</v>
      </c>
      <c r="J1138" s="1" t="s">
        <v>16216</v>
      </c>
      <c r="K1138" s="1" t="s">
        <v>16217</v>
      </c>
      <c r="L1138" s="1" t="s">
        <v>16218</v>
      </c>
      <c r="M1138" s="1" t="s">
        <v>16219</v>
      </c>
      <c r="N1138" s="1">
        <f>+Categorias[[#This Row],[Id_producto]]</f>
        <v>140403</v>
      </c>
      <c r="O1138" s="1">
        <f>+Categorias[[#This Row],[Id_categoría]]</f>
        <v>140403040</v>
      </c>
    </row>
    <row r="1139" spans="1:15" hidden="1" x14ac:dyDescent="0.3">
      <c r="A1139">
        <v>14</v>
      </c>
      <c r="B1139" s="1" t="s">
        <v>9562</v>
      </c>
      <c r="C1139">
        <v>1404</v>
      </c>
      <c r="D1139" s="1" t="s">
        <v>16017</v>
      </c>
      <c r="E1139">
        <v>140403</v>
      </c>
      <c r="F1139" s="1" t="s">
        <v>16039</v>
      </c>
      <c r="G1139">
        <v>140403041</v>
      </c>
      <c r="H1139">
        <v>41</v>
      </c>
      <c r="I1139" s="1" t="s">
        <v>16220</v>
      </c>
      <c r="J1139" s="1" t="s">
        <v>16221</v>
      </c>
      <c r="K1139" s="1" t="s">
        <v>16222</v>
      </c>
      <c r="L1139" s="1" t="s">
        <v>16223</v>
      </c>
      <c r="M1139" s="1" t="s">
        <v>16224</v>
      </c>
      <c r="N1139" s="1">
        <f>+Categorias[[#This Row],[Id_producto]]</f>
        <v>140403</v>
      </c>
      <c r="O1139" s="1">
        <f>+Categorias[[#This Row],[Id_categoría]]</f>
        <v>140403041</v>
      </c>
    </row>
    <row r="1140" spans="1:15" hidden="1" x14ac:dyDescent="0.3">
      <c r="A1140">
        <v>14</v>
      </c>
      <c r="B1140" s="1" t="s">
        <v>9562</v>
      </c>
      <c r="C1140">
        <v>1404</v>
      </c>
      <c r="D1140" s="1" t="s">
        <v>16017</v>
      </c>
      <c r="E1140">
        <v>140403</v>
      </c>
      <c r="F1140" s="1" t="s">
        <v>16039</v>
      </c>
      <c r="G1140">
        <v>140403042</v>
      </c>
      <c r="H1140">
        <v>42</v>
      </c>
      <c r="I1140" s="1" t="s">
        <v>16225</v>
      </c>
      <c r="J1140" s="1" t="s">
        <v>16226</v>
      </c>
      <c r="K1140" s="1" t="s">
        <v>16227</v>
      </c>
      <c r="L1140" s="1" t="s">
        <v>16228</v>
      </c>
      <c r="M1140" s="1" t="s">
        <v>16229</v>
      </c>
      <c r="N1140" s="1">
        <f>+Categorias[[#This Row],[Id_producto]]</f>
        <v>140403</v>
      </c>
      <c r="O1140" s="1">
        <f>+Categorias[[#This Row],[Id_categoría]]</f>
        <v>140403042</v>
      </c>
    </row>
    <row r="1141" spans="1:15" hidden="1" x14ac:dyDescent="0.3">
      <c r="A1141">
        <v>14</v>
      </c>
      <c r="B1141" s="1" t="s">
        <v>9562</v>
      </c>
      <c r="C1141">
        <v>1404</v>
      </c>
      <c r="D1141" s="1" t="s">
        <v>16017</v>
      </c>
      <c r="E1141">
        <v>140403</v>
      </c>
      <c r="F1141" s="1" t="s">
        <v>16039</v>
      </c>
      <c r="G1141">
        <v>140403043</v>
      </c>
      <c r="H1141">
        <v>43</v>
      </c>
      <c r="I1141" s="1" t="s">
        <v>16230</v>
      </c>
      <c r="J1141" s="1" t="s">
        <v>16231</v>
      </c>
      <c r="K1141" s="1" t="s">
        <v>16232</v>
      </c>
      <c r="L1141" s="1" t="s">
        <v>16233</v>
      </c>
      <c r="M1141" s="1" t="s">
        <v>16234</v>
      </c>
      <c r="N1141" s="1">
        <f>+Categorias[[#This Row],[Id_producto]]</f>
        <v>140403</v>
      </c>
      <c r="O1141" s="1">
        <f>+Categorias[[#This Row],[Id_categoría]]</f>
        <v>140403043</v>
      </c>
    </row>
    <row r="1142" spans="1:15" hidden="1" x14ac:dyDescent="0.3">
      <c r="A1142">
        <v>14</v>
      </c>
      <c r="B1142" s="1" t="s">
        <v>9562</v>
      </c>
      <c r="C1142">
        <v>1404</v>
      </c>
      <c r="D1142" s="1" t="s">
        <v>16017</v>
      </c>
      <c r="E1142">
        <v>140403</v>
      </c>
      <c r="F1142" s="1" t="s">
        <v>16039</v>
      </c>
      <c r="G1142">
        <v>140403044</v>
      </c>
      <c r="H1142">
        <v>44</v>
      </c>
      <c r="I1142" s="1" t="s">
        <v>16235</v>
      </c>
      <c r="J1142" s="1" t="s">
        <v>16236</v>
      </c>
      <c r="K1142" s="1" t="s">
        <v>16237</v>
      </c>
      <c r="L1142" s="1" t="s">
        <v>16238</v>
      </c>
      <c r="M1142" s="1" t="s">
        <v>16239</v>
      </c>
      <c r="N1142" s="1">
        <f>+Categorias[[#This Row],[Id_producto]]</f>
        <v>140403</v>
      </c>
      <c r="O1142" s="1">
        <f>+Categorias[[#This Row],[Id_categoría]]</f>
        <v>140403044</v>
      </c>
    </row>
    <row r="1143" spans="1:15" hidden="1" x14ac:dyDescent="0.3">
      <c r="A1143">
        <v>14</v>
      </c>
      <c r="B1143" s="1" t="s">
        <v>9562</v>
      </c>
      <c r="C1143">
        <v>1404</v>
      </c>
      <c r="D1143" s="1" t="s">
        <v>16017</v>
      </c>
      <c r="E1143">
        <v>140403</v>
      </c>
      <c r="F1143" s="1" t="s">
        <v>16039</v>
      </c>
      <c r="G1143">
        <v>140403045</v>
      </c>
      <c r="H1143">
        <v>45</v>
      </c>
      <c r="I1143" s="1" t="s">
        <v>16240</v>
      </c>
      <c r="J1143" s="1" t="s">
        <v>16241</v>
      </c>
      <c r="K1143" s="1" t="s">
        <v>16242</v>
      </c>
      <c r="L1143" s="1" t="s">
        <v>16243</v>
      </c>
      <c r="M1143" s="1" t="s">
        <v>16244</v>
      </c>
      <c r="N1143" s="1">
        <f>+Categorias[[#This Row],[Id_producto]]</f>
        <v>140403</v>
      </c>
      <c r="O1143" s="1">
        <f>+Categorias[[#This Row],[Id_categoría]]</f>
        <v>140403045</v>
      </c>
    </row>
    <row r="1144" spans="1:15" hidden="1" x14ac:dyDescent="0.3">
      <c r="A1144">
        <v>14</v>
      </c>
      <c r="B1144" s="1" t="s">
        <v>9562</v>
      </c>
      <c r="C1144">
        <v>1404</v>
      </c>
      <c r="D1144" s="1" t="s">
        <v>16017</v>
      </c>
      <c r="E1144">
        <v>140404</v>
      </c>
      <c r="F1144" s="1" t="s">
        <v>16245</v>
      </c>
      <c r="G1144">
        <v>140404005</v>
      </c>
      <c r="H1144">
        <v>5</v>
      </c>
      <c r="I1144" s="1" t="s">
        <v>16246</v>
      </c>
      <c r="J1144" s="1" t="s">
        <v>16247</v>
      </c>
      <c r="K1144" s="1" t="s">
        <v>16248</v>
      </c>
      <c r="L1144" s="1" t="s">
        <v>16249</v>
      </c>
      <c r="M1144" s="1" t="s">
        <v>16250</v>
      </c>
      <c r="N1144" s="1">
        <f>+Categorias[[#This Row],[Id_producto]]</f>
        <v>140404</v>
      </c>
      <c r="O1144" s="1">
        <f>+Categorias[[#This Row],[Id_categoría]]</f>
        <v>140404005</v>
      </c>
    </row>
    <row r="1145" spans="1:15" hidden="1" x14ac:dyDescent="0.3">
      <c r="A1145">
        <v>14</v>
      </c>
      <c r="B1145" s="1" t="s">
        <v>9562</v>
      </c>
      <c r="C1145">
        <v>1404</v>
      </c>
      <c r="D1145" s="1" t="s">
        <v>16017</v>
      </c>
      <c r="E1145">
        <v>140404</v>
      </c>
      <c r="F1145" s="1" t="s">
        <v>16245</v>
      </c>
      <c r="G1145">
        <v>140404006</v>
      </c>
      <c r="H1145">
        <v>6</v>
      </c>
      <c r="I1145" s="1" t="s">
        <v>16251</v>
      </c>
      <c r="J1145" s="1" t="s">
        <v>16252</v>
      </c>
      <c r="K1145" s="1" t="s">
        <v>16253</v>
      </c>
      <c r="L1145" s="1" t="s">
        <v>16254</v>
      </c>
      <c r="M1145" s="1" t="s">
        <v>16255</v>
      </c>
      <c r="N1145" s="1">
        <f>+Categorias[[#This Row],[Id_producto]]</f>
        <v>140404</v>
      </c>
      <c r="O1145" s="1">
        <f>+Categorias[[#This Row],[Id_categoría]]</f>
        <v>140404006</v>
      </c>
    </row>
    <row r="1146" spans="1:15" hidden="1" x14ac:dyDescent="0.3">
      <c r="A1146">
        <v>14</v>
      </c>
      <c r="B1146" s="1" t="s">
        <v>9562</v>
      </c>
      <c r="C1146">
        <v>1404</v>
      </c>
      <c r="D1146" s="1" t="s">
        <v>16017</v>
      </c>
      <c r="E1146">
        <v>140404</v>
      </c>
      <c r="F1146" s="1" t="s">
        <v>16245</v>
      </c>
      <c r="G1146">
        <v>140404007</v>
      </c>
      <c r="H1146">
        <v>7</v>
      </c>
      <c r="I1146" s="1" t="s">
        <v>16256</v>
      </c>
      <c r="J1146" s="1" t="s">
        <v>16257</v>
      </c>
      <c r="K1146" s="1" t="s">
        <v>16258</v>
      </c>
      <c r="L1146" s="1" t="s">
        <v>16259</v>
      </c>
      <c r="M1146" s="1" t="s">
        <v>16260</v>
      </c>
      <c r="N1146" s="1">
        <f>+Categorias[[#This Row],[Id_producto]]</f>
        <v>140404</v>
      </c>
      <c r="O1146" s="1">
        <f>+Categorias[[#This Row],[Id_categoría]]</f>
        <v>140404007</v>
      </c>
    </row>
    <row r="1147" spans="1:15" hidden="1" x14ac:dyDescent="0.3">
      <c r="A1147">
        <v>14</v>
      </c>
      <c r="B1147" s="1" t="s">
        <v>9562</v>
      </c>
      <c r="C1147">
        <v>1404</v>
      </c>
      <c r="D1147" s="1" t="s">
        <v>16017</v>
      </c>
      <c r="E1147">
        <v>140404</v>
      </c>
      <c r="F1147" s="1" t="s">
        <v>16245</v>
      </c>
      <c r="G1147">
        <v>140404008</v>
      </c>
      <c r="H1147">
        <v>8</v>
      </c>
      <c r="I1147" s="1" t="s">
        <v>16261</v>
      </c>
      <c r="J1147" s="1" t="s">
        <v>16262</v>
      </c>
      <c r="K1147" s="1" t="s">
        <v>16263</v>
      </c>
      <c r="L1147" s="1" t="s">
        <v>16264</v>
      </c>
      <c r="M1147" s="1" t="s">
        <v>16265</v>
      </c>
      <c r="N1147" s="1">
        <f>+Categorias[[#This Row],[Id_producto]]</f>
        <v>140404</v>
      </c>
      <c r="O1147" s="1">
        <f>+Categorias[[#This Row],[Id_categoría]]</f>
        <v>140404008</v>
      </c>
    </row>
    <row r="1148" spans="1:15" hidden="1" x14ac:dyDescent="0.3">
      <c r="A1148">
        <v>14</v>
      </c>
      <c r="B1148" s="1" t="s">
        <v>9562</v>
      </c>
      <c r="C1148">
        <v>1404</v>
      </c>
      <c r="D1148" s="1" t="s">
        <v>16017</v>
      </c>
      <c r="E1148">
        <v>140404</v>
      </c>
      <c r="F1148" s="1" t="s">
        <v>16245</v>
      </c>
      <c r="G1148">
        <v>140404009</v>
      </c>
      <c r="H1148">
        <v>9</v>
      </c>
      <c r="I1148" s="1" t="s">
        <v>16266</v>
      </c>
      <c r="J1148" s="1" t="s">
        <v>16267</v>
      </c>
      <c r="K1148" s="1" t="s">
        <v>16268</v>
      </c>
      <c r="L1148" s="1" t="s">
        <v>16269</v>
      </c>
      <c r="M1148" s="1" t="s">
        <v>16270</v>
      </c>
      <c r="N1148" s="1">
        <f>+Categorias[[#This Row],[Id_producto]]</f>
        <v>140404</v>
      </c>
      <c r="O1148" s="1">
        <f>+Categorias[[#This Row],[Id_categoría]]</f>
        <v>140404009</v>
      </c>
    </row>
    <row r="1149" spans="1:15" hidden="1" x14ac:dyDescent="0.3">
      <c r="A1149">
        <v>14</v>
      </c>
      <c r="B1149" s="1" t="s">
        <v>9562</v>
      </c>
      <c r="C1149">
        <v>1404</v>
      </c>
      <c r="D1149" s="1" t="s">
        <v>16017</v>
      </c>
      <c r="E1149">
        <v>140404</v>
      </c>
      <c r="F1149" s="1" t="s">
        <v>16245</v>
      </c>
      <c r="G1149">
        <v>140404010</v>
      </c>
      <c r="H1149">
        <v>10</v>
      </c>
      <c r="I1149" s="1" t="s">
        <v>16271</v>
      </c>
      <c r="J1149" s="1" t="s">
        <v>16272</v>
      </c>
      <c r="K1149" s="1" t="s">
        <v>16273</v>
      </c>
      <c r="L1149" s="1" t="s">
        <v>16274</v>
      </c>
      <c r="M1149" s="1" t="s">
        <v>16275</v>
      </c>
      <c r="N1149" s="1">
        <f>+Categorias[[#This Row],[Id_producto]]</f>
        <v>140404</v>
      </c>
      <c r="O1149" s="1">
        <f>+Categorias[[#This Row],[Id_categoría]]</f>
        <v>140404010</v>
      </c>
    </row>
    <row r="1150" spans="1:15" hidden="1" x14ac:dyDescent="0.3">
      <c r="A1150">
        <v>14</v>
      </c>
      <c r="B1150" s="1" t="s">
        <v>9562</v>
      </c>
      <c r="C1150">
        <v>1404</v>
      </c>
      <c r="D1150" s="1" t="s">
        <v>16017</v>
      </c>
      <c r="E1150">
        <v>140404</v>
      </c>
      <c r="F1150" s="1" t="s">
        <v>16245</v>
      </c>
      <c r="G1150">
        <v>140404011</v>
      </c>
      <c r="H1150">
        <v>11</v>
      </c>
      <c r="I1150" s="1" t="s">
        <v>16276</v>
      </c>
      <c r="J1150" s="1" t="s">
        <v>16277</v>
      </c>
      <c r="K1150" s="1" t="s">
        <v>16278</v>
      </c>
      <c r="L1150" s="1" t="s">
        <v>16279</v>
      </c>
      <c r="M1150" s="1" t="s">
        <v>16280</v>
      </c>
      <c r="N1150" s="1">
        <f>+Categorias[[#This Row],[Id_producto]]</f>
        <v>140404</v>
      </c>
      <c r="O1150" s="1">
        <f>+Categorias[[#This Row],[Id_categoría]]</f>
        <v>140404011</v>
      </c>
    </row>
    <row r="1151" spans="1:15" hidden="1" x14ac:dyDescent="0.3">
      <c r="A1151">
        <v>14</v>
      </c>
      <c r="B1151" s="1" t="s">
        <v>9562</v>
      </c>
      <c r="C1151">
        <v>1401</v>
      </c>
      <c r="D1151" s="1" t="s">
        <v>9563</v>
      </c>
      <c r="E1151">
        <v>140102</v>
      </c>
      <c r="F1151" s="1" t="s">
        <v>15040</v>
      </c>
      <c r="G1151">
        <v>140102004</v>
      </c>
      <c r="H1151">
        <v>4</v>
      </c>
      <c r="I1151" s="1" t="s">
        <v>16880</v>
      </c>
      <c r="J1151" s="1" t="s">
        <v>16881</v>
      </c>
      <c r="K1151" s="1" t="s">
        <v>16882</v>
      </c>
      <c r="L1151" s="1" t="s">
        <v>16883</v>
      </c>
      <c r="M1151" s="1" t="s">
        <v>16884</v>
      </c>
      <c r="N1151" s="1">
        <f>+Categorias[[#This Row],[Id_producto]]</f>
        <v>140102</v>
      </c>
      <c r="O1151" s="1">
        <f>+Categorias[[#This Row],[Id_categoría]]</f>
        <v>140102004</v>
      </c>
    </row>
    <row r="1152" spans="1:15" hidden="1" x14ac:dyDescent="0.3">
      <c r="A1152">
        <v>14</v>
      </c>
      <c r="B1152" s="1" t="s">
        <v>9562</v>
      </c>
      <c r="C1152">
        <v>1401</v>
      </c>
      <c r="D1152" s="1" t="s">
        <v>9563</v>
      </c>
      <c r="E1152">
        <v>140103</v>
      </c>
      <c r="F1152" s="1" t="s">
        <v>15196</v>
      </c>
      <c r="G1152">
        <v>140103004</v>
      </c>
      <c r="H1152">
        <v>4</v>
      </c>
      <c r="I1152" s="1" t="s">
        <v>16885</v>
      </c>
      <c r="J1152" s="1" t="s">
        <v>16886</v>
      </c>
      <c r="K1152" s="1" t="s">
        <v>16887</v>
      </c>
      <c r="L1152" s="1" t="s">
        <v>16888</v>
      </c>
      <c r="M1152" s="1" t="s">
        <v>16889</v>
      </c>
      <c r="N1152" s="1">
        <f>+Categorias[[#This Row],[Id_producto]]</f>
        <v>140103</v>
      </c>
      <c r="O1152" s="1">
        <f>+Categorias[[#This Row],[Id_categoría]]</f>
        <v>140103004</v>
      </c>
    </row>
    <row r="1153" spans="1:15" hidden="1" x14ac:dyDescent="0.3">
      <c r="A1153">
        <v>14</v>
      </c>
      <c r="B1153" s="1" t="s">
        <v>9562</v>
      </c>
      <c r="C1153">
        <v>1401</v>
      </c>
      <c r="D1153" s="1" t="s">
        <v>9563</v>
      </c>
      <c r="E1153">
        <v>140104</v>
      </c>
      <c r="F1153" s="1" t="s">
        <v>15380</v>
      </c>
      <c r="G1153">
        <v>140104004</v>
      </c>
      <c r="H1153">
        <v>4</v>
      </c>
      <c r="I1153" s="1" t="s">
        <v>16890</v>
      </c>
      <c r="J1153" s="1" t="s">
        <v>16891</v>
      </c>
      <c r="K1153" s="1" t="s">
        <v>16892</v>
      </c>
      <c r="L1153" s="1" t="s">
        <v>16893</v>
      </c>
      <c r="M1153" s="1" t="s">
        <v>16894</v>
      </c>
      <c r="N1153" s="1">
        <f>+Categorias[[#This Row],[Id_producto]]</f>
        <v>140104</v>
      </c>
      <c r="O1153" s="1">
        <f>+Categorias[[#This Row],[Id_categoría]]</f>
        <v>140104004</v>
      </c>
    </row>
    <row r="1154" spans="1:15" hidden="1" x14ac:dyDescent="0.3">
      <c r="A1154">
        <v>14</v>
      </c>
      <c r="B1154" s="1" t="s">
        <v>9562</v>
      </c>
      <c r="C1154">
        <v>1401</v>
      </c>
      <c r="D1154" s="1" t="s">
        <v>9563</v>
      </c>
      <c r="E1154">
        <v>140105</v>
      </c>
      <c r="F1154" s="1" t="s">
        <v>15456</v>
      </c>
      <c r="G1154">
        <v>140105004</v>
      </c>
      <c r="H1154">
        <v>4</v>
      </c>
      <c r="I1154" s="1" t="s">
        <v>16895</v>
      </c>
      <c r="J1154" s="1" t="s">
        <v>16896</v>
      </c>
      <c r="K1154" s="1" t="s">
        <v>16897</v>
      </c>
      <c r="L1154" s="1" t="s">
        <v>16898</v>
      </c>
      <c r="M1154" s="1" t="s">
        <v>16899</v>
      </c>
      <c r="N1154" s="1">
        <f>+Categorias[[#This Row],[Id_producto]]</f>
        <v>140105</v>
      </c>
      <c r="O1154" s="1">
        <f>+Categorias[[#This Row],[Id_categoría]]</f>
        <v>140105004</v>
      </c>
    </row>
    <row r="1155" spans="1:15" hidden="1" x14ac:dyDescent="0.3">
      <c r="A1155">
        <v>14</v>
      </c>
      <c r="B1155" s="1" t="s">
        <v>9562</v>
      </c>
      <c r="C1155">
        <v>1401</v>
      </c>
      <c r="D1155" s="1" t="s">
        <v>9563</v>
      </c>
      <c r="E1155">
        <v>140106</v>
      </c>
      <c r="F1155" s="1" t="s">
        <v>15597</v>
      </c>
      <c r="G1155">
        <v>140106004</v>
      </c>
      <c r="H1155">
        <v>4</v>
      </c>
      <c r="I1155" s="1" t="s">
        <v>16900</v>
      </c>
      <c r="J1155" s="1" t="s">
        <v>16901</v>
      </c>
      <c r="K1155" s="1" t="s">
        <v>16902</v>
      </c>
      <c r="L1155" s="1" t="s">
        <v>16903</v>
      </c>
      <c r="M1155" s="1" t="s">
        <v>16904</v>
      </c>
      <c r="N1155" s="1">
        <f>+Categorias[[#This Row],[Id_producto]]</f>
        <v>140106</v>
      </c>
      <c r="O1155" s="1">
        <f>+Categorias[[#This Row],[Id_categoría]]</f>
        <v>140106004</v>
      </c>
    </row>
    <row r="1156" spans="1:15" hidden="1" x14ac:dyDescent="0.3">
      <c r="A1156">
        <v>14</v>
      </c>
      <c r="B1156" s="1" t="s">
        <v>9562</v>
      </c>
      <c r="C1156">
        <v>1402</v>
      </c>
      <c r="D1156" s="1" t="s">
        <v>15778</v>
      </c>
      <c r="E1156">
        <v>140202</v>
      </c>
      <c r="F1156" s="1" t="s">
        <v>15779</v>
      </c>
      <c r="G1156">
        <v>140202004</v>
      </c>
      <c r="H1156">
        <v>4</v>
      </c>
      <c r="I1156" s="1" t="s">
        <v>16905</v>
      </c>
      <c r="J1156" s="1" t="s">
        <v>16906</v>
      </c>
      <c r="K1156" s="1" t="s">
        <v>16907</v>
      </c>
      <c r="L1156" s="1" t="s">
        <v>16908</v>
      </c>
      <c r="M1156" s="1" t="s">
        <v>16909</v>
      </c>
      <c r="N1156" s="1">
        <f>+Categorias[[#This Row],[Id_producto]]</f>
        <v>140202</v>
      </c>
      <c r="O1156" s="1">
        <f>+Categorias[[#This Row],[Id_categoría]]</f>
        <v>140202004</v>
      </c>
    </row>
    <row r="1157" spans="1:15" hidden="1" x14ac:dyDescent="0.3">
      <c r="A1157">
        <v>14</v>
      </c>
      <c r="B1157" s="1" t="s">
        <v>9562</v>
      </c>
      <c r="C1157">
        <v>1402</v>
      </c>
      <c r="D1157" s="1" t="s">
        <v>15778</v>
      </c>
      <c r="E1157">
        <v>140203</v>
      </c>
      <c r="F1157" s="1" t="s">
        <v>13556</v>
      </c>
      <c r="G1157">
        <v>140203004</v>
      </c>
      <c r="H1157">
        <v>4</v>
      </c>
      <c r="I1157" s="1" t="s">
        <v>16910</v>
      </c>
      <c r="J1157" s="1" t="s">
        <v>16911</v>
      </c>
      <c r="K1157" s="1" t="s">
        <v>16912</v>
      </c>
      <c r="L1157" s="1" t="s">
        <v>16913</v>
      </c>
      <c r="M1157" s="1" t="s">
        <v>16914</v>
      </c>
      <c r="N1157" s="1">
        <f>+Categorias[[#This Row],[Id_producto]]</f>
        <v>140203</v>
      </c>
      <c r="O1157" s="1">
        <f>+Categorias[[#This Row],[Id_categoría]]</f>
        <v>140203004</v>
      </c>
    </row>
    <row r="1158" spans="1:15" hidden="1" x14ac:dyDescent="0.3">
      <c r="A1158">
        <v>14</v>
      </c>
      <c r="B1158" s="1" t="s">
        <v>9562</v>
      </c>
      <c r="C1158">
        <v>1402</v>
      </c>
      <c r="D1158" s="1" t="s">
        <v>15778</v>
      </c>
      <c r="E1158">
        <v>140204</v>
      </c>
      <c r="F1158" s="1" t="s">
        <v>15795</v>
      </c>
      <c r="G1158">
        <v>140204004</v>
      </c>
      <c r="H1158">
        <v>4</v>
      </c>
      <c r="I1158" s="1" t="s">
        <v>16915</v>
      </c>
      <c r="J1158" s="1" t="s">
        <v>16916</v>
      </c>
      <c r="K1158" s="1" t="s">
        <v>16917</v>
      </c>
      <c r="L1158" s="1" t="s">
        <v>16918</v>
      </c>
      <c r="M1158" s="1" t="s">
        <v>16919</v>
      </c>
      <c r="N1158" s="1">
        <f>+Categorias[[#This Row],[Id_producto]]</f>
        <v>140204</v>
      </c>
      <c r="O1158" s="1">
        <f>+Categorias[[#This Row],[Id_categoría]]</f>
        <v>140204004</v>
      </c>
    </row>
    <row r="1159" spans="1:15" hidden="1" x14ac:dyDescent="0.3">
      <c r="A1159">
        <v>14</v>
      </c>
      <c r="B1159" s="1" t="s">
        <v>9562</v>
      </c>
      <c r="C1159">
        <v>1403</v>
      </c>
      <c r="D1159" s="1" t="s">
        <v>15835</v>
      </c>
      <c r="E1159">
        <v>140301</v>
      </c>
      <c r="F1159" s="1" t="s">
        <v>15836</v>
      </c>
      <c r="G1159">
        <v>140301004</v>
      </c>
      <c r="H1159">
        <v>4</v>
      </c>
      <c r="I1159" s="1" t="s">
        <v>16920</v>
      </c>
      <c r="J1159" s="1" t="s">
        <v>16921</v>
      </c>
      <c r="K1159" s="1" t="s">
        <v>16922</v>
      </c>
      <c r="L1159" s="1" t="s">
        <v>16923</v>
      </c>
      <c r="M1159" s="1" t="s">
        <v>16924</v>
      </c>
      <c r="N1159" s="1">
        <f>+Categorias[[#This Row],[Id_producto]]</f>
        <v>140301</v>
      </c>
      <c r="O1159" s="1">
        <f>+Categorias[[#This Row],[Id_categoría]]</f>
        <v>140301004</v>
      </c>
    </row>
    <row r="1160" spans="1:15" hidden="1" x14ac:dyDescent="0.3">
      <c r="A1160">
        <v>14</v>
      </c>
      <c r="B1160" s="1" t="s">
        <v>9562</v>
      </c>
      <c r="C1160">
        <v>1403</v>
      </c>
      <c r="D1160" s="1" t="s">
        <v>15835</v>
      </c>
      <c r="E1160">
        <v>140302</v>
      </c>
      <c r="F1160" s="1" t="s">
        <v>15847</v>
      </c>
      <c r="G1160">
        <v>140302004</v>
      </c>
      <c r="H1160">
        <v>4</v>
      </c>
      <c r="I1160" s="1" t="s">
        <v>16925</v>
      </c>
      <c r="J1160" s="1" t="s">
        <v>16926</v>
      </c>
      <c r="K1160" s="1" t="s">
        <v>16927</v>
      </c>
      <c r="L1160" s="1" t="s">
        <v>16928</v>
      </c>
      <c r="M1160" s="1" t="s">
        <v>16929</v>
      </c>
      <c r="N1160" s="1">
        <f>+Categorias[[#This Row],[Id_producto]]</f>
        <v>140302</v>
      </c>
      <c r="O1160" s="1">
        <f>+Categorias[[#This Row],[Id_categoría]]</f>
        <v>140302004</v>
      </c>
    </row>
    <row r="1161" spans="1:15" hidden="1" x14ac:dyDescent="0.3">
      <c r="A1161">
        <v>14</v>
      </c>
      <c r="B1161" s="1" t="s">
        <v>9562</v>
      </c>
      <c r="C1161">
        <v>1403</v>
      </c>
      <c r="D1161" s="1" t="s">
        <v>15835</v>
      </c>
      <c r="E1161">
        <v>140303</v>
      </c>
      <c r="F1161" s="1" t="s">
        <v>15858</v>
      </c>
      <c r="G1161">
        <v>140303004</v>
      </c>
      <c r="H1161">
        <v>4</v>
      </c>
      <c r="I1161" s="1" t="s">
        <v>16930</v>
      </c>
      <c r="J1161" s="1" t="s">
        <v>16931</v>
      </c>
      <c r="K1161" s="1" t="s">
        <v>16932</v>
      </c>
      <c r="L1161" s="1" t="s">
        <v>16933</v>
      </c>
      <c r="M1161" s="1" t="s">
        <v>16934</v>
      </c>
      <c r="N1161" s="1">
        <f>+Categorias[[#This Row],[Id_producto]]</f>
        <v>140303</v>
      </c>
      <c r="O1161" s="1">
        <f>+Categorias[[#This Row],[Id_categoría]]</f>
        <v>140303004</v>
      </c>
    </row>
    <row r="1162" spans="1:15" hidden="1" x14ac:dyDescent="0.3">
      <c r="A1162">
        <v>14</v>
      </c>
      <c r="B1162" s="1" t="s">
        <v>9562</v>
      </c>
      <c r="C1162">
        <v>1403</v>
      </c>
      <c r="D1162" s="1" t="s">
        <v>15835</v>
      </c>
      <c r="E1162">
        <v>140304</v>
      </c>
      <c r="F1162" s="1" t="s">
        <v>15894</v>
      </c>
      <c r="G1162">
        <v>140304004</v>
      </c>
      <c r="H1162">
        <v>4</v>
      </c>
      <c r="I1162" s="1" t="s">
        <v>16935</v>
      </c>
      <c r="J1162" s="1" t="s">
        <v>16936</v>
      </c>
      <c r="K1162" s="1" t="s">
        <v>16937</v>
      </c>
      <c r="L1162" s="1" t="s">
        <v>16938</v>
      </c>
      <c r="M1162" s="1" t="s">
        <v>16939</v>
      </c>
      <c r="N1162" s="1">
        <f>+Categorias[[#This Row],[Id_producto]]</f>
        <v>140304</v>
      </c>
      <c r="O1162" s="1">
        <f>+Categorias[[#This Row],[Id_categoría]]</f>
        <v>140304004</v>
      </c>
    </row>
    <row r="1163" spans="1:15" hidden="1" x14ac:dyDescent="0.3">
      <c r="A1163">
        <v>14</v>
      </c>
      <c r="B1163" s="1" t="s">
        <v>9562</v>
      </c>
      <c r="C1163">
        <v>1403</v>
      </c>
      <c r="D1163" s="1" t="s">
        <v>15835</v>
      </c>
      <c r="E1163">
        <v>140305</v>
      </c>
      <c r="F1163" s="1" t="s">
        <v>15955</v>
      </c>
      <c r="G1163">
        <v>140305004</v>
      </c>
      <c r="H1163">
        <v>4</v>
      </c>
      <c r="I1163" s="1" t="s">
        <v>16940</v>
      </c>
      <c r="J1163" s="1" t="s">
        <v>16941</v>
      </c>
      <c r="K1163" s="1" t="s">
        <v>16942</v>
      </c>
      <c r="L1163" s="1" t="s">
        <v>16943</v>
      </c>
      <c r="M1163" s="1" t="s">
        <v>16944</v>
      </c>
      <c r="N1163" s="1">
        <f>+Categorias[[#This Row],[Id_producto]]</f>
        <v>140305</v>
      </c>
      <c r="O1163" s="1">
        <f>+Categorias[[#This Row],[Id_categoría]]</f>
        <v>140305004</v>
      </c>
    </row>
    <row r="1164" spans="1:15" hidden="1" x14ac:dyDescent="0.3">
      <c r="A1164">
        <v>14</v>
      </c>
      <c r="B1164" s="1" t="s">
        <v>9562</v>
      </c>
      <c r="C1164">
        <v>1403</v>
      </c>
      <c r="D1164" s="1" t="s">
        <v>15835</v>
      </c>
      <c r="E1164">
        <v>140306</v>
      </c>
      <c r="F1164" s="1" t="s">
        <v>15991</v>
      </c>
      <c r="G1164">
        <v>140306004</v>
      </c>
      <c r="H1164">
        <v>4</v>
      </c>
      <c r="I1164" s="1" t="s">
        <v>16945</v>
      </c>
      <c r="J1164" s="1" t="s">
        <v>16946</v>
      </c>
      <c r="K1164" s="1" t="s">
        <v>16947</v>
      </c>
      <c r="L1164" s="1" t="s">
        <v>16948</v>
      </c>
      <c r="M1164" s="1" t="s">
        <v>16949</v>
      </c>
      <c r="N1164" s="1">
        <f>+Categorias[[#This Row],[Id_producto]]</f>
        <v>140306</v>
      </c>
      <c r="O1164" s="1">
        <f>+Categorias[[#This Row],[Id_categoría]]</f>
        <v>140306004</v>
      </c>
    </row>
    <row r="1165" spans="1:15" hidden="1" x14ac:dyDescent="0.3">
      <c r="A1165">
        <v>14</v>
      </c>
      <c r="B1165" s="1" t="s">
        <v>9562</v>
      </c>
      <c r="C1165">
        <v>1403</v>
      </c>
      <c r="D1165" s="1" t="s">
        <v>15835</v>
      </c>
      <c r="E1165">
        <v>140307</v>
      </c>
      <c r="F1165" s="1" t="s">
        <v>16950</v>
      </c>
      <c r="G1165">
        <v>140307004</v>
      </c>
      <c r="H1165">
        <v>4</v>
      </c>
      <c r="I1165" s="1" t="s">
        <v>16951</v>
      </c>
      <c r="J1165" s="1" t="s">
        <v>16952</v>
      </c>
      <c r="K1165" s="1" t="s">
        <v>16953</v>
      </c>
      <c r="L1165" s="1" t="s">
        <v>16954</v>
      </c>
      <c r="M1165" s="1" t="s">
        <v>16955</v>
      </c>
      <c r="N1165" s="1">
        <f>+Categorias[[#This Row],[Id_producto]]</f>
        <v>140307</v>
      </c>
      <c r="O1165" s="1">
        <f>+Categorias[[#This Row],[Id_categoría]]</f>
        <v>140307004</v>
      </c>
    </row>
    <row r="1166" spans="1:15" hidden="1" x14ac:dyDescent="0.3">
      <c r="A1166">
        <v>14</v>
      </c>
      <c r="B1166" s="1" t="s">
        <v>9562</v>
      </c>
      <c r="C1166">
        <v>1404</v>
      </c>
      <c r="D1166" s="1" t="s">
        <v>16017</v>
      </c>
      <c r="E1166">
        <v>140401</v>
      </c>
      <c r="F1166" s="1" t="s">
        <v>14929</v>
      </c>
      <c r="G1166">
        <v>140401004</v>
      </c>
      <c r="H1166">
        <v>4</v>
      </c>
      <c r="I1166" s="1" t="s">
        <v>16956</v>
      </c>
      <c r="J1166" s="1" t="s">
        <v>16957</v>
      </c>
      <c r="K1166" s="1" t="s">
        <v>16958</v>
      </c>
      <c r="L1166" s="1" t="s">
        <v>16959</v>
      </c>
      <c r="M1166" s="1" t="s">
        <v>16960</v>
      </c>
      <c r="N1166" s="1">
        <f>+Categorias[[#This Row],[Id_producto]]</f>
        <v>140401</v>
      </c>
      <c r="O1166" s="1">
        <f>+Categorias[[#This Row],[Id_categoría]]</f>
        <v>140401004</v>
      </c>
    </row>
    <row r="1167" spans="1:15" hidden="1" x14ac:dyDescent="0.3">
      <c r="A1167">
        <v>14</v>
      </c>
      <c r="B1167" s="1" t="s">
        <v>9562</v>
      </c>
      <c r="C1167">
        <v>1404</v>
      </c>
      <c r="D1167" s="1" t="s">
        <v>16017</v>
      </c>
      <c r="E1167">
        <v>140402</v>
      </c>
      <c r="F1167" s="1" t="s">
        <v>16028</v>
      </c>
      <c r="G1167">
        <v>140402004</v>
      </c>
      <c r="H1167">
        <v>4</v>
      </c>
      <c r="I1167" s="1" t="s">
        <v>16961</v>
      </c>
      <c r="J1167" s="1" t="s">
        <v>16962</v>
      </c>
      <c r="K1167" s="1" t="s">
        <v>16963</v>
      </c>
      <c r="L1167" s="1" t="s">
        <v>16964</v>
      </c>
      <c r="M1167" s="1" t="s">
        <v>16965</v>
      </c>
      <c r="N1167" s="1">
        <f>+Categorias[[#This Row],[Id_producto]]</f>
        <v>140402</v>
      </c>
      <c r="O1167" s="1">
        <f>+Categorias[[#This Row],[Id_categoría]]</f>
        <v>140402004</v>
      </c>
    </row>
    <row r="1168" spans="1:15" hidden="1" x14ac:dyDescent="0.3">
      <c r="A1168">
        <v>14</v>
      </c>
      <c r="B1168" s="1" t="s">
        <v>9562</v>
      </c>
      <c r="C1168">
        <v>1404</v>
      </c>
      <c r="D1168" s="1" t="s">
        <v>16017</v>
      </c>
      <c r="E1168">
        <v>140403</v>
      </c>
      <c r="F1168" s="1" t="s">
        <v>16039</v>
      </c>
      <c r="G1168">
        <v>140403004</v>
      </c>
      <c r="H1168">
        <v>4</v>
      </c>
      <c r="I1168" s="1" t="s">
        <v>16966</v>
      </c>
      <c r="J1168" s="1" t="s">
        <v>16967</v>
      </c>
      <c r="K1168" s="1" t="s">
        <v>16968</v>
      </c>
      <c r="L1168" s="1" t="s">
        <v>16969</v>
      </c>
      <c r="M1168" s="1" t="s">
        <v>16970</v>
      </c>
      <c r="N1168" s="1">
        <f>+Categorias[[#This Row],[Id_producto]]</f>
        <v>140403</v>
      </c>
      <c r="O1168" s="1">
        <f>+Categorias[[#This Row],[Id_categoría]]</f>
        <v>140403004</v>
      </c>
    </row>
    <row r="1169" spans="1:15" hidden="1" x14ac:dyDescent="0.3">
      <c r="A1169">
        <v>14</v>
      </c>
      <c r="B1169" s="1" t="s">
        <v>9562</v>
      </c>
      <c r="C1169">
        <v>1404</v>
      </c>
      <c r="D1169" s="1" t="s">
        <v>16017</v>
      </c>
      <c r="E1169">
        <v>140404</v>
      </c>
      <c r="F1169" s="1" t="s">
        <v>16245</v>
      </c>
      <c r="G1169">
        <v>140404004</v>
      </c>
      <c r="H1169">
        <v>4</v>
      </c>
      <c r="I1169" s="1" t="s">
        <v>16971</v>
      </c>
      <c r="J1169" s="1" t="s">
        <v>16972</v>
      </c>
      <c r="K1169" s="1" t="s">
        <v>16973</v>
      </c>
      <c r="L1169" s="1" t="s">
        <v>16974</v>
      </c>
      <c r="M1169" s="1" t="s">
        <v>16975</v>
      </c>
      <c r="N1169" s="1">
        <f>+Categorias[[#This Row],[Id_producto]]</f>
        <v>140404</v>
      </c>
      <c r="O1169" s="1">
        <f>+Categorias[[#This Row],[Id_categoría]]</f>
        <v>140404004</v>
      </c>
    </row>
    <row r="1170" spans="1:15" hidden="1" x14ac:dyDescent="0.3">
      <c r="A1170">
        <v>14</v>
      </c>
      <c r="B1170" s="1" t="s">
        <v>9562</v>
      </c>
      <c r="C1170">
        <v>1401</v>
      </c>
      <c r="D1170" s="1" t="s">
        <v>9563</v>
      </c>
      <c r="E1170">
        <v>140102</v>
      </c>
      <c r="F1170" s="1" t="s">
        <v>15040</v>
      </c>
      <c r="G1170">
        <v>140102003</v>
      </c>
      <c r="H1170">
        <v>3</v>
      </c>
      <c r="I1170" s="1" t="s">
        <v>17584</v>
      </c>
      <c r="J1170" s="1" t="s">
        <v>17585</v>
      </c>
      <c r="K1170" s="1" t="s">
        <v>17586</v>
      </c>
      <c r="L1170" s="1" t="s">
        <v>17587</v>
      </c>
      <c r="M1170" s="1" t="s">
        <v>17588</v>
      </c>
      <c r="N1170" s="1">
        <f>+Categorias[[#This Row],[Id_producto]]</f>
        <v>140102</v>
      </c>
      <c r="O1170" s="1">
        <f>+Categorias[[#This Row],[Id_categoría]]</f>
        <v>140102003</v>
      </c>
    </row>
    <row r="1171" spans="1:15" hidden="1" x14ac:dyDescent="0.3">
      <c r="A1171">
        <v>14</v>
      </c>
      <c r="B1171" s="1" t="s">
        <v>9562</v>
      </c>
      <c r="C1171">
        <v>1401</v>
      </c>
      <c r="D1171" s="1" t="s">
        <v>9563</v>
      </c>
      <c r="E1171">
        <v>140103</v>
      </c>
      <c r="F1171" s="1" t="s">
        <v>15196</v>
      </c>
      <c r="G1171">
        <v>140103003</v>
      </c>
      <c r="H1171">
        <v>3</v>
      </c>
      <c r="I1171" s="1" t="s">
        <v>17589</v>
      </c>
      <c r="J1171" s="1" t="s">
        <v>17590</v>
      </c>
      <c r="K1171" s="1" t="s">
        <v>17591</v>
      </c>
      <c r="L1171" s="1" t="s">
        <v>17592</v>
      </c>
      <c r="M1171" s="1" t="s">
        <v>17593</v>
      </c>
      <c r="N1171" s="1">
        <f>+Categorias[[#This Row],[Id_producto]]</f>
        <v>140103</v>
      </c>
      <c r="O1171" s="1">
        <f>+Categorias[[#This Row],[Id_categoría]]</f>
        <v>140103003</v>
      </c>
    </row>
    <row r="1172" spans="1:15" hidden="1" x14ac:dyDescent="0.3">
      <c r="A1172">
        <v>14</v>
      </c>
      <c r="B1172" s="1" t="s">
        <v>9562</v>
      </c>
      <c r="C1172">
        <v>1401</v>
      </c>
      <c r="D1172" s="1" t="s">
        <v>9563</v>
      </c>
      <c r="E1172">
        <v>140104</v>
      </c>
      <c r="F1172" s="1" t="s">
        <v>15380</v>
      </c>
      <c r="G1172">
        <v>140104003</v>
      </c>
      <c r="H1172">
        <v>3</v>
      </c>
      <c r="I1172" s="1" t="s">
        <v>17594</v>
      </c>
      <c r="J1172" s="1" t="s">
        <v>17595</v>
      </c>
      <c r="K1172" s="1" t="s">
        <v>17596</v>
      </c>
      <c r="L1172" s="1" t="s">
        <v>17597</v>
      </c>
      <c r="M1172" s="1" t="s">
        <v>17598</v>
      </c>
      <c r="N1172" s="1">
        <f>+Categorias[[#This Row],[Id_producto]]</f>
        <v>140104</v>
      </c>
      <c r="O1172" s="1">
        <f>+Categorias[[#This Row],[Id_categoría]]</f>
        <v>140104003</v>
      </c>
    </row>
    <row r="1173" spans="1:15" hidden="1" x14ac:dyDescent="0.3">
      <c r="A1173">
        <v>14</v>
      </c>
      <c r="B1173" s="1" t="s">
        <v>9562</v>
      </c>
      <c r="C1173">
        <v>1401</v>
      </c>
      <c r="D1173" s="1" t="s">
        <v>9563</v>
      </c>
      <c r="E1173">
        <v>140105</v>
      </c>
      <c r="F1173" s="1" t="s">
        <v>15456</v>
      </c>
      <c r="G1173">
        <v>140105003</v>
      </c>
      <c r="H1173">
        <v>3</v>
      </c>
      <c r="I1173" s="1" t="s">
        <v>17599</v>
      </c>
      <c r="J1173" s="1" t="s">
        <v>17600</v>
      </c>
      <c r="K1173" s="1" t="s">
        <v>17601</v>
      </c>
      <c r="L1173" s="1" t="s">
        <v>17602</v>
      </c>
      <c r="M1173" s="1" t="s">
        <v>17603</v>
      </c>
      <c r="N1173" s="1">
        <f>+Categorias[[#This Row],[Id_producto]]</f>
        <v>140105</v>
      </c>
      <c r="O1173" s="1">
        <f>+Categorias[[#This Row],[Id_categoría]]</f>
        <v>140105003</v>
      </c>
    </row>
    <row r="1174" spans="1:15" hidden="1" x14ac:dyDescent="0.3">
      <c r="A1174">
        <v>14</v>
      </c>
      <c r="B1174" s="1" t="s">
        <v>9562</v>
      </c>
      <c r="C1174">
        <v>1401</v>
      </c>
      <c r="D1174" s="1" t="s">
        <v>9563</v>
      </c>
      <c r="E1174">
        <v>140106</v>
      </c>
      <c r="F1174" s="1" t="s">
        <v>15597</v>
      </c>
      <c r="G1174">
        <v>140106003</v>
      </c>
      <c r="H1174">
        <v>3</v>
      </c>
      <c r="I1174" s="1" t="s">
        <v>17604</v>
      </c>
      <c r="J1174" s="1" t="s">
        <v>17605</v>
      </c>
      <c r="K1174" s="1" t="s">
        <v>17606</v>
      </c>
      <c r="L1174" s="1" t="s">
        <v>17607</v>
      </c>
      <c r="M1174" s="1" t="s">
        <v>17608</v>
      </c>
      <c r="N1174" s="1">
        <f>+Categorias[[#This Row],[Id_producto]]</f>
        <v>140106</v>
      </c>
      <c r="O1174" s="1">
        <f>+Categorias[[#This Row],[Id_categoría]]</f>
        <v>140106003</v>
      </c>
    </row>
    <row r="1175" spans="1:15" hidden="1" x14ac:dyDescent="0.3">
      <c r="A1175">
        <v>14</v>
      </c>
      <c r="B1175" s="1" t="s">
        <v>9562</v>
      </c>
      <c r="C1175">
        <v>1402</v>
      </c>
      <c r="D1175" s="1" t="s">
        <v>15778</v>
      </c>
      <c r="E1175">
        <v>140202</v>
      </c>
      <c r="F1175" s="1" t="s">
        <v>15779</v>
      </c>
      <c r="G1175">
        <v>140202003</v>
      </c>
      <c r="H1175">
        <v>3</v>
      </c>
      <c r="I1175" s="1" t="s">
        <v>17609</v>
      </c>
      <c r="J1175" s="1" t="s">
        <v>17610</v>
      </c>
      <c r="K1175" s="1" t="s">
        <v>17611</v>
      </c>
      <c r="L1175" s="1" t="s">
        <v>17612</v>
      </c>
      <c r="M1175" s="1" t="s">
        <v>17613</v>
      </c>
      <c r="N1175" s="1">
        <f>+Categorias[[#This Row],[Id_producto]]</f>
        <v>140202</v>
      </c>
      <c r="O1175" s="1">
        <f>+Categorias[[#This Row],[Id_categoría]]</f>
        <v>140202003</v>
      </c>
    </row>
    <row r="1176" spans="1:15" hidden="1" x14ac:dyDescent="0.3">
      <c r="A1176">
        <v>14</v>
      </c>
      <c r="B1176" s="1" t="s">
        <v>9562</v>
      </c>
      <c r="C1176">
        <v>1402</v>
      </c>
      <c r="D1176" s="1" t="s">
        <v>15778</v>
      </c>
      <c r="E1176">
        <v>140203</v>
      </c>
      <c r="F1176" s="1" t="s">
        <v>13556</v>
      </c>
      <c r="G1176">
        <v>140203003</v>
      </c>
      <c r="H1176">
        <v>3</v>
      </c>
      <c r="I1176" s="1" t="s">
        <v>17614</v>
      </c>
      <c r="J1176" s="1" t="s">
        <v>17615</v>
      </c>
      <c r="K1176" s="1" t="s">
        <v>17616</v>
      </c>
      <c r="L1176" s="1" t="s">
        <v>17617</v>
      </c>
      <c r="M1176" s="1" t="s">
        <v>17618</v>
      </c>
      <c r="N1176" s="1">
        <f>+Categorias[[#This Row],[Id_producto]]</f>
        <v>140203</v>
      </c>
      <c r="O1176" s="1">
        <f>+Categorias[[#This Row],[Id_categoría]]</f>
        <v>140203003</v>
      </c>
    </row>
    <row r="1177" spans="1:15" hidden="1" x14ac:dyDescent="0.3">
      <c r="A1177">
        <v>14</v>
      </c>
      <c r="B1177" s="1" t="s">
        <v>9562</v>
      </c>
      <c r="C1177">
        <v>1402</v>
      </c>
      <c r="D1177" s="1" t="s">
        <v>15778</v>
      </c>
      <c r="E1177">
        <v>140204</v>
      </c>
      <c r="F1177" s="1" t="s">
        <v>15795</v>
      </c>
      <c r="G1177">
        <v>140204003</v>
      </c>
      <c r="H1177">
        <v>3</v>
      </c>
      <c r="I1177" s="1" t="s">
        <v>17619</v>
      </c>
      <c r="J1177" s="1" t="s">
        <v>17620</v>
      </c>
      <c r="K1177" s="1" t="s">
        <v>17621</v>
      </c>
      <c r="L1177" s="1" t="s">
        <v>17622</v>
      </c>
      <c r="M1177" s="1" t="s">
        <v>17623</v>
      </c>
      <c r="N1177" s="1">
        <f>+Categorias[[#This Row],[Id_producto]]</f>
        <v>140204</v>
      </c>
      <c r="O1177" s="1">
        <f>+Categorias[[#This Row],[Id_categoría]]</f>
        <v>140204003</v>
      </c>
    </row>
    <row r="1178" spans="1:15" hidden="1" x14ac:dyDescent="0.3">
      <c r="A1178">
        <v>14</v>
      </c>
      <c r="B1178" s="1" t="s">
        <v>9562</v>
      </c>
      <c r="C1178">
        <v>1403</v>
      </c>
      <c r="D1178" s="1" t="s">
        <v>15835</v>
      </c>
      <c r="E1178">
        <v>140301</v>
      </c>
      <c r="F1178" s="1" t="s">
        <v>15836</v>
      </c>
      <c r="G1178">
        <v>140301003</v>
      </c>
      <c r="H1178">
        <v>3</v>
      </c>
      <c r="I1178" s="1" t="s">
        <v>17624</v>
      </c>
      <c r="J1178" s="1" t="s">
        <v>17625</v>
      </c>
      <c r="K1178" s="1" t="s">
        <v>17626</v>
      </c>
      <c r="L1178" s="1" t="s">
        <v>17627</v>
      </c>
      <c r="M1178" s="1" t="s">
        <v>17628</v>
      </c>
      <c r="N1178" s="1">
        <f>+Categorias[[#This Row],[Id_producto]]</f>
        <v>140301</v>
      </c>
      <c r="O1178" s="1">
        <f>+Categorias[[#This Row],[Id_categoría]]</f>
        <v>140301003</v>
      </c>
    </row>
    <row r="1179" spans="1:15" hidden="1" x14ac:dyDescent="0.3">
      <c r="A1179">
        <v>14</v>
      </c>
      <c r="B1179" s="1" t="s">
        <v>9562</v>
      </c>
      <c r="C1179">
        <v>1403</v>
      </c>
      <c r="D1179" s="1" t="s">
        <v>15835</v>
      </c>
      <c r="E1179">
        <v>140302</v>
      </c>
      <c r="F1179" s="1" t="s">
        <v>15847</v>
      </c>
      <c r="G1179">
        <v>140302003</v>
      </c>
      <c r="H1179">
        <v>3</v>
      </c>
      <c r="I1179" s="1" t="s">
        <v>17629</v>
      </c>
      <c r="J1179" s="1" t="s">
        <v>17630</v>
      </c>
      <c r="K1179" s="1" t="s">
        <v>17631</v>
      </c>
      <c r="L1179" s="1" t="s">
        <v>17632</v>
      </c>
      <c r="M1179" s="1" t="s">
        <v>17633</v>
      </c>
      <c r="N1179" s="1">
        <f>+Categorias[[#This Row],[Id_producto]]</f>
        <v>140302</v>
      </c>
      <c r="O1179" s="1">
        <f>+Categorias[[#This Row],[Id_categoría]]</f>
        <v>140302003</v>
      </c>
    </row>
    <row r="1180" spans="1:15" hidden="1" x14ac:dyDescent="0.3">
      <c r="A1180">
        <v>14</v>
      </c>
      <c r="B1180" s="1" t="s">
        <v>9562</v>
      </c>
      <c r="C1180">
        <v>1403</v>
      </c>
      <c r="D1180" s="1" t="s">
        <v>15835</v>
      </c>
      <c r="E1180">
        <v>140303</v>
      </c>
      <c r="F1180" s="1" t="s">
        <v>15858</v>
      </c>
      <c r="G1180">
        <v>140303003</v>
      </c>
      <c r="H1180">
        <v>3</v>
      </c>
      <c r="I1180" s="1" t="s">
        <v>17553</v>
      </c>
      <c r="J1180" s="1" t="s">
        <v>17634</v>
      </c>
      <c r="K1180" s="1" t="s">
        <v>17635</v>
      </c>
      <c r="L1180" s="1" t="s">
        <v>17636</v>
      </c>
      <c r="M1180" s="1" t="s">
        <v>17637</v>
      </c>
      <c r="N1180" s="1">
        <f>+Categorias[[#This Row],[Id_producto]]</f>
        <v>140303</v>
      </c>
      <c r="O1180" s="1">
        <f>+Categorias[[#This Row],[Id_categoría]]</f>
        <v>140303003</v>
      </c>
    </row>
    <row r="1181" spans="1:15" hidden="1" x14ac:dyDescent="0.3">
      <c r="A1181">
        <v>14</v>
      </c>
      <c r="B1181" s="1" t="s">
        <v>9562</v>
      </c>
      <c r="C1181">
        <v>1403</v>
      </c>
      <c r="D1181" s="1" t="s">
        <v>15835</v>
      </c>
      <c r="E1181">
        <v>140304</v>
      </c>
      <c r="F1181" s="1" t="s">
        <v>15894</v>
      </c>
      <c r="G1181">
        <v>140304003</v>
      </c>
      <c r="H1181">
        <v>3</v>
      </c>
      <c r="I1181" s="1" t="s">
        <v>17638</v>
      </c>
      <c r="J1181" s="1" t="s">
        <v>17639</v>
      </c>
      <c r="K1181" s="1" t="s">
        <v>17640</v>
      </c>
      <c r="L1181" s="1" t="s">
        <v>17641</v>
      </c>
      <c r="M1181" s="1" t="s">
        <v>17642</v>
      </c>
      <c r="N1181" s="1">
        <f>+Categorias[[#This Row],[Id_producto]]</f>
        <v>140304</v>
      </c>
      <c r="O1181" s="1">
        <f>+Categorias[[#This Row],[Id_categoría]]</f>
        <v>140304003</v>
      </c>
    </row>
    <row r="1182" spans="1:15" hidden="1" x14ac:dyDescent="0.3">
      <c r="A1182">
        <v>14</v>
      </c>
      <c r="B1182" s="1" t="s">
        <v>9562</v>
      </c>
      <c r="C1182">
        <v>1403</v>
      </c>
      <c r="D1182" s="1" t="s">
        <v>15835</v>
      </c>
      <c r="E1182">
        <v>140305</v>
      </c>
      <c r="F1182" s="1" t="s">
        <v>15955</v>
      </c>
      <c r="G1182">
        <v>140305003</v>
      </c>
      <c r="H1182">
        <v>3</v>
      </c>
      <c r="I1182" s="1" t="s">
        <v>17643</v>
      </c>
      <c r="J1182" s="1" t="s">
        <v>17644</v>
      </c>
      <c r="K1182" s="1" t="s">
        <v>17645</v>
      </c>
      <c r="L1182" s="1" t="s">
        <v>17646</v>
      </c>
      <c r="M1182" s="1" t="s">
        <v>17647</v>
      </c>
      <c r="N1182" s="1">
        <f>+Categorias[[#This Row],[Id_producto]]</f>
        <v>140305</v>
      </c>
      <c r="O1182" s="1">
        <f>+Categorias[[#This Row],[Id_categoría]]</f>
        <v>140305003</v>
      </c>
    </row>
    <row r="1183" spans="1:15" hidden="1" x14ac:dyDescent="0.3">
      <c r="A1183">
        <v>14</v>
      </c>
      <c r="B1183" s="1" t="s">
        <v>9562</v>
      </c>
      <c r="C1183">
        <v>1403</v>
      </c>
      <c r="D1183" s="1" t="s">
        <v>15835</v>
      </c>
      <c r="E1183">
        <v>140306</v>
      </c>
      <c r="F1183" s="1" t="s">
        <v>15991</v>
      </c>
      <c r="G1183">
        <v>140306003</v>
      </c>
      <c r="H1183">
        <v>3</v>
      </c>
      <c r="I1183" s="1" t="s">
        <v>17648</v>
      </c>
      <c r="J1183" s="1" t="s">
        <v>17649</v>
      </c>
      <c r="K1183" s="1" t="s">
        <v>17650</v>
      </c>
      <c r="L1183" s="1" t="s">
        <v>17651</v>
      </c>
      <c r="M1183" s="1" t="s">
        <v>17652</v>
      </c>
      <c r="N1183" s="1">
        <f>+Categorias[[#This Row],[Id_producto]]</f>
        <v>140306</v>
      </c>
      <c r="O1183" s="1">
        <f>+Categorias[[#This Row],[Id_categoría]]</f>
        <v>140306003</v>
      </c>
    </row>
    <row r="1184" spans="1:15" hidden="1" x14ac:dyDescent="0.3">
      <c r="A1184">
        <v>14</v>
      </c>
      <c r="B1184" s="1" t="s">
        <v>9562</v>
      </c>
      <c r="C1184">
        <v>1403</v>
      </c>
      <c r="D1184" s="1" t="s">
        <v>15835</v>
      </c>
      <c r="E1184">
        <v>140307</v>
      </c>
      <c r="F1184" s="1" t="s">
        <v>16950</v>
      </c>
      <c r="G1184">
        <v>140307003</v>
      </c>
      <c r="H1184">
        <v>3</v>
      </c>
      <c r="I1184" s="1" t="s">
        <v>17653</v>
      </c>
      <c r="J1184" s="1" t="s">
        <v>17654</v>
      </c>
      <c r="K1184" s="1" t="s">
        <v>17655</v>
      </c>
      <c r="L1184" s="1" t="s">
        <v>17656</v>
      </c>
      <c r="M1184" s="1" t="s">
        <v>17657</v>
      </c>
      <c r="N1184" s="1">
        <f>+Categorias[[#This Row],[Id_producto]]</f>
        <v>140307</v>
      </c>
      <c r="O1184" s="1">
        <f>+Categorias[[#This Row],[Id_categoría]]</f>
        <v>140307003</v>
      </c>
    </row>
    <row r="1185" spans="1:15" hidden="1" x14ac:dyDescent="0.3">
      <c r="A1185">
        <v>14</v>
      </c>
      <c r="B1185" s="1" t="s">
        <v>9562</v>
      </c>
      <c r="C1185">
        <v>1404</v>
      </c>
      <c r="D1185" s="1" t="s">
        <v>16017</v>
      </c>
      <c r="E1185">
        <v>140401</v>
      </c>
      <c r="F1185" s="1" t="s">
        <v>14929</v>
      </c>
      <c r="G1185">
        <v>140401003</v>
      </c>
      <c r="H1185">
        <v>3</v>
      </c>
      <c r="I1185" s="1" t="s">
        <v>17658</v>
      </c>
      <c r="J1185" s="1" t="s">
        <v>17659</v>
      </c>
      <c r="K1185" s="1" t="s">
        <v>17660</v>
      </c>
      <c r="L1185" s="1" t="s">
        <v>17661</v>
      </c>
      <c r="M1185" s="1" t="s">
        <v>17662</v>
      </c>
      <c r="N1185" s="1">
        <f>+Categorias[[#This Row],[Id_producto]]</f>
        <v>140401</v>
      </c>
      <c r="O1185" s="1">
        <f>+Categorias[[#This Row],[Id_categoría]]</f>
        <v>140401003</v>
      </c>
    </row>
    <row r="1186" spans="1:15" hidden="1" x14ac:dyDescent="0.3">
      <c r="A1186">
        <v>14</v>
      </c>
      <c r="B1186" s="1" t="s">
        <v>9562</v>
      </c>
      <c r="C1186">
        <v>1404</v>
      </c>
      <c r="D1186" s="1" t="s">
        <v>16017</v>
      </c>
      <c r="E1186">
        <v>140402</v>
      </c>
      <c r="F1186" s="1" t="s">
        <v>16028</v>
      </c>
      <c r="G1186">
        <v>140402003</v>
      </c>
      <c r="H1186">
        <v>3</v>
      </c>
      <c r="I1186" s="1" t="s">
        <v>17663</v>
      </c>
      <c r="J1186" s="1" t="s">
        <v>17664</v>
      </c>
      <c r="K1186" s="1" t="s">
        <v>17665</v>
      </c>
      <c r="L1186" s="1" t="s">
        <v>17666</v>
      </c>
      <c r="M1186" s="1" t="s">
        <v>17667</v>
      </c>
      <c r="N1186" s="1">
        <f>+Categorias[[#This Row],[Id_producto]]</f>
        <v>140402</v>
      </c>
      <c r="O1186" s="1">
        <f>+Categorias[[#This Row],[Id_categoría]]</f>
        <v>140402003</v>
      </c>
    </row>
    <row r="1187" spans="1:15" hidden="1" x14ac:dyDescent="0.3">
      <c r="A1187">
        <v>14</v>
      </c>
      <c r="B1187" s="1" t="s">
        <v>9562</v>
      </c>
      <c r="C1187">
        <v>1404</v>
      </c>
      <c r="D1187" s="1" t="s">
        <v>16017</v>
      </c>
      <c r="E1187">
        <v>140403</v>
      </c>
      <c r="F1187" s="1" t="s">
        <v>16039</v>
      </c>
      <c r="G1187">
        <v>140403003</v>
      </c>
      <c r="H1187">
        <v>3</v>
      </c>
      <c r="I1187" s="1" t="s">
        <v>17668</v>
      </c>
      <c r="J1187" s="1" t="s">
        <v>17669</v>
      </c>
      <c r="K1187" s="1" t="s">
        <v>17670</v>
      </c>
      <c r="L1187" s="1" t="s">
        <v>17671</v>
      </c>
      <c r="M1187" s="1" t="s">
        <v>17672</v>
      </c>
      <c r="N1187" s="1">
        <f>+Categorias[[#This Row],[Id_producto]]</f>
        <v>140403</v>
      </c>
      <c r="O1187" s="1">
        <f>+Categorias[[#This Row],[Id_categoría]]</f>
        <v>140403003</v>
      </c>
    </row>
    <row r="1188" spans="1:15" hidden="1" x14ac:dyDescent="0.3">
      <c r="A1188">
        <v>14</v>
      </c>
      <c r="B1188" s="1" t="s">
        <v>9562</v>
      </c>
      <c r="C1188">
        <v>1404</v>
      </c>
      <c r="D1188" s="1" t="s">
        <v>16017</v>
      </c>
      <c r="E1188">
        <v>140404</v>
      </c>
      <c r="F1188" s="1" t="s">
        <v>16245</v>
      </c>
      <c r="G1188">
        <v>140404003</v>
      </c>
      <c r="H1188">
        <v>3</v>
      </c>
      <c r="I1188" s="1" t="s">
        <v>17673</v>
      </c>
      <c r="J1188" s="1" t="s">
        <v>17674</v>
      </c>
      <c r="K1188" s="1" t="s">
        <v>17675</v>
      </c>
      <c r="L1188" s="1" t="s">
        <v>17676</v>
      </c>
      <c r="M1188" s="1" t="s">
        <v>17677</v>
      </c>
      <c r="N1188" s="1">
        <f>+Categorias[[#This Row],[Id_producto]]</f>
        <v>140404</v>
      </c>
      <c r="O1188" s="1">
        <f>+Categorias[[#This Row],[Id_categoría]]</f>
        <v>140404003</v>
      </c>
    </row>
    <row r="1189" spans="1:15" hidden="1" x14ac:dyDescent="0.3">
      <c r="A1189">
        <v>14</v>
      </c>
      <c r="B1189" s="1" t="s">
        <v>9562</v>
      </c>
      <c r="C1189">
        <v>1401</v>
      </c>
      <c r="D1189" s="1" t="s">
        <v>9563</v>
      </c>
      <c r="E1189">
        <v>140102</v>
      </c>
      <c r="F1189" s="1" t="s">
        <v>15040</v>
      </c>
      <c r="G1189">
        <v>140102002</v>
      </c>
      <c r="H1189">
        <v>2</v>
      </c>
      <c r="I1189" s="1" t="s">
        <v>18291</v>
      </c>
      <c r="J1189" s="1" t="s">
        <v>18292</v>
      </c>
      <c r="K1189" s="1" t="s">
        <v>18293</v>
      </c>
      <c r="L1189" s="1" t="s">
        <v>18294</v>
      </c>
      <c r="M1189" s="1" t="s">
        <v>18295</v>
      </c>
      <c r="N1189" s="1">
        <f>+Categorias[[#This Row],[Id_producto]]</f>
        <v>140102</v>
      </c>
      <c r="O1189" s="1">
        <f>+Categorias[[#This Row],[Id_categoría]]</f>
        <v>140102002</v>
      </c>
    </row>
    <row r="1190" spans="1:15" hidden="1" x14ac:dyDescent="0.3">
      <c r="A1190">
        <v>14</v>
      </c>
      <c r="B1190" s="1" t="s">
        <v>9562</v>
      </c>
      <c r="C1190">
        <v>1401</v>
      </c>
      <c r="D1190" s="1" t="s">
        <v>9563</v>
      </c>
      <c r="E1190">
        <v>140103</v>
      </c>
      <c r="F1190" s="1" t="s">
        <v>15196</v>
      </c>
      <c r="G1190">
        <v>140103002</v>
      </c>
      <c r="H1190">
        <v>2</v>
      </c>
      <c r="I1190" s="1" t="s">
        <v>18296</v>
      </c>
      <c r="J1190" s="1" t="s">
        <v>18297</v>
      </c>
      <c r="K1190" s="1" t="s">
        <v>18298</v>
      </c>
      <c r="L1190" s="1" t="s">
        <v>18299</v>
      </c>
      <c r="M1190" s="1" t="s">
        <v>18300</v>
      </c>
      <c r="N1190" s="1">
        <f>+Categorias[[#This Row],[Id_producto]]</f>
        <v>140103</v>
      </c>
      <c r="O1190" s="1">
        <f>+Categorias[[#This Row],[Id_categoría]]</f>
        <v>140103002</v>
      </c>
    </row>
    <row r="1191" spans="1:15" hidden="1" x14ac:dyDescent="0.3">
      <c r="A1191">
        <v>14</v>
      </c>
      <c r="B1191" s="1" t="s">
        <v>9562</v>
      </c>
      <c r="C1191">
        <v>1401</v>
      </c>
      <c r="D1191" s="1" t="s">
        <v>9563</v>
      </c>
      <c r="E1191">
        <v>140104</v>
      </c>
      <c r="F1191" s="1" t="s">
        <v>15380</v>
      </c>
      <c r="G1191">
        <v>140104002</v>
      </c>
      <c r="H1191">
        <v>2</v>
      </c>
      <c r="I1191" s="1" t="s">
        <v>18301</v>
      </c>
      <c r="J1191" s="1" t="s">
        <v>18302</v>
      </c>
      <c r="K1191" s="1" t="s">
        <v>18303</v>
      </c>
      <c r="L1191" s="1" t="s">
        <v>18304</v>
      </c>
      <c r="M1191" s="1" t="s">
        <v>18305</v>
      </c>
      <c r="N1191" s="1">
        <f>+Categorias[[#This Row],[Id_producto]]</f>
        <v>140104</v>
      </c>
      <c r="O1191" s="1">
        <f>+Categorias[[#This Row],[Id_categoría]]</f>
        <v>140104002</v>
      </c>
    </row>
    <row r="1192" spans="1:15" hidden="1" x14ac:dyDescent="0.3">
      <c r="A1192">
        <v>14</v>
      </c>
      <c r="B1192" s="1" t="s">
        <v>9562</v>
      </c>
      <c r="C1192">
        <v>1401</v>
      </c>
      <c r="D1192" s="1" t="s">
        <v>9563</v>
      </c>
      <c r="E1192">
        <v>140105</v>
      </c>
      <c r="F1192" s="1" t="s">
        <v>15456</v>
      </c>
      <c r="G1192">
        <v>140105002</v>
      </c>
      <c r="H1192">
        <v>2</v>
      </c>
      <c r="I1192" s="1" t="s">
        <v>18306</v>
      </c>
      <c r="J1192" s="1" t="s">
        <v>18307</v>
      </c>
      <c r="K1192" s="1" t="s">
        <v>18308</v>
      </c>
      <c r="L1192" s="1" t="s">
        <v>18309</v>
      </c>
      <c r="M1192" s="1" t="s">
        <v>18310</v>
      </c>
      <c r="N1192" s="1">
        <f>+Categorias[[#This Row],[Id_producto]]</f>
        <v>140105</v>
      </c>
      <c r="O1192" s="1">
        <f>+Categorias[[#This Row],[Id_categoría]]</f>
        <v>140105002</v>
      </c>
    </row>
    <row r="1193" spans="1:15" hidden="1" x14ac:dyDescent="0.3">
      <c r="A1193">
        <v>14</v>
      </c>
      <c r="B1193" s="1" t="s">
        <v>9562</v>
      </c>
      <c r="C1193">
        <v>1401</v>
      </c>
      <c r="D1193" s="1" t="s">
        <v>9563</v>
      </c>
      <c r="E1193">
        <v>140106</v>
      </c>
      <c r="F1193" s="1" t="s">
        <v>15597</v>
      </c>
      <c r="G1193">
        <v>140106002</v>
      </c>
      <c r="H1193">
        <v>2</v>
      </c>
      <c r="I1193" s="1" t="s">
        <v>18311</v>
      </c>
      <c r="J1193" s="1" t="s">
        <v>18312</v>
      </c>
      <c r="K1193" s="1" t="s">
        <v>18313</v>
      </c>
      <c r="L1193" s="1" t="s">
        <v>18314</v>
      </c>
      <c r="M1193" s="1" t="s">
        <v>18315</v>
      </c>
      <c r="N1193" s="1">
        <f>+Categorias[[#This Row],[Id_producto]]</f>
        <v>140106</v>
      </c>
      <c r="O1193" s="1">
        <f>+Categorias[[#This Row],[Id_categoría]]</f>
        <v>140106002</v>
      </c>
    </row>
    <row r="1194" spans="1:15" hidden="1" x14ac:dyDescent="0.3">
      <c r="A1194">
        <v>14</v>
      </c>
      <c r="B1194" s="1" t="s">
        <v>9562</v>
      </c>
      <c r="C1194">
        <v>1402</v>
      </c>
      <c r="D1194" s="1" t="s">
        <v>15778</v>
      </c>
      <c r="E1194">
        <v>140201</v>
      </c>
      <c r="F1194" s="1" t="s">
        <v>18316</v>
      </c>
      <c r="G1194">
        <v>140201002</v>
      </c>
      <c r="H1194">
        <v>2</v>
      </c>
      <c r="I1194" s="1" t="s">
        <v>18317</v>
      </c>
      <c r="J1194" s="1" t="s">
        <v>18318</v>
      </c>
      <c r="K1194" s="1" t="s">
        <v>18319</v>
      </c>
      <c r="L1194" s="1" t="s">
        <v>18320</v>
      </c>
      <c r="M1194" s="1" t="s">
        <v>18321</v>
      </c>
      <c r="N1194" s="1">
        <f>+Categorias[[#This Row],[Id_producto]]</f>
        <v>140201</v>
      </c>
      <c r="O1194" s="1">
        <f>+Categorias[[#This Row],[Id_categoría]]</f>
        <v>140201002</v>
      </c>
    </row>
    <row r="1195" spans="1:15" hidden="1" x14ac:dyDescent="0.3">
      <c r="A1195">
        <v>14</v>
      </c>
      <c r="B1195" s="1" t="s">
        <v>9562</v>
      </c>
      <c r="C1195">
        <v>1402</v>
      </c>
      <c r="D1195" s="1" t="s">
        <v>15778</v>
      </c>
      <c r="E1195">
        <v>140202</v>
      </c>
      <c r="F1195" s="1" t="s">
        <v>15779</v>
      </c>
      <c r="G1195">
        <v>140202002</v>
      </c>
      <c r="H1195">
        <v>2</v>
      </c>
      <c r="I1195" s="1" t="s">
        <v>18322</v>
      </c>
      <c r="J1195" s="1" t="s">
        <v>18323</v>
      </c>
      <c r="K1195" s="1" t="s">
        <v>18324</v>
      </c>
      <c r="L1195" s="1" t="s">
        <v>18325</v>
      </c>
      <c r="M1195" s="1" t="s">
        <v>18326</v>
      </c>
      <c r="N1195" s="1">
        <f>+Categorias[[#This Row],[Id_producto]]</f>
        <v>140202</v>
      </c>
      <c r="O1195" s="1">
        <f>+Categorias[[#This Row],[Id_categoría]]</f>
        <v>140202002</v>
      </c>
    </row>
    <row r="1196" spans="1:15" hidden="1" x14ac:dyDescent="0.3">
      <c r="A1196">
        <v>14</v>
      </c>
      <c r="B1196" s="1" t="s">
        <v>9562</v>
      </c>
      <c r="C1196">
        <v>1402</v>
      </c>
      <c r="D1196" s="1" t="s">
        <v>15778</v>
      </c>
      <c r="E1196">
        <v>140203</v>
      </c>
      <c r="F1196" s="1" t="s">
        <v>13556</v>
      </c>
      <c r="G1196">
        <v>140203002</v>
      </c>
      <c r="H1196">
        <v>2</v>
      </c>
      <c r="I1196" s="1" t="s">
        <v>18327</v>
      </c>
      <c r="J1196" s="1" t="s">
        <v>18328</v>
      </c>
      <c r="K1196" s="1" t="s">
        <v>18329</v>
      </c>
      <c r="L1196" s="1" t="s">
        <v>18330</v>
      </c>
      <c r="M1196" s="1" t="s">
        <v>18331</v>
      </c>
      <c r="N1196" s="1">
        <f>+Categorias[[#This Row],[Id_producto]]</f>
        <v>140203</v>
      </c>
      <c r="O1196" s="1">
        <f>+Categorias[[#This Row],[Id_categoría]]</f>
        <v>140203002</v>
      </c>
    </row>
    <row r="1197" spans="1:15" hidden="1" x14ac:dyDescent="0.3">
      <c r="A1197">
        <v>14</v>
      </c>
      <c r="B1197" s="1" t="s">
        <v>9562</v>
      </c>
      <c r="C1197">
        <v>1402</v>
      </c>
      <c r="D1197" s="1" t="s">
        <v>15778</v>
      </c>
      <c r="E1197">
        <v>140204</v>
      </c>
      <c r="F1197" s="1" t="s">
        <v>15795</v>
      </c>
      <c r="G1197">
        <v>140204002</v>
      </c>
      <c r="H1197">
        <v>2</v>
      </c>
      <c r="I1197" s="1" t="s">
        <v>18332</v>
      </c>
      <c r="J1197" s="1" t="s">
        <v>18333</v>
      </c>
      <c r="K1197" s="1" t="s">
        <v>18334</v>
      </c>
      <c r="L1197" s="1" t="s">
        <v>18335</v>
      </c>
      <c r="M1197" s="1" t="s">
        <v>18336</v>
      </c>
      <c r="N1197" s="1">
        <f>+Categorias[[#This Row],[Id_producto]]</f>
        <v>140204</v>
      </c>
      <c r="O1197" s="1">
        <f>+Categorias[[#This Row],[Id_categoría]]</f>
        <v>140204002</v>
      </c>
    </row>
    <row r="1198" spans="1:15" hidden="1" x14ac:dyDescent="0.3">
      <c r="A1198">
        <v>14</v>
      </c>
      <c r="B1198" s="1" t="s">
        <v>9562</v>
      </c>
      <c r="C1198">
        <v>1403</v>
      </c>
      <c r="D1198" s="1" t="s">
        <v>15835</v>
      </c>
      <c r="E1198">
        <v>140301</v>
      </c>
      <c r="F1198" s="1" t="s">
        <v>15836</v>
      </c>
      <c r="G1198">
        <v>140301002</v>
      </c>
      <c r="H1198">
        <v>2</v>
      </c>
      <c r="I1198" s="1" t="s">
        <v>18337</v>
      </c>
      <c r="J1198" s="1" t="s">
        <v>18338</v>
      </c>
      <c r="K1198" s="1" t="s">
        <v>18339</v>
      </c>
      <c r="L1198" s="1" t="s">
        <v>18340</v>
      </c>
      <c r="M1198" s="1" t="s">
        <v>18341</v>
      </c>
      <c r="N1198" s="1">
        <f>+Categorias[[#This Row],[Id_producto]]</f>
        <v>140301</v>
      </c>
      <c r="O1198" s="1">
        <f>+Categorias[[#This Row],[Id_categoría]]</f>
        <v>140301002</v>
      </c>
    </row>
    <row r="1199" spans="1:15" hidden="1" x14ac:dyDescent="0.3">
      <c r="A1199">
        <v>14</v>
      </c>
      <c r="B1199" s="1" t="s">
        <v>9562</v>
      </c>
      <c r="C1199">
        <v>1403</v>
      </c>
      <c r="D1199" s="1" t="s">
        <v>15835</v>
      </c>
      <c r="E1199">
        <v>140302</v>
      </c>
      <c r="F1199" s="1" t="s">
        <v>15847</v>
      </c>
      <c r="G1199">
        <v>140302002</v>
      </c>
      <c r="H1199">
        <v>2</v>
      </c>
      <c r="I1199" s="1" t="s">
        <v>18342</v>
      </c>
      <c r="J1199" s="1" t="s">
        <v>18343</v>
      </c>
      <c r="K1199" s="1" t="s">
        <v>18344</v>
      </c>
      <c r="L1199" s="1" t="s">
        <v>18345</v>
      </c>
      <c r="M1199" s="1" t="s">
        <v>18346</v>
      </c>
      <c r="N1199" s="1">
        <f>+Categorias[[#This Row],[Id_producto]]</f>
        <v>140302</v>
      </c>
      <c r="O1199" s="1">
        <f>+Categorias[[#This Row],[Id_categoría]]</f>
        <v>140302002</v>
      </c>
    </row>
    <row r="1200" spans="1:15" hidden="1" x14ac:dyDescent="0.3">
      <c r="A1200">
        <v>14</v>
      </c>
      <c r="B1200" s="1" t="s">
        <v>9562</v>
      </c>
      <c r="C1200">
        <v>1403</v>
      </c>
      <c r="D1200" s="1" t="s">
        <v>15835</v>
      </c>
      <c r="E1200">
        <v>140303</v>
      </c>
      <c r="F1200" s="1" t="s">
        <v>15858</v>
      </c>
      <c r="G1200">
        <v>140303002</v>
      </c>
      <c r="H1200">
        <v>2</v>
      </c>
      <c r="I1200" s="1" t="s">
        <v>18347</v>
      </c>
      <c r="J1200" s="1" t="s">
        <v>18348</v>
      </c>
      <c r="K1200" s="1" t="s">
        <v>18349</v>
      </c>
      <c r="L1200" s="1" t="s">
        <v>18350</v>
      </c>
      <c r="M1200" s="1" t="s">
        <v>18351</v>
      </c>
      <c r="N1200" s="1">
        <f>+Categorias[[#This Row],[Id_producto]]</f>
        <v>140303</v>
      </c>
      <c r="O1200" s="1">
        <f>+Categorias[[#This Row],[Id_categoría]]</f>
        <v>140303002</v>
      </c>
    </row>
    <row r="1201" spans="1:15" hidden="1" x14ac:dyDescent="0.3">
      <c r="A1201">
        <v>14</v>
      </c>
      <c r="B1201" s="1" t="s">
        <v>9562</v>
      </c>
      <c r="C1201">
        <v>1403</v>
      </c>
      <c r="D1201" s="1" t="s">
        <v>15835</v>
      </c>
      <c r="E1201">
        <v>140304</v>
      </c>
      <c r="F1201" s="1" t="s">
        <v>15894</v>
      </c>
      <c r="G1201">
        <v>140304002</v>
      </c>
      <c r="H1201">
        <v>2</v>
      </c>
      <c r="I1201" s="1" t="s">
        <v>18352</v>
      </c>
      <c r="J1201" s="1" t="s">
        <v>18353</v>
      </c>
      <c r="K1201" s="1" t="s">
        <v>18354</v>
      </c>
      <c r="L1201" s="1" t="s">
        <v>18355</v>
      </c>
      <c r="M1201" s="1" t="s">
        <v>18356</v>
      </c>
      <c r="N1201" s="1">
        <f>+Categorias[[#This Row],[Id_producto]]</f>
        <v>140304</v>
      </c>
      <c r="O1201" s="1">
        <f>+Categorias[[#This Row],[Id_categoría]]</f>
        <v>140304002</v>
      </c>
    </row>
    <row r="1202" spans="1:15" hidden="1" x14ac:dyDescent="0.3">
      <c r="A1202">
        <v>14</v>
      </c>
      <c r="B1202" s="1" t="s">
        <v>9562</v>
      </c>
      <c r="C1202">
        <v>1403</v>
      </c>
      <c r="D1202" s="1" t="s">
        <v>15835</v>
      </c>
      <c r="E1202">
        <v>140305</v>
      </c>
      <c r="F1202" s="1" t="s">
        <v>15955</v>
      </c>
      <c r="G1202">
        <v>140305002</v>
      </c>
      <c r="H1202">
        <v>2</v>
      </c>
      <c r="I1202" s="1" t="s">
        <v>18357</v>
      </c>
      <c r="J1202" s="1" t="s">
        <v>18358</v>
      </c>
      <c r="K1202" s="1" t="s">
        <v>18359</v>
      </c>
      <c r="L1202" s="1" t="s">
        <v>18360</v>
      </c>
      <c r="M1202" s="1" t="s">
        <v>18361</v>
      </c>
      <c r="N1202" s="1">
        <f>+Categorias[[#This Row],[Id_producto]]</f>
        <v>140305</v>
      </c>
      <c r="O1202" s="1">
        <f>+Categorias[[#This Row],[Id_categoría]]</f>
        <v>140305002</v>
      </c>
    </row>
    <row r="1203" spans="1:15" hidden="1" x14ac:dyDescent="0.3">
      <c r="A1203">
        <v>14</v>
      </c>
      <c r="B1203" s="1" t="s">
        <v>9562</v>
      </c>
      <c r="C1203">
        <v>1403</v>
      </c>
      <c r="D1203" s="1" t="s">
        <v>15835</v>
      </c>
      <c r="E1203">
        <v>140306</v>
      </c>
      <c r="F1203" s="1" t="s">
        <v>15991</v>
      </c>
      <c r="G1203">
        <v>140306002</v>
      </c>
      <c r="H1203">
        <v>2</v>
      </c>
      <c r="I1203" s="1" t="s">
        <v>18362</v>
      </c>
      <c r="J1203" s="1" t="s">
        <v>18363</v>
      </c>
      <c r="K1203" s="1" t="s">
        <v>18364</v>
      </c>
      <c r="L1203" s="1" t="s">
        <v>18365</v>
      </c>
      <c r="M1203" s="1" t="s">
        <v>18366</v>
      </c>
      <c r="N1203" s="1">
        <f>+Categorias[[#This Row],[Id_producto]]</f>
        <v>140306</v>
      </c>
      <c r="O1203" s="1">
        <f>+Categorias[[#This Row],[Id_categoría]]</f>
        <v>140306002</v>
      </c>
    </row>
    <row r="1204" spans="1:15" hidden="1" x14ac:dyDescent="0.3">
      <c r="A1204">
        <v>14</v>
      </c>
      <c r="B1204" s="1" t="s">
        <v>9562</v>
      </c>
      <c r="C1204">
        <v>1403</v>
      </c>
      <c r="D1204" s="1" t="s">
        <v>15835</v>
      </c>
      <c r="E1204">
        <v>140307</v>
      </c>
      <c r="F1204" s="1" t="s">
        <v>16950</v>
      </c>
      <c r="G1204">
        <v>140307002</v>
      </c>
      <c r="H1204">
        <v>2</v>
      </c>
      <c r="I1204" s="1" t="s">
        <v>18367</v>
      </c>
      <c r="J1204" s="1" t="s">
        <v>18368</v>
      </c>
      <c r="K1204" s="1" t="s">
        <v>18369</v>
      </c>
      <c r="L1204" s="1" t="s">
        <v>18370</v>
      </c>
      <c r="M1204" s="1" t="s">
        <v>18371</v>
      </c>
      <c r="N1204" s="1">
        <f>+Categorias[[#This Row],[Id_producto]]</f>
        <v>140307</v>
      </c>
      <c r="O1204" s="1">
        <f>+Categorias[[#This Row],[Id_categoría]]</f>
        <v>140307002</v>
      </c>
    </row>
    <row r="1205" spans="1:15" hidden="1" x14ac:dyDescent="0.3">
      <c r="A1205">
        <v>14</v>
      </c>
      <c r="B1205" s="1" t="s">
        <v>9562</v>
      </c>
      <c r="C1205">
        <v>1404</v>
      </c>
      <c r="D1205" s="1" t="s">
        <v>16017</v>
      </c>
      <c r="E1205">
        <v>140401</v>
      </c>
      <c r="F1205" s="1" t="s">
        <v>14929</v>
      </c>
      <c r="G1205">
        <v>140401002</v>
      </c>
      <c r="H1205">
        <v>2</v>
      </c>
      <c r="I1205" s="1" t="s">
        <v>18372</v>
      </c>
      <c r="J1205" s="1" t="s">
        <v>18373</v>
      </c>
      <c r="K1205" s="1" t="s">
        <v>18374</v>
      </c>
      <c r="L1205" s="1" t="s">
        <v>18375</v>
      </c>
      <c r="M1205" s="1" t="s">
        <v>18376</v>
      </c>
      <c r="N1205" s="1">
        <f>+Categorias[[#This Row],[Id_producto]]</f>
        <v>140401</v>
      </c>
      <c r="O1205" s="1">
        <f>+Categorias[[#This Row],[Id_categoría]]</f>
        <v>140401002</v>
      </c>
    </row>
    <row r="1206" spans="1:15" hidden="1" x14ac:dyDescent="0.3">
      <c r="A1206">
        <v>14</v>
      </c>
      <c r="B1206" s="1" t="s">
        <v>9562</v>
      </c>
      <c r="C1206">
        <v>1404</v>
      </c>
      <c r="D1206" s="1" t="s">
        <v>16017</v>
      </c>
      <c r="E1206">
        <v>140402</v>
      </c>
      <c r="F1206" s="1" t="s">
        <v>16028</v>
      </c>
      <c r="G1206">
        <v>140402002</v>
      </c>
      <c r="H1206">
        <v>2</v>
      </c>
      <c r="I1206" s="1" t="s">
        <v>18377</v>
      </c>
      <c r="J1206" s="1" t="s">
        <v>18378</v>
      </c>
      <c r="K1206" s="1" t="s">
        <v>18379</v>
      </c>
      <c r="L1206" s="1" t="s">
        <v>18380</v>
      </c>
      <c r="M1206" s="1" t="s">
        <v>18381</v>
      </c>
      <c r="N1206" s="1">
        <f>+Categorias[[#This Row],[Id_producto]]</f>
        <v>140402</v>
      </c>
      <c r="O1206" s="1">
        <f>+Categorias[[#This Row],[Id_categoría]]</f>
        <v>140402002</v>
      </c>
    </row>
    <row r="1207" spans="1:15" hidden="1" x14ac:dyDescent="0.3">
      <c r="A1207">
        <v>14</v>
      </c>
      <c r="B1207" s="1" t="s">
        <v>9562</v>
      </c>
      <c r="C1207">
        <v>1404</v>
      </c>
      <c r="D1207" s="1" t="s">
        <v>16017</v>
      </c>
      <c r="E1207">
        <v>140403</v>
      </c>
      <c r="F1207" s="1" t="s">
        <v>16039</v>
      </c>
      <c r="G1207">
        <v>140403002</v>
      </c>
      <c r="H1207">
        <v>2</v>
      </c>
      <c r="I1207" s="1" t="s">
        <v>18382</v>
      </c>
      <c r="J1207" s="1" t="s">
        <v>18383</v>
      </c>
      <c r="K1207" s="1" t="s">
        <v>18384</v>
      </c>
      <c r="L1207" s="1" t="s">
        <v>18385</v>
      </c>
      <c r="M1207" s="1" t="s">
        <v>18386</v>
      </c>
      <c r="N1207" s="1">
        <f>+Categorias[[#This Row],[Id_producto]]</f>
        <v>140403</v>
      </c>
      <c r="O1207" s="1">
        <f>+Categorias[[#This Row],[Id_categoría]]</f>
        <v>140403002</v>
      </c>
    </row>
    <row r="1208" spans="1:15" hidden="1" x14ac:dyDescent="0.3">
      <c r="A1208">
        <v>14</v>
      </c>
      <c r="B1208" s="1" t="s">
        <v>9562</v>
      </c>
      <c r="C1208">
        <v>1404</v>
      </c>
      <c r="D1208" s="1" t="s">
        <v>16017</v>
      </c>
      <c r="E1208">
        <v>140404</v>
      </c>
      <c r="F1208" s="1" t="s">
        <v>16245</v>
      </c>
      <c r="G1208">
        <v>140404002</v>
      </c>
      <c r="H1208">
        <v>2</v>
      </c>
      <c r="I1208" s="1" t="s">
        <v>18387</v>
      </c>
      <c r="J1208" s="1" t="s">
        <v>18388</v>
      </c>
      <c r="K1208" s="1" t="s">
        <v>18389</v>
      </c>
      <c r="L1208" s="1" t="s">
        <v>18390</v>
      </c>
      <c r="M1208" s="1" t="s">
        <v>18391</v>
      </c>
      <c r="N1208" s="1">
        <f>+Categorias[[#This Row],[Id_producto]]</f>
        <v>140404</v>
      </c>
      <c r="O1208" s="1">
        <f>+Categorias[[#This Row],[Id_categoría]]</f>
        <v>140404002</v>
      </c>
    </row>
    <row r="1209" spans="1:15" hidden="1" x14ac:dyDescent="0.3">
      <c r="A1209">
        <v>14</v>
      </c>
      <c r="B1209" s="1" t="s">
        <v>9562</v>
      </c>
      <c r="C1209">
        <v>1401</v>
      </c>
      <c r="D1209" s="1" t="s">
        <v>9563</v>
      </c>
      <c r="E1209">
        <v>140102</v>
      </c>
      <c r="F1209" s="1" t="s">
        <v>15040</v>
      </c>
      <c r="G1209">
        <v>140102001</v>
      </c>
      <c r="H1209">
        <v>1</v>
      </c>
      <c r="I1209" s="1" t="s">
        <v>19032</v>
      </c>
      <c r="J1209" s="1" t="s">
        <v>19033</v>
      </c>
      <c r="K1209" s="1" t="s">
        <v>19034</v>
      </c>
      <c r="L1209" s="1" t="s">
        <v>19035</v>
      </c>
      <c r="M1209" s="1" t="s">
        <v>19036</v>
      </c>
      <c r="N1209" s="1">
        <f>+Categorias[[#This Row],[Id_producto]]</f>
        <v>140102</v>
      </c>
      <c r="O1209" s="1">
        <f>+Categorias[[#This Row],[Id_categoría]]</f>
        <v>140102001</v>
      </c>
    </row>
    <row r="1210" spans="1:15" hidden="1" x14ac:dyDescent="0.3">
      <c r="A1210">
        <v>14</v>
      </c>
      <c r="B1210" s="1" t="s">
        <v>9562</v>
      </c>
      <c r="C1210">
        <v>1401</v>
      </c>
      <c r="D1210" s="1" t="s">
        <v>9563</v>
      </c>
      <c r="E1210">
        <v>140103</v>
      </c>
      <c r="F1210" s="1" t="s">
        <v>15196</v>
      </c>
      <c r="G1210">
        <v>140103001</v>
      </c>
      <c r="H1210">
        <v>1</v>
      </c>
      <c r="I1210" s="1" t="s">
        <v>19037</v>
      </c>
      <c r="J1210" s="1" t="s">
        <v>19038</v>
      </c>
      <c r="K1210" s="1" t="s">
        <v>19039</v>
      </c>
      <c r="L1210" s="1" t="s">
        <v>19040</v>
      </c>
      <c r="M1210" s="1" t="s">
        <v>19041</v>
      </c>
      <c r="N1210" s="1">
        <f>+Categorias[[#This Row],[Id_producto]]</f>
        <v>140103</v>
      </c>
      <c r="O1210" s="1">
        <f>+Categorias[[#This Row],[Id_categoría]]</f>
        <v>140103001</v>
      </c>
    </row>
    <row r="1211" spans="1:15" hidden="1" x14ac:dyDescent="0.3">
      <c r="A1211">
        <v>14</v>
      </c>
      <c r="B1211" s="1" t="s">
        <v>9562</v>
      </c>
      <c r="C1211">
        <v>1401</v>
      </c>
      <c r="D1211" s="1" t="s">
        <v>9563</v>
      </c>
      <c r="E1211">
        <v>140104</v>
      </c>
      <c r="F1211" s="1" t="s">
        <v>15380</v>
      </c>
      <c r="G1211">
        <v>140104001</v>
      </c>
      <c r="H1211">
        <v>1</v>
      </c>
      <c r="I1211" s="1" t="s">
        <v>19042</v>
      </c>
      <c r="J1211" s="1" t="s">
        <v>19043</v>
      </c>
      <c r="K1211" s="1" t="s">
        <v>19044</v>
      </c>
      <c r="L1211" s="1" t="s">
        <v>19045</v>
      </c>
      <c r="M1211" s="1" t="s">
        <v>19046</v>
      </c>
      <c r="N1211" s="1">
        <f>+Categorias[[#This Row],[Id_producto]]</f>
        <v>140104</v>
      </c>
      <c r="O1211" s="1">
        <f>+Categorias[[#This Row],[Id_categoría]]</f>
        <v>140104001</v>
      </c>
    </row>
    <row r="1212" spans="1:15" hidden="1" x14ac:dyDescent="0.3">
      <c r="A1212">
        <v>14</v>
      </c>
      <c r="B1212" s="1" t="s">
        <v>9562</v>
      </c>
      <c r="C1212">
        <v>1401</v>
      </c>
      <c r="D1212" s="1" t="s">
        <v>9563</v>
      </c>
      <c r="E1212">
        <v>140105</v>
      </c>
      <c r="F1212" s="1" t="s">
        <v>15456</v>
      </c>
      <c r="G1212">
        <v>140105001</v>
      </c>
      <c r="H1212">
        <v>1</v>
      </c>
      <c r="I1212" s="1" t="s">
        <v>19047</v>
      </c>
      <c r="J1212" s="1" t="s">
        <v>19048</v>
      </c>
      <c r="K1212" s="1" t="s">
        <v>19049</v>
      </c>
      <c r="L1212" s="1" t="s">
        <v>19050</v>
      </c>
      <c r="M1212" s="1" t="s">
        <v>19051</v>
      </c>
      <c r="N1212" s="1">
        <f>+Categorias[[#This Row],[Id_producto]]</f>
        <v>140105</v>
      </c>
      <c r="O1212" s="1">
        <f>+Categorias[[#This Row],[Id_categoría]]</f>
        <v>140105001</v>
      </c>
    </row>
    <row r="1213" spans="1:15" hidden="1" x14ac:dyDescent="0.3">
      <c r="A1213">
        <v>14</v>
      </c>
      <c r="B1213" s="1" t="s">
        <v>9562</v>
      </c>
      <c r="C1213">
        <v>1401</v>
      </c>
      <c r="D1213" s="1" t="s">
        <v>9563</v>
      </c>
      <c r="E1213">
        <v>140106</v>
      </c>
      <c r="F1213" s="1" t="s">
        <v>15597</v>
      </c>
      <c r="G1213">
        <v>140106001</v>
      </c>
      <c r="H1213">
        <v>1</v>
      </c>
      <c r="I1213" s="1" t="s">
        <v>19052</v>
      </c>
      <c r="J1213" s="1" t="s">
        <v>19053</v>
      </c>
      <c r="K1213" s="1" t="s">
        <v>19054</v>
      </c>
      <c r="L1213" s="1" t="s">
        <v>19055</v>
      </c>
      <c r="M1213" s="1" t="s">
        <v>19056</v>
      </c>
      <c r="N1213" s="1">
        <f>+Categorias[[#This Row],[Id_producto]]</f>
        <v>140106</v>
      </c>
      <c r="O1213" s="1">
        <f>+Categorias[[#This Row],[Id_categoría]]</f>
        <v>140106001</v>
      </c>
    </row>
    <row r="1214" spans="1:15" hidden="1" x14ac:dyDescent="0.3">
      <c r="A1214">
        <v>14</v>
      </c>
      <c r="B1214" s="1" t="s">
        <v>9562</v>
      </c>
      <c r="C1214">
        <v>1402</v>
      </c>
      <c r="D1214" s="1" t="s">
        <v>15778</v>
      </c>
      <c r="E1214">
        <v>140201</v>
      </c>
      <c r="F1214" s="1" t="s">
        <v>18316</v>
      </c>
      <c r="G1214">
        <v>140201001</v>
      </c>
      <c r="H1214">
        <v>1</v>
      </c>
      <c r="I1214" s="1" t="s">
        <v>18316</v>
      </c>
      <c r="J1214" s="1" t="s">
        <v>19057</v>
      </c>
      <c r="K1214" s="1" t="s">
        <v>19058</v>
      </c>
      <c r="L1214" s="1" t="s">
        <v>19059</v>
      </c>
      <c r="M1214" s="1" t="s">
        <v>19060</v>
      </c>
      <c r="N1214" s="1">
        <f>+Categorias[[#This Row],[Id_producto]]</f>
        <v>140201</v>
      </c>
      <c r="O1214" s="1">
        <f>+Categorias[[#This Row],[Id_categoría]]</f>
        <v>140201001</v>
      </c>
    </row>
    <row r="1215" spans="1:15" hidden="1" x14ac:dyDescent="0.3">
      <c r="A1215">
        <v>14</v>
      </c>
      <c r="B1215" s="1" t="s">
        <v>9562</v>
      </c>
      <c r="C1215">
        <v>1402</v>
      </c>
      <c r="D1215" s="1" t="s">
        <v>15778</v>
      </c>
      <c r="E1215">
        <v>140202</v>
      </c>
      <c r="F1215" s="1" t="s">
        <v>15779</v>
      </c>
      <c r="G1215">
        <v>140202001</v>
      </c>
      <c r="H1215">
        <v>1</v>
      </c>
      <c r="I1215" s="1" t="s">
        <v>19061</v>
      </c>
      <c r="J1215" s="1" t="s">
        <v>19062</v>
      </c>
      <c r="K1215" s="1" t="s">
        <v>19063</v>
      </c>
      <c r="L1215" s="1" t="s">
        <v>19064</v>
      </c>
      <c r="M1215" s="1" t="s">
        <v>19065</v>
      </c>
      <c r="N1215" s="1">
        <f>+Categorias[[#This Row],[Id_producto]]</f>
        <v>140202</v>
      </c>
      <c r="O1215" s="1">
        <f>+Categorias[[#This Row],[Id_categoría]]</f>
        <v>140202001</v>
      </c>
    </row>
    <row r="1216" spans="1:15" hidden="1" x14ac:dyDescent="0.3">
      <c r="A1216">
        <v>14</v>
      </c>
      <c r="B1216" s="1" t="s">
        <v>9562</v>
      </c>
      <c r="C1216">
        <v>1402</v>
      </c>
      <c r="D1216" s="1" t="s">
        <v>15778</v>
      </c>
      <c r="E1216">
        <v>140203</v>
      </c>
      <c r="F1216" s="1" t="s">
        <v>13556</v>
      </c>
      <c r="G1216">
        <v>140203001</v>
      </c>
      <c r="H1216">
        <v>1</v>
      </c>
      <c r="I1216" s="1" t="s">
        <v>19066</v>
      </c>
      <c r="J1216" s="1" t="s">
        <v>19067</v>
      </c>
      <c r="K1216" s="1" t="s">
        <v>19068</v>
      </c>
      <c r="L1216" s="1" t="s">
        <v>19069</v>
      </c>
      <c r="M1216" s="1" t="s">
        <v>19070</v>
      </c>
      <c r="N1216" s="1">
        <f>+Categorias[[#This Row],[Id_producto]]</f>
        <v>140203</v>
      </c>
      <c r="O1216" s="1">
        <f>+Categorias[[#This Row],[Id_categoría]]</f>
        <v>140203001</v>
      </c>
    </row>
    <row r="1217" spans="1:15" hidden="1" x14ac:dyDescent="0.3">
      <c r="A1217">
        <v>14</v>
      </c>
      <c r="B1217" s="1" t="s">
        <v>9562</v>
      </c>
      <c r="C1217">
        <v>1402</v>
      </c>
      <c r="D1217" s="1" t="s">
        <v>15778</v>
      </c>
      <c r="E1217">
        <v>140204</v>
      </c>
      <c r="F1217" s="1" t="s">
        <v>15795</v>
      </c>
      <c r="G1217">
        <v>140204001</v>
      </c>
      <c r="H1217">
        <v>1</v>
      </c>
      <c r="I1217" s="1" t="s">
        <v>19071</v>
      </c>
      <c r="J1217" s="1" t="s">
        <v>19072</v>
      </c>
      <c r="K1217" s="1" t="s">
        <v>19073</v>
      </c>
      <c r="L1217" s="1" t="s">
        <v>19074</v>
      </c>
      <c r="M1217" s="1" t="s">
        <v>19075</v>
      </c>
      <c r="N1217" s="1">
        <f>+Categorias[[#This Row],[Id_producto]]</f>
        <v>140204</v>
      </c>
      <c r="O1217" s="1">
        <f>+Categorias[[#This Row],[Id_categoría]]</f>
        <v>140204001</v>
      </c>
    </row>
    <row r="1218" spans="1:15" hidden="1" x14ac:dyDescent="0.3">
      <c r="A1218">
        <v>14</v>
      </c>
      <c r="B1218" s="1" t="s">
        <v>9562</v>
      </c>
      <c r="C1218">
        <v>1403</v>
      </c>
      <c r="D1218" s="1" t="s">
        <v>15835</v>
      </c>
      <c r="E1218">
        <v>140301</v>
      </c>
      <c r="F1218" s="1" t="s">
        <v>15836</v>
      </c>
      <c r="G1218">
        <v>140301001</v>
      </c>
      <c r="H1218">
        <v>1</v>
      </c>
      <c r="I1218" s="1" t="s">
        <v>19076</v>
      </c>
      <c r="J1218" s="1" t="s">
        <v>19077</v>
      </c>
      <c r="K1218" s="1" t="s">
        <v>19078</v>
      </c>
      <c r="L1218" s="1" t="s">
        <v>19079</v>
      </c>
      <c r="M1218" s="1" t="s">
        <v>19080</v>
      </c>
      <c r="N1218" s="1">
        <f>+Categorias[[#This Row],[Id_producto]]</f>
        <v>140301</v>
      </c>
      <c r="O1218" s="1">
        <f>+Categorias[[#This Row],[Id_categoría]]</f>
        <v>140301001</v>
      </c>
    </row>
    <row r="1219" spans="1:15" hidden="1" x14ac:dyDescent="0.3">
      <c r="A1219">
        <v>14</v>
      </c>
      <c r="B1219" s="1" t="s">
        <v>9562</v>
      </c>
      <c r="C1219">
        <v>1403</v>
      </c>
      <c r="D1219" s="1" t="s">
        <v>15835</v>
      </c>
      <c r="E1219">
        <v>140302</v>
      </c>
      <c r="F1219" s="1" t="s">
        <v>15847</v>
      </c>
      <c r="G1219">
        <v>140302001</v>
      </c>
      <c r="H1219">
        <v>1</v>
      </c>
      <c r="I1219" s="1" t="s">
        <v>19081</v>
      </c>
      <c r="J1219" s="1" t="s">
        <v>19082</v>
      </c>
      <c r="K1219" s="1" t="s">
        <v>19083</v>
      </c>
      <c r="L1219" s="1" t="s">
        <v>19084</v>
      </c>
      <c r="M1219" s="1" t="s">
        <v>19085</v>
      </c>
      <c r="N1219" s="1">
        <f>+Categorias[[#This Row],[Id_producto]]</f>
        <v>140302</v>
      </c>
      <c r="O1219" s="1">
        <f>+Categorias[[#This Row],[Id_categoría]]</f>
        <v>140302001</v>
      </c>
    </row>
    <row r="1220" spans="1:15" hidden="1" x14ac:dyDescent="0.3">
      <c r="A1220">
        <v>14</v>
      </c>
      <c r="B1220" s="1" t="s">
        <v>9562</v>
      </c>
      <c r="C1220">
        <v>1403</v>
      </c>
      <c r="D1220" s="1" t="s">
        <v>15835</v>
      </c>
      <c r="E1220">
        <v>140303</v>
      </c>
      <c r="F1220" s="1" t="s">
        <v>15858</v>
      </c>
      <c r="G1220">
        <v>140303001</v>
      </c>
      <c r="H1220">
        <v>1</v>
      </c>
      <c r="I1220" s="1" t="s">
        <v>19086</v>
      </c>
      <c r="J1220" s="1" t="s">
        <v>19087</v>
      </c>
      <c r="K1220" s="1" t="s">
        <v>19088</v>
      </c>
      <c r="L1220" s="1" t="s">
        <v>19089</v>
      </c>
      <c r="M1220" s="1" t="s">
        <v>19090</v>
      </c>
      <c r="N1220" s="1">
        <f>+Categorias[[#This Row],[Id_producto]]</f>
        <v>140303</v>
      </c>
      <c r="O1220" s="1">
        <f>+Categorias[[#This Row],[Id_categoría]]</f>
        <v>140303001</v>
      </c>
    </row>
    <row r="1221" spans="1:15" hidden="1" x14ac:dyDescent="0.3">
      <c r="A1221">
        <v>14</v>
      </c>
      <c r="B1221" s="1" t="s">
        <v>9562</v>
      </c>
      <c r="C1221">
        <v>1403</v>
      </c>
      <c r="D1221" s="1" t="s">
        <v>15835</v>
      </c>
      <c r="E1221">
        <v>140304</v>
      </c>
      <c r="F1221" s="1" t="s">
        <v>15894</v>
      </c>
      <c r="G1221">
        <v>140304001</v>
      </c>
      <c r="H1221">
        <v>1</v>
      </c>
      <c r="I1221" s="1" t="s">
        <v>19091</v>
      </c>
      <c r="J1221" s="1" t="s">
        <v>19092</v>
      </c>
      <c r="K1221" s="1" t="s">
        <v>19093</v>
      </c>
      <c r="L1221" s="1" t="s">
        <v>19094</v>
      </c>
      <c r="M1221" s="1" t="s">
        <v>19095</v>
      </c>
      <c r="N1221" s="1">
        <f>+Categorias[[#This Row],[Id_producto]]</f>
        <v>140304</v>
      </c>
      <c r="O1221" s="1">
        <f>+Categorias[[#This Row],[Id_categoría]]</f>
        <v>140304001</v>
      </c>
    </row>
    <row r="1222" spans="1:15" hidden="1" x14ac:dyDescent="0.3">
      <c r="A1222">
        <v>14</v>
      </c>
      <c r="B1222" s="1" t="s">
        <v>9562</v>
      </c>
      <c r="C1222">
        <v>1403</v>
      </c>
      <c r="D1222" s="1" t="s">
        <v>15835</v>
      </c>
      <c r="E1222">
        <v>140305</v>
      </c>
      <c r="F1222" s="1" t="s">
        <v>15955</v>
      </c>
      <c r="G1222">
        <v>140305001</v>
      </c>
      <c r="H1222">
        <v>1</v>
      </c>
      <c r="I1222" s="1" t="s">
        <v>19096</v>
      </c>
      <c r="J1222" s="1" t="s">
        <v>19097</v>
      </c>
      <c r="K1222" s="1" t="s">
        <v>19098</v>
      </c>
      <c r="L1222" s="1" t="s">
        <v>19099</v>
      </c>
      <c r="M1222" s="1" t="s">
        <v>19100</v>
      </c>
      <c r="N1222" s="1">
        <f>+Categorias[[#This Row],[Id_producto]]</f>
        <v>140305</v>
      </c>
      <c r="O1222" s="1">
        <f>+Categorias[[#This Row],[Id_categoría]]</f>
        <v>140305001</v>
      </c>
    </row>
    <row r="1223" spans="1:15" hidden="1" x14ac:dyDescent="0.3">
      <c r="A1223">
        <v>14</v>
      </c>
      <c r="B1223" s="1" t="s">
        <v>9562</v>
      </c>
      <c r="C1223">
        <v>1403</v>
      </c>
      <c r="D1223" s="1" t="s">
        <v>15835</v>
      </c>
      <c r="E1223">
        <v>140306</v>
      </c>
      <c r="F1223" s="1" t="s">
        <v>15991</v>
      </c>
      <c r="G1223">
        <v>140306001</v>
      </c>
      <c r="H1223">
        <v>1</v>
      </c>
      <c r="I1223" s="1" t="s">
        <v>19101</v>
      </c>
      <c r="J1223" s="1" t="s">
        <v>19102</v>
      </c>
      <c r="K1223" s="1" t="s">
        <v>19103</v>
      </c>
      <c r="L1223" s="1" t="s">
        <v>19104</v>
      </c>
      <c r="M1223" s="1" t="s">
        <v>19105</v>
      </c>
      <c r="N1223" s="1">
        <f>+Categorias[[#This Row],[Id_producto]]</f>
        <v>140306</v>
      </c>
      <c r="O1223" s="1">
        <f>+Categorias[[#This Row],[Id_categoría]]</f>
        <v>140306001</v>
      </c>
    </row>
    <row r="1224" spans="1:15" hidden="1" x14ac:dyDescent="0.3">
      <c r="A1224">
        <v>14</v>
      </c>
      <c r="B1224" s="1" t="s">
        <v>9562</v>
      </c>
      <c r="C1224">
        <v>1403</v>
      </c>
      <c r="D1224" s="1" t="s">
        <v>15835</v>
      </c>
      <c r="E1224">
        <v>140307</v>
      </c>
      <c r="F1224" s="1" t="s">
        <v>16950</v>
      </c>
      <c r="G1224">
        <v>140307001</v>
      </c>
      <c r="H1224">
        <v>1</v>
      </c>
      <c r="I1224" s="1" t="s">
        <v>19106</v>
      </c>
      <c r="J1224" s="1" t="s">
        <v>19107</v>
      </c>
      <c r="K1224" s="1" t="s">
        <v>19108</v>
      </c>
      <c r="L1224" s="1" t="s">
        <v>19109</v>
      </c>
      <c r="M1224" s="1" t="s">
        <v>19110</v>
      </c>
      <c r="N1224" s="1">
        <f>+Categorias[[#This Row],[Id_producto]]</f>
        <v>140307</v>
      </c>
      <c r="O1224" s="1">
        <f>+Categorias[[#This Row],[Id_categoría]]</f>
        <v>140307001</v>
      </c>
    </row>
    <row r="1225" spans="1:15" hidden="1" x14ac:dyDescent="0.3">
      <c r="A1225">
        <v>14</v>
      </c>
      <c r="B1225" s="1" t="s">
        <v>9562</v>
      </c>
      <c r="C1225">
        <v>1404</v>
      </c>
      <c r="D1225" s="1" t="s">
        <v>16017</v>
      </c>
      <c r="E1225">
        <v>140401</v>
      </c>
      <c r="F1225" s="1" t="s">
        <v>14929</v>
      </c>
      <c r="G1225">
        <v>140401001</v>
      </c>
      <c r="H1225">
        <v>1</v>
      </c>
      <c r="I1225" s="1" t="s">
        <v>14929</v>
      </c>
      <c r="J1225" s="1" t="s">
        <v>19111</v>
      </c>
      <c r="K1225" s="1" t="s">
        <v>19112</v>
      </c>
      <c r="L1225" s="1" t="s">
        <v>19113</v>
      </c>
      <c r="M1225" s="1" t="s">
        <v>19114</v>
      </c>
      <c r="N1225" s="1">
        <f>+Categorias[[#This Row],[Id_producto]]</f>
        <v>140401</v>
      </c>
      <c r="O1225" s="1">
        <f>+Categorias[[#This Row],[Id_categoría]]</f>
        <v>140401001</v>
      </c>
    </row>
    <row r="1226" spans="1:15" hidden="1" x14ac:dyDescent="0.3">
      <c r="A1226">
        <v>14</v>
      </c>
      <c r="B1226" s="1" t="s">
        <v>9562</v>
      </c>
      <c r="C1226">
        <v>1404</v>
      </c>
      <c r="D1226" s="1" t="s">
        <v>16017</v>
      </c>
      <c r="E1226">
        <v>140402</v>
      </c>
      <c r="F1226" s="1" t="s">
        <v>16028</v>
      </c>
      <c r="G1226">
        <v>140402001</v>
      </c>
      <c r="H1226">
        <v>1</v>
      </c>
      <c r="I1226" s="1" t="s">
        <v>19115</v>
      </c>
      <c r="J1226" s="1" t="s">
        <v>19116</v>
      </c>
      <c r="K1226" s="1" t="s">
        <v>19117</v>
      </c>
      <c r="L1226" s="1" t="s">
        <v>19118</v>
      </c>
      <c r="M1226" s="1" t="s">
        <v>19119</v>
      </c>
      <c r="N1226" s="1">
        <f>+Categorias[[#This Row],[Id_producto]]</f>
        <v>140402</v>
      </c>
      <c r="O1226" s="1">
        <f>+Categorias[[#This Row],[Id_categoría]]</f>
        <v>140402001</v>
      </c>
    </row>
    <row r="1227" spans="1:15" hidden="1" x14ac:dyDescent="0.3">
      <c r="A1227">
        <v>14</v>
      </c>
      <c r="B1227" s="1" t="s">
        <v>9562</v>
      </c>
      <c r="C1227">
        <v>1404</v>
      </c>
      <c r="D1227" s="1" t="s">
        <v>16017</v>
      </c>
      <c r="E1227">
        <v>140403</v>
      </c>
      <c r="F1227" s="1" t="s">
        <v>16039</v>
      </c>
      <c r="G1227">
        <v>140403001</v>
      </c>
      <c r="H1227">
        <v>1</v>
      </c>
      <c r="I1227" s="1" t="s">
        <v>19120</v>
      </c>
      <c r="J1227" s="1" t="s">
        <v>19121</v>
      </c>
      <c r="K1227" s="1" t="s">
        <v>19122</v>
      </c>
      <c r="L1227" s="1" t="s">
        <v>19123</v>
      </c>
      <c r="M1227" s="1" t="s">
        <v>19124</v>
      </c>
      <c r="N1227" s="1">
        <f>+Categorias[[#This Row],[Id_producto]]</f>
        <v>140403</v>
      </c>
      <c r="O1227" s="1">
        <f>+Categorias[[#This Row],[Id_categoría]]</f>
        <v>140403001</v>
      </c>
    </row>
    <row r="1228" spans="1:15" hidden="1" x14ac:dyDescent="0.3">
      <c r="A1228">
        <v>14</v>
      </c>
      <c r="B1228" s="1" t="s">
        <v>9562</v>
      </c>
      <c r="C1228">
        <v>1404</v>
      </c>
      <c r="D1228" s="1" t="s">
        <v>16017</v>
      </c>
      <c r="E1228">
        <v>140404</v>
      </c>
      <c r="F1228" s="1" t="s">
        <v>16245</v>
      </c>
      <c r="G1228">
        <v>140404001</v>
      </c>
      <c r="H1228">
        <v>1</v>
      </c>
      <c r="I1228" s="1" t="s">
        <v>19125</v>
      </c>
      <c r="J1228" s="1" t="s">
        <v>19126</v>
      </c>
      <c r="K1228" s="1" t="s">
        <v>19127</v>
      </c>
      <c r="L1228" s="1" t="s">
        <v>19128</v>
      </c>
      <c r="M1228" s="1" t="s">
        <v>19129</v>
      </c>
      <c r="N1228" s="1">
        <f>+Categorias[[#This Row],[Id_producto]]</f>
        <v>140404</v>
      </c>
      <c r="O1228" s="1">
        <f>+Categorias[[#This Row],[Id_categoría]]</f>
        <v>140404001</v>
      </c>
    </row>
    <row r="1229" spans="1:15" hidden="1" x14ac:dyDescent="0.3">
      <c r="A1229">
        <v>15</v>
      </c>
      <c r="B1229" s="1" t="s">
        <v>12398</v>
      </c>
      <c r="C1229">
        <v>1501</v>
      </c>
      <c r="D1229" s="1" t="s">
        <v>12399</v>
      </c>
      <c r="E1229">
        <v>150101</v>
      </c>
      <c r="F1229" s="1" t="s">
        <v>12400</v>
      </c>
      <c r="G1229">
        <v>150101005</v>
      </c>
      <c r="H1229">
        <v>5</v>
      </c>
      <c r="I1229" s="1" t="s">
        <v>12401</v>
      </c>
      <c r="J1229" s="1" t="s">
        <v>12402</v>
      </c>
      <c r="K1229" s="1" t="s">
        <v>12403</v>
      </c>
      <c r="L1229" s="1" t="s">
        <v>12404</v>
      </c>
      <c r="M1229" s="1" t="s">
        <v>12405</v>
      </c>
      <c r="N1229" s="1">
        <f>+Categorias[[#This Row],[Id_producto]]</f>
        <v>150101</v>
      </c>
      <c r="O1229" s="1">
        <f>+Categorias[[#This Row],[Id_categoría]]</f>
        <v>150101005</v>
      </c>
    </row>
    <row r="1230" spans="1:15" hidden="1" x14ac:dyDescent="0.3">
      <c r="A1230">
        <v>15</v>
      </c>
      <c r="B1230" s="1" t="s">
        <v>12398</v>
      </c>
      <c r="C1230">
        <v>1501</v>
      </c>
      <c r="D1230" s="1" t="s">
        <v>12399</v>
      </c>
      <c r="E1230">
        <v>150101</v>
      </c>
      <c r="F1230" s="1" t="s">
        <v>12400</v>
      </c>
      <c r="G1230">
        <v>150101006</v>
      </c>
      <c r="H1230">
        <v>6</v>
      </c>
      <c r="I1230" s="1" t="s">
        <v>12406</v>
      </c>
      <c r="J1230" s="1" t="s">
        <v>12407</v>
      </c>
      <c r="K1230" s="1" t="s">
        <v>12408</v>
      </c>
      <c r="L1230" s="1" t="s">
        <v>12409</v>
      </c>
      <c r="M1230" s="1" t="s">
        <v>12410</v>
      </c>
      <c r="N1230" s="1">
        <f>+Categorias[[#This Row],[Id_producto]]</f>
        <v>150101</v>
      </c>
      <c r="O1230" s="1">
        <f>+Categorias[[#This Row],[Id_categoría]]</f>
        <v>150101006</v>
      </c>
    </row>
    <row r="1231" spans="1:15" hidden="1" x14ac:dyDescent="0.3">
      <c r="A1231">
        <v>15</v>
      </c>
      <c r="B1231" s="1" t="s">
        <v>12398</v>
      </c>
      <c r="C1231">
        <v>1501</v>
      </c>
      <c r="D1231" s="1" t="s">
        <v>12399</v>
      </c>
      <c r="E1231">
        <v>150101</v>
      </c>
      <c r="F1231" s="1" t="s">
        <v>12400</v>
      </c>
      <c r="G1231">
        <v>150101007</v>
      </c>
      <c r="H1231">
        <v>7</v>
      </c>
      <c r="I1231" s="1" t="s">
        <v>12411</v>
      </c>
      <c r="J1231" s="1" t="s">
        <v>12412</v>
      </c>
      <c r="K1231" s="1" t="s">
        <v>12413</v>
      </c>
      <c r="L1231" s="1" t="s">
        <v>12414</v>
      </c>
      <c r="M1231" s="1" t="s">
        <v>12415</v>
      </c>
      <c r="N1231" s="1">
        <f>+Categorias[[#This Row],[Id_producto]]</f>
        <v>150101</v>
      </c>
      <c r="O1231" s="1">
        <f>+Categorias[[#This Row],[Id_categoría]]</f>
        <v>150101007</v>
      </c>
    </row>
    <row r="1232" spans="1:15" hidden="1" x14ac:dyDescent="0.3">
      <c r="A1232">
        <v>15</v>
      </c>
      <c r="B1232" s="1" t="s">
        <v>12398</v>
      </c>
      <c r="C1232">
        <v>1501</v>
      </c>
      <c r="D1232" s="1" t="s">
        <v>12399</v>
      </c>
      <c r="E1232">
        <v>150102</v>
      </c>
      <c r="F1232" s="1" t="s">
        <v>12416</v>
      </c>
      <c r="G1232">
        <v>150102005</v>
      </c>
      <c r="H1232">
        <v>5</v>
      </c>
      <c r="I1232" s="1" t="s">
        <v>12417</v>
      </c>
      <c r="J1232" s="1" t="s">
        <v>12418</v>
      </c>
      <c r="K1232" s="1" t="s">
        <v>12419</v>
      </c>
      <c r="L1232" s="1" t="s">
        <v>12420</v>
      </c>
      <c r="M1232" s="1" t="s">
        <v>12421</v>
      </c>
      <c r="N1232" s="1">
        <f>+Categorias[[#This Row],[Id_producto]]</f>
        <v>150102</v>
      </c>
      <c r="O1232" s="1">
        <f>+Categorias[[#This Row],[Id_categoría]]</f>
        <v>150102005</v>
      </c>
    </row>
    <row r="1233" spans="1:15" hidden="1" x14ac:dyDescent="0.3">
      <c r="A1233">
        <v>15</v>
      </c>
      <c r="B1233" s="1" t="s">
        <v>12398</v>
      </c>
      <c r="C1233">
        <v>1501</v>
      </c>
      <c r="D1233" s="1" t="s">
        <v>12399</v>
      </c>
      <c r="E1233">
        <v>150102</v>
      </c>
      <c r="F1233" s="1" t="s">
        <v>12416</v>
      </c>
      <c r="G1233">
        <v>150102006</v>
      </c>
      <c r="H1233">
        <v>6</v>
      </c>
      <c r="I1233" s="1" t="s">
        <v>12422</v>
      </c>
      <c r="J1233" s="1" t="s">
        <v>12423</v>
      </c>
      <c r="K1233" s="1" t="s">
        <v>12424</v>
      </c>
      <c r="L1233" s="1" t="s">
        <v>12425</v>
      </c>
      <c r="M1233" s="1" t="s">
        <v>12426</v>
      </c>
      <c r="N1233" s="1">
        <f>+Categorias[[#This Row],[Id_producto]]</f>
        <v>150102</v>
      </c>
      <c r="O1233" s="1">
        <f>+Categorias[[#This Row],[Id_categoría]]</f>
        <v>150102006</v>
      </c>
    </row>
    <row r="1234" spans="1:15" hidden="1" x14ac:dyDescent="0.3">
      <c r="A1234">
        <v>15</v>
      </c>
      <c r="B1234" s="1" t="s">
        <v>12398</v>
      </c>
      <c r="C1234">
        <v>1501</v>
      </c>
      <c r="D1234" s="1" t="s">
        <v>12399</v>
      </c>
      <c r="E1234">
        <v>150102</v>
      </c>
      <c r="F1234" s="1" t="s">
        <v>12416</v>
      </c>
      <c r="G1234">
        <v>150102007</v>
      </c>
      <c r="H1234">
        <v>7</v>
      </c>
      <c r="I1234" s="1" t="s">
        <v>12427</v>
      </c>
      <c r="J1234" s="1" t="s">
        <v>12428</v>
      </c>
      <c r="K1234" s="1" t="s">
        <v>12429</v>
      </c>
      <c r="L1234" s="1" t="s">
        <v>12430</v>
      </c>
      <c r="M1234" s="1" t="s">
        <v>12431</v>
      </c>
      <c r="N1234" s="1">
        <f>+Categorias[[#This Row],[Id_producto]]</f>
        <v>150102</v>
      </c>
      <c r="O1234" s="1">
        <f>+Categorias[[#This Row],[Id_categoría]]</f>
        <v>150102007</v>
      </c>
    </row>
    <row r="1235" spans="1:15" hidden="1" x14ac:dyDescent="0.3">
      <c r="A1235">
        <v>15</v>
      </c>
      <c r="B1235" s="1" t="s">
        <v>12398</v>
      </c>
      <c r="C1235">
        <v>1501</v>
      </c>
      <c r="D1235" s="1" t="s">
        <v>12399</v>
      </c>
      <c r="E1235">
        <v>150102</v>
      </c>
      <c r="F1235" s="1" t="s">
        <v>12416</v>
      </c>
      <c r="G1235">
        <v>150102008</v>
      </c>
      <c r="H1235">
        <v>8</v>
      </c>
      <c r="I1235" s="1" t="s">
        <v>12432</v>
      </c>
      <c r="J1235" s="1" t="s">
        <v>12433</v>
      </c>
      <c r="K1235" s="1" t="s">
        <v>12434</v>
      </c>
      <c r="L1235" s="1" t="s">
        <v>12435</v>
      </c>
      <c r="M1235" s="1" t="s">
        <v>12436</v>
      </c>
      <c r="N1235" s="1">
        <f>+Categorias[[#This Row],[Id_producto]]</f>
        <v>150102</v>
      </c>
      <c r="O1235" s="1">
        <f>+Categorias[[#This Row],[Id_categoría]]</f>
        <v>150102008</v>
      </c>
    </row>
    <row r="1236" spans="1:15" hidden="1" x14ac:dyDescent="0.3">
      <c r="A1236">
        <v>15</v>
      </c>
      <c r="B1236" s="1" t="s">
        <v>12398</v>
      </c>
      <c r="C1236">
        <v>1501</v>
      </c>
      <c r="D1236" s="1" t="s">
        <v>12399</v>
      </c>
      <c r="E1236">
        <v>150102</v>
      </c>
      <c r="F1236" s="1" t="s">
        <v>12416</v>
      </c>
      <c r="G1236">
        <v>150102009</v>
      </c>
      <c r="H1236">
        <v>9</v>
      </c>
      <c r="I1236" s="1" t="s">
        <v>12437</v>
      </c>
      <c r="J1236" s="1" t="s">
        <v>12438</v>
      </c>
      <c r="K1236" s="1" t="s">
        <v>12439</v>
      </c>
      <c r="L1236" s="1" t="s">
        <v>12440</v>
      </c>
      <c r="M1236" s="1" t="s">
        <v>12441</v>
      </c>
      <c r="N1236" s="1">
        <f>+Categorias[[#This Row],[Id_producto]]</f>
        <v>150102</v>
      </c>
      <c r="O1236" s="1">
        <f>+Categorias[[#This Row],[Id_categoría]]</f>
        <v>150102009</v>
      </c>
    </row>
    <row r="1237" spans="1:15" hidden="1" x14ac:dyDescent="0.3">
      <c r="A1237">
        <v>15</v>
      </c>
      <c r="B1237" s="1" t="s">
        <v>12398</v>
      </c>
      <c r="C1237">
        <v>1501</v>
      </c>
      <c r="D1237" s="1" t="s">
        <v>12399</v>
      </c>
      <c r="E1237">
        <v>150102</v>
      </c>
      <c r="F1237" s="1" t="s">
        <v>12416</v>
      </c>
      <c r="G1237">
        <v>150102010</v>
      </c>
      <c r="H1237">
        <v>10</v>
      </c>
      <c r="I1237" s="1" t="s">
        <v>12442</v>
      </c>
      <c r="J1237" s="1" t="s">
        <v>12443</v>
      </c>
      <c r="K1237" s="1" t="s">
        <v>12444</v>
      </c>
      <c r="L1237" s="1" t="s">
        <v>12445</v>
      </c>
      <c r="M1237" s="1" t="s">
        <v>12446</v>
      </c>
      <c r="N1237" s="1">
        <f>+Categorias[[#This Row],[Id_producto]]</f>
        <v>150102</v>
      </c>
      <c r="O1237" s="1">
        <f>+Categorias[[#This Row],[Id_categoría]]</f>
        <v>150102010</v>
      </c>
    </row>
    <row r="1238" spans="1:15" hidden="1" x14ac:dyDescent="0.3">
      <c r="A1238">
        <v>15</v>
      </c>
      <c r="B1238" s="1" t="s">
        <v>12398</v>
      </c>
      <c r="C1238">
        <v>1501</v>
      </c>
      <c r="D1238" s="1" t="s">
        <v>12399</v>
      </c>
      <c r="E1238">
        <v>150102</v>
      </c>
      <c r="F1238" s="1" t="s">
        <v>12416</v>
      </c>
      <c r="G1238">
        <v>150102011</v>
      </c>
      <c r="H1238">
        <v>11</v>
      </c>
      <c r="I1238" s="1" t="s">
        <v>12447</v>
      </c>
      <c r="J1238" s="1" t="s">
        <v>12448</v>
      </c>
      <c r="K1238" s="1" t="s">
        <v>12449</v>
      </c>
      <c r="L1238" s="1" t="s">
        <v>12450</v>
      </c>
      <c r="M1238" s="1" t="s">
        <v>12451</v>
      </c>
      <c r="N1238" s="1">
        <f>+Categorias[[#This Row],[Id_producto]]</f>
        <v>150102</v>
      </c>
      <c r="O1238" s="1">
        <f>+Categorias[[#This Row],[Id_categoría]]</f>
        <v>150102011</v>
      </c>
    </row>
    <row r="1239" spans="1:15" hidden="1" x14ac:dyDescent="0.3">
      <c r="A1239">
        <v>15</v>
      </c>
      <c r="B1239" s="1" t="s">
        <v>12398</v>
      </c>
      <c r="C1239">
        <v>1501</v>
      </c>
      <c r="D1239" s="1" t="s">
        <v>12399</v>
      </c>
      <c r="E1239">
        <v>150102</v>
      </c>
      <c r="F1239" s="1" t="s">
        <v>12416</v>
      </c>
      <c r="G1239">
        <v>150102012</v>
      </c>
      <c r="H1239">
        <v>12</v>
      </c>
      <c r="I1239" s="1" t="s">
        <v>12452</v>
      </c>
      <c r="J1239" s="1" t="s">
        <v>12453</v>
      </c>
      <c r="K1239" s="1" t="s">
        <v>12454</v>
      </c>
      <c r="L1239" s="1" t="s">
        <v>12455</v>
      </c>
      <c r="M1239" s="1" t="s">
        <v>12456</v>
      </c>
      <c r="N1239" s="1">
        <f>+Categorias[[#This Row],[Id_producto]]</f>
        <v>150102</v>
      </c>
      <c r="O1239" s="1">
        <f>+Categorias[[#This Row],[Id_categoría]]</f>
        <v>150102012</v>
      </c>
    </row>
    <row r="1240" spans="1:15" hidden="1" x14ac:dyDescent="0.3">
      <c r="A1240">
        <v>15</v>
      </c>
      <c r="B1240" s="1" t="s">
        <v>12398</v>
      </c>
      <c r="C1240">
        <v>1501</v>
      </c>
      <c r="D1240" s="1" t="s">
        <v>12399</v>
      </c>
      <c r="E1240">
        <v>150102</v>
      </c>
      <c r="F1240" s="1" t="s">
        <v>12416</v>
      </c>
      <c r="G1240">
        <v>150102013</v>
      </c>
      <c r="H1240">
        <v>13</v>
      </c>
      <c r="I1240" s="1" t="s">
        <v>12457</v>
      </c>
      <c r="J1240" s="1" t="s">
        <v>12458</v>
      </c>
      <c r="K1240" s="1" t="s">
        <v>12459</v>
      </c>
      <c r="L1240" s="1" t="s">
        <v>12460</v>
      </c>
      <c r="M1240" s="1" t="s">
        <v>12461</v>
      </c>
      <c r="N1240" s="1">
        <f>+Categorias[[#This Row],[Id_producto]]</f>
        <v>150102</v>
      </c>
      <c r="O1240" s="1">
        <f>+Categorias[[#This Row],[Id_categoría]]</f>
        <v>150102013</v>
      </c>
    </row>
    <row r="1241" spans="1:15" hidden="1" x14ac:dyDescent="0.3">
      <c r="A1241">
        <v>15</v>
      </c>
      <c r="B1241" s="1" t="s">
        <v>12398</v>
      </c>
      <c r="C1241">
        <v>1501</v>
      </c>
      <c r="D1241" s="1" t="s">
        <v>12399</v>
      </c>
      <c r="E1241">
        <v>150102</v>
      </c>
      <c r="F1241" s="1" t="s">
        <v>12416</v>
      </c>
      <c r="G1241">
        <v>150102014</v>
      </c>
      <c r="H1241">
        <v>14</v>
      </c>
      <c r="I1241" s="1" t="s">
        <v>12462</v>
      </c>
      <c r="J1241" s="1" t="s">
        <v>12463</v>
      </c>
      <c r="K1241" s="1" t="s">
        <v>12464</v>
      </c>
      <c r="L1241" s="1" t="s">
        <v>12465</v>
      </c>
      <c r="M1241" s="1" t="s">
        <v>12466</v>
      </c>
      <c r="N1241" s="1">
        <f>+Categorias[[#This Row],[Id_producto]]</f>
        <v>150102</v>
      </c>
      <c r="O1241" s="1">
        <f>+Categorias[[#This Row],[Id_categoría]]</f>
        <v>150102014</v>
      </c>
    </row>
    <row r="1242" spans="1:15" hidden="1" x14ac:dyDescent="0.3">
      <c r="A1242">
        <v>15</v>
      </c>
      <c r="B1242" s="1" t="s">
        <v>12398</v>
      </c>
      <c r="C1242">
        <v>1501</v>
      </c>
      <c r="D1242" s="1" t="s">
        <v>12399</v>
      </c>
      <c r="E1242">
        <v>150102</v>
      </c>
      <c r="F1242" s="1" t="s">
        <v>12416</v>
      </c>
      <c r="G1242">
        <v>150102015</v>
      </c>
      <c r="H1242">
        <v>15</v>
      </c>
      <c r="I1242" s="1" t="s">
        <v>12467</v>
      </c>
      <c r="J1242" s="1" t="s">
        <v>12468</v>
      </c>
      <c r="K1242" s="1" t="s">
        <v>12469</v>
      </c>
      <c r="L1242" s="1" t="s">
        <v>12470</v>
      </c>
      <c r="M1242" s="1" t="s">
        <v>12471</v>
      </c>
      <c r="N1242" s="1">
        <f>+Categorias[[#This Row],[Id_producto]]</f>
        <v>150102</v>
      </c>
      <c r="O1242" s="1">
        <f>+Categorias[[#This Row],[Id_categoría]]</f>
        <v>150102015</v>
      </c>
    </row>
    <row r="1243" spans="1:15" hidden="1" x14ac:dyDescent="0.3">
      <c r="A1243">
        <v>15</v>
      </c>
      <c r="B1243" s="1" t="s">
        <v>12398</v>
      </c>
      <c r="C1243">
        <v>1501</v>
      </c>
      <c r="D1243" s="1" t="s">
        <v>12399</v>
      </c>
      <c r="E1243">
        <v>150102</v>
      </c>
      <c r="F1243" s="1" t="s">
        <v>12416</v>
      </c>
      <c r="G1243">
        <v>150102016</v>
      </c>
      <c r="H1243">
        <v>16</v>
      </c>
      <c r="I1243" s="1" t="s">
        <v>12472</v>
      </c>
      <c r="J1243" s="1" t="s">
        <v>12473</v>
      </c>
      <c r="K1243" s="1" t="s">
        <v>12474</v>
      </c>
      <c r="L1243" s="1" t="s">
        <v>12475</v>
      </c>
      <c r="M1243" s="1" t="s">
        <v>12476</v>
      </c>
      <c r="N1243" s="1">
        <f>+Categorias[[#This Row],[Id_producto]]</f>
        <v>150102</v>
      </c>
      <c r="O1243" s="1">
        <f>+Categorias[[#This Row],[Id_categoría]]</f>
        <v>150102016</v>
      </c>
    </row>
    <row r="1244" spans="1:15" hidden="1" x14ac:dyDescent="0.3">
      <c r="A1244">
        <v>15</v>
      </c>
      <c r="B1244" s="1" t="s">
        <v>12398</v>
      </c>
      <c r="C1244">
        <v>1501</v>
      </c>
      <c r="D1244" s="1" t="s">
        <v>12399</v>
      </c>
      <c r="E1244">
        <v>150104</v>
      </c>
      <c r="F1244" s="1" t="s">
        <v>12477</v>
      </c>
      <c r="G1244">
        <v>150104005</v>
      </c>
      <c r="H1244">
        <v>5</v>
      </c>
      <c r="I1244" s="1" t="s">
        <v>12478</v>
      </c>
      <c r="J1244" s="1" t="s">
        <v>12479</v>
      </c>
      <c r="K1244" s="1" t="s">
        <v>12480</v>
      </c>
      <c r="L1244" s="1" t="s">
        <v>12481</v>
      </c>
      <c r="M1244" s="1" t="s">
        <v>12482</v>
      </c>
      <c r="N1244" s="1">
        <f>+Categorias[[#This Row],[Id_producto]]</f>
        <v>150104</v>
      </c>
      <c r="O1244" s="1">
        <f>+Categorias[[#This Row],[Id_categoría]]</f>
        <v>150104005</v>
      </c>
    </row>
    <row r="1245" spans="1:15" hidden="1" x14ac:dyDescent="0.3">
      <c r="A1245">
        <v>15</v>
      </c>
      <c r="B1245" s="1" t="s">
        <v>12398</v>
      </c>
      <c r="C1245">
        <v>1501</v>
      </c>
      <c r="D1245" s="1" t="s">
        <v>12399</v>
      </c>
      <c r="E1245">
        <v>150104</v>
      </c>
      <c r="F1245" s="1" t="s">
        <v>12477</v>
      </c>
      <c r="G1245">
        <v>150104006</v>
      </c>
      <c r="H1245">
        <v>6</v>
      </c>
      <c r="I1245" s="1" t="s">
        <v>12483</v>
      </c>
      <c r="J1245" s="1" t="s">
        <v>12484</v>
      </c>
      <c r="K1245" s="1" t="s">
        <v>12485</v>
      </c>
      <c r="L1245" s="1" t="s">
        <v>12486</v>
      </c>
      <c r="M1245" s="1" t="s">
        <v>12487</v>
      </c>
      <c r="N1245" s="1">
        <f>+Categorias[[#This Row],[Id_producto]]</f>
        <v>150104</v>
      </c>
      <c r="O1245" s="1">
        <f>+Categorias[[#This Row],[Id_categoría]]</f>
        <v>150104006</v>
      </c>
    </row>
    <row r="1246" spans="1:15" hidden="1" x14ac:dyDescent="0.3">
      <c r="A1246">
        <v>15</v>
      </c>
      <c r="B1246" s="1" t="s">
        <v>12398</v>
      </c>
      <c r="C1246">
        <v>1501</v>
      </c>
      <c r="D1246" s="1" t="s">
        <v>12399</v>
      </c>
      <c r="E1246">
        <v>150104</v>
      </c>
      <c r="F1246" s="1" t="s">
        <v>12477</v>
      </c>
      <c r="G1246">
        <v>150104007</v>
      </c>
      <c r="H1246">
        <v>7</v>
      </c>
      <c r="I1246" s="1" t="s">
        <v>12488</v>
      </c>
      <c r="J1246" s="1" t="s">
        <v>12489</v>
      </c>
      <c r="K1246" s="1" t="s">
        <v>12490</v>
      </c>
      <c r="L1246" s="1" t="s">
        <v>12491</v>
      </c>
      <c r="M1246" s="1" t="s">
        <v>12492</v>
      </c>
      <c r="N1246" s="1">
        <f>+Categorias[[#This Row],[Id_producto]]</f>
        <v>150104</v>
      </c>
      <c r="O1246" s="1">
        <f>+Categorias[[#This Row],[Id_categoría]]</f>
        <v>150104007</v>
      </c>
    </row>
    <row r="1247" spans="1:15" hidden="1" x14ac:dyDescent="0.3">
      <c r="A1247">
        <v>15</v>
      </c>
      <c r="B1247" s="1" t="s">
        <v>12398</v>
      </c>
      <c r="C1247">
        <v>1502</v>
      </c>
      <c r="D1247" s="1" t="s">
        <v>12493</v>
      </c>
      <c r="E1247">
        <v>150202</v>
      </c>
      <c r="F1247" s="1" t="s">
        <v>12494</v>
      </c>
      <c r="G1247">
        <v>150202005</v>
      </c>
      <c r="H1247">
        <v>5</v>
      </c>
      <c r="I1247" s="1" t="s">
        <v>12495</v>
      </c>
      <c r="J1247" s="1" t="s">
        <v>12496</v>
      </c>
      <c r="K1247" s="1" t="s">
        <v>12497</v>
      </c>
      <c r="L1247" s="1" t="s">
        <v>12498</v>
      </c>
      <c r="M1247" s="1" t="s">
        <v>12499</v>
      </c>
      <c r="N1247" s="1">
        <f>+Categorias[[#This Row],[Id_producto]]</f>
        <v>150202</v>
      </c>
      <c r="O1247" s="1">
        <f>+Categorias[[#This Row],[Id_categoría]]</f>
        <v>150202005</v>
      </c>
    </row>
    <row r="1248" spans="1:15" hidden="1" x14ac:dyDescent="0.3">
      <c r="A1248">
        <v>15</v>
      </c>
      <c r="B1248" s="1" t="s">
        <v>12398</v>
      </c>
      <c r="C1248">
        <v>1502</v>
      </c>
      <c r="D1248" s="1" t="s">
        <v>12493</v>
      </c>
      <c r="E1248">
        <v>150202</v>
      </c>
      <c r="F1248" s="1" t="s">
        <v>12494</v>
      </c>
      <c r="G1248">
        <v>150202006</v>
      </c>
      <c r="H1248">
        <v>6</v>
      </c>
      <c r="I1248" s="1" t="s">
        <v>12500</v>
      </c>
      <c r="J1248" s="1" t="s">
        <v>12501</v>
      </c>
      <c r="K1248" s="1" t="s">
        <v>12502</v>
      </c>
      <c r="L1248" s="1" t="s">
        <v>12503</v>
      </c>
      <c r="M1248" s="1" t="s">
        <v>12504</v>
      </c>
      <c r="N1248" s="1">
        <f>+Categorias[[#This Row],[Id_producto]]</f>
        <v>150202</v>
      </c>
      <c r="O1248" s="1">
        <f>+Categorias[[#This Row],[Id_categoría]]</f>
        <v>150202006</v>
      </c>
    </row>
    <row r="1249" spans="1:15" hidden="1" x14ac:dyDescent="0.3">
      <c r="A1249">
        <v>15</v>
      </c>
      <c r="B1249" s="1" t="s">
        <v>12398</v>
      </c>
      <c r="C1249">
        <v>1502</v>
      </c>
      <c r="D1249" s="1" t="s">
        <v>12493</v>
      </c>
      <c r="E1249">
        <v>150202</v>
      </c>
      <c r="F1249" s="1" t="s">
        <v>12494</v>
      </c>
      <c r="G1249">
        <v>150202007</v>
      </c>
      <c r="H1249">
        <v>7</v>
      </c>
      <c r="I1249" s="1" t="s">
        <v>12505</v>
      </c>
      <c r="J1249" s="1" t="s">
        <v>12506</v>
      </c>
      <c r="K1249" s="1" t="s">
        <v>12507</v>
      </c>
      <c r="L1249" s="1" t="s">
        <v>12508</v>
      </c>
      <c r="M1249" s="1" t="s">
        <v>12509</v>
      </c>
      <c r="N1249" s="1">
        <f>+Categorias[[#This Row],[Id_producto]]</f>
        <v>150202</v>
      </c>
      <c r="O1249" s="1">
        <f>+Categorias[[#This Row],[Id_categoría]]</f>
        <v>150202007</v>
      </c>
    </row>
    <row r="1250" spans="1:15" hidden="1" x14ac:dyDescent="0.3">
      <c r="A1250">
        <v>15</v>
      </c>
      <c r="B1250" s="1" t="s">
        <v>12398</v>
      </c>
      <c r="C1250">
        <v>1502</v>
      </c>
      <c r="D1250" s="1" t="s">
        <v>12493</v>
      </c>
      <c r="E1250">
        <v>150202</v>
      </c>
      <c r="F1250" s="1" t="s">
        <v>12494</v>
      </c>
      <c r="G1250">
        <v>150202008</v>
      </c>
      <c r="H1250">
        <v>8</v>
      </c>
      <c r="I1250" s="1" t="s">
        <v>12510</v>
      </c>
      <c r="J1250" s="1" t="s">
        <v>12511</v>
      </c>
      <c r="K1250" s="1" t="s">
        <v>12512</v>
      </c>
      <c r="L1250" s="1" t="s">
        <v>12513</v>
      </c>
      <c r="M1250" s="1" t="s">
        <v>12514</v>
      </c>
      <c r="N1250" s="1">
        <f>+Categorias[[#This Row],[Id_producto]]</f>
        <v>150202</v>
      </c>
      <c r="O1250" s="1">
        <f>+Categorias[[#This Row],[Id_categoría]]</f>
        <v>150202008</v>
      </c>
    </row>
    <row r="1251" spans="1:15" hidden="1" x14ac:dyDescent="0.3">
      <c r="A1251">
        <v>15</v>
      </c>
      <c r="B1251" s="1" t="s">
        <v>12398</v>
      </c>
      <c r="C1251">
        <v>1502</v>
      </c>
      <c r="D1251" s="1" t="s">
        <v>12493</v>
      </c>
      <c r="E1251">
        <v>150202</v>
      </c>
      <c r="F1251" s="1" t="s">
        <v>12494</v>
      </c>
      <c r="G1251">
        <v>150202009</v>
      </c>
      <c r="H1251">
        <v>9</v>
      </c>
      <c r="I1251" s="1" t="s">
        <v>12515</v>
      </c>
      <c r="J1251" s="1" t="s">
        <v>12516</v>
      </c>
      <c r="K1251" s="1" t="s">
        <v>12517</v>
      </c>
      <c r="L1251" s="1" t="s">
        <v>12518</v>
      </c>
      <c r="M1251" s="1" t="s">
        <v>12519</v>
      </c>
      <c r="N1251" s="1">
        <f>+Categorias[[#This Row],[Id_producto]]</f>
        <v>150202</v>
      </c>
      <c r="O1251" s="1">
        <f>+Categorias[[#This Row],[Id_categoría]]</f>
        <v>150202009</v>
      </c>
    </row>
    <row r="1252" spans="1:15" hidden="1" x14ac:dyDescent="0.3">
      <c r="A1252">
        <v>15</v>
      </c>
      <c r="B1252" s="1" t="s">
        <v>12398</v>
      </c>
      <c r="C1252">
        <v>1502</v>
      </c>
      <c r="D1252" s="1" t="s">
        <v>12493</v>
      </c>
      <c r="E1252">
        <v>150202</v>
      </c>
      <c r="F1252" s="1" t="s">
        <v>12494</v>
      </c>
      <c r="G1252">
        <v>150202010</v>
      </c>
      <c r="H1252">
        <v>10</v>
      </c>
      <c r="I1252" s="1" t="s">
        <v>12520</v>
      </c>
      <c r="J1252" s="1" t="s">
        <v>12521</v>
      </c>
      <c r="K1252" s="1" t="s">
        <v>12522</v>
      </c>
      <c r="L1252" s="1" t="s">
        <v>12523</v>
      </c>
      <c r="M1252" s="1" t="s">
        <v>12524</v>
      </c>
      <c r="N1252" s="1">
        <f>+Categorias[[#This Row],[Id_producto]]</f>
        <v>150202</v>
      </c>
      <c r="O1252" s="1">
        <f>+Categorias[[#This Row],[Id_categoría]]</f>
        <v>150202010</v>
      </c>
    </row>
    <row r="1253" spans="1:15" hidden="1" x14ac:dyDescent="0.3">
      <c r="A1253">
        <v>15</v>
      </c>
      <c r="B1253" s="1" t="s">
        <v>12398</v>
      </c>
      <c r="C1253">
        <v>1502</v>
      </c>
      <c r="D1253" s="1" t="s">
        <v>12493</v>
      </c>
      <c r="E1253">
        <v>150202</v>
      </c>
      <c r="F1253" s="1" t="s">
        <v>12494</v>
      </c>
      <c r="G1253">
        <v>150202011</v>
      </c>
      <c r="H1253">
        <v>11</v>
      </c>
      <c r="I1253" s="1" t="s">
        <v>12525</v>
      </c>
      <c r="J1253" s="1" t="s">
        <v>12526</v>
      </c>
      <c r="K1253" s="1" t="s">
        <v>12527</v>
      </c>
      <c r="L1253" s="1" t="s">
        <v>12528</v>
      </c>
      <c r="M1253" s="1" t="s">
        <v>12529</v>
      </c>
      <c r="N1253" s="1">
        <f>+Categorias[[#This Row],[Id_producto]]</f>
        <v>150202</v>
      </c>
      <c r="O1253" s="1">
        <f>+Categorias[[#This Row],[Id_categoría]]</f>
        <v>150202011</v>
      </c>
    </row>
    <row r="1254" spans="1:15" hidden="1" x14ac:dyDescent="0.3">
      <c r="A1254">
        <v>15</v>
      </c>
      <c r="B1254" s="1" t="s">
        <v>12398</v>
      </c>
      <c r="C1254">
        <v>1502</v>
      </c>
      <c r="D1254" s="1" t="s">
        <v>12493</v>
      </c>
      <c r="E1254">
        <v>150202</v>
      </c>
      <c r="F1254" s="1" t="s">
        <v>12494</v>
      </c>
      <c r="G1254">
        <v>150202012</v>
      </c>
      <c r="H1254">
        <v>12</v>
      </c>
      <c r="I1254" s="1" t="s">
        <v>12530</v>
      </c>
      <c r="J1254" s="1" t="s">
        <v>12531</v>
      </c>
      <c r="K1254" s="1" t="s">
        <v>12532</v>
      </c>
      <c r="L1254" s="1" t="s">
        <v>12533</v>
      </c>
      <c r="M1254" s="1" t="s">
        <v>12534</v>
      </c>
      <c r="N1254" s="1">
        <f>+Categorias[[#This Row],[Id_producto]]</f>
        <v>150202</v>
      </c>
      <c r="O1254" s="1">
        <f>+Categorias[[#This Row],[Id_categoría]]</f>
        <v>150202012</v>
      </c>
    </row>
    <row r="1255" spans="1:15" hidden="1" x14ac:dyDescent="0.3">
      <c r="A1255">
        <v>15</v>
      </c>
      <c r="B1255" s="1" t="s">
        <v>12398</v>
      </c>
      <c r="C1255">
        <v>1502</v>
      </c>
      <c r="D1255" s="1" t="s">
        <v>12493</v>
      </c>
      <c r="E1255">
        <v>150202</v>
      </c>
      <c r="F1255" s="1" t="s">
        <v>12494</v>
      </c>
      <c r="G1255">
        <v>150202013</v>
      </c>
      <c r="H1255">
        <v>13</v>
      </c>
      <c r="I1255" s="1" t="s">
        <v>12535</v>
      </c>
      <c r="J1255" s="1" t="s">
        <v>12536</v>
      </c>
      <c r="K1255" s="1" t="s">
        <v>12537</v>
      </c>
      <c r="L1255" s="1" t="s">
        <v>12538</v>
      </c>
      <c r="M1255" s="1" t="s">
        <v>12539</v>
      </c>
      <c r="N1255" s="1">
        <f>+Categorias[[#This Row],[Id_producto]]</f>
        <v>150202</v>
      </c>
      <c r="O1255" s="1">
        <f>+Categorias[[#This Row],[Id_categoría]]</f>
        <v>150202013</v>
      </c>
    </row>
    <row r="1256" spans="1:15" hidden="1" x14ac:dyDescent="0.3">
      <c r="A1256">
        <v>15</v>
      </c>
      <c r="B1256" s="1" t="s">
        <v>12398</v>
      </c>
      <c r="C1256">
        <v>1502</v>
      </c>
      <c r="D1256" s="1" t="s">
        <v>12493</v>
      </c>
      <c r="E1256">
        <v>150202</v>
      </c>
      <c r="F1256" s="1" t="s">
        <v>12494</v>
      </c>
      <c r="G1256">
        <v>150202014</v>
      </c>
      <c r="H1256">
        <v>14</v>
      </c>
      <c r="I1256" s="1" t="s">
        <v>12540</v>
      </c>
      <c r="J1256" s="1" t="s">
        <v>12541</v>
      </c>
      <c r="K1256" s="1" t="s">
        <v>12542</v>
      </c>
      <c r="L1256" s="1" t="s">
        <v>12543</v>
      </c>
      <c r="M1256" s="1" t="s">
        <v>12544</v>
      </c>
      <c r="N1256" s="1">
        <f>+Categorias[[#This Row],[Id_producto]]</f>
        <v>150202</v>
      </c>
      <c r="O1256" s="1">
        <f>+Categorias[[#This Row],[Id_categoría]]</f>
        <v>150202014</v>
      </c>
    </row>
    <row r="1257" spans="1:15" hidden="1" x14ac:dyDescent="0.3">
      <c r="A1257">
        <v>15</v>
      </c>
      <c r="B1257" s="1" t="s">
        <v>12398</v>
      </c>
      <c r="C1257">
        <v>1502</v>
      </c>
      <c r="D1257" s="1" t="s">
        <v>12493</v>
      </c>
      <c r="E1257">
        <v>150203</v>
      </c>
      <c r="F1257" s="1" t="s">
        <v>12545</v>
      </c>
      <c r="G1257">
        <v>150203005</v>
      </c>
      <c r="H1257">
        <v>5</v>
      </c>
      <c r="I1257" s="1" t="s">
        <v>12546</v>
      </c>
      <c r="J1257" s="1" t="s">
        <v>12547</v>
      </c>
      <c r="K1257" s="1" t="s">
        <v>12548</v>
      </c>
      <c r="L1257" s="1" t="s">
        <v>12549</v>
      </c>
      <c r="M1257" s="1" t="s">
        <v>12550</v>
      </c>
      <c r="N1257" s="1">
        <f>+Categorias[[#This Row],[Id_producto]]</f>
        <v>150203</v>
      </c>
      <c r="O1257" s="1">
        <f>+Categorias[[#This Row],[Id_categoría]]</f>
        <v>150203005</v>
      </c>
    </row>
    <row r="1258" spans="1:15" hidden="1" x14ac:dyDescent="0.3">
      <c r="A1258">
        <v>15</v>
      </c>
      <c r="B1258" s="1" t="s">
        <v>12398</v>
      </c>
      <c r="C1258">
        <v>1502</v>
      </c>
      <c r="D1258" s="1" t="s">
        <v>12493</v>
      </c>
      <c r="E1258">
        <v>150203</v>
      </c>
      <c r="F1258" s="1" t="s">
        <v>12545</v>
      </c>
      <c r="G1258">
        <v>150203006</v>
      </c>
      <c r="H1258">
        <v>6</v>
      </c>
      <c r="I1258" s="1" t="s">
        <v>12551</v>
      </c>
      <c r="J1258" s="1" t="s">
        <v>12552</v>
      </c>
      <c r="K1258" s="1" t="s">
        <v>12553</v>
      </c>
      <c r="L1258" s="1" t="s">
        <v>12554</v>
      </c>
      <c r="M1258" s="1" t="s">
        <v>12555</v>
      </c>
      <c r="N1258" s="1">
        <f>+Categorias[[#This Row],[Id_producto]]</f>
        <v>150203</v>
      </c>
      <c r="O1258" s="1">
        <f>+Categorias[[#This Row],[Id_categoría]]</f>
        <v>150203006</v>
      </c>
    </row>
    <row r="1259" spans="1:15" hidden="1" x14ac:dyDescent="0.3">
      <c r="A1259">
        <v>15</v>
      </c>
      <c r="B1259" s="1" t="s">
        <v>12398</v>
      </c>
      <c r="C1259">
        <v>1503</v>
      </c>
      <c r="D1259" s="1" t="s">
        <v>9392</v>
      </c>
      <c r="E1259">
        <v>150301</v>
      </c>
      <c r="F1259" s="1" t="s">
        <v>12556</v>
      </c>
      <c r="G1259">
        <v>150301005</v>
      </c>
      <c r="H1259">
        <v>5</v>
      </c>
      <c r="I1259" s="1" t="s">
        <v>12557</v>
      </c>
      <c r="J1259" s="1" t="s">
        <v>12558</v>
      </c>
      <c r="K1259" s="1" t="s">
        <v>12559</v>
      </c>
      <c r="L1259" s="1" t="s">
        <v>12560</v>
      </c>
      <c r="M1259" s="1" t="s">
        <v>12561</v>
      </c>
      <c r="N1259" s="1">
        <f>+Categorias[[#This Row],[Id_producto]]</f>
        <v>150301</v>
      </c>
      <c r="O1259" s="1">
        <f>+Categorias[[#This Row],[Id_categoría]]</f>
        <v>150301005</v>
      </c>
    </row>
    <row r="1260" spans="1:15" hidden="1" x14ac:dyDescent="0.3">
      <c r="A1260">
        <v>15</v>
      </c>
      <c r="B1260" s="1" t="s">
        <v>12398</v>
      </c>
      <c r="C1260">
        <v>1503</v>
      </c>
      <c r="D1260" s="1" t="s">
        <v>9392</v>
      </c>
      <c r="E1260">
        <v>150301</v>
      </c>
      <c r="F1260" s="1" t="s">
        <v>12556</v>
      </c>
      <c r="G1260">
        <v>150301006</v>
      </c>
      <c r="H1260">
        <v>6</v>
      </c>
      <c r="I1260" s="1" t="s">
        <v>12562</v>
      </c>
      <c r="J1260" s="1" t="s">
        <v>12563</v>
      </c>
      <c r="K1260" s="1" t="s">
        <v>12564</v>
      </c>
      <c r="L1260" s="1" t="s">
        <v>12565</v>
      </c>
      <c r="M1260" s="1" t="s">
        <v>12566</v>
      </c>
      <c r="N1260" s="1">
        <f>+Categorias[[#This Row],[Id_producto]]</f>
        <v>150301</v>
      </c>
      <c r="O1260" s="1">
        <f>+Categorias[[#This Row],[Id_categoría]]</f>
        <v>150301006</v>
      </c>
    </row>
    <row r="1261" spans="1:15" hidden="1" x14ac:dyDescent="0.3">
      <c r="A1261">
        <v>15</v>
      </c>
      <c r="B1261" s="1" t="s">
        <v>12398</v>
      </c>
      <c r="C1261">
        <v>1503</v>
      </c>
      <c r="D1261" s="1" t="s">
        <v>9392</v>
      </c>
      <c r="E1261">
        <v>150302</v>
      </c>
      <c r="F1261" s="1" t="s">
        <v>12567</v>
      </c>
      <c r="G1261">
        <v>150302005</v>
      </c>
      <c r="H1261">
        <v>5</v>
      </c>
      <c r="I1261" s="1" t="s">
        <v>12568</v>
      </c>
      <c r="J1261" s="1" t="s">
        <v>12569</v>
      </c>
      <c r="K1261" s="1" t="s">
        <v>12570</v>
      </c>
      <c r="L1261" s="1" t="s">
        <v>12571</v>
      </c>
      <c r="M1261" s="1" t="s">
        <v>12572</v>
      </c>
      <c r="N1261" s="1">
        <f>+Categorias[[#This Row],[Id_producto]]</f>
        <v>150302</v>
      </c>
      <c r="O1261" s="1">
        <f>+Categorias[[#This Row],[Id_categoría]]</f>
        <v>150302005</v>
      </c>
    </row>
    <row r="1262" spans="1:15" hidden="1" x14ac:dyDescent="0.3">
      <c r="A1262">
        <v>15</v>
      </c>
      <c r="B1262" s="1" t="s">
        <v>12398</v>
      </c>
      <c r="C1262">
        <v>1503</v>
      </c>
      <c r="D1262" s="1" t="s">
        <v>9392</v>
      </c>
      <c r="E1262">
        <v>150302</v>
      </c>
      <c r="F1262" s="1" t="s">
        <v>12567</v>
      </c>
      <c r="G1262">
        <v>150302006</v>
      </c>
      <c r="H1262">
        <v>6</v>
      </c>
      <c r="I1262" s="1" t="s">
        <v>12573</v>
      </c>
      <c r="J1262" s="1" t="s">
        <v>12574</v>
      </c>
      <c r="K1262" s="1" t="s">
        <v>12575</v>
      </c>
      <c r="L1262" s="1" t="s">
        <v>12576</v>
      </c>
      <c r="M1262" s="1" t="s">
        <v>12577</v>
      </c>
      <c r="N1262" s="1">
        <f>+Categorias[[#This Row],[Id_producto]]</f>
        <v>150302</v>
      </c>
      <c r="O1262" s="1">
        <f>+Categorias[[#This Row],[Id_categoría]]</f>
        <v>150302006</v>
      </c>
    </row>
    <row r="1263" spans="1:15" hidden="1" x14ac:dyDescent="0.3">
      <c r="A1263">
        <v>15</v>
      </c>
      <c r="B1263" s="1" t="s">
        <v>12398</v>
      </c>
      <c r="C1263">
        <v>1503</v>
      </c>
      <c r="D1263" s="1" t="s">
        <v>9392</v>
      </c>
      <c r="E1263">
        <v>150302</v>
      </c>
      <c r="F1263" s="1" t="s">
        <v>12567</v>
      </c>
      <c r="G1263">
        <v>150302007</v>
      </c>
      <c r="H1263">
        <v>7</v>
      </c>
      <c r="I1263" s="1" t="s">
        <v>12578</v>
      </c>
      <c r="J1263" s="1" t="s">
        <v>12579</v>
      </c>
      <c r="K1263" s="1" t="s">
        <v>12580</v>
      </c>
      <c r="L1263" s="1" t="s">
        <v>12581</v>
      </c>
      <c r="M1263" s="1" t="s">
        <v>12582</v>
      </c>
      <c r="N1263" s="1">
        <f>+Categorias[[#This Row],[Id_producto]]</f>
        <v>150302</v>
      </c>
      <c r="O1263" s="1">
        <f>+Categorias[[#This Row],[Id_categoría]]</f>
        <v>150302007</v>
      </c>
    </row>
    <row r="1264" spans="1:15" hidden="1" x14ac:dyDescent="0.3">
      <c r="A1264">
        <v>15</v>
      </c>
      <c r="B1264" s="1" t="s">
        <v>12398</v>
      </c>
      <c r="C1264">
        <v>1503</v>
      </c>
      <c r="D1264" s="1" t="s">
        <v>9392</v>
      </c>
      <c r="E1264">
        <v>150302</v>
      </c>
      <c r="F1264" s="1" t="s">
        <v>12567</v>
      </c>
      <c r="G1264">
        <v>150302008</v>
      </c>
      <c r="H1264">
        <v>8</v>
      </c>
      <c r="I1264" s="1" t="s">
        <v>12583</v>
      </c>
      <c r="J1264" s="1" t="s">
        <v>12584</v>
      </c>
      <c r="K1264" s="1" t="s">
        <v>12585</v>
      </c>
      <c r="L1264" s="1" t="s">
        <v>12586</v>
      </c>
      <c r="M1264" s="1" t="s">
        <v>12587</v>
      </c>
      <c r="N1264" s="1">
        <f>+Categorias[[#This Row],[Id_producto]]</f>
        <v>150302</v>
      </c>
      <c r="O1264" s="1">
        <f>+Categorias[[#This Row],[Id_categoría]]</f>
        <v>150302008</v>
      </c>
    </row>
    <row r="1265" spans="1:15" hidden="1" x14ac:dyDescent="0.3">
      <c r="A1265">
        <v>15</v>
      </c>
      <c r="B1265" s="1" t="s">
        <v>12398</v>
      </c>
      <c r="C1265">
        <v>1503</v>
      </c>
      <c r="D1265" s="1" t="s">
        <v>9392</v>
      </c>
      <c r="E1265">
        <v>150302</v>
      </c>
      <c r="F1265" s="1" t="s">
        <v>12567</v>
      </c>
      <c r="G1265">
        <v>150302009</v>
      </c>
      <c r="H1265">
        <v>9</v>
      </c>
      <c r="I1265" s="1" t="s">
        <v>12588</v>
      </c>
      <c r="J1265" s="1" t="s">
        <v>12589</v>
      </c>
      <c r="K1265" s="1" t="s">
        <v>12590</v>
      </c>
      <c r="L1265" s="1" t="s">
        <v>12591</v>
      </c>
      <c r="M1265" s="1" t="s">
        <v>12592</v>
      </c>
      <c r="N1265" s="1">
        <f>+Categorias[[#This Row],[Id_producto]]</f>
        <v>150302</v>
      </c>
      <c r="O1265" s="1">
        <f>+Categorias[[#This Row],[Id_categoría]]</f>
        <v>150302009</v>
      </c>
    </row>
    <row r="1266" spans="1:15" hidden="1" x14ac:dyDescent="0.3">
      <c r="A1266">
        <v>15</v>
      </c>
      <c r="B1266" s="1" t="s">
        <v>12398</v>
      </c>
      <c r="C1266">
        <v>1503</v>
      </c>
      <c r="D1266" s="1" t="s">
        <v>9392</v>
      </c>
      <c r="E1266">
        <v>150302</v>
      </c>
      <c r="F1266" s="1" t="s">
        <v>12567</v>
      </c>
      <c r="G1266">
        <v>150302010</v>
      </c>
      <c r="H1266">
        <v>10</v>
      </c>
      <c r="I1266" s="1" t="s">
        <v>12593</v>
      </c>
      <c r="J1266" s="1" t="s">
        <v>12594</v>
      </c>
      <c r="K1266" s="1" t="s">
        <v>12595</v>
      </c>
      <c r="L1266" s="1" t="s">
        <v>12596</v>
      </c>
      <c r="M1266" s="1" t="s">
        <v>12597</v>
      </c>
      <c r="N1266" s="1">
        <f>+Categorias[[#This Row],[Id_producto]]</f>
        <v>150302</v>
      </c>
      <c r="O1266" s="1">
        <f>+Categorias[[#This Row],[Id_categoría]]</f>
        <v>150302010</v>
      </c>
    </row>
    <row r="1267" spans="1:15" hidden="1" x14ac:dyDescent="0.3">
      <c r="A1267">
        <v>15</v>
      </c>
      <c r="B1267" s="1" t="s">
        <v>12398</v>
      </c>
      <c r="C1267">
        <v>1503</v>
      </c>
      <c r="D1267" s="1" t="s">
        <v>9392</v>
      </c>
      <c r="E1267">
        <v>150303</v>
      </c>
      <c r="F1267" s="1" t="s">
        <v>12598</v>
      </c>
      <c r="G1267">
        <v>150303005</v>
      </c>
      <c r="H1267">
        <v>5</v>
      </c>
      <c r="I1267" s="1" t="s">
        <v>12593</v>
      </c>
      <c r="J1267" s="1" t="s">
        <v>12599</v>
      </c>
      <c r="K1267" s="1" t="s">
        <v>12600</v>
      </c>
      <c r="L1267" s="1" t="s">
        <v>12601</v>
      </c>
      <c r="M1267" s="1" t="s">
        <v>12602</v>
      </c>
      <c r="N1267" s="1">
        <f>+Categorias[[#This Row],[Id_producto]]</f>
        <v>150303</v>
      </c>
      <c r="O1267" s="1">
        <f>+Categorias[[#This Row],[Id_categoría]]</f>
        <v>150303005</v>
      </c>
    </row>
    <row r="1268" spans="1:15" hidden="1" x14ac:dyDescent="0.3">
      <c r="A1268">
        <v>15</v>
      </c>
      <c r="B1268" s="1" t="s">
        <v>12398</v>
      </c>
      <c r="C1268">
        <v>1503</v>
      </c>
      <c r="D1268" s="1" t="s">
        <v>9392</v>
      </c>
      <c r="E1268">
        <v>150303</v>
      </c>
      <c r="F1268" s="1" t="s">
        <v>12598</v>
      </c>
      <c r="G1268">
        <v>150303006</v>
      </c>
      <c r="H1268">
        <v>6</v>
      </c>
      <c r="I1268" s="1" t="s">
        <v>12603</v>
      </c>
      <c r="J1268" s="1" t="s">
        <v>12604</v>
      </c>
      <c r="K1268" s="1" t="s">
        <v>12605</v>
      </c>
      <c r="L1268" s="1" t="s">
        <v>12606</v>
      </c>
      <c r="M1268" s="1" t="s">
        <v>12607</v>
      </c>
      <c r="N1268" s="1">
        <f>+Categorias[[#This Row],[Id_producto]]</f>
        <v>150303</v>
      </c>
      <c r="O1268" s="1">
        <f>+Categorias[[#This Row],[Id_categoría]]</f>
        <v>150303006</v>
      </c>
    </row>
    <row r="1269" spans="1:15" hidden="1" x14ac:dyDescent="0.3">
      <c r="A1269">
        <v>15</v>
      </c>
      <c r="B1269" s="1" t="s">
        <v>12398</v>
      </c>
      <c r="C1269">
        <v>1503</v>
      </c>
      <c r="D1269" s="1" t="s">
        <v>9392</v>
      </c>
      <c r="E1269">
        <v>150303</v>
      </c>
      <c r="F1269" s="1" t="s">
        <v>12598</v>
      </c>
      <c r="G1269">
        <v>150303007</v>
      </c>
      <c r="H1269">
        <v>7</v>
      </c>
      <c r="I1269" s="1" t="s">
        <v>12608</v>
      </c>
      <c r="J1269" s="1" t="s">
        <v>12609</v>
      </c>
      <c r="K1269" s="1" t="s">
        <v>12610</v>
      </c>
      <c r="L1269" s="1" t="s">
        <v>12611</v>
      </c>
      <c r="M1269" s="1" t="s">
        <v>12612</v>
      </c>
      <c r="N1269" s="1">
        <f>+Categorias[[#This Row],[Id_producto]]</f>
        <v>150303</v>
      </c>
      <c r="O1269" s="1">
        <f>+Categorias[[#This Row],[Id_categoría]]</f>
        <v>150303007</v>
      </c>
    </row>
    <row r="1270" spans="1:15" hidden="1" x14ac:dyDescent="0.3">
      <c r="A1270">
        <v>15</v>
      </c>
      <c r="B1270" s="1" t="s">
        <v>12398</v>
      </c>
      <c r="C1270">
        <v>1503</v>
      </c>
      <c r="D1270" s="1" t="s">
        <v>9392</v>
      </c>
      <c r="E1270">
        <v>150304</v>
      </c>
      <c r="F1270" s="1" t="s">
        <v>12613</v>
      </c>
      <c r="G1270">
        <v>150304005</v>
      </c>
      <c r="H1270">
        <v>5</v>
      </c>
      <c r="I1270" s="1" t="s">
        <v>12614</v>
      </c>
      <c r="J1270" s="1" t="s">
        <v>12615</v>
      </c>
      <c r="K1270" s="1" t="s">
        <v>12616</v>
      </c>
      <c r="L1270" s="1" t="s">
        <v>12617</v>
      </c>
      <c r="M1270" s="1" t="s">
        <v>12618</v>
      </c>
      <c r="N1270" s="1">
        <f>+Categorias[[#This Row],[Id_producto]]</f>
        <v>150304</v>
      </c>
      <c r="O1270" s="1">
        <f>+Categorias[[#This Row],[Id_categoría]]</f>
        <v>150304005</v>
      </c>
    </row>
    <row r="1271" spans="1:15" hidden="1" x14ac:dyDescent="0.3">
      <c r="A1271">
        <v>15</v>
      </c>
      <c r="B1271" s="1" t="s">
        <v>12398</v>
      </c>
      <c r="C1271">
        <v>1504</v>
      </c>
      <c r="D1271" s="1" t="s">
        <v>12619</v>
      </c>
      <c r="E1271">
        <v>150401</v>
      </c>
      <c r="F1271" s="1" t="s">
        <v>12620</v>
      </c>
      <c r="G1271">
        <v>150401005</v>
      </c>
      <c r="H1271">
        <v>5</v>
      </c>
      <c r="I1271" s="1" t="s">
        <v>12621</v>
      </c>
      <c r="J1271" s="1" t="s">
        <v>12622</v>
      </c>
      <c r="K1271" s="1" t="s">
        <v>12623</v>
      </c>
      <c r="L1271" s="1" t="s">
        <v>12624</v>
      </c>
      <c r="M1271" s="1" t="s">
        <v>12625</v>
      </c>
      <c r="N1271" s="1">
        <f>+Categorias[[#This Row],[Id_producto]]</f>
        <v>150401</v>
      </c>
      <c r="O1271" s="1">
        <f>+Categorias[[#This Row],[Id_categoría]]</f>
        <v>150401005</v>
      </c>
    </row>
    <row r="1272" spans="1:15" hidden="1" x14ac:dyDescent="0.3">
      <c r="A1272">
        <v>15</v>
      </c>
      <c r="B1272" s="1" t="s">
        <v>12398</v>
      </c>
      <c r="C1272">
        <v>1504</v>
      </c>
      <c r="D1272" s="1" t="s">
        <v>12619</v>
      </c>
      <c r="E1272">
        <v>150401</v>
      </c>
      <c r="F1272" s="1" t="s">
        <v>12620</v>
      </c>
      <c r="G1272">
        <v>150401006</v>
      </c>
      <c r="H1272">
        <v>6</v>
      </c>
      <c r="I1272" s="1" t="s">
        <v>12626</v>
      </c>
      <c r="J1272" s="1" t="s">
        <v>12627</v>
      </c>
      <c r="K1272" s="1" t="s">
        <v>12628</v>
      </c>
      <c r="L1272" s="1" t="s">
        <v>12629</v>
      </c>
      <c r="M1272" s="1" t="s">
        <v>12630</v>
      </c>
      <c r="N1272" s="1">
        <f>+Categorias[[#This Row],[Id_producto]]</f>
        <v>150401</v>
      </c>
      <c r="O1272" s="1">
        <f>+Categorias[[#This Row],[Id_categoría]]</f>
        <v>150401006</v>
      </c>
    </row>
    <row r="1273" spans="1:15" hidden="1" x14ac:dyDescent="0.3">
      <c r="A1273">
        <v>15</v>
      </c>
      <c r="B1273" s="1" t="s">
        <v>12398</v>
      </c>
      <c r="C1273">
        <v>1504</v>
      </c>
      <c r="D1273" s="1" t="s">
        <v>12619</v>
      </c>
      <c r="E1273">
        <v>150401</v>
      </c>
      <c r="F1273" s="1" t="s">
        <v>12620</v>
      </c>
      <c r="G1273">
        <v>150401007</v>
      </c>
      <c r="H1273">
        <v>7</v>
      </c>
      <c r="I1273" s="1" t="s">
        <v>12631</v>
      </c>
      <c r="J1273" s="1" t="s">
        <v>12632</v>
      </c>
      <c r="K1273" s="1" t="s">
        <v>12633</v>
      </c>
      <c r="L1273" s="1" t="s">
        <v>12634</v>
      </c>
      <c r="M1273" s="1" t="s">
        <v>12635</v>
      </c>
      <c r="N1273" s="1">
        <f>+Categorias[[#This Row],[Id_producto]]</f>
        <v>150401</v>
      </c>
      <c r="O1273" s="1">
        <f>+Categorias[[#This Row],[Id_categoría]]</f>
        <v>150401007</v>
      </c>
    </row>
    <row r="1274" spans="1:15" hidden="1" x14ac:dyDescent="0.3">
      <c r="A1274">
        <v>15</v>
      </c>
      <c r="B1274" s="1" t="s">
        <v>12398</v>
      </c>
      <c r="C1274">
        <v>1504</v>
      </c>
      <c r="D1274" s="1" t="s">
        <v>12619</v>
      </c>
      <c r="E1274">
        <v>150401</v>
      </c>
      <c r="F1274" s="1" t="s">
        <v>12620</v>
      </c>
      <c r="G1274">
        <v>150401008</v>
      </c>
      <c r="H1274">
        <v>8</v>
      </c>
      <c r="I1274" s="1" t="s">
        <v>12636</v>
      </c>
      <c r="J1274" s="1" t="s">
        <v>12637</v>
      </c>
      <c r="K1274" s="1" t="s">
        <v>12638</v>
      </c>
      <c r="L1274" s="1" t="s">
        <v>12639</v>
      </c>
      <c r="M1274" s="1" t="s">
        <v>12640</v>
      </c>
      <c r="N1274" s="1">
        <f>+Categorias[[#This Row],[Id_producto]]</f>
        <v>150401</v>
      </c>
      <c r="O1274" s="1">
        <f>+Categorias[[#This Row],[Id_categoría]]</f>
        <v>150401008</v>
      </c>
    </row>
    <row r="1275" spans="1:15" hidden="1" x14ac:dyDescent="0.3">
      <c r="A1275">
        <v>15</v>
      </c>
      <c r="B1275" s="1" t="s">
        <v>12398</v>
      </c>
      <c r="C1275">
        <v>1505</v>
      </c>
      <c r="D1275" s="1" t="s">
        <v>12641</v>
      </c>
      <c r="E1275">
        <v>150501</v>
      </c>
      <c r="F1275" s="1" t="s">
        <v>12642</v>
      </c>
      <c r="G1275">
        <v>150501005</v>
      </c>
      <c r="H1275">
        <v>5</v>
      </c>
      <c r="I1275" s="1" t="s">
        <v>12643</v>
      </c>
      <c r="J1275" s="1" t="s">
        <v>12644</v>
      </c>
      <c r="K1275" s="1" t="s">
        <v>12645</v>
      </c>
      <c r="L1275" s="1" t="s">
        <v>12646</v>
      </c>
      <c r="M1275" s="1" t="s">
        <v>12647</v>
      </c>
      <c r="N1275" s="1">
        <f>+Categorias[[#This Row],[Id_producto]]</f>
        <v>150501</v>
      </c>
      <c r="O1275" s="1">
        <f>+Categorias[[#This Row],[Id_categoría]]</f>
        <v>150501005</v>
      </c>
    </row>
    <row r="1276" spans="1:15" hidden="1" x14ac:dyDescent="0.3">
      <c r="A1276">
        <v>15</v>
      </c>
      <c r="B1276" s="1" t="s">
        <v>12398</v>
      </c>
      <c r="C1276">
        <v>1505</v>
      </c>
      <c r="D1276" s="1" t="s">
        <v>12641</v>
      </c>
      <c r="E1276">
        <v>150501</v>
      </c>
      <c r="F1276" s="1" t="s">
        <v>12642</v>
      </c>
      <c r="G1276">
        <v>150501006</v>
      </c>
      <c r="H1276">
        <v>6</v>
      </c>
      <c r="I1276" s="1" t="s">
        <v>12648</v>
      </c>
      <c r="J1276" s="1" t="s">
        <v>12649</v>
      </c>
      <c r="K1276" s="1" t="s">
        <v>12650</v>
      </c>
      <c r="L1276" s="1" t="s">
        <v>12651</v>
      </c>
      <c r="M1276" s="1" t="s">
        <v>12652</v>
      </c>
      <c r="N1276" s="1">
        <f>+Categorias[[#This Row],[Id_producto]]</f>
        <v>150501</v>
      </c>
      <c r="O1276" s="1">
        <f>+Categorias[[#This Row],[Id_categoría]]</f>
        <v>150501006</v>
      </c>
    </row>
    <row r="1277" spans="1:15" hidden="1" x14ac:dyDescent="0.3">
      <c r="A1277">
        <v>15</v>
      </c>
      <c r="B1277" s="1" t="s">
        <v>12398</v>
      </c>
      <c r="C1277">
        <v>1505</v>
      </c>
      <c r="D1277" s="1" t="s">
        <v>12641</v>
      </c>
      <c r="E1277">
        <v>150501</v>
      </c>
      <c r="F1277" s="1" t="s">
        <v>12642</v>
      </c>
      <c r="G1277">
        <v>150501007</v>
      </c>
      <c r="H1277">
        <v>7</v>
      </c>
      <c r="I1277" s="1" t="s">
        <v>12653</v>
      </c>
      <c r="J1277" s="1" t="s">
        <v>12654</v>
      </c>
      <c r="K1277" s="1" t="s">
        <v>12655</v>
      </c>
      <c r="L1277" s="1" t="s">
        <v>12656</v>
      </c>
      <c r="M1277" s="1" t="s">
        <v>12657</v>
      </c>
      <c r="N1277" s="1">
        <f>+Categorias[[#This Row],[Id_producto]]</f>
        <v>150501</v>
      </c>
      <c r="O1277" s="1">
        <f>+Categorias[[#This Row],[Id_categoría]]</f>
        <v>150501007</v>
      </c>
    </row>
    <row r="1278" spans="1:15" hidden="1" x14ac:dyDescent="0.3">
      <c r="A1278">
        <v>15</v>
      </c>
      <c r="B1278" s="1" t="s">
        <v>12398</v>
      </c>
      <c r="C1278">
        <v>1505</v>
      </c>
      <c r="D1278" s="1" t="s">
        <v>12641</v>
      </c>
      <c r="E1278">
        <v>150501</v>
      </c>
      <c r="F1278" s="1" t="s">
        <v>12642</v>
      </c>
      <c r="G1278">
        <v>150501008</v>
      </c>
      <c r="H1278">
        <v>8</v>
      </c>
      <c r="I1278" s="1" t="s">
        <v>12658</v>
      </c>
      <c r="J1278" s="1" t="s">
        <v>12659</v>
      </c>
      <c r="K1278" s="1" t="s">
        <v>12660</v>
      </c>
      <c r="L1278" s="1" t="s">
        <v>12661</v>
      </c>
      <c r="M1278" s="1" t="s">
        <v>12662</v>
      </c>
      <c r="N1278" s="1">
        <f>+Categorias[[#This Row],[Id_producto]]</f>
        <v>150501</v>
      </c>
      <c r="O1278" s="1">
        <f>+Categorias[[#This Row],[Id_categoría]]</f>
        <v>150501008</v>
      </c>
    </row>
    <row r="1279" spans="1:15" hidden="1" x14ac:dyDescent="0.3">
      <c r="A1279">
        <v>15</v>
      </c>
      <c r="B1279" s="1" t="s">
        <v>12398</v>
      </c>
      <c r="C1279">
        <v>1505</v>
      </c>
      <c r="D1279" s="1" t="s">
        <v>12641</v>
      </c>
      <c r="E1279">
        <v>150502</v>
      </c>
      <c r="F1279" s="1" t="s">
        <v>12663</v>
      </c>
      <c r="G1279">
        <v>150502005</v>
      </c>
      <c r="H1279">
        <v>5</v>
      </c>
      <c r="I1279" s="1" t="s">
        <v>12664</v>
      </c>
      <c r="J1279" s="1" t="s">
        <v>12665</v>
      </c>
      <c r="K1279" s="1" t="s">
        <v>12666</v>
      </c>
      <c r="L1279" s="1" t="s">
        <v>12667</v>
      </c>
      <c r="M1279" s="1" t="s">
        <v>12668</v>
      </c>
      <c r="N1279" s="1">
        <f>+Categorias[[#This Row],[Id_producto]]</f>
        <v>150502</v>
      </c>
      <c r="O1279" s="1">
        <f>+Categorias[[#This Row],[Id_categoría]]</f>
        <v>150502005</v>
      </c>
    </row>
    <row r="1280" spans="1:15" hidden="1" x14ac:dyDescent="0.3">
      <c r="A1280">
        <v>15</v>
      </c>
      <c r="B1280" s="1" t="s">
        <v>12398</v>
      </c>
      <c r="C1280">
        <v>1505</v>
      </c>
      <c r="D1280" s="1" t="s">
        <v>12641</v>
      </c>
      <c r="E1280">
        <v>150502</v>
      </c>
      <c r="F1280" s="1" t="s">
        <v>12663</v>
      </c>
      <c r="G1280">
        <v>150502006</v>
      </c>
      <c r="H1280">
        <v>6</v>
      </c>
      <c r="I1280" s="1" t="s">
        <v>12669</v>
      </c>
      <c r="J1280" s="1" t="s">
        <v>12670</v>
      </c>
      <c r="K1280" s="1" t="s">
        <v>12671</v>
      </c>
      <c r="L1280" s="1" t="s">
        <v>12672</v>
      </c>
      <c r="M1280" s="1" t="s">
        <v>12673</v>
      </c>
      <c r="N1280" s="1">
        <f>+Categorias[[#This Row],[Id_producto]]</f>
        <v>150502</v>
      </c>
      <c r="O1280" s="1">
        <f>+Categorias[[#This Row],[Id_categoría]]</f>
        <v>150502006</v>
      </c>
    </row>
    <row r="1281" spans="1:15" hidden="1" x14ac:dyDescent="0.3">
      <c r="A1281">
        <v>15</v>
      </c>
      <c r="B1281" s="1" t="s">
        <v>12398</v>
      </c>
      <c r="C1281">
        <v>1505</v>
      </c>
      <c r="D1281" s="1" t="s">
        <v>12641</v>
      </c>
      <c r="E1281">
        <v>150502</v>
      </c>
      <c r="F1281" s="1" t="s">
        <v>12663</v>
      </c>
      <c r="G1281">
        <v>150502007</v>
      </c>
      <c r="H1281">
        <v>7</v>
      </c>
      <c r="I1281" s="1" t="s">
        <v>12674</v>
      </c>
      <c r="J1281" s="1" t="s">
        <v>12675</v>
      </c>
      <c r="K1281" s="1" t="s">
        <v>12676</v>
      </c>
      <c r="L1281" s="1" t="s">
        <v>12677</v>
      </c>
      <c r="M1281" s="1" t="s">
        <v>12678</v>
      </c>
      <c r="N1281" s="1">
        <f>+Categorias[[#This Row],[Id_producto]]</f>
        <v>150502</v>
      </c>
      <c r="O1281" s="1">
        <f>+Categorias[[#This Row],[Id_categoría]]</f>
        <v>150502007</v>
      </c>
    </row>
    <row r="1282" spans="1:15" hidden="1" x14ac:dyDescent="0.3">
      <c r="A1282">
        <v>15</v>
      </c>
      <c r="B1282" s="1" t="s">
        <v>12398</v>
      </c>
      <c r="C1282">
        <v>1506</v>
      </c>
      <c r="D1282" s="1" t="s">
        <v>12679</v>
      </c>
      <c r="E1282">
        <v>150603</v>
      </c>
      <c r="F1282" s="1" t="s">
        <v>11774</v>
      </c>
      <c r="G1282">
        <v>150603005</v>
      </c>
      <c r="H1282">
        <v>5</v>
      </c>
      <c r="I1282" s="1" t="s">
        <v>12680</v>
      </c>
      <c r="J1282" s="1" t="s">
        <v>12681</v>
      </c>
      <c r="K1282" s="1" t="s">
        <v>12682</v>
      </c>
      <c r="L1282" s="1" t="s">
        <v>12683</v>
      </c>
      <c r="M1282" s="1" t="s">
        <v>12684</v>
      </c>
      <c r="N1282" s="1">
        <f>+Categorias[[#This Row],[Id_producto]]</f>
        <v>150603</v>
      </c>
      <c r="O1282" s="1">
        <f>+Categorias[[#This Row],[Id_categoría]]</f>
        <v>150603005</v>
      </c>
    </row>
    <row r="1283" spans="1:15" hidden="1" x14ac:dyDescent="0.3">
      <c r="A1283">
        <v>15</v>
      </c>
      <c r="B1283" s="1" t="s">
        <v>12398</v>
      </c>
      <c r="C1283">
        <v>1506</v>
      </c>
      <c r="D1283" s="1" t="s">
        <v>12679</v>
      </c>
      <c r="E1283">
        <v>150603</v>
      </c>
      <c r="F1283" s="1" t="s">
        <v>11774</v>
      </c>
      <c r="G1283">
        <v>150603006</v>
      </c>
      <c r="H1283">
        <v>6</v>
      </c>
      <c r="I1283" s="1" t="s">
        <v>12685</v>
      </c>
      <c r="J1283" s="1" t="s">
        <v>12686</v>
      </c>
      <c r="K1283" s="1" t="s">
        <v>12687</v>
      </c>
      <c r="L1283" s="1" t="s">
        <v>12688</v>
      </c>
      <c r="M1283" s="1" t="s">
        <v>12689</v>
      </c>
      <c r="N1283" s="1">
        <f>+Categorias[[#This Row],[Id_producto]]</f>
        <v>150603</v>
      </c>
      <c r="O1283" s="1">
        <f>+Categorias[[#This Row],[Id_categoría]]</f>
        <v>150603006</v>
      </c>
    </row>
    <row r="1284" spans="1:15" hidden="1" x14ac:dyDescent="0.3">
      <c r="A1284">
        <v>15</v>
      </c>
      <c r="B1284" s="1" t="s">
        <v>12398</v>
      </c>
      <c r="C1284">
        <v>1506</v>
      </c>
      <c r="D1284" s="1" t="s">
        <v>12679</v>
      </c>
      <c r="E1284">
        <v>150603</v>
      </c>
      <c r="F1284" s="1" t="s">
        <v>11774</v>
      </c>
      <c r="G1284">
        <v>150603007</v>
      </c>
      <c r="H1284">
        <v>7</v>
      </c>
      <c r="I1284" s="1" t="s">
        <v>12690</v>
      </c>
      <c r="J1284" s="1" t="s">
        <v>12691</v>
      </c>
      <c r="K1284" s="1" t="s">
        <v>12692</v>
      </c>
      <c r="L1284" s="1" t="s">
        <v>12693</v>
      </c>
      <c r="M1284" s="1" t="s">
        <v>12694</v>
      </c>
      <c r="N1284" s="1">
        <f>+Categorias[[#This Row],[Id_producto]]</f>
        <v>150603</v>
      </c>
      <c r="O1284" s="1">
        <f>+Categorias[[#This Row],[Id_categoría]]</f>
        <v>150603007</v>
      </c>
    </row>
    <row r="1285" spans="1:15" hidden="1" x14ac:dyDescent="0.3">
      <c r="A1285">
        <v>15</v>
      </c>
      <c r="B1285" s="1" t="s">
        <v>12398</v>
      </c>
      <c r="C1285">
        <v>1506</v>
      </c>
      <c r="D1285" s="1" t="s">
        <v>12679</v>
      </c>
      <c r="E1285">
        <v>150603</v>
      </c>
      <c r="F1285" s="1" t="s">
        <v>11774</v>
      </c>
      <c r="G1285">
        <v>150603008</v>
      </c>
      <c r="H1285">
        <v>8</v>
      </c>
      <c r="I1285" s="1" t="s">
        <v>12695</v>
      </c>
      <c r="J1285" s="1" t="s">
        <v>12696</v>
      </c>
      <c r="K1285" s="1" t="s">
        <v>12697</v>
      </c>
      <c r="L1285" s="1" t="s">
        <v>12698</v>
      </c>
      <c r="M1285" s="1" t="s">
        <v>12699</v>
      </c>
      <c r="N1285" s="1">
        <f>+Categorias[[#This Row],[Id_producto]]</f>
        <v>150603</v>
      </c>
      <c r="O1285" s="1">
        <f>+Categorias[[#This Row],[Id_categoría]]</f>
        <v>150603008</v>
      </c>
    </row>
    <row r="1286" spans="1:15" hidden="1" x14ac:dyDescent="0.3">
      <c r="A1286">
        <v>15</v>
      </c>
      <c r="B1286" s="1" t="s">
        <v>12398</v>
      </c>
      <c r="C1286">
        <v>1506</v>
      </c>
      <c r="D1286" s="1" t="s">
        <v>12679</v>
      </c>
      <c r="E1286">
        <v>150603</v>
      </c>
      <c r="F1286" s="1" t="s">
        <v>11774</v>
      </c>
      <c r="G1286">
        <v>150603009</v>
      </c>
      <c r="H1286">
        <v>9</v>
      </c>
      <c r="I1286" s="1" t="s">
        <v>12700</v>
      </c>
      <c r="J1286" s="1" t="s">
        <v>12701</v>
      </c>
      <c r="K1286" s="1" t="s">
        <v>12702</v>
      </c>
      <c r="L1286" s="1" t="s">
        <v>12703</v>
      </c>
      <c r="M1286" s="1" t="s">
        <v>12704</v>
      </c>
      <c r="N1286" s="1">
        <f>+Categorias[[#This Row],[Id_producto]]</f>
        <v>150603</v>
      </c>
      <c r="O1286" s="1">
        <f>+Categorias[[#This Row],[Id_categoría]]</f>
        <v>150603009</v>
      </c>
    </row>
    <row r="1287" spans="1:15" hidden="1" x14ac:dyDescent="0.3">
      <c r="A1287">
        <v>15</v>
      </c>
      <c r="B1287" s="1" t="s">
        <v>12398</v>
      </c>
      <c r="C1287">
        <v>1506</v>
      </c>
      <c r="D1287" s="1" t="s">
        <v>12679</v>
      </c>
      <c r="E1287">
        <v>150604</v>
      </c>
      <c r="F1287" s="1" t="s">
        <v>12705</v>
      </c>
      <c r="G1287">
        <v>150604005</v>
      </c>
      <c r="H1287">
        <v>5</v>
      </c>
      <c r="I1287" s="1" t="s">
        <v>12706</v>
      </c>
      <c r="J1287" s="1" t="s">
        <v>12707</v>
      </c>
      <c r="K1287" s="1" t="s">
        <v>12708</v>
      </c>
      <c r="L1287" s="1" t="s">
        <v>12709</v>
      </c>
      <c r="M1287" s="1" t="s">
        <v>12710</v>
      </c>
      <c r="N1287" s="1">
        <f>+Categorias[[#This Row],[Id_producto]]</f>
        <v>150604</v>
      </c>
      <c r="O1287" s="1">
        <f>+Categorias[[#This Row],[Id_categoría]]</f>
        <v>150604005</v>
      </c>
    </row>
    <row r="1288" spans="1:15" hidden="1" x14ac:dyDescent="0.3">
      <c r="A1288">
        <v>15</v>
      </c>
      <c r="B1288" s="1" t="s">
        <v>12398</v>
      </c>
      <c r="C1288">
        <v>1507</v>
      </c>
      <c r="D1288" s="1" t="s">
        <v>12711</v>
      </c>
      <c r="E1288">
        <v>150702</v>
      </c>
      <c r="F1288" s="1" t="s">
        <v>12712</v>
      </c>
      <c r="G1288">
        <v>150702005</v>
      </c>
      <c r="H1288">
        <v>5</v>
      </c>
      <c r="I1288" s="1" t="s">
        <v>12713</v>
      </c>
      <c r="J1288" s="1" t="s">
        <v>12714</v>
      </c>
      <c r="K1288" s="1" t="s">
        <v>12715</v>
      </c>
      <c r="L1288" s="1" t="s">
        <v>12716</v>
      </c>
      <c r="M1288" s="1" t="s">
        <v>12717</v>
      </c>
      <c r="N1288" s="1">
        <f>+Categorias[[#This Row],[Id_producto]]</f>
        <v>150702</v>
      </c>
      <c r="O1288" s="1">
        <f>+Categorias[[#This Row],[Id_categoría]]</f>
        <v>150702005</v>
      </c>
    </row>
    <row r="1289" spans="1:15" hidden="1" x14ac:dyDescent="0.3">
      <c r="A1289">
        <v>15</v>
      </c>
      <c r="B1289" s="1" t="s">
        <v>12398</v>
      </c>
      <c r="C1289">
        <v>1507</v>
      </c>
      <c r="D1289" s="1" t="s">
        <v>12711</v>
      </c>
      <c r="E1289">
        <v>150702</v>
      </c>
      <c r="F1289" s="1" t="s">
        <v>12712</v>
      </c>
      <c r="G1289">
        <v>150702006</v>
      </c>
      <c r="H1289">
        <v>6</v>
      </c>
      <c r="I1289" s="1" t="s">
        <v>12718</v>
      </c>
      <c r="J1289" s="1" t="s">
        <v>12719</v>
      </c>
      <c r="K1289" s="1" t="s">
        <v>12720</v>
      </c>
      <c r="L1289" s="1" t="s">
        <v>12721</v>
      </c>
      <c r="M1289" s="1" t="s">
        <v>12722</v>
      </c>
      <c r="N1289" s="1">
        <f>+Categorias[[#This Row],[Id_producto]]</f>
        <v>150702</v>
      </c>
      <c r="O1289" s="1">
        <f>+Categorias[[#This Row],[Id_categoría]]</f>
        <v>150702006</v>
      </c>
    </row>
    <row r="1290" spans="1:15" hidden="1" x14ac:dyDescent="0.3">
      <c r="A1290">
        <v>15</v>
      </c>
      <c r="B1290" s="1" t="s">
        <v>12398</v>
      </c>
      <c r="C1290">
        <v>1507</v>
      </c>
      <c r="D1290" s="1" t="s">
        <v>12711</v>
      </c>
      <c r="E1290">
        <v>150702</v>
      </c>
      <c r="F1290" s="1" t="s">
        <v>12712</v>
      </c>
      <c r="G1290">
        <v>150702007</v>
      </c>
      <c r="H1290">
        <v>7</v>
      </c>
      <c r="I1290" s="1" t="s">
        <v>12723</v>
      </c>
      <c r="J1290" s="1" t="s">
        <v>12724</v>
      </c>
      <c r="K1290" s="1" t="s">
        <v>12725</v>
      </c>
      <c r="L1290" s="1" t="s">
        <v>12726</v>
      </c>
      <c r="M1290" s="1" t="s">
        <v>12727</v>
      </c>
      <c r="N1290" s="1">
        <f>+Categorias[[#This Row],[Id_producto]]</f>
        <v>150702</v>
      </c>
      <c r="O1290" s="1">
        <f>+Categorias[[#This Row],[Id_categoría]]</f>
        <v>150702007</v>
      </c>
    </row>
    <row r="1291" spans="1:15" hidden="1" x14ac:dyDescent="0.3">
      <c r="A1291">
        <v>15</v>
      </c>
      <c r="B1291" s="1" t="s">
        <v>12398</v>
      </c>
      <c r="C1291">
        <v>1507</v>
      </c>
      <c r="D1291" s="1" t="s">
        <v>12711</v>
      </c>
      <c r="E1291">
        <v>150702</v>
      </c>
      <c r="F1291" s="1" t="s">
        <v>12712</v>
      </c>
      <c r="G1291">
        <v>150702008</v>
      </c>
      <c r="H1291">
        <v>8</v>
      </c>
      <c r="I1291" s="1" t="s">
        <v>12728</v>
      </c>
      <c r="J1291" s="1" t="s">
        <v>12729</v>
      </c>
      <c r="K1291" s="1" t="s">
        <v>12730</v>
      </c>
      <c r="L1291" s="1" t="s">
        <v>12731</v>
      </c>
      <c r="M1291" s="1" t="s">
        <v>12732</v>
      </c>
      <c r="N1291" s="1">
        <f>+Categorias[[#This Row],[Id_producto]]</f>
        <v>150702</v>
      </c>
      <c r="O1291" s="1">
        <f>+Categorias[[#This Row],[Id_categoría]]</f>
        <v>150702008</v>
      </c>
    </row>
    <row r="1292" spans="1:15" hidden="1" x14ac:dyDescent="0.3">
      <c r="A1292">
        <v>15</v>
      </c>
      <c r="B1292" s="1" t="s">
        <v>12398</v>
      </c>
      <c r="C1292">
        <v>1507</v>
      </c>
      <c r="D1292" s="1" t="s">
        <v>12711</v>
      </c>
      <c r="E1292">
        <v>150702</v>
      </c>
      <c r="F1292" s="1" t="s">
        <v>12712</v>
      </c>
      <c r="G1292">
        <v>150702009</v>
      </c>
      <c r="H1292">
        <v>9</v>
      </c>
      <c r="I1292" s="1" t="s">
        <v>12733</v>
      </c>
      <c r="J1292" s="1" t="s">
        <v>12734</v>
      </c>
      <c r="K1292" s="1" t="s">
        <v>12735</v>
      </c>
      <c r="L1292" s="1" t="s">
        <v>12736</v>
      </c>
      <c r="M1292" s="1" t="s">
        <v>12737</v>
      </c>
      <c r="N1292" s="1">
        <f>+Categorias[[#This Row],[Id_producto]]</f>
        <v>150702</v>
      </c>
      <c r="O1292" s="1">
        <f>+Categorias[[#This Row],[Id_categoría]]</f>
        <v>150702009</v>
      </c>
    </row>
    <row r="1293" spans="1:15" hidden="1" x14ac:dyDescent="0.3">
      <c r="A1293">
        <v>15</v>
      </c>
      <c r="B1293" s="1" t="s">
        <v>12398</v>
      </c>
      <c r="C1293">
        <v>1507</v>
      </c>
      <c r="D1293" s="1" t="s">
        <v>12711</v>
      </c>
      <c r="E1293">
        <v>150702</v>
      </c>
      <c r="F1293" s="1" t="s">
        <v>12712</v>
      </c>
      <c r="G1293">
        <v>150702010</v>
      </c>
      <c r="H1293">
        <v>10</v>
      </c>
      <c r="I1293" s="1" t="s">
        <v>12738</v>
      </c>
      <c r="J1293" s="1" t="s">
        <v>12739</v>
      </c>
      <c r="K1293" s="1" t="s">
        <v>12740</v>
      </c>
      <c r="L1293" s="1" t="s">
        <v>12741</v>
      </c>
      <c r="M1293" s="1" t="s">
        <v>12742</v>
      </c>
      <c r="N1293" s="1">
        <f>+Categorias[[#This Row],[Id_producto]]</f>
        <v>150702</v>
      </c>
      <c r="O1293" s="1">
        <f>+Categorias[[#This Row],[Id_categoría]]</f>
        <v>150702010</v>
      </c>
    </row>
    <row r="1294" spans="1:15" hidden="1" x14ac:dyDescent="0.3">
      <c r="A1294">
        <v>15</v>
      </c>
      <c r="B1294" s="1" t="s">
        <v>12398</v>
      </c>
      <c r="C1294">
        <v>1507</v>
      </c>
      <c r="D1294" s="1" t="s">
        <v>12711</v>
      </c>
      <c r="E1294">
        <v>150702</v>
      </c>
      <c r="F1294" s="1" t="s">
        <v>12712</v>
      </c>
      <c r="G1294">
        <v>150702011</v>
      </c>
      <c r="H1294">
        <v>11</v>
      </c>
      <c r="I1294" s="1" t="s">
        <v>12743</v>
      </c>
      <c r="J1294" s="1" t="s">
        <v>12744</v>
      </c>
      <c r="K1294" s="1" t="s">
        <v>12745</v>
      </c>
      <c r="L1294" s="1" t="s">
        <v>12746</v>
      </c>
      <c r="M1294" s="1" t="s">
        <v>12747</v>
      </c>
      <c r="N1294" s="1">
        <f>+Categorias[[#This Row],[Id_producto]]</f>
        <v>150702</v>
      </c>
      <c r="O1294" s="1">
        <f>+Categorias[[#This Row],[Id_categoría]]</f>
        <v>150702011</v>
      </c>
    </row>
    <row r="1295" spans="1:15" hidden="1" x14ac:dyDescent="0.3">
      <c r="A1295">
        <v>15</v>
      </c>
      <c r="B1295" s="1" t="s">
        <v>12398</v>
      </c>
      <c r="C1295">
        <v>1507</v>
      </c>
      <c r="D1295" s="1" t="s">
        <v>12711</v>
      </c>
      <c r="E1295">
        <v>150702</v>
      </c>
      <c r="F1295" s="1" t="s">
        <v>12712</v>
      </c>
      <c r="G1295">
        <v>150702012</v>
      </c>
      <c r="H1295">
        <v>12</v>
      </c>
      <c r="I1295" s="1" t="s">
        <v>12748</v>
      </c>
      <c r="J1295" s="1" t="s">
        <v>12749</v>
      </c>
      <c r="K1295" s="1" t="s">
        <v>12750</v>
      </c>
      <c r="L1295" s="1" t="s">
        <v>12751</v>
      </c>
      <c r="M1295" s="1" t="s">
        <v>12752</v>
      </c>
      <c r="N1295" s="1">
        <f>+Categorias[[#This Row],[Id_producto]]</f>
        <v>150702</v>
      </c>
      <c r="O1295" s="1">
        <f>+Categorias[[#This Row],[Id_categoría]]</f>
        <v>150702012</v>
      </c>
    </row>
    <row r="1296" spans="1:15" hidden="1" x14ac:dyDescent="0.3">
      <c r="A1296">
        <v>15</v>
      </c>
      <c r="B1296" s="1" t="s">
        <v>12398</v>
      </c>
      <c r="C1296">
        <v>1507</v>
      </c>
      <c r="D1296" s="1" t="s">
        <v>12711</v>
      </c>
      <c r="E1296">
        <v>150703</v>
      </c>
      <c r="F1296" s="1" t="s">
        <v>12753</v>
      </c>
      <c r="G1296">
        <v>150703005</v>
      </c>
      <c r="H1296">
        <v>5</v>
      </c>
      <c r="I1296" s="1" t="s">
        <v>12754</v>
      </c>
      <c r="J1296" s="1" t="s">
        <v>12755</v>
      </c>
      <c r="K1296" s="1" t="s">
        <v>12756</v>
      </c>
      <c r="L1296" s="1" t="s">
        <v>12757</v>
      </c>
      <c r="M1296" s="1" t="s">
        <v>12758</v>
      </c>
      <c r="N1296" s="1">
        <f>+Categorias[[#This Row],[Id_producto]]</f>
        <v>150703</v>
      </c>
      <c r="O1296" s="1">
        <f>+Categorias[[#This Row],[Id_categoría]]</f>
        <v>150703005</v>
      </c>
    </row>
    <row r="1297" spans="1:15" hidden="1" x14ac:dyDescent="0.3">
      <c r="A1297">
        <v>15</v>
      </c>
      <c r="B1297" s="1" t="s">
        <v>12398</v>
      </c>
      <c r="C1297">
        <v>1507</v>
      </c>
      <c r="D1297" s="1" t="s">
        <v>12711</v>
      </c>
      <c r="E1297">
        <v>150703</v>
      </c>
      <c r="F1297" s="1" t="s">
        <v>12753</v>
      </c>
      <c r="G1297">
        <v>150703006</v>
      </c>
      <c r="H1297">
        <v>6</v>
      </c>
      <c r="I1297" s="1" t="s">
        <v>12759</v>
      </c>
      <c r="J1297" s="1" t="s">
        <v>12760</v>
      </c>
      <c r="K1297" s="1" t="s">
        <v>12761</v>
      </c>
      <c r="L1297" s="1" t="s">
        <v>12762</v>
      </c>
      <c r="M1297" s="1" t="s">
        <v>12763</v>
      </c>
      <c r="N1297" s="1">
        <f>+Categorias[[#This Row],[Id_producto]]</f>
        <v>150703</v>
      </c>
      <c r="O1297" s="1">
        <f>+Categorias[[#This Row],[Id_categoría]]</f>
        <v>150703006</v>
      </c>
    </row>
    <row r="1298" spans="1:15" hidden="1" x14ac:dyDescent="0.3">
      <c r="A1298">
        <v>15</v>
      </c>
      <c r="B1298" s="1" t="s">
        <v>12398</v>
      </c>
      <c r="C1298">
        <v>1507</v>
      </c>
      <c r="D1298" s="1" t="s">
        <v>12711</v>
      </c>
      <c r="E1298">
        <v>150703</v>
      </c>
      <c r="F1298" s="1" t="s">
        <v>12753</v>
      </c>
      <c r="G1298">
        <v>150703007</v>
      </c>
      <c r="H1298">
        <v>7</v>
      </c>
      <c r="I1298" s="1" t="s">
        <v>12764</v>
      </c>
      <c r="J1298" s="1" t="s">
        <v>12765</v>
      </c>
      <c r="K1298" s="1" t="s">
        <v>12766</v>
      </c>
      <c r="L1298" s="1" t="s">
        <v>12767</v>
      </c>
      <c r="M1298" s="1" t="s">
        <v>12768</v>
      </c>
      <c r="N1298" s="1">
        <f>+Categorias[[#This Row],[Id_producto]]</f>
        <v>150703</v>
      </c>
      <c r="O1298" s="1">
        <f>+Categorias[[#This Row],[Id_categoría]]</f>
        <v>150703007</v>
      </c>
    </row>
    <row r="1299" spans="1:15" hidden="1" x14ac:dyDescent="0.3">
      <c r="A1299">
        <v>15</v>
      </c>
      <c r="B1299" s="1" t="s">
        <v>12398</v>
      </c>
      <c r="C1299">
        <v>1507</v>
      </c>
      <c r="D1299" s="1" t="s">
        <v>12711</v>
      </c>
      <c r="E1299">
        <v>150703</v>
      </c>
      <c r="F1299" s="1" t="s">
        <v>12753</v>
      </c>
      <c r="G1299">
        <v>150703008</v>
      </c>
      <c r="H1299">
        <v>8</v>
      </c>
      <c r="I1299" s="1" t="s">
        <v>12769</v>
      </c>
      <c r="J1299" s="1" t="s">
        <v>12770</v>
      </c>
      <c r="K1299" s="1" t="s">
        <v>12771</v>
      </c>
      <c r="L1299" s="1" t="s">
        <v>12772</v>
      </c>
      <c r="M1299" s="1" t="s">
        <v>12773</v>
      </c>
      <c r="N1299" s="1">
        <f>+Categorias[[#This Row],[Id_producto]]</f>
        <v>150703</v>
      </c>
      <c r="O1299" s="1">
        <f>+Categorias[[#This Row],[Id_categoría]]</f>
        <v>150703008</v>
      </c>
    </row>
    <row r="1300" spans="1:15" hidden="1" x14ac:dyDescent="0.3">
      <c r="A1300">
        <v>15</v>
      </c>
      <c r="B1300" s="1" t="s">
        <v>12398</v>
      </c>
      <c r="C1300">
        <v>1507</v>
      </c>
      <c r="D1300" s="1" t="s">
        <v>12711</v>
      </c>
      <c r="E1300">
        <v>150703</v>
      </c>
      <c r="F1300" s="1" t="s">
        <v>12753</v>
      </c>
      <c r="G1300">
        <v>150703009</v>
      </c>
      <c r="H1300">
        <v>9</v>
      </c>
      <c r="I1300" s="1" t="s">
        <v>12774</v>
      </c>
      <c r="J1300" s="1" t="s">
        <v>12775</v>
      </c>
      <c r="K1300" s="1" t="s">
        <v>12776</v>
      </c>
      <c r="L1300" s="1" t="s">
        <v>12777</v>
      </c>
      <c r="M1300" s="1" t="s">
        <v>12778</v>
      </c>
      <c r="N1300" s="1">
        <f>+Categorias[[#This Row],[Id_producto]]</f>
        <v>150703</v>
      </c>
      <c r="O1300" s="1">
        <f>+Categorias[[#This Row],[Id_categoría]]</f>
        <v>150703009</v>
      </c>
    </row>
    <row r="1301" spans="1:15" hidden="1" x14ac:dyDescent="0.3">
      <c r="A1301">
        <v>15</v>
      </c>
      <c r="B1301" s="1" t="s">
        <v>12398</v>
      </c>
      <c r="C1301">
        <v>1501</v>
      </c>
      <c r="D1301" s="1" t="s">
        <v>12399</v>
      </c>
      <c r="E1301">
        <v>150101</v>
      </c>
      <c r="F1301" s="1" t="s">
        <v>12400</v>
      </c>
      <c r="G1301">
        <v>150101004</v>
      </c>
      <c r="H1301">
        <v>4</v>
      </c>
      <c r="I1301" s="1" t="s">
        <v>16429</v>
      </c>
      <c r="J1301" s="1" t="s">
        <v>16430</v>
      </c>
      <c r="K1301" s="1" t="s">
        <v>16431</v>
      </c>
      <c r="L1301" s="1" t="s">
        <v>16432</v>
      </c>
      <c r="M1301" s="1" t="s">
        <v>16433</v>
      </c>
      <c r="N1301" s="1">
        <f>+Categorias[[#This Row],[Id_producto]]</f>
        <v>150101</v>
      </c>
      <c r="O1301" s="1">
        <f>+Categorias[[#This Row],[Id_categoría]]</f>
        <v>150101004</v>
      </c>
    </row>
    <row r="1302" spans="1:15" hidden="1" x14ac:dyDescent="0.3">
      <c r="A1302">
        <v>15</v>
      </c>
      <c r="B1302" s="1" t="s">
        <v>12398</v>
      </c>
      <c r="C1302">
        <v>1501</v>
      </c>
      <c r="D1302" s="1" t="s">
        <v>12399</v>
      </c>
      <c r="E1302">
        <v>150102</v>
      </c>
      <c r="F1302" s="1" t="s">
        <v>12416</v>
      </c>
      <c r="G1302">
        <v>150102004</v>
      </c>
      <c r="H1302">
        <v>4</v>
      </c>
      <c r="I1302" s="1" t="s">
        <v>16434</v>
      </c>
      <c r="J1302" s="1" t="s">
        <v>16435</v>
      </c>
      <c r="K1302" s="1" t="s">
        <v>16436</v>
      </c>
      <c r="L1302" s="1" t="s">
        <v>16437</v>
      </c>
      <c r="M1302" s="1" t="s">
        <v>16438</v>
      </c>
      <c r="N1302" s="1">
        <f>+Categorias[[#This Row],[Id_producto]]</f>
        <v>150102</v>
      </c>
      <c r="O1302" s="1">
        <f>+Categorias[[#This Row],[Id_categoría]]</f>
        <v>150102004</v>
      </c>
    </row>
    <row r="1303" spans="1:15" hidden="1" x14ac:dyDescent="0.3">
      <c r="A1303">
        <v>15</v>
      </c>
      <c r="B1303" s="1" t="s">
        <v>12398</v>
      </c>
      <c r="C1303">
        <v>1501</v>
      </c>
      <c r="D1303" s="1" t="s">
        <v>12399</v>
      </c>
      <c r="E1303">
        <v>150104</v>
      </c>
      <c r="F1303" s="1" t="s">
        <v>12477</v>
      </c>
      <c r="G1303">
        <v>150104004</v>
      </c>
      <c r="H1303">
        <v>4</v>
      </c>
      <c r="I1303" s="1" t="s">
        <v>16439</v>
      </c>
      <c r="J1303" s="1" t="s">
        <v>16440</v>
      </c>
      <c r="K1303" s="1" t="s">
        <v>16441</v>
      </c>
      <c r="L1303" s="1" t="s">
        <v>16442</v>
      </c>
      <c r="M1303" s="1" t="s">
        <v>16443</v>
      </c>
      <c r="N1303" s="1">
        <f>+Categorias[[#This Row],[Id_producto]]</f>
        <v>150104</v>
      </c>
      <c r="O1303" s="1">
        <f>+Categorias[[#This Row],[Id_categoría]]</f>
        <v>150104004</v>
      </c>
    </row>
    <row r="1304" spans="1:15" hidden="1" x14ac:dyDescent="0.3">
      <c r="A1304">
        <v>15</v>
      </c>
      <c r="B1304" s="1" t="s">
        <v>12398</v>
      </c>
      <c r="C1304">
        <v>1502</v>
      </c>
      <c r="D1304" s="1" t="s">
        <v>12493</v>
      </c>
      <c r="E1304">
        <v>150201</v>
      </c>
      <c r="F1304" s="1" t="s">
        <v>16444</v>
      </c>
      <c r="G1304">
        <v>150201004</v>
      </c>
      <c r="H1304">
        <v>4</v>
      </c>
      <c r="I1304" s="1" t="s">
        <v>9403</v>
      </c>
      <c r="J1304" s="1" t="s">
        <v>16445</v>
      </c>
      <c r="K1304" s="1" t="s">
        <v>16446</v>
      </c>
      <c r="L1304" s="1" t="s">
        <v>16447</v>
      </c>
      <c r="M1304" s="1" t="s">
        <v>16448</v>
      </c>
      <c r="N1304" s="1">
        <f>+Categorias[[#This Row],[Id_producto]]</f>
        <v>150201</v>
      </c>
      <c r="O1304" s="1">
        <f>+Categorias[[#This Row],[Id_categoría]]</f>
        <v>150201004</v>
      </c>
    </row>
    <row r="1305" spans="1:15" hidden="1" x14ac:dyDescent="0.3">
      <c r="A1305">
        <v>15</v>
      </c>
      <c r="B1305" s="1" t="s">
        <v>12398</v>
      </c>
      <c r="C1305">
        <v>1502</v>
      </c>
      <c r="D1305" s="1" t="s">
        <v>12493</v>
      </c>
      <c r="E1305">
        <v>150202</v>
      </c>
      <c r="F1305" s="1" t="s">
        <v>12494</v>
      </c>
      <c r="G1305">
        <v>150202004</v>
      </c>
      <c r="H1305">
        <v>4</v>
      </c>
      <c r="I1305" s="1" t="s">
        <v>16449</v>
      </c>
      <c r="J1305" s="1" t="s">
        <v>16450</v>
      </c>
      <c r="K1305" s="1" t="s">
        <v>16451</v>
      </c>
      <c r="L1305" s="1" t="s">
        <v>16452</v>
      </c>
      <c r="M1305" s="1" t="s">
        <v>16453</v>
      </c>
      <c r="N1305" s="1">
        <f>+Categorias[[#This Row],[Id_producto]]</f>
        <v>150202</v>
      </c>
      <c r="O1305" s="1">
        <f>+Categorias[[#This Row],[Id_categoría]]</f>
        <v>150202004</v>
      </c>
    </row>
    <row r="1306" spans="1:15" hidden="1" x14ac:dyDescent="0.3">
      <c r="A1306">
        <v>15</v>
      </c>
      <c r="B1306" s="1" t="s">
        <v>12398</v>
      </c>
      <c r="C1306">
        <v>1502</v>
      </c>
      <c r="D1306" s="1" t="s">
        <v>12493</v>
      </c>
      <c r="E1306">
        <v>150203</v>
      </c>
      <c r="F1306" s="1" t="s">
        <v>12545</v>
      </c>
      <c r="G1306">
        <v>150203004</v>
      </c>
      <c r="H1306">
        <v>4</v>
      </c>
      <c r="I1306" s="1" t="s">
        <v>13831</v>
      </c>
      <c r="J1306" s="1" t="s">
        <v>16454</v>
      </c>
      <c r="K1306" s="1" t="s">
        <v>16455</v>
      </c>
      <c r="L1306" s="1" t="s">
        <v>16456</v>
      </c>
      <c r="M1306" s="1" t="s">
        <v>16457</v>
      </c>
      <c r="N1306" s="1">
        <f>+Categorias[[#This Row],[Id_producto]]</f>
        <v>150203</v>
      </c>
      <c r="O1306" s="1">
        <f>+Categorias[[#This Row],[Id_categoría]]</f>
        <v>150203004</v>
      </c>
    </row>
    <row r="1307" spans="1:15" hidden="1" x14ac:dyDescent="0.3">
      <c r="A1307">
        <v>15</v>
      </c>
      <c r="B1307" s="1" t="s">
        <v>12398</v>
      </c>
      <c r="C1307">
        <v>1503</v>
      </c>
      <c r="D1307" s="1" t="s">
        <v>9392</v>
      </c>
      <c r="E1307">
        <v>150301</v>
      </c>
      <c r="F1307" s="1" t="s">
        <v>12556</v>
      </c>
      <c r="G1307">
        <v>150301004</v>
      </c>
      <c r="H1307">
        <v>4</v>
      </c>
      <c r="I1307" s="1" t="s">
        <v>16458</v>
      </c>
      <c r="J1307" s="1" t="s">
        <v>16459</v>
      </c>
      <c r="K1307" s="1" t="s">
        <v>16460</v>
      </c>
      <c r="L1307" s="1" t="s">
        <v>16461</v>
      </c>
      <c r="M1307" s="1" t="s">
        <v>16462</v>
      </c>
      <c r="N1307" s="1">
        <f>+Categorias[[#This Row],[Id_producto]]</f>
        <v>150301</v>
      </c>
      <c r="O1307" s="1">
        <f>+Categorias[[#This Row],[Id_categoría]]</f>
        <v>150301004</v>
      </c>
    </row>
    <row r="1308" spans="1:15" hidden="1" x14ac:dyDescent="0.3">
      <c r="A1308">
        <v>15</v>
      </c>
      <c r="B1308" s="1" t="s">
        <v>12398</v>
      </c>
      <c r="C1308">
        <v>1503</v>
      </c>
      <c r="D1308" s="1" t="s">
        <v>9392</v>
      </c>
      <c r="E1308">
        <v>150302</v>
      </c>
      <c r="F1308" s="1" t="s">
        <v>12567</v>
      </c>
      <c r="G1308">
        <v>150302004</v>
      </c>
      <c r="H1308">
        <v>4</v>
      </c>
      <c r="I1308" s="1" t="s">
        <v>12608</v>
      </c>
      <c r="J1308" s="1" t="s">
        <v>16463</v>
      </c>
      <c r="K1308" s="1" t="s">
        <v>16464</v>
      </c>
      <c r="L1308" s="1" t="s">
        <v>16465</v>
      </c>
      <c r="M1308" s="1" t="s">
        <v>16466</v>
      </c>
      <c r="N1308" s="1">
        <f>+Categorias[[#This Row],[Id_producto]]</f>
        <v>150302</v>
      </c>
      <c r="O1308" s="1">
        <f>+Categorias[[#This Row],[Id_categoría]]</f>
        <v>150302004</v>
      </c>
    </row>
    <row r="1309" spans="1:15" hidden="1" x14ac:dyDescent="0.3">
      <c r="A1309">
        <v>15</v>
      </c>
      <c r="B1309" s="1" t="s">
        <v>12398</v>
      </c>
      <c r="C1309">
        <v>1503</v>
      </c>
      <c r="D1309" s="1" t="s">
        <v>9392</v>
      </c>
      <c r="E1309">
        <v>150303</v>
      </c>
      <c r="F1309" s="1" t="s">
        <v>12598</v>
      </c>
      <c r="G1309">
        <v>150303004</v>
      </c>
      <c r="H1309">
        <v>4</v>
      </c>
      <c r="I1309" s="1" t="s">
        <v>16467</v>
      </c>
      <c r="J1309" s="1" t="s">
        <v>16468</v>
      </c>
      <c r="K1309" s="1" t="s">
        <v>16469</v>
      </c>
      <c r="L1309" s="1" t="s">
        <v>16470</v>
      </c>
      <c r="M1309" s="1" t="s">
        <v>16471</v>
      </c>
      <c r="N1309" s="1">
        <f>+Categorias[[#This Row],[Id_producto]]</f>
        <v>150303</v>
      </c>
      <c r="O1309" s="1">
        <f>+Categorias[[#This Row],[Id_categoría]]</f>
        <v>150303004</v>
      </c>
    </row>
    <row r="1310" spans="1:15" hidden="1" x14ac:dyDescent="0.3">
      <c r="A1310">
        <v>15</v>
      </c>
      <c r="B1310" s="1" t="s">
        <v>12398</v>
      </c>
      <c r="C1310">
        <v>1503</v>
      </c>
      <c r="D1310" s="1" t="s">
        <v>9392</v>
      </c>
      <c r="E1310">
        <v>150304</v>
      </c>
      <c r="F1310" s="1" t="s">
        <v>12613</v>
      </c>
      <c r="G1310">
        <v>150304004</v>
      </c>
      <c r="H1310">
        <v>4</v>
      </c>
      <c r="I1310" s="1" t="s">
        <v>16472</v>
      </c>
      <c r="J1310" s="1" t="s">
        <v>16473</v>
      </c>
      <c r="K1310" s="1" t="s">
        <v>16474</v>
      </c>
      <c r="L1310" s="1" t="s">
        <v>16475</v>
      </c>
      <c r="M1310" s="1" t="s">
        <v>16476</v>
      </c>
      <c r="N1310" s="1">
        <f>+Categorias[[#This Row],[Id_producto]]</f>
        <v>150304</v>
      </c>
      <c r="O1310" s="1">
        <f>+Categorias[[#This Row],[Id_categoría]]</f>
        <v>150304004</v>
      </c>
    </row>
    <row r="1311" spans="1:15" hidden="1" x14ac:dyDescent="0.3">
      <c r="A1311">
        <v>15</v>
      </c>
      <c r="B1311" s="1" t="s">
        <v>12398</v>
      </c>
      <c r="C1311">
        <v>1504</v>
      </c>
      <c r="D1311" s="1" t="s">
        <v>12619</v>
      </c>
      <c r="E1311">
        <v>150401</v>
      </c>
      <c r="F1311" s="1" t="s">
        <v>12620</v>
      </c>
      <c r="G1311">
        <v>150401004</v>
      </c>
      <c r="H1311">
        <v>4</v>
      </c>
      <c r="I1311" s="1" t="s">
        <v>16477</v>
      </c>
      <c r="J1311" s="1" t="s">
        <v>16478</v>
      </c>
      <c r="K1311" s="1" t="s">
        <v>16479</v>
      </c>
      <c r="L1311" s="1" t="s">
        <v>16480</v>
      </c>
      <c r="M1311" s="1" t="s">
        <v>16481</v>
      </c>
      <c r="N1311" s="1">
        <f>+Categorias[[#This Row],[Id_producto]]</f>
        <v>150401</v>
      </c>
      <c r="O1311" s="1">
        <f>+Categorias[[#This Row],[Id_categoría]]</f>
        <v>150401004</v>
      </c>
    </row>
    <row r="1312" spans="1:15" hidden="1" x14ac:dyDescent="0.3">
      <c r="A1312">
        <v>15</v>
      </c>
      <c r="B1312" s="1" t="s">
        <v>12398</v>
      </c>
      <c r="C1312">
        <v>1504</v>
      </c>
      <c r="D1312" s="1" t="s">
        <v>12619</v>
      </c>
      <c r="E1312">
        <v>150402</v>
      </c>
      <c r="F1312" s="1" t="s">
        <v>16482</v>
      </c>
      <c r="G1312">
        <v>150402004</v>
      </c>
      <c r="H1312">
        <v>4</v>
      </c>
      <c r="I1312" s="1" t="s">
        <v>16483</v>
      </c>
      <c r="J1312" s="1" t="s">
        <v>16484</v>
      </c>
      <c r="K1312" s="1" t="s">
        <v>16485</v>
      </c>
      <c r="L1312" s="1" t="s">
        <v>16486</v>
      </c>
      <c r="M1312" s="1" t="s">
        <v>16487</v>
      </c>
      <c r="N1312" s="1">
        <f>+Categorias[[#This Row],[Id_producto]]</f>
        <v>150402</v>
      </c>
      <c r="O1312" s="1">
        <f>+Categorias[[#This Row],[Id_categoría]]</f>
        <v>150402004</v>
      </c>
    </row>
    <row r="1313" spans="1:15" hidden="1" x14ac:dyDescent="0.3">
      <c r="A1313">
        <v>15</v>
      </c>
      <c r="B1313" s="1" t="s">
        <v>12398</v>
      </c>
      <c r="C1313">
        <v>1505</v>
      </c>
      <c r="D1313" s="1" t="s">
        <v>12641</v>
      </c>
      <c r="E1313">
        <v>150501</v>
      </c>
      <c r="F1313" s="1" t="s">
        <v>12642</v>
      </c>
      <c r="G1313">
        <v>150501004</v>
      </c>
      <c r="H1313">
        <v>4</v>
      </c>
      <c r="I1313" s="1" t="s">
        <v>16488</v>
      </c>
      <c r="J1313" s="1" t="s">
        <v>16489</v>
      </c>
      <c r="K1313" s="1" t="s">
        <v>16490</v>
      </c>
      <c r="L1313" s="1" t="s">
        <v>16491</v>
      </c>
      <c r="M1313" s="1" t="s">
        <v>16492</v>
      </c>
      <c r="N1313" s="1">
        <f>+Categorias[[#This Row],[Id_producto]]</f>
        <v>150501</v>
      </c>
      <c r="O1313" s="1">
        <f>+Categorias[[#This Row],[Id_categoría]]</f>
        <v>150501004</v>
      </c>
    </row>
    <row r="1314" spans="1:15" hidden="1" x14ac:dyDescent="0.3">
      <c r="A1314">
        <v>15</v>
      </c>
      <c r="B1314" s="1" t="s">
        <v>12398</v>
      </c>
      <c r="C1314">
        <v>1505</v>
      </c>
      <c r="D1314" s="1" t="s">
        <v>12641</v>
      </c>
      <c r="E1314">
        <v>150502</v>
      </c>
      <c r="F1314" s="1" t="s">
        <v>12663</v>
      </c>
      <c r="G1314">
        <v>150502004</v>
      </c>
      <c r="H1314">
        <v>4</v>
      </c>
      <c r="I1314" s="1" t="s">
        <v>16493</v>
      </c>
      <c r="J1314" s="1" t="s">
        <v>16494</v>
      </c>
      <c r="K1314" s="1" t="s">
        <v>16495</v>
      </c>
      <c r="L1314" s="1" t="s">
        <v>16496</v>
      </c>
      <c r="M1314" s="1" t="s">
        <v>16497</v>
      </c>
      <c r="N1314" s="1">
        <f>+Categorias[[#This Row],[Id_producto]]</f>
        <v>150502</v>
      </c>
      <c r="O1314" s="1">
        <f>+Categorias[[#This Row],[Id_categoría]]</f>
        <v>150502004</v>
      </c>
    </row>
    <row r="1315" spans="1:15" hidden="1" x14ac:dyDescent="0.3">
      <c r="A1315">
        <v>15</v>
      </c>
      <c r="B1315" s="1" t="s">
        <v>12398</v>
      </c>
      <c r="C1315">
        <v>1506</v>
      </c>
      <c r="D1315" s="1" t="s">
        <v>12679</v>
      </c>
      <c r="E1315">
        <v>150601</v>
      </c>
      <c r="F1315" s="1" t="s">
        <v>9362</v>
      </c>
      <c r="G1315">
        <v>150601004</v>
      </c>
      <c r="H1315">
        <v>4</v>
      </c>
      <c r="I1315" s="1" t="s">
        <v>16498</v>
      </c>
      <c r="J1315" s="1" t="s">
        <v>16499</v>
      </c>
      <c r="K1315" s="1" t="s">
        <v>16500</v>
      </c>
      <c r="L1315" s="1" t="s">
        <v>16501</v>
      </c>
      <c r="M1315" s="1" t="s">
        <v>16502</v>
      </c>
      <c r="N1315" s="1">
        <f>+Categorias[[#This Row],[Id_producto]]</f>
        <v>150601</v>
      </c>
      <c r="O1315" s="1">
        <f>+Categorias[[#This Row],[Id_categoría]]</f>
        <v>150601004</v>
      </c>
    </row>
    <row r="1316" spans="1:15" hidden="1" x14ac:dyDescent="0.3">
      <c r="A1316">
        <v>15</v>
      </c>
      <c r="B1316" s="1" t="s">
        <v>12398</v>
      </c>
      <c r="C1316">
        <v>1506</v>
      </c>
      <c r="D1316" s="1" t="s">
        <v>12679</v>
      </c>
      <c r="E1316">
        <v>150602</v>
      </c>
      <c r="F1316" s="1" t="s">
        <v>16503</v>
      </c>
      <c r="G1316">
        <v>150602004</v>
      </c>
      <c r="H1316">
        <v>4</v>
      </c>
      <c r="I1316" s="1" t="s">
        <v>16504</v>
      </c>
      <c r="J1316" s="1" t="s">
        <v>16505</v>
      </c>
      <c r="K1316" s="1" t="s">
        <v>16506</v>
      </c>
      <c r="L1316" s="1" t="s">
        <v>16507</v>
      </c>
      <c r="M1316" s="1" t="s">
        <v>16508</v>
      </c>
      <c r="N1316" s="1">
        <f>+Categorias[[#This Row],[Id_producto]]</f>
        <v>150602</v>
      </c>
      <c r="O1316" s="1">
        <f>+Categorias[[#This Row],[Id_categoría]]</f>
        <v>150602004</v>
      </c>
    </row>
    <row r="1317" spans="1:15" hidden="1" x14ac:dyDescent="0.3">
      <c r="A1317">
        <v>15</v>
      </c>
      <c r="B1317" s="1" t="s">
        <v>12398</v>
      </c>
      <c r="C1317">
        <v>1506</v>
      </c>
      <c r="D1317" s="1" t="s">
        <v>12679</v>
      </c>
      <c r="E1317">
        <v>150603</v>
      </c>
      <c r="F1317" s="1" t="s">
        <v>11774</v>
      </c>
      <c r="G1317">
        <v>150603004</v>
      </c>
      <c r="H1317">
        <v>4</v>
      </c>
      <c r="I1317" s="1" t="s">
        <v>16509</v>
      </c>
      <c r="J1317" s="1" t="s">
        <v>16510</v>
      </c>
      <c r="K1317" s="1" t="s">
        <v>16511</v>
      </c>
      <c r="L1317" s="1" t="s">
        <v>16512</v>
      </c>
      <c r="M1317" s="1" t="s">
        <v>16513</v>
      </c>
      <c r="N1317" s="1">
        <f>+Categorias[[#This Row],[Id_producto]]</f>
        <v>150603</v>
      </c>
      <c r="O1317" s="1">
        <f>+Categorias[[#This Row],[Id_categoría]]</f>
        <v>150603004</v>
      </c>
    </row>
    <row r="1318" spans="1:15" hidden="1" x14ac:dyDescent="0.3">
      <c r="A1318">
        <v>15</v>
      </c>
      <c r="B1318" s="1" t="s">
        <v>12398</v>
      </c>
      <c r="C1318">
        <v>1506</v>
      </c>
      <c r="D1318" s="1" t="s">
        <v>12679</v>
      </c>
      <c r="E1318">
        <v>150604</v>
      </c>
      <c r="F1318" s="1" t="s">
        <v>12705</v>
      </c>
      <c r="G1318">
        <v>150604004</v>
      </c>
      <c r="H1318">
        <v>4</v>
      </c>
      <c r="I1318" s="1" t="s">
        <v>16514</v>
      </c>
      <c r="J1318" s="1" t="s">
        <v>16515</v>
      </c>
      <c r="K1318" s="1" t="s">
        <v>16516</v>
      </c>
      <c r="L1318" s="1" t="s">
        <v>16517</v>
      </c>
      <c r="M1318" s="1" t="s">
        <v>16518</v>
      </c>
      <c r="N1318" s="1">
        <f>+Categorias[[#This Row],[Id_producto]]</f>
        <v>150604</v>
      </c>
      <c r="O1318" s="1">
        <f>+Categorias[[#This Row],[Id_categoría]]</f>
        <v>150604004</v>
      </c>
    </row>
    <row r="1319" spans="1:15" hidden="1" x14ac:dyDescent="0.3">
      <c r="A1319">
        <v>15</v>
      </c>
      <c r="B1319" s="1" t="s">
        <v>12398</v>
      </c>
      <c r="C1319">
        <v>1507</v>
      </c>
      <c r="D1319" s="1" t="s">
        <v>12711</v>
      </c>
      <c r="E1319">
        <v>150702</v>
      </c>
      <c r="F1319" s="1" t="s">
        <v>12712</v>
      </c>
      <c r="G1319">
        <v>150702004</v>
      </c>
      <c r="H1319">
        <v>4</v>
      </c>
      <c r="I1319" s="1" t="s">
        <v>16519</v>
      </c>
      <c r="J1319" s="1" t="s">
        <v>16520</v>
      </c>
      <c r="K1319" s="1" t="s">
        <v>16521</v>
      </c>
      <c r="L1319" s="1" t="s">
        <v>16522</v>
      </c>
      <c r="M1319" s="1" t="s">
        <v>16523</v>
      </c>
      <c r="N1319" s="1">
        <f>+Categorias[[#This Row],[Id_producto]]</f>
        <v>150702</v>
      </c>
      <c r="O1319" s="1">
        <f>+Categorias[[#This Row],[Id_categoría]]</f>
        <v>150702004</v>
      </c>
    </row>
    <row r="1320" spans="1:15" hidden="1" x14ac:dyDescent="0.3">
      <c r="A1320">
        <v>15</v>
      </c>
      <c r="B1320" s="1" t="s">
        <v>12398</v>
      </c>
      <c r="C1320">
        <v>1507</v>
      </c>
      <c r="D1320" s="1" t="s">
        <v>12711</v>
      </c>
      <c r="E1320">
        <v>150703</v>
      </c>
      <c r="F1320" s="1" t="s">
        <v>12753</v>
      </c>
      <c r="G1320">
        <v>150703004</v>
      </c>
      <c r="H1320">
        <v>4</v>
      </c>
      <c r="I1320" s="1" t="s">
        <v>16524</v>
      </c>
      <c r="J1320" s="1" t="s">
        <v>16525</v>
      </c>
      <c r="K1320" s="1" t="s">
        <v>16526</v>
      </c>
      <c r="L1320" s="1" t="s">
        <v>16527</v>
      </c>
      <c r="M1320" s="1" t="s">
        <v>16528</v>
      </c>
      <c r="N1320" s="1">
        <f>+Categorias[[#This Row],[Id_producto]]</f>
        <v>150703</v>
      </c>
      <c r="O1320" s="1">
        <f>+Categorias[[#This Row],[Id_categoría]]</f>
        <v>150703004</v>
      </c>
    </row>
    <row r="1321" spans="1:15" hidden="1" x14ac:dyDescent="0.3">
      <c r="A1321">
        <v>15</v>
      </c>
      <c r="B1321" s="1" t="s">
        <v>12398</v>
      </c>
      <c r="C1321">
        <v>1507</v>
      </c>
      <c r="D1321" s="1" t="s">
        <v>12711</v>
      </c>
      <c r="E1321">
        <v>150704</v>
      </c>
      <c r="F1321" s="1" t="s">
        <v>16529</v>
      </c>
      <c r="G1321">
        <v>150704004</v>
      </c>
      <c r="H1321">
        <v>4</v>
      </c>
      <c r="I1321" s="1" t="s">
        <v>16530</v>
      </c>
      <c r="J1321" s="1" t="s">
        <v>16531</v>
      </c>
      <c r="K1321" s="1" t="s">
        <v>16532</v>
      </c>
      <c r="L1321" s="1" t="s">
        <v>16533</v>
      </c>
      <c r="M1321" s="1" t="s">
        <v>16534</v>
      </c>
      <c r="N1321" s="1">
        <f>+Categorias[[#This Row],[Id_producto]]</f>
        <v>150704</v>
      </c>
      <c r="O1321" s="1">
        <f>+Categorias[[#This Row],[Id_categoría]]</f>
        <v>150704004</v>
      </c>
    </row>
    <row r="1322" spans="1:15" hidden="1" x14ac:dyDescent="0.3">
      <c r="A1322">
        <v>15</v>
      </c>
      <c r="B1322" s="1" t="s">
        <v>12398</v>
      </c>
      <c r="C1322">
        <v>1501</v>
      </c>
      <c r="D1322" s="1" t="s">
        <v>12399</v>
      </c>
      <c r="E1322">
        <v>150101</v>
      </c>
      <c r="F1322" s="1" t="s">
        <v>12400</v>
      </c>
      <c r="G1322">
        <v>150101003</v>
      </c>
      <c r="H1322">
        <v>3</v>
      </c>
      <c r="I1322" s="1" t="s">
        <v>17146</v>
      </c>
      <c r="J1322" s="1" t="s">
        <v>17147</v>
      </c>
      <c r="K1322" s="1" t="s">
        <v>17148</v>
      </c>
      <c r="L1322" s="1" t="s">
        <v>17149</v>
      </c>
      <c r="M1322" s="1" t="s">
        <v>17150</v>
      </c>
      <c r="N1322" s="1">
        <f>+Categorias[[#This Row],[Id_producto]]</f>
        <v>150101</v>
      </c>
      <c r="O1322" s="1">
        <f>+Categorias[[#This Row],[Id_categoría]]</f>
        <v>150101003</v>
      </c>
    </row>
    <row r="1323" spans="1:15" hidden="1" x14ac:dyDescent="0.3">
      <c r="A1323">
        <v>15</v>
      </c>
      <c r="B1323" s="1" t="s">
        <v>12398</v>
      </c>
      <c r="C1323">
        <v>1501</v>
      </c>
      <c r="D1323" s="1" t="s">
        <v>12399</v>
      </c>
      <c r="E1323">
        <v>150102</v>
      </c>
      <c r="F1323" s="1" t="s">
        <v>12416</v>
      </c>
      <c r="G1323">
        <v>150102003</v>
      </c>
      <c r="H1323">
        <v>3</v>
      </c>
      <c r="I1323" s="1" t="s">
        <v>7526</v>
      </c>
      <c r="J1323" s="1" t="s">
        <v>17151</v>
      </c>
      <c r="K1323" s="1" t="s">
        <v>17152</v>
      </c>
      <c r="L1323" s="1" t="s">
        <v>17153</v>
      </c>
      <c r="M1323" s="1" t="s">
        <v>17154</v>
      </c>
      <c r="N1323" s="1">
        <f>+Categorias[[#This Row],[Id_producto]]</f>
        <v>150102</v>
      </c>
      <c r="O1323" s="1">
        <f>+Categorias[[#This Row],[Id_categoría]]</f>
        <v>150102003</v>
      </c>
    </row>
    <row r="1324" spans="1:15" hidden="1" x14ac:dyDescent="0.3">
      <c r="A1324">
        <v>15</v>
      </c>
      <c r="B1324" s="1" t="s">
        <v>12398</v>
      </c>
      <c r="C1324">
        <v>1501</v>
      </c>
      <c r="D1324" s="1" t="s">
        <v>12399</v>
      </c>
      <c r="E1324">
        <v>150104</v>
      </c>
      <c r="F1324" s="1" t="s">
        <v>12477</v>
      </c>
      <c r="G1324">
        <v>150104003</v>
      </c>
      <c r="H1324">
        <v>3</v>
      </c>
      <c r="I1324" s="1" t="s">
        <v>17155</v>
      </c>
      <c r="J1324" s="1" t="s">
        <v>17156</v>
      </c>
      <c r="K1324" s="1" t="s">
        <v>17157</v>
      </c>
      <c r="L1324" s="1" t="s">
        <v>17158</v>
      </c>
      <c r="M1324" s="1" t="s">
        <v>17159</v>
      </c>
      <c r="N1324" s="1">
        <f>+Categorias[[#This Row],[Id_producto]]</f>
        <v>150104</v>
      </c>
      <c r="O1324" s="1">
        <f>+Categorias[[#This Row],[Id_categoría]]</f>
        <v>150104003</v>
      </c>
    </row>
    <row r="1325" spans="1:15" hidden="1" x14ac:dyDescent="0.3">
      <c r="A1325">
        <v>15</v>
      </c>
      <c r="B1325" s="1" t="s">
        <v>12398</v>
      </c>
      <c r="C1325">
        <v>1502</v>
      </c>
      <c r="D1325" s="1" t="s">
        <v>12493</v>
      </c>
      <c r="E1325">
        <v>150201</v>
      </c>
      <c r="F1325" s="1" t="s">
        <v>16444</v>
      </c>
      <c r="G1325">
        <v>150201003</v>
      </c>
      <c r="H1325">
        <v>3</v>
      </c>
      <c r="I1325" s="1" t="s">
        <v>17160</v>
      </c>
      <c r="J1325" s="1" t="s">
        <v>17161</v>
      </c>
      <c r="K1325" s="1" t="s">
        <v>17162</v>
      </c>
      <c r="L1325" s="1" t="s">
        <v>17163</v>
      </c>
      <c r="M1325" s="1" t="s">
        <v>17164</v>
      </c>
      <c r="N1325" s="1">
        <f>+Categorias[[#This Row],[Id_producto]]</f>
        <v>150201</v>
      </c>
      <c r="O1325" s="1">
        <f>+Categorias[[#This Row],[Id_categoría]]</f>
        <v>150201003</v>
      </c>
    </row>
    <row r="1326" spans="1:15" hidden="1" x14ac:dyDescent="0.3">
      <c r="A1326">
        <v>15</v>
      </c>
      <c r="B1326" s="1" t="s">
        <v>12398</v>
      </c>
      <c r="C1326">
        <v>1502</v>
      </c>
      <c r="D1326" s="1" t="s">
        <v>12493</v>
      </c>
      <c r="E1326">
        <v>150202</v>
      </c>
      <c r="F1326" s="1" t="s">
        <v>12494</v>
      </c>
      <c r="G1326">
        <v>150202003</v>
      </c>
      <c r="H1326">
        <v>3</v>
      </c>
      <c r="I1326" s="1" t="s">
        <v>17165</v>
      </c>
      <c r="J1326" s="1" t="s">
        <v>17166</v>
      </c>
      <c r="K1326" s="1" t="s">
        <v>17167</v>
      </c>
      <c r="L1326" s="1" t="s">
        <v>17168</v>
      </c>
      <c r="M1326" s="1" t="s">
        <v>17169</v>
      </c>
      <c r="N1326" s="1">
        <f>+Categorias[[#This Row],[Id_producto]]</f>
        <v>150202</v>
      </c>
      <c r="O1326" s="1">
        <f>+Categorias[[#This Row],[Id_categoría]]</f>
        <v>150202003</v>
      </c>
    </row>
    <row r="1327" spans="1:15" hidden="1" x14ac:dyDescent="0.3">
      <c r="A1327">
        <v>15</v>
      </c>
      <c r="B1327" s="1" t="s">
        <v>12398</v>
      </c>
      <c r="C1327">
        <v>1502</v>
      </c>
      <c r="D1327" s="1" t="s">
        <v>12493</v>
      </c>
      <c r="E1327">
        <v>150203</v>
      </c>
      <c r="F1327" s="1" t="s">
        <v>12545</v>
      </c>
      <c r="G1327">
        <v>150203003</v>
      </c>
      <c r="H1327">
        <v>3</v>
      </c>
      <c r="I1327" s="1" t="s">
        <v>17170</v>
      </c>
      <c r="J1327" s="1" t="s">
        <v>17171</v>
      </c>
      <c r="K1327" s="1" t="s">
        <v>17172</v>
      </c>
      <c r="L1327" s="1" t="s">
        <v>17173</v>
      </c>
      <c r="M1327" s="1" t="s">
        <v>17174</v>
      </c>
      <c r="N1327" s="1">
        <f>+Categorias[[#This Row],[Id_producto]]</f>
        <v>150203</v>
      </c>
      <c r="O1327" s="1">
        <f>+Categorias[[#This Row],[Id_categoría]]</f>
        <v>150203003</v>
      </c>
    </row>
    <row r="1328" spans="1:15" hidden="1" x14ac:dyDescent="0.3">
      <c r="A1328">
        <v>15</v>
      </c>
      <c r="B1328" s="1" t="s">
        <v>12398</v>
      </c>
      <c r="C1328">
        <v>1503</v>
      </c>
      <c r="D1328" s="1" t="s">
        <v>9392</v>
      </c>
      <c r="E1328">
        <v>150301</v>
      </c>
      <c r="F1328" s="1" t="s">
        <v>12556</v>
      </c>
      <c r="G1328">
        <v>150301003</v>
      </c>
      <c r="H1328">
        <v>3</v>
      </c>
      <c r="I1328" s="1" t="s">
        <v>17175</v>
      </c>
      <c r="J1328" s="1" t="s">
        <v>17176</v>
      </c>
      <c r="K1328" s="1" t="s">
        <v>17177</v>
      </c>
      <c r="L1328" s="1" t="s">
        <v>17178</v>
      </c>
      <c r="M1328" s="1" t="s">
        <v>17179</v>
      </c>
      <c r="N1328" s="1">
        <f>+Categorias[[#This Row],[Id_producto]]</f>
        <v>150301</v>
      </c>
      <c r="O1328" s="1">
        <f>+Categorias[[#This Row],[Id_categoría]]</f>
        <v>150301003</v>
      </c>
    </row>
    <row r="1329" spans="1:15" hidden="1" x14ac:dyDescent="0.3">
      <c r="A1329">
        <v>15</v>
      </c>
      <c r="B1329" s="1" t="s">
        <v>12398</v>
      </c>
      <c r="C1329">
        <v>1503</v>
      </c>
      <c r="D1329" s="1" t="s">
        <v>9392</v>
      </c>
      <c r="E1329">
        <v>150302</v>
      </c>
      <c r="F1329" s="1" t="s">
        <v>12567</v>
      </c>
      <c r="G1329">
        <v>150302003</v>
      </c>
      <c r="H1329">
        <v>3</v>
      </c>
      <c r="I1329" s="1" t="s">
        <v>17180</v>
      </c>
      <c r="J1329" s="1" t="s">
        <v>17181</v>
      </c>
      <c r="K1329" s="1" t="s">
        <v>17182</v>
      </c>
      <c r="L1329" s="1" t="s">
        <v>17183</v>
      </c>
      <c r="M1329" s="1" t="s">
        <v>17184</v>
      </c>
      <c r="N1329" s="1">
        <f>+Categorias[[#This Row],[Id_producto]]</f>
        <v>150302</v>
      </c>
      <c r="O1329" s="1">
        <f>+Categorias[[#This Row],[Id_categoría]]</f>
        <v>150302003</v>
      </c>
    </row>
    <row r="1330" spans="1:15" hidden="1" x14ac:dyDescent="0.3">
      <c r="A1330">
        <v>15</v>
      </c>
      <c r="B1330" s="1" t="s">
        <v>12398</v>
      </c>
      <c r="C1330">
        <v>1503</v>
      </c>
      <c r="D1330" s="1" t="s">
        <v>9392</v>
      </c>
      <c r="E1330">
        <v>150303</v>
      </c>
      <c r="F1330" s="1" t="s">
        <v>12598</v>
      </c>
      <c r="G1330">
        <v>150303003</v>
      </c>
      <c r="H1330">
        <v>3</v>
      </c>
      <c r="I1330" s="1" t="s">
        <v>12578</v>
      </c>
      <c r="J1330" s="1" t="s">
        <v>17185</v>
      </c>
      <c r="K1330" s="1" t="s">
        <v>17186</v>
      </c>
      <c r="L1330" s="1" t="s">
        <v>17187</v>
      </c>
      <c r="M1330" s="1" t="s">
        <v>17188</v>
      </c>
      <c r="N1330" s="1">
        <f>+Categorias[[#This Row],[Id_producto]]</f>
        <v>150303</v>
      </c>
      <c r="O1330" s="1">
        <f>+Categorias[[#This Row],[Id_categoría]]</f>
        <v>150303003</v>
      </c>
    </row>
    <row r="1331" spans="1:15" hidden="1" x14ac:dyDescent="0.3">
      <c r="A1331">
        <v>15</v>
      </c>
      <c r="B1331" s="1" t="s">
        <v>12398</v>
      </c>
      <c r="C1331">
        <v>1503</v>
      </c>
      <c r="D1331" s="1" t="s">
        <v>9392</v>
      </c>
      <c r="E1331">
        <v>150304</v>
      </c>
      <c r="F1331" s="1" t="s">
        <v>12613</v>
      </c>
      <c r="G1331">
        <v>150304003</v>
      </c>
      <c r="H1331">
        <v>3</v>
      </c>
      <c r="I1331" s="1" t="s">
        <v>17189</v>
      </c>
      <c r="J1331" s="1" t="s">
        <v>17190</v>
      </c>
      <c r="K1331" s="1" t="s">
        <v>17191</v>
      </c>
      <c r="L1331" s="1" t="s">
        <v>17192</v>
      </c>
      <c r="M1331" s="1" t="s">
        <v>17193</v>
      </c>
      <c r="N1331" s="1">
        <f>+Categorias[[#This Row],[Id_producto]]</f>
        <v>150304</v>
      </c>
      <c r="O1331" s="1">
        <f>+Categorias[[#This Row],[Id_categoría]]</f>
        <v>150304003</v>
      </c>
    </row>
    <row r="1332" spans="1:15" hidden="1" x14ac:dyDescent="0.3">
      <c r="A1332">
        <v>15</v>
      </c>
      <c r="B1332" s="1" t="s">
        <v>12398</v>
      </c>
      <c r="C1332">
        <v>1504</v>
      </c>
      <c r="D1332" s="1" t="s">
        <v>12619</v>
      </c>
      <c r="E1332">
        <v>150401</v>
      </c>
      <c r="F1332" s="1" t="s">
        <v>12620</v>
      </c>
      <c r="G1332">
        <v>150401003</v>
      </c>
      <c r="H1332">
        <v>3</v>
      </c>
      <c r="I1332" s="1" t="s">
        <v>17194</v>
      </c>
      <c r="J1332" s="1" t="s">
        <v>17195</v>
      </c>
      <c r="K1332" s="1" t="s">
        <v>17196</v>
      </c>
      <c r="L1332" s="1" t="s">
        <v>17197</v>
      </c>
      <c r="M1332" s="1" t="s">
        <v>17198</v>
      </c>
      <c r="N1332" s="1">
        <f>+Categorias[[#This Row],[Id_producto]]</f>
        <v>150401</v>
      </c>
      <c r="O1332" s="1">
        <f>+Categorias[[#This Row],[Id_categoría]]</f>
        <v>150401003</v>
      </c>
    </row>
    <row r="1333" spans="1:15" hidden="1" x14ac:dyDescent="0.3">
      <c r="A1333">
        <v>15</v>
      </c>
      <c r="B1333" s="1" t="s">
        <v>12398</v>
      </c>
      <c r="C1333">
        <v>1504</v>
      </c>
      <c r="D1333" s="1" t="s">
        <v>12619</v>
      </c>
      <c r="E1333">
        <v>150402</v>
      </c>
      <c r="F1333" s="1" t="s">
        <v>16482</v>
      </c>
      <c r="G1333">
        <v>150402003</v>
      </c>
      <c r="H1333">
        <v>3</v>
      </c>
      <c r="I1333" s="1" t="s">
        <v>17199</v>
      </c>
      <c r="J1333" s="1" t="s">
        <v>17200</v>
      </c>
      <c r="K1333" s="1" t="s">
        <v>17201</v>
      </c>
      <c r="L1333" s="1" t="s">
        <v>17202</v>
      </c>
      <c r="M1333" s="1" t="s">
        <v>17203</v>
      </c>
      <c r="N1333" s="1">
        <f>+Categorias[[#This Row],[Id_producto]]</f>
        <v>150402</v>
      </c>
      <c r="O1333" s="1">
        <f>+Categorias[[#This Row],[Id_categoría]]</f>
        <v>150402003</v>
      </c>
    </row>
    <row r="1334" spans="1:15" hidden="1" x14ac:dyDescent="0.3">
      <c r="A1334">
        <v>15</v>
      </c>
      <c r="B1334" s="1" t="s">
        <v>12398</v>
      </c>
      <c r="C1334">
        <v>1505</v>
      </c>
      <c r="D1334" s="1" t="s">
        <v>12641</v>
      </c>
      <c r="E1334">
        <v>150501</v>
      </c>
      <c r="F1334" s="1" t="s">
        <v>12642</v>
      </c>
      <c r="G1334">
        <v>150501003</v>
      </c>
      <c r="H1334">
        <v>3</v>
      </c>
      <c r="I1334" s="1" t="s">
        <v>11774</v>
      </c>
      <c r="J1334" s="1" t="s">
        <v>17204</v>
      </c>
      <c r="K1334" s="1" t="s">
        <v>17205</v>
      </c>
      <c r="L1334" s="1" t="s">
        <v>17206</v>
      </c>
      <c r="M1334" s="1" t="s">
        <v>17207</v>
      </c>
      <c r="N1334" s="1">
        <f>+Categorias[[#This Row],[Id_producto]]</f>
        <v>150501</v>
      </c>
      <c r="O1334" s="1">
        <f>+Categorias[[#This Row],[Id_categoría]]</f>
        <v>150501003</v>
      </c>
    </row>
    <row r="1335" spans="1:15" hidden="1" x14ac:dyDescent="0.3">
      <c r="A1335">
        <v>15</v>
      </c>
      <c r="B1335" s="1" t="s">
        <v>12398</v>
      </c>
      <c r="C1335">
        <v>1505</v>
      </c>
      <c r="D1335" s="1" t="s">
        <v>12641</v>
      </c>
      <c r="E1335">
        <v>150502</v>
      </c>
      <c r="F1335" s="1" t="s">
        <v>12663</v>
      </c>
      <c r="G1335">
        <v>150502003</v>
      </c>
      <c r="H1335">
        <v>3</v>
      </c>
      <c r="I1335" s="1" t="s">
        <v>17208</v>
      </c>
      <c r="J1335" s="1" t="s">
        <v>17209</v>
      </c>
      <c r="K1335" s="1" t="s">
        <v>17210</v>
      </c>
      <c r="L1335" s="1" t="s">
        <v>17211</v>
      </c>
      <c r="M1335" s="1" t="s">
        <v>17212</v>
      </c>
      <c r="N1335" s="1">
        <f>+Categorias[[#This Row],[Id_producto]]</f>
        <v>150502</v>
      </c>
      <c r="O1335" s="1">
        <f>+Categorias[[#This Row],[Id_categoría]]</f>
        <v>150502003</v>
      </c>
    </row>
    <row r="1336" spans="1:15" hidden="1" x14ac:dyDescent="0.3">
      <c r="A1336">
        <v>15</v>
      </c>
      <c r="B1336" s="1" t="s">
        <v>12398</v>
      </c>
      <c r="C1336">
        <v>1506</v>
      </c>
      <c r="D1336" s="1" t="s">
        <v>12679</v>
      </c>
      <c r="E1336">
        <v>150601</v>
      </c>
      <c r="F1336" s="1" t="s">
        <v>9362</v>
      </c>
      <c r="G1336">
        <v>150601003</v>
      </c>
      <c r="H1336">
        <v>3</v>
      </c>
      <c r="I1336" s="1" t="s">
        <v>17213</v>
      </c>
      <c r="J1336" s="1" t="s">
        <v>17214</v>
      </c>
      <c r="K1336" s="1" t="s">
        <v>17215</v>
      </c>
      <c r="L1336" s="1" t="s">
        <v>17216</v>
      </c>
      <c r="M1336" s="1" t="s">
        <v>17217</v>
      </c>
      <c r="N1336" s="1">
        <f>+Categorias[[#This Row],[Id_producto]]</f>
        <v>150601</v>
      </c>
      <c r="O1336" s="1">
        <f>+Categorias[[#This Row],[Id_categoría]]</f>
        <v>150601003</v>
      </c>
    </row>
    <row r="1337" spans="1:15" hidden="1" x14ac:dyDescent="0.3">
      <c r="A1337">
        <v>15</v>
      </c>
      <c r="B1337" s="1" t="s">
        <v>12398</v>
      </c>
      <c r="C1337">
        <v>1506</v>
      </c>
      <c r="D1337" s="1" t="s">
        <v>12679</v>
      </c>
      <c r="E1337">
        <v>150602</v>
      </c>
      <c r="F1337" s="1" t="s">
        <v>16503</v>
      </c>
      <c r="G1337">
        <v>150602003</v>
      </c>
      <c r="H1337">
        <v>3</v>
      </c>
      <c r="I1337" s="1" t="s">
        <v>17218</v>
      </c>
      <c r="J1337" s="1" t="s">
        <v>17219</v>
      </c>
      <c r="K1337" s="1" t="s">
        <v>17220</v>
      </c>
      <c r="L1337" s="1" t="s">
        <v>17221</v>
      </c>
      <c r="M1337" s="1" t="s">
        <v>17222</v>
      </c>
      <c r="N1337" s="1">
        <f>+Categorias[[#This Row],[Id_producto]]</f>
        <v>150602</v>
      </c>
      <c r="O1337" s="1">
        <f>+Categorias[[#This Row],[Id_categoría]]</f>
        <v>150602003</v>
      </c>
    </row>
    <row r="1338" spans="1:15" hidden="1" x14ac:dyDescent="0.3">
      <c r="A1338">
        <v>15</v>
      </c>
      <c r="B1338" s="1" t="s">
        <v>12398</v>
      </c>
      <c r="C1338">
        <v>1506</v>
      </c>
      <c r="D1338" s="1" t="s">
        <v>12679</v>
      </c>
      <c r="E1338">
        <v>150603</v>
      </c>
      <c r="F1338" s="1" t="s">
        <v>11774</v>
      </c>
      <c r="G1338">
        <v>150603003</v>
      </c>
      <c r="H1338">
        <v>3</v>
      </c>
      <c r="I1338" s="1" t="s">
        <v>17223</v>
      </c>
      <c r="J1338" s="1" t="s">
        <v>17224</v>
      </c>
      <c r="K1338" s="1" t="s">
        <v>17225</v>
      </c>
      <c r="L1338" s="1" t="s">
        <v>17226</v>
      </c>
      <c r="M1338" s="1" t="s">
        <v>17227</v>
      </c>
      <c r="N1338" s="1">
        <f>+Categorias[[#This Row],[Id_producto]]</f>
        <v>150603</v>
      </c>
      <c r="O1338" s="1">
        <f>+Categorias[[#This Row],[Id_categoría]]</f>
        <v>150603003</v>
      </c>
    </row>
    <row r="1339" spans="1:15" hidden="1" x14ac:dyDescent="0.3">
      <c r="A1339">
        <v>15</v>
      </c>
      <c r="B1339" s="1" t="s">
        <v>12398</v>
      </c>
      <c r="C1339">
        <v>1506</v>
      </c>
      <c r="D1339" s="1" t="s">
        <v>12679</v>
      </c>
      <c r="E1339">
        <v>150604</v>
      </c>
      <c r="F1339" s="1" t="s">
        <v>12705</v>
      </c>
      <c r="G1339">
        <v>150604003</v>
      </c>
      <c r="H1339">
        <v>3</v>
      </c>
      <c r="I1339" s="1" t="s">
        <v>17228</v>
      </c>
      <c r="J1339" s="1" t="s">
        <v>17229</v>
      </c>
      <c r="K1339" s="1" t="s">
        <v>17230</v>
      </c>
      <c r="L1339" s="1" t="s">
        <v>17231</v>
      </c>
      <c r="M1339" s="1" t="s">
        <v>17232</v>
      </c>
      <c r="N1339" s="1">
        <f>+Categorias[[#This Row],[Id_producto]]</f>
        <v>150604</v>
      </c>
      <c r="O1339" s="1">
        <f>+Categorias[[#This Row],[Id_categoría]]</f>
        <v>150604003</v>
      </c>
    </row>
    <row r="1340" spans="1:15" hidden="1" x14ac:dyDescent="0.3">
      <c r="A1340">
        <v>15</v>
      </c>
      <c r="B1340" s="1" t="s">
        <v>12398</v>
      </c>
      <c r="C1340">
        <v>1506</v>
      </c>
      <c r="D1340" s="1" t="s">
        <v>12679</v>
      </c>
      <c r="E1340">
        <v>150605</v>
      </c>
      <c r="F1340" s="1" t="s">
        <v>17233</v>
      </c>
      <c r="G1340">
        <v>150605003</v>
      </c>
      <c r="H1340">
        <v>3</v>
      </c>
      <c r="I1340" s="1" t="s">
        <v>17234</v>
      </c>
      <c r="J1340" s="1" t="s">
        <v>17235</v>
      </c>
      <c r="K1340" s="1" t="s">
        <v>17236</v>
      </c>
      <c r="L1340" s="1" t="s">
        <v>17237</v>
      </c>
      <c r="M1340" s="1" t="s">
        <v>17238</v>
      </c>
      <c r="N1340" s="1">
        <f>+Categorias[[#This Row],[Id_producto]]</f>
        <v>150605</v>
      </c>
      <c r="O1340" s="1">
        <f>+Categorias[[#This Row],[Id_categoría]]</f>
        <v>150605003</v>
      </c>
    </row>
    <row r="1341" spans="1:15" hidden="1" x14ac:dyDescent="0.3">
      <c r="A1341">
        <v>15</v>
      </c>
      <c r="B1341" s="1" t="s">
        <v>12398</v>
      </c>
      <c r="C1341">
        <v>1507</v>
      </c>
      <c r="D1341" s="1" t="s">
        <v>12711</v>
      </c>
      <c r="E1341">
        <v>150701</v>
      </c>
      <c r="F1341" s="1" t="s">
        <v>17239</v>
      </c>
      <c r="G1341">
        <v>150701003</v>
      </c>
      <c r="H1341">
        <v>3</v>
      </c>
      <c r="I1341" s="1" t="s">
        <v>17240</v>
      </c>
      <c r="J1341" s="1" t="s">
        <v>17241</v>
      </c>
      <c r="K1341" s="1" t="s">
        <v>17242</v>
      </c>
      <c r="L1341" s="1" t="s">
        <v>17243</v>
      </c>
      <c r="M1341" s="1" t="s">
        <v>17244</v>
      </c>
      <c r="N1341" s="1">
        <f>+Categorias[[#This Row],[Id_producto]]</f>
        <v>150701</v>
      </c>
      <c r="O1341" s="1">
        <f>+Categorias[[#This Row],[Id_categoría]]</f>
        <v>150701003</v>
      </c>
    </row>
    <row r="1342" spans="1:15" hidden="1" x14ac:dyDescent="0.3">
      <c r="A1342">
        <v>15</v>
      </c>
      <c r="B1342" s="1" t="s">
        <v>12398</v>
      </c>
      <c r="C1342">
        <v>1507</v>
      </c>
      <c r="D1342" s="1" t="s">
        <v>12711</v>
      </c>
      <c r="E1342">
        <v>150702</v>
      </c>
      <c r="F1342" s="1" t="s">
        <v>12712</v>
      </c>
      <c r="G1342">
        <v>150702003</v>
      </c>
      <c r="H1342">
        <v>3</v>
      </c>
      <c r="I1342" s="1" t="s">
        <v>17245</v>
      </c>
      <c r="J1342" s="1" t="s">
        <v>17246</v>
      </c>
      <c r="K1342" s="1" t="s">
        <v>17247</v>
      </c>
      <c r="L1342" s="1" t="s">
        <v>17248</v>
      </c>
      <c r="M1342" s="1" t="s">
        <v>17249</v>
      </c>
      <c r="N1342" s="1">
        <f>+Categorias[[#This Row],[Id_producto]]</f>
        <v>150702</v>
      </c>
      <c r="O1342" s="1">
        <f>+Categorias[[#This Row],[Id_categoría]]</f>
        <v>150702003</v>
      </c>
    </row>
    <row r="1343" spans="1:15" hidden="1" x14ac:dyDescent="0.3">
      <c r="A1343">
        <v>15</v>
      </c>
      <c r="B1343" s="1" t="s">
        <v>12398</v>
      </c>
      <c r="C1343">
        <v>1507</v>
      </c>
      <c r="D1343" s="1" t="s">
        <v>12711</v>
      </c>
      <c r="E1343">
        <v>150703</v>
      </c>
      <c r="F1343" s="1" t="s">
        <v>12753</v>
      </c>
      <c r="G1343">
        <v>150703003</v>
      </c>
      <c r="H1343">
        <v>3</v>
      </c>
      <c r="I1343" s="1" t="s">
        <v>17250</v>
      </c>
      <c r="J1343" s="1" t="s">
        <v>17251</v>
      </c>
      <c r="K1343" s="1" t="s">
        <v>17252</v>
      </c>
      <c r="L1343" s="1" t="s">
        <v>17253</v>
      </c>
      <c r="M1343" s="1" t="s">
        <v>17254</v>
      </c>
      <c r="N1343" s="1">
        <f>+Categorias[[#This Row],[Id_producto]]</f>
        <v>150703</v>
      </c>
      <c r="O1343" s="1">
        <f>+Categorias[[#This Row],[Id_categoría]]</f>
        <v>150703003</v>
      </c>
    </row>
    <row r="1344" spans="1:15" hidden="1" x14ac:dyDescent="0.3">
      <c r="A1344">
        <v>15</v>
      </c>
      <c r="B1344" s="1" t="s">
        <v>12398</v>
      </c>
      <c r="C1344">
        <v>1507</v>
      </c>
      <c r="D1344" s="1" t="s">
        <v>12711</v>
      </c>
      <c r="E1344">
        <v>150704</v>
      </c>
      <c r="F1344" s="1" t="s">
        <v>16529</v>
      </c>
      <c r="G1344">
        <v>150704003</v>
      </c>
      <c r="H1344">
        <v>3</v>
      </c>
      <c r="I1344" s="1" t="s">
        <v>17255</v>
      </c>
      <c r="J1344" s="1" t="s">
        <v>17256</v>
      </c>
      <c r="K1344" s="1" t="s">
        <v>17257</v>
      </c>
      <c r="L1344" s="1" t="s">
        <v>17258</v>
      </c>
      <c r="M1344" s="1" t="s">
        <v>17259</v>
      </c>
      <c r="N1344" s="1">
        <f>+Categorias[[#This Row],[Id_producto]]</f>
        <v>150704</v>
      </c>
      <c r="O1344" s="1">
        <f>+Categorias[[#This Row],[Id_categoría]]</f>
        <v>150704003</v>
      </c>
    </row>
    <row r="1345" spans="1:15" hidden="1" x14ac:dyDescent="0.3">
      <c r="A1345">
        <v>15</v>
      </c>
      <c r="B1345" s="1" t="s">
        <v>12398</v>
      </c>
      <c r="C1345">
        <v>1501</v>
      </c>
      <c r="D1345" s="1" t="s">
        <v>12399</v>
      </c>
      <c r="E1345">
        <v>150101</v>
      </c>
      <c r="F1345" s="1" t="s">
        <v>12400</v>
      </c>
      <c r="G1345">
        <v>150101002</v>
      </c>
      <c r="H1345">
        <v>2</v>
      </c>
      <c r="I1345" s="1" t="s">
        <v>17849</v>
      </c>
      <c r="J1345" s="1" t="s">
        <v>17850</v>
      </c>
      <c r="K1345" s="1" t="s">
        <v>17851</v>
      </c>
      <c r="L1345" s="1" t="s">
        <v>17852</v>
      </c>
      <c r="M1345" s="1" t="s">
        <v>17853</v>
      </c>
      <c r="N1345" s="1">
        <f>+Categorias[[#This Row],[Id_producto]]</f>
        <v>150101</v>
      </c>
      <c r="O1345" s="1">
        <f>+Categorias[[#This Row],[Id_categoría]]</f>
        <v>150101002</v>
      </c>
    </row>
    <row r="1346" spans="1:15" hidden="1" x14ac:dyDescent="0.3">
      <c r="A1346">
        <v>15</v>
      </c>
      <c r="B1346" s="1" t="s">
        <v>12398</v>
      </c>
      <c r="C1346">
        <v>1501</v>
      </c>
      <c r="D1346" s="1" t="s">
        <v>12399</v>
      </c>
      <c r="E1346">
        <v>150102</v>
      </c>
      <c r="F1346" s="1" t="s">
        <v>12416</v>
      </c>
      <c r="G1346">
        <v>150102002</v>
      </c>
      <c r="H1346">
        <v>2</v>
      </c>
      <c r="I1346" s="1" t="s">
        <v>14204</v>
      </c>
      <c r="J1346" s="1" t="s">
        <v>17854</v>
      </c>
      <c r="K1346" s="1" t="s">
        <v>17855</v>
      </c>
      <c r="L1346" s="1" t="s">
        <v>17856</v>
      </c>
      <c r="M1346" s="1" t="s">
        <v>17857</v>
      </c>
      <c r="N1346" s="1">
        <f>+Categorias[[#This Row],[Id_producto]]</f>
        <v>150102</v>
      </c>
      <c r="O1346" s="1">
        <f>+Categorias[[#This Row],[Id_categoría]]</f>
        <v>150102002</v>
      </c>
    </row>
    <row r="1347" spans="1:15" hidden="1" x14ac:dyDescent="0.3">
      <c r="A1347">
        <v>15</v>
      </c>
      <c r="B1347" s="1" t="s">
        <v>12398</v>
      </c>
      <c r="C1347">
        <v>1501</v>
      </c>
      <c r="D1347" s="1" t="s">
        <v>12399</v>
      </c>
      <c r="E1347">
        <v>150103</v>
      </c>
      <c r="F1347" s="1" t="s">
        <v>17858</v>
      </c>
      <c r="G1347">
        <v>150103002</v>
      </c>
      <c r="H1347">
        <v>2</v>
      </c>
      <c r="I1347" s="1" t="s">
        <v>17859</v>
      </c>
      <c r="J1347" s="1" t="s">
        <v>17860</v>
      </c>
      <c r="K1347" s="1" t="s">
        <v>17861</v>
      </c>
      <c r="L1347" s="1" t="s">
        <v>17862</v>
      </c>
      <c r="M1347" s="1" t="s">
        <v>17863</v>
      </c>
      <c r="N1347" s="1">
        <f>+Categorias[[#This Row],[Id_producto]]</f>
        <v>150103</v>
      </c>
      <c r="O1347" s="1">
        <f>+Categorias[[#This Row],[Id_categoría]]</f>
        <v>150103002</v>
      </c>
    </row>
    <row r="1348" spans="1:15" hidden="1" x14ac:dyDescent="0.3">
      <c r="A1348">
        <v>15</v>
      </c>
      <c r="B1348" s="1" t="s">
        <v>12398</v>
      </c>
      <c r="C1348">
        <v>1501</v>
      </c>
      <c r="D1348" s="1" t="s">
        <v>12399</v>
      </c>
      <c r="E1348">
        <v>150104</v>
      </c>
      <c r="F1348" s="1" t="s">
        <v>12477</v>
      </c>
      <c r="G1348">
        <v>150104002</v>
      </c>
      <c r="H1348">
        <v>2</v>
      </c>
      <c r="I1348" s="1" t="s">
        <v>17864</v>
      </c>
      <c r="J1348" s="1" t="s">
        <v>17865</v>
      </c>
      <c r="K1348" s="1" t="s">
        <v>17866</v>
      </c>
      <c r="L1348" s="1" t="s">
        <v>17867</v>
      </c>
      <c r="M1348" s="1" t="s">
        <v>17868</v>
      </c>
      <c r="N1348" s="1">
        <f>+Categorias[[#This Row],[Id_producto]]</f>
        <v>150104</v>
      </c>
      <c r="O1348" s="1">
        <f>+Categorias[[#This Row],[Id_categoría]]</f>
        <v>150104002</v>
      </c>
    </row>
    <row r="1349" spans="1:15" hidden="1" x14ac:dyDescent="0.3">
      <c r="A1349">
        <v>15</v>
      </c>
      <c r="B1349" s="1" t="s">
        <v>12398</v>
      </c>
      <c r="C1349">
        <v>1502</v>
      </c>
      <c r="D1349" s="1" t="s">
        <v>12493</v>
      </c>
      <c r="E1349">
        <v>150201</v>
      </c>
      <c r="F1349" s="1" t="s">
        <v>16444</v>
      </c>
      <c r="G1349">
        <v>150201002</v>
      </c>
      <c r="H1349">
        <v>2</v>
      </c>
      <c r="I1349" s="1" t="s">
        <v>17869</v>
      </c>
      <c r="J1349" s="1" t="s">
        <v>17870</v>
      </c>
      <c r="K1349" s="1" t="s">
        <v>17871</v>
      </c>
      <c r="L1349" s="1" t="s">
        <v>17872</v>
      </c>
      <c r="M1349" s="1" t="s">
        <v>17873</v>
      </c>
      <c r="N1349" s="1">
        <f>+Categorias[[#This Row],[Id_producto]]</f>
        <v>150201</v>
      </c>
      <c r="O1349" s="1">
        <f>+Categorias[[#This Row],[Id_categoría]]</f>
        <v>150201002</v>
      </c>
    </row>
    <row r="1350" spans="1:15" hidden="1" x14ac:dyDescent="0.3">
      <c r="A1350">
        <v>15</v>
      </c>
      <c r="B1350" s="1" t="s">
        <v>12398</v>
      </c>
      <c r="C1350">
        <v>1502</v>
      </c>
      <c r="D1350" s="1" t="s">
        <v>12493</v>
      </c>
      <c r="E1350">
        <v>150202</v>
      </c>
      <c r="F1350" s="1" t="s">
        <v>12494</v>
      </c>
      <c r="G1350">
        <v>150202002</v>
      </c>
      <c r="H1350">
        <v>2</v>
      </c>
      <c r="I1350" s="1" t="s">
        <v>17874</v>
      </c>
      <c r="J1350" s="1" t="s">
        <v>17875</v>
      </c>
      <c r="K1350" s="1" t="s">
        <v>17876</v>
      </c>
      <c r="L1350" s="1" t="s">
        <v>17877</v>
      </c>
      <c r="M1350" s="1" t="s">
        <v>17878</v>
      </c>
      <c r="N1350" s="1">
        <f>+Categorias[[#This Row],[Id_producto]]</f>
        <v>150202</v>
      </c>
      <c r="O1350" s="1">
        <f>+Categorias[[#This Row],[Id_categoría]]</f>
        <v>150202002</v>
      </c>
    </row>
    <row r="1351" spans="1:15" hidden="1" x14ac:dyDescent="0.3">
      <c r="A1351">
        <v>15</v>
      </c>
      <c r="B1351" s="1" t="s">
        <v>12398</v>
      </c>
      <c r="C1351">
        <v>1502</v>
      </c>
      <c r="D1351" s="1" t="s">
        <v>12493</v>
      </c>
      <c r="E1351">
        <v>150203</v>
      </c>
      <c r="F1351" s="1" t="s">
        <v>12545</v>
      </c>
      <c r="G1351">
        <v>150203002</v>
      </c>
      <c r="H1351">
        <v>2</v>
      </c>
      <c r="I1351" s="1" t="s">
        <v>17879</v>
      </c>
      <c r="J1351" s="1" t="s">
        <v>17880</v>
      </c>
      <c r="K1351" s="1" t="s">
        <v>17881</v>
      </c>
      <c r="L1351" s="1" t="s">
        <v>17882</v>
      </c>
      <c r="M1351" s="1" t="s">
        <v>17883</v>
      </c>
      <c r="N1351" s="1">
        <f>+Categorias[[#This Row],[Id_producto]]</f>
        <v>150203</v>
      </c>
      <c r="O1351" s="1">
        <f>+Categorias[[#This Row],[Id_categoría]]</f>
        <v>150203002</v>
      </c>
    </row>
    <row r="1352" spans="1:15" hidden="1" x14ac:dyDescent="0.3">
      <c r="A1352">
        <v>15</v>
      </c>
      <c r="B1352" s="1" t="s">
        <v>12398</v>
      </c>
      <c r="C1352">
        <v>1503</v>
      </c>
      <c r="D1352" s="1" t="s">
        <v>9392</v>
      </c>
      <c r="E1352">
        <v>150301</v>
      </c>
      <c r="F1352" s="1" t="s">
        <v>12556</v>
      </c>
      <c r="G1352">
        <v>150301002</v>
      </c>
      <c r="H1352">
        <v>2</v>
      </c>
      <c r="I1352" s="1" t="s">
        <v>12608</v>
      </c>
      <c r="J1352" s="1" t="s">
        <v>17884</v>
      </c>
      <c r="K1352" s="1" t="s">
        <v>17885</v>
      </c>
      <c r="L1352" s="1" t="s">
        <v>17886</v>
      </c>
      <c r="M1352" s="1" t="s">
        <v>17887</v>
      </c>
      <c r="N1352" s="1">
        <f>+Categorias[[#This Row],[Id_producto]]</f>
        <v>150301</v>
      </c>
      <c r="O1352" s="1">
        <f>+Categorias[[#This Row],[Id_categoría]]</f>
        <v>150301002</v>
      </c>
    </row>
    <row r="1353" spans="1:15" hidden="1" x14ac:dyDescent="0.3">
      <c r="A1353">
        <v>15</v>
      </c>
      <c r="B1353" s="1" t="s">
        <v>12398</v>
      </c>
      <c r="C1353">
        <v>1503</v>
      </c>
      <c r="D1353" s="1" t="s">
        <v>9392</v>
      </c>
      <c r="E1353">
        <v>150302</v>
      </c>
      <c r="F1353" s="1" t="s">
        <v>12567</v>
      </c>
      <c r="G1353">
        <v>150302002</v>
      </c>
      <c r="H1353">
        <v>2</v>
      </c>
      <c r="I1353" s="1" t="s">
        <v>17888</v>
      </c>
      <c r="J1353" s="1" t="s">
        <v>17889</v>
      </c>
      <c r="K1353" s="1" t="s">
        <v>17890</v>
      </c>
      <c r="L1353" s="1" t="s">
        <v>17891</v>
      </c>
      <c r="M1353" s="1" t="s">
        <v>17892</v>
      </c>
      <c r="N1353" s="1">
        <f>+Categorias[[#This Row],[Id_producto]]</f>
        <v>150302</v>
      </c>
      <c r="O1353" s="1">
        <f>+Categorias[[#This Row],[Id_categoría]]</f>
        <v>150302002</v>
      </c>
    </row>
    <row r="1354" spans="1:15" hidden="1" x14ac:dyDescent="0.3">
      <c r="A1354">
        <v>15</v>
      </c>
      <c r="B1354" s="1" t="s">
        <v>12398</v>
      </c>
      <c r="C1354">
        <v>1503</v>
      </c>
      <c r="D1354" s="1" t="s">
        <v>9392</v>
      </c>
      <c r="E1354">
        <v>150303</v>
      </c>
      <c r="F1354" s="1" t="s">
        <v>12598</v>
      </c>
      <c r="G1354">
        <v>150303002</v>
      </c>
      <c r="H1354">
        <v>2</v>
      </c>
      <c r="I1354" s="1" t="s">
        <v>12568</v>
      </c>
      <c r="J1354" s="1" t="s">
        <v>17893</v>
      </c>
      <c r="K1354" s="1" t="s">
        <v>17894</v>
      </c>
      <c r="L1354" s="1" t="s">
        <v>17895</v>
      </c>
      <c r="M1354" s="1" t="s">
        <v>17896</v>
      </c>
      <c r="N1354" s="1">
        <f>+Categorias[[#This Row],[Id_producto]]</f>
        <v>150303</v>
      </c>
      <c r="O1354" s="1">
        <f>+Categorias[[#This Row],[Id_categoría]]</f>
        <v>150303002</v>
      </c>
    </row>
    <row r="1355" spans="1:15" hidden="1" x14ac:dyDescent="0.3">
      <c r="A1355">
        <v>15</v>
      </c>
      <c r="B1355" s="1" t="s">
        <v>12398</v>
      </c>
      <c r="C1355">
        <v>1503</v>
      </c>
      <c r="D1355" s="1" t="s">
        <v>9392</v>
      </c>
      <c r="E1355">
        <v>150304</v>
      </c>
      <c r="F1355" s="1" t="s">
        <v>12613</v>
      </c>
      <c r="G1355">
        <v>150304002</v>
      </c>
      <c r="H1355">
        <v>2</v>
      </c>
      <c r="I1355" s="1" t="s">
        <v>17897</v>
      </c>
      <c r="J1355" s="1" t="s">
        <v>17898</v>
      </c>
      <c r="K1355" s="1" t="s">
        <v>17899</v>
      </c>
      <c r="L1355" s="1" t="s">
        <v>17900</v>
      </c>
      <c r="M1355" s="1" t="s">
        <v>17901</v>
      </c>
      <c r="N1355" s="1">
        <f>+Categorias[[#This Row],[Id_producto]]</f>
        <v>150304</v>
      </c>
      <c r="O1355" s="1">
        <f>+Categorias[[#This Row],[Id_categoría]]</f>
        <v>150304002</v>
      </c>
    </row>
    <row r="1356" spans="1:15" hidden="1" x14ac:dyDescent="0.3">
      <c r="A1356">
        <v>15</v>
      </c>
      <c r="B1356" s="1" t="s">
        <v>12398</v>
      </c>
      <c r="C1356">
        <v>1504</v>
      </c>
      <c r="D1356" s="1" t="s">
        <v>12619</v>
      </c>
      <c r="E1356">
        <v>150401</v>
      </c>
      <c r="F1356" s="1" t="s">
        <v>12620</v>
      </c>
      <c r="G1356">
        <v>150401002</v>
      </c>
      <c r="H1356">
        <v>2</v>
      </c>
      <c r="I1356" s="1" t="s">
        <v>17902</v>
      </c>
      <c r="J1356" s="1" t="s">
        <v>17903</v>
      </c>
      <c r="K1356" s="1" t="s">
        <v>17904</v>
      </c>
      <c r="L1356" s="1" t="s">
        <v>17905</v>
      </c>
      <c r="M1356" s="1" t="s">
        <v>17906</v>
      </c>
      <c r="N1356" s="1">
        <f>+Categorias[[#This Row],[Id_producto]]</f>
        <v>150401</v>
      </c>
      <c r="O1356" s="1">
        <f>+Categorias[[#This Row],[Id_categoría]]</f>
        <v>150401002</v>
      </c>
    </row>
    <row r="1357" spans="1:15" hidden="1" x14ac:dyDescent="0.3">
      <c r="A1357">
        <v>15</v>
      </c>
      <c r="B1357" s="1" t="s">
        <v>12398</v>
      </c>
      <c r="C1357">
        <v>1504</v>
      </c>
      <c r="D1357" s="1" t="s">
        <v>12619</v>
      </c>
      <c r="E1357">
        <v>150402</v>
      </c>
      <c r="F1357" s="1" t="s">
        <v>16482</v>
      </c>
      <c r="G1357">
        <v>150402002</v>
      </c>
      <c r="H1357">
        <v>2</v>
      </c>
      <c r="I1357" s="1" t="s">
        <v>17907</v>
      </c>
      <c r="J1357" s="1" t="s">
        <v>17908</v>
      </c>
      <c r="K1357" s="1" t="s">
        <v>17909</v>
      </c>
      <c r="L1357" s="1" t="s">
        <v>17910</v>
      </c>
      <c r="M1357" s="1" t="s">
        <v>17911</v>
      </c>
      <c r="N1357" s="1">
        <f>+Categorias[[#This Row],[Id_producto]]</f>
        <v>150402</v>
      </c>
      <c r="O1357" s="1">
        <f>+Categorias[[#This Row],[Id_categoría]]</f>
        <v>150402002</v>
      </c>
    </row>
    <row r="1358" spans="1:15" hidden="1" x14ac:dyDescent="0.3">
      <c r="A1358">
        <v>15</v>
      </c>
      <c r="B1358" s="1" t="s">
        <v>12398</v>
      </c>
      <c r="C1358">
        <v>1505</v>
      </c>
      <c r="D1358" s="1" t="s">
        <v>12641</v>
      </c>
      <c r="E1358">
        <v>150501</v>
      </c>
      <c r="F1358" s="1" t="s">
        <v>12642</v>
      </c>
      <c r="G1358">
        <v>150501002</v>
      </c>
      <c r="H1358">
        <v>2</v>
      </c>
      <c r="I1358" s="1" t="s">
        <v>17912</v>
      </c>
      <c r="J1358" s="1" t="s">
        <v>17913</v>
      </c>
      <c r="K1358" s="1" t="s">
        <v>17914</v>
      </c>
      <c r="L1358" s="1" t="s">
        <v>17915</v>
      </c>
      <c r="M1358" s="1" t="s">
        <v>17916</v>
      </c>
      <c r="N1358" s="1">
        <f>+Categorias[[#This Row],[Id_producto]]</f>
        <v>150501</v>
      </c>
      <c r="O1358" s="1">
        <f>+Categorias[[#This Row],[Id_categoría]]</f>
        <v>150501002</v>
      </c>
    </row>
    <row r="1359" spans="1:15" hidden="1" x14ac:dyDescent="0.3">
      <c r="A1359">
        <v>15</v>
      </c>
      <c r="B1359" s="1" t="s">
        <v>12398</v>
      </c>
      <c r="C1359">
        <v>1505</v>
      </c>
      <c r="D1359" s="1" t="s">
        <v>12641</v>
      </c>
      <c r="E1359">
        <v>150502</v>
      </c>
      <c r="F1359" s="1" t="s">
        <v>12663</v>
      </c>
      <c r="G1359">
        <v>150502002</v>
      </c>
      <c r="H1359">
        <v>2</v>
      </c>
      <c r="I1359" s="1" t="s">
        <v>17917</v>
      </c>
      <c r="J1359" s="1" t="s">
        <v>17918</v>
      </c>
      <c r="K1359" s="1" t="s">
        <v>17919</v>
      </c>
      <c r="L1359" s="1" t="s">
        <v>17920</v>
      </c>
      <c r="M1359" s="1" t="s">
        <v>17921</v>
      </c>
      <c r="N1359" s="1">
        <f>+Categorias[[#This Row],[Id_producto]]</f>
        <v>150502</v>
      </c>
      <c r="O1359" s="1">
        <f>+Categorias[[#This Row],[Id_categoría]]</f>
        <v>150502002</v>
      </c>
    </row>
    <row r="1360" spans="1:15" hidden="1" x14ac:dyDescent="0.3">
      <c r="A1360">
        <v>15</v>
      </c>
      <c r="B1360" s="1" t="s">
        <v>12398</v>
      </c>
      <c r="C1360">
        <v>1506</v>
      </c>
      <c r="D1360" s="1" t="s">
        <v>12679</v>
      </c>
      <c r="E1360">
        <v>150601</v>
      </c>
      <c r="F1360" s="1" t="s">
        <v>9362</v>
      </c>
      <c r="G1360">
        <v>150601002</v>
      </c>
      <c r="H1360">
        <v>2</v>
      </c>
      <c r="I1360" s="1" t="s">
        <v>17922</v>
      </c>
      <c r="J1360" s="1" t="s">
        <v>17923</v>
      </c>
      <c r="K1360" s="1" t="s">
        <v>17924</v>
      </c>
      <c r="L1360" s="1" t="s">
        <v>17925</v>
      </c>
      <c r="M1360" s="1" t="s">
        <v>17926</v>
      </c>
      <c r="N1360" s="1">
        <f>+Categorias[[#This Row],[Id_producto]]</f>
        <v>150601</v>
      </c>
      <c r="O1360" s="1">
        <f>+Categorias[[#This Row],[Id_categoría]]</f>
        <v>150601002</v>
      </c>
    </row>
    <row r="1361" spans="1:15" hidden="1" x14ac:dyDescent="0.3">
      <c r="A1361">
        <v>15</v>
      </c>
      <c r="B1361" s="1" t="s">
        <v>12398</v>
      </c>
      <c r="C1361">
        <v>1506</v>
      </c>
      <c r="D1361" s="1" t="s">
        <v>12679</v>
      </c>
      <c r="E1361">
        <v>150602</v>
      </c>
      <c r="F1361" s="1" t="s">
        <v>16503</v>
      </c>
      <c r="G1361">
        <v>150602002</v>
      </c>
      <c r="H1361">
        <v>2</v>
      </c>
      <c r="I1361" s="1" t="s">
        <v>17927</v>
      </c>
      <c r="J1361" s="1" t="s">
        <v>17928</v>
      </c>
      <c r="K1361" s="1" t="s">
        <v>17929</v>
      </c>
      <c r="L1361" s="1" t="s">
        <v>17930</v>
      </c>
      <c r="M1361" s="1" t="s">
        <v>17931</v>
      </c>
      <c r="N1361" s="1">
        <f>+Categorias[[#This Row],[Id_producto]]</f>
        <v>150602</v>
      </c>
      <c r="O1361" s="1">
        <f>+Categorias[[#This Row],[Id_categoría]]</f>
        <v>150602002</v>
      </c>
    </row>
    <row r="1362" spans="1:15" hidden="1" x14ac:dyDescent="0.3">
      <c r="A1362">
        <v>15</v>
      </c>
      <c r="B1362" s="1" t="s">
        <v>12398</v>
      </c>
      <c r="C1362">
        <v>1506</v>
      </c>
      <c r="D1362" s="1" t="s">
        <v>12679</v>
      </c>
      <c r="E1362">
        <v>150603</v>
      </c>
      <c r="F1362" s="1" t="s">
        <v>11774</v>
      </c>
      <c r="G1362">
        <v>150603002</v>
      </c>
      <c r="H1362">
        <v>2</v>
      </c>
      <c r="I1362" s="1" t="s">
        <v>17932</v>
      </c>
      <c r="J1362" s="1" t="s">
        <v>17933</v>
      </c>
      <c r="K1362" s="1" t="s">
        <v>17934</v>
      </c>
      <c r="L1362" s="1" t="s">
        <v>17935</v>
      </c>
      <c r="M1362" s="1" t="s">
        <v>17936</v>
      </c>
      <c r="N1362" s="1">
        <f>+Categorias[[#This Row],[Id_producto]]</f>
        <v>150603</v>
      </c>
      <c r="O1362" s="1">
        <f>+Categorias[[#This Row],[Id_categoría]]</f>
        <v>150603002</v>
      </c>
    </row>
    <row r="1363" spans="1:15" hidden="1" x14ac:dyDescent="0.3">
      <c r="A1363">
        <v>15</v>
      </c>
      <c r="B1363" s="1" t="s">
        <v>12398</v>
      </c>
      <c r="C1363">
        <v>1506</v>
      </c>
      <c r="D1363" s="1" t="s">
        <v>12679</v>
      </c>
      <c r="E1363">
        <v>150604</v>
      </c>
      <c r="F1363" s="1" t="s">
        <v>12705</v>
      </c>
      <c r="G1363">
        <v>150604002</v>
      </c>
      <c r="H1363">
        <v>2</v>
      </c>
      <c r="I1363" s="1" t="s">
        <v>17937</v>
      </c>
      <c r="J1363" s="1" t="s">
        <v>17938</v>
      </c>
      <c r="K1363" s="1" t="s">
        <v>17939</v>
      </c>
      <c r="L1363" s="1" t="s">
        <v>17940</v>
      </c>
      <c r="M1363" s="1" t="s">
        <v>17941</v>
      </c>
      <c r="N1363" s="1">
        <f>+Categorias[[#This Row],[Id_producto]]</f>
        <v>150604</v>
      </c>
      <c r="O1363" s="1">
        <f>+Categorias[[#This Row],[Id_categoría]]</f>
        <v>150604002</v>
      </c>
    </row>
    <row r="1364" spans="1:15" hidden="1" x14ac:dyDescent="0.3">
      <c r="A1364">
        <v>15</v>
      </c>
      <c r="B1364" s="1" t="s">
        <v>12398</v>
      </c>
      <c r="C1364">
        <v>1506</v>
      </c>
      <c r="D1364" s="1" t="s">
        <v>12679</v>
      </c>
      <c r="E1364">
        <v>150605</v>
      </c>
      <c r="F1364" s="1" t="s">
        <v>17233</v>
      </c>
      <c r="G1364">
        <v>150605002</v>
      </c>
      <c r="H1364">
        <v>2</v>
      </c>
      <c r="I1364" s="1" t="s">
        <v>17942</v>
      </c>
      <c r="J1364" s="1" t="s">
        <v>17943</v>
      </c>
      <c r="K1364" s="1" t="s">
        <v>17944</v>
      </c>
      <c r="L1364" s="1" t="s">
        <v>17945</v>
      </c>
      <c r="M1364" s="1" t="s">
        <v>17946</v>
      </c>
      <c r="N1364" s="1">
        <f>+Categorias[[#This Row],[Id_producto]]</f>
        <v>150605</v>
      </c>
      <c r="O1364" s="1">
        <f>+Categorias[[#This Row],[Id_categoría]]</f>
        <v>150605002</v>
      </c>
    </row>
    <row r="1365" spans="1:15" hidden="1" x14ac:dyDescent="0.3">
      <c r="A1365">
        <v>15</v>
      </c>
      <c r="B1365" s="1" t="s">
        <v>12398</v>
      </c>
      <c r="C1365">
        <v>1507</v>
      </c>
      <c r="D1365" s="1" t="s">
        <v>12711</v>
      </c>
      <c r="E1365">
        <v>150701</v>
      </c>
      <c r="F1365" s="1" t="s">
        <v>17239</v>
      </c>
      <c r="G1365">
        <v>150701002</v>
      </c>
      <c r="H1365">
        <v>2</v>
      </c>
      <c r="I1365" s="1" t="s">
        <v>17947</v>
      </c>
      <c r="J1365" s="1" t="s">
        <v>17948</v>
      </c>
      <c r="K1365" s="1" t="s">
        <v>17949</v>
      </c>
      <c r="L1365" s="1" t="s">
        <v>17950</v>
      </c>
      <c r="M1365" s="1" t="s">
        <v>17951</v>
      </c>
      <c r="N1365" s="1">
        <f>+Categorias[[#This Row],[Id_producto]]</f>
        <v>150701</v>
      </c>
      <c r="O1365" s="1">
        <f>+Categorias[[#This Row],[Id_categoría]]</f>
        <v>150701002</v>
      </c>
    </row>
    <row r="1366" spans="1:15" hidden="1" x14ac:dyDescent="0.3">
      <c r="A1366">
        <v>15</v>
      </c>
      <c r="B1366" s="1" t="s">
        <v>12398</v>
      </c>
      <c r="C1366">
        <v>1507</v>
      </c>
      <c r="D1366" s="1" t="s">
        <v>12711</v>
      </c>
      <c r="E1366">
        <v>150702</v>
      </c>
      <c r="F1366" s="1" t="s">
        <v>12712</v>
      </c>
      <c r="G1366">
        <v>150702002</v>
      </c>
      <c r="H1366">
        <v>2</v>
      </c>
      <c r="I1366" s="1" t="s">
        <v>17952</v>
      </c>
      <c r="J1366" s="1" t="s">
        <v>17953</v>
      </c>
      <c r="K1366" s="1" t="s">
        <v>17954</v>
      </c>
      <c r="L1366" s="1" t="s">
        <v>17955</v>
      </c>
      <c r="M1366" s="1" t="s">
        <v>17956</v>
      </c>
      <c r="N1366" s="1">
        <f>+Categorias[[#This Row],[Id_producto]]</f>
        <v>150702</v>
      </c>
      <c r="O1366" s="1">
        <f>+Categorias[[#This Row],[Id_categoría]]</f>
        <v>150702002</v>
      </c>
    </row>
    <row r="1367" spans="1:15" hidden="1" x14ac:dyDescent="0.3">
      <c r="A1367">
        <v>15</v>
      </c>
      <c r="B1367" s="1" t="s">
        <v>12398</v>
      </c>
      <c r="C1367">
        <v>1507</v>
      </c>
      <c r="D1367" s="1" t="s">
        <v>12711</v>
      </c>
      <c r="E1367">
        <v>150703</v>
      </c>
      <c r="F1367" s="1" t="s">
        <v>12753</v>
      </c>
      <c r="G1367">
        <v>150703002</v>
      </c>
      <c r="H1367">
        <v>2</v>
      </c>
      <c r="I1367" s="1" t="s">
        <v>17957</v>
      </c>
      <c r="J1367" s="1" t="s">
        <v>17958</v>
      </c>
      <c r="K1367" s="1" t="s">
        <v>17959</v>
      </c>
      <c r="L1367" s="1" t="s">
        <v>17960</v>
      </c>
      <c r="M1367" s="1" t="s">
        <v>17961</v>
      </c>
      <c r="N1367" s="1">
        <f>+Categorias[[#This Row],[Id_producto]]</f>
        <v>150703</v>
      </c>
      <c r="O1367" s="1">
        <f>+Categorias[[#This Row],[Id_categoría]]</f>
        <v>150703002</v>
      </c>
    </row>
    <row r="1368" spans="1:15" hidden="1" x14ac:dyDescent="0.3">
      <c r="A1368">
        <v>15</v>
      </c>
      <c r="B1368" s="1" t="s">
        <v>12398</v>
      </c>
      <c r="C1368">
        <v>1507</v>
      </c>
      <c r="D1368" s="1" t="s">
        <v>12711</v>
      </c>
      <c r="E1368">
        <v>150704</v>
      </c>
      <c r="F1368" s="1" t="s">
        <v>16529</v>
      </c>
      <c r="G1368">
        <v>150704002</v>
      </c>
      <c r="H1368">
        <v>2</v>
      </c>
      <c r="I1368" s="1" t="s">
        <v>17962</v>
      </c>
      <c r="J1368" s="1" t="s">
        <v>17963</v>
      </c>
      <c r="K1368" s="1" t="s">
        <v>17964</v>
      </c>
      <c r="L1368" s="1" t="s">
        <v>17965</v>
      </c>
      <c r="M1368" s="1" t="s">
        <v>17966</v>
      </c>
      <c r="N1368" s="1">
        <f>+Categorias[[#This Row],[Id_producto]]</f>
        <v>150704</v>
      </c>
      <c r="O1368" s="1">
        <f>+Categorias[[#This Row],[Id_categoría]]</f>
        <v>150704002</v>
      </c>
    </row>
    <row r="1369" spans="1:15" hidden="1" x14ac:dyDescent="0.3">
      <c r="A1369">
        <v>15</v>
      </c>
      <c r="B1369" s="1" t="s">
        <v>12398</v>
      </c>
      <c r="C1369">
        <v>1501</v>
      </c>
      <c r="D1369" s="1" t="s">
        <v>12399</v>
      </c>
      <c r="E1369">
        <v>150101</v>
      </c>
      <c r="F1369" s="1" t="s">
        <v>12400</v>
      </c>
      <c r="G1369">
        <v>150101001</v>
      </c>
      <c r="H1369">
        <v>1</v>
      </c>
      <c r="I1369" s="1" t="s">
        <v>18585</v>
      </c>
      <c r="J1369" s="1" t="s">
        <v>18586</v>
      </c>
      <c r="K1369" s="1" t="s">
        <v>18587</v>
      </c>
      <c r="L1369" s="1" t="s">
        <v>18588</v>
      </c>
      <c r="M1369" s="1" t="s">
        <v>18589</v>
      </c>
      <c r="N1369" s="1">
        <f>+Categorias[[#This Row],[Id_producto]]</f>
        <v>150101</v>
      </c>
      <c r="O1369" s="1">
        <f>+Categorias[[#This Row],[Id_categoría]]</f>
        <v>150101001</v>
      </c>
    </row>
    <row r="1370" spans="1:15" hidden="1" x14ac:dyDescent="0.3">
      <c r="A1370">
        <v>15</v>
      </c>
      <c r="B1370" s="1" t="s">
        <v>12398</v>
      </c>
      <c r="C1370">
        <v>1501</v>
      </c>
      <c r="D1370" s="1" t="s">
        <v>12399</v>
      </c>
      <c r="E1370">
        <v>150102</v>
      </c>
      <c r="F1370" s="1" t="s">
        <v>12416</v>
      </c>
      <c r="G1370">
        <v>150102001</v>
      </c>
      <c r="H1370">
        <v>1</v>
      </c>
      <c r="I1370" s="1" t="s">
        <v>14219</v>
      </c>
      <c r="J1370" s="1" t="s">
        <v>18590</v>
      </c>
      <c r="K1370" s="1" t="s">
        <v>18591</v>
      </c>
      <c r="L1370" s="1" t="s">
        <v>18592</v>
      </c>
      <c r="M1370" s="1" t="s">
        <v>18593</v>
      </c>
      <c r="N1370" s="1">
        <f>+Categorias[[#This Row],[Id_producto]]</f>
        <v>150102</v>
      </c>
      <c r="O1370" s="1">
        <f>+Categorias[[#This Row],[Id_categoría]]</f>
        <v>150102001</v>
      </c>
    </row>
    <row r="1371" spans="1:15" hidden="1" x14ac:dyDescent="0.3">
      <c r="A1371">
        <v>15</v>
      </c>
      <c r="B1371" s="1" t="s">
        <v>12398</v>
      </c>
      <c r="C1371">
        <v>1501</v>
      </c>
      <c r="D1371" s="1" t="s">
        <v>12399</v>
      </c>
      <c r="E1371">
        <v>150103</v>
      </c>
      <c r="F1371" s="1" t="s">
        <v>17858</v>
      </c>
      <c r="G1371">
        <v>150103001</v>
      </c>
      <c r="H1371">
        <v>1</v>
      </c>
      <c r="I1371" s="1" t="s">
        <v>18594</v>
      </c>
      <c r="J1371" s="1" t="s">
        <v>18595</v>
      </c>
      <c r="K1371" s="1" t="s">
        <v>18596</v>
      </c>
      <c r="L1371" s="1" t="s">
        <v>18597</v>
      </c>
      <c r="M1371" s="1" t="s">
        <v>18598</v>
      </c>
      <c r="N1371" s="1">
        <f>+Categorias[[#This Row],[Id_producto]]</f>
        <v>150103</v>
      </c>
      <c r="O1371" s="1">
        <f>+Categorias[[#This Row],[Id_categoría]]</f>
        <v>150103001</v>
      </c>
    </row>
    <row r="1372" spans="1:15" hidden="1" x14ac:dyDescent="0.3">
      <c r="A1372">
        <v>15</v>
      </c>
      <c r="B1372" s="1" t="s">
        <v>12398</v>
      </c>
      <c r="C1372">
        <v>1501</v>
      </c>
      <c r="D1372" s="1" t="s">
        <v>12399</v>
      </c>
      <c r="E1372">
        <v>150104</v>
      </c>
      <c r="F1372" s="1" t="s">
        <v>12477</v>
      </c>
      <c r="G1372">
        <v>150104001</v>
      </c>
      <c r="H1372">
        <v>1</v>
      </c>
      <c r="I1372" s="1" t="s">
        <v>18599</v>
      </c>
      <c r="J1372" s="1" t="s">
        <v>18600</v>
      </c>
      <c r="K1372" s="1" t="s">
        <v>18601</v>
      </c>
      <c r="L1372" s="1" t="s">
        <v>18602</v>
      </c>
      <c r="M1372" s="1" t="s">
        <v>18603</v>
      </c>
      <c r="N1372" s="1">
        <f>+Categorias[[#This Row],[Id_producto]]</f>
        <v>150104</v>
      </c>
      <c r="O1372" s="1">
        <f>+Categorias[[#This Row],[Id_categoría]]</f>
        <v>150104001</v>
      </c>
    </row>
    <row r="1373" spans="1:15" hidden="1" x14ac:dyDescent="0.3">
      <c r="A1373">
        <v>15</v>
      </c>
      <c r="B1373" s="1" t="s">
        <v>12398</v>
      </c>
      <c r="C1373">
        <v>1501</v>
      </c>
      <c r="D1373" s="1" t="s">
        <v>12399</v>
      </c>
      <c r="E1373">
        <v>150105</v>
      </c>
      <c r="F1373" s="1" t="s">
        <v>18604</v>
      </c>
      <c r="G1373">
        <v>150105001</v>
      </c>
      <c r="H1373">
        <v>1</v>
      </c>
      <c r="I1373" s="1" t="s">
        <v>18605</v>
      </c>
      <c r="J1373" s="1" t="s">
        <v>18606</v>
      </c>
      <c r="K1373" s="1" t="s">
        <v>18607</v>
      </c>
      <c r="L1373" s="1" t="s">
        <v>18608</v>
      </c>
      <c r="M1373" s="1" t="s">
        <v>18609</v>
      </c>
      <c r="N1373" s="1">
        <f>+Categorias[[#This Row],[Id_producto]]</f>
        <v>150105</v>
      </c>
      <c r="O1373" s="1">
        <f>+Categorias[[#This Row],[Id_categoría]]</f>
        <v>150105001</v>
      </c>
    </row>
    <row r="1374" spans="1:15" hidden="1" x14ac:dyDescent="0.3">
      <c r="A1374">
        <v>15</v>
      </c>
      <c r="B1374" s="1" t="s">
        <v>12398</v>
      </c>
      <c r="C1374">
        <v>1502</v>
      </c>
      <c r="D1374" s="1" t="s">
        <v>12493</v>
      </c>
      <c r="E1374">
        <v>150201</v>
      </c>
      <c r="F1374" s="1" t="s">
        <v>16444</v>
      </c>
      <c r="G1374">
        <v>150201001</v>
      </c>
      <c r="H1374">
        <v>1</v>
      </c>
      <c r="I1374" s="1" t="s">
        <v>18610</v>
      </c>
      <c r="J1374" s="1" t="s">
        <v>18611</v>
      </c>
      <c r="K1374" s="1" t="s">
        <v>18612</v>
      </c>
      <c r="L1374" s="1" t="s">
        <v>18613</v>
      </c>
      <c r="M1374" s="1" t="s">
        <v>18614</v>
      </c>
      <c r="N1374" s="1">
        <f>+Categorias[[#This Row],[Id_producto]]</f>
        <v>150201</v>
      </c>
      <c r="O1374" s="1">
        <f>+Categorias[[#This Row],[Id_categoría]]</f>
        <v>150201001</v>
      </c>
    </row>
    <row r="1375" spans="1:15" hidden="1" x14ac:dyDescent="0.3">
      <c r="A1375">
        <v>15</v>
      </c>
      <c r="B1375" s="1" t="s">
        <v>12398</v>
      </c>
      <c r="C1375">
        <v>1502</v>
      </c>
      <c r="D1375" s="1" t="s">
        <v>12493</v>
      </c>
      <c r="E1375">
        <v>150202</v>
      </c>
      <c r="F1375" s="1" t="s">
        <v>12494</v>
      </c>
      <c r="G1375">
        <v>150202001</v>
      </c>
      <c r="H1375">
        <v>1</v>
      </c>
      <c r="I1375" s="1" t="s">
        <v>18615</v>
      </c>
      <c r="J1375" s="1" t="s">
        <v>18616</v>
      </c>
      <c r="K1375" s="1" t="s">
        <v>18617</v>
      </c>
      <c r="L1375" s="1" t="s">
        <v>18618</v>
      </c>
      <c r="M1375" s="1" t="s">
        <v>18619</v>
      </c>
      <c r="N1375" s="1">
        <f>+Categorias[[#This Row],[Id_producto]]</f>
        <v>150202</v>
      </c>
      <c r="O1375" s="1">
        <f>+Categorias[[#This Row],[Id_categoría]]</f>
        <v>150202001</v>
      </c>
    </row>
    <row r="1376" spans="1:15" hidden="1" x14ac:dyDescent="0.3">
      <c r="A1376">
        <v>15</v>
      </c>
      <c r="B1376" s="1" t="s">
        <v>12398</v>
      </c>
      <c r="C1376">
        <v>1502</v>
      </c>
      <c r="D1376" s="1" t="s">
        <v>12493</v>
      </c>
      <c r="E1376">
        <v>150203</v>
      </c>
      <c r="F1376" s="1" t="s">
        <v>12545</v>
      </c>
      <c r="G1376">
        <v>150203001</v>
      </c>
      <c r="H1376">
        <v>1</v>
      </c>
      <c r="I1376" s="1" t="s">
        <v>18620</v>
      </c>
      <c r="J1376" s="1" t="s">
        <v>18621</v>
      </c>
      <c r="K1376" s="1" t="s">
        <v>18622</v>
      </c>
      <c r="L1376" s="1" t="s">
        <v>18623</v>
      </c>
      <c r="M1376" s="1" t="s">
        <v>18624</v>
      </c>
      <c r="N1376" s="1">
        <f>+Categorias[[#This Row],[Id_producto]]</f>
        <v>150203</v>
      </c>
      <c r="O1376" s="1">
        <f>+Categorias[[#This Row],[Id_categoría]]</f>
        <v>150203001</v>
      </c>
    </row>
    <row r="1377" spans="1:15" hidden="1" x14ac:dyDescent="0.3">
      <c r="A1377">
        <v>15</v>
      </c>
      <c r="B1377" s="1" t="s">
        <v>12398</v>
      </c>
      <c r="C1377">
        <v>1503</v>
      </c>
      <c r="D1377" s="1" t="s">
        <v>9392</v>
      </c>
      <c r="E1377">
        <v>150301</v>
      </c>
      <c r="F1377" s="1" t="s">
        <v>12556</v>
      </c>
      <c r="G1377">
        <v>150301001</v>
      </c>
      <c r="H1377">
        <v>1</v>
      </c>
      <c r="I1377" s="1" t="s">
        <v>17180</v>
      </c>
      <c r="J1377" s="1" t="s">
        <v>18625</v>
      </c>
      <c r="K1377" s="1" t="s">
        <v>18626</v>
      </c>
      <c r="L1377" s="1" t="s">
        <v>18627</v>
      </c>
      <c r="M1377" s="1" t="s">
        <v>18628</v>
      </c>
      <c r="N1377" s="1">
        <f>+Categorias[[#This Row],[Id_producto]]</f>
        <v>150301</v>
      </c>
      <c r="O1377" s="1">
        <f>+Categorias[[#This Row],[Id_categoría]]</f>
        <v>150301001</v>
      </c>
    </row>
    <row r="1378" spans="1:15" hidden="1" x14ac:dyDescent="0.3">
      <c r="A1378">
        <v>15</v>
      </c>
      <c r="B1378" s="1" t="s">
        <v>12398</v>
      </c>
      <c r="C1378">
        <v>1503</v>
      </c>
      <c r="D1378" s="1" t="s">
        <v>9392</v>
      </c>
      <c r="E1378">
        <v>150302</v>
      </c>
      <c r="F1378" s="1" t="s">
        <v>12567</v>
      </c>
      <c r="G1378">
        <v>150302001</v>
      </c>
      <c r="H1378">
        <v>1</v>
      </c>
      <c r="I1378" s="1" t="s">
        <v>18629</v>
      </c>
      <c r="J1378" s="1" t="s">
        <v>18630</v>
      </c>
      <c r="K1378" s="1" t="s">
        <v>18631</v>
      </c>
      <c r="L1378" s="1" t="s">
        <v>18632</v>
      </c>
      <c r="M1378" s="1" t="s">
        <v>18633</v>
      </c>
      <c r="N1378" s="1">
        <f>+Categorias[[#This Row],[Id_producto]]</f>
        <v>150302</v>
      </c>
      <c r="O1378" s="1">
        <f>+Categorias[[#This Row],[Id_categoría]]</f>
        <v>150302001</v>
      </c>
    </row>
    <row r="1379" spans="1:15" hidden="1" x14ac:dyDescent="0.3">
      <c r="A1379">
        <v>15</v>
      </c>
      <c r="B1379" s="1" t="s">
        <v>12398</v>
      </c>
      <c r="C1379">
        <v>1503</v>
      </c>
      <c r="D1379" s="1" t="s">
        <v>9392</v>
      </c>
      <c r="E1379">
        <v>150303</v>
      </c>
      <c r="F1379" s="1" t="s">
        <v>12598</v>
      </c>
      <c r="G1379">
        <v>150303001</v>
      </c>
      <c r="H1379">
        <v>1</v>
      </c>
      <c r="I1379" s="1" t="s">
        <v>17180</v>
      </c>
      <c r="J1379" s="1" t="s">
        <v>18634</v>
      </c>
      <c r="K1379" s="1" t="s">
        <v>18635</v>
      </c>
      <c r="L1379" s="1" t="s">
        <v>18636</v>
      </c>
      <c r="M1379" s="1" t="s">
        <v>18637</v>
      </c>
      <c r="N1379" s="1">
        <f>+Categorias[[#This Row],[Id_producto]]</f>
        <v>150303</v>
      </c>
      <c r="O1379" s="1">
        <f>+Categorias[[#This Row],[Id_categoría]]</f>
        <v>150303001</v>
      </c>
    </row>
    <row r="1380" spans="1:15" hidden="1" x14ac:dyDescent="0.3">
      <c r="A1380">
        <v>15</v>
      </c>
      <c r="B1380" s="1" t="s">
        <v>12398</v>
      </c>
      <c r="C1380">
        <v>1503</v>
      </c>
      <c r="D1380" s="1" t="s">
        <v>9392</v>
      </c>
      <c r="E1380">
        <v>150304</v>
      </c>
      <c r="F1380" s="1" t="s">
        <v>12613</v>
      </c>
      <c r="G1380">
        <v>150304001</v>
      </c>
      <c r="H1380">
        <v>1</v>
      </c>
      <c r="I1380" s="1" t="s">
        <v>18638</v>
      </c>
      <c r="J1380" s="1" t="s">
        <v>18639</v>
      </c>
      <c r="K1380" s="1" t="s">
        <v>18640</v>
      </c>
      <c r="L1380" s="1" t="s">
        <v>18641</v>
      </c>
      <c r="M1380" s="1" t="s">
        <v>18642</v>
      </c>
      <c r="N1380" s="1">
        <f>+Categorias[[#This Row],[Id_producto]]</f>
        <v>150304</v>
      </c>
      <c r="O1380" s="1">
        <f>+Categorias[[#This Row],[Id_categoría]]</f>
        <v>150304001</v>
      </c>
    </row>
    <row r="1381" spans="1:15" hidden="1" x14ac:dyDescent="0.3">
      <c r="A1381">
        <v>15</v>
      </c>
      <c r="B1381" s="1" t="s">
        <v>12398</v>
      </c>
      <c r="C1381">
        <v>1504</v>
      </c>
      <c r="D1381" s="1" t="s">
        <v>12619</v>
      </c>
      <c r="E1381">
        <v>150401</v>
      </c>
      <c r="F1381" s="1" t="s">
        <v>12620</v>
      </c>
      <c r="G1381">
        <v>150401001</v>
      </c>
      <c r="H1381">
        <v>1</v>
      </c>
      <c r="I1381" s="1" t="s">
        <v>18643</v>
      </c>
      <c r="J1381" s="1" t="s">
        <v>18644</v>
      </c>
      <c r="K1381" s="1" t="s">
        <v>18645</v>
      </c>
      <c r="L1381" s="1" t="s">
        <v>18646</v>
      </c>
      <c r="M1381" s="1" t="s">
        <v>18647</v>
      </c>
      <c r="N1381" s="1">
        <f>+Categorias[[#This Row],[Id_producto]]</f>
        <v>150401</v>
      </c>
      <c r="O1381" s="1">
        <f>+Categorias[[#This Row],[Id_categoría]]</f>
        <v>150401001</v>
      </c>
    </row>
    <row r="1382" spans="1:15" hidden="1" x14ac:dyDescent="0.3">
      <c r="A1382">
        <v>15</v>
      </c>
      <c r="B1382" s="1" t="s">
        <v>12398</v>
      </c>
      <c r="C1382">
        <v>1504</v>
      </c>
      <c r="D1382" s="1" t="s">
        <v>12619</v>
      </c>
      <c r="E1382">
        <v>150402</v>
      </c>
      <c r="F1382" s="1" t="s">
        <v>16482</v>
      </c>
      <c r="G1382">
        <v>150402001</v>
      </c>
      <c r="H1382">
        <v>1</v>
      </c>
      <c r="I1382" s="1" t="s">
        <v>18648</v>
      </c>
      <c r="J1382" s="1" t="s">
        <v>18649</v>
      </c>
      <c r="K1382" s="1" t="s">
        <v>18650</v>
      </c>
      <c r="L1382" s="1" t="s">
        <v>18651</v>
      </c>
      <c r="M1382" s="1" t="s">
        <v>18652</v>
      </c>
      <c r="N1382" s="1">
        <f>+Categorias[[#This Row],[Id_producto]]</f>
        <v>150402</v>
      </c>
      <c r="O1382" s="1">
        <f>+Categorias[[#This Row],[Id_categoría]]</f>
        <v>150402001</v>
      </c>
    </row>
    <row r="1383" spans="1:15" hidden="1" x14ac:dyDescent="0.3">
      <c r="A1383">
        <v>15</v>
      </c>
      <c r="B1383" s="1" t="s">
        <v>12398</v>
      </c>
      <c r="C1383">
        <v>1505</v>
      </c>
      <c r="D1383" s="1" t="s">
        <v>12641</v>
      </c>
      <c r="E1383">
        <v>150501</v>
      </c>
      <c r="F1383" s="1" t="s">
        <v>12642</v>
      </c>
      <c r="G1383">
        <v>150501001</v>
      </c>
      <c r="H1383">
        <v>1</v>
      </c>
      <c r="I1383" s="1" t="s">
        <v>18653</v>
      </c>
      <c r="J1383" s="1" t="s">
        <v>18654</v>
      </c>
      <c r="K1383" s="1" t="s">
        <v>18655</v>
      </c>
      <c r="L1383" s="1" t="s">
        <v>18656</v>
      </c>
      <c r="M1383" s="1" t="s">
        <v>18657</v>
      </c>
      <c r="N1383" s="1">
        <f>+Categorias[[#This Row],[Id_producto]]</f>
        <v>150501</v>
      </c>
      <c r="O1383" s="1">
        <f>+Categorias[[#This Row],[Id_categoría]]</f>
        <v>150501001</v>
      </c>
    </row>
    <row r="1384" spans="1:15" hidden="1" x14ac:dyDescent="0.3">
      <c r="A1384">
        <v>15</v>
      </c>
      <c r="B1384" s="1" t="s">
        <v>12398</v>
      </c>
      <c r="C1384">
        <v>1505</v>
      </c>
      <c r="D1384" s="1" t="s">
        <v>12641</v>
      </c>
      <c r="E1384">
        <v>150502</v>
      </c>
      <c r="F1384" s="1" t="s">
        <v>12663</v>
      </c>
      <c r="G1384">
        <v>150502001</v>
      </c>
      <c r="H1384">
        <v>1</v>
      </c>
      <c r="I1384" s="1" t="s">
        <v>18658</v>
      </c>
      <c r="J1384" s="1" t="s">
        <v>18659</v>
      </c>
      <c r="K1384" s="1" t="s">
        <v>18660</v>
      </c>
      <c r="L1384" s="1" t="s">
        <v>18661</v>
      </c>
      <c r="M1384" s="1" t="s">
        <v>18662</v>
      </c>
      <c r="N1384" s="1">
        <f>+Categorias[[#This Row],[Id_producto]]</f>
        <v>150502</v>
      </c>
      <c r="O1384" s="1">
        <f>+Categorias[[#This Row],[Id_categoría]]</f>
        <v>150502001</v>
      </c>
    </row>
    <row r="1385" spans="1:15" hidden="1" x14ac:dyDescent="0.3">
      <c r="A1385">
        <v>15</v>
      </c>
      <c r="B1385" s="1" t="s">
        <v>12398</v>
      </c>
      <c r="C1385">
        <v>1506</v>
      </c>
      <c r="D1385" s="1" t="s">
        <v>12679</v>
      </c>
      <c r="E1385">
        <v>150601</v>
      </c>
      <c r="F1385" s="1" t="s">
        <v>9362</v>
      </c>
      <c r="G1385">
        <v>150601001</v>
      </c>
      <c r="H1385">
        <v>1</v>
      </c>
      <c r="I1385" s="1" t="s">
        <v>18663</v>
      </c>
      <c r="J1385" s="1" t="s">
        <v>18664</v>
      </c>
      <c r="K1385" s="1" t="s">
        <v>18665</v>
      </c>
      <c r="L1385" s="1" t="s">
        <v>18666</v>
      </c>
      <c r="M1385" s="1" t="s">
        <v>18667</v>
      </c>
      <c r="N1385" s="1">
        <f>+Categorias[[#This Row],[Id_producto]]</f>
        <v>150601</v>
      </c>
      <c r="O1385" s="1">
        <f>+Categorias[[#This Row],[Id_categoría]]</f>
        <v>150601001</v>
      </c>
    </row>
    <row r="1386" spans="1:15" hidden="1" x14ac:dyDescent="0.3">
      <c r="A1386">
        <v>15</v>
      </c>
      <c r="B1386" s="1" t="s">
        <v>12398</v>
      </c>
      <c r="C1386">
        <v>1506</v>
      </c>
      <c r="D1386" s="1" t="s">
        <v>12679</v>
      </c>
      <c r="E1386">
        <v>150602</v>
      </c>
      <c r="F1386" s="1" t="s">
        <v>16503</v>
      </c>
      <c r="G1386">
        <v>150602001</v>
      </c>
      <c r="H1386">
        <v>1</v>
      </c>
      <c r="I1386" s="1" t="s">
        <v>18668</v>
      </c>
      <c r="J1386" s="1" t="s">
        <v>18669</v>
      </c>
      <c r="K1386" s="1" t="s">
        <v>18670</v>
      </c>
      <c r="L1386" s="1" t="s">
        <v>18671</v>
      </c>
      <c r="M1386" s="1" t="s">
        <v>18672</v>
      </c>
      <c r="N1386" s="1">
        <f>+Categorias[[#This Row],[Id_producto]]</f>
        <v>150602</v>
      </c>
      <c r="O1386" s="1">
        <f>+Categorias[[#This Row],[Id_categoría]]</f>
        <v>150602001</v>
      </c>
    </row>
    <row r="1387" spans="1:15" hidden="1" x14ac:dyDescent="0.3">
      <c r="A1387">
        <v>15</v>
      </c>
      <c r="B1387" s="1" t="s">
        <v>12398</v>
      </c>
      <c r="C1387">
        <v>1506</v>
      </c>
      <c r="D1387" s="1" t="s">
        <v>12679</v>
      </c>
      <c r="E1387">
        <v>150603</v>
      </c>
      <c r="F1387" s="1" t="s">
        <v>11774</v>
      </c>
      <c r="G1387">
        <v>150603001</v>
      </c>
      <c r="H1387">
        <v>1</v>
      </c>
      <c r="I1387" s="1" t="s">
        <v>18673</v>
      </c>
      <c r="J1387" s="1" t="s">
        <v>18674</v>
      </c>
      <c r="K1387" s="1" t="s">
        <v>18675</v>
      </c>
      <c r="L1387" s="1" t="s">
        <v>18676</v>
      </c>
      <c r="M1387" s="1" t="s">
        <v>18677</v>
      </c>
      <c r="N1387" s="1">
        <f>+Categorias[[#This Row],[Id_producto]]</f>
        <v>150603</v>
      </c>
      <c r="O1387" s="1">
        <f>+Categorias[[#This Row],[Id_categoría]]</f>
        <v>150603001</v>
      </c>
    </row>
    <row r="1388" spans="1:15" hidden="1" x14ac:dyDescent="0.3">
      <c r="A1388">
        <v>15</v>
      </c>
      <c r="B1388" s="1" t="s">
        <v>12398</v>
      </c>
      <c r="C1388">
        <v>1506</v>
      </c>
      <c r="D1388" s="1" t="s">
        <v>12679</v>
      </c>
      <c r="E1388">
        <v>150604</v>
      </c>
      <c r="F1388" s="1" t="s">
        <v>12705</v>
      </c>
      <c r="G1388">
        <v>150604001</v>
      </c>
      <c r="H1388">
        <v>1</v>
      </c>
      <c r="I1388" s="1" t="s">
        <v>18678</v>
      </c>
      <c r="J1388" s="1" t="s">
        <v>18679</v>
      </c>
      <c r="K1388" s="1" t="s">
        <v>18680</v>
      </c>
      <c r="L1388" s="1" t="s">
        <v>18681</v>
      </c>
      <c r="M1388" s="1" t="s">
        <v>18682</v>
      </c>
      <c r="N1388" s="1">
        <f>+Categorias[[#This Row],[Id_producto]]</f>
        <v>150604</v>
      </c>
      <c r="O1388" s="1">
        <f>+Categorias[[#This Row],[Id_categoría]]</f>
        <v>150604001</v>
      </c>
    </row>
    <row r="1389" spans="1:15" hidden="1" x14ac:dyDescent="0.3">
      <c r="A1389">
        <v>15</v>
      </c>
      <c r="B1389" s="1" t="s">
        <v>12398</v>
      </c>
      <c r="C1389">
        <v>1506</v>
      </c>
      <c r="D1389" s="1" t="s">
        <v>12679</v>
      </c>
      <c r="E1389">
        <v>150605</v>
      </c>
      <c r="F1389" s="1" t="s">
        <v>17233</v>
      </c>
      <c r="G1389">
        <v>150605001</v>
      </c>
      <c r="H1389">
        <v>1</v>
      </c>
      <c r="I1389" s="1" t="s">
        <v>18683</v>
      </c>
      <c r="J1389" s="1" t="s">
        <v>18684</v>
      </c>
      <c r="K1389" s="1" t="s">
        <v>18685</v>
      </c>
      <c r="L1389" s="1" t="s">
        <v>18686</v>
      </c>
      <c r="M1389" s="1" t="s">
        <v>18687</v>
      </c>
      <c r="N1389" s="1">
        <f>+Categorias[[#This Row],[Id_producto]]</f>
        <v>150605</v>
      </c>
      <c r="O1389" s="1">
        <f>+Categorias[[#This Row],[Id_categoría]]</f>
        <v>150605001</v>
      </c>
    </row>
    <row r="1390" spans="1:15" hidden="1" x14ac:dyDescent="0.3">
      <c r="A1390">
        <v>15</v>
      </c>
      <c r="B1390" s="1" t="s">
        <v>12398</v>
      </c>
      <c r="C1390">
        <v>1507</v>
      </c>
      <c r="D1390" s="1" t="s">
        <v>12711</v>
      </c>
      <c r="E1390">
        <v>150701</v>
      </c>
      <c r="F1390" s="1" t="s">
        <v>17239</v>
      </c>
      <c r="G1390">
        <v>150701001</v>
      </c>
      <c r="H1390">
        <v>1</v>
      </c>
      <c r="I1390" s="1" t="s">
        <v>18688</v>
      </c>
      <c r="J1390" s="1" t="s">
        <v>18689</v>
      </c>
      <c r="K1390" s="1" t="s">
        <v>18690</v>
      </c>
      <c r="L1390" s="1" t="s">
        <v>18691</v>
      </c>
      <c r="M1390" s="1" t="s">
        <v>18692</v>
      </c>
      <c r="N1390" s="1">
        <f>+Categorias[[#This Row],[Id_producto]]</f>
        <v>150701</v>
      </c>
      <c r="O1390" s="1">
        <f>+Categorias[[#This Row],[Id_categoría]]</f>
        <v>150701001</v>
      </c>
    </row>
    <row r="1391" spans="1:15" hidden="1" x14ac:dyDescent="0.3">
      <c r="A1391">
        <v>15</v>
      </c>
      <c r="B1391" s="1" t="s">
        <v>12398</v>
      </c>
      <c r="C1391">
        <v>1507</v>
      </c>
      <c r="D1391" s="1" t="s">
        <v>12711</v>
      </c>
      <c r="E1391">
        <v>150702</v>
      </c>
      <c r="F1391" s="1" t="s">
        <v>12712</v>
      </c>
      <c r="G1391">
        <v>150702001</v>
      </c>
      <c r="H1391">
        <v>1</v>
      </c>
      <c r="I1391" s="1" t="s">
        <v>18693</v>
      </c>
      <c r="J1391" s="1" t="s">
        <v>18694</v>
      </c>
      <c r="K1391" s="1" t="s">
        <v>18695</v>
      </c>
      <c r="L1391" s="1" t="s">
        <v>18696</v>
      </c>
      <c r="M1391" s="1" t="s">
        <v>18697</v>
      </c>
      <c r="N1391" s="1">
        <f>+Categorias[[#This Row],[Id_producto]]</f>
        <v>150702</v>
      </c>
      <c r="O1391" s="1">
        <f>+Categorias[[#This Row],[Id_categoría]]</f>
        <v>150702001</v>
      </c>
    </row>
    <row r="1392" spans="1:15" hidden="1" x14ac:dyDescent="0.3">
      <c r="A1392">
        <v>15</v>
      </c>
      <c r="B1392" s="1" t="s">
        <v>12398</v>
      </c>
      <c r="C1392">
        <v>1507</v>
      </c>
      <c r="D1392" s="1" t="s">
        <v>12711</v>
      </c>
      <c r="E1392">
        <v>150703</v>
      </c>
      <c r="F1392" s="1" t="s">
        <v>12753</v>
      </c>
      <c r="G1392">
        <v>150703001</v>
      </c>
      <c r="H1392">
        <v>1</v>
      </c>
      <c r="I1392" s="1" t="s">
        <v>18698</v>
      </c>
      <c r="J1392" s="1" t="s">
        <v>18699</v>
      </c>
      <c r="K1392" s="1" t="s">
        <v>18700</v>
      </c>
      <c r="L1392" s="1" t="s">
        <v>18701</v>
      </c>
      <c r="M1392" s="1" t="s">
        <v>18702</v>
      </c>
      <c r="N1392" s="1">
        <f>+Categorias[[#This Row],[Id_producto]]</f>
        <v>150703</v>
      </c>
      <c r="O1392" s="1">
        <f>+Categorias[[#This Row],[Id_categoría]]</f>
        <v>150703001</v>
      </c>
    </row>
    <row r="1393" spans="1:15" hidden="1" x14ac:dyDescent="0.3">
      <c r="A1393">
        <v>15</v>
      </c>
      <c r="B1393" s="1" t="s">
        <v>12398</v>
      </c>
      <c r="C1393">
        <v>1507</v>
      </c>
      <c r="D1393" s="1" t="s">
        <v>12711</v>
      </c>
      <c r="E1393">
        <v>150704</v>
      </c>
      <c r="F1393" s="1" t="s">
        <v>16529</v>
      </c>
      <c r="G1393">
        <v>150704001</v>
      </c>
      <c r="H1393">
        <v>1</v>
      </c>
      <c r="I1393" s="1" t="s">
        <v>18703</v>
      </c>
      <c r="J1393" s="1" t="s">
        <v>18704</v>
      </c>
      <c r="K1393" s="1" t="s">
        <v>18705</v>
      </c>
      <c r="L1393" s="1" t="s">
        <v>18706</v>
      </c>
      <c r="M1393" s="1" t="s">
        <v>18707</v>
      </c>
      <c r="N1393" s="1">
        <f>+Categorias[[#This Row],[Id_producto]]</f>
        <v>150704</v>
      </c>
      <c r="O1393" s="1">
        <f>+Categorias[[#This Row],[Id_categoría]]</f>
        <v>150704001</v>
      </c>
    </row>
    <row r="1394" spans="1:15" hidden="1" x14ac:dyDescent="0.3">
      <c r="A1394">
        <v>20</v>
      </c>
      <c r="B1394" s="1" t="s">
        <v>12779</v>
      </c>
      <c r="C1394">
        <v>2002</v>
      </c>
      <c r="D1394" s="1" t="s">
        <v>12780</v>
      </c>
      <c r="E1394">
        <v>200201</v>
      </c>
      <c r="F1394" s="1" t="s">
        <v>12781</v>
      </c>
      <c r="G1394">
        <v>200201005</v>
      </c>
      <c r="H1394">
        <v>5</v>
      </c>
      <c r="I1394" s="1" t="s">
        <v>12782</v>
      </c>
      <c r="J1394" s="1" t="s">
        <v>12783</v>
      </c>
      <c r="K1394" s="1" t="s">
        <v>12784</v>
      </c>
      <c r="L1394" s="1" t="s">
        <v>12785</v>
      </c>
      <c r="M1394" s="1" t="s">
        <v>12786</v>
      </c>
      <c r="N1394" s="1">
        <f>+Categorias[[#This Row],[Id_producto]]</f>
        <v>200201</v>
      </c>
      <c r="O1394" s="1">
        <f>+Categorias[[#This Row],[Id_categoría]]</f>
        <v>200201005</v>
      </c>
    </row>
    <row r="1395" spans="1:15" hidden="1" x14ac:dyDescent="0.3">
      <c r="A1395">
        <v>20</v>
      </c>
      <c r="B1395" s="1" t="s">
        <v>12779</v>
      </c>
      <c r="C1395">
        <v>2002</v>
      </c>
      <c r="D1395" s="1" t="s">
        <v>12780</v>
      </c>
      <c r="E1395">
        <v>200201</v>
      </c>
      <c r="F1395" s="1" t="s">
        <v>12781</v>
      </c>
      <c r="G1395">
        <v>200201006</v>
      </c>
      <c r="H1395">
        <v>6</v>
      </c>
      <c r="I1395" s="1" t="s">
        <v>12787</v>
      </c>
      <c r="J1395" s="1" t="s">
        <v>12788</v>
      </c>
      <c r="K1395" s="1" t="s">
        <v>12789</v>
      </c>
      <c r="L1395" s="1" t="s">
        <v>12790</v>
      </c>
      <c r="M1395" s="1" t="s">
        <v>12791</v>
      </c>
      <c r="N1395" s="1">
        <f>+Categorias[[#This Row],[Id_producto]]</f>
        <v>200201</v>
      </c>
      <c r="O1395" s="1">
        <f>+Categorias[[#This Row],[Id_categoría]]</f>
        <v>200201006</v>
      </c>
    </row>
    <row r="1396" spans="1:15" hidden="1" x14ac:dyDescent="0.3">
      <c r="A1396">
        <v>20</v>
      </c>
      <c r="B1396" s="1" t="s">
        <v>12779</v>
      </c>
      <c r="C1396">
        <v>2002</v>
      </c>
      <c r="D1396" s="1" t="s">
        <v>12780</v>
      </c>
      <c r="E1396">
        <v>200201</v>
      </c>
      <c r="F1396" s="1" t="s">
        <v>12781</v>
      </c>
      <c r="G1396">
        <v>200201007</v>
      </c>
      <c r="H1396">
        <v>7</v>
      </c>
      <c r="I1396" s="1" t="s">
        <v>12792</v>
      </c>
      <c r="J1396" s="1" t="s">
        <v>12793</v>
      </c>
      <c r="K1396" s="1" t="s">
        <v>12794</v>
      </c>
      <c r="L1396" s="1" t="s">
        <v>12795</v>
      </c>
      <c r="M1396" s="1" t="s">
        <v>12796</v>
      </c>
      <c r="N1396" s="1">
        <f>+Categorias[[#This Row],[Id_producto]]</f>
        <v>200201</v>
      </c>
      <c r="O1396" s="1">
        <f>+Categorias[[#This Row],[Id_categoría]]</f>
        <v>200201007</v>
      </c>
    </row>
    <row r="1397" spans="1:15" hidden="1" x14ac:dyDescent="0.3">
      <c r="A1397">
        <v>20</v>
      </c>
      <c r="B1397" s="1" t="s">
        <v>12779</v>
      </c>
      <c r="C1397">
        <v>2002</v>
      </c>
      <c r="D1397" s="1" t="s">
        <v>12780</v>
      </c>
      <c r="E1397">
        <v>200201</v>
      </c>
      <c r="F1397" s="1" t="s">
        <v>12781</v>
      </c>
      <c r="G1397">
        <v>200201008</v>
      </c>
      <c r="H1397">
        <v>8</v>
      </c>
      <c r="I1397" s="1" t="s">
        <v>12797</v>
      </c>
      <c r="J1397" s="1" t="s">
        <v>12798</v>
      </c>
      <c r="K1397" s="1" t="s">
        <v>12799</v>
      </c>
      <c r="L1397" s="1" t="s">
        <v>12800</v>
      </c>
      <c r="M1397" s="1" t="s">
        <v>12801</v>
      </c>
      <c r="N1397" s="1">
        <f>+Categorias[[#This Row],[Id_producto]]</f>
        <v>200201</v>
      </c>
      <c r="O1397" s="1">
        <f>+Categorias[[#This Row],[Id_categoría]]</f>
        <v>200201008</v>
      </c>
    </row>
    <row r="1398" spans="1:15" hidden="1" x14ac:dyDescent="0.3">
      <c r="A1398">
        <v>20</v>
      </c>
      <c r="B1398" s="1" t="s">
        <v>12779</v>
      </c>
      <c r="C1398">
        <v>2002</v>
      </c>
      <c r="D1398" s="1" t="s">
        <v>12780</v>
      </c>
      <c r="E1398">
        <v>200201</v>
      </c>
      <c r="F1398" s="1" t="s">
        <v>12781</v>
      </c>
      <c r="G1398">
        <v>200201009</v>
      </c>
      <c r="H1398">
        <v>9</v>
      </c>
      <c r="I1398" s="1" t="s">
        <v>12802</v>
      </c>
      <c r="J1398" s="1" t="s">
        <v>12803</v>
      </c>
      <c r="K1398" s="1" t="s">
        <v>12804</v>
      </c>
      <c r="L1398" s="1" t="s">
        <v>12805</v>
      </c>
      <c r="M1398" s="1" t="s">
        <v>12806</v>
      </c>
      <c r="N1398" s="1">
        <f>+Categorias[[#This Row],[Id_producto]]</f>
        <v>200201</v>
      </c>
      <c r="O1398" s="1">
        <f>+Categorias[[#This Row],[Id_categoría]]</f>
        <v>200201009</v>
      </c>
    </row>
    <row r="1399" spans="1:15" hidden="1" x14ac:dyDescent="0.3">
      <c r="A1399">
        <v>20</v>
      </c>
      <c r="B1399" s="1" t="s">
        <v>12779</v>
      </c>
      <c r="C1399">
        <v>2002</v>
      </c>
      <c r="D1399" s="1" t="s">
        <v>12780</v>
      </c>
      <c r="E1399">
        <v>200202</v>
      </c>
      <c r="F1399" s="1" t="s">
        <v>12807</v>
      </c>
      <c r="G1399">
        <v>200202005</v>
      </c>
      <c r="H1399">
        <v>5</v>
      </c>
      <c r="I1399" s="1" t="s">
        <v>12797</v>
      </c>
      <c r="J1399" s="1" t="s">
        <v>12808</v>
      </c>
      <c r="K1399" s="1" t="s">
        <v>12809</v>
      </c>
      <c r="L1399" s="1" t="s">
        <v>12810</v>
      </c>
      <c r="M1399" s="1" t="s">
        <v>12811</v>
      </c>
      <c r="N1399" s="1">
        <f>+Categorias[[#This Row],[Id_producto]]</f>
        <v>200202</v>
      </c>
      <c r="O1399" s="1">
        <f>+Categorias[[#This Row],[Id_categoría]]</f>
        <v>200202005</v>
      </c>
    </row>
    <row r="1400" spans="1:15" hidden="1" x14ac:dyDescent="0.3">
      <c r="A1400">
        <v>20</v>
      </c>
      <c r="B1400" s="1" t="s">
        <v>12779</v>
      </c>
      <c r="C1400">
        <v>2002</v>
      </c>
      <c r="D1400" s="1" t="s">
        <v>12780</v>
      </c>
      <c r="E1400">
        <v>200202</v>
      </c>
      <c r="F1400" s="1" t="s">
        <v>12807</v>
      </c>
      <c r="G1400">
        <v>200202006</v>
      </c>
      <c r="H1400">
        <v>6</v>
      </c>
      <c r="I1400" s="1" t="s">
        <v>12812</v>
      </c>
      <c r="J1400" s="1" t="s">
        <v>12813</v>
      </c>
      <c r="K1400" s="1" t="s">
        <v>12814</v>
      </c>
      <c r="L1400" s="1" t="s">
        <v>12815</v>
      </c>
      <c r="M1400" s="1" t="s">
        <v>12816</v>
      </c>
      <c r="N1400" s="1">
        <f>+Categorias[[#This Row],[Id_producto]]</f>
        <v>200202</v>
      </c>
      <c r="O1400" s="1">
        <f>+Categorias[[#This Row],[Id_categoría]]</f>
        <v>200202006</v>
      </c>
    </row>
    <row r="1401" spans="1:15" hidden="1" x14ac:dyDescent="0.3">
      <c r="A1401">
        <v>20</v>
      </c>
      <c r="B1401" s="1" t="s">
        <v>12779</v>
      </c>
      <c r="C1401">
        <v>2002</v>
      </c>
      <c r="D1401" s="1" t="s">
        <v>12780</v>
      </c>
      <c r="E1401">
        <v>200203</v>
      </c>
      <c r="F1401" s="1" t="s">
        <v>12817</v>
      </c>
      <c r="G1401">
        <v>200203005</v>
      </c>
      <c r="H1401">
        <v>5</v>
      </c>
      <c r="I1401" s="1" t="s">
        <v>12818</v>
      </c>
      <c r="J1401" s="1" t="s">
        <v>12819</v>
      </c>
      <c r="K1401" s="1" t="s">
        <v>12820</v>
      </c>
      <c r="L1401" s="1" t="s">
        <v>12821</v>
      </c>
      <c r="M1401" s="1" t="s">
        <v>12822</v>
      </c>
      <c r="N1401" s="1">
        <f>+Categorias[[#This Row],[Id_producto]]</f>
        <v>200203</v>
      </c>
      <c r="O1401" s="1">
        <f>+Categorias[[#This Row],[Id_categoría]]</f>
        <v>200203005</v>
      </c>
    </row>
    <row r="1402" spans="1:15" hidden="1" x14ac:dyDescent="0.3">
      <c r="A1402">
        <v>20</v>
      </c>
      <c r="B1402" s="1" t="s">
        <v>12779</v>
      </c>
      <c r="C1402">
        <v>2002</v>
      </c>
      <c r="D1402" s="1" t="s">
        <v>12780</v>
      </c>
      <c r="E1402">
        <v>200203</v>
      </c>
      <c r="F1402" s="1" t="s">
        <v>12817</v>
      </c>
      <c r="G1402">
        <v>200203006</v>
      </c>
      <c r="H1402">
        <v>6</v>
      </c>
      <c r="I1402" s="1" t="s">
        <v>12823</v>
      </c>
      <c r="J1402" s="1" t="s">
        <v>12824</v>
      </c>
      <c r="K1402" s="1" t="s">
        <v>12825</v>
      </c>
      <c r="L1402" s="1" t="s">
        <v>12826</v>
      </c>
      <c r="M1402" s="1" t="s">
        <v>12827</v>
      </c>
      <c r="N1402" s="1">
        <f>+Categorias[[#This Row],[Id_producto]]</f>
        <v>200203</v>
      </c>
      <c r="O1402" s="1">
        <f>+Categorias[[#This Row],[Id_categoría]]</f>
        <v>200203006</v>
      </c>
    </row>
    <row r="1403" spans="1:15" hidden="1" x14ac:dyDescent="0.3">
      <c r="A1403">
        <v>20</v>
      </c>
      <c r="B1403" s="1" t="s">
        <v>12779</v>
      </c>
      <c r="C1403">
        <v>2002</v>
      </c>
      <c r="D1403" s="1" t="s">
        <v>12780</v>
      </c>
      <c r="E1403">
        <v>200203</v>
      </c>
      <c r="F1403" s="1" t="s">
        <v>12817</v>
      </c>
      <c r="G1403">
        <v>200203007</v>
      </c>
      <c r="H1403">
        <v>7</v>
      </c>
      <c r="I1403" s="1" t="s">
        <v>12828</v>
      </c>
      <c r="J1403" s="1" t="s">
        <v>12829</v>
      </c>
      <c r="K1403" s="1" t="s">
        <v>12830</v>
      </c>
      <c r="L1403" s="1" t="s">
        <v>12831</v>
      </c>
      <c r="M1403" s="1" t="s">
        <v>12832</v>
      </c>
      <c r="N1403" s="1">
        <f>+Categorias[[#This Row],[Id_producto]]</f>
        <v>200203</v>
      </c>
      <c r="O1403" s="1">
        <f>+Categorias[[#This Row],[Id_categoría]]</f>
        <v>200203007</v>
      </c>
    </row>
    <row r="1404" spans="1:15" hidden="1" x14ac:dyDescent="0.3">
      <c r="A1404">
        <v>20</v>
      </c>
      <c r="B1404" s="1" t="s">
        <v>12779</v>
      </c>
      <c r="C1404">
        <v>2002</v>
      </c>
      <c r="D1404" s="1" t="s">
        <v>12780</v>
      </c>
      <c r="E1404">
        <v>200203</v>
      </c>
      <c r="F1404" s="1" t="s">
        <v>12817</v>
      </c>
      <c r="G1404">
        <v>200203008</v>
      </c>
      <c r="H1404">
        <v>8</v>
      </c>
      <c r="I1404" s="1" t="s">
        <v>12833</v>
      </c>
      <c r="J1404" s="1" t="s">
        <v>12834</v>
      </c>
      <c r="K1404" s="1" t="s">
        <v>12835</v>
      </c>
      <c r="L1404" s="1" t="s">
        <v>12836</v>
      </c>
      <c r="M1404" s="1" t="s">
        <v>12837</v>
      </c>
      <c r="N1404" s="1">
        <f>+Categorias[[#This Row],[Id_producto]]</f>
        <v>200203</v>
      </c>
      <c r="O1404" s="1">
        <f>+Categorias[[#This Row],[Id_categoría]]</f>
        <v>200203008</v>
      </c>
    </row>
    <row r="1405" spans="1:15" hidden="1" x14ac:dyDescent="0.3">
      <c r="A1405">
        <v>20</v>
      </c>
      <c r="B1405" s="1" t="s">
        <v>12779</v>
      </c>
      <c r="C1405">
        <v>2002</v>
      </c>
      <c r="D1405" s="1" t="s">
        <v>12780</v>
      </c>
      <c r="E1405">
        <v>200203</v>
      </c>
      <c r="F1405" s="1" t="s">
        <v>12817</v>
      </c>
      <c r="G1405">
        <v>200203009</v>
      </c>
      <c r="H1405">
        <v>9</v>
      </c>
      <c r="I1405" s="1" t="s">
        <v>12838</v>
      </c>
      <c r="J1405" s="1" t="s">
        <v>12839</v>
      </c>
      <c r="K1405" s="1" t="s">
        <v>12840</v>
      </c>
      <c r="L1405" s="1" t="s">
        <v>12841</v>
      </c>
      <c r="M1405" s="1" t="s">
        <v>12842</v>
      </c>
      <c r="N1405" s="1">
        <f>+Categorias[[#This Row],[Id_producto]]</f>
        <v>200203</v>
      </c>
      <c r="O1405" s="1">
        <f>+Categorias[[#This Row],[Id_categoría]]</f>
        <v>200203009</v>
      </c>
    </row>
    <row r="1406" spans="1:15" hidden="1" x14ac:dyDescent="0.3">
      <c r="A1406">
        <v>20</v>
      </c>
      <c r="B1406" s="1" t="s">
        <v>12779</v>
      </c>
      <c r="C1406">
        <v>2002</v>
      </c>
      <c r="D1406" s="1" t="s">
        <v>12780</v>
      </c>
      <c r="E1406">
        <v>200203</v>
      </c>
      <c r="F1406" s="1" t="s">
        <v>12817</v>
      </c>
      <c r="G1406">
        <v>200203010</v>
      </c>
      <c r="H1406">
        <v>10</v>
      </c>
      <c r="I1406" s="1" t="s">
        <v>12843</v>
      </c>
      <c r="J1406" s="1" t="s">
        <v>12844</v>
      </c>
      <c r="K1406" s="1" t="s">
        <v>12845</v>
      </c>
      <c r="L1406" s="1" t="s">
        <v>12846</v>
      </c>
      <c r="M1406" s="1" t="s">
        <v>12847</v>
      </c>
      <c r="N1406" s="1">
        <f>+Categorias[[#This Row],[Id_producto]]</f>
        <v>200203</v>
      </c>
      <c r="O1406" s="1">
        <f>+Categorias[[#This Row],[Id_categoría]]</f>
        <v>200203010</v>
      </c>
    </row>
    <row r="1407" spans="1:15" hidden="1" x14ac:dyDescent="0.3">
      <c r="A1407">
        <v>20</v>
      </c>
      <c r="B1407" s="1" t="s">
        <v>12779</v>
      </c>
      <c r="C1407">
        <v>2002</v>
      </c>
      <c r="D1407" s="1" t="s">
        <v>12780</v>
      </c>
      <c r="E1407">
        <v>200203</v>
      </c>
      <c r="F1407" s="1" t="s">
        <v>12817</v>
      </c>
      <c r="G1407">
        <v>200203011</v>
      </c>
      <c r="H1407">
        <v>11</v>
      </c>
      <c r="I1407" s="1" t="s">
        <v>12848</v>
      </c>
      <c r="J1407" s="1" t="s">
        <v>12849</v>
      </c>
      <c r="K1407" s="1" t="s">
        <v>12850</v>
      </c>
      <c r="L1407" s="1" t="s">
        <v>12851</v>
      </c>
      <c r="M1407" s="1" t="s">
        <v>12852</v>
      </c>
      <c r="N1407" s="1">
        <f>+Categorias[[#This Row],[Id_producto]]</f>
        <v>200203</v>
      </c>
      <c r="O1407" s="1">
        <f>+Categorias[[#This Row],[Id_categoría]]</f>
        <v>200203011</v>
      </c>
    </row>
    <row r="1408" spans="1:15" hidden="1" x14ac:dyDescent="0.3">
      <c r="A1408">
        <v>20</v>
      </c>
      <c r="B1408" s="1" t="s">
        <v>12779</v>
      </c>
      <c r="C1408">
        <v>2002</v>
      </c>
      <c r="D1408" s="1" t="s">
        <v>12780</v>
      </c>
      <c r="E1408">
        <v>200203</v>
      </c>
      <c r="F1408" s="1" t="s">
        <v>12817</v>
      </c>
      <c r="G1408">
        <v>200203012</v>
      </c>
      <c r="H1408">
        <v>12</v>
      </c>
      <c r="I1408" s="1" t="s">
        <v>12853</v>
      </c>
      <c r="J1408" s="1" t="s">
        <v>12854</v>
      </c>
      <c r="K1408" s="1" t="s">
        <v>12855</v>
      </c>
      <c r="L1408" s="1" t="s">
        <v>12856</v>
      </c>
      <c r="M1408" s="1" t="s">
        <v>12857</v>
      </c>
      <c r="N1408" s="1">
        <f>+Categorias[[#This Row],[Id_producto]]</f>
        <v>200203</v>
      </c>
      <c r="O1408" s="1">
        <f>+Categorias[[#This Row],[Id_categoría]]</f>
        <v>200203012</v>
      </c>
    </row>
    <row r="1409" spans="1:15" hidden="1" x14ac:dyDescent="0.3">
      <c r="A1409">
        <v>20</v>
      </c>
      <c r="B1409" s="1" t="s">
        <v>12779</v>
      </c>
      <c r="C1409">
        <v>2002</v>
      </c>
      <c r="D1409" s="1" t="s">
        <v>12780</v>
      </c>
      <c r="E1409">
        <v>200203</v>
      </c>
      <c r="F1409" s="1" t="s">
        <v>12817</v>
      </c>
      <c r="G1409">
        <v>200203013</v>
      </c>
      <c r="H1409">
        <v>13</v>
      </c>
      <c r="I1409" s="1" t="s">
        <v>12858</v>
      </c>
      <c r="J1409" s="1" t="s">
        <v>12859</v>
      </c>
      <c r="K1409" s="1" t="s">
        <v>12860</v>
      </c>
      <c r="L1409" s="1" t="s">
        <v>12861</v>
      </c>
      <c r="M1409" s="1" t="s">
        <v>12862</v>
      </c>
      <c r="N1409" s="1">
        <f>+Categorias[[#This Row],[Id_producto]]</f>
        <v>200203</v>
      </c>
      <c r="O1409" s="1">
        <f>+Categorias[[#This Row],[Id_categoría]]</f>
        <v>200203013</v>
      </c>
    </row>
    <row r="1410" spans="1:15" hidden="1" x14ac:dyDescent="0.3">
      <c r="A1410">
        <v>20</v>
      </c>
      <c r="B1410" s="1" t="s">
        <v>12779</v>
      </c>
      <c r="C1410">
        <v>2002</v>
      </c>
      <c r="D1410" s="1" t="s">
        <v>12780</v>
      </c>
      <c r="E1410">
        <v>200203</v>
      </c>
      <c r="F1410" s="1" t="s">
        <v>12817</v>
      </c>
      <c r="G1410">
        <v>200203014</v>
      </c>
      <c r="H1410">
        <v>14</v>
      </c>
      <c r="I1410" s="1" t="s">
        <v>12863</v>
      </c>
      <c r="J1410" s="1" t="s">
        <v>12864</v>
      </c>
      <c r="K1410" s="1" t="s">
        <v>12865</v>
      </c>
      <c r="L1410" s="1" t="s">
        <v>12866</v>
      </c>
      <c r="M1410" s="1" t="s">
        <v>12867</v>
      </c>
      <c r="N1410" s="1">
        <f>+Categorias[[#This Row],[Id_producto]]</f>
        <v>200203</v>
      </c>
      <c r="O1410" s="1">
        <f>+Categorias[[#This Row],[Id_categoría]]</f>
        <v>200203014</v>
      </c>
    </row>
    <row r="1411" spans="1:15" hidden="1" x14ac:dyDescent="0.3">
      <c r="A1411">
        <v>20</v>
      </c>
      <c r="B1411" s="1" t="s">
        <v>12779</v>
      </c>
      <c r="C1411">
        <v>2002</v>
      </c>
      <c r="D1411" s="1" t="s">
        <v>12780</v>
      </c>
      <c r="E1411">
        <v>200203</v>
      </c>
      <c r="F1411" s="1" t="s">
        <v>12817</v>
      </c>
      <c r="G1411">
        <v>200203015</v>
      </c>
      <c r="H1411">
        <v>15</v>
      </c>
      <c r="I1411" s="1" t="s">
        <v>12868</v>
      </c>
      <c r="J1411" s="1" t="s">
        <v>12869</v>
      </c>
      <c r="K1411" s="1" t="s">
        <v>12870</v>
      </c>
      <c r="L1411" s="1" t="s">
        <v>12871</v>
      </c>
      <c r="M1411" s="1" t="s">
        <v>12872</v>
      </c>
      <c r="N1411" s="1">
        <f>+Categorias[[#This Row],[Id_producto]]</f>
        <v>200203</v>
      </c>
      <c r="O1411" s="1">
        <f>+Categorias[[#This Row],[Id_categoría]]</f>
        <v>200203015</v>
      </c>
    </row>
    <row r="1412" spans="1:15" hidden="1" x14ac:dyDescent="0.3">
      <c r="A1412">
        <v>20</v>
      </c>
      <c r="B1412" s="1" t="s">
        <v>12779</v>
      </c>
      <c r="C1412">
        <v>2002</v>
      </c>
      <c r="D1412" s="1" t="s">
        <v>12780</v>
      </c>
      <c r="E1412">
        <v>200203</v>
      </c>
      <c r="F1412" s="1" t="s">
        <v>12817</v>
      </c>
      <c r="G1412">
        <v>200203016</v>
      </c>
      <c r="H1412">
        <v>16</v>
      </c>
      <c r="I1412" s="1" t="s">
        <v>12873</v>
      </c>
      <c r="J1412" s="1" t="s">
        <v>12874</v>
      </c>
      <c r="K1412" s="1" t="s">
        <v>12875</v>
      </c>
      <c r="L1412" s="1" t="s">
        <v>12876</v>
      </c>
      <c r="M1412" s="1" t="s">
        <v>12877</v>
      </c>
      <c r="N1412" s="1">
        <f>+Categorias[[#This Row],[Id_producto]]</f>
        <v>200203</v>
      </c>
      <c r="O1412" s="1">
        <f>+Categorias[[#This Row],[Id_categoría]]</f>
        <v>200203016</v>
      </c>
    </row>
    <row r="1413" spans="1:15" hidden="1" x14ac:dyDescent="0.3">
      <c r="A1413">
        <v>20</v>
      </c>
      <c r="B1413" s="1" t="s">
        <v>12779</v>
      </c>
      <c r="C1413">
        <v>2002</v>
      </c>
      <c r="D1413" s="1" t="s">
        <v>12780</v>
      </c>
      <c r="E1413">
        <v>200203</v>
      </c>
      <c r="F1413" s="1" t="s">
        <v>12817</v>
      </c>
      <c r="G1413">
        <v>200203017</v>
      </c>
      <c r="H1413">
        <v>17</v>
      </c>
      <c r="I1413" s="1" t="s">
        <v>12878</v>
      </c>
      <c r="J1413" s="1" t="s">
        <v>12879</v>
      </c>
      <c r="K1413" s="1" t="s">
        <v>12880</v>
      </c>
      <c r="L1413" s="1" t="s">
        <v>12881</v>
      </c>
      <c r="M1413" s="1" t="s">
        <v>12882</v>
      </c>
      <c r="N1413" s="1">
        <f>+Categorias[[#This Row],[Id_producto]]</f>
        <v>200203</v>
      </c>
      <c r="O1413" s="1">
        <f>+Categorias[[#This Row],[Id_categoría]]</f>
        <v>200203017</v>
      </c>
    </row>
    <row r="1414" spans="1:15" hidden="1" x14ac:dyDescent="0.3">
      <c r="A1414">
        <v>20</v>
      </c>
      <c r="B1414" s="1" t="s">
        <v>12779</v>
      </c>
      <c r="C1414">
        <v>2002</v>
      </c>
      <c r="D1414" s="1" t="s">
        <v>12780</v>
      </c>
      <c r="E1414">
        <v>200203</v>
      </c>
      <c r="F1414" s="1" t="s">
        <v>12817</v>
      </c>
      <c r="G1414">
        <v>200203018</v>
      </c>
      <c r="H1414">
        <v>18</v>
      </c>
      <c r="I1414" s="1" t="s">
        <v>12883</v>
      </c>
      <c r="J1414" s="1" t="s">
        <v>12884</v>
      </c>
      <c r="K1414" s="1" t="s">
        <v>12885</v>
      </c>
      <c r="L1414" s="1" t="s">
        <v>12886</v>
      </c>
      <c r="M1414" s="1" t="s">
        <v>12887</v>
      </c>
      <c r="N1414" s="1">
        <f>+Categorias[[#This Row],[Id_producto]]</f>
        <v>200203</v>
      </c>
      <c r="O1414" s="1">
        <f>+Categorias[[#This Row],[Id_categoría]]</f>
        <v>200203018</v>
      </c>
    </row>
    <row r="1415" spans="1:15" hidden="1" x14ac:dyDescent="0.3">
      <c r="A1415">
        <v>20</v>
      </c>
      <c r="B1415" s="1" t="s">
        <v>12779</v>
      </c>
      <c r="C1415">
        <v>2002</v>
      </c>
      <c r="D1415" s="1" t="s">
        <v>12780</v>
      </c>
      <c r="E1415">
        <v>200203</v>
      </c>
      <c r="F1415" s="1" t="s">
        <v>12817</v>
      </c>
      <c r="G1415">
        <v>200203019</v>
      </c>
      <c r="H1415">
        <v>19</v>
      </c>
      <c r="I1415" s="1" t="s">
        <v>12888</v>
      </c>
      <c r="J1415" s="1" t="s">
        <v>12889</v>
      </c>
      <c r="K1415" s="1" t="s">
        <v>12890</v>
      </c>
      <c r="L1415" s="1" t="s">
        <v>12891</v>
      </c>
      <c r="M1415" s="1" t="s">
        <v>12892</v>
      </c>
      <c r="N1415" s="1">
        <f>+Categorias[[#This Row],[Id_producto]]</f>
        <v>200203</v>
      </c>
      <c r="O1415" s="1">
        <f>+Categorias[[#This Row],[Id_categoría]]</f>
        <v>200203019</v>
      </c>
    </row>
    <row r="1416" spans="1:15" hidden="1" x14ac:dyDescent="0.3">
      <c r="A1416">
        <v>20</v>
      </c>
      <c r="B1416" s="1" t="s">
        <v>12779</v>
      </c>
      <c r="C1416">
        <v>2002</v>
      </c>
      <c r="D1416" s="1" t="s">
        <v>12780</v>
      </c>
      <c r="E1416">
        <v>200203</v>
      </c>
      <c r="F1416" s="1" t="s">
        <v>12817</v>
      </c>
      <c r="G1416">
        <v>200203020</v>
      </c>
      <c r="H1416">
        <v>20</v>
      </c>
      <c r="I1416" s="1" t="s">
        <v>12893</v>
      </c>
      <c r="J1416" s="1" t="s">
        <v>12894</v>
      </c>
      <c r="K1416" s="1" t="s">
        <v>12895</v>
      </c>
      <c r="L1416" s="1" t="s">
        <v>12896</v>
      </c>
      <c r="M1416" s="1" t="s">
        <v>12897</v>
      </c>
      <c r="N1416" s="1">
        <f>+Categorias[[#This Row],[Id_producto]]</f>
        <v>200203</v>
      </c>
      <c r="O1416" s="1">
        <f>+Categorias[[#This Row],[Id_categoría]]</f>
        <v>200203020</v>
      </c>
    </row>
    <row r="1417" spans="1:15" hidden="1" x14ac:dyDescent="0.3">
      <c r="A1417">
        <v>20</v>
      </c>
      <c r="B1417" s="1" t="s">
        <v>12779</v>
      </c>
      <c r="C1417">
        <v>2002</v>
      </c>
      <c r="D1417" s="1" t="s">
        <v>12780</v>
      </c>
      <c r="E1417">
        <v>200203</v>
      </c>
      <c r="F1417" s="1" t="s">
        <v>12817</v>
      </c>
      <c r="G1417">
        <v>200203021</v>
      </c>
      <c r="H1417">
        <v>21</v>
      </c>
      <c r="I1417" s="1" t="s">
        <v>12898</v>
      </c>
      <c r="J1417" s="1" t="s">
        <v>12899</v>
      </c>
      <c r="K1417" s="1" t="s">
        <v>12900</v>
      </c>
      <c r="L1417" s="1" t="s">
        <v>12901</v>
      </c>
      <c r="M1417" s="1" t="s">
        <v>12902</v>
      </c>
      <c r="N1417" s="1">
        <f>+Categorias[[#This Row],[Id_producto]]</f>
        <v>200203</v>
      </c>
      <c r="O1417" s="1">
        <f>+Categorias[[#This Row],[Id_categoría]]</f>
        <v>200203021</v>
      </c>
    </row>
    <row r="1418" spans="1:15" hidden="1" x14ac:dyDescent="0.3">
      <c r="A1418">
        <v>20</v>
      </c>
      <c r="B1418" s="1" t="s">
        <v>12779</v>
      </c>
      <c r="C1418">
        <v>2002</v>
      </c>
      <c r="D1418" s="1" t="s">
        <v>12780</v>
      </c>
      <c r="E1418">
        <v>200203</v>
      </c>
      <c r="F1418" s="1" t="s">
        <v>12817</v>
      </c>
      <c r="G1418">
        <v>200203022</v>
      </c>
      <c r="H1418">
        <v>22</v>
      </c>
      <c r="I1418" s="1" t="s">
        <v>12903</v>
      </c>
      <c r="J1418" s="1" t="s">
        <v>12904</v>
      </c>
      <c r="K1418" s="1" t="s">
        <v>12905</v>
      </c>
      <c r="L1418" s="1" t="s">
        <v>12906</v>
      </c>
      <c r="M1418" s="1" t="s">
        <v>12907</v>
      </c>
      <c r="N1418" s="1">
        <f>+Categorias[[#This Row],[Id_producto]]</f>
        <v>200203</v>
      </c>
      <c r="O1418" s="1">
        <f>+Categorias[[#This Row],[Id_categoría]]</f>
        <v>200203022</v>
      </c>
    </row>
    <row r="1419" spans="1:15" hidden="1" x14ac:dyDescent="0.3">
      <c r="A1419">
        <v>20</v>
      </c>
      <c r="B1419" s="1" t="s">
        <v>12779</v>
      </c>
      <c r="C1419">
        <v>2002</v>
      </c>
      <c r="D1419" s="1" t="s">
        <v>12780</v>
      </c>
      <c r="E1419">
        <v>200203</v>
      </c>
      <c r="F1419" s="1" t="s">
        <v>12817</v>
      </c>
      <c r="G1419">
        <v>200203023</v>
      </c>
      <c r="H1419">
        <v>23</v>
      </c>
      <c r="I1419" s="1" t="s">
        <v>12908</v>
      </c>
      <c r="J1419" s="1" t="s">
        <v>12909</v>
      </c>
      <c r="K1419" s="1" t="s">
        <v>12910</v>
      </c>
      <c r="L1419" s="1" t="s">
        <v>12911</v>
      </c>
      <c r="M1419" s="1" t="s">
        <v>12912</v>
      </c>
      <c r="N1419" s="1">
        <f>+Categorias[[#This Row],[Id_producto]]</f>
        <v>200203</v>
      </c>
      <c r="O1419" s="1">
        <f>+Categorias[[#This Row],[Id_categoría]]</f>
        <v>200203023</v>
      </c>
    </row>
    <row r="1420" spans="1:15" hidden="1" x14ac:dyDescent="0.3">
      <c r="A1420">
        <v>20</v>
      </c>
      <c r="B1420" s="1" t="s">
        <v>12779</v>
      </c>
      <c r="C1420">
        <v>2002</v>
      </c>
      <c r="D1420" s="1" t="s">
        <v>12780</v>
      </c>
      <c r="E1420">
        <v>200203</v>
      </c>
      <c r="F1420" s="1" t="s">
        <v>12817</v>
      </c>
      <c r="G1420">
        <v>200203024</v>
      </c>
      <c r="H1420">
        <v>24</v>
      </c>
      <c r="I1420" s="1" t="s">
        <v>12913</v>
      </c>
      <c r="J1420" s="1" t="s">
        <v>12914</v>
      </c>
      <c r="K1420" s="1" t="s">
        <v>12915</v>
      </c>
      <c r="L1420" s="1" t="s">
        <v>12916</v>
      </c>
      <c r="M1420" s="1" t="s">
        <v>12917</v>
      </c>
      <c r="N1420" s="1">
        <f>+Categorias[[#This Row],[Id_producto]]</f>
        <v>200203</v>
      </c>
      <c r="O1420" s="1">
        <f>+Categorias[[#This Row],[Id_categoría]]</f>
        <v>200203024</v>
      </c>
    </row>
    <row r="1421" spans="1:15" hidden="1" x14ac:dyDescent="0.3">
      <c r="A1421">
        <v>20</v>
      </c>
      <c r="B1421" s="1" t="s">
        <v>12779</v>
      </c>
      <c r="C1421">
        <v>2002</v>
      </c>
      <c r="D1421" s="1" t="s">
        <v>12780</v>
      </c>
      <c r="E1421">
        <v>200203</v>
      </c>
      <c r="F1421" s="1" t="s">
        <v>12817</v>
      </c>
      <c r="G1421">
        <v>200203025</v>
      </c>
      <c r="H1421">
        <v>25</v>
      </c>
      <c r="I1421" s="1" t="s">
        <v>12918</v>
      </c>
      <c r="J1421" s="1" t="s">
        <v>12919</v>
      </c>
      <c r="K1421" s="1" t="s">
        <v>12920</v>
      </c>
      <c r="L1421" s="1" t="s">
        <v>12921</v>
      </c>
      <c r="M1421" s="1" t="s">
        <v>12922</v>
      </c>
      <c r="N1421" s="1">
        <f>+Categorias[[#This Row],[Id_producto]]</f>
        <v>200203</v>
      </c>
      <c r="O1421" s="1">
        <f>+Categorias[[#This Row],[Id_categoría]]</f>
        <v>200203025</v>
      </c>
    </row>
    <row r="1422" spans="1:15" hidden="1" x14ac:dyDescent="0.3">
      <c r="A1422">
        <v>20</v>
      </c>
      <c r="B1422" s="1" t="s">
        <v>12779</v>
      </c>
      <c r="C1422">
        <v>2002</v>
      </c>
      <c r="D1422" s="1" t="s">
        <v>12780</v>
      </c>
      <c r="E1422">
        <v>200203</v>
      </c>
      <c r="F1422" s="1" t="s">
        <v>12817</v>
      </c>
      <c r="G1422">
        <v>200203026</v>
      </c>
      <c r="H1422">
        <v>26</v>
      </c>
      <c r="I1422" s="1" t="s">
        <v>12923</v>
      </c>
      <c r="J1422" s="1" t="s">
        <v>12924</v>
      </c>
      <c r="K1422" s="1" t="s">
        <v>12925</v>
      </c>
      <c r="L1422" s="1" t="s">
        <v>12926</v>
      </c>
      <c r="M1422" s="1" t="s">
        <v>12927</v>
      </c>
      <c r="N1422" s="1">
        <f>+Categorias[[#This Row],[Id_producto]]</f>
        <v>200203</v>
      </c>
      <c r="O1422" s="1">
        <f>+Categorias[[#This Row],[Id_categoría]]</f>
        <v>200203026</v>
      </c>
    </row>
    <row r="1423" spans="1:15" hidden="1" x14ac:dyDescent="0.3">
      <c r="A1423">
        <v>20</v>
      </c>
      <c r="B1423" s="1" t="s">
        <v>12779</v>
      </c>
      <c r="C1423">
        <v>2003</v>
      </c>
      <c r="D1423" s="1" t="s">
        <v>12928</v>
      </c>
      <c r="E1423">
        <v>200301</v>
      </c>
      <c r="F1423" s="1" t="s">
        <v>12929</v>
      </c>
      <c r="G1423">
        <v>200301005</v>
      </c>
      <c r="H1423">
        <v>5</v>
      </c>
      <c r="I1423" s="1" t="s">
        <v>12930</v>
      </c>
      <c r="J1423" s="1" t="s">
        <v>12931</v>
      </c>
      <c r="K1423" s="1" t="s">
        <v>12932</v>
      </c>
      <c r="L1423" s="1" t="s">
        <v>12933</v>
      </c>
      <c r="M1423" s="1" t="s">
        <v>12934</v>
      </c>
      <c r="N1423" s="1">
        <f>+Categorias[[#This Row],[Id_producto]]</f>
        <v>200301</v>
      </c>
      <c r="O1423" s="1">
        <f>+Categorias[[#This Row],[Id_categoría]]</f>
        <v>200301005</v>
      </c>
    </row>
    <row r="1424" spans="1:15" hidden="1" x14ac:dyDescent="0.3">
      <c r="A1424">
        <v>20</v>
      </c>
      <c r="B1424" s="1" t="s">
        <v>12779</v>
      </c>
      <c r="C1424">
        <v>2003</v>
      </c>
      <c r="D1424" s="1" t="s">
        <v>12928</v>
      </c>
      <c r="E1424">
        <v>200301</v>
      </c>
      <c r="F1424" s="1" t="s">
        <v>12929</v>
      </c>
      <c r="G1424">
        <v>200301006</v>
      </c>
      <c r="H1424">
        <v>6</v>
      </c>
      <c r="I1424" s="1" t="s">
        <v>12935</v>
      </c>
      <c r="J1424" s="1" t="s">
        <v>12936</v>
      </c>
      <c r="K1424" s="1" t="s">
        <v>12937</v>
      </c>
      <c r="L1424" s="1" t="s">
        <v>12938</v>
      </c>
      <c r="M1424" s="1" t="s">
        <v>12939</v>
      </c>
      <c r="N1424" s="1">
        <f>+Categorias[[#This Row],[Id_producto]]</f>
        <v>200301</v>
      </c>
      <c r="O1424" s="1">
        <f>+Categorias[[#This Row],[Id_categoría]]</f>
        <v>200301006</v>
      </c>
    </row>
    <row r="1425" spans="1:15" hidden="1" x14ac:dyDescent="0.3">
      <c r="A1425">
        <v>20</v>
      </c>
      <c r="B1425" s="1" t="s">
        <v>12779</v>
      </c>
      <c r="C1425">
        <v>2003</v>
      </c>
      <c r="D1425" s="1" t="s">
        <v>12928</v>
      </c>
      <c r="E1425">
        <v>200301</v>
      </c>
      <c r="F1425" s="1" t="s">
        <v>12929</v>
      </c>
      <c r="G1425">
        <v>200301007</v>
      </c>
      <c r="H1425">
        <v>7</v>
      </c>
      <c r="I1425" s="1" t="s">
        <v>12940</v>
      </c>
      <c r="J1425" s="1" t="s">
        <v>12941</v>
      </c>
      <c r="K1425" s="1" t="s">
        <v>12942</v>
      </c>
      <c r="L1425" s="1" t="s">
        <v>12943</v>
      </c>
      <c r="M1425" s="1" t="s">
        <v>12944</v>
      </c>
      <c r="N1425" s="1">
        <f>+Categorias[[#This Row],[Id_producto]]</f>
        <v>200301</v>
      </c>
      <c r="O1425" s="1">
        <f>+Categorias[[#This Row],[Id_categoría]]</f>
        <v>200301007</v>
      </c>
    </row>
    <row r="1426" spans="1:15" hidden="1" x14ac:dyDescent="0.3">
      <c r="A1426">
        <v>20</v>
      </c>
      <c r="B1426" s="1" t="s">
        <v>12779</v>
      </c>
      <c r="C1426">
        <v>2003</v>
      </c>
      <c r="D1426" s="1" t="s">
        <v>12928</v>
      </c>
      <c r="E1426">
        <v>200301</v>
      </c>
      <c r="F1426" s="1" t="s">
        <v>12929</v>
      </c>
      <c r="G1426">
        <v>200301008</v>
      </c>
      <c r="H1426">
        <v>8</v>
      </c>
      <c r="I1426" s="1" t="s">
        <v>12945</v>
      </c>
      <c r="J1426" s="1" t="s">
        <v>12946</v>
      </c>
      <c r="K1426" s="1" t="s">
        <v>12947</v>
      </c>
      <c r="L1426" s="1" t="s">
        <v>12948</v>
      </c>
      <c r="M1426" s="1" t="s">
        <v>12949</v>
      </c>
      <c r="N1426" s="1">
        <f>+Categorias[[#This Row],[Id_producto]]</f>
        <v>200301</v>
      </c>
      <c r="O1426" s="1">
        <f>+Categorias[[#This Row],[Id_categoría]]</f>
        <v>200301008</v>
      </c>
    </row>
    <row r="1427" spans="1:15" hidden="1" x14ac:dyDescent="0.3">
      <c r="A1427">
        <v>20</v>
      </c>
      <c r="B1427" s="1" t="s">
        <v>12779</v>
      </c>
      <c r="C1427">
        <v>2003</v>
      </c>
      <c r="D1427" s="1" t="s">
        <v>12928</v>
      </c>
      <c r="E1427">
        <v>200301</v>
      </c>
      <c r="F1427" s="1" t="s">
        <v>12929</v>
      </c>
      <c r="G1427">
        <v>200301009</v>
      </c>
      <c r="H1427">
        <v>9</v>
      </c>
      <c r="I1427" s="1" t="s">
        <v>12950</v>
      </c>
      <c r="J1427" s="1" t="s">
        <v>12951</v>
      </c>
      <c r="K1427" s="1" t="s">
        <v>12952</v>
      </c>
      <c r="L1427" s="1" t="s">
        <v>12953</v>
      </c>
      <c r="M1427" s="1" t="s">
        <v>12954</v>
      </c>
      <c r="N1427" s="1">
        <f>+Categorias[[#This Row],[Id_producto]]</f>
        <v>200301</v>
      </c>
      <c r="O1427" s="1">
        <f>+Categorias[[#This Row],[Id_categoría]]</f>
        <v>200301009</v>
      </c>
    </row>
    <row r="1428" spans="1:15" hidden="1" x14ac:dyDescent="0.3">
      <c r="A1428">
        <v>20</v>
      </c>
      <c r="B1428" s="1" t="s">
        <v>12779</v>
      </c>
      <c r="C1428">
        <v>2003</v>
      </c>
      <c r="D1428" s="1" t="s">
        <v>12928</v>
      </c>
      <c r="E1428">
        <v>200301</v>
      </c>
      <c r="F1428" s="1" t="s">
        <v>12929</v>
      </c>
      <c r="G1428">
        <v>200301010</v>
      </c>
      <c r="H1428">
        <v>10</v>
      </c>
      <c r="I1428" s="1" t="s">
        <v>12955</v>
      </c>
      <c r="J1428" s="1" t="s">
        <v>12956</v>
      </c>
      <c r="K1428" s="1" t="s">
        <v>12957</v>
      </c>
      <c r="L1428" s="1" t="s">
        <v>12958</v>
      </c>
      <c r="M1428" s="1" t="s">
        <v>12959</v>
      </c>
      <c r="N1428" s="1">
        <f>+Categorias[[#This Row],[Id_producto]]</f>
        <v>200301</v>
      </c>
      <c r="O1428" s="1">
        <f>+Categorias[[#This Row],[Id_categoría]]</f>
        <v>200301010</v>
      </c>
    </row>
    <row r="1429" spans="1:15" hidden="1" x14ac:dyDescent="0.3">
      <c r="A1429">
        <v>20</v>
      </c>
      <c r="B1429" s="1" t="s">
        <v>12779</v>
      </c>
      <c r="C1429">
        <v>2003</v>
      </c>
      <c r="D1429" s="1" t="s">
        <v>12928</v>
      </c>
      <c r="E1429">
        <v>200301</v>
      </c>
      <c r="F1429" s="1" t="s">
        <v>12929</v>
      </c>
      <c r="G1429">
        <v>200301011</v>
      </c>
      <c r="H1429">
        <v>11</v>
      </c>
      <c r="I1429" s="1" t="s">
        <v>12960</v>
      </c>
      <c r="J1429" s="1" t="s">
        <v>12961</v>
      </c>
      <c r="K1429" s="1" t="s">
        <v>12962</v>
      </c>
      <c r="L1429" s="1" t="s">
        <v>12963</v>
      </c>
      <c r="M1429" s="1" t="s">
        <v>12964</v>
      </c>
      <c r="N1429" s="1">
        <f>+Categorias[[#This Row],[Id_producto]]</f>
        <v>200301</v>
      </c>
      <c r="O1429" s="1">
        <f>+Categorias[[#This Row],[Id_categoría]]</f>
        <v>200301011</v>
      </c>
    </row>
    <row r="1430" spans="1:15" hidden="1" x14ac:dyDescent="0.3">
      <c r="A1430">
        <v>20</v>
      </c>
      <c r="B1430" s="1" t="s">
        <v>12779</v>
      </c>
      <c r="C1430">
        <v>2003</v>
      </c>
      <c r="D1430" s="1" t="s">
        <v>12928</v>
      </c>
      <c r="E1430">
        <v>200301</v>
      </c>
      <c r="F1430" s="1" t="s">
        <v>12929</v>
      </c>
      <c r="G1430">
        <v>200301012</v>
      </c>
      <c r="H1430">
        <v>12</v>
      </c>
      <c r="I1430" s="1" t="s">
        <v>12965</v>
      </c>
      <c r="J1430" s="1" t="s">
        <v>12966</v>
      </c>
      <c r="K1430" s="1" t="s">
        <v>12967</v>
      </c>
      <c r="L1430" s="1" t="s">
        <v>12968</v>
      </c>
      <c r="M1430" s="1" t="s">
        <v>12969</v>
      </c>
      <c r="N1430" s="1">
        <f>+Categorias[[#This Row],[Id_producto]]</f>
        <v>200301</v>
      </c>
      <c r="O1430" s="1">
        <f>+Categorias[[#This Row],[Id_categoría]]</f>
        <v>200301012</v>
      </c>
    </row>
    <row r="1431" spans="1:15" hidden="1" x14ac:dyDescent="0.3">
      <c r="A1431">
        <v>20</v>
      </c>
      <c r="B1431" s="1" t="s">
        <v>12779</v>
      </c>
      <c r="C1431">
        <v>2003</v>
      </c>
      <c r="D1431" s="1" t="s">
        <v>12928</v>
      </c>
      <c r="E1431">
        <v>200301</v>
      </c>
      <c r="F1431" s="1" t="s">
        <v>12929</v>
      </c>
      <c r="G1431">
        <v>200301013</v>
      </c>
      <c r="H1431">
        <v>13</v>
      </c>
      <c r="I1431" s="1" t="s">
        <v>12970</v>
      </c>
      <c r="J1431" s="1" t="s">
        <v>12971</v>
      </c>
      <c r="K1431" s="1" t="s">
        <v>12972</v>
      </c>
      <c r="L1431" s="1" t="s">
        <v>12973</v>
      </c>
      <c r="M1431" s="1" t="s">
        <v>12974</v>
      </c>
      <c r="N1431" s="1">
        <f>+Categorias[[#This Row],[Id_producto]]</f>
        <v>200301</v>
      </c>
      <c r="O1431" s="1">
        <f>+Categorias[[#This Row],[Id_categoría]]</f>
        <v>200301013</v>
      </c>
    </row>
    <row r="1432" spans="1:15" hidden="1" x14ac:dyDescent="0.3">
      <c r="A1432">
        <v>20</v>
      </c>
      <c r="B1432" s="1" t="s">
        <v>12779</v>
      </c>
      <c r="C1432">
        <v>2003</v>
      </c>
      <c r="D1432" s="1" t="s">
        <v>12928</v>
      </c>
      <c r="E1432">
        <v>200301</v>
      </c>
      <c r="F1432" s="1" t="s">
        <v>12929</v>
      </c>
      <c r="G1432">
        <v>200301014</v>
      </c>
      <c r="H1432">
        <v>14</v>
      </c>
      <c r="I1432" s="1" t="s">
        <v>12975</v>
      </c>
      <c r="J1432" s="1" t="s">
        <v>12976</v>
      </c>
      <c r="K1432" s="1" t="s">
        <v>12977</v>
      </c>
      <c r="L1432" s="1" t="s">
        <v>12978</v>
      </c>
      <c r="M1432" s="1" t="s">
        <v>12979</v>
      </c>
      <c r="N1432" s="1">
        <f>+Categorias[[#This Row],[Id_producto]]</f>
        <v>200301</v>
      </c>
      <c r="O1432" s="1">
        <f>+Categorias[[#This Row],[Id_categoría]]</f>
        <v>200301014</v>
      </c>
    </row>
    <row r="1433" spans="1:15" hidden="1" x14ac:dyDescent="0.3">
      <c r="A1433">
        <v>20</v>
      </c>
      <c r="B1433" s="1" t="s">
        <v>12779</v>
      </c>
      <c r="C1433">
        <v>2003</v>
      </c>
      <c r="D1433" s="1" t="s">
        <v>12928</v>
      </c>
      <c r="E1433">
        <v>200301</v>
      </c>
      <c r="F1433" s="1" t="s">
        <v>12929</v>
      </c>
      <c r="G1433">
        <v>200301015</v>
      </c>
      <c r="H1433">
        <v>15</v>
      </c>
      <c r="I1433" s="1" t="s">
        <v>12980</v>
      </c>
      <c r="J1433" s="1" t="s">
        <v>12981</v>
      </c>
      <c r="K1433" s="1" t="s">
        <v>12982</v>
      </c>
      <c r="L1433" s="1" t="s">
        <v>12983</v>
      </c>
      <c r="M1433" s="1" t="s">
        <v>12984</v>
      </c>
      <c r="N1433" s="1">
        <f>+Categorias[[#This Row],[Id_producto]]</f>
        <v>200301</v>
      </c>
      <c r="O1433" s="1">
        <f>+Categorias[[#This Row],[Id_categoría]]</f>
        <v>200301015</v>
      </c>
    </row>
    <row r="1434" spans="1:15" hidden="1" x14ac:dyDescent="0.3">
      <c r="A1434">
        <v>20</v>
      </c>
      <c r="B1434" s="1" t="s">
        <v>12779</v>
      </c>
      <c r="C1434">
        <v>2003</v>
      </c>
      <c r="D1434" s="1" t="s">
        <v>12928</v>
      </c>
      <c r="E1434">
        <v>200302</v>
      </c>
      <c r="F1434" s="1" t="s">
        <v>12985</v>
      </c>
      <c r="G1434">
        <v>200302005</v>
      </c>
      <c r="H1434">
        <v>5</v>
      </c>
      <c r="I1434" s="1" t="s">
        <v>12986</v>
      </c>
      <c r="J1434" s="1" t="s">
        <v>12987</v>
      </c>
      <c r="K1434" s="1" t="s">
        <v>12988</v>
      </c>
      <c r="L1434" s="1" t="s">
        <v>12989</v>
      </c>
      <c r="M1434" s="1" t="s">
        <v>12990</v>
      </c>
      <c r="N1434" s="1">
        <f>+Categorias[[#This Row],[Id_producto]]</f>
        <v>200302</v>
      </c>
      <c r="O1434" s="1">
        <f>+Categorias[[#This Row],[Id_categoría]]</f>
        <v>200302005</v>
      </c>
    </row>
    <row r="1435" spans="1:15" hidden="1" x14ac:dyDescent="0.3">
      <c r="A1435">
        <v>20</v>
      </c>
      <c r="B1435" s="1" t="s">
        <v>12779</v>
      </c>
      <c r="C1435">
        <v>2003</v>
      </c>
      <c r="D1435" s="1" t="s">
        <v>12928</v>
      </c>
      <c r="E1435">
        <v>200302</v>
      </c>
      <c r="F1435" s="1" t="s">
        <v>12985</v>
      </c>
      <c r="G1435">
        <v>200302006</v>
      </c>
      <c r="H1435">
        <v>6</v>
      </c>
      <c r="I1435" s="1" t="s">
        <v>12991</v>
      </c>
      <c r="J1435" s="1" t="s">
        <v>12992</v>
      </c>
      <c r="K1435" s="1" t="s">
        <v>12993</v>
      </c>
      <c r="L1435" s="1" t="s">
        <v>12994</v>
      </c>
      <c r="M1435" s="1" t="s">
        <v>12995</v>
      </c>
      <c r="N1435" s="1">
        <f>+Categorias[[#This Row],[Id_producto]]</f>
        <v>200302</v>
      </c>
      <c r="O1435" s="1">
        <f>+Categorias[[#This Row],[Id_categoría]]</f>
        <v>200302006</v>
      </c>
    </row>
    <row r="1436" spans="1:15" hidden="1" x14ac:dyDescent="0.3">
      <c r="A1436">
        <v>20</v>
      </c>
      <c r="B1436" s="1" t="s">
        <v>12779</v>
      </c>
      <c r="C1436">
        <v>2003</v>
      </c>
      <c r="D1436" s="1" t="s">
        <v>12928</v>
      </c>
      <c r="E1436">
        <v>200302</v>
      </c>
      <c r="F1436" s="1" t="s">
        <v>12985</v>
      </c>
      <c r="G1436">
        <v>200302007</v>
      </c>
      <c r="H1436">
        <v>7</v>
      </c>
      <c r="I1436" s="1" t="s">
        <v>12996</v>
      </c>
      <c r="J1436" s="1" t="s">
        <v>12997</v>
      </c>
      <c r="K1436" s="1" t="s">
        <v>12998</v>
      </c>
      <c r="L1436" s="1" t="s">
        <v>12999</v>
      </c>
      <c r="M1436" s="1" t="s">
        <v>13000</v>
      </c>
      <c r="N1436" s="1">
        <f>+Categorias[[#This Row],[Id_producto]]</f>
        <v>200302</v>
      </c>
      <c r="O1436" s="1">
        <f>+Categorias[[#This Row],[Id_categoría]]</f>
        <v>200302007</v>
      </c>
    </row>
    <row r="1437" spans="1:15" hidden="1" x14ac:dyDescent="0.3">
      <c r="A1437">
        <v>20</v>
      </c>
      <c r="B1437" s="1" t="s">
        <v>12779</v>
      </c>
      <c r="C1437">
        <v>2003</v>
      </c>
      <c r="D1437" s="1" t="s">
        <v>12928</v>
      </c>
      <c r="E1437">
        <v>200303</v>
      </c>
      <c r="F1437" s="1" t="s">
        <v>13001</v>
      </c>
      <c r="G1437">
        <v>200303005</v>
      </c>
      <c r="H1437">
        <v>5</v>
      </c>
      <c r="I1437" s="1" t="s">
        <v>13002</v>
      </c>
      <c r="J1437" s="1" t="s">
        <v>13003</v>
      </c>
      <c r="K1437" s="1" t="s">
        <v>13004</v>
      </c>
      <c r="L1437" s="1" t="s">
        <v>13005</v>
      </c>
      <c r="M1437" s="1" t="s">
        <v>13006</v>
      </c>
      <c r="N1437" s="1">
        <f>+Categorias[[#This Row],[Id_producto]]</f>
        <v>200303</v>
      </c>
      <c r="O1437" s="1">
        <f>+Categorias[[#This Row],[Id_categoría]]</f>
        <v>200303005</v>
      </c>
    </row>
    <row r="1438" spans="1:15" hidden="1" x14ac:dyDescent="0.3">
      <c r="A1438">
        <v>20</v>
      </c>
      <c r="B1438" s="1" t="s">
        <v>12779</v>
      </c>
      <c r="C1438">
        <v>2003</v>
      </c>
      <c r="D1438" s="1" t="s">
        <v>12928</v>
      </c>
      <c r="E1438">
        <v>200303</v>
      </c>
      <c r="F1438" s="1" t="s">
        <v>13001</v>
      </c>
      <c r="G1438">
        <v>200303006</v>
      </c>
      <c r="H1438">
        <v>6</v>
      </c>
      <c r="I1438" s="1" t="s">
        <v>13007</v>
      </c>
      <c r="J1438" s="1" t="s">
        <v>13008</v>
      </c>
      <c r="K1438" s="1" t="s">
        <v>13009</v>
      </c>
      <c r="L1438" s="1" t="s">
        <v>13010</v>
      </c>
      <c r="M1438" s="1" t="s">
        <v>13011</v>
      </c>
      <c r="N1438" s="1">
        <f>+Categorias[[#This Row],[Id_producto]]</f>
        <v>200303</v>
      </c>
      <c r="O1438" s="1">
        <f>+Categorias[[#This Row],[Id_categoría]]</f>
        <v>200303006</v>
      </c>
    </row>
    <row r="1439" spans="1:15" hidden="1" x14ac:dyDescent="0.3">
      <c r="A1439">
        <v>20</v>
      </c>
      <c r="B1439" s="1" t="s">
        <v>12779</v>
      </c>
      <c r="C1439">
        <v>2003</v>
      </c>
      <c r="D1439" s="1" t="s">
        <v>12928</v>
      </c>
      <c r="E1439">
        <v>200303</v>
      </c>
      <c r="F1439" s="1" t="s">
        <v>13001</v>
      </c>
      <c r="G1439">
        <v>200303007</v>
      </c>
      <c r="H1439">
        <v>7</v>
      </c>
      <c r="I1439" s="1" t="s">
        <v>13012</v>
      </c>
      <c r="J1439" s="1" t="s">
        <v>13013</v>
      </c>
      <c r="K1439" s="1" t="s">
        <v>13014</v>
      </c>
      <c r="L1439" s="1" t="s">
        <v>13015</v>
      </c>
      <c r="M1439" s="1" t="s">
        <v>13016</v>
      </c>
      <c r="N1439" s="1">
        <f>+Categorias[[#This Row],[Id_producto]]</f>
        <v>200303</v>
      </c>
      <c r="O1439" s="1">
        <f>+Categorias[[#This Row],[Id_categoría]]</f>
        <v>200303007</v>
      </c>
    </row>
    <row r="1440" spans="1:15" hidden="1" x14ac:dyDescent="0.3">
      <c r="A1440">
        <v>20</v>
      </c>
      <c r="B1440" s="1" t="s">
        <v>12779</v>
      </c>
      <c r="C1440">
        <v>2003</v>
      </c>
      <c r="D1440" s="1" t="s">
        <v>12928</v>
      </c>
      <c r="E1440">
        <v>200303</v>
      </c>
      <c r="F1440" s="1" t="s">
        <v>13001</v>
      </c>
      <c r="G1440">
        <v>200303008</v>
      </c>
      <c r="H1440">
        <v>8</v>
      </c>
      <c r="I1440" s="1" t="s">
        <v>13017</v>
      </c>
      <c r="J1440" s="1" t="s">
        <v>13018</v>
      </c>
      <c r="K1440" s="1" t="s">
        <v>13019</v>
      </c>
      <c r="L1440" s="1" t="s">
        <v>13020</v>
      </c>
      <c r="M1440" s="1" t="s">
        <v>13021</v>
      </c>
      <c r="N1440" s="1">
        <f>+Categorias[[#This Row],[Id_producto]]</f>
        <v>200303</v>
      </c>
      <c r="O1440" s="1">
        <f>+Categorias[[#This Row],[Id_categoría]]</f>
        <v>200303008</v>
      </c>
    </row>
    <row r="1441" spans="1:15" hidden="1" x14ac:dyDescent="0.3">
      <c r="A1441">
        <v>20</v>
      </c>
      <c r="B1441" s="1" t="s">
        <v>12779</v>
      </c>
      <c r="C1441">
        <v>2004</v>
      </c>
      <c r="D1441" s="1" t="s">
        <v>13022</v>
      </c>
      <c r="E1441">
        <v>200402</v>
      </c>
      <c r="F1441" s="1" t="s">
        <v>13023</v>
      </c>
      <c r="G1441">
        <v>200402005</v>
      </c>
      <c r="H1441">
        <v>5</v>
      </c>
      <c r="I1441" s="1" t="s">
        <v>13024</v>
      </c>
      <c r="J1441" s="1" t="s">
        <v>13025</v>
      </c>
      <c r="K1441" s="1" t="s">
        <v>13026</v>
      </c>
      <c r="L1441" s="1" t="s">
        <v>13027</v>
      </c>
      <c r="M1441" s="1" t="s">
        <v>13028</v>
      </c>
      <c r="N1441" s="1">
        <f>+Categorias[[#This Row],[Id_producto]]</f>
        <v>200402</v>
      </c>
      <c r="O1441" s="1">
        <f>+Categorias[[#This Row],[Id_categoría]]</f>
        <v>200402005</v>
      </c>
    </row>
    <row r="1442" spans="1:15" hidden="1" x14ac:dyDescent="0.3">
      <c r="A1442">
        <v>20</v>
      </c>
      <c r="B1442" s="1" t="s">
        <v>12779</v>
      </c>
      <c r="C1442">
        <v>2004</v>
      </c>
      <c r="D1442" s="1" t="s">
        <v>13022</v>
      </c>
      <c r="E1442">
        <v>200402</v>
      </c>
      <c r="F1442" s="1" t="s">
        <v>13023</v>
      </c>
      <c r="G1442">
        <v>200402006</v>
      </c>
      <c r="H1442">
        <v>6</v>
      </c>
      <c r="I1442" s="1" t="s">
        <v>13029</v>
      </c>
      <c r="J1442" s="1" t="s">
        <v>13030</v>
      </c>
      <c r="K1442" s="1" t="s">
        <v>13031</v>
      </c>
      <c r="L1442" s="1" t="s">
        <v>13032</v>
      </c>
      <c r="M1442" s="1" t="s">
        <v>13033</v>
      </c>
      <c r="N1442" s="1">
        <f>+Categorias[[#This Row],[Id_producto]]</f>
        <v>200402</v>
      </c>
      <c r="O1442" s="1">
        <f>+Categorias[[#This Row],[Id_categoría]]</f>
        <v>200402006</v>
      </c>
    </row>
    <row r="1443" spans="1:15" hidden="1" x14ac:dyDescent="0.3">
      <c r="A1443">
        <v>20</v>
      </c>
      <c r="B1443" s="1" t="s">
        <v>12779</v>
      </c>
      <c r="C1443">
        <v>2004</v>
      </c>
      <c r="D1443" s="1" t="s">
        <v>13022</v>
      </c>
      <c r="E1443">
        <v>200402</v>
      </c>
      <c r="F1443" s="1" t="s">
        <v>13023</v>
      </c>
      <c r="G1443">
        <v>200402007</v>
      </c>
      <c r="H1443">
        <v>7</v>
      </c>
      <c r="I1443" s="1" t="s">
        <v>13034</v>
      </c>
      <c r="J1443" s="1" t="s">
        <v>13035</v>
      </c>
      <c r="K1443" s="1" t="s">
        <v>13036</v>
      </c>
      <c r="L1443" s="1" t="s">
        <v>13037</v>
      </c>
      <c r="M1443" s="1" t="s">
        <v>13038</v>
      </c>
      <c r="N1443" s="1">
        <f>+Categorias[[#This Row],[Id_producto]]</f>
        <v>200402</v>
      </c>
      <c r="O1443" s="1">
        <f>+Categorias[[#This Row],[Id_categoría]]</f>
        <v>200402007</v>
      </c>
    </row>
    <row r="1444" spans="1:15" hidden="1" x14ac:dyDescent="0.3">
      <c r="A1444">
        <v>20</v>
      </c>
      <c r="B1444" s="1" t="s">
        <v>12779</v>
      </c>
      <c r="C1444">
        <v>2004</v>
      </c>
      <c r="D1444" s="1" t="s">
        <v>13022</v>
      </c>
      <c r="E1444">
        <v>200402</v>
      </c>
      <c r="F1444" s="1" t="s">
        <v>13023</v>
      </c>
      <c r="G1444">
        <v>200402008</v>
      </c>
      <c r="H1444">
        <v>8</v>
      </c>
      <c r="I1444" s="1" t="s">
        <v>13039</v>
      </c>
      <c r="J1444" s="1" t="s">
        <v>13040</v>
      </c>
      <c r="K1444" s="1" t="s">
        <v>13041</v>
      </c>
      <c r="L1444" s="1" t="s">
        <v>13042</v>
      </c>
      <c r="M1444" s="1" t="s">
        <v>13043</v>
      </c>
      <c r="N1444" s="1">
        <f>+Categorias[[#This Row],[Id_producto]]</f>
        <v>200402</v>
      </c>
      <c r="O1444" s="1">
        <f>+Categorias[[#This Row],[Id_categoría]]</f>
        <v>200402008</v>
      </c>
    </row>
    <row r="1445" spans="1:15" hidden="1" x14ac:dyDescent="0.3">
      <c r="A1445">
        <v>20</v>
      </c>
      <c r="B1445" s="1" t="s">
        <v>12779</v>
      </c>
      <c r="C1445">
        <v>2004</v>
      </c>
      <c r="D1445" s="1" t="s">
        <v>13022</v>
      </c>
      <c r="E1445">
        <v>200402</v>
      </c>
      <c r="F1445" s="1" t="s">
        <v>13023</v>
      </c>
      <c r="G1445">
        <v>200402009</v>
      </c>
      <c r="H1445">
        <v>9</v>
      </c>
      <c r="I1445" s="1" t="s">
        <v>13044</v>
      </c>
      <c r="J1445" s="1" t="s">
        <v>13045</v>
      </c>
      <c r="K1445" s="1" t="s">
        <v>13046</v>
      </c>
      <c r="L1445" s="1" t="s">
        <v>13047</v>
      </c>
      <c r="M1445" s="1" t="s">
        <v>13048</v>
      </c>
      <c r="N1445" s="1">
        <f>+Categorias[[#This Row],[Id_producto]]</f>
        <v>200402</v>
      </c>
      <c r="O1445" s="1">
        <f>+Categorias[[#This Row],[Id_categoría]]</f>
        <v>200402009</v>
      </c>
    </row>
    <row r="1446" spans="1:15" hidden="1" x14ac:dyDescent="0.3">
      <c r="A1446">
        <v>20</v>
      </c>
      <c r="B1446" s="1" t="s">
        <v>12779</v>
      </c>
      <c r="C1446">
        <v>2004</v>
      </c>
      <c r="D1446" s="1" t="s">
        <v>13022</v>
      </c>
      <c r="E1446">
        <v>200402</v>
      </c>
      <c r="F1446" s="1" t="s">
        <v>13023</v>
      </c>
      <c r="G1446">
        <v>200402010</v>
      </c>
      <c r="H1446">
        <v>10</v>
      </c>
      <c r="I1446" s="1" t="s">
        <v>13049</v>
      </c>
      <c r="J1446" s="1" t="s">
        <v>13050</v>
      </c>
      <c r="K1446" s="1" t="s">
        <v>13051</v>
      </c>
      <c r="L1446" s="1" t="s">
        <v>13052</v>
      </c>
      <c r="M1446" s="1" t="s">
        <v>13053</v>
      </c>
      <c r="N1446" s="1">
        <f>+Categorias[[#This Row],[Id_producto]]</f>
        <v>200402</v>
      </c>
      <c r="O1446" s="1">
        <f>+Categorias[[#This Row],[Id_categoría]]</f>
        <v>200402010</v>
      </c>
    </row>
    <row r="1447" spans="1:15" hidden="1" x14ac:dyDescent="0.3">
      <c r="A1447">
        <v>20</v>
      </c>
      <c r="B1447" s="1" t="s">
        <v>12779</v>
      </c>
      <c r="C1447">
        <v>2004</v>
      </c>
      <c r="D1447" s="1" t="s">
        <v>13022</v>
      </c>
      <c r="E1447">
        <v>200402</v>
      </c>
      <c r="F1447" s="1" t="s">
        <v>13023</v>
      </c>
      <c r="G1447">
        <v>200402011</v>
      </c>
      <c r="H1447">
        <v>11</v>
      </c>
      <c r="I1447" s="1" t="s">
        <v>13054</v>
      </c>
      <c r="J1447" s="1" t="s">
        <v>13055</v>
      </c>
      <c r="K1447" s="1" t="s">
        <v>13056</v>
      </c>
      <c r="L1447" s="1" t="s">
        <v>13057</v>
      </c>
      <c r="M1447" s="1" t="s">
        <v>13058</v>
      </c>
      <c r="N1447" s="1">
        <f>+Categorias[[#This Row],[Id_producto]]</f>
        <v>200402</v>
      </c>
      <c r="O1447" s="1">
        <f>+Categorias[[#This Row],[Id_categoría]]</f>
        <v>200402011</v>
      </c>
    </row>
    <row r="1448" spans="1:15" hidden="1" x14ac:dyDescent="0.3">
      <c r="A1448">
        <v>20</v>
      </c>
      <c r="B1448" s="1" t="s">
        <v>12779</v>
      </c>
      <c r="C1448">
        <v>2004</v>
      </c>
      <c r="D1448" s="1" t="s">
        <v>13022</v>
      </c>
      <c r="E1448">
        <v>200402</v>
      </c>
      <c r="F1448" s="1" t="s">
        <v>13023</v>
      </c>
      <c r="G1448">
        <v>200402012</v>
      </c>
      <c r="H1448">
        <v>12</v>
      </c>
      <c r="I1448" s="1" t="s">
        <v>3305</v>
      </c>
      <c r="J1448" s="1" t="s">
        <v>13059</v>
      </c>
      <c r="K1448" s="1" t="s">
        <v>13060</v>
      </c>
      <c r="L1448" s="1" t="s">
        <v>13061</v>
      </c>
      <c r="M1448" s="1" t="s">
        <v>13062</v>
      </c>
      <c r="N1448" s="1">
        <f>+Categorias[[#This Row],[Id_producto]]</f>
        <v>200402</v>
      </c>
      <c r="O1448" s="1">
        <f>+Categorias[[#This Row],[Id_categoría]]</f>
        <v>200402012</v>
      </c>
    </row>
    <row r="1449" spans="1:15" hidden="1" x14ac:dyDescent="0.3">
      <c r="A1449">
        <v>20</v>
      </c>
      <c r="B1449" s="1" t="s">
        <v>12779</v>
      </c>
      <c r="C1449">
        <v>2004</v>
      </c>
      <c r="D1449" s="1" t="s">
        <v>13022</v>
      </c>
      <c r="E1449">
        <v>200402</v>
      </c>
      <c r="F1449" s="1" t="s">
        <v>13023</v>
      </c>
      <c r="G1449">
        <v>200402013</v>
      </c>
      <c r="H1449">
        <v>13</v>
      </c>
      <c r="I1449" s="1" t="s">
        <v>2338</v>
      </c>
      <c r="J1449" s="1" t="s">
        <v>13063</v>
      </c>
      <c r="K1449" s="1" t="s">
        <v>13064</v>
      </c>
      <c r="L1449" s="1" t="s">
        <v>13065</v>
      </c>
      <c r="M1449" s="1" t="s">
        <v>13066</v>
      </c>
      <c r="N1449" s="1">
        <f>+Categorias[[#This Row],[Id_producto]]</f>
        <v>200402</v>
      </c>
      <c r="O1449" s="1">
        <f>+Categorias[[#This Row],[Id_categoría]]</f>
        <v>200402013</v>
      </c>
    </row>
    <row r="1450" spans="1:15" hidden="1" x14ac:dyDescent="0.3">
      <c r="A1450">
        <v>20</v>
      </c>
      <c r="B1450" s="1" t="s">
        <v>12779</v>
      </c>
      <c r="C1450">
        <v>2004</v>
      </c>
      <c r="D1450" s="1" t="s">
        <v>13022</v>
      </c>
      <c r="E1450">
        <v>200402</v>
      </c>
      <c r="F1450" s="1" t="s">
        <v>13023</v>
      </c>
      <c r="G1450">
        <v>200402014</v>
      </c>
      <c r="H1450">
        <v>14</v>
      </c>
      <c r="I1450" s="1" t="s">
        <v>13067</v>
      </c>
      <c r="J1450" s="1" t="s">
        <v>13068</v>
      </c>
      <c r="K1450" s="1" t="s">
        <v>13069</v>
      </c>
      <c r="L1450" s="1" t="s">
        <v>13070</v>
      </c>
      <c r="M1450" s="1" t="s">
        <v>13071</v>
      </c>
      <c r="N1450" s="1">
        <f>+Categorias[[#This Row],[Id_producto]]</f>
        <v>200402</v>
      </c>
      <c r="O1450" s="1">
        <f>+Categorias[[#This Row],[Id_categoría]]</f>
        <v>200402014</v>
      </c>
    </row>
    <row r="1451" spans="1:15" hidden="1" x14ac:dyDescent="0.3">
      <c r="A1451">
        <v>20</v>
      </c>
      <c r="B1451" s="1" t="s">
        <v>12779</v>
      </c>
      <c r="C1451">
        <v>2005</v>
      </c>
      <c r="D1451" s="1" t="s">
        <v>13072</v>
      </c>
      <c r="E1451">
        <v>200501</v>
      </c>
      <c r="F1451" s="1" t="s">
        <v>13073</v>
      </c>
      <c r="G1451">
        <v>200501005</v>
      </c>
      <c r="H1451">
        <v>5</v>
      </c>
      <c r="I1451" s="1" t="s">
        <v>13074</v>
      </c>
      <c r="J1451" s="1" t="s">
        <v>13075</v>
      </c>
      <c r="K1451" s="1" t="s">
        <v>13076</v>
      </c>
      <c r="L1451" s="1" t="s">
        <v>13077</v>
      </c>
      <c r="M1451" s="1" t="s">
        <v>13078</v>
      </c>
      <c r="N1451" s="1">
        <f>+Categorias[[#This Row],[Id_producto]]</f>
        <v>200501</v>
      </c>
      <c r="O1451" s="1">
        <f>+Categorias[[#This Row],[Id_categoría]]</f>
        <v>200501005</v>
      </c>
    </row>
    <row r="1452" spans="1:15" hidden="1" x14ac:dyDescent="0.3">
      <c r="A1452">
        <v>20</v>
      </c>
      <c r="B1452" s="1" t="s">
        <v>12779</v>
      </c>
      <c r="C1452">
        <v>2005</v>
      </c>
      <c r="D1452" s="1" t="s">
        <v>13072</v>
      </c>
      <c r="E1452">
        <v>200501</v>
      </c>
      <c r="F1452" s="1" t="s">
        <v>13073</v>
      </c>
      <c r="G1452">
        <v>200501006</v>
      </c>
      <c r="H1452">
        <v>6</v>
      </c>
      <c r="I1452" s="1" t="s">
        <v>13079</v>
      </c>
      <c r="J1452" s="1" t="s">
        <v>13080</v>
      </c>
      <c r="K1452" s="1" t="s">
        <v>13081</v>
      </c>
      <c r="L1452" s="1" t="s">
        <v>13082</v>
      </c>
      <c r="M1452" s="1" t="s">
        <v>13083</v>
      </c>
      <c r="N1452" s="1">
        <f>+Categorias[[#This Row],[Id_producto]]</f>
        <v>200501</v>
      </c>
      <c r="O1452" s="1">
        <f>+Categorias[[#This Row],[Id_categoría]]</f>
        <v>200501006</v>
      </c>
    </row>
    <row r="1453" spans="1:15" hidden="1" x14ac:dyDescent="0.3">
      <c r="A1453">
        <v>20</v>
      </c>
      <c r="B1453" s="1" t="s">
        <v>12779</v>
      </c>
      <c r="C1453">
        <v>2005</v>
      </c>
      <c r="D1453" s="1" t="s">
        <v>13072</v>
      </c>
      <c r="E1453">
        <v>200501</v>
      </c>
      <c r="F1453" s="1" t="s">
        <v>13073</v>
      </c>
      <c r="G1453">
        <v>200501007</v>
      </c>
      <c r="H1453">
        <v>7</v>
      </c>
      <c r="I1453" s="1" t="s">
        <v>13084</v>
      </c>
      <c r="J1453" s="1" t="s">
        <v>13085</v>
      </c>
      <c r="K1453" s="1" t="s">
        <v>13086</v>
      </c>
      <c r="L1453" s="1" t="s">
        <v>13087</v>
      </c>
      <c r="M1453" s="1" t="s">
        <v>13088</v>
      </c>
      <c r="N1453" s="1">
        <f>+Categorias[[#This Row],[Id_producto]]</f>
        <v>200501</v>
      </c>
      <c r="O1453" s="1">
        <f>+Categorias[[#This Row],[Id_categoría]]</f>
        <v>200501007</v>
      </c>
    </row>
    <row r="1454" spans="1:15" hidden="1" x14ac:dyDescent="0.3">
      <c r="A1454">
        <v>20</v>
      </c>
      <c r="B1454" s="1" t="s">
        <v>12779</v>
      </c>
      <c r="C1454">
        <v>2005</v>
      </c>
      <c r="D1454" s="1" t="s">
        <v>13072</v>
      </c>
      <c r="E1454">
        <v>200501</v>
      </c>
      <c r="F1454" s="1" t="s">
        <v>13073</v>
      </c>
      <c r="G1454">
        <v>200501008</v>
      </c>
      <c r="H1454">
        <v>8</v>
      </c>
      <c r="I1454" s="1" t="s">
        <v>13089</v>
      </c>
      <c r="J1454" s="1" t="s">
        <v>13090</v>
      </c>
      <c r="K1454" s="1" t="s">
        <v>13091</v>
      </c>
      <c r="L1454" s="1" t="s">
        <v>13092</v>
      </c>
      <c r="M1454" s="1" t="s">
        <v>13093</v>
      </c>
      <c r="N1454" s="1">
        <f>+Categorias[[#This Row],[Id_producto]]</f>
        <v>200501</v>
      </c>
      <c r="O1454" s="1">
        <f>+Categorias[[#This Row],[Id_categoría]]</f>
        <v>200501008</v>
      </c>
    </row>
    <row r="1455" spans="1:15" hidden="1" x14ac:dyDescent="0.3">
      <c r="A1455">
        <v>20</v>
      </c>
      <c r="B1455" s="1" t="s">
        <v>12779</v>
      </c>
      <c r="C1455">
        <v>2005</v>
      </c>
      <c r="D1455" s="1" t="s">
        <v>13072</v>
      </c>
      <c r="E1455">
        <v>200501</v>
      </c>
      <c r="F1455" s="1" t="s">
        <v>13073</v>
      </c>
      <c r="G1455">
        <v>200501009</v>
      </c>
      <c r="H1455">
        <v>9</v>
      </c>
      <c r="I1455" s="1" t="s">
        <v>13094</v>
      </c>
      <c r="J1455" s="1" t="s">
        <v>13095</v>
      </c>
      <c r="K1455" s="1" t="s">
        <v>13096</v>
      </c>
      <c r="L1455" s="1" t="s">
        <v>13097</v>
      </c>
      <c r="M1455" s="1" t="s">
        <v>13098</v>
      </c>
      <c r="N1455" s="1">
        <f>+Categorias[[#This Row],[Id_producto]]</f>
        <v>200501</v>
      </c>
      <c r="O1455" s="1">
        <f>+Categorias[[#This Row],[Id_categoría]]</f>
        <v>200501009</v>
      </c>
    </row>
    <row r="1456" spans="1:15" hidden="1" x14ac:dyDescent="0.3">
      <c r="A1456">
        <v>20</v>
      </c>
      <c r="B1456" s="1" t="s">
        <v>12779</v>
      </c>
      <c r="C1456">
        <v>2005</v>
      </c>
      <c r="D1456" s="1" t="s">
        <v>13072</v>
      </c>
      <c r="E1456">
        <v>200501</v>
      </c>
      <c r="F1456" s="1" t="s">
        <v>13073</v>
      </c>
      <c r="G1456">
        <v>200501010</v>
      </c>
      <c r="H1456">
        <v>10</v>
      </c>
      <c r="I1456" s="1" t="s">
        <v>13099</v>
      </c>
      <c r="J1456" s="1" t="s">
        <v>13100</v>
      </c>
      <c r="K1456" s="1" t="s">
        <v>13101</v>
      </c>
      <c r="L1456" s="1" t="s">
        <v>13102</v>
      </c>
      <c r="M1456" s="1" t="s">
        <v>13103</v>
      </c>
      <c r="N1456" s="1">
        <f>+Categorias[[#This Row],[Id_producto]]</f>
        <v>200501</v>
      </c>
      <c r="O1456" s="1">
        <f>+Categorias[[#This Row],[Id_categoría]]</f>
        <v>200501010</v>
      </c>
    </row>
    <row r="1457" spans="1:15" hidden="1" x14ac:dyDescent="0.3">
      <c r="A1457">
        <v>20</v>
      </c>
      <c r="B1457" s="1" t="s">
        <v>12779</v>
      </c>
      <c r="C1457">
        <v>2005</v>
      </c>
      <c r="D1457" s="1" t="s">
        <v>13072</v>
      </c>
      <c r="E1457">
        <v>200501</v>
      </c>
      <c r="F1457" s="1" t="s">
        <v>13073</v>
      </c>
      <c r="G1457">
        <v>200501011</v>
      </c>
      <c r="H1457">
        <v>11</v>
      </c>
      <c r="I1457" s="1" t="s">
        <v>13104</v>
      </c>
      <c r="J1457" s="1" t="s">
        <v>13105</v>
      </c>
      <c r="K1457" s="1" t="s">
        <v>13106</v>
      </c>
      <c r="L1457" s="1" t="s">
        <v>13107</v>
      </c>
      <c r="M1457" s="1" t="s">
        <v>13108</v>
      </c>
      <c r="N1457" s="1">
        <f>+Categorias[[#This Row],[Id_producto]]</f>
        <v>200501</v>
      </c>
      <c r="O1457" s="1">
        <f>+Categorias[[#This Row],[Id_categoría]]</f>
        <v>200501011</v>
      </c>
    </row>
    <row r="1458" spans="1:15" hidden="1" x14ac:dyDescent="0.3">
      <c r="A1458">
        <v>20</v>
      </c>
      <c r="B1458" s="1" t="s">
        <v>12779</v>
      </c>
      <c r="C1458">
        <v>2005</v>
      </c>
      <c r="D1458" s="1" t="s">
        <v>13072</v>
      </c>
      <c r="E1458">
        <v>200501</v>
      </c>
      <c r="F1458" s="1" t="s">
        <v>13073</v>
      </c>
      <c r="G1458">
        <v>200501012</v>
      </c>
      <c r="H1458">
        <v>12</v>
      </c>
      <c r="I1458" s="1" t="s">
        <v>13109</v>
      </c>
      <c r="J1458" s="1" t="s">
        <v>13110</v>
      </c>
      <c r="K1458" s="1" t="s">
        <v>13111</v>
      </c>
      <c r="L1458" s="1" t="s">
        <v>13112</v>
      </c>
      <c r="M1458" s="1" t="s">
        <v>13113</v>
      </c>
      <c r="N1458" s="1">
        <f>+Categorias[[#This Row],[Id_producto]]</f>
        <v>200501</v>
      </c>
      <c r="O1458" s="1">
        <f>+Categorias[[#This Row],[Id_categoría]]</f>
        <v>200501012</v>
      </c>
    </row>
    <row r="1459" spans="1:15" hidden="1" x14ac:dyDescent="0.3">
      <c r="A1459">
        <v>20</v>
      </c>
      <c r="B1459" s="1" t="s">
        <v>12779</v>
      </c>
      <c r="C1459">
        <v>2005</v>
      </c>
      <c r="D1459" s="1" t="s">
        <v>13072</v>
      </c>
      <c r="E1459">
        <v>200501</v>
      </c>
      <c r="F1459" s="1" t="s">
        <v>13073</v>
      </c>
      <c r="G1459">
        <v>200501013</v>
      </c>
      <c r="H1459">
        <v>13</v>
      </c>
      <c r="I1459" s="1" t="s">
        <v>13114</v>
      </c>
      <c r="J1459" s="1" t="s">
        <v>13115</v>
      </c>
      <c r="K1459" s="1" t="s">
        <v>13116</v>
      </c>
      <c r="L1459" s="1" t="s">
        <v>13117</v>
      </c>
      <c r="M1459" s="1" t="s">
        <v>13118</v>
      </c>
      <c r="N1459" s="1">
        <f>+Categorias[[#This Row],[Id_producto]]</f>
        <v>200501</v>
      </c>
      <c r="O1459" s="1">
        <f>+Categorias[[#This Row],[Id_categoría]]</f>
        <v>200501013</v>
      </c>
    </row>
    <row r="1460" spans="1:15" hidden="1" x14ac:dyDescent="0.3">
      <c r="A1460">
        <v>20</v>
      </c>
      <c r="B1460" s="1" t="s">
        <v>12779</v>
      </c>
      <c r="C1460">
        <v>2005</v>
      </c>
      <c r="D1460" s="1" t="s">
        <v>13072</v>
      </c>
      <c r="E1460">
        <v>200501</v>
      </c>
      <c r="F1460" s="1" t="s">
        <v>13073</v>
      </c>
      <c r="G1460">
        <v>200501014</v>
      </c>
      <c r="H1460">
        <v>14</v>
      </c>
      <c r="I1460" s="1" t="s">
        <v>13119</v>
      </c>
      <c r="J1460" s="1" t="s">
        <v>13120</v>
      </c>
      <c r="K1460" s="1" t="s">
        <v>13121</v>
      </c>
      <c r="L1460" s="1" t="s">
        <v>13122</v>
      </c>
      <c r="M1460" s="1" t="s">
        <v>13123</v>
      </c>
      <c r="N1460" s="1">
        <f>+Categorias[[#This Row],[Id_producto]]</f>
        <v>200501</v>
      </c>
      <c r="O1460" s="1">
        <f>+Categorias[[#This Row],[Id_categoría]]</f>
        <v>200501014</v>
      </c>
    </row>
    <row r="1461" spans="1:15" hidden="1" x14ac:dyDescent="0.3">
      <c r="A1461">
        <v>20</v>
      </c>
      <c r="B1461" s="1" t="s">
        <v>12779</v>
      </c>
      <c r="C1461">
        <v>2005</v>
      </c>
      <c r="D1461" s="1" t="s">
        <v>13072</v>
      </c>
      <c r="E1461">
        <v>200501</v>
      </c>
      <c r="F1461" s="1" t="s">
        <v>13073</v>
      </c>
      <c r="G1461">
        <v>200501015</v>
      </c>
      <c r="H1461">
        <v>15</v>
      </c>
      <c r="I1461" s="1" t="s">
        <v>13124</v>
      </c>
      <c r="J1461" s="1" t="s">
        <v>13125</v>
      </c>
      <c r="K1461" s="1" t="s">
        <v>13126</v>
      </c>
      <c r="L1461" s="1" t="s">
        <v>13127</v>
      </c>
      <c r="M1461" s="1" t="s">
        <v>13128</v>
      </c>
      <c r="N1461" s="1">
        <f>+Categorias[[#This Row],[Id_producto]]</f>
        <v>200501</v>
      </c>
      <c r="O1461" s="1">
        <f>+Categorias[[#This Row],[Id_categoría]]</f>
        <v>200501015</v>
      </c>
    </row>
    <row r="1462" spans="1:15" hidden="1" x14ac:dyDescent="0.3">
      <c r="A1462">
        <v>20</v>
      </c>
      <c r="B1462" s="1" t="s">
        <v>12779</v>
      </c>
      <c r="C1462">
        <v>2005</v>
      </c>
      <c r="D1462" s="1" t="s">
        <v>13072</v>
      </c>
      <c r="E1462">
        <v>200501</v>
      </c>
      <c r="F1462" s="1" t="s">
        <v>13073</v>
      </c>
      <c r="G1462">
        <v>200501016</v>
      </c>
      <c r="H1462">
        <v>16</v>
      </c>
      <c r="I1462" s="1" t="s">
        <v>13129</v>
      </c>
      <c r="J1462" s="1" t="s">
        <v>13130</v>
      </c>
      <c r="K1462" s="1" t="s">
        <v>13131</v>
      </c>
      <c r="L1462" s="1" t="s">
        <v>13132</v>
      </c>
      <c r="M1462" s="1" t="s">
        <v>13133</v>
      </c>
      <c r="N1462" s="1">
        <f>+Categorias[[#This Row],[Id_producto]]</f>
        <v>200501</v>
      </c>
      <c r="O1462" s="1">
        <f>+Categorias[[#This Row],[Id_categoría]]</f>
        <v>200501016</v>
      </c>
    </row>
    <row r="1463" spans="1:15" hidden="1" x14ac:dyDescent="0.3">
      <c r="A1463">
        <v>20</v>
      </c>
      <c r="B1463" s="1" t="s">
        <v>12779</v>
      </c>
      <c r="C1463">
        <v>2005</v>
      </c>
      <c r="D1463" s="1" t="s">
        <v>13072</v>
      </c>
      <c r="E1463">
        <v>200501</v>
      </c>
      <c r="F1463" s="1" t="s">
        <v>13073</v>
      </c>
      <c r="G1463">
        <v>200501017</v>
      </c>
      <c r="H1463">
        <v>17</v>
      </c>
      <c r="I1463" s="1" t="s">
        <v>13134</v>
      </c>
      <c r="J1463" s="1" t="s">
        <v>13135</v>
      </c>
      <c r="K1463" s="1" t="s">
        <v>13136</v>
      </c>
      <c r="L1463" s="1" t="s">
        <v>13137</v>
      </c>
      <c r="M1463" s="1" t="s">
        <v>13138</v>
      </c>
      <c r="N1463" s="1">
        <f>+Categorias[[#This Row],[Id_producto]]</f>
        <v>200501</v>
      </c>
      <c r="O1463" s="1">
        <f>+Categorias[[#This Row],[Id_categoría]]</f>
        <v>200501017</v>
      </c>
    </row>
    <row r="1464" spans="1:15" hidden="1" x14ac:dyDescent="0.3">
      <c r="A1464">
        <v>20</v>
      </c>
      <c r="B1464" s="1" t="s">
        <v>12779</v>
      </c>
      <c r="C1464">
        <v>2005</v>
      </c>
      <c r="D1464" s="1" t="s">
        <v>13072</v>
      </c>
      <c r="E1464">
        <v>200501</v>
      </c>
      <c r="F1464" s="1" t="s">
        <v>13073</v>
      </c>
      <c r="G1464">
        <v>200501018</v>
      </c>
      <c r="H1464">
        <v>18</v>
      </c>
      <c r="I1464" s="1" t="s">
        <v>13139</v>
      </c>
      <c r="J1464" s="1" t="s">
        <v>13140</v>
      </c>
      <c r="K1464" s="1" t="s">
        <v>13141</v>
      </c>
      <c r="L1464" s="1" t="s">
        <v>13142</v>
      </c>
      <c r="M1464" s="1" t="s">
        <v>13143</v>
      </c>
      <c r="N1464" s="1">
        <f>+Categorias[[#This Row],[Id_producto]]</f>
        <v>200501</v>
      </c>
      <c r="O1464" s="1">
        <f>+Categorias[[#This Row],[Id_categoría]]</f>
        <v>200501018</v>
      </c>
    </row>
    <row r="1465" spans="1:15" hidden="1" x14ac:dyDescent="0.3">
      <c r="A1465">
        <v>20</v>
      </c>
      <c r="B1465" s="1" t="s">
        <v>12779</v>
      </c>
      <c r="C1465">
        <v>2005</v>
      </c>
      <c r="D1465" s="1" t="s">
        <v>13072</v>
      </c>
      <c r="E1465">
        <v>200501</v>
      </c>
      <c r="F1465" s="1" t="s">
        <v>13073</v>
      </c>
      <c r="G1465">
        <v>200501019</v>
      </c>
      <c r="H1465">
        <v>19</v>
      </c>
      <c r="I1465" s="1" t="s">
        <v>13144</v>
      </c>
      <c r="J1465" s="1" t="s">
        <v>13145</v>
      </c>
      <c r="K1465" s="1" t="s">
        <v>13146</v>
      </c>
      <c r="L1465" s="1" t="s">
        <v>13147</v>
      </c>
      <c r="M1465" s="1" t="s">
        <v>13148</v>
      </c>
      <c r="N1465" s="1">
        <f>+Categorias[[#This Row],[Id_producto]]</f>
        <v>200501</v>
      </c>
      <c r="O1465" s="1">
        <f>+Categorias[[#This Row],[Id_categoría]]</f>
        <v>200501019</v>
      </c>
    </row>
    <row r="1466" spans="1:15" hidden="1" x14ac:dyDescent="0.3">
      <c r="A1466">
        <v>20</v>
      </c>
      <c r="B1466" s="1" t="s">
        <v>12779</v>
      </c>
      <c r="C1466">
        <v>2005</v>
      </c>
      <c r="D1466" s="1" t="s">
        <v>13072</v>
      </c>
      <c r="E1466">
        <v>200501</v>
      </c>
      <c r="F1466" s="1" t="s">
        <v>13073</v>
      </c>
      <c r="G1466">
        <v>200501020</v>
      </c>
      <c r="H1466">
        <v>20</v>
      </c>
      <c r="I1466" s="1" t="s">
        <v>13149</v>
      </c>
      <c r="J1466" s="1" t="s">
        <v>13150</v>
      </c>
      <c r="K1466" s="1" t="s">
        <v>13151</v>
      </c>
      <c r="L1466" s="1" t="s">
        <v>13152</v>
      </c>
      <c r="M1466" s="1" t="s">
        <v>13153</v>
      </c>
      <c r="N1466" s="1">
        <f>+Categorias[[#This Row],[Id_producto]]</f>
        <v>200501</v>
      </c>
      <c r="O1466" s="1">
        <f>+Categorias[[#This Row],[Id_categoría]]</f>
        <v>200501020</v>
      </c>
    </row>
    <row r="1467" spans="1:15" hidden="1" x14ac:dyDescent="0.3">
      <c r="A1467">
        <v>20</v>
      </c>
      <c r="B1467" s="1" t="s">
        <v>12779</v>
      </c>
      <c r="C1467">
        <v>2005</v>
      </c>
      <c r="D1467" s="1" t="s">
        <v>13072</v>
      </c>
      <c r="E1467">
        <v>200501</v>
      </c>
      <c r="F1467" s="1" t="s">
        <v>13073</v>
      </c>
      <c r="G1467">
        <v>200501021</v>
      </c>
      <c r="H1467">
        <v>21</v>
      </c>
      <c r="I1467" s="1" t="s">
        <v>13154</v>
      </c>
      <c r="J1467" s="1" t="s">
        <v>13155</v>
      </c>
      <c r="K1467" s="1" t="s">
        <v>13156</v>
      </c>
      <c r="L1467" s="1" t="s">
        <v>13157</v>
      </c>
      <c r="M1467" s="1" t="s">
        <v>13158</v>
      </c>
      <c r="N1467" s="1">
        <f>+Categorias[[#This Row],[Id_producto]]</f>
        <v>200501</v>
      </c>
      <c r="O1467" s="1">
        <f>+Categorias[[#This Row],[Id_categoría]]</f>
        <v>200501021</v>
      </c>
    </row>
    <row r="1468" spans="1:15" hidden="1" x14ac:dyDescent="0.3">
      <c r="A1468">
        <v>20</v>
      </c>
      <c r="B1468" s="1" t="s">
        <v>12779</v>
      </c>
      <c r="C1468">
        <v>2005</v>
      </c>
      <c r="D1468" s="1" t="s">
        <v>13072</v>
      </c>
      <c r="E1468">
        <v>200501</v>
      </c>
      <c r="F1468" s="1" t="s">
        <v>13073</v>
      </c>
      <c r="G1468">
        <v>200501022</v>
      </c>
      <c r="H1468">
        <v>22</v>
      </c>
      <c r="I1468" s="1" t="s">
        <v>13159</v>
      </c>
      <c r="J1468" s="1" t="s">
        <v>13160</v>
      </c>
      <c r="K1468" s="1" t="s">
        <v>13161</v>
      </c>
      <c r="L1468" s="1" t="s">
        <v>13162</v>
      </c>
      <c r="M1468" s="1" t="s">
        <v>13163</v>
      </c>
      <c r="N1468" s="1">
        <f>+Categorias[[#This Row],[Id_producto]]</f>
        <v>200501</v>
      </c>
      <c r="O1468" s="1">
        <f>+Categorias[[#This Row],[Id_categoría]]</f>
        <v>200501022</v>
      </c>
    </row>
    <row r="1469" spans="1:15" hidden="1" x14ac:dyDescent="0.3">
      <c r="A1469">
        <v>20</v>
      </c>
      <c r="B1469" s="1" t="s">
        <v>12779</v>
      </c>
      <c r="C1469">
        <v>2005</v>
      </c>
      <c r="D1469" s="1" t="s">
        <v>13072</v>
      </c>
      <c r="E1469">
        <v>200501</v>
      </c>
      <c r="F1469" s="1" t="s">
        <v>13073</v>
      </c>
      <c r="G1469">
        <v>200501023</v>
      </c>
      <c r="H1469">
        <v>23</v>
      </c>
      <c r="I1469" s="1" t="s">
        <v>13164</v>
      </c>
      <c r="J1469" s="1" t="s">
        <v>13165</v>
      </c>
      <c r="K1469" s="1" t="s">
        <v>13166</v>
      </c>
      <c r="L1469" s="1" t="s">
        <v>13167</v>
      </c>
      <c r="M1469" s="1" t="s">
        <v>13168</v>
      </c>
      <c r="N1469" s="1">
        <f>+Categorias[[#This Row],[Id_producto]]</f>
        <v>200501</v>
      </c>
      <c r="O1469" s="1">
        <f>+Categorias[[#This Row],[Id_categoría]]</f>
        <v>200501023</v>
      </c>
    </row>
    <row r="1470" spans="1:15" hidden="1" x14ac:dyDescent="0.3">
      <c r="A1470">
        <v>20</v>
      </c>
      <c r="B1470" s="1" t="s">
        <v>12779</v>
      </c>
      <c r="C1470">
        <v>2005</v>
      </c>
      <c r="D1470" s="1" t="s">
        <v>13072</v>
      </c>
      <c r="E1470">
        <v>200501</v>
      </c>
      <c r="F1470" s="1" t="s">
        <v>13073</v>
      </c>
      <c r="G1470">
        <v>200501024</v>
      </c>
      <c r="H1470">
        <v>24</v>
      </c>
      <c r="I1470" s="1" t="s">
        <v>13169</v>
      </c>
      <c r="J1470" s="1" t="s">
        <v>13170</v>
      </c>
      <c r="K1470" s="1" t="s">
        <v>13171</v>
      </c>
      <c r="L1470" s="1" t="s">
        <v>13172</v>
      </c>
      <c r="M1470" s="1" t="s">
        <v>13173</v>
      </c>
      <c r="N1470" s="1">
        <f>+Categorias[[#This Row],[Id_producto]]</f>
        <v>200501</v>
      </c>
      <c r="O1470" s="1">
        <f>+Categorias[[#This Row],[Id_categoría]]</f>
        <v>200501024</v>
      </c>
    </row>
    <row r="1471" spans="1:15" hidden="1" x14ac:dyDescent="0.3">
      <c r="A1471">
        <v>20</v>
      </c>
      <c r="B1471" s="1" t="s">
        <v>12779</v>
      </c>
      <c r="C1471">
        <v>2005</v>
      </c>
      <c r="D1471" s="1" t="s">
        <v>13072</v>
      </c>
      <c r="E1471">
        <v>200501</v>
      </c>
      <c r="F1471" s="1" t="s">
        <v>13073</v>
      </c>
      <c r="G1471">
        <v>200501025</v>
      </c>
      <c r="H1471">
        <v>25</v>
      </c>
      <c r="I1471" s="1" t="s">
        <v>13174</v>
      </c>
      <c r="J1471" s="1" t="s">
        <v>13175</v>
      </c>
      <c r="K1471" s="1" t="s">
        <v>13176</v>
      </c>
      <c r="L1471" s="1" t="s">
        <v>13177</v>
      </c>
      <c r="M1471" s="1" t="s">
        <v>13178</v>
      </c>
      <c r="N1471" s="1">
        <f>+Categorias[[#This Row],[Id_producto]]</f>
        <v>200501</v>
      </c>
      <c r="O1471" s="1">
        <f>+Categorias[[#This Row],[Id_categoría]]</f>
        <v>200501025</v>
      </c>
    </row>
    <row r="1472" spans="1:15" hidden="1" x14ac:dyDescent="0.3">
      <c r="A1472">
        <v>20</v>
      </c>
      <c r="B1472" s="1" t="s">
        <v>12779</v>
      </c>
      <c r="C1472">
        <v>2005</v>
      </c>
      <c r="D1472" s="1" t="s">
        <v>13072</v>
      </c>
      <c r="E1472">
        <v>200501</v>
      </c>
      <c r="F1472" s="1" t="s">
        <v>13073</v>
      </c>
      <c r="G1472">
        <v>200501026</v>
      </c>
      <c r="H1472">
        <v>26</v>
      </c>
      <c r="I1472" s="1" t="s">
        <v>13179</v>
      </c>
      <c r="J1472" s="1" t="s">
        <v>13180</v>
      </c>
      <c r="K1472" s="1" t="s">
        <v>13181</v>
      </c>
      <c r="L1472" s="1" t="s">
        <v>13182</v>
      </c>
      <c r="M1472" s="1" t="s">
        <v>13183</v>
      </c>
      <c r="N1472" s="1">
        <f>+Categorias[[#This Row],[Id_producto]]</f>
        <v>200501</v>
      </c>
      <c r="O1472" s="1">
        <f>+Categorias[[#This Row],[Id_categoría]]</f>
        <v>200501026</v>
      </c>
    </row>
    <row r="1473" spans="1:15" hidden="1" x14ac:dyDescent="0.3">
      <c r="A1473">
        <v>20</v>
      </c>
      <c r="B1473" s="1" t="s">
        <v>12779</v>
      </c>
      <c r="C1473">
        <v>2005</v>
      </c>
      <c r="D1473" s="1" t="s">
        <v>13072</v>
      </c>
      <c r="E1473">
        <v>200501</v>
      </c>
      <c r="F1473" s="1" t="s">
        <v>13073</v>
      </c>
      <c r="G1473">
        <v>200501027</v>
      </c>
      <c r="H1473">
        <v>27</v>
      </c>
      <c r="I1473" s="1" t="s">
        <v>13184</v>
      </c>
      <c r="J1473" s="1" t="s">
        <v>13185</v>
      </c>
      <c r="K1473" s="1" t="s">
        <v>13186</v>
      </c>
      <c r="L1473" s="1" t="s">
        <v>13187</v>
      </c>
      <c r="M1473" s="1" t="s">
        <v>13188</v>
      </c>
      <c r="N1473" s="1">
        <f>+Categorias[[#This Row],[Id_producto]]</f>
        <v>200501</v>
      </c>
      <c r="O1473" s="1">
        <f>+Categorias[[#This Row],[Id_categoría]]</f>
        <v>200501027</v>
      </c>
    </row>
    <row r="1474" spans="1:15" hidden="1" x14ac:dyDescent="0.3">
      <c r="A1474">
        <v>20</v>
      </c>
      <c r="B1474" s="1" t="s">
        <v>12779</v>
      </c>
      <c r="C1474">
        <v>2006</v>
      </c>
      <c r="D1474" s="1" t="s">
        <v>13189</v>
      </c>
      <c r="E1474">
        <v>200601</v>
      </c>
      <c r="F1474" s="1" t="s">
        <v>13190</v>
      </c>
      <c r="G1474">
        <v>200601005</v>
      </c>
      <c r="H1474">
        <v>5</v>
      </c>
      <c r="I1474" s="1" t="s">
        <v>13191</v>
      </c>
      <c r="J1474" s="1" t="s">
        <v>13192</v>
      </c>
      <c r="K1474" s="1" t="s">
        <v>13193</v>
      </c>
      <c r="L1474" s="1" t="s">
        <v>13194</v>
      </c>
      <c r="M1474" s="1" t="s">
        <v>13195</v>
      </c>
      <c r="N1474" s="1">
        <f>+Categorias[[#This Row],[Id_producto]]</f>
        <v>200601</v>
      </c>
      <c r="O1474" s="1">
        <f>+Categorias[[#This Row],[Id_categoría]]</f>
        <v>200601005</v>
      </c>
    </row>
    <row r="1475" spans="1:15" hidden="1" x14ac:dyDescent="0.3">
      <c r="A1475">
        <v>20</v>
      </c>
      <c r="B1475" s="1" t="s">
        <v>12779</v>
      </c>
      <c r="C1475">
        <v>2006</v>
      </c>
      <c r="D1475" s="1" t="s">
        <v>13189</v>
      </c>
      <c r="E1475">
        <v>200601</v>
      </c>
      <c r="F1475" s="1" t="s">
        <v>13190</v>
      </c>
      <c r="G1475">
        <v>200601006</v>
      </c>
      <c r="H1475">
        <v>6</v>
      </c>
      <c r="I1475" s="1" t="s">
        <v>13196</v>
      </c>
      <c r="J1475" s="1" t="s">
        <v>13197</v>
      </c>
      <c r="K1475" s="1" t="s">
        <v>13198</v>
      </c>
      <c r="L1475" s="1" t="s">
        <v>13199</v>
      </c>
      <c r="M1475" s="1" t="s">
        <v>13200</v>
      </c>
      <c r="N1475" s="1">
        <f>+Categorias[[#This Row],[Id_producto]]</f>
        <v>200601</v>
      </c>
      <c r="O1475" s="1">
        <f>+Categorias[[#This Row],[Id_categoría]]</f>
        <v>200601006</v>
      </c>
    </row>
    <row r="1476" spans="1:15" hidden="1" x14ac:dyDescent="0.3">
      <c r="A1476">
        <v>20</v>
      </c>
      <c r="B1476" s="1" t="s">
        <v>12779</v>
      </c>
      <c r="C1476">
        <v>2006</v>
      </c>
      <c r="D1476" s="1" t="s">
        <v>13189</v>
      </c>
      <c r="E1476">
        <v>200601</v>
      </c>
      <c r="F1476" s="1" t="s">
        <v>13190</v>
      </c>
      <c r="G1476">
        <v>200601007</v>
      </c>
      <c r="H1476">
        <v>7</v>
      </c>
      <c r="I1476" s="1" t="s">
        <v>13201</v>
      </c>
      <c r="J1476" s="1" t="s">
        <v>13202</v>
      </c>
      <c r="K1476" s="1" t="s">
        <v>13203</v>
      </c>
      <c r="L1476" s="1" t="s">
        <v>13204</v>
      </c>
      <c r="M1476" s="1" t="s">
        <v>13205</v>
      </c>
      <c r="N1476" s="1">
        <f>+Categorias[[#This Row],[Id_producto]]</f>
        <v>200601</v>
      </c>
      <c r="O1476" s="1">
        <f>+Categorias[[#This Row],[Id_categoría]]</f>
        <v>200601007</v>
      </c>
    </row>
    <row r="1477" spans="1:15" hidden="1" x14ac:dyDescent="0.3">
      <c r="A1477">
        <v>20</v>
      </c>
      <c r="B1477" s="1" t="s">
        <v>12779</v>
      </c>
      <c r="C1477">
        <v>2006</v>
      </c>
      <c r="D1477" s="1" t="s">
        <v>13189</v>
      </c>
      <c r="E1477">
        <v>200601</v>
      </c>
      <c r="F1477" s="1" t="s">
        <v>13190</v>
      </c>
      <c r="G1477">
        <v>200601008</v>
      </c>
      <c r="H1477">
        <v>8</v>
      </c>
      <c r="I1477" s="1" t="s">
        <v>13206</v>
      </c>
      <c r="J1477" s="1" t="s">
        <v>13207</v>
      </c>
      <c r="K1477" s="1" t="s">
        <v>13208</v>
      </c>
      <c r="L1477" s="1" t="s">
        <v>13209</v>
      </c>
      <c r="M1477" s="1" t="s">
        <v>13210</v>
      </c>
      <c r="N1477" s="1">
        <f>+Categorias[[#This Row],[Id_producto]]</f>
        <v>200601</v>
      </c>
      <c r="O1477" s="1">
        <f>+Categorias[[#This Row],[Id_categoría]]</f>
        <v>200601008</v>
      </c>
    </row>
    <row r="1478" spans="1:15" hidden="1" x14ac:dyDescent="0.3">
      <c r="A1478">
        <v>20</v>
      </c>
      <c r="B1478" s="1" t="s">
        <v>12779</v>
      </c>
      <c r="C1478">
        <v>2006</v>
      </c>
      <c r="D1478" s="1" t="s">
        <v>13189</v>
      </c>
      <c r="E1478">
        <v>200601</v>
      </c>
      <c r="F1478" s="1" t="s">
        <v>13190</v>
      </c>
      <c r="G1478">
        <v>200601009</v>
      </c>
      <c r="H1478">
        <v>9</v>
      </c>
      <c r="I1478" s="1" t="s">
        <v>13211</v>
      </c>
      <c r="J1478" s="1" t="s">
        <v>13212</v>
      </c>
      <c r="K1478" s="1" t="s">
        <v>13213</v>
      </c>
      <c r="L1478" s="1" t="s">
        <v>13214</v>
      </c>
      <c r="M1478" s="1" t="s">
        <v>13215</v>
      </c>
      <c r="N1478" s="1">
        <f>+Categorias[[#This Row],[Id_producto]]</f>
        <v>200601</v>
      </c>
      <c r="O1478" s="1">
        <f>+Categorias[[#This Row],[Id_categoría]]</f>
        <v>200601009</v>
      </c>
    </row>
    <row r="1479" spans="1:15" hidden="1" x14ac:dyDescent="0.3">
      <c r="A1479">
        <v>20</v>
      </c>
      <c r="B1479" s="1" t="s">
        <v>12779</v>
      </c>
      <c r="C1479">
        <v>2006</v>
      </c>
      <c r="D1479" s="1" t="s">
        <v>13189</v>
      </c>
      <c r="E1479">
        <v>200601</v>
      </c>
      <c r="F1479" s="1" t="s">
        <v>13190</v>
      </c>
      <c r="G1479">
        <v>200601010</v>
      </c>
      <c r="H1479">
        <v>10</v>
      </c>
      <c r="I1479" s="1" t="s">
        <v>13216</v>
      </c>
      <c r="J1479" s="1" t="s">
        <v>13217</v>
      </c>
      <c r="K1479" s="1" t="s">
        <v>13218</v>
      </c>
      <c r="L1479" s="1" t="s">
        <v>13219</v>
      </c>
      <c r="M1479" s="1" t="s">
        <v>13220</v>
      </c>
      <c r="N1479" s="1">
        <f>+Categorias[[#This Row],[Id_producto]]</f>
        <v>200601</v>
      </c>
      <c r="O1479" s="1">
        <f>+Categorias[[#This Row],[Id_categoría]]</f>
        <v>200601010</v>
      </c>
    </row>
    <row r="1480" spans="1:15" hidden="1" x14ac:dyDescent="0.3">
      <c r="A1480">
        <v>20</v>
      </c>
      <c r="B1480" s="1" t="s">
        <v>12779</v>
      </c>
      <c r="C1480">
        <v>2006</v>
      </c>
      <c r="D1480" s="1" t="s">
        <v>13189</v>
      </c>
      <c r="E1480">
        <v>200601</v>
      </c>
      <c r="F1480" s="1" t="s">
        <v>13190</v>
      </c>
      <c r="G1480">
        <v>200601011</v>
      </c>
      <c r="H1480">
        <v>11</v>
      </c>
      <c r="I1480" s="1" t="s">
        <v>13221</v>
      </c>
      <c r="J1480" s="1" t="s">
        <v>13222</v>
      </c>
      <c r="K1480" s="1" t="s">
        <v>13223</v>
      </c>
      <c r="L1480" s="1" t="s">
        <v>13224</v>
      </c>
      <c r="M1480" s="1" t="s">
        <v>13225</v>
      </c>
      <c r="N1480" s="1">
        <f>+Categorias[[#This Row],[Id_producto]]</f>
        <v>200601</v>
      </c>
      <c r="O1480" s="1">
        <f>+Categorias[[#This Row],[Id_categoría]]</f>
        <v>200601011</v>
      </c>
    </row>
    <row r="1481" spans="1:15" hidden="1" x14ac:dyDescent="0.3">
      <c r="A1481">
        <v>20</v>
      </c>
      <c r="B1481" s="1" t="s">
        <v>12779</v>
      </c>
      <c r="C1481">
        <v>2007</v>
      </c>
      <c r="D1481" s="1" t="s">
        <v>13226</v>
      </c>
      <c r="E1481">
        <v>200701</v>
      </c>
      <c r="F1481" s="1" t="s">
        <v>13227</v>
      </c>
      <c r="G1481">
        <v>200701005</v>
      </c>
      <c r="H1481">
        <v>5</v>
      </c>
      <c r="I1481" s="1" t="s">
        <v>13228</v>
      </c>
      <c r="J1481" s="1" t="s">
        <v>13229</v>
      </c>
      <c r="K1481" s="1" t="s">
        <v>13230</v>
      </c>
      <c r="L1481" s="1" t="s">
        <v>13231</v>
      </c>
      <c r="M1481" s="1" t="s">
        <v>13232</v>
      </c>
      <c r="N1481" s="1">
        <f>+Categorias[[#This Row],[Id_producto]]</f>
        <v>200701</v>
      </c>
      <c r="O1481" s="1">
        <f>+Categorias[[#This Row],[Id_categoría]]</f>
        <v>200701005</v>
      </c>
    </row>
    <row r="1482" spans="1:15" hidden="1" x14ac:dyDescent="0.3">
      <c r="A1482">
        <v>20</v>
      </c>
      <c r="B1482" s="1" t="s">
        <v>12779</v>
      </c>
      <c r="C1482">
        <v>2007</v>
      </c>
      <c r="D1482" s="1" t="s">
        <v>13226</v>
      </c>
      <c r="E1482">
        <v>200701</v>
      </c>
      <c r="F1482" s="1" t="s">
        <v>13227</v>
      </c>
      <c r="G1482">
        <v>200701006</v>
      </c>
      <c r="H1482">
        <v>6</v>
      </c>
      <c r="I1482" s="1" t="s">
        <v>13233</v>
      </c>
      <c r="J1482" s="1" t="s">
        <v>13234</v>
      </c>
      <c r="K1482" s="1" t="s">
        <v>13235</v>
      </c>
      <c r="L1482" s="1" t="s">
        <v>13236</v>
      </c>
      <c r="M1482" s="1" t="s">
        <v>13237</v>
      </c>
      <c r="N1482" s="1">
        <f>+Categorias[[#This Row],[Id_producto]]</f>
        <v>200701</v>
      </c>
      <c r="O1482" s="1">
        <f>+Categorias[[#This Row],[Id_categoría]]</f>
        <v>200701006</v>
      </c>
    </row>
    <row r="1483" spans="1:15" hidden="1" x14ac:dyDescent="0.3">
      <c r="A1483">
        <v>20</v>
      </c>
      <c r="B1483" s="1" t="s">
        <v>12779</v>
      </c>
      <c r="C1483">
        <v>2007</v>
      </c>
      <c r="D1483" s="1" t="s">
        <v>13226</v>
      </c>
      <c r="E1483">
        <v>200701</v>
      </c>
      <c r="F1483" s="1" t="s">
        <v>13227</v>
      </c>
      <c r="G1483">
        <v>200701007</v>
      </c>
      <c r="H1483">
        <v>7</v>
      </c>
      <c r="I1483" s="1" t="s">
        <v>13238</v>
      </c>
      <c r="J1483" s="1" t="s">
        <v>13239</v>
      </c>
      <c r="K1483" s="1" t="s">
        <v>13240</v>
      </c>
      <c r="L1483" s="1" t="s">
        <v>13241</v>
      </c>
      <c r="M1483" s="1" t="s">
        <v>13242</v>
      </c>
      <c r="N1483" s="1">
        <f>+Categorias[[#This Row],[Id_producto]]</f>
        <v>200701</v>
      </c>
      <c r="O1483" s="1">
        <f>+Categorias[[#This Row],[Id_categoría]]</f>
        <v>200701007</v>
      </c>
    </row>
    <row r="1484" spans="1:15" hidden="1" x14ac:dyDescent="0.3">
      <c r="A1484">
        <v>20</v>
      </c>
      <c r="B1484" s="1" t="s">
        <v>12779</v>
      </c>
      <c r="C1484">
        <v>2007</v>
      </c>
      <c r="D1484" s="1" t="s">
        <v>13226</v>
      </c>
      <c r="E1484">
        <v>200701</v>
      </c>
      <c r="F1484" s="1" t="s">
        <v>13227</v>
      </c>
      <c r="G1484">
        <v>200701008</v>
      </c>
      <c r="H1484">
        <v>8</v>
      </c>
      <c r="I1484" s="1" t="s">
        <v>13243</v>
      </c>
      <c r="J1484" s="1" t="s">
        <v>13244</v>
      </c>
      <c r="K1484" s="1" t="s">
        <v>13245</v>
      </c>
      <c r="L1484" s="1" t="s">
        <v>13246</v>
      </c>
      <c r="M1484" s="1" t="s">
        <v>13247</v>
      </c>
      <c r="N1484" s="1">
        <f>+Categorias[[#This Row],[Id_producto]]</f>
        <v>200701</v>
      </c>
      <c r="O1484" s="1">
        <f>+Categorias[[#This Row],[Id_categoría]]</f>
        <v>200701008</v>
      </c>
    </row>
    <row r="1485" spans="1:15" hidden="1" x14ac:dyDescent="0.3">
      <c r="A1485">
        <v>20</v>
      </c>
      <c r="B1485" s="1" t="s">
        <v>12779</v>
      </c>
      <c r="C1485">
        <v>2007</v>
      </c>
      <c r="D1485" s="1" t="s">
        <v>13226</v>
      </c>
      <c r="E1485">
        <v>200701</v>
      </c>
      <c r="F1485" s="1" t="s">
        <v>13227</v>
      </c>
      <c r="G1485">
        <v>200701009</v>
      </c>
      <c r="H1485">
        <v>9</v>
      </c>
      <c r="I1485" s="1" t="s">
        <v>13248</v>
      </c>
      <c r="J1485" s="1" t="s">
        <v>13249</v>
      </c>
      <c r="K1485" s="1" t="s">
        <v>13250</v>
      </c>
      <c r="L1485" s="1" t="s">
        <v>13251</v>
      </c>
      <c r="M1485" s="1" t="s">
        <v>13252</v>
      </c>
      <c r="N1485" s="1">
        <f>+Categorias[[#This Row],[Id_producto]]</f>
        <v>200701</v>
      </c>
      <c r="O1485" s="1">
        <f>+Categorias[[#This Row],[Id_categoría]]</f>
        <v>200701009</v>
      </c>
    </row>
    <row r="1486" spans="1:15" hidden="1" x14ac:dyDescent="0.3">
      <c r="A1486">
        <v>20</v>
      </c>
      <c r="B1486" s="1" t="s">
        <v>12779</v>
      </c>
      <c r="C1486">
        <v>2007</v>
      </c>
      <c r="D1486" s="1" t="s">
        <v>13226</v>
      </c>
      <c r="E1486">
        <v>200701</v>
      </c>
      <c r="F1486" s="1" t="s">
        <v>13227</v>
      </c>
      <c r="G1486">
        <v>200701010</v>
      </c>
      <c r="H1486">
        <v>10</v>
      </c>
      <c r="I1486" s="1" t="s">
        <v>13253</v>
      </c>
      <c r="J1486" s="1" t="s">
        <v>13254</v>
      </c>
      <c r="K1486" s="1" t="s">
        <v>13255</v>
      </c>
      <c r="L1486" s="1" t="s">
        <v>13256</v>
      </c>
      <c r="M1486" s="1" t="s">
        <v>13257</v>
      </c>
      <c r="N1486" s="1">
        <f>+Categorias[[#This Row],[Id_producto]]</f>
        <v>200701</v>
      </c>
      <c r="O1486" s="1">
        <f>+Categorias[[#This Row],[Id_categoría]]</f>
        <v>200701010</v>
      </c>
    </row>
    <row r="1487" spans="1:15" hidden="1" x14ac:dyDescent="0.3">
      <c r="A1487">
        <v>20</v>
      </c>
      <c r="B1487" s="1" t="s">
        <v>12779</v>
      </c>
      <c r="C1487">
        <v>2007</v>
      </c>
      <c r="D1487" s="1" t="s">
        <v>13226</v>
      </c>
      <c r="E1487">
        <v>200701</v>
      </c>
      <c r="F1487" s="1" t="s">
        <v>13227</v>
      </c>
      <c r="G1487">
        <v>200701011</v>
      </c>
      <c r="H1487">
        <v>11</v>
      </c>
      <c r="I1487" s="1" t="s">
        <v>13258</v>
      </c>
      <c r="J1487" s="1" t="s">
        <v>13259</v>
      </c>
      <c r="K1487" s="1" t="s">
        <v>13260</v>
      </c>
      <c r="L1487" s="1" t="s">
        <v>13261</v>
      </c>
      <c r="M1487" s="1" t="s">
        <v>13262</v>
      </c>
      <c r="N1487" s="1">
        <f>+Categorias[[#This Row],[Id_producto]]</f>
        <v>200701</v>
      </c>
      <c r="O1487" s="1">
        <f>+Categorias[[#This Row],[Id_categoría]]</f>
        <v>200701011</v>
      </c>
    </row>
    <row r="1488" spans="1:15" hidden="1" x14ac:dyDescent="0.3">
      <c r="A1488">
        <v>20</v>
      </c>
      <c r="B1488" s="1" t="s">
        <v>12779</v>
      </c>
      <c r="C1488">
        <v>2007</v>
      </c>
      <c r="D1488" s="1" t="s">
        <v>13226</v>
      </c>
      <c r="E1488">
        <v>200701</v>
      </c>
      <c r="F1488" s="1" t="s">
        <v>13227</v>
      </c>
      <c r="G1488">
        <v>200701012</v>
      </c>
      <c r="H1488">
        <v>12</v>
      </c>
      <c r="I1488" s="1" t="s">
        <v>13263</v>
      </c>
      <c r="J1488" s="1" t="s">
        <v>13264</v>
      </c>
      <c r="K1488" s="1" t="s">
        <v>13265</v>
      </c>
      <c r="L1488" s="1" t="s">
        <v>13266</v>
      </c>
      <c r="M1488" s="1" t="s">
        <v>13267</v>
      </c>
      <c r="N1488" s="1">
        <f>+Categorias[[#This Row],[Id_producto]]</f>
        <v>200701</v>
      </c>
      <c r="O1488" s="1">
        <f>+Categorias[[#This Row],[Id_categoría]]</f>
        <v>200701012</v>
      </c>
    </row>
    <row r="1489" spans="1:15" hidden="1" x14ac:dyDescent="0.3">
      <c r="A1489">
        <v>20</v>
      </c>
      <c r="B1489" s="1" t="s">
        <v>12779</v>
      </c>
      <c r="C1489">
        <v>2007</v>
      </c>
      <c r="D1489" s="1" t="s">
        <v>13226</v>
      </c>
      <c r="E1489">
        <v>200701</v>
      </c>
      <c r="F1489" s="1" t="s">
        <v>13227</v>
      </c>
      <c r="G1489">
        <v>200701013</v>
      </c>
      <c r="H1489">
        <v>13</v>
      </c>
      <c r="I1489" s="1" t="s">
        <v>13268</v>
      </c>
      <c r="J1489" s="1" t="s">
        <v>13269</v>
      </c>
      <c r="K1489" s="1" t="s">
        <v>13270</v>
      </c>
      <c r="L1489" s="1" t="s">
        <v>13271</v>
      </c>
      <c r="M1489" s="1" t="s">
        <v>13272</v>
      </c>
      <c r="N1489" s="1">
        <f>+Categorias[[#This Row],[Id_producto]]</f>
        <v>200701</v>
      </c>
      <c r="O1489" s="1">
        <f>+Categorias[[#This Row],[Id_categoría]]</f>
        <v>200701013</v>
      </c>
    </row>
    <row r="1490" spans="1:15" hidden="1" x14ac:dyDescent="0.3">
      <c r="A1490">
        <v>20</v>
      </c>
      <c r="B1490" s="1" t="s">
        <v>12779</v>
      </c>
      <c r="C1490">
        <v>2007</v>
      </c>
      <c r="D1490" s="1" t="s">
        <v>13226</v>
      </c>
      <c r="E1490">
        <v>200701</v>
      </c>
      <c r="F1490" s="1" t="s">
        <v>13227</v>
      </c>
      <c r="G1490">
        <v>200701014</v>
      </c>
      <c r="H1490">
        <v>14</v>
      </c>
      <c r="I1490" s="1" t="s">
        <v>13273</v>
      </c>
      <c r="J1490" s="1" t="s">
        <v>13274</v>
      </c>
      <c r="K1490" s="1" t="s">
        <v>13275</v>
      </c>
      <c r="L1490" s="1" t="s">
        <v>13276</v>
      </c>
      <c r="M1490" s="1" t="s">
        <v>13277</v>
      </c>
      <c r="N1490" s="1">
        <f>+Categorias[[#This Row],[Id_producto]]</f>
        <v>200701</v>
      </c>
      <c r="O1490" s="1">
        <f>+Categorias[[#This Row],[Id_categoría]]</f>
        <v>200701014</v>
      </c>
    </row>
    <row r="1491" spans="1:15" hidden="1" x14ac:dyDescent="0.3">
      <c r="A1491">
        <v>20</v>
      </c>
      <c r="B1491" s="1" t="s">
        <v>12779</v>
      </c>
      <c r="C1491">
        <v>2007</v>
      </c>
      <c r="D1491" s="1" t="s">
        <v>13226</v>
      </c>
      <c r="E1491">
        <v>200701</v>
      </c>
      <c r="F1491" s="1" t="s">
        <v>13227</v>
      </c>
      <c r="G1491">
        <v>200701015</v>
      </c>
      <c r="H1491">
        <v>15</v>
      </c>
      <c r="I1491" s="1" t="s">
        <v>13278</v>
      </c>
      <c r="J1491" s="1" t="s">
        <v>13279</v>
      </c>
      <c r="K1491" s="1" t="s">
        <v>13280</v>
      </c>
      <c r="L1491" s="1" t="s">
        <v>13281</v>
      </c>
      <c r="M1491" s="1" t="s">
        <v>13282</v>
      </c>
      <c r="N1491" s="1">
        <f>+Categorias[[#This Row],[Id_producto]]</f>
        <v>200701</v>
      </c>
      <c r="O1491" s="1">
        <f>+Categorias[[#This Row],[Id_categoría]]</f>
        <v>200701015</v>
      </c>
    </row>
    <row r="1492" spans="1:15" hidden="1" x14ac:dyDescent="0.3">
      <c r="A1492">
        <v>20</v>
      </c>
      <c r="B1492" s="1" t="s">
        <v>12779</v>
      </c>
      <c r="C1492">
        <v>2007</v>
      </c>
      <c r="D1492" s="1" t="s">
        <v>13226</v>
      </c>
      <c r="E1492">
        <v>200701</v>
      </c>
      <c r="F1492" s="1" t="s">
        <v>13227</v>
      </c>
      <c r="G1492">
        <v>200701016</v>
      </c>
      <c r="H1492">
        <v>16</v>
      </c>
      <c r="I1492" s="1" t="s">
        <v>13283</v>
      </c>
      <c r="J1492" s="1" t="s">
        <v>13284</v>
      </c>
      <c r="K1492" s="1" t="s">
        <v>13285</v>
      </c>
      <c r="L1492" s="1" t="s">
        <v>13286</v>
      </c>
      <c r="M1492" s="1" t="s">
        <v>13287</v>
      </c>
      <c r="N1492" s="1">
        <f>+Categorias[[#This Row],[Id_producto]]</f>
        <v>200701</v>
      </c>
      <c r="O1492" s="1">
        <f>+Categorias[[#This Row],[Id_categoría]]</f>
        <v>200701016</v>
      </c>
    </row>
    <row r="1493" spans="1:15" hidden="1" x14ac:dyDescent="0.3">
      <c r="A1493">
        <v>20</v>
      </c>
      <c r="B1493" s="1" t="s">
        <v>12779</v>
      </c>
      <c r="C1493">
        <v>2007</v>
      </c>
      <c r="D1493" s="1" t="s">
        <v>13226</v>
      </c>
      <c r="E1493">
        <v>200701</v>
      </c>
      <c r="F1493" s="1" t="s">
        <v>13227</v>
      </c>
      <c r="G1493">
        <v>200701017</v>
      </c>
      <c r="H1493">
        <v>17</v>
      </c>
      <c r="I1493" s="1" t="s">
        <v>13288</v>
      </c>
      <c r="J1493" s="1" t="s">
        <v>13289</v>
      </c>
      <c r="K1493" s="1" t="s">
        <v>13290</v>
      </c>
      <c r="L1493" s="1" t="s">
        <v>13291</v>
      </c>
      <c r="M1493" s="1" t="s">
        <v>13292</v>
      </c>
      <c r="N1493" s="1">
        <f>+Categorias[[#This Row],[Id_producto]]</f>
        <v>200701</v>
      </c>
      <c r="O1493" s="1">
        <f>+Categorias[[#This Row],[Id_categoría]]</f>
        <v>200701017</v>
      </c>
    </row>
    <row r="1494" spans="1:15" hidden="1" x14ac:dyDescent="0.3">
      <c r="A1494">
        <v>20</v>
      </c>
      <c r="B1494" s="1" t="s">
        <v>12779</v>
      </c>
      <c r="C1494">
        <v>2007</v>
      </c>
      <c r="D1494" s="1" t="s">
        <v>13226</v>
      </c>
      <c r="E1494">
        <v>200701</v>
      </c>
      <c r="F1494" s="1" t="s">
        <v>13227</v>
      </c>
      <c r="G1494">
        <v>200701018</v>
      </c>
      <c r="H1494">
        <v>18</v>
      </c>
      <c r="I1494" s="1" t="s">
        <v>13293</v>
      </c>
      <c r="J1494" s="1" t="s">
        <v>13294</v>
      </c>
      <c r="K1494" s="1" t="s">
        <v>13295</v>
      </c>
      <c r="L1494" s="1" t="s">
        <v>13296</v>
      </c>
      <c r="M1494" s="1" t="s">
        <v>13297</v>
      </c>
      <c r="N1494" s="1">
        <f>+Categorias[[#This Row],[Id_producto]]</f>
        <v>200701</v>
      </c>
      <c r="O1494" s="1">
        <f>+Categorias[[#This Row],[Id_categoría]]</f>
        <v>200701018</v>
      </c>
    </row>
    <row r="1495" spans="1:15" hidden="1" x14ac:dyDescent="0.3">
      <c r="A1495">
        <v>20</v>
      </c>
      <c r="B1495" s="1" t="s">
        <v>12779</v>
      </c>
      <c r="C1495">
        <v>2007</v>
      </c>
      <c r="D1495" s="1" t="s">
        <v>13226</v>
      </c>
      <c r="E1495">
        <v>200701</v>
      </c>
      <c r="F1495" s="1" t="s">
        <v>13227</v>
      </c>
      <c r="G1495">
        <v>200701019</v>
      </c>
      <c r="H1495">
        <v>19</v>
      </c>
      <c r="I1495" s="1" t="s">
        <v>13298</v>
      </c>
      <c r="J1495" s="1" t="s">
        <v>13299</v>
      </c>
      <c r="K1495" s="1" t="s">
        <v>13300</v>
      </c>
      <c r="L1495" s="1" t="s">
        <v>13301</v>
      </c>
      <c r="M1495" s="1" t="s">
        <v>13302</v>
      </c>
      <c r="N1495" s="1">
        <f>+Categorias[[#This Row],[Id_producto]]</f>
        <v>200701</v>
      </c>
      <c r="O1495" s="1">
        <f>+Categorias[[#This Row],[Id_categoría]]</f>
        <v>200701019</v>
      </c>
    </row>
    <row r="1496" spans="1:15" hidden="1" x14ac:dyDescent="0.3">
      <c r="A1496">
        <v>20</v>
      </c>
      <c r="B1496" s="1" t="s">
        <v>12779</v>
      </c>
      <c r="C1496">
        <v>2007</v>
      </c>
      <c r="D1496" s="1" t="s">
        <v>13226</v>
      </c>
      <c r="E1496">
        <v>200701</v>
      </c>
      <c r="F1496" s="1" t="s">
        <v>13227</v>
      </c>
      <c r="G1496">
        <v>200701020</v>
      </c>
      <c r="H1496">
        <v>20</v>
      </c>
      <c r="I1496" s="1" t="s">
        <v>13303</v>
      </c>
      <c r="J1496" s="1" t="s">
        <v>13304</v>
      </c>
      <c r="K1496" s="1" t="s">
        <v>13305</v>
      </c>
      <c r="L1496" s="1" t="s">
        <v>13306</v>
      </c>
      <c r="M1496" s="1" t="s">
        <v>13307</v>
      </c>
      <c r="N1496" s="1">
        <f>+Categorias[[#This Row],[Id_producto]]</f>
        <v>200701</v>
      </c>
      <c r="O1496" s="1">
        <f>+Categorias[[#This Row],[Id_categoría]]</f>
        <v>200701020</v>
      </c>
    </row>
    <row r="1497" spans="1:15" hidden="1" x14ac:dyDescent="0.3">
      <c r="A1497">
        <v>20</v>
      </c>
      <c r="B1497" s="1" t="s">
        <v>12779</v>
      </c>
      <c r="C1497">
        <v>2007</v>
      </c>
      <c r="D1497" s="1" t="s">
        <v>13226</v>
      </c>
      <c r="E1497">
        <v>200701</v>
      </c>
      <c r="F1497" s="1" t="s">
        <v>13227</v>
      </c>
      <c r="G1497">
        <v>200701021</v>
      </c>
      <c r="H1497">
        <v>21</v>
      </c>
      <c r="I1497" s="1" t="s">
        <v>13308</v>
      </c>
      <c r="J1497" s="1" t="s">
        <v>13309</v>
      </c>
      <c r="K1497" s="1" t="s">
        <v>13310</v>
      </c>
      <c r="L1497" s="1" t="s">
        <v>13311</v>
      </c>
      <c r="M1497" s="1" t="s">
        <v>13312</v>
      </c>
      <c r="N1497" s="1">
        <f>+Categorias[[#This Row],[Id_producto]]</f>
        <v>200701</v>
      </c>
      <c r="O1497" s="1">
        <f>+Categorias[[#This Row],[Id_categoría]]</f>
        <v>200701021</v>
      </c>
    </row>
    <row r="1498" spans="1:15" hidden="1" x14ac:dyDescent="0.3">
      <c r="A1498">
        <v>20</v>
      </c>
      <c r="B1498" s="1" t="s">
        <v>12779</v>
      </c>
      <c r="C1498">
        <v>2007</v>
      </c>
      <c r="D1498" s="1" t="s">
        <v>13226</v>
      </c>
      <c r="E1498">
        <v>200701</v>
      </c>
      <c r="F1498" s="1" t="s">
        <v>13227</v>
      </c>
      <c r="G1498">
        <v>200701022</v>
      </c>
      <c r="H1498">
        <v>22</v>
      </c>
      <c r="I1498" s="1" t="s">
        <v>13313</v>
      </c>
      <c r="J1498" s="1" t="s">
        <v>13314</v>
      </c>
      <c r="K1498" s="1" t="s">
        <v>13315</v>
      </c>
      <c r="L1498" s="1" t="s">
        <v>13316</v>
      </c>
      <c r="M1498" s="1" t="s">
        <v>13317</v>
      </c>
      <c r="N1498" s="1">
        <f>+Categorias[[#This Row],[Id_producto]]</f>
        <v>200701</v>
      </c>
      <c r="O1498" s="1">
        <f>+Categorias[[#This Row],[Id_categoría]]</f>
        <v>200701022</v>
      </c>
    </row>
    <row r="1499" spans="1:15" hidden="1" x14ac:dyDescent="0.3">
      <c r="A1499">
        <v>20</v>
      </c>
      <c r="B1499" s="1" t="s">
        <v>12779</v>
      </c>
      <c r="C1499">
        <v>2007</v>
      </c>
      <c r="D1499" s="1" t="s">
        <v>13226</v>
      </c>
      <c r="E1499">
        <v>200701</v>
      </c>
      <c r="F1499" s="1" t="s">
        <v>13227</v>
      </c>
      <c r="G1499">
        <v>200701023</v>
      </c>
      <c r="H1499">
        <v>23</v>
      </c>
      <c r="I1499" s="1" t="s">
        <v>13318</v>
      </c>
      <c r="J1499" s="1" t="s">
        <v>13319</v>
      </c>
      <c r="K1499" s="1" t="s">
        <v>13320</v>
      </c>
      <c r="L1499" s="1" t="s">
        <v>13321</v>
      </c>
      <c r="M1499" s="1" t="s">
        <v>13322</v>
      </c>
      <c r="N1499" s="1">
        <f>+Categorias[[#This Row],[Id_producto]]</f>
        <v>200701</v>
      </c>
      <c r="O1499" s="1">
        <f>+Categorias[[#This Row],[Id_categoría]]</f>
        <v>200701023</v>
      </c>
    </row>
    <row r="1500" spans="1:15" hidden="1" x14ac:dyDescent="0.3">
      <c r="A1500">
        <v>20</v>
      </c>
      <c r="B1500" s="1" t="s">
        <v>12779</v>
      </c>
      <c r="C1500">
        <v>2007</v>
      </c>
      <c r="D1500" s="1" t="s">
        <v>13226</v>
      </c>
      <c r="E1500">
        <v>200701</v>
      </c>
      <c r="F1500" s="1" t="s">
        <v>13227</v>
      </c>
      <c r="G1500">
        <v>200701024</v>
      </c>
      <c r="H1500">
        <v>24</v>
      </c>
      <c r="I1500" s="1" t="s">
        <v>13323</v>
      </c>
      <c r="J1500" s="1" t="s">
        <v>13324</v>
      </c>
      <c r="K1500" s="1" t="s">
        <v>13325</v>
      </c>
      <c r="L1500" s="1" t="s">
        <v>13326</v>
      </c>
      <c r="M1500" s="1" t="s">
        <v>13327</v>
      </c>
      <c r="N1500" s="1">
        <f>+Categorias[[#This Row],[Id_producto]]</f>
        <v>200701</v>
      </c>
      <c r="O1500" s="1">
        <f>+Categorias[[#This Row],[Id_categoría]]</f>
        <v>200701024</v>
      </c>
    </row>
    <row r="1501" spans="1:15" hidden="1" x14ac:dyDescent="0.3">
      <c r="A1501">
        <v>20</v>
      </c>
      <c r="B1501" s="1" t="s">
        <v>12779</v>
      </c>
      <c r="C1501">
        <v>2007</v>
      </c>
      <c r="D1501" s="1" t="s">
        <v>13226</v>
      </c>
      <c r="E1501">
        <v>200701</v>
      </c>
      <c r="F1501" s="1" t="s">
        <v>13227</v>
      </c>
      <c r="G1501">
        <v>200701025</v>
      </c>
      <c r="H1501">
        <v>25</v>
      </c>
      <c r="I1501" s="1" t="s">
        <v>13328</v>
      </c>
      <c r="J1501" s="1" t="s">
        <v>13329</v>
      </c>
      <c r="K1501" s="1" t="s">
        <v>13330</v>
      </c>
      <c r="L1501" s="1" t="s">
        <v>13331</v>
      </c>
      <c r="M1501" s="1" t="s">
        <v>13332</v>
      </c>
      <c r="N1501" s="1">
        <f>+Categorias[[#This Row],[Id_producto]]</f>
        <v>200701</v>
      </c>
      <c r="O1501" s="1">
        <f>+Categorias[[#This Row],[Id_categoría]]</f>
        <v>200701025</v>
      </c>
    </row>
    <row r="1502" spans="1:15" hidden="1" x14ac:dyDescent="0.3">
      <c r="A1502">
        <v>20</v>
      </c>
      <c r="B1502" s="1" t="s">
        <v>12779</v>
      </c>
      <c r="C1502">
        <v>2007</v>
      </c>
      <c r="D1502" s="1" t="s">
        <v>13226</v>
      </c>
      <c r="E1502">
        <v>200701</v>
      </c>
      <c r="F1502" s="1" t="s">
        <v>13227</v>
      </c>
      <c r="G1502">
        <v>200701026</v>
      </c>
      <c r="H1502">
        <v>26</v>
      </c>
      <c r="I1502" s="1" t="s">
        <v>13333</v>
      </c>
      <c r="J1502" s="1" t="s">
        <v>13334</v>
      </c>
      <c r="K1502" s="1" t="s">
        <v>13335</v>
      </c>
      <c r="L1502" s="1" t="s">
        <v>13336</v>
      </c>
      <c r="M1502" s="1" t="s">
        <v>13337</v>
      </c>
      <c r="N1502" s="1">
        <f>+Categorias[[#This Row],[Id_producto]]</f>
        <v>200701</v>
      </c>
      <c r="O1502" s="1">
        <f>+Categorias[[#This Row],[Id_categoría]]</f>
        <v>200701026</v>
      </c>
    </row>
    <row r="1503" spans="1:15" hidden="1" x14ac:dyDescent="0.3">
      <c r="A1503">
        <v>20</v>
      </c>
      <c r="B1503" s="1" t="s">
        <v>12779</v>
      </c>
      <c r="C1503">
        <v>2007</v>
      </c>
      <c r="D1503" s="1" t="s">
        <v>13226</v>
      </c>
      <c r="E1503">
        <v>200701</v>
      </c>
      <c r="F1503" s="1" t="s">
        <v>13227</v>
      </c>
      <c r="G1503">
        <v>200701027</v>
      </c>
      <c r="H1503">
        <v>27</v>
      </c>
      <c r="I1503" s="1" t="s">
        <v>13338</v>
      </c>
      <c r="J1503" s="1" t="s">
        <v>13339</v>
      </c>
      <c r="K1503" s="1" t="s">
        <v>13340</v>
      </c>
      <c r="L1503" s="1" t="s">
        <v>13341</v>
      </c>
      <c r="M1503" s="1" t="s">
        <v>13342</v>
      </c>
      <c r="N1503" s="1">
        <f>+Categorias[[#This Row],[Id_producto]]</f>
        <v>200701</v>
      </c>
      <c r="O1503" s="1">
        <f>+Categorias[[#This Row],[Id_categoría]]</f>
        <v>200701027</v>
      </c>
    </row>
    <row r="1504" spans="1:15" hidden="1" x14ac:dyDescent="0.3">
      <c r="A1504">
        <v>20</v>
      </c>
      <c r="B1504" s="1" t="s">
        <v>12779</v>
      </c>
      <c r="C1504">
        <v>2007</v>
      </c>
      <c r="D1504" s="1" t="s">
        <v>13226</v>
      </c>
      <c r="E1504">
        <v>200701</v>
      </c>
      <c r="F1504" s="1" t="s">
        <v>13227</v>
      </c>
      <c r="G1504">
        <v>200701028</v>
      </c>
      <c r="H1504">
        <v>28</v>
      </c>
      <c r="I1504" s="1" t="s">
        <v>13343</v>
      </c>
      <c r="J1504" s="1" t="s">
        <v>13344</v>
      </c>
      <c r="K1504" s="1" t="s">
        <v>13345</v>
      </c>
      <c r="L1504" s="1" t="s">
        <v>13346</v>
      </c>
      <c r="M1504" s="1" t="s">
        <v>13347</v>
      </c>
      <c r="N1504" s="1">
        <f>+Categorias[[#This Row],[Id_producto]]</f>
        <v>200701</v>
      </c>
      <c r="O1504" s="1">
        <f>+Categorias[[#This Row],[Id_categoría]]</f>
        <v>200701028</v>
      </c>
    </row>
    <row r="1505" spans="1:15" hidden="1" x14ac:dyDescent="0.3">
      <c r="A1505">
        <v>20</v>
      </c>
      <c r="B1505" s="1" t="s">
        <v>12779</v>
      </c>
      <c r="C1505">
        <v>2007</v>
      </c>
      <c r="D1505" s="1" t="s">
        <v>13226</v>
      </c>
      <c r="E1505">
        <v>200701</v>
      </c>
      <c r="F1505" s="1" t="s">
        <v>13227</v>
      </c>
      <c r="G1505">
        <v>200701029</v>
      </c>
      <c r="H1505">
        <v>29</v>
      </c>
      <c r="I1505" s="1" t="s">
        <v>13348</v>
      </c>
      <c r="J1505" s="1" t="s">
        <v>13349</v>
      </c>
      <c r="K1505" s="1" t="s">
        <v>13350</v>
      </c>
      <c r="L1505" s="1" t="s">
        <v>13351</v>
      </c>
      <c r="M1505" s="1" t="s">
        <v>13352</v>
      </c>
      <c r="N1505" s="1">
        <f>+Categorias[[#This Row],[Id_producto]]</f>
        <v>200701</v>
      </c>
      <c r="O1505" s="1">
        <f>+Categorias[[#This Row],[Id_categoría]]</f>
        <v>200701029</v>
      </c>
    </row>
    <row r="1506" spans="1:15" hidden="1" x14ac:dyDescent="0.3">
      <c r="A1506">
        <v>20</v>
      </c>
      <c r="B1506" s="1" t="s">
        <v>12779</v>
      </c>
      <c r="C1506">
        <v>2007</v>
      </c>
      <c r="D1506" s="1" t="s">
        <v>13226</v>
      </c>
      <c r="E1506">
        <v>200702</v>
      </c>
      <c r="F1506" s="1" t="s">
        <v>13353</v>
      </c>
      <c r="G1506">
        <v>200702005</v>
      </c>
      <c r="H1506">
        <v>5</v>
      </c>
      <c r="I1506" s="1" t="s">
        <v>13354</v>
      </c>
      <c r="J1506" s="1" t="s">
        <v>13355</v>
      </c>
      <c r="K1506" s="1" t="s">
        <v>13356</v>
      </c>
      <c r="L1506" s="1" t="s">
        <v>13357</v>
      </c>
      <c r="M1506" s="1" t="s">
        <v>13358</v>
      </c>
      <c r="N1506" s="1">
        <f>+Categorias[[#This Row],[Id_producto]]</f>
        <v>200702</v>
      </c>
      <c r="O1506" s="1">
        <f>+Categorias[[#This Row],[Id_categoría]]</f>
        <v>200702005</v>
      </c>
    </row>
    <row r="1507" spans="1:15" hidden="1" x14ac:dyDescent="0.3">
      <c r="A1507">
        <v>20</v>
      </c>
      <c r="B1507" s="1" t="s">
        <v>12779</v>
      </c>
      <c r="C1507">
        <v>2007</v>
      </c>
      <c r="D1507" s="1" t="s">
        <v>13226</v>
      </c>
      <c r="E1507">
        <v>200702</v>
      </c>
      <c r="F1507" s="1" t="s">
        <v>13353</v>
      </c>
      <c r="G1507">
        <v>200702006</v>
      </c>
      <c r="H1507">
        <v>6</v>
      </c>
      <c r="I1507" s="1" t="s">
        <v>13359</v>
      </c>
      <c r="J1507" s="1" t="s">
        <v>13360</v>
      </c>
      <c r="K1507" s="1" t="s">
        <v>13361</v>
      </c>
      <c r="L1507" s="1" t="s">
        <v>13362</v>
      </c>
      <c r="M1507" s="1" t="s">
        <v>13363</v>
      </c>
      <c r="N1507" s="1">
        <f>+Categorias[[#This Row],[Id_producto]]</f>
        <v>200702</v>
      </c>
      <c r="O1507" s="1">
        <f>+Categorias[[#This Row],[Id_categoría]]</f>
        <v>200702006</v>
      </c>
    </row>
    <row r="1508" spans="1:15" hidden="1" x14ac:dyDescent="0.3">
      <c r="A1508">
        <v>20</v>
      </c>
      <c r="B1508" s="1" t="s">
        <v>12779</v>
      </c>
      <c r="C1508">
        <v>2007</v>
      </c>
      <c r="D1508" s="1" t="s">
        <v>13226</v>
      </c>
      <c r="E1508">
        <v>200703</v>
      </c>
      <c r="F1508" s="1" t="s">
        <v>13364</v>
      </c>
      <c r="G1508">
        <v>200703005</v>
      </c>
      <c r="H1508">
        <v>5</v>
      </c>
      <c r="I1508" s="1" t="s">
        <v>13365</v>
      </c>
      <c r="J1508" s="1" t="s">
        <v>13366</v>
      </c>
      <c r="K1508" s="1" t="s">
        <v>13367</v>
      </c>
      <c r="L1508" s="1" t="s">
        <v>13368</v>
      </c>
      <c r="M1508" s="1" t="s">
        <v>13369</v>
      </c>
      <c r="N1508" s="1">
        <f>+Categorias[[#This Row],[Id_producto]]</f>
        <v>200703</v>
      </c>
      <c r="O1508" s="1">
        <f>+Categorias[[#This Row],[Id_categoría]]</f>
        <v>200703005</v>
      </c>
    </row>
    <row r="1509" spans="1:15" hidden="1" x14ac:dyDescent="0.3">
      <c r="A1509">
        <v>20</v>
      </c>
      <c r="B1509" s="1" t="s">
        <v>12779</v>
      </c>
      <c r="C1509">
        <v>2007</v>
      </c>
      <c r="D1509" s="1" t="s">
        <v>13226</v>
      </c>
      <c r="E1509">
        <v>200703</v>
      </c>
      <c r="F1509" s="1" t="s">
        <v>13364</v>
      </c>
      <c r="G1509">
        <v>200703006</v>
      </c>
      <c r="H1509">
        <v>6</v>
      </c>
      <c r="I1509" s="1" t="s">
        <v>13370</v>
      </c>
      <c r="J1509" s="1" t="s">
        <v>13371</v>
      </c>
      <c r="K1509" s="1" t="s">
        <v>13372</v>
      </c>
      <c r="L1509" s="1" t="s">
        <v>13373</v>
      </c>
      <c r="M1509" s="1" t="s">
        <v>13374</v>
      </c>
      <c r="N1509" s="1">
        <f>+Categorias[[#This Row],[Id_producto]]</f>
        <v>200703</v>
      </c>
      <c r="O1509" s="1">
        <f>+Categorias[[#This Row],[Id_categoría]]</f>
        <v>200703006</v>
      </c>
    </row>
    <row r="1510" spans="1:15" hidden="1" x14ac:dyDescent="0.3">
      <c r="A1510">
        <v>20</v>
      </c>
      <c r="B1510" s="1" t="s">
        <v>12779</v>
      </c>
      <c r="C1510">
        <v>2007</v>
      </c>
      <c r="D1510" s="1" t="s">
        <v>13226</v>
      </c>
      <c r="E1510">
        <v>200703</v>
      </c>
      <c r="F1510" s="1" t="s">
        <v>13364</v>
      </c>
      <c r="G1510">
        <v>200703007</v>
      </c>
      <c r="H1510">
        <v>7</v>
      </c>
      <c r="I1510" s="1" t="s">
        <v>13375</v>
      </c>
      <c r="J1510" s="1" t="s">
        <v>13376</v>
      </c>
      <c r="K1510" s="1" t="s">
        <v>13377</v>
      </c>
      <c r="L1510" s="1" t="s">
        <v>13378</v>
      </c>
      <c r="M1510" s="1" t="s">
        <v>13379</v>
      </c>
      <c r="N1510" s="1">
        <f>+Categorias[[#This Row],[Id_producto]]</f>
        <v>200703</v>
      </c>
      <c r="O1510" s="1">
        <f>+Categorias[[#This Row],[Id_categoría]]</f>
        <v>200703007</v>
      </c>
    </row>
    <row r="1511" spans="1:15" hidden="1" x14ac:dyDescent="0.3">
      <c r="A1511">
        <v>20</v>
      </c>
      <c r="B1511" s="1" t="s">
        <v>12779</v>
      </c>
      <c r="C1511">
        <v>2007</v>
      </c>
      <c r="D1511" s="1" t="s">
        <v>13226</v>
      </c>
      <c r="E1511">
        <v>200704</v>
      </c>
      <c r="F1511" s="1" t="s">
        <v>13380</v>
      </c>
      <c r="G1511">
        <v>200704005</v>
      </c>
      <c r="H1511">
        <v>5</v>
      </c>
      <c r="I1511" s="1" t="s">
        <v>13381</v>
      </c>
      <c r="J1511" s="1" t="s">
        <v>13382</v>
      </c>
      <c r="K1511" s="1" t="s">
        <v>13383</v>
      </c>
      <c r="L1511" s="1" t="s">
        <v>13384</v>
      </c>
      <c r="M1511" s="1" t="s">
        <v>13385</v>
      </c>
      <c r="N1511" s="1">
        <f>+Categorias[[#This Row],[Id_producto]]</f>
        <v>200704</v>
      </c>
      <c r="O1511" s="1">
        <f>+Categorias[[#This Row],[Id_categoría]]</f>
        <v>200704005</v>
      </c>
    </row>
    <row r="1512" spans="1:15" hidden="1" x14ac:dyDescent="0.3">
      <c r="A1512">
        <v>20</v>
      </c>
      <c r="B1512" s="1" t="s">
        <v>12779</v>
      </c>
      <c r="C1512">
        <v>2007</v>
      </c>
      <c r="D1512" s="1" t="s">
        <v>13226</v>
      </c>
      <c r="E1512">
        <v>200704</v>
      </c>
      <c r="F1512" s="1" t="s">
        <v>13380</v>
      </c>
      <c r="G1512">
        <v>200704006</v>
      </c>
      <c r="H1512">
        <v>6</v>
      </c>
      <c r="I1512" s="1" t="s">
        <v>13386</v>
      </c>
      <c r="J1512" s="1" t="s">
        <v>13387</v>
      </c>
      <c r="K1512" s="1" t="s">
        <v>13388</v>
      </c>
      <c r="L1512" s="1" t="s">
        <v>13389</v>
      </c>
      <c r="M1512" s="1" t="s">
        <v>13390</v>
      </c>
      <c r="N1512" s="1">
        <f>+Categorias[[#This Row],[Id_producto]]</f>
        <v>200704</v>
      </c>
      <c r="O1512" s="1">
        <f>+Categorias[[#This Row],[Id_categoría]]</f>
        <v>200704006</v>
      </c>
    </row>
    <row r="1513" spans="1:15" hidden="1" x14ac:dyDescent="0.3">
      <c r="A1513">
        <v>20</v>
      </c>
      <c r="B1513" s="1" t="s">
        <v>12779</v>
      </c>
      <c r="C1513">
        <v>2007</v>
      </c>
      <c r="D1513" s="1" t="s">
        <v>13226</v>
      </c>
      <c r="E1513">
        <v>200704</v>
      </c>
      <c r="F1513" s="1" t="s">
        <v>13380</v>
      </c>
      <c r="G1513">
        <v>200704007</v>
      </c>
      <c r="H1513">
        <v>7</v>
      </c>
      <c r="I1513" s="1" t="s">
        <v>13391</v>
      </c>
      <c r="J1513" s="1" t="s">
        <v>13392</v>
      </c>
      <c r="K1513" s="1" t="s">
        <v>13393</v>
      </c>
      <c r="L1513" s="1" t="s">
        <v>13394</v>
      </c>
      <c r="M1513" s="1" t="s">
        <v>13395</v>
      </c>
      <c r="N1513" s="1">
        <f>+Categorias[[#This Row],[Id_producto]]</f>
        <v>200704</v>
      </c>
      <c r="O1513" s="1">
        <f>+Categorias[[#This Row],[Id_categoría]]</f>
        <v>200704007</v>
      </c>
    </row>
    <row r="1514" spans="1:15" hidden="1" x14ac:dyDescent="0.3">
      <c r="A1514">
        <v>20</v>
      </c>
      <c r="B1514" s="1" t="s">
        <v>12779</v>
      </c>
      <c r="C1514">
        <v>2007</v>
      </c>
      <c r="D1514" s="1" t="s">
        <v>13226</v>
      </c>
      <c r="E1514">
        <v>200704</v>
      </c>
      <c r="F1514" s="1" t="s">
        <v>13380</v>
      </c>
      <c r="G1514">
        <v>200704008</v>
      </c>
      <c r="H1514">
        <v>8</v>
      </c>
      <c r="I1514" s="1" t="s">
        <v>13396</v>
      </c>
      <c r="J1514" s="1" t="s">
        <v>13397</v>
      </c>
      <c r="K1514" s="1" t="s">
        <v>13398</v>
      </c>
      <c r="L1514" s="1" t="s">
        <v>13399</v>
      </c>
      <c r="M1514" s="1" t="s">
        <v>13400</v>
      </c>
      <c r="N1514" s="1">
        <f>+Categorias[[#This Row],[Id_producto]]</f>
        <v>200704</v>
      </c>
      <c r="O1514" s="1">
        <f>+Categorias[[#This Row],[Id_categoría]]</f>
        <v>200704008</v>
      </c>
    </row>
    <row r="1515" spans="1:15" hidden="1" x14ac:dyDescent="0.3">
      <c r="A1515">
        <v>20</v>
      </c>
      <c r="B1515" s="1" t="s">
        <v>12779</v>
      </c>
      <c r="C1515">
        <v>2001</v>
      </c>
      <c r="D1515" s="1" t="s">
        <v>16535</v>
      </c>
      <c r="E1515">
        <v>200101</v>
      </c>
      <c r="F1515" s="1" t="s">
        <v>16536</v>
      </c>
      <c r="G1515">
        <v>200101004</v>
      </c>
      <c r="H1515">
        <v>4</v>
      </c>
      <c r="I1515" s="1" t="s">
        <v>16537</v>
      </c>
      <c r="J1515" s="1" t="s">
        <v>16538</v>
      </c>
      <c r="K1515" s="1" t="s">
        <v>16539</v>
      </c>
      <c r="L1515" s="1" t="s">
        <v>16540</v>
      </c>
      <c r="M1515" s="1" t="s">
        <v>16541</v>
      </c>
      <c r="N1515" s="1">
        <f>+Categorias[[#This Row],[Id_producto]]</f>
        <v>200101</v>
      </c>
      <c r="O1515" s="1">
        <f>+Categorias[[#This Row],[Id_categoría]]</f>
        <v>200101004</v>
      </c>
    </row>
    <row r="1516" spans="1:15" hidden="1" x14ac:dyDescent="0.3">
      <c r="A1516">
        <v>20</v>
      </c>
      <c r="B1516" s="1" t="s">
        <v>12779</v>
      </c>
      <c r="C1516">
        <v>2001</v>
      </c>
      <c r="D1516" s="1" t="s">
        <v>16535</v>
      </c>
      <c r="E1516">
        <v>200102</v>
      </c>
      <c r="F1516" s="1" t="s">
        <v>16542</v>
      </c>
      <c r="G1516">
        <v>200102004</v>
      </c>
      <c r="H1516">
        <v>4</v>
      </c>
      <c r="I1516" s="1" t="s">
        <v>16543</v>
      </c>
      <c r="J1516" s="1" t="s">
        <v>16544</v>
      </c>
      <c r="K1516" s="1" t="s">
        <v>16545</v>
      </c>
      <c r="L1516" s="1" t="s">
        <v>16546</v>
      </c>
      <c r="M1516" s="1" t="s">
        <v>16547</v>
      </c>
      <c r="N1516" s="1">
        <f>+Categorias[[#This Row],[Id_producto]]</f>
        <v>200102</v>
      </c>
      <c r="O1516" s="1">
        <f>+Categorias[[#This Row],[Id_categoría]]</f>
        <v>200102004</v>
      </c>
    </row>
    <row r="1517" spans="1:15" hidden="1" x14ac:dyDescent="0.3">
      <c r="A1517">
        <v>20</v>
      </c>
      <c r="B1517" s="1" t="s">
        <v>12779</v>
      </c>
      <c r="C1517">
        <v>2001</v>
      </c>
      <c r="D1517" s="1" t="s">
        <v>16535</v>
      </c>
      <c r="E1517">
        <v>200103</v>
      </c>
      <c r="F1517" s="1" t="s">
        <v>16548</v>
      </c>
      <c r="G1517">
        <v>200103004</v>
      </c>
      <c r="H1517">
        <v>4</v>
      </c>
      <c r="I1517" s="1" t="s">
        <v>16549</v>
      </c>
      <c r="J1517" s="1" t="s">
        <v>16550</v>
      </c>
      <c r="K1517" s="1" t="s">
        <v>16551</v>
      </c>
      <c r="L1517" s="1" t="s">
        <v>16552</v>
      </c>
      <c r="M1517" s="1" t="s">
        <v>16553</v>
      </c>
      <c r="N1517" s="1">
        <f>+Categorias[[#This Row],[Id_producto]]</f>
        <v>200103</v>
      </c>
      <c r="O1517" s="1">
        <f>+Categorias[[#This Row],[Id_categoría]]</f>
        <v>200103004</v>
      </c>
    </row>
    <row r="1518" spans="1:15" hidden="1" x14ac:dyDescent="0.3">
      <c r="A1518">
        <v>20</v>
      </c>
      <c r="B1518" s="1" t="s">
        <v>12779</v>
      </c>
      <c r="C1518">
        <v>2001</v>
      </c>
      <c r="D1518" s="1" t="s">
        <v>16535</v>
      </c>
      <c r="E1518">
        <v>200104</v>
      </c>
      <c r="F1518" s="1" t="s">
        <v>16554</v>
      </c>
      <c r="G1518">
        <v>200104004</v>
      </c>
      <c r="H1518">
        <v>4</v>
      </c>
      <c r="I1518" s="1" t="s">
        <v>16555</v>
      </c>
      <c r="J1518" s="1" t="s">
        <v>16556</v>
      </c>
      <c r="K1518" s="1" t="s">
        <v>16557</v>
      </c>
      <c r="L1518" s="1" t="s">
        <v>16558</v>
      </c>
      <c r="M1518" s="1" t="s">
        <v>16559</v>
      </c>
      <c r="N1518" s="1">
        <f>+Categorias[[#This Row],[Id_producto]]</f>
        <v>200104</v>
      </c>
      <c r="O1518" s="1">
        <f>+Categorias[[#This Row],[Id_categoría]]</f>
        <v>200104004</v>
      </c>
    </row>
    <row r="1519" spans="1:15" hidden="1" x14ac:dyDescent="0.3">
      <c r="A1519">
        <v>20</v>
      </c>
      <c r="B1519" s="1" t="s">
        <v>12779</v>
      </c>
      <c r="C1519">
        <v>2001</v>
      </c>
      <c r="D1519" s="1" t="s">
        <v>16535</v>
      </c>
      <c r="E1519">
        <v>200105</v>
      </c>
      <c r="F1519" s="1" t="s">
        <v>16560</v>
      </c>
      <c r="G1519">
        <v>200105004</v>
      </c>
      <c r="H1519">
        <v>4</v>
      </c>
      <c r="I1519" s="1" t="s">
        <v>16561</v>
      </c>
      <c r="J1519" s="1" t="s">
        <v>16562</v>
      </c>
      <c r="K1519" s="1" t="s">
        <v>16563</v>
      </c>
      <c r="L1519" s="1" t="s">
        <v>16564</v>
      </c>
      <c r="M1519" s="1" t="s">
        <v>16565</v>
      </c>
      <c r="N1519" s="1">
        <f>+Categorias[[#This Row],[Id_producto]]</f>
        <v>200105</v>
      </c>
      <c r="O1519" s="1">
        <f>+Categorias[[#This Row],[Id_categoría]]</f>
        <v>200105004</v>
      </c>
    </row>
    <row r="1520" spans="1:15" hidden="1" x14ac:dyDescent="0.3">
      <c r="A1520">
        <v>20</v>
      </c>
      <c r="B1520" s="1" t="s">
        <v>12779</v>
      </c>
      <c r="C1520">
        <v>2001</v>
      </c>
      <c r="D1520" s="1" t="s">
        <v>16535</v>
      </c>
      <c r="E1520">
        <v>200106</v>
      </c>
      <c r="F1520" s="1" t="s">
        <v>16566</v>
      </c>
      <c r="G1520">
        <v>200106004</v>
      </c>
      <c r="H1520">
        <v>4</v>
      </c>
      <c r="I1520" s="1" t="s">
        <v>16567</v>
      </c>
      <c r="J1520" s="1" t="s">
        <v>16568</v>
      </c>
      <c r="K1520" s="1" t="s">
        <v>16569</v>
      </c>
      <c r="L1520" s="1" t="s">
        <v>16570</v>
      </c>
      <c r="M1520" s="1" t="s">
        <v>16571</v>
      </c>
      <c r="N1520" s="1">
        <f>+Categorias[[#This Row],[Id_producto]]</f>
        <v>200106</v>
      </c>
      <c r="O1520" s="1">
        <f>+Categorias[[#This Row],[Id_categoría]]</f>
        <v>200106004</v>
      </c>
    </row>
    <row r="1521" spans="1:15" hidden="1" x14ac:dyDescent="0.3">
      <c r="A1521">
        <v>20</v>
      </c>
      <c r="B1521" s="1" t="s">
        <v>12779</v>
      </c>
      <c r="C1521">
        <v>2001</v>
      </c>
      <c r="D1521" s="1" t="s">
        <v>16535</v>
      </c>
      <c r="E1521">
        <v>200107</v>
      </c>
      <c r="F1521" s="1" t="s">
        <v>16572</v>
      </c>
      <c r="G1521">
        <v>200107004</v>
      </c>
      <c r="H1521">
        <v>4</v>
      </c>
      <c r="I1521" s="1" t="s">
        <v>16573</v>
      </c>
      <c r="J1521" s="1" t="s">
        <v>16574</v>
      </c>
      <c r="K1521" s="1" t="s">
        <v>16575</v>
      </c>
      <c r="L1521" s="1" t="s">
        <v>16576</v>
      </c>
      <c r="M1521" s="1" t="s">
        <v>16577</v>
      </c>
      <c r="N1521" s="1">
        <f>+Categorias[[#This Row],[Id_producto]]</f>
        <v>200107</v>
      </c>
      <c r="O1521" s="1">
        <f>+Categorias[[#This Row],[Id_categoría]]</f>
        <v>200107004</v>
      </c>
    </row>
    <row r="1522" spans="1:15" hidden="1" x14ac:dyDescent="0.3">
      <c r="A1522">
        <v>20</v>
      </c>
      <c r="B1522" s="1" t="s">
        <v>12779</v>
      </c>
      <c r="C1522">
        <v>2001</v>
      </c>
      <c r="D1522" s="1" t="s">
        <v>16535</v>
      </c>
      <c r="E1522">
        <v>200108</v>
      </c>
      <c r="F1522" s="1" t="s">
        <v>16578</v>
      </c>
      <c r="G1522">
        <v>200108004</v>
      </c>
      <c r="H1522">
        <v>4</v>
      </c>
      <c r="I1522" s="1" t="s">
        <v>16579</v>
      </c>
      <c r="J1522" s="1" t="s">
        <v>16580</v>
      </c>
      <c r="K1522" s="1" t="s">
        <v>16581</v>
      </c>
      <c r="L1522" s="1" t="s">
        <v>16582</v>
      </c>
      <c r="M1522" s="1" t="s">
        <v>16583</v>
      </c>
      <c r="N1522" s="1">
        <f>+Categorias[[#This Row],[Id_producto]]</f>
        <v>200108</v>
      </c>
      <c r="O1522" s="1">
        <f>+Categorias[[#This Row],[Id_categoría]]</f>
        <v>200108004</v>
      </c>
    </row>
    <row r="1523" spans="1:15" hidden="1" x14ac:dyDescent="0.3">
      <c r="A1523">
        <v>20</v>
      </c>
      <c r="B1523" s="1" t="s">
        <v>12779</v>
      </c>
      <c r="C1523">
        <v>2001</v>
      </c>
      <c r="D1523" s="1" t="s">
        <v>16535</v>
      </c>
      <c r="E1523">
        <v>200109</v>
      </c>
      <c r="F1523" s="1" t="s">
        <v>16584</v>
      </c>
      <c r="G1523">
        <v>200109004</v>
      </c>
      <c r="H1523">
        <v>4</v>
      </c>
      <c r="I1523" s="1" t="s">
        <v>16585</v>
      </c>
      <c r="J1523" s="1" t="s">
        <v>16586</v>
      </c>
      <c r="K1523" s="1" t="s">
        <v>16587</v>
      </c>
      <c r="L1523" s="1" t="s">
        <v>16588</v>
      </c>
      <c r="M1523" s="1" t="s">
        <v>16589</v>
      </c>
      <c r="N1523" s="1">
        <f>+Categorias[[#This Row],[Id_producto]]</f>
        <v>200109</v>
      </c>
      <c r="O1523" s="1">
        <f>+Categorias[[#This Row],[Id_categoría]]</f>
        <v>200109004</v>
      </c>
    </row>
    <row r="1524" spans="1:15" hidden="1" x14ac:dyDescent="0.3">
      <c r="A1524">
        <v>20</v>
      </c>
      <c r="B1524" s="1" t="s">
        <v>12779</v>
      </c>
      <c r="C1524">
        <v>2001</v>
      </c>
      <c r="D1524" s="1" t="s">
        <v>16535</v>
      </c>
      <c r="E1524">
        <v>200110</v>
      </c>
      <c r="F1524" s="1" t="s">
        <v>16590</v>
      </c>
      <c r="G1524">
        <v>200110004</v>
      </c>
      <c r="H1524">
        <v>4</v>
      </c>
      <c r="I1524" s="1" t="s">
        <v>16591</v>
      </c>
      <c r="J1524" s="1" t="s">
        <v>16592</v>
      </c>
      <c r="K1524" s="1" t="s">
        <v>16593</v>
      </c>
      <c r="L1524" s="1" t="s">
        <v>16594</v>
      </c>
      <c r="M1524" s="1" t="s">
        <v>16595</v>
      </c>
      <c r="N1524" s="1">
        <f>+Categorias[[#This Row],[Id_producto]]</f>
        <v>200110</v>
      </c>
      <c r="O1524" s="1">
        <f>+Categorias[[#This Row],[Id_categoría]]</f>
        <v>200110004</v>
      </c>
    </row>
    <row r="1525" spans="1:15" hidden="1" x14ac:dyDescent="0.3">
      <c r="A1525">
        <v>20</v>
      </c>
      <c r="B1525" s="1" t="s">
        <v>12779</v>
      </c>
      <c r="C1525">
        <v>2001</v>
      </c>
      <c r="D1525" s="1" t="s">
        <v>16535</v>
      </c>
      <c r="E1525">
        <v>200111</v>
      </c>
      <c r="F1525" s="1" t="s">
        <v>16596</v>
      </c>
      <c r="G1525">
        <v>200111004</v>
      </c>
      <c r="H1525">
        <v>4</v>
      </c>
      <c r="I1525" s="1" t="s">
        <v>16597</v>
      </c>
      <c r="J1525" s="1" t="s">
        <v>16598</v>
      </c>
      <c r="K1525" s="1" t="s">
        <v>16599</v>
      </c>
      <c r="L1525" s="1" t="s">
        <v>16600</v>
      </c>
      <c r="M1525" s="1" t="s">
        <v>16601</v>
      </c>
      <c r="N1525" s="1">
        <f>+Categorias[[#This Row],[Id_producto]]</f>
        <v>200111</v>
      </c>
      <c r="O1525" s="1">
        <f>+Categorias[[#This Row],[Id_categoría]]</f>
        <v>200111004</v>
      </c>
    </row>
    <row r="1526" spans="1:15" hidden="1" x14ac:dyDescent="0.3">
      <c r="A1526">
        <v>20</v>
      </c>
      <c r="B1526" s="1" t="s">
        <v>12779</v>
      </c>
      <c r="C1526">
        <v>2001</v>
      </c>
      <c r="D1526" s="1" t="s">
        <v>16535</v>
      </c>
      <c r="E1526">
        <v>200112</v>
      </c>
      <c r="F1526" s="1" t="s">
        <v>16602</v>
      </c>
      <c r="G1526">
        <v>200112004</v>
      </c>
      <c r="H1526">
        <v>4</v>
      </c>
      <c r="I1526" s="1" t="s">
        <v>16603</v>
      </c>
      <c r="J1526" s="1" t="s">
        <v>16604</v>
      </c>
      <c r="K1526" s="1" t="s">
        <v>16605</v>
      </c>
      <c r="L1526" s="1" t="s">
        <v>16606</v>
      </c>
      <c r="M1526" s="1" t="s">
        <v>16607</v>
      </c>
      <c r="N1526" s="1">
        <f>+Categorias[[#This Row],[Id_producto]]</f>
        <v>200112</v>
      </c>
      <c r="O1526" s="1">
        <f>+Categorias[[#This Row],[Id_categoría]]</f>
        <v>200112004</v>
      </c>
    </row>
    <row r="1527" spans="1:15" hidden="1" x14ac:dyDescent="0.3">
      <c r="A1527">
        <v>20</v>
      </c>
      <c r="B1527" s="1" t="s">
        <v>12779</v>
      </c>
      <c r="C1527">
        <v>2001</v>
      </c>
      <c r="D1527" s="1" t="s">
        <v>16535</v>
      </c>
      <c r="E1527">
        <v>200113</v>
      </c>
      <c r="F1527" s="1" t="s">
        <v>16608</v>
      </c>
      <c r="G1527">
        <v>200113004</v>
      </c>
      <c r="H1527">
        <v>4</v>
      </c>
      <c r="I1527" s="1" t="s">
        <v>16609</v>
      </c>
      <c r="J1527" s="1" t="s">
        <v>16610</v>
      </c>
      <c r="K1527" s="1" t="s">
        <v>16611</v>
      </c>
      <c r="L1527" s="1" t="s">
        <v>16612</v>
      </c>
      <c r="M1527" s="1" t="s">
        <v>16613</v>
      </c>
      <c r="N1527" s="1">
        <f>+Categorias[[#This Row],[Id_producto]]</f>
        <v>200113</v>
      </c>
      <c r="O1527" s="1">
        <f>+Categorias[[#This Row],[Id_categoría]]</f>
        <v>200113004</v>
      </c>
    </row>
    <row r="1528" spans="1:15" hidden="1" x14ac:dyDescent="0.3">
      <c r="A1528">
        <v>20</v>
      </c>
      <c r="B1528" s="1" t="s">
        <v>12779</v>
      </c>
      <c r="C1528">
        <v>2001</v>
      </c>
      <c r="D1528" s="1" t="s">
        <v>16535</v>
      </c>
      <c r="E1528">
        <v>200114</v>
      </c>
      <c r="F1528" s="1" t="s">
        <v>16614</v>
      </c>
      <c r="G1528">
        <v>200114004</v>
      </c>
      <c r="H1528">
        <v>4</v>
      </c>
      <c r="I1528" s="1" t="s">
        <v>16615</v>
      </c>
      <c r="J1528" s="1" t="s">
        <v>16616</v>
      </c>
      <c r="K1528" s="1" t="s">
        <v>16617</v>
      </c>
      <c r="L1528" s="1" t="s">
        <v>16618</v>
      </c>
      <c r="M1528" s="1" t="s">
        <v>16619</v>
      </c>
      <c r="N1528" s="1">
        <f>+Categorias[[#This Row],[Id_producto]]</f>
        <v>200114</v>
      </c>
      <c r="O1528" s="1">
        <f>+Categorias[[#This Row],[Id_categoría]]</f>
        <v>200114004</v>
      </c>
    </row>
    <row r="1529" spans="1:15" hidden="1" x14ac:dyDescent="0.3">
      <c r="A1529">
        <v>20</v>
      </c>
      <c r="B1529" s="1" t="s">
        <v>12779</v>
      </c>
      <c r="C1529">
        <v>2001</v>
      </c>
      <c r="D1529" s="1" t="s">
        <v>16535</v>
      </c>
      <c r="E1529">
        <v>200115</v>
      </c>
      <c r="F1529" s="1" t="s">
        <v>16620</v>
      </c>
      <c r="G1529">
        <v>200115004</v>
      </c>
      <c r="H1529">
        <v>4</v>
      </c>
      <c r="I1529" s="1" t="s">
        <v>16621</v>
      </c>
      <c r="J1529" s="1" t="s">
        <v>16622</v>
      </c>
      <c r="K1529" s="1" t="s">
        <v>16623</v>
      </c>
      <c r="L1529" s="1" t="s">
        <v>16624</v>
      </c>
      <c r="M1529" s="1" t="s">
        <v>16625</v>
      </c>
      <c r="N1529" s="1">
        <f>+Categorias[[#This Row],[Id_producto]]</f>
        <v>200115</v>
      </c>
      <c r="O1529" s="1">
        <f>+Categorias[[#This Row],[Id_categoría]]</f>
        <v>200115004</v>
      </c>
    </row>
    <row r="1530" spans="1:15" hidden="1" x14ac:dyDescent="0.3">
      <c r="A1530">
        <v>20</v>
      </c>
      <c r="B1530" s="1" t="s">
        <v>12779</v>
      </c>
      <c r="C1530">
        <v>2001</v>
      </c>
      <c r="D1530" s="1" t="s">
        <v>16535</v>
      </c>
      <c r="E1530">
        <v>200116</v>
      </c>
      <c r="F1530" s="1" t="s">
        <v>16626</v>
      </c>
      <c r="G1530">
        <v>200116004</v>
      </c>
      <c r="H1530">
        <v>4</v>
      </c>
      <c r="I1530" s="1" t="s">
        <v>16627</v>
      </c>
      <c r="J1530" s="1" t="s">
        <v>16628</v>
      </c>
      <c r="K1530" s="1" t="s">
        <v>16629</v>
      </c>
      <c r="L1530" s="1" t="s">
        <v>16630</v>
      </c>
      <c r="M1530" s="1" t="s">
        <v>16631</v>
      </c>
      <c r="N1530" s="1">
        <f>+Categorias[[#This Row],[Id_producto]]</f>
        <v>200116</v>
      </c>
      <c r="O1530" s="1">
        <f>+Categorias[[#This Row],[Id_categoría]]</f>
        <v>200116004</v>
      </c>
    </row>
    <row r="1531" spans="1:15" hidden="1" x14ac:dyDescent="0.3">
      <c r="A1531">
        <v>20</v>
      </c>
      <c r="B1531" s="1" t="s">
        <v>12779</v>
      </c>
      <c r="C1531">
        <v>2001</v>
      </c>
      <c r="D1531" s="1" t="s">
        <v>16535</v>
      </c>
      <c r="E1531">
        <v>200117</v>
      </c>
      <c r="F1531" s="1" t="s">
        <v>16632</v>
      </c>
      <c r="G1531">
        <v>200117004</v>
      </c>
      <c r="H1531">
        <v>4</v>
      </c>
      <c r="I1531" s="1" t="s">
        <v>16633</v>
      </c>
      <c r="J1531" s="1" t="s">
        <v>16634</v>
      </c>
      <c r="K1531" s="1" t="s">
        <v>16635</v>
      </c>
      <c r="L1531" s="1" t="s">
        <v>16636</v>
      </c>
      <c r="M1531" s="1" t="s">
        <v>16637</v>
      </c>
      <c r="N1531" s="1">
        <f>+Categorias[[#This Row],[Id_producto]]</f>
        <v>200117</v>
      </c>
      <c r="O1531" s="1">
        <f>+Categorias[[#This Row],[Id_categoría]]</f>
        <v>200117004</v>
      </c>
    </row>
    <row r="1532" spans="1:15" hidden="1" x14ac:dyDescent="0.3">
      <c r="A1532">
        <v>20</v>
      </c>
      <c r="B1532" s="1" t="s">
        <v>12779</v>
      </c>
      <c r="C1532">
        <v>2001</v>
      </c>
      <c r="D1532" s="1" t="s">
        <v>16535</v>
      </c>
      <c r="E1532">
        <v>200118</v>
      </c>
      <c r="F1532" s="1" t="s">
        <v>16638</v>
      </c>
      <c r="G1532">
        <v>200118004</v>
      </c>
      <c r="H1532">
        <v>4</v>
      </c>
      <c r="I1532" s="1" t="s">
        <v>16639</v>
      </c>
      <c r="J1532" s="1" t="s">
        <v>16640</v>
      </c>
      <c r="K1532" s="1" t="s">
        <v>16641</v>
      </c>
      <c r="L1532" s="1" t="s">
        <v>16642</v>
      </c>
      <c r="M1532" s="1" t="s">
        <v>16643</v>
      </c>
      <c r="N1532" s="1">
        <f>+Categorias[[#This Row],[Id_producto]]</f>
        <v>200118</v>
      </c>
      <c r="O1532" s="1">
        <f>+Categorias[[#This Row],[Id_categoría]]</f>
        <v>200118004</v>
      </c>
    </row>
    <row r="1533" spans="1:15" hidden="1" x14ac:dyDescent="0.3">
      <c r="A1533">
        <v>20</v>
      </c>
      <c r="B1533" s="1" t="s">
        <v>12779</v>
      </c>
      <c r="C1533">
        <v>2001</v>
      </c>
      <c r="D1533" s="1" t="s">
        <v>16535</v>
      </c>
      <c r="E1533">
        <v>200119</v>
      </c>
      <c r="F1533" s="1" t="s">
        <v>16644</v>
      </c>
      <c r="G1533">
        <v>200119004</v>
      </c>
      <c r="H1533">
        <v>4</v>
      </c>
      <c r="I1533" s="1" t="s">
        <v>16645</v>
      </c>
      <c r="J1533" s="1" t="s">
        <v>16646</v>
      </c>
      <c r="K1533" s="1" t="s">
        <v>16647</v>
      </c>
      <c r="L1533" s="1" t="s">
        <v>16648</v>
      </c>
      <c r="M1533" s="1" t="s">
        <v>16649</v>
      </c>
      <c r="N1533" s="1">
        <f>+Categorias[[#This Row],[Id_producto]]</f>
        <v>200119</v>
      </c>
      <c r="O1533" s="1">
        <f>+Categorias[[#This Row],[Id_categoría]]</f>
        <v>200119004</v>
      </c>
    </row>
    <row r="1534" spans="1:15" hidden="1" x14ac:dyDescent="0.3">
      <c r="A1534">
        <v>20</v>
      </c>
      <c r="B1534" s="1" t="s">
        <v>12779</v>
      </c>
      <c r="C1534">
        <v>2001</v>
      </c>
      <c r="D1534" s="1" t="s">
        <v>16535</v>
      </c>
      <c r="E1534">
        <v>200120</v>
      </c>
      <c r="F1534" s="1" t="s">
        <v>16650</v>
      </c>
      <c r="G1534">
        <v>200120004</v>
      </c>
      <c r="H1534">
        <v>4</v>
      </c>
      <c r="I1534" s="1" t="s">
        <v>16651</v>
      </c>
      <c r="J1534" s="1" t="s">
        <v>16652</v>
      </c>
      <c r="K1534" s="1" t="s">
        <v>16653</v>
      </c>
      <c r="L1534" s="1" t="s">
        <v>16654</v>
      </c>
      <c r="M1534" s="1" t="s">
        <v>16655</v>
      </c>
      <c r="N1534" s="1">
        <f>+Categorias[[#This Row],[Id_producto]]</f>
        <v>200120</v>
      </c>
      <c r="O1534" s="1">
        <f>+Categorias[[#This Row],[Id_categoría]]</f>
        <v>200120004</v>
      </c>
    </row>
    <row r="1535" spans="1:15" hidden="1" x14ac:dyDescent="0.3">
      <c r="A1535">
        <v>20</v>
      </c>
      <c r="B1535" s="1" t="s">
        <v>12779</v>
      </c>
      <c r="C1535">
        <v>2001</v>
      </c>
      <c r="D1535" s="1" t="s">
        <v>16535</v>
      </c>
      <c r="E1535">
        <v>200121</v>
      </c>
      <c r="F1535" s="1" t="s">
        <v>16656</v>
      </c>
      <c r="G1535">
        <v>200121004</v>
      </c>
      <c r="H1535">
        <v>4</v>
      </c>
      <c r="I1535" s="1" t="s">
        <v>16657</v>
      </c>
      <c r="J1535" s="1" t="s">
        <v>16658</v>
      </c>
      <c r="K1535" s="1" t="s">
        <v>16659</v>
      </c>
      <c r="L1535" s="1" t="s">
        <v>16660</v>
      </c>
      <c r="M1535" s="1" t="s">
        <v>16661</v>
      </c>
      <c r="N1535" s="1">
        <f>+Categorias[[#This Row],[Id_producto]]</f>
        <v>200121</v>
      </c>
      <c r="O1535" s="1">
        <f>+Categorias[[#This Row],[Id_categoría]]</f>
        <v>200121004</v>
      </c>
    </row>
    <row r="1536" spans="1:15" hidden="1" x14ac:dyDescent="0.3">
      <c r="A1536">
        <v>20</v>
      </c>
      <c r="B1536" s="1" t="s">
        <v>12779</v>
      </c>
      <c r="C1536">
        <v>2001</v>
      </c>
      <c r="D1536" s="1" t="s">
        <v>16535</v>
      </c>
      <c r="E1536">
        <v>200122</v>
      </c>
      <c r="F1536" s="1" t="s">
        <v>16662</v>
      </c>
      <c r="G1536">
        <v>200122004</v>
      </c>
      <c r="H1536">
        <v>4</v>
      </c>
      <c r="I1536" s="1" t="s">
        <v>16663</v>
      </c>
      <c r="J1536" s="1" t="s">
        <v>16664</v>
      </c>
      <c r="K1536" s="1" t="s">
        <v>16665</v>
      </c>
      <c r="L1536" s="1" t="s">
        <v>16666</v>
      </c>
      <c r="M1536" s="1" t="s">
        <v>16667</v>
      </c>
      <c r="N1536" s="1">
        <f>+Categorias[[#This Row],[Id_producto]]</f>
        <v>200122</v>
      </c>
      <c r="O1536" s="1">
        <f>+Categorias[[#This Row],[Id_categoría]]</f>
        <v>200122004</v>
      </c>
    </row>
    <row r="1537" spans="1:15" hidden="1" x14ac:dyDescent="0.3">
      <c r="A1537">
        <v>20</v>
      </c>
      <c r="B1537" s="1" t="s">
        <v>12779</v>
      </c>
      <c r="C1537">
        <v>2001</v>
      </c>
      <c r="D1537" s="1" t="s">
        <v>16535</v>
      </c>
      <c r="E1537">
        <v>200123</v>
      </c>
      <c r="F1537" s="1" t="s">
        <v>16668</v>
      </c>
      <c r="G1537">
        <v>200123004</v>
      </c>
      <c r="H1537">
        <v>4</v>
      </c>
      <c r="I1537" s="1" t="s">
        <v>16669</v>
      </c>
      <c r="J1537" s="1" t="s">
        <v>16670</v>
      </c>
      <c r="K1537" s="1" t="s">
        <v>16671</v>
      </c>
      <c r="L1537" s="1" t="s">
        <v>16672</v>
      </c>
      <c r="M1537" s="1" t="s">
        <v>16673</v>
      </c>
      <c r="N1537" s="1">
        <f>+Categorias[[#This Row],[Id_producto]]</f>
        <v>200123</v>
      </c>
      <c r="O1537" s="1">
        <f>+Categorias[[#This Row],[Id_categoría]]</f>
        <v>200123004</v>
      </c>
    </row>
    <row r="1538" spans="1:15" hidden="1" x14ac:dyDescent="0.3">
      <c r="A1538">
        <v>20</v>
      </c>
      <c r="B1538" s="1" t="s">
        <v>12779</v>
      </c>
      <c r="C1538">
        <v>2001</v>
      </c>
      <c r="D1538" s="1" t="s">
        <v>16535</v>
      </c>
      <c r="E1538">
        <v>200124</v>
      </c>
      <c r="F1538" s="1" t="s">
        <v>16674</v>
      </c>
      <c r="G1538">
        <v>200124004</v>
      </c>
      <c r="H1538">
        <v>4</v>
      </c>
      <c r="I1538" s="1" t="s">
        <v>16675</v>
      </c>
      <c r="J1538" s="1" t="s">
        <v>16676</v>
      </c>
      <c r="K1538" s="1" t="s">
        <v>16677</v>
      </c>
      <c r="L1538" s="1" t="s">
        <v>16678</v>
      </c>
      <c r="M1538" s="1" t="s">
        <v>16679</v>
      </c>
      <c r="N1538" s="1">
        <f>+Categorias[[#This Row],[Id_producto]]</f>
        <v>200124</v>
      </c>
      <c r="O1538" s="1">
        <f>+Categorias[[#This Row],[Id_categoría]]</f>
        <v>200124004</v>
      </c>
    </row>
    <row r="1539" spans="1:15" hidden="1" x14ac:dyDescent="0.3">
      <c r="A1539">
        <v>20</v>
      </c>
      <c r="B1539" s="1" t="s">
        <v>12779</v>
      </c>
      <c r="C1539">
        <v>2001</v>
      </c>
      <c r="D1539" s="1" t="s">
        <v>16535</v>
      </c>
      <c r="E1539">
        <v>200125</v>
      </c>
      <c r="F1539" s="1" t="s">
        <v>16680</v>
      </c>
      <c r="G1539">
        <v>200125004</v>
      </c>
      <c r="H1539">
        <v>4</v>
      </c>
      <c r="I1539" s="1" t="s">
        <v>16681</v>
      </c>
      <c r="J1539" s="1" t="s">
        <v>16682</v>
      </c>
      <c r="K1539" s="1" t="s">
        <v>16683</v>
      </c>
      <c r="L1539" s="1" t="s">
        <v>16684</v>
      </c>
      <c r="M1539" s="1" t="s">
        <v>16685</v>
      </c>
      <c r="N1539" s="1">
        <f>+Categorias[[#This Row],[Id_producto]]</f>
        <v>200125</v>
      </c>
      <c r="O1539" s="1">
        <f>+Categorias[[#This Row],[Id_categoría]]</f>
        <v>200125004</v>
      </c>
    </row>
    <row r="1540" spans="1:15" hidden="1" x14ac:dyDescent="0.3">
      <c r="A1540">
        <v>20</v>
      </c>
      <c r="B1540" s="1" t="s">
        <v>12779</v>
      </c>
      <c r="C1540">
        <v>2002</v>
      </c>
      <c r="D1540" s="1" t="s">
        <v>12780</v>
      </c>
      <c r="E1540">
        <v>200201</v>
      </c>
      <c r="F1540" s="1" t="s">
        <v>12781</v>
      </c>
      <c r="G1540">
        <v>200201004</v>
      </c>
      <c r="H1540">
        <v>4</v>
      </c>
      <c r="I1540" s="1" t="s">
        <v>16686</v>
      </c>
      <c r="J1540" s="1" t="s">
        <v>16687</v>
      </c>
      <c r="K1540" s="1" t="s">
        <v>16688</v>
      </c>
      <c r="L1540" s="1" t="s">
        <v>16689</v>
      </c>
      <c r="M1540" s="1" t="s">
        <v>16690</v>
      </c>
      <c r="N1540" s="1">
        <f>+Categorias[[#This Row],[Id_producto]]</f>
        <v>200201</v>
      </c>
      <c r="O1540" s="1">
        <f>+Categorias[[#This Row],[Id_categoría]]</f>
        <v>200201004</v>
      </c>
    </row>
    <row r="1541" spans="1:15" hidden="1" x14ac:dyDescent="0.3">
      <c r="A1541">
        <v>20</v>
      </c>
      <c r="B1541" s="1" t="s">
        <v>12779</v>
      </c>
      <c r="C1541">
        <v>2002</v>
      </c>
      <c r="D1541" s="1" t="s">
        <v>12780</v>
      </c>
      <c r="E1541">
        <v>200202</v>
      </c>
      <c r="F1541" s="1" t="s">
        <v>12807</v>
      </c>
      <c r="G1541">
        <v>200202004</v>
      </c>
      <c r="H1541">
        <v>4</v>
      </c>
      <c r="I1541" s="1" t="s">
        <v>16691</v>
      </c>
      <c r="J1541" s="1" t="s">
        <v>16692</v>
      </c>
      <c r="K1541" s="1" t="s">
        <v>16693</v>
      </c>
      <c r="L1541" s="1" t="s">
        <v>16694</v>
      </c>
      <c r="M1541" s="1" t="s">
        <v>16695</v>
      </c>
      <c r="N1541" s="1">
        <f>+Categorias[[#This Row],[Id_producto]]</f>
        <v>200202</v>
      </c>
      <c r="O1541" s="1">
        <f>+Categorias[[#This Row],[Id_categoría]]</f>
        <v>200202004</v>
      </c>
    </row>
    <row r="1542" spans="1:15" hidden="1" x14ac:dyDescent="0.3">
      <c r="A1542">
        <v>20</v>
      </c>
      <c r="B1542" s="1" t="s">
        <v>12779</v>
      </c>
      <c r="C1542">
        <v>2002</v>
      </c>
      <c r="D1542" s="1" t="s">
        <v>12780</v>
      </c>
      <c r="E1542">
        <v>200203</v>
      </c>
      <c r="F1542" s="1" t="s">
        <v>12817</v>
      </c>
      <c r="G1542">
        <v>200203004</v>
      </c>
      <c r="H1542">
        <v>4</v>
      </c>
      <c r="I1542" s="1" t="s">
        <v>16696</v>
      </c>
      <c r="J1542" s="1" t="s">
        <v>16697</v>
      </c>
      <c r="K1542" s="1" t="s">
        <v>16698</v>
      </c>
      <c r="L1542" s="1" t="s">
        <v>16699</v>
      </c>
      <c r="M1542" s="1" t="s">
        <v>16700</v>
      </c>
      <c r="N1542" s="1">
        <f>+Categorias[[#This Row],[Id_producto]]</f>
        <v>200203</v>
      </c>
      <c r="O1542" s="1">
        <f>+Categorias[[#This Row],[Id_categoría]]</f>
        <v>200203004</v>
      </c>
    </row>
    <row r="1543" spans="1:15" hidden="1" x14ac:dyDescent="0.3">
      <c r="A1543">
        <v>20</v>
      </c>
      <c r="B1543" s="1" t="s">
        <v>12779</v>
      </c>
      <c r="C1543">
        <v>2003</v>
      </c>
      <c r="D1543" s="1" t="s">
        <v>12928</v>
      </c>
      <c r="E1543">
        <v>200301</v>
      </c>
      <c r="F1543" s="1" t="s">
        <v>12929</v>
      </c>
      <c r="G1543">
        <v>200301004</v>
      </c>
      <c r="H1543">
        <v>4</v>
      </c>
      <c r="I1543" s="1" t="s">
        <v>16701</v>
      </c>
      <c r="J1543" s="1" t="s">
        <v>16702</v>
      </c>
      <c r="K1543" s="1" t="s">
        <v>16703</v>
      </c>
      <c r="L1543" s="1" t="s">
        <v>16704</v>
      </c>
      <c r="M1543" s="1" t="s">
        <v>16705</v>
      </c>
      <c r="N1543" s="1">
        <f>+Categorias[[#This Row],[Id_producto]]</f>
        <v>200301</v>
      </c>
      <c r="O1543" s="1">
        <f>+Categorias[[#This Row],[Id_categoría]]</f>
        <v>200301004</v>
      </c>
    </row>
    <row r="1544" spans="1:15" hidden="1" x14ac:dyDescent="0.3">
      <c r="A1544">
        <v>20</v>
      </c>
      <c r="B1544" s="1" t="s">
        <v>12779</v>
      </c>
      <c r="C1544">
        <v>2003</v>
      </c>
      <c r="D1544" s="1" t="s">
        <v>12928</v>
      </c>
      <c r="E1544">
        <v>200302</v>
      </c>
      <c r="F1544" s="1" t="s">
        <v>12985</v>
      </c>
      <c r="G1544">
        <v>200302004</v>
      </c>
      <c r="H1544">
        <v>4</v>
      </c>
      <c r="I1544" s="1" t="s">
        <v>16706</v>
      </c>
      <c r="J1544" s="1" t="s">
        <v>16707</v>
      </c>
      <c r="K1544" s="1" t="s">
        <v>16708</v>
      </c>
      <c r="L1544" s="1" t="s">
        <v>16709</v>
      </c>
      <c r="M1544" s="1" t="s">
        <v>16710</v>
      </c>
      <c r="N1544" s="1">
        <f>+Categorias[[#This Row],[Id_producto]]</f>
        <v>200302</v>
      </c>
      <c r="O1544" s="1">
        <f>+Categorias[[#This Row],[Id_categoría]]</f>
        <v>200302004</v>
      </c>
    </row>
    <row r="1545" spans="1:15" hidden="1" x14ac:dyDescent="0.3">
      <c r="A1545">
        <v>20</v>
      </c>
      <c r="B1545" s="1" t="s">
        <v>12779</v>
      </c>
      <c r="C1545">
        <v>2003</v>
      </c>
      <c r="D1545" s="1" t="s">
        <v>12928</v>
      </c>
      <c r="E1545">
        <v>200303</v>
      </c>
      <c r="F1545" s="1" t="s">
        <v>13001</v>
      </c>
      <c r="G1545">
        <v>200303004</v>
      </c>
      <c r="H1545">
        <v>4</v>
      </c>
      <c r="I1545" s="1" t="s">
        <v>7</v>
      </c>
      <c r="J1545" s="1" t="s">
        <v>16711</v>
      </c>
      <c r="K1545" s="1" t="s">
        <v>16712</v>
      </c>
      <c r="L1545" s="1" t="s">
        <v>16713</v>
      </c>
      <c r="M1545" s="1" t="s">
        <v>16714</v>
      </c>
      <c r="N1545" s="1">
        <f>+Categorias[[#This Row],[Id_producto]]</f>
        <v>200303</v>
      </c>
      <c r="O1545" s="1">
        <f>+Categorias[[#This Row],[Id_categoría]]</f>
        <v>200303004</v>
      </c>
    </row>
    <row r="1546" spans="1:15" hidden="1" x14ac:dyDescent="0.3">
      <c r="A1546">
        <v>20</v>
      </c>
      <c r="B1546" s="1" t="s">
        <v>12779</v>
      </c>
      <c r="C1546">
        <v>2004</v>
      </c>
      <c r="D1546" s="1" t="s">
        <v>13022</v>
      </c>
      <c r="E1546">
        <v>200401</v>
      </c>
      <c r="F1546" s="1" t="s">
        <v>13073</v>
      </c>
      <c r="G1546">
        <v>200401004</v>
      </c>
      <c r="H1546">
        <v>4</v>
      </c>
      <c r="I1546" s="1" t="s">
        <v>16715</v>
      </c>
      <c r="J1546" s="1" t="s">
        <v>16716</v>
      </c>
      <c r="K1546" s="1" t="s">
        <v>16717</v>
      </c>
      <c r="L1546" s="1" t="s">
        <v>16718</v>
      </c>
      <c r="M1546" s="1" t="s">
        <v>16719</v>
      </c>
      <c r="N1546" s="1">
        <f>+Categorias[[#This Row],[Id_producto]]</f>
        <v>200401</v>
      </c>
      <c r="O1546" s="1">
        <f>+Categorias[[#This Row],[Id_categoría]]</f>
        <v>200401004</v>
      </c>
    </row>
    <row r="1547" spans="1:15" hidden="1" x14ac:dyDescent="0.3">
      <c r="A1547">
        <v>20</v>
      </c>
      <c r="B1547" s="1" t="s">
        <v>12779</v>
      </c>
      <c r="C1547">
        <v>2004</v>
      </c>
      <c r="D1547" s="1" t="s">
        <v>13022</v>
      </c>
      <c r="E1547">
        <v>200402</v>
      </c>
      <c r="F1547" s="1" t="s">
        <v>13023</v>
      </c>
      <c r="G1547">
        <v>200402004</v>
      </c>
      <c r="H1547">
        <v>4</v>
      </c>
      <c r="I1547" s="1" t="s">
        <v>16720</v>
      </c>
      <c r="J1547" s="1" t="s">
        <v>16721</v>
      </c>
      <c r="K1547" s="1" t="s">
        <v>16722</v>
      </c>
      <c r="L1547" s="1" t="s">
        <v>16723</v>
      </c>
      <c r="M1547" s="1" t="s">
        <v>16724</v>
      </c>
      <c r="N1547" s="1">
        <f>+Categorias[[#This Row],[Id_producto]]</f>
        <v>200402</v>
      </c>
      <c r="O1547" s="1">
        <f>+Categorias[[#This Row],[Id_categoría]]</f>
        <v>200402004</v>
      </c>
    </row>
    <row r="1548" spans="1:15" hidden="1" x14ac:dyDescent="0.3">
      <c r="A1548">
        <v>20</v>
      </c>
      <c r="B1548" s="1" t="s">
        <v>12779</v>
      </c>
      <c r="C1548">
        <v>2005</v>
      </c>
      <c r="D1548" s="1" t="s">
        <v>13072</v>
      </c>
      <c r="E1548">
        <v>200501</v>
      </c>
      <c r="F1548" s="1" t="s">
        <v>13073</v>
      </c>
      <c r="G1548">
        <v>200501004</v>
      </c>
      <c r="H1548">
        <v>4</v>
      </c>
      <c r="I1548" s="1" t="s">
        <v>16725</v>
      </c>
      <c r="J1548" s="1" t="s">
        <v>16726</v>
      </c>
      <c r="K1548" s="1" t="s">
        <v>16727</v>
      </c>
      <c r="L1548" s="1" t="s">
        <v>16728</v>
      </c>
      <c r="M1548" s="1" t="s">
        <v>16729</v>
      </c>
      <c r="N1548" s="1">
        <f>+Categorias[[#This Row],[Id_producto]]</f>
        <v>200501</v>
      </c>
      <c r="O1548" s="1">
        <f>+Categorias[[#This Row],[Id_categoría]]</f>
        <v>200501004</v>
      </c>
    </row>
    <row r="1549" spans="1:15" hidden="1" x14ac:dyDescent="0.3">
      <c r="A1549">
        <v>20</v>
      </c>
      <c r="B1549" s="1" t="s">
        <v>12779</v>
      </c>
      <c r="C1549">
        <v>2006</v>
      </c>
      <c r="D1549" s="1" t="s">
        <v>13189</v>
      </c>
      <c r="E1549">
        <v>200601</v>
      </c>
      <c r="F1549" s="1" t="s">
        <v>13190</v>
      </c>
      <c r="G1549">
        <v>200601004</v>
      </c>
      <c r="H1549">
        <v>4</v>
      </c>
      <c r="I1549" s="1" t="s">
        <v>16730</v>
      </c>
      <c r="J1549" s="1" t="s">
        <v>16731</v>
      </c>
      <c r="K1549" s="1" t="s">
        <v>16732</v>
      </c>
      <c r="L1549" s="1" t="s">
        <v>16733</v>
      </c>
      <c r="M1549" s="1" t="s">
        <v>16734</v>
      </c>
      <c r="N1549" s="1">
        <f>+Categorias[[#This Row],[Id_producto]]</f>
        <v>200601</v>
      </c>
      <c r="O1549" s="1">
        <f>+Categorias[[#This Row],[Id_categoría]]</f>
        <v>200601004</v>
      </c>
    </row>
    <row r="1550" spans="1:15" hidden="1" x14ac:dyDescent="0.3">
      <c r="A1550">
        <v>20</v>
      </c>
      <c r="B1550" s="1" t="s">
        <v>12779</v>
      </c>
      <c r="C1550">
        <v>2007</v>
      </c>
      <c r="D1550" s="1" t="s">
        <v>13226</v>
      </c>
      <c r="E1550">
        <v>200701</v>
      </c>
      <c r="F1550" s="1" t="s">
        <v>13227</v>
      </c>
      <c r="G1550">
        <v>200701004</v>
      </c>
      <c r="H1550">
        <v>4</v>
      </c>
      <c r="I1550" s="1" t="s">
        <v>16735</v>
      </c>
      <c r="J1550" s="1" t="s">
        <v>16736</v>
      </c>
      <c r="K1550" s="1" t="s">
        <v>16737</v>
      </c>
      <c r="L1550" s="1" t="s">
        <v>16738</v>
      </c>
      <c r="M1550" s="1" t="s">
        <v>16739</v>
      </c>
      <c r="N1550" s="1">
        <f>+Categorias[[#This Row],[Id_producto]]</f>
        <v>200701</v>
      </c>
      <c r="O1550" s="1">
        <f>+Categorias[[#This Row],[Id_categoría]]</f>
        <v>200701004</v>
      </c>
    </row>
    <row r="1551" spans="1:15" hidden="1" x14ac:dyDescent="0.3">
      <c r="A1551">
        <v>20</v>
      </c>
      <c r="B1551" s="1" t="s">
        <v>12779</v>
      </c>
      <c r="C1551">
        <v>2007</v>
      </c>
      <c r="D1551" s="1" t="s">
        <v>13226</v>
      </c>
      <c r="E1551">
        <v>200702</v>
      </c>
      <c r="F1551" s="1" t="s">
        <v>13353</v>
      </c>
      <c r="G1551">
        <v>200702004</v>
      </c>
      <c r="H1551">
        <v>4</v>
      </c>
      <c r="I1551" s="1" t="s">
        <v>16740</v>
      </c>
      <c r="J1551" s="1" t="s">
        <v>16741</v>
      </c>
      <c r="K1551" s="1" t="s">
        <v>16742</v>
      </c>
      <c r="L1551" s="1" t="s">
        <v>16743</v>
      </c>
      <c r="M1551" s="1" t="s">
        <v>16744</v>
      </c>
      <c r="N1551" s="1">
        <f>+Categorias[[#This Row],[Id_producto]]</f>
        <v>200702</v>
      </c>
      <c r="O1551" s="1">
        <f>+Categorias[[#This Row],[Id_categoría]]</f>
        <v>200702004</v>
      </c>
    </row>
    <row r="1552" spans="1:15" hidden="1" x14ac:dyDescent="0.3">
      <c r="A1552">
        <v>20</v>
      </c>
      <c r="B1552" s="1" t="s">
        <v>12779</v>
      </c>
      <c r="C1552">
        <v>2007</v>
      </c>
      <c r="D1552" s="1" t="s">
        <v>13226</v>
      </c>
      <c r="E1552">
        <v>200703</v>
      </c>
      <c r="F1552" s="1" t="s">
        <v>13364</v>
      </c>
      <c r="G1552">
        <v>200703004</v>
      </c>
      <c r="H1552">
        <v>4</v>
      </c>
      <c r="I1552" s="1" t="s">
        <v>16745</v>
      </c>
      <c r="J1552" s="1" t="s">
        <v>16746</v>
      </c>
      <c r="K1552" s="1" t="s">
        <v>16747</v>
      </c>
      <c r="L1552" s="1" t="s">
        <v>16748</v>
      </c>
      <c r="M1552" s="1" t="s">
        <v>16749</v>
      </c>
      <c r="N1552" s="1">
        <f>+Categorias[[#This Row],[Id_producto]]</f>
        <v>200703</v>
      </c>
      <c r="O1552" s="1">
        <f>+Categorias[[#This Row],[Id_categoría]]</f>
        <v>200703004</v>
      </c>
    </row>
    <row r="1553" spans="1:15" hidden="1" x14ac:dyDescent="0.3">
      <c r="A1553">
        <v>20</v>
      </c>
      <c r="B1553" s="1" t="s">
        <v>12779</v>
      </c>
      <c r="C1553">
        <v>2007</v>
      </c>
      <c r="D1553" s="1" t="s">
        <v>13226</v>
      </c>
      <c r="E1553">
        <v>200704</v>
      </c>
      <c r="F1553" s="1" t="s">
        <v>13380</v>
      </c>
      <c r="G1553">
        <v>200704004</v>
      </c>
      <c r="H1553">
        <v>4</v>
      </c>
      <c r="I1553" s="1" t="s">
        <v>16750</v>
      </c>
      <c r="J1553" s="1" t="s">
        <v>16751</v>
      </c>
      <c r="K1553" s="1" t="s">
        <v>16752</v>
      </c>
      <c r="L1553" s="1" t="s">
        <v>16753</v>
      </c>
      <c r="M1553" s="1" t="s">
        <v>16754</v>
      </c>
      <c r="N1553" s="1">
        <f>+Categorias[[#This Row],[Id_producto]]</f>
        <v>200704</v>
      </c>
      <c r="O1553" s="1">
        <f>+Categorias[[#This Row],[Id_categoría]]</f>
        <v>200704004</v>
      </c>
    </row>
    <row r="1554" spans="1:15" hidden="1" x14ac:dyDescent="0.3">
      <c r="A1554">
        <v>20</v>
      </c>
      <c r="B1554" s="1" t="s">
        <v>12779</v>
      </c>
      <c r="C1554">
        <v>2001</v>
      </c>
      <c r="D1554" s="1" t="s">
        <v>16535</v>
      </c>
      <c r="E1554">
        <v>200101</v>
      </c>
      <c r="F1554" s="1" t="s">
        <v>16536</v>
      </c>
      <c r="G1554">
        <v>200101003</v>
      </c>
      <c r="H1554">
        <v>3</v>
      </c>
      <c r="I1554" s="1" t="s">
        <v>17260</v>
      </c>
      <c r="J1554" s="1" t="s">
        <v>17261</v>
      </c>
      <c r="K1554" s="1" t="s">
        <v>17262</v>
      </c>
      <c r="L1554" s="1" t="s">
        <v>17263</v>
      </c>
      <c r="M1554" s="1" t="s">
        <v>17264</v>
      </c>
      <c r="N1554" s="1">
        <f>+Categorias[[#This Row],[Id_producto]]</f>
        <v>200101</v>
      </c>
      <c r="O1554" s="1">
        <f>+Categorias[[#This Row],[Id_categoría]]</f>
        <v>200101003</v>
      </c>
    </row>
    <row r="1555" spans="1:15" hidden="1" x14ac:dyDescent="0.3">
      <c r="A1555">
        <v>20</v>
      </c>
      <c r="B1555" s="1" t="s">
        <v>12779</v>
      </c>
      <c r="C1555">
        <v>2001</v>
      </c>
      <c r="D1555" s="1" t="s">
        <v>16535</v>
      </c>
      <c r="E1555">
        <v>200102</v>
      </c>
      <c r="F1555" s="1" t="s">
        <v>16542</v>
      </c>
      <c r="G1555">
        <v>200102003</v>
      </c>
      <c r="H1555">
        <v>3</v>
      </c>
      <c r="I1555" s="1" t="s">
        <v>17265</v>
      </c>
      <c r="J1555" s="1" t="s">
        <v>17266</v>
      </c>
      <c r="K1555" s="1" t="s">
        <v>17267</v>
      </c>
      <c r="L1555" s="1" t="s">
        <v>17268</v>
      </c>
      <c r="M1555" s="1" t="s">
        <v>17269</v>
      </c>
      <c r="N1555" s="1">
        <f>+Categorias[[#This Row],[Id_producto]]</f>
        <v>200102</v>
      </c>
      <c r="O1555" s="1">
        <f>+Categorias[[#This Row],[Id_categoría]]</f>
        <v>200102003</v>
      </c>
    </row>
    <row r="1556" spans="1:15" hidden="1" x14ac:dyDescent="0.3">
      <c r="A1556">
        <v>20</v>
      </c>
      <c r="B1556" s="1" t="s">
        <v>12779</v>
      </c>
      <c r="C1556">
        <v>2001</v>
      </c>
      <c r="D1556" s="1" t="s">
        <v>16535</v>
      </c>
      <c r="E1556">
        <v>200103</v>
      </c>
      <c r="F1556" s="1" t="s">
        <v>16548</v>
      </c>
      <c r="G1556">
        <v>200103003</v>
      </c>
      <c r="H1556">
        <v>3</v>
      </c>
      <c r="I1556" s="1" t="s">
        <v>17270</v>
      </c>
      <c r="J1556" s="1" t="s">
        <v>17271</v>
      </c>
      <c r="K1556" s="1" t="s">
        <v>17272</v>
      </c>
      <c r="L1556" s="1" t="s">
        <v>17273</v>
      </c>
      <c r="M1556" s="1" t="s">
        <v>17274</v>
      </c>
      <c r="N1556" s="1">
        <f>+Categorias[[#This Row],[Id_producto]]</f>
        <v>200103</v>
      </c>
      <c r="O1556" s="1">
        <f>+Categorias[[#This Row],[Id_categoría]]</f>
        <v>200103003</v>
      </c>
    </row>
    <row r="1557" spans="1:15" hidden="1" x14ac:dyDescent="0.3">
      <c r="A1557">
        <v>20</v>
      </c>
      <c r="B1557" s="1" t="s">
        <v>12779</v>
      </c>
      <c r="C1557">
        <v>2001</v>
      </c>
      <c r="D1557" s="1" t="s">
        <v>16535</v>
      </c>
      <c r="E1557">
        <v>200104</v>
      </c>
      <c r="F1557" s="1" t="s">
        <v>16554</v>
      </c>
      <c r="G1557">
        <v>200104003</v>
      </c>
      <c r="H1557">
        <v>3</v>
      </c>
      <c r="I1557" s="1" t="s">
        <v>17275</v>
      </c>
      <c r="J1557" s="1" t="s">
        <v>17276</v>
      </c>
      <c r="K1557" s="1" t="s">
        <v>17277</v>
      </c>
      <c r="L1557" s="1" t="s">
        <v>17278</v>
      </c>
      <c r="M1557" s="1" t="s">
        <v>17279</v>
      </c>
      <c r="N1557" s="1">
        <f>+Categorias[[#This Row],[Id_producto]]</f>
        <v>200104</v>
      </c>
      <c r="O1557" s="1">
        <f>+Categorias[[#This Row],[Id_categoría]]</f>
        <v>200104003</v>
      </c>
    </row>
    <row r="1558" spans="1:15" hidden="1" x14ac:dyDescent="0.3">
      <c r="A1558">
        <v>20</v>
      </c>
      <c r="B1558" s="1" t="s">
        <v>12779</v>
      </c>
      <c r="C1558">
        <v>2001</v>
      </c>
      <c r="D1558" s="1" t="s">
        <v>16535</v>
      </c>
      <c r="E1558">
        <v>200105</v>
      </c>
      <c r="F1558" s="1" t="s">
        <v>16560</v>
      </c>
      <c r="G1558">
        <v>200105003</v>
      </c>
      <c r="H1558">
        <v>3</v>
      </c>
      <c r="I1558" s="1" t="s">
        <v>17280</v>
      </c>
      <c r="J1558" s="1" t="s">
        <v>17281</v>
      </c>
      <c r="K1558" s="1" t="s">
        <v>17282</v>
      </c>
      <c r="L1558" s="1" t="s">
        <v>17283</v>
      </c>
      <c r="M1558" s="1" t="s">
        <v>17284</v>
      </c>
      <c r="N1558" s="1">
        <f>+Categorias[[#This Row],[Id_producto]]</f>
        <v>200105</v>
      </c>
      <c r="O1558" s="1">
        <f>+Categorias[[#This Row],[Id_categoría]]</f>
        <v>200105003</v>
      </c>
    </row>
    <row r="1559" spans="1:15" hidden="1" x14ac:dyDescent="0.3">
      <c r="A1559">
        <v>20</v>
      </c>
      <c r="B1559" s="1" t="s">
        <v>12779</v>
      </c>
      <c r="C1559">
        <v>2001</v>
      </c>
      <c r="D1559" s="1" t="s">
        <v>16535</v>
      </c>
      <c r="E1559">
        <v>200106</v>
      </c>
      <c r="F1559" s="1" t="s">
        <v>16566</v>
      </c>
      <c r="G1559">
        <v>200106003</v>
      </c>
      <c r="H1559">
        <v>3</v>
      </c>
      <c r="I1559" s="1" t="s">
        <v>17285</v>
      </c>
      <c r="J1559" s="1" t="s">
        <v>17286</v>
      </c>
      <c r="K1559" s="1" t="s">
        <v>17287</v>
      </c>
      <c r="L1559" s="1" t="s">
        <v>17288</v>
      </c>
      <c r="M1559" s="1" t="s">
        <v>17289</v>
      </c>
      <c r="N1559" s="1">
        <f>+Categorias[[#This Row],[Id_producto]]</f>
        <v>200106</v>
      </c>
      <c r="O1559" s="1">
        <f>+Categorias[[#This Row],[Id_categoría]]</f>
        <v>200106003</v>
      </c>
    </row>
    <row r="1560" spans="1:15" hidden="1" x14ac:dyDescent="0.3">
      <c r="A1560">
        <v>20</v>
      </c>
      <c r="B1560" s="1" t="s">
        <v>12779</v>
      </c>
      <c r="C1560">
        <v>2001</v>
      </c>
      <c r="D1560" s="1" t="s">
        <v>16535</v>
      </c>
      <c r="E1560">
        <v>200107</v>
      </c>
      <c r="F1560" s="1" t="s">
        <v>16572</v>
      </c>
      <c r="G1560">
        <v>200107003</v>
      </c>
      <c r="H1560">
        <v>3</v>
      </c>
      <c r="I1560" s="1" t="s">
        <v>17290</v>
      </c>
      <c r="J1560" s="1" t="s">
        <v>17291</v>
      </c>
      <c r="K1560" s="1" t="s">
        <v>17292</v>
      </c>
      <c r="L1560" s="1" t="s">
        <v>17293</v>
      </c>
      <c r="M1560" s="1" t="s">
        <v>17294</v>
      </c>
      <c r="N1560" s="1">
        <f>+Categorias[[#This Row],[Id_producto]]</f>
        <v>200107</v>
      </c>
      <c r="O1560" s="1">
        <f>+Categorias[[#This Row],[Id_categoría]]</f>
        <v>200107003</v>
      </c>
    </row>
    <row r="1561" spans="1:15" hidden="1" x14ac:dyDescent="0.3">
      <c r="A1561">
        <v>20</v>
      </c>
      <c r="B1561" s="1" t="s">
        <v>12779</v>
      </c>
      <c r="C1561">
        <v>2001</v>
      </c>
      <c r="D1561" s="1" t="s">
        <v>16535</v>
      </c>
      <c r="E1561">
        <v>200108</v>
      </c>
      <c r="F1561" s="1" t="s">
        <v>16578</v>
      </c>
      <c r="G1561">
        <v>200108003</v>
      </c>
      <c r="H1561">
        <v>3</v>
      </c>
      <c r="I1561" s="1" t="s">
        <v>17295</v>
      </c>
      <c r="J1561" s="1" t="s">
        <v>17296</v>
      </c>
      <c r="K1561" s="1" t="s">
        <v>17297</v>
      </c>
      <c r="L1561" s="1" t="s">
        <v>17298</v>
      </c>
      <c r="M1561" s="1" t="s">
        <v>17299</v>
      </c>
      <c r="N1561" s="1">
        <f>+Categorias[[#This Row],[Id_producto]]</f>
        <v>200108</v>
      </c>
      <c r="O1561" s="1">
        <f>+Categorias[[#This Row],[Id_categoría]]</f>
        <v>200108003</v>
      </c>
    </row>
    <row r="1562" spans="1:15" hidden="1" x14ac:dyDescent="0.3">
      <c r="A1562">
        <v>20</v>
      </c>
      <c r="B1562" s="1" t="s">
        <v>12779</v>
      </c>
      <c r="C1562">
        <v>2001</v>
      </c>
      <c r="D1562" s="1" t="s">
        <v>16535</v>
      </c>
      <c r="E1562">
        <v>200109</v>
      </c>
      <c r="F1562" s="1" t="s">
        <v>16584</v>
      </c>
      <c r="G1562">
        <v>200109003</v>
      </c>
      <c r="H1562">
        <v>3</v>
      </c>
      <c r="I1562" s="1" t="s">
        <v>17300</v>
      </c>
      <c r="J1562" s="1" t="s">
        <v>17301</v>
      </c>
      <c r="K1562" s="1" t="s">
        <v>17302</v>
      </c>
      <c r="L1562" s="1" t="s">
        <v>17303</v>
      </c>
      <c r="M1562" s="1" t="s">
        <v>17304</v>
      </c>
      <c r="N1562" s="1">
        <f>+Categorias[[#This Row],[Id_producto]]</f>
        <v>200109</v>
      </c>
      <c r="O1562" s="1">
        <f>+Categorias[[#This Row],[Id_categoría]]</f>
        <v>200109003</v>
      </c>
    </row>
    <row r="1563" spans="1:15" hidden="1" x14ac:dyDescent="0.3">
      <c r="A1563">
        <v>20</v>
      </c>
      <c r="B1563" s="1" t="s">
        <v>12779</v>
      </c>
      <c r="C1563">
        <v>2001</v>
      </c>
      <c r="D1563" s="1" t="s">
        <v>16535</v>
      </c>
      <c r="E1563">
        <v>200110</v>
      </c>
      <c r="F1563" s="1" t="s">
        <v>16590</v>
      </c>
      <c r="G1563">
        <v>200110003</v>
      </c>
      <c r="H1563">
        <v>3</v>
      </c>
      <c r="I1563" s="1" t="s">
        <v>17305</v>
      </c>
      <c r="J1563" s="1" t="s">
        <v>17306</v>
      </c>
      <c r="K1563" s="1" t="s">
        <v>17307</v>
      </c>
      <c r="L1563" s="1" t="s">
        <v>17308</v>
      </c>
      <c r="M1563" s="1" t="s">
        <v>17309</v>
      </c>
      <c r="N1563" s="1">
        <f>+Categorias[[#This Row],[Id_producto]]</f>
        <v>200110</v>
      </c>
      <c r="O1563" s="1">
        <f>+Categorias[[#This Row],[Id_categoría]]</f>
        <v>200110003</v>
      </c>
    </row>
    <row r="1564" spans="1:15" hidden="1" x14ac:dyDescent="0.3">
      <c r="A1564">
        <v>20</v>
      </c>
      <c r="B1564" s="1" t="s">
        <v>12779</v>
      </c>
      <c r="C1564">
        <v>2001</v>
      </c>
      <c r="D1564" s="1" t="s">
        <v>16535</v>
      </c>
      <c r="E1564">
        <v>200111</v>
      </c>
      <c r="F1564" s="1" t="s">
        <v>16596</v>
      </c>
      <c r="G1564">
        <v>200111003</v>
      </c>
      <c r="H1564">
        <v>3</v>
      </c>
      <c r="I1564" s="1" t="s">
        <v>17310</v>
      </c>
      <c r="J1564" s="1" t="s">
        <v>17311</v>
      </c>
      <c r="K1564" s="1" t="s">
        <v>17312</v>
      </c>
      <c r="L1564" s="1" t="s">
        <v>17313</v>
      </c>
      <c r="M1564" s="1" t="s">
        <v>17314</v>
      </c>
      <c r="N1564" s="1">
        <f>+Categorias[[#This Row],[Id_producto]]</f>
        <v>200111</v>
      </c>
      <c r="O1564" s="1">
        <f>+Categorias[[#This Row],[Id_categoría]]</f>
        <v>200111003</v>
      </c>
    </row>
    <row r="1565" spans="1:15" hidden="1" x14ac:dyDescent="0.3">
      <c r="A1565">
        <v>20</v>
      </c>
      <c r="B1565" s="1" t="s">
        <v>12779</v>
      </c>
      <c r="C1565">
        <v>2001</v>
      </c>
      <c r="D1565" s="1" t="s">
        <v>16535</v>
      </c>
      <c r="E1565">
        <v>200112</v>
      </c>
      <c r="F1565" s="1" t="s">
        <v>16602</v>
      </c>
      <c r="G1565">
        <v>200112003</v>
      </c>
      <c r="H1565">
        <v>3</v>
      </c>
      <c r="I1565" s="1" t="s">
        <v>17315</v>
      </c>
      <c r="J1565" s="1" t="s">
        <v>17316</v>
      </c>
      <c r="K1565" s="1" t="s">
        <v>17317</v>
      </c>
      <c r="L1565" s="1" t="s">
        <v>17318</v>
      </c>
      <c r="M1565" s="1" t="s">
        <v>17319</v>
      </c>
      <c r="N1565" s="1">
        <f>+Categorias[[#This Row],[Id_producto]]</f>
        <v>200112</v>
      </c>
      <c r="O1565" s="1">
        <f>+Categorias[[#This Row],[Id_categoría]]</f>
        <v>200112003</v>
      </c>
    </row>
    <row r="1566" spans="1:15" hidden="1" x14ac:dyDescent="0.3">
      <c r="A1566">
        <v>20</v>
      </c>
      <c r="B1566" s="1" t="s">
        <v>12779</v>
      </c>
      <c r="C1566">
        <v>2001</v>
      </c>
      <c r="D1566" s="1" t="s">
        <v>16535</v>
      </c>
      <c r="E1566">
        <v>200113</v>
      </c>
      <c r="F1566" s="1" t="s">
        <v>16608</v>
      </c>
      <c r="G1566">
        <v>200113003</v>
      </c>
      <c r="H1566">
        <v>3</v>
      </c>
      <c r="I1566" s="1" t="s">
        <v>17320</v>
      </c>
      <c r="J1566" s="1" t="s">
        <v>17321</v>
      </c>
      <c r="K1566" s="1" t="s">
        <v>17322</v>
      </c>
      <c r="L1566" s="1" t="s">
        <v>17323</v>
      </c>
      <c r="M1566" s="1" t="s">
        <v>17324</v>
      </c>
      <c r="N1566" s="1">
        <f>+Categorias[[#This Row],[Id_producto]]</f>
        <v>200113</v>
      </c>
      <c r="O1566" s="1">
        <f>+Categorias[[#This Row],[Id_categoría]]</f>
        <v>200113003</v>
      </c>
    </row>
    <row r="1567" spans="1:15" hidden="1" x14ac:dyDescent="0.3">
      <c r="A1567">
        <v>20</v>
      </c>
      <c r="B1567" s="1" t="s">
        <v>12779</v>
      </c>
      <c r="C1567">
        <v>2001</v>
      </c>
      <c r="D1567" s="1" t="s">
        <v>16535</v>
      </c>
      <c r="E1567">
        <v>200114</v>
      </c>
      <c r="F1567" s="1" t="s">
        <v>16614</v>
      </c>
      <c r="G1567">
        <v>200114003</v>
      </c>
      <c r="H1567">
        <v>3</v>
      </c>
      <c r="I1567" s="1" t="s">
        <v>17325</v>
      </c>
      <c r="J1567" s="1" t="s">
        <v>17326</v>
      </c>
      <c r="K1567" s="1" t="s">
        <v>17327</v>
      </c>
      <c r="L1567" s="1" t="s">
        <v>17328</v>
      </c>
      <c r="M1567" s="1" t="s">
        <v>17329</v>
      </c>
      <c r="N1567" s="1">
        <f>+Categorias[[#This Row],[Id_producto]]</f>
        <v>200114</v>
      </c>
      <c r="O1567" s="1">
        <f>+Categorias[[#This Row],[Id_categoría]]</f>
        <v>200114003</v>
      </c>
    </row>
    <row r="1568" spans="1:15" hidden="1" x14ac:dyDescent="0.3">
      <c r="A1568">
        <v>20</v>
      </c>
      <c r="B1568" s="1" t="s">
        <v>12779</v>
      </c>
      <c r="C1568">
        <v>2001</v>
      </c>
      <c r="D1568" s="1" t="s">
        <v>16535</v>
      </c>
      <c r="E1568">
        <v>200115</v>
      </c>
      <c r="F1568" s="1" t="s">
        <v>16620</v>
      </c>
      <c r="G1568">
        <v>200115003</v>
      </c>
      <c r="H1568">
        <v>3</v>
      </c>
      <c r="I1568" s="1" t="s">
        <v>17330</v>
      </c>
      <c r="J1568" s="1" t="s">
        <v>17331</v>
      </c>
      <c r="K1568" s="1" t="s">
        <v>17332</v>
      </c>
      <c r="L1568" s="1" t="s">
        <v>17333</v>
      </c>
      <c r="M1568" s="1" t="s">
        <v>17334</v>
      </c>
      <c r="N1568" s="1">
        <f>+Categorias[[#This Row],[Id_producto]]</f>
        <v>200115</v>
      </c>
      <c r="O1568" s="1">
        <f>+Categorias[[#This Row],[Id_categoría]]</f>
        <v>200115003</v>
      </c>
    </row>
    <row r="1569" spans="1:15" hidden="1" x14ac:dyDescent="0.3">
      <c r="A1569">
        <v>20</v>
      </c>
      <c r="B1569" s="1" t="s">
        <v>12779</v>
      </c>
      <c r="C1569">
        <v>2001</v>
      </c>
      <c r="D1569" s="1" t="s">
        <v>16535</v>
      </c>
      <c r="E1569">
        <v>200116</v>
      </c>
      <c r="F1569" s="1" t="s">
        <v>16626</v>
      </c>
      <c r="G1569">
        <v>200116003</v>
      </c>
      <c r="H1569">
        <v>3</v>
      </c>
      <c r="I1569" s="1" t="s">
        <v>17335</v>
      </c>
      <c r="J1569" s="1" t="s">
        <v>17336</v>
      </c>
      <c r="K1569" s="1" t="s">
        <v>17337</v>
      </c>
      <c r="L1569" s="1" t="s">
        <v>17338</v>
      </c>
      <c r="M1569" s="1" t="s">
        <v>17339</v>
      </c>
      <c r="N1569" s="1">
        <f>+Categorias[[#This Row],[Id_producto]]</f>
        <v>200116</v>
      </c>
      <c r="O1569" s="1">
        <f>+Categorias[[#This Row],[Id_categoría]]</f>
        <v>200116003</v>
      </c>
    </row>
    <row r="1570" spans="1:15" hidden="1" x14ac:dyDescent="0.3">
      <c r="A1570">
        <v>20</v>
      </c>
      <c r="B1570" s="1" t="s">
        <v>12779</v>
      </c>
      <c r="C1570">
        <v>2001</v>
      </c>
      <c r="D1570" s="1" t="s">
        <v>16535</v>
      </c>
      <c r="E1570">
        <v>200117</v>
      </c>
      <c r="F1570" s="1" t="s">
        <v>16632</v>
      </c>
      <c r="G1570">
        <v>200117003</v>
      </c>
      <c r="H1570">
        <v>3</v>
      </c>
      <c r="I1570" s="1" t="s">
        <v>17340</v>
      </c>
      <c r="J1570" s="1" t="s">
        <v>17341</v>
      </c>
      <c r="K1570" s="1" t="s">
        <v>17342</v>
      </c>
      <c r="L1570" s="1" t="s">
        <v>17343</v>
      </c>
      <c r="M1570" s="1" t="s">
        <v>17344</v>
      </c>
      <c r="N1570" s="1">
        <f>+Categorias[[#This Row],[Id_producto]]</f>
        <v>200117</v>
      </c>
      <c r="O1570" s="1">
        <f>+Categorias[[#This Row],[Id_categoría]]</f>
        <v>200117003</v>
      </c>
    </row>
    <row r="1571" spans="1:15" hidden="1" x14ac:dyDescent="0.3">
      <c r="A1571">
        <v>20</v>
      </c>
      <c r="B1571" s="1" t="s">
        <v>12779</v>
      </c>
      <c r="C1571">
        <v>2001</v>
      </c>
      <c r="D1571" s="1" t="s">
        <v>16535</v>
      </c>
      <c r="E1571">
        <v>200118</v>
      </c>
      <c r="F1571" s="1" t="s">
        <v>16638</v>
      </c>
      <c r="G1571">
        <v>200118003</v>
      </c>
      <c r="H1571">
        <v>3</v>
      </c>
      <c r="I1571" s="1" t="s">
        <v>17345</v>
      </c>
      <c r="J1571" s="1" t="s">
        <v>17346</v>
      </c>
      <c r="K1571" s="1" t="s">
        <v>17347</v>
      </c>
      <c r="L1571" s="1" t="s">
        <v>17348</v>
      </c>
      <c r="M1571" s="1" t="s">
        <v>17349</v>
      </c>
      <c r="N1571" s="1">
        <f>+Categorias[[#This Row],[Id_producto]]</f>
        <v>200118</v>
      </c>
      <c r="O1571" s="1">
        <f>+Categorias[[#This Row],[Id_categoría]]</f>
        <v>200118003</v>
      </c>
    </row>
    <row r="1572" spans="1:15" hidden="1" x14ac:dyDescent="0.3">
      <c r="A1572">
        <v>20</v>
      </c>
      <c r="B1572" s="1" t="s">
        <v>12779</v>
      </c>
      <c r="C1572">
        <v>2001</v>
      </c>
      <c r="D1572" s="1" t="s">
        <v>16535</v>
      </c>
      <c r="E1572">
        <v>200119</v>
      </c>
      <c r="F1572" s="1" t="s">
        <v>16644</v>
      </c>
      <c r="G1572">
        <v>200119003</v>
      </c>
      <c r="H1572">
        <v>3</v>
      </c>
      <c r="I1572" s="1" t="s">
        <v>17350</v>
      </c>
      <c r="J1572" s="1" t="s">
        <v>17351</v>
      </c>
      <c r="K1572" s="1" t="s">
        <v>17352</v>
      </c>
      <c r="L1572" s="1" t="s">
        <v>17353</v>
      </c>
      <c r="M1572" s="1" t="s">
        <v>17354</v>
      </c>
      <c r="N1572" s="1">
        <f>+Categorias[[#This Row],[Id_producto]]</f>
        <v>200119</v>
      </c>
      <c r="O1572" s="1">
        <f>+Categorias[[#This Row],[Id_categoría]]</f>
        <v>200119003</v>
      </c>
    </row>
    <row r="1573" spans="1:15" hidden="1" x14ac:dyDescent="0.3">
      <c r="A1573">
        <v>20</v>
      </c>
      <c r="B1573" s="1" t="s">
        <v>12779</v>
      </c>
      <c r="C1573">
        <v>2001</v>
      </c>
      <c r="D1573" s="1" t="s">
        <v>16535</v>
      </c>
      <c r="E1573">
        <v>200120</v>
      </c>
      <c r="F1573" s="1" t="s">
        <v>16650</v>
      </c>
      <c r="G1573">
        <v>200120003</v>
      </c>
      <c r="H1573">
        <v>3</v>
      </c>
      <c r="I1573" s="1" t="s">
        <v>17355</v>
      </c>
      <c r="J1573" s="1" t="s">
        <v>17356</v>
      </c>
      <c r="K1573" s="1" t="s">
        <v>17357</v>
      </c>
      <c r="L1573" s="1" t="s">
        <v>17358</v>
      </c>
      <c r="M1573" s="1" t="s">
        <v>17359</v>
      </c>
      <c r="N1573" s="1">
        <f>+Categorias[[#This Row],[Id_producto]]</f>
        <v>200120</v>
      </c>
      <c r="O1573" s="1">
        <f>+Categorias[[#This Row],[Id_categoría]]</f>
        <v>200120003</v>
      </c>
    </row>
    <row r="1574" spans="1:15" hidden="1" x14ac:dyDescent="0.3">
      <c r="A1574">
        <v>20</v>
      </c>
      <c r="B1574" s="1" t="s">
        <v>12779</v>
      </c>
      <c r="C1574">
        <v>2001</v>
      </c>
      <c r="D1574" s="1" t="s">
        <v>16535</v>
      </c>
      <c r="E1574">
        <v>200121</v>
      </c>
      <c r="F1574" s="1" t="s">
        <v>16656</v>
      </c>
      <c r="G1574">
        <v>200121003</v>
      </c>
      <c r="H1574">
        <v>3</v>
      </c>
      <c r="I1574" s="1" t="s">
        <v>17360</v>
      </c>
      <c r="J1574" s="1" t="s">
        <v>17361</v>
      </c>
      <c r="K1574" s="1" t="s">
        <v>17362</v>
      </c>
      <c r="L1574" s="1" t="s">
        <v>17363</v>
      </c>
      <c r="M1574" s="1" t="s">
        <v>17364</v>
      </c>
      <c r="N1574" s="1">
        <f>+Categorias[[#This Row],[Id_producto]]</f>
        <v>200121</v>
      </c>
      <c r="O1574" s="1">
        <f>+Categorias[[#This Row],[Id_categoría]]</f>
        <v>200121003</v>
      </c>
    </row>
    <row r="1575" spans="1:15" hidden="1" x14ac:dyDescent="0.3">
      <c r="A1575">
        <v>20</v>
      </c>
      <c r="B1575" s="1" t="s">
        <v>12779</v>
      </c>
      <c r="C1575">
        <v>2001</v>
      </c>
      <c r="D1575" s="1" t="s">
        <v>16535</v>
      </c>
      <c r="E1575">
        <v>200122</v>
      </c>
      <c r="F1575" s="1" t="s">
        <v>16662</v>
      </c>
      <c r="G1575">
        <v>200122003</v>
      </c>
      <c r="H1575">
        <v>3</v>
      </c>
      <c r="I1575" s="1" t="s">
        <v>17365</v>
      </c>
      <c r="J1575" s="1" t="s">
        <v>17366</v>
      </c>
      <c r="K1575" s="1" t="s">
        <v>17367</v>
      </c>
      <c r="L1575" s="1" t="s">
        <v>17368</v>
      </c>
      <c r="M1575" s="1" t="s">
        <v>17369</v>
      </c>
      <c r="N1575" s="1">
        <f>+Categorias[[#This Row],[Id_producto]]</f>
        <v>200122</v>
      </c>
      <c r="O1575" s="1">
        <f>+Categorias[[#This Row],[Id_categoría]]</f>
        <v>200122003</v>
      </c>
    </row>
    <row r="1576" spans="1:15" hidden="1" x14ac:dyDescent="0.3">
      <c r="A1576">
        <v>20</v>
      </c>
      <c r="B1576" s="1" t="s">
        <v>12779</v>
      </c>
      <c r="C1576">
        <v>2001</v>
      </c>
      <c r="D1576" s="1" t="s">
        <v>16535</v>
      </c>
      <c r="E1576">
        <v>200123</v>
      </c>
      <c r="F1576" s="1" t="s">
        <v>16668</v>
      </c>
      <c r="G1576">
        <v>200123003</v>
      </c>
      <c r="H1576">
        <v>3</v>
      </c>
      <c r="I1576" s="1" t="s">
        <v>17370</v>
      </c>
      <c r="J1576" s="1" t="s">
        <v>17371</v>
      </c>
      <c r="K1576" s="1" t="s">
        <v>17372</v>
      </c>
      <c r="L1576" s="1" t="s">
        <v>17373</v>
      </c>
      <c r="M1576" s="1" t="s">
        <v>17374</v>
      </c>
      <c r="N1576" s="1">
        <f>+Categorias[[#This Row],[Id_producto]]</f>
        <v>200123</v>
      </c>
      <c r="O1576" s="1">
        <f>+Categorias[[#This Row],[Id_categoría]]</f>
        <v>200123003</v>
      </c>
    </row>
    <row r="1577" spans="1:15" hidden="1" x14ac:dyDescent="0.3">
      <c r="A1577">
        <v>20</v>
      </c>
      <c r="B1577" s="1" t="s">
        <v>12779</v>
      </c>
      <c r="C1577">
        <v>2001</v>
      </c>
      <c r="D1577" s="1" t="s">
        <v>16535</v>
      </c>
      <c r="E1577">
        <v>200124</v>
      </c>
      <c r="F1577" s="1" t="s">
        <v>16674</v>
      </c>
      <c r="G1577">
        <v>200124003</v>
      </c>
      <c r="H1577">
        <v>3</v>
      </c>
      <c r="I1577" s="1" t="s">
        <v>17375</v>
      </c>
      <c r="J1577" s="1" t="s">
        <v>17376</v>
      </c>
      <c r="K1577" s="1" t="s">
        <v>17377</v>
      </c>
      <c r="L1577" s="1" t="s">
        <v>17378</v>
      </c>
      <c r="M1577" s="1" t="s">
        <v>17379</v>
      </c>
      <c r="N1577" s="1">
        <f>+Categorias[[#This Row],[Id_producto]]</f>
        <v>200124</v>
      </c>
      <c r="O1577" s="1">
        <f>+Categorias[[#This Row],[Id_categoría]]</f>
        <v>200124003</v>
      </c>
    </row>
    <row r="1578" spans="1:15" hidden="1" x14ac:dyDescent="0.3">
      <c r="A1578">
        <v>20</v>
      </c>
      <c r="B1578" s="1" t="s">
        <v>12779</v>
      </c>
      <c r="C1578">
        <v>2001</v>
      </c>
      <c r="D1578" s="1" t="s">
        <v>16535</v>
      </c>
      <c r="E1578">
        <v>200125</v>
      </c>
      <c r="F1578" s="1" t="s">
        <v>16680</v>
      </c>
      <c r="G1578">
        <v>200125003</v>
      </c>
      <c r="H1578">
        <v>3</v>
      </c>
      <c r="I1578" s="1" t="s">
        <v>17380</v>
      </c>
      <c r="J1578" s="1" t="s">
        <v>17381</v>
      </c>
      <c r="K1578" s="1" t="s">
        <v>17382</v>
      </c>
      <c r="L1578" s="1" t="s">
        <v>17383</v>
      </c>
      <c r="M1578" s="1" t="s">
        <v>17384</v>
      </c>
      <c r="N1578" s="1">
        <f>+Categorias[[#This Row],[Id_producto]]</f>
        <v>200125</v>
      </c>
      <c r="O1578" s="1">
        <f>+Categorias[[#This Row],[Id_categoría]]</f>
        <v>200125003</v>
      </c>
    </row>
    <row r="1579" spans="1:15" hidden="1" x14ac:dyDescent="0.3">
      <c r="A1579">
        <v>20</v>
      </c>
      <c r="B1579" s="1" t="s">
        <v>12779</v>
      </c>
      <c r="C1579">
        <v>2002</v>
      </c>
      <c r="D1579" s="1" t="s">
        <v>12780</v>
      </c>
      <c r="E1579">
        <v>200201</v>
      </c>
      <c r="F1579" s="1" t="s">
        <v>12781</v>
      </c>
      <c r="G1579">
        <v>200201003</v>
      </c>
      <c r="H1579">
        <v>3</v>
      </c>
      <c r="I1579" s="1" t="s">
        <v>17385</v>
      </c>
      <c r="J1579" s="1" t="s">
        <v>17386</v>
      </c>
      <c r="K1579" s="1" t="s">
        <v>17387</v>
      </c>
      <c r="L1579" s="1" t="s">
        <v>17388</v>
      </c>
      <c r="M1579" s="1" t="s">
        <v>17389</v>
      </c>
      <c r="N1579" s="1">
        <f>+Categorias[[#This Row],[Id_producto]]</f>
        <v>200201</v>
      </c>
      <c r="O1579" s="1">
        <f>+Categorias[[#This Row],[Id_categoría]]</f>
        <v>200201003</v>
      </c>
    </row>
    <row r="1580" spans="1:15" hidden="1" x14ac:dyDescent="0.3">
      <c r="A1580">
        <v>20</v>
      </c>
      <c r="B1580" s="1" t="s">
        <v>12779</v>
      </c>
      <c r="C1580">
        <v>2002</v>
      </c>
      <c r="D1580" s="1" t="s">
        <v>12780</v>
      </c>
      <c r="E1580">
        <v>200202</v>
      </c>
      <c r="F1580" s="1" t="s">
        <v>12807</v>
      </c>
      <c r="G1580">
        <v>200202003</v>
      </c>
      <c r="H1580">
        <v>3</v>
      </c>
      <c r="I1580" s="1" t="s">
        <v>17390</v>
      </c>
      <c r="J1580" s="1" t="s">
        <v>17391</v>
      </c>
      <c r="K1580" s="1" t="s">
        <v>17392</v>
      </c>
      <c r="L1580" s="1" t="s">
        <v>17393</v>
      </c>
      <c r="M1580" s="1" t="s">
        <v>17394</v>
      </c>
      <c r="N1580" s="1">
        <f>+Categorias[[#This Row],[Id_producto]]</f>
        <v>200202</v>
      </c>
      <c r="O1580" s="1">
        <f>+Categorias[[#This Row],[Id_categoría]]</f>
        <v>200202003</v>
      </c>
    </row>
    <row r="1581" spans="1:15" hidden="1" x14ac:dyDescent="0.3">
      <c r="A1581">
        <v>20</v>
      </c>
      <c r="B1581" s="1" t="s">
        <v>12779</v>
      </c>
      <c r="C1581">
        <v>2002</v>
      </c>
      <c r="D1581" s="1" t="s">
        <v>12780</v>
      </c>
      <c r="E1581">
        <v>200203</v>
      </c>
      <c r="F1581" s="1" t="s">
        <v>12817</v>
      </c>
      <c r="G1581">
        <v>200203003</v>
      </c>
      <c r="H1581">
        <v>3</v>
      </c>
      <c r="I1581" s="1" t="s">
        <v>17395</v>
      </c>
      <c r="J1581" s="1" t="s">
        <v>17396</v>
      </c>
      <c r="K1581" s="1" t="s">
        <v>17397</v>
      </c>
      <c r="L1581" s="1" t="s">
        <v>17398</v>
      </c>
      <c r="M1581" s="1" t="s">
        <v>17399</v>
      </c>
      <c r="N1581" s="1">
        <f>+Categorias[[#This Row],[Id_producto]]</f>
        <v>200203</v>
      </c>
      <c r="O1581" s="1">
        <f>+Categorias[[#This Row],[Id_categoría]]</f>
        <v>200203003</v>
      </c>
    </row>
    <row r="1582" spans="1:15" hidden="1" x14ac:dyDescent="0.3">
      <c r="A1582">
        <v>20</v>
      </c>
      <c r="B1582" s="1" t="s">
        <v>12779</v>
      </c>
      <c r="C1582">
        <v>2003</v>
      </c>
      <c r="D1582" s="1" t="s">
        <v>12928</v>
      </c>
      <c r="E1582">
        <v>200301</v>
      </c>
      <c r="F1582" s="1" t="s">
        <v>12929</v>
      </c>
      <c r="G1582">
        <v>200301003</v>
      </c>
      <c r="H1582">
        <v>3</v>
      </c>
      <c r="I1582" s="1" t="s">
        <v>17400</v>
      </c>
      <c r="J1582" s="1" t="s">
        <v>17401</v>
      </c>
      <c r="K1582" s="1" t="s">
        <v>17402</v>
      </c>
      <c r="L1582" s="1" t="s">
        <v>17403</v>
      </c>
      <c r="M1582" s="1" t="s">
        <v>17404</v>
      </c>
      <c r="N1582" s="1">
        <f>+Categorias[[#This Row],[Id_producto]]</f>
        <v>200301</v>
      </c>
      <c r="O1582" s="1">
        <f>+Categorias[[#This Row],[Id_categoría]]</f>
        <v>200301003</v>
      </c>
    </row>
    <row r="1583" spans="1:15" hidden="1" x14ac:dyDescent="0.3">
      <c r="A1583">
        <v>20</v>
      </c>
      <c r="B1583" s="1" t="s">
        <v>12779</v>
      </c>
      <c r="C1583">
        <v>2003</v>
      </c>
      <c r="D1583" s="1" t="s">
        <v>12928</v>
      </c>
      <c r="E1583">
        <v>200302</v>
      </c>
      <c r="F1583" s="1" t="s">
        <v>12985</v>
      </c>
      <c r="G1583">
        <v>200302003</v>
      </c>
      <c r="H1583">
        <v>3</v>
      </c>
      <c r="I1583" s="1" t="s">
        <v>17405</v>
      </c>
      <c r="J1583" s="1" t="s">
        <v>17406</v>
      </c>
      <c r="K1583" s="1" t="s">
        <v>17407</v>
      </c>
      <c r="L1583" s="1" t="s">
        <v>17408</v>
      </c>
      <c r="M1583" s="1" t="s">
        <v>17409</v>
      </c>
      <c r="N1583" s="1">
        <f>+Categorias[[#This Row],[Id_producto]]</f>
        <v>200302</v>
      </c>
      <c r="O1583" s="1">
        <f>+Categorias[[#This Row],[Id_categoría]]</f>
        <v>200302003</v>
      </c>
    </row>
    <row r="1584" spans="1:15" hidden="1" x14ac:dyDescent="0.3">
      <c r="A1584">
        <v>20</v>
      </c>
      <c r="B1584" s="1" t="s">
        <v>12779</v>
      </c>
      <c r="C1584">
        <v>2003</v>
      </c>
      <c r="D1584" s="1" t="s">
        <v>12928</v>
      </c>
      <c r="E1584">
        <v>200303</v>
      </c>
      <c r="F1584" s="1" t="s">
        <v>13001</v>
      </c>
      <c r="G1584">
        <v>200303003</v>
      </c>
      <c r="H1584">
        <v>3</v>
      </c>
      <c r="I1584" s="1" t="s">
        <v>17410</v>
      </c>
      <c r="J1584" s="1" t="s">
        <v>17411</v>
      </c>
      <c r="K1584" s="1" t="s">
        <v>17412</v>
      </c>
      <c r="L1584" s="1" t="s">
        <v>17413</v>
      </c>
      <c r="M1584" s="1" t="s">
        <v>17414</v>
      </c>
      <c r="N1584" s="1">
        <f>+Categorias[[#This Row],[Id_producto]]</f>
        <v>200303</v>
      </c>
      <c r="O1584" s="1">
        <f>+Categorias[[#This Row],[Id_categoría]]</f>
        <v>200303003</v>
      </c>
    </row>
    <row r="1585" spans="1:15" hidden="1" x14ac:dyDescent="0.3">
      <c r="A1585">
        <v>20</v>
      </c>
      <c r="B1585" s="1" t="s">
        <v>12779</v>
      </c>
      <c r="C1585">
        <v>2004</v>
      </c>
      <c r="D1585" s="1" t="s">
        <v>13022</v>
      </c>
      <c r="E1585">
        <v>200401</v>
      </c>
      <c r="F1585" s="1" t="s">
        <v>13073</v>
      </c>
      <c r="G1585">
        <v>200401003</v>
      </c>
      <c r="H1585">
        <v>3</v>
      </c>
      <c r="I1585" s="1" t="s">
        <v>17415</v>
      </c>
      <c r="J1585" s="1" t="s">
        <v>17416</v>
      </c>
      <c r="K1585" s="1" t="s">
        <v>17417</v>
      </c>
      <c r="L1585" s="1" t="s">
        <v>17418</v>
      </c>
      <c r="M1585" s="1" t="s">
        <v>17419</v>
      </c>
      <c r="N1585" s="1">
        <f>+Categorias[[#This Row],[Id_producto]]</f>
        <v>200401</v>
      </c>
      <c r="O1585" s="1">
        <f>+Categorias[[#This Row],[Id_categoría]]</f>
        <v>200401003</v>
      </c>
    </row>
    <row r="1586" spans="1:15" hidden="1" x14ac:dyDescent="0.3">
      <c r="A1586">
        <v>20</v>
      </c>
      <c r="B1586" s="1" t="s">
        <v>12779</v>
      </c>
      <c r="C1586">
        <v>2004</v>
      </c>
      <c r="D1586" s="1" t="s">
        <v>13022</v>
      </c>
      <c r="E1586">
        <v>200402</v>
      </c>
      <c r="F1586" s="1" t="s">
        <v>13023</v>
      </c>
      <c r="G1586">
        <v>200402003</v>
      </c>
      <c r="H1586">
        <v>3</v>
      </c>
      <c r="I1586" s="1" t="s">
        <v>17420</v>
      </c>
      <c r="J1586" s="1" t="s">
        <v>17421</v>
      </c>
      <c r="K1586" s="1" t="s">
        <v>17422</v>
      </c>
      <c r="L1586" s="1" t="s">
        <v>17423</v>
      </c>
      <c r="M1586" s="1" t="s">
        <v>17424</v>
      </c>
      <c r="N1586" s="1">
        <f>+Categorias[[#This Row],[Id_producto]]</f>
        <v>200402</v>
      </c>
      <c r="O1586" s="1">
        <f>+Categorias[[#This Row],[Id_categoría]]</f>
        <v>200402003</v>
      </c>
    </row>
    <row r="1587" spans="1:15" hidden="1" x14ac:dyDescent="0.3">
      <c r="A1587">
        <v>20</v>
      </c>
      <c r="B1587" s="1" t="s">
        <v>12779</v>
      </c>
      <c r="C1587">
        <v>2005</v>
      </c>
      <c r="D1587" s="1" t="s">
        <v>13072</v>
      </c>
      <c r="E1587">
        <v>200501</v>
      </c>
      <c r="F1587" s="1" t="s">
        <v>13073</v>
      </c>
      <c r="G1587">
        <v>200501003</v>
      </c>
      <c r="H1587">
        <v>3</v>
      </c>
      <c r="I1587" s="1" t="s">
        <v>17425</v>
      </c>
      <c r="J1587" s="1" t="s">
        <v>17426</v>
      </c>
      <c r="K1587" s="1" t="s">
        <v>17427</v>
      </c>
      <c r="L1587" s="1" t="s">
        <v>17428</v>
      </c>
      <c r="M1587" s="1" t="s">
        <v>17429</v>
      </c>
      <c r="N1587" s="1">
        <f>+Categorias[[#This Row],[Id_producto]]</f>
        <v>200501</v>
      </c>
      <c r="O1587" s="1">
        <f>+Categorias[[#This Row],[Id_categoría]]</f>
        <v>200501003</v>
      </c>
    </row>
    <row r="1588" spans="1:15" hidden="1" x14ac:dyDescent="0.3">
      <c r="A1588">
        <v>20</v>
      </c>
      <c r="B1588" s="1" t="s">
        <v>12779</v>
      </c>
      <c r="C1588">
        <v>2006</v>
      </c>
      <c r="D1588" s="1" t="s">
        <v>13189</v>
      </c>
      <c r="E1588">
        <v>200601</v>
      </c>
      <c r="F1588" s="1" t="s">
        <v>13190</v>
      </c>
      <c r="G1588">
        <v>200601003</v>
      </c>
      <c r="H1588">
        <v>3</v>
      </c>
      <c r="I1588" s="1" t="s">
        <v>17430</v>
      </c>
      <c r="J1588" s="1" t="s">
        <v>17431</v>
      </c>
      <c r="K1588" s="1" t="s">
        <v>17432</v>
      </c>
      <c r="L1588" s="1" t="s">
        <v>17433</v>
      </c>
      <c r="M1588" s="1" t="s">
        <v>17434</v>
      </c>
      <c r="N1588" s="1">
        <f>+Categorias[[#This Row],[Id_producto]]</f>
        <v>200601</v>
      </c>
      <c r="O1588" s="1">
        <f>+Categorias[[#This Row],[Id_categoría]]</f>
        <v>200601003</v>
      </c>
    </row>
    <row r="1589" spans="1:15" hidden="1" x14ac:dyDescent="0.3">
      <c r="A1589">
        <v>20</v>
      </c>
      <c r="B1589" s="1" t="s">
        <v>12779</v>
      </c>
      <c r="C1589">
        <v>2007</v>
      </c>
      <c r="D1589" s="1" t="s">
        <v>13226</v>
      </c>
      <c r="E1589">
        <v>200701</v>
      </c>
      <c r="F1589" s="1" t="s">
        <v>13227</v>
      </c>
      <c r="G1589">
        <v>200701003</v>
      </c>
      <c r="H1589">
        <v>3</v>
      </c>
      <c r="I1589" s="1" t="s">
        <v>17435</v>
      </c>
      <c r="J1589" s="1" t="s">
        <v>17436</v>
      </c>
      <c r="K1589" s="1" t="s">
        <v>17437</v>
      </c>
      <c r="L1589" s="1" t="s">
        <v>17438</v>
      </c>
      <c r="M1589" s="1" t="s">
        <v>17439</v>
      </c>
      <c r="N1589" s="1">
        <f>+Categorias[[#This Row],[Id_producto]]</f>
        <v>200701</v>
      </c>
      <c r="O1589" s="1">
        <f>+Categorias[[#This Row],[Id_categoría]]</f>
        <v>200701003</v>
      </c>
    </row>
    <row r="1590" spans="1:15" hidden="1" x14ac:dyDescent="0.3">
      <c r="A1590">
        <v>20</v>
      </c>
      <c r="B1590" s="1" t="s">
        <v>12779</v>
      </c>
      <c r="C1590">
        <v>2007</v>
      </c>
      <c r="D1590" s="1" t="s">
        <v>13226</v>
      </c>
      <c r="E1590">
        <v>200702</v>
      </c>
      <c r="F1590" s="1" t="s">
        <v>13353</v>
      </c>
      <c r="G1590">
        <v>200702003</v>
      </c>
      <c r="H1590">
        <v>3</v>
      </c>
      <c r="I1590" s="1" t="s">
        <v>17440</v>
      </c>
      <c r="J1590" s="1" t="s">
        <v>17441</v>
      </c>
      <c r="K1590" s="1" t="s">
        <v>17442</v>
      </c>
      <c r="L1590" s="1" t="s">
        <v>17443</v>
      </c>
      <c r="M1590" s="1" t="s">
        <v>17444</v>
      </c>
      <c r="N1590" s="1">
        <f>+Categorias[[#This Row],[Id_producto]]</f>
        <v>200702</v>
      </c>
      <c r="O1590" s="1">
        <f>+Categorias[[#This Row],[Id_categoría]]</f>
        <v>200702003</v>
      </c>
    </row>
    <row r="1591" spans="1:15" hidden="1" x14ac:dyDescent="0.3">
      <c r="A1591">
        <v>20</v>
      </c>
      <c r="B1591" s="1" t="s">
        <v>12779</v>
      </c>
      <c r="C1591">
        <v>2007</v>
      </c>
      <c r="D1591" s="1" t="s">
        <v>13226</v>
      </c>
      <c r="E1591">
        <v>200703</v>
      </c>
      <c r="F1591" s="1" t="s">
        <v>13364</v>
      </c>
      <c r="G1591">
        <v>200703003</v>
      </c>
      <c r="H1591">
        <v>3</v>
      </c>
      <c r="I1591" s="1" t="s">
        <v>17445</v>
      </c>
      <c r="J1591" s="1" t="s">
        <v>17446</v>
      </c>
      <c r="K1591" s="1" t="s">
        <v>17447</v>
      </c>
      <c r="L1591" s="1" t="s">
        <v>17448</v>
      </c>
      <c r="M1591" s="1" t="s">
        <v>17449</v>
      </c>
      <c r="N1591" s="1">
        <f>+Categorias[[#This Row],[Id_producto]]</f>
        <v>200703</v>
      </c>
      <c r="O1591" s="1">
        <f>+Categorias[[#This Row],[Id_categoría]]</f>
        <v>200703003</v>
      </c>
    </row>
    <row r="1592" spans="1:15" hidden="1" x14ac:dyDescent="0.3">
      <c r="A1592">
        <v>20</v>
      </c>
      <c r="B1592" s="1" t="s">
        <v>12779</v>
      </c>
      <c r="C1592">
        <v>2007</v>
      </c>
      <c r="D1592" s="1" t="s">
        <v>13226</v>
      </c>
      <c r="E1592">
        <v>200704</v>
      </c>
      <c r="F1592" s="1" t="s">
        <v>13380</v>
      </c>
      <c r="G1592">
        <v>200704003</v>
      </c>
      <c r="H1592">
        <v>3</v>
      </c>
      <c r="I1592" s="1" t="s">
        <v>17450</v>
      </c>
      <c r="J1592" s="1" t="s">
        <v>17451</v>
      </c>
      <c r="K1592" s="1" t="s">
        <v>17452</v>
      </c>
      <c r="L1592" s="1" t="s">
        <v>17453</v>
      </c>
      <c r="M1592" s="1" t="s">
        <v>17454</v>
      </c>
      <c r="N1592" s="1">
        <f>+Categorias[[#This Row],[Id_producto]]</f>
        <v>200704</v>
      </c>
      <c r="O1592" s="1">
        <f>+Categorias[[#This Row],[Id_categoría]]</f>
        <v>200704003</v>
      </c>
    </row>
    <row r="1593" spans="1:15" hidden="1" x14ac:dyDescent="0.3">
      <c r="A1593">
        <v>20</v>
      </c>
      <c r="B1593" s="1" t="s">
        <v>12779</v>
      </c>
      <c r="C1593">
        <v>2001</v>
      </c>
      <c r="D1593" s="1" t="s">
        <v>16535</v>
      </c>
      <c r="E1593">
        <v>200101</v>
      </c>
      <c r="F1593" s="1" t="s">
        <v>16536</v>
      </c>
      <c r="G1593">
        <v>200101002</v>
      </c>
      <c r="H1593">
        <v>2</v>
      </c>
      <c r="I1593" s="1" t="s">
        <v>17967</v>
      </c>
      <c r="J1593" s="1" t="s">
        <v>17968</v>
      </c>
      <c r="K1593" s="1" t="s">
        <v>17969</v>
      </c>
      <c r="L1593" s="1" t="s">
        <v>17970</v>
      </c>
      <c r="M1593" s="1" t="s">
        <v>17971</v>
      </c>
      <c r="N1593" s="1">
        <f>+Categorias[[#This Row],[Id_producto]]</f>
        <v>200101</v>
      </c>
      <c r="O1593" s="1">
        <f>+Categorias[[#This Row],[Id_categoría]]</f>
        <v>200101002</v>
      </c>
    </row>
    <row r="1594" spans="1:15" hidden="1" x14ac:dyDescent="0.3">
      <c r="A1594">
        <v>20</v>
      </c>
      <c r="B1594" s="1" t="s">
        <v>12779</v>
      </c>
      <c r="C1594">
        <v>2001</v>
      </c>
      <c r="D1594" s="1" t="s">
        <v>16535</v>
      </c>
      <c r="E1594">
        <v>200102</v>
      </c>
      <c r="F1594" s="1" t="s">
        <v>16542</v>
      </c>
      <c r="G1594">
        <v>200102002</v>
      </c>
      <c r="H1594">
        <v>2</v>
      </c>
      <c r="I1594" s="1" t="s">
        <v>17972</v>
      </c>
      <c r="J1594" s="1" t="s">
        <v>17973</v>
      </c>
      <c r="K1594" s="1" t="s">
        <v>17974</v>
      </c>
      <c r="L1594" s="1" t="s">
        <v>17975</v>
      </c>
      <c r="M1594" s="1" t="s">
        <v>17976</v>
      </c>
      <c r="N1594" s="1">
        <f>+Categorias[[#This Row],[Id_producto]]</f>
        <v>200102</v>
      </c>
      <c r="O1594" s="1">
        <f>+Categorias[[#This Row],[Id_categoría]]</f>
        <v>200102002</v>
      </c>
    </row>
    <row r="1595" spans="1:15" hidden="1" x14ac:dyDescent="0.3">
      <c r="A1595">
        <v>20</v>
      </c>
      <c r="B1595" s="1" t="s">
        <v>12779</v>
      </c>
      <c r="C1595">
        <v>2001</v>
      </c>
      <c r="D1595" s="1" t="s">
        <v>16535</v>
      </c>
      <c r="E1595">
        <v>200103</v>
      </c>
      <c r="F1595" s="1" t="s">
        <v>16548</v>
      </c>
      <c r="G1595">
        <v>200103002</v>
      </c>
      <c r="H1595">
        <v>2</v>
      </c>
      <c r="I1595" s="1" t="s">
        <v>17977</v>
      </c>
      <c r="J1595" s="1" t="s">
        <v>17978</v>
      </c>
      <c r="K1595" s="1" t="s">
        <v>17979</v>
      </c>
      <c r="L1595" s="1" t="s">
        <v>17980</v>
      </c>
      <c r="M1595" s="1" t="s">
        <v>17981</v>
      </c>
      <c r="N1595" s="1">
        <f>+Categorias[[#This Row],[Id_producto]]</f>
        <v>200103</v>
      </c>
      <c r="O1595" s="1">
        <f>+Categorias[[#This Row],[Id_categoría]]</f>
        <v>200103002</v>
      </c>
    </row>
    <row r="1596" spans="1:15" hidden="1" x14ac:dyDescent="0.3">
      <c r="A1596">
        <v>20</v>
      </c>
      <c r="B1596" s="1" t="s">
        <v>12779</v>
      </c>
      <c r="C1596">
        <v>2001</v>
      </c>
      <c r="D1596" s="1" t="s">
        <v>16535</v>
      </c>
      <c r="E1596">
        <v>200104</v>
      </c>
      <c r="F1596" s="1" t="s">
        <v>16554</v>
      </c>
      <c r="G1596">
        <v>200104002</v>
      </c>
      <c r="H1596">
        <v>2</v>
      </c>
      <c r="I1596" s="1" t="s">
        <v>17982</v>
      </c>
      <c r="J1596" s="1" t="s">
        <v>17983</v>
      </c>
      <c r="K1596" s="1" t="s">
        <v>17984</v>
      </c>
      <c r="L1596" s="1" t="s">
        <v>17985</v>
      </c>
      <c r="M1596" s="1" t="s">
        <v>17986</v>
      </c>
      <c r="N1596" s="1">
        <f>+Categorias[[#This Row],[Id_producto]]</f>
        <v>200104</v>
      </c>
      <c r="O1596" s="1">
        <f>+Categorias[[#This Row],[Id_categoría]]</f>
        <v>200104002</v>
      </c>
    </row>
    <row r="1597" spans="1:15" hidden="1" x14ac:dyDescent="0.3">
      <c r="A1597">
        <v>20</v>
      </c>
      <c r="B1597" s="1" t="s">
        <v>12779</v>
      </c>
      <c r="C1597">
        <v>2001</v>
      </c>
      <c r="D1597" s="1" t="s">
        <v>16535</v>
      </c>
      <c r="E1597">
        <v>200105</v>
      </c>
      <c r="F1597" s="1" t="s">
        <v>16560</v>
      </c>
      <c r="G1597">
        <v>200105002</v>
      </c>
      <c r="H1597">
        <v>2</v>
      </c>
      <c r="I1597" s="1" t="s">
        <v>17987</v>
      </c>
      <c r="J1597" s="1" t="s">
        <v>17988</v>
      </c>
      <c r="K1597" s="1" t="s">
        <v>17989</v>
      </c>
      <c r="L1597" s="1" t="s">
        <v>17990</v>
      </c>
      <c r="M1597" s="1" t="s">
        <v>17991</v>
      </c>
      <c r="N1597" s="1">
        <f>+Categorias[[#This Row],[Id_producto]]</f>
        <v>200105</v>
      </c>
      <c r="O1597" s="1">
        <f>+Categorias[[#This Row],[Id_categoría]]</f>
        <v>200105002</v>
      </c>
    </row>
    <row r="1598" spans="1:15" hidden="1" x14ac:dyDescent="0.3">
      <c r="A1598">
        <v>20</v>
      </c>
      <c r="B1598" s="1" t="s">
        <v>12779</v>
      </c>
      <c r="C1598">
        <v>2001</v>
      </c>
      <c r="D1598" s="1" t="s">
        <v>16535</v>
      </c>
      <c r="E1598">
        <v>200106</v>
      </c>
      <c r="F1598" s="1" t="s">
        <v>16566</v>
      </c>
      <c r="G1598">
        <v>200106002</v>
      </c>
      <c r="H1598">
        <v>2</v>
      </c>
      <c r="I1598" s="1" t="s">
        <v>17992</v>
      </c>
      <c r="J1598" s="1" t="s">
        <v>17993</v>
      </c>
      <c r="K1598" s="1" t="s">
        <v>17994</v>
      </c>
      <c r="L1598" s="1" t="s">
        <v>17995</v>
      </c>
      <c r="M1598" s="1" t="s">
        <v>17996</v>
      </c>
      <c r="N1598" s="1">
        <f>+Categorias[[#This Row],[Id_producto]]</f>
        <v>200106</v>
      </c>
      <c r="O1598" s="1">
        <f>+Categorias[[#This Row],[Id_categoría]]</f>
        <v>200106002</v>
      </c>
    </row>
    <row r="1599" spans="1:15" hidden="1" x14ac:dyDescent="0.3">
      <c r="A1599">
        <v>20</v>
      </c>
      <c r="B1599" s="1" t="s">
        <v>12779</v>
      </c>
      <c r="C1599">
        <v>2001</v>
      </c>
      <c r="D1599" s="1" t="s">
        <v>16535</v>
      </c>
      <c r="E1599">
        <v>200107</v>
      </c>
      <c r="F1599" s="1" t="s">
        <v>16572</v>
      </c>
      <c r="G1599">
        <v>200107002</v>
      </c>
      <c r="H1599">
        <v>2</v>
      </c>
      <c r="I1599" s="1" t="s">
        <v>17997</v>
      </c>
      <c r="J1599" s="1" t="s">
        <v>17998</v>
      </c>
      <c r="K1599" s="1" t="s">
        <v>17999</v>
      </c>
      <c r="L1599" s="1" t="s">
        <v>18000</v>
      </c>
      <c r="M1599" s="1" t="s">
        <v>18001</v>
      </c>
      <c r="N1599" s="1">
        <f>+Categorias[[#This Row],[Id_producto]]</f>
        <v>200107</v>
      </c>
      <c r="O1599" s="1">
        <f>+Categorias[[#This Row],[Id_categoría]]</f>
        <v>200107002</v>
      </c>
    </row>
    <row r="1600" spans="1:15" hidden="1" x14ac:dyDescent="0.3">
      <c r="A1600">
        <v>20</v>
      </c>
      <c r="B1600" s="1" t="s">
        <v>12779</v>
      </c>
      <c r="C1600">
        <v>2001</v>
      </c>
      <c r="D1600" s="1" t="s">
        <v>16535</v>
      </c>
      <c r="E1600">
        <v>200108</v>
      </c>
      <c r="F1600" s="1" t="s">
        <v>16578</v>
      </c>
      <c r="G1600">
        <v>200108002</v>
      </c>
      <c r="H1600">
        <v>2</v>
      </c>
      <c r="I1600" s="1" t="s">
        <v>18002</v>
      </c>
      <c r="J1600" s="1" t="s">
        <v>18003</v>
      </c>
      <c r="K1600" s="1" t="s">
        <v>18004</v>
      </c>
      <c r="L1600" s="1" t="s">
        <v>18005</v>
      </c>
      <c r="M1600" s="1" t="s">
        <v>18006</v>
      </c>
      <c r="N1600" s="1">
        <f>+Categorias[[#This Row],[Id_producto]]</f>
        <v>200108</v>
      </c>
      <c r="O1600" s="1">
        <f>+Categorias[[#This Row],[Id_categoría]]</f>
        <v>200108002</v>
      </c>
    </row>
    <row r="1601" spans="1:15" hidden="1" x14ac:dyDescent="0.3">
      <c r="A1601">
        <v>20</v>
      </c>
      <c r="B1601" s="1" t="s">
        <v>12779</v>
      </c>
      <c r="C1601">
        <v>2001</v>
      </c>
      <c r="D1601" s="1" t="s">
        <v>16535</v>
      </c>
      <c r="E1601">
        <v>200109</v>
      </c>
      <c r="F1601" s="1" t="s">
        <v>16584</v>
      </c>
      <c r="G1601">
        <v>200109002</v>
      </c>
      <c r="H1601">
        <v>2</v>
      </c>
      <c r="I1601" s="1" t="s">
        <v>18007</v>
      </c>
      <c r="J1601" s="1" t="s">
        <v>18008</v>
      </c>
      <c r="K1601" s="1" t="s">
        <v>18009</v>
      </c>
      <c r="L1601" s="1" t="s">
        <v>18010</v>
      </c>
      <c r="M1601" s="1" t="s">
        <v>18011</v>
      </c>
      <c r="N1601" s="1">
        <f>+Categorias[[#This Row],[Id_producto]]</f>
        <v>200109</v>
      </c>
      <c r="O1601" s="1">
        <f>+Categorias[[#This Row],[Id_categoría]]</f>
        <v>200109002</v>
      </c>
    </row>
    <row r="1602" spans="1:15" hidden="1" x14ac:dyDescent="0.3">
      <c r="A1602">
        <v>20</v>
      </c>
      <c r="B1602" s="1" t="s">
        <v>12779</v>
      </c>
      <c r="C1602">
        <v>2001</v>
      </c>
      <c r="D1602" s="1" t="s">
        <v>16535</v>
      </c>
      <c r="E1602">
        <v>200110</v>
      </c>
      <c r="F1602" s="1" t="s">
        <v>16590</v>
      </c>
      <c r="G1602">
        <v>200110002</v>
      </c>
      <c r="H1602">
        <v>2</v>
      </c>
      <c r="I1602" s="1" t="s">
        <v>18012</v>
      </c>
      <c r="J1602" s="1" t="s">
        <v>18013</v>
      </c>
      <c r="K1602" s="1" t="s">
        <v>18014</v>
      </c>
      <c r="L1602" s="1" t="s">
        <v>18015</v>
      </c>
      <c r="M1602" s="1" t="s">
        <v>18016</v>
      </c>
      <c r="N1602" s="1">
        <f>+Categorias[[#This Row],[Id_producto]]</f>
        <v>200110</v>
      </c>
      <c r="O1602" s="1">
        <f>+Categorias[[#This Row],[Id_categoría]]</f>
        <v>200110002</v>
      </c>
    </row>
    <row r="1603" spans="1:15" hidden="1" x14ac:dyDescent="0.3">
      <c r="A1603">
        <v>20</v>
      </c>
      <c r="B1603" s="1" t="s">
        <v>12779</v>
      </c>
      <c r="C1603">
        <v>2001</v>
      </c>
      <c r="D1603" s="1" t="s">
        <v>16535</v>
      </c>
      <c r="E1603">
        <v>200111</v>
      </c>
      <c r="F1603" s="1" t="s">
        <v>16596</v>
      </c>
      <c r="G1603">
        <v>200111002</v>
      </c>
      <c r="H1603">
        <v>2</v>
      </c>
      <c r="I1603" s="1" t="s">
        <v>18017</v>
      </c>
      <c r="J1603" s="1" t="s">
        <v>18018</v>
      </c>
      <c r="K1603" s="1" t="s">
        <v>18019</v>
      </c>
      <c r="L1603" s="1" t="s">
        <v>18020</v>
      </c>
      <c r="M1603" s="1" t="s">
        <v>18021</v>
      </c>
      <c r="N1603" s="1">
        <f>+Categorias[[#This Row],[Id_producto]]</f>
        <v>200111</v>
      </c>
      <c r="O1603" s="1">
        <f>+Categorias[[#This Row],[Id_categoría]]</f>
        <v>200111002</v>
      </c>
    </row>
    <row r="1604" spans="1:15" hidden="1" x14ac:dyDescent="0.3">
      <c r="A1604">
        <v>20</v>
      </c>
      <c r="B1604" s="1" t="s">
        <v>12779</v>
      </c>
      <c r="C1604">
        <v>2001</v>
      </c>
      <c r="D1604" s="1" t="s">
        <v>16535</v>
      </c>
      <c r="E1604">
        <v>200112</v>
      </c>
      <c r="F1604" s="1" t="s">
        <v>16602</v>
      </c>
      <c r="G1604">
        <v>200112002</v>
      </c>
      <c r="H1604">
        <v>2</v>
      </c>
      <c r="I1604" s="1" t="s">
        <v>18022</v>
      </c>
      <c r="J1604" s="1" t="s">
        <v>18023</v>
      </c>
      <c r="K1604" s="1" t="s">
        <v>18024</v>
      </c>
      <c r="L1604" s="1" t="s">
        <v>18025</v>
      </c>
      <c r="M1604" s="1" t="s">
        <v>18026</v>
      </c>
      <c r="N1604" s="1">
        <f>+Categorias[[#This Row],[Id_producto]]</f>
        <v>200112</v>
      </c>
      <c r="O1604" s="1">
        <f>+Categorias[[#This Row],[Id_categoría]]</f>
        <v>200112002</v>
      </c>
    </row>
    <row r="1605" spans="1:15" hidden="1" x14ac:dyDescent="0.3">
      <c r="A1605">
        <v>20</v>
      </c>
      <c r="B1605" s="1" t="s">
        <v>12779</v>
      </c>
      <c r="C1605">
        <v>2001</v>
      </c>
      <c r="D1605" s="1" t="s">
        <v>16535</v>
      </c>
      <c r="E1605">
        <v>200113</v>
      </c>
      <c r="F1605" s="1" t="s">
        <v>16608</v>
      </c>
      <c r="G1605">
        <v>200113002</v>
      </c>
      <c r="H1605">
        <v>2</v>
      </c>
      <c r="I1605" s="1" t="s">
        <v>18027</v>
      </c>
      <c r="J1605" s="1" t="s">
        <v>18028</v>
      </c>
      <c r="K1605" s="1" t="s">
        <v>18029</v>
      </c>
      <c r="L1605" s="1" t="s">
        <v>18030</v>
      </c>
      <c r="M1605" s="1" t="s">
        <v>18031</v>
      </c>
      <c r="N1605" s="1">
        <f>+Categorias[[#This Row],[Id_producto]]</f>
        <v>200113</v>
      </c>
      <c r="O1605" s="1">
        <f>+Categorias[[#This Row],[Id_categoría]]</f>
        <v>200113002</v>
      </c>
    </row>
    <row r="1606" spans="1:15" hidden="1" x14ac:dyDescent="0.3">
      <c r="A1606">
        <v>20</v>
      </c>
      <c r="B1606" s="1" t="s">
        <v>12779</v>
      </c>
      <c r="C1606">
        <v>2001</v>
      </c>
      <c r="D1606" s="1" t="s">
        <v>16535</v>
      </c>
      <c r="E1606">
        <v>200114</v>
      </c>
      <c r="F1606" s="1" t="s">
        <v>16614</v>
      </c>
      <c r="G1606">
        <v>200114002</v>
      </c>
      <c r="H1606">
        <v>2</v>
      </c>
      <c r="I1606" s="1" t="s">
        <v>18032</v>
      </c>
      <c r="J1606" s="1" t="s">
        <v>18033</v>
      </c>
      <c r="K1606" s="1" t="s">
        <v>18034</v>
      </c>
      <c r="L1606" s="1" t="s">
        <v>18035</v>
      </c>
      <c r="M1606" s="1" t="s">
        <v>18036</v>
      </c>
      <c r="N1606" s="1">
        <f>+Categorias[[#This Row],[Id_producto]]</f>
        <v>200114</v>
      </c>
      <c r="O1606" s="1">
        <f>+Categorias[[#This Row],[Id_categoría]]</f>
        <v>200114002</v>
      </c>
    </row>
    <row r="1607" spans="1:15" hidden="1" x14ac:dyDescent="0.3">
      <c r="A1607">
        <v>20</v>
      </c>
      <c r="B1607" s="1" t="s">
        <v>12779</v>
      </c>
      <c r="C1607">
        <v>2001</v>
      </c>
      <c r="D1607" s="1" t="s">
        <v>16535</v>
      </c>
      <c r="E1607">
        <v>200115</v>
      </c>
      <c r="F1607" s="1" t="s">
        <v>16620</v>
      </c>
      <c r="G1607">
        <v>200115002</v>
      </c>
      <c r="H1607">
        <v>2</v>
      </c>
      <c r="I1607" s="1" t="s">
        <v>18037</v>
      </c>
      <c r="J1607" s="1" t="s">
        <v>18038</v>
      </c>
      <c r="K1607" s="1" t="s">
        <v>18039</v>
      </c>
      <c r="L1607" s="1" t="s">
        <v>18040</v>
      </c>
      <c r="M1607" s="1" t="s">
        <v>18041</v>
      </c>
      <c r="N1607" s="1">
        <f>+Categorias[[#This Row],[Id_producto]]</f>
        <v>200115</v>
      </c>
      <c r="O1607" s="1">
        <f>+Categorias[[#This Row],[Id_categoría]]</f>
        <v>200115002</v>
      </c>
    </row>
    <row r="1608" spans="1:15" hidden="1" x14ac:dyDescent="0.3">
      <c r="A1608">
        <v>20</v>
      </c>
      <c r="B1608" s="1" t="s">
        <v>12779</v>
      </c>
      <c r="C1608">
        <v>2001</v>
      </c>
      <c r="D1608" s="1" t="s">
        <v>16535</v>
      </c>
      <c r="E1608">
        <v>200116</v>
      </c>
      <c r="F1608" s="1" t="s">
        <v>16626</v>
      </c>
      <c r="G1608">
        <v>200116002</v>
      </c>
      <c r="H1608">
        <v>2</v>
      </c>
      <c r="I1608" s="1" t="s">
        <v>18042</v>
      </c>
      <c r="J1608" s="1" t="s">
        <v>18043</v>
      </c>
      <c r="K1608" s="1" t="s">
        <v>18044</v>
      </c>
      <c r="L1608" s="1" t="s">
        <v>18045</v>
      </c>
      <c r="M1608" s="1" t="s">
        <v>18046</v>
      </c>
      <c r="N1608" s="1">
        <f>+Categorias[[#This Row],[Id_producto]]</f>
        <v>200116</v>
      </c>
      <c r="O1608" s="1">
        <f>+Categorias[[#This Row],[Id_categoría]]</f>
        <v>200116002</v>
      </c>
    </row>
    <row r="1609" spans="1:15" hidden="1" x14ac:dyDescent="0.3">
      <c r="A1609">
        <v>20</v>
      </c>
      <c r="B1609" s="1" t="s">
        <v>12779</v>
      </c>
      <c r="C1609">
        <v>2001</v>
      </c>
      <c r="D1609" s="1" t="s">
        <v>16535</v>
      </c>
      <c r="E1609">
        <v>200117</v>
      </c>
      <c r="F1609" s="1" t="s">
        <v>16632</v>
      </c>
      <c r="G1609">
        <v>200117002</v>
      </c>
      <c r="H1609">
        <v>2</v>
      </c>
      <c r="I1609" s="1" t="s">
        <v>18047</v>
      </c>
      <c r="J1609" s="1" t="s">
        <v>18048</v>
      </c>
      <c r="K1609" s="1" t="s">
        <v>18049</v>
      </c>
      <c r="L1609" s="1" t="s">
        <v>18050</v>
      </c>
      <c r="M1609" s="1" t="s">
        <v>18051</v>
      </c>
      <c r="N1609" s="1">
        <f>+Categorias[[#This Row],[Id_producto]]</f>
        <v>200117</v>
      </c>
      <c r="O1609" s="1">
        <f>+Categorias[[#This Row],[Id_categoría]]</f>
        <v>200117002</v>
      </c>
    </row>
    <row r="1610" spans="1:15" hidden="1" x14ac:dyDescent="0.3">
      <c r="A1610">
        <v>20</v>
      </c>
      <c r="B1610" s="1" t="s">
        <v>12779</v>
      </c>
      <c r="C1610">
        <v>2001</v>
      </c>
      <c r="D1610" s="1" t="s">
        <v>16535</v>
      </c>
      <c r="E1610">
        <v>200118</v>
      </c>
      <c r="F1610" s="1" t="s">
        <v>16638</v>
      </c>
      <c r="G1610">
        <v>200118002</v>
      </c>
      <c r="H1610">
        <v>2</v>
      </c>
      <c r="I1610" s="1" t="s">
        <v>18052</v>
      </c>
      <c r="J1610" s="1" t="s">
        <v>18053</v>
      </c>
      <c r="K1610" s="1" t="s">
        <v>18054</v>
      </c>
      <c r="L1610" s="1" t="s">
        <v>18055</v>
      </c>
      <c r="M1610" s="1" t="s">
        <v>18056</v>
      </c>
      <c r="N1610" s="1">
        <f>+Categorias[[#This Row],[Id_producto]]</f>
        <v>200118</v>
      </c>
      <c r="O1610" s="1">
        <f>+Categorias[[#This Row],[Id_categoría]]</f>
        <v>200118002</v>
      </c>
    </row>
    <row r="1611" spans="1:15" hidden="1" x14ac:dyDescent="0.3">
      <c r="A1611">
        <v>20</v>
      </c>
      <c r="B1611" s="1" t="s">
        <v>12779</v>
      </c>
      <c r="C1611">
        <v>2001</v>
      </c>
      <c r="D1611" s="1" t="s">
        <v>16535</v>
      </c>
      <c r="E1611">
        <v>200119</v>
      </c>
      <c r="F1611" s="1" t="s">
        <v>16644</v>
      </c>
      <c r="G1611">
        <v>200119002</v>
      </c>
      <c r="H1611">
        <v>2</v>
      </c>
      <c r="I1611" s="1" t="s">
        <v>18057</v>
      </c>
      <c r="J1611" s="1" t="s">
        <v>18058</v>
      </c>
      <c r="K1611" s="1" t="s">
        <v>18059</v>
      </c>
      <c r="L1611" s="1" t="s">
        <v>18060</v>
      </c>
      <c r="M1611" s="1" t="s">
        <v>18061</v>
      </c>
      <c r="N1611" s="1">
        <f>+Categorias[[#This Row],[Id_producto]]</f>
        <v>200119</v>
      </c>
      <c r="O1611" s="1">
        <f>+Categorias[[#This Row],[Id_categoría]]</f>
        <v>200119002</v>
      </c>
    </row>
    <row r="1612" spans="1:15" hidden="1" x14ac:dyDescent="0.3">
      <c r="A1612">
        <v>20</v>
      </c>
      <c r="B1612" s="1" t="s">
        <v>12779</v>
      </c>
      <c r="C1612">
        <v>2001</v>
      </c>
      <c r="D1612" s="1" t="s">
        <v>16535</v>
      </c>
      <c r="E1612">
        <v>200120</v>
      </c>
      <c r="F1612" s="1" t="s">
        <v>16650</v>
      </c>
      <c r="G1612">
        <v>200120002</v>
      </c>
      <c r="H1612">
        <v>2</v>
      </c>
      <c r="I1612" s="1" t="s">
        <v>18062</v>
      </c>
      <c r="J1612" s="1" t="s">
        <v>18063</v>
      </c>
      <c r="K1612" s="1" t="s">
        <v>18064</v>
      </c>
      <c r="L1612" s="1" t="s">
        <v>18065</v>
      </c>
      <c r="M1612" s="1" t="s">
        <v>18066</v>
      </c>
      <c r="N1612" s="1">
        <f>+Categorias[[#This Row],[Id_producto]]</f>
        <v>200120</v>
      </c>
      <c r="O1612" s="1">
        <f>+Categorias[[#This Row],[Id_categoría]]</f>
        <v>200120002</v>
      </c>
    </row>
    <row r="1613" spans="1:15" hidden="1" x14ac:dyDescent="0.3">
      <c r="A1613">
        <v>20</v>
      </c>
      <c r="B1613" s="1" t="s">
        <v>12779</v>
      </c>
      <c r="C1613">
        <v>2001</v>
      </c>
      <c r="D1613" s="1" t="s">
        <v>16535</v>
      </c>
      <c r="E1613">
        <v>200121</v>
      </c>
      <c r="F1613" s="1" t="s">
        <v>16656</v>
      </c>
      <c r="G1613">
        <v>200121002</v>
      </c>
      <c r="H1613">
        <v>2</v>
      </c>
      <c r="I1613" s="1" t="s">
        <v>18067</v>
      </c>
      <c r="J1613" s="1" t="s">
        <v>18068</v>
      </c>
      <c r="K1613" s="1" t="s">
        <v>18069</v>
      </c>
      <c r="L1613" s="1" t="s">
        <v>18070</v>
      </c>
      <c r="M1613" s="1" t="s">
        <v>18071</v>
      </c>
      <c r="N1613" s="1">
        <f>+Categorias[[#This Row],[Id_producto]]</f>
        <v>200121</v>
      </c>
      <c r="O1613" s="1">
        <f>+Categorias[[#This Row],[Id_categoría]]</f>
        <v>200121002</v>
      </c>
    </row>
    <row r="1614" spans="1:15" hidden="1" x14ac:dyDescent="0.3">
      <c r="A1614">
        <v>20</v>
      </c>
      <c r="B1614" s="1" t="s">
        <v>12779</v>
      </c>
      <c r="C1614">
        <v>2001</v>
      </c>
      <c r="D1614" s="1" t="s">
        <v>16535</v>
      </c>
      <c r="E1614">
        <v>200122</v>
      </c>
      <c r="F1614" s="1" t="s">
        <v>16662</v>
      </c>
      <c r="G1614">
        <v>200122002</v>
      </c>
      <c r="H1614">
        <v>2</v>
      </c>
      <c r="I1614" s="1" t="s">
        <v>18072</v>
      </c>
      <c r="J1614" s="1" t="s">
        <v>18073</v>
      </c>
      <c r="K1614" s="1" t="s">
        <v>18074</v>
      </c>
      <c r="L1614" s="1" t="s">
        <v>18075</v>
      </c>
      <c r="M1614" s="1" t="s">
        <v>18076</v>
      </c>
      <c r="N1614" s="1">
        <f>+Categorias[[#This Row],[Id_producto]]</f>
        <v>200122</v>
      </c>
      <c r="O1614" s="1">
        <f>+Categorias[[#This Row],[Id_categoría]]</f>
        <v>200122002</v>
      </c>
    </row>
    <row r="1615" spans="1:15" hidden="1" x14ac:dyDescent="0.3">
      <c r="A1615">
        <v>20</v>
      </c>
      <c r="B1615" s="1" t="s">
        <v>12779</v>
      </c>
      <c r="C1615">
        <v>2001</v>
      </c>
      <c r="D1615" s="1" t="s">
        <v>16535</v>
      </c>
      <c r="E1615">
        <v>200123</v>
      </c>
      <c r="F1615" s="1" t="s">
        <v>16668</v>
      </c>
      <c r="G1615">
        <v>200123002</v>
      </c>
      <c r="H1615">
        <v>2</v>
      </c>
      <c r="I1615" s="1" t="s">
        <v>18077</v>
      </c>
      <c r="J1615" s="1" t="s">
        <v>18078</v>
      </c>
      <c r="K1615" s="1" t="s">
        <v>18079</v>
      </c>
      <c r="L1615" s="1" t="s">
        <v>18080</v>
      </c>
      <c r="M1615" s="1" t="s">
        <v>18081</v>
      </c>
      <c r="N1615" s="1">
        <f>+Categorias[[#This Row],[Id_producto]]</f>
        <v>200123</v>
      </c>
      <c r="O1615" s="1">
        <f>+Categorias[[#This Row],[Id_categoría]]</f>
        <v>200123002</v>
      </c>
    </row>
    <row r="1616" spans="1:15" hidden="1" x14ac:dyDescent="0.3">
      <c r="A1616">
        <v>20</v>
      </c>
      <c r="B1616" s="1" t="s">
        <v>12779</v>
      </c>
      <c r="C1616">
        <v>2001</v>
      </c>
      <c r="D1616" s="1" t="s">
        <v>16535</v>
      </c>
      <c r="E1616">
        <v>200124</v>
      </c>
      <c r="F1616" s="1" t="s">
        <v>16674</v>
      </c>
      <c r="G1616">
        <v>200124002</v>
      </c>
      <c r="H1616">
        <v>2</v>
      </c>
      <c r="I1616" s="1" t="s">
        <v>18082</v>
      </c>
      <c r="J1616" s="1" t="s">
        <v>18083</v>
      </c>
      <c r="K1616" s="1" t="s">
        <v>18084</v>
      </c>
      <c r="L1616" s="1" t="s">
        <v>18085</v>
      </c>
      <c r="M1616" s="1" t="s">
        <v>18086</v>
      </c>
      <c r="N1616" s="1">
        <f>+Categorias[[#This Row],[Id_producto]]</f>
        <v>200124</v>
      </c>
      <c r="O1616" s="1">
        <f>+Categorias[[#This Row],[Id_categoría]]</f>
        <v>200124002</v>
      </c>
    </row>
    <row r="1617" spans="1:15" hidden="1" x14ac:dyDescent="0.3">
      <c r="A1617">
        <v>20</v>
      </c>
      <c r="B1617" s="1" t="s">
        <v>12779</v>
      </c>
      <c r="C1617">
        <v>2001</v>
      </c>
      <c r="D1617" s="1" t="s">
        <v>16535</v>
      </c>
      <c r="E1617">
        <v>200125</v>
      </c>
      <c r="F1617" s="1" t="s">
        <v>16680</v>
      </c>
      <c r="G1617">
        <v>200125002</v>
      </c>
      <c r="H1617">
        <v>2</v>
      </c>
      <c r="I1617" s="1" t="s">
        <v>18087</v>
      </c>
      <c r="J1617" s="1" t="s">
        <v>18088</v>
      </c>
      <c r="K1617" s="1" t="s">
        <v>18089</v>
      </c>
      <c r="L1617" s="1" t="s">
        <v>18090</v>
      </c>
      <c r="M1617" s="1" t="s">
        <v>18091</v>
      </c>
      <c r="N1617" s="1">
        <f>+Categorias[[#This Row],[Id_producto]]</f>
        <v>200125</v>
      </c>
      <c r="O1617" s="1">
        <f>+Categorias[[#This Row],[Id_categoría]]</f>
        <v>200125002</v>
      </c>
    </row>
    <row r="1618" spans="1:15" hidden="1" x14ac:dyDescent="0.3">
      <c r="A1618">
        <v>20</v>
      </c>
      <c r="B1618" s="1" t="s">
        <v>12779</v>
      </c>
      <c r="C1618">
        <v>2002</v>
      </c>
      <c r="D1618" s="1" t="s">
        <v>12780</v>
      </c>
      <c r="E1618">
        <v>200201</v>
      </c>
      <c r="F1618" s="1" t="s">
        <v>12781</v>
      </c>
      <c r="G1618">
        <v>200201002</v>
      </c>
      <c r="H1618">
        <v>2</v>
      </c>
      <c r="I1618" s="1" t="s">
        <v>18092</v>
      </c>
      <c r="J1618" s="1" t="s">
        <v>18093</v>
      </c>
      <c r="K1618" s="1" t="s">
        <v>18094</v>
      </c>
      <c r="L1618" s="1" t="s">
        <v>18095</v>
      </c>
      <c r="M1618" s="1" t="s">
        <v>18096</v>
      </c>
      <c r="N1618" s="1">
        <f>+Categorias[[#This Row],[Id_producto]]</f>
        <v>200201</v>
      </c>
      <c r="O1618" s="1">
        <f>+Categorias[[#This Row],[Id_categoría]]</f>
        <v>200201002</v>
      </c>
    </row>
    <row r="1619" spans="1:15" hidden="1" x14ac:dyDescent="0.3">
      <c r="A1619">
        <v>20</v>
      </c>
      <c r="B1619" s="1" t="s">
        <v>12779</v>
      </c>
      <c r="C1619">
        <v>2002</v>
      </c>
      <c r="D1619" s="1" t="s">
        <v>12780</v>
      </c>
      <c r="E1619">
        <v>200202</v>
      </c>
      <c r="F1619" s="1" t="s">
        <v>12807</v>
      </c>
      <c r="G1619">
        <v>200202002</v>
      </c>
      <c r="H1619">
        <v>2</v>
      </c>
      <c r="I1619" s="1" t="s">
        <v>18097</v>
      </c>
      <c r="J1619" s="1" t="s">
        <v>18098</v>
      </c>
      <c r="K1619" s="1" t="s">
        <v>18099</v>
      </c>
      <c r="L1619" s="1" t="s">
        <v>18100</v>
      </c>
      <c r="M1619" s="1" t="s">
        <v>18101</v>
      </c>
      <c r="N1619" s="1">
        <f>+Categorias[[#This Row],[Id_producto]]</f>
        <v>200202</v>
      </c>
      <c r="O1619" s="1">
        <f>+Categorias[[#This Row],[Id_categoría]]</f>
        <v>200202002</v>
      </c>
    </row>
    <row r="1620" spans="1:15" hidden="1" x14ac:dyDescent="0.3">
      <c r="A1620">
        <v>20</v>
      </c>
      <c r="B1620" s="1" t="s">
        <v>12779</v>
      </c>
      <c r="C1620">
        <v>2002</v>
      </c>
      <c r="D1620" s="1" t="s">
        <v>12780</v>
      </c>
      <c r="E1620">
        <v>200203</v>
      </c>
      <c r="F1620" s="1" t="s">
        <v>12817</v>
      </c>
      <c r="G1620">
        <v>200203002</v>
      </c>
      <c r="H1620">
        <v>2</v>
      </c>
      <c r="I1620" s="1" t="s">
        <v>18102</v>
      </c>
      <c r="J1620" s="1" t="s">
        <v>18103</v>
      </c>
      <c r="K1620" s="1" t="s">
        <v>18104</v>
      </c>
      <c r="L1620" s="1" t="s">
        <v>18105</v>
      </c>
      <c r="M1620" s="1" t="s">
        <v>18106</v>
      </c>
      <c r="N1620" s="1">
        <f>+Categorias[[#This Row],[Id_producto]]</f>
        <v>200203</v>
      </c>
      <c r="O1620" s="1">
        <f>+Categorias[[#This Row],[Id_categoría]]</f>
        <v>200203002</v>
      </c>
    </row>
    <row r="1621" spans="1:15" hidden="1" x14ac:dyDescent="0.3">
      <c r="A1621">
        <v>20</v>
      </c>
      <c r="B1621" s="1" t="s">
        <v>12779</v>
      </c>
      <c r="C1621">
        <v>2003</v>
      </c>
      <c r="D1621" s="1" t="s">
        <v>12928</v>
      </c>
      <c r="E1621">
        <v>200301</v>
      </c>
      <c r="F1621" s="1" t="s">
        <v>12929</v>
      </c>
      <c r="G1621">
        <v>200301002</v>
      </c>
      <c r="H1621">
        <v>2</v>
      </c>
      <c r="I1621" s="1" t="s">
        <v>18107</v>
      </c>
      <c r="J1621" s="1" t="s">
        <v>18108</v>
      </c>
      <c r="K1621" s="1" t="s">
        <v>18109</v>
      </c>
      <c r="L1621" s="1" t="s">
        <v>18110</v>
      </c>
      <c r="M1621" s="1" t="s">
        <v>18111</v>
      </c>
      <c r="N1621" s="1">
        <f>+Categorias[[#This Row],[Id_producto]]</f>
        <v>200301</v>
      </c>
      <c r="O1621" s="1">
        <f>+Categorias[[#This Row],[Id_categoría]]</f>
        <v>200301002</v>
      </c>
    </row>
    <row r="1622" spans="1:15" hidden="1" x14ac:dyDescent="0.3">
      <c r="A1622">
        <v>20</v>
      </c>
      <c r="B1622" s="1" t="s">
        <v>12779</v>
      </c>
      <c r="C1622">
        <v>2003</v>
      </c>
      <c r="D1622" s="1" t="s">
        <v>12928</v>
      </c>
      <c r="E1622">
        <v>200302</v>
      </c>
      <c r="F1622" s="1" t="s">
        <v>12985</v>
      </c>
      <c r="G1622">
        <v>200302002</v>
      </c>
      <c r="H1622">
        <v>2</v>
      </c>
      <c r="I1622" s="1" t="s">
        <v>18112</v>
      </c>
      <c r="J1622" s="1" t="s">
        <v>18113</v>
      </c>
      <c r="K1622" s="1" t="s">
        <v>18114</v>
      </c>
      <c r="L1622" s="1" t="s">
        <v>18115</v>
      </c>
      <c r="M1622" s="1" t="s">
        <v>18116</v>
      </c>
      <c r="N1622" s="1">
        <f>+Categorias[[#This Row],[Id_producto]]</f>
        <v>200302</v>
      </c>
      <c r="O1622" s="1">
        <f>+Categorias[[#This Row],[Id_categoría]]</f>
        <v>200302002</v>
      </c>
    </row>
    <row r="1623" spans="1:15" hidden="1" x14ac:dyDescent="0.3">
      <c r="A1623">
        <v>20</v>
      </c>
      <c r="B1623" s="1" t="s">
        <v>12779</v>
      </c>
      <c r="C1623">
        <v>2003</v>
      </c>
      <c r="D1623" s="1" t="s">
        <v>12928</v>
      </c>
      <c r="E1623">
        <v>200303</v>
      </c>
      <c r="F1623" s="1" t="s">
        <v>13001</v>
      </c>
      <c r="G1623">
        <v>200303002</v>
      </c>
      <c r="H1623">
        <v>2</v>
      </c>
      <c r="I1623" s="1" t="s">
        <v>18117</v>
      </c>
      <c r="J1623" s="1" t="s">
        <v>18118</v>
      </c>
      <c r="K1623" s="1" t="s">
        <v>18119</v>
      </c>
      <c r="L1623" s="1" t="s">
        <v>18120</v>
      </c>
      <c r="M1623" s="1" t="s">
        <v>18121</v>
      </c>
      <c r="N1623" s="1">
        <f>+Categorias[[#This Row],[Id_producto]]</f>
        <v>200303</v>
      </c>
      <c r="O1623" s="1">
        <f>+Categorias[[#This Row],[Id_categoría]]</f>
        <v>200303002</v>
      </c>
    </row>
    <row r="1624" spans="1:15" hidden="1" x14ac:dyDescent="0.3">
      <c r="A1624">
        <v>20</v>
      </c>
      <c r="B1624" s="1" t="s">
        <v>12779</v>
      </c>
      <c r="C1624">
        <v>2004</v>
      </c>
      <c r="D1624" s="1" t="s">
        <v>13022</v>
      </c>
      <c r="E1624">
        <v>200401</v>
      </c>
      <c r="F1624" s="1" t="s">
        <v>13073</v>
      </c>
      <c r="G1624">
        <v>200401002</v>
      </c>
      <c r="H1624">
        <v>2</v>
      </c>
      <c r="I1624" s="1" t="s">
        <v>18122</v>
      </c>
      <c r="J1624" s="1" t="s">
        <v>18123</v>
      </c>
      <c r="K1624" s="1" t="s">
        <v>18124</v>
      </c>
      <c r="L1624" s="1" t="s">
        <v>18125</v>
      </c>
      <c r="M1624" s="1" t="s">
        <v>18126</v>
      </c>
      <c r="N1624" s="1">
        <f>+Categorias[[#This Row],[Id_producto]]</f>
        <v>200401</v>
      </c>
      <c r="O1624" s="1">
        <f>+Categorias[[#This Row],[Id_categoría]]</f>
        <v>200401002</v>
      </c>
    </row>
    <row r="1625" spans="1:15" hidden="1" x14ac:dyDescent="0.3">
      <c r="A1625">
        <v>20</v>
      </c>
      <c r="B1625" s="1" t="s">
        <v>12779</v>
      </c>
      <c r="C1625">
        <v>2004</v>
      </c>
      <c r="D1625" s="1" t="s">
        <v>13022</v>
      </c>
      <c r="E1625">
        <v>200402</v>
      </c>
      <c r="F1625" s="1" t="s">
        <v>13023</v>
      </c>
      <c r="G1625">
        <v>200402002</v>
      </c>
      <c r="H1625">
        <v>2</v>
      </c>
      <c r="I1625" s="1" t="s">
        <v>18127</v>
      </c>
      <c r="J1625" s="1" t="s">
        <v>18128</v>
      </c>
      <c r="K1625" s="1" t="s">
        <v>18129</v>
      </c>
      <c r="L1625" s="1" t="s">
        <v>18130</v>
      </c>
      <c r="M1625" s="1" t="s">
        <v>18131</v>
      </c>
      <c r="N1625" s="1">
        <f>+Categorias[[#This Row],[Id_producto]]</f>
        <v>200402</v>
      </c>
      <c r="O1625" s="1">
        <f>+Categorias[[#This Row],[Id_categoría]]</f>
        <v>200402002</v>
      </c>
    </row>
    <row r="1626" spans="1:15" hidden="1" x14ac:dyDescent="0.3">
      <c r="A1626">
        <v>20</v>
      </c>
      <c r="B1626" s="1" t="s">
        <v>12779</v>
      </c>
      <c r="C1626">
        <v>2005</v>
      </c>
      <c r="D1626" s="1" t="s">
        <v>13072</v>
      </c>
      <c r="E1626">
        <v>200501</v>
      </c>
      <c r="F1626" s="1" t="s">
        <v>13073</v>
      </c>
      <c r="G1626">
        <v>200501002</v>
      </c>
      <c r="H1626">
        <v>2</v>
      </c>
      <c r="I1626" s="1" t="s">
        <v>18132</v>
      </c>
      <c r="J1626" s="1" t="s">
        <v>18133</v>
      </c>
      <c r="K1626" s="1" t="s">
        <v>18134</v>
      </c>
      <c r="L1626" s="1" t="s">
        <v>18135</v>
      </c>
      <c r="M1626" s="1" t="s">
        <v>18136</v>
      </c>
      <c r="N1626" s="1">
        <f>+Categorias[[#This Row],[Id_producto]]</f>
        <v>200501</v>
      </c>
      <c r="O1626" s="1">
        <f>+Categorias[[#This Row],[Id_categoría]]</f>
        <v>200501002</v>
      </c>
    </row>
    <row r="1627" spans="1:15" hidden="1" x14ac:dyDescent="0.3">
      <c r="A1627">
        <v>20</v>
      </c>
      <c r="B1627" s="1" t="s">
        <v>12779</v>
      </c>
      <c r="C1627">
        <v>2006</v>
      </c>
      <c r="D1627" s="1" t="s">
        <v>13189</v>
      </c>
      <c r="E1627">
        <v>200601</v>
      </c>
      <c r="F1627" s="1" t="s">
        <v>13190</v>
      </c>
      <c r="G1627">
        <v>200601002</v>
      </c>
      <c r="H1627">
        <v>2</v>
      </c>
      <c r="I1627" s="1" t="s">
        <v>18137</v>
      </c>
      <c r="J1627" s="1" t="s">
        <v>18138</v>
      </c>
      <c r="K1627" s="1" t="s">
        <v>18139</v>
      </c>
      <c r="L1627" s="1" t="s">
        <v>18140</v>
      </c>
      <c r="M1627" s="1" t="s">
        <v>18141</v>
      </c>
      <c r="N1627" s="1">
        <f>+Categorias[[#This Row],[Id_producto]]</f>
        <v>200601</v>
      </c>
      <c r="O1627" s="1">
        <f>+Categorias[[#This Row],[Id_categoría]]</f>
        <v>200601002</v>
      </c>
    </row>
    <row r="1628" spans="1:15" hidden="1" x14ac:dyDescent="0.3">
      <c r="A1628">
        <v>20</v>
      </c>
      <c r="B1628" s="1" t="s">
        <v>12779</v>
      </c>
      <c r="C1628">
        <v>2007</v>
      </c>
      <c r="D1628" s="1" t="s">
        <v>13226</v>
      </c>
      <c r="E1628">
        <v>200701</v>
      </c>
      <c r="F1628" s="1" t="s">
        <v>13227</v>
      </c>
      <c r="G1628">
        <v>200701002</v>
      </c>
      <c r="H1628">
        <v>2</v>
      </c>
      <c r="I1628" s="1" t="s">
        <v>18142</v>
      </c>
      <c r="J1628" s="1" t="s">
        <v>18143</v>
      </c>
      <c r="K1628" s="1" t="s">
        <v>18144</v>
      </c>
      <c r="L1628" s="1" t="s">
        <v>18145</v>
      </c>
      <c r="M1628" s="1" t="s">
        <v>18146</v>
      </c>
      <c r="N1628" s="1">
        <f>+Categorias[[#This Row],[Id_producto]]</f>
        <v>200701</v>
      </c>
      <c r="O1628" s="1">
        <f>+Categorias[[#This Row],[Id_categoría]]</f>
        <v>200701002</v>
      </c>
    </row>
    <row r="1629" spans="1:15" hidden="1" x14ac:dyDescent="0.3">
      <c r="A1629">
        <v>20</v>
      </c>
      <c r="B1629" s="1" t="s">
        <v>12779</v>
      </c>
      <c r="C1629">
        <v>2007</v>
      </c>
      <c r="D1629" s="1" t="s">
        <v>13226</v>
      </c>
      <c r="E1629">
        <v>200702</v>
      </c>
      <c r="F1629" s="1" t="s">
        <v>13353</v>
      </c>
      <c r="G1629">
        <v>200702002</v>
      </c>
      <c r="H1629">
        <v>2</v>
      </c>
      <c r="I1629" s="1" t="s">
        <v>18147</v>
      </c>
      <c r="J1629" s="1" t="s">
        <v>18148</v>
      </c>
      <c r="K1629" s="1" t="s">
        <v>18149</v>
      </c>
      <c r="L1629" s="1" t="s">
        <v>18150</v>
      </c>
      <c r="M1629" s="1" t="s">
        <v>18151</v>
      </c>
      <c r="N1629" s="1">
        <f>+Categorias[[#This Row],[Id_producto]]</f>
        <v>200702</v>
      </c>
      <c r="O1629" s="1">
        <f>+Categorias[[#This Row],[Id_categoría]]</f>
        <v>200702002</v>
      </c>
    </row>
    <row r="1630" spans="1:15" hidden="1" x14ac:dyDescent="0.3">
      <c r="A1630">
        <v>20</v>
      </c>
      <c r="B1630" s="1" t="s">
        <v>12779</v>
      </c>
      <c r="C1630">
        <v>2007</v>
      </c>
      <c r="D1630" s="1" t="s">
        <v>13226</v>
      </c>
      <c r="E1630">
        <v>200703</v>
      </c>
      <c r="F1630" s="1" t="s">
        <v>13364</v>
      </c>
      <c r="G1630">
        <v>200703002</v>
      </c>
      <c r="H1630">
        <v>2</v>
      </c>
      <c r="I1630" s="1" t="s">
        <v>18152</v>
      </c>
      <c r="J1630" s="1" t="s">
        <v>18153</v>
      </c>
      <c r="K1630" s="1" t="s">
        <v>18154</v>
      </c>
      <c r="L1630" s="1" t="s">
        <v>18155</v>
      </c>
      <c r="M1630" s="1" t="s">
        <v>18156</v>
      </c>
      <c r="N1630" s="1">
        <f>+Categorias[[#This Row],[Id_producto]]</f>
        <v>200703</v>
      </c>
      <c r="O1630" s="1">
        <f>+Categorias[[#This Row],[Id_categoría]]</f>
        <v>200703002</v>
      </c>
    </row>
    <row r="1631" spans="1:15" hidden="1" x14ac:dyDescent="0.3">
      <c r="A1631">
        <v>20</v>
      </c>
      <c r="B1631" s="1" t="s">
        <v>12779</v>
      </c>
      <c r="C1631">
        <v>2007</v>
      </c>
      <c r="D1631" s="1" t="s">
        <v>13226</v>
      </c>
      <c r="E1631">
        <v>200704</v>
      </c>
      <c r="F1631" s="1" t="s">
        <v>13380</v>
      </c>
      <c r="G1631">
        <v>200704002</v>
      </c>
      <c r="H1631">
        <v>2</v>
      </c>
      <c r="I1631" s="1" t="s">
        <v>18157</v>
      </c>
      <c r="J1631" s="1" t="s">
        <v>18158</v>
      </c>
      <c r="K1631" s="1" t="s">
        <v>18159</v>
      </c>
      <c r="L1631" s="1" t="s">
        <v>18160</v>
      </c>
      <c r="M1631" s="1" t="s">
        <v>18161</v>
      </c>
      <c r="N1631" s="1">
        <f>+Categorias[[#This Row],[Id_producto]]</f>
        <v>200704</v>
      </c>
      <c r="O1631" s="1">
        <f>+Categorias[[#This Row],[Id_categoría]]</f>
        <v>200704002</v>
      </c>
    </row>
    <row r="1632" spans="1:15" hidden="1" x14ac:dyDescent="0.3">
      <c r="A1632">
        <v>20</v>
      </c>
      <c r="B1632" s="1" t="s">
        <v>12779</v>
      </c>
      <c r="C1632">
        <v>2001</v>
      </c>
      <c r="D1632" s="1" t="s">
        <v>16535</v>
      </c>
      <c r="E1632">
        <v>200101</v>
      </c>
      <c r="F1632" s="1" t="s">
        <v>16536</v>
      </c>
      <c r="G1632">
        <v>200101001</v>
      </c>
      <c r="H1632">
        <v>1</v>
      </c>
      <c r="I1632" s="1" t="s">
        <v>18708</v>
      </c>
      <c r="J1632" s="1" t="s">
        <v>18709</v>
      </c>
      <c r="K1632" s="1" t="s">
        <v>18710</v>
      </c>
      <c r="L1632" s="1" t="s">
        <v>18711</v>
      </c>
      <c r="M1632" s="1" t="s">
        <v>18712</v>
      </c>
      <c r="N1632" s="1">
        <f>+Categorias[[#This Row],[Id_producto]]</f>
        <v>200101</v>
      </c>
      <c r="O1632" s="1">
        <f>+Categorias[[#This Row],[Id_categoría]]</f>
        <v>200101001</v>
      </c>
    </row>
    <row r="1633" spans="1:15" hidden="1" x14ac:dyDescent="0.3">
      <c r="A1633">
        <v>20</v>
      </c>
      <c r="B1633" s="1" t="s">
        <v>12779</v>
      </c>
      <c r="C1633">
        <v>2001</v>
      </c>
      <c r="D1633" s="1" t="s">
        <v>16535</v>
      </c>
      <c r="E1633">
        <v>200102</v>
      </c>
      <c r="F1633" s="1" t="s">
        <v>16542</v>
      </c>
      <c r="G1633">
        <v>200102001</v>
      </c>
      <c r="H1633">
        <v>1</v>
      </c>
      <c r="I1633" s="1" t="s">
        <v>18713</v>
      </c>
      <c r="J1633" s="1" t="s">
        <v>18714</v>
      </c>
      <c r="K1633" s="1" t="s">
        <v>18715</v>
      </c>
      <c r="L1633" s="1" t="s">
        <v>18716</v>
      </c>
      <c r="M1633" s="1" t="s">
        <v>18717</v>
      </c>
      <c r="N1633" s="1">
        <f>+Categorias[[#This Row],[Id_producto]]</f>
        <v>200102</v>
      </c>
      <c r="O1633" s="1">
        <f>+Categorias[[#This Row],[Id_categoría]]</f>
        <v>200102001</v>
      </c>
    </row>
    <row r="1634" spans="1:15" hidden="1" x14ac:dyDescent="0.3">
      <c r="A1634">
        <v>20</v>
      </c>
      <c r="B1634" s="1" t="s">
        <v>12779</v>
      </c>
      <c r="C1634">
        <v>2001</v>
      </c>
      <c r="D1634" s="1" t="s">
        <v>16535</v>
      </c>
      <c r="E1634">
        <v>200103</v>
      </c>
      <c r="F1634" s="1" t="s">
        <v>16548</v>
      </c>
      <c r="G1634">
        <v>200103001</v>
      </c>
      <c r="H1634">
        <v>1</v>
      </c>
      <c r="I1634" s="1" t="s">
        <v>18718</v>
      </c>
      <c r="J1634" s="1" t="s">
        <v>18719</v>
      </c>
      <c r="K1634" s="1" t="s">
        <v>18720</v>
      </c>
      <c r="L1634" s="1" t="s">
        <v>18721</v>
      </c>
      <c r="M1634" s="1" t="s">
        <v>18722</v>
      </c>
      <c r="N1634" s="1">
        <f>+Categorias[[#This Row],[Id_producto]]</f>
        <v>200103</v>
      </c>
      <c r="O1634" s="1">
        <f>+Categorias[[#This Row],[Id_categoría]]</f>
        <v>200103001</v>
      </c>
    </row>
    <row r="1635" spans="1:15" hidden="1" x14ac:dyDescent="0.3">
      <c r="A1635">
        <v>20</v>
      </c>
      <c r="B1635" s="1" t="s">
        <v>12779</v>
      </c>
      <c r="C1635">
        <v>2001</v>
      </c>
      <c r="D1635" s="1" t="s">
        <v>16535</v>
      </c>
      <c r="E1635">
        <v>200104</v>
      </c>
      <c r="F1635" s="1" t="s">
        <v>16554</v>
      </c>
      <c r="G1635">
        <v>200104001</v>
      </c>
      <c r="H1635">
        <v>1</v>
      </c>
      <c r="I1635" s="1" t="s">
        <v>18723</v>
      </c>
      <c r="J1635" s="1" t="s">
        <v>18724</v>
      </c>
      <c r="K1635" s="1" t="s">
        <v>18725</v>
      </c>
      <c r="L1635" s="1" t="s">
        <v>18726</v>
      </c>
      <c r="M1635" s="1" t="s">
        <v>18727</v>
      </c>
      <c r="N1635" s="1">
        <f>+Categorias[[#This Row],[Id_producto]]</f>
        <v>200104</v>
      </c>
      <c r="O1635" s="1">
        <f>+Categorias[[#This Row],[Id_categoría]]</f>
        <v>200104001</v>
      </c>
    </row>
    <row r="1636" spans="1:15" hidden="1" x14ac:dyDescent="0.3">
      <c r="A1636">
        <v>20</v>
      </c>
      <c r="B1636" s="1" t="s">
        <v>12779</v>
      </c>
      <c r="C1636">
        <v>2001</v>
      </c>
      <c r="D1636" s="1" t="s">
        <v>16535</v>
      </c>
      <c r="E1636">
        <v>200105</v>
      </c>
      <c r="F1636" s="1" t="s">
        <v>16560</v>
      </c>
      <c r="G1636">
        <v>200105001</v>
      </c>
      <c r="H1636">
        <v>1</v>
      </c>
      <c r="I1636" s="1" t="s">
        <v>18728</v>
      </c>
      <c r="J1636" s="1" t="s">
        <v>18729</v>
      </c>
      <c r="K1636" s="1" t="s">
        <v>18730</v>
      </c>
      <c r="L1636" s="1" t="s">
        <v>18731</v>
      </c>
      <c r="M1636" s="1" t="s">
        <v>18732</v>
      </c>
      <c r="N1636" s="1">
        <f>+Categorias[[#This Row],[Id_producto]]</f>
        <v>200105</v>
      </c>
      <c r="O1636" s="1">
        <f>+Categorias[[#This Row],[Id_categoría]]</f>
        <v>200105001</v>
      </c>
    </row>
    <row r="1637" spans="1:15" hidden="1" x14ac:dyDescent="0.3">
      <c r="A1637">
        <v>20</v>
      </c>
      <c r="B1637" s="1" t="s">
        <v>12779</v>
      </c>
      <c r="C1637">
        <v>2001</v>
      </c>
      <c r="D1637" s="1" t="s">
        <v>16535</v>
      </c>
      <c r="E1637">
        <v>200106</v>
      </c>
      <c r="F1637" s="1" t="s">
        <v>16566</v>
      </c>
      <c r="G1637">
        <v>200106001</v>
      </c>
      <c r="H1637">
        <v>1</v>
      </c>
      <c r="I1637" s="1" t="s">
        <v>18733</v>
      </c>
      <c r="J1637" s="1" t="s">
        <v>18734</v>
      </c>
      <c r="K1637" s="1" t="s">
        <v>18735</v>
      </c>
      <c r="L1637" s="1" t="s">
        <v>18736</v>
      </c>
      <c r="M1637" s="1" t="s">
        <v>18737</v>
      </c>
      <c r="N1637" s="1">
        <f>+Categorias[[#This Row],[Id_producto]]</f>
        <v>200106</v>
      </c>
      <c r="O1637" s="1">
        <f>+Categorias[[#This Row],[Id_categoría]]</f>
        <v>200106001</v>
      </c>
    </row>
    <row r="1638" spans="1:15" hidden="1" x14ac:dyDescent="0.3">
      <c r="A1638">
        <v>20</v>
      </c>
      <c r="B1638" s="1" t="s">
        <v>12779</v>
      </c>
      <c r="C1638">
        <v>2001</v>
      </c>
      <c r="D1638" s="1" t="s">
        <v>16535</v>
      </c>
      <c r="E1638">
        <v>200107</v>
      </c>
      <c r="F1638" s="1" t="s">
        <v>16572</v>
      </c>
      <c r="G1638">
        <v>200107001</v>
      </c>
      <c r="H1638">
        <v>1</v>
      </c>
      <c r="I1638" s="1" t="s">
        <v>18738</v>
      </c>
      <c r="J1638" s="1" t="s">
        <v>18739</v>
      </c>
      <c r="K1638" s="1" t="s">
        <v>18740</v>
      </c>
      <c r="L1638" s="1" t="s">
        <v>18741</v>
      </c>
      <c r="M1638" s="1" t="s">
        <v>18742</v>
      </c>
      <c r="N1638" s="1">
        <f>+Categorias[[#This Row],[Id_producto]]</f>
        <v>200107</v>
      </c>
      <c r="O1638" s="1">
        <f>+Categorias[[#This Row],[Id_categoría]]</f>
        <v>200107001</v>
      </c>
    </row>
    <row r="1639" spans="1:15" hidden="1" x14ac:dyDescent="0.3">
      <c r="A1639">
        <v>20</v>
      </c>
      <c r="B1639" s="1" t="s">
        <v>12779</v>
      </c>
      <c r="C1639">
        <v>2001</v>
      </c>
      <c r="D1639" s="1" t="s">
        <v>16535</v>
      </c>
      <c r="E1639">
        <v>200108</v>
      </c>
      <c r="F1639" s="1" t="s">
        <v>16578</v>
      </c>
      <c r="G1639">
        <v>200108001</v>
      </c>
      <c r="H1639">
        <v>1</v>
      </c>
      <c r="I1639" s="1" t="s">
        <v>18743</v>
      </c>
      <c r="J1639" s="1" t="s">
        <v>18744</v>
      </c>
      <c r="K1639" s="1" t="s">
        <v>18745</v>
      </c>
      <c r="L1639" s="1" t="s">
        <v>18746</v>
      </c>
      <c r="M1639" s="1" t="s">
        <v>18747</v>
      </c>
      <c r="N1639" s="1">
        <f>+Categorias[[#This Row],[Id_producto]]</f>
        <v>200108</v>
      </c>
      <c r="O1639" s="1">
        <f>+Categorias[[#This Row],[Id_categoría]]</f>
        <v>200108001</v>
      </c>
    </row>
    <row r="1640" spans="1:15" hidden="1" x14ac:dyDescent="0.3">
      <c r="A1640">
        <v>20</v>
      </c>
      <c r="B1640" s="1" t="s">
        <v>12779</v>
      </c>
      <c r="C1640">
        <v>2001</v>
      </c>
      <c r="D1640" s="1" t="s">
        <v>16535</v>
      </c>
      <c r="E1640">
        <v>200109</v>
      </c>
      <c r="F1640" s="1" t="s">
        <v>16584</v>
      </c>
      <c r="G1640">
        <v>200109001</v>
      </c>
      <c r="H1640">
        <v>1</v>
      </c>
      <c r="I1640" s="1" t="s">
        <v>18748</v>
      </c>
      <c r="J1640" s="1" t="s">
        <v>18749</v>
      </c>
      <c r="K1640" s="1" t="s">
        <v>18750</v>
      </c>
      <c r="L1640" s="1" t="s">
        <v>18751</v>
      </c>
      <c r="M1640" s="1" t="s">
        <v>18752</v>
      </c>
      <c r="N1640" s="1">
        <f>+Categorias[[#This Row],[Id_producto]]</f>
        <v>200109</v>
      </c>
      <c r="O1640" s="1">
        <f>+Categorias[[#This Row],[Id_categoría]]</f>
        <v>200109001</v>
      </c>
    </row>
    <row r="1641" spans="1:15" hidden="1" x14ac:dyDescent="0.3">
      <c r="A1641">
        <v>20</v>
      </c>
      <c r="B1641" s="1" t="s">
        <v>12779</v>
      </c>
      <c r="C1641">
        <v>2001</v>
      </c>
      <c r="D1641" s="1" t="s">
        <v>16535</v>
      </c>
      <c r="E1641">
        <v>200110</v>
      </c>
      <c r="F1641" s="1" t="s">
        <v>16590</v>
      </c>
      <c r="G1641">
        <v>200110001</v>
      </c>
      <c r="H1641">
        <v>1</v>
      </c>
      <c r="I1641" s="1" t="s">
        <v>18753</v>
      </c>
      <c r="J1641" s="1" t="s">
        <v>18754</v>
      </c>
      <c r="K1641" s="1" t="s">
        <v>18755</v>
      </c>
      <c r="L1641" s="1" t="s">
        <v>18756</v>
      </c>
      <c r="M1641" s="1" t="s">
        <v>18757</v>
      </c>
      <c r="N1641" s="1">
        <f>+Categorias[[#This Row],[Id_producto]]</f>
        <v>200110</v>
      </c>
      <c r="O1641" s="1">
        <f>+Categorias[[#This Row],[Id_categoría]]</f>
        <v>200110001</v>
      </c>
    </row>
    <row r="1642" spans="1:15" hidden="1" x14ac:dyDescent="0.3">
      <c r="A1642">
        <v>20</v>
      </c>
      <c r="B1642" s="1" t="s">
        <v>12779</v>
      </c>
      <c r="C1642">
        <v>2001</v>
      </c>
      <c r="D1642" s="1" t="s">
        <v>16535</v>
      </c>
      <c r="E1642">
        <v>200111</v>
      </c>
      <c r="F1642" s="1" t="s">
        <v>16596</v>
      </c>
      <c r="G1642">
        <v>200111001</v>
      </c>
      <c r="H1642">
        <v>1</v>
      </c>
      <c r="I1642" s="1" t="s">
        <v>18758</v>
      </c>
      <c r="J1642" s="1" t="s">
        <v>18759</v>
      </c>
      <c r="K1642" s="1" t="s">
        <v>18760</v>
      </c>
      <c r="L1642" s="1" t="s">
        <v>18761</v>
      </c>
      <c r="M1642" s="1" t="s">
        <v>18762</v>
      </c>
      <c r="N1642" s="1">
        <f>+Categorias[[#This Row],[Id_producto]]</f>
        <v>200111</v>
      </c>
      <c r="O1642" s="1">
        <f>+Categorias[[#This Row],[Id_categoría]]</f>
        <v>200111001</v>
      </c>
    </row>
    <row r="1643" spans="1:15" hidden="1" x14ac:dyDescent="0.3">
      <c r="A1643">
        <v>20</v>
      </c>
      <c r="B1643" s="1" t="s">
        <v>12779</v>
      </c>
      <c r="C1643">
        <v>2001</v>
      </c>
      <c r="D1643" s="1" t="s">
        <v>16535</v>
      </c>
      <c r="E1643">
        <v>200112</v>
      </c>
      <c r="F1643" s="1" t="s">
        <v>16602</v>
      </c>
      <c r="G1643">
        <v>200112001</v>
      </c>
      <c r="H1643">
        <v>1</v>
      </c>
      <c r="I1643" s="1" t="s">
        <v>18763</v>
      </c>
      <c r="J1643" s="1" t="s">
        <v>18764</v>
      </c>
      <c r="K1643" s="1" t="s">
        <v>18765</v>
      </c>
      <c r="L1643" s="1" t="s">
        <v>18766</v>
      </c>
      <c r="M1643" s="1" t="s">
        <v>18767</v>
      </c>
      <c r="N1643" s="1">
        <f>+Categorias[[#This Row],[Id_producto]]</f>
        <v>200112</v>
      </c>
      <c r="O1643" s="1">
        <f>+Categorias[[#This Row],[Id_categoría]]</f>
        <v>200112001</v>
      </c>
    </row>
    <row r="1644" spans="1:15" hidden="1" x14ac:dyDescent="0.3">
      <c r="A1644">
        <v>20</v>
      </c>
      <c r="B1644" s="1" t="s">
        <v>12779</v>
      </c>
      <c r="C1644">
        <v>2001</v>
      </c>
      <c r="D1644" s="1" t="s">
        <v>16535</v>
      </c>
      <c r="E1644">
        <v>200113</v>
      </c>
      <c r="F1644" s="1" t="s">
        <v>16608</v>
      </c>
      <c r="G1644">
        <v>200113001</v>
      </c>
      <c r="H1644">
        <v>1</v>
      </c>
      <c r="I1644" s="1" t="s">
        <v>18768</v>
      </c>
      <c r="J1644" s="1" t="s">
        <v>18769</v>
      </c>
      <c r="K1644" s="1" t="s">
        <v>18770</v>
      </c>
      <c r="L1644" s="1" t="s">
        <v>18771</v>
      </c>
      <c r="M1644" s="1" t="s">
        <v>18772</v>
      </c>
      <c r="N1644" s="1">
        <f>+Categorias[[#This Row],[Id_producto]]</f>
        <v>200113</v>
      </c>
      <c r="O1644" s="1">
        <f>+Categorias[[#This Row],[Id_categoría]]</f>
        <v>200113001</v>
      </c>
    </row>
    <row r="1645" spans="1:15" hidden="1" x14ac:dyDescent="0.3">
      <c r="A1645">
        <v>20</v>
      </c>
      <c r="B1645" s="1" t="s">
        <v>12779</v>
      </c>
      <c r="C1645">
        <v>2001</v>
      </c>
      <c r="D1645" s="1" t="s">
        <v>16535</v>
      </c>
      <c r="E1645">
        <v>200114</v>
      </c>
      <c r="F1645" s="1" t="s">
        <v>16614</v>
      </c>
      <c r="G1645">
        <v>200114001</v>
      </c>
      <c r="H1645">
        <v>1</v>
      </c>
      <c r="I1645" s="1" t="s">
        <v>18773</v>
      </c>
      <c r="J1645" s="1" t="s">
        <v>18774</v>
      </c>
      <c r="K1645" s="1" t="s">
        <v>18775</v>
      </c>
      <c r="L1645" s="1" t="s">
        <v>18776</v>
      </c>
      <c r="M1645" s="1" t="s">
        <v>18777</v>
      </c>
      <c r="N1645" s="1">
        <f>+Categorias[[#This Row],[Id_producto]]</f>
        <v>200114</v>
      </c>
      <c r="O1645" s="1">
        <f>+Categorias[[#This Row],[Id_categoría]]</f>
        <v>200114001</v>
      </c>
    </row>
    <row r="1646" spans="1:15" hidden="1" x14ac:dyDescent="0.3">
      <c r="A1646">
        <v>20</v>
      </c>
      <c r="B1646" s="1" t="s">
        <v>12779</v>
      </c>
      <c r="C1646">
        <v>2001</v>
      </c>
      <c r="D1646" s="1" t="s">
        <v>16535</v>
      </c>
      <c r="E1646">
        <v>200115</v>
      </c>
      <c r="F1646" s="1" t="s">
        <v>16620</v>
      </c>
      <c r="G1646">
        <v>200115001</v>
      </c>
      <c r="H1646">
        <v>1</v>
      </c>
      <c r="I1646" s="1" t="s">
        <v>18778</v>
      </c>
      <c r="J1646" s="1" t="s">
        <v>18779</v>
      </c>
      <c r="K1646" s="1" t="s">
        <v>18780</v>
      </c>
      <c r="L1646" s="1" t="s">
        <v>18781</v>
      </c>
      <c r="M1646" s="1" t="s">
        <v>18782</v>
      </c>
      <c r="N1646" s="1">
        <f>+Categorias[[#This Row],[Id_producto]]</f>
        <v>200115</v>
      </c>
      <c r="O1646" s="1">
        <f>+Categorias[[#This Row],[Id_categoría]]</f>
        <v>200115001</v>
      </c>
    </row>
    <row r="1647" spans="1:15" hidden="1" x14ac:dyDescent="0.3">
      <c r="A1647">
        <v>20</v>
      </c>
      <c r="B1647" s="1" t="s">
        <v>12779</v>
      </c>
      <c r="C1647">
        <v>2001</v>
      </c>
      <c r="D1647" s="1" t="s">
        <v>16535</v>
      </c>
      <c r="E1647">
        <v>200116</v>
      </c>
      <c r="F1647" s="1" t="s">
        <v>16626</v>
      </c>
      <c r="G1647">
        <v>200116001</v>
      </c>
      <c r="H1647">
        <v>1</v>
      </c>
      <c r="I1647" s="1" t="s">
        <v>18783</v>
      </c>
      <c r="J1647" s="1" t="s">
        <v>18784</v>
      </c>
      <c r="K1647" s="1" t="s">
        <v>18785</v>
      </c>
      <c r="L1647" s="1" t="s">
        <v>18786</v>
      </c>
      <c r="M1647" s="1" t="s">
        <v>18787</v>
      </c>
      <c r="N1647" s="1">
        <f>+Categorias[[#This Row],[Id_producto]]</f>
        <v>200116</v>
      </c>
      <c r="O1647" s="1">
        <f>+Categorias[[#This Row],[Id_categoría]]</f>
        <v>200116001</v>
      </c>
    </row>
    <row r="1648" spans="1:15" hidden="1" x14ac:dyDescent="0.3">
      <c r="A1648">
        <v>20</v>
      </c>
      <c r="B1648" s="1" t="s">
        <v>12779</v>
      </c>
      <c r="C1648">
        <v>2001</v>
      </c>
      <c r="D1648" s="1" t="s">
        <v>16535</v>
      </c>
      <c r="E1648">
        <v>200117</v>
      </c>
      <c r="F1648" s="1" t="s">
        <v>16632</v>
      </c>
      <c r="G1648">
        <v>200117001</v>
      </c>
      <c r="H1648">
        <v>1</v>
      </c>
      <c r="I1648" s="1" t="s">
        <v>18788</v>
      </c>
      <c r="J1648" s="1" t="s">
        <v>18789</v>
      </c>
      <c r="K1648" s="1" t="s">
        <v>18790</v>
      </c>
      <c r="L1648" s="1" t="s">
        <v>18791</v>
      </c>
      <c r="M1648" s="1" t="s">
        <v>18792</v>
      </c>
      <c r="N1648" s="1">
        <f>+Categorias[[#This Row],[Id_producto]]</f>
        <v>200117</v>
      </c>
      <c r="O1648" s="1">
        <f>+Categorias[[#This Row],[Id_categoría]]</f>
        <v>200117001</v>
      </c>
    </row>
    <row r="1649" spans="1:15" hidden="1" x14ac:dyDescent="0.3">
      <c r="A1649">
        <v>20</v>
      </c>
      <c r="B1649" s="1" t="s">
        <v>12779</v>
      </c>
      <c r="C1649">
        <v>2001</v>
      </c>
      <c r="D1649" s="1" t="s">
        <v>16535</v>
      </c>
      <c r="E1649">
        <v>200118</v>
      </c>
      <c r="F1649" s="1" t="s">
        <v>16638</v>
      </c>
      <c r="G1649">
        <v>200118001</v>
      </c>
      <c r="H1649">
        <v>1</v>
      </c>
      <c r="I1649" s="1" t="s">
        <v>18793</v>
      </c>
      <c r="J1649" s="1" t="s">
        <v>18794</v>
      </c>
      <c r="K1649" s="1" t="s">
        <v>18795</v>
      </c>
      <c r="L1649" s="1" t="s">
        <v>18796</v>
      </c>
      <c r="M1649" s="1" t="s">
        <v>18797</v>
      </c>
      <c r="N1649" s="1">
        <f>+Categorias[[#This Row],[Id_producto]]</f>
        <v>200118</v>
      </c>
      <c r="O1649" s="1">
        <f>+Categorias[[#This Row],[Id_categoría]]</f>
        <v>200118001</v>
      </c>
    </row>
    <row r="1650" spans="1:15" hidden="1" x14ac:dyDescent="0.3">
      <c r="A1650">
        <v>20</v>
      </c>
      <c r="B1650" s="1" t="s">
        <v>12779</v>
      </c>
      <c r="C1650">
        <v>2001</v>
      </c>
      <c r="D1650" s="1" t="s">
        <v>16535</v>
      </c>
      <c r="E1650">
        <v>200119</v>
      </c>
      <c r="F1650" s="1" t="s">
        <v>16644</v>
      </c>
      <c r="G1650">
        <v>200119001</v>
      </c>
      <c r="H1650">
        <v>1</v>
      </c>
      <c r="I1650" s="1" t="s">
        <v>18798</v>
      </c>
      <c r="J1650" s="1" t="s">
        <v>18799</v>
      </c>
      <c r="K1650" s="1" t="s">
        <v>18800</v>
      </c>
      <c r="L1650" s="1" t="s">
        <v>18801</v>
      </c>
      <c r="M1650" s="1" t="s">
        <v>18802</v>
      </c>
      <c r="N1650" s="1">
        <f>+Categorias[[#This Row],[Id_producto]]</f>
        <v>200119</v>
      </c>
      <c r="O1650" s="1">
        <f>+Categorias[[#This Row],[Id_categoría]]</f>
        <v>200119001</v>
      </c>
    </row>
    <row r="1651" spans="1:15" hidden="1" x14ac:dyDescent="0.3">
      <c r="A1651">
        <v>20</v>
      </c>
      <c r="B1651" s="1" t="s">
        <v>12779</v>
      </c>
      <c r="C1651">
        <v>2001</v>
      </c>
      <c r="D1651" s="1" t="s">
        <v>16535</v>
      </c>
      <c r="E1651">
        <v>200120</v>
      </c>
      <c r="F1651" s="1" t="s">
        <v>16650</v>
      </c>
      <c r="G1651">
        <v>200120001</v>
      </c>
      <c r="H1651">
        <v>1</v>
      </c>
      <c r="I1651" s="1" t="s">
        <v>18803</v>
      </c>
      <c r="J1651" s="1" t="s">
        <v>18804</v>
      </c>
      <c r="K1651" s="1" t="s">
        <v>18805</v>
      </c>
      <c r="L1651" s="1" t="s">
        <v>18806</v>
      </c>
      <c r="M1651" s="1" t="s">
        <v>18807</v>
      </c>
      <c r="N1651" s="1">
        <f>+Categorias[[#This Row],[Id_producto]]</f>
        <v>200120</v>
      </c>
      <c r="O1651" s="1">
        <f>+Categorias[[#This Row],[Id_categoría]]</f>
        <v>200120001</v>
      </c>
    </row>
    <row r="1652" spans="1:15" hidden="1" x14ac:dyDescent="0.3">
      <c r="A1652">
        <v>20</v>
      </c>
      <c r="B1652" s="1" t="s">
        <v>12779</v>
      </c>
      <c r="C1652">
        <v>2001</v>
      </c>
      <c r="D1652" s="1" t="s">
        <v>16535</v>
      </c>
      <c r="E1652">
        <v>200121</v>
      </c>
      <c r="F1652" s="1" t="s">
        <v>16656</v>
      </c>
      <c r="G1652">
        <v>200121001</v>
      </c>
      <c r="H1652">
        <v>1</v>
      </c>
      <c r="I1652" s="1" t="s">
        <v>18808</v>
      </c>
      <c r="J1652" s="1" t="s">
        <v>18809</v>
      </c>
      <c r="K1652" s="1" t="s">
        <v>18810</v>
      </c>
      <c r="L1652" s="1" t="s">
        <v>18811</v>
      </c>
      <c r="M1652" s="1" t="s">
        <v>18812</v>
      </c>
      <c r="N1652" s="1">
        <f>+Categorias[[#This Row],[Id_producto]]</f>
        <v>200121</v>
      </c>
      <c r="O1652" s="1">
        <f>+Categorias[[#This Row],[Id_categoría]]</f>
        <v>200121001</v>
      </c>
    </row>
    <row r="1653" spans="1:15" hidden="1" x14ac:dyDescent="0.3">
      <c r="A1653">
        <v>20</v>
      </c>
      <c r="B1653" s="1" t="s">
        <v>12779</v>
      </c>
      <c r="C1653">
        <v>2001</v>
      </c>
      <c r="D1653" s="1" t="s">
        <v>16535</v>
      </c>
      <c r="E1653">
        <v>200122</v>
      </c>
      <c r="F1653" s="1" t="s">
        <v>16662</v>
      </c>
      <c r="G1653">
        <v>200122001</v>
      </c>
      <c r="H1653">
        <v>1</v>
      </c>
      <c r="I1653" s="1" t="s">
        <v>18813</v>
      </c>
      <c r="J1653" s="1" t="s">
        <v>18814</v>
      </c>
      <c r="K1653" s="1" t="s">
        <v>18815</v>
      </c>
      <c r="L1653" s="1" t="s">
        <v>18816</v>
      </c>
      <c r="M1653" s="1" t="s">
        <v>18817</v>
      </c>
      <c r="N1653" s="1">
        <f>+Categorias[[#This Row],[Id_producto]]</f>
        <v>200122</v>
      </c>
      <c r="O1653" s="1">
        <f>+Categorias[[#This Row],[Id_categoría]]</f>
        <v>200122001</v>
      </c>
    </row>
    <row r="1654" spans="1:15" hidden="1" x14ac:dyDescent="0.3">
      <c r="A1654">
        <v>20</v>
      </c>
      <c r="B1654" s="1" t="s">
        <v>12779</v>
      </c>
      <c r="C1654">
        <v>2001</v>
      </c>
      <c r="D1654" s="1" t="s">
        <v>16535</v>
      </c>
      <c r="E1654">
        <v>200123</v>
      </c>
      <c r="F1654" s="1" t="s">
        <v>16668</v>
      </c>
      <c r="G1654">
        <v>200123001</v>
      </c>
      <c r="H1654">
        <v>1</v>
      </c>
      <c r="I1654" s="1" t="s">
        <v>18818</v>
      </c>
      <c r="J1654" s="1" t="s">
        <v>18819</v>
      </c>
      <c r="K1654" s="1" t="s">
        <v>18820</v>
      </c>
      <c r="L1654" s="1" t="s">
        <v>18821</v>
      </c>
      <c r="M1654" s="1" t="s">
        <v>18822</v>
      </c>
      <c r="N1654" s="1">
        <f>+Categorias[[#This Row],[Id_producto]]</f>
        <v>200123</v>
      </c>
      <c r="O1654" s="1">
        <f>+Categorias[[#This Row],[Id_categoría]]</f>
        <v>200123001</v>
      </c>
    </row>
    <row r="1655" spans="1:15" hidden="1" x14ac:dyDescent="0.3">
      <c r="A1655">
        <v>20</v>
      </c>
      <c r="B1655" s="1" t="s">
        <v>12779</v>
      </c>
      <c r="C1655">
        <v>2001</v>
      </c>
      <c r="D1655" s="1" t="s">
        <v>16535</v>
      </c>
      <c r="E1655">
        <v>200124</v>
      </c>
      <c r="F1655" s="1" t="s">
        <v>16674</v>
      </c>
      <c r="G1655">
        <v>200124001</v>
      </c>
      <c r="H1655">
        <v>1</v>
      </c>
      <c r="I1655" s="1" t="s">
        <v>18823</v>
      </c>
      <c r="J1655" s="1" t="s">
        <v>18824</v>
      </c>
      <c r="K1655" s="1" t="s">
        <v>18825</v>
      </c>
      <c r="L1655" s="1" t="s">
        <v>18826</v>
      </c>
      <c r="M1655" s="1" t="s">
        <v>18827</v>
      </c>
      <c r="N1655" s="1">
        <f>+Categorias[[#This Row],[Id_producto]]</f>
        <v>200124</v>
      </c>
      <c r="O1655" s="1">
        <f>+Categorias[[#This Row],[Id_categoría]]</f>
        <v>200124001</v>
      </c>
    </row>
    <row r="1656" spans="1:15" hidden="1" x14ac:dyDescent="0.3">
      <c r="A1656">
        <v>20</v>
      </c>
      <c r="B1656" s="1" t="s">
        <v>12779</v>
      </c>
      <c r="C1656">
        <v>2001</v>
      </c>
      <c r="D1656" s="1" t="s">
        <v>16535</v>
      </c>
      <c r="E1656">
        <v>200125</v>
      </c>
      <c r="F1656" s="1" t="s">
        <v>16680</v>
      </c>
      <c r="G1656">
        <v>200125001</v>
      </c>
      <c r="H1656">
        <v>1</v>
      </c>
      <c r="I1656" s="1" t="s">
        <v>18828</v>
      </c>
      <c r="J1656" s="1" t="s">
        <v>18829</v>
      </c>
      <c r="K1656" s="1" t="s">
        <v>18830</v>
      </c>
      <c r="L1656" s="1" t="s">
        <v>18831</v>
      </c>
      <c r="M1656" s="1" t="s">
        <v>18832</v>
      </c>
      <c r="N1656" s="1">
        <f>+Categorias[[#This Row],[Id_producto]]</f>
        <v>200125</v>
      </c>
      <c r="O1656" s="1">
        <f>+Categorias[[#This Row],[Id_categoría]]</f>
        <v>200125001</v>
      </c>
    </row>
    <row r="1657" spans="1:15" hidden="1" x14ac:dyDescent="0.3">
      <c r="A1657">
        <v>20</v>
      </c>
      <c r="B1657" s="1" t="s">
        <v>12779</v>
      </c>
      <c r="C1657">
        <v>2002</v>
      </c>
      <c r="D1657" s="1" t="s">
        <v>12780</v>
      </c>
      <c r="E1657">
        <v>200201</v>
      </c>
      <c r="F1657" s="1" t="s">
        <v>12781</v>
      </c>
      <c r="G1657">
        <v>200201001</v>
      </c>
      <c r="H1657">
        <v>1</v>
      </c>
      <c r="I1657" s="1" t="s">
        <v>18833</v>
      </c>
      <c r="J1657" s="1" t="s">
        <v>18834</v>
      </c>
      <c r="K1657" s="1" t="s">
        <v>18835</v>
      </c>
      <c r="L1657" s="1" t="s">
        <v>18836</v>
      </c>
      <c r="M1657" s="1" t="s">
        <v>18837</v>
      </c>
      <c r="N1657" s="1">
        <f>+Categorias[[#This Row],[Id_producto]]</f>
        <v>200201</v>
      </c>
      <c r="O1657" s="1">
        <f>+Categorias[[#This Row],[Id_categoría]]</f>
        <v>200201001</v>
      </c>
    </row>
    <row r="1658" spans="1:15" hidden="1" x14ac:dyDescent="0.3">
      <c r="A1658">
        <v>20</v>
      </c>
      <c r="B1658" s="1" t="s">
        <v>12779</v>
      </c>
      <c r="C1658">
        <v>2002</v>
      </c>
      <c r="D1658" s="1" t="s">
        <v>12780</v>
      </c>
      <c r="E1658">
        <v>200202</v>
      </c>
      <c r="F1658" s="1" t="s">
        <v>12807</v>
      </c>
      <c r="G1658">
        <v>200202001</v>
      </c>
      <c r="H1658">
        <v>1</v>
      </c>
      <c r="I1658" s="1" t="s">
        <v>18838</v>
      </c>
      <c r="J1658" s="1" t="s">
        <v>18839</v>
      </c>
      <c r="K1658" s="1" t="s">
        <v>18840</v>
      </c>
      <c r="L1658" s="1" t="s">
        <v>18841</v>
      </c>
      <c r="M1658" s="1" t="s">
        <v>18842</v>
      </c>
      <c r="N1658" s="1">
        <f>+Categorias[[#This Row],[Id_producto]]</f>
        <v>200202</v>
      </c>
      <c r="O1658" s="1">
        <f>+Categorias[[#This Row],[Id_categoría]]</f>
        <v>200202001</v>
      </c>
    </row>
    <row r="1659" spans="1:15" hidden="1" x14ac:dyDescent="0.3">
      <c r="A1659">
        <v>20</v>
      </c>
      <c r="B1659" s="1" t="s">
        <v>12779</v>
      </c>
      <c r="C1659">
        <v>2002</v>
      </c>
      <c r="D1659" s="1" t="s">
        <v>12780</v>
      </c>
      <c r="E1659">
        <v>200203</v>
      </c>
      <c r="F1659" s="1" t="s">
        <v>12817</v>
      </c>
      <c r="G1659">
        <v>200203001</v>
      </c>
      <c r="H1659">
        <v>1</v>
      </c>
      <c r="I1659" s="1" t="s">
        <v>18843</v>
      </c>
      <c r="J1659" s="1" t="s">
        <v>18844</v>
      </c>
      <c r="K1659" s="1" t="s">
        <v>18845</v>
      </c>
      <c r="L1659" s="1" t="s">
        <v>18846</v>
      </c>
      <c r="M1659" s="1" t="s">
        <v>18847</v>
      </c>
      <c r="N1659" s="1">
        <f>+Categorias[[#This Row],[Id_producto]]</f>
        <v>200203</v>
      </c>
      <c r="O1659" s="1">
        <f>+Categorias[[#This Row],[Id_categoría]]</f>
        <v>200203001</v>
      </c>
    </row>
    <row r="1660" spans="1:15" hidden="1" x14ac:dyDescent="0.3">
      <c r="A1660">
        <v>20</v>
      </c>
      <c r="B1660" s="1" t="s">
        <v>12779</v>
      </c>
      <c r="C1660">
        <v>2003</v>
      </c>
      <c r="D1660" s="1" t="s">
        <v>12928</v>
      </c>
      <c r="E1660">
        <v>200301</v>
      </c>
      <c r="F1660" s="1" t="s">
        <v>12929</v>
      </c>
      <c r="G1660">
        <v>200301001</v>
      </c>
      <c r="H1660">
        <v>1</v>
      </c>
      <c r="I1660" s="1" t="s">
        <v>18848</v>
      </c>
      <c r="J1660" s="1" t="s">
        <v>18849</v>
      </c>
      <c r="K1660" s="1" t="s">
        <v>18850</v>
      </c>
      <c r="L1660" s="1" t="s">
        <v>18851</v>
      </c>
      <c r="M1660" s="1" t="s">
        <v>18852</v>
      </c>
      <c r="N1660" s="1">
        <f>+Categorias[[#This Row],[Id_producto]]</f>
        <v>200301</v>
      </c>
      <c r="O1660" s="1">
        <f>+Categorias[[#This Row],[Id_categoría]]</f>
        <v>200301001</v>
      </c>
    </row>
    <row r="1661" spans="1:15" hidden="1" x14ac:dyDescent="0.3">
      <c r="A1661">
        <v>20</v>
      </c>
      <c r="B1661" s="1" t="s">
        <v>12779</v>
      </c>
      <c r="C1661">
        <v>2003</v>
      </c>
      <c r="D1661" s="1" t="s">
        <v>12928</v>
      </c>
      <c r="E1661">
        <v>200302</v>
      </c>
      <c r="F1661" s="1" t="s">
        <v>12985</v>
      </c>
      <c r="G1661">
        <v>200302001</v>
      </c>
      <c r="H1661">
        <v>1</v>
      </c>
      <c r="I1661" s="1" t="s">
        <v>18853</v>
      </c>
      <c r="J1661" s="1" t="s">
        <v>18854</v>
      </c>
      <c r="K1661" s="1" t="s">
        <v>18855</v>
      </c>
      <c r="L1661" s="1" t="s">
        <v>18856</v>
      </c>
      <c r="M1661" s="1" t="s">
        <v>18857</v>
      </c>
      <c r="N1661" s="1">
        <f>+Categorias[[#This Row],[Id_producto]]</f>
        <v>200302</v>
      </c>
      <c r="O1661" s="1">
        <f>+Categorias[[#This Row],[Id_categoría]]</f>
        <v>200302001</v>
      </c>
    </row>
    <row r="1662" spans="1:15" hidden="1" x14ac:dyDescent="0.3">
      <c r="A1662">
        <v>20</v>
      </c>
      <c r="B1662" s="1" t="s">
        <v>12779</v>
      </c>
      <c r="C1662">
        <v>2003</v>
      </c>
      <c r="D1662" s="1" t="s">
        <v>12928</v>
      </c>
      <c r="E1662">
        <v>200303</v>
      </c>
      <c r="F1662" s="1" t="s">
        <v>13001</v>
      </c>
      <c r="G1662">
        <v>200303001</v>
      </c>
      <c r="H1662">
        <v>1</v>
      </c>
      <c r="I1662" s="1" t="s">
        <v>18858</v>
      </c>
      <c r="J1662" s="1" t="s">
        <v>18859</v>
      </c>
      <c r="K1662" s="1" t="s">
        <v>18860</v>
      </c>
      <c r="L1662" s="1" t="s">
        <v>18861</v>
      </c>
      <c r="M1662" s="1" t="s">
        <v>18862</v>
      </c>
      <c r="N1662" s="1">
        <f>+Categorias[[#This Row],[Id_producto]]</f>
        <v>200303</v>
      </c>
      <c r="O1662" s="1">
        <f>+Categorias[[#This Row],[Id_categoría]]</f>
        <v>200303001</v>
      </c>
    </row>
    <row r="1663" spans="1:15" hidden="1" x14ac:dyDescent="0.3">
      <c r="A1663">
        <v>20</v>
      </c>
      <c r="B1663" s="1" t="s">
        <v>12779</v>
      </c>
      <c r="C1663">
        <v>2004</v>
      </c>
      <c r="D1663" s="1" t="s">
        <v>13022</v>
      </c>
      <c r="E1663">
        <v>200401</v>
      </c>
      <c r="F1663" s="1" t="s">
        <v>13073</v>
      </c>
      <c r="G1663">
        <v>200401001</v>
      </c>
      <c r="H1663">
        <v>1</v>
      </c>
      <c r="I1663" s="1" t="s">
        <v>18863</v>
      </c>
      <c r="J1663" s="1" t="s">
        <v>18864</v>
      </c>
      <c r="K1663" s="1" t="s">
        <v>18865</v>
      </c>
      <c r="L1663" s="1" t="s">
        <v>18866</v>
      </c>
      <c r="M1663" s="1" t="s">
        <v>18867</v>
      </c>
      <c r="N1663" s="1">
        <f>+Categorias[[#This Row],[Id_producto]]</f>
        <v>200401</v>
      </c>
      <c r="O1663" s="1">
        <f>+Categorias[[#This Row],[Id_categoría]]</f>
        <v>200401001</v>
      </c>
    </row>
    <row r="1664" spans="1:15" hidden="1" x14ac:dyDescent="0.3">
      <c r="A1664">
        <v>20</v>
      </c>
      <c r="B1664" s="1" t="s">
        <v>12779</v>
      </c>
      <c r="C1664">
        <v>2004</v>
      </c>
      <c r="D1664" s="1" t="s">
        <v>13022</v>
      </c>
      <c r="E1664">
        <v>200402</v>
      </c>
      <c r="F1664" s="1" t="s">
        <v>13023</v>
      </c>
      <c r="G1664">
        <v>200402001</v>
      </c>
      <c r="H1664">
        <v>1</v>
      </c>
      <c r="I1664" s="1" t="s">
        <v>18868</v>
      </c>
      <c r="J1664" s="1" t="s">
        <v>18869</v>
      </c>
      <c r="K1664" s="1" t="s">
        <v>18870</v>
      </c>
      <c r="L1664" s="1" t="s">
        <v>18871</v>
      </c>
      <c r="M1664" s="1" t="s">
        <v>18872</v>
      </c>
      <c r="N1664" s="1">
        <f>+Categorias[[#This Row],[Id_producto]]</f>
        <v>200402</v>
      </c>
      <c r="O1664" s="1">
        <f>+Categorias[[#This Row],[Id_categoría]]</f>
        <v>200402001</v>
      </c>
    </row>
    <row r="1665" spans="1:15" hidden="1" x14ac:dyDescent="0.3">
      <c r="A1665">
        <v>20</v>
      </c>
      <c r="B1665" s="1" t="s">
        <v>12779</v>
      </c>
      <c r="C1665">
        <v>2005</v>
      </c>
      <c r="D1665" s="1" t="s">
        <v>13072</v>
      </c>
      <c r="E1665">
        <v>200501</v>
      </c>
      <c r="F1665" s="1" t="s">
        <v>13073</v>
      </c>
      <c r="G1665">
        <v>200501001</v>
      </c>
      <c r="H1665">
        <v>1</v>
      </c>
      <c r="I1665" s="1" t="s">
        <v>18873</v>
      </c>
      <c r="J1665" s="1" t="s">
        <v>18874</v>
      </c>
      <c r="K1665" s="1" t="s">
        <v>18875</v>
      </c>
      <c r="L1665" s="1" t="s">
        <v>18876</v>
      </c>
      <c r="M1665" s="1" t="s">
        <v>18877</v>
      </c>
      <c r="N1665" s="1">
        <f>+Categorias[[#This Row],[Id_producto]]</f>
        <v>200501</v>
      </c>
      <c r="O1665" s="1">
        <f>+Categorias[[#This Row],[Id_categoría]]</f>
        <v>200501001</v>
      </c>
    </row>
    <row r="1666" spans="1:15" hidden="1" x14ac:dyDescent="0.3">
      <c r="A1666">
        <v>20</v>
      </c>
      <c r="B1666" s="1" t="s">
        <v>12779</v>
      </c>
      <c r="C1666">
        <v>2006</v>
      </c>
      <c r="D1666" s="1" t="s">
        <v>13189</v>
      </c>
      <c r="E1666">
        <v>200601</v>
      </c>
      <c r="F1666" s="1" t="s">
        <v>13190</v>
      </c>
      <c r="G1666">
        <v>200601001</v>
      </c>
      <c r="H1666">
        <v>1</v>
      </c>
      <c r="I1666" s="1" t="s">
        <v>18878</v>
      </c>
      <c r="J1666" s="1" t="s">
        <v>18879</v>
      </c>
      <c r="K1666" s="1" t="s">
        <v>18880</v>
      </c>
      <c r="L1666" s="1" t="s">
        <v>18881</v>
      </c>
      <c r="M1666" s="1" t="s">
        <v>18882</v>
      </c>
      <c r="N1666" s="1">
        <f>+Categorias[[#This Row],[Id_producto]]</f>
        <v>200601</v>
      </c>
      <c r="O1666" s="1">
        <f>+Categorias[[#This Row],[Id_categoría]]</f>
        <v>200601001</v>
      </c>
    </row>
    <row r="1667" spans="1:15" hidden="1" x14ac:dyDescent="0.3">
      <c r="A1667">
        <v>20</v>
      </c>
      <c r="B1667" s="1" t="s">
        <v>12779</v>
      </c>
      <c r="C1667">
        <v>2007</v>
      </c>
      <c r="D1667" s="1" t="s">
        <v>13226</v>
      </c>
      <c r="E1667">
        <v>200701</v>
      </c>
      <c r="F1667" s="1" t="s">
        <v>13227</v>
      </c>
      <c r="G1667">
        <v>200701001</v>
      </c>
      <c r="H1667">
        <v>1</v>
      </c>
      <c r="I1667" s="1" t="s">
        <v>18883</v>
      </c>
      <c r="J1667" s="1" t="s">
        <v>18884</v>
      </c>
      <c r="K1667" s="1" t="s">
        <v>18885</v>
      </c>
      <c r="L1667" s="1" t="s">
        <v>18886</v>
      </c>
      <c r="M1667" s="1" t="s">
        <v>18887</v>
      </c>
      <c r="N1667" s="1">
        <f>+Categorias[[#This Row],[Id_producto]]</f>
        <v>200701</v>
      </c>
      <c r="O1667" s="1">
        <f>+Categorias[[#This Row],[Id_categoría]]</f>
        <v>200701001</v>
      </c>
    </row>
    <row r="1668" spans="1:15" hidden="1" x14ac:dyDescent="0.3">
      <c r="A1668">
        <v>20</v>
      </c>
      <c r="B1668" s="1" t="s">
        <v>12779</v>
      </c>
      <c r="C1668">
        <v>2007</v>
      </c>
      <c r="D1668" s="1" t="s">
        <v>13226</v>
      </c>
      <c r="E1668">
        <v>200702</v>
      </c>
      <c r="F1668" s="1" t="s">
        <v>13353</v>
      </c>
      <c r="G1668">
        <v>200702001</v>
      </c>
      <c r="H1668">
        <v>1</v>
      </c>
      <c r="I1668" s="1" t="s">
        <v>18888</v>
      </c>
      <c r="J1668" s="1" t="s">
        <v>18889</v>
      </c>
      <c r="K1668" s="1" t="s">
        <v>18890</v>
      </c>
      <c r="L1668" s="1" t="s">
        <v>18891</v>
      </c>
      <c r="M1668" s="1" t="s">
        <v>18892</v>
      </c>
      <c r="N1668" s="1">
        <f>+Categorias[[#This Row],[Id_producto]]</f>
        <v>200702</v>
      </c>
      <c r="O1668" s="1">
        <f>+Categorias[[#This Row],[Id_categoría]]</f>
        <v>200702001</v>
      </c>
    </row>
    <row r="1669" spans="1:15" hidden="1" x14ac:dyDescent="0.3">
      <c r="A1669">
        <v>20</v>
      </c>
      <c r="B1669" s="1" t="s">
        <v>12779</v>
      </c>
      <c r="C1669">
        <v>2007</v>
      </c>
      <c r="D1669" s="1" t="s">
        <v>13226</v>
      </c>
      <c r="E1669">
        <v>200703</v>
      </c>
      <c r="F1669" s="1" t="s">
        <v>13364</v>
      </c>
      <c r="G1669">
        <v>200703001</v>
      </c>
      <c r="H1669">
        <v>1</v>
      </c>
      <c r="I1669" s="1" t="s">
        <v>18893</v>
      </c>
      <c r="J1669" s="1" t="s">
        <v>18894</v>
      </c>
      <c r="K1669" s="1" t="s">
        <v>18895</v>
      </c>
      <c r="L1669" s="1" t="s">
        <v>18896</v>
      </c>
      <c r="M1669" s="1" t="s">
        <v>18897</v>
      </c>
      <c r="N1669" s="1">
        <f>+Categorias[[#This Row],[Id_producto]]</f>
        <v>200703</v>
      </c>
      <c r="O1669" s="1">
        <f>+Categorias[[#This Row],[Id_categoría]]</f>
        <v>200703001</v>
      </c>
    </row>
    <row r="1670" spans="1:15" hidden="1" x14ac:dyDescent="0.3">
      <c r="A1670">
        <v>20</v>
      </c>
      <c r="B1670" s="1" t="s">
        <v>12779</v>
      </c>
      <c r="C1670">
        <v>2007</v>
      </c>
      <c r="D1670" s="1" t="s">
        <v>13226</v>
      </c>
      <c r="E1670">
        <v>200704</v>
      </c>
      <c r="F1670" s="1" t="s">
        <v>13380</v>
      </c>
      <c r="G1670">
        <v>200704001</v>
      </c>
      <c r="H1670">
        <v>1</v>
      </c>
      <c r="I1670" s="1" t="s">
        <v>18898</v>
      </c>
      <c r="J1670" s="1" t="s">
        <v>18899</v>
      </c>
      <c r="K1670" s="1" t="s">
        <v>18900</v>
      </c>
      <c r="L1670" s="1" t="s">
        <v>18901</v>
      </c>
      <c r="M1670" s="1" t="s">
        <v>18902</v>
      </c>
      <c r="N1670" s="1">
        <f>+Categorias[[#This Row],[Id_producto]]</f>
        <v>200704</v>
      </c>
      <c r="O1670" s="1">
        <f>+Categorias[[#This Row],[Id_categoría]]</f>
        <v>200704001</v>
      </c>
    </row>
    <row r="1671" spans="1:15" hidden="1" x14ac:dyDescent="0.3">
      <c r="A1671">
        <v>22</v>
      </c>
      <c r="B1671" s="1" t="s">
        <v>2726</v>
      </c>
      <c r="C1671">
        <v>2202</v>
      </c>
      <c r="D1671" s="1" t="s">
        <v>9424</v>
      </c>
      <c r="E1671">
        <v>220201</v>
      </c>
      <c r="F1671" s="1" t="s">
        <v>19130</v>
      </c>
      <c r="G1671">
        <v>220201001</v>
      </c>
      <c r="H1671">
        <v>1</v>
      </c>
      <c r="I1671" s="1" t="s">
        <v>19131</v>
      </c>
      <c r="J1671" s="1" t="s">
        <v>19132</v>
      </c>
      <c r="K1671" s="1" t="s">
        <v>19133</v>
      </c>
      <c r="L1671" s="1" t="s">
        <v>19134</v>
      </c>
      <c r="M1671" s="1" t="s">
        <v>19135</v>
      </c>
      <c r="N1671" s="1">
        <f>+Categorias[[#This Row],[Id_producto]]</f>
        <v>220201</v>
      </c>
      <c r="O1671" s="1">
        <f>+Categorias[[#This Row],[Id_categoría]]</f>
        <v>220201001</v>
      </c>
    </row>
    <row r="1672" spans="1:15" hidden="1" x14ac:dyDescent="0.3">
      <c r="A1672">
        <v>22</v>
      </c>
      <c r="B1672" s="1" t="s">
        <v>2726</v>
      </c>
      <c r="C1672">
        <v>2202</v>
      </c>
      <c r="D1672" s="1" t="s">
        <v>9424</v>
      </c>
      <c r="E1672">
        <v>220201</v>
      </c>
      <c r="F1672" s="1" t="s">
        <v>19130</v>
      </c>
      <c r="G1672">
        <v>220201002</v>
      </c>
      <c r="H1672">
        <v>2</v>
      </c>
      <c r="I1672" s="1" t="s">
        <v>19136</v>
      </c>
      <c r="J1672" s="1" t="s">
        <v>19137</v>
      </c>
      <c r="K1672" s="1" t="s">
        <v>19138</v>
      </c>
      <c r="L1672" s="1" t="s">
        <v>19139</v>
      </c>
      <c r="M1672" s="1" t="s">
        <v>19140</v>
      </c>
      <c r="N1672" s="1">
        <f>+Categorias[[#This Row],[Id_producto]]</f>
        <v>220201</v>
      </c>
      <c r="O1672" s="1">
        <f>+Categorias[[#This Row],[Id_categoría]]</f>
        <v>220201002</v>
      </c>
    </row>
    <row r="1673" spans="1:15" hidden="1" x14ac:dyDescent="0.3">
      <c r="A1673">
        <v>22</v>
      </c>
      <c r="B1673" s="1" t="s">
        <v>2726</v>
      </c>
      <c r="C1673">
        <v>2202</v>
      </c>
      <c r="D1673" s="1" t="s">
        <v>9424</v>
      </c>
      <c r="E1673">
        <v>220201</v>
      </c>
      <c r="F1673" s="1" t="s">
        <v>19130</v>
      </c>
      <c r="G1673">
        <v>220201003</v>
      </c>
      <c r="H1673">
        <v>3</v>
      </c>
      <c r="I1673" s="1" t="s">
        <v>19141</v>
      </c>
      <c r="J1673" s="1" t="s">
        <v>19142</v>
      </c>
      <c r="K1673" s="1" t="s">
        <v>19143</v>
      </c>
      <c r="L1673" s="1" t="s">
        <v>19144</v>
      </c>
      <c r="M1673" s="1" t="s">
        <v>19145</v>
      </c>
      <c r="N1673" s="1">
        <f>+Categorias[[#This Row],[Id_producto]]</f>
        <v>220201</v>
      </c>
      <c r="O1673" s="1">
        <f>+Categorias[[#This Row],[Id_categoría]]</f>
        <v>220201003</v>
      </c>
    </row>
    <row r="1674" spans="1:15" hidden="1" x14ac:dyDescent="0.3">
      <c r="A1674">
        <v>22</v>
      </c>
      <c r="B1674" s="1" t="s">
        <v>2726</v>
      </c>
      <c r="C1674">
        <v>2202</v>
      </c>
      <c r="D1674" s="1" t="s">
        <v>9424</v>
      </c>
      <c r="E1674">
        <v>220201</v>
      </c>
      <c r="F1674" s="1" t="s">
        <v>19130</v>
      </c>
      <c r="G1674">
        <v>220201004</v>
      </c>
      <c r="H1674">
        <v>4</v>
      </c>
      <c r="I1674" s="1" t="s">
        <v>19146</v>
      </c>
      <c r="J1674" s="1" t="s">
        <v>19147</v>
      </c>
      <c r="K1674" s="1" t="s">
        <v>19148</v>
      </c>
      <c r="L1674" s="1" t="s">
        <v>19149</v>
      </c>
      <c r="M1674" s="1" t="s">
        <v>19150</v>
      </c>
      <c r="N1674" s="1">
        <f>+Categorias[[#This Row],[Id_producto]]</f>
        <v>220201</v>
      </c>
      <c r="O1674" s="1">
        <f>+Categorias[[#This Row],[Id_categoría]]</f>
        <v>220201004</v>
      </c>
    </row>
    <row r="1675" spans="1:15" hidden="1" x14ac:dyDescent="0.3">
      <c r="A1675">
        <v>22</v>
      </c>
      <c r="B1675" s="1" t="s">
        <v>2726</v>
      </c>
      <c r="C1675">
        <v>2202</v>
      </c>
      <c r="D1675" s="1" t="s">
        <v>9424</v>
      </c>
      <c r="E1675">
        <v>220201</v>
      </c>
      <c r="F1675" s="1" t="s">
        <v>19130</v>
      </c>
      <c r="G1675">
        <v>220201005</v>
      </c>
      <c r="H1675">
        <v>5</v>
      </c>
      <c r="I1675" s="1" t="s">
        <v>19151</v>
      </c>
      <c r="J1675" s="1" t="s">
        <v>19152</v>
      </c>
      <c r="K1675" s="1" t="s">
        <v>19153</v>
      </c>
      <c r="L1675" s="1" t="s">
        <v>19154</v>
      </c>
      <c r="M1675" s="1" t="s">
        <v>19155</v>
      </c>
      <c r="N1675" s="1">
        <f>+Categorias[[#This Row],[Id_producto]]</f>
        <v>220201</v>
      </c>
      <c r="O1675" s="1">
        <f>+Categorias[[#This Row],[Id_categoría]]</f>
        <v>220201005</v>
      </c>
    </row>
    <row r="1676" spans="1:15" hidden="1" x14ac:dyDescent="0.3">
      <c r="A1676">
        <v>22</v>
      </c>
      <c r="B1676" s="1" t="s">
        <v>2726</v>
      </c>
      <c r="C1676">
        <v>2202</v>
      </c>
      <c r="D1676" s="1" t="s">
        <v>9424</v>
      </c>
      <c r="E1676">
        <v>220201</v>
      </c>
      <c r="F1676" s="1" t="s">
        <v>19130</v>
      </c>
      <c r="G1676">
        <v>220201006</v>
      </c>
      <c r="H1676">
        <v>6</v>
      </c>
      <c r="I1676" s="1" t="s">
        <v>19156</v>
      </c>
      <c r="J1676" s="1" t="s">
        <v>19157</v>
      </c>
      <c r="K1676" s="1" t="s">
        <v>19158</v>
      </c>
      <c r="L1676" s="1" t="s">
        <v>19159</v>
      </c>
      <c r="M1676" s="1" t="s">
        <v>19160</v>
      </c>
      <c r="N1676" s="1">
        <f>+Categorias[[#This Row],[Id_producto]]</f>
        <v>220201</v>
      </c>
      <c r="O1676" s="1">
        <f>+Categorias[[#This Row],[Id_categoría]]</f>
        <v>220201006</v>
      </c>
    </row>
    <row r="1677" spans="1:15" hidden="1" x14ac:dyDescent="0.3">
      <c r="A1677">
        <v>22</v>
      </c>
      <c r="B1677" s="1" t="s">
        <v>2726</v>
      </c>
      <c r="C1677">
        <v>2202</v>
      </c>
      <c r="D1677" s="1" t="s">
        <v>9424</v>
      </c>
      <c r="E1677">
        <v>220201</v>
      </c>
      <c r="F1677" s="1" t="s">
        <v>19130</v>
      </c>
      <c r="G1677">
        <v>220201007</v>
      </c>
      <c r="H1677">
        <v>7</v>
      </c>
      <c r="I1677" s="1" t="s">
        <v>19161</v>
      </c>
      <c r="J1677" s="1" t="s">
        <v>19162</v>
      </c>
      <c r="K1677" s="1" t="s">
        <v>19163</v>
      </c>
      <c r="L1677" s="1" t="s">
        <v>19164</v>
      </c>
      <c r="M1677" s="1" t="s">
        <v>19165</v>
      </c>
      <c r="N1677" s="1">
        <f>+Categorias[[#This Row],[Id_producto]]</f>
        <v>220201</v>
      </c>
      <c r="O1677" s="1">
        <f>+Categorias[[#This Row],[Id_categoría]]</f>
        <v>220201007</v>
      </c>
    </row>
    <row r="1678" spans="1:15" hidden="1" x14ac:dyDescent="0.3">
      <c r="A1678">
        <v>22</v>
      </c>
      <c r="B1678" s="1" t="s">
        <v>2726</v>
      </c>
      <c r="C1678">
        <v>2202</v>
      </c>
      <c r="D1678" s="1" t="s">
        <v>9424</v>
      </c>
      <c r="E1678">
        <v>220202</v>
      </c>
      <c r="F1678" s="1" t="s">
        <v>19166</v>
      </c>
      <c r="G1678">
        <v>220202001</v>
      </c>
      <c r="H1678">
        <v>1</v>
      </c>
      <c r="I1678" s="1" t="s">
        <v>19167</v>
      </c>
      <c r="J1678" s="1" t="s">
        <v>19168</v>
      </c>
      <c r="K1678" s="1" t="s">
        <v>19169</v>
      </c>
      <c r="L1678" s="1" t="s">
        <v>19170</v>
      </c>
      <c r="M1678" s="1" t="s">
        <v>19171</v>
      </c>
      <c r="N1678" s="1">
        <f>+Categorias[[#This Row],[Id_producto]]</f>
        <v>220202</v>
      </c>
      <c r="O1678" s="1">
        <f>+Categorias[[#This Row],[Id_categoría]]</f>
        <v>220202001</v>
      </c>
    </row>
    <row r="1679" spans="1:15" hidden="1" x14ac:dyDescent="0.3">
      <c r="A1679">
        <v>22</v>
      </c>
      <c r="B1679" s="1" t="s">
        <v>2726</v>
      </c>
      <c r="C1679">
        <v>2202</v>
      </c>
      <c r="D1679" s="1" t="s">
        <v>9424</v>
      </c>
      <c r="E1679">
        <v>220202</v>
      </c>
      <c r="F1679" s="1" t="s">
        <v>19166</v>
      </c>
      <c r="G1679">
        <v>220202002</v>
      </c>
      <c r="H1679">
        <v>2</v>
      </c>
      <c r="I1679" s="1" t="s">
        <v>19172</v>
      </c>
      <c r="J1679" s="1" t="s">
        <v>19173</v>
      </c>
      <c r="K1679" s="1" t="s">
        <v>19174</v>
      </c>
      <c r="L1679" s="1" t="s">
        <v>19175</v>
      </c>
      <c r="M1679" s="1" t="s">
        <v>19176</v>
      </c>
      <c r="N1679" s="1">
        <f>+Categorias[[#This Row],[Id_producto]]</f>
        <v>220202</v>
      </c>
      <c r="O1679" s="1">
        <f>+Categorias[[#This Row],[Id_categoría]]</f>
        <v>220202002</v>
      </c>
    </row>
    <row r="1680" spans="1:15" hidden="1" x14ac:dyDescent="0.3">
      <c r="A1680">
        <v>22</v>
      </c>
      <c r="B1680" s="1" t="s">
        <v>2726</v>
      </c>
      <c r="C1680">
        <v>2202</v>
      </c>
      <c r="D1680" s="1" t="s">
        <v>9424</v>
      </c>
      <c r="E1680">
        <v>220202</v>
      </c>
      <c r="F1680" s="1" t="s">
        <v>19166</v>
      </c>
      <c r="G1680">
        <v>220202003</v>
      </c>
      <c r="H1680">
        <v>3</v>
      </c>
      <c r="I1680" s="1" t="s">
        <v>19177</v>
      </c>
      <c r="J1680" s="1" t="s">
        <v>19178</v>
      </c>
      <c r="K1680" s="1" t="s">
        <v>19179</v>
      </c>
      <c r="L1680" s="1" t="s">
        <v>19180</v>
      </c>
      <c r="M1680" s="1" t="s">
        <v>19181</v>
      </c>
      <c r="N1680" s="1">
        <f>+Categorias[[#This Row],[Id_producto]]</f>
        <v>220202</v>
      </c>
      <c r="O1680" s="1">
        <f>+Categorias[[#This Row],[Id_categoría]]</f>
        <v>220202003</v>
      </c>
    </row>
    <row r="1681" spans="1:15" hidden="1" x14ac:dyDescent="0.3">
      <c r="A1681">
        <v>22</v>
      </c>
      <c r="B1681" s="1" t="s">
        <v>2726</v>
      </c>
      <c r="C1681">
        <v>2202</v>
      </c>
      <c r="D1681" s="1" t="s">
        <v>9424</v>
      </c>
      <c r="E1681">
        <v>220202</v>
      </c>
      <c r="F1681" s="1" t="s">
        <v>19166</v>
      </c>
      <c r="G1681">
        <v>220202004</v>
      </c>
      <c r="H1681">
        <v>4</v>
      </c>
      <c r="I1681" s="1" t="s">
        <v>19182</v>
      </c>
      <c r="J1681" s="1" t="s">
        <v>19183</v>
      </c>
      <c r="K1681" s="1" t="s">
        <v>19184</v>
      </c>
      <c r="L1681" s="1" t="s">
        <v>19185</v>
      </c>
      <c r="M1681" s="1" t="s">
        <v>19186</v>
      </c>
      <c r="N1681" s="1">
        <f>+Categorias[[#This Row],[Id_producto]]</f>
        <v>220202</v>
      </c>
      <c r="O1681" s="1">
        <f>+Categorias[[#This Row],[Id_categoría]]</f>
        <v>220202004</v>
      </c>
    </row>
    <row r="1682" spans="1:15" hidden="1" x14ac:dyDescent="0.3">
      <c r="A1682">
        <v>22</v>
      </c>
      <c r="B1682" s="1" t="s">
        <v>2726</v>
      </c>
      <c r="C1682">
        <v>2202</v>
      </c>
      <c r="D1682" s="1" t="s">
        <v>9424</v>
      </c>
      <c r="E1682">
        <v>220202</v>
      </c>
      <c r="F1682" s="1" t="s">
        <v>19166</v>
      </c>
      <c r="G1682">
        <v>220202005</v>
      </c>
      <c r="H1682">
        <v>5</v>
      </c>
      <c r="I1682" s="1" t="s">
        <v>19187</v>
      </c>
      <c r="J1682" s="1" t="s">
        <v>19188</v>
      </c>
      <c r="K1682" s="1" t="s">
        <v>19189</v>
      </c>
      <c r="L1682" s="1" t="s">
        <v>19190</v>
      </c>
      <c r="M1682" s="1" t="s">
        <v>19191</v>
      </c>
      <c r="N1682" s="1">
        <f>+Categorias[[#This Row],[Id_producto]]</f>
        <v>220202</v>
      </c>
      <c r="O1682" s="1">
        <f>+Categorias[[#This Row],[Id_categoría]]</f>
        <v>220202005</v>
      </c>
    </row>
    <row r="1683" spans="1:15" hidden="1" x14ac:dyDescent="0.3">
      <c r="A1683">
        <v>22</v>
      </c>
      <c r="B1683" s="1" t="s">
        <v>2726</v>
      </c>
      <c r="C1683">
        <v>2202</v>
      </c>
      <c r="D1683" s="1" t="s">
        <v>9424</v>
      </c>
      <c r="E1683">
        <v>220202</v>
      </c>
      <c r="F1683" s="1" t="s">
        <v>19166</v>
      </c>
      <c r="G1683">
        <v>220202006</v>
      </c>
      <c r="H1683">
        <v>6</v>
      </c>
      <c r="I1683" s="1" t="s">
        <v>19192</v>
      </c>
      <c r="J1683" s="1" t="s">
        <v>19193</v>
      </c>
      <c r="K1683" s="1" t="s">
        <v>19194</v>
      </c>
      <c r="L1683" s="1" t="s">
        <v>19195</v>
      </c>
      <c r="M1683" s="1" t="s">
        <v>19196</v>
      </c>
      <c r="N1683" s="1">
        <f>+Categorias[[#This Row],[Id_producto]]</f>
        <v>220202</v>
      </c>
      <c r="O1683" s="1">
        <f>+Categorias[[#This Row],[Id_categoría]]</f>
        <v>220202006</v>
      </c>
    </row>
    <row r="1684" spans="1:15" hidden="1" x14ac:dyDescent="0.3">
      <c r="A1684">
        <v>22</v>
      </c>
      <c r="B1684" s="1" t="s">
        <v>2726</v>
      </c>
      <c r="C1684">
        <v>2202</v>
      </c>
      <c r="D1684" s="1" t="s">
        <v>9424</v>
      </c>
      <c r="E1684">
        <v>220202</v>
      </c>
      <c r="F1684" s="1" t="s">
        <v>19166</v>
      </c>
      <c r="G1684">
        <v>220202007</v>
      </c>
      <c r="H1684">
        <v>7</v>
      </c>
      <c r="I1684" s="1" t="s">
        <v>19197</v>
      </c>
      <c r="J1684" s="1" t="s">
        <v>19198</v>
      </c>
      <c r="K1684" s="1" t="s">
        <v>19199</v>
      </c>
      <c r="L1684" s="1" t="s">
        <v>19200</v>
      </c>
      <c r="M1684" s="1" t="s">
        <v>19201</v>
      </c>
      <c r="N1684" s="1">
        <f>+Categorias[[#This Row],[Id_producto]]</f>
        <v>220202</v>
      </c>
      <c r="O1684" s="1">
        <f>+Categorias[[#This Row],[Id_categoría]]</f>
        <v>220202007</v>
      </c>
    </row>
    <row r="1685" spans="1:15" hidden="1" x14ac:dyDescent="0.3">
      <c r="A1685">
        <v>22</v>
      </c>
      <c r="B1685" s="1" t="s">
        <v>2726</v>
      </c>
      <c r="C1685">
        <v>2202</v>
      </c>
      <c r="D1685" s="1" t="s">
        <v>9424</v>
      </c>
      <c r="E1685">
        <v>220203</v>
      </c>
      <c r="F1685" s="1" t="s">
        <v>19202</v>
      </c>
      <c r="G1685">
        <v>220203001</v>
      </c>
      <c r="H1685">
        <v>1</v>
      </c>
      <c r="I1685" s="1" t="s">
        <v>19203</v>
      </c>
      <c r="J1685" s="1" t="s">
        <v>19204</v>
      </c>
      <c r="K1685" s="1" t="s">
        <v>19205</v>
      </c>
      <c r="L1685" s="1" t="s">
        <v>19206</v>
      </c>
      <c r="M1685" s="1" t="s">
        <v>19207</v>
      </c>
      <c r="N1685" s="1">
        <f>+Categorias[[#This Row],[Id_producto]]</f>
        <v>220203</v>
      </c>
      <c r="O1685" s="1">
        <f>+Categorias[[#This Row],[Id_categoría]]</f>
        <v>220203001</v>
      </c>
    </row>
    <row r="1686" spans="1:15" hidden="1" x14ac:dyDescent="0.3">
      <c r="A1686">
        <v>22</v>
      </c>
      <c r="B1686" s="1" t="s">
        <v>2726</v>
      </c>
      <c r="C1686">
        <v>2202</v>
      </c>
      <c r="D1686" s="1" t="s">
        <v>9424</v>
      </c>
      <c r="E1686">
        <v>220203</v>
      </c>
      <c r="F1686" s="1" t="s">
        <v>19202</v>
      </c>
      <c r="G1686">
        <v>220203002</v>
      </c>
      <c r="H1686">
        <v>2</v>
      </c>
      <c r="I1686" s="1" t="s">
        <v>19208</v>
      </c>
      <c r="J1686" s="1" t="s">
        <v>19209</v>
      </c>
      <c r="K1686" s="1" t="s">
        <v>19210</v>
      </c>
      <c r="L1686" s="1" t="s">
        <v>19211</v>
      </c>
      <c r="M1686" s="1" t="s">
        <v>19212</v>
      </c>
      <c r="N1686" s="1">
        <f>+Categorias[[#This Row],[Id_producto]]</f>
        <v>220203</v>
      </c>
      <c r="O1686" s="1">
        <f>+Categorias[[#This Row],[Id_categoría]]</f>
        <v>220203002</v>
      </c>
    </row>
    <row r="1687" spans="1:15" hidden="1" x14ac:dyDescent="0.3">
      <c r="A1687">
        <v>22</v>
      </c>
      <c r="B1687" s="1" t="s">
        <v>2726</v>
      </c>
      <c r="C1687">
        <v>2202</v>
      </c>
      <c r="D1687" s="1" t="s">
        <v>9424</v>
      </c>
      <c r="E1687">
        <v>220203</v>
      </c>
      <c r="F1687" s="1" t="s">
        <v>19202</v>
      </c>
      <c r="G1687">
        <v>220203003</v>
      </c>
      <c r="H1687">
        <v>3</v>
      </c>
      <c r="I1687" s="1" t="s">
        <v>19213</v>
      </c>
      <c r="J1687" s="1" t="s">
        <v>19214</v>
      </c>
      <c r="K1687" s="1" t="s">
        <v>19215</v>
      </c>
      <c r="L1687" s="1" t="s">
        <v>19216</v>
      </c>
      <c r="M1687" s="1" t="s">
        <v>19217</v>
      </c>
      <c r="N1687" s="1">
        <f>+Categorias[[#This Row],[Id_producto]]</f>
        <v>220203</v>
      </c>
      <c r="O1687" s="1">
        <f>+Categorias[[#This Row],[Id_categoría]]</f>
        <v>220203003</v>
      </c>
    </row>
    <row r="1688" spans="1:15" hidden="1" x14ac:dyDescent="0.3">
      <c r="A1688">
        <v>22</v>
      </c>
      <c r="B1688" s="1" t="s">
        <v>2726</v>
      </c>
      <c r="C1688">
        <v>2202</v>
      </c>
      <c r="D1688" s="1" t="s">
        <v>9424</v>
      </c>
      <c r="E1688">
        <v>220203</v>
      </c>
      <c r="F1688" s="1" t="s">
        <v>19202</v>
      </c>
      <c r="G1688">
        <v>220203004</v>
      </c>
      <c r="H1688">
        <v>4</v>
      </c>
      <c r="I1688" s="1" t="s">
        <v>19218</v>
      </c>
      <c r="J1688" s="1" t="s">
        <v>19219</v>
      </c>
      <c r="K1688" s="1" t="s">
        <v>19220</v>
      </c>
      <c r="L1688" s="1" t="s">
        <v>19221</v>
      </c>
      <c r="M1688" s="1" t="s">
        <v>19222</v>
      </c>
      <c r="N1688" s="1">
        <f>+Categorias[[#This Row],[Id_producto]]</f>
        <v>220203</v>
      </c>
      <c r="O1688" s="1">
        <f>+Categorias[[#This Row],[Id_categoría]]</f>
        <v>220203004</v>
      </c>
    </row>
    <row r="1689" spans="1:15" hidden="1" x14ac:dyDescent="0.3">
      <c r="A1689">
        <v>22</v>
      </c>
      <c r="B1689" s="1" t="s">
        <v>2726</v>
      </c>
      <c r="C1689">
        <v>2202</v>
      </c>
      <c r="D1689" s="1" t="s">
        <v>9424</v>
      </c>
      <c r="E1689">
        <v>220203</v>
      </c>
      <c r="F1689" s="1" t="s">
        <v>19202</v>
      </c>
      <c r="G1689">
        <v>220203005</v>
      </c>
      <c r="H1689">
        <v>5</v>
      </c>
      <c r="I1689" s="1" t="s">
        <v>19223</v>
      </c>
      <c r="J1689" s="1" t="s">
        <v>19224</v>
      </c>
      <c r="K1689" s="1" t="s">
        <v>19225</v>
      </c>
      <c r="L1689" s="1" t="s">
        <v>19226</v>
      </c>
      <c r="M1689" s="1" t="s">
        <v>19227</v>
      </c>
      <c r="N1689" s="1">
        <f>+Categorias[[#This Row],[Id_producto]]</f>
        <v>220203</v>
      </c>
      <c r="O1689" s="1">
        <f>+Categorias[[#This Row],[Id_categoría]]</f>
        <v>220203005</v>
      </c>
    </row>
    <row r="1690" spans="1:15" hidden="1" x14ac:dyDescent="0.3">
      <c r="A1690">
        <v>22</v>
      </c>
      <c r="B1690" s="1" t="s">
        <v>2726</v>
      </c>
      <c r="C1690">
        <v>2202</v>
      </c>
      <c r="D1690" s="1" t="s">
        <v>9424</v>
      </c>
      <c r="E1690">
        <v>220203</v>
      </c>
      <c r="F1690" s="1" t="s">
        <v>19202</v>
      </c>
      <c r="G1690">
        <v>220203006</v>
      </c>
      <c r="H1690">
        <v>6</v>
      </c>
      <c r="I1690" s="1" t="s">
        <v>19228</v>
      </c>
      <c r="J1690" s="1" t="s">
        <v>19229</v>
      </c>
      <c r="K1690" s="1" t="s">
        <v>19230</v>
      </c>
      <c r="L1690" s="1" t="s">
        <v>19231</v>
      </c>
      <c r="M1690" s="1" t="s">
        <v>19232</v>
      </c>
      <c r="N1690" s="1">
        <f>+Categorias[[#This Row],[Id_producto]]</f>
        <v>220203</v>
      </c>
      <c r="O1690" s="1">
        <f>+Categorias[[#This Row],[Id_categoría]]</f>
        <v>220203006</v>
      </c>
    </row>
    <row r="1691" spans="1:15" hidden="1" x14ac:dyDescent="0.3">
      <c r="A1691">
        <v>22</v>
      </c>
      <c r="B1691" s="1" t="s">
        <v>2726</v>
      </c>
      <c r="C1691">
        <v>2202</v>
      </c>
      <c r="D1691" s="1" t="s">
        <v>9424</v>
      </c>
      <c r="E1691">
        <v>220204</v>
      </c>
      <c r="F1691" s="1" t="s">
        <v>19233</v>
      </c>
      <c r="G1691">
        <v>220204001</v>
      </c>
      <c r="H1691">
        <v>1</v>
      </c>
      <c r="I1691" s="1" t="s">
        <v>19234</v>
      </c>
      <c r="J1691" s="1" t="s">
        <v>19235</v>
      </c>
      <c r="K1691" s="1" t="s">
        <v>19236</v>
      </c>
      <c r="L1691" s="1" t="s">
        <v>19237</v>
      </c>
      <c r="M1691" s="1" t="s">
        <v>19238</v>
      </c>
      <c r="N1691" s="1">
        <f>+Categorias[[#This Row],[Id_producto]]</f>
        <v>220204</v>
      </c>
      <c r="O1691" s="1">
        <f>+Categorias[[#This Row],[Id_categoría]]</f>
        <v>220204001</v>
      </c>
    </row>
    <row r="1692" spans="1:15" hidden="1" x14ac:dyDescent="0.3">
      <c r="A1692">
        <v>22</v>
      </c>
      <c r="B1692" s="1" t="s">
        <v>2726</v>
      </c>
      <c r="C1692">
        <v>2202</v>
      </c>
      <c r="D1692" s="1" t="s">
        <v>9424</v>
      </c>
      <c r="E1692">
        <v>220204</v>
      </c>
      <c r="F1692" s="1" t="s">
        <v>19233</v>
      </c>
      <c r="G1692">
        <v>220204002</v>
      </c>
      <c r="H1692">
        <v>2</v>
      </c>
      <c r="I1692" s="1" t="s">
        <v>19239</v>
      </c>
      <c r="J1692" s="1" t="s">
        <v>19240</v>
      </c>
      <c r="K1692" s="1" t="s">
        <v>19241</v>
      </c>
      <c r="L1692" s="1" t="s">
        <v>19242</v>
      </c>
      <c r="M1692" s="1" t="s">
        <v>19243</v>
      </c>
      <c r="N1692" s="1">
        <f>+Categorias[[#This Row],[Id_producto]]</f>
        <v>220204</v>
      </c>
      <c r="O1692" s="1">
        <f>+Categorias[[#This Row],[Id_categoría]]</f>
        <v>220204002</v>
      </c>
    </row>
    <row r="1693" spans="1:15" hidden="1" x14ac:dyDescent="0.3">
      <c r="A1693">
        <v>22</v>
      </c>
      <c r="B1693" s="1" t="s">
        <v>2726</v>
      </c>
      <c r="C1693">
        <v>2202</v>
      </c>
      <c r="D1693" s="1" t="s">
        <v>9424</v>
      </c>
      <c r="E1693">
        <v>220204</v>
      </c>
      <c r="F1693" s="1" t="s">
        <v>19233</v>
      </c>
      <c r="G1693">
        <v>220204003</v>
      </c>
      <c r="H1693">
        <v>3</v>
      </c>
      <c r="I1693" s="1" t="s">
        <v>19244</v>
      </c>
      <c r="J1693" s="1" t="s">
        <v>19245</v>
      </c>
      <c r="K1693" s="1" t="s">
        <v>19246</v>
      </c>
      <c r="L1693" s="1" t="s">
        <v>19247</v>
      </c>
      <c r="M1693" s="1" t="s">
        <v>19248</v>
      </c>
      <c r="N1693" s="1">
        <f>+Categorias[[#This Row],[Id_producto]]</f>
        <v>220204</v>
      </c>
      <c r="O1693" s="1">
        <f>+Categorias[[#This Row],[Id_categoría]]</f>
        <v>220204003</v>
      </c>
    </row>
    <row r="1694" spans="1:15" hidden="1" x14ac:dyDescent="0.3">
      <c r="A1694">
        <v>22</v>
      </c>
      <c r="B1694" s="1" t="s">
        <v>2726</v>
      </c>
      <c r="C1694">
        <v>2202</v>
      </c>
      <c r="D1694" s="1" t="s">
        <v>9424</v>
      </c>
      <c r="E1694">
        <v>220204</v>
      </c>
      <c r="F1694" s="1" t="s">
        <v>19233</v>
      </c>
      <c r="G1694">
        <v>220204004</v>
      </c>
      <c r="H1694">
        <v>4</v>
      </c>
      <c r="I1694" s="1" t="s">
        <v>19249</v>
      </c>
      <c r="J1694" s="1" t="s">
        <v>19250</v>
      </c>
      <c r="K1694" s="1" t="s">
        <v>19251</v>
      </c>
      <c r="L1694" s="1" t="s">
        <v>19252</v>
      </c>
      <c r="M1694" s="1" t="s">
        <v>19253</v>
      </c>
      <c r="N1694" s="1">
        <f>+Categorias[[#This Row],[Id_producto]]</f>
        <v>220204</v>
      </c>
      <c r="O1694" s="1">
        <f>+Categorias[[#This Row],[Id_categoría]]</f>
        <v>220204004</v>
      </c>
    </row>
    <row r="1695" spans="1:15" hidden="1" x14ac:dyDescent="0.3">
      <c r="A1695">
        <v>22</v>
      </c>
      <c r="B1695" s="1" t="s">
        <v>2726</v>
      </c>
      <c r="C1695">
        <v>2202</v>
      </c>
      <c r="D1695" s="1" t="s">
        <v>9424</v>
      </c>
      <c r="E1695">
        <v>220204</v>
      </c>
      <c r="F1695" s="1" t="s">
        <v>19233</v>
      </c>
      <c r="G1695">
        <v>220204005</v>
      </c>
      <c r="H1695">
        <v>5</v>
      </c>
      <c r="I1695" s="1" t="s">
        <v>19254</v>
      </c>
      <c r="J1695" s="1" t="s">
        <v>19255</v>
      </c>
      <c r="K1695" s="1" t="s">
        <v>19256</v>
      </c>
      <c r="L1695" s="1" t="s">
        <v>19257</v>
      </c>
      <c r="M1695" s="1" t="s">
        <v>19258</v>
      </c>
      <c r="N1695" s="1">
        <f>+Categorias[[#This Row],[Id_producto]]</f>
        <v>220204</v>
      </c>
      <c r="O1695" s="1">
        <f>+Categorias[[#This Row],[Id_categoría]]</f>
        <v>220204005</v>
      </c>
    </row>
    <row r="1696" spans="1:15" hidden="1" x14ac:dyDescent="0.3">
      <c r="A1696">
        <v>22</v>
      </c>
      <c r="B1696" s="1" t="s">
        <v>2726</v>
      </c>
      <c r="C1696">
        <v>2202</v>
      </c>
      <c r="D1696" s="1" t="s">
        <v>9424</v>
      </c>
      <c r="E1696">
        <v>220204</v>
      </c>
      <c r="F1696" s="1" t="s">
        <v>19233</v>
      </c>
      <c r="G1696">
        <v>220204006</v>
      </c>
      <c r="H1696">
        <v>6</v>
      </c>
      <c r="I1696" s="1" t="s">
        <v>19259</v>
      </c>
      <c r="J1696" s="1" t="s">
        <v>19260</v>
      </c>
      <c r="K1696" s="1" t="s">
        <v>19261</v>
      </c>
      <c r="L1696" s="1" t="s">
        <v>19262</v>
      </c>
      <c r="M1696" s="1" t="s">
        <v>19263</v>
      </c>
      <c r="N1696" s="1">
        <f>+Categorias[[#This Row],[Id_producto]]</f>
        <v>220204</v>
      </c>
      <c r="O1696" s="1">
        <f>+Categorias[[#This Row],[Id_categoría]]</f>
        <v>220204006</v>
      </c>
    </row>
    <row r="1697" spans="1:15" hidden="1" x14ac:dyDescent="0.3">
      <c r="A1697">
        <v>22</v>
      </c>
      <c r="B1697" s="1" t="s">
        <v>2726</v>
      </c>
      <c r="C1697">
        <v>2202</v>
      </c>
      <c r="D1697" s="1" t="s">
        <v>9424</v>
      </c>
      <c r="E1697">
        <v>220205</v>
      </c>
      <c r="F1697" s="1" t="s">
        <v>19264</v>
      </c>
      <c r="G1697">
        <v>220205001</v>
      </c>
      <c r="H1697">
        <v>1</v>
      </c>
      <c r="I1697" s="1" t="s">
        <v>19265</v>
      </c>
      <c r="J1697" s="1" t="s">
        <v>19266</v>
      </c>
      <c r="K1697" s="1" t="s">
        <v>19267</v>
      </c>
      <c r="L1697" s="1" t="s">
        <v>19268</v>
      </c>
      <c r="M1697" s="1" t="s">
        <v>19269</v>
      </c>
      <c r="N1697" s="1">
        <f>+Categorias[[#This Row],[Id_producto]]</f>
        <v>220205</v>
      </c>
      <c r="O1697" s="1">
        <f>+Categorias[[#This Row],[Id_categoría]]</f>
        <v>220205001</v>
      </c>
    </row>
    <row r="1698" spans="1:15" hidden="1" x14ac:dyDescent="0.3">
      <c r="A1698">
        <v>22</v>
      </c>
      <c r="B1698" s="1" t="s">
        <v>2726</v>
      </c>
      <c r="C1698">
        <v>2202</v>
      </c>
      <c r="D1698" s="1" t="s">
        <v>9424</v>
      </c>
      <c r="E1698">
        <v>220205</v>
      </c>
      <c r="F1698" s="1" t="s">
        <v>19264</v>
      </c>
      <c r="G1698">
        <v>220205002</v>
      </c>
      <c r="H1698">
        <v>2</v>
      </c>
      <c r="I1698" s="1" t="s">
        <v>19270</v>
      </c>
      <c r="J1698" s="1" t="s">
        <v>19271</v>
      </c>
      <c r="K1698" s="1" t="s">
        <v>19272</v>
      </c>
      <c r="L1698" s="1" t="s">
        <v>19273</v>
      </c>
      <c r="M1698" s="1" t="s">
        <v>19274</v>
      </c>
      <c r="N1698" s="1">
        <f>+Categorias[[#This Row],[Id_producto]]</f>
        <v>220205</v>
      </c>
      <c r="O1698" s="1">
        <f>+Categorias[[#This Row],[Id_categoría]]</f>
        <v>220205002</v>
      </c>
    </row>
    <row r="1699" spans="1:15" hidden="1" x14ac:dyDescent="0.3">
      <c r="A1699">
        <v>22</v>
      </c>
      <c r="B1699" s="1" t="s">
        <v>2726</v>
      </c>
      <c r="C1699">
        <v>2202</v>
      </c>
      <c r="D1699" s="1" t="s">
        <v>9424</v>
      </c>
      <c r="E1699">
        <v>220205</v>
      </c>
      <c r="F1699" s="1" t="s">
        <v>19264</v>
      </c>
      <c r="G1699">
        <v>220205003</v>
      </c>
      <c r="H1699">
        <v>3</v>
      </c>
      <c r="I1699" s="1" t="s">
        <v>19275</v>
      </c>
      <c r="J1699" s="1" t="s">
        <v>19276</v>
      </c>
      <c r="K1699" s="1" t="s">
        <v>19277</v>
      </c>
      <c r="L1699" s="1" t="s">
        <v>19278</v>
      </c>
      <c r="M1699" s="1" t="s">
        <v>19279</v>
      </c>
      <c r="N1699" s="1">
        <f>+Categorias[[#This Row],[Id_producto]]</f>
        <v>220205</v>
      </c>
      <c r="O1699" s="1">
        <f>+Categorias[[#This Row],[Id_categoría]]</f>
        <v>220205003</v>
      </c>
    </row>
    <row r="1700" spans="1:15" hidden="1" x14ac:dyDescent="0.3">
      <c r="A1700">
        <v>22</v>
      </c>
      <c r="B1700" s="1" t="s">
        <v>2726</v>
      </c>
      <c r="C1700">
        <v>2202</v>
      </c>
      <c r="D1700" s="1" t="s">
        <v>9424</v>
      </c>
      <c r="E1700">
        <v>220205</v>
      </c>
      <c r="F1700" s="1" t="s">
        <v>19264</v>
      </c>
      <c r="G1700">
        <v>220205004</v>
      </c>
      <c r="H1700">
        <v>4</v>
      </c>
      <c r="I1700" s="1" t="s">
        <v>19280</v>
      </c>
      <c r="J1700" s="1" t="s">
        <v>19281</v>
      </c>
      <c r="K1700" s="1" t="s">
        <v>19282</v>
      </c>
      <c r="L1700" s="1" t="s">
        <v>19283</v>
      </c>
      <c r="M1700" s="1" t="s">
        <v>19284</v>
      </c>
      <c r="N1700" s="1">
        <f>+Categorias[[#This Row],[Id_producto]]</f>
        <v>220205</v>
      </c>
      <c r="O1700" s="1">
        <f>+Categorias[[#This Row],[Id_categoría]]</f>
        <v>220205004</v>
      </c>
    </row>
    <row r="1701" spans="1:15" hidden="1" x14ac:dyDescent="0.3">
      <c r="A1701">
        <v>22</v>
      </c>
      <c r="B1701" s="1" t="s">
        <v>2726</v>
      </c>
      <c r="C1701">
        <v>2202</v>
      </c>
      <c r="D1701" s="1" t="s">
        <v>9424</v>
      </c>
      <c r="E1701">
        <v>220205</v>
      </c>
      <c r="F1701" s="1" t="s">
        <v>19264</v>
      </c>
      <c r="G1701">
        <v>220205005</v>
      </c>
      <c r="H1701">
        <v>5</v>
      </c>
      <c r="I1701" s="1" t="s">
        <v>19285</v>
      </c>
      <c r="J1701" s="1" t="s">
        <v>19286</v>
      </c>
      <c r="K1701" s="1" t="s">
        <v>19287</v>
      </c>
      <c r="L1701" s="1" t="s">
        <v>19288</v>
      </c>
      <c r="M1701" s="1" t="s">
        <v>19289</v>
      </c>
      <c r="N1701" s="1">
        <f>+Categorias[[#This Row],[Id_producto]]</f>
        <v>220205</v>
      </c>
      <c r="O1701" s="1">
        <f>+Categorias[[#This Row],[Id_categoría]]</f>
        <v>220205005</v>
      </c>
    </row>
    <row r="1702" spans="1:15" hidden="1" x14ac:dyDescent="0.3">
      <c r="A1702">
        <v>22</v>
      </c>
      <c r="B1702" s="1" t="s">
        <v>2726</v>
      </c>
      <c r="C1702">
        <v>2202</v>
      </c>
      <c r="D1702" s="1" t="s">
        <v>9424</v>
      </c>
      <c r="E1702">
        <v>220205</v>
      </c>
      <c r="F1702" s="1" t="s">
        <v>19264</v>
      </c>
      <c r="G1702">
        <v>220205006</v>
      </c>
      <c r="H1702">
        <v>6</v>
      </c>
      <c r="I1702" s="1" t="s">
        <v>19290</v>
      </c>
      <c r="J1702" s="1" t="s">
        <v>19291</v>
      </c>
      <c r="K1702" s="1" t="s">
        <v>19292</v>
      </c>
      <c r="L1702" s="1" t="s">
        <v>19293</v>
      </c>
      <c r="M1702" s="1" t="s">
        <v>19294</v>
      </c>
      <c r="N1702" s="1">
        <f>+Categorias[[#This Row],[Id_producto]]</f>
        <v>220205</v>
      </c>
      <c r="O1702" s="1">
        <f>+Categorias[[#This Row],[Id_categoría]]</f>
        <v>220205006</v>
      </c>
    </row>
    <row r="1703" spans="1:15" hidden="1" x14ac:dyDescent="0.3">
      <c r="A1703">
        <v>22</v>
      </c>
      <c r="B1703" s="1" t="s">
        <v>2726</v>
      </c>
      <c r="C1703">
        <v>2202</v>
      </c>
      <c r="D1703" s="1" t="s">
        <v>9424</v>
      </c>
      <c r="E1703">
        <v>220206</v>
      </c>
      <c r="F1703" s="1" t="s">
        <v>19295</v>
      </c>
      <c r="G1703">
        <v>220206001</v>
      </c>
      <c r="H1703">
        <v>1</v>
      </c>
      <c r="I1703" s="1" t="s">
        <v>19296</v>
      </c>
      <c r="J1703" s="1" t="s">
        <v>19297</v>
      </c>
      <c r="K1703" s="1" t="s">
        <v>19298</v>
      </c>
      <c r="L1703" s="1" t="s">
        <v>19299</v>
      </c>
      <c r="M1703" s="1" t="s">
        <v>19300</v>
      </c>
      <c r="N1703" s="1">
        <f>+Categorias[[#This Row],[Id_producto]]</f>
        <v>220206</v>
      </c>
      <c r="O1703" s="1">
        <f>+Categorias[[#This Row],[Id_categoría]]</f>
        <v>220206001</v>
      </c>
    </row>
    <row r="1704" spans="1:15" hidden="1" x14ac:dyDescent="0.3">
      <c r="A1704">
        <v>22</v>
      </c>
      <c r="B1704" s="1" t="s">
        <v>2726</v>
      </c>
      <c r="C1704">
        <v>2202</v>
      </c>
      <c r="D1704" s="1" t="s">
        <v>9424</v>
      </c>
      <c r="E1704">
        <v>220206</v>
      </c>
      <c r="F1704" s="1" t="s">
        <v>19295</v>
      </c>
      <c r="G1704">
        <v>220206002</v>
      </c>
      <c r="H1704">
        <v>2</v>
      </c>
      <c r="I1704" s="1" t="s">
        <v>19301</v>
      </c>
      <c r="J1704" s="1" t="s">
        <v>19302</v>
      </c>
      <c r="K1704" s="1" t="s">
        <v>19303</v>
      </c>
      <c r="L1704" s="1" t="s">
        <v>19304</v>
      </c>
      <c r="M1704" s="1" t="s">
        <v>19305</v>
      </c>
      <c r="N1704" s="1">
        <f>+Categorias[[#This Row],[Id_producto]]</f>
        <v>220206</v>
      </c>
      <c r="O1704" s="1">
        <f>+Categorias[[#This Row],[Id_categoría]]</f>
        <v>220206002</v>
      </c>
    </row>
    <row r="1705" spans="1:15" hidden="1" x14ac:dyDescent="0.3">
      <c r="A1705">
        <v>22</v>
      </c>
      <c r="B1705" s="1" t="s">
        <v>2726</v>
      </c>
      <c r="C1705">
        <v>2202</v>
      </c>
      <c r="D1705" s="1" t="s">
        <v>9424</v>
      </c>
      <c r="E1705">
        <v>220207</v>
      </c>
      <c r="F1705" s="1" t="s">
        <v>19306</v>
      </c>
      <c r="G1705">
        <v>220207001</v>
      </c>
      <c r="H1705">
        <v>1</v>
      </c>
      <c r="I1705" s="1" t="s">
        <v>19307</v>
      </c>
      <c r="J1705" s="1" t="s">
        <v>19308</v>
      </c>
      <c r="K1705" s="1" t="s">
        <v>19309</v>
      </c>
      <c r="L1705" s="1" t="s">
        <v>19310</v>
      </c>
      <c r="M1705" s="1" t="s">
        <v>19311</v>
      </c>
      <c r="N1705" s="1">
        <f>+Categorias[[#This Row],[Id_producto]]</f>
        <v>220207</v>
      </c>
      <c r="O1705" s="1">
        <f>+Categorias[[#This Row],[Id_categoría]]</f>
        <v>220207001</v>
      </c>
    </row>
    <row r="1706" spans="1:15" hidden="1" x14ac:dyDescent="0.3">
      <c r="A1706">
        <v>22</v>
      </c>
      <c r="B1706" s="1" t="s">
        <v>2726</v>
      </c>
      <c r="C1706">
        <v>2202</v>
      </c>
      <c r="D1706" s="1" t="s">
        <v>9424</v>
      </c>
      <c r="E1706">
        <v>220207</v>
      </c>
      <c r="F1706" s="1" t="s">
        <v>19306</v>
      </c>
      <c r="G1706">
        <v>220207002</v>
      </c>
      <c r="H1706">
        <v>2</v>
      </c>
      <c r="I1706" s="1" t="s">
        <v>19312</v>
      </c>
      <c r="J1706" s="1" t="s">
        <v>19313</v>
      </c>
      <c r="K1706" s="1" t="s">
        <v>19314</v>
      </c>
      <c r="L1706" s="1" t="s">
        <v>19315</v>
      </c>
      <c r="M1706" s="1" t="s">
        <v>19316</v>
      </c>
      <c r="N1706" s="1">
        <f>+Categorias[[#This Row],[Id_producto]]</f>
        <v>220207</v>
      </c>
      <c r="O1706" s="1">
        <f>+Categorias[[#This Row],[Id_categoría]]</f>
        <v>220207002</v>
      </c>
    </row>
    <row r="1707" spans="1:15" hidden="1" x14ac:dyDescent="0.3">
      <c r="A1707">
        <v>22</v>
      </c>
      <c r="B1707" s="1" t="s">
        <v>2726</v>
      </c>
      <c r="C1707">
        <v>2202</v>
      </c>
      <c r="D1707" s="1" t="s">
        <v>9424</v>
      </c>
      <c r="E1707">
        <v>220207</v>
      </c>
      <c r="F1707" s="1" t="s">
        <v>19306</v>
      </c>
      <c r="G1707">
        <v>220207003</v>
      </c>
      <c r="H1707">
        <v>3</v>
      </c>
      <c r="I1707" s="1" t="s">
        <v>19317</v>
      </c>
      <c r="J1707" s="1" t="s">
        <v>19318</v>
      </c>
      <c r="K1707" s="1" t="s">
        <v>19319</v>
      </c>
      <c r="L1707" s="1" t="s">
        <v>19320</v>
      </c>
      <c r="M1707" s="1" t="s">
        <v>19321</v>
      </c>
      <c r="N1707" s="1">
        <f>+Categorias[[#This Row],[Id_producto]]</f>
        <v>220207</v>
      </c>
      <c r="O1707" s="1">
        <f>+Categorias[[#This Row],[Id_categoría]]</f>
        <v>220207003</v>
      </c>
    </row>
    <row r="1708" spans="1:15" hidden="1" x14ac:dyDescent="0.3">
      <c r="A1708">
        <v>22</v>
      </c>
      <c r="B1708" s="1" t="s">
        <v>2726</v>
      </c>
      <c r="C1708">
        <v>2202</v>
      </c>
      <c r="D1708" s="1" t="s">
        <v>9424</v>
      </c>
      <c r="E1708">
        <v>220207</v>
      </c>
      <c r="F1708" s="1" t="s">
        <v>19306</v>
      </c>
      <c r="G1708">
        <v>220207004</v>
      </c>
      <c r="H1708">
        <v>4</v>
      </c>
      <c r="I1708" s="1" t="s">
        <v>9466</v>
      </c>
      <c r="J1708" s="1" t="s">
        <v>19322</v>
      </c>
      <c r="K1708" s="1" t="s">
        <v>19323</v>
      </c>
      <c r="L1708" s="1" t="s">
        <v>19324</v>
      </c>
      <c r="M1708" s="1" t="s">
        <v>19325</v>
      </c>
      <c r="N1708" s="1">
        <f>+Categorias[[#This Row],[Id_producto]]</f>
        <v>220207</v>
      </c>
      <c r="O1708" s="1">
        <f>+Categorias[[#This Row],[Id_categoría]]</f>
        <v>220207004</v>
      </c>
    </row>
    <row r="1709" spans="1:15" hidden="1" x14ac:dyDescent="0.3">
      <c r="A1709">
        <v>22</v>
      </c>
      <c r="B1709" s="1" t="s">
        <v>2726</v>
      </c>
      <c r="C1709">
        <v>2202</v>
      </c>
      <c r="D1709" s="1" t="s">
        <v>9424</v>
      </c>
      <c r="E1709">
        <v>220207</v>
      </c>
      <c r="F1709" s="1" t="s">
        <v>19306</v>
      </c>
      <c r="G1709">
        <v>220207005</v>
      </c>
      <c r="H1709">
        <v>5</v>
      </c>
      <c r="I1709" s="1" t="s">
        <v>19130</v>
      </c>
      <c r="J1709" s="1" t="s">
        <v>19326</v>
      </c>
      <c r="K1709" s="1" t="s">
        <v>19327</v>
      </c>
      <c r="L1709" s="1" t="s">
        <v>19328</v>
      </c>
      <c r="M1709" s="1" t="s">
        <v>19329</v>
      </c>
      <c r="N1709" s="1">
        <f>+Categorias[[#This Row],[Id_producto]]</f>
        <v>220207</v>
      </c>
      <c r="O1709" s="1">
        <f>+Categorias[[#This Row],[Id_categoría]]</f>
        <v>220207005</v>
      </c>
    </row>
    <row r="1710" spans="1:15" hidden="1" x14ac:dyDescent="0.3">
      <c r="A1710">
        <v>22</v>
      </c>
      <c r="B1710" s="1" t="s">
        <v>2726</v>
      </c>
      <c r="C1710">
        <v>2202</v>
      </c>
      <c r="D1710" s="1" t="s">
        <v>9424</v>
      </c>
      <c r="E1710">
        <v>220207</v>
      </c>
      <c r="F1710" s="1" t="s">
        <v>19306</v>
      </c>
      <c r="G1710">
        <v>220207006</v>
      </c>
      <c r="H1710">
        <v>6</v>
      </c>
      <c r="I1710" s="1" t="s">
        <v>19166</v>
      </c>
      <c r="J1710" s="1" t="s">
        <v>19330</v>
      </c>
      <c r="K1710" s="1" t="s">
        <v>19331</v>
      </c>
      <c r="L1710" s="1" t="s">
        <v>19332</v>
      </c>
      <c r="M1710" s="1" t="s">
        <v>19333</v>
      </c>
      <c r="N1710" s="1">
        <f>+Categorias[[#This Row],[Id_producto]]</f>
        <v>220207</v>
      </c>
      <c r="O1710" s="1">
        <f>+Categorias[[#This Row],[Id_categoría]]</f>
        <v>220207006</v>
      </c>
    </row>
    <row r="1711" spans="1:15" hidden="1" x14ac:dyDescent="0.3">
      <c r="A1711">
        <v>22</v>
      </c>
      <c r="B1711" s="1" t="s">
        <v>2726</v>
      </c>
      <c r="C1711">
        <v>2202</v>
      </c>
      <c r="D1711" s="1" t="s">
        <v>9424</v>
      </c>
      <c r="E1711">
        <v>220207</v>
      </c>
      <c r="F1711" s="1" t="s">
        <v>19306</v>
      </c>
      <c r="G1711">
        <v>220207007</v>
      </c>
      <c r="H1711">
        <v>7</v>
      </c>
      <c r="I1711" s="1" t="s">
        <v>19334</v>
      </c>
      <c r="J1711" s="1" t="s">
        <v>19335</v>
      </c>
      <c r="K1711" s="1" t="s">
        <v>19336</v>
      </c>
      <c r="L1711" s="1" t="s">
        <v>19337</v>
      </c>
      <c r="M1711" s="1" t="s">
        <v>19338</v>
      </c>
      <c r="N1711" s="1">
        <f>+Categorias[[#This Row],[Id_producto]]</f>
        <v>220207</v>
      </c>
      <c r="O1711" s="1">
        <f>+Categorias[[#This Row],[Id_categoría]]</f>
        <v>220207007</v>
      </c>
    </row>
    <row r="1712" spans="1:15" hidden="1" x14ac:dyDescent="0.3">
      <c r="A1712">
        <v>22</v>
      </c>
      <c r="B1712" s="1" t="s">
        <v>2726</v>
      </c>
      <c r="C1712">
        <v>2202</v>
      </c>
      <c r="D1712" s="1" t="s">
        <v>9424</v>
      </c>
      <c r="E1712">
        <v>220207</v>
      </c>
      <c r="F1712" s="1" t="s">
        <v>19306</v>
      </c>
      <c r="G1712">
        <v>220207008</v>
      </c>
      <c r="H1712">
        <v>8</v>
      </c>
      <c r="I1712" s="1" t="s">
        <v>19339</v>
      </c>
      <c r="J1712" s="1" t="s">
        <v>19340</v>
      </c>
      <c r="K1712" s="1" t="s">
        <v>19341</v>
      </c>
      <c r="L1712" s="1" t="s">
        <v>19342</v>
      </c>
      <c r="M1712" s="1" t="s">
        <v>19343</v>
      </c>
      <c r="N1712" s="1">
        <f>+Categorias[[#This Row],[Id_producto]]</f>
        <v>220207</v>
      </c>
      <c r="O1712" s="1">
        <f>+Categorias[[#This Row],[Id_categoría]]</f>
        <v>220207008</v>
      </c>
    </row>
    <row r="1713" spans="1:15" hidden="1" x14ac:dyDescent="0.3">
      <c r="A1713">
        <v>22</v>
      </c>
      <c r="B1713" s="1" t="s">
        <v>2726</v>
      </c>
      <c r="C1713">
        <v>2202</v>
      </c>
      <c r="D1713" s="1" t="s">
        <v>9424</v>
      </c>
      <c r="E1713">
        <v>220207</v>
      </c>
      <c r="F1713" s="1" t="s">
        <v>19306</v>
      </c>
      <c r="G1713">
        <v>220207009</v>
      </c>
      <c r="H1713">
        <v>9</v>
      </c>
      <c r="I1713" s="1" t="s">
        <v>19344</v>
      </c>
      <c r="J1713" s="1" t="s">
        <v>19345</v>
      </c>
      <c r="K1713" s="1" t="s">
        <v>19346</v>
      </c>
      <c r="L1713" s="1" t="s">
        <v>19347</v>
      </c>
      <c r="M1713" s="1" t="s">
        <v>19348</v>
      </c>
      <c r="N1713" s="1">
        <f>+Categorias[[#This Row],[Id_producto]]</f>
        <v>220207</v>
      </c>
      <c r="O1713" s="1">
        <f>+Categorias[[#This Row],[Id_categoría]]</f>
        <v>220207009</v>
      </c>
    </row>
    <row r="1714" spans="1:15" hidden="1" x14ac:dyDescent="0.3">
      <c r="A1714">
        <v>22</v>
      </c>
      <c r="B1714" s="1" t="s">
        <v>2726</v>
      </c>
      <c r="C1714">
        <v>2202</v>
      </c>
      <c r="D1714" s="1" t="s">
        <v>9424</v>
      </c>
      <c r="E1714">
        <v>220207</v>
      </c>
      <c r="F1714" s="1" t="s">
        <v>19306</v>
      </c>
      <c r="G1714">
        <v>220207010</v>
      </c>
      <c r="H1714">
        <v>10</v>
      </c>
      <c r="I1714" s="1" t="s">
        <v>19349</v>
      </c>
      <c r="J1714" s="1" t="s">
        <v>19350</v>
      </c>
      <c r="K1714" s="1" t="s">
        <v>19351</v>
      </c>
      <c r="L1714" s="1" t="s">
        <v>19352</v>
      </c>
      <c r="M1714" s="1" t="s">
        <v>19353</v>
      </c>
      <c r="N1714" s="1">
        <f>+Categorias[[#This Row],[Id_producto]]</f>
        <v>220207</v>
      </c>
      <c r="O1714" s="1">
        <f>+Categorias[[#This Row],[Id_categoría]]</f>
        <v>220207010</v>
      </c>
    </row>
    <row r="1715" spans="1:15" hidden="1" x14ac:dyDescent="0.3">
      <c r="A1715">
        <v>22</v>
      </c>
      <c r="B1715" s="1" t="s">
        <v>2726</v>
      </c>
      <c r="C1715">
        <v>2202</v>
      </c>
      <c r="D1715" s="1" t="s">
        <v>9424</v>
      </c>
      <c r="E1715">
        <v>220207</v>
      </c>
      <c r="F1715" s="1" t="s">
        <v>19306</v>
      </c>
      <c r="G1715">
        <v>220207011</v>
      </c>
      <c r="H1715">
        <v>11</v>
      </c>
      <c r="I1715" s="1" t="s">
        <v>19354</v>
      </c>
      <c r="J1715" s="1" t="s">
        <v>19355</v>
      </c>
      <c r="K1715" s="1" t="s">
        <v>19356</v>
      </c>
      <c r="L1715" s="1" t="s">
        <v>19357</v>
      </c>
      <c r="M1715" s="1" t="s">
        <v>19358</v>
      </c>
      <c r="N1715" s="1">
        <f>+Categorias[[#This Row],[Id_producto]]</f>
        <v>220207</v>
      </c>
      <c r="O1715" s="1">
        <f>+Categorias[[#This Row],[Id_categoría]]</f>
        <v>220207011</v>
      </c>
    </row>
    <row r="1716" spans="1:15" hidden="1" x14ac:dyDescent="0.3">
      <c r="A1716">
        <v>22</v>
      </c>
      <c r="B1716" s="1" t="s">
        <v>2726</v>
      </c>
      <c r="C1716">
        <v>2202</v>
      </c>
      <c r="D1716" s="1" t="s">
        <v>9424</v>
      </c>
      <c r="E1716">
        <v>220207</v>
      </c>
      <c r="F1716" s="1" t="s">
        <v>19306</v>
      </c>
      <c r="G1716">
        <v>220207012</v>
      </c>
      <c r="H1716">
        <v>12</v>
      </c>
      <c r="I1716" s="1" t="s">
        <v>19359</v>
      </c>
      <c r="J1716" s="1" t="s">
        <v>19360</v>
      </c>
      <c r="K1716" s="1" t="s">
        <v>19361</v>
      </c>
      <c r="L1716" s="1" t="s">
        <v>19362</v>
      </c>
      <c r="M1716" s="1" t="s">
        <v>19363</v>
      </c>
      <c r="N1716" s="1">
        <f>+Categorias[[#This Row],[Id_producto]]</f>
        <v>220207</v>
      </c>
      <c r="O1716" s="1">
        <f>+Categorias[[#This Row],[Id_categoría]]</f>
        <v>220207012</v>
      </c>
    </row>
    <row r="1717" spans="1:15" hidden="1" x14ac:dyDescent="0.3">
      <c r="A1717">
        <v>22</v>
      </c>
      <c r="B1717" s="1" t="s">
        <v>2726</v>
      </c>
      <c r="C1717">
        <v>2202</v>
      </c>
      <c r="D1717" s="1" t="s">
        <v>9424</v>
      </c>
      <c r="E1717">
        <v>220207</v>
      </c>
      <c r="F1717" s="1" t="s">
        <v>19306</v>
      </c>
      <c r="G1717">
        <v>220207013</v>
      </c>
      <c r="H1717">
        <v>13</v>
      </c>
      <c r="I1717" s="1" t="s">
        <v>19364</v>
      </c>
      <c r="J1717" s="1" t="s">
        <v>19365</v>
      </c>
      <c r="K1717" s="1" t="s">
        <v>19366</v>
      </c>
      <c r="L1717" s="1" t="s">
        <v>19367</v>
      </c>
      <c r="M1717" s="1" t="s">
        <v>19368</v>
      </c>
      <c r="N1717" s="1">
        <f>+Categorias[[#This Row],[Id_producto]]</f>
        <v>220207</v>
      </c>
      <c r="O1717" s="1">
        <f>+Categorias[[#This Row],[Id_categoría]]</f>
        <v>220207013</v>
      </c>
    </row>
    <row r="1718" spans="1:15" hidden="1" x14ac:dyDescent="0.3">
      <c r="A1718">
        <v>22</v>
      </c>
      <c r="B1718" s="1" t="s">
        <v>2726</v>
      </c>
      <c r="C1718">
        <v>2202</v>
      </c>
      <c r="D1718" s="1" t="s">
        <v>9424</v>
      </c>
      <c r="E1718">
        <v>220207</v>
      </c>
      <c r="F1718" s="1" t="s">
        <v>19306</v>
      </c>
      <c r="G1718">
        <v>220207014</v>
      </c>
      <c r="H1718">
        <v>14</v>
      </c>
      <c r="I1718" s="1" t="s">
        <v>19369</v>
      </c>
      <c r="J1718" s="1" t="s">
        <v>19370</v>
      </c>
      <c r="K1718" s="1" t="s">
        <v>19371</v>
      </c>
      <c r="L1718" s="1" t="s">
        <v>19372</v>
      </c>
      <c r="M1718" s="1" t="s">
        <v>19373</v>
      </c>
      <c r="N1718" s="1">
        <f>+Categorias[[#This Row],[Id_producto]]</f>
        <v>220207</v>
      </c>
      <c r="O1718" s="1">
        <f>+Categorias[[#This Row],[Id_categoría]]</f>
        <v>220207014</v>
      </c>
    </row>
    <row r="1719" spans="1:15" hidden="1" x14ac:dyDescent="0.3">
      <c r="A1719">
        <v>22</v>
      </c>
      <c r="B1719" s="1" t="s">
        <v>2726</v>
      </c>
      <c r="C1719">
        <v>2202</v>
      </c>
      <c r="D1719" s="1" t="s">
        <v>9424</v>
      </c>
      <c r="E1719">
        <v>220207</v>
      </c>
      <c r="F1719" s="1" t="s">
        <v>19306</v>
      </c>
      <c r="G1719">
        <v>220207015</v>
      </c>
      <c r="H1719">
        <v>15</v>
      </c>
      <c r="I1719" s="1" t="s">
        <v>19374</v>
      </c>
      <c r="J1719" s="1" t="s">
        <v>19375</v>
      </c>
      <c r="K1719" s="1" t="s">
        <v>19376</v>
      </c>
      <c r="L1719" s="1" t="s">
        <v>19377</v>
      </c>
      <c r="M1719" s="1" t="s">
        <v>19378</v>
      </c>
      <c r="N1719" s="1">
        <f>+Categorias[[#This Row],[Id_producto]]</f>
        <v>220207</v>
      </c>
      <c r="O1719" s="1">
        <f>+Categorias[[#This Row],[Id_categoría]]</f>
        <v>220207015</v>
      </c>
    </row>
    <row r="1720" spans="1:15" hidden="1" x14ac:dyDescent="0.3">
      <c r="A1720">
        <v>22</v>
      </c>
      <c r="B1720" s="1" t="s">
        <v>2726</v>
      </c>
      <c r="C1720">
        <v>2202</v>
      </c>
      <c r="D1720" s="1" t="s">
        <v>9424</v>
      </c>
      <c r="E1720">
        <v>220207</v>
      </c>
      <c r="F1720" s="1" t="s">
        <v>19306</v>
      </c>
      <c r="G1720">
        <v>220207016</v>
      </c>
      <c r="H1720">
        <v>16</v>
      </c>
      <c r="I1720" s="1" t="s">
        <v>14274</v>
      </c>
      <c r="J1720" s="1" t="s">
        <v>19379</v>
      </c>
      <c r="K1720" s="1" t="s">
        <v>19380</v>
      </c>
      <c r="L1720" s="1" t="s">
        <v>19381</v>
      </c>
      <c r="M1720" s="1" t="s">
        <v>19382</v>
      </c>
      <c r="N1720" s="1">
        <f>+Categorias[[#This Row],[Id_producto]]</f>
        <v>220207</v>
      </c>
      <c r="O1720" s="1">
        <f>+Categorias[[#This Row],[Id_categoría]]</f>
        <v>220207016</v>
      </c>
    </row>
    <row r="1721" spans="1:15" hidden="1" x14ac:dyDescent="0.3">
      <c r="A1721">
        <v>22</v>
      </c>
      <c r="B1721" s="1" t="s">
        <v>2726</v>
      </c>
      <c r="C1721">
        <v>2202</v>
      </c>
      <c r="D1721" s="1" t="s">
        <v>9424</v>
      </c>
      <c r="E1721">
        <v>220207</v>
      </c>
      <c r="F1721" s="1" t="s">
        <v>19306</v>
      </c>
      <c r="G1721">
        <v>220207017</v>
      </c>
      <c r="H1721">
        <v>17</v>
      </c>
      <c r="I1721" s="1" t="s">
        <v>19383</v>
      </c>
      <c r="J1721" s="1" t="s">
        <v>19384</v>
      </c>
      <c r="K1721" s="1" t="s">
        <v>19385</v>
      </c>
      <c r="L1721" s="1" t="s">
        <v>19386</v>
      </c>
      <c r="M1721" s="1" t="s">
        <v>19387</v>
      </c>
      <c r="N1721" s="1">
        <f>+Categorias[[#This Row],[Id_producto]]</f>
        <v>220207</v>
      </c>
      <c r="O1721" s="1">
        <f>+Categorias[[#This Row],[Id_categoría]]</f>
        <v>220207017</v>
      </c>
    </row>
    <row r="1722" spans="1:15" hidden="1" x14ac:dyDescent="0.3">
      <c r="A1722">
        <v>22</v>
      </c>
      <c r="B1722" s="1" t="s">
        <v>2726</v>
      </c>
      <c r="C1722">
        <v>2202</v>
      </c>
      <c r="D1722" s="1" t="s">
        <v>9424</v>
      </c>
      <c r="E1722">
        <v>220207</v>
      </c>
      <c r="F1722" s="1" t="s">
        <v>19306</v>
      </c>
      <c r="G1722">
        <v>220207018</v>
      </c>
      <c r="H1722">
        <v>18</v>
      </c>
      <c r="I1722" s="1" t="s">
        <v>19388</v>
      </c>
      <c r="J1722" s="1" t="s">
        <v>19389</v>
      </c>
      <c r="K1722" s="1" t="s">
        <v>19390</v>
      </c>
      <c r="L1722" s="1" t="s">
        <v>19391</v>
      </c>
      <c r="M1722" s="1" t="s">
        <v>19392</v>
      </c>
      <c r="N1722" s="1">
        <f>+Categorias[[#This Row],[Id_producto]]</f>
        <v>220207</v>
      </c>
      <c r="O1722" s="1">
        <f>+Categorias[[#This Row],[Id_categoría]]</f>
        <v>220207018</v>
      </c>
    </row>
    <row r="1723" spans="1:15" hidden="1" x14ac:dyDescent="0.3">
      <c r="A1723">
        <v>22</v>
      </c>
      <c r="B1723" s="1" t="s">
        <v>2726</v>
      </c>
      <c r="C1723">
        <v>2202</v>
      </c>
      <c r="D1723" s="1" t="s">
        <v>9424</v>
      </c>
      <c r="E1723">
        <v>220207</v>
      </c>
      <c r="F1723" s="1" t="s">
        <v>19306</v>
      </c>
      <c r="G1723">
        <v>220207019</v>
      </c>
      <c r="H1723">
        <v>19</v>
      </c>
      <c r="I1723" s="1" t="s">
        <v>19393</v>
      </c>
      <c r="J1723" s="1" t="s">
        <v>19394</v>
      </c>
      <c r="K1723" s="1" t="s">
        <v>19395</v>
      </c>
      <c r="L1723" s="1" t="s">
        <v>19396</v>
      </c>
      <c r="M1723" s="1" t="s">
        <v>19397</v>
      </c>
      <c r="N1723" s="1">
        <f>+Categorias[[#This Row],[Id_producto]]</f>
        <v>220207</v>
      </c>
      <c r="O1723" s="1">
        <f>+Categorias[[#This Row],[Id_categoría]]</f>
        <v>220207019</v>
      </c>
    </row>
    <row r="1724" spans="1:15" hidden="1" x14ac:dyDescent="0.3">
      <c r="A1724">
        <v>22</v>
      </c>
      <c r="B1724" s="1" t="s">
        <v>2726</v>
      </c>
      <c r="C1724">
        <v>2202</v>
      </c>
      <c r="D1724" s="1" t="s">
        <v>9424</v>
      </c>
      <c r="E1724">
        <v>220207</v>
      </c>
      <c r="F1724" s="1" t="s">
        <v>19306</v>
      </c>
      <c r="G1724">
        <v>220207020</v>
      </c>
      <c r="H1724">
        <v>20</v>
      </c>
      <c r="I1724" s="1" t="s">
        <v>19398</v>
      </c>
      <c r="J1724" s="1" t="s">
        <v>19399</v>
      </c>
      <c r="K1724" s="1" t="s">
        <v>19400</v>
      </c>
      <c r="L1724" s="1" t="s">
        <v>19401</v>
      </c>
      <c r="M1724" s="1" t="s">
        <v>19402</v>
      </c>
      <c r="N1724" s="1">
        <f>+Categorias[[#This Row],[Id_producto]]</f>
        <v>220207</v>
      </c>
      <c r="O1724" s="1">
        <f>+Categorias[[#This Row],[Id_categoría]]</f>
        <v>220207020</v>
      </c>
    </row>
    <row r="1725" spans="1:15" hidden="1" x14ac:dyDescent="0.3">
      <c r="A1725">
        <v>22</v>
      </c>
      <c r="B1725" s="1" t="s">
        <v>2726</v>
      </c>
      <c r="C1725">
        <v>2202</v>
      </c>
      <c r="D1725" s="1" t="s">
        <v>9424</v>
      </c>
      <c r="E1725">
        <v>220207</v>
      </c>
      <c r="F1725" s="1" t="s">
        <v>19306</v>
      </c>
      <c r="G1725">
        <v>220207021</v>
      </c>
      <c r="H1725">
        <v>21</v>
      </c>
      <c r="I1725" s="1" t="s">
        <v>19071</v>
      </c>
      <c r="J1725" s="1" t="s">
        <v>19403</v>
      </c>
      <c r="K1725" s="1" t="s">
        <v>19404</v>
      </c>
      <c r="L1725" s="1" t="s">
        <v>19405</v>
      </c>
      <c r="M1725" s="1" t="s">
        <v>19406</v>
      </c>
      <c r="N1725" s="1">
        <f>+Categorias[[#This Row],[Id_producto]]</f>
        <v>220207</v>
      </c>
      <c r="O1725" s="1">
        <f>+Categorias[[#This Row],[Id_categoría]]</f>
        <v>220207021</v>
      </c>
    </row>
    <row r="1726" spans="1:15" hidden="1" x14ac:dyDescent="0.3">
      <c r="A1726">
        <v>22</v>
      </c>
      <c r="B1726" s="1" t="s">
        <v>2726</v>
      </c>
      <c r="C1726">
        <v>2202</v>
      </c>
      <c r="D1726" s="1" t="s">
        <v>9424</v>
      </c>
      <c r="E1726">
        <v>220207</v>
      </c>
      <c r="F1726" s="1" t="s">
        <v>19306</v>
      </c>
      <c r="G1726">
        <v>220207022</v>
      </c>
      <c r="H1726">
        <v>22</v>
      </c>
      <c r="I1726" s="1" t="s">
        <v>18177</v>
      </c>
      <c r="J1726" s="1" t="s">
        <v>19407</v>
      </c>
      <c r="K1726" s="1" t="s">
        <v>19408</v>
      </c>
      <c r="L1726" s="1" t="s">
        <v>19409</v>
      </c>
      <c r="M1726" s="1" t="s">
        <v>19410</v>
      </c>
      <c r="N1726" s="1">
        <f>+Categorias[[#This Row],[Id_producto]]</f>
        <v>220207</v>
      </c>
      <c r="O1726" s="1">
        <f>+Categorias[[#This Row],[Id_categoría]]</f>
        <v>220207022</v>
      </c>
    </row>
    <row r="1727" spans="1:15" hidden="1" x14ac:dyDescent="0.3">
      <c r="A1727">
        <v>22</v>
      </c>
      <c r="B1727" s="1" t="s">
        <v>2726</v>
      </c>
      <c r="C1727">
        <v>2202</v>
      </c>
      <c r="D1727" s="1" t="s">
        <v>9424</v>
      </c>
      <c r="E1727">
        <v>220208</v>
      </c>
      <c r="F1727" s="1" t="s">
        <v>19411</v>
      </c>
      <c r="G1727">
        <v>220208001</v>
      </c>
      <c r="H1727">
        <v>1</v>
      </c>
      <c r="I1727" s="1" t="s">
        <v>19412</v>
      </c>
      <c r="J1727" s="1" t="s">
        <v>19413</v>
      </c>
      <c r="K1727" s="1" t="s">
        <v>19414</v>
      </c>
      <c r="L1727" s="1" t="s">
        <v>19415</v>
      </c>
      <c r="M1727" s="1" t="s">
        <v>19416</v>
      </c>
      <c r="N1727" s="1">
        <f>+Categorias[[#This Row],[Id_producto]]</f>
        <v>220208</v>
      </c>
      <c r="O1727" s="1">
        <f>+Categorias[[#This Row],[Id_categoría]]</f>
        <v>220208001</v>
      </c>
    </row>
    <row r="1728" spans="1:15" hidden="1" x14ac:dyDescent="0.3">
      <c r="A1728">
        <v>22</v>
      </c>
      <c r="B1728" s="1" t="s">
        <v>2726</v>
      </c>
      <c r="C1728">
        <v>2202</v>
      </c>
      <c r="D1728" s="1" t="s">
        <v>9424</v>
      </c>
      <c r="E1728">
        <v>220208</v>
      </c>
      <c r="F1728" s="1" t="s">
        <v>19411</v>
      </c>
      <c r="G1728">
        <v>220208002</v>
      </c>
      <c r="H1728">
        <v>2</v>
      </c>
      <c r="I1728" s="1" t="s">
        <v>19417</v>
      </c>
      <c r="J1728" s="1" t="s">
        <v>19418</v>
      </c>
      <c r="K1728" s="1" t="s">
        <v>19419</v>
      </c>
      <c r="L1728" s="1" t="s">
        <v>19420</v>
      </c>
      <c r="M1728" s="1" t="s">
        <v>19421</v>
      </c>
      <c r="N1728" s="1">
        <f>+Categorias[[#This Row],[Id_producto]]</f>
        <v>220208</v>
      </c>
      <c r="O1728" s="1">
        <f>+Categorias[[#This Row],[Id_categoría]]</f>
        <v>220208002</v>
      </c>
    </row>
    <row r="1729" spans="1:15" hidden="1" x14ac:dyDescent="0.3">
      <c r="A1729">
        <v>22</v>
      </c>
      <c r="B1729" s="1" t="s">
        <v>2726</v>
      </c>
      <c r="C1729">
        <v>2202</v>
      </c>
      <c r="D1729" s="1" t="s">
        <v>9424</v>
      </c>
      <c r="E1729">
        <v>220208</v>
      </c>
      <c r="F1729" s="1" t="s">
        <v>19411</v>
      </c>
      <c r="G1729">
        <v>220208003</v>
      </c>
      <c r="H1729">
        <v>3</v>
      </c>
      <c r="I1729" s="1" t="s">
        <v>19422</v>
      </c>
      <c r="J1729" s="1" t="s">
        <v>19423</v>
      </c>
      <c r="K1729" s="1" t="s">
        <v>19424</v>
      </c>
      <c r="L1729" s="1" t="s">
        <v>19425</v>
      </c>
      <c r="M1729" s="1" t="s">
        <v>19426</v>
      </c>
      <c r="N1729" s="1">
        <f>+Categorias[[#This Row],[Id_producto]]</f>
        <v>220208</v>
      </c>
      <c r="O1729" s="1">
        <f>+Categorias[[#This Row],[Id_categoría]]</f>
        <v>220208003</v>
      </c>
    </row>
    <row r="1730" spans="1:15" hidden="1" x14ac:dyDescent="0.3">
      <c r="A1730">
        <v>22</v>
      </c>
      <c r="B1730" s="1" t="s">
        <v>2726</v>
      </c>
      <c r="C1730">
        <v>2202</v>
      </c>
      <c r="D1730" s="1" t="s">
        <v>9424</v>
      </c>
      <c r="E1730">
        <v>220208</v>
      </c>
      <c r="F1730" s="1" t="s">
        <v>19411</v>
      </c>
      <c r="G1730">
        <v>220208004</v>
      </c>
      <c r="H1730">
        <v>4</v>
      </c>
      <c r="I1730" s="1" t="s">
        <v>19427</v>
      </c>
      <c r="J1730" s="1" t="s">
        <v>19428</v>
      </c>
      <c r="K1730" s="1" t="s">
        <v>19429</v>
      </c>
      <c r="L1730" s="1" t="s">
        <v>19430</v>
      </c>
      <c r="M1730" s="1" t="s">
        <v>19431</v>
      </c>
      <c r="N1730" s="1">
        <f>+Categorias[[#This Row],[Id_producto]]</f>
        <v>220208</v>
      </c>
      <c r="O1730" s="1">
        <f>+Categorias[[#This Row],[Id_categoría]]</f>
        <v>220208004</v>
      </c>
    </row>
    <row r="1731" spans="1:15" hidden="1" x14ac:dyDescent="0.3">
      <c r="A1731">
        <v>22</v>
      </c>
      <c r="B1731" s="1" t="s">
        <v>2726</v>
      </c>
      <c r="C1731">
        <v>2202</v>
      </c>
      <c r="D1731" s="1" t="s">
        <v>9424</v>
      </c>
      <c r="E1731">
        <v>220209</v>
      </c>
      <c r="F1731" s="1" t="s">
        <v>19432</v>
      </c>
      <c r="G1731">
        <v>220209001</v>
      </c>
      <c r="H1731">
        <v>1</v>
      </c>
      <c r="I1731" s="1" t="s">
        <v>19433</v>
      </c>
      <c r="J1731" s="1" t="s">
        <v>19434</v>
      </c>
      <c r="K1731" s="1" t="s">
        <v>19435</v>
      </c>
      <c r="L1731" s="1" t="s">
        <v>19436</v>
      </c>
      <c r="M1731" s="1" t="s">
        <v>19437</v>
      </c>
      <c r="N1731" s="1">
        <f>+Categorias[[#This Row],[Id_producto]]</f>
        <v>220209</v>
      </c>
      <c r="O1731" s="1">
        <f>+Categorias[[#This Row],[Id_categoría]]</f>
        <v>220209001</v>
      </c>
    </row>
    <row r="1732" spans="1:15" hidden="1" x14ac:dyDescent="0.3">
      <c r="A1732">
        <v>22</v>
      </c>
      <c r="B1732" s="1" t="s">
        <v>2726</v>
      </c>
      <c r="C1732">
        <v>2202</v>
      </c>
      <c r="D1732" s="1" t="s">
        <v>9424</v>
      </c>
      <c r="E1732">
        <v>220209</v>
      </c>
      <c r="F1732" s="1" t="s">
        <v>19432</v>
      </c>
      <c r="G1732">
        <v>220209002</v>
      </c>
      <c r="H1732">
        <v>2</v>
      </c>
      <c r="I1732" s="1" t="s">
        <v>19438</v>
      </c>
      <c r="J1732" s="1" t="s">
        <v>19439</v>
      </c>
      <c r="K1732" s="1" t="s">
        <v>19440</v>
      </c>
      <c r="L1732" s="1" t="s">
        <v>19441</v>
      </c>
      <c r="M1732" s="1" t="s">
        <v>19442</v>
      </c>
      <c r="N1732" s="1">
        <f>+Categorias[[#This Row],[Id_producto]]</f>
        <v>220209</v>
      </c>
      <c r="O1732" s="1">
        <f>+Categorias[[#This Row],[Id_categoría]]</f>
        <v>220209002</v>
      </c>
    </row>
    <row r="1733" spans="1:15" hidden="1" x14ac:dyDescent="0.3">
      <c r="A1733">
        <v>22</v>
      </c>
      <c r="B1733" s="1" t="s">
        <v>2726</v>
      </c>
      <c r="C1733">
        <v>2202</v>
      </c>
      <c r="D1733" s="1" t="s">
        <v>9424</v>
      </c>
      <c r="E1733">
        <v>220209</v>
      </c>
      <c r="F1733" s="1" t="s">
        <v>19432</v>
      </c>
      <c r="G1733">
        <v>220209003</v>
      </c>
      <c r="H1733">
        <v>3</v>
      </c>
      <c r="I1733" s="1" t="s">
        <v>19443</v>
      </c>
      <c r="J1733" s="1" t="s">
        <v>19444</v>
      </c>
      <c r="K1733" s="1" t="s">
        <v>19445</v>
      </c>
      <c r="L1733" s="1" t="s">
        <v>19446</v>
      </c>
      <c r="M1733" s="1" t="s">
        <v>19447</v>
      </c>
      <c r="N1733" s="1">
        <f>+Categorias[[#This Row],[Id_producto]]</f>
        <v>220209</v>
      </c>
      <c r="O1733" s="1">
        <f>+Categorias[[#This Row],[Id_categoría]]</f>
        <v>220209003</v>
      </c>
    </row>
    <row r="1734" spans="1:15" hidden="1" x14ac:dyDescent="0.3">
      <c r="A1734">
        <v>22</v>
      </c>
      <c r="B1734" s="1" t="s">
        <v>2726</v>
      </c>
      <c r="C1734">
        <v>2202</v>
      </c>
      <c r="D1734" s="1" t="s">
        <v>9424</v>
      </c>
      <c r="E1734">
        <v>220209</v>
      </c>
      <c r="F1734" s="1" t="s">
        <v>19432</v>
      </c>
      <c r="G1734">
        <v>220209004</v>
      </c>
      <c r="H1734">
        <v>4</v>
      </c>
      <c r="I1734" s="1" t="s">
        <v>19448</v>
      </c>
      <c r="J1734" s="1" t="s">
        <v>19449</v>
      </c>
      <c r="K1734" s="1" t="s">
        <v>19450</v>
      </c>
      <c r="L1734" s="1" t="s">
        <v>19451</v>
      </c>
      <c r="M1734" s="1" t="s">
        <v>19452</v>
      </c>
      <c r="N1734" s="1">
        <f>+Categorias[[#This Row],[Id_producto]]</f>
        <v>220209</v>
      </c>
      <c r="O1734" s="1">
        <f>+Categorias[[#This Row],[Id_categoría]]</f>
        <v>220209004</v>
      </c>
    </row>
    <row r="1735" spans="1:15" hidden="1" x14ac:dyDescent="0.3">
      <c r="A1735">
        <v>22</v>
      </c>
      <c r="B1735" s="1" t="s">
        <v>2726</v>
      </c>
      <c r="C1735">
        <v>2202</v>
      </c>
      <c r="D1735" s="1" t="s">
        <v>9424</v>
      </c>
      <c r="E1735">
        <v>220209</v>
      </c>
      <c r="F1735" s="1" t="s">
        <v>19432</v>
      </c>
      <c r="G1735">
        <v>220209005</v>
      </c>
      <c r="H1735">
        <v>5</v>
      </c>
      <c r="I1735" s="1" t="s">
        <v>19453</v>
      </c>
      <c r="J1735" s="1" t="s">
        <v>19454</v>
      </c>
      <c r="K1735" s="1" t="s">
        <v>19455</v>
      </c>
      <c r="L1735" s="1" t="s">
        <v>19456</v>
      </c>
      <c r="M1735" s="1" t="s">
        <v>19457</v>
      </c>
      <c r="N1735" s="1">
        <f>+Categorias[[#This Row],[Id_producto]]</f>
        <v>220209</v>
      </c>
      <c r="O1735" s="1">
        <f>+Categorias[[#This Row],[Id_categoría]]</f>
        <v>220209005</v>
      </c>
    </row>
    <row r="1736" spans="1:15" hidden="1" x14ac:dyDescent="0.3">
      <c r="A1736">
        <v>22</v>
      </c>
      <c r="B1736" s="1" t="s">
        <v>2726</v>
      </c>
      <c r="C1736">
        <v>2202</v>
      </c>
      <c r="D1736" s="1" t="s">
        <v>9424</v>
      </c>
      <c r="E1736">
        <v>220209</v>
      </c>
      <c r="F1736" s="1" t="s">
        <v>19432</v>
      </c>
      <c r="G1736">
        <v>220209006</v>
      </c>
      <c r="H1736">
        <v>6</v>
      </c>
      <c r="I1736" s="1" t="s">
        <v>19458</v>
      </c>
      <c r="J1736" s="1" t="s">
        <v>19459</v>
      </c>
      <c r="K1736" s="1" t="s">
        <v>19460</v>
      </c>
      <c r="L1736" s="1" t="s">
        <v>19461</v>
      </c>
      <c r="M1736" s="1" t="s">
        <v>19462</v>
      </c>
      <c r="N1736" s="1">
        <f>+Categorias[[#This Row],[Id_producto]]</f>
        <v>220209</v>
      </c>
      <c r="O1736" s="1">
        <f>+Categorias[[#This Row],[Id_categoría]]</f>
        <v>220209006</v>
      </c>
    </row>
    <row r="1737" spans="1:15" hidden="1" x14ac:dyDescent="0.3">
      <c r="A1737">
        <v>22</v>
      </c>
      <c r="B1737" s="1" t="s">
        <v>2726</v>
      </c>
      <c r="C1737">
        <v>2202</v>
      </c>
      <c r="D1737" s="1" t="s">
        <v>9424</v>
      </c>
      <c r="E1737">
        <v>220209</v>
      </c>
      <c r="F1737" s="1" t="s">
        <v>19432</v>
      </c>
      <c r="G1737">
        <v>220209007</v>
      </c>
      <c r="H1737">
        <v>7</v>
      </c>
      <c r="I1737" s="1" t="s">
        <v>19463</v>
      </c>
      <c r="J1737" s="1" t="s">
        <v>19464</v>
      </c>
      <c r="K1737" s="1" t="s">
        <v>19465</v>
      </c>
      <c r="L1737" s="1" t="s">
        <v>19466</v>
      </c>
      <c r="M1737" s="1" t="s">
        <v>19467</v>
      </c>
      <c r="N1737" s="1">
        <f>+Categorias[[#This Row],[Id_producto]]</f>
        <v>220209</v>
      </c>
      <c r="O1737" s="1">
        <f>+Categorias[[#This Row],[Id_categoría]]</f>
        <v>220209007</v>
      </c>
    </row>
    <row r="1738" spans="1:15" hidden="1" x14ac:dyDescent="0.3">
      <c r="A1738">
        <v>22</v>
      </c>
      <c r="B1738" s="1" t="s">
        <v>2726</v>
      </c>
      <c r="C1738">
        <v>2202</v>
      </c>
      <c r="D1738" s="1" t="s">
        <v>9424</v>
      </c>
      <c r="E1738">
        <v>220210</v>
      </c>
      <c r="F1738" s="1" t="s">
        <v>19468</v>
      </c>
      <c r="G1738">
        <v>220210001</v>
      </c>
      <c r="H1738">
        <v>1</v>
      </c>
      <c r="I1738" s="1" t="s">
        <v>19383</v>
      </c>
      <c r="J1738" s="1" t="s">
        <v>19469</v>
      </c>
      <c r="K1738" s="1" t="s">
        <v>19470</v>
      </c>
      <c r="L1738" s="1" t="s">
        <v>19471</v>
      </c>
      <c r="M1738" s="1" t="s">
        <v>19472</v>
      </c>
      <c r="N1738" s="1">
        <f>+Categorias[[#This Row],[Id_producto]]</f>
        <v>220210</v>
      </c>
      <c r="O1738" s="1">
        <f>+Categorias[[#This Row],[Id_categoría]]</f>
        <v>220210001</v>
      </c>
    </row>
    <row r="1739" spans="1:15" hidden="1" x14ac:dyDescent="0.3">
      <c r="A1739">
        <v>22</v>
      </c>
      <c r="B1739" s="1" t="s">
        <v>2726</v>
      </c>
      <c r="C1739">
        <v>2202</v>
      </c>
      <c r="D1739" s="1" t="s">
        <v>9424</v>
      </c>
      <c r="E1739">
        <v>220210</v>
      </c>
      <c r="F1739" s="1" t="s">
        <v>19468</v>
      </c>
      <c r="G1739">
        <v>220210002</v>
      </c>
      <c r="H1739">
        <v>2</v>
      </c>
      <c r="I1739" s="1" t="s">
        <v>19388</v>
      </c>
      <c r="J1739" s="1" t="s">
        <v>19473</v>
      </c>
      <c r="K1739" s="1" t="s">
        <v>19474</v>
      </c>
      <c r="L1739" s="1" t="s">
        <v>19475</v>
      </c>
      <c r="M1739" s="1" t="s">
        <v>19476</v>
      </c>
      <c r="N1739" s="1">
        <f>+Categorias[[#This Row],[Id_producto]]</f>
        <v>220210</v>
      </c>
      <c r="O1739" s="1">
        <f>+Categorias[[#This Row],[Id_categoría]]</f>
        <v>220210002</v>
      </c>
    </row>
    <row r="1740" spans="1:15" hidden="1" x14ac:dyDescent="0.3">
      <c r="A1740">
        <v>22</v>
      </c>
      <c r="B1740" s="1" t="s">
        <v>2726</v>
      </c>
      <c r="C1740">
        <v>2202</v>
      </c>
      <c r="D1740" s="1" t="s">
        <v>9424</v>
      </c>
      <c r="E1740">
        <v>220210</v>
      </c>
      <c r="F1740" s="1" t="s">
        <v>19468</v>
      </c>
      <c r="G1740">
        <v>220210003</v>
      </c>
      <c r="H1740">
        <v>3</v>
      </c>
      <c r="I1740" s="1" t="s">
        <v>19393</v>
      </c>
      <c r="J1740" s="1" t="s">
        <v>19477</v>
      </c>
      <c r="K1740" s="1" t="s">
        <v>19478</v>
      </c>
      <c r="L1740" s="1" t="s">
        <v>19479</v>
      </c>
      <c r="M1740" s="1" t="s">
        <v>19480</v>
      </c>
      <c r="N1740" s="1">
        <f>+Categorias[[#This Row],[Id_producto]]</f>
        <v>220210</v>
      </c>
      <c r="O1740" s="1">
        <f>+Categorias[[#This Row],[Id_categoría]]</f>
        <v>220210003</v>
      </c>
    </row>
    <row r="1741" spans="1:15" hidden="1" x14ac:dyDescent="0.3">
      <c r="A1741">
        <v>22</v>
      </c>
      <c r="B1741" s="1" t="s">
        <v>2726</v>
      </c>
      <c r="C1741">
        <v>2202</v>
      </c>
      <c r="D1741" s="1" t="s">
        <v>9424</v>
      </c>
      <c r="E1741">
        <v>220210</v>
      </c>
      <c r="F1741" s="1" t="s">
        <v>19468</v>
      </c>
      <c r="G1741">
        <v>220210004</v>
      </c>
      <c r="H1741">
        <v>4</v>
      </c>
      <c r="I1741" s="1" t="s">
        <v>19398</v>
      </c>
      <c r="J1741" s="1" t="s">
        <v>19481</v>
      </c>
      <c r="K1741" s="1" t="s">
        <v>19482</v>
      </c>
      <c r="L1741" s="1" t="s">
        <v>19483</v>
      </c>
      <c r="M1741" s="1" t="s">
        <v>19484</v>
      </c>
      <c r="N1741" s="1">
        <f>+Categorias[[#This Row],[Id_producto]]</f>
        <v>220210</v>
      </c>
      <c r="O1741" s="1">
        <f>+Categorias[[#This Row],[Id_categoría]]</f>
        <v>220210004</v>
      </c>
    </row>
    <row r="1742" spans="1:15" hidden="1" x14ac:dyDescent="0.3">
      <c r="A1742">
        <v>22</v>
      </c>
      <c r="B1742" s="1" t="s">
        <v>2726</v>
      </c>
      <c r="C1742">
        <v>2203</v>
      </c>
      <c r="D1742" s="1" t="s">
        <v>9343</v>
      </c>
      <c r="E1742">
        <v>220301</v>
      </c>
      <c r="F1742" s="1" t="s">
        <v>19071</v>
      </c>
      <c r="G1742">
        <v>220301001</v>
      </c>
      <c r="H1742">
        <v>1</v>
      </c>
      <c r="I1742" s="1" t="s">
        <v>19485</v>
      </c>
      <c r="J1742" s="1" t="s">
        <v>19486</v>
      </c>
      <c r="K1742" s="1" t="s">
        <v>19487</v>
      </c>
      <c r="L1742" s="1" t="s">
        <v>19488</v>
      </c>
      <c r="M1742" s="1" t="s">
        <v>19489</v>
      </c>
      <c r="N1742" s="1">
        <f>+Categorias[[#This Row],[Id_producto]]</f>
        <v>220301</v>
      </c>
      <c r="O1742" s="1">
        <f>+Categorias[[#This Row],[Id_categoría]]</f>
        <v>220301001</v>
      </c>
    </row>
    <row r="1743" spans="1:15" hidden="1" x14ac:dyDescent="0.3">
      <c r="A1743">
        <v>22</v>
      </c>
      <c r="B1743" s="1" t="s">
        <v>2726</v>
      </c>
      <c r="C1743">
        <v>2203</v>
      </c>
      <c r="D1743" s="1" t="s">
        <v>9343</v>
      </c>
      <c r="E1743">
        <v>220301</v>
      </c>
      <c r="F1743" s="1" t="s">
        <v>19071</v>
      </c>
      <c r="G1743">
        <v>220301002</v>
      </c>
      <c r="H1743">
        <v>2</v>
      </c>
      <c r="I1743" s="1" t="s">
        <v>19490</v>
      </c>
      <c r="J1743" s="1" t="s">
        <v>19491</v>
      </c>
      <c r="K1743" s="1" t="s">
        <v>19492</v>
      </c>
      <c r="L1743" s="1" t="s">
        <v>19493</v>
      </c>
      <c r="M1743" s="1" t="s">
        <v>19494</v>
      </c>
      <c r="N1743" s="1">
        <f>+Categorias[[#This Row],[Id_producto]]</f>
        <v>220301</v>
      </c>
      <c r="O1743" s="1">
        <f>+Categorias[[#This Row],[Id_categoría]]</f>
        <v>220301002</v>
      </c>
    </row>
    <row r="1744" spans="1:15" hidden="1" x14ac:dyDescent="0.3">
      <c r="A1744">
        <v>22</v>
      </c>
      <c r="B1744" s="1" t="s">
        <v>2726</v>
      </c>
      <c r="C1744">
        <v>2203</v>
      </c>
      <c r="D1744" s="1" t="s">
        <v>9343</v>
      </c>
      <c r="E1744">
        <v>220301</v>
      </c>
      <c r="F1744" s="1" t="s">
        <v>19071</v>
      </c>
      <c r="G1744">
        <v>220301003</v>
      </c>
      <c r="H1744">
        <v>3</v>
      </c>
      <c r="I1744" s="1" t="s">
        <v>19495</v>
      </c>
      <c r="J1744" s="1" t="s">
        <v>19496</v>
      </c>
      <c r="K1744" s="1" t="s">
        <v>19497</v>
      </c>
      <c r="L1744" s="1" t="s">
        <v>19498</v>
      </c>
      <c r="M1744" s="1" t="s">
        <v>19499</v>
      </c>
      <c r="N1744" s="1">
        <f>+Categorias[[#This Row],[Id_producto]]</f>
        <v>220301</v>
      </c>
      <c r="O1744" s="1">
        <f>+Categorias[[#This Row],[Id_categoría]]</f>
        <v>220301003</v>
      </c>
    </row>
    <row r="1745" spans="1:15" hidden="1" x14ac:dyDescent="0.3">
      <c r="A1745">
        <v>22</v>
      </c>
      <c r="B1745" s="1" t="s">
        <v>2726</v>
      </c>
      <c r="C1745">
        <v>2203</v>
      </c>
      <c r="D1745" s="1" t="s">
        <v>9343</v>
      </c>
      <c r="E1745">
        <v>220301</v>
      </c>
      <c r="F1745" s="1" t="s">
        <v>19071</v>
      </c>
      <c r="G1745">
        <v>220301004</v>
      </c>
      <c r="H1745">
        <v>4</v>
      </c>
      <c r="I1745" s="1" t="s">
        <v>19500</v>
      </c>
      <c r="J1745" s="1" t="s">
        <v>19501</v>
      </c>
      <c r="K1745" s="1" t="s">
        <v>19502</v>
      </c>
      <c r="L1745" s="1" t="s">
        <v>19503</v>
      </c>
      <c r="M1745" s="1" t="s">
        <v>19504</v>
      </c>
      <c r="N1745" s="1">
        <f>+Categorias[[#This Row],[Id_producto]]</f>
        <v>220301</v>
      </c>
      <c r="O1745" s="1">
        <f>+Categorias[[#This Row],[Id_categoría]]</f>
        <v>220301004</v>
      </c>
    </row>
    <row r="1746" spans="1:15" hidden="1" x14ac:dyDescent="0.3">
      <c r="A1746">
        <v>22</v>
      </c>
      <c r="B1746" s="1" t="s">
        <v>2726</v>
      </c>
      <c r="C1746">
        <v>2203</v>
      </c>
      <c r="D1746" s="1" t="s">
        <v>9343</v>
      </c>
      <c r="E1746">
        <v>220301</v>
      </c>
      <c r="F1746" s="1" t="s">
        <v>19071</v>
      </c>
      <c r="G1746">
        <v>220301005</v>
      </c>
      <c r="H1746">
        <v>5</v>
      </c>
      <c r="I1746" s="1" t="s">
        <v>19505</v>
      </c>
      <c r="J1746" s="1" t="s">
        <v>19506</v>
      </c>
      <c r="K1746" s="1" t="s">
        <v>19507</v>
      </c>
      <c r="L1746" s="1" t="s">
        <v>19508</v>
      </c>
      <c r="M1746" s="1" t="s">
        <v>19509</v>
      </c>
      <c r="N1746" s="1">
        <f>+Categorias[[#This Row],[Id_producto]]</f>
        <v>220301</v>
      </c>
      <c r="O1746" s="1">
        <f>+Categorias[[#This Row],[Id_categoría]]</f>
        <v>220301005</v>
      </c>
    </row>
    <row r="1747" spans="1:15" hidden="1" x14ac:dyDescent="0.3">
      <c r="A1747">
        <v>22</v>
      </c>
      <c r="B1747" s="1" t="s">
        <v>2726</v>
      </c>
      <c r="C1747">
        <v>2203</v>
      </c>
      <c r="D1747" s="1" t="s">
        <v>9343</v>
      </c>
      <c r="E1747">
        <v>220301</v>
      </c>
      <c r="F1747" s="1" t="s">
        <v>19071</v>
      </c>
      <c r="G1747">
        <v>220301006</v>
      </c>
      <c r="H1747">
        <v>6</v>
      </c>
      <c r="I1747" s="1" t="s">
        <v>19510</v>
      </c>
      <c r="J1747" s="1" t="s">
        <v>19511</v>
      </c>
      <c r="K1747" s="1" t="s">
        <v>19512</v>
      </c>
      <c r="L1747" s="1" t="s">
        <v>19513</v>
      </c>
      <c r="M1747" s="1" t="s">
        <v>19514</v>
      </c>
      <c r="N1747" s="1">
        <f>+Categorias[[#This Row],[Id_producto]]</f>
        <v>220301</v>
      </c>
      <c r="O1747" s="1">
        <f>+Categorias[[#This Row],[Id_categoría]]</f>
        <v>220301006</v>
      </c>
    </row>
    <row r="1748" spans="1:15" hidden="1" x14ac:dyDescent="0.3">
      <c r="A1748">
        <v>22</v>
      </c>
      <c r="B1748" s="1" t="s">
        <v>2726</v>
      </c>
      <c r="C1748">
        <v>2203</v>
      </c>
      <c r="D1748" s="1" t="s">
        <v>9343</v>
      </c>
      <c r="E1748">
        <v>220301</v>
      </c>
      <c r="F1748" s="1" t="s">
        <v>19071</v>
      </c>
      <c r="G1748">
        <v>220301007</v>
      </c>
      <c r="H1748">
        <v>7</v>
      </c>
      <c r="I1748" s="1" t="s">
        <v>19515</v>
      </c>
      <c r="J1748" s="1" t="s">
        <v>19516</v>
      </c>
      <c r="K1748" s="1" t="s">
        <v>19517</v>
      </c>
      <c r="L1748" s="1" t="s">
        <v>19518</v>
      </c>
      <c r="M1748" s="1" t="s">
        <v>19519</v>
      </c>
      <c r="N1748" s="1">
        <f>+Categorias[[#This Row],[Id_producto]]</f>
        <v>220301</v>
      </c>
      <c r="O1748" s="1">
        <f>+Categorias[[#This Row],[Id_categoría]]</f>
        <v>220301007</v>
      </c>
    </row>
    <row r="1749" spans="1:15" hidden="1" x14ac:dyDescent="0.3">
      <c r="A1749">
        <v>22</v>
      </c>
      <c r="B1749" s="1" t="s">
        <v>2726</v>
      </c>
      <c r="C1749">
        <v>2203</v>
      </c>
      <c r="D1749" s="1" t="s">
        <v>9343</v>
      </c>
      <c r="E1749">
        <v>220301</v>
      </c>
      <c r="F1749" s="1" t="s">
        <v>19071</v>
      </c>
      <c r="G1749">
        <v>220301008</v>
      </c>
      <c r="H1749">
        <v>8</v>
      </c>
      <c r="I1749" s="1" t="s">
        <v>19520</v>
      </c>
      <c r="J1749" s="1" t="s">
        <v>19521</v>
      </c>
      <c r="K1749" s="1" t="s">
        <v>19522</v>
      </c>
      <c r="L1749" s="1" t="s">
        <v>19523</v>
      </c>
      <c r="M1749" s="1" t="s">
        <v>19524</v>
      </c>
      <c r="N1749" s="1">
        <f>+Categorias[[#This Row],[Id_producto]]</f>
        <v>220301</v>
      </c>
      <c r="O1749" s="1">
        <f>+Categorias[[#This Row],[Id_categoría]]</f>
        <v>220301008</v>
      </c>
    </row>
    <row r="1750" spans="1:15" hidden="1" x14ac:dyDescent="0.3">
      <c r="A1750">
        <v>22</v>
      </c>
      <c r="B1750" s="1" t="s">
        <v>2726</v>
      </c>
      <c r="C1750">
        <v>2203</v>
      </c>
      <c r="D1750" s="1" t="s">
        <v>9343</v>
      </c>
      <c r="E1750">
        <v>220301</v>
      </c>
      <c r="F1750" s="1" t="s">
        <v>19071</v>
      </c>
      <c r="G1750">
        <v>220301009</v>
      </c>
      <c r="H1750">
        <v>9</v>
      </c>
      <c r="I1750" s="1" t="s">
        <v>19525</v>
      </c>
      <c r="J1750" s="1" t="s">
        <v>19526</v>
      </c>
      <c r="K1750" s="1" t="s">
        <v>19527</v>
      </c>
      <c r="L1750" s="1" t="s">
        <v>19528</v>
      </c>
      <c r="M1750" s="1" t="s">
        <v>19529</v>
      </c>
      <c r="N1750" s="1">
        <f>+Categorias[[#This Row],[Id_producto]]</f>
        <v>220301</v>
      </c>
      <c r="O1750" s="1">
        <f>+Categorias[[#This Row],[Id_categoría]]</f>
        <v>220301009</v>
      </c>
    </row>
    <row r="1751" spans="1:15" hidden="1" x14ac:dyDescent="0.3">
      <c r="A1751">
        <v>22</v>
      </c>
      <c r="B1751" s="1" t="s">
        <v>2726</v>
      </c>
      <c r="C1751">
        <v>2203</v>
      </c>
      <c r="D1751" s="1" t="s">
        <v>9343</v>
      </c>
      <c r="E1751">
        <v>220301</v>
      </c>
      <c r="F1751" s="1" t="s">
        <v>19071</v>
      </c>
      <c r="G1751">
        <v>220301010</v>
      </c>
      <c r="H1751">
        <v>10</v>
      </c>
      <c r="I1751" s="1" t="s">
        <v>19530</v>
      </c>
      <c r="J1751" s="1" t="s">
        <v>19531</v>
      </c>
      <c r="K1751" s="1" t="s">
        <v>19532</v>
      </c>
      <c r="L1751" s="1" t="s">
        <v>19533</v>
      </c>
      <c r="M1751" s="1" t="s">
        <v>19534</v>
      </c>
      <c r="N1751" s="1">
        <f>+Categorias[[#This Row],[Id_producto]]</f>
        <v>220301</v>
      </c>
      <c r="O1751" s="1">
        <f>+Categorias[[#This Row],[Id_categoría]]</f>
        <v>220301010</v>
      </c>
    </row>
    <row r="1752" spans="1:15" hidden="1" x14ac:dyDescent="0.3">
      <c r="A1752">
        <v>22</v>
      </c>
      <c r="B1752" s="1" t="s">
        <v>2726</v>
      </c>
      <c r="C1752">
        <v>2203</v>
      </c>
      <c r="D1752" s="1" t="s">
        <v>9343</v>
      </c>
      <c r="E1752">
        <v>220301</v>
      </c>
      <c r="F1752" s="1" t="s">
        <v>19071</v>
      </c>
      <c r="G1752">
        <v>220301011</v>
      </c>
      <c r="H1752">
        <v>11</v>
      </c>
      <c r="I1752" s="1" t="s">
        <v>19535</v>
      </c>
      <c r="J1752" s="1" t="s">
        <v>19536</v>
      </c>
      <c r="K1752" s="1" t="s">
        <v>19537</v>
      </c>
      <c r="L1752" s="1" t="s">
        <v>19538</v>
      </c>
      <c r="M1752" s="1" t="s">
        <v>19539</v>
      </c>
      <c r="N1752" s="1">
        <f>+Categorias[[#This Row],[Id_producto]]</f>
        <v>220301</v>
      </c>
      <c r="O1752" s="1">
        <f>+Categorias[[#This Row],[Id_categoría]]</f>
        <v>220301011</v>
      </c>
    </row>
    <row r="1753" spans="1:15" hidden="1" x14ac:dyDescent="0.3">
      <c r="A1753">
        <v>22</v>
      </c>
      <c r="B1753" s="1" t="s">
        <v>2726</v>
      </c>
      <c r="C1753">
        <v>2203</v>
      </c>
      <c r="D1753" s="1" t="s">
        <v>9343</v>
      </c>
      <c r="E1753">
        <v>220301</v>
      </c>
      <c r="F1753" s="1" t="s">
        <v>19071</v>
      </c>
      <c r="G1753">
        <v>220301012</v>
      </c>
      <c r="H1753">
        <v>12</v>
      </c>
      <c r="I1753" s="1" t="s">
        <v>19540</v>
      </c>
      <c r="J1753" s="1" t="s">
        <v>19541</v>
      </c>
      <c r="K1753" s="1" t="s">
        <v>19542</v>
      </c>
      <c r="L1753" s="1" t="s">
        <v>19543</v>
      </c>
      <c r="M1753" s="1" t="s">
        <v>19544</v>
      </c>
      <c r="N1753" s="1">
        <f>+Categorias[[#This Row],[Id_producto]]</f>
        <v>220301</v>
      </c>
      <c r="O1753" s="1">
        <f>+Categorias[[#This Row],[Id_categoría]]</f>
        <v>220301012</v>
      </c>
    </row>
    <row r="1754" spans="1:15" hidden="1" x14ac:dyDescent="0.3">
      <c r="A1754">
        <v>22</v>
      </c>
      <c r="B1754" s="1" t="s">
        <v>2726</v>
      </c>
      <c r="C1754">
        <v>2203</v>
      </c>
      <c r="D1754" s="1" t="s">
        <v>9343</v>
      </c>
      <c r="E1754">
        <v>220301</v>
      </c>
      <c r="F1754" s="1" t="s">
        <v>19071</v>
      </c>
      <c r="G1754">
        <v>220301013</v>
      </c>
      <c r="H1754">
        <v>13</v>
      </c>
      <c r="I1754" s="1" t="s">
        <v>19545</v>
      </c>
      <c r="J1754" s="1" t="s">
        <v>19546</v>
      </c>
      <c r="K1754" s="1" t="s">
        <v>19547</v>
      </c>
      <c r="L1754" s="1" t="s">
        <v>19548</v>
      </c>
      <c r="M1754" s="1" t="s">
        <v>19549</v>
      </c>
      <c r="N1754" s="1">
        <f>+Categorias[[#This Row],[Id_producto]]</f>
        <v>220301</v>
      </c>
      <c r="O1754" s="1">
        <f>+Categorias[[#This Row],[Id_categoría]]</f>
        <v>220301013</v>
      </c>
    </row>
    <row r="1755" spans="1:15" hidden="1" x14ac:dyDescent="0.3">
      <c r="A1755">
        <v>22</v>
      </c>
      <c r="B1755" s="1" t="s">
        <v>2726</v>
      </c>
      <c r="C1755">
        <v>2203</v>
      </c>
      <c r="D1755" s="1" t="s">
        <v>9343</v>
      </c>
      <c r="E1755">
        <v>220302</v>
      </c>
      <c r="F1755" s="1" t="s">
        <v>9476</v>
      </c>
      <c r="G1755">
        <v>220302001</v>
      </c>
      <c r="H1755">
        <v>1</v>
      </c>
      <c r="I1755" s="1" t="s">
        <v>19550</v>
      </c>
      <c r="J1755" s="1" t="s">
        <v>19551</v>
      </c>
      <c r="K1755" s="1" t="s">
        <v>19552</v>
      </c>
      <c r="L1755" s="1" t="s">
        <v>19553</v>
      </c>
      <c r="M1755" s="1" t="s">
        <v>19554</v>
      </c>
      <c r="N1755" s="1">
        <f>+Categorias[[#This Row],[Id_producto]]</f>
        <v>220302</v>
      </c>
      <c r="O1755" s="1">
        <f>+Categorias[[#This Row],[Id_categoría]]</f>
        <v>220302001</v>
      </c>
    </row>
    <row r="1756" spans="1:15" hidden="1" x14ac:dyDescent="0.3">
      <c r="A1756">
        <v>22</v>
      </c>
      <c r="B1756" s="1" t="s">
        <v>2726</v>
      </c>
      <c r="C1756">
        <v>2203</v>
      </c>
      <c r="D1756" s="1" t="s">
        <v>9343</v>
      </c>
      <c r="E1756">
        <v>220302</v>
      </c>
      <c r="F1756" s="1" t="s">
        <v>9476</v>
      </c>
      <c r="G1756">
        <v>220302002</v>
      </c>
      <c r="H1756">
        <v>2</v>
      </c>
      <c r="I1756" s="1" t="s">
        <v>19555</v>
      </c>
      <c r="J1756" s="1" t="s">
        <v>19556</v>
      </c>
      <c r="K1756" s="1" t="s">
        <v>19557</v>
      </c>
      <c r="L1756" s="1" t="s">
        <v>19558</v>
      </c>
      <c r="M1756" s="1" t="s">
        <v>19559</v>
      </c>
      <c r="N1756" s="1">
        <f>+Categorias[[#This Row],[Id_producto]]</f>
        <v>220302</v>
      </c>
      <c r="O1756" s="1">
        <f>+Categorias[[#This Row],[Id_categoría]]</f>
        <v>220302002</v>
      </c>
    </row>
    <row r="1757" spans="1:15" hidden="1" x14ac:dyDescent="0.3">
      <c r="A1757">
        <v>22</v>
      </c>
      <c r="B1757" s="1" t="s">
        <v>2726</v>
      </c>
      <c r="C1757">
        <v>2203</v>
      </c>
      <c r="D1757" s="1" t="s">
        <v>9343</v>
      </c>
      <c r="E1757">
        <v>220302</v>
      </c>
      <c r="F1757" s="1" t="s">
        <v>9476</v>
      </c>
      <c r="G1757">
        <v>220302003</v>
      </c>
      <c r="H1757">
        <v>3</v>
      </c>
      <c r="I1757" s="1" t="s">
        <v>19560</v>
      </c>
      <c r="J1757" s="1" t="s">
        <v>19561</v>
      </c>
      <c r="K1757" s="1" t="s">
        <v>19562</v>
      </c>
      <c r="L1757" s="1" t="s">
        <v>19563</v>
      </c>
      <c r="M1757" s="1" t="s">
        <v>19564</v>
      </c>
      <c r="N1757" s="1">
        <f>+Categorias[[#This Row],[Id_producto]]</f>
        <v>220302</v>
      </c>
      <c r="O1757" s="1">
        <f>+Categorias[[#This Row],[Id_categoría]]</f>
        <v>220302003</v>
      </c>
    </row>
    <row r="1758" spans="1:15" hidden="1" x14ac:dyDescent="0.3">
      <c r="A1758">
        <v>22</v>
      </c>
      <c r="B1758" s="1" t="s">
        <v>2726</v>
      </c>
      <c r="C1758">
        <v>2203</v>
      </c>
      <c r="D1758" s="1" t="s">
        <v>9343</v>
      </c>
      <c r="E1758">
        <v>220303</v>
      </c>
      <c r="F1758" s="1" t="s">
        <v>19565</v>
      </c>
      <c r="G1758">
        <v>220303001</v>
      </c>
      <c r="H1758">
        <v>1</v>
      </c>
      <c r="I1758" s="1" t="s">
        <v>19566</v>
      </c>
      <c r="J1758" s="1" t="s">
        <v>19567</v>
      </c>
      <c r="K1758" s="1" t="s">
        <v>19568</v>
      </c>
      <c r="L1758" s="1" t="s">
        <v>19569</v>
      </c>
      <c r="M1758" s="1" t="s">
        <v>19570</v>
      </c>
      <c r="N1758" s="1">
        <f>+Categorias[[#This Row],[Id_producto]]</f>
        <v>220303</v>
      </c>
      <c r="O1758" s="1">
        <f>+Categorias[[#This Row],[Id_categoría]]</f>
        <v>220303001</v>
      </c>
    </row>
    <row r="1759" spans="1:15" hidden="1" x14ac:dyDescent="0.3">
      <c r="A1759">
        <v>22</v>
      </c>
      <c r="B1759" s="1" t="s">
        <v>2726</v>
      </c>
      <c r="C1759">
        <v>2203</v>
      </c>
      <c r="D1759" s="1" t="s">
        <v>9343</v>
      </c>
      <c r="E1759">
        <v>220303</v>
      </c>
      <c r="F1759" s="1" t="s">
        <v>19565</v>
      </c>
      <c r="G1759">
        <v>220303002</v>
      </c>
      <c r="H1759">
        <v>2</v>
      </c>
      <c r="I1759" s="1" t="s">
        <v>19571</v>
      </c>
      <c r="J1759" s="1" t="s">
        <v>19572</v>
      </c>
      <c r="K1759" s="1" t="s">
        <v>19573</v>
      </c>
      <c r="L1759" s="1" t="s">
        <v>19574</v>
      </c>
      <c r="M1759" s="1" t="s">
        <v>19575</v>
      </c>
      <c r="N1759" s="1">
        <f>+Categorias[[#This Row],[Id_producto]]</f>
        <v>220303</v>
      </c>
      <c r="O1759" s="1">
        <f>+Categorias[[#This Row],[Id_categoría]]</f>
        <v>220303002</v>
      </c>
    </row>
    <row r="1760" spans="1:15" hidden="1" x14ac:dyDescent="0.3">
      <c r="A1760">
        <v>22</v>
      </c>
      <c r="B1760" s="1" t="s">
        <v>2726</v>
      </c>
      <c r="C1760">
        <v>2203</v>
      </c>
      <c r="D1760" s="1" t="s">
        <v>9343</v>
      </c>
      <c r="E1760">
        <v>220303</v>
      </c>
      <c r="F1760" s="1" t="s">
        <v>19565</v>
      </c>
      <c r="G1760">
        <v>220303003</v>
      </c>
      <c r="H1760">
        <v>3</v>
      </c>
      <c r="I1760" s="1" t="s">
        <v>19576</v>
      </c>
      <c r="J1760" s="1" t="s">
        <v>19577</v>
      </c>
      <c r="K1760" s="1" t="s">
        <v>19578</v>
      </c>
      <c r="L1760" s="1" t="s">
        <v>19579</v>
      </c>
      <c r="M1760" s="1" t="s">
        <v>19580</v>
      </c>
      <c r="N1760" s="1">
        <f>+Categorias[[#This Row],[Id_producto]]</f>
        <v>220303</v>
      </c>
      <c r="O1760" s="1">
        <f>+Categorias[[#This Row],[Id_categoría]]</f>
        <v>220303003</v>
      </c>
    </row>
    <row r="1761" spans="1:15" hidden="1" x14ac:dyDescent="0.3">
      <c r="A1761">
        <v>22</v>
      </c>
      <c r="B1761" s="1" t="s">
        <v>2726</v>
      </c>
      <c r="C1761">
        <v>2203</v>
      </c>
      <c r="D1761" s="1" t="s">
        <v>9343</v>
      </c>
      <c r="E1761">
        <v>220303</v>
      </c>
      <c r="F1761" s="1" t="s">
        <v>19565</v>
      </c>
      <c r="G1761">
        <v>220303004</v>
      </c>
      <c r="H1761">
        <v>4</v>
      </c>
      <c r="I1761" s="1" t="s">
        <v>19581</v>
      </c>
      <c r="J1761" s="1" t="s">
        <v>19582</v>
      </c>
      <c r="K1761" s="1" t="s">
        <v>19583</v>
      </c>
      <c r="L1761" s="1" t="s">
        <v>19584</v>
      </c>
      <c r="M1761" s="1" t="s">
        <v>19585</v>
      </c>
      <c r="N1761" s="1">
        <f>+Categorias[[#This Row],[Id_producto]]</f>
        <v>220303</v>
      </c>
      <c r="O1761" s="1">
        <f>+Categorias[[#This Row],[Id_categoría]]</f>
        <v>220303004</v>
      </c>
    </row>
    <row r="1762" spans="1:15" hidden="1" x14ac:dyDescent="0.3">
      <c r="A1762">
        <v>22</v>
      </c>
      <c r="B1762" s="1" t="s">
        <v>2726</v>
      </c>
      <c r="C1762">
        <v>2203</v>
      </c>
      <c r="D1762" s="1" t="s">
        <v>9343</v>
      </c>
      <c r="E1762">
        <v>220303</v>
      </c>
      <c r="F1762" s="1" t="s">
        <v>19565</v>
      </c>
      <c r="G1762">
        <v>220303005</v>
      </c>
      <c r="H1762">
        <v>5</v>
      </c>
      <c r="I1762" s="1" t="s">
        <v>19586</v>
      </c>
      <c r="J1762" s="1" t="s">
        <v>19587</v>
      </c>
      <c r="K1762" s="1" t="s">
        <v>19588</v>
      </c>
      <c r="L1762" s="1" t="s">
        <v>19589</v>
      </c>
      <c r="M1762" s="1" t="s">
        <v>19590</v>
      </c>
      <c r="N1762" s="1">
        <f>+Categorias[[#This Row],[Id_producto]]</f>
        <v>220303</v>
      </c>
      <c r="O1762" s="1">
        <f>+Categorias[[#This Row],[Id_categoría]]</f>
        <v>220303005</v>
      </c>
    </row>
    <row r="1763" spans="1:15" hidden="1" x14ac:dyDescent="0.3">
      <c r="A1763">
        <v>22</v>
      </c>
      <c r="B1763" s="1" t="s">
        <v>2726</v>
      </c>
      <c r="C1763">
        <v>2203</v>
      </c>
      <c r="D1763" s="1" t="s">
        <v>9343</v>
      </c>
      <c r="E1763">
        <v>220303</v>
      </c>
      <c r="F1763" s="1" t="s">
        <v>19565</v>
      </c>
      <c r="G1763">
        <v>220303006</v>
      </c>
      <c r="H1763">
        <v>6</v>
      </c>
      <c r="I1763" s="1" t="s">
        <v>19591</v>
      </c>
      <c r="J1763" s="1" t="s">
        <v>19592</v>
      </c>
      <c r="K1763" s="1" t="s">
        <v>19593</v>
      </c>
      <c r="L1763" s="1" t="s">
        <v>19594</v>
      </c>
      <c r="M1763" s="1" t="s">
        <v>19595</v>
      </c>
      <c r="N1763" s="1">
        <f>+Categorias[[#This Row],[Id_producto]]</f>
        <v>220303</v>
      </c>
      <c r="O1763" s="1">
        <f>+Categorias[[#This Row],[Id_categoría]]</f>
        <v>220303006</v>
      </c>
    </row>
    <row r="1764" spans="1:15" hidden="1" x14ac:dyDescent="0.3">
      <c r="A1764">
        <v>22</v>
      </c>
      <c r="B1764" s="1" t="s">
        <v>2726</v>
      </c>
      <c r="C1764">
        <v>2203</v>
      </c>
      <c r="D1764" s="1" t="s">
        <v>9343</v>
      </c>
      <c r="E1764">
        <v>220303</v>
      </c>
      <c r="F1764" s="1" t="s">
        <v>19565</v>
      </c>
      <c r="G1764">
        <v>220303007</v>
      </c>
      <c r="H1764">
        <v>7</v>
      </c>
      <c r="I1764" s="1" t="s">
        <v>19596</v>
      </c>
      <c r="J1764" s="1" t="s">
        <v>19597</v>
      </c>
      <c r="K1764" s="1" t="s">
        <v>19598</v>
      </c>
      <c r="L1764" s="1" t="s">
        <v>19599</v>
      </c>
      <c r="M1764" s="1" t="s">
        <v>19600</v>
      </c>
      <c r="N1764" s="1">
        <f>+Categorias[[#This Row],[Id_producto]]</f>
        <v>220303</v>
      </c>
      <c r="O1764" s="1">
        <f>+Categorias[[#This Row],[Id_categoría]]</f>
        <v>220303007</v>
      </c>
    </row>
    <row r="1765" spans="1:15" hidden="1" x14ac:dyDescent="0.3">
      <c r="A1765">
        <v>22</v>
      </c>
      <c r="B1765" s="1" t="s">
        <v>2726</v>
      </c>
      <c r="C1765">
        <v>2203</v>
      </c>
      <c r="D1765" s="1" t="s">
        <v>9343</v>
      </c>
      <c r="E1765">
        <v>220303</v>
      </c>
      <c r="F1765" s="1" t="s">
        <v>19565</v>
      </c>
      <c r="G1765">
        <v>220303008</v>
      </c>
      <c r="H1765">
        <v>8</v>
      </c>
      <c r="I1765" s="1" t="s">
        <v>19601</v>
      </c>
      <c r="J1765" s="1" t="s">
        <v>19602</v>
      </c>
      <c r="K1765" s="1" t="s">
        <v>19603</v>
      </c>
      <c r="L1765" s="1" t="s">
        <v>19604</v>
      </c>
      <c r="M1765" s="1" t="s">
        <v>19605</v>
      </c>
      <c r="N1765" s="1">
        <f>+Categorias[[#This Row],[Id_producto]]</f>
        <v>220303</v>
      </c>
      <c r="O1765" s="1">
        <f>+Categorias[[#This Row],[Id_categoría]]</f>
        <v>220303008</v>
      </c>
    </row>
    <row r="1766" spans="1:15" hidden="1" x14ac:dyDescent="0.3">
      <c r="A1766">
        <v>22</v>
      </c>
      <c r="B1766" s="1" t="s">
        <v>2726</v>
      </c>
      <c r="C1766">
        <v>2203</v>
      </c>
      <c r="D1766" s="1" t="s">
        <v>9343</v>
      </c>
      <c r="E1766">
        <v>220303</v>
      </c>
      <c r="F1766" s="1" t="s">
        <v>19565</v>
      </c>
      <c r="G1766">
        <v>220303009</v>
      </c>
      <c r="H1766">
        <v>9</v>
      </c>
      <c r="I1766" s="1" t="s">
        <v>19606</v>
      </c>
      <c r="J1766" s="1" t="s">
        <v>19607</v>
      </c>
      <c r="K1766" s="1" t="s">
        <v>19608</v>
      </c>
      <c r="L1766" s="1" t="s">
        <v>19609</v>
      </c>
      <c r="M1766" s="1" t="s">
        <v>19610</v>
      </c>
      <c r="N1766" s="1">
        <f>+Categorias[[#This Row],[Id_producto]]</f>
        <v>220303</v>
      </c>
      <c r="O1766" s="1">
        <f>+Categorias[[#This Row],[Id_categoría]]</f>
        <v>220303009</v>
      </c>
    </row>
    <row r="1767" spans="1:15" hidden="1" x14ac:dyDescent="0.3">
      <c r="A1767">
        <v>22</v>
      </c>
      <c r="B1767" s="1" t="s">
        <v>2726</v>
      </c>
      <c r="C1767">
        <v>2203</v>
      </c>
      <c r="D1767" s="1" t="s">
        <v>9343</v>
      </c>
      <c r="E1767">
        <v>220303</v>
      </c>
      <c r="F1767" s="1" t="s">
        <v>19565</v>
      </c>
      <c r="G1767">
        <v>220303010</v>
      </c>
      <c r="H1767">
        <v>10</v>
      </c>
      <c r="I1767" s="1" t="s">
        <v>19611</v>
      </c>
      <c r="J1767" s="1" t="s">
        <v>19612</v>
      </c>
      <c r="K1767" s="1" t="s">
        <v>19613</v>
      </c>
      <c r="L1767" s="1" t="s">
        <v>19614</v>
      </c>
      <c r="M1767" s="1" t="s">
        <v>19615</v>
      </c>
      <c r="N1767" s="1">
        <f>+Categorias[[#This Row],[Id_producto]]</f>
        <v>220303</v>
      </c>
      <c r="O1767" s="1">
        <f>+Categorias[[#This Row],[Id_categoría]]</f>
        <v>220303010</v>
      </c>
    </row>
    <row r="1768" spans="1:15" hidden="1" x14ac:dyDescent="0.3">
      <c r="A1768">
        <v>22</v>
      </c>
      <c r="B1768" s="1" t="s">
        <v>2726</v>
      </c>
      <c r="C1768">
        <v>2203</v>
      </c>
      <c r="D1768" s="1" t="s">
        <v>9343</v>
      </c>
      <c r="E1768">
        <v>220303</v>
      </c>
      <c r="F1768" s="1" t="s">
        <v>19565</v>
      </c>
      <c r="G1768">
        <v>220303011</v>
      </c>
      <c r="H1768">
        <v>11</v>
      </c>
      <c r="I1768" s="1" t="s">
        <v>19616</v>
      </c>
      <c r="J1768" s="1" t="s">
        <v>19617</v>
      </c>
      <c r="K1768" s="1" t="s">
        <v>19618</v>
      </c>
      <c r="L1768" s="1" t="s">
        <v>19619</v>
      </c>
      <c r="M1768" s="1" t="s">
        <v>19620</v>
      </c>
      <c r="N1768" s="1">
        <f>+Categorias[[#This Row],[Id_producto]]</f>
        <v>220303</v>
      </c>
      <c r="O1768" s="1">
        <f>+Categorias[[#This Row],[Id_categoría]]</f>
        <v>220303011</v>
      </c>
    </row>
    <row r="1769" spans="1:15" hidden="1" x14ac:dyDescent="0.3">
      <c r="A1769">
        <v>22</v>
      </c>
      <c r="B1769" s="1" t="s">
        <v>2726</v>
      </c>
      <c r="C1769">
        <v>2203</v>
      </c>
      <c r="D1769" s="1" t="s">
        <v>9343</v>
      </c>
      <c r="E1769">
        <v>220303</v>
      </c>
      <c r="F1769" s="1" t="s">
        <v>19565</v>
      </c>
      <c r="G1769">
        <v>220303012</v>
      </c>
      <c r="H1769">
        <v>12</v>
      </c>
      <c r="I1769" s="1" t="s">
        <v>19621</v>
      </c>
      <c r="J1769" s="1" t="s">
        <v>19622</v>
      </c>
      <c r="K1769" s="1" t="s">
        <v>19623</v>
      </c>
      <c r="L1769" s="1" t="s">
        <v>19624</v>
      </c>
      <c r="M1769" s="1" t="s">
        <v>19625</v>
      </c>
      <c r="N1769" s="1">
        <f>+Categorias[[#This Row],[Id_producto]]</f>
        <v>220303</v>
      </c>
      <c r="O1769" s="1">
        <f>+Categorias[[#This Row],[Id_categoría]]</f>
        <v>220303012</v>
      </c>
    </row>
    <row r="1770" spans="1:15" hidden="1" x14ac:dyDescent="0.3">
      <c r="A1770">
        <v>22</v>
      </c>
      <c r="B1770" s="1" t="s">
        <v>2726</v>
      </c>
      <c r="C1770">
        <v>2203</v>
      </c>
      <c r="D1770" s="1" t="s">
        <v>9343</v>
      </c>
      <c r="E1770">
        <v>220303</v>
      </c>
      <c r="F1770" s="1" t="s">
        <v>19565</v>
      </c>
      <c r="G1770">
        <v>220303013</v>
      </c>
      <c r="H1770">
        <v>13</v>
      </c>
      <c r="I1770" s="1" t="s">
        <v>19626</v>
      </c>
      <c r="J1770" s="1" t="s">
        <v>19627</v>
      </c>
      <c r="K1770" s="1" t="s">
        <v>19628</v>
      </c>
      <c r="L1770" s="1" t="s">
        <v>19629</v>
      </c>
      <c r="M1770" s="1" t="s">
        <v>19630</v>
      </c>
      <c r="N1770" s="1">
        <f>+Categorias[[#This Row],[Id_producto]]</f>
        <v>220303</v>
      </c>
      <c r="O1770" s="1">
        <f>+Categorias[[#This Row],[Id_categoría]]</f>
        <v>220303013</v>
      </c>
    </row>
    <row r="1771" spans="1:15" hidden="1" x14ac:dyDescent="0.3">
      <c r="A1771">
        <v>22</v>
      </c>
      <c r="B1771" s="1" t="s">
        <v>2726</v>
      </c>
      <c r="C1771">
        <v>2203</v>
      </c>
      <c r="D1771" s="1" t="s">
        <v>9343</v>
      </c>
      <c r="E1771">
        <v>220303</v>
      </c>
      <c r="F1771" s="1" t="s">
        <v>19565</v>
      </c>
      <c r="G1771">
        <v>220303014</v>
      </c>
      <c r="H1771">
        <v>14</v>
      </c>
      <c r="I1771" s="1" t="s">
        <v>19631</v>
      </c>
      <c r="J1771" s="1" t="s">
        <v>19632</v>
      </c>
      <c r="K1771" s="1" t="s">
        <v>19633</v>
      </c>
      <c r="L1771" s="1" t="s">
        <v>19634</v>
      </c>
      <c r="M1771" s="1" t="s">
        <v>19635</v>
      </c>
      <c r="N1771" s="1">
        <f>+Categorias[[#This Row],[Id_producto]]</f>
        <v>220303</v>
      </c>
      <c r="O1771" s="1">
        <f>+Categorias[[#This Row],[Id_categoría]]</f>
        <v>220303014</v>
      </c>
    </row>
    <row r="1772" spans="1:15" hidden="1" x14ac:dyDescent="0.3">
      <c r="A1772">
        <v>22</v>
      </c>
      <c r="B1772" s="1" t="s">
        <v>2726</v>
      </c>
      <c r="C1772">
        <v>2203</v>
      </c>
      <c r="D1772" s="1" t="s">
        <v>9343</v>
      </c>
      <c r="E1772">
        <v>220303</v>
      </c>
      <c r="F1772" s="1" t="s">
        <v>19565</v>
      </c>
      <c r="G1772">
        <v>220303015</v>
      </c>
      <c r="H1772">
        <v>15</v>
      </c>
      <c r="I1772" s="1" t="s">
        <v>19636</v>
      </c>
      <c r="J1772" s="1" t="s">
        <v>19637</v>
      </c>
      <c r="K1772" s="1" t="s">
        <v>19638</v>
      </c>
      <c r="L1772" s="1" t="s">
        <v>19639</v>
      </c>
      <c r="M1772" s="1" t="s">
        <v>19640</v>
      </c>
      <c r="N1772" s="1">
        <f>+Categorias[[#This Row],[Id_producto]]</f>
        <v>220303</v>
      </c>
      <c r="O1772" s="1">
        <f>+Categorias[[#This Row],[Id_categoría]]</f>
        <v>220303015</v>
      </c>
    </row>
    <row r="1773" spans="1:15" hidden="1" x14ac:dyDescent="0.3">
      <c r="A1773">
        <v>22</v>
      </c>
      <c r="B1773" s="1" t="s">
        <v>2726</v>
      </c>
      <c r="C1773">
        <v>2203</v>
      </c>
      <c r="D1773" s="1" t="s">
        <v>9343</v>
      </c>
      <c r="E1773">
        <v>220303</v>
      </c>
      <c r="F1773" s="1" t="s">
        <v>19565</v>
      </c>
      <c r="G1773">
        <v>220303016</v>
      </c>
      <c r="H1773">
        <v>16</v>
      </c>
      <c r="I1773" s="1" t="s">
        <v>19641</v>
      </c>
      <c r="J1773" s="1" t="s">
        <v>19642</v>
      </c>
      <c r="K1773" s="1" t="s">
        <v>19643</v>
      </c>
      <c r="L1773" s="1" t="s">
        <v>19644</v>
      </c>
      <c r="M1773" s="1" t="s">
        <v>19645</v>
      </c>
      <c r="N1773" s="1">
        <f>+Categorias[[#This Row],[Id_producto]]</f>
        <v>220303</v>
      </c>
      <c r="O1773" s="1">
        <f>+Categorias[[#This Row],[Id_categoría]]</f>
        <v>220303016</v>
      </c>
    </row>
    <row r="1774" spans="1:15" hidden="1" x14ac:dyDescent="0.3">
      <c r="A1774">
        <v>22</v>
      </c>
      <c r="B1774" s="1" t="s">
        <v>2726</v>
      </c>
      <c r="C1774">
        <v>2203</v>
      </c>
      <c r="D1774" s="1" t="s">
        <v>9343</v>
      </c>
      <c r="E1774">
        <v>220304</v>
      </c>
      <c r="F1774" s="1" t="s">
        <v>13001</v>
      </c>
      <c r="G1774">
        <v>220304001</v>
      </c>
      <c r="H1774">
        <v>1</v>
      </c>
      <c r="I1774" s="1" t="s">
        <v>19646</v>
      </c>
      <c r="J1774" s="1" t="s">
        <v>19647</v>
      </c>
      <c r="K1774" s="1" t="s">
        <v>19648</v>
      </c>
      <c r="L1774" s="1" t="s">
        <v>19649</v>
      </c>
      <c r="M1774" s="1" t="s">
        <v>19650</v>
      </c>
      <c r="N1774" s="1">
        <f>+Categorias[[#This Row],[Id_producto]]</f>
        <v>220304</v>
      </c>
      <c r="O1774" s="1">
        <f>+Categorias[[#This Row],[Id_categoría]]</f>
        <v>220304001</v>
      </c>
    </row>
    <row r="1775" spans="1:15" hidden="1" x14ac:dyDescent="0.3">
      <c r="A1775">
        <v>22</v>
      </c>
      <c r="B1775" s="1" t="s">
        <v>2726</v>
      </c>
      <c r="C1775">
        <v>2203</v>
      </c>
      <c r="D1775" s="1" t="s">
        <v>9343</v>
      </c>
      <c r="E1775">
        <v>220304</v>
      </c>
      <c r="F1775" s="1" t="s">
        <v>13001</v>
      </c>
      <c r="G1775">
        <v>220304002</v>
      </c>
      <c r="H1775">
        <v>2</v>
      </c>
      <c r="I1775" s="1" t="s">
        <v>19651</v>
      </c>
      <c r="J1775" s="1" t="s">
        <v>19652</v>
      </c>
      <c r="K1775" s="1" t="s">
        <v>19653</v>
      </c>
      <c r="L1775" s="1" t="s">
        <v>19654</v>
      </c>
      <c r="M1775" s="1" t="s">
        <v>19655</v>
      </c>
      <c r="N1775" s="1">
        <f>+Categorias[[#This Row],[Id_producto]]</f>
        <v>220304</v>
      </c>
      <c r="O1775" s="1">
        <f>+Categorias[[#This Row],[Id_categoría]]</f>
        <v>220304002</v>
      </c>
    </row>
    <row r="1776" spans="1:15" hidden="1" x14ac:dyDescent="0.3">
      <c r="A1776">
        <v>22</v>
      </c>
      <c r="B1776" s="1" t="s">
        <v>2726</v>
      </c>
      <c r="C1776">
        <v>2203</v>
      </c>
      <c r="D1776" s="1" t="s">
        <v>9343</v>
      </c>
      <c r="E1776">
        <v>220304</v>
      </c>
      <c r="F1776" s="1" t="s">
        <v>13001</v>
      </c>
      <c r="G1776">
        <v>220304003</v>
      </c>
      <c r="H1776">
        <v>3</v>
      </c>
      <c r="I1776" s="1" t="s">
        <v>19656</v>
      </c>
      <c r="J1776" s="1" t="s">
        <v>19657</v>
      </c>
      <c r="K1776" s="1" t="s">
        <v>19658</v>
      </c>
      <c r="L1776" s="1" t="s">
        <v>19659</v>
      </c>
      <c r="M1776" s="1" t="s">
        <v>19660</v>
      </c>
      <c r="N1776" s="1">
        <f>+Categorias[[#This Row],[Id_producto]]</f>
        <v>220304</v>
      </c>
      <c r="O1776" s="1">
        <f>+Categorias[[#This Row],[Id_categoría]]</f>
        <v>220304003</v>
      </c>
    </row>
    <row r="1777" spans="1:15" hidden="1" x14ac:dyDescent="0.3">
      <c r="A1777">
        <v>22</v>
      </c>
      <c r="B1777" s="1" t="s">
        <v>2726</v>
      </c>
      <c r="C1777">
        <v>2203</v>
      </c>
      <c r="D1777" s="1" t="s">
        <v>9343</v>
      </c>
      <c r="E1777">
        <v>220304</v>
      </c>
      <c r="F1777" s="1" t="s">
        <v>13001</v>
      </c>
      <c r="G1777">
        <v>220304004</v>
      </c>
      <c r="H1777">
        <v>4</v>
      </c>
      <c r="I1777" s="1" t="s">
        <v>19661</v>
      </c>
      <c r="J1777" s="1" t="s">
        <v>19662</v>
      </c>
      <c r="K1777" s="1" t="s">
        <v>19663</v>
      </c>
      <c r="L1777" s="1" t="s">
        <v>19664</v>
      </c>
      <c r="M1777" s="1" t="s">
        <v>19665</v>
      </c>
      <c r="N1777" s="1">
        <f>+Categorias[[#This Row],[Id_producto]]</f>
        <v>220304</v>
      </c>
      <c r="O1777" s="1">
        <f>+Categorias[[#This Row],[Id_categoría]]</f>
        <v>220304004</v>
      </c>
    </row>
    <row r="1778" spans="1:15" hidden="1" x14ac:dyDescent="0.3">
      <c r="A1778">
        <v>22</v>
      </c>
      <c r="B1778" s="1" t="s">
        <v>2726</v>
      </c>
      <c r="C1778">
        <v>2203</v>
      </c>
      <c r="D1778" s="1" t="s">
        <v>9343</v>
      </c>
      <c r="E1778">
        <v>220304</v>
      </c>
      <c r="F1778" s="1" t="s">
        <v>13001</v>
      </c>
      <c r="G1778">
        <v>220304005</v>
      </c>
      <c r="H1778">
        <v>5</v>
      </c>
      <c r="I1778" s="1" t="s">
        <v>19666</v>
      </c>
      <c r="J1778" s="1" t="s">
        <v>19667</v>
      </c>
      <c r="K1778" s="1" t="s">
        <v>19668</v>
      </c>
      <c r="L1778" s="1" t="s">
        <v>19669</v>
      </c>
      <c r="M1778" s="1" t="s">
        <v>19670</v>
      </c>
      <c r="N1778" s="1">
        <f>+Categorias[[#This Row],[Id_producto]]</f>
        <v>220304</v>
      </c>
      <c r="O1778" s="1">
        <f>+Categorias[[#This Row],[Id_categoría]]</f>
        <v>220304005</v>
      </c>
    </row>
    <row r="1779" spans="1:15" hidden="1" x14ac:dyDescent="0.3">
      <c r="A1779">
        <v>22</v>
      </c>
      <c r="B1779" s="1" t="s">
        <v>2726</v>
      </c>
      <c r="C1779">
        <v>2203</v>
      </c>
      <c r="D1779" s="1" t="s">
        <v>9343</v>
      </c>
      <c r="E1779">
        <v>220304</v>
      </c>
      <c r="F1779" s="1" t="s">
        <v>13001</v>
      </c>
      <c r="G1779">
        <v>220304006</v>
      </c>
      <c r="H1779">
        <v>6</v>
      </c>
      <c r="I1779" s="1" t="s">
        <v>19671</v>
      </c>
      <c r="J1779" s="1" t="s">
        <v>19672</v>
      </c>
      <c r="K1779" s="1" t="s">
        <v>19673</v>
      </c>
      <c r="L1779" s="1" t="s">
        <v>19674</v>
      </c>
      <c r="M1779" s="1" t="s">
        <v>19675</v>
      </c>
      <c r="N1779" s="1">
        <f>+Categorias[[#This Row],[Id_producto]]</f>
        <v>220304</v>
      </c>
      <c r="O1779" s="1">
        <f>+Categorias[[#This Row],[Id_categoría]]</f>
        <v>220304006</v>
      </c>
    </row>
    <row r="1780" spans="1:15" hidden="1" x14ac:dyDescent="0.3">
      <c r="A1780">
        <v>22</v>
      </c>
      <c r="B1780" s="1" t="s">
        <v>2726</v>
      </c>
      <c r="C1780">
        <v>2203</v>
      </c>
      <c r="D1780" s="1" t="s">
        <v>9343</v>
      </c>
      <c r="E1780">
        <v>220304</v>
      </c>
      <c r="F1780" s="1" t="s">
        <v>13001</v>
      </c>
      <c r="G1780">
        <v>220304007</v>
      </c>
      <c r="H1780">
        <v>7</v>
      </c>
      <c r="I1780" s="1" t="s">
        <v>19676</v>
      </c>
      <c r="J1780" s="1" t="s">
        <v>19677</v>
      </c>
      <c r="K1780" s="1" t="s">
        <v>19678</v>
      </c>
      <c r="L1780" s="1" t="s">
        <v>19679</v>
      </c>
      <c r="M1780" s="1" t="s">
        <v>19680</v>
      </c>
      <c r="N1780" s="1">
        <f>+Categorias[[#This Row],[Id_producto]]</f>
        <v>220304</v>
      </c>
      <c r="O1780" s="1">
        <f>+Categorias[[#This Row],[Id_categoría]]</f>
        <v>220304007</v>
      </c>
    </row>
    <row r="1781" spans="1:15" hidden="1" x14ac:dyDescent="0.3">
      <c r="A1781">
        <v>22</v>
      </c>
      <c r="B1781" s="1" t="s">
        <v>2726</v>
      </c>
      <c r="C1781">
        <v>2203</v>
      </c>
      <c r="D1781" s="1" t="s">
        <v>9343</v>
      </c>
      <c r="E1781">
        <v>220304</v>
      </c>
      <c r="F1781" s="1" t="s">
        <v>13001</v>
      </c>
      <c r="G1781">
        <v>220304008</v>
      </c>
      <c r="H1781">
        <v>8</v>
      </c>
      <c r="I1781" s="1" t="s">
        <v>19681</v>
      </c>
      <c r="J1781" s="1" t="s">
        <v>19682</v>
      </c>
      <c r="K1781" s="1" t="s">
        <v>19683</v>
      </c>
      <c r="L1781" s="1" t="s">
        <v>19684</v>
      </c>
      <c r="M1781" s="1" t="s">
        <v>19685</v>
      </c>
      <c r="N1781" s="1">
        <f>+Categorias[[#This Row],[Id_producto]]</f>
        <v>220304</v>
      </c>
      <c r="O1781" s="1">
        <f>+Categorias[[#This Row],[Id_categoría]]</f>
        <v>220304008</v>
      </c>
    </row>
    <row r="1782" spans="1:15" hidden="1" x14ac:dyDescent="0.3">
      <c r="A1782">
        <v>22</v>
      </c>
      <c r="B1782" s="1" t="s">
        <v>2726</v>
      </c>
      <c r="C1782">
        <v>2203</v>
      </c>
      <c r="D1782" s="1" t="s">
        <v>9343</v>
      </c>
      <c r="E1782">
        <v>220304</v>
      </c>
      <c r="F1782" s="1" t="s">
        <v>13001</v>
      </c>
      <c r="G1782">
        <v>220304009</v>
      </c>
      <c r="H1782">
        <v>9</v>
      </c>
      <c r="I1782" s="1" t="s">
        <v>19686</v>
      </c>
      <c r="J1782" s="1" t="s">
        <v>19687</v>
      </c>
      <c r="K1782" s="1" t="s">
        <v>19688</v>
      </c>
      <c r="L1782" s="1" t="s">
        <v>19689</v>
      </c>
      <c r="M1782" s="1" t="s">
        <v>19690</v>
      </c>
      <c r="N1782" s="1">
        <f>+Categorias[[#This Row],[Id_producto]]</f>
        <v>220304</v>
      </c>
      <c r="O1782" s="1">
        <f>+Categorias[[#This Row],[Id_categoría]]</f>
        <v>220304009</v>
      </c>
    </row>
    <row r="1783" spans="1:15" hidden="1" x14ac:dyDescent="0.3">
      <c r="A1783">
        <v>22</v>
      </c>
      <c r="B1783" s="1" t="s">
        <v>2726</v>
      </c>
      <c r="C1783">
        <v>2203</v>
      </c>
      <c r="D1783" s="1" t="s">
        <v>9343</v>
      </c>
      <c r="E1783">
        <v>220304</v>
      </c>
      <c r="F1783" s="1" t="s">
        <v>13001</v>
      </c>
      <c r="G1783">
        <v>220304010</v>
      </c>
      <c r="H1783">
        <v>10</v>
      </c>
      <c r="I1783" s="1" t="s">
        <v>19691</v>
      </c>
      <c r="J1783" s="1" t="s">
        <v>19692</v>
      </c>
      <c r="K1783" s="1" t="s">
        <v>19693</v>
      </c>
      <c r="L1783" s="1" t="s">
        <v>19694</v>
      </c>
      <c r="M1783" s="1" t="s">
        <v>19695</v>
      </c>
      <c r="N1783" s="1">
        <f>+Categorias[[#This Row],[Id_producto]]</f>
        <v>220304</v>
      </c>
      <c r="O1783" s="1">
        <f>+Categorias[[#This Row],[Id_categoría]]</f>
        <v>220304010</v>
      </c>
    </row>
    <row r="1784" spans="1:15" hidden="1" x14ac:dyDescent="0.3">
      <c r="A1784">
        <v>22</v>
      </c>
      <c r="B1784" s="1" t="s">
        <v>2726</v>
      </c>
      <c r="C1784">
        <v>2203</v>
      </c>
      <c r="D1784" s="1" t="s">
        <v>9343</v>
      </c>
      <c r="E1784">
        <v>220304</v>
      </c>
      <c r="F1784" s="1" t="s">
        <v>13001</v>
      </c>
      <c r="G1784">
        <v>220304011</v>
      </c>
      <c r="H1784">
        <v>11</v>
      </c>
      <c r="I1784" s="1" t="s">
        <v>19696</v>
      </c>
      <c r="J1784" s="1" t="s">
        <v>19697</v>
      </c>
      <c r="K1784" s="1" t="s">
        <v>19698</v>
      </c>
      <c r="L1784" s="1" t="s">
        <v>19699</v>
      </c>
      <c r="M1784" s="1" t="s">
        <v>19700</v>
      </c>
      <c r="N1784" s="1">
        <f>+Categorias[[#This Row],[Id_producto]]</f>
        <v>220304</v>
      </c>
      <c r="O1784" s="1">
        <f>+Categorias[[#This Row],[Id_categoría]]</f>
        <v>220304011</v>
      </c>
    </row>
    <row r="1785" spans="1:15" hidden="1" x14ac:dyDescent="0.3">
      <c r="A1785">
        <v>22</v>
      </c>
      <c r="B1785" s="1" t="s">
        <v>2726</v>
      </c>
      <c r="C1785">
        <v>2203</v>
      </c>
      <c r="D1785" s="1" t="s">
        <v>9343</v>
      </c>
      <c r="E1785">
        <v>220304</v>
      </c>
      <c r="F1785" s="1" t="s">
        <v>13001</v>
      </c>
      <c r="G1785">
        <v>220304012</v>
      </c>
      <c r="H1785">
        <v>12</v>
      </c>
      <c r="I1785" s="1" t="s">
        <v>19701</v>
      </c>
      <c r="J1785" s="1" t="s">
        <v>19702</v>
      </c>
      <c r="K1785" s="1" t="s">
        <v>19703</v>
      </c>
      <c r="L1785" s="1" t="s">
        <v>19704</v>
      </c>
      <c r="M1785" s="1" t="s">
        <v>19705</v>
      </c>
      <c r="N1785" s="1">
        <f>+Categorias[[#This Row],[Id_producto]]</f>
        <v>220304</v>
      </c>
      <c r="O1785" s="1">
        <f>+Categorias[[#This Row],[Id_categoría]]</f>
        <v>220304012</v>
      </c>
    </row>
    <row r="1786" spans="1:15" hidden="1" x14ac:dyDescent="0.3">
      <c r="A1786">
        <v>22</v>
      </c>
      <c r="B1786" s="1" t="s">
        <v>2726</v>
      </c>
      <c r="C1786">
        <v>2203</v>
      </c>
      <c r="D1786" s="1" t="s">
        <v>9343</v>
      </c>
      <c r="E1786">
        <v>220304</v>
      </c>
      <c r="F1786" s="1" t="s">
        <v>13001</v>
      </c>
      <c r="G1786">
        <v>220304013</v>
      </c>
      <c r="H1786">
        <v>13</v>
      </c>
      <c r="I1786" s="1" t="s">
        <v>19706</v>
      </c>
      <c r="J1786" s="1" t="s">
        <v>19707</v>
      </c>
      <c r="K1786" s="1" t="s">
        <v>19708</v>
      </c>
      <c r="L1786" s="1" t="s">
        <v>19709</v>
      </c>
      <c r="M1786" s="1" t="s">
        <v>19710</v>
      </c>
      <c r="N1786" s="1">
        <f>+Categorias[[#This Row],[Id_producto]]</f>
        <v>220304</v>
      </c>
      <c r="O1786" s="1">
        <f>+Categorias[[#This Row],[Id_categoría]]</f>
        <v>220304013</v>
      </c>
    </row>
    <row r="1787" spans="1:15" hidden="1" x14ac:dyDescent="0.3">
      <c r="A1787">
        <v>22</v>
      </c>
      <c r="B1787" s="1" t="s">
        <v>2726</v>
      </c>
      <c r="C1787">
        <v>2203</v>
      </c>
      <c r="D1787" s="1" t="s">
        <v>9343</v>
      </c>
      <c r="E1787">
        <v>220305</v>
      </c>
      <c r="F1787" s="1" t="s">
        <v>19711</v>
      </c>
      <c r="G1787">
        <v>220305001</v>
      </c>
      <c r="H1787">
        <v>1</v>
      </c>
      <c r="I1787" s="1" t="s">
        <v>19712</v>
      </c>
      <c r="J1787" s="1" t="s">
        <v>19713</v>
      </c>
      <c r="K1787" s="1" t="s">
        <v>19714</v>
      </c>
      <c r="L1787" s="1" t="s">
        <v>19715</v>
      </c>
      <c r="M1787" s="1" t="s">
        <v>19716</v>
      </c>
      <c r="N1787" s="1">
        <f>+Categorias[[#This Row],[Id_producto]]</f>
        <v>220305</v>
      </c>
      <c r="O1787" s="1">
        <f>+Categorias[[#This Row],[Id_categoría]]</f>
        <v>220305001</v>
      </c>
    </row>
    <row r="1788" spans="1:15" hidden="1" x14ac:dyDescent="0.3">
      <c r="A1788">
        <v>22</v>
      </c>
      <c r="B1788" s="1" t="s">
        <v>2726</v>
      </c>
      <c r="C1788">
        <v>2203</v>
      </c>
      <c r="D1788" s="1" t="s">
        <v>9343</v>
      </c>
      <c r="E1788">
        <v>220305</v>
      </c>
      <c r="F1788" s="1" t="s">
        <v>19711</v>
      </c>
      <c r="G1788">
        <v>220305002</v>
      </c>
      <c r="H1788">
        <v>2</v>
      </c>
      <c r="I1788" s="1" t="s">
        <v>19717</v>
      </c>
      <c r="J1788" s="1" t="s">
        <v>19718</v>
      </c>
      <c r="K1788" s="1" t="s">
        <v>19719</v>
      </c>
      <c r="L1788" s="1" t="s">
        <v>19720</v>
      </c>
      <c r="M1788" s="1" t="s">
        <v>19721</v>
      </c>
      <c r="N1788" s="1">
        <f>+Categorias[[#This Row],[Id_producto]]</f>
        <v>220305</v>
      </c>
      <c r="O1788" s="1">
        <f>+Categorias[[#This Row],[Id_categoría]]</f>
        <v>220305002</v>
      </c>
    </row>
    <row r="1789" spans="1:15" hidden="1" x14ac:dyDescent="0.3">
      <c r="A1789">
        <v>22</v>
      </c>
      <c r="B1789" s="1" t="s">
        <v>2726</v>
      </c>
      <c r="C1789">
        <v>2203</v>
      </c>
      <c r="D1789" s="1" t="s">
        <v>9343</v>
      </c>
      <c r="E1789">
        <v>220305</v>
      </c>
      <c r="F1789" s="1" t="s">
        <v>19711</v>
      </c>
      <c r="G1789">
        <v>220305003</v>
      </c>
      <c r="H1789">
        <v>3</v>
      </c>
      <c r="I1789" s="1" t="s">
        <v>19722</v>
      </c>
      <c r="J1789" s="1" t="s">
        <v>19723</v>
      </c>
      <c r="K1789" s="1" t="s">
        <v>19724</v>
      </c>
      <c r="L1789" s="1" t="s">
        <v>19725</v>
      </c>
      <c r="M1789" s="1" t="s">
        <v>19726</v>
      </c>
      <c r="N1789" s="1">
        <f>+Categorias[[#This Row],[Id_producto]]</f>
        <v>220305</v>
      </c>
      <c r="O1789" s="1">
        <f>+Categorias[[#This Row],[Id_categoría]]</f>
        <v>220305003</v>
      </c>
    </row>
    <row r="1790" spans="1:15" hidden="1" x14ac:dyDescent="0.3">
      <c r="A1790">
        <v>22</v>
      </c>
      <c r="B1790" s="1" t="s">
        <v>2726</v>
      </c>
      <c r="C1790">
        <v>2203</v>
      </c>
      <c r="D1790" s="1" t="s">
        <v>9343</v>
      </c>
      <c r="E1790">
        <v>220305</v>
      </c>
      <c r="F1790" s="1" t="s">
        <v>19711</v>
      </c>
      <c r="G1790">
        <v>220305004</v>
      </c>
      <c r="H1790">
        <v>4</v>
      </c>
      <c r="I1790" s="1" t="s">
        <v>19727</v>
      </c>
      <c r="J1790" s="1" t="s">
        <v>19728</v>
      </c>
      <c r="K1790" s="1" t="s">
        <v>19729</v>
      </c>
      <c r="L1790" s="1" t="s">
        <v>19730</v>
      </c>
      <c r="M1790" s="1" t="s">
        <v>19731</v>
      </c>
      <c r="N1790" s="1">
        <f>+Categorias[[#This Row],[Id_producto]]</f>
        <v>220305</v>
      </c>
      <c r="O1790" s="1">
        <f>+Categorias[[#This Row],[Id_categoría]]</f>
        <v>220305004</v>
      </c>
    </row>
    <row r="1791" spans="1:15" hidden="1" x14ac:dyDescent="0.3">
      <c r="A1791">
        <v>22</v>
      </c>
      <c r="B1791" s="1" t="s">
        <v>2726</v>
      </c>
      <c r="C1791">
        <v>2203</v>
      </c>
      <c r="D1791" s="1" t="s">
        <v>9343</v>
      </c>
      <c r="E1791">
        <v>220305</v>
      </c>
      <c r="F1791" s="1" t="s">
        <v>19711</v>
      </c>
      <c r="G1791">
        <v>220305005</v>
      </c>
      <c r="H1791">
        <v>5</v>
      </c>
      <c r="I1791" s="1" t="s">
        <v>19732</v>
      </c>
      <c r="J1791" s="1" t="s">
        <v>19733</v>
      </c>
      <c r="K1791" s="1" t="s">
        <v>19734</v>
      </c>
      <c r="L1791" s="1" t="s">
        <v>19735</v>
      </c>
      <c r="M1791" s="1" t="s">
        <v>19736</v>
      </c>
      <c r="N1791" s="1">
        <f>+Categorias[[#This Row],[Id_producto]]</f>
        <v>220305</v>
      </c>
      <c r="O1791" s="1">
        <f>+Categorias[[#This Row],[Id_categoría]]</f>
        <v>220305005</v>
      </c>
    </row>
    <row r="1792" spans="1:15" hidden="1" x14ac:dyDescent="0.3">
      <c r="A1792">
        <v>22</v>
      </c>
      <c r="B1792" s="1" t="s">
        <v>2726</v>
      </c>
      <c r="C1792">
        <v>2203</v>
      </c>
      <c r="D1792" s="1" t="s">
        <v>9343</v>
      </c>
      <c r="E1792">
        <v>220305</v>
      </c>
      <c r="F1792" s="1" t="s">
        <v>19711</v>
      </c>
      <c r="G1792">
        <v>220305006</v>
      </c>
      <c r="H1792">
        <v>6</v>
      </c>
      <c r="I1792" s="1" t="s">
        <v>19737</v>
      </c>
      <c r="J1792" s="1" t="s">
        <v>19738</v>
      </c>
      <c r="K1792" s="1" t="s">
        <v>19739</v>
      </c>
      <c r="L1792" s="1" t="s">
        <v>19740</v>
      </c>
      <c r="M1792" s="1" t="s">
        <v>19741</v>
      </c>
      <c r="N1792" s="1">
        <f>+Categorias[[#This Row],[Id_producto]]</f>
        <v>220305</v>
      </c>
      <c r="O1792" s="1">
        <f>+Categorias[[#This Row],[Id_categoría]]</f>
        <v>220305006</v>
      </c>
    </row>
    <row r="1793" spans="1:15" hidden="1" x14ac:dyDescent="0.3">
      <c r="A1793">
        <v>22</v>
      </c>
      <c r="B1793" s="1" t="s">
        <v>2726</v>
      </c>
      <c r="C1793">
        <v>2203</v>
      </c>
      <c r="D1793" s="1" t="s">
        <v>9343</v>
      </c>
      <c r="E1793">
        <v>220305</v>
      </c>
      <c r="F1793" s="1" t="s">
        <v>19711</v>
      </c>
      <c r="G1793">
        <v>220305007</v>
      </c>
      <c r="H1793">
        <v>7</v>
      </c>
      <c r="I1793" s="1" t="s">
        <v>19742</v>
      </c>
      <c r="J1793" s="1" t="s">
        <v>19743</v>
      </c>
      <c r="K1793" s="1" t="s">
        <v>19744</v>
      </c>
      <c r="L1793" s="1" t="s">
        <v>19745</v>
      </c>
      <c r="M1793" s="1" t="s">
        <v>19746</v>
      </c>
      <c r="N1793" s="1">
        <f>+Categorias[[#This Row],[Id_producto]]</f>
        <v>220305</v>
      </c>
      <c r="O1793" s="1">
        <f>+Categorias[[#This Row],[Id_categoría]]</f>
        <v>220305007</v>
      </c>
    </row>
    <row r="1794" spans="1:15" hidden="1" x14ac:dyDescent="0.3">
      <c r="A1794">
        <v>22</v>
      </c>
      <c r="B1794" s="1" t="s">
        <v>2726</v>
      </c>
      <c r="C1794">
        <v>2203</v>
      </c>
      <c r="D1794" s="1" t="s">
        <v>9343</v>
      </c>
      <c r="E1794">
        <v>220305</v>
      </c>
      <c r="F1794" s="1" t="s">
        <v>19711</v>
      </c>
      <c r="G1794">
        <v>220305008</v>
      </c>
      <c r="H1794">
        <v>8</v>
      </c>
      <c r="I1794" s="1" t="s">
        <v>19747</v>
      </c>
      <c r="J1794" s="1" t="s">
        <v>19748</v>
      </c>
      <c r="K1794" s="1" t="s">
        <v>19749</v>
      </c>
      <c r="L1794" s="1" t="s">
        <v>19750</v>
      </c>
      <c r="M1794" s="1" t="s">
        <v>19751</v>
      </c>
      <c r="N1794" s="1">
        <f>+Categorias[[#This Row],[Id_producto]]</f>
        <v>220305</v>
      </c>
      <c r="O1794" s="1">
        <f>+Categorias[[#This Row],[Id_categoría]]</f>
        <v>220305008</v>
      </c>
    </row>
    <row r="1795" spans="1:15" hidden="1" x14ac:dyDescent="0.3">
      <c r="A1795">
        <v>22</v>
      </c>
      <c r="B1795" s="1" t="s">
        <v>2726</v>
      </c>
      <c r="C1795">
        <v>2203</v>
      </c>
      <c r="D1795" s="1" t="s">
        <v>9343</v>
      </c>
      <c r="E1795">
        <v>220305</v>
      </c>
      <c r="F1795" s="1" t="s">
        <v>19711</v>
      </c>
      <c r="G1795">
        <v>220305009</v>
      </c>
      <c r="H1795">
        <v>9</v>
      </c>
      <c r="I1795" s="1" t="s">
        <v>19752</v>
      </c>
      <c r="J1795" s="1" t="s">
        <v>19753</v>
      </c>
      <c r="K1795" s="1" t="s">
        <v>19754</v>
      </c>
      <c r="L1795" s="1" t="s">
        <v>19755</v>
      </c>
      <c r="M1795" s="1" t="s">
        <v>19756</v>
      </c>
      <c r="N1795" s="1">
        <f>+Categorias[[#This Row],[Id_producto]]</f>
        <v>220305</v>
      </c>
      <c r="O1795" s="1">
        <f>+Categorias[[#This Row],[Id_categoría]]</f>
        <v>220305009</v>
      </c>
    </row>
    <row r="1796" spans="1:15" hidden="1" x14ac:dyDescent="0.3">
      <c r="A1796">
        <v>22</v>
      </c>
      <c r="B1796" s="1" t="s">
        <v>2726</v>
      </c>
      <c r="C1796">
        <v>2203</v>
      </c>
      <c r="D1796" s="1" t="s">
        <v>9343</v>
      </c>
      <c r="E1796">
        <v>220305</v>
      </c>
      <c r="F1796" s="1" t="s">
        <v>19711</v>
      </c>
      <c r="G1796">
        <v>220305010</v>
      </c>
      <c r="H1796">
        <v>10</v>
      </c>
      <c r="I1796" s="1" t="s">
        <v>19757</v>
      </c>
      <c r="J1796" s="1" t="s">
        <v>19758</v>
      </c>
      <c r="K1796" s="1" t="s">
        <v>19759</v>
      </c>
      <c r="L1796" s="1" t="s">
        <v>19760</v>
      </c>
      <c r="M1796" s="1" t="s">
        <v>19761</v>
      </c>
      <c r="N1796" s="1">
        <f>+Categorias[[#This Row],[Id_producto]]</f>
        <v>220305</v>
      </c>
      <c r="O1796" s="1">
        <f>+Categorias[[#This Row],[Id_categoría]]</f>
        <v>220305010</v>
      </c>
    </row>
    <row r="1797" spans="1:15" hidden="1" x14ac:dyDescent="0.3">
      <c r="A1797">
        <v>22</v>
      </c>
      <c r="B1797" s="1" t="s">
        <v>2726</v>
      </c>
      <c r="C1797">
        <v>2203</v>
      </c>
      <c r="D1797" s="1" t="s">
        <v>9343</v>
      </c>
      <c r="E1797">
        <v>220305</v>
      </c>
      <c r="F1797" s="1" t="s">
        <v>19711</v>
      </c>
      <c r="G1797">
        <v>220305011</v>
      </c>
      <c r="H1797">
        <v>11</v>
      </c>
      <c r="I1797" s="1" t="s">
        <v>19762</v>
      </c>
      <c r="J1797" s="1" t="s">
        <v>19763</v>
      </c>
      <c r="K1797" s="1" t="s">
        <v>19764</v>
      </c>
      <c r="L1797" s="1" t="s">
        <v>19765</v>
      </c>
      <c r="M1797" s="1" t="s">
        <v>19766</v>
      </c>
      <c r="N1797" s="1">
        <f>+Categorias[[#This Row],[Id_producto]]</f>
        <v>220305</v>
      </c>
      <c r="O1797" s="1">
        <f>+Categorias[[#This Row],[Id_categoría]]</f>
        <v>220305011</v>
      </c>
    </row>
    <row r="1798" spans="1:15" hidden="1" x14ac:dyDescent="0.3">
      <c r="A1798">
        <v>22</v>
      </c>
      <c r="B1798" s="1" t="s">
        <v>2726</v>
      </c>
      <c r="C1798">
        <v>2203</v>
      </c>
      <c r="D1798" s="1" t="s">
        <v>9343</v>
      </c>
      <c r="E1798">
        <v>220305</v>
      </c>
      <c r="F1798" s="1" t="s">
        <v>19711</v>
      </c>
      <c r="G1798">
        <v>220305012</v>
      </c>
      <c r="H1798">
        <v>12</v>
      </c>
      <c r="I1798" s="1" t="s">
        <v>19767</v>
      </c>
      <c r="J1798" s="1" t="s">
        <v>19768</v>
      </c>
      <c r="K1798" s="1" t="s">
        <v>19769</v>
      </c>
      <c r="L1798" s="1" t="s">
        <v>19770</v>
      </c>
      <c r="M1798" s="1" t="s">
        <v>19771</v>
      </c>
      <c r="N1798" s="1">
        <f>+Categorias[[#This Row],[Id_producto]]</f>
        <v>220305</v>
      </c>
      <c r="O1798" s="1">
        <f>+Categorias[[#This Row],[Id_categoría]]</f>
        <v>220305012</v>
      </c>
    </row>
    <row r="1799" spans="1:15" hidden="1" x14ac:dyDescent="0.3">
      <c r="A1799">
        <v>22</v>
      </c>
      <c r="B1799" s="1" t="s">
        <v>2726</v>
      </c>
      <c r="C1799">
        <v>2203</v>
      </c>
      <c r="D1799" s="1" t="s">
        <v>9343</v>
      </c>
      <c r="E1799">
        <v>220306</v>
      </c>
      <c r="F1799" s="1" t="s">
        <v>19772</v>
      </c>
      <c r="G1799">
        <v>220306001</v>
      </c>
      <c r="H1799">
        <v>1</v>
      </c>
      <c r="I1799" s="1" t="s">
        <v>19773</v>
      </c>
      <c r="J1799" s="1" t="s">
        <v>19774</v>
      </c>
      <c r="K1799" s="1" t="s">
        <v>19775</v>
      </c>
      <c r="L1799" s="1" t="s">
        <v>19776</v>
      </c>
      <c r="M1799" s="1" t="s">
        <v>19777</v>
      </c>
      <c r="N1799" s="1">
        <f>+Categorias[[#This Row],[Id_producto]]</f>
        <v>220306</v>
      </c>
      <c r="O1799" s="1">
        <f>+Categorias[[#This Row],[Id_categoría]]</f>
        <v>220306001</v>
      </c>
    </row>
    <row r="1800" spans="1:15" hidden="1" x14ac:dyDescent="0.3">
      <c r="A1800">
        <v>22</v>
      </c>
      <c r="B1800" s="1" t="s">
        <v>2726</v>
      </c>
      <c r="C1800">
        <v>2203</v>
      </c>
      <c r="D1800" s="1" t="s">
        <v>9343</v>
      </c>
      <c r="E1800">
        <v>220306</v>
      </c>
      <c r="F1800" s="1" t="s">
        <v>19772</v>
      </c>
      <c r="G1800">
        <v>220306002</v>
      </c>
      <c r="H1800">
        <v>2</v>
      </c>
      <c r="I1800" s="1" t="s">
        <v>19778</v>
      </c>
      <c r="J1800" s="1" t="s">
        <v>19779</v>
      </c>
      <c r="K1800" s="1" t="s">
        <v>19780</v>
      </c>
      <c r="L1800" s="1" t="s">
        <v>19781</v>
      </c>
      <c r="M1800" s="1" t="s">
        <v>19782</v>
      </c>
      <c r="N1800" s="1">
        <f>+Categorias[[#This Row],[Id_producto]]</f>
        <v>220306</v>
      </c>
      <c r="O1800" s="1">
        <f>+Categorias[[#This Row],[Id_categoría]]</f>
        <v>220306002</v>
      </c>
    </row>
    <row r="1801" spans="1:15" hidden="1" x14ac:dyDescent="0.3">
      <c r="A1801">
        <v>22</v>
      </c>
      <c r="B1801" s="1" t="s">
        <v>2726</v>
      </c>
      <c r="C1801">
        <v>2203</v>
      </c>
      <c r="D1801" s="1" t="s">
        <v>9343</v>
      </c>
      <c r="E1801">
        <v>220306</v>
      </c>
      <c r="F1801" s="1" t="s">
        <v>19772</v>
      </c>
      <c r="G1801">
        <v>220306003</v>
      </c>
      <c r="H1801">
        <v>3</v>
      </c>
      <c r="I1801" s="1" t="s">
        <v>19783</v>
      </c>
      <c r="J1801" s="1" t="s">
        <v>19784</v>
      </c>
      <c r="K1801" s="1" t="s">
        <v>19785</v>
      </c>
      <c r="L1801" s="1" t="s">
        <v>19786</v>
      </c>
      <c r="M1801" s="1" t="s">
        <v>19787</v>
      </c>
      <c r="N1801" s="1">
        <f>+Categorias[[#This Row],[Id_producto]]</f>
        <v>220306</v>
      </c>
      <c r="O1801" s="1">
        <f>+Categorias[[#This Row],[Id_categoría]]</f>
        <v>220306003</v>
      </c>
    </row>
    <row r="1802" spans="1:15" hidden="1" x14ac:dyDescent="0.3">
      <c r="A1802">
        <v>22</v>
      </c>
      <c r="B1802" s="1" t="s">
        <v>2726</v>
      </c>
      <c r="C1802">
        <v>2203</v>
      </c>
      <c r="D1802" s="1" t="s">
        <v>9343</v>
      </c>
      <c r="E1802">
        <v>220306</v>
      </c>
      <c r="F1802" s="1" t="s">
        <v>19772</v>
      </c>
      <c r="G1802">
        <v>220306004</v>
      </c>
      <c r="H1802">
        <v>4</v>
      </c>
      <c r="I1802" s="1" t="s">
        <v>19788</v>
      </c>
      <c r="J1802" s="1" t="s">
        <v>19789</v>
      </c>
      <c r="K1802" s="1" t="s">
        <v>19790</v>
      </c>
      <c r="L1802" s="1" t="s">
        <v>19791</v>
      </c>
      <c r="M1802" s="1" t="s">
        <v>19792</v>
      </c>
      <c r="N1802" s="1">
        <f>+Categorias[[#This Row],[Id_producto]]</f>
        <v>220306</v>
      </c>
      <c r="O1802" s="1">
        <f>+Categorias[[#This Row],[Id_categoría]]</f>
        <v>220306004</v>
      </c>
    </row>
    <row r="1803" spans="1:15" hidden="1" x14ac:dyDescent="0.3">
      <c r="A1803">
        <v>22</v>
      </c>
      <c r="B1803" s="1" t="s">
        <v>2726</v>
      </c>
      <c r="C1803">
        <v>2203</v>
      </c>
      <c r="D1803" s="1" t="s">
        <v>9343</v>
      </c>
      <c r="E1803">
        <v>220306</v>
      </c>
      <c r="F1803" s="1" t="s">
        <v>19772</v>
      </c>
      <c r="G1803">
        <v>220306005</v>
      </c>
      <c r="H1803">
        <v>5</v>
      </c>
      <c r="I1803" s="1" t="s">
        <v>19793</v>
      </c>
      <c r="J1803" s="1" t="s">
        <v>19794</v>
      </c>
      <c r="K1803" s="1" t="s">
        <v>19795</v>
      </c>
      <c r="L1803" s="1" t="s">
        <v>19796</v>
      </c>
      <c r="M1803" s="1" t="s">
        <v>19797</v>
      </c>
      <c r="N1803" s="1">
        <f>+Categorias[[#This Row],[Id_producto]]</f>
        <v>220306</v>
      </c>
      <c r="O1803" s="1">
        <f>+Categorias[[#This Row],[Id_categoría]]</f>
        <v>220306005</v>
      </c>
    </row>
    <row r="1804" spans="1:15" hidden="1" x14ac:dyDescent="0.3">
      <c r="A1804">
        <v>22</v>
      </c>
      <c r="B1804" s="1" t="s">
        <v>2726</v>
      </c>
      <c r="C1804">
        <v>2203</v>
      </c>
      <c r="D1804" s="1" t="s">
        <v>9343</v>
      </c>
      <c r="E1804">
        <v>220306</v>
      </c>
      <c r="F1804" s="1" t="s">
        <v>19772</v>
      </c>
      <c r="G1804">
        <v>220306006</v>
      </c>
      <c r="H1804">
        <v>6</v>
      </c>
      <c r="I1804" s="1" t="s">
        <v>12705</v>
      </c>
      <c r="J1804" s="1" t="s">
        <v>19798</v>
      </c>
      <c r="K1804" s="1" t="s">
        <v>19799</v>
      </c>
      <c r="L1804" s="1" t="s">
        <v>19800</v>
      </c>
      <c r="M1804" s="1" t="s">
        <v>19801</v>
      </c>
      <c r="N1804" s="1">
        <f>+Categorias[[#This Row],[Id_producto]]</f>
        <v>220306</v>
      </c>
      <c r="O1804" s="1">
        <f>+Categorias[[#This Row],[Id_categoría]]</f>
        <v>220306006</v>
      </c>
    </row>
    <row r="1805" spans="1:15" hidden="1" x14ac:dyDescent="0.3">
      <c r="A1805">
        <v>22</v>
      </c>
      <c r="B1805" s="1" t="s">
        <v>2726</v>
      </c>
      <c r="C1805">
        <v>2203</v>
      </c>
      <c r="D1805" s="1" t="s">
        <v>9343</v>
      </c>
      <c r="E1805">
        <v>220306</v>
      </c>
      <c r="F1805" s="1" t="s">
        <v>19772</v>
      </c>
      <c r="G1805">
        <v>220306007</v>
      </c>
      <c r="H1805">
        <v>7</v>
      </c>
      <c r="I1805" s="1" t="s">
        <v>19802</v>
      </c>
      <c r="J1805" s="1" t="s">
        <v>19803</v>
      </c>
      <c r="K1805" s="1" t="s">
        <v>19804</v>
      </c>
      <c r="L1805" s="1" t="s">
        <v>19805</v>
      </c>
      <c r="M1805" s="1" t="s">
        <v>19806</v>
      </c>
      <c r="N1805" s="1">
        <f>+Categorias[[#This Row],[Id_producto]]</f>
        <v>220306</v>
      </c>
      <c r="O1805" s="1">
        <f>+Categorias[[#This Row],[Id_categoría]]</f>
        <v>220306007</v>
      </c>
    </row>
    <row r="1806" spans="1:15" hidden="1" x14ac:dyDescent="0.3">
      <c r="A1806">
        <v>22</v>
      </c>
      <c r="B1806" s="1" t="s">
        <v>2726</v>
      </c>
      <c r="C1806">
        <v>2203</v>
      </c>
      <c r="D1806" s="1" t="s">
        <v>9343</v>
      </c>
      <c r="E1806">
        <v>220306</v>
      </c>
      <c r="F1806" s="1" t="s">
        <v>19772</v>
      </c>
      <c r="G1806">
        <v>220306008</v>
      </c>
      <c r="H1806">
        <v>8</v>
      </c>
      <c r="I1806" s="1" t="s">
        <v>19807</v>
      </c>
      <c r="J1806" s="1" t="s">
        <v>19808</v>
      </c>
      <c r="K1806" s="1" t="s">
        <v>19809</v>
      </c>
      <c r="L1806" s="1" t="s">
        <v>19810</v>
      </c>
      <c r="M1806" s="1" t="s">
        <v>19811</v>
      </c>
      <c r="N1806" s="1">
        <f>+Categorias[[#This Row],[Id_producto]]</f>
        <v>220306</v>
      </c>
      <c r="O1806" s="1">
        <f>+Categorias[[#This Row],[Id_categoría]]</f>
        <v>220306008</v>
      </c>
    </row>
    <row r="1807" spans="1:15" hidden="1" x14ac:dyDescent="0.3">
      <c r="A1807">
        <v>22</v>
      </c>
      <c r="B1807" s="1" t="s">
        <v>2726</v>
      </c>
      <c r="C1807">
        <v>2203</v>
      </c>
      <c r="D1807" s="1" t="s">
        <v>9343</v>
      </c>
      <c r="E1807">
        <v>220306</v>
      </c>
      <c r="F1807" s="1" t="s">
        <v>19772</v>
      </c>
      <c r="G1807">
        <v>220306009</v>
      </c>
      <c r="H1807">
        <v>9</v>
      </c>
      <c r="I1807" s="1" t="s">
        <v>19812</v>
      </c>
      <c r="J1807" s="1" t="s">
        <v>19813</v>
      </c>
      <c r="K1807" s="1" t="s">
        <v>19814</v>
      </c>
      <c r="L1807" s="1" t="s">
        <v>19815</v>
      </c>
      <c r="M1807" s="1" t="s">
        <v>19816</v>
      </c>
      <c r="N1807" s="1">
        <f>+Categorias[[#This Row],[Id_producto]]</f>
        <v>220306</v>
      </c>
      <c r="O1807" s="1">
        <f>+Categorias[[#This Row],[Id_categoría]]</f>
        <v>220306009</v>
      </c>
    </row>
    <row r="1808" spans="1:15" hidden="1" x14ac:dyDescent="0.3">
      <c r="A1808">
        <v>22</v>
      </c>
      <c r="B1808" s="1" t="s">
        <v>2726</v>
      </c>
      <c r="C1808">
        <v>2203</v>
      </c>
      <c r="D1808" s="1" t="s">
        <v>9343</v>
      </c>
      <c r="E1808">
        <v>220306</v>
      </c>
      <c r="F1808" s="1" t="s">
        <v>19772</v>
      </c>
      <c r="G1808">
        <v>220306010</v>
      </c>
      <c r="H1808">
        <v>10</v>
      </c>
      <c r="I1808" s="1" t="s">
        <v>19817</v>
      </c>
      <c r="J1808" s="1" t="s">
        <v>19818</v>
      </c>
      <c r="K1808" s="1" t="s">
        <v>19819</v>
      </c>
      <c r="L1808" s="1" t="s">
        <v>19820</v>
      </c>
      <c r="M1808" s="1" t="s">
        <v>19821</v>
      </c>
      <c r="N1808" s="1">
        <f>+Categorias[[#This Row],[Id_producto]]</f>
        <v>220306</v>
      </c>
      <c r="O1808" s="1">
        <f>+Categorias[[#This Row],[Id_categoría]]</f>
        <v>220306010</v>
      </c>
    </row>
    <row r="1809" spans="1:15" hidden="1" x14ac:dyDescent="0.3">
      <c r="A1809">
        <v>22</v>
      </c>
      <c r="B1809" s="1" t="s">
        <v>2726</v>
      </c>
      <c r="C1809">
        <v>2203</v>
      </c>
      <c r="D1809" s="1" t="s">
        <v>9343</v>
      </c>
      <c r="E1809">
        <v>220306</v>
      </c>
      <c r="F1809" s="1" t="s">
        <v>19772</v>
      </c>
      <c r="G1809">
        <v>220306011</v>
      </c>
      <c r="H1809">
        <v>11</v>
      </c>
      <c r="I1809" s="1" t="s">
        <v>19822</v>
      </c>
      <c r="J1809" s="1" t="s">
        <v>19823</v>
      </c>
      <c r="K1809" s="1" t="s">
        <v>19824</v>
      </c>
      <c r="L1809" s="1" t="s">
        <v>19825</v>
      </c>
      <c r="M1809" s="1" t="s">
        <v>19826</v>
      </c>
      <c r="N1809" s="1">
        <f>+Categorias[[#This Row],[Id_producto]]</f>
        <v>220306</v>
      </c>
      <c r="O1809" s="1">
        <f>+Categorias[[#This Row],[Id_categoría]]</f>
        <v>220306011</v>
      </c>
    </row>
    <row r="1810" spans="1:15" hidden="1" x14ac:dyDescent="0.3">
      <c r="A1810">
        <v>22</v>
      </c>
      <c r="B1810" s="1" t="s">
        <v>2726</v>
      </c>
      <c r="C1810">
        <v>2203</v>
      </c>
      <c r="D1810" s="1" t="s">
        <v>9343</v>
      </c>
      <c r="E1810">
        <v>220306</v>
      </c>
      <c r="F1810" s="1" t="s">
        <v>19772</v>
      </c>
      <c r="G1810">
        <v>220306012</v>
      </c>
      <c r="H1810">
        <v>12</v>
      </c>
      <c r="I1810" s="1" t="s">
        <v>19827</v>
      </c>
      <c r="J1810" s="1" t="s">
        <v>19828</v>
      </c>
      <c r="K1810" s="1" t="s">
        <v>19829</v>
      </c>
      <c r="L1810" s="1" t="s">
        <v>19830</v>
      </c>
      <c r="M1810" s="1" t="s">
        <v>19831</v>
      </c>
      <c r="N1810" s="1">
        <f>+Categorias[[#This Row],[Id_producto]]</f>
        <v>220306</v>
      </c>
      <c r="O1810" s="1">
        <f>+Categorias[[#This Row],[Id_categoría]]</f>
        <v>220306012</v>
      </c>
    </row>
    <row r="1811" spans="1:15" hidden="1" x14ac:dyDescent="0.3">
      <c r="A1811">
        <v>22</v>
      </c>
      <c r="B1811" s="1" t="s">
        <v>2726</v>
      </c>
      <c r="C1811">
        <v>2203</v>
      </c>
      <c r="D1811" s="1" t="s">
        <v>9343</v>
      </c>
      <c r="E1811">
        <v>220306</v>
      </c>
      <c r="F1811" s="1" t="s">
        <v>19772</v>
      </c>
      <c r="G1811">
        <v>220306013</v>
      </c>
      <c r="H1811">
        <v>13</v>
      </c>
      <c r="I1811" s="1" t="s">
        <v>19832</v>
      </c>
      <c r="J1811" s="1" t="s">
        <v>19833</v>
      </c>
      <c r="K1811" s="1" t="s">
        <v>19834</v>
      </c>
      <c r="L1811" s="1" t="s">
        <v>19835</v>
      </c>
      <c r="M1811" s="1" t="s">
        <v>19836</v>
      </c>
      <c r="N1811" s="1">
        <f>+Categorias[[#This Row],[Id_producto]]</f>
        <v>220306</v>
      </c>
      <c r="O1811" s="1">
        <f>+Categorias[[#This Row],[Id_categoría]]</f>
        <v>220306013</v>
      </c>
    </row>
    <row r="1812" spans="1:15" hidden="1" x14ac:dyDescent="0.3">
      <c r="A1812">
        <v>22</v>
      </c>
      <c r="B1812" s="1" t="s">
        <v>2726</v>
      </c>
      <c r="C1812">
        <v>2203</v>
      </c>
      <c r="D1812" s="1" t="s">
        <v>9343</v>
      </c>
      <c r="E1812">
        <v>220306</v>
      </c>
      <c r="F1812" s="1" t="s">
        <v>19772</v>
      </c>
      <c r="G1812">
        <v>220306014</v>
      </c>
      <c r="H1812">
        <v>14</v>
      </c>
      <c r="I1812" s="1" t="s">
        <v>19837</v>
      </c>
      <c r="J1812" s="1" t="s">
        <v>19838</v>
      </c>
      <c r="K1812" s="1" t="s">
        <v>19839</v>
      </c>
      <c r="L1812" s="1" t="s">
        <v>19840</v>
      </c>
      <c r="M1812" s="1" t="s">
        <v>19841</v>
      </c>
      <c r="N1812" s="1">
        <f>+Categorias[[#This Row],[Id_producto]]</f>
        <v>220306</v>
      </c>
      <c r="O1812" s="1">
        <f>+Categorias[[#This Row],[Id_categoría]]</f>
        <v>220306014</v>
      </c>
    </row>
    <row r="1813" spans="1:15" hidden="1" x14ac:dyDescent="0.3">
      <c r="A1813">
        <v>22</v>
      </c>
      <c r="B1813" s="1" t="s">
        <v>2726</v>
      </c>
      <c r="C1813">
        <v>2203</v>
      </c>
      <c r="D1813" s="1" t="s">
        <v>9343</v>
      </c>
      <c r="E1813">
        <v>220306</v>
      </c>
      <c r="F1813" s="1" t="s">
        <v>19772</v>
      </c>
      <c r="G1813">
        <v>220306015</v>
      </c>
      <c r="H1813">
        <v>15</v>
      </c>
      <c r="I1813" s="1" t="s">
        <v>19842</v>
      </c>
      <c r="J1813" s="1" t="s">
        <v>19843</v>
      </c>
      <c r="K1813" s="1" t="s">
        <v>19844</v>
      </c>
      <c r="L1813" s="1" t="s">
        <v>19845</v>
      </c>
      <c r="M1813" s="1" t="s">
        <v>19846</v>
      </c>
      <c r="N1813" s="1">
        <f>+Categorias[[#This Row],[Id_producto]]</f>
        <v>220306</v>
      </c>
      <c r="O1813" s="1">
        <f>+Categorias[[#This Row],[Id_categoría]]</f>
        <v>220306015</v>
      </c>
    </row>
    <row r="1814" spans="1:15" hidden="1" x14ac:dyDescent="0.3">
      <c r="A1814">
        <v>22</v>
      </c>
      <c r="B1814" s="1" t="s">
        <v>2726</v>
      </c>
      <c r="C1814">
        <v>2203</v>
      </c>
      <c r="D1814" s="1" t="s">
        <v>9343</v>
      </c>
      <c r="E1814">
        <v>220306</v>
      </c>
      <c r="F1814" s="1" t="s">
        <v>19772</v>
      </c>
      <c r="G1814">
        <v>220306016</v>
      </c>
      <c r="H1814">
        <v>16</v>
      </c>
      <c r="I1814" s="1" t="s">
        <v>19847</v>
      </c>
      <c r="J1814" s="1" t="s">
        <v>19848</v>
      </c>
      <c r="K1814" s="1" t="s">
        <v>19849</v>
      </c>
      <c r="L1814" s="1" t="s">
        <v>19850</v>
      </c>
      <c r="M1814" s="1" t="s">
        <v>19851</v>
      </c>
      <c r="N1814" s="1">
        <f>+Categorias[[#This Row],[Id_producto]]</f>
        <v>220306</v>
      </c>
      <c r="O1814" s="1">
        <f>+Categorias[[#This Row],[Id_categoría]]</f>
        <v>220306016</v>
      </c>
    </row>
    <row r="1815" spans="1:15" hidden="1" x14ac:dyDescent="0.3">
      <c r="A1815">
        <v>22</v>
      </c>
      <c r="B1815" s="1" t="s">
        <v>2726</v>
      </c>
      <c r="C1815">
        <v>2203</v>
      </c>
      <c r="D1815" s="1" t="s">
        <v>9343</v>
      </c>
      <c r="E1815">
        <v>220306</v>
      </c>
      <c r="F1815" s="1" t="s">
        <v>19772</v>
      </c>
      <c r="G1815">
        <v>220306017</v>
      </c>
      <c r="H1815">
        <v>17</v>
      </c>
      <c r="I1815" s="1" t="s">
        <v>19852</v>
      </c>
      <c r="J1815" s="1" t="s">
        <v>19853</v>
      </c>
      <c r="K1815" s="1" t="s">
        <v>19854</v>
      </c>
      <c r="L1815" s="1" t="s">
        <v>19855</v>
      </c>
      <c r="M1815" s="1" t="s">
        <v>19856</v>
      </c>
      <c r="N1815" s="1">
        <f>+Categorias[[#This Row],[Id_producto]]</f>
        <v>220306</v>
      </c>
      <c r="O1815" s="1">
        <f>+Categorias[[#This Row],[Id_categoría]]</f>
        <v>220306017</v>
      </c>
    </row>
    <row r="1816" spans="1:15" hidden="1" x14ac:dyDescent="0.3">
      <c r="A1816">
        <v>22</v>
      </c>
      <c r="B1816" s="1" t="s">
        <v>2726</v>
      </c>
      <c r="C1816">
        <v>2203</v>
      </c>
      <c r="D1816" s="1" t="s">
        <v>9343</v>
      </c>
      <c r="E1816">
        <v>220306</v>
      </c>
      <c r="F1816" s="1" t="s">
        <v>19772</v>
      </c>
      <c r="G1816">
        <v>220306018</v>
      </c>
      <c r="H1816">
        <v>18</v>
      </c>
      <c r="I1816" s="1" t="s">
        <v>19857</v>
      </c>
      <c r="J1816" s="1" t="s">
        <v>19858</v>
      </c>
      <c r="K1816" s="1" t="s">
        <v>19859</v>
      </c>
      <c r="L1816" s="1" t="s">
        <v>19860</v>
      </c>
      <c r="M1816" s="1" t="s">
        <v>19861</v>
      </c>
      <c r="N1816" s="1">
        <f>+Categorias[[#This Row],[Id_producto]]</f>
        <v>220306</v>
      </c>
      <c r="O1816" s="1">
        <f>+Categorias[[#This Row],[Id_categoría]]</f>
        <v>220306018</v>
      </c>
    </row>
    <row r="1817" spans="1:15" hidden="1" x14ac:dyDescent="0.3">
      <c r="A1817">
        <v>22</v>
      </c>
      <c r="B1817" s="1" t="s">
        <v>2726</v>
      </c>
      <c r="C1817">
        <v>2203</v>
      </c>
      <c r="D1817" s="1" t="s">
        <v>9343</v>
      </c>
      <c r="E1817">
        <v>220306</v>
      </c>
      <c r="F1817" s="1" t="s">
        <v>19772</v>
      </c>
      <c r="G1817">
        <v>220306019</v>
      </c>
      <c r="H1817">
        <v>19</v>
      </c>
      <c r="I1817" s="1" t="s">
        <v>19862</v>
      </c>
      <c r="J1817" s="1" t="s">
        <v>19863</v>
      </c>
      <c r="K1817" s="1" t="s">
        <v>19864</v>
      </c>
      <c r="L1817" s="1" t="s">
        <v>19865</v>
      </c>
      <c r="M1817" s="1" t="s">
        <v>19866</v>
      </c>
      <c r="N1817" s="1">
        <f>+Categorias[[#This Row],[Id_producto]]</f>
        <v>220306</v>
      </c>
      <c r="O1817" s="1">
        <f>+Categorias[[#This Row],[Id_categoría]]</f>
        <v>220306019</v>
      </c>
    </row>
    <row r="1818" spans="1:15" hidden="1" x14ac:dyDescent="0.3">
      <c r="A1818">
        <v>22</v>
      </c>
      <c r="B1818" s="1" t="s">
        <v>2726</v>
      </c>
      <c r="C1818">
        <v>2203</v>
      </c>
      <c r="D1818" s="1" t="s">
        <v>9343</v>
      </c>
      <c r="E1818">
        <v>220306</v>
      </c>
      <c r="F1818" s="1" t="s">
        <v>19772</v>
      </c>
      <c r="G1818">
        <v>220306020</v>
      </c>
      <c r="H1818">
        <v>20</v>
      </c>
      <c r="I1818" s="1" t="s">
        <v>19867</v>
      </c>
      <c r="J1818" s="1" t="s">
        <v>19868</v>
      </c>
      <c r="K1818" s="1" t="s">
        <v>19869</v>
      </c>
      <c r="L1818" s="1" t="s">
        <v>19870</v>
      </c>
      <c r="M1818" s="1" t="s">
        <v>19871</v>
      </c>
      <c r="N1818" s="1">
        <f>+Categorias[[#This Row],[Id_producto]]</f>
        <v>220306</v>
      </c>
      <c r="O1818" s="1">
        <f>+Categorias[[#This Row],[Id_categoría]]</f>
        <v>220306020</v>
      </c>
    </row>
    <row r="1819" spans="1:15" hidden="1" x14ac:dyDescent="0.3">
      <c r="A1819">
        <v>22</v>
      </c>
      <c r="B1819" s="1" t="s">
        <v>2726</v>
      </c>
      <c r="C1819">
        <v>2203</v>
      </c>
      <c r="D1819" s="1" t="s">
        <v>9343</v>
      </c>
      <c r="E1819">
        <v>220306</v>
      </c>
      <c r="F1819" s="1" t="s">
        <v>19772</v>
      </c>
      <c r="G1819">
        <v>220306021</v>
      </c>
      <c r="H1819">
        <v>21</v>
      </c>
      <c r="I1819" s="1" t="s">
        <v>19872</v>
      </c>
      <c r="J1819" s="1" t="s">
        <v>19873</v>
      </c>
      <c r="K1819" s="1" t="s">
        <v>19874</v>
      </c>
      <c r="L1819" s="1" t="s">
        <v>19875</v>
      </c>
      <c r="M1819" s="1" t="s">
        <v>19876</v>
      </c>
      <c r="N1819" s="1">
        <f>+Categorias[[#This Row],[Id_producto]]</f>
        <v>220306</v>
      </c>
      <c r="O1819" s="1">
        <f>+Categorias[[#This Row],[Id_categoría]]</f>
        <v>220306021</v>
      </c>
    </row>
    <row r="1820" spans="1:15" hidden="1" x14ac:dyDescent="0.3">
      <c r="A1820">
        <v>22</v>
      </c>
      <c r="B1820" s="1" t="s">
        <v>2726</v>
      </c>
      <c r="C1820">
        <v>2203</v>
      </c>
      <c r="D1820" s="1" t="s">
        <v>9343</v>
      </c>
      <c r="E1820">
        <v>220307</v>
      </c>
      <c r="F1820" s="1" t="s">
        <v>19877</v>
      </c>
      <c r="G1820">
        <v>220307001</v>
      </c>
      <c r="H1820">
        <v>1</v>
      </c>
      <c r="I1820" s="1" t="s">
        <v>19878</v>
      </c>
      <c r="J1820" s="1" t="s">
        <v>19879</v>
      </c>
      <c r="K1820" s="1" t="s">
        <v>19880</v>
      </c>
      <c r="L1820" s="1" t="s">
        <v>19881</v>
      </c>
      <c r="M1820" s="1" t="s">
        <v>19882</v>
      </c>
      <c r="N1820" s="1">
        <f>+Categorias[[#This Row],[Id_producto]]</f>
        <v>220307</v>
      </c>
      <c r="O1820" s="1">
        <f>+Categorias[[#This Row],[Id_categoría]]</f>
        <v>220307001</v>
      </c>
    </row>
    <row r="1821" spans="1:15" hidden="1" x14ac:dyDescent="0.3">
      <c r="A1821">
        <v>22</v>
      </c>
      <c r="B1821" s="1" t="s">
        <v>2726</v>
      </c>
      <c r="C1821">
        <v>2203</v>
      </c>
      <c r="D1821" s="1" t="s">
        <v>9343</v>
      </c>
      <c r="E1821">
        <v>220307</v>
      </c>
      <c r="F1821" s="1" t="s">
        <v>19877</v>
      </c>
      <c r="G1821">
        <v>220307002</v>
      </c>
      <c r="H1821">
        <v>2</v>
      </c>
      <c r="I1821" s="1" t="s">
        <v>19883</v>
      </c>
      <c r="J1821" s="1" t="s">
        <v>19884</v>
      </c>
      <c r="K1821" s="1" t="s">
        <v>19885</v>
      </c>
      <c r="L1821" s="1" t="s">
        <v>19886</v>
      </c>
      <c r="M1821" s="1" t="s">
        <v>19887</v>
      </c>
      <c r="N1821" s="1">
        <f>+Categorias[[#This Row],[Id_producto]]</f>
        <v>220307</v>
      </c>
      <c r="O1821" s="1">
        <f>+Categorias[[#This Row],[Id_categoría]]</f>
        <v>220307002</v>
      </c>
    </row>
    <row r="1822" spans="1:15" hidden="1" x14ac:dyDescent="0.3">
      <c r="A1822">
        <v>22</v>
      </c>
      <c r="B1822" s="1" t="s">
        <v>2726</v>
      </c>
      <c r="C1822">
        <v>2203</v>
      </c>
      <c r="D1822" s="1" t="s">
        <v>9343</v>
      </c>
      <c r="E1822">
        <v>220307</v>
      </c>
      <c r="F1822" s="1" t="s">
        <v>19877</v>
      </c>
      <c r="G1822">
        <v>220307003</v>
      </c>
      <c r="H1822">
        <v>3</v>
      </c>
      <c r="I1822" s="1" t="s">
        <v>17548</v>
      </c>
      <c r="J1822" s="1" t="s">
        <v>19888</v>
      </c>
      <c r="K1822" s="1" t="s">
        <v>19889</v>
      </c>
      <c r="L1822" s="1" t="s">
        <v>19890</v>
      </c>
      <c r="M1822" s="1" t="s">
        <v>19891</v>
      </c>
      <c r="N1822" s="1">
        <f>+Categorias[[#This Row],[Id_producto]]</f>
        <v>220307</v>
      </c>
      <c r="O1822" s="1">
        <f>+Categorias[[#This Row],[Id_categoría]]</f>
        <v>220307003</v>
      </c>
    </row>
    <row r="1823" spans="1:15" hidden="1" x14ac:dyDescent="0.3">
      <c r="A1823">
        <v>22</v>
      </c>
      <c r="B1823" s="1" t="s">
        <v>2726</v>
      </c>
      <c r="C1823">
        <v>2203</v>
      </c>
      <c r="D1823" s="1" t="s">
        <v>9343</v>
      </c>
      <c r="E1823">
        <v>220307</v>
      </c>
      <c r="F1823" s="1" t="s">
        <v>19877</v>
      </c>
      <c r="G1823">
        <v>220307004</v>
      </c>
      <c r="H1823">
        <v>4</v>
      </c>
      <c r="I1823" s="1" t="s">
        <v>19892</v>
      </c>
      <c r="J1823" s="1" t="s">
        <v>19893</v>
      </c>
      <c r="K1823" s="1" t="s">
        <v>19894</v>
      </c>
      <c r="L1823" s="1" t="s">
        <v>19895</v>
      </c>
      <c r="M1823" s="1" t="s">
        <v>19896</v>
      </c>
      <c r="N1823" s="1">
        <f>+Categorias[[#This Row],[Id_producto]]</f>
        <v>220307</v>
      </c>
      <c r="O1823" s="1">
        <f>+Categorias[[#This Row],[Id_categoría]]</f>
        <v>220307004</v>
      </c>
    </row>
    <row r="1824" spans="1:15" hidden="1" x14ac:dyDescent="0.3">
      <c r="A1824">
        <v>22</v>
      </c>
      <c r="B1824" s="1" t="s">
        <v>2726</v>
      </c>
      <c r="C1824">
        <v>2203</v>
      </c>
      <c r="D1824" s="1" t="s">
        <v>9343</v>
      </c>
      <c r="E1824">
        <v>220307</v>
      </c>
      <c r="F1824" s="1" t="s">
        <v>19877</v>
      </c>
      <c r="G1824">
        <v>220307005</v>
      </c>
      <c r="H1824">
        <v>5</v>
      </c>
      <c r="I1824" s="1" t="s">
        <v>19897</v>
      </c>
      <c r="J1824" s="1" t="s">
        <v>19898</v>
      </c>
      <c r="K1824" s="1" t="s">
        <v>19899</v>
      </c>
      <c r="L1824" s="1" t="s">
        <v>19900</v>
      </c>
      <c r="M1824" s="1" t="s">
        <v>19901</v>
      </c>
      <c r="N1824" s="1">
        <f>+Categorias[[#This Row],[Id_producto]]</f>
        <v>220307</v>
      </c>
      <c r="O1824" s="1">
        <f>+Categorias[[#This Row],[Id_categoría]]</f>
        <v>220307005</v>
      </c>
    </row>
    <row r="1825" spans="1:15" hidden="1" x14ac:dyDescent="0.3">
      <c r="A1825">
        <v>22</v>
      </c>
      <c r="B1825" s="1" t="s">
        <v>2726</v>
      </c>
      <c r="C1825">
        <v>2203</v>
      </c>
      <c r="D1825" s="1" t="s">
        <v>9343</v>
      </c>
      <c r="E1825">
        <v>220307</v>
      </c>
      <c r="F1825" s="1" t="s">
        <v>19877</v>
      </c>
      <c r="G1825">
        <v>220307006</v>
      </c>
      <c r="H1825">
        <v>6</v>
      </c>
      <c r="I1825" s="1" t="s">
        <v>13023</v>
      </c>
      <c r="J1825" s="1" t="s">
        <v>19902</v>
      </c>
      <c r="K1825" s="1" t="s">
        <v>19903</v>
      </c>
      <c r="L1825" s="1" t="s">
        <v>19904</v>
      </c>
      <c r="M1825" s="1" t="s">
        <v>19905</v>
      </c>
      <c r="N1825" s="1">
        <f>+Categorias[[#This Row],[Id_producto]]</f>
        <v>220307</v>
      </c>
      <c r="O1825" s="1">
        <f>+Categorias[[#This Row],[Id_categoría]]</f>
        <v>220307006</v>
      </c>
    </row>
    <row r="1826" spans="1:15" hidden="1" x14ac:dyDescent="0.3">
      <c r="A1826">
        <v>22</v>
      </c>
      <c r="B1826" s="1" t="s">
        <v>2726</v>
      </c>
      <c r="C1826">
        <v>2203</v>
      </c>
      <c r="D1826" s="1" t="s">
        <v>9343</v>
      </c>
      <c r="E1826">
        <v>220307</v>
      </c>
      <c r="F1826" s="1" t="s">
        <v>19877</v>
      </c>
      <c r="G1826">
        <v>220307007</v>
      </c>
      <c r="H1826">
        <v>7</v>
      </c>
      <c r="I1826" s="1" t="s">
        <v>13073</v>
      </c>
      <c r="J1826" s="1" t="s">
        <v>19906</v>
      </c>
      <c r="K1826" s="1" t="s">
        <v>19907</v>
      </c>
      <c r="L1826" s="1" t="s">
        <v>19908</v>
      </c>
      <c r="M1826" s="1" t="s">
        <v>19909</v>
      </c>
      <c r="N1826" s="1">
        <f>+Categorias[[#This Row],[Id_producto]]</f>
        <v>220307</v>
      </c>
      <c r="O1826" s="1">
        <f>+Categorias[[#This Row],[Id_categoría]]</f>
        <v>220307007</v>
      </c>
    </row>
    <row r="1827" spans="1:15" hidden="1" x14ac:dyDescent="0.3">
      <c r="A1827">
        <v>22</v>
      </c>
      <c r="B1827" s="1" t="s">
        <v>2726</v>
      </c>
      <c r="C1827">
        <v>2203</v>
      </c>
      <c r="D1827" s="1" t="s">
        <v>9343</v>
      </c>
      <c r="E1827">
        <v>220308</v>
      </c>
      <c r="F1827" s="1" t="s">
        <v>19910</v>
      </c>
      <c r="G1827">
        <v>220308001</v>
      </c>
      <c r="H1827">
        <v>1</v>
      </c>
      <c r="I1827" s="1" t="s">
        <v>9431</v>
      </c>
      <c r="J1827" s="1" t="s">
        <v>19911</v>
      </c>
      <c r="K1827" s="1" t="s">
        <v>19912</v>
      </c>
      <c r="L1827" s="1" t="s">
        <v>19913</v>
      </c>
      <c r="M1827" s="1" t="s">
        <v>19914</v>
      </c>
      <c r="N1827" s="1">
        <f>+Categorias[[#This Row],[Id_producto]]</f>
        <v>220308</v>
      </c>
      <c r="O1827" s="1">
        <f>+Categorias[[#This Row],[Id_categoría]]</f>
        <v>220308001</v>
      </c>
    </row>
    <row r="1828" spans="1:15" hidden="1" x14ac:dyDescent="0.3">
      <c r="A1828">
        <v>22</v>
      </c>
      <c r="B1828" s="1" t="s">
        <v>2726</v>
      </c>
      <c r="C1828">
        <v>2203</v>
      </c>
      <c r="D1828" s="1" t="s">
        <v>9343</v>
      </c>
      <c r="E1828">
        <v>220308</v>
      </c>
      <c r="F1828" s="1" t="s">
        <v>19910</v>
      </c>
      <c r="G1828">
        <v>220308002</v>
      </c>
      <c r="H1828">
        <v>2</v>
      </c>
      <c r="I1828" s="1" t="s">
        <v>9407</v>
      </c>
      <c r="J1828" s="1" t="s">
        <v>19915</v>
      </c>
      <c r="K1828" s="1" t="s">
        <v>19916</v>
      </c>
      <c r="L1828" s="1" t="s">
        <v>19917</v>
      </c>
      <c r="M1828" s="1" t="s">
        <v>19918</v>
      </c>
      <c r="N1828" s="1">
        <f>+Categorias[[#This Row],[Id_producto]]</f>
        <v>220308</v>
      </c>
      <c r="O1828" s="1">
        <f>+Categorias[[#This Row],[Id_categoría]]</f>
        <v>220308002</v>
      </c>
    </row>
    <row r="1829" spans="1:15" hidden="1" x14ac:dyDescent="0.3">
      <c r="A1829">
        <v>22</v>
      </c>
      <c r="B1829" s="1" t="s">
        <v>2726</v>
      </c>
      <c r="C1829">
        <v>2204</v>
      </c>
      <c r="D1829" s="1" t="s">
        <v>19919</v>
      </c>
      <c r="E1829">
        <v>220401</v>
      </c>
      <c r="F1829" s="1" t="s">
        <v>19920</v>
      </c>
      <c r="G1829">
        <v>220401001</v>
      </c>
      <c r="H1829">
        <v>1</v>
      </c>
      <c r="I1829" s="1" t="s">
        <v>19921</v>
      </c>
      <c r="J1829" s="1" t="s">
        <v>19922</v>
      </c>
      <c r="K1829" s="1" t="s">
        <v>19923</v>
      </c>
      <c r="L1829" s="1" t="s">
        <v>19924</v>
      </c>
      <c r="M1829" s="1" t="s">
        <v>19925</v>
      </c>
      <c r="N1829" s="1">
        <f>+Categorias[[#This Row],[Id_producto]]</f>
        <v>220401</v>
      </c>
      <c r="O1829" s="1">
        <f>+Categorias[[#This Row],[Id_categoría]]</f>
        <v>220401001</v>
      </c>
    </row>
    <row r="1830" spans="1:15" hidden="1" x14ac:dyDescent="0.3">
      <c r="A1830">
        <v>22</v>
      </c>
      <c r="B1830" s="1" t="s">
        <v>2726</v>
      </c>
      <c r="C1830">
        <v>2204</v>
      </c>
      <c r="D1830" s="1" t="s">
        <v>19919</v>
      </c>
      <c r="E1830">
        <v>220401</v>
      </c>
      <c r="F1830" s="1" t="s">
        <v>19920</v>
      </c>
      <c r="G1830">
        <v>220401002</v>
      </c>
      <c r="H1830">
        <v>2</v>
      </c>
      <c r="I1830" s="1" t="s">
        <v>19926</v>
      </c>
      <c r="J1830" s="1" t="s">
        <v>19927</v>
      </c>
      <c r="K1830" s="1" t="s">
        <v>19928</v>
      </c>
      <c r="L1830" s="1" t="s">
        <v>19929</v>
      </c>
      <c r="M1830" s="1" t="s">
        <v>19930</v>
      </c>
      <c r="N1830" s="1">
        <f>+Categorias[[#This Row],[Id_producto]]</f>
        <v>220401</v>
      </c>
      <c r="O1830" s="1">
        <f>+Categorias[[#This Row],[Id_categoría]]</f>
        <v>220401002</v>
      </c>
    </row>
    <row r="1831" spans="1:15" hidden="1" x14ac:dyDescent="0.3">
      <c r="A1831">
        <v>22</v>
      </c>
      <c r="B1831" s="1" t="s">
        <v>2726</v>
      </c>
      <c r="C1831">
        <v>2204</v>
      </c>
      <c r="D1831" s="1" t="s">
        <v>19919</v>
      </c>
      <c r="E1831">
        <v>220401</v>
      </c>
      <c r="F1831" s="1" t="s">
        <v>19920</v>
      </c>
      <c r="G1831">
        <v>220401003</v>
      </c>
      <c r="H1831">
        <v>3</v>
      </c>
      <c r="I1831" s="1" t="s">
        <v>19931</v>
      </c>
      <c r="J1831" s="1" t="s">
        <v>19932</v>
      </c>
      <c r="K1831" s="1" t="s">
        <v>19933</v>
      </c>
      <c r="L1831" s="1" t="s">
        <v>19934</v>
      </c>
      <c r="M1831" s="1" t="s">
        <v>19935</v>
      </c>
      <c r="N1831" s="1">
        <f>+Categorias[[#This Row],[Id_producto]]</f>
        <v>220401</v>
      </c>
      <c r="O1831" s="1">
        <f>+Categorias[[#This Row],[Id_categoría]]</f>
        <v>220401003</v>
      </c>
    </row>
    <row r="1832" spans="1:15" hidden="1" x14ac:dyDescent="0.3">
      <c r="A1832">
        <v>22</v>
      </c>
      <c r="B1832" s="1" t="s">
        <v>2726</v>
      </c>
      <c r="C1832">
        <v>2204</v>
      </c>
      <c r="D1832" s="1" t="s">
        <v>19919</v>
      </c>
      <c r="E1832">
        <v>220401</v>
      </c>
      <c r="F1832" s="1" t="s">
        <v>19920</v>
      </c>
      <c r="G1832">
        <v>220401004</v>
      </c>
      <c r="H1832">
        <v>4</v>
      </c>
      <c r="I1832" s="1" t="s">
        <v>19936</v>
      </c>
      <c r="J1832" s="1" t="s">
        <v>19937</v>
      </c>
      <c r="K1832" s="1" t="s">
        <v>19938</v>
      </c>
      <c r="L1832" s="1" t="s">
        <v>19939</v>
      </c>
      <c r="M1832" s="1" t="s">
        <v>19940</v>
      </c>
      <c r="N1832" s="1">
        <f>+Categorias[[#This Row],[Id_producto]]</f>
        <v>220401</v>
      </c>
      <c r="O1832" s="1">
        <f>+Categorias[[#This Row],[Id_categoría]]</f>
        <v>220401004</v>
      </c>
    </row>
    <row r="1833" spans="1:15" hidden="1" x14ac:dyDescent="0.3">
      <c r="A1833">
        <v>22</v>
      </c>
      <c r="B1833" s="1" t="s">
        <v>2726</v>
      </c>
      <c r="C1833">
        <v>2204</v>
      </c>
      <c r="D1833" s="1" t="s">
        <v>19919</v>
      </c>
      <c r="E1833">
        <v>220401</v>
      </c>
      <c r="F1833" s="1" t="s">
        <v>19920</v>
      </c>
      <c r="G1833">
        <v>220401005</v>
      </c>
      <c r="H1833">
        <v>5</v>
      </c>
      <c r="I1833" s="1" t="s">
        <v>19941</v>
      </c>
      <c r="J1833" s="1" t="s">
        <v>19942</v>
      </c>
      <c r="K1833" s="1" t="s">
        <v>19943</v>
      </c>
      <c r="L1833" s="1" t="s">
        <v>19944</v>
      </c>
      <c r="M1833" s="1" t="s">
        <v>19945</v>
      </c>
      <c r="N1833" s="1">
        <f>+Categorias[[#This Row],[Id_producto]]</f>
        <v>220401</v>
      </c>
      <c r="O1833" s="1">
        <f>+Categorias[[#This Row],[Id_categoría]]</f>
        <v>220401005</v>
      </c>
    </row>
    <row r="1834" spans="1:15" hidden="1" x14ac:dyDescent="0.3">
      <c r="A1834">
        <v>22</v>
      </c>
      <c r="B1834" s="1" t="s">
        <v>2726</v>
      </c>
      <c r="C1834">
        <v>2204</v>
      </c>
      <c r="D1834" s="1" t="s">
        <v>19919</v>
      </c>
      <c r="E1834">
        <v>220401</v>
      </c>
      <c r="F1834" s="1" t="s">
        <v>19920</v>
      </c>
      <c r="G1834">
        <v>220401006</v>
      </c>
      <c r="H1834">
        <v>6</v>
      </c>
      <c r="I1834" s="1" t="s">
        <v>19946</v>
      </c>
      <c r="J1834" s="1" t="s">
        <v>19947</v>
      </c>
      <c r="K1834" s="1" t="s">
        <v>19948</v>
      </c>
      <c r="L1834" s="1" t="s">
        <v>19949</v>
      </c>
      <c r="M1834" s="1" t="s">
        <v>19950</v>
      </c>
      <c r="N1834" s="1">
        <f>+Categorias[[#This Row],[Id_producto]]</f>
        <v>220401</v>
      </c>
      <c r="O1834" s="1">
        <f>+Categorias[[#This Row],[Id_categoría]]</f>
        <v>220401006</v>
      </c>
    </row>
    <row r="1835" spans="1:15" hidden="1" x14ac:dyDescent="0.3">
      <c r="A1835">
        <v>22</v>
      </c>
      <c r="B1835" s="1" t="s">
        <v>2726</v>
      </c>
      <c r="C1835">
        <v>2204</v>
      </c>
      <c r="D1835" s="1" t="s">
        <v>19919</v>
      </c>
      <c r="E1835">
        <v>220401</v>
      </c>
      <c r="F1835" s="1" t="s">
        <v>19920</v>
      </c>
      <c r="G1835">
        <v>220401007</v>
      </c>
      <c r="H1835">
        <v>7</v>
      </c>
      <c r="I1835" s="1" t="s">
        <v>19951</v>
      </c>
      <c r="J1835" s="1" t="s">
        <v>19952</v>
      </c>
      <c r="K1835" s="1" t="s">
        <v>19953</v>
      </c>
      <c r="L1835" s="1" t="s">
        <v>19954</v>
      </c>
      <c r="M1835" s="1" t="s">
        <v>19955</v>
      </c>
      <c r="N1835" s="1">
        <f>+Categorias[[#This Row],[Id_producto]]</f>
        <v>220401</v>
      </c>
      <c r="O1835" s="1">
        <f>+Categorias[[#This Row],[Id_categoría]]</f>
        <v>220401007</v>
      </c>
    </row>
    <row r="1836" spans="1:15" hidden="1" x14ac:dyDescent="0.3">
      <c r="A1836">
        <v>22</v>
      </c>
      <c r="B1836" s="1" t="s">
        <v>2726</v>
      </c>
      <c r="C1836">
        <v>2204</v>
      </c>
      <c r="D1836" s="1" t="s">
        <v>19919</v>
      </c>
      <c r="E1836">
        <v>220401</v>
      </c>
      <c r="F1836" s="1" t="s">
        <v>19920</v>
      </c>
      <c r="G1836">
        <v>220401008</v>
      </c>
      <c r="H1836">
        <v>8</v>
      </c>
      <c r="I1836" s="1" t="s">
        <v>19956</v>
      </c>
      <c r="J1836" s="1" t="s">
        <v>19957</v>
      </c>
      <c r="K1836" s="1" t="s">
        <v>19958</v>
      </c>
      <c r="L1836" s="1" t="s">
        <v>19959</v>
      </c>
      <c r="M1836" s="1" t="s">
        <v>19960</v>
      </c>
      <c r="N1836" s="1">
        <f>+Categorias[[#This Row],[Id_producto]]</f>
        <v>220401</v>
      </c>
      <c r="O1836" s="1">
        <f>+Categorias[[#This Row],[Id_categoría]]</f>
        <v>220401008</v>
      </c>
    </row>
    <row r="1837" spans="1:15" hidden="1" x14ac:dyDescent="0.3">
      <c r="A1837">
        <v>22</v>
      </c>
      <c r="B1837" s="1" t="s">
        <v>2726</v>
      </c>
      <c r="C1837">
        <v>2204</v>
      </c>
      <c r="D1837" s="1" t="s">
        <v>19919</v>
      </c>
      <c r="E1837">
        <v>220401</v>
      </c>
      <c r="F1837" s="1" t="s">
        <v>19920</v>
      </c>
      <c r="G1837">
        <v>220401009</v>
      </c>
      <c r="H1837">
        <v>9</v>
      </c>
      <c r="I1837" s="1" t="s">
        <v>19961</v>
      </c>
      <c r="J1837" s="1" t="s">
        <v>19962</v>
      </c>
      <c r="K1837" s="1" t="s">
        <v>19963</v>
      </c>
      <c r="L1837" s="1" t="s">
        <v>19964</v>
      </c>
      <c r="M1837" s="1" t="s">
        <v>19965</v>
      </c>
      <c r="N1837" s="1">
        <f>+Categorias[[#This Row],[Id_producto]]</f>
        <v>220401</v>
      </c>
      <c r="O1837" s="1">
        <f>+Categorias[[#This Row],[Id_categoría]]</f>
        <v>220401009</v>
      </c>
    </row>
    <row r="1838" spans="1:15" hidden="1" x14ac:dyDescent="0.3">
      <c r="A1838">
        <v>22</v>
      </c>
      <c r="B1838" s="1" t="s">
        <v>2726</v>
      </c>
      <c r="C1838">
        <v>2204</v>
      </c>
      <c r="D1838" s="1" t="s">
        <v>19919</v>
      </c>
      <c r="E1838">
        <v>220401</v>
      </c>
      <c r="F1838" s="1" t="s">
        <v>19920</v>
      </c>
      <c r="G1838">
        <v>220401010</v>
      </c>
      <c r="H1838">
        <v>10</v>
      </c>
      <c r="I1838" s="1" t="s">
        <v>19966</v>
      </c>
      <c r="J1838" s="1" t="s">
        <v>19967</v>
      </c>
      <c r="K1838" s="1" t="s">
        <v>19968</v>
      </c>
      <c r="L1838" s="1" t="s">
        <v>19969</v>
      </c>
      <c r="M1838" s="1" t="s">
        <v>19970</v>
      </c>
      <c r="N1838" s="1">
        <f>+Categorias[[#This Row],[Id_producto]]</f>
        <v>220401</v>
      </c>
      <c r="O1838" s="1">
        <f>+Categorias[[#This Row],[Id_categoría]]</f>
        <v>220401010</v>
      </c>
    </row>
    <row r="1839" spans="1:15" hidden="1" x14ac:dyDescent="0.3">
      <c r="A1839">
        <v>22</v>
      </c>
      <c r="B1839" s="1" t="s">
        <v>2726</v>
      </c>
      <c r="C1839">
        <v>2204</v>
      </c>
      <c r="D1839" s="1" t="s">
        <v>19919</v>
      </c>
      <c r="E1839">
        <v>220401</v>
      </c>
      <c r="F1839" s="1" t="s">
        <v>19920</v>
      </c>
      <c r="G1839">
        <v>220401011</v>
      </c>
      <c r="H1839">
        <v>11</v>
      </c>
      <c r="I1839" s="1" t="s">
        <v>19971</v>
      </c>
      <c r="J1839" s="1" t="s">
        <v>19972</v>
      </c>
      <c r="K1839" s="1" t="s">
        <v>19973</v>
      </c>
      <c r="L1839" s="1" t="s">
        <v>19974</v>
      </c>
      <c r="M1839" s="1" t="s">
        <v>19975</v>
      </c>
      <c r="N1839" s="1">
        <f>+Categorias[[#This Row],[Id_producto]]</f>
        <v>220401</v>
      </c>
      <c r="O1839" s="1">
        <f>+Categorias[[#This Row],[Id_categoría]]</f>
        <v>220401011</v>
      </c>
    </row>
    <row r="1840" spans="1:15" hidden="1" x14ac:dyDescent="0.3">
      <c r="A1840">
        <v>22</v>
      </c>
      <c r="B1840" s="1" t="s">
        <v>2726</v>
      </c>
      <c r="C1840">
        <v>2204</v>
      </c>
      <c r="D1840" s="1" t="s">
        <v>19919</v>
      </c>
      <c r="E1840">
        <v>220401</v>
      </c>
      <c r="F1840" s="1" t="s">
        <v>19920</v>
      </c>
      <c r="G1840">
        <v>220401012</v>
      </c>
      <c r="H1840">
        <v>12</v>
      </c>
      <c r="I1840" s="1" t="s">
        <v>19976</v>
      </c>
      <c r="J1840" s="1" t="s">
        <v>19977</v>
      </c>
      <c r="K1840" s="1" t="s">
        <v>19978</v>
      </c>
      <c r="L1840" s="1" t="s">
        <v>19979</v>
      </c>
      <c r="M1840" s="1" t="s">
        <v>19980</v>
      </c>
      <c r="N1840" s="1">
        <f>+Categorias[[#This Row],[Id_producto]]</f>
        <v>220401</v>
      </c>
      <c r="O1840" s="1">
        <f>+Categorias[[#This Row],[Id_categoría]]</f>
        <v>220401012</v>
      </c>
    </row>
    <row r="1841" spans="1:15" hidden="1" x14ac:dyDescent="0.3">
      <c r="A1841">
        <v>22</v>
      </c>
      <c r="B1841" s="1" t="s">
        <v>2726</v>
      </c>
      <c r="C1841">
        <v>2204</v>
      </c>
      <c r="D1841" s="1" t="s">
        <v>19919</v>
      </c>
      <c r="E1841">
        <v>220401</v>
      </c>
      <c r="F1841" s="1" t="s">
        <v>19920</v>
      </c>
      <c r="G1841">
        <v>220401013</v>
      </c>
      <c r="H1841">
        <v>13</v>
      </c>
      <c r="I1841" s="1" t="s">
        <v>19981</v>
      </c>
      <c r="J1841" s="1" t="s">
        <v>19982</v>
      </c>
      <c r="K1841" s="1" t="s">
        <v>19983</v>
      </c>
      <c r="L1841" s="1" t="s">
        <v>19984</v>
      </c>
      <c r="M1841" s="1" t="s">
        <v>19985</v>
      </c>
      <c r="N1841" s="1">
        <f>+Categorias[[#This Row],[Id_producto]]</f>
        <v>220401</v>
      </c>
      <c r="O1841" s="1">
        <f>+Categorias[[#This Row],[Id_categoría]]</f>
        <v>220401013</v>
      </c>
    </row>
    <row r="1842" spans="1:15" hidden="1" x14ac:dyDescent="0.3">
      <c r="A1842">
        <v>22</v>
      </c>
      <c r="B1842" s="1" t="s">
        <v>2726</v>
      </c>
      <c r="C1842">
        <v>2204</v>
      </c>
      <c r="D1842" s="1" t="s">
        <v>19919</v>
      </c>
      <c r="E1842">
        <v>220401</v>
      </c>
      <c r="F1842" s="1" t="s">
        <v>19920</v>
      </c>
      <c r="G1842">
        <v>220401014</v>
      </c>
      <c r="H1842">
        <v>14</v>
      </c>
      <c r="I1842" s="1" t="s">
        <v>19986</v>
      </c>
      <c r="J1842" s="1" t="s">
        <v>19987</v>
      </c>
      <c r="K1842" s="1" t="s">
        <v>19988</v>
      </c>
      <c r="L1842" s="1" t="s">
        <v>19989</v>
      </c>
      <c r="M1842" s="1" t="s">
        <v>19990</v>
      </c>
      <c r="N1842" s="1">
        <f>+Categorias[[#This Row],[Id_producto]]</f>
        <v>220401</v>
      </c>
      <c r="O1842" s="1">
        <f>+Categorias[[#This Row],[Id_categoría]]</f>
        <v>220401014</v>
      </c>
    </row>
    <row r="1843" spans="1:15" hidden="1" x14ac:dyDescent="0.3">
      <c r="A1843">
        <v>22</v>
      </c>
      <c r="B1843" s="1" t="s">
        <v>2726</v>
      </c>
      <c r="C1843">
        <v>2204</v>
      </c>
      <c r="D1843" s="1" t="s">
        <v>19919</v>
      </c>
      <c r="E1843">
        <v>220401</v>
      </c>
      <c r="F1843" s="1" t="s">
        <v>19920</v>
      </c>
      <c r="G1843">
        <v>220401015</v>
      </c>
      <c r="H1843">
        <v>15</v>
      </c>
      <c r="I1843" s="1" t="s">
        <v>19991</v>
      </c>
      <c r="J1843" s="1" t="s">
        <v>19992</v>
      </c>
      <c r="K1843" s="1" t="s">
        <v>19993</v>
      </c>
      <c r="L1843" s="1" t="s">
        <v>19994</v>
      </c>
      <c r="M1843" s="1" t="s">
        <v>19995</v>
      </c>
      <c r="N1843" s="1">
        <f>+Categorias[[#This Row],[Id_producto]]</f>
        <v>220401</v>
      </c>
      <c r="O1843" s="1">
        <f>+Categorias[[#This Row],[Id_categoría]]</f>
        <v>220401015</v>
      </c>
    </row>
    <row r="1844" spans="1:15" hidden="1" x14ac:dyDescent="0.3">
      <c r="A1844">
        <v>22</v>
      </c>
      <c r="B1844" s="1" t="s">
        <v>2726</v>
      </c>
      <c r="C1844">
        <v>2204</v>
      </c>
      <c r="D1844" s="1" t="s">
        <v>19919</v>
      </c>
      <c r="E1844">
        <v>220401</v>
      </c>
      <c r="F1844" s="1" t="s">
        <v>19920</v>
      </c>
      <c r="G1844">
        <v>220401016</v>
      </c>
      <c r="H1844">
        <v>16</v>
      </c>
      <c r="I1844" s="1" t="s">
        <v>19996</v>
      </c>
      <c r="J1844" s="1" t="s">
        <v>19997</v>
      </c>
      <c r="K1844" s="1" t="s">
        <v>19998</v>
      </c>
      <c r="L1844" s="1" t="s">
        <v>19999</v>
      </c>
      <c r="M1844" s="1" t="s">
        <v>20000</v>
      </c>
      <c r="N1844" s="1">
        <f>+Categorias[[#This Row],[Id_producto]]</f>
        <v>220401</v>
      </c>
      <c r="O1844" s="1">
        <f>+Categorias[[#This Row],[Id_categoría]]</f>
        <v>220401016</v>
      </c>
    </row>
    <row r="1845" spans="1:15" hidden="1" x14ac:dyDescent="0.3">
      <c r="A1845">
        <v>22</v>
      </c>
      <c r="B1845" s="1" t="s">
        <v>2726</v>
      </c>
      <c r="C1845">
        <v>2204</v>
      </c>
      <c r="D1845" s="1" t="s">
        <v>19919</v>
      </c>
      <c r="E1845">
        <v>220401</v>
      </c>
      <c r="F1845" s="1" t="s">
        <v>19920</v>
      </c>
      <c r="G1845">
        <v>220401017</v>
      </c>
      <c r="H1845">
        <v>17</v>
      </c>
      <c r="I1845" s="1" t="s">
        <v>20001</v>
      </c>
      <c r="J1845" s="1" t="s">
        <v>20002</v>
      </c>
      <c r="K1845" s="1" t="s">
        <v>20003</v>
      </c>
      <c r="L1845" s="1" t="s">
        <v>20004</v>
      </c>
      <c r="M1845" s="1" t="s">
        <v>20005</v>
      </c>
      <c r="N1845" s="1">
        <f>+Categorias[[#This Row],[Id_producto]]</f>
        <v>220401</v>
      </c>
      <c r="O1845" s="1">
        <f>+Categorias[[#This Row],[Id_categoría]]</f>
        <v>220401017</v>
      </c>
    </row>
    <row r="1846" spans="1:15" hidden="1" x14ac:dyDescent="0.3">
      <c r="A1846">
        <v>22</v>
      </c>
      <c r="B1846" s="1" t="s">
        <v>2726</v>
      </c>
      <c r="C1846">
        <v>2204</v>
      </c>
      <c r="D1846" s="1" t="s">
        <v>19919</v>
      </c>
      <c r="E1846">
        <v>220401</v>
      </c>
      <c r="F1846" s="1" t="s">
        <v>19920</v>
      </c>
      <c r="G1846">
        <v>220401018</v>
      </c>
      <c r="H1846">
        <v>18</v>
      </c>
      <c r="I1846" s="1" t="s">
        <v>20006</v>
      </c>
      <c r="J1846" s="1" t="s">
        <v>20007</v>
      </c>
      <c r="K1846" s="1" t="s">
        <v>20008</v>
      </c>
      <c r="L1846" s="1" t="s">
        <v>20009</v>
      </c>
      <c r="M1846" s="1" t="s">
        <v>20010</v>
      </c>
      <c r="N1846" s="1">
        <f>+Categorias[[#This Row],[Id_producto]]</f>
        <v>220401</v>
      </c>
      <c r="O1846" s="1">
        <f>+Categorias[[#This Row],[Id_categoría]]</f>
        <v>220401018</v>
      </c>
    </row>
    <row r="1847" spans="1:15" hidden="1" x14ac:dyDescent="0.3">
      <c r="A1847">
        <v>22</v>
      </c>
      <c r="B1847" s="1" t="s">
        <v>2726</v>
      </c>
      <c r="C1847">
        <v>2204</v>
      </c>
      <c r="D1847" s="1" t="s">
        <v>19919</v>
      </c>
      <c r="E1847">
        <v>220401</v>
      </c>
      <c r="F1847" s="1" t="s">
        <v>19920</v>
      </c>
      <c r="G1847">
        <v>220401019</v>
      </c>
      <c r="H1847">
        <v>19</v>
      </c>
      <c r="I1847" s="1" t="s">
        <v>20011</v>
      </c>
      <c r="J1847" s="1" t="s">
        <v>20012</v>
      </c>
      <c r="K1847" s="1" t="s">
        <v>20013</v>
      </c>
      <c r="L1847" s="1" t="s">
        <v>20014</v>
      </c>
      <c r="M1847" s="1" t="s">
        <v>20015</v>
      </c>
      <c r="N1847" s="1">
        <f>+Categorias[[#This Row],[Id_producto]]</f>
        <v>220401</v>
      </c>
      <c r="O1847" s="1">
        <f>+Categorias[[#This Row],[Id_categoría]]</f>
        <v>220401019</v>
      </c>
    </row>
    <row r="1848" spans="1:15" hidden="1" x14ac:dyDescent="0.3">
      <c r="A1848">
        <v>22</v>
      </c>
      <c r="B1848" s="1" t="s">
        <v>2726</v>
      </c>
      <c r="C1848">
        <v>2204</v>
      </c>
      <c r="D1848" s="1" t="s">
        <v>19919</v>
      </c>
      <c r="E1848">
        <v>220401</v>
      </c>
      <c r="F1848" s="1" t="s">
        <v>19920</v>
      </c>
      <c r="G1848">
        <v>220401020</v>
      </c>
      <c r="H1848">
        <v>20</v>
      </c>
      <c r="I1848" s="1" t="s">
        <v>20016</v>
      </c>
      <c r="J1848" s="1" t="s">
        <v>20017</v>
      </c>
      <c r="K1848" s="1" t="s">
        <v>20018</v>
      </c>
      <c r="L1848" s="1" t="s">
        <v>20019</v>
      </c>
      <c r="M1848" s="1" t="s">
        <v>20020</v>
      </c>
      <c r="N1848" s="1">
        <f>+Categorias[[#This Row],[Id_producto]]</f>
        <v>220401</v>
      </c>
      <c r="O1848" s="1">
        <f>+Categorias[[#This Row],[Id_categoría]]</f>
        <v>220401020</v>
      </c>
    </row>
    <row r="1849" spans="1:15" hidden="1" x14ac:dyDescent="0.3">
      <c r="A1849">
        <v>22</v>
      </c>
      <c r="B1849" s="1" t="s">
        <v>2726</v>
      </c>
      <c r="C1849">
        <v>2204</v>
      </c>
      <c r="D1849" s="1" t="s">
        <v>19919</v>
      </c>
      <c r="E1849">
        <v>220401</v>
      </c>
      <c r="F1849" s="1" t="s">
        <v>19920</v>
      </c>
      <c r="G1849">
        <v>220401021</v>
      </c>
      <c r="H1849">
        <v>21</v>
      </c>
      <c r="I1849" s="1" t="s">
        <v>20021</v>
      </c>
      <c r="J1849" s="1" t="s">
        <v>20022</v>
      </c>
      <c r="K1849" s="1" t="s">
        <v>20023</v>
      </c>
      <c r="L1849" s="1" t="s">
        <v>20024</v>
      </c>
      <c r="M1849" s="1" t="s">
        <v>20025</v>
      </c>
      <c r="N1849" s="1">
        <f>+Categorias[[#This Row],[Id_producto]]</f>
        <v>220401</v>
      </c>
      <c r="O1849" s="1">
        <f>+Categorias[[#This Row],[Id_categoría]]</f>
        <v>220401021</v>
      </c>
    </row>
    <row r="1850" spans="1:15" hidden="1" x14ac:dyDescent="0.3">
      <c r="A1850">
        <v>22</v>
      </c>
      <c r="B1850" s="1" t="s">
        <v>2726</v>
      </c>
      <c r="C1850">
        <v>2204</v>
      </c>
      <c r="D1850" s="1" t="s">
        <v>19919</v>
      </c>
      <c r="E1850">
        <v>220401</v>
      </c>
      <c r="F1850" s="1" t="s">
        <v>19920</v>
      </c>
      <c r="G1850">
        <v>220401022</v>
      </c>
      <c r="H1850">
        <v>22</v>
      </c>
      <c r="I1850" s="1" t="s">
        <v>20026</v>
      </c>
      <c r="J1850" s="1" t="s">
        <v>20027</v>
      </c>
      <c r="K1850" s="1" t="s">
        <v>20028</v>
      </c>
      <c r="L1850" s="1" t="s">
        <v>20029</v>
      </c>
      <c r="M1850" s="1" t="s">
        <v>20030</v>
      </c>
      <c r="N1850" s="1">
        <f>+Categorias[[#This Row],[Id_producto]]</f>
        <v>220401</v>
      </c>
      <c r="O1850" s="1">
        <f>+Categorias[[#This Row],[Id_categoría]]</f>
        <v>220401022</v>
      </c>
    </row>
    <row r="1851" spans="1:15" hidden="1" x14ac:dyDescent="0.3">
      <c r="A1851">
        <v>22</v>
      </c>
      <c r="B1851" s="1" t="s">
        <v>2726</v>
      </c>
      <c r="C1851">
        <v>2204</v>
      </c>
      <c r="D1851" s="1" t="s">
        <v>19919</v>
      </c>
      <c r="E1851">
        <v>220401</v>
      </c>
      <c r="F1851" s="1" t="s">
        <v>19920</v>
      </c>
      <c r="G1851">
        <v>220401023</v>
      </c>
      <c r="H1851">
        <v>23</v>
      </c>
      <c r="I1851" s="1" t="s">
        <v>26056</v>
      </c>
      <c r="J1851" s="1" t="s">
        <v>26057</v>
      </c>
      <c r="K1851" s="1" t="s">
        <v>26058</v>
      </c>
      <c r="L1851" s="1" t="s">
        <v>26059</v>
      </c>
      <c r="M1851" s="1" t="s">
        <v>26060</v>
      </c>
      <c r="N1851" s="1">
        <f>+Categorias[[#This Row],[Id_producto]]</f>
        <v>220401</v>
      </c>
      <c r="O1851" s="1">
        <f>+Categorias[[#This Row],[Id_categoría]]</f>
        <v>220401023</v>
      </c>
    </row>
    <row r="1852" spans="1:15" hidden="1" x14ac:dyDescent="0.3">
      <c r="A1852">
        <v>22</v>
      </c>
      <c r="B1852" s="1" t="s">
        <v>2726</v>
      </c>
      <c r="C1852">
        <v>2204</v>
      </c>
      <c r="D1852" s="1" t="s">
        <v>19919</v>
      </c>
      <c r="E1852">
        <v>220401</v>
      </c>
      <c r="F1852" s="1" t="s">
        <v>19920</v>
      </c>
      <c r="G1852">
        <v>220401024</v>
      </c>
      <c r="H1852">
        <v>24</v>
      </c>
      <c r="I1852" s="1" t="s">
        <v>26061</v>
      </c>
      <c r="J1852" s="1" t="s">
        <v>26062</v>
      </c>
      <c r="K1852" s="1" t="s">
        <v>26063</v>
      </c>
      <c r="L1852" s="1" t="s">
        <v>26064</v>
      </c>
      <c r="M1852" s="1" t="s">
        <v>26065</v>
      </c>
      <c r="N1852" s="1">
        <f>+Categorias[[#This Row],[Id_producto]]</f>
        <v>220401</v>
      </c>
      <c r="O1852" s="1">
        <f>+Categorias[[#This Row],[Id_categoría]]</f>
        <v>220401024</v>
      </c>
    </row>
    <row r="1853" spans="1:15" hidden="1" x14ac:dyDescent="0.3">
      <c r="A1853">
        <v>22</v>
      </c>
      <c r="B1853" s="1" t="s">
        <v>2726</v>
      </c>
      <c r="C1853">
        <v>2204</v>
      </c>
      <c r="D1853" s="1" t="s">
        <v>19919</v>
      </c>
      <c r="E1853">
        <v>220402</v>
      </c>
      <c r="F1853" s="1" t="s">
        <v>20031</v>
      </c>
      <c r="G1853">
        <v>220402001</v>
      </c>
      <c r="H1853">
        <v>1</v>
      </c>
      <c r="I1853" s="1" t="s">
        <v>20032</v>
      </c>
      <c r="J1853" s="1" t="s">
        <v>20033</v>
      </c>
      <c r="K1853" s="1" t="s">
        <v>20034</v>
      </c>
      <c r="L1853" s="1" t="s">
        <v>20035</v>
      </c>
      <c r="M1853" s="1" t="s">
        <v>20036</v>
      </c>
      <c r="N1853" s="1">
        <f>+Categorias[[#This Row],[Id_producto]]</f>
        <v>220402</v>
      </c>
      <c r="O1853" s="1">
        <f>+Categorias[[#This Row],[Id_categoría]]</f>
        <v>220402001</v>
      </c>
    </row>
    <row r="1854" spans="1:15" hidden="1" x14ac:dyDescent="0.3">
      <c r="A1854">
        <v>22</v>
      </c>
      <c r="B1854" s="1" t="s">
        <v>2726</v>
      </c>
      <c r="C1854">
        <v>2204</v>
      </c>
      <c r="D1854" s="1" t="s">
        <v>19919</v>
      </c>
      <c r="E1854">
        <v>220402</v>
      </c>
      <c r="F1854" s="1" t="s">
        <v>20031</v>
      </c>
      <c r="G1854">
        <v>220402002</v>
      </c>
      <c r="H1854">
        <v>2</v>
      </c>
      <c r="I1854" s="1" t="s">
        <v>20037</v>
      </c>
      <c r="J1854" s="1" t="s">
        <v>20038</v>
      </c>
      <c r="K1854" s="1" t="s">
        <v>20039</v>
      </c>
      <c r="L1854" s="1" t="s">
        <v>20040</v>
      </c>
      <c r="M1854" s="1" t="s">
        <v>20041</v>
      </c>
      <c r="N1854" s="1">
        <f>+Categorias[[#This Row],[Id_producto]]</f>
        <v>220402</v>
      </c>
      <c r="O1854" s="1">
        <f>+Categorias[[#This Row],[Id_categoría]]</f>
        <v>220402002</v>
      </c>
    </row>
    <row r="1855" spans="1:15" hidden="1" x14ac:dyDescent="0.3">
      <c r="A1855">
        <v>22</v>
      </c>
      <c r="B1855" s="1" t="s">
        <v>2726</v>
      </c>
      <c r="C1855">
        <v>2204</v>
      </c>
      <c r="D1855" s="1" t="s">
        <v>19919</v>
      </c>
      <c r="E1855">
        <v>220402</v>
      </c>
      <c r="F1855" s="1" t="s">
        <v>20031</v>
      </c>
      <c r="G1855">
        <v>220402003</v>
      </c>
      <c r="H1855">
        <v>3</v>
      </c>
      <c r="I1855" s="1" t="s">
        <v>20042</v>
      </c>
      <c r="J1855" s="1" t="s">
        <v>20043</v>
      </c>
      <c r="K1855" s="1" t="s">
        <v>20044</v>
      </c>
      <c r="L1855" s="1" t="s">
        <v>20045</v>
      </c>
      <c r="M1855" s="1" t="s">
        <v>20046</v>
      </c>
      <c r="N1855" s="1">
        <f>+Categorias[[#This Row],[Id_producto]]</f>
        <v>220402</v>
      </c>
      <c r="O1855" s="1">
        <f>+Categorias[[#This Row],[Id_categoría]]</f>
        <v>220402003</v>
      </c>
    </row>
    <row r="1856" spans="1:15" hidden="1" x14ac:dyDescent="0.3">
      <c r="A1856">
        <v>22</v>
      </c>
      <c r="B1856" s="1" t="s">
        <v>2726</v>
      </c>
      <c r="C1856">
        <v>2204</v>
      </c>
      <c r="D1856" s="1" t="s">
        <v>19919</v>
      </c>
      <c r="E1856">
        <v>220402</v>
      </c>
      <c r="F1856" s="1" t="s">
        <v>20031</v>
      </c>
      <c r="G1856">
        <v>220402004</v>
      </c>
      <c r="H1856">
        <v>4</v>
      </c>
      <c r="I1856" s="1" t="s">
        <v>20047</v>
      </c>
      <c r="J1856" s="1" t="s">
        <v>20048</v>
      </c>
      <c r="K1856" s="1" t="s">
        <v>20049</v>
      </c>
      <c r="L1856" s="1" t="s">
        <v>20050</v>
      </c>
      <c r="M1856" s="1" t="s">
        <v>20051</v>
      </c>
      <c r="N1856" s="1">
        <f>+Categorias[[#This Row],[Id_producto]]</f>
        <v>220402</v>
      </c>
      <c r="O1856" s="1">
        <f>+Categorias[[#This Row],[Id_categoría]]</f>
        <v>220402004</v>
      </c>
    </row>
    <row r="1857" spans="1:15" hidden="1" x14ac:dyDescent="0.3">
      <c r="A1857">
        <v>22</v>
      </c>
      <c r="B1857" s="1" t="s">
        <v>2726</v>
      </c>
      <c r="C1857">
        <v>2204</v>
      </c>
      <c r="D1857" s="1" t="s">
        <v>19919</v>
      </c>
      <c r="E1857">
        <v>220402</v>
      </c>
      <c r="F1857" s="1" t="s">
        <v>20031</v>
      </c>
      <c r="G1857">
        <v>220402005</v>
      </c>
      <c r="H1857">
        <v>5</v>
      </c>
      <c r="I1857" s="1" t="s">
        <v>20052</v>
      </c>
      <c r="J1857" s="1" t="s">
        <v>20053</v>
      </c>
      <c r="K1857" s="1" t="s">
        <v>20054</v>
      </c>
      <c r="L1857" s="1" t="s">
        <v>20055</v>
      </c>
      <c r="M1857" s="1" t="s">
        <v>20056</v>
      </c>
      <c r="N1857" s="1">
        <f>+Categorias[[#This Row],[Id_producto]]</f>
        <v>220402</v>
      </c>
      <c r="O1857" s="1">
        <f>+Categorias[[#This Row],[Id_categoría]]</f>
        <v>220402005</v>
      </c>
    </row>
    <row r="1858" spans="1:15" hidden="1" x14ac:dyDescent="0.3">
      <c r="A1858">
        <v>22</v>
      </c>
      <c r="B1858" s="1" t="s">
        <v>2726</v>
      </c>
      <c r="C1858">
        <v>2204</v>
      </c>
      <c r="D1858" s="1" t="s">
        <v>19919</v>
      </c>
      <c r="E1858">
        <v>220402</v>
      </c>
      <c r="F1858" s="1" t="s">
        <v>20031</v>
      </c>
      <c r="G1858">
        <v>220402006</v>
      </c>
      <c r="H1858">
        <v>6</v>
      </c>
      <c r="I1858" s="1" t="s">
        <v>20057</v>
      </c>
      <c r="J1858" s="1" t="s">
        <v>20058</v>
      </c>
      <c r="K1858" s="1" t="s">
        <v>20059</v>
      </c>
      <c r="L1858" s="1" t="s">
        <v>20060</v>
      </c>
      <c r="M1858" s="1" t="s">
        <v>20061</v>
      </c>
      <c r="N1858" s="1">
        <f>+Categorias[[#This Row],[Id_producto]]</f>
        <v>220402</v>
      </c>
      <c r="O1858" s="1">
        <f>+Categorias[[#This Row],[Id_categoría]]</f>
        <v>220402006</v>
      </c>
    </row>
    <row r="1859" spans="1:15" hidden="1" x14ac:dyDescent="0.3">
      <c r="A1859">
        <v>22</v>
      </c>
      <c r="B1859" s="1" t="s">
        <v>2726</v>
      </c>
      <c r="C1859">
        <v>2204</v>
      </c>
      <c r="D1859" s="1" t="s">
        <v>19919</v>
      </c>
      <c r="E1859">
        <v>220402</v>
      </c>
      <c r="F1859" s="1" t="s">
        <v>20031</v>
      </c>
      <c r="G1859">
        <v>220402007</v>
      </c>
      <c r="H1859">
        <v>7</v>
      </c>
      <c r="I1859" s="1" t="s">
        <v>20062</v>
      </c>
      <c r="J1859" s="1" t="s">
        <v>20063</v>
      </c>
      <c r="K1859" s="1" t="s">
        <v>20064</v>
      </c>
      <c r="L1859" s="1" t="s">
        <v>20065</v>
      </c>
      <c r="M1859" s="1" t="s">
        <v>20066</v>
      </c>
      <c r="N1859" s="1">
        <f>+Categorias[[#This Row],[Id_producto]]</f>
        <v>220402</v>
      </c>
      <c r="O1859" s="1">
        <f>+Categorias[[#This Row],[Id_categoría]]</f>
        <v>220402007</v>
      </c>
    </row>
    <row r="1860" spans="1:15" hidden="1" x14ac:dyDescent="0.3">
      <c r="A1860">
        <v>22</v>
      </c>
      <c r="B1860" s="1" t="s">
        <v>2726</v>
      </c>
      <c r="C1860">
        <v>2204</v>
      </c>
      <c r="D1860" s="1" t="s">
        <v>19919</v>
      </c>
      <c r="E1860">
        <v>220402</v>
      </c>
      <c r="F1860" s="1" t="s">
        <v>20031</v>
      </c>
      <c r="G1860">
        <v>220402008</v>
      </c>
      <c r="H1860">
        <v>8</v>
      </c>
      <c r="I1860" s="1" t="s">
        <v>20067</v>
      </c>
      <c r="J1860" s="1" t="s">
        <v>20068</v>
      </c>
      <c r="K1860" s="1" t="s">
        <v>20069</v>
      </c>
      <c r="L1860" s="1" t="s">
        <v>20070</v>
      </c>
      <c r="M1860" s="1" t="s">
        <v>20071</v>
      </c>
      <c r="N1860" s="1">
        <f>+Categorias[[#This Row],[Id_producto]]</f>
        <v>220402</v>
      </c>
      <c r="O1860" s="1">
        <f>+Categorias[[#This Row],[Id_categoría]]</f>
        <v>220402008</v>
      </c>
    </row>
    <row r="1861" spans="1:15" hidden="1" x14ac:dyDescent="0.3">
      <c r="A1861">
        <v>22</v>
      </c>
      <c r="B1861" s="1" t="s">
        <v>2726</v>
      </c>
      <c r="C1861">
        <v>2204</v>
      </c>
      <c r="D1861" s="1" t="s">
        <v>19919</v>
      </c>
      <c r="E1861">
        <v>220402</v>
      </c>
      <c r="F1861" s="1" t="s">
        <v>20031</v>
      </c>
      <c r="G1861">
        <v>220402009</v>
      </c>
      <c r="H1861">
        <v>9</v>
      </c>
      <c r="I1861" s="1" t="s">
        <v>20072</v>
      </c>
      <c r="J1861" s="1" t="s">
        <v>20073</v>
      </c>
      <c r="K1861" s="1" t="s">
        <v>20074</v>
      </c>
      <c r="L1861" s="1" t="s">
        <v>20075</v>
      </c>
      <c r="M1861" s="1" t="s">
        <v>20076</v>
      </c>
      <c r="N1861" s="1">
        <f>+Categorias[[#This Row],[Id_producto]]</f>
        <v>220402</v>
      </c>
      <c r="O1861" s="1">
        <f>+Categorias[[#This Row],[Id_categoría]]</f>
        <v>220402009</v>
      </c>
    </row>
    <row r="1862" spans="1:15" hidden="1" x14ac:dyDescent="0.3">
      <c r="A1862">
        <v>22</v>
      </c>
      <c r="B1862" s="1" t="s">
        <v>2726</v>
      </c>
      <c r="C1862">
        <v>2204</v>
      </c>
      <c r="D1862" s="1" t="s">
        <v>19919</v>
      </c>
      <c r="E1862">
        <v>220402</v>
      </c>
      <c r="F1862" s="1" t="s">
        <v>20031</v>
      </c>
      <c r="G1862">
        <v>220402010</v>
      </c>
      <c r="H1862">
        <v>10</v>
      </c>
      <c r="I1862" s="1" t="s">
        <v>20077</v>
      </c>
      <c r="J1862" s="1" t="s">
        <v>20078</v>
      </c>
      <c r="K1862" s="1" t="s">
        <v>20079</v>
      </c>
      <c r="L1862" s="1" t="s">
        <v>20080</v>
      </c>
      <c r="M1862" s="1" t="s">
        <v>20081</v>
      </c>
      <c r="N1862" s="1">
        <f>+Categorias[[#This Row],[Id_producto]]</f>
        <v>220402</v>
      </c>
      <c r="O1862" s="1">
        <f>+Categorias[[#This Row],[Id_categoría]]</f>
        <v>220402010</v>
      </c>
    </row>
    <row r="1863" spans="1:15" hidden="1" x14ac:dyDescent="0.3">
      <c r="A1863">
        <v>22</v>
      </c>
      <c r="B1863" s="1" t="s">
        <v>2726</v>
      </c>
      <c r="C1863">
        <v>2204</v>
      </c>
      <c r="D1863" s="1" t="s">
        <v>19919</v>
      </c>
      <c r="E1863">
        <v>220402</v>
      </c>
      <c r="F1863" s="1" t="s">
        <v>20031</v>
      </c>
      <c r="G1863">
        <v>220402011</v>
      </c>
      <c r="H1863">
        <v>11</v>
      </c>
      <c r="I1863" s="1" t="s">
        <v>20082</v>
      </c>
      <c r="J1863" s="1" t="s">
        <v>20083</v>
      </c>
      <c r="K1863" s="1" t="s">
        <v>20084</v>
      </c>
      <c r="L1863" s="1" t="s">
        <v>20085</v>
      </c>
      <c r="M1863" s="1" t="s">
        <v>20086</v>
      </c>
      <c r="N1863" s="1">
        <f>+Categorias[[#This Row],[Id_producto]]</f>
        <v>220402</v>
      </c>
      <c r="O1863" s="1">
        <f>+Categorias[[#This Row],[Id_categoría]]</f>
        <v>220402011</v>
      </c>
    </row>
    <row r="1864" spans="1:15" hidden="1" x14ac:dyDescent="0.3">
      <c r="A1864">
        <v>22</v>
      </c>
      <c r="B1864" s="1" t="s">
        <v>2726</v>
      </c>
      <c r="C1864">
        <v>2204</v>
      </c>
      <c r="D1864" s="1" t="s">
        <v>19919</v>
      </c>
      <c r="E1864">
        <v>220402</v>
      </c>
      <c r="F1864" s="1" t="s">
        <v>20031</v>
      </c>
      <c r="G1864">
        <v>220402012</v>
      </c>
      <c r="H1864">
        <v>12</v>
      </c>
      <c r="I1864" s="1" t="s">
        <v>20087</v>
      </c>
      <c r="J1864" s="1" t="s">
        <v>20088</v>
      </c>
      <c r="K1864" s="1" t="s">
        <v>20089</v>
      </c>
      <c r="L1864" s="1" t="s">
        <v>20090</v>
      </c>
      <c r="M1864" s="1" t="s">
        <v>20091</v>
      </c>
      <c r="N1864" s="1">
        <f>+Categorias[[#This Row],[Id_producto]]</f>
        <v>220402</v>
      </c>
      <c r="O1864" s="1">
        <f>+Categorias[[#This Row],[Id_categoría]]</f>
        <v>220402012</v>
      </c>
    </row>
    <row r="1865" spans="1:15" hidden="1" x14ac:dyDescent="0.3">
      <c r="A1865">
        <v>22</v>
      </c>
      <c r="B1865" s="1" t="s">
        <v>2726</v>
      </c>
      <c r="C1865">
        <v>2204</v>
      </c>
      <c r="D1865" s="1" t="s">
        <v>19919</v>
      </c>
      <c r="E1865">
        <v>220402</v>
      </c>
      <c r="F1865" s="1" t="s">
        <v>20031</v>
      </c>
      <c r="G1865">
        <v>220402013</v>
      </c>
      <c r="H1865">
        <v>13</v>
      </c>
      <c r="I1865" s="1" t="s">
        <v>20092</v>
      </c>
      <c r="J1865" s="1" t="s">
        <v>20093</v>
      </c>
      <c r="K1865" s="1" t="s">
        <v>20094</v>
      </c>
      <c r="L1865" s="1" t="s">
        <v>20095</v>
      </c>
      <c r="M1865" s="1" t="s">
        <v>20096</v>
      </c>
      <c r="N1865" s="1">
        <f>+Categorias[[#This Row],[Id_producto]]</f>
        <v>220402</v>
      </c>
      <c r="O1865" s="1">
        <f>+Categorias[[#This Row],[Id_categoría]]</f>
        <v>220402013</v>
      </c>
    </row>
    <row r="1866" spans="1:15" hidden="1" x14ac:dyDescent="0.3">
      <c r="A1866">
        <v>22</v>
      </c>
      <c r="B1866" s="1" t="s">
        <v>2726</v>
      </c>
      <c r="C1866">
        <v>2204</v>
      </c>
      <c r="D1866" s="1" t="s">
        <v>19919</v>
      </c>
      <c r="E1866">
        <v>220402</v>
      </c>
      <c r="F1866" s="1" t="s">
        <v>20031</v>
      </c>
      <c r="G1866">
        <v>220402014</v>
      </c>
      <c r="H1866">
        <v>14</v>
      </c>
      <c r="I1866" s="1" t="s">
        <v>20097</v>
      </c>
      <c r="J1866" s="1" t="s">
        <v>20098</v>
      </c>
      <c r="K1866" s="1" t="s">
        <v>20099</v>
      </c>
      <c r="L1866" s="1" t="s">
        <v>20100</v>
      </c>
      <c r="M1866" s="1" t="s">
        <v>20101</v>
      </c>
      <c r="N1866" s="1">
        <f>+Categorias[[#This Row],[Id_producto]]</f>
        <v>220402</v>
      </c>
      <c r="O1866" s="1">
        <f>+Categorias[[#This Row],[Id_categoría]]</f>
        <v>220402014</v>
      </c>
    </row>
    <row r="1867" spans="1:15" hidden="1" x14ac:dyDescent="0.3">
      <c r="A1867">
        <v>22</v>
      </c>
      <c r="B1867" s="1" t="s">
        <v>2726</v>
      </c>
      <c r="C1867">
        <v>2204</v>
      </c>
      <c r="D1867" s="1" t="s">
        <v>19919</v>
      </c>
      <c r="E1867">
        <v>220402</v>
      </c>
      <c r="F1867" s="1" t="s">
        <v>20031</v>
      </c>
      <c r="G1867">
        <v>220402015</v>
      </c>
      <c r="H1867">
        <v>15</v>
      </c>
      <c r="I1867" s="1" t="s">
        <v>20102</v>
      </c>
      <c r="J1867" s="1" t="s">
        <v>20103</v>
      </c>
      <c r="K1867" s="1" t="s">
        <v>20104</v>
      </c>
      <c r="L1867" s="1" t="s">
        <v>20105</v>
      </c>
      <c r="M1867" s="1" t="s">
        <v>20106</v>
      </c>
      <c r="N1867" s="1">
        <f>+Categorias[[#This Row],[Id_producto]]</f>
        <v>220402</v>
      </c>
      <c r="O1867" s="1">
        <f>+Categorias[[#This Row],[Id_categoría]]</f>
        <v>220402015</v>
      </c>
    </row>
    <row r="1868" spans="1:15" hidden="1" x14ac:dyDescent="0.3">
      <c r="A1868">
        <v>22</v>
      </c>
      <c r="B1868" s="1" t="s">
        <v>2726</v>
      </c>
      <c r="C1868">
        <v>2204</v>
      </c>
      <c r="D1868" s="1" t="s">
        <v>19919</v>
      </c>
      <c r="E1868">
        <v>220402</v>
      </c>
      <c r="F1868" s="1" t="s">
        <v>20031</v>
      </c>
      <c r="G1868">
        <v>220402016</v>
      </c>
      <c r="H1868">
        <v>16</v>
      </c>
      <c r="I1868" s="1" t="s">
        <v>20107</v>
      </c>
      <c r="J1868" s="1" t="s">
        <v>20108</v>
      </c>
      <c r="K1868" s="1" t="s">
        <v>20109</v>
      </c>
      <c r="L1868" s="1" t="s">
        <v>20110</v>
      </c>
      <c r="M1868" s="1" t="s">
        <v>20111</v>
      </c>
      <c r="N1868" s="1">
        <f>+Categorias[[#This Row],[Id_producto]]</f>
        <v>220402</v>
      </c>
      <c r="O1868" s="1">
        <f>+Categorias[[#This Row],[Id_categoría]]</f>
        <v>220402016</v>
      </c>
    </row>
    <row r="1869" spans="1:15" hidden="1" x14ac:dyDescent="0.3">
      <c r="A1869">
        <v>22</v>
      </c>
      <c r="B1869" s="1" t="s">
        <v>2726</v>
      </c>
      <c r="C1869">
        <v>2204</v>
      </c>
      <c r="D1869" s="1" t="s">
        <v>19919</v>
      </c>
      <c r="E1869">
        <v>220402</v>
      </c>
      <c r="F1869" s="1" t="s">
        <v>20031</v>
      </c>
      <c r="G1869">
        <v>220402017</v>
      </c>
      <c r="H1869">
        <v>17</v>
      </c>
      <c r="I1869" s="1" t="s">
        <v>20112</v>
      </c>
      <c r="J1869" s="1" t="s">
        <v>20113</v>
      </c>
      <c r="K1869" s="1" t="s">
        <v>20114</v>
      </c>
      <c r="L1869" s="1" t="s">
        <v>20115</v>
      </c>
      <c r="M1869" s="1" t="s">
        <v>20116</v>
      </c>
      <c r="N1869" s="1">
        <f>+Categorias[[#This Row],[Id_producto]]</f>
        <v>220402</v>
      </c>
      <c r="O1869" s="1">
        <f>+Categorias[[#This Row],[Id_categoría]]</f>
        <v>220402017</v>
      </c>
    </row>
    <row r="1870" spans="1:15" hidden="1" x14ac:dyDescent="0.3">
      <c r="A1870">
        <v>22</v>
      </c>
      <c r="B1870" s="1" t="s">
        <v>2726</v>
      </c>
      <c r="C1870">
        <v>2204</v>
      </c>
      <c r="D1870" s="1" t="s">
        <v>19919</v>
      </c>
      <c r="E1870">
        <v>220402</v>
      </c>
      <c r="F1870" s="1" t="s">
        <v>20031</v>
      </c>
      <c r="G1870">
        <v>220402018</v>
      </c>
      <c r="H1870">
        <v>18</v>
      </c>
      <c r="I1870" s="1" t="s">
        <v>20117</v>
      </c>
      <c r="J1870" s="1" t="s">
        <v>20118</v>
      </c>
      <c r="K1870" s="1" t="s">
        <v>20119</v>
      </c>
      <c r="L1870" s="1" t="s">
        <v>20120</v>
      </c>
      <c r="M1870" s="1" t="s">
        <v>20121</v>
      </c>
      <c r="N1870" s="1">
        <f>+Categorias[[#This Row],[Id_producto]]</f>
        <v>220402</v>
      </c>
      <c r="O1870" s="1">
        <f>+Categorias[[#This Row],[Id_categoría]]</f>
        <v>220402018</v>
      </c>
    </row>
    <row r="1871" spans="1:15" hidden="1" x14ac:dyDescent="0.3">
      <c r="A1871">
        <v>22</v>
      </c>
      <c r="B1871" s="1" t="s">
        <v>2726</v>
      </c>
      <c r="C1871">
        <v>2204</v>
      </c>
      <c r="D1871" s="1" t="s">
        <v>19919</v>
      </c>
      <c r="E1871">
        <v>220402</v>
      </c>
      <c r="F1871" s="1" t="s">
        <v>20031</v>
      </c>
      <c r="G1871">
        <v>220402019</v>
      </c>
      <c r="H1871">
        <v>19</v>
      </c>
      <c r="I1871" s="1" t="s">
        <v>20122</v>
      </c>
      <c r="J1871" s="1" t="s">
        <v>20123</v>
      </c>
      <c r="K1871" s="1" t="s">
        <v>20124</v>
      </c>
      <c r="L1871" s="1" t="s">
        <v>20125</v>
      </c>
      <c r="M1871" s="1" t="s">
        <v>20126</v>
      </c>
      <c r="N1871" s="1">
        <f>+Categorias[[#This Row],[Id_producto]]</f>
        <v>220402</v>
      </c>
      <c r="O1871" s="1">
        <f>+Categorias[[#This Row],[Id_categoría]]</f>
        <v>220402019</v>
      </c>
    </row>
    <row r="1872" spans="1:15" hidden="1" x14ac:dyDescent="0.3">
      <c r="A1872">
        <v>22</v>
      </c>
      <c r="B1872" s="1" t="s">
        <v>2726</v>
      </c>
      <c r="C1872">
        <v>2204</v>
      </c>
      <c r="D1872" s="1" t="s">
        <v>19919</v>
      </c>
      <c r="E1872">
        <v>220402</v>
      </c>
      <c r="F1872" s="1" t="s">
        <v>20031</v>
      </c>
      <c r="G1872">
        <v>220402020</v>
      </c>
      <c r="H1872">
        <v>20</v>
      </c>
      <c r="I1872" s="1" t="s">
        <v>20127</v>
      </c>
      <c r="J1872" s="1" t="s">
        <v>20128</v>
      </c>
      <c r="K1872" s="1" t="s">
        <v>20129</v>
      </c>
      <c r="L1872" s="1" t="s">
        <v>20130</v>
      </c>
      <c r="M1872" s="1" t="s">
        <v>20131</v>
      </c>
      <c r="N1872" s="1">
        <f>+Categorias[[#This Row],[Id_producto]]</f>
        <v>220402</v>
      </c>
      <c r="O1872" s="1">
        <f>+Categorias[[#This Row],[Id_categoría]]</f>
        <v>220402020</v>
      </c>
    </row>
    <row r="1873" spans="1:15" hidden="1" x14ac:dyDescent="0.3">
      <c r="A1873">
        <v>22</v>
      </c>
      <c r="B1873" s="1" t="s">
        <v>2726</v>
      </c>
      <c r="C1873">
        <v>2204</v>
      </c>
      <c r="D1873" s="1" t="s">
        <v>19919</v>
      </c>
      <c r="E1873">
        <v>220402</v>
      </c>
      <c r="F1873" s="1" t="s">
        <v>20031</v>
      </c>
      <c r="G1873">
        <v>220402021</v>
      </c>
      <c r="H1873">
        <v>21</v>
      </c>
      <c r="I1873" s="1" t="s">
        <v>20132</v>
      </c>
      <c r="J1873" s="1" t="s">
        <v>20133</v>
      </c>
      <c r="K1873" s="1" t="s">
        <v>20134</v>
      </c>
      <c r="L1873" s="1" t="s">
        <v>20135</v>
      </c>
      <c r="M1873" s="1" t="s">
        <v>20136</v>
      </c>
      <c r="N1873" s="1">
        <f>+Categorias[[#This Row],[Id_producto]]</f>
        <v>220402</v>
      </c>
      <c r="O1873" s="1">
        <f>+Categorias[[#This Row],[Id_categoría]]</f>
        <v>220402021</v>
      </c>
    </row>
    <row r="1874" spans="1:15" hidden="1" x14ac:dyDescent="0.3">
      <c r="A1874">
        <v>22</v>
      </c>
      <c r="B1874" s="1" t="s">
        <v>2726</v>
      </c>
      <c r="C1874">
        <v>2204</v>
      </c>
      <c r="D1874" s="1" t="s">
        <v>19919</v>
      </c>
      <c r="E1874">
        <v>220403</v>
      </c>
      <c r="F1874" s="1" t="s">
        <v>20137</v>
      </c>
      <c r="G1874">
        <v>220403001</v>
      </c>
      <c r="H1874">
        <v>1</v>
      </c>
      <c r="I1874" s="1" t="s">
        <v>20138</v>
      </c>
      <c r="J1874" s="1" t="s">
        <v>20139</v>
      </c>
      <c r="K1874" s="1" t="s">
        <v>20140</v>
      </c>
      <c r="L1874" s="1" t="s">
        <v>20141</v>
      </c>
      <c r="M1874" s="1" t="s">
        <v>20142</v>
      </c>
      <c r="N1874" s="1">
        <f>+Categorias[[#This Row],[Id_producto]]</f>
        <v>220403</v>
      </c>
      <c r="O1874" s="1">
        <f>+Categorias[[#This Row],[Id_categoría]]</f>
        <v>220403001</v>
      </c>
    </row>
    <row r="1875" spans="1:15" hidden="1" x14ac:dyDescent="0.3">
      <c r="A1875">
        <v>22</v>
      </c>
      <c r="B1875" s="1" t="s">
        <v>2726</v>
      </c>
      <c r="C1875">
        <v>2204</v>
      </c>
      <c r="D1875" s="1" t="s">
        <v>19919</v>
      </c>
      <c r="E1875">
        <v>220403</v>
      </c>
      <c r="F1875" s="1" t="s">
        <v>20137</v>
      </c>
      <c r="G1875">
        <v>220403002</v>
      </c>
      <c r="H1875">
        <v>2</v>
      </c>
      <c r="I1875" s="1" t="s">
        <v>20143</v>
      </c>
      <c r="J1875" s="1" t="s">
        <v>20144</v>
      </c>
      <c r="K1875" s="1" t="s">
        <v>20145</v>
      </c>
      <c r="L1875" s="1" t="s">
        <v>20146</v>
      </c>
      <c r="M1875" s="1" t="s">
        <v>20147</v>
      </c>
      <c r="N1875" s="1">
        <f>+Categorias[[#This Row],[Id_producto]]</f>
        <v>220403</v>
      </c>
      <c r="O1875" s="1">
        <f>+Categorias[[#This Row],[Id_categoría]]</f>
        <v>220403002</v>
      </c>
    </row>
    <row r="1876" spans="1:15" hidden="1" x14ac:dyDescent="0.3">
      <c r="A1876">
        <v>22</v>
      </c>
      <c r="B1876" s="1" t="s">
        <v>2726</v>
      </c>
      <c r="C1876">
        <v>2204</v>
      </c>
      <c r="D1876" s="1" t="s">
        <v>19919</v>
      </c>
      <c r="E1876">
        <v>220403</v>
      </c>
      <c r="F1876" s="1" t="s">
        <v>20137</v>
      </c>
      <c r="G1876">
        <v>220403003</v>
      </c>
      <c r="H1876">
        <v>3</v>
      </c>
      <c r="I1876" s="1" t="s">
        <v>20148</v>
      </c>
      <c r="J1876" s="1" t="s">
        <v>20149</v>
      </c>
      <c r="K1876" s="1" t="s">
        <v>20150</v>
      </c>
      <c r="L1876" s="1" t="s">
        <v>20151</v>
      </c>
      <c r="M1876" s="1" t="s">
        <v>20152</v>
      </c>
      <c r="N1876" s="1">
        <f>+Categorias[[#This Row],[Id_producto]]</f>
        <v>220403</v>
      </c>
      <c r="O1876" s="1">
        <f>+Categorias[[#This Row],[Id_categoría]]</f>
        <v>220403003</v>
      </c>
    </row>
    <row r="1877" spans="1:15" hidden="1" x14ac:dyDescent="0.3">
      <c r="A1877">
        <v>22</v>
      </c>
      <c r="B1877" s="1" t="s">
        <v>2726</v>
      </c>
      <c r="C1877">
        <v>2204</v>
      </c>
      <c r="D1877" s="1" t="s">
        <v>19919</v>
      </c>
      <c r="E1877">
        <v>220403</v>
      </c>
      <c r="F1877" s="1" t="s">
        <v>20137</v>
      </c>
      <c r="G1877">
        <v>220403004</v>
      </c>
      <c r="H1877">
        <v>4</v>
      </c>
      <c r="I1877" s="1" t="s">
        <v>20153</v>
      </c>
      <c r="J1877" s="1" t="s">
        <v>20154</v>
      </c>
      <c r="K1877" s="1" t="s">
        <v>20155</v>
      </c>
      <c r="L1877" s="1" t="s">
        <v>20156</v>
      </c>
      <c r="M1877" s="1" t="s">
        <v>20157</v>
      </c>
      <c r="N1877" s="1">
        <f>+Categorias[[#This Row],[Id_producto]]</f>
        <v>220403</v>
      </c>
      <c r="O1877" s="1">
        <f>+Categorias[[#This Row],[Id_categoría]]</f>
        <v>220403004</v>
      </c>
    </row>
    <row r="1878" spans="1:15" hidden="1" x14ac:dyDescent="0.3">
      <c r="A1878">
        <v>22</v>
      </c>
      <c r="B1878" s="1" t="s">
        <v>2726</v>
      </c>
      <c r="C1878">
        <v>2204</v>
      </c>
      <c r="D1878" s="1" t="s">
        <v>19919</v>
      </c>
      <c r="E1878">
        <v>220403</v>
      </c>
      <c r="F1878" s="1" t="s">
        <v>20137</v>
      </c>
      <c r="G1878">
        <v>220403005</v>
      </c>
      <c r="H1878">
        <v>5</v>
      </c>
      <c r="I1878" s="1" t="s">
        <v>20158</v>
      </c>
      <c r="J1878" s="1" t="s">
        <v>20159</v>
      </c>
      <c r="K1878" s="1" t="s">
        <v>20160</v>
      </c>
      <c r="L1878" s="1" t="s">
        <v>20161</v>
      </c>
      <c r="M1878" s="1" t="s">
        <v>20162</v>
      </c>
      <c r="N1878" s="1">
        <f>+Categorias[[#This Row],[Id_producto]]</f>
        <v>220403</v>
      </c>
      <c r="O1878" s="1">
        <f>+Categorias[[#This Row],[Id_categoría]]</f>
        <v>220403005</v>
      </c>
    </row>
    <row r="1879" spans="1:15" hidden="1" x14ac:dyDescent="0.3">
      <c r="A1879">
        <v>22</v>
      </c>
      <c r="B1879" s="1" t="s">
        <v>2726</v>
      </c>
      <c r="C1879">
        <v>2204</v>
      </c>
      <c r="D1879" s="1" t="s">
        <v>19919</v>
      </c>
      <c r="E1879">
        <v>220403</v>
      </c>
      <c r="F1879" s="1" t="s">
        <v>20137</v>
      </c>
      <c r="G1879">
        <v>220403006</v>
      </c>
      <c r="H1879">
        <v>6</v>
      </c>
      <c r="I1879" s="1" t="s">
        <v>20163</v>
      </c>
      <c r="J1879" s="1" t="s">
        <v>20164</v>
      </c>
      <c r="K1879" s="1" t="s">
        <v>20165</v>
      </c>
      <c r="L1879" s="1" t="s">
        <v>20166</v>
      </c>
      <c r="M1879" s="1" t="s">
        <v>20167</v>
      </c>
      <c r="N1879" s="1">
        <f>+Categorias[[#This Row],[Id_producto]]</f>
        <v>220403</v>
      </c>
      <c r="O1879" s="1">
        <f>+Categorias[[#This Row],[Id_categoría]]</f>
        <v>220403006</v>
      </c>
    </row>
    <row r="1880" spans="1:15" hidden="1" x14ac:dyDescent="0.3">
      <c r="A1880">
        <v>22</v>
      </c>
      <c r="B1880" s="1" t="s">
        <v>2726</v>
      </c>
      <c r="C1880">
        <v>2204</v>
      </c>
      <c r="D1880" s="1" t="s">
        <v>19919</v>
      </c>
      <c r="E1880">
        <v>220403</v>
      </c>
      <c r="F1880" s="1" t="s">
        <v>20137</v>
      </c>
      <c r="G1880">
        <v>220403007</v>
      </c>
      <c r="H1880">
        <v>7</v>
      </c>
      <c r="I1880" s="1" t="s">
        <v>20168</v>
      </c>
      <c r="J1880" s="1" t="s">
        <v>20169</v>
      </c>
      <c r="K1880" s="1" t="s">
        <v>20170</v>
      </c>
      <c r="L1880" s="1" t="s">
        <v>20171</v>
      </c>
      <c r="M1880" s="1" t="s">
        <v>20172</v>
      </c>
      <c r="N1880" s="1">
        <f>+Categorias[[#This Row],[Id_producto]]</f>
        <v>220403</v>
      </c>
      <c r="O1880" s="1">
        <f>+Categorias[[#This Row],[Id_categoría]]</f>
        <v>220403007</v>
      </c>
    </row>
    <row r="1881" spans="1:15" hidden="1" x14ac:dyDescent="0.3">
      <c r="A1881">
        <v>22</v>
      </c>
      <c r="B1881" s="1" t="s">
        <v>2726</v>
      </c>
      <c r="C1881">
        <v>2204</v>
      </c>
      <c r="D1881" s="1" t="s">
        <v>19919</v>
      </c>
      <c r="E1881">
        <v>220403</v>
      </c>
      <c r="F1881" s="1" t="s">
        <v>20137</v>
      </c>
      <c r="G1881">
        <v>220403008</v>
      </c>
      <c r="H1881">
        <v>8</v>
      </c>
      <c r="I1881" s="1" t="s">
        <v>20173</v>
      </c>
      <c r="J1881" s="1" t="s">
        <v>20174</v>
      </c>
      <c r="K1881" s="1" t="s">
        <v>20175</v>
      </c>
      <c r="L1881" s="1" t="s">
        <v>20176</v>
      </c>
      <c r="M1881" s="1" t="s">
        <v>20177</v>
      </c>
      <c r="N1881" s="1">
        <f>+Categorias[[#This Row],[Id_producto]]</f>
        <v>220403</v>
      </c>
      <c r="O1881" s="1">
        <f>+Categorias[[#This Row],[Id_categoría]]</f>
        <v>220403008</v>
      </c>
    </row>
    <row r="1882" spans="1:15" hidden="1" x14ac:dyDescent="0.3">
      <c r="A1882">
        <v>22</v>
      </c>
      <c r="B1882" s="1" t="s">
        <v>2726</v>
      </c>
      <c r="C1882">
        <v>2204</v>
      </c>
      <c r="D1882" s="1" t="s">
        <v>19919</v>
      </c>
      <c r="E1882">
        <v>220403</v>
      </c>
      <c r="F1882" s="1" t="s">
        <v>20137</v>
      </c>
      <c r="G1882">
        <v>220403009</v>
      </c>
      <c r="H1882">
        <v>9</v>
      </c>
      <c r="I1882" s="1" t="s">
        <v>20178</v>
      </c>
      <c r="J1882" s="1" t="s">
        <v>20179</v>
      </c>
      <c r="K1882" s="1" t="s">
        <v>20180</v>
      </c>
      <c r="L1882" s="1" t="s">
        <v>20181</v>
      </c>
      <c r="M1882" s="1" t="s">
        <v>20182</v>
      </c>
      <c r="N1882" s="1">
        <f>+Categorias[[#This Row],[Id_producto]]</f>
        <v>220403</v>
      </c>
      <c r="O1882" s="1">
        <f>+Categorias[[#This Row],[Id_categoría]]</f>
        <v>220403009</v>
      </c>
    </row>
    <row r="1883" spans="1:15" hidden="1" x14ac:dyDescent="0.3">
      <c r="A1883">
        <v>22</v>
      </c>
      <c r="B1883" s="1" t="s">
        <v>2726</v>
      </c>
      <c r="C1883">
        <v>2204</v>
      </c>
      <c r="D1883" s="1" t="s">
        <v>19919</v>
      </c>
      <c r="E1883">
        <v>220403</v>
      </c>
      <c r="F1883" s="1" t="s">
        <v>20137</v>
      </c>
      <c r="G1883">
        <v>220403010</v>
      </c>
      <c r="H1883">
        <v>10</v>
      </c>
      <c r="I1883" s="1" t="s">
        <v>20183</v>
      </c>
      <c r="J1883" s="1" t="s">
        <v>20184</v>
      </c>
      <c r="K1883" s="1" t="s">
        <v>20185</v>
      </c>
      <c r="L1883" s="1" t="s">
        <v>20186</v>
      </c>
      <c r="M1883" s="1" t="s">
        <v>20187</v>
      </c>
      <c r="N1883" s="1">
        <f>+Categorias[[#This Row],[Id_producto]]</f>
        <v>220403</v>
      </c>
      <c r="O1883" s="1">
        <f>+Categorias[[#This Row],[Id_categoría]]</f>
        <v>220403010</v>
      </c>
    </row>
    <row r="1884" spans="1:15" hidden="1" x14ac:dyDescent="0.3">
      <c r="A1884">
        <v>22</v>
      </c>
      <c r="B1884" s="1" t="s">
        <v>2726</v>
      </c>
      <c r="C1884">
        <v>2204</v>
      </c>
      <c r="D1884" s="1" t="s">
        <v>19919</v>
      </c>
      <c r="E1884">
        <v>220403</v>
      </c>
      <c r="F1884" s="1" t="s">
        <v>20137</v>
      </c>
      <c r="G1884">
        <v>220403011</v>
      </c>
      <c r="H1884">
        <v>11</v>
      </c>
      <c r="I1884" s="1" t="s">
        <v>20188</v>
      </c>
      <c r="J1884" s="1" t="s">
        <v>20189</v>
      </c>
      <c r="K1884" s="1" t="s">
        <v>20190</v>
      </c>
      <c r="L1884" s="1" t="s">
        <v>20191</v>
      </c>
      <c r="M1884" s="1" t="s">
        <v>20192</v>
      </c>
      <c r="N1884" s="1">
        <f>+Categorias[[#This Row],[Id_producto]]</f>
        <v>220403</v>
      </c>
      <c r="O1884" s="1">
        <f>+Categorias[[#This Row],[Id_categoría]]</f>
        <v>220403011</v>
      </c>
    </row>
    <row r="1885" spans="1:15" hidden="1" x14ac:dyDescent="0.3">
      <c r="A1885">
        <v>22</v>
      </c>
      <c r="B1885" s="1" t="s">
        <v>2726</v>
      </c>
      <c r="C1885">
        <v>2204</v>
      </c>
      <c r="D1885" s="1" t="s">
        <v>19919</v>
      </c>
      <c r="E1885">
        <v>220404</v>
      </c>
      <c r="F1885" s="1" t="s">
        <v>20193</v>
      </c>
      <c r="G1885">
        <v>220404001</v>
      </c>
      <c r="H1885">
        <v>1</v>
      </c>
      <c r="I1885" s="1" t="s">
        <v>20194</v>
      </c>
      <c r="J1885" s="1" t="s">
        <v>20195</v>
      </c>
      <c r="K1885" s="1" t="s">
        <v>20196</v>
      </c>
      <c r="L1885" s="1" t="s">
        <v>20197</v>
      </c>
      <c r="M1885" s="1" t="s">
        <v>20198</v>
      </c>
      <c r="N1885" s="1">
        <f>+Categorias[[#This Row],[Id_producto]]</f>
        <v>220404</v>
      </c>
      <c r="O1885" s="1">
        <f>+Categorias[[#This Row],[Id_categoría]]</f>
        <v>220404001</v>
      </c>
    </row>
    <row r="1886" spans="1:15" hidden="1" x14ac:dyDescent="0.3">
      <c r="A1886">
        <v>22</v>
      </c>
      <c r="B1886" s="1" t="s">
        <v>2726</v>
      </c>
      <c r="C1886">
        <v>2204</v>
      </c>
      <c r="D1886" s="1" t="s">
        <v>19919</v>
      </c>
      <c r="E1886">
        <v>220404</v>
      </c>
      <c r="F1886" s="1" t="s">
        <v>20193</v>
      </c>
      <c r="G1886">
        <v>220404002</v>
      </c>
      <c r="H1886">
        <v>2</v>
      </c>
      <c r="I1886" s="1" t="s">
        <v>20199</v>
      </c>
      <c r="J1886" s="1" t="s">
        <v>20200</v>
      </c>
      <c r="K1886" s="1" t="s">
        <v>20201</v>
      </c>
      <c r="L1886" s="1" t="s">
        <v>20202</v>
      </c>
      <c r="M1886" s="1" t="s">
        <v>20203</v>
      </c>
      <c r="N1886" s="1">
        <f>+Categorias[[#This Row],[Id_producto]]</f>
        <v>220404</v>
      </c>
      <c r="O1886" s="1">
        <f>+Categorias[[#This Row],[Id_categoría]]</f>
        <v>220404002</v>
      </c>
    </row>
    <row r="1887" spans="1:15" hidden="1" x14ac:dyDescent="0.3">
      <c r="A1887">
        <v>22</v>
      </c>
      <c r="B1887" s="1" t="s">
        <v>2726</v>
      </c>
      <c r="C1887">
        <v>2204</v>
      </c>
      <c r="D1887" s="1" t="s">
        <v>19919</v>
      </c>
      <c r="E1887">
        <v>220404</v>
      </c>
      <c r="F1887" s="1" t="s">
        <v>20193</v>
      </c>
      <c r="G1887">
        <v>220404003</v>
      </c>
      <c r="H1887">
        <v>3</v>
      </c>
      <c r="I1887" s="1" t="s">
        <v>20204</v>
      </c>
      <c r="J1887" s="1" t="s">
        <v>20205</v>
      </c>
      <c r="K1887" s="1" t="s">
        <v>20206</v>
      </c>
      <c r="L1887" s="1" t="s">
        <v>20207</v>
      </c>
      <c r="M1887" s="1" t="s">
        <v>20208</v>
      </c>
      <c r="N1887" s="1">
        <f>+Categorias[[#This Row],[Id_producto]]</f>
        <v>220404</v>
      </c>
      <c r="O1887" s="1">
        <f>+Categorias[[#This Row],[Id_categoría]]</f>
        <v>220404003</v>
      </c>
    </row>
    <row r="1888" spans="1:15" hidden="1" x14ac:dyDescent="0.3">
      <c r="A1888">
        <v>22</v>
      </c>
      <c r="B1888" s="1" t="s">
        <v>2726</v>
      </c>
      <c r="C1888">
        <v>2204</v>
      </c>
      <c r="D1888" s="1" t="s">
        <v>19919</v>
      </c>
      <c r="E1888">
        <v>220404</v>
      </c>
      <c r="F1888" s="1" t="s">
        <v>20193</v>
      </c>
      <c r="G1888">
        <v>220404004</v>
      </c>
      <c r="H1888">
        <v>4</v>
      </c>
      <c r="I1888" s="1" t="s">
        <v>20209</v>
      </c>
      <c r="J1888" s="1" t="s">
        <v>20210</v>
      </c>
      <c r="K1888" s="1" t="s">
        <v>20211</v>
      </c>
      <c r="L1888" s="1" t="s">
        <v>20212</v>
      </c>
      <c r="M1888" s="1" t="s">
        <v>20213</v>
      </c>
      <c r="N1888" s="1">
        <f>+Categorias[[#This Row],[Id_producto]]</f>
        <v>220404</v>
      </c>
      <c r="O1888" s="1">
        <f>+Categorias[[#This Row],[Id_categoría]]</f>
        <v>220404004</v>
      </c>
    </row>
    <row r="1889" spans="1:15" hidden="1" x14ac:dyDescent="0.3">
      <c r="A1889">
        <v>22</v>
      </c>
      <c r="B1889" s="1" t="s">
        <v>2726</v>
      </c>
      <c r="C1889">
        <v>2204</v>
      </c>
      <c r="D1889" s="1" t="s">
        <v>19919</v>
      </c>
      <c r="E1889">
        <v>220404</v>
      </c>
      <c r="F1889" s="1" t="s">
        <v>20193</v>
      </c>
      <c r="G1889">
        <v>220404005</v>
      </c>
      <c r="H1889">
        <v>5</v>
      </c>
      <c r="I1889" s="1" t="s">
        <v>13642</v>
      </c>
      <c r="J1889" s="1" t="s">
        <v>20214</v>
      </c>
      <c r="K1889" s="1" t="s">
        <v>20215</v>
      </c>
      <c r="L1889" s="1" t="s">
        <v>20216</v>
      </c>
      <c r="M1889" s="1" t="s">
        <v>20217</v>
      </c>
      <c r="N1889" s="1">
        <f>+Categorias[[#This Row],[Id_producto]]</f>
        <v>220404</v>
      </c>
      <c r="O1889" s="1">
        <f>+Categorias[[#This Row],[Id_categoría]]</f>
        <v>220404005</v>
      </c>
    </row>
    <row r="1890" spans="1:15" hidden="1" x14ac:dyDescent="0.3">
      <c r="A1890">
        <v>22</v>
      </c>
      <c r="B1890" s="1" t="s">
        <v>2726</v>
      </c>
      <c r="C1890">
        <v>2204</v>
      </c>
      <c r="D1890" s="1" t="s">
        <v>19919</v>
      </c>
      <c r="E1890">
        <v>220405</v>
      </c>
      <c r="F1890" s="1" t="s">
        <v>20218</v>
      </c>
      <c r="G1890">
        <v>220405001</v>
      </c>
      <c r="H1890">
        <v>1</v>
      </c>
      <c r="I1890" s="1" t="s">
        <v>20219</v>
      </c>
      <c r="J1890" s="1" t="s">
        <v>20220</v>
      </c>
      <c r="K1890" s="1" t="s">
        <v>20221</v>
      </c>
      <c r="L1890" s="1" t="s">
        <v>20222</v>
      </c>
      <c r="M1890" s="1" t="s">
        <v>20223</v>
      </c>
      <c r="N1890" s="1">
        <f>+Categorias[[#This Row],[Id_producto]]</f>
        <v>220405</v>
      </c>
      <c r="O1890" s="1">
        <f>+Categorias[[#This Row],[Id_categoría]]</f>
        <v>220405001</v>
      </c>
    </row>
    <row r="1891" spans="1:15" hidden="1" x14ac:dyDescent="0.3">
      <c r="A1891">
        <v>22</v>
      </c>
      <c r="B1891" s="1" t="s">
        <v>2726</v>
      </c>
      <c r="C1891">
        <v>2204</v>
      </c>
      <c r="D1891" s="1" t="s">
        <v>19919</v>
      </c>
      <c r="E1891">
        <v>220405</v>
      </c>
      <c r="F1891" s="1" t="s">
        <v>20218</v>
      </c>
      <c r="G1891">
        <v>220405002</v>
      </c>
      <c r="H1891">
        <v>2</v>
      </c>
      <c r="I1891" s="1" t="s">
        <v>20224</v>
      </c>
      <c r="J1891" s="1" t="s">
        <v>20225</v>
      </c>
      <c r="K1891" s="1" t="s">
        <v>20226</v>
      </c>
      <c r="L1891" s="1" t="s">
        <v>20227</v>
      </c>
      <c r="M1891" s="1" t="s">
        <v>20228</v>
      </c>
      <c r="N1891" s="1">
        <f>+Categorias[[#This Row],[Id_producto]]</f>
        <v>220405</v>
      </c>
      <c r="O1891" s="1">
        <f>+Categorias[[#This Row],[Id_categoría]]</f>
        <v>220405002</v>
      </c>
    </row>
    <row r="1892" spans="1:15" hidden="1" x14ac:dyDescent="0.3">
      <c r="A1892">
        <v>22</v>
      </c>
      <c r="B1892" s="1" t="s">
        <v>2726</v>
      </c>
      <c r="C1892">
        <v>2204</v>
      </c>
      <c r="D1892" s="1" t="s">
        <v>19919</v>
      </c>
      <c r="E1892">
        <v>220405</v>
      </c>
      <c r="F1892" s="1" t="s">
        <v>20218</v>
      </c>
      <c r="G1892">
        <v>220405003</v>
      </c>
      <c r="H1892">
        <v>3</v>
      </c>
      <c r="I1892" s="1" t="s">
        <v>20229</v>
      </c>
      <c r="J1892" s="1" t="s">
        <v>20230</v>
      </c>
      <c r="K1892" s="1" t="s">
        <v>20231</v>
      </c>
      <c r="L1892" s="1" t="s">
        <v>20232</v>
      </c>
      <c r="M1892" s="1" t="s">
        <v>20233</v>
      </c>
      <c r="N1892" s="1">
        <f>+Categorias[[#This Row],[Id_producto]]</f>
        <v>220405</v>
      </c>
      <c r="O1892" s="1">
        <f>+Categorias[[#This Row],[Id_categoría]]</f>
        <v>220405003</v>
      </c>
    </row>
    <row r="1893" spans="1:15" hidden="1" x14ac:dyDescent="0.3">
      <c r="A1893">
        <v>22</v>
      </c>
      <c r="B1893" s="1" t="s">
        <v>2726</v>
      </c>
      <c r="C1893">
        <v>2204</v>
      </c>
      <c r="D1893" s="1" t="s">
        <v>19919</v>
      </c>
      <c r="E1893">
        <v>220405</v>
      </c>
      <c r="F1893" s="1" t="s">
        <v>20218</v>
      </c>
      <c r="G1893">
        <v>220405004</v>
      </c>
      <c r="H1893">
        <v>4</v>
      </c>
      <c r="I1893" s="1" t="s">
        <v>20234</v>
      </c>
      <c r="J1893" s="1" t="s">
        <v>20235</v>
      </c>
      <c r="K1893" s="1" t="s">
        <v>20236</v>
      </c>
      <c r="L1893" s="1" t="s">
        <v>20237</v>
      </c>
      <c r="M1893" s="1" t="s">
        <v>20238</v>
      </c>
      <c r="N1893" s="1">
        <f>+Categorias[[#This Row],[Id_producto]]</f>
        <v>220405</v>
      </c>
      <c r="O1893" s="1">
        <f>+Categorias[[#This Row],[Id_categoría]]</f>
        <v>220405004</v>
      </c>
    </row>
    <row r="1894" spans="1:15" hidden="1" x14ac:dyDescent="0.3">
      <c r="A1894">
        <v>22</v>
      </c>
      <c r="B1894" s="1" t="s">
        <v>2726</v>
      </c>
      <c r="C1894">
        <v>2204</v>
      </c>
      <c r="D1894" s="1" t="s">
        <v>19919</v>
      </c>
      <c r="E1894">
        <v>220405</v>
      </c>
      <c r="F1894" s="1" t="s">
        <v>20218</v>
      </c>
      <c r="G1894">
        <v>220405005</v>
      </c>
      <c r="H1894">
        <v>5</v>
      </c>
      <c r="I1894" s="1" t="s">
        <v>20239</v>
      </c>
      <c r="J1894" s="1" t="s">
        <v>20240</v>
      </c>
      <c r="K1894" s="1" t="s">
        <v>20241</v>
      </c>
      <c r="L1894" s="1" t="s">
        <v>20242</v>
      </c>
      <c r="M1894" s="1" t="s">
        <v>20243</v>
      </c>
      <c r="N1894" s="1">
        <f>+Categorias[[#This Row],[Id_producto]]</f>
        <v>220405</v>
      </c>
      <c r="O1894" s="1">
        <f>+Categorias[[#This Row],[Id_categoría]]</f>
        <v>220405005</v>
      </c>
    </row>
    <row r="1895" spans="1:15" hidden="1" x14ac:dyDescent="0.3">
      <c r="A1895">
        <v>22</v>
      </c>
      <c r="B1895" s="1" t="s">
        <v>2726</v>
      </c>
      <c r="C1895">
        <v>2204</v>
      </c>
      <c r="D1895" s="1" t="s">
        <v>19919</v>
      </c>
      <c r="E1895">
        <v>220405</v>
      </c>
      <c r="F1895" s="1" t="s">
        <v>20218</v>
      </c>
      <c r="G1895">
        <v>220405006</v>
      </c>
      <c r="H1895">
        <v>6</v>
      </c>
      <c r="I1895" s="1" t="s">
        <v>20244</v>
      </c>
      <c r="J1895" s="1" t="s">
        <v>20245</v>
      </c>
      <c r="K1895" s="1" t="s">
        <v>20246</v>
      </c>
      <c r="L1895" s="1" t="s">
        <v>20247</v>
      </c>
      <c r="M1895" s="1" t="s">
        <v>20248</v>
      </c>
      <c r="N1895" s="1">
        <f>+Categorias[[#This Row],[Id_producto]]</f>
        <v>220405</v>
      </c>
      <c r="O1895" s="1">
        <f>+Categorias[[#This Row],[Id_categoría]]</f>
        <v>220405006</v>
      </c>
    </row>
    <row r="1896" spans="1:15" hidden="1" x14ac:dyDescent="0.3">
      <c r="A1896">
        <v>22</v>
      </c>
      <c r="B1896" s="1" t="s">
        <v>2726</v>
      </c>
      <c r="C1896">
        <v>2204</v>
      </c>
      <c r="D1896" s="1" t="s">
        <v>19919</v>
      </c>
      <c r="E1896">
        <v>220405</v>
      </c>
      <c r="F1896" s="1" t="s">
        <v>20218</v>
      </c>
      <c r="G1896">
        <v>220405007</v>
      </c>
      <c r="H1896">
        <v>7</v>
      </c>
      <c r="I1896" s="1" t="s">
        <v>20249</v>
      </c>
      <c r="J1896" s="1" t="s">
        <v>20250</v>
      </c>
      <c r="K1896" s="1" t="s">
        <v>20251</v>
      </c>
      <c r="L1896" s="1" t="s">
        <v>20252</v>
      </c>
      <c r="M1896" s="1" t="s">
        <v>20253</v>
      </c>
      <c r="N1896" s="1">
        <f>+Categorias[[#This Row],[Id_producto]]</f>
        <v>220405</v>
      </c>
      <c r="O1896" s="1">
        <f>+Categorias[[#This Row],[Id_categoría]]</f>
        <v>220405007</v>
      </c>
    </row>
    <row r="1897" spans="1:15" hidden="1" x14ac:dyDescent="0.3">
      <c r="A1897">
        <v>22</v>
      </c>
      <c r="B1897" s="1" t="s">
        <v>2726</v>
      </c>
      <c r="C1897">
        <v>2204</v>
      </c>
      <c r="D1897" s="1" t="s">
        <v>19919</v>
      </c>
      <c r="E1897">
        <v>220405</v>
      </c>
      <c r="F1897" s="1" t="s">
        <v>20218</v>
      </c>
      <c r="G1897">
        <v>220405008</v>
      </c>
      <c r="H1897">
        <v>8</v>
      </c>
      <c r="I1897" s="1" t="s">
        <v>20254</v>
      </c>
      <c r="J1897" s="1" t="s">
        <v>20255</v>
      </c>
      <c r="K1897" s="1" t="s">
        <v>20256</v>
      </c>
      <c r="L1897" s="1" t="s">
        <v>20257</v>
      </c>
      <c r="M1897" s="1" t="s">
        <v>20258</v>
      </c>
      <c r="N1897" s="1">
        <f>+Categorias[[#This Row],[Id_producto]]</f>
        <v>220405</v>
      </c>
      <c r="O1897" s="1">
        <f>+Categorias[[#This Row],[Id_categoría]]</f>
        <v>220405008</v>
      </c>
    </row>
    <row r="1898" spans="1:15" hidden="1" x14ac:dyDescent="0.3">
      <c r="A1898">
        <v>22</v>
      </c>
      <c r="B1898" s="1" t="s">
        <v>2726</v>
      </c>
      <c r="C1898">
        <v>2204</v>
      </c>
      <c r="D1898" s="1" t="s">
        <v>19919</v>
      </c>
      <c r="E1898">
        <v>220405</v>
      </c>
      <c r="F1898" s="1" t="s">
        <v>20218</v>
      </c>
      <c r="G1898">
        <v>220405009</v>
      </c>
      <c r="H1898">
        <v>9</v>
      </c>
      <c r="I1898" s="1" t="s">
        <v>20259</v>
      </c>
      <c r="J1898" s="1" t="s">
        <v>20260</v>
      </c>
      <c r="K1898" s="1" t="s">
        <v>20261</v>
      </c>
      <c r="L1898" s="1" t="s">
        <v>20262</v>
      </c>
      <c r="M1898" s="1" t="s">
        <v>20263</v>
      </c>
      <c r="N1898" s="1">
        <f>+Categorias[[#This Row],[Id_producto]]</f>
        <v>220405</v>
      </c>
      <c r="O1898" s="1">
        <f>+Categorias[[#This Row],[Id_categoría]]</f>
        <v>220405009</v>
      </c>
    </row>
    <row r="1899" spans="1:15" hidden="1" x14ac:dyDescent="0.3">
      <c r="A1899">
        <v>22</v>
      </c>
      <c r="B1899" s="1" t="s">
        <v>2726</v>
      </c>
      <c r="C1899">
        <v>2204</v>
      </c>
      <c r="D1899" s="1" t="s">
        <v>19919</v>
      </c>
      <c r="E1899">
        <v>220405</v>
      </c>
      <c r="F1899" s="1" t="s">
        <v>20218</v>
      </c>
      <c r="G1899">
        <v>220405010</v>
      </c>
      <c r="H1899">
        <v>10</v>
      </c>
      <c r="I1899" s="1" t="s">
        <v>20264</v>
      </c>
      <c r="J1899" s="1" t="s">
        <v>20265</v>
      </c>
      <c r="K1899" s="1" t="s">
        <v>20266</v>
      </c>
      <c r="L1899" s="1" t="s">
        <v>20267</v>
      </c>
      <c r="M1899" s="1" t="s">
        <v>20268</v>
      </c>
      <c r="N1899" s="1">
        <f>+Categorias[[#This Row],[Id_producto]]</f>
        <v>220405</v>
      </c>
      <c r="O1899" s="1">
        <f>+Categorias[[#This Row],[Id_categoría]]</f>
        <v>220405010</v>
      </c>
    </row>
    <row r="1900" spans="1:15" hidden="1" x14ac:dyDescent="0.3">
      <c r="A1900">
        <v>22</v>
      </c>
      <c r="B1900" s="1" t="s">
        <v>2726</v>
      </c>
      <c r="C1900">
        <v>2204</v>
      </c>
      <c r="D1900" s="1" t="s">
        <v>19919</v>
      </c>
      <c r="E1900">
        <v>220405</v>
      </c>
      <c r="F1900" s="1" t="s">
        <v>20218</v>
      </c>
      <c r="G1900">
        <v>220405011</v>
      </c>
      <c r="H1900">
        <v>11</v>
      </c>
      <c r="I1900" s="1" t="s">
        <v>20269</v>
      </c>
      <c r="J1900" s="1" t="s">
        <v>20270</v>
      </c>
      <c r="K1900" s="1" t="s">
        <v>20271</v>
      </c>
      <c r="L1900" s="1" t="s">
        <v>20272</v>
      </c>
      <c r="M1900" s="1" t="s">
        <v>20273</v>
      </c>
      <c r="N1900" s="1">
        <f>+Categorias[[#This Row],[Id_producto]]</f>
        <v>220405</v>
      </c>
      <c r="O1900" s="1">
        <f>+Categorias[[#This Row],[Id_categoría]]</f>
        <v>220405011</v>
      </c>
    </row>
    <row r="1901" spans="1:15" hidden="1" x14ac:dyDescent="0.3">
      <c r="A1901">
        <v>22</v>
      </c>
      <c r="B1901" s="1" t="s">
        <v>2726</v>
      </c>
      <c r="C1901">
        <v>2204</v>
      </c>
      <c r="D1901" s="1" t="s">
        <v>19919</v>
      </c>
      <c r="E1901">
        <v>220405</v>
      </c>
      <c r="F1901" s="1" t="s">
        <v>20218</v>
      </c>
      <c r="G1901">
        <v>220405012</v>
      </c>
      <c r="H1901">
        <v>12</v>
      </c>
      <c r="I1901" s="1" t="s">
        <v>20274</v>
      </c>
      <c r="J1901" s="1" t="s">
        <v>20275</v>
      </c>
      <c r="K1901" s="1" t="s">
        <v>20276</v>
      </c>
      <c r="L1901" s="1" t="s">
        <v>20277</v>
      </c>
      <c r="M1901" s="1" t="s">
        <v>20278</v>
      </c>
      <c r="N1901" s="1">
        <f>+Categorias[[#This Row],[Id_producto]]</f>
        <v>220405</v>
      </c>
      <c r="O1901" s="1">
        <f>+Categorias[[#This Row],[Id_categoría]]</f>
        <v>220405012</v>
      </c>
    </row>
    <row r="1902" spans="1:15" hidden="1" x14ac:dyDescent="0.3">
      <c r="A1902">
        <v>22</v>
      </c>
      <c r="B1902" s="1" t="s">
        <v>2726</v>
      </c>
      <c r="C1902">
        <v>2204</v>
      </c>
      <c r="D1902" s="1" t="s">
        <v>19919</v>
      </c>
      <c r="E1902">
        <v>220405</v>
      </c>
      <c r="F1902" s="1" t="s">
        <v>20218</v>
      </c>
      <c r="G1902">
        <v>220405013</v>
      </c>
      <c r="H1902">
        <v>13</v>
      </c>
      <c r="I1902" s="1" t="s">
        <v>20279</v>
      </c>
      <c r="J1902" s="1" t="s">
        <v>20280</v>
      </c>
      <c r="K1902" s="1" t="s">
        <v>20281</v>
      </c>
      <c r="L1902" s="1" t="s">
        <v>20282</v>
      </c>
      <c r="M1902" s="1" t="s">
        <v>20283</v>
      </c>
      <c r="N1902" s="1">
        <f>+Categorias[[#This Row],[Id_producto]]</f>
        <v>220405</v>
      </c>
      <c r="O1902" s="1">
        <f>+Categorias[[#This Row],[Id_categoría]]</f>
        <v>220405013</v>
      </c>
    </row>
    <row r="1903" spans="1:15" hidden="1" x14ac:dyDescent="0.3">
      <c r="A1903">
        <v>22</v>
      </c>
      <c r="B1903" s="1" t="s">
        <v>2726</v>
      </c>
      <c r="C1903">
        <v>2204</v>
      </c>
      <c r="D1903" s="1" t="s">
        <v>19919</v>
      </c>
      <c r="E1903">
        <v>220405</v>
      </c>
      <c r="F1903" s="1" t="s">
        <v>20218</v>
      </c>
      <c r="G1903">
        <v>220405014</v>
      </c>
      <c r="H1903">
        <v>14</v>
      </c>
      <c r="I1903" s="1" t="s">
        <v>20284</v>
      </c>
      <c r="J1903" s="1" t="s">
        <v>20285</v>
      </c>
      <c r="K1903" s="1" t="s">
        <v>20286</v>
      </c>
      <c r="L1903" s="1" t="s">
        <v>20287</v>
      </c>
      <c r="M1903" s="1" t="s">
        <v>20288</v>
      </c>
      <c r="N1903" s="1">
        <f>+Categorias[[#This Row],[Id_producto]]</f>
        <v>220405</v>
      </c>
      <c r="O1903" s="1">
        <f>+Categorias[[#This Row],[Id_categoría]]</f>
        <v>220405014</v>
      </c>
    </row>
    <row r="1904" spans="1:15" hidden="1" x14ac:dyDescent="0.3">
      <c r="A1904">
        <v>22</v>
      </c>
      <c r="B1904" s="1" t="s">
        <v>2726</v>
      </c>
      <c r="C1904">
        <v>2204</v>
      </c>
      <c r="D1904" s="1" t="s">
        <v>19919</v>
      </c>
      <c r="E1904">
        <v>220405</v>
      </c>
      <c r="F1904" s="1" t="s">
        <v>20218</v>
      </c>
      <c r="G1904">
        <v>220405015</v>
      </c>
      <c r="H1904">
        <v>15</v>
      </c>
      <c r="I1904" s="1" t="s">
        <v>20289</v>
      </c>
      <c r="J1904" s="1" t="s">
        <v>20290</v>
      </c>
      <c r="K1904" s="1" t="s">
        <v>20291</v>
      </c>
      <c r="L1904" s="1" t="s">
        <v>20292</v>
      </c>
      <c r="M1904" s="1" t="s">
        <v>20293</v>
      </c>
      <c r="N1904" s="1">
        <f>+Categorias[[#This Row],[Id_producto]]</f>
        <v>220405</v>
      </c>
      <c r="O1904" s="1">
        <f>+Categorias[[#This Row],[Id_categoría]]</f>
        <v>220405015</v>
      </c>
    </row>
    <row r="1905" spans="1:15" hidden="1" x14ac:dyDescent="0.3">
      <c r="A1905">
        <v>22</v>
      </c>
      <c r="B1905" s="1" t="s">
        <v>2726</v>
      </c>
      <c r="C1905">
        <v>2204</v>
      </c>
      <c r="D1905" s="1" t="s">
        <v>19919</v>
      </c>
      <c r="E1905">
        <v>220405</v>
      </c>
      <c r="F1905" s="1" t="s">
        <v>20218</v>
      </c>
      <c r="G1905">
        <v>220405016</v>
      </c>
      <c r="H1905">
        <v>16</v>
      </c>
      <c r="I1905" s="1" t="s">
        <v>20294</v>
      </c>
      <c r="J1905" s="1" t="s">
        <v>20295</v>
      </c>
      <c r="K1905" s="1" t="s">
        <v>20296</v>
      </c>
      <c r="L1905" s="1" t="s">
        <v>20297</v>
      </c>
      <c r="M1905" s="1" t="s">
        <v>20298</v>
      </c>
      <c r="N1905" s="1">
        <f>+Categorias[[#This Row],[Id_producto]]</f>
        <v>220405</v>
      </c>
      <c r="O1905" s="1">
        <f>+Categorias[[#This Row],[Id_categoría]]</f>
        <v>220405016</v>
      </c>
    </row>
    <row r="1906" spans="1:15" hidden="1" x14ac:dyDescent="0.3">
      <c r="A1906">
        <v>22</v>
      </c>
      <c r="B1906" s="1" t="s">
        <v>2726</v>
      </c>
      <c r="C1906">
        <v>2204</v>
      </c>
      <c r="D1906" s="1" t="s">
        <v>19919</v>
      </c>
      <c r="E1906">
        <v>220405</v>
      </c>
      <c r="F1906" s="1" t="s">
        <v>20218</v>
      </c>
      <c r="G1906">
        <v>220405017</v>
      </c>
      <c r="H1906">
        <v>17</v>
      </c>
      <c r="I1906" s="1" t="s">
        <v>20299</v>
      </c>
      <c r="J1906" s="1" t="s">
        <v>20300</v>
      </c>
      <c r="K1906" s="1" t="s">
        <v>20301</v>
      </c>
      <c r="L1906" s="1" t="s">
        <v>20302</v>
      </c>
      <c r="M1906" s="1" t="s">
        <v>20303</v>
      </c>
      <c r="N1906" s="1">
        <f>+Categorias[[#This Row],[Id_producto]]</f>
        <v>220405</v>
      </c>
      <c r="O1906" s="1">
        <f>+Categorias[[#This Row],[Id_categoría]]</f>
        <v>220405017</v>
      </c>
    </row>
    <row r="1907" spans="1:15" hidden="1" x14ac:dyDescent="0.3">
      <c r="A1907">
        <v>22</v>
      </c>
      <c r="B1907" s="1" t="s">
        <v>2726</v>
      </c>
      <c r="C1907">
        <v>2204</v>
      </c>
      <c r="D1907" s="1" t="s">
        <v>19919</v>
      </c>
      <c r="E1907">
        <v>220406</v>
      </c>
      <c r="F1907" s="1" t="s">
        <v>20304</v>
      </c>
      <c r="G1907">
        <v>220406001</v>
      </c>
      <c r="H1907">
        <v>1</v>
      </c>
      <c r="I1907" s="1" t="s">
        <v>20305</v>
      </c>
      <c r="J1907" s="1" t="s">
        <v>20306</v>
      </c>
      <c r="K1907" s="1" t="s">
        <v>20307</v>
      </c>
      <c r="L1907" s="1" t="s">
        <v>20308</v>
      </c>
      <c r="M1907" s="1" t="s">
        <v>20309</v>
      </c>
      <c r="N1907" s="1">
        <f>+Categorias[[#This Row],[Id_producto]]</f>
        <v>220406</v>
      </c>
      <c r="O1907" s="1">
        <f>+Categorias[[#This Row],[Id_categoría]]</f>
        <v>220406001</v>
      </c>
    </row>
    <row r="1908" spans="1:15" hidden="1" x14ac:dyDescent="0.3">
      <c r="A1908">
        <v>22</v>
      </c>
      <c r="B1908" s="1" t="s">
        <v>2726</v>
      </c>
      <c r="C1908">
        <v>2204</v>
      </c>
      <c r="D1908" s="1" t="s">
        <v>19919</v>
      </c>
      <c r="E1908">
        <v>220406</v>
      </c>
      <c r="F1908" s="1" t="s">
        <v>20304</v>
      </c>
      <c r="G1908">
        <v>220406002</v>
      </c>
      <c r="H1908">
        <v>2</v>
      </c>
      <c r="I1908" s="1" t="s">
        <v>20310</v>
      </c>
      <c r="J1908" s="1" t="s">
        <v>20311</v>
      </c>
      <c r="K1908" s="1" t="s">
        <v>20312</v>
      </c>
      <c r="L1908" s="1" t="s">
        <v>20313</v>
      </c>
      <c r="M1908" s="1" t="s">
        <v>20314</v>
      </c>
      <c r="N1908" s="1">
        <f>+Categorias[[#This Row],[Id_producto]]</f>
        <v>220406</v>
      </c>
      <c r="O1908" s="1">
        <f>+Categorias[[#This Row],[Id_categoría]]</f>
        <v>220406002</v>
      </c>
    </row>
    <row r="1909" spans="1:15" hidden="1" x14ac:dyDescent="0.3">
      <c r="A1909">
        <v>22</v>
      </c>
      <c r="B1909" s="1" t="s">
        <v>2726</v>
      </c>
      <c r="C1909">
        <v>2204</v>
      </c>
      <c r="D1909" s="1" t="s">
        <v>19919</v>
      </c>
      <c r="E1909">
        <v>220406</v>
      </c>
      <c r="F1909" s="1" t="s">
        <v>20304</v>
      </c>
      <c r="G1909">
        <v>220406003</v>
      </c>
      <c r="H1909">
        <v>3</v>
      </c>
      <c r="I1909" s="1" t="s">
        <v>20315</v>
      </c>
      <c r="J1909" s="1" t="s">
        <v>20316</v>
      </c>
      <c r="K1909" s="1" t="s">
        <v>20317</v>
      </c>
      <c r="L1909" s="1" t="s">
        <v>20318</v>
      </c>
      <c r="M1909" s="1" t="s">
        <v>20319</v>
      </c>
      <c r="N1909" s="1">
        <f>+Categorias[[#This Row],[Id_producto]]</f>
        <v>220406</v>
      </c>
      <c r="O1909" s="1">
        <f>+Categorias[[#This Row],[Id_categoría]]</f>
        <v>220406003</v>
      </c>
    </row>
    <row r="1910" spans="1:15" hidden="1" x14ac:dyDescent="0.3">
      <c r="A1910">
        <v>22</v>
      </c>
      <c r="B1910" s="1" t="s">
        <v>2726</v>
      </c>
      <c r="C1910">
        <v>2204</v>
      </c>
      <c r="D1910" s="1" t="s">
        <v>19919</v>
      </c>
      <c r="E1910">
        <v>220406</v>
      </c>
      <c r="F1910" s="1" t="s">
        <v>20304</v>
      </c>
      <c r="G1910">
        <v>220406004</v>
      </c>
      <c r="H1910">
        <v>4</v>
      </c>
      <c r="I1910" s="1" t="s">
        <v>20320</v>
      </c>
      <c r="J1910" s="1" t="s">
        <v>20321</v>
      </c>
      <c r="K1910" s="1" t="s">
        <v>20322</v>
      </c>
      <c r="L1910" s="1" t="s">
        <v>20323</v>
      </c>
      <c r="M1910" s="1" t="s">
        <v>20324</v>
      </c>
      <c r="N1910" s="1">
        <f>+Categorias[[#This Row],[Id_producto]]</f>
        <v>220406</v>
      </c>
      <c r="O1910" s="1">
        <f>+Categorias[[#This Row],[Id_categoría]]</f>
        <v>220406004</v>
      </c>
    </row>
    <row r="1911" spans="1:15" hidden="1" x14ac:dyDescent="0.3">
      <c r="A1911">
        <v>22</v>
      </c>
      <c r="B1911" s="1" t="s">
        <v>2726</v>
      </c>
      <c r="C1911">
        <v>2204</v>
      </c>
      <c r="D1911" s="1" t="s">
        <v>19919</v>
      </c>
      <c r="E1911">
        <v>220406</v>
      </c>
      <c r="F1911" s="1" t="s">
        <v>20304</v>
      </c>
      <c r="G1911">
        <v>220406005</v>
      </c>
      <c r="H1911">
        <v>5</v>
      </c>
      <c r="I1911" s="1" t="s">
        <v>20325</v>
      </c>
      <c r="J1911" s="1" t="s">
        <v>20326</v>
      </c>
      <c r="K1911" s="1" t="s">
        <v>20327</v>
      </c>
      <c r="L1911" s="1" t="s">
        <v>20328</v>
      </c>
      <c r="M1911" s="1" t="s">
        <v>20329</v>
      </c>
      <c r="N1911" s="1">
        <f>+Categorias[[#This Row],[Id_producto]]</f>
        <v>220406</v>
      </c>
      <c r="O1911" s="1">
        <f>+Categorias[[#This Row],[Id_categoría]]</f>
        <v>220406005</v>
      </c>
    </row>
    <row r="1912" spans="1:15" hidden="1" x14ac:dyDescent="0.3">
      <c r="A1912">
        <v>22</v>
      </c>
      <c r="B1912" s="1" t="s">
        <v>2726</v>
      </c>
      <c r="C1912">
        <v>2204</v>
      </c>
      <c r="D1912" s="1" t="s">
        <v>19919</v>
      </c>
      <c r="E1912">
        <v>220406</v>
      </c>
      <c r="F1912" s="1" t="s">
        <v>20304</v>
      </c>
      <c r="G1912">
        <v>220406006</v>
      </c>
      <c r="H1912">
        <v>6</v>
      </c>
      <c r="I1912" s="1" t="s">
        <v>20330</v>
      </c>
      <c r="J1912" s="1" t="s">
        <v>20331</v>
      </c>
      <c r="K1912" s="1" t="s">
        <v>20332</v>
      </c>
      <c r="L1912" s="1" t="s">
        <v>20333</v>
      </c>
      <c r="M1912" s="1" t="s">
        <v>20334</v>
      </c>
      <c r="N1912" s="1">
        <f>+Categorias[[#This Row],[Id_producto]]</f>
        <v>220406</v>
      </c>
      <c r="O1912" s="1">
        <f>+Categorias[[#This Row],[Id_categoría]]</f>
        <v>220406006</v>
      </c>
    </row>
    <row r="1913" spans="1:15" hidden="1" x14ac:dyDescent="0.3">
      <c r="A1913">
        <v>22</v>
      </c>
      <c r="B1913" s="1" t="s">
        <v>2726</v>
      </c>
      <c r="C1913">
        <v>2204</v>
      </c>
      <c r="D1913" s="1" t="s">
        <v>19919</v>
      </c>
      <c r="E1913">
        <v>220406</v>
      </c>
      <c r="F1913" s="1" t="s">
        <v>20304</v>
      </c>
      <c r="G1913">
        <v>220406007</v>
      </c>
      <c r="H1913">
        <v>7</v>
      </c>
      <c r="I1913" s="1" t="s">
        <v>20335</v>
      </c>
      <c r="J1913" s="1" t="s">
        <v>20336</v>
      </c>
      <c r="K1913" s="1" t="s">
        <v>20337</v>
      </c>
      <c r="L1913" s="1" t="s">
        <v>20338</v>
      </c>
      <c r="M1913" s="1" t="s">
        <v>20339</v>
      </c>
      <c r="N1913" s="1">
        <f>+Categorias[[#This Row],[Id_producto]]</f>
        <v>220406</v>
      </c>
      <c r="O1913" s="1">
        <f>+Categorias[[#This Row],[Id_categoría]]</f>
        <v>220406007</v>
      </c>
    </row>
    <row r="1914" spans="1:15" hidden="1" x14ac:dyDescent="0.3">
      <c r="A1914">
        <v>22</v>
      </c>
      <c r="B1914" s="1" t="s">
        <v>2726</v>
      </c>
      <c r="C1914">
        <v>2204</v>
      </c>
      <c r="D1914" s="1" t="s">
        <v>19919</v>
      </c>
      <c r="E1914">
        <v>220406</v>
      </c>
      <c r="F1914" s="1" t="s">
        <v>20304</v>
      </c>
      <c r="G1914">
        <v>220406008</v>
      </c>
      <c r="H1914">
        <v>8</v>
      </c>
      <c r="I1914" s="1" t="s">
        <v>20340</v>
      </c>
      <c r="J1914" s="1" t="s">
        <v>20341</v>
      </c>
      <c r="K1914" s="1" t="s">
        <v>20342</v>
      </c>
      <c r="L1914" s="1" t="s">
        <v>20343</v>
      </c>
      <c r="M1914" s="1" t="s">
        <v>20344</v>
      </c>
      <c r="N1914" s="1">
        <f>+Categorias[[#This Row],[Id_producto]]</f>
        <v>220406</v>
      </c>
      <c r="O1914" s="1">
        <f>+Categorias[[#This Row],[Id_categoría]]</f>
        <v>220406008</v>
      </c>
    </row>
    <row r="1915" spans="1:15" hidden="1" x14ac:dyDescent="0.3">
      <c r="A1915">
        <v>22</v>
      </c>
      <c r="B1915" s="1" t="s">
        <v>2726</v>
      </c>
      <c r="C1915">
        <v>2204</v>
      </c>
      <c r="D1915" s="1" t="s">
        <v>19919</v>
      </c>
      <c r="E1915">
        <v>220406</v>
      </c>
      <c r="F1915" s="1" t="s">
        <v>20304</v>
      </c>
      <c r="G1915">
        <v>220406009</v>
      </c>
      <c r="H1915">
        <v>9</v>
      </c>
      <c r="I1915" s="1" t="s">
        <v>20345</v>
      </c>
      <c r="J1915" s="1" t="s">
        <v>20346</v>
      </c>
      <c r="K1915" s="1" t="s">
        <v>20347</v>
      </c>
      <c r="L1915" s="1" t="s">
        <v>20348</v>
      </c>
      <c r="M1915" s="1" t="s">
        <v>20349</v>
      </c>
      <c r="N1915" s="1">
        <f>+Categorias[[#This Row],[Id_producto]]</f>
        <v>220406</v>
      </c>
      <c r="O1915" s="1">
        <f>+Categorias[[#This Row],[Id_categoría]]</f>
        <v>220406009</v>
      </c>
    </row>
    <row r="1916" spans="1:15" hidden="1" x14ac:dyDescent="0.3">
      <c r="A1916">
        <v>22</v>
      </c>
      <c r="B1916" s="1" t="s">
        <v>2726</v>
      </c>
      <c r="C1916">
        <v>2204</v>
      </c>
      <c r="D1916" s="1" t="s">
        <v>19919</v>
      </c>
      <c r="E1916">
        <v>220406</v>
      </c>
      <c r="F1916" s="1" t="s">
        <v>20304</v>
      </c>
      <c r="G1916">
        <v>220406010</v>
      </c>
      <c r="H1916">
        <v>10</v>
      </c>
      <c r="I1916" s="1" t="s">
        <v>20350</v>
      </c>
      <c r="J1916" s="1" t="s">
        <v>20351</v>
      </c>
      <c r="K1916" s="1" t="s">
        <v>20352</v>
      </c>
      <c r="L1916" s="1" t="s">
        <v>20353</v>
      </c>
      <c r="M1916" s="1" t="s">
        <v>20354</v>
      </c>
      <c r="N1916" s="1">
        <f>+Categorias[[#This Row],[Id_producto]]</f>
        <v>220406</v>
      </c>
      <c r="O1916" s="1">
        <f>+Categorias[[#This Row],[Id_categoría]]</f>
        <v>220406010</v>
      </c>
    </row>
    <row r="1917" spans="1:15" hidden="1" x14ac:dyDescent="0.3">
      <c r="A1917">
        <v>22</v>
      </c>
      <c r="B1917" s="1" t="s">
        <v>2726</v>
      </c>
      <c r="C1917">
        <v>2204</v>
      </c>
      <c r="D1917" s="1" t="s">
        <v>19919</v>
      </c>
      <c r="E1917">
        <v>220406</v>
      </c>
      <c r="F1917" s="1" t="s">
        <v>20304</v>
      </c>
      <c r="G1917">
        <v>220406011</v>
      </c>
      <c r="H1917">
        <v>11</v>
      </c>
      <c r="I1917" s="1" t="s">
        <v>20355</v>
      </c>
      <c r="J1917" s="1" t="s">
        <v>20356</v>
      </c>
      <c r="K1917" s="1" t="s">
        <v>20357</v>
      </c>
      <c r="L1917" s="1" t="s">
        <v>20358</v>
      </c>
      <c r="M1917" s="1" t="s">
        <v>20359</v>
      </c>
      <c r="N1917" s="1">
        <f>+Categorias[[#This Row],[Id_producto]]</f>
        <v>220406</v>
      </c>
      <c r="O1917" s="1">
        <f>+Categorias[[#This Row],[Id_categoría]]</f>
        <v>220406011</v>
      </c>
    </row>
    <row r="1918" spans="1:15" hidden="1" x14ac:dyDescent="0.3">
      <c r="A1918">
        <v>22</v>
      </c>
      <c r="B1918" s="1" t="s">
        <v>2726</v>
      </c>
      <c r="C1918">
        <v>2204</v>
      </c>
      <c r="D1918" s="1" t="s">
        <v>19919</v>
      </c>
      <c r="E1918">
        <v>220407</v>
      </c>
      <c r="F1918" s="1" t="s">
        <v>20360</v>
      </c>
      <c r="G1918">
        <v>220407001</v>
      </c>
      <c r="H1918">
        <v>1</v>
      </c>
      <c r="I1918" s="1" t="s">
        <v>20361</v>
      </c>
      <c r="J1918" s="1" t="s">
        <v>20362</v>
      </c>
      <c r="K1918" s="1" t="s">
        <v>20363</v>
      </c>
      <c r="L1918" s="1" t="s">
        <v>20364</v>
      </c>
      <c r="M1918" s="1" t="s">
        <v>20365</v>
      </c>
      <c r="N1918" s="1">
        <f>+Categorias[[#This Row],[Id_producto]]</f>
        <v>220407</v>
      </c>
      <c r="O1918" s="1">
        <f>+Categorias[[#This Row],[Id_categoría]]</f>
        <v>220407001</v>
      </c>
    </row>
    <row r="1919" spans="1:15" hidden="1" x14ac:dyDescent="0.3">
      <c r="A1919">
        <v>22</v>
      </c>
      <c r="B1919" s="1" t="s">
        <v>2726</v>
      </c>
      <c r="C1919">
        <v>2204</v>
      </c>
      <c r="D1919" s="1" t="s">
        <v>19919</v>
      </c>
      <c r="E1919">
        <v>220407</v>
      </c>
      <c r="F1919" s="1" t="s">
        <v>20360</v>
      </c>
      <c r="G1919">
        <v>220407002</v>
      </c>
      <c r="H1919">
        <v>2</v>
      </c>
      <c r="I1919" s="1" t="s">
        <v>20366</v>
      </c>
      <c r="J1919" s="1" t="s">
        <v>20367</v>
      </c>
      <c r="K1919" s="1" t="s">
        <v>20368</v>
      </c>
      <c r="L1919" s="1" t="s">
        <v>20369</v>
      </c>
      <c r="M1919" s="1" t="s">
        <v>20370</v>
      </c>
      <c r="N1919" s="1">
        <f>+Categorias[[#This Row],[Id_producto]]</f>
        <v>220407</v>
      </c>
      <c r="O1919" s="1">
        <f>+Categorias[[#This Row],[Id_categoría]]</f>
        <v>220407002</v>
      </c>
    </row>
    <row r="1920" spans="1:15" hidden="1" x14ac:dyDescent="0.3">
      <c r="A1920">
        <v>22</v>
      </c>
      <c r="B1920" s="1" t="s">
        <v>2726</v>
      </c>
      <c r="C1920">
        <v>2204</v>
      </c>
      <c r="D1920" s="1" t="s">
        <v>19919</v>
      </c>
      <c r="E1920">
        <v>220407</v>
      </c>
      <c r="F1920" s="1" t="s">
        <v>20360</v>
      </c>
      <c r="G1920">
        <v>220407003</v>
      </c>
      <c r="H1920">
        <v>3</v>
      </c>
      <c r="I1920" s="1" t="s">
        <v>20371</v>
      </c>
      <c r="J1920" s="1" t="s">
        <v>20372</v>
      </c>
      <c r="K1920" s="1" t="s">
        <v>20373</v>
      </c>
      <c r="L1920" s="1" t="s">
        <v>20374</v>
      </c>
      <c r="M1920" s="1" t="s">
        <v>20375</v>
      </c>
      <c r="N1920" s="1">
        <f>+Categorias[[#This Row],[Id_producto]]</f>
        <v>220407</v>
      </c>
      <c r="O1920" s="1">
        <f>+Categorias[[#This Row],[Id_categoría]]</f>
        <v>220407003</v>
      </c>
    </row>
    <row r="1921" spans="1:15" hidden="1" x14ac:dyDescent="0.3">
      <c r="A1921">
        <v>22</v>
      </c>
      <c r="B1921" s="1" t="s">
        <v>2726</v>
      </c>
      <c r="C1921">
        <v>2204</v>
      </c>
      <c r="D1921" s="1" t="s">
        <v>19919</v>
      </c>
      <c r="E1921">
        <v>220407</v>
      </c>
      <c r="F1921" s="1" t="s">
        <v>20360</v>
      </c>
      <c r="G1921">
        <v>220407004</v>
      </c>
      <c r="H1921">
        <v>4</v>
      </c>
      <c r="I1921" s="1" t="s">
        <v>20376</v>
      </c>
      <c r="J1921" s="1" t="s">
        <v>20377</v>
      </c>
      <c r="K1921" s="1" t="s">
        <v>20378</v>
      </c>
      <c r="L1921" s="1" t="s">
        <v>20379</v>
      </c>
      <c r="M1921" s="1" t="s">
        <v>20380</v>
      </c>
      <c r="N1921" s="1">
        <f>+Categorias[[#This Row],[Id_producto]]</f>
        <v>220407</v>
      </c>
      <c r="O1921" s="1">
        <f>+Categorias[[#This Row],[Id_categoría]]</f>
        <v>220407004</v>
      </c>
    </row>
    <row r="1922" spans="1:15" hidden="1" x14ac:dyDescent="0.3">
      <c r="A1922">
        <v>22</v>
      </c>
      <c r="B1922" s="1" t="s">
        <v>2726</v>
      </c>
      <c r="C1922">
        <v>2204</v>
      </c>
      <c r="D1922" s="1" t="s">
        <v>19919</v>
      </c>
      <c r="E1922">
        <v>220407</v>
      </c>
      <c r="F1922" s="1" t="s">
        <v>20360</v>
      </c>
      <c r="G1922">
        <v>220407005</v>
      </c>
      <c r="H1922">
        <v>5</v>
      </c>
      <c r="I1922" s="1" t="s">
        <v>20381</v>
      </c>
      <c r="J1922" s="1" t="s">
        <v>20382</v>
      </c>
      <c r="K1922" s="1" t="s">
        <v>20383</v>
      </c>
      <c r="L1922" s="1" t="s">
        <v>20384</v>
      </c>
      <c r="M1922" s="1" t="s">
        <v>20385</v>
      </c>
      <c r="N1922" s="1">
        <f>+Categorias[[#This Row],[Id_producto]]</f>
        <v>220407</v>
      </c>
      <c r="O1922" s="1">
        <f>+Categorias[[#This Row],[Id_categoría]]</f>
        <v>220407005</v>
      </c>
    </row>
    <row r="1923" spans="1:15" hidden="1" x14ac:dyDescent="0.3">
      <c r="A1923">
        <v>22</v>
      </c>
      <c r="B1923" s="1" t="s">
        <v>2726</v>
      </c>
      <c r="C1923">
        <v>2204</v>
      </c>
      <c r="D1923" s="1" t="s">
        <v>19919</v>
      </c>
      <c r="E1923">
        <v>220407</v>
      </c>
      <c r="F1923" s="1" t="s">
        <v>20360</v>
      </c>
      <c r="G1923">
        <v>220407006</v>
      </c>
      <c r="H1923">
        <v>6</v>
      </c>
      <c r="I1923" s="1" t="s">
        <v>20386</v>
      </c>
      <c r="J1923" s="1" t="s">
        <v>20387</v>
      </c>
      <c r="K1923" s="1" t="s">
        <v>20388</v>
      </c>
      <c r="L1923" s="1" t="s">
        <v>20389</v>
      </c>
      <c r="M1923" s="1" t="s">
        <v>20390</v>
      </c>
      <c r="N1923" s="1">
        <f>+Categorias[[#This Row],[Id_producto]]</f>
        <v>220407</v>
      </c>
      <c r="O1923" s="1">
        <f>+Categorias[[#This Row],[Id_categoría]]</f>
        <v>220407006</v>
      </c>
    </row>
    <row r="1924" spans="1:15" hidden="1" x14ac:dyDescent="0.3">
      <c r="A1924">
        <v>22</v>
      </c>
      <c r="B1924" s="1" t="s">
        <v>2726</v>
      </c>
      <c r="C1924">
        <v>2205</v>
      </c>
      <c r="D1924" s="1" t="s">
        <v>20391</v>
      </c>
      <c r="E1924">
        <v>220501</v>
      </c>
      <c r="F1924" s="1" t="s">
        <v>20392</v>
      </c>
      <c r="G1924">
        <v>220501001</v>
      </c>
      <c r="H1924">
        <v>1</v>
      </c>
      <c r="I1924" s="1" t="s">
        <v>20393</v>
      </c>
      <c r="J1924" s="1" t="s">
        <v>20394</v>
      </c>
      <c r="K1924" s="1" t="s">
        <v>20395</v>
      </c>
      <c r="L1924" s="1" t="s">
        <v>20396</v>
      </c>
      <c r="M1924" s="1" t="s">
        <v>20397</v>
      </c>
      <c r="N1924" s="1">
        <f>+Categorias[[#This Row],[Id_producto]]</f>
        <v>220501</v>
      </c>
      <c r="O1924" s="1">
        <f>+Categorias[[#This Row],[Id_categoría]]</f>
        <v>220501001</v>
      </c>
    </row>
    <row r="1925" spans="1:15" hidden="1" x14ac:dyDescent="0.3">
      <c r="A1925">
        <v>22</v>
      </c>
      <c r="B1925" s="1" t="s">
        <v>2726</v>
      </c>
      <c r="C1925">
        <v>2205</v>
      </c>
      <c r="D1925" s="1" t="s">
        <v>20391</v>
      </c>
      <c r="E1925">
        <v>220501</v>
      </c>
      <c r="F1925" s="1" t="s">
        <v>20392</v>
      </c>
      <c r="G1925">
        <v>220501002</v>
      </c>
      <c r="H1925">
        <v>2</v>
      </c>
      <c r="I1925" s="1" t="s">
        <v>20398</v>
      </c>
      <c r="J1925" s="1" t="s">
        <v>20399</v>
      </c>
      <c r="K1925" s="1" t="s">
        <v>20400</v>
      </c>
      <c r="L1925" s="1" t="s">
        <v>20401</v>
      </c>
      <c r="M1925" s="1" t="s">
        <v>20402</v>
      </c>
      <c r="N1925" s="1">
        <f>+Categorias[[#This Row],[Id_producto]]</f>
        <v>220501</v>
      </c>
      <c r="O1925" s="1">
        <f>+Categorias[[#This Row],[Id_categoría]]</f>
        <v>220501002</v>
      </c>
    </row>
    <row r="1926" spans="1:15" hidden="1" x14ac:dyDescent="0.3">
      <c r="A1926">
        <v>22</v>
      </c>
      <c r="B1926" s="1" t="s">
        <v>2726</v>
      </c>
      <c r="C1926">
        <v>2205</v>
      </c>
      <c r="D1926" s="1" t="s">
        <v>20391</v>
      </c>
      <c r="E1926">
        <v>220501</v>
      </c>
      <c r="F1926" s="1" t="s">
        <v>20392</v>
      </c>
      <c r="G1926">
        <v>220501003</v>
      </c>
      <c r="H1926">
        <v>3</v>
      </c>
      <c r="I1926" s="1" t="s">
        <v>20403</v>
      </c>
      <c r="J1926" s="1" t="s">
        <v>20404</v>
      </c>
      <c r="K1926" s="1" t="s">
        <v>20405</v>
      </c>
      <c r="L1926" s="1" t="s">
        <v>20406</v>
      </c>
      <c r="M1926" s="1" t="s">
        <v>20407</v>
      </c>
      <c r="N1926" s="1">
        <f>+Categorias[[#This Row],[Id_producto]]</f>
        <v>220501</v>
      </c>
      <c r="O1926" s="1">
        <f>+Categorias[[#This Row],[Id_categoría]]</f>
        <v>220501003</v>
      </c>
    </row>
    <row r="1927" spans="1:15" hidden="1" x14ac:dyDescent="0.3">
      <c r="A1927">
        <v>22</v>
      </c>
      <c r="B1927" s="1" t="s">
        <v>2726</v>
      </c>
      <c r="C1927">
        <v>2205</v>
      </c>
      <c r="D1927" s="1" t="s">
        <v>20391</v>
      </c>
      <c r="E1927">
        <v>220503</v>
      </c>
      <c r="F1927" s="1" t="s">
        <v>20408</v>
      </c>
      <c r="G1927">
        <v>220503001</v>
      </c>
      <c r="H1927">
        <v>1</v>
      </c>
      <c r="I1927" s="1" t="s">
        <v>20409</v>
      </c>
      <c r="J1927" s="1" t="s">
        <v>20410</v>
      </c>
      <c r="K1927" s="1" t="s">
        <v>20411</v>
      </c>
      <c r="L1927" s="1" t="s">
        <v>20412</v>
      </c>
      <c r="M1927" s="1" t="s">
        <v>20413</v>
      </c>
      <c r="N1927" s="1">
        <f>+Categorias[[#This Row],[Id_producto]]</f>
        <v>220503</v>
      </c>
      <c r="O1927" s="1">
        <f>+Categorias[[#This Row],[Id_categoría]]</f>
        <v>220503001</v>
      </c>
    </row>
    <row r="1928" spans="1:15" hidden="1" x14ac:dyDescent="0.3">
      <c r="A1928">
        <v>22</v>
      </c>
      <c r="B1928" s="1" t="s">
        <v>2726</v>
      </c>
      <c r="C1928">
        <v>2205</v>
      </c>
      <c r="D1928" s="1" t="s">
        <v>20391</v>
      </c>
      <c r="E1928">
        <v>220503</v>
      </c>
      <c r="F1928" s="1" t="s">
        <v>20408</v>
      </c>
      <c r="G1928">
        <v>220503002</v>
      </c>
      <c r="H1928">
        <v>2</v>
      </c>
      <c r="I1928" s="1" t="s">
        <v>20414</v>
      </c>
      <c r="J1928" s="1" t="s">
        <v>20415</v>
      </c>
      <c r="K1928" s="1" t="s">
        <v>20416</v>
      </c>
      <c r="L1928" s="1" t="s">
        <v>20417</v>
      </c>
      <c r="M1928" s="1" t="s">
        <v>20418</v>
      </c>
      <c r="N1928" s="1">
        <f>+Categorias[[#This Row],[Id_producto]]</f>
        <v>220503</v>
      </c>
      <c r="O1928" s="1">
        <f>+Categorias[[#This Row],[Id_categoría]]</f>
        <v>220503002</v>
      </c>
    </row>
    <row r="1929" spans="1:15" hidden="1" x14ac:dyDescent="0.3">
      <c r="A1929">
        <v>22</v>
      </c>
      <c r="B1929" s="1" t="s">
        <v>2726</v>
      </c>
      <c r="C1929">
        <v>2205</v>
      </c>
      <c r="D1929" s="1" t="s">
        <v>20391</v>
      </c>
      <c r="E1929">
        <v>220503</v>
      </c>
      <c r="F1929" s="1" t="s">
        <v>20408</v>
      </c>
      <c r="G1929">
        <v>220503003</v>
      </c>
      <c r="H1929">
        <v>3</v>
      </c>
      <c r="I1929" s="1" t="s">
        <v>18226</v>
      </c>
      <c r="J1929" s="1" t="s">
        <v>20419</v>
      </c>
      <c r="K1929" s="1" t="s">
        <v>20420</v>
      </c>
      <c r="L1929" s="1" t="s">
        <v>20421</v>
      </c>
      <c r="M1929" s="1" t="s">
        <v>20422</v>
      </c>
      <c r="N1929" s="1">
        <f>+Categorias[[#This Row],[Id_producto]]</f>
        <v>220503</v>
      </c>
      <c r="O1929" s="1">
        <f>+Categorias[[#This Row],[Id_categoría]]</f>
        <v>220503003</v>
      </c>
    </row>
    <row r="1930" spans="1:15" hidden="1" x14ac:dyDescent="0.3">
      <c r="A1930">
        <v>22</v>
      </c>
      <c r="B1930" s="1" t="s">
        <v>2726</v>
      </c>
      <c r="C1930">
        <v>2205</v>
      </c>
      <c r="D1930" s="1" t="s">
        <v>20391</v>
      </c>
      <c r="E1930">
        <v>220503</v>
      </c>
      <c r="F1930" s="1" t="s">
        <v>20408</v>
      </c>
      <c r="G1930">
        <v>220503004</v>
      </c>
      <c r="H1930">
        <v>4</v>
      </c>
      <c r="I1930" s="1" t="s">
        <v>20423</v>
      </c>
      <c r="J1930" s="1" t="s">
        <v>20424</v>
      </c>
      <c r="K1930" s="1" t="s">
        <v>20425</v>
      </c>
      <c r="L1930" s="1" t="s">
        <v>20426</v>
      </c>
      <c r="M1930" s="1" t="s">
        <v>20427</v>
      </c>
      <c r="N1930" s="1">
        <f>+Categorias[[#This Row],[Id_producto]]</f>
        <v>220503</v>
      </c>
      <c r="O1930" s="1">
        <f>+Categorias[[#This Row],[Id_categoría]]</f>
        <v>220503004</v>
      </c>
    </row>
    <row r="1931" spans="1:15" hidden="1" x14ac:dyDescent="0.3">
      <c r="A1931">
        <v>22</v>
      </c>
      <c r="B1931" s="1" t="s">
        <v>2726</v>
      </c>
      <c r="C1931">
        <v>2205</v>
      </c>
      <c r="D1931" s="1" t="s">
        <v>20391</v>
      </c>
      <c r="E1931">
        <v>220503</v>
      </c>
      <c r="F1931" s="1" t="s">
        <v>20408</v>
      </c>
      <c r="G1931">
        <v>220503005</v>
      </c>
      <c r="H1931">
        <v>5</v>
      </c>
      <c r="I1931" s="1" t="s">
        <v>20428</v>
      </c>
      <c r="J1931" s="1" t="s">
        <v>20429</v>
      </c>
      <c r="K1931" s="1" t="s">
        <v>20430</v>
      </c>
      <c r="L1931" s="1" t="s">
        <v>20431</v>
      </c>
      <c r="M1931" s="1" t="s">
        <v>20432</v>
      </c>
      <c r="N1931" s="1">
        <f>+Categorias[[#This Row],[Id_producto]]</f>
        <v>220503</v>
      </c>
      <c r="O1931" s="1">
        <f>+Categorias[[#This Row],[Id_categoría]]</f>
        <v>220503005</v>
      </c>
    </row>
    <row r="1932" spans="1:15" hidden="1" x14ac:dyDescent="0.3">
      <c r="A1932">
        <v>22</v>
      </c>
      <c r="B1932" s="1" t="s">
        <v>2726</v>
      </c>
      <c r="C1932">
        <v>2205</v>
      </c>
      <c r="D1932" s="1" t="s">
        <v>20391</v>
      </c>
      <c r="E1932">
        <v>220503</v>
      </c>
      <c r="F1932" s="1" t="s">
        <v>20408</v>
      </c>
      <c r="G1932">
        <v>220503006</v>
      </c>
      <c r="H1932">
        <v>6</v>
      </c>
      <c r="I1932" s="1" t="s">
        <v>20433</v>
      </c>
      <c r="J1932" s="1" t="s">
        <v>20434</v>
      </c>
      <c r="K1932" s="1" t="s">
        <v>20435</v>
      </c>
      <c r="L1932" s="1" t="s">
        <v>20436</v>
      </c>
      <c r="M1932" s="1" t="s">
        <v>20437</v>
      </c>
      <c r="N1932" s="1">
        <f>+Categorias[[#This Row],[Id_producto]]</f>
        <v>220503</v>
      </c>
      <c r="O1932" s="1">
        <f>+Categorias[[#This Row],[Id_categoría]]</f>
        <v>220503006</v>
      </c>
    </row>
    <row r="1933" spans="1:15" hidden="1" x14ac:dyDescent="0.3">
      <c r="A1933">
        <v>22</v>
      </c>
      <c r="B1933" s="1" t="s">
        <v>2726</v>
      </c>
      <c r="C1933">
        <v>2205</v>
      </c>
      <c r="D1933" s="1" t="s">
        <v>20391</v>
      </c>
      <c r="E1933">
        <v>220503</v>
      </c>
      <c r="F1933" s="1" t="s">
        <v>20408</v>
      </c>
      <c r="G1933">
        <v>220503007</v>
      </c>
      <c r="H1933">
        <v>7</v>
      </c>
      <c r="I1933" s="1" t="s">
        <v>20438</v>
      </c>
      <c r="J1933" s="1" t="s">
        <v>20439</v>
      </c>
      <c r="K1933" s="1" t="s">
        <v>20440</v>
      </c>
      <c r="L1933" s="1" t="s">
        <v>20441</v>
      </c>
      <c r="M1933" s="1" t="s">
        <v>20442</v>
      </c>
      <c r="N1933" s="1">
        <f>+Categorias[[#This Row],[Id_producto]]</f>
        <v>220503</v>
      </c>
      <c r="O1933" s="1">
        <f>+Categorias[[#This Row],[Id_categoría]]</f>
        <v>220503007</v>
      </c>
    </row>
    <row r="1934" spans="1:15" hidden="1" x14ac:dyDescent="0.3">
      <c r="A1934">
        <v>22</v>
      </c>
      <c r="B1934" s="1" t="s">
        <v>2726</v>
      </c>
      <c r="C1934">
        <v>2205</v>
      </c>
      <c r="D1934" s="1" t="s">
        <v>20391</v>
      </c>
      <c r="E1934">
        <v>220503</v>
      </c>
      <c r="F1934" s="1" t="s">
        <v>20408</v>
      </c>
      <c r="G1934">
        <v>220503008</v>
      </c>
      <c r="H1934">
        <v>8</v>
      </c>
      <c r="I1934" s="1" t="s">
        <v>8036</v>
      </c>
      <c r="J1934" s="1" t="s">
        <v>20443</v>
      </c>
      <c r="K1934" s="1" t="s">
        <v>20444</v>
      </c>
      <c r="L1934" s="1" t="s">
        <v>20445</v>
      </c>
      <c r="M1934" s="1" t="s">
        <v>20446</v>
      </c>
      <c r="N1934" s="1">
        <f>+Categorias[[#This Row],[Id_producto]]</f>
        <v>220503</v>
      </c>
      <c r="O1934" s="1">
        <f>+Categorias[[#This Row],[Id_categoría]]</f>
        <v>220503008</v>
      </c>
    </row>
    <row r="1935" spans="1:15" hidden="1" x14ac:dyDescent="0.3">
      <c r="A1935">
        <v>22</v>
      </c>
      <c r="B1935" s="1" t="s">
        <v>2726</v>
      </c>
      <c r="C1935">
        <v>2205</v>
      </c>
      <c r="D1935" s="1" t="s">
        <v>20391</v>
      </c>
      <c r="E1935">
        <v>220503</v>
      </c>
      <c r="F1935" s="1" t="s">
        <v>20408</v>
      </c>
      <c r="G1935">
        <v>220503009</v>
      </c>
      <c r="H1935">
        <v>9</v>
      </c>
      <c r="I1935" s="1" t="s">
        <v>20447</v>
      </c>
      <c r="J1935" s="1" t="s">
        <v>20448</v>
      </c>
      <c r="K1935" s="1" t="s">
        <v>20449</v>
      </c>
      <c r="L1935" s="1" t="s">
        <v>20450</v>
      </c>
      <c r="M1935" s="1" t="s">
        <v>20451</v>
      </c>
      <c r="N1935" s="1">
        <f>+Categorias[[#This Row],[Id_producto]]</f>
        <v>220503</v>
      </c>
      <c r="O1935" s="1">
        <f>+Categorias[[#This Row],[Id_categoría]]</f>
        <v>220503009</v>
      </c>
    </row>
    <row r="1936" spans="1:15" hidden="1" x14ac:dyDescent="0.3">
      <c r="A1936">
        <v>22</v>
      </c>
      <c r="B1936" s="1" t="s">
        <v>2726</v>
      </c>
      <c r="C1936">
        <v>2205</v>
      </c>
      <c r="D1936" s="1" t="s">
        <v>20391</v>
      </c>
      <c r="E1936">
        <v>220503</v>
      </c>
      <c r="F1936" s="1" t="s">
        <v>20408</v>
      </c>
      <c r="G1936">
        <v>220503010</v>
      </c>
      <c r="H1936">
        <v>10</v>
      </c>
      <c r="I1936" s="1" t="s">
        <v>20452</v>
      </c>
      <c r="J1936" s="1" t="s">
        <v>20453</v>
      </c>
      <c r="K1936" s="1" t="s">
        <v>20454</v>
      </c>
      <c r="L1936" s="1" t="s">
        <v>20455</v>
      </c>
      <c r="M1936" s="1" t="s">
        <v>20456</v>
      </c>
      <c r="N1936" s="1">
        <f>+Categorias[[#This Row],[Id_producto]]</f>
        <v>220503</v>
      </c>
      <c r="O1936" s="1">
        <f>+Categorias[[#This Row],[Id_categoría]]</f>
        <v>220503010</v>
      </c>
    </row>
    <row r="1937" spans="1:15" hidden="1" x14ac:dyDescent="0.3">
      <c r="A1937">
        <v>22</v>
      </c>
      <c r="B1937" s="1" t="s">
        <v>2726</v>
      </c>
      <c r="C1937">
        <v>2205</v>
      </c>
      <c r="D1937" s="1" t="s">
        <v>20391</v>
      </c>
      <c r="E1937">
        <v>220503</v>
      </c>
      <c r="F1937" s="1" t="s">
        <v>20408</v>
      </c>
      <c r="G1937">
        <v>220503011</v>
      </c>
      <c r="H1937">
        <v>11</v>
      </c>
      <c r="I1937" s="1" t="s">
        <v>20457</v>
      </c>
      <c r="J1937" s="1" t="s">
        <v>20458</v>
      </c>
      <c r="K1937" s="1" t="s">
        <v>20459</v>
      </c>
      <c r="L1937" s="1" t="s">
        <v>20460</v>
      </c>
      <c r="M1937" s="1" t="s">
        <v>20461</v>
      </c>
      <c r="N1937" s="1">
        <f>+Categorias[[#This Row],[Id_producto]]</f>
        <v>220503</v>
      </c>
      <c r="O1937" s="1">
        <f>+Categorias[[#This Row],[Id_categoría]]</f>
        <v>220503011</v>
      </c>
    </row>
    <row r="1938" spans="1:15" hidden="1" x14ac:dyDescent="0.3">
      <c r="A1938">
        <v>22</v>
      </c>
      <c r="B1938" s="1" t="s">
        <v>2726</v>
      </c>
      <c r="C1938">
        <v>2205</v>
      </c>
      <c r="D1938" s="1" t="s">
        <v>20391</v>
      </c>
      <c r="E1938">
        <v>220503</v>
      </c>
      <c r="F1938" s="1" t="s">
        <v>20408</v>
      </c>
      <c r="G1938">
        <v>220503012</v>
      </c>
      <c r="H1938">
        <v>12</v>
      </c>
      <c r="I1938" s="1" t="s">
        <v>20462</v>
      </c>
      <c r="J1938" s="1" t="s">
        <v>20463</v>
      </c>
      <c r="K1938" s="1" t="s">
        <v>20464</v>
      </c>
      <c r="L1938" s="1" t="s">
        <v>20465</v>
      </c>
      <c r="M1938" s="1" t="s">
        <v>20466</v>
      </c>
      <c r="N1938" s="1">
        <f>+Categorias[[#This Row],[Id_producto]]</f>
        <v>220503</v>
      </c>
      <c r="O1938" s="1">
        <f>+Categorias[[#This Row],[Id_categoría]]</f>
        <v>220503012</v>
      </c>
    </row>
    <row r="1939" spans="1:15" hidden="1" x14ac:dyDescent="0.3">
      <c r="A1939">
        <v>22</v>
      </c>
      <c r="B1939" s="1" t="s">
        <v>2726</v>
      </c>
      <c r="C1939">
        <v>2205</v>
      </c>
      <c r="D1939" s="1" t="s">
        <v>20391</v>
      </c>
      <c r="E1939">
        <v>220503</v>
      </c>
      <c r="F1939" s="1" t="s">
        <v>20408</v>
      </c>
      <c r="G1939">
        <v>220503013</v>
      </c>
      <c r="H1939">
        <v>13</v>
      </c>
      <c r="I1939" s="1" t="s">
        <v>20467</v>
      </c>
      <c r="J1939" s="1" t="s">
        <v>20468</v>
      </c>
      <c r="K1939" s="1" t="s">
        <v>20469</v>
      </c>
      <c r="L1939" s="1" t="s">
        <v>20470</v>
      </c>
      <c r="M1939" s="1" t="s">
        <v>20471</v>
      </c>
      <c r="N1939" s="1">
        <f>+Categorias[[#This Row],[Id_producto]]</f>
        <v>220503</v>
      </c>
      <c r="O1939" s="1">
        <f>+Categorias[[#This Row],[Id_categoría]]</f>
        <v>220503013</v>
      </c>
    </row>
    <row r="1940" spans="1:15" hidden="1" x14ac:dyDescent="0.3">
      <c r="A1940">
        <v>22</v>
      </c>
      <c r="B1940" s="1" t="s">
        <v>2726</v>
      </c>
      <c r="C1940">
        <v>2205</v>
      </c>
      <c r="D1940" s="1" t="s">
        <v>20391</v>
      </c>
      <c r="E1940">
        <v>220503</v>
      </c>
      <c r="F1940" s="1" t="s">
        <v>20408</v>
      </c>
      <c r="G1940">
        <v>220503014</v>
      </c>
      <c r="H1940">
        <v>14</v>
      </c>
      <c r="I1940" s="1" t="s">
        <v>12422</v>
      </c>
      <c r="J1940" s="1" t="s">
        <v>20472</v>
      </c>
      <c r="K1940" s="1" t="s">
        <v>20473</v>
      </c>
      <c r="L1940" s="1" t="s">
        <v>20474</v>
      </c>
      <c r="M1940" s="1" t="s">
        <v>20475</v>
      </c>
      <c r="N1940" s="1">
        <f>+Categorias[[#This Row],[Id_producto]]</f>
        <v>220503</v>
      </c>
      <c r="O1940" s="1">
        <f>+Categorias[[#This Row],[Id_categoría]]</f>
        <v>220503014</v>
      </c>
    </row>
    <row r="1941" spans="1:15" hidden="1" x14ac:dyDescent="0.3">
      <c r="A1941">
        <v>22</v>
      </c>
      <c r="B1941" s="1" t="s">
        <v>2726</v>
      </c>
      <c r="C1941">
        <v>2205</v>
      </c>
      <c r="D1941" s="1" t="s">
        <v>20391</v>
      </c>
      <c r="E1941">
        <v>220503</v>
      </c>
      <c r="F1941" s="1" t="s">
        <v>20408</v>
      </c>
      <c r="G1941">
        <v>220503015</v>
      </c>
      <c r="H1941">
        <v>15</v>
      </c>
      <c r="I1941" s="1" t="s">
        <v>20476</v>
      </c>
      <c r="J1941" s="1" t="s">
        <v>20477</v>
      </c>
      <c r="K1941" s="1" t="s">
        <v>20478</v>
      </c>
      <c r="L1941" s="1" t="s">
        <v>20479</v>
      </c>
      <c r="M1941" s="1" t="s">
        <v>20480</v>
      </c>
      <c r="N1941" s="1">
        <f>+Categorias[[#This Row],[Id_producto]]</f>
        <v>220503</v>
      </c>
      <c r="O1941" s="1">
        <f>+Categorias[[#This Row],[Id_categoría]]</f>
        <v>220503015</v>
      </c>
    </row>
    <row r="1942" spans="1:15" hidden="1" x14ac:dyDescent="0.3">
      <c r="A1942">
        <v>22</v>
      </c>
      <c r="B1942" s="1" t="s">
        <v>2726</v>
      </c>
      <c r="C1942">
        <v>2205</v>
      </c>
      <c r="D1942" s="1" t="s">
        <v>20391</v>
      </c>
      <c r="E1942">
        <v>220503</v>
      </c>
      <c r="F1942" s="1" t="s">
        <v>20408</v>
      </c>
      <c r="G1942">
        <v>220503016</v>
      </c>
      <c r="H1942">
        <v>16</v>
      </c>
      <c r="I1942" s="1" t="s">
        <v>20481</v>
      </c>
      <c r="J1942" s="1" t="s">
        <v>20482</v>
      </c>
      <c r="K1942" s="1" t="s">
        <v>20483</v>
      </c>
      <c r="L1942" s="1" t="s">
        <v>20484</v>
      </c>
      <c r="M1942" s="1" t="s">
        <v>20485</v>
      </c>
      <c r="N1942" s="1">
        <f>+Categorias[[#This Row],[Id_producto]]</f>
        <v>220503</v>
      </c>
      <c r="O1942" s="1">
        <f>+Categorias[[#This Row],[Id_categoría]]</f>
        <v>220503016</v>
      </c>
    </row>
    <row r="1943" spans="1:15" hidden="1" x14ac:dyDescent="0.3">
      <c r="A1943">
        <v>22</v>
      </c>
      <c r="B1943" s="1" t="s">
        <v>2726</v>
      </c>
      <c r="C1943">
        <v>2205</v>
      </c>
      <c r="D1943" s="1" t="s">
        <v>20391</v>
      </c>
      <c r="E1943">
        <v>220503</v>
      </c>
      <c r="F1943" s="1" t="s">
        <v>20408</v>
      </c>
      <c r="G1943">
        <v>220503017</v>
      </c>
      <c r="H1943">
        <v>17</v>
      </c>
      <c r="I1943" s="1" t="s">
        <v>20486</v>
      </c>
      <c r="J1943" s="1" t="s">
        <v>20487</v>
      </c>
      <c r="K1943" s="1" t="s">
        <v>20488</v>
      </c>
      <c r="L1943" s="1" t="s">
        <v>20489</v>
      </c>
      <c r="M1943" s="1" t="s">
        <v>20490</v>
      </c>
      <c r="N1943" s="1">
        <f>+Categorias[[#This Row],[Id_producto]]</f>
        <v>220503</v>
      </c>
      <c r="O1943" s="1">
        <f>+Categorias[[#This Row],[Id_categoría]]</f>
        <v>220503017</v>
      </c>
    </row>
    <row r="1944" spans="1:15" hidden="1" x14ac:dyDescent="0.3">
      <c r="A1944">
        <v>22</v>
      </c>
      <c r="B1944" s="1" t="s">
        <v>2726</v>
      </c>
      <c r="C1944">
        <v>2205</v>
      </c>
      <c r="D1944" s="1" t="s">
        <v>20391</v>
      </c>
      <c r="E1944">
        <v>220503</v>
      </c>
      <c r="F1944" s="1" t="s">
        <v>20408</v>
      </c>
      <c r="G1944">
        <v>220503018</v>
      </c>
      <c r="H1944">
        <v>18</v>
      </c>
      <c r="I1944" s="1" t="s">
        <v>20491</v>
      </c>
      <c r="J1944" s="1" t="s">
        <v>20492</v>
      </c>
      <c r="K1944" s="1" t="s">
        <v>20493</v>
      </c>
      <c r="L1944" s="1" t="s">
        <v>20494</v>
      </c>
      <c r="M1944" s="1" t="s">
        <v>20495</v>
      </c>
      <c r="N1944" s="1">
        <f>+Categorias[[#This Row],[Id_producto]]</f>
        <v>220503</v>
      </c>
      <c r="O1944" s="1">
        <f>+Categorias[[#This Row],[Id_categoría]]</f>
        <v>220503018</v>
      </c>
    </row>
    <row r="1945" spans="1:15" hidden="1" x14ac:dyDescent="0.3">
      <c r="A1945">
        <v>22</v>
      </c>
      <c r="B1945" s="1" t="s">
        <v>2726</v>
      </c>
      <c r="C1945">
        <v>2205</v>
      </c>
      <c r="D1945" s="1" t="s">
        <v>20391</v>
      </c>
      <c r="E1945">
        <v>220503</v>
      </c>
      <c r="F1945" s="1" t="s">
        <v>20408</v>
      </c>
      <c r="G1945">
        <v>220503019</v>
      </c>
      <c r="H1945">
        <v>19</v>
      </c>
      <c r="I1945" s="1" t="s">
        <v>20496</v>
      </c>
      <c r="J1945" s="1" t="s">
        <v>20497</v>
      </c>
      <c r="K1945" s="1" t="s">
        <v>20498</v>
      </c>
      <c r="L1945" s="1" t="s">
        <v>20499</v>
      </c>
      <c r="M1945" s="1" t="s">
        <v>20500</v>
      </c>
      <c r="N1945" s="1">
        <f>+Categorias[[#This Row],[Id_producto]]</f>
        <v>220503</v>
      </c>
      <c r="O1945" s="1">
        <f>+Categorias[[#This Row],[Id_categoría]]</f>
        <v>220503019</v>
      </c>
    </row>
    <row r="1946" spans="1:15" hidden="1" x14ac:dyDescent="0.3">
      <c r="A1946">
        <v>22</v>
      </c>
      <c r="B1946" s="1" t="s">
        <v>2726</v>
      </c>
      <c r="C1946">
        <v>2205</v>
      </c>
      <c r="D1946" s="1" t="s">
        <v>20391</v>
      </c>
      <c r="E1946">
        <v>220503</v>
      </c>
      <c r="F1946" s="1" t="s">
        <v>20408</v>
      </c>
      <c r="G1946">
        <v>220503020</v>
      </c>
      <c r="H1946">
        <v>20</v>
      </c>
      <c r="I1946" s="1" t="s">
        <v>14204</v>
      </c>
      <c r="J1946" s="1" t="s">
        <v>20501</v>
      </c>
      <c r="K1946" s="1" t="s">
        <v>20502</v>
      </c>
      <c r="L1946" s="1" t="s">
        <v>20503</v>
      </c>
      <c r="M1946" s="1" t="s">
        <v>20504</v>
      </c>
      <c r="N1946" s="1">
        <f>+Categorias[[#This Row],[Id_producto]]</f>
        <v>220503</v>
      </c>
      <c r="O1946" s="1">
        <f>+Categorias[[#This Row],[Id_categoría]]</f>
        <v>220503020</v>
      </c>
    </row>
    <row r="1947" spans="1:15" hidden="1" x14ac:dyDescent="0.3">
      <c r="A1947">
        <v>22</v>
      </c>
      <c r="B1947" s="1" t="s">
        <v>2726</v>
      </c>
      <c r="C1947">
        <v>2205</v>
      </c>
      <c r="D1947" s="1" t="s">
        <v>20391</v>
      </c>
      <c r="E1947">
        <v>220503</v>
      </c>
      <c r="F1947" s="1" t="s">
        <v>20408</v>
      </c>
      <c r="G1947">
        <v>220503021</v>
      </c>
      <c r="H1947">
        <v>21</v>
      </c>
      <c r="I1947" s="1" t="s">
        <v>14209</v>
      </c>
      <c r="J1947" s="1" t="s">
        <v>20505</v>
      </c>
      <c r="K1947" s="1" t="s">
        <v>20506</v>
      </c>
      <c r="L1947" s="1" t="s">
        <v>20507</v>
      </c>
      <c r="M1947" s="1" t="s">
        <v>20508</v>
      </c>
      <c r="N1947" s="1">
        <f>+Categorias[[#This Row],[Id_producto]]</f>
        <v>220503</v>
      </c>
      <c r="O1947" s="1">
        <f>+Categorias[[#This Row],[Id_categoría]]</f>
        <v>220503021</v>
      </c>
    </row>
    <row r="1948" spans="1:15" hidden="1" x14ac:dyDescent="0.3">
      <c r="A1948">
        <v>22</v>
      </c>
      <c r="B1948" s="1" t="s">
        <v>2726</v>
      </c>
      <c r="C1948">
        <v>2205</v>
      </c>
      <c r="D1948" s="1" t="s">
        <v>20391</v>
      </c>
      <c r="E1948">
        <v>220503</v>
      </c>
      <c r="F1948" s="1" t="s">
        <v>20408</v>
      </c>
      <c r="G1948">
        <v>220503022</v>
      </c>
      <c r="H1948">
        <v>22</v>
      </c>
      <c r="I1948" s="1" t="s">
        <v>14229</v>
      </c>
      <c r="J1948" s="1" t="s">
        <v>20509</v>
      </c>
      <c r="K1948" s="1" t="s">
        <v>20510</v>
      </c>
      <c r="L1948" s="1" t="s">
        <v>20511</v>
      </c>
      <c r="M1948" s="1" t="s">
        <v>20512</v>
      </c>
      <c r="N1948" s="1">
        <f>+Categorias[[#This Row],[Id_producto]]</f>
        <v>220503</v>
      </c>
      <c r="O1948" s="1">
        <f>+Categorias[[#This Row],[Id_categoría]]</f>
        <v>220503022</v>
      </c>
    </row>
    <row r="1949" spans="1:15" hidden="1" x14ac:dyDescent="0.3">
      <c r="A1949">
        <v>22</v>
      </c>
      <c r="B1949" s="1" t="s">
        <v>2726</v>
      </c>
      <c r="C1949">
        <v>2205</v>
      </c>
      <c r="D1949" s="1" t="s">
        <v>20391</v>
      </c>
      <c r="E1949">
        <v>220503</v>
      </c>
      <c r="F1949" s="1" t="s">
        <v>20408</v>
      </c>
      <c r="G1949">
        <v>220503023</v>
      </c>
      <c r="H1949">
        <v>23</v>
      </c>
      <c r="I1949" s="1" t="s">
        <v>20513</v>
      </c>
      <c r="J1949" s="1" t="s">
        <v>20514</v>
      </c>
      <c r="K1949" s="1" t="s">
        <v>20515</v>
      </c>
      <c r="L1949" s="1" t="s">
        <v>20516</v>
      </c>
      <c r="M1949" s="1" t="s">
        <v>20517</v>
      </c>
      <c r="N1949" s="1">
        <f>+Categorias[[#This Row],[Id_producto]]</f>
        <v>220503</v>
      </c>
      <c r="O1949" s="1">
        <f>+Categorias[[#This Row],[Id_categoría]]</f>
        <v>220503023</v>
      </c>
    </row>
    <row r="1950" spans="1:15" hidden="1" x14ac:dyDescent="0.3">
      <c r="A1950">
        <v>22</v>
      </c>
      <c r="B1950" s="1" t="s">
        <v>2726</v>
      </c>
      <c r="C1950">
        <v>2205</v>
      </c>
      <c r="D1950" s="1" t="s">
        <v>20391</v>
      </c>
      <c r="E1950">
        <v>220503</v>
      </c>
      <c r="F1950" s="1" t="s">
        <v>20408</v>
      </c>
      <c r="G1950">
        <v>220503024</v>
      </c>
      <c r="H1950">
        <v>24</v>
      </c>
      <c r="I1950" s="1" t="s">
        <v>20518</v>
      </c>
      <c r="J1950" s="1" t="s">
        <v>20519</v>
      </c>
      <c r="K1950" s="1" t="s">
        <v>20520</v>
      </c>
      <c r="L1950" s="1" t="s">
        <v>20521</v>
      </c>
      <c r="M1950" s="1" t="s">
        <v>20522</v>
      </c>
      <c r="N1950" s="1">
        <f>+Categorias[[#This Row],[Id_producto]]</f>
        <v>220503</v>
      </c>
      <c r="O1950" s="1">
        <f>+Categorias[[#This Row],[Id_categoría]]</f>
        <v>220503024</v>
      </c>
    </row>
    <row r="1951" spans="1:15" hidden="1" x14ac:dyDescent="0.3">
      <c r="A1951">
        <v>22</v>
      </c>
      <c r="B1951" s="1" t="s">
        <v>2726</v>
      </c>
      <c r="C1951">
        <v>2205</v>
      </c>
      <c r="D1951" s="1" t="s">
        <v>20391</v>
      </c>
      <c r="E1951">
        <v>220503</v>
      </c>
      <c r="F1951" s="1" t="s">
        <v>20408</v>
      </c>
      <c r="G1951">
        <v>220503025</v>
      </c>
      <c r="H1951">
        <v>25</v>
      </c>
      <c r="I1951" s="1" t="s">
        <v>20523</v>
      </c>
      <c r="J1951" s="1" t="s">
        <v>20524</v>
      </c>
      <c r="K1951" s="1" t="s">
        <v>20525</v>
      </c>
      <c r="L1951" s="1" t="s">
        <v>20526</v>
      </c>
      <c r="M1951" s="1" t="s">
        <v>20527</v>
      </c>
      <c r="N1951" s="1">
        <f>+Categorias[[#This Row],[Id_producto]]</f>
        <v>220503</v>
      </c>
      <c r="O1951" s="1">
        <f>+Categorias[[#This Row],[Id_categoría]]</f>
        <v>220503025</v>
      </c>
    </row>
    <row r="1952" spans="1:15" hidden="1" x14ac:dyDescent="0.3">
      <c r="A1952">
        <v>22</v>
      </c>
      <c r="B1952" s="1" t="s">
        <v>2726</v>
      </c>
      <c r="C1952">
        <v>2205</v>
      </c>
      <c r="D1952" s="1" t="s">
        <v>20391</v>
      </c>
      <c r="E1952">
        <v>220503</v>
      </c>
      <c r="F1952" s="1" t="s">
        <v>20408</v>
      </c>
      <c r="G1952">
        <v>220503026</v>
      </c>
      <c r="H1952">
        <v>26</v>
      </c>
      <c r="I1952" s="1" t="s">
        <v>14214</v>
      </c>
      <c r="J1952" s="1" t="s">
        <v>20528</v>
      </c>
      <c r="K1952" s="1" t="s">
        <v>20529</v>
      </c>
      <c r="L1952" s="1" t="s">
        <v>20530</v>
      </c>
      <c r="M1952" s="1" t="s">
        <v>20531</v>
      </c>
      <c r="N1952" s="1">
        <f>+Categorias[[#This Row],[Id_producto]]</f>
        <v>220503</v>
      </c>
      <c r="O1952" s="1">
        <f>+Categorias[[#This Row],[Id_categoría]]</f>
        <v>220503026</v>
      </c>
    </row>
    <row r="1953" spans="1:15" hidden="1" x14ac:dyDescent="0.3">
      <c r="A1953">
        <v>22</v>
      </c>
      <c r="B1953" s="1" t="s">
        <v>2726</v>
      </c>
      <c r="C1953">
        <v>2205</v>
      </c>
      <c r="D1953" s="1" t="s">
        <v>20391</v>
      </c>
      <c r="E1953">
        <v>220503</v>
      </c>
      <c r="F1953" s="1" t="s">
        <v>20408</v>
      </c>
      <c r="G1953">
        <v>220503027</v>
      </c>
      <c r="H1953">
        <v>27</v>
      </c>
      <c r="I1953" s="1" t="s">
        <v>20532</v>
      </c>
      <c r="J1953" s="1" t="s">
        <v>20533</v>
      </c>
      <c r="K1953" s="1" t="s">
        <v>20534</v>
      </c>
      <c r="L1953" s="1" t="s">
        <v>20535</v>
      </c>
      <c r="M1953" s="1" t="s">
        <v>20536</v>
      </c>
      <c r="N1953" s="1">
        <f>+Categorias[[#This Row],[Id_producto]]</f>
        <v>220503</v>
      </c>
      <c r="O1953" s="1">
        <f>+Categorias[[#This Row],[Id_categoría]]</f>
        <v>220503027</v>
      </c>
    </row>
    <row r="1954" spans="1:15" hidden="1" x14ac:dyDescent="0.3">
      <c r="A1954">
        <v>22</v>
      </c>
      <c r="B1954" s="1" t="s">
        <v>2726</v>
      </c>
      <c r="C1954">
        <v>2205</v>
      </c>
      <c r="D1954" s="1" t="s">
        <v>20391</v>
      </c>
      <c r="E1954">
        <v>220503</v>
      </c>
      <c r="F1954" s="1" t="s">
        <v>20408</v>
      </c>
      <c r="G1954">
        <v>220503028</v>
      </c>
      <c r="H1954">
        <v>28</v>
      </c>
      <c r="I1954" s="1" t="s">
        <v>14219</v>
      </c>
      <c r="J1954" s="1" t="s">
        <v>20537</v>
      </c>
      <c r="K1954" s="1" t="s">
        <v>20538</v>
      </c>
      <c r="L1954" s="1" t="s">
        <v>20539</v>
      </c>
      <c r="M1954" s="1" t="s">
        <v>20540</v>
      </c>
      <c r="N1954" s="1">
        <f>+Categorias[[#This Row],[Id_producto]]</f>
        <v>220503</v>
      </c>
      <c r="O1954" s="1">
        <f>+Categorias[[#This Row],[Id_categoría]]</f>
        <v>220503028</v>
      </c>
    </row>
    <row r="1955" spans="1:15" hidden="1" x14ac:dyDescent="0.3">
      <c r="A1955">
        <v>22</v>
      </c>
      <c r="B1955" s="1" t="s">
        <v>2726</v>
      </c>
      <c r="C1955">
        <v>2205</v>
      </c>
      <c r="D1955" s="1" t="s">
        <v>20391</v>
      </c>
      <c r="E1955">
        <v>220503</v>
      </c>
      <c r="F1955" s="1" t="s">
        <v>20408</v>
      </c>
      <c r="G1955">
        <v>220503029</v>
      </c>
      <c r="H1955">
        <v>29</v>
      </c>
      <c r="I1955" s="1" t="s">
        <v>16821</v>
      </c>
      <c r="J1955" s="1" t="s">
        <v>20541</v>
      </c>
      <c r="K1955" s="1" t="s">
        <v>20542</v>
      </c>
      <c r="L1955" s="1" t="s">
        <v>20543</v>
      </c>
      <c r="M1955" s="1" t="s">
        <v>20544</v>
      </c>
      <c r="N1955" s="1">
        <f>+Categorias[[#This Row],[Id_producto]]</f>
        <v>220503</v>
      </c>
      <c r="O1955" s="1">
        <f>+Categorias[[#This Row],[Id_categoría]]</f>
        <v>220503029</v>
      </c>
    </row>
    <row r="1956" spans="1:15" hidden="1" x14ac:dyDescent="0.3">
      <c r="A1956">
        <v>22</v>
      </c>
      <c r="B1956" s="1" t="s">
        <v>2726</v>
      </c>
      <c r="C1956">
        <v>2205</v>
      </c>
      <c r="D1956" s="1" t="s">
        <v>20391</v>
      </c>
      <c r="E1956">
        <v>220503</v>
      </c>
      <c r="F1956" s="1" t="s">
        <v>20408</v>
      </c>
      <c r="G1956">
        <v>220503030</v>
      </c>
      <c r="H1956">
        <v>30</v>
      </c>
      <c r="I1956" s="1" t="s">
        <v>20545</v>
      </c>
      <c r="J1956" s="1" t="s">
        <v>20546</v>
      </c>
      <c r="K1956" s="1" t="s">
        <v>20547</v>
      </c>
      <c r="L1956" s="1" t="s">
        <v>20548</v>
      </c>
      <c r="M1956" s="1" t="s">
        <v>20549</v>
      </c>
      <c r="N1956" s="1">
        <f>+Categorias[[#This Row],[Id_producto]]</f>
        <v>220503</v>
      </c>
      <c r="O1956" s="1">
        <f>+Categorias[[#This Row],[Id_categoría]]</f>
        <v>220503030</v>
      </c>
    </row>
    <row r="1957" spans="1:15" hidden="1" x14ac:dyDescent="0.3">
      <c r="A1957">
        <v>22</v>
      </c>
      <c r="B1957" s="1" t="s">
        <v>2726</v>
      </c>
      <c r="C1957">
        <v>2205</v>
      </c>
      <c r="D1957" s="1" t="s">
        <v>20391</v>
      </c>
      <c r="E1957">
        <v>220503</v>
      </c>
      <c r="F1957" s="1" t="s">
        <v>20408</v>
      </c>
      <c r="G1957">
        <v>220503031</v>
      </c>
      <c r="H1957">
        <v>31</v>
      </c>
      <c r="I1957" s="1" t="s">
        <v>20550</v>
      </c>
      <c r="J1957" s="1" t="s">
        <v>20551</v>
      </c>
      <c r="K1957" s="1" t="s">
        <v>20552</v>
      </c>
      <c r="L1957" s="1" t="s">
        <v>20553</v>
      </c>
      <c r="M1957" s="1" t="s">
        <v>20554</v>
      </c>
      <c r="N1957" s="1">
        <f>+Categorias[[#This Row],[Id_producto]]</f>
        <v>220503</v>
      </c>
      <c r="O1957" s="1">
        <f>+Categorias[[#This Row],[Id_categoría]]</f>
        <v>220503031</v>
      </c>
    </row>
    <row r="1958" spans="1:15" hidden="1" x14ac:dyDescent="0.3">
      <c r="A1958">
        <v>22</v>
      </c>
      <c r="B1958" s="1" t="s">
        <v>2726</v>
      </c>
      <c r="C1958">
        <v>2205</v>
      </c>
      <c r="D1958" s="1" t="s">
        <v>20391</v>
      </c>
      <c r="E1958">
        <v>220503</v>
      </c>
      <c r="F1958" s="1" t="s">
        <v>20408</v>
      </c>
      <c r="G1958">
        <v>220503032</v>
      </c>
      <c r="H1958">
        <v>32</v>
      </c>
      <c r="I1958" s="1" t="s">
        <v>20555</v>
      </c>
      <c r="J1958" s="1" t="s">
        <v>20556</v>
      </c>
      <c r="K1958" s="1" t="s">
        <v>20557</v>
      </c>
      <c r="L1958" s="1" t="s">
        <v>20558</v>
      </c>
      <c r="M1958" s="1" t="s">
        <v>20559</v>
      </c>
      <c r="N1958" s="1">
        <f>+Categorias[[#This Row],[Id_producto]]</f>
        <v>220503</v>
      </c>
      <c r="O1958" s="1">
        <f>+Categorias[[#This Row],[Id_categoría]]</f>
        <v>220503032</v>
      </c>
    </row>
    <row r="1959" spans="1:15" hidden="1" x14ac:dyDescent="0.3">
      <c r="A1959">
        <v>22</v>
      </c>
      <c r="B1959" s="1" t="s">
        <v>2726</v>
      </c>
      <c r="C1959">
        <v>2205</v>
      </c>
      <c r="D1959" s="1" t="s">
        <v>20391</v>
      </c>
      <c r="E1959">
        <v>220503</v>
      </c>
      <c r="F1959" s="1" t="s">
        <v>20408</v>
      </c>
      <c r="G1959">
        <v>220503033</v>
      </c>
      <c r="H1959">
        <v>33</v>
      </c>
      <c r="I1959" s="1" t="s">
        <v>20560</v>
      </c>
      <c r="J1959" s="1" t="s">
        <v>20561</v>
      </c>
      <c r="K1959" s="1" t="s">
        <v>20562</v>
      </c>
      <c r="L1959" s="1" t="s">
        <v>20563</v>
      </c>
      <c r="M1959" s="1" t="s">
        <v>20564</v>
      </c>
      <c r="N1959" s="1">
        <f>+Categorias[[#This Row],[Id_producto]]</f>
        <v>220503</v>
      </c>
      <c r="O1959" s="1">
        <f>+Categorias[[#This Row],[Id_categoría]]</f>
        <v>220503033</v>
      </c>
    </row>
    <row r="1960" spans="1:15" hidden="1" x14ac:dyDescent="0.3">
      <c r="A1960">
        <v>22</v>
      </c>
      <c r="B1960" s="1" t="s">
        <v>2726</v>
      </c>
      <c r="C1960">
        <v>2205</v>
      </c>
      <c r="D1960" s="1" t="s">
        <v>20391</v>
      </c>
      <c r="E1960">
        <v>220503</v>
      </c>
      <c r="F1960" s="1" t="s">
        <v>20408</v>
      </c>
      <c r="G1960">
        <v>220503034</v>
      </c>
      <c r="H1960">
        <v>34</v>
      </c>
      <c r="I1960" s="1" t="s">
        <v>20565</v>
      </c>
      <c r="J1960" s="1" t="s">
        <v>20566</v>
      </c>
      <c r="K1960" s="1" t="s">
        <v>20567</v>
      </c>
      <c r="L1960" s="1" t="s">
        <v>20568</v>
      </c>
      <c r="M1960" s="1" t="s">
        <v>20569</v>
      </c>
      <c r="N1960" s="1">
        <f>+Categorias[[#This Row],[Id_producto]]</f>
        <v>220503</v>
      </c>
      <c r="O1960" s="1">
        <f>+Categorias[[#This Row],[Id_categoría]]</f>
        <v>220503034</v>
      </c>
    </row>
    <row r="1961" spans="1:15" hidden="1" x14ac:dyDescent="0.3">
      <c r="A1961">
        <v>22</v>
      </c>
      <c r="B1961" s="1" t="s">
        <v>2726</v>
      </c>
      <c r="C1961">
        <v>2205</v>
      </c>
      <c r="D1961" s="1" t="s">
        <v>20391</v>
      </c>
      <c r="E1961">
        <v>220503</v>
      </c>
      <c r="F1961" s="1" t="s">
        <v>20408</v>
      </c>
      <c r="G1961">
        <v>220503035</v>
      </c>
      <c r="H1961">
        <v>35</v>
      </c>
      <c r="I1961" s="1" t="s">
        <v>20570</v>
      </c>
      <c r="J1961" s="1" t="s">
        <v>20571</v>
      </c>
      <c r="K1961" s="1" t="s">
        <v>20572</v>
      </c>
      <c r="L1961" s="1" t="s">
        <v>20573</v>
      </c>
      <c r="M1961" s="1" t="s">
        <v>20574</v>
      </c>
      <c r="N1961" s="1">
        <f>+Categorias[[#This Row],[Id_producto]]</f>
        <v>220503</v>
      </c>
      <c r="O1961" s="1">
        <f>+Categorias[[#This Row],[Id_categoría]]</f>
        <v>220503035</v>
      </c>
    </row>
    <row r="1962" spans="1:15" hidden="1" x14ac:dyDescent="0.3">
      <c r="A1962">
        <v>22</v>
      </c>
      <c r="B1962" s="1" t="s">
        <v>2726</v>
      </c>
      <c r="C1962">
        <v>2205</v>
      </c>
      <c r="D1962" s="1" t="s">
        <v>20391</v>
      </c>
      <c r="E1962">
        <v>220503</v>
      </c>
      <c r="F1962" s="1" t="s">
        <v>20408</v>
      </c>
      <c r="G1962">
        <v>220503036</v>
      </c>
      <c r="H1962">
        <v>36</v>
      </c>
      <c r="I1962" s="1" t="s">
        <v>20575</v>
      </c>
      <c r="J1962" s="1" t="s">
        <v>20576</v>
      </c>
      <c r="K1962" s="1" t="s">
        <v>20577</v>
      </c>
      <c r="L1962" s="1" t="s">
        <v>20578</v>
      </c>
      <c r="M1962" s="1" t="s">
        <v>20579</v>
      </c>
      <c r="N1962" s="1">
        <f>+Categorias[[#This Row],[Id_producto]]</f>
        <v>220503</v>
      </c>
      <c r="O1962" s="1">
        <f>+Categorias[[#This Row],[Id_categoría]]</f>
        <v>220503036</v>
      </c>
    </row>
    <row r="1963" spans="1:15" hidden="1" x14ac:dyDescent="0.3">
      <c r="A1963">
        <v>22</v>
      </c>
      <c r="B1963" s="1" t="s">
        <v>2726</v>
      </c>
      <c r="C1963">
        <v>2205</v>
      </c>
      <c r="D1963" s="1" t="s">
        <v>20391</v>
      </c>
      <c r="E1963">
        <v>220503</v>
      </c>
      <c r="F1963" s="1" t="s">
        <v>20408</v>
      </c>
      <c r="G1963">
        <v>220503037</v>
      </c>
      <c r="H1963">
        <v>37</v>
      </c>
      <c r="I1963" s="1" t="s">
        <v>20580</v>
      </c>
      <c r="J1963" s="1" t="s">
        <v>20581</v>
      </c>
      <c r="K1963" s="1" t="s">
        <v>20582</v>
      </c>
      <c r="L1963" s="1" t="s">
        <v>20583</v>
      </c>
      <c r="M1963" s="1" t="s">
        <v>20584</v>
      </c>
      <c r="N1963" s="1">
        <f>+Categorias[[#This Row],[Id_producto]]</f>
        <v>220503</v>
      </c>
      <c r="O1963" s="1">
        <f>+Categorias[[#This Row],[Id_categoría]]</f>
        <v>220503037</v>
      </c>
    </row>
    <row r="1964" spans="1:15" hidden="1" x14ac:dyDescent="0.3">
      <c r="A1964">
        <v>22</v>
      </c>
      <c r="B1964" s="1" t="s">
        <v>2726</v>
      </c>
      <c r="C1964">
        <v>2206</v>
      </c>
      <c r="D1964" s="1" t="s">
        <v>20585</v>
      </c>
      <c r="E1964">
        <v>220601</v>
      </c>
      <c r="F1964" s="1" t="s">
        <v>20586</v>
      </c>
      <c r="G1964">
        <v>220601001</v>
      </c>
      <c r="H1964">
        <v>1</v>
      </c>
      <c r="I1964" s="1" t="s">
        <v>20587</v>
      </c>
      <c r="J1964" s="1" t="s">
        <v>20588</v>
      </c>
      <c r="K1964" s="1" t="s">
        <v>20589</v>
      </c>
      <c r="L1964" s="1" t="s">
        <v>20590</v>
      </c>
      <c r="M1964" s="1" t="s">
        <v>20591</v>
      </c>
      <c r="N1964" s="1">
        <f>+Categorias[[#This Row],[Id_producto]]</f>
        <v>220601</v>
      </c>
      <c r="O1964" s="1">
        <f>+Categorias[[#This Row],[Id_categoría]]</f>
        <v>220601001</v>
      </c>
    </row>
    <row r="1965" spans="1:15" hidden="1" x14ac:dyDescent="0.3">
      <c r="A1965">
        <v>22</v>
      </c>
      <c r="B1965" s="1" t="s">
        <v>2726</v>
      </c>
      <c r="C1965">
        <v>2206</v>
      </c>
      <c r="D1965" s="1" t="s">
        <v>20585</v>
      </c>
      <c r="E1965">
        <v>220601</v>
      </c>
      <c r="F1965" s="1" t="s">
        <v>20586</v>
      </c>
      <c r="G1965">
        <v>220601002</v>
      </c>
      <c r="H1965">
        <v>2</v>
      </c>
      <c r="I1965" s="1" t="s">
        <v>20592</v>
      </c>
      <c r="J1965" s="1" t="s">
        <v>20593</v>
      </c>
      <c r="K1965" s="1" t="s">
        <v>20594</v>
      </c>
      <c r="L1965" s="1" t="s">
        <v>20595</v>
      </c>
      <c r="M1965" s="1" t="s">
        <v>20596</v>
      </c>
      <c r="N1965" s="1">
        <f>+Categorias[[#This Row],[Id_producto]]</f>
        <v>220601</v>
      </c>
      <c r="O1965" s="1">
        <f>+Categorias[[#This Row],[Id_categoría]]</f>
        <v>220601002</v>
      </c>
    </row>
    <row r="1966" spans="1:15" hidden="1" x14ac:dyDescent="0.3">
      <c r="A1966">
        <v>22</v>
      </c>
      <c r="B1966" s="1" t="s">
        <v>2726</v>
      </c>
      <c r="C1966">
        <v>2206</v>
      </c>
      <c r="D1966" s="1" t="s">
        <v>20585</v>
      </c>
      <c r="E1966">
        <v>220601</v>
      </c>
      <c r="F1966" s="1" t="s">
        <v>20586</v>
      </c>
      <c r="G1966">
        <v>220601003</v>
      </c>
      <c r="H1966">
        <v>3</v>
      </c>
      <c r="I1966" s="1" t="s">
        <v>20597</v>
      </c>
      <c r="J1966" s="1" t="s">
        <v>20598</v>
      </c>
      <c r="K1966" s="1" t="s">
        <v>20599</v>
      </c>
      <c r="L1966" s="1" t="s">
        <v>20600</v>
      </c>
      <c r="M1966" s="1" t="s">
        <v>20601</v>
      </c>
      <c r="N1966" s="1">
        <f>+Categorias[[#This Row],[Id_producto]]</f>
        <v>220601</v>
      </c>
      <c r="O1966" s="1">
        <f>+Categorias[[#This Row],[Id_categoría]]</f>
        <v>220601003</v>
      </c>
    </row>
    <row r="1967" spans="1:15" hidden="1" x14ac:dyDescent="0.3">
      <c r="A1967">
        <v>22</v>
      </c>
      <c r="B1967" s="1" t="s">
        <v>2726</v>
      </c>
      <c r="C1967">
        <v>2206</v>
      </c>
      <c r="D1967" s="1" t="s">
        <v>20585</v>
      </c>
      <c r="E1967">
        <v>220601</v>
      </c>
      <c r="F1967" s="1" t="s">
        <v>20586</v>
      </c>
      <c r="G1967">
        <v>220601004</v>
      </c>
      <c r="H1967">
        <v>4</v>
      </c>
      <c r="I1967" s="1" t="s">
        <v>20602</v>
      </c>
      <c r="J1967" s="1" t="s">
        <v>20603</v>
      </c>
      <c r="K1967" s="1" t="s">
        <v>20604</v>
      </c>
      <c r="L1967" s="1" t="s">
        <v>20605</v>
      </c>
      <c r="M1967" s="1" t="s">
        <v>20606</v>
      </c>
      <c r="N1967" s="1">
        <f>+Categorias[[#This Row],[Id_producto]]</f>
        <v>220601</v>
      </c>
      <c r="O1967" s="1">
        <f>+Categorias[[#This Row],[Id_categoría]]</f>
        <v>220601004</v>
      </c>
    </row>
    <row r="1968" spans="1:15" hidden="1" x14ac:dyDescent="0.3">
      <c r="A1968">
        <v>22</v>
      </c>
      <c r="B1968" s="1" t="s">
        <v>2726</v>
      </c>
      <c r="C1968">
        <v>2206</v>
      </c>
      <c r="D1968" s="1" t="s">
        <v>20585</v>
      </c>
      <c r="E1968">
        <v>220601</v>
      </c>
      <c r="F1968" s="1" t="s">
        <v>20586</v>
      </c>
      <c r="G1968">
        <v>220601005</v>
      </c>
      <c r="H1968">
        <v>5</v>
      </c>
      <c r="I1968" s="1" t="s">
        <v>20607</v>
      </c>
      <c r="J1968" s="1" t="s">
        <v>20608</v>
      </c>
      <c r="K1968" s="1" t="s">
        <v>20609</v>
      </c>
      <c r="L1968" s="1" t="s">
        <v>20610</v>
      </c>
      <c r="M1968" s="1" t="s">
        <v>20611</v>
      </c>
      <c r="N1968" s="1">
        <f>+Categorias[[#This Row],[Id_producto]]</f>
        <v>220601</v>
      </c>
      <c r="O1968" s="1">
        <f>+Categorias[[#This Row],[Id_categoría]]</f>
        <v>220601005</v>
      </c>
    </row>
    <row r="1969" spans="1:15" hidden="1" x14ac:dyDescent="0.3">
      <c r="A1969">
        <v>22</v>
      </c>
      <c r="B1969" s="1" t="s">
        <v>2726</v>
      </c>
      <c r="C1969">
        <v>2206</v>
      </c>
      <c r="D1969" s="1" t="s">
        <v>20585</v>
      </c>
      <c r="E1969">
        <v>220601</v>
      </c>
      <c r="F1969" s="1" t="s">
        <v>20586</v>
      </c>
      <c r="G1969">
        <v>220601006</v>
      </c>
      <c r="H1969">
        <v>6</v>
      </c>
      <c r="I1969" s="1" t="s">
        <v>20612</v>
      </c>
      <c r="J1969" s="1" t="s">
        <v>20613</v>
      </c>
      <c r="K1969" s="1" t="s">
        <v>20614</v>
      </c>
      <c r="L1969" s="1" t="s">
        <v>20615</v>
      </c>
      <c r="M1969" s="1" t="s">
        <v>20616</v>
      </c>
      <c r="N1969" s="1">
        <f>+Categorias[[#This Row],[Id_producto]]</f>
        <v>220601</v>
      </c>
      <c r="O1969" s="1">
        <f>+Categorias[[#This Row],[Id_categoría]]</f>
        <v>220601006</v>
      </c>
    </row>
    <row r="1970" spans="1:15" hidden="1" x14ac:dyDescent="0.3">
      <c r="A1970">
        <v>22</v>
      </c>
      <c r="B1970" s="1" t="s">
        <v>2726</v>
      </c>
      <c r="C1970">
        <v>2206</v>
      </c>
      <c r="D1970" s="1" t="s">
        <v>20585</v>
      </c>
      <c r="E1970">
        <v>220601</v>
      </c>
      <c r="F1970" s="1" t="s">
        <v>20586</v>
      </c>
      <c r="G1970">
        <v>220601007</v>
      </c>
      <c r="H1970">
        <v>7</v>
      </c>
      <c r="I1970" s="1" t="s">
        <v>20617</v>
      </c>
      <c r="J1970" s="1" t="s">
        <v>20618</v>
      </c>
      <c r="K1970" s="1" t="s">
        <v>20619</v>
      </c>
      <c r="L1970" s="1" t="s">
        <v>20620</v>
      </c>
      <c r="M1970" s="1" t="s">
        <v>20621</v>
      </c>
      <c r="N1970" s="1">
        <f>+Categorias[[#This Row],[Id_producto]]</f>
        <v>220601</v>
      </c>
      <c r="O1970" s="1">
        <f>+Categorias[[#This Row],[Id_categoría]]</f>
        <v>220601007</v>
      </c>
    </row>
    <row r="1971" spans="1:15" hidden="1" x14ac:dyDescent="0.3">
      <c r="A1971">
        <v>22</v>
      </c>
      <c r="B1971" s="1" t="s">
        <v>2726</v>
      </c>
      <c r="C1971">
        <v>2206</v>
      </c>
      <c r="D1971" s="1" t="s">
        <v>20585</v>
      </c>
      <c r="E1971">
        <v>220601</v>
      </c>
      <c r="F1971" s="1" t="s">
        <v>20586</v>
      </c>
      <c r="G1971">
        <v>220601008</v>
      </c>
      <c r="H1971">
        <v>8</v>
      </c>
      <c r="I1971" s="1" t="s">
        <v>20622</v>
      </c>
      <c r="J1971" s="1" t="s">
        <v>20623</v>
      </c>
      <c r="K1971" s="1" t="s">
        <v>20624</v>
      </c>
      <c r="L1971" s="1" t="s">
        <v>20625</v>
      </c>
      <c r="M1971" s="1" t="s">
        <v>20626</v>
      </c>
      <c r="N1971" s="1">
        <f>+Categorias[[#This Row],[Id_producto]]</f>
        <v>220601</v>
      </c>
      <c r="O1971" s="1">
        <f>+Categorias[[#This Row],[Id_categoría]]</f>
        <v>220601008</v>
      </c>
    </row>
    <row r="1972" spans="1:15" hidden="1" x14ac:dyDescent="0.3">
      <c r="A1972">
        <v>22</v>
      </c>
      <c r="B1972" s="1" t="s">
        <v>2726</v>
      </c>
      <c r="C1972">
        <v>2206</v>
      </c>
      <c r="D1972" s="1" t="s">
        <v>20585</v>
      </c>
      <c r="E1972">
        <v>220601</v>
      </c>
      <c r="F1972" s="1" t="s">
        <v>20586</v>
      </c>
      <c r="G1972">
        <v>220601009</v>
      </c>
      <c r="H1972">
        <v>9</v>
      </c>
      <c r="I1972" s="1" t="s">
        <v>20627</v>
      </c>
      <c r="J1972" s="1" t="s">
        <v>20628</v>
      </c>
      <c r="K1972" s="1" t="s">
        <v>20629</v>
      </c>
      <c r="L1972" s="1" t="s">
        <v>20630</v>
      </c>
      <c r="M1972" s="1" t="s">
        <v>20631</v>
      </c>
      <c r="N1972" s="1">
        <f>+Categorias[[#This Row],[Id_producto]]</f>
        <v>220601</v>
      </c>
      <c r="O1972" s="1">
        <f>+Categorias[[#This Row],[Id_categoría]]</f>
        <v>220601009</v>
      </c>
    </row>
    <row r="1973" spans="1:15" hidden="1" x14ac:dyDescent="0.3">
      <c r="A1973">
        <v>22</v>
      </c>
      <c r="B1973" s="1" t="s">
        <v>2726</v>
      </c>
      <c r="C1973">
        <v>2206</v>
      </c>
      <c r="D1973" s="1" t="s">
        <v>20585</v>
      </c>
      <c r="E1973">
        <v>220601</v>
      </c>
      <c r="F1973" s="1" t="s">
        <v>20586</v>
      </c>
      <c r="G1973">
        <v>220601010</v>
      </c>
      <c r="H1973">
        <v>10</v>
      </c>
      <c r="I1973" s="1" t="s">
        <v>20632</v>
      </c>
      <c r="J1973" s="1" t="s">
        <v>20633</v>
      </c>
      <c r="K1973" s="1" t="s">
        <v>20634</v>
      </c>
      <c r="L1973" s="1" t="s">
        <v>20635</v>
      </c>
      <c r="M1973" s="1" t="s">
        <v>20636</v>
      </c>
      <c r="N1973" s="1">
        <f>+Categorias[[#This Row],[Id_producto]]</f>
        <v>220601</v>
      </c>
      <c r="O1973" s="1">
        <f>+Categorias[[#This Row],[Id_categoría]]</f>
        <v>220601010</v>
      </c>
    </row>
    <row r="1974" spans="1:15" hidden="1" x14ac:dyDescent="0.3">
      <c r="A1974">
        <v>22</v>
      </c>
      <c r="B1974" s="1" t="s">
        <v>2726</v>
      </c>
      <c r="C1974">
        <v>2206</v>
      </c>
      <c r="D1974" s="1" t="s">
        <v>20585</v>
      </c>
      <c r="E1974">
        <v>220601</v>
      </c>
      <c r="F1974" s="1" t="s">
        <v>20586</v>
      </c>
      <c r="G1974">
        <v>220601011</v>
      </c>
      <c r="H1974">
        <v>11</v>
      </c>
      <c r="I1974" s="1" t="s">
        <v>20637</v>
      </c>
      <c r="J1974" s="1" t="s">
        <v>20638</v>
      </c>
      <c r="K1974" s="1" t="s">
        <v>20639</v>
      </c>
      <c r="L1974" s="1" t="s">
        <v>20640</v>
      </c>
      <c r="M1974" s="1" t="s">
        <v>20641</v>
      </c>
      <c r="N1974" s="1">
        <f>+Categorias[[#This Row],[Id_producto]]</f>
        <v>220601</v>
      </c>
      <c r="O1974" s="1">
        <f>+Categorias[[#This Row],[Id_categoría]]</f>
        <v>220601011</v>
      </c>
    </row>
    <row r="1975" spans="1:15" hidden="1" x14ac:dyDescent="0.3">
      <c r="A1975">
        <v>22</v>
      </c>
      <c r="B1975" s="1" t="s">
        <v>2726</v>
      </c>
      <c r="C1975">
        <v>2206</v>
      </c>
      <c r="D1975" s="1" t="s">
        <v>20585</v>
      </c>
      <c r="E1975">
        <v>220601</v>
      </c>
      <c r="F1975" s="1" t="s">
        <v>20586</v>
      </c>
      <c r="G1975">
        <v>220601012</v>
      </c>
      <c r="H1975">
        <v>12</v>
      </c>
      <c r="I1975" s="1" t="s">
        <v>20642</v>
      </c>
      <c r="J1975" s="1" t="s">
        <v>20643</v>
      </c>
      <c r="K1975" s="1" t="s">
        <v>20644</v>
      </c>
      <c r="L1975" s="1" t="s">
        <v>20645</v>
      </c>
      <c r="M1975" s="1" t="s">
        <v>20646</v>
      </c>
      <c r="N1975" s="1">
        <f>+Categorias[[#This Row],[Id_producto]]</f>
        <v>220601</v>
      </c>
      <c r="O1975" s="1">
        <f>+Categorias[[#This Row],[Id_categoría]]</f>
        <v>220601012</v>
      </c>
    </row>
    <row r="1976" spans="1:15" hidden="1" x14ac:dyDescent="0.3">
      <c r="A1976">
        <v>22</v>
      </c>
      <c r="B1976" s="1" t="s">
        <v>2726</v>
      </c>
      <c r="C1976">
        <v>2206</v>
      </c>
      <c r="D1976" s="1" t="s">
        <v>20585</v>
      </c>
      <c r="E1976">
        <v>220601</v>
      </c>
      <c r="F1976" s="1" t="s">
        <v>20586</v>
      </c>
      <c r="G1976">
        <v>220601013</v>
      </c>
      <c r="H1976">
        <v>13</v>
      </c>
      <c r="I1976" s="1" t="s">
        <v>20647</v>
      </c>
      <c r="J1976" s="1" t="s">
        <v>20648</v>
      </c>
      <c r="K1976" s="1" t="s">
        <v>20649</v>
      </c>
      <c r="L1976" s="1" t="s">
        <v>20650</v>
      </c>
      <c r="M1976" s="1" t="s">
        <v>20651</v>
      </c>
      <c r="N1976" s="1">
        <f>+Categorias[[#This Row],[Id_producto]]</f>
        <v>220601</v>
      </c>
      <c r="O1976" s="1">
        <f>+Categorias[[#This Row],[Id_categoría]]</f>
        <v>220601013</v>
      </c>
    </row>
    <row r="1977" spans="1:15" hidden="1" x14ac:dyDescent="0.3">
      <c r="A1977">
        <v>22</v>
      </c>
      <c r="B1977" s="1" t="s">
        <v>2726</v>
      </c>
      <c r="C1977">
        <v>2206</v>
      </c>
      <c r="D1977" s="1" t="s">
        <v>20585</v>
      </c>
      <c r="E1977">
        <v>220601</v>
      </c>
      <c r="F1977" s="1" t="s">
        <v>20586</v>
      </c>
      <c r="G1977">
        <v>220601014</v>
      </c>
      <c r="H1977">
        <v>14</v>
      </c>
      <c r="I1977" s="1" t="s">
        <v>20652</v>
      </c>
      <c r="J1977" s="1" t="s">
        <v>20653</v>
      </c>
      <c r="K1977" s="1" t="s">
        <v>20654</v>
      </c>
      <c r="L1977" s="1" t="s">
        <v>20655</v>
      </c>
      <c r="M1977" s="1" t="s">
        <v>20656</v>
      </c>
      <c r="N1977" s="1">
        <f>+Categorias[[#This Row],[Id_producto]]</f>
        <v>220601</v>
      </c>
      <c r="O1977" s="1">
        <f>+Categorias[[#This Row],[Id_categoría]]</f>
        <v>220601014</v>
      </c>
    </row>
    <row r="1978" spans="1:15" hidden="1" x14ac:dyDescent="0.3">
      <c r="A1978">
        <v>22</v>
      </c>
      <c r="B1978" s="1" t="s">
        <v>2726</v>
      </c>
      <c r="C1978">
        <v>2206</v>
      </c>
      <c r="D1978" s="1" t="s">
        <v>20585</v>
      </c>
      <c r="E1978">
        <v>220601</v>
      </c>
      <c r="F1978" s="1" t="s">
        <v>20586</v>
      </c>
      <c r="G1978">
        <v>220601015</v>
      </c>
      <c r="H1978">
        <v>15</v>
      </c>
      <c r="I1978" s="1" t="s">
        <v>20657</v>
      </c>
      <c r="J1978" s="1" t="s">
        <v>20658</v>
      </c>
      <c r="K1978" s="1" t="s">
        <v>20659</v>
      </c>
      <c r="L1978" s="1" t="s">
        <v>20660</v>
      </c>
      <c r="M1978" s="1" t="s">
        <v>20661</v>
      </c>
      <c r="N1978" s="1">
        <f>+Categorias[[#This Row],[Id_producto]]</f>
        <v>220601</v>
      </c>
      <c r="O1978" s="1">
        <f>+Categorias[[#This Row],[Id_categoría]]</f>
        <v>220601015</v>
      </c>
    </row>
    <row r="1979" spans="1:15" hidden="1" x14ac:dyDescent="0.3">
      <c r="A1979">
        <v>22</v>
      </c>
      <c r="B1979" s="1" t="s">
        <v>2726</v>
      </c>
      <c r="C1979">
        <v>2206</v>
      </c>
      <c r="D1979" s="1" t="s">
        <v>20585</v>
      </c>
      <c r="E1979">
        <v>220601</v>
      </c>
      <c r="F1979" s="1" t="s">
        <v>20586</v>
      </c>
      <c r="G1979">
        <v>220601016</v>
      </c>
      <c r="H1979">
        <v>16</v>
      </c>
      <c r="I1979" s="1" t="s">
        <v>20662</v>
      </c>
      <c r="J1979" s="1" t="s">
        <v>20663</v>
      </c>
      <c r="K1979" s="1" t="s">
        <v>20664</v>
      </c>
      <c r="L1979" s="1" t="s">
        <v>20665</v>
      </c>
      <c r="M1979" s="1" t="s">
        <v>20666</v>
      </c>
      <c r="N1979" s="1">
        <f>+Categorias[[#This Row],[Id_producto]]</f>
        <v>220601</v>
      </c>
      <c r="O1979" s="1">
        <f>+Categorias[[#This Row],[Id_categoría]]</f>
        <v>220601016</v>
      </c>
    </row>
    <row r="1980" spans="1:15" hidden="1" x14ac:dyDescent="0.3">
      <c r="A1980">
        <v>22</v>
      </c>
      <c r="B1980" s="1" t="s">
        <v>2726</v>
      </c>
      <c r="C1980">
        <v>2206</v>
      </c>
      <c r="D1980" s="1" t="s">
        <v>20585</v>
      </c>
      <c r="E1980">
        <v>220601</v>
      </c>
      <c r="F1980" s="1" t="s">
        <v>20586</v>
      </c>
      <c r="G1980">
        <v>220601017</v>
      </c>
      <c r="H1980">
        <v>17</v>
      </c>
      <c r="I1980" s="1" t="s">
        <v>20667</v>
      </c>
      <c r="J1980" s="1" t="s">
        <v>20668</v>
      </c>
      <c r="K1980" s="1" t="s">
        <v>20669</v>
      </c>
      <c r="L1980" s="1" t="s">
        <v>20670</v>
      </c>
      <c r="M1980" s="1" t="s">
        <v>20671</v>
      </c>
      <c r="N1980" s="1">
        <f>+Categorias[[#This Row],[Id_producto]]</f>
        <v>220601</v>
      </c>
      <c r="O1980" s="1">
        <f>+Categorias[[#This Row],[Id_categoría]]</f>
        <v>220601017</v>
      </c>
    </row>
    <row r="1981" spans="1:15" hidden="1" x14ac:dyDescent="0.3">
      <c r="A1981">
        <v>22</v>
      </c>
      <c r="B1981" s="1" t="s">
        <v>2726</v>
      </c>
      <c r="C1981">
        <v>2206</v>
      </c>
      <c r="D1981" s="1" t="s">
        <v>20585</v>
      </c>
      <c r="E1981">
        <v>220601</v>
      </c>
      <c r="F1981" s="1" t="s">
        <v>20586</v>
      </c>
      <c r="G1981">
        <v>220601018</v>
      </c>
      <c r="H1981">
        <v>18</v>
      </c>
      <c r="I1981" s="1" t="s">
        <v>20672</v>
      </c>
      <c r="J1981" s="1" t="s">
        <v>20673</v>
      </c>
      <c r="K1981" s="1" t="s">
        <v>20674</v>
      </c>
      <c r="L1981" s="1" t="s">
        <v>20675</v>
      </c>
      <c r="M1981" s="1" t="s">
        <v>20676</v>
      </c>
      <c r="N1981" s="1">
        <f>+Categorias[[#This Row],[Id_producto]]</f>
        <v>220601</v>
      </c>
      <c r="O1981" s="1">
        <f>+Categorias[[#This Row],[Id_categoría]]</f>
        <v>220601018</v>
      </c>
    </row>
    <row r="1982" spans="1:15" hidden="1" x14ac:dyDescent="0.3">
      <c r="A1982">
        <v>22</v>
      </c>
      <c r="B1982" s="1" t="s">
        <v>2726</v>
      </c>
      <c r="C1982">
        <v>2206</v>
      </c>
      <c r="D1982" s="1" t="s">
        <v>20585</v>
      </c>
      <c r="E1982">
        <v>220601</v>
      </c>
      <c r="F1982" s="1" t="s">
        <v>20586</v>
      </c>
      <c r="G1982">
        <v>220601019</v>
      </c>
      <c r="H1982">
        <v>19</v>
      </c>
      <c r="I1982" s="1" t="s">
        <v>20677</v>
      </c>
      <c r="J1982" s="1" t="s">
        <v>20678</v>
      </c>
      <c r="K1982" s="1" t="s">
        <v>20679</v>
      </c>
      <c r="L1982" s="1" t="s">
        <v>20680</v>
      </c>
      <c r="M1982" s="1" t="s">
        <v>20681</v>
      </c>
      <c r="N1982" s="1">
        <f>+Categorias[[#This Row],[Id_producto]]</f>
        <v>220601</v>
      </c>
      <c r="O1982" s="1">
        <f>+Categorias[[#This Row],[Id_categoría]]</f>
        <v>220601019</v>
      </c>
    </row>
    <row r="1983" spans="1:15" hidden="1" x14ac:dyDescent="0.3">
      <c r="A1983">
        <v>22</v>
      </c>
      <c r="B1983" s="1" t="s">
        <v>2726</v>
      </c>
      <c r="C1983">
        <v>2206</v>
      </c>
      <c r="D1983" s="1" t="s">
        <v>20585</v>
      </c>
      <c r="E1983">
        <v>220601</v>
      </c>
      <c r="F1983" s="1" t="s">
        <v>20586</v>
      </c>
      <c r="G1983">
        <v>220601020</v>
      </c>
      <c r="H1983">
        <v>20</v>
      </c>
      <c r="I1983" s="1" t="s">
        <v>20682</v>
      </c>
      <c r="J1983" s="1" t="s">
        <v>20683</v>
      </c>
      <c r="K1983" s="1" t="s">
        <v>20684</v>
      </c>
      <c r="L1983" s="1" t="s">
        <v>20685</v>
      </c>
      <c r="M1983" s="1" t="s">
        <v>20686</v>
      </c>
      <c r="N1983" s="1">
        <f>+Categorias[[#This Row],[Id_producto]]</f>
        <v>220601</v>
      </c>
      <c r="O1983" s="1">
        <f>+Categorias[[#This Row],[Id_categoría]]</f>
        <v>220601020</v>
      </c>
    </row>
    <row r="1984" spans="1:15" hidden="1" x14ac:dyDescent="0.3">
      <c r="A1984">
        <v>22</v>
      </c>
      <c r="B1984" s="1" t="s">
        <v>2726</v>
      </c>
      <c r="C1984">
        <v>2206</v>
      </c>
      <c r="D1984" s="1" t="s">
        <v>20585</v>
      </c>
      <c r="E1984">
        <v>220601</v>
      </c>
      <c r="F1984" s="1" t="s">
        <v>20586</v>
      </c>
      <c r="G1984">
        <v>220601021</v>
      </c>
      <c r="H1984">
        <v>21</v>
      </c>
      <c r="I1984" s="1" t="s">
        <v>20687</v>
      </c>
      <c r="J1984" s="1" t="s">
        <v>20688</v>
      </c>
      <c r="K1984" s="1" t="s">
        <v>20689</v>
      </c>
      <c r="L1984" s="1" t="s">
        <v>20690</v>
      </c>
      <c r="M1984" s="1" t="s">
        <v>20691</v>
      </c>
      <c r="N1984" s="1">
        <f>+Categorias[[#This Row],[Id_producto]]</f>
        <v>220601</v>
      </c>
      <c r="O1984" s="1">
        <f>+Categorias[[#This Row],[Id_categoría]]</f>
        <v>220601021</v>
      </c>
    </row>
    <row r="1985" spans="1:15" hidden="1" x14ac:dyDescent="0.3">
      <c r="A1985">
        <v>22</v>
      </c>
      <c r="B1985" s="1" t="s">
        <v>2726</v>
      </c>
      <c r="C1985">
        <v>2206</v>
      </c>
      <c r="D1985" s="1" t="s">
        <v>20585</v>
      </c>
      <c r="E1985">
        <v>220601</v>
      </c>
      <c r="F1985" s="1" t="s">
        <v>20586</v>
      </c>
      <c r="G1985">
        <v>220601022</v>
      </c>
      <c r="H1985">
        <v>22</v>
      </c>
      <c r="I1985" s="1" t="s">
        <v>20692</v>
      </c>
      <c r="J1985" s="1" t="s">
        <v>20693</v>
      </c>
      <c r="K1985" s="1" t="s">
        <v>20694</v>
      </c>
      <c r="L1985" s="1" t="s">
        <v>20695</v>
      </c>
      <c r="M1985" s="1" t="s">
        <v>20696</v>
      </c>
      <c r="N1985" s="1">
        <f>+Categorias[[#This Row],[Id_producto]]</f>
        <v>220601</v>
      </c>
      <c r="O1985" s="1">
        <f>+Categorias[[#This Row],[Id_categoría]]</f>
        <v>220601022</v>
      </c>
    </row>
    <row r="1986" spans="1:15" hidden="1" x14ac:dyDescent="0.3">
      <c r="A1986">
        <v>22</v>
      </c>
      <c r="B1986" s="1" t="s">
        <v>2726</v>
      </c>
      <c r="C1986">
        <v>2206</v>
      </c>
      <c r="D1986" s="1" t="s">
        <v>20585</v>
      </c>
      <c r="E1986">
        <v>220601</v>
      </c>
      <c r="F1986" s="1" t="s">
        <v>20586</v>
      </c>
      <c r="G1986">
        <v>220601023</v>
      </c>
      <c r="H1986">
        <v>23</v>
      </c>
      <c r="I1986" s="1" t="s">
        <v>20697</v>
      </c>
      <c r="J1986" s="1" t="s">
        <v>20698</v>
      </c>
      <c r="K1986" s="1" t="s">
        <v>20699</v>
      </c>
      <c r="L1986" s="1" t="s">
        <v>20700</v>
      </c>
      <c r="M1986" s="1" t="s">
        <v>20701</v>
      </c>
      <c r="N1986" s="1">
        <f>+Categorias[[#This Row],[Id_producto]]</f>
        <v>220601</v>
      </c>
      <c r="O1986" s="1">
        <f>+Categorias[[#This Row],[Id_categoría]]</f>
        <v>220601023</v>
      </c>
    </row>
    <row r="1987" spans="1:15" hidden="1" x14ac:dyDescent="0.3">
      <c r="A1987">
        <v>22</v>
      </c>
      <c r="B1987" s="1" t="s">
        <v>2726</v>
      </c>
      <c r="C1987">
        <v>2206</v>
      </c>
      <c r="D1987" s="1" t="s">
        <v>20585</v>
      </c>
      <c r="E1987">
        <v>220601</v>
      </c>
      <c r="F1987" s="1" t="s">
        <v>20586</v>
      </c>
      <c r="G1987">
        <v>220601024</v>
      </c>
      <c r="H1987">
        <v>24</v>
      </c>
      <c r="I1987" s="1" t="s">
        <v>20702</v>
      </c>
      <c r="J1987" s="1" t="s">
        <v>20703</v>
      </c>
      <c r="K1987" s="1" t="s">
        <v>20704</v>
      </c>
      <c r="L1987" s="1" t="s">
        <v>20705</v>
      </c>
      <c r="M1987" s="1" t="s">
        <v>20706</v>
      </c>
      <c r="N1987" s="1">
        <f>+Categorias[[#This Row],[Id_producto]]</f>
        <v>220601</v>
      </c>
      <c r="O1987" s="1">
        <f>+Categorias[[#This Row],[Id_categoría]]</f>
        <v>220601024</v>
      </c>
    </row>
    <row r="1988" spans="1:15" hidden="1" x14ac:dyDescent="0.3">
      <c r="A1988">
        <v>22</v>
      </c>
      <c r="B1988" s="1" t="s">
        <v>2726</v>
      </c>
      <c r="C1988">
        <v>2206</v>
      </c>
      <c r="D1988" s="1" t="s">
        <v>20585</v>
      </c>
      <c r="E1988">
        <v>220601</v>
      </c>
      <c r="F1988" s="1" t="s">
        <v>20586</v>
      </c>
      <c r="G1988">
        <v>220601025</v>
      </c>
      <c r="H1988">
        <v>25</v>
      </c>
      <c r="I1988" s="1" t="s">
        <v>20707</v>
      </c>
      <c r="J1988" s="1" t="s">
        <v>20708</v>
      </c>
      <c r="K1988" s="1" t="s">
        <v>20709</v>
      </c>
      <c r="L1988" s="1" t="s">
        <v>20710</v>
      </c>
      <c r="M1988" s="1" t="s">
        <v>20711</v>
      </c>
      <c r="N1988" s="1">
        <f>+Categorias[[#This Row],[Id_producto]]</f>
        <v>220601</v>
      </c>
      <c r="O1988" s="1">
        <f>+Categorias[[#This Row],[Id_categoría]]</f>
        <v>220601025</v>
      </c>
    </row>
    <row r="1989" spans="1:15" hidden="1" x14ac:dyDescent="0.3">
      <c r="A1989">
        <v>22</v>
      </c>
      <c r="B1989" s="1" t="s">
        <v>2726</v>
      </c>
      <c r="C1989">
        <v>2206</v>
      </c>
      <c r="D1989" s="1" t="s">
        <v>20585</v>
      </c>
      <c r="E1989">
        <v>220601</v>
      </c>
      <c r="F1989" s="1" t="s">
        <v>20586</v>
      </c>
      <c r="G1989">
        <v>220601026</v>
      </c>
      <c r="H1989">
        <v>26</v>
      </c>
      <c r="I1989" s="1" t="s">
        <v>20712</v>
      </c>
      <c r="J1989" s="1" t="s">
        <v>20713</v>
      </c>
      <c r="K1989" s="1" t="s">
        <v>20714</v>
      </c>
      <c r="L1989" s="1" t="s">
        <v>20715</v>
      </c>
      <c r="M1989" s="1" t="s">
        <v>20716</v>
      </c>
      <c r="N1989" s="1">
        <f>+Categorias[[#This Row],[Id_producto]]</f>
        <v>220601</v>
      </c>
      <c r="O1989" s="1">
        <f>+Categorias[[#This Row],[Id_categoría]]</f>
        <v>220601026</v>
      </c>
    </row>
    <row r="1990" spans="1:15" hidden="1" x14ac:dyDescent="0.3">
      <c r="A1990">
        <v>22</v>
      </c>
      <c r="B1990" s="1" t="s">
        <v>2726</v>
      </c>
      <c r="C1990">
        <v>2206</v>
      </c>
      <c r="D1990" s="1" t="s">
        <v>20585</v>
      </c>
      <c r="E1990">
        <v>220601</v>
      </c>
      <c r="F1990" s="1" t="s">
        <v>20586</v>
      </c>
      <c r="G1990">
        <v>220601027</v>
      </c>
      <c r="H1990">
        <v>27</v>
      </c>
      <c r="I1990" s="1" t="s">
        <v>20717</v>
      </c>
      <c r="J1990" s="1" t="s">
        <v>20718</v>
      </c>
      <c r="K1990" s="1" t="s">
        <v>20719</v>
      </c>
      <c r="L1990" s="1" t="s">
        <v>20720</v>
      </c>
      <c r="M1990" s="1" t="s">
        <v>20721</v>
      </c>
      <c r="N1990" s="1">
        <f>+Categorias[[#This Row],[Id_producto]]</f>
        <v>220601</v>
      </c>
      <c r="O1990" s="1">
        <f>+Categorias[[#This Row],[Id_categoría]]</f>
        <v>220601027</v>
      </c>
    </row>
    <row r="1991" spans="1:15" hidden="1" x14ac:dyDescent="0.3">
      <c r="A1991">
        <v>22</v>
      </c>
      <c r="B1991" s="1" t="s">
        <v>2726</v>
      </c>
      <c r="C1991">
        <v>2206</v>
      </c>
      <c r="D1991" s="1" t="s">
        <v>20585</v>
      </c>
      <c r="E1991">
        <v>220601</v>
      </c>
      <c r="F1991" s="1" t="s">
        <v>20586</v>
      </c>
      <c r="G1991">
        <v>220601028</v>
      </c>
      <c r="H1991">
        <v>28</v>
      </c>
      <c r="I1991" s="1" t="s">
        <v>20722</v>
      </c>
      <c r="J1991" s="1" t="s">
        <v>20723</v>
      </c>
      <c r="K1991" s="1" t="s">
        <v>20724</v>
      </c>
      <c r="L1991" s="1" t="s">
        <v>20725</v>
      </c>
      <c r="M1991" s="1" t="s">
        <v>20726</v>
      </c>
      <c r="N1991" s="1">
        <f>+Categorias[[#This Row],[Id_producto]]</f>
        <v>220601</v>
      </c>
      <c r="O1991" s="1">
        <f>+Categorias[[#This Row],[Id_categoría]]</f>
        <v>220601028</v>
      </c>
    </row>
    <row r="1992" spans="1:15" hidden="1" x14ac:dyDescent="0.3">
      <c r="A1992">
        <v>22</v>
      </c>
      <c r="B1992" s="1" t="s">
        <v>2726</v>
      </c>
      <c r="C1992">
        <v>2206</v>
      </c>
      <c r="D1992" s="1" t="s">
        <v>20585</v>
      </c>
      <c r="E1992">
        <v>220601</v>
      </c>
      <c r="F1992" s="1" t="s">
        <v>20586</v>
      </c>
      <c r="G1992">
        <v>220601029</v>
      </c>
      <c r="H1992">
        <v>29</v>
      </c>
      <c r="I1992" s="1" t="s">
        <v>20727</v>
      </c>
      <c r="J1992" s="1" t="s">
        <v>20728</v>
      </c>
      <c r="K1992" s="1" t="s">
        <v>20729</v>
      </c>
      <c r="L1992" s="1" t="s">
        <v>20730</v>
      </c>
      <c r="M1992" s="1" t="s">
        <v>20731</v>
      </c>
      <c r="N1992" s="1">
        <f>+Categorias[[#This Row],[Id_producto]]</f>
        <v>220601</v>
      </c>
      <c r="O1992" s="1">
        <f>+Categorias[[#This Row],[Id_categoría]]</f>
        <v>220601029</v>
      </c>
    </row>
    <row r="1993" spans="1:15" hidden="1" x14ac:dyDescent="0.3">
      <c r="A1993">
        <v>22</v>
      </c>
      <c r="B1993" s="1" t="s">
        <v>2726</v>
      </c>
      <c r="C1993">
        <v>2206</v>
      </c>
      <c r="D1993" s="1" t="s">
        <v>20585</v>
      </c>
      <c r="E1993">
        <v>220601</v>
      </c>
      <c r="F1993" s="1" t="s">
        <v>20586</v>
      </c>
      <c r="G1993">
        <v>220601030</v>
      </c>
      <c r="H1993">
        <v>30</v>
      </c>
      <c r="I1993" s="1" t="s">
        <v>20732</v>
      </c>
      <c r="J1993" s="1" t="s">
        <v>20733</v>
      </c>
      <c r="K1993" s="1" t="s">
        <v>20734</v>
      </c>
      <c r="L1993" s="1" t="s">
        <v>20735</v>
      </c>
      <c r="M1993" s="1" t="s">
        <v>20736</v>
      </c>
      <c r="N1993" s="1">
        <f>+Categorias[[#This Row],[Id_producto]]</f>
        <v>220601</v>
      </c>
      <c r="O1993" s="1">
        <f>+Categorias[[#This Row],[Id_categoría]]</f>
        <v>220601030</v>
      </c>
    </row>
    <row r="1994" spans="1:15" hidden="1" x14ac:dyDescent="0.3">
      <c r="A1994">
        <v>22</v>
      </c>
      <c r="B1994" s="1" t="s">
        <v>2726</v>
      </c>
      <c r="C1994">
        <v>2206</v>
      </c>
      <c r="D1994" s="1" t="s">
        <v>20585</v>
      </c>
      <c r="E1994">
        <v>220601</v>
      </c>
      <c r="F1994" s="1" t="s">
        <v>20586</v>
      </c>
      <c r="G1994">
        <v>220601031</v>
      </c>
      <c r="H1994">
        <v>31</v>
      </c>
      <c r="I1994" s="1" t="s">
        <v>20737</v>
      </c>
      <c r="J1994" s="1" t="s">
        <v>20738</v>
      </c>
      <c r="K1994" s="1" t="s">
        <v>20739</v>
      </c>
      <c r="L1994" s="1" t="s">
        <v>20740</v>
      </c>
      <c r="M1994" s="1" t="s">
        <v>20741</v>
      </c>
      <c r="N1994" s="1">
        <f>+Categorias[[#This Row],[Id_producto]]</f>
        <v>220601</v>
      </c>
      <c r="O1994" s="1">
        <f>+Categorias[[#This Row],[Id_categoría]]</f>
        <v>220601031</v>
      </c>
    </row>
    <row r="1995" spans="1:15" hidden="1" x14ac:dyDescent="0.3">
      <c r="A1995">
        <v>22</v>
      </c>
      <c r="B1995" s="1" t="s">
        <v>2726</v>
      </c>
      <c r="C1995">
        <v>2206</v>
      </c>
      <c r="D1995" s="1" t="s">
        <v>20585</v>
      </c>
      <c r="E1995">
        <v>220601</v>
      </c>
      <c r="F1995" s="1" t="s">
        <v>20586</v>
      </c>
      <c r="G1995">
        <v>220601032</v>
      </c>
      <c r="H1995">
        <v>32</v>
      </c>
      <c r="I1995" s="1" t="s">
        <v>20742</v>
      </c>
      <c r="J1995" s="1" t="s">
        <v>20743</v>
      </c>
      <c r="K1995" s="1" t="s">
        <v>20744</v>
      </c>
      <c r="L1995" s="1" t="s">
        <v>20745</v>
      </c>
      <c r="M1995" s="1" t="s">
        <v>20746</v>
      </c>
      <c r="N1995" s="1">
        <f>+Categorias[[#This Row],[Id_producto]]</f>
        <v>220601</v>
      </c>
      <c r="O1995" s="1">
        <f>+Categorias[[#This Row],[Id_categoría]]</f>
        <v>220601032</v>
      </c>
    </row>
    <row r="1996" spans="1:15" hidden="1" x14ac:dyDescent="0.3">
      <c r="A1996">
        <v>22</v>
      </c>
      <c r="B1996" s="1" t="s">
        <v>2726</v>
      </c>
      <c r="C1996">
        <v>2206</v>
      </c>
      <c r="D1996" s="1" t="s">
        <v>20585</v>
      </c>
      <c r="E1996">
        <v>220601</v>
      </c>
      <c r="F1996" s="1" t="s">
        <v>20586</v>
      </c>
      <c r="G1996">
        <v>220601033</v>
      </c>
      <c r="H1996">
        <v>33</v>
      </c>
      <c r="I1996" s="1" t="s">
        <v>20747</v>
      </c>
      <c r="J1996" s="1" t="s">
        <v>20748</v>
      </c>
      <c r="K1996" s="1" t="s">
        <v>20749</v>
      </c>
      <c r="L1996" s="1" t="s">
        <v>20750</v>
      </c>
      <c r="M1996" s="1" t="s">
        <v>20751</v>
      </c>
      <c r="N1996" s="1">
        <f>+Categorias[[#This Row],[Id_producto]]</f>
        <v>220601</v>
      </c>
      <c r="O1996" s="1">
        <f>+Categorias[[#This Row],[Id_categoría]]</f>
        <v>220601033</v>
      </c>
    </row>
    <row r="1997" spans="1:15" hidden="1" x14ac:dyDescent="0.3">
      <c r="A1997">
        <v>22</v>
      </c>
      <c r="B1997" s="1" t="s">
        <v>2726</v>
      </c>
      <c r="C1997">
        <v>2206</v>
      </c>
      <c r="D1997" s="1" t="s">
        <v>20585</v>
      </c>
      <c r="E1997">
        <v>220601</v>
      </c>
      <c r="F1997" s="1" t="s">
        <v>20586</v>
      </c>
      <c r="G1997">
        <v>220601034</v>
      </c>
      <c r="H1997">
        <v>34</v>
      </c>
      <c r="I1997" s="1" t="s">
        <v>20752</v>
      </c>
      <c r="J1997" s="1" t="s">
        <v>20753</v>
      </c>
      <c r="K1997" s="1" t="s">
        <v>20754</v>
      </c>
      <c r="L1997" s="1" t="s">
        <v>20755</v>
      </c>
      <c r="M1997" s="1" t="s">
        <v>20756</v>
      </c>
      <c r="N1997" s="1">
        <f>+Categorias[[#This Row],[Id_producto]]</f>
        <v>220601</v>
      </c>
      <c r="O1997" s="1">
        <f>+Categorias[[#This Row],[Id_categoría]]</f>
        <v>220601034</v>
      </c>
    </row>
    <row r="1998" spans="1:15" hidden="1" x14ac:dyDescent="0.3">
      <c r="A1998">
        <v>22</v>
      </c>
      <c r="B1998" s="1" t="s">
        <v>2726</v>
      </c>
      <c r="C1998">
        <v>2206</v>
      </c>
      <c r="D1998" s="1" t="s">
        <v>20585</v>
      </c>
      <c r="E1998">
        <v>220601</v>
      </c>
      <c r="F1998" s="1" t="s">
        <v>20586</v>
      </c>
      <c r="G1998">
        <v>220601035</v>
      </c>
      <c r="H1998">
        <v>35</v>
      </c>
      <c r="I1998" s="1" t="s">
        <v>20757</v>
      </c>
      <c r="J1998" s="1" t="s">
        <v>20758</v>
      </c>
      <c r="K1998" s="1" t="s">
        <v>20759</v>
      </c>
      <c r="L1998" s="1" t="s">
        <v>20760</v>
      </c>
      <c r="M1998" s="1" t="s">
        <v>20761</v>
      </c>
      <c r="N1998" s="1">
        <f>+Categorias[[#This Row],[Id_producto]]</f>
        <v>220601</v>
      </c>
      <c r="O1998" s="1">
        <f>+Categorias[[#This Row],[Id_categoría]]</f>
        <v>220601035</v>
      </c>
    </row>
    <row r="1999" spans="1:15" hidden="1" x14ac:dyDescent="0.3">
      <c r="A1999">
        <v>22</v>
      </c>
      <c r="B1999" s="1" t="s">
        <v>2726</v>
      </c>
      <c r="C1999">
        <v>2206</v>
      </c>
      <c r="D1999" s="1" t="s">
        <v>20585</v>
      </c>
      <c r="E1999">
        <v>220601</v>
      </c>
      <c r="F1999" s="1" t="s">
        <v>20586</v>
      </c>
      <c r="G1999">
        <v>220601036</v>
      </c>
      <c r="H1999">
        <v>36</v>
      </c>
      <c r="I1999" s="1" t="s">
        <v>20762</v>
      </c>
      <c r="J1999" s="1" t="s">
        <v>20763</v>
      </c>
      <c r="K1999" s="1" t="s">
        <v>20764</v>
      </c>
      <c r="L1999" s="1" t="s">
        <v>20765</v>
      </c>
      <c r="M1999" s="1" t="s">
        <v>20766</v>
      </c>
      <c r="N1999" s="1">
        <f>+Categorias[[#This Row],[Id_producto]]</f>
        <v>220601</v>
      </c>
      <c r="O1999" s="1">
        <f>+Categorias[[#This Row],[Id_categoría]]</f>
        <v>220601036</v>
      </c>
    </row>
    <row r="2000" spans="1:15" hidden="1" x14ac:dyDescent="0.3">
      <c r="A2000">
        <v>22</v>
      </c>
      <c r="B2000" s="1" t="s">
        <v>2726</v>
      </c>
      <c r="C2000">
        <v>2206</v>
      </c>
      <c r="D2000" s="1" t="s">
        <v>20585</v>
      </c>
      <c r="E2000">
        <v>220601</v>
      </c>
      <c r="F2000" s="1" t="s">
        <v>20586</v>
      </c>
      <c r="G2000">
        <v>220601037</v>
      </c>
      <c r="H2000">
        <v>37</v>
      </c>
      <c r="I2000" s="1" t="s">
        <v>20767</v>
      </c>
      <c r="J2000" s="1" t="s">
        <v>20768</v>
      </c>
      <c r="K2000" s="1" t="s">
        <v>20769</v>
      </c>
      <c r="L2000" s="1" t="s">
        <v>20770</v>
      </c>
      <c r="M2000" s="1" t="s">
        <v>20771</v>
      </c>
      <c r="N2000" s="1">
        <f>+Categorias[[#This Row],[Id_producto]]</f>
        <v>220601</v>
      </c>
      <c r="O2000" s="1">
        <f>+Categorias[[#This Row],[Id_categoría]]</f>
        <v>220601037</v>
      </c>
    </row>
    <row r="2001" spans="1:15" hidden="1" x14ac:dyDescent="0.3">
      <c r="A2001">
        <v>22</v>
      </c>
      <c r="B2001" s="1" t="s">
        <v>2726</v>
      </c>
      <c r="C2001">
        <v>2206</v>
      </c>
      <c r="D2001" s="1" t="s">
        <v>20585</v>
      </c>
      <c r="E2001">
        <v>220601</v>
      </c>
      <c r="F2001" s="1" t="s">
        <v>20586</v>
      </c>
      <c r="G2001">
        <v>220601038</v>
      </c>
      <c r="H2001">
        <v>38</v>
      </c>
      <c r="I2001" s="1" t="s">
        <v>20772</v>
      </c>
      <c r="J2001" s="1" t="s">
        <v>20773</v>
      </c>
      <c r="K2001" s="1" t="s">
        <v>20774</v>
      </c>
      <c r="L2001" s="1" t="s">
        <v>20775</v>
      </c>
      <c r="M2001" s="1" t="s">
        <v>20776</v>
      </c>
      <c r="N2001" s="1">
        <f>+Categorias[[#This Row],[Id_producto]]</f>
        <v>220601</v>
      </c>
      <c r="O2001" s="1">
        <f>+Categorias[[#This Row],[Id_categoría]]</f>
        <v>220601038</v>
      </c>
    </row>
    <row r="2002" spans="1:15" hidden="1" x14ac:dyDescent="0.3">
      <c r="A2002">
        <v>22</v>
      </c>
      <c r="B2002" s="1" t="s">
        <v>2726</v>
      </c>
      <c r="C2002">
        <v>2206</v>
      </c>
      <c r="D2002" s="1" t="s">
        <v>20585</v>
      </c>
      <c r="E2002">
        <v>220601</v>
      </c>
      <c r="F2002" s="1" t="s">
        <v>20586</v>
      </c>
      <c r="G2002">
        <v>220601039</v>
      </c>
      <c r="H2002">
        <v>39</v>
      </c>
      <c r="I2002" s="1" t="s">
        <v>20777</v>
      </c>
      <c r="J2002" s="1" t="s">
        <v>20778</v>
      </c>
      <c r="K2002" s="1" t="s">
        <v>20779</v>
      </c>
      <c r="L2002" s="1" t="s">
        <v>20780</v>
      </c>
      <c r="M2002" s="1" t="s">
        <v>20781</v>
      </c>
      <c r="N2002" s="1">
        <f>+Categorias[[#This Row],[Id_producto]]</f>
        <v>220601</v>
      </c>
      <c r="O2002" s="1">
        <f>+Categorias[[#This Row],[Id_categoría]]</f>
        <v>220601039</v>
      </c>
    </row>
    <row r="2003" spans="1:15" hidden="1" x14ac:dyDescent="0.3">
      <c r="A2003">
        <v>22</v>
      </c>
      <c r="B2003" s="1" t="s">
        <v>2726</v>
      </c>
      <c r="C2003">
        <v>2206</v>
      </c>
      <c r="D2003" s="1" t="s">
        <v>20585</v>
      </c>
      <c r="E2003">
        <v>220601</v>
      </c>
      <c r="F2003" s="1" t="s">
        <v>20586</v>
      </c>
      <c r="G2003">
        <v>220601040</v>
      </c>
      <c r="H2003">
        <v>40</v>
      </c>
      <c r="I2003" s="1" t="s">
        <v>20782</v>
      </c>
      <c r="J2003" s="1" t="s">
        <v>20783</v>
      </c>
      <c r="K2003" s="1" t="s">
        <v>20784</v>
      </c>
      <c r="L2003" s="1" t="s">
        <v>20785</v>
      </c>
      <c r="M2003" s="1" t="s">
        <v>20786</v>
      </c>
      <c r="N2003" s="1">
        <f>+Categorias[[#This Row],[Id_producto]]</f>
        <v>220601</v>
      </c>
      <c r="O2003" s="1">
        <f>+Categorias[[#This Row],[Id_categoría]]</f>
        <v>220601040</v>
      </c>
    </row>
    <row r="2004" spans="1:15" hidden="1" x14ac:dyDescent="0.3">
      <c r="A2004">
        <v>22</v>
      </c>
      <c r="B2004" s="1" t="s">
        <v>2726</v>
      </c>
      <c r="C2004">
        <v>2206</v>
      </c>
      <c r="D2004" s="1" t="s">
        <v>20585</v>
      </c>
      <c r="E2004">
        <v>220601</v>
      </c>
      <c r="F2004" s="1" t="s">
        <v>20586</v>
      </c>
      <c r="G2004">
        <v>220601041</v>
      </c>
      <c r="H2004">
        <v>41</v>
      </c>
      <c r="I2004" s="1" t="s">
        <v>20787</v>
      </c>
      <c r="J2004" s="1" t="s">
        <v>20788</v>
      </c>
      <c r="K2004" s="1" t="s">
        <v>20789</v>
      </c>
      <c r="L2004" s="1" t="s">
        <v>20790</v>
      </c>
      <c r="M2004" s="1" t="s">
        <v>20791</v>
      </c>
      <c r="N2004" s="1">
        <f>+Categorias[[#This Row],[Id_producto]]</f>
        <v>220601</v>
      </c>
      <c r="O2004" s="1">
        <f>+Categorias[[#This Row],[Id_categoría]]</f>
        <v>220601041</v>
      </c>
    </row>
    <row r="2005" spans="1:15" hidden="1" x14ac:dyDescent="0.3">
      <c r="A2005">
        <v>22</v>
      </c>
      <c r="B2005" s="1" t="s">
        <v>2726</v>
      </c>
      <c r="C2005">
        <v>2206</v>
      </c>
      <c r="D2005" s="1" t="s">
        <v>20585</v>
      </c>
      <c r="E2005">
        <v>220601</v>
      </c>
      <c r="F2005" s="1" t="s">
        <v>20586</v>
      </c>
      <c r="G2005">
        <v>220601042</v>
      </c>
      <c r="H2005">
        <v>42</v>
      </c>
      <c r="I2005" s="1" t="s">
        <v>20792</v>
      </c>
      <c r="J2005" s="1" t="s">
        <v>20793</v>
      </c>
      <c r="K2005" s="1" t="s">
        <v>20794</v>
      </c>
      <c r="L2005" s="1" t="s">
        <v>20795</v>
      </c>
      <c r="M2005" s="1" t="s">
        <v>20796</v>
      </c>
      <c r="N2005" s="1">
        <f>+Categorias[[#This Row],[Id_producto]]</f>
        <v>220601</v>
      </c>
      <c r="O2005" s="1">
        <f>+Categorias[[#This Row],[Id_categoría]]</f>
        <v>220601042</v>
      </c>
    </row>
    <row r="2006" spans="1:15" hidden="1" x14ac:dyDescent="0.3">
      <c r="A2006">
        <v>22</v>
      </c>
      <c r="B2006" s="1" t="s">
        <v>2726</v>
      </c>
      <c r="C2006">
        <v>2206</v>
      </c>
      <c r="D2006" s="1" t="s">
        <v>20585</v>
      </c>
      <c r="E2006">
        <v>220601</v>
      </c>
      <c r="F2006" s="1" t="s">
        <v>20586</v>
      </c>
      <c r="G2006">
        <v>220601043</v>
      </c>
      <c r="H2006">
        <v>43</v>
      </c>
      <c r="I2006" s="1" t="s">
        <v>20797</v>
      </c>
      <c r="J2006" s="1" t="s">
        <v>20798</v>
      </c>
      <c r="K2006" s="1" t="s">
        <v>20799</v>
      </c>
      <c r="L2006" s="1" t="s">
        <v>20800</v>
      </c>
      <c r="M2006" s="1" t="s">
        <v>20801</v>
      </c>
      <c r="N2006" s="1">
        <f>+Categorias[[#This Row],[Id_producto]]</f>
        <v>220601</v>
      </c>
      <c r="O2006" s="1">
        <f>+Categorias[[#This Row],[Id_categoría]]</f>
        <v>220601043</v>
      </c>
    </row>
    <row r="2007" spans="1:15" hidden="1" x14ac:dyDescent="0.3">
      <c r="A2007">
        <v>22</v>
      </c>
      <c r="B2007" s="1" t="s">
        <v>2726</v>
      </c>
      <c r="C2007">
        <v>2206</v>
      </c>
      <c r="D2007" s="1" t="s">
        <v>20585</v>
      </c>
      <c r="E2007">
        <v>220601</v>
      </c>
      <c r="F2007" s="1" t="s">
        <v>20586</v>
      </c>
      <c r="G2007">
        <v>220601044</v>
      </c>
      <c r="H2007">
        <v>44</v>
      </c>
      <c r="I2007" s="1" t="s">
        <v>20802</v>
      </c>
      <c r="J2007" s="1" t="s">
        <v>20803</v>
      </c>
      <c r="K2007" s="1" t="s">
        <v>20804</v>
      </c>
      <c r="L2007" s="1" t="s">
        <v>20805</v>
      </c>
      <c r="M2007" s="1" t="s">
        <v>20806</v>
      </c>
      <c r="N2007" s="1">
        <f>+Categorias[[#This Row],[Id_producto]]</f>
        <v>220601</v>
      </c>
      <c r="O2007" s="1">
        <f>+Categorias[[#This Row],[Id_categoría]]</f>
        <v>220601044</v>
      </c>
    </row>
    <row r="2008" spans="1:15" hidden="1" x14ac:dyDescent="0.3">
      <c r="A2008">
        <v>22</v>
      </c>
      <c r="B2008" s="1" t="s">
        <v>2726</v>
      </c>
      <c r="C2008">
        <v>2206</v>
      </c>
      <c r="D2008" s="1" t="s">
        <v>20585</v>
      </c>
      <c r="E2008">
        <v>220601</v>
      </c>
      <c r="F2008" s="1" t="s">
        <v>20586</v>
      </c>
      <c r="G2008">
        <v>220601045</v>
      </c>
      <c r="H2008">
        <v>45</v>
      </c>
      <c r="I2008" s="1" t="s">
        <v>20807</v>
      </c>
      <c r="J2008" s="1" t="s">
        <v>20808</v>
      </c>
      <c r="K2008" s="1" t="s">
        <v>20809</v>
      </c>
      <c r="L2008" s="1" t="s">
        <v>20810</v>
      </c>
      <c r="M2008" s="1" t="s">
        <v>20811</v>
      </c>
      <c r="N2008" s="1">
        <f>+Categorias[[#This Row],[Id_producto]]</f>
        <v>220601</v>
      </c>
      <c r="O2008" s="1">
        <f>+Categorias[[#This Row],[Id_categoría]]</f>
        <v>220601045</v>
      </c>
    </row>
    <row r="2009" spans="1:15" hidden="1" x14ac:dyDescent="0.3">
      <c r="A2009">
        <v>22</v>
      </c>
      <c r="B2009" s="1" t="s">
        <v>2726</v>
      </c>
      <c r="C2009">
        <v>2206</v>
      </c>
      <c r="D2009" s="1" t="s">
        <v>20585</v>
      </c>
      <c r="E2009">
        <v>220601</v>
      </c>
      <c r="F2009" s="1" t="s">
        <v>20586</v>
      </c>
      <c r="G2009">
        <v>220601046</v>
      </c>
      <c r="H2009">
        <v>46</v>
      </c>
      <c r="I2009" s="1" t="s">
        <v>20812</v>
      </c>
      <c r="J2009" s="1" t="s">
        <v>20813</v>
      </c>
      <c r="K2009" s="1" t="s">
        <v>20814</v>
      </c>
      <c r="L2009" s="1" t="s">
        <v>20815</v>
      </c>
      <c r="M2009" s="1" t="s">
        <v>20816</v>
      </c>
      <c r="N2009" s="1">
        <f>+Categorias[[#This Row],[Id_producto]]</f>
        <v>220601</v>
      </c>
      <c r="O2009" s="1">
        <f>+Categorias[[#This Row],[Id_categoría]]</f>
        <v>220601046</v>
      </c>
    </row>
    <row r="2010" spans="1:15" hidden="1" x14ac:dyDescent="0.3">
      <c r="A2010">
        <v>22</v>
      </c>
      <c r="B2010" s="1" t="s">
        <v>2726</v>
      </c>
      <c r="C2010">
        <v>2206</v>
      </c>
      <c r="D2010" s="1" t="s">
        <v>20585</v>
      </c>
      <c r="E2010">
        <v>220601</v>
      </c>
      <c r="F2010" s="1" t="s">
        <v>20586</v>
      </c>
      <c r="G2010">
        <v>220601047</v>
      </c>
      <c r="H2010">
        <v>47</v>
      </c>
      <c r="I2010" s="1" t="s">
        <v>20817</v>
      </c>
      <c r="J2010" s="1" t="s">
        <v>20818</v>
      </c>
      <c r="K2010" s="1" t="s">
        <v>20819</v>
      </c>
      <c r="L2010" s="1" t="s">
        <v>20820</v>
      </c>
      <c r="M2010" s="1" t="s">
        <v>20821</v>
      </c>
      <c r="N2010" s="1">
        <f>+Categorias[[#This Row],[Id_producto]]</f>
        <v>220601</v>
      </c>
      <c r="O2010" s="1">
        <f>+Categorias[[#This Row],[Id_categoría]]</f>
        <v>220601047</v>
      </c>
    </row>
    <row r="2011" spans="1:15" hidden="1" x14ac:dyDescent="0.3">
      <c r="A2011">
        <v>22</v>
      </c>
      <c r="B2011" s="1" t="s">
        <v>2726</v>
      </c>
      <c r="C2011">
        <v>2206</v>
      </c>
      <c r="D2011" s="1" t="s">
        <v>20585</v>
      </c>
      <c r="E2011">
        <v>220601</v>
      </c>
      <c r="F2011" s="1" t="s">
        <v>20586</v>
      </c>
      <c r="G2011">
        <v>220601048</v>
      </c>
      <c r="H2011">
        <v>48</v>
      </c>
      <c r="I2011" s="1" t="s">
        <v>20822</v>
      </c>
      <c r="J2011" s="1" t="s">
        <v>20823</v>
      </c>
      <c r="K2011" s="1" t="s">
        <v>20824</v>
      </c>
      <c r="L2011" s="1" t="s">
        <v>20825</v>
      </c>
      <c r="M2011" s="1" t="s">
        <v>20826</v>
      </c>
      <c r="N2011" s="1">
        <f>+Categorias[[#This Row],[Id_producto]]</f>
        <v>220601</v>
      </c>
      <c r="O2011" s="1">
        <f>+Categorias[[#This Row],[Id_categoría]]</f>
        <v>220601048</v>
      </c>
    </row>
    <row r="2012" spans="1:15" hidden="1" x14ac:dyDescent="0.3">
      <c r="A2012">
        <v>22</v>
      </c>
      <c r="B2012" s="1" t="s">
        <v>2726</v>
      </c>
      <c r="C2012">
        <v>2206</v>
      </c>
      <c r="D2012" s="1" t="s">
        <v>20585</v>
      </c>
      <c r="E2012">
        <v>220601</v>
      </c>
      <c r="F2012" s="1" t="s">
        <v>20586</v>
      </c>
      <c r="G2012">
        <v>220601049</v>
      </c>
      <c r="H2012">
        <v>49</v>
      </c>
      <c r="I2012" s="1" t="s">
        <v>20827</v>
      </c>
      <c r="J2012" s="1" t="s">
        <v>20828</v>
      </c>
      <c r="K2012" s="1" t="s">
        <v>20829</v>
      </c>
      <c r="L2012" s="1" t="s">
        <v>20830</v>
      </c>
      <c r="M2012" s="1" t="s">
        <v>20831</v>
      </c>
      <c r="N2012" s="1">
        <f>+Categorias[[#This Row],[Id_producto]]</f>
        <v>220601</v>
      </c>
      <c r="O2012" s="1">
        <f>+Categorias[[#This Row],[Id_categoría]]</f>
        <v>220601049</v>
      </c>
    </row>
    <row r="2013" spans="1:15" hidden="1" x14ac:dyDescent="0.3">
      <c r="A2013">
        <v>22</v>
      </c>
      <c r="B2013" s="1" t="s">
        <v>2726</v>
      </c>
      <c r="C2013">
        <v>2206</v>
      </c>
      <c r="D2013" s="1" t="s">
        <v>20585</v>
      </c>
      <c r="E2013">
        <v>220601</v>
      </c>
      <c r="F2013" s="1" t="s">
        <v>20586</v>
      </c>
      <c r="G2013">
        <v>220601050</v>
      </c>
      <c r="H2013">
        <v>50</v>
      </c>
      <c r="I2013" s="1" t="s">
        <v>20832</v>
      </c>
      <c r="J2013" s="1" t="s">
        <v>20833</v>
      </c>
      <c r="K2013" s="1" t="s">
        <v>20834</v>
      </c>
      <c r="L2013" s="1" t="s">
        <v>20835</v>
      </c>
      <c r="M2013" s="1" t="s">
        <v>20836</v>
      </c>
      <c r="N2013" s="1">
        <f>+Categorias[[#This Row],[Id_producto]]</f>
        <v>220601</v>
      </c>
      <c r="O2013" s="1">
        <f>+Categorias[[#This Row],[Id_categoría]]</f>
        <v>220601050</v>
      </c>
    </row>
    <row r="2014" spans="1:15" hidden="1" x14ac:dyDescent="0.3">
      <c r="A2014">
        <v>22</v>
      </c>
      <c r="B2014" s="1" t="s">
        <v>2726</v>
      </c>
      <c r="C2014">
        <v>2206</v>
      </c>
      <c r="D2014" s="1" t="s">
        <v>20585</v>
      </c>
      <c r="E2014">
        <v>220601</v>
      </c>
      <c r="F2014" s="1" t="s">
        <v>20586</v>
      </c>
      <c r="G2014">
        <v>220601051</v>
      </c>
      <c r="H2014">
        <v>51</v>
      </c>
      <c r="I2014" s="1" t="s">
        <v>20837</v>
      </c>
      <c r="J2014" s="1" t="s">
        <v>20838</v>
      </c>
      <c r="K2014" s="1" t="s">
        <v>20839</v>
      </c>
      <c r="L2014" s="1" t="s">
        <v>20840</v>
      </c>
      <c r="M2014" s="1" t="s">
        <v>20841</v>
      </c>
      <c r="N2014" s="1">
        <f>+Categorias[[#This Row],[Id_producto]]</f>
        <v>220601</v>
      </c>
      <c r="O2014" s="1">
        <f>+Categorias[[#This Row],[Id_categoría]]</f>
        <v>220601051</v>
      </c>
    </row>
    <row r="2015" spans="1:15" hidden="1" x14ac:dyDescent="0.3">
      <c r="A2015">
        <v>22</v>
      </c>
      <c r="B2015" s="1" t="s">
        <v>2726</v>
      </c>
      <c r="C2015">
        <v>2206</v>
      </c>
      <c r="D2015" s="1" t="s">
        <v>20585</v>
      </c>
      <c r="E2015">
        <v>220602</v>
      </c>
      <c r="F2015" s="1" t="s">
        <v>9338</v>
      </c>
      <c r="G2015">
        <v>220602001</v>
      </c>
      <c r="H2015">
        <v>1</v>
      </c>
      <c r="I2015" s="1" t="s">
        <v>20842</v>
      </c>
      <c r="J2015" s="1" t="s">
        <v>20843</v>
      </c>
      <c r="K2015" s="1" t="s">
        <v>20844</v>
      </c>
      <c r="L2015" s="1" t="s">
        <v>20845</v>
      </c>
      <c r="M2015" s="1" t="s">
        <v>20846</v>
      </c>
      <c r="N2015" s="1">
        <f>+Categorias[[#This Row],[Id_producto]]</f>
        <v>220602</v>
      </c>
      <c r="O2015" s="1">
        <f>+Categorias[[#This Row],[Id_categoría]]</f>
        <v>220602001</v>
      </c>
    </row>
    <row r="2016" spans="1:15" hidden="1" x14ac:dyDescent="0.3">
      <c r="A2016">
        <v>22</v>
      </c>
      <c r="B2016" s="1" t="s">
        <v>2726</v>
      </c>
      <c r="C2016">
        <v>2206</v>
      </c>
      <c r="D2016" s="1" t="s">
        <v>20585</v>
      </c>
      <c r="E2016">
        <v>220602</v>
      </c>
      <c r="F2016" s="1" t="s">
        <v>9338</v>
      </c>
      <c r="G2016">
        <v>220602002</v>
      </c>
      <c r="H2016">
        <v>2</v>
      </c>
      <c r="I2016" s="1" t="s">
        <v>20847</v>
      </c>
      <c r="J2016" s="1" t="s">
        <v>20848</v>
      </c>
      <c r="K2016" s="1" t="s">
        <v>20849</v>
      </c>
      <c r="L2016" s="1" t="s">
        <v>20850</v>
      </c>
      <c r="M2016" s="1" t="s">
        <v>20851</v>
      </c>
      <c r="N2016" s="1">
        <f>+Categorias[[#This Row],[Id_producto]]</f>
        <v>220602</v>
      </c>
      <c r="O2016" s="1">
        <f>+Categorias[[#This Row],[Id_categoría]]</f>
        <v>220602002</v>
      </c>
    </row>
    <row r="2017" spans="1:15" hidden="1" x14ac:dyDescent="0.3">
      <c r="A2017">
        <v>22</v>
      </c>
      <c r="B2017" s="1" t="s">
        <v>2726</v>
      </c>
      <c r="C2017">
        <v>2206</v>
      </c>
      <c r="D2017" s="1" t="s">
        <v>20585</v>
      </c>
      <c r="E2017">
        <v>220602</v>
      </c>
      <c r="F2017" s="1" t="s">
        <v>9338</v>
      </c>
      <c r="G2017">
        <v>220602003</v>
      </c>
      <c r="H2017">
        <v>3</v>
      </c>
      <c r="I2017" s="1" t="s">
        <v>20852</v>
      </c>
      <c r="J2017" s="1" t="s">
        <v>20853</v>
      </c>
      <c r="K2017" s="1" t="s">
        <v>20854</v>
      </c>
      <c r="L2017" s="1" t="s">
        <v>20855</v>
      </c>
      <c r="M2017" s="1" t="s">
        <v>20856</v>
      </c>
      <c r="N2017" s="1">
        <f>+Categorias[[#This Row],[Id_producto]]</f>
        <v>220602</v>
      </c>
      <c r="O2017" s="1">
        <f>+Categorias[[#This Row],[Id_categoría]]</f>
        <v>220602003</v>
      </c>
    </row>
    <row r="2018" spans="1:15" hidden="1" x14ac:dyDescent="0.3">
      <c r="A2018">
        <v>22</v>
      </c>
      <c r="B2018" s="1" t="s">
        <v>2726</v>
      </c>
      <c r="C2018">
        <v>2206</v>
      </c>
      <c r="D2018" s="1" t="s">
        <v>20585</v>
      </c>
      <c r="E2018">
        <v>220602</v>
      </c>
      <c r="F2018" s="1" t="s">
        <v>9338</v>
      </c>
      <c r="G2018">
        <v>220602004</v>
      </c>
      <c r="H2018">
        <v>4</v>
      </c>
      <c r="I2018" s="1" t="s">
        <v>20857</v>
      </c>
      <c r="J2018" s="1" t="s">
        <v>20858</v>
      </c>
      <c r="K2018" s="1" t="s">
        <v>20859</v>
      </c>
      <c r="L2018" s="1" t="s">
        <v>20860</v>
      </c>
      <c r="M2018" s="1" t="s">
        <v>20861</v>
      </c>
      <c r="N2018" s="1">
        <f>+Categorias[[#This Row],[Id_producto]]</f>
        <v>220602</v>
      </c>
      <c r="O2018" s="1">
        <f>+Categorias[[#This Row],[Id_categoría]]</f>
        <v>220602004</v>
      </c>
    </row>
    <row r="2019" spans="1:15" hidden="1" x14ac:dyDescent="0.3">
      <c r="A2019">
        <v>22</v>
      </c>
      <c r="B2019" s="1" t="s">
        <v>2726</v>
      </c>
      <c r="C2019">
        <v>2206</v>
      </c>
      <c r="D2019" s="1" t="s">
        <v>20585</v>
      </c>
      <c r="E2019">
        <v>220602</v>
      </c>
      <c r="F2019" s="1" t="s">
        <v>9338</v>
      </c>
      <c r="G2019">
        <v>220602005</v>
      </c>
      <c r="H2019">
        <v>5</v>
      </c>
      <c r="I2019" s="1" t="s">
        <v>20862</v>
      </c>
      <c r="J2019" s="1" t="s">
        <v>20863</v>
      </c>
      <c r="K2019" s="1" t="s">
        <v>20864</v>
      </c>
      <c r="L2019" s="1" t="s">
        <v>20865</v>
      </c>
      <c r="M2019" s="1" t="s">
        <v>20866</v>
      </c>
      <c r="N2019" s="1">
        <f>+Categorias[[#This Row],[Id_producto]]</f>
        <v>220602</v>
      </c>
      <c r="O2019" s="1">
        <f>+Categorias[[#This Row],[Id_categoría]]</f>
        <v>220602005</v>
      </c>
    </row>
    <row r="2020" spans="1:15" hidden="1" x14ac:dyDescent="0.3">
      <c r="A2020">
        <v>22</v>
      </c>
      <c r="B2020" s="1" t="s">
        <v>2726</v>
      </c>
      <c r="C2020">
        <v>2206</v>
      </c>
      <c r="D2020" s="1" t="s">
        <v>20585</v>
      </c>
      <c r="E2020">
        <v>220602</v>
      </c>
      <c r="F2020" s="1" t="s">
        <v>9338</v>
      </c>
      <c r="G2020">
        <v>220602006</v>
      </c>
      <c r="H2020">
        <v>6</v>
      </c>
      <c r="I2020" s="1" t="s">
        <v>20867</v>
      </c>
      <c r="J2020" s="1" t="s">
        <v>20868</v>
      </c>
      <c r="K2020" s="1" t="s">
        <v>20869</v>
      </c>
      <c r="L2020" s="1" t="s">
        <v>20870</v>
      </c>
      <c r="M2020" s="1" t="s">
        <v>20871</v>
      </c>
      <c r="N2020" s="1">
        <f>+Categorias[[#This Row],[Id_producto]]</f>
        <v>220602</v>
      </c>
      <c r="O2020" s="1">
        <f>+Categorias[[#This Row],[Id_categoría]]</f>
        <v>220602006</v>
      </c>
    </row>
    <row r="2021" spans="1:15" hidden="1" x14ac:dyDescent="0.3">
      <c r="A2021">
        <v>22</v>
      </c>
      <c r="B2021" s="1" t="s">
        <v>2726</v>
      </c>
      <c r="C2021">
        <v>2206</v>
      </c>
      <c r="D2021" s="1" t="s">
        <v>20585</v>
      </c>
      <c r="E2021">
        <v>220602</v>
      </c>
      <c r="F2021" s="1" t="s">
        <v>9338</v>
      </c>
      <c r="G2021">
        <v>220602007</v>
      </c>
      <c r="H2021">
        <v>7</v>
      </c>
      <c r="I2021" s="1" t="s">
        <v>20872</v>
      </c>
      <c r="J2021" s="1" t="s">
        <v>20873</v>
      </c>
      <c r="K2021" s="1" t="s">
        <v>20874</v>
      </c>
      <c r="L2021" s="1" t="s">
        <v>20875</v>
      </c>
      <c r="M2021" s="1" t="s">
        <v>20876</v>
      </c>
      <c r="N2021" s="1">
        <f>+Categorias[[#This Row],[Id_producto]]</f>
        <v>220602</v>
      </c>
      <c r="O2021" s="1">
        <f>+Categorias[[#This Row],[Id_categoría]]</f>
        <v>220602007</v>
      </c>
    </row>
    <row r="2022" spans="1:15" hidden="1" x14ac:dyDescent="0.3">
      <c r="A2022">
        <v>22</v>
      </c>
      <c r="B2022" s="1" t="s">
        <v>2726</v>
      </c>
      <c r="C2022">
        <v>2206</v>
      </c>
      <c r="D2022" s="1" t="s">
        <v>20585</v>
      </c>
      <c r="E2022">
        <v>220602</v>
      </c>
      <c r="F2022" s="1" t="s">
        <v>9338</v>
      </c>
      <c r="G2022">
        <v>220602008</v>
      </c>
      <c r="H2022">
        <v>8</v>
      </c>
      <c r="I2022" s="1" t="s">
        <v>20877</v>
      </c>
      <c r="J2022" s="1" t="s">
        <v>20878</v>
      </c>
      <c r="K2022" s="1" t="s">
        <v>20879</v>
      </c>
      <c r="L2022" s="1" t="s">
        <v>20880</v>
      </c>
      <c r="M2022" s="1" t="s">
        <v>20881</v>
      </c>
      <c r="N2022" s="1">
        <f>+Categorias[[#This Row],[Id_producto]]</f>
        <v>220602</v>
      </c>
      <c r="O2022" s="1">
        <f>+Categorias[[#This Row],[Id_categoría]]</f>
        <v>220602008</v>
      </c>
    </row>
    <row r="2023" spans="1:15" hidden="1" x14ac:dyDescent="0.3">
      <c r="A2023">
        <v>22</v>
      </c>
      <c r="B2023" s="1" t="s">
        <v>2726</v>
      </c>
      <c r="C2023">
        <v>2206</v>
      </c>
      <c r="D2023" s="1" t="s">
        <v>20585</v>
      </c>
      <c r="E2023">
        <v>220602</v>
      </c>
      <c r="F2023" s="1" t="s">
        <v>9338</v>
      </c>
      <c r="G2023">
        <v>220602009</v>
      </c>
      <c r="H2023">
        <v>9</v>
      </c>
      <c r="I2023" s="1" t="s">
        <v>20882</v>
      </c>
      <c r="J2023" s="1" t="s">
        <v>20883</v>
      </c>
      <c r="K2023" s="1" t="s">
        <v>20884</v>
      </c>
      <c r="L2023" s="1" t="s">
        <v>20885</v>
      </c>
      <c r="M2023" s="1" t="s">
        <v>20886</v>
      </c>
      <c r="N2023" s="1">
        <f>+Categorias[[#This Row],[Id_producto]]</f>
        <v>220602</v>
      </c>
      <c r="O2023" s="1">
        <f>+Categorias[[#This Row],[Id_categoría]]</f>
        <v>220602009</v>
      </c>
    </row>
    <row r="2024" spans="1:15" hidden="1" x14ac:dyDescent="0.3">
      <c r="A2024">
        <v>22</v>
      </c>
      <c r="B2024" s="1" t="s">
        <v>2726</v>
      </c>
      <c r="C2024">
        <v>2206</v>
      </c>
      <c r="D2024" s="1" t="s">
        <v>20585</v>
      </c>
      <c r="E2024">
        <v>220602</v>
      </c>
      <c r="F2024" s="1" t="s">
        <v>9338</v>
      </c>
      <c r="G2024">
        <v>220602010</v>
      </c>
      <c r="H2024">
        <v>10</v>
      </c>
      <c r="I2024" s="1" t="s">
        <v>20887</v>
      </c>
      <c r="J2024" s="1" t="s">
        <v>20888</v>
      </c>
      <c r="K2024" s="1" t="s">
        <v>20889</v>
      </c>
      <c r="L2024" s="1" t="s">
        <v>20890</v>
      </c>
      <c r="M2024" s="1" t="s">
        <v>20891</v>
      </c>
      <c r="N2024" s="1">
        <f>+Categorias[[#This Row],[Id_producto]]</f>
        <v>220602</v>
      </c>
      <c r="O2024" s="1">
        <f>+Categorias[[#This Row],[Id_categoría]]</f>
        <v>220602010</v>
      </c>
    </row>
    <row r="2025" spans="1:15" hidden="1" x14ac:dyDescent="0.3">
      <c r="A2025">
        <v>22</v>
      </c>
      <c r="B2025" s="1" t="s">
        <v>2726</v>
      </c>
      <c r="C2025">
        <v>2206</v>
      </c>
      <c r="D2025" s="1" t="s">
        <v>20585</v>
      </c>
      <c r="E2025">
        <v>220602</v>
      </c>
      <c r="F2025" s="1" t="s">
        <v>9338</v>
      </c>
      <c r="G2025">
        <v>220602011</v>
      </c>
      <c r="H2025">
        <v>11</v>
      </c>
      <c r="I2025" s="1" t="s">
        <v>20892</v>
      </c>
      <c r="J2025" s="1" t="s">
        <v>20893</v>
      </c>
      <c r="K2025" s="1" t="s">
        <v>20894</v>
      </c>
      <c r="L2025" s="1" t="s">
        <v>20895</v>
      </c>
      <c r="M2025" s="1" t="s">
        <v>20896</v>
      </c>
      <c r="N2025" s="1">
        <f>+Categorias[[#This Row],[Id_producto]]</f>
        <v>220602</v>
      </c>
      <c r="O2025" s="1">
        <f>+Categorias[[#This Row],[Id_categoría]]</f>
        <v>220602011</v>
      </c>
    </row>
    <row r="2026" spans="1:15" hidden="1" x14ac:dyDescent="0.3">
      <c r="A2026">
        <v>22</v>
      </c>
      <c r="B2026" s="1" t="s">
        <v>2726</v>
      </c>
      <c r="C2026">
        <v>2206</v>
      </c>
      <c r="D2026" s="1" t="s">
        <v>20585</v>
      </c>
      <c r="E2026">
        <v>220602</v>
      </c>
      <c r="F2026" s="1" t="s">
        <v>9338</v>
      </c>
      <c r="G2026">
        <v>220602012</v>
      </c>
      <c r="H2026">
        <v>12</v>
      </c>
      <c r="I2026" s="1" t="s">
        <v>20897</v>
      </c>
      <c r="J2026" s="1" t="s">
        <v>20898</v>
      </c>
      <c r="K2026" s="1" t="s">
        <v>20899</v>
      </c>
      <c r="L2026" s="1" t="s">
        <v>20900</v>
      </c>
      <c r="M2026" s="1" t="s">
        <v>20901</v>
      </c>
      <c r="N2026" s="1">
        <f>+Categorias[[#This Row],[Id_producto]]</f>
        <v>220602</v>
      </c>
      <c r="O2026" s="1">
        <f>+Categorias[[#This Row],[Id_categoría]]</f>
        <v>220602012</v>
      </c>
    </row>
    <row r="2027" spans="1:15" hidden="1" x14ac:dyDescent="0.3">
      <c r="A2027">
        <v>22</v>
      </c>
      <c r="B2027" s="1" t="s">
        <v>2726</v>
      </c>
      <c r="C2027">
        <v>2206</v>
      </c>
      <c r="D2027" s="1" t="s">
        <v>20585</v>
      </c>
      <c r="E2027">
        <v>220603</v>
      </c>
      <c r="F2027" s="1" t="s">
        <v>20902</v>
      </c>
      <c r="G2027">
        <v>220603001</v>
      </c>
      <c r="H2027">
        <v>1</v>
      </c>
      <c r="I2027" s="1" t="s">
        <v>20903</v>
      </c>
      <c r="J2027" s="1" t="s">
        <v>20904</v>
      </c>
      <c r="K2027" s="1" t="s">
        <v>20905</v>
      </c>
      <c r="L2027" s="1" t="s">
        <v>20906</v>
      </c>
      <c r="M2027" s="1" t="s">
        <v>20907</v>
      </c>
      <c r="N2027" s="1">
        <f>+Categorias[[#This Row],[Id_producto]]</f>
        <v>220603</v>
      </c>
      <c r="O2027" s="1">
        <f>+Categorias[[#This Row],[Id_categoría]]</f>
        <v>220603001</v>
      </c>
    </row>
    <row r="2028" spans="1:15" hidden="1" x14ac:dyDescent="0.3">
      <c r="A2028">
        <v>22</v>
      </c>
      <c r="B2028" s="1" t="s">
        <v>2726</v>
      </c>
      <c r="C2028">
        <v>2206</v>
      </c>
      <c r="D2028" s="1" t="s">
        <v>20585</v>
      </c>
      <c r="E2028">
        <v>220603</v>
      </c>
      <c r="F2028" s="1" t="s">
        <v>20902</v>
      </c>
      <c r="G2028">
        <v>220603002</v>
      </c>
      <c r="H2028">
        <v>2</v>
      </c>
      <c r="I2028" s="1" t="s">
        <v>9548</v>
      </c>
      <c r="J2028" s="1" t="s">
        <v>20908</v>
      </c>
      <c r="K2028" s="1" t="s">
        <v>20909</v>
      </c>
      <c r="L2028" s="1" t="s">
        <v>20910</v>
      </c>
      <c r="M2028" s="1" t="s">
        <v>20911</v>
      </c>
      <c r="N2028" s="1">
        <f>+Categorias[[#This Row],[Id_producto]]</f>
        <v>220603</v>
      </c>
      <c r="O2028" s="1">
        <f>+Categorias[[#This Row],[Id_categoría]]</f>
        <v>220603002</v>
      </c>
    </row>
    <row r="2029" spans="1:15" hidden="1" x14ac:dyDescent="0.3">
      <c r="A2029">
        <v>22</v>
      </c>
      <c r="B2029" s="1" t="s">
        <v>2726</v>
      </c>
      <c r="C2029">
        <v>2206</v>
      </c>
      <c r="D2029" s="1" t="s">
        <v>20585</v>
      </c>
      <c r="E2029">
        <v>220603</v>
      </c>
      <c r="F2029" s="1" t="s">
        <v>20902</v>
      </c>
      <c r="G2029">
        <v>220603003</v>
      </c>
      <c r="H2029">
        <v>3</v>
      </c>
      <c r="I2029" s="1" t="s">
        <v>20912</v>
      </c>
      <c r="J2029" s="1" t="s">
        <v>20913</v>
      </c>
      <c r="K2029" s="1" t="s">
        <v>20914</v>
      </c>
      <c r="L2029" s="1" t="s">
        <v>20915</v>
      </c>
      <c r="M2029" s="1" t="s">
        <v>20916</v>
      </c>
      <c r="N2029" s="1">
        <f>+Categorias[[#This Row],[Id_producto]]</f>
        <v>220603</v>
      </c>
      <c r="O2029" s="1">
        <f>+Categorias[[#This Row],[Id_categoría]]</f>
        <v>220603003</v>
      </c>
    </row>
    <row r="2030" spans="1:15" hidden="1" x14ac:dyDescent="0.3">
      <c r="A2030">
        <v>22</v>
      </c>
      <c r="B2030" s="1" t="s">
        <v>2726</v>
      </c>
      <c r="C2030">
        <v>2206</v>
      </c>
      <c r="D2030" s="1" t="s">
        <v>20585</v>
      </c>
      <c r="E2030">
        <v>220603</v>
      </c>
      <c r="F2030" s="1" t="s">
        <v>20902</v>
      </c>
      <c r="G2030">
        <v>220603004</v>
      </c>
      <c r="H2030">
        <v>4</v>
      </c>
      <c r="I2030" s="1" t="s">
        <v>20917</v>
      </c>
      <c r="J2030" s="1" t="s">
        <v>20918</v>
      </c>
      <c r="K2030" s="1" t="s">
        <v>20919</v>
      </c>
      <c r="L2030" s="1" t="s">
        <v>20920</v>
      </c>
      <c r="M2030" s="1" t="s">
        <v>20921</v>
      </c>
      <c r="N2030" s="1">
        <f>+Categorias[[#This Row],[Id_producto]]</f>
        <v>220603</v>
      </c>
      <c r="O2030" s="1">
        <f>+Categorias[[#This Row],[Id_categoría]]</f>
        <v>220603004</v>
      </c>
    </row>
    <row r="2031" spans="1:15" hidden="1" x14ac:dyDescent="0.3">
      <c r="A2031">
        <v>22</v>
      </c>
      <c r="B2031" s="1" t="s">
        <v>2726</v>
      </c>
      <c r="C2031">
        <v>2206</v>
      </c>
      <c r="D2031" s="1" t="s">
        <v>20585</v>
      </c>
      <c r="E2031">
        <v>220603</v>
      </c>
      <c r="F2031" s="1" t="s">
        <v>20902</v>
      </c>
      <c r="G2031">
        <v>220603005</v>
      </c>
      <c r="H2031">
        <v>5</v>
      </c>
      <c r="I2031" s="1" t="s">
        <v>20922</v>
      </c>
      <c r="J2031" s="1" t="s">
        <v>20923</v>
      </c>
      <c r="K2031" s="1" t="s">
        <v>20924</v>
      </c>
      <c r="L2031" s="1" t="s">
        <v>20925</v>
      </c>
      <c r="M2031" s="1" t="s">
        <v>20926</v>
      </c>
      <c r="N2031" s="1">
        <f>+Categorias[[#This Row],[Id_producto]]</f>
        <v>220603</v>
      </c>
      <c r="O2031" s="1">
        <f>+Categorias[[#This Row],[Id_categoría]]</f>
        <v>220603005</v>
      </c>
    </row>
    <row r="2032" spans="1:15" hidden="1" x14ac:dyDescent="0.3">
      <c r="A2032">
        <v>22</v>
      </c>
      <c r="B2032" s="1" t="s">
        <v>2726</v>
      </c>
      <c r="C2032">
        <v>2206</v>
      </c>
      <c r="D2032" s="1" t="s">
        <v>20585</v>
      </c>
      <c r="E2032">
        <v>220603</v>
      </c>
      <c r="F2032" s="1" t="s">
        <v>20902</v>
      </c>
      <c r="G2032">
        <v>220603006</v>
      </c>
      <c r="H2032">
        <v>6</v>
      </c>
      <c r="I2032" s="1" t="s">
        <v>20927</v>
      </c>
      <c r="J2032" s="1" t="s">
        <v>20928</v>
      </c>
      <c r="K2032" s="1" t="s">
        <v>20929</v>
      </c>
      <c r="L2032" s="1" t="s">
        <v>20930</v>
      </c>
      <c r="M2032" s="1" t="s">
        <v>20931</v>
      </c>
      <c r="N2032" s="1">
        <f>+Categorias[[#This Row],[Id_producto]]</f>
        <v>220603</v>
      </c>
      <c r="O2032" s="1">
        <f>+Categorias[[#This Row],[Id_categoría]]</f>
        <v>220603006</v>
      </c>
    </row>
    <row r="2033" spans="1:15" hidden="1" x14ac:dyDescent="0.3">
      <c r="A2033">
        <v>22</v>
      </c>
      <c r="B2033" s="1" t="s">
        <v>2726</v>
      </c>
      <c r="C2033">
        <v>2206</v>
      </c>
      <c r="D2033" s="1" t="s">
        <v>20585</v>
      </c>
      <c r="E2033">
        <v>220603</v>
      </c>
      <c r="F2033" s="1" t="s">
        <v>20902</v>
      </c>
      <c r="G2033">
        <v>220603007</v>
      </c>
      <c r="H2033">
        <v>7</v>
      </c>
      <c r="I2033" s="1" t="s">
        <v>20932</v>
      </c>
      <c r="J2033" s="1" t="s">
        <v>20933</v>
      </c>
      <c r="K2033" s="1" t="s">
        <v>20934</v>
      </c>
      <c r="L2033" s="1" t="s">
        <v>20935</v>
      </c>
      <c r="M2033" s="1" t="s">
        <v>20936</v>
      </c>
      <c r="N2033" s="1">
        <f>+Categorias[[#This Row],[Id_producto]]</f>
        <v>220603</v>
      </c>
      <c r="O2033" s="1">
        <f>+Categorias[[#This Row],[Id_categoría]]</f>
        <v>220603007</v>
      </c>
    </row>
    <row r="2034" spans="1:15" hidden="1" x14ac:dyDescent="0.3">
      <c r="A2034">
        <v>22</v>
      </c>
      <c r="B2034" s="1" t="s">
        <v>2726</v>
      </c>
      <c r="C2034">
        <v>2206</v>
      </c>
      <c r="D2034" s="1" t="s">
        <v>20585</v>
      </c>
      <c r="E2034">
        <v>220603</v>
      </c>
      <c r="F2034" s="1" t="s">
        <v>20902</v>
      </c>
      <c r="G2034">
        <v>220603008</v>
      </c>
      <c r="H2034">
        <v>8</v>
      </c>
      <c r="I2034" s="1" t="s">
        <v>20937</v>
      </c>
      <c r="J2034" s="1" t="s">
        <v>20938</v>
      </c>
      <c r="K2034" s="1" t="s">
        <v>20939</v>
      </c>
      <c r="L2034" s="1" t="s">
        <v>20940</v>
      </c>
      <c r="M2034" s="1" t="s">
        <v>20941</v>
      </c>
      <c r="N2034" s="1">
        <f>+Categorias[[#This Row],[Id_producto]]</f>
        <v>220603</v>
      </c>
      <c r="O2034" s="1">
        <f>+Categorias[[#This Row],[Id_categoría]]</f>
        <v>220603008</v>
      </c>
    </row>
    <row r="2035" spans="1:15" hidden="1" x14ac:dyDescent="0.3">
      <c r="A2035">
        <v>22</v>
      </c>
      <c r="B2035" s="1" t="s">
        <v>2726</v>
      </c>
      <c r="C2035">
        <v>2206</v>
      </c>
      <c r="D2035" s="1" t="s">
        <v>20585</v>
      </c>
      <c r="E2035">
        <v>220603</v>
      </c>
      <c r="F2035" s="1" t="s">
        <v>20902</v>
      </c>
      <c r="G2035">
        <v>220603009</v>
      </c>
      <c r="H2035">
        <v>9</v>
      </c>
      <c r="I2035" s="1" t="s">
        <v>20942</v>
      </c>
      <c r="J2035" s="1" t="s">
        <v>20943</v>
      </c>
      <c r="K2035" s="1" t="s">
        <v>20944</v>
      </c>
      <c r="L2035" s="1" t="s">
        <v>20945</v>
      </c>
      <c r="M2035" s="1" t="s">
        <v>20946</v>
      </c>
      <c r="N2035" s="1">
        <f>+Categorias[[#This Row],[Id_producto]]</f>
        <v>220603</v>
      </c>
      <c r="O2035" s="1">
        <f>+Categorias[[#This Row],[Id_categoría]]</f>
        <v>220603009</v>
      </c>
    </row>
    <row r="2036" spans="1:15" hidden="1" x14ac:dyDescent="0.3">
      <c r="A2036">
        <v>22</v>
      </c>
      <c r="B2036" s="1" t="s">
        <v>2726</v>
      </c>
      <c r="C2036">
        <v>2206</v>
      </c>
      <c r="D2036" s="1" t="s">
        <v>20585</v>
      </c>
      <c r="E2036">
        <v>220603</v>
      </c>
      <c r="F2036" s="1" t="s">
        <v>20902</v>
      </c>
      <c r="G2036">
        <v>220603010</v>
      </c>
      <c r="H2036">
        <v>10</v>
      </c>
      <c r="I2036" s="1" t="s">
        <v>20947</v>
      </c>
      <c r="J2036" s="1" t="s">
        <v>20948</v>
      </c>
      <c r="K2036" s="1" t="s">
        <v>20949</v>
      </c>
      <c r="L2036" s="1" t="s">
        <v>20950</v>
      </c>
      <c r="M2036" s="1" t="s">
        <v>20951</v>
      </c>
      <c r="N2036" s="1">
        <f>+Categorias[[#This Row],[Id_producto]]</f>
        <v>220603</v>
      </c>
      <c r="O2036" s="1">
        <f>+Categorias[[#This Row],[Id_categoría]]</f>
        <v>220603010</v>
      </c>
    </row>
    <row r="2037" spans="1:15" hidden="1" x14ac:dyDescent="0.3">
      <c r="A2037">
        <v>22</v>
      </c>
      <c r="B2037" s="1" t="s">
        <v>2726</v>
      </c>
      <c r="C2037">
        <v>2206</v>
      </c>
      <c r="D2037" s="1" t="s">
        <v>20585</v>
      </c>
      <c r="E2037">
        <v>220604</v>
      </c>
      <c r="F2037" s="1" t="s">
        <v>20952</v>
      </c>
      <c r="G2037">
        <v>220604001</v>
      </c>
      <c r="H2037">
        <v>1</v>
      </c>
      <c r="I2037" s="1" t="s">
        <v>20953</v>
      </c>
      <c r="J2037" s="1" t="s">
        <v>20954</v>
      </c>
      <c r="K2037" s="1" t="s">
        <v>20955</v>
      </c>
      <c r="L2037" s="1" t="s">
        <v>20956</v>
      </c>
      <c r="M2037" s="1" t="s">
        <v>20957</v>
      </c>
      <c r="N2037" s="1">
        <f>+Categorias[[#This Row],[Id_producto]]</f>
        <v>220604</v>
      </c>
      <c r="O2037" s="1">
        <f>+Categorias[[#This Row],[Id_categoría]]</f>
        <v>220604001</v>
      </c>
    </row>
    <row r="2038" spans="1:15" hidden="1" x14ac:dyDescent="0.3">
      <c r="A2038">
        <v>22</v>
      </c>
      <c r="B2038" s="1" t="s">
        <v>2726</v>
      </c>
      <c r="C2038">
        <v>2206</v>
      </c>
      <c r="D2038" s="1" t="s">
        <v>20585</v>
      </c>
      <c r="E2038">
        <v>220604</v>
      </c>
      <c r="F2038" s="1" t="s">
        <v>20952</v>
      </c>
      <c r="G2038">
        <v>220604002</v>
      </c>
      <c r="H2038">
        <v>2</v>
      </c>
      <c r="I2038" s="1" t="s">
        <v>20958</v>
      </c>
      <c r="J2038" s="1" t="s">
        <v>20959</v>
      </c>
      <c r="K2038" s="1" t="s">
        <v>20960</v>
      </c>
      <c r="L2038" s="1" t="s">
        <v>20961</v>
      </c>
      <c r="M2038" s="1" t="s">
        <v>20962</v>
      </c>
      <c r="N2038" s="1">
        <f>+Categorias[[#This Row],[Id_producto]]</f>
        <v>220604</v>
      </c>
      <c r="O2038" s="1">
        <f>+Categorias[[#This Row],[Id_categoría]]</f>
        <v>220604002</v>
      </c>
    </row>
    <row r="2039" spans="1:15" hidden="1" x14ac:dyDescent="0.3">
      <c r="A2039">
        <v>22</v>
      </c>
      <c r="B2039" s="1" t="s">
        <v>2726</v>
      </c>
      <c r="C2039">
        <v>2206</v>
      </c>
      <c r="D2039" s="1" t="s">
        <v>20585</v>
      </c>
      <c r="E2039">
        <v>220604</v>
      </c>
      <c r="F2039" s="1" t="s">
        <v>20952</v>
      </c>
      <c r="G2039">
        <v>220604003</v>
      </c>
      <c r="H2039">
        <v>3</v>
      </c>
      <c r="I2039" s="1" t="s">
        <v>20963</v>
      </c>
      <c r="J2039" s="1" t="s">
        <v>20964</v>
      </c>
      <c r="K2039" s="1" t="s">
        <v>20965</v>
      </c>
      <c r="L2039" s="1" t="s">
        <v>20966</v>
      </c>
      <c r="M2039" s="1" t="s">
        <v>20967</v>
      </c>
      <c r="N2039" s="1">
        <f>+Categorias[[#This Row],[Id_producto]]</f>
        <v>220604</v>
      </c>
      <c r="O2039" s="1">
        <f>+Categorias[[#This Row],[Id_categoría]]</f>
        <v>220604003</v>
      </c>
    </row>
    <row r="2040" spans="1:15" hidden="1" x14ac:dyDescent="0.3">
      <c r="A2040">
        <v>22</v>
      </c>
      <c r="B2040" s="1" t="s">
        <v>2726</v>
      </c>
      <c r="C2040">
        <v>2206</v>
      </c>
      <c r="D2040" s="1" t="s">
        <v>20585</v>
      </c>
      <c r="E2040">
        <v>220604</v>
      </c>
      <c r="F2040" s="1" t="s">
        <v>20952</v>
      </c>
      <c r="G2040">
        <v>220604004</v>
      </c>
      <c r="H2040">
        <v>4</v>
      </c>
      <c r="I2040" s="1" t="s">
        <v>20968</v>
      </c>
      <c r="J2040" s="1" t="s">
        <v>20969</v>
      </c>
      <c r="K2040" s="1" t="s">
        <v>20970</v>
      </c>
      <c r="L2040" s="1" t="s">
        <v>20971</v>
      </c>
      <c r="M2040" s="1" t="s">
        <v>20972</v>
      </c>
      <c r="N2040" s="1">
        <f>+Categorias[[#This Row],[Id_producto]]</f>
        <v>220604</v>
      </c>
      <c r="O2040" s="1">
        <f>+Categorias[[#This Row],[Id_categoría]]</f>
        <v>220604004</v>
      </c>
    </row>
    <row r="2041" spans="1:15" hidden="1" x14ac:dyDescent="0.3">
      <c r="A2041">
        <v>22</v>
      </c>
      <c r="B2041" s="1" t="s">
        <v>2726</v>
      </c>
      <c r="C2041">
        <v>2206</v>
      </c>
      <c r="D2041" s="1" t="s">
        <v>20585</v>
      </c>
      <c r="E2041">
        <v>220605</v>
      </c>
      <c r="F2041" s="1" t="s">
        <v>20973</v>
      </c>
      <c r="G2041">
        <v>220605001</v>
      </c>
      <c r="H2041">
        <v>1</v>
      </c>
      <c r="I2041" s="1" t="s">
        <v>20974</v>
      </c>
      <c r="J2041" s="1" t="s">
        <v>20975</v>
      </c>
      <c r="K2041" s="1" t="s">
        <v>20976</v>
      </c>
      <c r="L2041" s="1" t="s">
        <v>20977</v>
      </c>
      <c r="M2041" s="1" t="s">
        <v>20978</v>
      </c>
      <c r="N2041" s="1">
        <f>+Categorias[[#This Row],[Id_producto]]</f>
        <v>220605</v>
      </c>
      <c r="O2041" s="1">
        <f>+Categorias[[#This Row],[Id_categoría]]</f>
        <v>220605001</v>
      </c>
    </row>
    <row r="2042" spans="1:15" hidden="1" x14ac:dyDescent="0.3">
      <c r="A2042">
        <v>22</v>
      </c>
      <c r="B2042" s="1" t="s">
        <v>2726</v>
      </c>
      <c r="C2042">
        <v>2206</v>
      </c>
      <c r="D2042" s="1" t="s">
        <v>20585</v>
      </c>
      <c r="E2042">
        <v>220605</v>
      </c>
      <c r="F2042" s="1" t="s">
        <v>20973</v>
      </c>
      <c r="G2042">
        <v>220605002</v>
      </c>
      <c r="H2042">
        <v>2</v>
      </c>
      <c r="I2042" s="1" t="s">
        <v>20979</v>
      </c>
      <c r="J2042" s="1" t="s">
        <v>20980</v>
      </c>
      <c r="K2042" s="1" t="s">
        <v>20981</v>
      </c>
      <c r="L2042" s="1" t="s">
        <v>20982</v>
      </c>
      <c r="M2042" s="1" t="s">
        <v>20983</v>
      </c>
      <c r="N2042" s="1">
        <f>+Categorias[[#This Row],[Id_producto]]</f>
        <v>220605</v>
      </c>
      <c r="O2042" s="1">
        <f>+Categorias[[#This Row],[Id_categoría]]</f>
        <v>220605002</v>
      </c>
    </row>
    <row r="2043" spans="1:15" hidden="1" x14ac:dyDescent="0.3">
      <c r="A2043">
        <v>22</v>
      </c>
      <c r="B2043" s="1" t="s">
        <v>2726</v>
      </c>
      <c r="C2043">
        <v>2206</v>
      </c>
      <c r="D2043" s="1" t="s">
        <v>20585</v>
      </c>
      <c r="E2043">
        <v>220605</v>
      </c>
      <c r="F2043" s="1" t="s">
        <v>20973</v>
      </c>
      <c r="G2043">
        <v>220605003</v>
      </c>
      <c r="H2043">
        <v>3</v>
      </c>
      <c r="I2043" s="1" t="s">
        <v>20984</v>
      </c>
      <c r="J2043" s="1" t="s">
        <v>20985</v>
      </c>
      <c r="K2043" s="1" t="s">
        <v>20986</v>
      </c>
      <c r="L2043" s="1" t="s">
        <v>20987</v>
      </c>
      <c r="M2043" s="1" t="s">
        <v>20988</v>
      </c>
      <c r="N2043" s="1">
        <f>+Categorias[[#This Row],[Id_producto]]</f>
        <v>220605</v>
      </c>
      <c r="O2043" s="1">
        <f>+Categorias[[#This Row],[Id_categoría]]</f>
        <v>220605003</v>
      </c>
    </row>
    <row r="2044" spans="1:15" hidden="1" x14ac:dyDescent="0.3">
      <c r="A2044">
        <v>22</v>
      </c>
      <c r="B2044" s="1" t="s">
        <v>2726</v>
      </c>
      <c r="C2044">
        <v>2206</v>
      </c>
      <c r="D2044" s="1" t="s">
        <v>20585</v>
      </c>
      <c r="E2044">
        <v>220605</v>
      </c>
      <c r="F2044" s="1" t="s">
        <v>20973</v>
      </c>
      <c r="G2044">
        <v>220605004</v>
      </c>
      <c r="H2044">
        <v>4</v>
      </c>
      <c r="I2044" s="1" t="s">
        <v>20989</v>
      </c>
      <c r="J2044" s="1" t="s">
        <v>20990</v>
      </c>
      <c r="K2044" s="1" t="s">
        <v>20991</v>
      </c>
      <c r="L2044" s="1" t="s">
        <v>20992</v>
      </c>
      <c r="M2044" s="1" t="s">
        <v>20993</v>
      </c>
      <c r="N2044" s="1">
        <f>+Categorias[[#This Row],[Id_producto]]</f>
        <v>220605</v>
      </c>
      <c r="O2044" s="1">
        <f>+Categorias[[#This Row],[Id_categoría]]</f>
        <v>220605004</v>
      </c>
    </row>
    <row r="2045" spans="1:15" hidden="1" x14ac:dyDescent="0.3">
      <c r="A2045">
        <v>22</v>
      </c>
      <c r="B2045" s="1" t="s">
        <v>2726</v>
      </c>
      <c r="C2045">
        <v>2206</v>
      </c>
      <c r="D2045" s="1" t="s">
        <v>20585</v>
      </c>
      <c r="E2045">
        <v>220605</v>
      </c>
      <c r="F2045" s="1" t="s">
        <v>20973</v>
      </c>
      <c r="G2045">
        <v>220605005</v>
      </c>
      <c r="H2045">
        <v>5</v>
      </c>
      <c r="I2045" s="1" t="s">
        <v>20994</v>
      </c>
      <c r="J2045" s="1" t="s">
        <v>20995</v>
      </c>
      <c r="K2045" s="1" t="s">
        <v>20996</v>
      </c>
      <c r="L2045" s="1" t="s">
        <v>20997</v>
      </c>
      <c r="M2045" s="1" t="s">
        <v>20998</v>
      </c>
      <c r="N2045" s="1">
        <f>+Categorias[[#This Row],[Id_producto]]</f>
        <v>220605</v>
      </c>
      <c r="O2045" s="1">
        <f>+Categorias[[#This Row],[Id_categoría]]</f>
        <v>220605005</v>
      </c>
    </row>
    <row r="2046" spans="1:15" hidden="1" x14ac:dyDescent="0.3">
      <c r="A2046">
        <v>22</v>
      </c>
      <c r="B2046" s="1" t="s">
        <v>2726</v>
      </c>
      <c r="C2046">
        <v>2206</v>
      </c>
      <c r="D2046" s="1" t="s">
        <v>20585</v>
      </c>
      <c r="E2046">
        <v>220606</v>
      </c>
      <c r="F2046" s="1" t="s">
        <v>20999</v>
      </c>
      <c r="G2046">
        <v>220606001</v>
      </c>
      <c r="H2046">
        <v>1</v>
      </c>
      <c r="I2046" s="1" t="s">
        <v>21000</v>
      </c>
      <c r="J2046" s="1" t="s">
        <v>21001</v>
      </c>
      <c r="K2046" s="1" t="s">
        <v>21002</v>
      </c>
      <c r="L2046" s="1" t="s">
        <v>21003</v>
      </c>
      <c r="M2046" s="1" t="s">
        <v>21004</v>
      </c>
      <c r="N2046" s="1">
        <f>+Categorias[[#This Row],[Id_producto]]</f>
        <v>220606</v>
      </c>
      <c r="O2046" s="1">
        <f>+Categorias[[#This Row],[Id_categoría]]</f>
        <v>220606001</v>
      </c>
    </row>
    <row r="2047" spans="1:15" hidden="1" x14ac:dyDescent="0.3">
      <c r="A2047">
        <v>22</v>
      </c>
      <c r="B2047" s="1" t="s">
        <v>2726</v>
      </c>
      <c r="C2047">
        <v>2206</v>
      </c>
      <c r="D2047" s="1" t="s">
        <v>20585</v>
      </c>
      <c r="E2047">
        <v>220606</v>
      </c>
      <c r="F2047" s="1" t="s">
        <v>20999</v>
      </c>
      <c r="G2047">
        <v>220606002</v>
      </c>
      <c r="H2047">
        <v>2</v>
      </c>
      <c r="I2047" s="1" t="s">
        <v>21005</v>
      </c>
      <c r="J2047" s="1" t="s">
        <v>21006</v>
      </c>
      <c r="K2047" s="1" t="s">
        <v>21007</v>
      </c>
      <c r="L2047" s="1" t="s">
        <v>21008</v>
      </c>
      <c r="M2047" s="1" t="s">
        <v>21009</v>
      </c>
      <c r="N2047" s="1">
        <f>+Categorias[[#This Row],[Id_producto]]</f>
        <v>220606</v>
      </c>
      <c r="O2047" s="1">
        <f>+Categorias[[#This Row],[Id_categoría]]</f>
        <v>220606002</v>
      </c>
    </row>
    <row r="2048" spans="1:15" hidden="1" x14ac:dyDescent="0.3">
      <c r="A2048">
        <v>22</v>
      </c>
      <c r="B2048" s="1" t="s">
        <v>2726</v>
      </c>
      <c r="C2048">
        <v>2206</v>
      </c>
      <c r="D2048" s="1" t="s">
        <v>20585</v>
      </c>
      <c r="E2048">
        <v>220606</v>
      </c>
      <c r="F2048" s="1" t="s">
        <v>20999</v>
      </c>
      <c r="G2048">
        <v>220606003</v>
      </c>
      <c r="H2048">
        <v>3</v>
      </c>
      <c r="I2048" s="1" t="s">
        <v>21010</v>
      </c>
      <c r="J2048" s="1" t="s">
        <v>21011</v>
      </c>
      <c r="K2048" s="1" t="s">
        <v>21012</v>
      </c>
      <c r="L2048" s="1" t="s">
        <v>21013</v>
      </c>
      <c r="M2048" s="1" t="s">
        <v>21014</v>
      </c>
      <c r="N2048" s="1">
        <f>+Categorias[[#This Row],[Id_producto]]</f>
        <v>220606</v>
      </c>
      <c r="O2048" s="1">
        <f>+Categorias[[#This Row],[Id_categoría]]</f>
        <v>220606003</v>
      </c>
    </row>
    <row r="2049" spans="1:15" hidden="1" x14ac:dyDescent="0.3">
      <c r="A2049">
        <v>22</v>
      </c>
      <c r="B2049" s="1" t="s">
        <v>2726</v>
      </c>
      <c r="C2049">
        <v>2206</v>
      </c>
      <c r="D2049" s="1" t="s">
        <v>20585</v>
      </c>
      <c r="E2049">
        <v>220606</v>
      </c>
      <c r="F2049" s="1" t="s">
        <v>20999</v>
      </c>
      <c r="G2049">
        <v>220606004</v>
      </c>
      <c r="H2049">
        <v>4</v>
      </c>
      <c r="I2049" s="1" t="s">
        <v>21015</v>
      </c>
      <c r="J2049" s="1" t="s">
        <v>21016</v>
      </c>
      <c r="K2049" s="1" t="s">
        <v>21017</v>
      </c>
      <c r="L2049" s="1" t="s">
        <v>21018</v>
      </c>
      <c r="M2049" s="1" t="s">
        <v>21019</v>
      </c>
      <c r="N2049" s="1">
        <f>+Categorias[[#This Row],[Id_producto]]</f>
        <v>220606</v>
      </c>
      <c r="O2049" s="1">
        <f>+Categorias[[#This Row],[Id_categoría]]</f>
        <v>220606004</v>
      </c>
    </row>
    <row r="2050" spans="1:15" hidden="1" x14ac:dyDescent="0.3">
      <c r="A2050">
        <v>22</v>
      </c>
      <c r="B2050" s="1" t="s">
        <v>2726</v>
      </c>
      <c r="C2050">
        <v>2206</v>
      </c>
      <c r="D2050" s="1" t="s">
        <v>20585</v>
      </c>
      <c r="E2050">
        <v>220606</v>
      </c>
      <c r="F2050" s="1" t="s">
        <v>20999</v>
      </c>
      <c r="G2050">
        <v>220606005</v>
      </c>
      <c r="H2050">
        <v>5</v>
      </c>
      <c r="I2050" s="1" t="s">
        <v>21020</v>
      </c>
      <c r="J2050" s="1" t="s">
        <v>21021</v>
      </c>
      <c r="K2050" s="1" t="s">
        <v>21022</v>
      </c>
      <c r="L2050" s="1" t="s">
        <v>21023</v>
      </c>
      <c r="M2050" s="1" t="s">
        <v>21024</v>
      </c>
      <c r="N2050" s="1">
        <f>+Categorias[[#This Row],[Id_producto]]</f>
        <v>220606</v>
      </c>
      <c r="O2050" s="1">
        <f>+Categorias[[#This Row],[Id_categoría]]</f>
        <v>220606005</v>
      </c>
    </row>
    <row r="2051" spans="1:15" hidden="1" x14ac:dyDescent="0.3">
      <c r="A2051">
        <v>22</v>
      </c>
      <c r="B2051" s="1" t="s">
        <v>2726</v>
      </c>
      <c r="C2051">
        <v>2206</v>
      </c>
      <c r="D2051" s="1" t="s">
        <v>20585</v>
      </c>
      <c r="E2051">
        <v>220606</v>
      </c>
      <c r="F2051" s="1" t="s">
        <v>20999</v>
      </c>
      <c r="G2051">
        <v>220606006</v>
      </c>
      <c r="H2051">
        <v>6</v>
      </c>
      <c r="I2051" s="1" t="s">
        <v>21025</v>
      </c>
      <c r="J2051" s="1" t="s">
        <v>21026</v>
      </c>
      <c r="K2051" s="1" t="s">
        <v>21027</v>
      </c>
      <c r="L2051" s="1" t="s">
        <v>21028</v>
      </c>
      <c r="M2051" s="1" t="s">
        <v>21029</v>
      </c>
      <c r="N2051" s="1">
        <f>+Categorias[[#This Row],[Id_producto]]</f>
        <v>220606</v>
      </c>
      <c r="O2051" s="1">
        <f>+Categorias[[#This Row],[Id_categoría]]</f>
        <v>220606006</v>
      </c>
    </row>
    <row r="2052" spans="1:15" hidden="1" x14ac:dyDescent="0.3">
      <c r="A2052">
        <v>22</v>
      </c>
      <c r="B2052" s="1" t="s">
        <v>2726</v>
      </c>
      <c r="C2052">
        <v>2206</v>
      </c>
      <c r="D2052" s="1" t="s">
        <v>20585</v>
      </c>
      <c r="E2052">
        <v>220606</v>
      </c>
      <c r="F2052" s="1" t="s">
        <v>20999</v>
      </c>
      <c r="G2052">
        <v>220606007</v>
      </c>
      <c r="H2052">
        <v>7</v>
      </c>
      <c r="I2052" s="1" t="s">
        <v>21030</v>
      </c>
      <c r="J2052" s="1" t="s">
        <v>21031</v>
      </c>
      <c r="K2052" s="1" t="s">
        <v>21032</v>
      </c>
      <c r="L2052" s="1" t="s">
        <v>21033</v>
      </c>
      <c r="M2052" s="1" t="s">
        <v>21034</v>
      </c>
      <c r="N2052" s="1">
        <f>+Categorias[[#This Row],[Id_producto]]</f>
        <v>220606</v>
      </c>
      <c r="O2052" s="1">
        <f>+Categorias[[#This Row],[Id_categoría]]</f>
        <v>220606007</v>
      </c>
    </row>
    <row r="2053" spans="1:15" hidden="1" x14ac:dyDescent="0.3">
      <c r="A2053">
        <v>22</v>
      </c>
      <c r="B2053" s="1" t="s">
        <v>2726</v>
      </c>
      <c r="C2053">
        <v>2206</v>
      </c>
      <c r="D2053" s="1" t="s">
        <v>20585</v>
      </c>
      <c r="E2053">
        <v>220606</v>
      </c>
      <c r="F2053" s="1" t="s">
        <v>20999</v>
      </c>
      <c r="G2053">
        <v>220606008</v>
      </c>
      <c r="H2053">
        <v>8</v>
      </c>
      <c r="I2053" s="1" t="s">
        <v>21035</v>
      </c>
      <c r="J2053" s="1" t="s">
        <v>21036</v>
      </c>
      <c r="K2053" s="1" t="s">
        <v>21037</v>
      </c>
      <c r="L2053" s="1" t="s">
        <v>21038</v>
      </c>
      <c r="M2053" s="1" t="s">
        <v>21039</v>
      </c>
      <c r="N2053" s="1">
        <f>+Categorias[[#This Row],[Id_producto]]</f>
        <v>220606</v>
      </c>
      <c r="O2053" s="1">
        <f>+Categorias[[#This Row],[Id_categoría]]</f>
        <v>220606008</v>
      </c>
    </row>
    <row r="2054" spans="1:15" hidden="1" x14ac:dyDescent="0.3">
      <c r="A2054">
        <v>22</v>
      </c>
      <c r="B2054" s="1" t="s">
        <v>2726</v>
      </c>
      <c r="C2054">
        <v>2206</v>
      </c>
      <c r="D2054" s="1" t="s">
        <v>20585</v>
      </c>
      <c r="E2054">
        <v>220607</v>
      </c>
      <c r="F2054" s="1" t="s">
        <v>21040</v>
      </c>
      <c r="G2054">
        <v>220607001</v>
      </c>
      <c r="H2054">
        <v>1</v>
      </c>
      <c r="I2054" s="1" t="s">
        <v>21041</v>
      </c>
      <c r="J2054" s="1" t="s">
        <v>21042</v>
      </c>
      <c r="K2054" s="1" t="s">
        <v>21043</v>
      </c>
      <c r="L2054" s="1" t="s">
        <v>21044</v>
      </c>
      <c r="M2054" s="1" t="s">
        <v>21045</v>
      </c>
      <c r="N2054" s="1">
        <f>+Categorias[[#This Row],[Id_producto]]</f>
        <v>220607</v>
      </c>
      <c r="O2054" s="1">
        <f>+Categorias[[#This Row],[Id_categoría]]</f>
        <v>220607001</v>
      </c>
    </row>
    <row r="2055" spans="1:15" hidden="1" x14ac:dyDescent="0.3">
      <c r="A2055">
        <v>22</v>
      </c>
      <c r="B2055" s="1" t="s">
        <v>2726</v>
      </c>
      <c r="C2055">
        <v>2206</v>
      </c>
      <c r="D2055" s="1" t="s">
        <v>20585</v>
      </c>
      <c r="E2055">
        <v>220607</v>
      </c>
      <c r="F2055" s="1" t="s">
        <v>21040</v>
      </c>
      <c r="G2055">
        <v>220607002</v>
      </c>
      <c r="H2055">
        <v>2</v>
      </c>
      <c r="I2055" s="1" t="s">
        <v>21046</v>
      </c>
      <c r="J2055" s="1" t="s">
        <v>21047</v>
      </c>
      <c r="K2055" s="1" t="s">
        <v>21048</v>
      </c>
      <c r="L2055" s="1" t="s">
        <v>21049</v>
      </c>
      <c r="M2055" s="1" t="s">
        <v>21050</v>
      </c>
      <c r="N2055" s="1">
        <f>+Categorias[[#This Row],[Id_producto]]</f>
        <v>220607</v>
      </c>
      <c r="O2055" s="1">
        <f>+Categorias[[#This Row],[Id_categoría]]</f>
        <v>220607002</v>
      </c>
    </row>
    <row r="2056" spans="1:15" hidden="1" x14ac:dyDescent="0.3">
      <c r="A2056">
        <v>22</v>
      </c>
      <c r="B2056" s="1" t="s">
        <v>2726</v>
      </c>
      <c r="C2056">
        <v>2206</v>
      </c>
      <c r="D2056" s="1" t="s">
        <v>20585</v>
      </c>
      <c r="E2056">
        <v>220607</v>
      </c>
      <c r="F2056" s="1" t="s">
        <v>21040</v>
      </c>
      <c r="G2056">
        <v>220607003</v>
      </c>
      <c r="H2056">
        <v>3</v>
      </c>
      <c r="I2056" s="1" t="s">
        <v>21051</v>
      </c>
      <c r="J2056" s="1" t="s">
        <v>21052</v>
      </c>
      <c r="K2056" s="1" t="s">
        <v>21053</v>
      </c>
      <c r="L2056" s="1" t="s">
        <v>21054</v>
      </c>
      <c r="M2056" s="1" t="s">
        <v>21055</v>
      </c>
      <c r="N2056" s="1">
        <f>+Categorias[[#This Row],[Id_producto]]</f>
        <v>220607</v>
      </c>
      <c r="O2056" s="1">
        <f>+Categorias[[#This Row],[Id_categoría]]</f>
        <v>220607003</v>
      </c>
    </row>
    <row r="2057" spans="1:15" hidden="1" x14ac:dyDescent="0.3">
      <c r="A2057">
        <v>22</v>
      </c>
      <c r="B2057" s="1" t="s">
        <v>2726</v>
      </c>
      <c r="C2057">
        <v>2206</v>
      </c>
      <c r="D2057" s="1" t="s">
        <v>20585</v>
      </c>
      <c r="E2057">
        <v>220607</v>
      </c>
      <c r="F2057" s="1" t="s">
        <v>21040</v>
      </c>
      <c r="G2057">
        <v>220607004</v>
      </c>
      <c r="H2057">
        <v>4</v>
      </c>
      <c r="I2057" s="1" t="s">
        <v>21056</v>
      </c>
      <c r="J2057" s="1" t="s">
        <v>21057</v>
      </c>
      <c r="K2057" s="1" t="s">
        <v>21058</v>
      </c>
      <c r="L2057" s="1" t="s">
        <v>21059</v>
      </c>
      <c r="M2057" s="1" t="s">
        <v>21060</v>
      </c>
      <c r="N2057" s="1">
        <f>+Categorias[[#This Row],[Id_producto]]</f>
        <v>220607</v>
      </c>
      <c r="O2057" s="1">
        <f>+Categorias[[#This Row],[Id_categoría]]</f>
        <v>220607004</v>
      </c>
    </row>
    <row r="2058" spans="1:15" hidden="1" x14ac:dyDescent="0.3">
      <c r="A2058">
        <v>22</v>
      </c>
      <c r="B2058" s="1" t="s">
        <v>2726</v>
      </c>
      <c r="C2058">
        <v>2206</v>
      </c>
      <c r="D2058" s="1" t="s">
        <v>20585</v>
      </c>
      <c r="E2058">
        <v>220608</v>
      </c>
      <c r="F2058" s="1" t="s">
        <v>21061</v>
      </c>
      <c r="G2058">
        <v>220608001</v>
      </c>
      <c r="H2058">
        <v>1</v>
      </c>
      <c r="I2058" s="1" t="s">
        <v>21062</v>
      </c>
      <c r="J2058" s="1" t="s">
        <v>21063</v>
      </c>
      <c r="K2058" s="1" t="s">
        <v>21064</v>
      </c>
      <c r="L2058" s="1" t="s">
        <v>21065</v>
      </c>
      <c r="M2058" s="1" t="s">
        <v>21066</v>
      </c>
      <c r="N2058" s="1">
        <f>+Categorias[[#This Row],[Id_producto]]</f>
        <v>220608</v>
      </c>
      <c r="O2058" s="1">
        <f>+Categorias[[#This Row],[Id_categoría]]</f>
        <v>220608001</v>
      </c>
    </row>
    <row r="2059" spans="1:15" hidden="1" x14ac:dyDescent="0.3">
      <c r="A2059">
        <v>22</v>
      </c>
      <c r="B2059" s="1" t="s">
        <v>2726</v>
      </c>
      <c r="C2059">
        <v>2206</v>
      </c>
      <c r="D2059" s="1" t="s">
        <v>20585</v>
      </c>
      <c r="E2059">
        <v>220608</v>
      </c>
      <c r="F2059" s="1" t="s">
        <v>21061</v>
      </c>
      <c r="G2059">
        <v>220608002</v>
      </c>
      <c r="H2059">
        <v>2</v>
      </c>
      <c r="I2059" s="1" t="s">
        <v>21067</v>
      </c>
      <c r="J2059" s="1" t="s">
        <v>21068</v>
      </c>
      <c r="K2059" s="1" t="s">
        <v>21069</v>
      </c>
      <c r="L2059" s="1" t="s">
        <v>21070</v>
      </c>
      <c r="M2059" s="1" t="s">
        <v>21071</v>
      </c>
      <c r="N2059" s="1">
        <f>+Categorias[[#This Row],[Id_producto]]</f>
        <v>220608</v>
      </c>
      <c r="O2059" s="1">
        <f>+Categorias[[#This Row],[Id_categoría]]</f>
        <v>220608002</v>
      </c>
    </row>
    <row r="2060" spans="1:15" hidden="1" x14ac:dyDescent="0.3">
      <c r="A2060">
        <v>22</v>
      </c>
      <c r="B2060" s="1" t="s">
        <v>2726</v>
      </c>
      <c r="C2060">
        <v>2206</v>
      </c>
      <c r="D2060" s="1" t="s">
        <v>20585</v>
      </c>
      <c r="E2060">
        <v>220608</v>
      </c>
      <c r="F2060" s="1" t="s">
        <v>21061</v>
      </c>
      <c r="G2060">
        <v>220608003</v>
      </c>
      <c r="H2060">
        <v>3</v>
      </c>
      <c r="I2060" s="1" t="s">
        <v>21072</v>
      </c>
      <c r="J2060" s="1" t="s">
        <v>21073</v>
      </c>
      <c r="K2060" s="1" t="s">
        <v>21074</v>
      </c>
      <c r="L2060" s="1" t="s">
        <v>21075</v>
      </c>
      <c r="M2060" s="1" t="s">
        <v>21076</v>
      </c>
      <c r="N2060" s="1">
        <f>+Categorias[[#This Row],[Id_producto]]</f>
        <v>220608</v>
      </c>
      <c r="O2060" s="1">
        <f>+Categorias[[#This Row],[Id_categoría]]</f>
        <v>220608003</v>
      </c>
    </row>
    <row r="2061" spans="1:15" hidden="1" x14ac:dyDescent="0.3">
      <c r="A2061">
        <v>22</v>
      </c>
      <c r="B2061" s="1" t="s">
        <v>2726</v>
      </c>
      <c r="C2061">
        <v>2206</v>
      </c>
      <c r="D2061" s="1" t="s">
        <v>20585</v>
      </c>
      <c r="E2061">
        <v>220608</v>
      </c>
      <c r="F2061" s="1" t="s">
        <v>21061</v>
      </c>
      <c r="G2061">
        <v>220608004</v>
      </c>
      <c r="H2061">
        <v>4</v>
      </c>
      <c r="I2061" s="1" t="s">
        <v>21077</v>
      </c>
      <c r="J2061" s="1" t="s">
        <v>21078</v>
      </c>
      <c r="K2061" s="1" t="s">
        <v>21079</v>
      </c>
      <c r="L2061" s="1" t="s">
        <v>21080</v>
      </c>
      <c r="M2061" s="1" t="s">
        <v>21081</v>
      </c>
      <c r="N2061" s="1">
        <f>+Categorias[[#This Row],[Id_producto]]</f>
        <v>220608</v>
      </c>
      <c r="O2061" s="1">
        <f>+Categorias[[#This Row],[Id_categoría]]</f>
        <v>220608004</v>
      </c>
    </row>
    <row r="2062" spans="1:15" hidden="1" x14ac:dyDescent="0.3">
      <c r="A2062">
        <v>22</v>
      </c>
      <c r="B2062" s="1" t="s">
        <v>2726</v>
      </c>
      <c r="C2062">
        <v>2206</v>
      </c>
      <c r="D2062" s="1" t="s">
        <v>20585</v>
      </c>
      <c r="E2062">
        <v>220608</v>
      </c>
      <c r="F2062" s="1" t="s">
        <v>21061</v>
      </c>
      <c r="G2062">
        <v>220608005</v>
      </c>
      <c r="H2062">
        <v>5</v>
      </c>
      <c r="I2062" s="1" t="s">
        <v>21082</v>
      </c>
      <c r="J2062" s="1" t="s">
        <v>21083</v>
      </c>
      <c r="K2062" s="1" t="s">
        <v>21084</v>
      </c>
      <c r="L2062" s="1" t="s">
        <v>21085</v>
      </c>
      <c r="M2062" s="1" t="s">
        <v>21086</v>
      </c>
      <c r="N2062" s="1">
        <f>+Categorias[[#This Row],[Id_producto]]</f>
        <v>220608</v>
      </c>
      <c r="O2062" s="1">
        <f>+Categorias[[#This Row],[Id_categoría]]</f>
        <v>220608005</v>
      </c>
    </row>
    <row r="2063" spans="1:15" hidden="1" x14ac:dyDescent="0.3">
      <c r="A2063">
        <v>22</v>
      </c>
      <c r="B2063" s="1" t="s">
        <v>2726</v>
      </c>
      <c r="C2063">
        <v>2206</v>
      </c>
      <c r="D2063" s="1" t="s">
        <v>20585</v>
      </c>
      <c r="E2063">
        <v>220608</v>
      </c>
      <c r="F2063" s="1" t="s">
        <v>21061</v>
      </c>
      <c r="G2063">
        <v>220608006</v>
      </c>
      <c r="H2063">
        <v>6</v>
      </c>
      <c r="I2063" s="1" t="s">
        <v>21087</v>
      </c>
      <c r="J2063" s="1" t="s">
        <v>21088</v>
      </c>
      <c r="K2063" s="1" t="s">
        <v>21089</v>
      </c>
      <c r="L2063" s="1" t="s">
        <v>21090</v>
      </c>
      <c r="M2063" s="1" t="s">
        <v>21091</v>
      </c>
      <c r="N2063" s="1">
        <f>+Categorias[[#This Row],[Id_producto]]</f>
        <v>220608</v>
      </c>
      <c r="O2063" s="1">
        <f>+Categorias[[#This Row],[Id_categoría]]</f>
        <v>220608006</v>
      </c>
    </row>
    <row r="2064" spans="1:15" hidden="1" x14ac:dyDescent="0.3">
      <c r="A2064">
        <v>22</v>
      </c>
      <c r="B2064" s="1" t="s">
        <v>2726</v>
      </c>
      <c r="C2064">
        <v>2206</v>
      </c>
      <c r="D2064" s="1" t="s">
        <v>20585</v>
      </c>
      <c r="E2064">
        <v>220608</v>
      </c>
      <c r="F2064" s="1" t="s">
        <v>21061</v>
      </c>
      <c r="G2064">
        <v>220608007</v>
      </c>
      <c r="H2064">
        <v>7</v>
      </c>
      <c r="I2064" s="1" t="s">
        <v>21092</v>
      </c>
      <c r="J2064" s="1" t="s">
        <v>21093</v>
      </c>
      <c r="K2064" s="1" t="s">
        <v>21094</v>
      </c>
      <c r="L2064" s="1" t="s">
        <v>21095</v>
      </c>
      <c r="M2064" s="1" t="s">
        <v>21096</v>
      </c>
      <c r="N2064" s="1">
        <f>+Categorias[[#This Row],[Id_producto]]</f>
        <v>220608</v>
      </c>
      <c r="O2064" s="1">
        <f>+Categorias[[#This Row],[Id_categoría]]</f>
        <v>220608007</v>
      </c>
    </row>
    <row r="2065" spans="1:15" hidden="1" x14ac:dyDescent="0.3">
      <c r="A2065">
        <v>22</v>
      </c>
      <c r="B2065" s="1" t="s">
        <v>2726</v>
      </c>
      <c r="C2065">
        <v>2206</v>
      </c>
      <c r="D2065" s="1" t="s">
        <v>20585</v>
      </c>
      <c r="E2065">
        <v>220609</v>
      </c>
      <c r="F2065" s="1" t="s">
        <v>21097</v>
      </c>
      <c r="G2065">
        <v>220609001</v>
      </c>
      <c r="H2065">
        <v>1</v>
      </c>
      <c r="I2065" s="1" t="s">
        <v>21098</v>
      </c>
      <c r="J2065" s="1" t="s">
        <v>21099</v>
      </c>
      <c r="K2065" s="1" t="s">
        <v>21100</v>
      </c>
      <c r="L2065" s="1" t="s">
        <v>21101</v>
      </c>
      <c r="M2065" s="1" t="s">
        <v>21102</v>
      </c>
      <c r="N2065" s="1">
        <f>+Categorias[[#This Row],[Id_producto]]</f>
        <v>220609</v>
      </c>
      <c r="O2065" s="1">
        <f>+Categorias[[#This Row],[Id_categoría]]</f>
        <v>220609001</v>
      </c>
    </row>
    <row r="2066" spans="1:15" hidden="1" x14ac:dyDescent="0.3">
      <c r="A2066">
        <v>22</v>
      </c>
      <c r="B2066" s="1" t="s">
        <v>2726</v>
      </c>
      <c r="C2066">
        <v>2206</v>
      </c>
      <c r="D2066" s="1" t="s">
        <v>20585</v>
      </c>
      <c r="E2066">
        <v>220609</v>
      </c>
      <c r="F2066" s="1" t="s">
        <v>21097</v>
      </c>
      <c r="G2066">
        <v>220609002</v>
      </c>
      <c r="H2066">
        <v>2</v>
      </c>
      <c r="I2066" s="1" t="s">
        <v>21103</v>
      </c>
      <c r="J2066" s="1" t="s">
        <v>21104</v>
      </c>
      <c r="K2066" s="1" t="s">
        <v>21105</v>
      </c>
      <c r="L2066" s="1" t="s">
        <v>21106</v>
      </c>
      <c r="M2066" s="1" t="s">
        <v>21107</v>
      </c>
      <c r="N2066" s="1">
        <f>+Categorias[[#This Row],[Id_producto]]</f>
        <v>220609</v>
      </c>
      <c r="O2066" s="1">
        <f>+Categorias[[#This Row],[Id_categoría]]</f>
        <v>220609002</v>
      </c>
    </row>
    <row r="2067" spans="1:15" hidden="1" x14ac:dyDescent="0.3">
      <c r="A2067">
        <v>22</v>
      </c>
      <c r="B2067" s="1" t="s">
        <v>2726</v>
      </c>
      <c r="C2067">
        <v>2206</v>
      </c>
      <c r="D2067" s="1" t="s">
        <v>20585</v>
      </c>
      <c r="E2067">
        <v>220609</v>
      </c>
      <c r="F2067" s="1" t="s">
        <v>21097</v>
      </c>
      <c r="G2067">
        <v>220609003</v>
      </c>
      <c r="H2067">
        <v>3</v>
      </c>
      <c r="I2067" s="1" t="s">
        <v>21108</v>
      </c>
      <c r="J2067" s="1" t="s">
        <v>21109</v>
      </c>
      <c r="K2067" s="1" t="s">
        <v>21110</v>
      </c>
      <c r="L2067" s="1" t="s">
        <v>21111</v>
      </c>
      <c r="M2067" s="1" t="s">
        <v>21112</v>
      </c>
      <c r="N2067" s="1">
        <f>+Categorias[[#This Row],[Id_producto]]</f>
        <v>220609</v>
      </c>
      <c r="O2067" s="1">
        <f>+Categorias[[#This Row],[Id_categoría]]</f>
        <v>220609003</v>
      </c>
    </row>
    <row r="2068" spans="1:15" hidden="1" x14ac:dyDescent="0.3">
      <c r="A2068">
        <v>22</v>
      </c>
      <c r="B2068" s="1" t="s">
        <v>2726</v>
      </c>
      <c r="C2068">
        <v>2206</v>
      </c>
      <c r="D2068" s="1" t="s">
        <v>20585</v>
      </c>
      <c r="E2068">
        <v>220609</v>
      </c>
      <c r="F2068" s="1" t="s">
        <v>21097</v>
      </c>
      <c r="G2068">
        <v>220609004</v>
      </c>
      <c r="H2068">
        <v>4</v>
      </c>
      <c r="I2068" s="1" t="s">
        <v>21113</v>
      </c>
      <c r="J2068" s="1" t="s">
        <v>21114</v>
      </c>
      <c r="K2068" s="1" t="s">
        <v>21115</v>
      </c>
      <c r="L2068" s="1" t="s">
        <v>21116</v>
      </c>
      <c r="M2068" s="1" t="s">
        <v>21117</v>
      </c>
      <c r="N2068" s="1">
        <f>+Categorias[[#This Row],[Id_producto]]</f>
        <v>220609</v>
      </c>
      <c r="O2068" s="1">
        <f>+Categorias[[#This Row],[Id_categoría]]</f>
        <v>220609004</v>
      </c>
    </row>
    <row r="2069" spans="1:15" hidden="1" x14ac:dyDescent="0.3">
      <c r="A2069">
        <v>22</v>
      </c>
      <c r="B2069" s="1" t="s">
        <v>2726</v>
      </c>
      <c r="C2069">
        <v>2206</v>
      </c>
      <c r="D2069" s="1" t="s">
        <v>20585</v>
      </c>
      <c r="E2069">
        <v>220609</v>
      </c>
      <c r="F2069" s="1" t="s">
        <v>21097</v>
      </c>
      <c r="G2069">
        <v>220609005</v>
      </c>
      <c r="H2069">
        <v>5</v>
      </c>
      <c r="I2069" s="1" t="s">
        <v>21118</v>
      </c>
      <c r="J2069" s="1" t="s">
        <v>21119</v>
      </c>
      <c r="K2069" s="1" t="s">
        <v>21120</v>
      </c>
      <c r="L2069" s="1" t="s">
        <v>21121</v>
      </c>
      <c r="M2069" s="1" t="s">
        <v>21122</v>
      </c>
      <c r="N2069" s="1">
        <f>+Categorias[[#This Row],[Id_producto]]</f>
        <v>220609</v>
      </c>
      <c r="O2069" s="1">
        <f>+Categorias[[#This Row],[Id_categoría]]</f>
        <v>220609005</v>
      </c>
    </row>
    <row r="2070" spans="1:15" hidden="1" x14ac:dyDescent="0.3">
      <c r="A2070">
        <v>22</v>
      </c>
      <c r="B2070" s="1" t="s">
        <v>2726</v>
      </c>
      <c r="C2070">
        <v>2206</v>
      </c>
      <c r="D2070" s="1" t="s">
        <v>20585</v>
      </c>
      <c r="E2070">
        <v>220609</v>
      </c>
      <c r="F2070" s="1" t="s">
        <v>21097</v>
      </c>
      <c r="G2070">
        <v>220609006</v>
      </c>
      <c r="H2070">
        <v>6</v>
      </c>
      <c r="I2070" s="1" t="s">
        <v>21123</v>
      </c>
      <c r="J2070" s="1" t="s">
        <v>21124</v>
      </c>
      <c r="K2070" s="1" t="s">
        <v>21125</v>
      </c>
      <c r="L2070" s="1" t="s">
        <v>21126</v>
      </c>
      <c r="M2070" s="1" t="s">
        <v>21127</v>
      </c>
      <c r="N2070" s="1">
        <f>+Categorias[[#This Row],[Id_producto]]</f>
        <v>220609</v>
      </c>
      <c r="O2070" s="1">
        <f>+Categorias[[#This Row],[Id_categoría]]</f>
        <v>220609006</v>
      </c>
    </row>
    <row r="2071" spans="1:15" hidden="1" x14ac:dyDescent="0.3">
      <c r="A2071">
        <v>22</v>
      </c>
      <c r="B2071" s="1" t="s">
        <v>2726</v>
      </c>
      <c r="C2071">
        <v>2206</v>
      </c>
      <c r="D2071" s="1" t="s">
        <v>20585</v>
      </c>
      <c r="E2071">
        <v>220609</v>
      </c>
      <c r="F2071" s="1" t="s">
        <v>21097</v>
      </c>
      <c r="G2071">
        <v>220609007</v>
      </c>
      <c r="H2071">
        <v>7</v>
      </c>
      <c r="I2071" s="1" t="s">
        <v>21128</v>
      </c>
      <c r="J2071" s="1" t="s">
        <v>21129</v>
      </c>
      <c r="K2071" s="1" t="s">
        <v>21130</v>
      </c>
      <c r="L2071" s="1" t="s">
        <v>21131</v>
      </c>
      <c r="M2071" s="1" t="s">
        <v>21132</v>
      </c>
      <c r="N2071" s="1">
        <f>+Categorias[[#This Row],[Id_producto]]</f>
        <v>220609</v>
      </c>
      <c r="O2071" s="1">
        <f>+Categorias[[#This Row],[Id_categoría]]</f>
        <v>220609007</v>
      </c>
    </row>
    <row r="2072" spans="1:15" hidden="1" x14ac:dyDescent="0.3">
      <c r="A2072">
        <v>22</v>
      </c>
      <c r="B2072" s="1" t="s">
        <v>2726</v>
      </c>
      <c r="C2072">
        <v>2206</v>
      </c>
      <c r="D2072" s="1" t="s">
        <v>20585</v>
      </c>
      <c r="E2072">
        <v>220609</v>
      </c>
      <c r="F2072" s="1" t="s">
        <v>21097</v>
      </c>
      <c r="G2072">
        <v>220609008</v>
      </c>
      <c r="H2072">
        <v>8</v>
      </c>
      <c r="I2072" s="1" t="s">
        <v>21133</v>
      </c>
      <c r="J2072" s="1" t="s">
        <v>21134</v>
      </c>
      <c r="K2072" s="1" t="s">
        <v>21135</v>
      </c>
      <c r="L2072" s="1" t="s">
        <v>21136</v>
      </c>
      <c r="M2072" s="1" t="s">
        <v>21137</v>
      </c>
      <c r="N2072" s="1">
        <f>+Categorias[[#This Row],[Id_producto]]</f>
        <v>220609</v>
      </c>
      <c r="O2072" s="1">
        <f>+Categorias[[#This Row],[Id_categoría]]</f>
        <v>220609008</v>
      </c>
    </row>
    <row r="2073" spans="1:15" hidden="1" x14ac:dyDescent="0.3">
      <c r="A2073">
        <v>22</v>
      </c>
      <c r="B2073" s="1" t="s">
        <v>2726</v>
      </c>
      <c r="C2073">
        <v>2206</v>
      </c>
      <c r="D2073" s="1" t="s">
        <v>20585</v>
      </c>
      <c r="E2073">
        <v>220609</v>
      </c>
      <c r="F2073" s="1" t="s">
        <v>21097</v>
      </c>
      <c r="G2073">
        <v>220609009</v>
      </c>
      <c r="H2073">
        <v>9</v>
      </c>
      <c r="I2073" s="1" t="s">
        <v>21138</v>
      </c>
      <c r="J2073" s="1" t="s">
        <v>21139</v>
      </c>
      <c r="K2073" s="1" t="s">
        <v>21140</v>
      </c>
      <c r="L2073" s="1" t="s">
        <v>21141</v>
      </c>
      <c r="M2073" s="1" t="s">
        <v>21142</v>
      </c>
      <c r="N2073" s="1">
        <f>+Categorias[[#This Row],[Id_producto]]</f>
        <v>220609</v>
      </c>
      <c r="O2073" s="1">
        <f>+Categorias[[#This Row],[Id_categoría]]</f>
        <v>220609009</v>
      </c>
    </row>
    <row r="2074" spans="1:15" hidden="1" x14ac:dyDescent="0.3">
      <c r="A2074">
        <v>22</v>
      </c>
      <c r="B2074" s="1" t="s">
        <v>2726</v>
      </c>
      <c r="C2074">
        <v>2206</v>
      </c>
      <c r="D2074" s="1" t="s">
        <v>20585</v>
      </c>
      <c r="E2074">
        <v>220609</v>
      </c>
      <c r="F2074" s="1" t="s">
        <v>21097</v>
      </c>
      <c r="G2074">
        <v>220609010</v>
      </c>
      <c r="H2074">
        <v>10</v>
      </c>
      <c r="I2074" s="1" t="s">
        <v>21143</v>
      </c>
      <c r="J2074" s="1" t="s">
        <v>21144</v>
      </c>
      <c r="K2074" s="1" t="s">
        <v>21145</v>
      </c>
      <c r="L2074" s="1" t="s">
        <v>21146</v>
      </c>
      <c r="M2074" s="1" t="s">
        <v>21147</v>
      </c>
      <c r="N2074" s="1">
        <f>+Categorias[[#This Row],[Id_producto]]</f>
        <v>220609</v>
      </c>
      <c r="O2074" s="1">
        <f>+Categorias[[#This Row],[Id_categoría]]</f>
        <v>220609010</v>
      </c>
    </row>
    <row r="2075" spans="1:15" hidden="1" x14ac:dyDescent="0.3">
      <c r="A2075">
        <v>22</v>
      </c>
      <c r="B2075" s="1" t="s">
        <v>2726</v>
      </c>
      <c r="C2075">
        <v>2206</v>
      </c>
      <c r="D2075" s="1" t="s">
        <v>20585</v>
      </c>
      <c r="E2075">
        <v>220609</v>
      </c>
      <c r="F2075" s="1" t="s">
        <v>21097</v>
      </c>
      <c r="G2075">
        <v>220609011</v>
      </c>
      <c r="H2075">
        <v>11</v>
      </c>
      <c r="I2075" s="1" t="s">
        <v>21148</v>
      </c>
      <c r="J2075" s="1" t="s">
        <v>21149</v>
      </c>
      <c r="K2075" s="1" t="s">
        <v>21150</v>
      </c>
      <c r="L2075" s="1" t="s">
        <v>21151</v>
      </c>
      <c r="M2075" s="1" t="s">
        <v>21152</v>
      </c>
      <c r="N2075" s="1">
        <f>+Categorias[[#This Row],[Id_producto]]</f>
        <v>220609</v>
      </c>
      <c r="O2075" s="1">
        <f>+Categorias[[#This Row],[Id_categoría]]</f>
        <v>220609011</v>
      </c>
    </row>
    <row r="2076" spans="1:15" hidden="1" x14ac:dyDescent="0.3">
      <c r="A2076">
        <v>22</v>
      </c>
      <c r="B2076" s="1" t="s">
        <v>2726</v>
      </c>
      <c r="C2076">
        <v>2206</v>
      </c>
      <c r="D2076" s="1" t="s">
        <v>20585</v>
      </c>
      <c r="E2076">
        <v>220609</v>
      </c>
      <c r="F2076" s="1" t="s">
        <v>21097</v>
      </c>
      <c r="G2076">
        <v>220609012</v>
      </c>
      <c r="H2076">
        <v>12</v>
      </c>
      <c r="I2076" s="1" t="s">
        <v>21153</v>
      </c>
      <c r="J2076" s="1" t="s">
        <v>21154</v>
      </c>
      <c r="K2076" s="1" t="s">
        <v>21155</v>
      </c>
      <c r="L2076" s="1" t="s">
        <v>21156</v>
      </c>
      <c r="M2076" s="1" t="s">
        <v>21157</v>
      </c>
      <c r="N2076" s="1">
        <f>+Categorias[[#This Row],[Id_producto]]</f>
        <v>220609</v>
      </c>
      <c r="O2076" s="1">
        <f>+Categorias[[#This Row],[Id_categoría]]</f>
        <v>220609012</v>
      </c>
    </row>
    <row r="2077" spans="1:15" hidden="1" x14ac:dyDescent="0.3">
      <c r="A2077">
        <v>22</v>
      </c>
      <c r="B2077" s="1" t="s">
        <v>2726</v>
      </c>
      <c r="C2077">
        <v>2206</v>
      </c>
      <c r="D2077" s="1" t="s">
        <v>20585</v>
      </c>
      <c r="E2077">
        <v>220609</v>
      </c>
      <c r="F2077" s="1" t="s">
        <v>21097</v>
      </c>
      <c r="G2077">
        <v>220609013</v>
      </c>
      <c r="H2077">
        <v>13</v>
      </c>
      <c r="I2077" s="1" t="s">
        <v>21158</v>
      </c>
      <c r="J2077" s="1" t="s">
        <v>21159</v>
      </c>
      <c r="K2077" s="1" t="s">
        <v>21160</v>
      </c>
      <c r="L2077" s="1" t="s">
        <v>21161</v>
      </c>
      <c r="M2077" s="1" t="s">
        <v>21162</v>
      </c>
      <c r="N2077" s="1">
        <f>+Categorias[[#This Row],[Id_producto]]</f>
        <v>220609</v>
      </c>
      <c r="O2077" s="1">
        <f>+Categorias[[#This Row],[Id_categoría]]</f>
        <v>220609013</v>
      </c>
    </row>
    <row r="2078" spans="1:15" hidden="1" x14ac:dyDescent="0.3">
      <c r="A2078">
        <v>22</v>
      </c>
      <c r="B2078" s="1" t="s">
        <v>2726</v>
      </c>
      <c r="C2078">
        <v>2206</v>
      </c>
      <c r="D2078" s="1" t="s">
        <v>20585</v>
      </c>
      <c r="E2078">
        <v>220609</v>
      </c>
      <c r="F2078" s="1" t="s">
        <v>21097</v>
      </c>
      <c r="G2078">
        <v>220609014</v>
      </c>
      <c r="H2078">
        <v>14</v>
      </c>
      <c r="I2078" s="1" t="s">
        <v>21163</v>
      </c>
      <c r="J2078" s="1" t="s">
        <v>21164</v>
      </c>
      <c r="K2078" s="1" t="s">
        <v>21165</v>
      </c>
      <c r="L2078" s="1" t="s">
        <v>21166</v>
      </c>
      <c r="M2078" s="1" t="s">
        <v>21167</v>
      </c>
      <c r="N2078" s="1">
        <f>+Categorias[[#This Row],[Id_producto]]</f>
        <v>220609</v>
      </c>
      <c r="O2078" s="1">
        <f>+Categorias[[#This Row],[Id_categoría]]</f>
        <v>220609014</v>
      </c>
    </row>
    <row r="2079" spans="1:15" hidden="1" x14ac:dyDescent="0.3">
      <c r="A2079">
        <v>22</v>
      </c>
      <c r="B2079" s="1" t="s">
        <v>2726</v>
      </c>
      <c r="C2079">
        <v>2206</v>
      </c>
      <c r="D2079" s="1" t="s">
        <v>20585</v>
      </c>
      <c r="E2079">
        <v>220609</v>
      </c>
      <c r="F2079" s="1" t="s">
        <v>21097</v>
      </c>
      <c r="G2079">
        <v>220609015</v>
      </c>
      <c r="H2079">
        <v>15</v>
      </c>
      <c r="I2079" s="1" t="s">
        <v>21168</v>
      </c>
      <c r="J2079" s="1" t="s">
        <v>21169</v>
      </c>
      <c r="K2079" s="1" t="s">
        <v>21170</v>
      </c>
      <c r="L2079" s="1" t="s">
        <v>21171</v>
      </c>
      <c r="M2079" s="1" t="s">
        <v>21172</v>
      </c>
      <c r="N2079" s="1">
        <f>+Categorias[[#This Row],[Id_producto]]</f>
        <v>220609</v>
      </c>
      <c r="O2079" s="1">
        <f>+Categorias[[#This Row],[Id_categoría]]</f>
        <v>220609015</v>
      </c>
    </row>
    <row r="2080" spans="1:15" hidden="1" x14ac:dyDescent="0.3">
      <c r="A2080">
        <v>22</v>
      </c>
      <c r="B2080" s="1" t="s">
        <v>2726</v>
      </c>
      <c r="C2080">
        <v>2207</v>
      </c>
      <c r="D2080" s="1" t="s">
        <v>19312</v>
      </c>
      <c r="E2080">
        <v>220701</v>
      </c>
      <c r="F2080" s="1" t="s">
        <v>21173</v>
      </c>
      <c r="G2080">
        <v>220701001</v>
      </c>
      <c r="H2080">
        <v>1</v>
      </c>
      <c r="I2080" s="1" t="s">
        <v>21174</v>
      </c>
      <c r="J2080" s="1" t="s">
        <v>21175</v>
      </c>
      <c r="K2080" s="1" t="s">
        <v>21176</v>
      </c>
      <c r="L2080" s="1" t="s">
        <v>21177</v>
      </c>
      <c r="M2080" s="1" t="s">
        <v>21178</v>
      </c>
      <c r="N2080" s="1">
        <f>+Categorias[[#This Row],[Id_producto]]</f>
        <v>220701</v>
      </c>
      <c r="O2080" s="1">
        <f>+Categorias[[#This Row],[Id_categoría]]</f>
        <v>220701001</v>
      </c>
    </row>
    <row r="2081" spans="1:15" hidden="1" x14ac:dyDescent="0.3">
      <c r="A2081">
        <v>22</v>
      </c>
      <c r="B2081" s="1" t="s">
        <v>2726</v>
      </c>
      <c r="C2081">
        <v>2207</v>
      </c>
      <c r="D2081" s="1" t="s">
        <v>19312</v>
      </c>
      <c r="E2081">
        <v>220701</v>
      </c>
      <c r="F2081" s="1" t="s">
        <v>21173</v>
      </c>
      <c r="G2081">
        <v>220701002</v>
      </c>
      <c r="H2081">
        <v>2</v>
      </c>
      <c r="I2081" s="1" t="s">
        <v>21179</v>
      </c>
      <c r="J2081" s="1" t="s">
        <v>21180</v>
      </c>
      <c r="K2081" s="1" t="s">
        <v>21181</v>
      </c>
      <c r="L2081" s="1" t="s">
        <v>21182</v>
      </c>
      <c r="M2081" s="1" t="s">
        <v>21183</v>
      </c>
      <c r="N2081" s="1">
        <f>+Categorias[[#This Row],[Id_producto]]</f>
        <v>220701</v>
      </c>
      <c r="O2081" s="1">
        <f>+Categorias[[#This Row],[Id_categoría]]</f>
        <v>220701002</v>
      </c>
    </row>
    <row r="2082" spans="1:15" hidden="1" x14ac:dyDescent="0.3">
      <c r="A2082">
        <v>22</v>
      </c>
      <c r="B2082" s="1" t="s">
        <v>2726</v>
      </c>
      <c r="C2082">
        <v>2207</v>
      </c>
      <c r="D2082" s="1" t="s">
        <v>19312</v>
      </c>
      <c r="E2082">
        <v>220701</v>
      </c>
      <c r="F2082" s="1" t="s">
        <v>21173</v>
      </c>
      <c r="G2082">
        <v>220701003</v>
      </c>
      <c r="H2082">
        <v>3</v>
      </c>
      <c r="I2082" s="1" t="s">
        <v>21184</v>
      </c>
      <c r="J2082" s="1" t="s">
        <v>21185</v>
      </c>
      <c r="K2082" s="1" t="s">
        <v>21186</v>
      </c>
      <c r="L2082" s="1" t="s">
        <v>21187</v>
      </c>
      <c r="M2082" s="1" t="s">
        <v>21188</v>
      </c>
      <c r="N2082" s="1">
        <f>+Categorias[[#This Row],[Id_producto]]</f>
        <v>220701</v>
      </c>
      <c r="O2082" s="1">
        <f>+Categorias[[#This Row],[Id_categoría]]</f>
        <v>220701003</v>
      </c>
    </row>
    <row r="2083" spans="1:15" hidden="1" x14ac:dyDescent="0.3">
      <c r="A2083">
        <v>22</v>
      </c>
      <c r="B2083" s="1" t="s">
        <v>2726</v>
      </c>
      <c r="C2083">
        <v>2207</v>
      </c>
      <c r="D2083" s="1" t="s">
        <v>19312</v>
      </c>
      <c r="E2083">
        <v>220701</v>
      </c>
      <c r="F2083" s="1" t="s">
        <v>21173</v>
      </c>
      <c r="G2083">
        <v>220701004</v>
      </c>
      <c r="H2083">
        <v>4</v>
      </c>
      <c r="I2083" s="1" t="s">
        <v>21189</v>
      </c>
      <c r="J2083" s="1" t="s">
        <v>21190</v>
      </c>
      <c r="K2083" s="1" t="s">
        <v>21191</v>
      </c>
      <c r="L2083" s="1" t="s">
        <v>21192</v>
      </c>
      <c r="M2083" s="1" t="s">
        <v>21193</v>
      </c>
      <c r="N2083" s="1">
        <f>+Categorias[[#This Row],[Id_producto]]</f>
        <v>220701</v>
      </c>
      <c r="O2083" s="1">
        <f>+Categorias[[#This Row],[Id_categoría]]</f>
        <v>220701004</v>
      </c>
    </row>
    <row r="2084" spans="1:15" hidden="1" x14ac:dyDescent="0.3">
      <c r="A2084">
        <v>22</v>
      </c>
      <c r="B2084" s="1" t="s">
        <v>2726</v>
      </c>
      <c r="C2084">
        <v>2207</v>
      </c>
      <c r="D2084" s="1" t="s">
        <v>19312</v>
      </c>
      <c r="E2084">
        <v>220701</v>
      </c>
      <c r="F2084" s="1" t="s">
        <v>21173</v>
      </c>
      <c r="G2084">
        <v>220701005</v>
      </c>
      <c r="H2084">
        <v>5</v>
      </c>
      <c r="I2084" s="1" t="s">
        <v>21194</v>
      </c>
      <c r="J2084" s="1" t="s">
        <v>21195</v>
      </c>
      <c r="K2084" s="1" t="s">
        <v>21196</v>
      </c>
      <c r="L2084" s="1" t="s">
        <v>21197</v>
      </c>
      <c r="M2084" s="1" t="s">
        <v>21198</v>
      </c>
      <c r="N2084" s="1">
        <f>+Categorias[[#This Row],[Id_producto]]</f>
        <v>220701</v>
      </c>
      <c r="O2084" s="1">
        <f>+Categorias[[#This Row],[Id_categoría]]</f>
        <v>220701005</v>
      </c>
    </row>
    <row r="2085" spans="1:15" hidden="1" x14ac:dyDescent="0.3">
      <c r="A2085">
        <v>22</v>
      </c>
      <c r="B2085" s="1" t="s">
        <v>2726</v>
      </c>
      <c r="C2085">
        <v>2207</v>
      </c>
      <c r="D2085" s="1" t="s">
        <v>19312</v>
      </c>
      <c r="E2085">
        <v>220701</v>
      </c>
      <c r="F2085" s="1" t="s">
        <v>21173</v>
      </c>
      <c r="G2085">
        <v>220701006</v>
      </c>
      <c r="H2085">
        <v>6</v>
      </c>
      <c r="I2085" s="1" t="s">
        <v>21199</v>
      </c>
      <c r="J2085" s="1" t="s">
        <v>21200</v>
      </c>
      <c r="K2085" s="1" t="s">
        <v>21201</v>
      </c>
      <c r="L2085" s="1" t="s">
        <v>21202</v>
      </c>
      <c r="M2085" s="1" t="s">
        <v>21203</v>
      </c>
      <c r="N2085" s="1">
        <f>+Categorias[[#This Row],[Id_producto]]</f>
        <v>220701</v>
      </c>
      <c r="O2085" s="1">
        <f>+Categorias[[#This Row],[Id_categoría]]</f>
        <v>220701006</v>
      </c>
    </row>
    <row r="2086" spans="1:15" hidden="1" x14ac:dyDescent="0.3">
      <c r="A2086">
        <v>22</v>
      </c>
      <c r="B2086" s="1" t="s">
        <v>2726</v>
      </c>
      <c r="C2086">
        <v>2207</v>
      </c>
      <c r="D2086" s="1" t="s">
        <v>19312</v>
      </c>
      <c r="E2086">
        <v>220701</v>
      </c>
      <c r="F2086" s="1" t="s">
        <v>21173</v>
      </c>
      <c r="G2086">
        <v>220701007</v>
      </c>
      <c r="H2086">
        <v>7</v>
      </c>
      <c r="I2086" s="1" t="s">
        <v>21204</v>
      </c>
      <c r="J2086" s="1" t="s">
        <v>21205</v>
      </c>
      <c r="K2086" s="1" t="s">
        <v>21206</v>
      </c>
      <c r="L2086" s="1" t="s">
        <v>21207</v>
      </c>
      <c r="M2086" s="1" t="s">
        <v>21208</v>
      </c>
      <c r="N2086" s="1">
        <f>+Categorias[[#This Row],[Id_producto]]</f>
        <v>220701</v>
      </c>
      <c r="O2086" s="1">
        <f>+Categorias[[#This Row],[Id_categoría]]</f>
        <v>220701007</v>
      </c>
    </row>
    <row r="2087" spans="1:15" hidden="1" x14ac:dyDescent="0.3">
      <c r="A2087">
        <v>22</v>
      </c>
      <c r="B2087" s="1" t="s">
        <v>2726</v>
      </c>
      <c r="C2087">
        <v>2207</v>
      </c>
      <c r="D2087" s="1" t="s">
        <v>19312</v>
      </c>
      <c r="E2087">
        <v>220701</v>
      </c>
      <c r="F2087" s="1" t="s">
        <v>21173</v>
      </c>
      <c r="G2087">
        <v>220701008</v>
      </c>
      <c r="H2087">
        <v>8</v>
      </c>
      <c r="I2087" s="1" t="s">
        <v>21209</v>
      </c>
      <c r="J2087" s="1" t="s">
        <v>21210</v>
      </c>
      <c r="K2087" s="1" t="s">
        <v>21211</v>
      </c>
      <c r="L2087" s="1" t="s">
        <v>21212</v>
      </c>
      <c r="M2087" s="1" t="s">
        <v>21213</v>
      </c>
      <c r="N2087" s="1">
        <f>+Categorias[[#This Row],[Id_producto]]</f>
        <v>220701</v>
      </c>
      <c r="O2087" s="1">
        <f>+Categorias[[#This Row],[Id_categoría]]</f>
        <v>220701008</v>
      </c>
    </row>
    <row r="2088" spans="1:15" hidden="1" x14ac:dyDescent="0.3">
      <c r="A2088">
        <v>22</v>
      </c>
      <c r="B2088" s="1" t="s">
        <v>2726</v>
      </c>
      <c r="C2088">
        <v>2207</v>
      </c>
      <c r="D2088" s="1" t="s">
        <v>19312</v>
      </c>
      <c r="E2088">
        <v>220701</v>
      </c>
      <c r="F2088" s="1" t="s">
        <v>21173</v>
      </c>
      <c r="G2088">
        <v>220701009</v>
      </c>
      <c r="H2088">
        <v>9</v>
      </c>
      <c r="I2088" s="1" t="s">
        <v>21214</v>
      </c>
      <c r="J2088" s="1" t="s">
        <v>21215</v>
      </c>
      <c r="K2088" s="1" t="s">
        <v>21216</v>
      </c>
      <c r="L2088" s="1" t="s">
        <v>21217</v>
      </c>
      <c r="M2088" s="1" t="s">
        <v>21218</v>
      </c>
      <c r="N2088" s="1">
        <f>+Categorias[[#This Row],[Id_producto]]</f>
        <v>220701</v>
      </c>
      <c r="O2088" s="1">
        <f>+Categorias[[#This Row],[Id_categoría]]</f>
        <v>220701009</v>
      </c>
    </row>
    <row r="2089" spans="1:15" hidden="1" x14ac:dyDescent="0.3">
      <c r="A2089">
        <v>22</v>
      </c>
      <c r="B2089" s="1" t="s">
        <v>2726</v>
      </c>
      <c r="C2089">
        <v>2207</v>
      </c>
      <c r="D2089" s="1" t="s">
        <v>19312</v>
      </c>
      <c r="E2089">
        <v>220701</v>
      </c>
      <c r="F2089" s="1" t="s">
        <v>21173</v>
      </c>
      <c r="G2089">
        <v>220701010</v>
      </c>
      <c r="H2089">
        <v>10</v>
      </c>
      <c r="I2089" s="1" t="s">
        <v>21219</v>
      </c>
      <c r="J2089" s="1" t="s">
        <v>21220</v>
      </c>
      <c r="K2089" s="1" t="s">
        <v>21221</v>
      </c>
      <c r="L2089" s="1" t="s">
        <v>21222</v>
      </c>
      <c r="M2089" s="1" t="s">
        <v>21223</v>
      </c>
      <c r="N2089" s="1">
        <f>+Categorias[[#This Row],[Id_producto]]</f>
        <v>220701</v>
      </c>
      <c r="O2089" s="1">
        <f>+Categorias[[#This Row],[Id_categoría]]</f>
        <v>220701010</v>
      </c>
    </row>
    <row r="2090" spans="1:15" hidden="1" x14ac:dyDescent="0.3">
      <c r="A2090">
        <v>22</v>
      </c>
      <c r="B2090" s="1" t="s">
        <v>2726</v>
      </c>
      <c r="C2090">
        <v>2207</v>
      </c>
      <c r="D2090" s="1" t="s">
        <v>19312</v>
      </c>
      <c r="E2090">
        <v>220701</v>
      </c>
      <c r="F2090" s="1" t="s">
        <v>21173</v>
      </c>
      <c r="G2090">
        <v>220701011</v>
      </c>
      <c r="H2090">
        <v>11</v>
      </c>
      <c r="I2090" s="1" t="s">
        <v>21224</v>
      </c>
      <c r="J2090" s="1" t="s">
        <v>21225</v>
      </c>
      <c r="K2090" s="1" t="s">
        <v>21226</v>
      </c>
      <c r="L2090" s="1" t="s">
        <v>21227</v>
      </c>
      <c r="M2090" s="1" t="s">
        <v>21228</v>
      </c>
      <c r="N2090" s="1">
        <f>+Categorias[[#This Row],[Id_producto]]</f>
        <v>220701</v>
      </c>
      <c r="O2090" s="1">
        <f>+Categorias[[#This Row],[Id_categoría]]</f>
        <v>220701011</v>
      </c>
    </row>
    <row r="2091" spans="1:15" hidden="1" x14ac:dyDescent="0.3">
      <c r="A2091">
        <v>22</v>
      </c>
      <c r="B2091" s="1" t="s">
        <v>2726</v>
      </c>
      <c r="C2091">
        <v>2207</v>
      </c>
      <c r="D2091" s="1" t="s">
        <v>19312</v>
      </c>
      <c r="E2091">
        <v>220701</v>
      </c>
      <c r="F2091" s="1" t="s">
        <v>21173</v>
      </c>
      <c r="G2091">
        <v>220701012</v>
      </c>
      <c r="H2091">
        <v>12</v>
      </c>
      <c r="I2091" s="1" t="s">
        <v>21229</v>
      </c>
      <c r="J2091" s="1" t="s">
        <v>21230</v>
      </c>
      <c r="K2091" s="1" t="s">
        <v>21231</v>
      </c>
      <c r="L2091" s="1" t="s">
        <v>21232</v>
      </c>
      <c r="M2091" s="1" t="s">
        <v>21233</v>
      </c>
      <c r="N2091" s="1">
        <f>+Categorias[[#This Row],[Id_producto]]</f>
        <v>220701</v>
      </c>
      <c r="O2091" s="1">
        <f>+Categorias[[#This Row],[Id_categoría]]</f>
        <v>220701012</v>
      </c>
    </row>
    <row r="2092" spans="1:15" hidden="1" x14ac:dyDescent="0.3">
      <c r="A2092">
        <v>22</v>
      </c>
      <c r="B2092" s="1" t="s">
        <v>2726</v>
      </c>
      <c r="C2092">
        <v>2207</v>
      </c>
      <c r="D2092" s="1" t="s">
        <v>19312</v>
      </c>
      <c r="E2092">
        <v>220701</v>
      </c>
      <c r="F2092" s="1" t="s">
        <v>21173</v>
      </c>
      <c r="G2092">
        <v>220701013</v>
      </c>
      <c r="H2092">
        <v>13</v>
      </c>
      <c r="I2092" s="1" t="s">
        <v>21234</v>
      </c>
      <c r="J2092" s="1" t="s">
        <v>21235</v>
      </c>
      <c r="K2092" s="1" t="s">
        <v>21236</v>
      </c>
      <c r="L2092" s="1" t="s">
        <v>21237</v>
      </c>
      <c r="M2092" s="1" t="s">
        <v>21238</v>
      </c>
      <c r="N2092" s="1">
        <f>+Categorias[[#This Row],[Id_producto]]</f>
        <v>220701</v>
      </c>
      <c r="O2092" s="1">
        <f>+Categorias[[#This Row],[Id_categoría]]</f>
        <v>220701013</v>
      </c>
    </row>
    <row r="2093" spans="1:15" hidden="1" x14ac:dyDescent="0.3">
      <c r="A2093">
        <v>22</v>
      </c>
      <c r="B2093" s="1" t="s">
        <v>2726</v>
      </c>
      <c r="C2093">
        <v>2207</v>
      </c>
      <c r="D2093" s="1" t="s">
        <v>19312</v>
      </c>
      <c r="E2093">
        <v>220701</v>
      </c>
      <c r="F2093" s="1" t="s">
        <v>21173</v>
      </c>
      <c r="G2093">
        <v>220701014</v>
      </c>
      <c r="H2093">
        <v>14</v>
      </c>
      <c r="I2093" s="1" t="s">
        <v>21239</v>
      </c>
      <c r="J2093" s="1" t="s">
        <v>21240</v>
      </c>
      <c r="K2093" s="1" t="s">
        <v>21241</v>
      </c>
      <c r="L2093" s="1" t="s">
        <v>21242</v>
      </c>
      <c r="M2093" s="1" t="s">
        <v>21243</v>
      </c>
      <c r="N2093" s="1">
        <f>+Categorias[[#This Row],[Id_producto]]</f>
        <v>220701</v>
      </c>
      <c r="O2093" s="1">
        <f>+Categorias[[#This Row],[Id_categoría]]</f>
        <v>220701014</v>
      </c>
    </row>
    <row r="2094" spans="1:15" hidden="1" x14ac:dyDescent="0.3">
      <c r="A2094">
        <v>22</v>
      </c>
      <c r="B2094" s="1" t="s">
        <v>2726</v>
      </c>
      <c r="C2094">
        <v>2207</v>
      </c>
      <c r="D2094" s="1" t="s">
        <v>19312</v>
      </c>
      <c r="E2094">
        <v>220701</v>
      </c>
      <c r="F2094" s="1" t="s">
        <v>21173</v>
      </c>
      <c r="G2094">
        <v>220701015</v>
      </c>
      <c r="H2094">
        <v>15</v>
      </c>
      <c r="I2094" s="1" t="s">
        <v>21244</v>
      </c>
      <c r="J2094" s="1" t="s">
        <v>21245</v>
      </c>
      <c r="K2094" s="1" t="s">
        <v>21246</v>
      </c>
      <c r="L2094" s="1" t="s">
        <v>21247</v>
      </c>
      <c r="M2094" s="1" t="s">
        <v>21248</v>
      </c>
      <c r="N2094" s="1">
        <f>+Categorias[[#This Row],[Id_producto]]</f>
        <v>220701</v>
      </c>
      <c r="O2094" s="1">
        <f>+Categorias[[#This Row],[Id_categoría]]</f>
        <v>220701015</v>
      </c>
    </row>
    <row r="2095" spans="1:15" hidden="1" x14ac:dyDescent="0.3">
      <c r="A2095">
        <v>22</v>
      </c>
      <c r="B2095" s="1" t="s">
        <v>2726</v>
      </c>
      <c r="C2095">
        <v>2207</v>
      </c>
      <c r="D2095" s="1" t="s">
        <v>19312</v>
      </c>
      <c r="E2095">
        <v>220701</v>
      </c>
      <c r="F2095" s="1" t="s">
        <v>21173</v>
      </c>
      <c r="G2095">
        <v>220701016</v>
      </c>
      <c r="H2095">
        <v>16</v>
      </c>
      <c r="I2095" s="1" t="s">
        <v>21249</v>
      </c>
      <c r="J2095" s="1" t="s">
        <v>21250</v>
      </c>
      <c r="K2095" s="1" t="s">
        <v>21251</v>
      </c>
      <c r="L2095" s="1" t="s">
        <v>21252</v>
      </c>
      <c r="M2095" s="1" t="s">
        <v>21253</v>
      </c>
      <c r="N2095" s="1">
        <f>+Categorias[[#This Row],[Id_producto]]</f>
        <v>220701</v>
      </c>
      <c r="O2095" s="1">
        <f>+Categorias[[#This Row],[Id_categoría]]</f>
        <v>220701016</v>
      </c>
    </row>
    <row r="2096" spans="1:15" hidden="1" x14ac:dyDescent="0.3">
      <c r="A2096">
        <v>22</v>
      </c>
      <c r="B2096" s="1" t="s">
        <v>2726</v>
      </c>
      <c r="C2096">
        <v>2207</v>
      </c>
      <c r="D2096" s="1" t="s">
        <v>19312</v>
      </c>
      <c r="E2096">
        <v>220701</v>
      </c>
      <c r="F2096" s="1" t="s">
        <v>21173</v>
      </c>
      <c r="G2096">
        <v>220701017</v>
      </c>
      <c r="H2096">
        <v>17</v>
      </c>
      <c r="I2096" s="1" t="s">
        <v>21254</v>
      </c>
      <c r="J2096" s="1" t="s">
        <v>21255</v>
      </c>
      <c r="K2096" s="1" t="s">
        <v>21256</v>
      </c>
      <c r="L2096" s="1" t="s">
        <v>21257</v>
      </c>
      <c r="M2096" s="1" t="s">
        <v>21258</v>
      </c>
      <c r="N2096" s="1">
        <f>+Categorias[[#This Row],[Id_producto]]</f>
        <v>220701</v>
      </c>
      <c r="O2096" s="1">
        <f>+Categorias[[#This Row],[Id_categoría]]</f>
        <v>220701017</v>
      </c>
    </row>
    <row r="2097" spans="1:15" hidden="1" x14ac:dyDescent="0.3">
      <c r="A2097">
        <v>22</v>
      </c>
      <c r="B2097" s="1" t="s">
        <v>2726</v>
      </c>
      <c r="C2097">
        <v>2207</v>
      </c>
      <c r="D2097" s="1" t="s">
        <v>19312</v>
      </c>
      <c r="E2097">
        <v>220701</v>
      </c>
      <c r="F2097" s="1" t="s">
        <v>21173</v>
      </c>
      <c r="G2097">
        <v>220701018</v>
      </c>
      <c r="H2097">
        <v>18</v>
      </c>
      <c r="I2097" s="1" t="s">
        <v>21259</v>
      </c>
      <c r="J2097" s="1" t="s">
        <v>21260</v>
      </c>
      <c r="K2097" s="1" t="s">
        <v>21261</v>
      </c>
      <c r="L2097" s="1" t="s">
        <v>21262</v>
      </c>
      <c r="M2097" s="1" t="s">
        <v>21263</v>
      </c>
      <c r="N2097" s="1">
        <f>+Categorias[[#This Row],[Id_producto]]</f>
        <v>220701</v>
      </c>
      <c r="O2097" s="1">
        <f>+Categorias[[#This Row],[Id_categoría]]</f>
        <v>220701018</v>
      </c>
    </row>
    <row r="2098" spans="1:15" hidden="1" x14ac:dyDescent="0.3">
      <c r="A2098">
        <v>22</v>
      </c>
      <c r="B2098" s="1" t="s">
        <v>2726</v>
      </c>
      <c r="C2098">
        <v>2207</v>
      </c>
      <c r="D2098" s="1" t="s">
        <v>19312</v>
      </c>
      <c r="E2098">
        <v>220701</v>
      </c>
      <c r="F2098" s="1" t="s">
        <v>21173</v>
      </c>
      <c r="G2098">
        <v>220701019</v>
      </c>
      <c r="H2098">
        <v>19</v>
      </c>
      <c r="I2098" s="1" t="s">
        <v>21264</v>
      </c>
      <c r="J2098" s="1" t="s">
        <v>21265</v>
      </c>
      <c r="K2098" s="1" t="s">
        <v>21266</v>
      </c>
      <c r="L2098" s="1" t="s">
        <v>21267</v>
      </c>
      <c r="M2098" s="1" t="s">
        <v>21268</v>
      </c>
      <c r="N2098" s="1">
        <f>+Categorias[[#This Row],[Id_producto]]</f>
        <v>220701</v>
      </c>
      <c r="O2098" s="1">
        <f>+Categorias[[#This Row],[Id_categoría]]</f>
        <v>220701019</v>
      </c>
    </row>
    <row r="2099" spans="1:15" hidden="1" x14ac:dyDescent="0.3">
      <c r="A2099">
        <v>22</v>
      </c>
      <c r="B2099" s="1" t="s">
        <v>2726</v>
      </c>
      <c r="C2099">
        <v>2207</v>
      </c>
      <c r="D2099" s="1" t="s">
        <v>19312</v>
      </c>
      <c r="E2099">
        <v>220701</v>
      </c>
      <c r="F2099" s="1" t="s">
        <v>21173</v>
      </c>
      <c r="G2099">
        <v>220701020</v>
      </c>
      <c r="H2099">
        <v>20</v>
      </c>
      <c r="I2099" s="1" t="s">
        <v>7035</v>
      </c>
      <c r="J2099" s="1" t="s">
        <v>21269</v>
      </c>
      <c r="K2099" s="1" t="s">
        <v>21270</v>
      </c>
      <c r="L2099" s="1" t="s">
        <v>21271</v>
      </c>
      <c r="M2099" s="1" t="s">
        <v>21272</v>
      </c>
      <c r="N2099" s="1">
        <f>+Categorias[[#This Row],[Id_producto]]</f>
        <v>220701</v>
      </c>
      <c r="O2099" s="1">
        <f>+Categorias[[#This Row],[Id_categoría]]</f>
        <v>220701020</v>
      </c>
    </row>
    <row r="2100" spans="1:15" hidden="1" x14ac:dyDescent="0.3">
      <c r="A2100">
        <v>22</v>
      </c>
      <c r="B2100" s="1" t="s">
        <v>2726</v>
      </c>
      <c r="C2100">
        <v>2207</v>
      </c>
      <c r="D2100" s="1" t="s">
        <v>19312</v>
      </c>
      <c r="E2100">
        <v>220701</v>
      </c>
      <c r="F2100" s="1" t="s">
        <v>21173</v>
      </c>
      <c r="G2100">
        <v>220701021</v>
      </c>
      <c r="H2100">
        <v>21</v>
      </c>
      <c r="I2100" s="1" t="s">
        <v>21273</v>
      </c>
      <c r="J2100" s="1" t="s">
        <v>21274</v>
      </c>
      <c r="K2100" s="1" t="s">
        <v>21275</v>
      </c>
      <c r="L2100" s="1" t="s">
        <v>21276</v>
      </c>
      <c r="M2100" s="1" t="s">
        <v>21277</v>
      </c>
      <c r="N2100" s="1">
        <f>+Categorias[[#This Row],[Id_producto]]</f>
        <v>220701</v>
      </c>
      <c r="O2100" s="1">
        <f>+Categorias[[#This Row],[Id_categoría]]</f>
        <v>220701021</v>
      </c>
    </row>
    <row r="2101" spans="1:15" hidden="1" x14ac:dyDescent="0.3">
      <c r="A2101">
        <v>22</v>
      </c>
      <c r="B2101" s="1" t="s">
        <v>2726</v>
      </c>
      <c r="C2101">
        <v>2207</v>
      </c>
      <c r="D2101" s="1" t="s">
        <v>19312</v>
      </c>
      <c r="E2101">
        <v>220701</v>
      </c>
      <c r="F2101" s="1" t="s">
        <v>21173</v>
      </c>
      <c r="G2101">
        <v>220701022</v>
      </c>
      <c r="H2101">
        <v>22</v>
      </c>
      <c r="I2101" s="1" t="s">
        <v>14294</v>
      </c>
      <c r="J2101" s="1" t="s">
        <v>21278</v>
      </c>
      <c r="K2101" s="1" t="s">
        <v>21279</v>
      </c>
      <c r="L2101" s="1" t="s">
        <v>21280</v>
      </c>
      <c r="M2101" s="1" t="s">
        <v>21281</v>
      </c>
      <c r="N2101" s="1">
        <f>+Categorias[[#This Row],[Id_producto]]</f>
        <v>220701</v>
      </c>
      <c r="O2101" s="1">
        <f>+Categorias[[#This Row],[Id_categoría]]</f>
        <v>220701022</v>
      </c>
    </row>
    <row r="2102" spans="1:15" hidden="1" x14ac:dyDescent="0.3">
      <c r="A2102">
        <v>22</v>
      </c>
      <c r="B2102" s="1" t="s">
        <v>2726</v>
      </c>
      <c r="C2102">
        <v>2207</v>
      </c>
      <c r="D2102" s="1" t="s">
        <v>19312</v>
      </c>
      <c r="E2102">
        <v>220701</v>
      </c>
      <c r="F2102" s="1" t="s">
        <v>21173</v>
      </c>
      <c r="G2102">
        <v>220701023</v>
      </c>
      <c r="H2102">
        <v>23</v>
      </c>
      <c r="I2102" s="1" t="s">
        <v>21282</v>
      </c>
      <c r="J2102" s="1" t="s">
        <v>21283</v>
      </c>
      <c r="K2102" s="1" t="s">
        <v>21284</v>
      </c>
      <c r="L2102" s="1" t="s">
        <v>21285</v>
      </c>
      <c r="M2102" s="1" t="s">
        <v>21286</v>
      </c>
      <c r="N2102" s="1">
        <f>+Categorias[[#This Row],[Id_producto]]</f>
        <v>220701</v>
      </c>
      <c r="O2102" s="1">
        <f>+Categorias[[#This Row],[Id_categoría]]</f>
        <v>220701023</v>
      </c>
    </row>
    <row r="2103" spans="1:15" hidden="1" x14ac:dyDescent="0.3">
      <c r="A2103">
        <v>22</v>
      </c>
      <c r="B2103" s="1" t="s">
        <v>2726</v>
      </c>
      <c r="C2103">
        <v>2207</v>
      </c>
      <c r="D2103" s="1" t="s">
        <v>19312</v>
      </c>
      <c r="E2103">
        <v>220701</v>
      </c>
      <c r="F2103" s="1" t="s">
        <v>21173</v>
      </c>
      <c r="G2103">
        <v>220701024</v>
      </c>
      <c r="H2103">
        <v>24</v>
      </c>
      <c r="I2103" s="1" t="s">
        <v>21287</v>
      </c>
      <c r="J2103" s="1" t="s">
        <v>21288</v>
      </c>
      <c r="K2103" s="1" t="s">
        <v>21289</v>
      </c>
      <c r="L2103" s="1" t="s">
        <v>21290</v>
      </c>
      <c r="M2103" s="1" t="s">
        <v>21291</v>
      </c>
      <c r="N2103" s="1">
        <f>+Categorias[[#This Row],[Id_producto]]</f>
        <v>220701</v>
      </c>
      <c r="O2103" s="1">
        <f>+Categorias[[#This Row],[Id_categoría]]</f>
        <v>220701024</v>
      </c>
    </row>
    <row r="2104" spans="1:15" hidden="1" x14ac:dyDescent="0.3">
      <c r="A2104">
        <v>22</v>
      </c>
      <c r="B2104" s="1" t="s">
        <v>2726</v>
      </c>
      <c r="C2104">
        <v>2207</v>
      </c>
      <c r="D2104" s="1" t="s">
        <v>19312</v>
      </c>
      <c r="E2104">
        <v>220701</v>
      </c>
      <c r="F2104" s="1" t="s">
        <v>21173</v>
      </c>
      <c r="G2104">
        <v>220701025</v>
      </c>
      <c r="H2104">
        <v>25</v>
      </c>
      <c r="I2104" s="1" t="s">
        <v>21292</v>
      </c>
      <c r="J2104" s="1" t="s">
        <v>21293</v>
      </c>
      <c r="K2104" s="1" t="s">
        <v>21294</v>
      </c>
      <c r="L2104" s="1" t="s">
        <v>21295</v>
      </c>
      <c r="M2104" s="1" t="s">
        <v>21296</v>
      </c>
      <c r="N2104" s="1">
        <f>+Categorias[[#This Row],[Id_producto]]</f>
        <v>220701</v>
      </c>
      <c r="O2104" s="1">
        <f>+Categorias[[#This Row],[Id_categoría]]</f>
        <v>220701025</v>
      </c>
    </row>
    <row r="2105" spans="1:15" hidden="1" x14ac:dyDescent="0.3">
      <c r="A2105">
        <v>22</v>
      </c>
      <c r="B2105" s="1" t="s">
        <v>2726</v>
      </c>
      <c r="C2105">
        <v>2207</v>
      </c>
      <c r="D2105" s="1" t="s">
        <v>19312</v>
      </c>
      <c r="E2105">
        <v>220702</v>
      </c>
      <c r="F2105" s="1" t="s">
        <v>21297</v>
      </c>
      <c r="G2105">
        <v>220702001</v>
      </c>
      <c r="H2105">
        <v>1</v>
      </c>
      <c r="I2105" s="1" t="s">
        <v>21298</v>
      </c>
      <c r="J2105" s="1" t="s">
        <v>21299</v>
      </c>
      <c r="K2105" s="1" t="s">
        <v>21300</v>
      </c>
      <c r="L2105" s="1" t="s">
        <v>21301</v>
      </c>
      <c r="M2105" s="1" t="s">
        <v>21302</v>
      </c>
      <c r="N2105" s="1">
        <f>+Categorias[[#This Row],[Id_producto]]</f>
        <v>220702</v>
      </c>
      <c r="O2105" s="1">
        <f>+Categorias[[#This Row],[Id_categoría]]</f>
        <v>220702001</v>
      </c>
    </row>
    <row r="2106" spans="1:15" hidden="1" x14ac:dyDescent="0.3">
      <c r="A2106">
        <v>22</v>
      </c>
      <c r="B2106" s="1" t="s">
        <v>2726</v>
      </c>
      <c r="C2106">
        <v>2207</v>
      </c>
      <c r="D2106" s="1" t="s">
        <v>19312</v>
      </c>
      <c r="E2106">
        <v>220702</v>
      </c>
      <c r="F2106" s="1" t="s">
        <v>21297</v>
      </c>
      <c r="G2106">
        <v>220702002</v>
      </c>
      <c r="H2106">
        <v>2</v>
      </c>
      <c r="I2106" s="1" t="s">
        <v>21303</v>
      </c>
      <c r="J2106" s="1" t="s">
        <v>21304</v>
      </c>
      <c r="K2106" s="1" t="s">
        <v>21305</v>
      </c>
      <c r="L2106" s="1" t="s">
        <v>21306</v>
      </c>
      <c r="M2106" s="1" t="s">
        <v>21307</v>
      </c>
      <c r="N2106" s="1">
        <f>+Categorias[[#This Row],[Id_producto]]</f>
        <v>220702</v>
      </c>
      <c r="O2106" s="1">
        <f>+Categorias[[#This Row],[Id_categoría]]</f>
        <v>220702002</v>
      </c>
    </row>
    <row r="2107" spans="1:15" hidden="1" x14ac:dyDescent="0.3">
      <c r="A2107">
        <v>22</v>
      </c>
      <c r="B2107" s="1" t="s">
        <v>2726</v>
      </c>
      <c r="C2107">
        <v>2207</v>
      </c>
      <c r="D2107" s="1" t="s">
        <v>19312</v>
      </c>
      <c r="E2107">
        <v>220702</v>
      </c>
      <c r="F2107" s="1" t="s">
        <v>21297</v>
      </c>
      <c r="G2107">
        <v>220702003</v>
      </c>
      <c r="H2107">
        <v>3</v>
      </c>
      <c r="I2107" s="1" t="s">
        <v>21308</v>
      </c>
      <c r="J2107" s="1" t="s">
        <v>21309</v>
      </c>
      <c r="K2107" s="1" t="s">
        <v>21310</v>
      </c>
      <c r="L2107" s="1" t="s">
        <v>21311</v>
      </c>
      <c r="M2107" s="1" t="s">
        <v>21312</v>
      </c>
      <c r="N2107" s="1">
        <f>+Categorias[[#This Row],[Id_producto]]</f>
        <v>220702</v>
      </c>
      <c r="O2107" s="1">
        <f>+Categorias[[#This Row],[Id_categoría]]</f>
        <v>220702003</v>
      </c>
    </row>
    <row r="2108" spans="1:15" hidden="1" x14ac:dyDescent="0.3">
      <c r="A2108">
        <v>22</v>
      </c>
      <c r="B2108" s="1" t="s">
        <v>2726</v>
      </c>
      <c r="C2108">
        <v>2207</v>
      </c>
      <c r="D2108" s="1" t="s">
        <v>19312</v>
      </c>
      <c r="E2108">
        <v>220702</v>
      </c>
      <c r="F2108" s="1" t="s">
        <v>21297</v>
      </c>
      <c r="G2108">
        <v>220702004</v>
      </c>
      <c r="H2108">
        <v>4</v>
      </c>
      <c r="I2108" s="1" t="s">
        <v>21313</v>
      </c>
      <c r="J2108" s="1" t="s">
        <v>21314</v>
      </c>
      <c r="K2108" s="1" t="s">
        <v>21315</v>
      </c>
      <c r="L2108" s="1" t="s">
        <v>21316</v>
      </c>
      <c r="M2108" s="1" t="s">
        <v>21317</v>
      </c>
      <c r="N2108" s="1">
        <f>+Categorias[[#This Row],[Id_producto]]</f>
        <v>220702</v>
      </c>
      <c r="O2108" s="1">
        <f>+Categorias[[#This Row],[Id_categoría]]</f>
        <v>220702004</v>
      </c>
    </row>
    <row r="2109" spans="1:15" hidden="1" x14ac:dyDescent="0.3">
      <c r="A2109">
        <v>22</v>
      </c>
      <c r="B2109" s="1" t="s">
        <v>2726</v>
      </c>
      <c r="C2109">
        <v>2207</v>
      </c>
      <c r="D2109" s="1" t="s">
        <v>19312</v>
      </c>
      <c r="E2109">
        <v>220702</v>
      </c>
      <c r="F2109" s="1" t="s">
        <v>21297</v>
      </c>
      <c r="G2109">
        <v>220702005</v>
      </c>
      <c r="H2109">
        <v>5</v>
      </c>
      <c r="I2109" s="1" t="s">
        <v>21318</v>
      </c>
      <c r="J2109" s="1" t="s">
        <v>21319</v>
      </c>
      <c r="K2109" s="1" t="s">
        <v>21320</v>
      </c>
      <c r="L2109" s="1" t="s">
        <v>21321</v>
      </c>
      <c r="M2109" s="1" t="s">
        <v>21322</v>
      </c>
      <c r="N2109" s="1">
        <f>+Categorias[[#This Row],[Id_producto]]</f>
        <v>220702</v>
      </c>
      <c r="O2109" s="1">
        <f>+Categorias[[#This Row],[Id_categoría]]</f>
        <v>220702005</v>
      </c>
    </row>
    <row r="2110" spans="1:15" hidden="1" x14ac:dyDescent="0.3">
      <c r="A2110">
        <v>22</v>
      </c>
      <c r="B2110" s="1" t="s">
        <v>2726</v>
      </c>
      <c r="C2110">
        <v>2207</v>
      </c>
      <c r="D2110" s="1" t="s">
        <v>19312</v>
      </c>
      <c r="E2110">
        <v>220702</v>
      </c>
      <c r="F2110" s="1" t="s">
        <v>21297</v>
      </c>
      <c r="G2110">
        <v>220702006</v>
      </c>
      <c r="H2110">
        <v>6</v>
      </c>
      <c r="I2110" s="1" t="s">
        <v>21323</v>
      </c>
      <c r="J2110" s="1" t="s">
        <v>21324</v>
      </c>
      <c r="K2110" s="1" t="s">
        <v>21325</v>
      </c>
      <c r="L2110" s="1" t="s">
        <v>21326</v>
      </c>
      <c r="M2110" s="1" t="s">
        <v>21327</v>
      </c>
      <c r="N2110" s="1">
        <f>+Categorias[[#This Row],[Id_producto]]</f>
        <v>220702</v>
      </c>
      <c r="O2110" s="1">
        <f>+Categorias[[#This Row],[Id_categoría]]</f>
        <v>220702006</v>
      </c>
    </row>
    <row r="2111" spans="1:15" hidden="1" x14ac:dyDescent="0.3">
      <c r="A2111">
        <v>22</v>
      </c>
      <c r="B2111" s="1" t="s">
        <v>2726</v>
      </c>
      <c r="C2111">
        <v>2207</v>
      </c>
      <c r="D2111" s="1" t="s">
        <v>19312</v>
      </c>
      <c r="E2111">
        <v>220702</v>
      </c>
      <c r="F2111" s="1" t="s">
        <v>21297</v>
      </c>
      <c r="G2111">
        <v>220702007</v>
      </c>
      <c r="H2111">
        <v>7</v>
      </c>
      <c r="I2111" s="1" t="s">
        <v>21328</v>
      </c>
      <c r="J2111" s="1" t="s">
        <v>21329</v>
      </c>
      <c r="K2111" s="1" t="s">
        <v>21330</v>
      </c>
      <c r="L2111" s="1" t="s">
        <v>21331</v>
      </c>
      <c r="M2111" s="1" t="s">
        <v>21332</v>
      </c>
      <c r="N2111" s="1">
        <f>+Categorias[[#This Row],[Id_producto]]</f>
        <v>220702</v>
      </c>
      <c r="O2111" s="1">
        <f>+Categorias[[#This Row],[Id_categoría]]</f>
        <v>220702007</v>
      </c>
    </row>
    <row r="2112" spans="1:15" hidden="1" x14ac:dyDescent="0.3">
      <c r="A2112">
        <v>22</v>
      </c>
      <c r="B2112" s="1" t="s">
        <v>2726</v>
      </c>
      <c r="C2112">
        <v>2207</v>
      </c>
      <c r="D2112" s="1" t="s">
        <v>19312</v>
      </c>
      <c r="E2112">
        <v>220702</v>
      </c>
      <c r="F2112" s="1" t="s">
        <v>21297</v>
      </c>
      <c r="G2112">
        <v>220702008</v>
      </c>
      <c r="H2112">
        <v>8</v>
      </c>
      <c r="I2112" s="1" t="s">
        <v>21333</v>
      </c>
      <c r="J2112" s="1" t="s">
        <v>21334</v>
      </c>
      <c r="K2112" s="1" t="s">
        <v>21335</v>
      </c>
      <c r="L2112" s="1" t="s">
        <v>21336</v>
      </c>
      <c r="M2112" s="1" t="s">
        <v>21337</v>
      </c>
      <c r="N2112" s="1">
        <f>+Categorias[[#This Row],[Id_producto]]</f>
        <v>220702</v>
      </c>
      <c r="O2112" s="1">
        <f>+Categorias[[#This Row],[Id_categoría]]</f>
        <v>220702008</v>
      </c>
    </row>
    <row r="2113" spans="1:15" hidden="1" x14ac:dyDescent="0.3">
      <c r="A2113">
        <v>22</v>
      </c>
      <c r="B2113" s="1" t="s">
        <v>2726</v>
      </c>
      <c r="C2113">
        <v>2207</v>
      </c>
      <c r="D2113" s="1" t="s">
        <v>19312</v>
      </c>
      <c r="E2113">
        <v>220702</v>
      </c>
      <c r="F2113" s="1" t="s">
        <v>21297</v>
      </c>
      <c r="G2113">
        <v>220702009</v>
      </c>
      <c r="H2113">
        <v>9</v>
      </c>
      <c r="I2113" s="1" t="s">
        <v>21338</v>
      </c>
      <c r="J2113" s="1" t="s">
        <v>21339</v>
      </c>
      <c r="K2113" s="1" t="s">
        <v>21340</v>
      </c>
      <c r="L2113" s="1" t="s">
        <v>21341</v>
      </c>
      <c r="M2113" s="1" t="s">
        <v>21342</v>
      </c>
      <c r="N2113" s="1">
        <f>+Categorias[[#This Row],[Id_producto]]</f>
        <v>220702</v>
      </c>
      <c r="O2113" s="1">
        <f>+Categorias[[#This Row],[Id_categoría]]</f>
        <v>220702009</v>
      </c>
    </row>
    <row r="2114" spans="1:15" hidden="1" x14ac:dyDescent="0.3">
      <c r="A2114">
        <v>22</v>
      </c>
      <c r="B2114" s="1" t="s">
        <v>2726</v>
      </c>
      <c r="C2114">
        <v>2207</v>
      </c>
      <c r="D2114" s="1" t="s">
        <v>19312</v>
      </c>
      <c r="E2114">
        <v>220702</v>
      </c>
      <c r="F2114" s="1" t="s">
        <v>21297</v>
      </c>
      <c r="G2114">
        <v>220702010</v>
      </c>
      <c r="H2114">
        <v>10</v>
      </c>
      <c r="I2114" s="1" t="s">
        <v>21343</v>
      </c>
      <c r="J2114" s="1" t="s">
        <v>21344</v>
      </c>
      <c r="K2114" s="1" t="s">
        <v>21345</v>
      </c>
      <c r="L2114" s="1" t="s">
        <v>21346</v>
      </c>
      <c r="M2114" s="1" t="s">
        <v>21347</v>
      </c>
      <c r="N2114" s="1">
        <f>+Categorias[[#This Row],[Id_producto]]</f>
        <v>220702</v>
      </c>
      <c r="O2114" s="1">
        <f>+Categorias[[#This Row],[Id_categoría]]</f>
        <v>220702010</v>
      </c>
    </row>
    <row r="2115" spans="1:15" hidden="1" x14ac:dyDescent="0.3">
      <c r="A2115">
        <v>22</v>
      </c>
      <c r="B2115" s="1" t="s">
        <v>2726</v>
      </c>
      <c r="C2115">
        <v>2207</v>
      </c>
      <c r="D2115" s="1" t="s">
        <v>19312</v>
      </c>
      <c r="E2115">
        <v>220702</v>
      </c>
      <c r="F2115" s="1" t="s">
        <v>21297</v>
      </c>
      <c r="G2115">
        <v>220702011</v>
      </c>
      <c r="H2115">
        <v>11</v>
      </c>
      <c r="I2115" s="1" t="s">
        <v>21348</v>
      </c>
      <c r="J2115" s="1" t="s">
        <v>21349</v>
      </c>
      <c r="K2115" s="1" t="s">
        <v>21350</v>
      </c>
      <c r="L2115" s="1" t="s">
        <v>21351</v>
      </c>
      <c r="M2115" s="1" t="s">
        <v>21352</v>
      </c>
      <c r="N2115" s="1">
        <f>+Categorias[[#This Row],[Id_producto]]</f>
        <v>220702</v>
      </c>
      <c r="O2115" s="1">
        <f>+Categorias[[#This Row],[Id_categoría]]</f>
        <v>220702011</v>
      </c>
    </row>
    <row r="2116" spans="1:15" hidden="1" x14ac:dyDescent="0.3">
      <c r="A2116">
        <v>22</v>
      </c>
      <c r="B2116" s="1" t="s">
        <v>2726</v>
      </c>
      <c r="C2116">
        <v>2207</v>
      </c>
      <c r="D2116" s="1" t="s">
        <v>19312</v>
      </c>
      <c r="E2116">
        <v>220702</v>
      </c>
      <c r="F2116" s="1" t="s">
        <v>21297</v>
      </c>
      <c r="G2116">
        <v>220702012</v>
      </c>
      <c r="H2116">
        <v>12</v>
      </c>
      <c r="I2116" s="1" t="s">
        <v>21353</v>
      </c>
      <c r="J2116" s="1" t="s">
        <v>21354</v>
      </c>
      <c r="K2116" s="1" t="s">
        <v>21355</v>
      </c>
      <c r="L2116" s="1" t="s">
        <v>21356</v>
      </c>
      <c r="M2116" s="1" t="s">
        <v>21357</v>
      </c>
      <c r="N2116" s="1">
        <f>+Categorias[[#This Row],[Id_producto]]</f>
        <v>220702</v>
      </c>
      <c r="O2116" s="1">
        <f>+Categorias[[#This Row],[Id_categoría]]</f>
        <v>220702012</v>
      </c>
    </row>
    <row r="2117" spans="1:15" hidden="1" x14ac:dyDescent="0.3">
      <c r="A2117">
        <v>22</v>
      </c>
      <c r="B2117" s="1" t="s">
        <v>2726</v>
      </c>
      <c r="C2117">
        <v>2207</v>
      </c>
      <c r="D2117" s="1" t="s">
        <v>19312</v>
      </c>
      <c r="E2117">
        <v>220702</v>
      </c>
      <c r="F2117" s="1" t="s">
        <v>21297</v>
      </c>
      <c r="G2117">
        <v>220702013</v>
      </c>
      <c r="H2117">
        <v>13</v>
      </c>
      <c r="I2117" s="1" t="s">
        <v>21358</v>
      </c>
      <c r="J2117" s="1" t="s">
        <v>21359</v>
      </c>
      <c r="K2117" s="1" t="s">
        <v>21360</v>
      </c>
      <c r="L2117" s="1" t="s">
        <v>21361</v>
      </c>
      <c r="M2117" s="1" t="s">
        <v>21362</v>
      </c>
      <c r="N2117" s="1">
        <f>+Categorias[[#This Row],[Id_producto]]</f>
        <v>220702</v>
      </c>
      <c r="O2117" s="1">
        <f>+Categorias[[#This Row],[Id_categoría]]</f>
        <v>220702013</v>
      </c>
    </row>
    <row r="2118" spans="1:15" hidden="1" x14ac:dyDescent="0.3">
      <c r="A2118">
        <v>22</v>
      </c>
      <c r="B2118" s="1" t="s">
        <v>2726</v>
      </c>
      <c r="C2118">
        <v>2207</v>
      </c>
      <c r="D2118" s="1" t="s">
        <v>19312</v>
      </c>
      <c r="E2118">
        <v>220702</v>
      </c>
      <c r="F2118" s="1" t="s">
        <v>21297</v>
      </c>
      <c r="G2118">
        <v>220702014</v>
      </c>
      <c r="H2118">
        <v>14</v>
      </c>
      <c r="I2118" s="1" t="s">
        <v>21363</v>
      </c>
      <c r="J2118" s="1" t="s">
        <v>21364</v>
      </c>
      <c r="K2118" s="1" t="s">
        <v>21365</v>
      </c>
      <c r="L2118" s="1" t="s">
        <v>21366</v>
      </c>
      <c r="M2118" s="1" t="s">
        <v>21367</v>
      </c>
      <c r="N2118" s="1">
        <f>+Categorias[[#This Row],[Id_producto]]</f>
        <v>220702</v>
      </c>
      <c r="O2118" s="1">
        <f>+Categorias[[#This Row],[Id_categoría]]</f>
        <v>220702014</v>
      </c>
    </row>
    <row r="2119" spans="1:15" hidden="1" x14ac:dyDescent="0.3">
      <c r="A2119">
        <v>22</v>
      </c>
      <c r="B2119" s="1" t="s">
        <v>2726</v>
      </c>
      <c r="C2119">
        <v>2207</v>
      </c>
      <c r="D2119" s="1" t="s">
        <v>19312</v>
      </c>
      <c r="E2119">
        <v>220702</v>
      </c>
      <c r="F2119" s="1" t="s">
        <v>21297</v>
      </c>
      <c r="G2119">
        <v>220702015</v>
      </c>
      <c r="H2119">
        <v>15</v>
      </c>
      <c r="I2119" s="1" t="s">
        <v>21368</v>
      </c>
      <c r="J2119" s="1" t="s">
        <v>21369</v>
      </c>
      <c r="K2119" s="1" t="s">
        <v>21370</v>
      </c>
      <c r="L2119" s="1" t="s">
        <v>21371</v>
      </c>
      <c r="M2119" s="1" t="s">
        <v>21372</v>
      </c>
      <c r="N2119" s="1">
        <f>+Categorias[[#This Row],[Id_producto]]</f>
        <v>220702</v>
      </c>
      <c r="O2119" s="1">
        <f>+Categorias[[#This Row],[Id_categoría]]</f>
        <v>220702015</v>
      </c>
    </row>
    <row r="2120" spans="1:15" hidden="1" x14ac:dyDescent="0.3">
      <c r="A2120">
        <v>22</v>
      </c>
      <c r="B2120" s="1" t="s">
        <v>2726</v>
      </c>
      <c r="C2120">
        <v>2207</v>
      </c>
      <c r="D2120" s="1" t="s">
        <v>19312</v>
      </c>
      <c r="E2120">
        <v>220703</v>
      </c>
      <c r="F2120" s="1" t="s">
        <v>21373</v>
      </c>
      <c r="G2120">
        <v>220703001</v>
      </c>
      <c r="H2120">
        <v>1</v>
      </c>
      <c r="I2120" s="1" t="s">
        <v>21374</v>
      </c>
      <c r="J2120" s="1" t="s">
        <v>21375</v>
      </c>
      <c r="K2120" s="1" t="s">
        <v>21376</v>
      </c>
      <c r="L2120" s="1" t="s">
        <v>21377</v>
      </c>
      <c r="M2120" s="1" t="s">
        <v>21378</v>
      </c>
      <c r="N2120" s="1">
        <f>+Categorias[[#This Row],[Id_producto]]</f>
        <v>220703</v>
      </c>
      <c r="O2120" s="1">
        <f>+Categorias[[#This Row],[Id_categoría]]</f>
        <v>220703001</v>
      </c>
    </row>
    <row r="2121" spans="1:15" hidden="1" x14ac:dyDescent="0.3">
      <c r="A2121">
        <v>22</v>
      </c>
      <c r="B2121" s="1" t="s">
        <v>2726</v>
      </c>
      <c r="C2121">
        <v>2207</v>
      </c>
      <c r="D2121" s="1" t="s">
        <v>19312</v>
      </c>
      <c r="E2121">
        <v>220703</v>
      </c>
      <c r="F2121" s="1" t="s">
        <v>21373</v>
      </c>
      <c r="G2121">
        <v>220703002</v>
      </c>
      <c r="H2121">
        <v>2</v>
      </c>
      <c r="I2121" s="1" t="s">
        <v>21379</v>
      </c>
      <c r="J2121" s="1" t="s">
        <v>21380</v>
      </c>
      <c r="K2121" s="1" t="s">
        <v>21381</v>
      </c>
      <c r="L2121" s="1" t="s">
        <v>21382</v>
      </c>
      <c r="M2121" s="1" t="s">
        <v>21383</v>
      </c>
      <c r="N2121" s="1">
        <f>+Categorias[[#This Row],[Id_producto]]</f>
        <v>220703</v>
      </c>
      <c r="O2121" s="1">
        <f>+Categorias[[#This Row],[Id_categoría]]</f>
        <v>220703002</v>
      </c>
    </row>
    <row r="2122" spans="1:15" hidden="1" x14ac:dyDescent="0.3">
      <c r="A2122">
        <v>22</v>
      </c>
      <c r="B2122" s="1" t="s">
        <v>2726</v>
      </c>
      <c r="C2122">
        <v>2207</v>
      </c>
      <c r="D2122" s="1" t="s">
        <v>19312</v>
      </c>
      <c r="E2122">
        <v>220703</v>
      </c>
      <c r="F2122" s="1" t="s">
        <v>21373</v>
      </c>
      <c r="G2122">
        <v>220703003</v>
      </c>
      <c r="H2122">
        <v>3</v>
      </c>
      <c r="I2122" s="1" t="s">
        <v>21384</v>
      </c>
      <c r="J2122" s="1" t="s">
        <v>21385</v>
      </c>
      <c r="K2122" s="1" t="s">
        <v>21386</v>
      </c>
      <c r="L2122" s="1" t="s">
        <v>21387</v>
      </c>
      <c r="M2122" s="1" t="s">
        <v>21388</v>
      </c>
      <c r="N2122" s="1">
        <f>+Categorias[[#This Row],[Id_producto]]</f>
        <v>220703</v>
      </c>
      <c r="O2122" s="1">
        <f>+Categorias[[#This Row],[Id_categoría]]</f>
        <v>220703003</v>
      </c>
    </row>
    <row r="2123" spans="1:15" hidden="1" x14ac:dyDescent="0.3">
      <c r="A2123">
        <v>22</v>
      </c>
      <c r="B2123" s="1" t="s">
        <v>2726</v>
      </c>
      <c r="C2123">
        <v>2207</v>
      </c>
      <c r="D2123" s="1" t="s">
        <v>19312</v>
      </c>
      <c r="E2123">
        <v>220703</v>
      </c>
      <c r="F2123" s="1" t="s">
        <v>21373</v>
      </c>
      <c r="G2123">
        <v>220703004</v>
      </c>
      <c r="H2123">
        <v>4</v>
      </c>
      <c r="I2123" s="1" t="s">
        <v>21389</v>
      </c>
      <c r="J2123" s="1" t="s">
        <v>21390</v>
      </c>
      <c r="K2123" s="1" t="s">
        <v>21391</v>
      </c>
      <c r="L2123" s="1" t="s">
        <v>21392</v>
      </c>
      <c r="M2123" s="1" t="s">
        <v>21393</v>
      </c>
      <c r="N2123" s="1">
        <f>+Categorias[[#This Row],[Id_producto]]</f>
        <v>220703</v>
      </c>
      <c r="O2123" s="1">
        <f>+Categorias[[#This Row],[Id_categoría]]</f>
        <v>220703004</v>
      </c>
    </row>
    <row r="2124" spans="1:15" hidden="1" x14ac:dyDescent="0.3">
      <c r="A2124">
        <v>22</v>
      </c>
      <c r="B2124" s="1" t="s">
        <v>2726</v>
      </c>
      <c r="C2124">
        <v>2207</v>
      </c>
      <c r="D2124" s="1" t="s">
        <v>19312</v>
      </c>
      <c r="E2124">
        <v>220703</v>
      </c>
      <c r="F2124" s="1" t="s">
        <v>21373</v>
      </c>
      <c r="G2124">
        <v>220703005</v>
      </c>
      <c r="H2124">
        <v>5</v>
      </c>
      <c r="I2124" s="1" t="s">
        <v>21394</v>
      </c>
      <c r="J2124" s="1" t="s">
        <v>21395</v>
      </c>
      <c r="K2124" s="1" t="s">
        <v>21396</v>
      </c>
      <c r="L2124" s="1" t="s">
        <v>21397</v>
      </c>
      <c r="M2124" s="1" t="s">
        <v>21398</v>
      </c>
      <c r="N2124" s="1">
        <f>+Categorias[[#This Row],[Id_producto]]</f>
        <v>220703</v>
      </c>
      <c r="O2124" s="1">
        <f>+Categorias[[#This Row],[Id_categoría]]</f>
        <v>220703005</v>
      </c>
    </row>
    <row r="2125" spans="1:15" hidden="1" x14ac:dyDescent="0.3">
      <c r="A2125">
        <v>22</v>
      </c>
      <c r="B2125" s="1" t="s">
        <v>2726</v>
      </c>
      <c r="C2125">
        <v>2207</v>
      </c>
      <c r="D2125" s="1" t="s">
        <v>19312</v>
      </c>
      <c r="E2125">
        <v>220703</v>
      </c>
      <c r="F2125" s="1" t="s">
        <v>21373</v>
      </c>
      <c r="G2125">
        <v>220703006</v>
      </c>
      <c r="H2125">
        <v>6</v>
      </c>
      <c r="I2125" s="1" t="s">
        <v>21399</v>
      </c>
      <c r="J2125" s="1" t="s">
        <v>21400</v>
      </c>
      <c r="K2125" s="1" t="s">
        <v>21401</v>
      </c>
      <c r="L2125" s="1" t="s">
        <v>21402</v>
      </c>
      <c r="M2125" s="1" t="s">
        <v>21403</v>
      </c>
      <c r="N2125" s="1">
        <f>+Categorias[[#This Row],[Id_producto]]</f>
        <v>220703</v>
      </c>
      <c r="O2125" s="1">
        <f>+Categorias[[#This Row],[Id_categoría]]</f>
        <v>220703006</v>
      </c>
    </row>
    <row r="2126" spans="1:15" hidden="1" x14ac:dyDescent="0.3">
      <c r="A2126">
        <v>22</v>
      </c>
      <c r="B2126" s="1" t="s">
        <v>2726</v>
      </c>
      <c r="C2126">
        <v>2207</v>
      </c>
      <c r="D2126" s="1" t="s">
        <v>19312</v>
      </c>
      <c r="E2126">
        <v>220703</v>
      </c>
      <c r="F2126" s="1" t="s">
        <v>21373</v>
      </c>
      <c r="G2126">
        <v>220703007</v>
      </c>
      <c r="H2126">
        <v>7</v>
      </c>
      <c r="I2126" s="1" t="s">
        <v>21404</v>
      </c>
      <c r="J2126" s="1" t="s">
        <v>21405</v>
      </c>
      <c r="K2126" s="1" t="s">
        <v>21406</v>
      </c>
      <c r="L2126" s="1" t="s">
        <v>21407</v>
      </c>
      <c r="M2126" s="1" t="s">
        <v>21408</v>
      </c>
      <c r="N2126" s="1">
        <f>+Categorias[[#This Row],[Id_producto]]</f>
        <v>220703</v>
      </c>
      <c r="O2126" s="1">
        <f>+Categorias[[#This Row],[Id_categoría]]</f>
        <v>220703007</v>
      </c>
    </row>
    <row r="2127" spans="1:15" hidden="1" x14ac:dyDescent="0.3">
      <c r="A2127">
        <v>22</v>
      </c>
      <c r="B2127" s="1" t="s">
        <v>2726</v>
      </c>
      <c r="C2127">
        <v>2207</v>
      </c>
      <c r="D2127" s="1" t="s">
        <v>19312</v>
      </c>
      <c r="E2127">
        <v>220703</v>
      </c>
      <c r="F2127" s="1" t="s">
        <v>21373</v>
      </c>
      <c r="G2127">
        <v>220703008</v>
      </c>
      <c r="H2127">
        <v>8</v>
      </c>
      <c r="I2127" s="1" t="s">
        <v>21409</v>
      </c>
      <c r="J2127" s="1" t="s">
        <v>21410</v>
      </c>
      <c r="K2127" s="1" t="s">
        <v>21411</v>
      </c>
      <c r="L2127" s="1" t="s">
        <v>21412</v>
      </c>
      <c r="M2127" s="1" t="s">
        <v>21413</v>
      </c>
      <c r="N2127" s="1">
        <f>+Categorias[[#This Row],[Id_producto]]</f>
        <v>220703</v>
      </c>
      <c r="O2127" s="1">
        <f>+Categorias[[#This Row],[Id_categoría]]</f>
        <v>220703008</v>
      </c>
    </row>
    <row r="2128" spans="1:15" hidden="1" x14ac:dyDescent="0.3">
      <c r="A2128">
        <v>22</v>
      </c>
      <c r="B2128" s="1" t="s">
        <v>2726</v>
      </c>
      <c r="C2128">
        <v>2207</v>
      </c>
      <c r="D2128" s="1" t="s">
        <v>19312</v>
      </c>
      <c r="E2128">
        <v>220703</v>
      </c>
      <c r="F2128" s="1" t="s">
        <v>21373</v>
      </c>
      <c r="G2128">
        <v>220703009</v>
      </c>
      <c r="H2128">
        <v>9</v>
      </c>
      <c r="I2128" s="1" t="s">
        <v>21414</v>
      </c>
      <c r="J2128" s="1" t="s">
        <v>21415</v>
      </c>
      <c r="K2128" s="1" t="s">
        <v>21416</v>
      </c>
      <c r="L2128" s="1" t="s">
        <v>21417</v>
      </c>
      <c r="M2128" s="1" t="s">
        <v>21418</v>
      </c>
      <c r="N2128" s="1">
        <f>+Categorias[[#This Row],[Id_producto]]</f>
        <v>220703</v>
      </c>
      <c r="O2128" s="1">
        <f>+Categorias[[#This Row],[Id_categoría]]</f>
        <v>220703009</v>
      </c>
    </row>
    <row r="2129" spans="1:15" hidden="1" x14ac:dyDescent="0.3">
      <c r="A2129">
        <v>22</v>
      </c>
      <c r="B2129" s="1" t="s">
        <v>2726</v>
      </c>
      <c r="C2129">
        <v>2207</v>
      </c>
      <c r="D2129" s="1" t="s">
        <v>19312</v>
      </c>
      <c r="E2129">
        <v>220703</v>
      </c>
      <c r="F2129" s="1" t="s">
        <v>21373</v>
      </c>
      <c r="G2129">
        <v>220703010</v>
      </c>
      <c r="H2129">
        <v>10</v>
      </c>
      <c r="I2129" s="1" t="s">
        <v>21419</v>
      </c>
      <c r="J2129" s="1" t="s">
        <v>21420</v>
      </c>
      <c r="K2129" s="1" t="s">
        <v>21421</v>
      </c>
      <c r="L2129" s="1" t="s">
        <v>21422</v>
      </c>
      <c r="M2129" s="1" t="s">
        <v>21423</v>
      </c>
      <c r="N2129" s="1">
        <f>+Categorias[[#This Row],[Id_producto]]</f>
        <v>220703</v>
      </c>
      <c r="O2129" s="1">
        <f>+Categorias[[#This Row],[Id_categoría]]</f>
        <v>220703010</v>
      </c>
    </row>
    <row r="2130" spans="1:15" hidden="1" x14ac:dyDescent="0.3">
      <c r="A2130">
        <v>22</v>
      </c>
      <c r="B2130" s="1" t="s">
        <v>2726</v>
      </c>
      <c r="C2130">
        <v>2207</v>
      </c>
      <c r="D2130" s="1" t="s">
        <v>19312</v>
      </c>
      <c r="E2130">
        <v>220703</v>
      </c>
      <c r="F2130" s="1" t="s">
        <v>21373</v>
      </c>
      <c r="G2130">
        <v>220703011</v>
      </c>
      <c r="H2130">
        <v>11</v>
      </c>
      <c r="I2130" s="1" t="s">
        <v>21424</v>
      </c>
      <c r="J2130" s="1" t="s">
        <v>21425</v>
      </c>
      <c r="K2130" s="1" t="s">
        <v>21426</v>
      </c>
      <c r="L2130" s="1" t="s">
        <v>21427</v>
      </c>
      <c r="M2130" s="1" t="s">
        <v>21428</v>
      </c>
      <c r="N2130" s="1">
        <f>+Categorias[[#This Row],[Id_producto]]</f>
        <v>220703</v>
      </c>
      <c r="O2130" s="1">
        <f>+Categorias[[#This Row],[Id_categoría]]</f>
        <v>220703011</v>
      </c>
    </row>
    <row r="2131" spans="1:15" hidden="1" x14ac:dyDescent="0.3">
      <c r="A2131">
        <v>22</v>
      </c>
      <c r="B2131" s="1" t="s">
        <v>2726</v>
      </c>
      <c r="C2131">
        <v>2207</v>
      </c>
      <c r="D2131" s="1" t="s">
        <v>19312</v>
      </c>
      <c r="E2131">
        <v>220703</v>
      </c>
      <c r="F2131" s="1" t="s">
        <v>21373</v>
      </c>
      <c r="G2131">
        <v>220703012</v>
      </c>
      <c r="H2131">
        <v>12</v>
      </c>
      <c r="I2131" s="1" t="s">
        <v>21429</v>
      </c>
      <c r="J2131" s="1" t="s">
        <v>21430</v>
      </c>
      <c r="K2131" s="1" t="s">
        <v>21431</v>
      </c>
      <c r="L2131" s="1" t="s">
        <v>21432</v>
      </c>
      <c r="M2131" s="1" t="s">
        <v>21433</v>
      </c>
      <c r="N2131" s="1">
        <f>+Categorias[[#This Row],[Id_producto]]</f>
        <v>220703</v>
      </c>
      <c r="O2131" s="1">
        <f>+Categorias[[#This Row],[Id_categoría]]</f>
        <v>220703012</v>
      </c>
    </row>
    <row r="2132" spans="1:15" hidden="1" x14ac:dyDescent="0.3">
      <c r="A2132">
        <v>22</v>
      </c>
      <c r="B2132" s="1" t="s">
        <v>2726</v>
      </c>
      <c r="C2132">
        <v>2207</v>
      </c>
      <c r="D2132" s="1" t="s">
        <v>19312</v>
      </c>
      <c r="E2132">
        <v>220703</v>
      </c>
      <c r="F2132" s="1" t="s">
        <v>21373</v>
      </c>
      <c r="G2132">
        <v>220703013</v>
      </c>
      <c r="H2132">
        <v>13</v>
      </c>
      <c r="I2132" s="1" t="s">
        <v>21434</v>
      </c>
      <c r="J2132" s="1" t="s">
        <v>21435</v>
      </c>
      <c r="K2132" s="1" t="s">
        <v>21436</v>
      </c>
      <c r="L2132" s="1" t="s">
        <v>21437</v>
      </c>
      <c r="M2132" s="1" t="s">
        <v>21438</v>
      </c>
      <c r="N2132" s="1">
        <f>+Categorias[[#This Row],[Id_producto]]</f>
        <v>220703</v>
      </c>
      <c r="O2132" s="1">
        <f>+Categorias[[#This Row],[Id_categoría]]</f>
        <v>220703013</v>
      </c>
    </row>
    <row r="2133" spans="1:15" hidden="1" x14ac:dyDescent="0.3">
      <c r="A2133">
        <v>22</v>
      </c>
      <c r="B2133" s="1" t="s">
        <v>2726</v>
      </c>
      <c r="C2133">
        <v>2207</v>
      </c>
      <c r="D2133" s="1" t="s">
        <v>19312</v>
      </c>
      <c r="E2133">
        <v>220704</v>
      </c>
      <c r="F2133" s="1" t="s">
        <v>21439</v>
      </c>
      <c r="G2133">
        <v>220704001</v>
      </c>
      <c r="H2133">
        <v>1</v>
      </c>
      <c r="I2133" s="1" t="s">
        <v>21440</v>
      </c>
      <c r="J2133" s="1" t="s">
        <v>21441</v>
      </c>
      <c r="K2133" s="1" t="s">
        <v>21442</v>
      </c>
      <c r="L2133" s="1" t="s">
        <v>21443</v>
      </c>
      <c r="M2133" s="1" t="s">
        <v>21444</v>
      </c>
      <c r="N2133" s="1">
        <f>+Categorias[[#This Row],[Id_producto]]</f>
        <v>220704</v>
      </c>
      <c r="O2133" s="1">
        <f>+Categorias[[#This Row],[Id_categoría]]</f>
        <v>220704001</v>
      </c>
    </row>
    <row r="2134" spans="1:15" hidden="1" x14ac:dyDescent="0.3">
      <c r="A2134">
        <v>22</v>
      </c>
      <c r="B2134" s="1" t="s">
        <v>2726</v>
      </c>
      <c r="C2134">
        <v>2207</v>
      </c>
      <c r="D2134" s="1" t="s">
        <v>19312</v>
      </c>
      <c r="E2134">
        <v>220704</v>
      </c>
      <c r="F2134" s="1" t="s">
        <v>21439</v>
      </c>
      <c r="G2134">
        <v>220704002</v>
      </c>
      <c r="H2134">
        <v>2</v>
      </c>
      <c r="I2134" s="1" t="s">
        <v>21445</v>
      </c>
      <c r="J2134" s="1" t="s">
        <v>21446</v>
      </c>
      <c r="K2134" s="1" t="s">
        <v>21447</v>
      </c>
      <c r="L2134" s="1" t="s">
        <v>21448</v>
      </c>
      <c r="M2134" s="1" t="s">
        <v>21449</v>
      </c>
      <c r="N2134" s="1">
        <f>+Categorias[[#This Row],[Id_producto]]</f>
        <v>220704</v>
      </c>
      <c r="O2134" s="1">
        <f>+Categorias[[#This Row],[Id_categoría]]</f>
        <v>220704002</v>
      </c>
    </row>
    <row r="2135" spans="1:15" hidden="1" x14ac:dyDescent="0.3">
      <c r="A2135">
        <v>22</v>
      </c>
      <c r="B2135" s="1" t="s">
        <v>2726</v>
      </c>
      <c r="C2135">
        <v>2207</v>
      </c>
      <c r="D2135" s="1" t="s">
        <v>19312</v>
      </c>
      <c r="E2135">
        <v>220704</v>
      </c>
      <c r="F2135" s="1" t="s">
        <v>21439</v>
      </c>
      <c r="G2135">
        <v>220704003</v>
      </c>
      <c r="H2135">
        <v>3</v>
      </c>
      <c r="I2135" s="1" t="s">
        <v>21450</v>
      </c>
      <c r="J2135" s="1" t="s">
        <v>21451</v>
      </c>
      <c r="K2135" s="1" t="s">
        <v>21452</v>
      </c>
      <c r="L2135" s="1" t="s">
        <v>21453</v>
      </c>
      <c r="M2135" s="1" t="s">
        <v>21454</v>
      </c>
      <c r="N2135" s="1">
        <f>+Categorias[[#This Row],[Id_producto]]</f>
        <v>220704</v>
      </c>
      <c r="O2135" s="1">
        <f>+Categorias[[#This Row],[Id_categoría]]</f>
        <v>220704003</v>
      </c>
    </row>
    <row r="2136" spans="1:15" hidden="1" x14ac:dyDescent="0.3">
      <c r="A2136">
        <v>22</v>
      </c>
      <c r="B2136" s="1" t="s">
        <v>2726</v>
      </c>
      <c r="C2136">
        <v>2207</v>
      </c>
      <c r="D2136" s="1" t="s">
        <v>19312</v>
      </c>
      <c r="E2136">
        <v>220704</v>
      </c>
      <c r="F2136" s="1" t="s">
        <v>21439</v>
      </c>
      <c r="G2136">
        <v>220704004</v>
      </c>
      <c r="H2136">
        <v>4</v>
      </c>
      <c r="I2136" s="1" t="s">
        <v>21455</v>
      </c>
      <c r="J2136" s="1" t="s">
        <v>21456</v>
      </c>
      <c r="K2136" s="1" t="s">
        <v>21457</v>
      </c>
      <c r="L2136" s="1" t="s">
        <v>21458</v>
      </c>
      <c r="M2136" s="1" t="s">
        <v>21459</v>
      </c>
      <c r="N2136" s="1">
        <f>+Categorias[[#This Row],[Id_producto]]</f>
        <v>220704</v>
      </c>
      <c r="O2136" s="1">
        <f>+Categorias[[#This Row],[Id_categoría]]</f>
        <v>220704004</v>
      </c>
    </row>
    <row r="2137" spans="1:15" hidden="1" x14ac:dyDescent="0.3">
      <c r="A2137">
        <v>22</v>
      </c>
      <c r="B2137" s="1" t="s">
        <v>2726</v>
      </c>
      <c r="C2137">
        <v>2207</v>
      </c>
      <c r="D2137" s="1" t="s">
        <v>19312</v>
      </c>
      <c r="E2137">
        <v>220704</v>
      </c>
      <c r="F2137" s="1" t="s">
        <v>21439</v>
      </c>
      <c r="G2137">
        <v>220704005</v>
      </c>
      <c r="H2137">
        <v>5</v>
      </c>
      <c r="I2137" s="1" t="s">
        <v>21460</v>
      </c>
      <c r="J2137" s="1" t="s">
        <v>21461</v>
      </c>
      <c r="K2137" s="1" t="s">
        <v>21462</v>
      </c>
      <c r="L2137" s="1" t="s">
        <v>21463</v>
      </c>
      <c r="M2137" s="1" t="s">
        <v>21464</v>
      </c>
      <c r="N2137" s="1">
        <f>+Categorias[[#This Row],[Id_producto]]</f>
        <v>220704</v>
      </c>
      <c r="O2137" s="1">
        <f>+Categorias[[#This Row],[Id_categoría]]</f>
        <v>220704005</v>
      </c>
    </row>
    <row r="2138" spans="1:15" hidden="1" x14ac:dyDescent="0.3">
      <c r="A2138">
        <v>22</v>
      </c>
      <c r="B2138" s="1" t="s">
        <v>2726</v>
      </c>
      <c r="C2138">
        <v>2207</v>
      </c>
      <c r="D2138" s="1" t="s">
        <v>19312</v>
      </c>
      <c r="E2138">
        <v>220704</v>
      </c>
      <c r="F2138" s="1" t="s">
        <v>21439</v>
      </c>
      <c r="G2138">
        <v>220704006</v>
      </c>
      <c r="H2138">
        <v>6</v>
      </c>
      <c r="I2138" s="1" t="s">
        <v>21465</v>
      </c>
      <c r="J2138" s="1" t="s">
        <v>21466</v>
      </c>
      <c r="K2138" s="1" t="s">
        <v>21467</v>
      </c>
      <c r="L2138" s="1" t="s">
        <v>21468</v>
      </c>
      <c r="M2138" s="1" t="s">
        <v>21469</v>
      </c>
      <c r="N2138" s="1">
        <f>+Categorias[[#This Row],[Id_producto]]</f>
        <v>220704</v>
      </c>
      <c r="O2138" s="1">
        <f>+Categorias[[#This Row],[Id_categoría]]</f>
        <v>220704006</v>
      </c>
    </row>
    <row r="2139" spans="1:15" hidden="1" x14ac:dyDescent="0.3">
      <c r="A2139">
        <v>22</v>
      </c>
      <c r="B2139" s="1" t="s">
        <v>2726</v>
      </c>
      <c r="C2139">
        <v>2207</v>
      </c>
      <c r="D2139" s="1" t="s">
        <v>19312</v>
      </c>
      <c r="E2139">
        <v>220705</v>
      </c>
      <c r="F2139" s="1" t="s">
        <v>21470</v>
      </c>
      <c r="G2139">
        <v>220705001</v>
      </c>
      <c r="H2139">
        <v>1</v>
      </c>
      <c r="I2139" s="1" t="s">
        <v>21471</v>
      </c>
      <c r="J2139" s="1" t="s">
        <v>21472</v>
      </c>
      <c r="K2139" s="1" t="s">
        <v>21473</v>
      </c>
      <c r="L2139" s="1" t="s">
        <v>21474</v>
      </c>
      <c r="M2139" s="1" t="s">
        <v>21475</v>
      </c>
      <c r="N2139" s="1">
        <f>+Categorias[[#This Row],[Id_producto]]</f>
        <v>220705</v>
      </c>
      <c r="O2139" s="1">
        <f>+Categorias[[#This Row],[Id_categoría]]</f>
        <v>220705001</v>
      </c>
    </row>
    <row r="2140" spans="1:15" hidden="1" x14ac:dyDescent="0.3">
      <c r="A2140">
        <v>22</v>
      </c>
      <c r="B2140" s="1" t="s">
        <v>2726</v>
      </c>
      <c r="C2140">
        <v>2207</v>
      </c>
      <c r="D2140" s="1" t="s">
        <v>19312</v>
      </c>
      <c r="E2140">
        <v>220705</v>
      </c>
      <c r="F2140" s="1" t="s">
        <v>21470</v>
      </c>
      <c r="G2140">
        <v>220705002</v>
      </c>
      <c r="H2140">
        <v>2</v>
      </c>
      <c r="I2140" s="1" t="s">
        <v>21476</v>
      </c>
      <c r="J2140" s="1" t="s">
        <v>21477</v>
      </c>
      <c r="K2140" s="1" t="s">
        <v>21478</v>
      </c>
      <c r="L2140" s="1" t="s">
        <v>21479</v>
      </c>
      <c r="M2140" s="1" t="s">
        <v>21480</v>
      </c>
      <c r="N2140" s="1">
        <f>+Categorias[[#This Row],[Id_producto]]</f>
        <v>220705</v>
      </c>
      <c r="O2140" s="1">
        <f>+Categorias[[#This Row],[Id_categoría]]</f>
        <v>220705002</v>
      </c>
    </row>
    <row r="2141" spans="1:15" hidden="1" x14ac:dyDescent="0.3">
      <c r="A2141">
        <v>22</v>
      </c>
      <c r="B2141" s="1" t="s">
        <v>2726</v>
      </c>
      <c r="C2141">
        <v>2207</v>
      </c>
      <c r="D2141" s="1" t="s">
        <v>19312</v>
      </c>
      <c r="E2141">
        <v>220705</v>
      </c>
      <c r="F2141" s="1" t="s">
        <v>21470</v>
      </c>
      <c r="G2141">
        <v>220705003</v>
      </c>
      <c r="H2141">
        <v>3</v>
      </c>
      <c r="I2141" s="1" t="s">
        <v>21481</v>
      </c>
      <c r="J2141" s="1" t="s">
        <v>21482</v>
      </c>
      <c r="K2141" s="1" t="s">
        <v>21483</v>
      </c>
      <c r="L2141" s="1" t="s">
        <v>21484</v>
      </c>
      <c r="M2141" s="1" t="s">
        <v>21485</v>
      </c>
      <c r="N2141" s="1">
        <f>+Categorias[[#This Row],[Id_producto]]</f>
        <v>220705</v>
      </c>
      <c r="O2141" s="1">
        <f>+Categorias[[#This Row],[Id_categoría]]</f>
        <v>220705003</v>
      </c>
    </row>
    <row r="2142" spans="1:15" hidden="1" x14ac:dyDescent="0.3">
      <c r="A2142">
        <v>22</v>
      </c>
      <c r="B2142" s="1" t="s">
        <v>2726</v>
      </c>
      <c r="C2142">
        <v>2207</v>
      </c>
      <c r="D2142" s="1" t="s">
        <v>19312</v>
      </c>
      <c r="E2142">
        <v>220705</v>
      </c>
      <c r="F2142" s="1" t="s">
        <v>21470</v>
      </c>
      <c r="G2142">
        <v>220705004</v>
      </c>
      <c r="H2142">
        <v>4</v>
      </c>
      <c r="I2142" s="1" t="s">
        <v>21486</v>
      </c>
      <c r="J2142" s="1" t="s">
        <v>21487</v>
      </c>
      <c r="K2142" s="1" t="s">
        <v>21488</v>
      </c>
      <c r="L2142" s="1" t="s">
        <v>21489</v>
      </c>
      <c r="M2142" s="1" t="s">
        <v>21490</v>
      </c>
      <c r="N2142" s="1">
        <f>+Categorias[[#This Row],[Id_producto]]</f>
        <v>220705</v>
      </c>
      <c r="O2142" s="1">
        <f>+Categorias[[#This Row],[Id_categoría]]</f>
        <v>220705004</v>
      </c>
    </row>
    <row r="2143" spans="1:15" hidden="1" x14ac:dyDescent="0.3">
      <c r="A2143">
        <v>22</v>
      </c>
      <c r="B2143" s="1" t="s">
        <v>2726</v>
      </c>
      <c r="C2143">
        <v>2207</v>
      </c>
      <c r="D2143" s="1" t="s">
        <v>19312</v>
      </c>
      <c r="E2143">
        <v>220705</v>
      </c>
      <c r="F2143" s="1" t="s">
        <v>21470</v>
      </c>
      <c r="G2143">
        <v>220705005</v>
      </c>
      <c r="H2143">
        <v>5</v>
      </c>
      <c r="I2143" s="1" t="s">
        <v>21491</v>
      </c>
      <c r="J2143" s="1" t="s">
        <v>21492</v>
      </c>
      <c r="K2143" s="1" t="s">
        <v>21493</v>
      </c>
      <c r="L2143" s="1" t="s">
        <v>21494</v>
      </c>
      <c r="M2143" s="1" t="s">
        <v>21495</v>
      </c>
      <c r="N2143" s="1">
        <f>+Categorias[[#This Row],[Id_producto]]</f>
        <v>220705</v>
      </c>
      <c r="O2143" s="1">
        <f>+Categorias[[#This Row],[Id_categoría]]</f>
        <v>220705005</v>
      </c>
    </row>
    <row r="2144" spans="1:15" hidden="1" x14ac:dyDescent="0.3">
      <c r="A2144">
        <v>22</v>
      </c>
      <c r="B2144" s="1" t="s">
        <v>2726</v>
      </c>
      <c r="C2144">
        <v>2207</v>
      </c>
      <c r="D2144" s="1" t="s">
        <v>19312</v>
      </c>
      <c r="E2144">
        <v>220705</v>
      </c>
      <c r="F2144" s="1" t="s">
        <v>21470</v>
      </c>
      <c r="G2144">
        <v>220705006</v>
      </c>
      <c r="H2144">
        <v>6</v>
      </c>
      <c r="I2144" s="1" t="s">
        <v>21496</v>
      </c>
      <c r="J2144" s="1" t="s">
        <v>21497</v>
      </c>
      <c r="K2144" s="1" t="s">
        <v>21498</v>
      </c>
      <c r="L2144" s="1" t="s">
        <v>21499</v>
      </c>
      <c r="M2144" s="1" t="s">
        <v>21500</v>
      </c>
      <c r="N2144" s="1">
        <f>+Categorias[[#This Row],[Id_producto]]</f>
        <v>220705</v>
      </c>
      <c r="O2144" s="1">
        <f>+Categorias[[#This Row],[Id_categoría]]</f>
        <v>220705006</v>
      </c>
    </row>
    <row r="2145" spans="1:15" hidden="1" x14ac:dyDescent="0.3">
      <c r="A2145">
        <v>22</v>
      </c>
      <c r="B2145" s="1" t="s">
        <v>2726</v>
      </c>
      <c r="C2145">
        <v>2207</v>
      </c>
      <c r="D2145" s="1" t="s">
        <v>19312</v>
      </c>
      <c r="E2145">
        <v>220705</v>
      </c>
      <c r="F2145" s="1" t="s">
        <v>21470</v>
      </c>
      <c r="G2145">
        <v>220705007</v>
      </c>
      <c r="H2145">
        <v>7</v>
      </c>
      <c r="I2145" s="1" t="s">
        <v>21501</v>
      </c>
      <c r="J2145" s="1" t="s">
        <v>21502</v>
      </c>
      <c r="K2145" s="1" t="s">
        <v>21503</v>
      </c>
      <c r="L2145" s="1" t="s">
        <v>21504</v>
      </c>
      <c r="M2145" s="1" t="s">
        <v>21505</v>
      </c>
      <c r="N2145" s="1">
        <f>+Categorias[[#This Row],[Id_producto]]</f>
        <v>220705</v>
      </c>
      <c r="O2145" s="1">
        <f>+Categorias[[#This Row],[Id_categoría]]</f>
        <v>220705007</v>
      </c>
    </row>
    <row r="2146" spans="1:15" hidden="1" x14ac:dyDescent="0.3">
      <c r="A2146">
        <v>22</v>
      </c>
      <c r="B2146" s="1" t="s">
        <v>2726</v>
      </c>
      <c r="C2146">
        <v>2207</v>
      </c>
      <c r="D2146" s="1" t="s">
        <v>19312</v>
      </c>
      <c r="E2146">
        <v>220705</v>
      </c>
      <c r="F2146" s="1" t="s">
        <v>21470</v>
      </c>
      <c r="G2146">
        <v>220705008</v>
      </c>
      <c r="H2146">
        <v>8</v>
      </c>
      <c r="I2146" s="1" t="s">
        <v>21506</v>
      </c>
      <c r="J2146" s="1" t="s">
        <v>21507</v>
      </c>
      <c r="K2146" s="1" t="s">
        <v>21508</v>
      </c>
      <c r="L2146" s="1" t="s">
        <v>21509</v>
      </c>
      <c r="M2146" s="1" t="s">
        <v>21510</v>
      </c>
      <c r="N2146" s="1">
        <f>+Categorias[[#This Row],[Id_producto]]</f>
        <v>220705</v>
      </c>
      <c r="O2146" s="1">
        <f>+Categorias[[#This Row],[Id_categoría]]</f>
        <v>220705008</v>
      </c>
    </row>
    <row r="2147" spans="1:15" hidden="1" x14ac:dyDescent="0.3">
      <c r="A2147">
        <v>22</v>
      </c>
      <c r="B2147" s="1" t="s">
        <v>2726</v>
      </c>
      <c r="C2147">
        <v>2207</v>
      </c>
      <c r="D2147" s="1" t="s">
        <v>19312</v>
      </c>
      <c r="E2147">
        <v>220706</v>
      </c>
      <c r="F2147" s="1" t="s">
        <v>21511</v>
      </c>
      <c r="G2147">
        <v>220706001</v>
      </c>
      <c r="H2147">
        <v>1</v>
      </c>
      <c r="I2147" s="1" t="s">
        <v>21512</v>
      </c>
      <c r="J2147" s="1" t="s">
        <v>21513</v>
      </c>
      <c r="K2147" s="1" t="s">
        <v>21514</v>
      </c>
      <c r="L2147" s="1" t="s">
        <v>21515</v>
      </c>
      <c r="M2147" s="1" t="s">
        <v>21516</v>
      </c>
      <c r="N2147" s="1">
        <f>+Categorias[[#This Row],[Id_producto]]</f>
        <v>220706</v>
      </c>
      <c r="O2147" s="1">
        <f>+Categorias[[#This Row],[Id_categoría]]</f>
        <v>220706001</v>
      </c>
    </row>
    <row r="2148" spans="1:15" hidden="1" x14ac:dyDescent="0.3">
      <c r="A2148">
        <v>22</v>
      </c>
      <c r="B2148" s="1" t="s">
        <v>2726</v>
      </c>
      <c r="C2148">
        <v>2207</v>
      </c>
      <c r="D2148" s="1" t="s">
        <v>19312</v>
      </c>
      <c r="E2148">
        <v>220706</v>
      </c>
      <c r="F2148" s="1" t="s">
        <v>21511</v>
      </c>
      <c r="G2148">
        <v>220706002</v>
      </c>
      <c r="H2148">
        <v>2</v>
      </c>
      <c r="I2148" s="1" t="s">
        <v>21517</v>
      </c>
      <c r="J2148" s="1" t="s">
        <v>21518</v>
      </c>
      <c r="K2148" s="1" t="s">
        <v>21519</v>
      </c>
      <c r="L2148" s="1" t="s">
        <v>21520</v>
      </c>
      <c r="M2148" s="1" t="s">
        <v>21521</v>
      </c>
      <c r="N2148" s="1">
        <f>+Categorias[[#This Row],[Id_producto]]</f>
        <v>220706</v>
      </c>
      <c r="O2148" s="1">
        <f>+Categorias[[#This Row],[Id_categoría]]</f>
        <v>220706002</v>
      </c>
    </row>
    <row r="2149" spans="1:15" hidden="1" x14ac:dyDescent="0.3">
      <c r="A2149">
        <v>22</v>
      </c>
      <c r="B2149" s="1" t="s">
        <v>2726</v>
      </c>
      <c r="C2149">
        <v>2207</v>
      </c>
      <c r="D2149" s="1" t="s">
        <v>19312</v>
      </c>
      <c r="E2149">
        <v>220706</v>
      </c>
      <c r="F2149" s="1" t="s">
        <v>21511</v>
      </c>
      <c r="G2149">
        <v>220706003</v>
      </c>
      <c r="H2149">
        <v>3</v>
      </c>
      <c r="I2149" s="1" t="s">
        <v>18456</v>
      </c>
      <c r="J2149" s="1" t="s">
        <v>21522</v>
      </c>
      <c r="K2149" s="1" t="s">
        <v>21523</v>
      </c>
      <c r="L2149" s="1" t="s">
        <v>21524</v>
      </c>
      <c r="M2149" s="1" t="s">
        <v>21525</v>
      </c>
      <c r="N2149" s="1">
        <f>+Categorias[[#This Row],[Id_producto]]</f>
        <v>220706</v>
      </c>
      <c r="O2149" s="1">
        <f>+Categorias[[#This Row],[Id_categoría]]</f>
        <v>220706003</v>
      </c>
    </row>
    <row r="2150" spans="1:15" hidden="1" x14ac:dyDescent="0.3">
      <c r="A2150">
        <v>22</v>
      </c>
      <c r="B2150" s="1" t="s">
        <v>2726</v>
      </c>
      <c r="C2150">
        <v>2207</v>
      </c>
      <c r="D2150" s="1" t="s">
        <v>19312</v>
      </c>
      <c r="E2150">
        <v>220706</v>
      </c>
      <c r="F2150" s="1" t="s">
        <v>21511</v>
      </c>
      <c r="G2150">
        <v>220706004</v>
      </c>
      <c r="H2150">
        <v>4</v>
      </c>
      <c r="I2150" s="1" t="s">
        <v>21526</v>
      </c>
      <c r="J2150" s="1" t="s">
        <v>21527</v>
      </c>
      <c r="K2150" s="1" t="s">
        <v>21528</v>
      </c>
      <c r="L2150" s="1" t="s">
        <v>21529</v>
      </c>
      <c r="M2150" s="1" t="s">
        <v>21530</v>
      </c>
      <c r="N2150" s="1">
        <f>+Categorias[[#This Row],[Id_producto]]</f>
        <v>220706</v>
      </c>
      <c r="O2150" s="1">
        <f>+Categorias[[#This Row],[Id_categoría]]</f>
        <v>220706004</v>
      </c>
    </row>
    <row r="2151" spans="1:15" hidden="1" x14ac:dyDescent="0.3">
      <c r="A2151">
        <v>22</v>
      </c>
      <c r="B2151" s="1" t="s">
        <v>2726</v>
      </c>
      <c r="C2151">
        <v>2207</v>
      </c>
      <c r="D2151" s="1" t="s">
        <v>19312</v>
      </c>
      <c r="E2151">
        <v>220706</v>
      </c>
      <c r="F2151" s="1" t="s">
        <v>21511</v>
      </c>
      <c r="G2151">
        <v>220706005</v>
      </c>
      <c r="H2151">
        <v>5</v>
      </c>
      <c r="I2151" s="1" t="s">
        <v>21531</v>
      </c>
      <c r="J2151" s="1" t="s">
        <v>21532</v>
      </c>
      <c r="K2151" s="1" t="s">
        <v>21533</v>
      </c>
      <c r="L2151" s="1" t="s">
        <v>21534</v>
      </c>
      <c r="M2151" s="1" t="s">
        <v>21535</v>
      </c>
      <c r="N2151" s="1">
        <f>+Categorias[[#This Row],[Id_producto]]</f>
        <v>220706</v>
      </c>
      <c r="O2151" s="1">
        <f>+Categorias[[#This Row],[Id_categoría]]</f>
        <v>220706005</v>
      </c>
    </row>
    <row r="2152" spans="1:15" hidden="1" x14ac:dyDescent="0.3">
      <c r="A2152">
        <v>22</v>
      </c>
      <c r="B2152" s="1" t="s">
        <v>2726</v>
      </c>
      <c r="C2152">
        <v>2207</v>
      </c>
      <c r="D2152" s="1" t="s">
        <v>19312</v>
      </c>
      <c r="E2152">
        <v>220706</v>
      </c>
      <c r="F2152" s="1" t="s">
        <v>21511</v>
      </c>
      <c r="G2152">
        <v>220706006</v>
      </c>
      <c r="H2152">
        <v>6</v>
      </c>
      <c r="I2152" s="1" t="s">
        <v>21536</v>
      </c>
      <c r="J2152" s="1" t="s">
        <v>21537</v>
      </c>
      <c r="K2152" s="1" t="s">
        <v>21538</v>
      </c>
      <c r="L2152" s="1" t="s">
        <v>21539</v>
      </c>
      <c r="M2152" s="1" t="s">
        <v>21540</v>
      </c>
      <c r="N2152" s="1">
        <f>+Categorias[[#This Row],[Id_producto]]</f>
        <v>220706</v>
      </c>
      <c r="O2152" s="1">
        <f>+Categorias[[#This Row],[Id_categoría]]</f>
        <v>220706006</v>
      </c>
    </row>
    <row r="2153" spans="1:15" hidden="1" x14ac:dyDescent="0.3">
      <c r="A2153">
        <v>22</v>
      </c>
      <c r="B2153" s="1" t="s">
        <v>2726</v>
      </c>
      <c r="C2153">
        <v>2207</v>
      </c>
      <c r="D2153" s="1" t="s">
        <v>19312</v>
      </c>
      <c r="E2153">
        <v>220706</v>
      </c>
      <c r="F2153" s="1" t="s">
        <v>21511</v>
      </c>
      <c r="G2153">
        <v>220706007</v>
      </c>
      <c r="H2153">
        <v>7</v>
      </c>
      <c r="I2153" s="1" t="s">
        <v>21541</v>
      </c>
      <c r="J2153" s="1" t="s">
        <v>21542</v>
      </c>
      <c r="K2153" s="1" t="s">
        <v>21543</v>
      </c>
      <c r="L2153" s="1" t="s">
        <v>21544</v>
      </c>
      <c r="M2153" s="1" t="s">
        <v>21545</v>
      </c>
      <c r="N2153" s="1">
        <f>+Categorias[[#This Row],[Id_producto]]</f>
        <v>220706</v>
      </c>
      <c r="O2153" s="1">
        <f>+Categorias[[#This Row],[Id_categoría]]</f>
        <v>220706007</v>
      </c>
    </row>
    <row r="2154" spans="1:15" hidden="1" x14ac:dyDescent="0.3">
      <c r="A2154">
        <v>22</v>
      </c>
      <c r="B2154" s="1" t="s">
        <v>2726</v>
      </c>
      <c r="C2154">
        <v>2207</v>
      </c>
      <c r="D2154" s="1" t="s">
        <v>19312</v>
      </c>
      <c r="E2154">
        <v>220706</v>
      </c>
      <c r="F2154" s="1" t="s">
        <v>21511</v>
      </c>
      <c r="G2154">
        <v>220706008</v>
      </c>
      <c r="H2154">
        <v>8</v>
      </c>
      <c r="I2154" s="1" t="s">
        <v>21546</v>
      </c>
      <c r="J2154" s="1" t="s">
        <v>21547</v>
      </c>
      <c r="K2154" s="1" t="s">
        <v>21548</v>
      </c>
      <c r="L2154" s="1" t="s">
        <v>21549</v>
      </c>
      <c r="M2154" s="1" t="s">
        <v>21550</v>
      </c>
      <c r="N2154" s="1">
        <f>+Categorias[[#This Row],[Id_producto]]</f>
        <v>220706</v>
      </c>
      <c r="O2154" s="1">
        <f>+Categorias[[#This Row],[Id_categoría]]</f>
        <v>220706008</v>
      </c>
    </row>
    <row r="2155" spans="1:15" hidden="1" x14ac:dyDescent="0.3">
      <c r="A2155">
        <v>22</v>
      </c>
      <c r="B2155" s="1" t="s">
        <v>2726</v>
      </c>
      <c r="C2155">
        <v>2207</v>
      </c>
      <c r="D2155" s="1" t="s">
        <v>19312</v>
      </c>
      <c r="E2155">
        <v>220706</v>
      </c>
      <c r="F2155" s="1" t="s">
        <v>21511</v>
      </c>
      <c r="G2155">
        <v>220706009</v>
      </c>
      <c r="H2155">
        <v>9</v>
      </c>
      <c r="I2155" s="1" t="s">
        <v>21551</v>
      </c>
      <c r="J2155" s="1" t="s">
        <v>21552</v>
      </c>
      <c r="K2155" s="1" t="s">
        <v>21553</v>
      </c>
      <c r="L2155" s="1" t="s">
        <v>21554</v>
      </c>
      <c r="M2155" s="1" t="s">
        <v>21555</v>
      </c>
      <c r="N2155" s="1">
        <f>+Categorias[[#This Row],[Id_producto]]</f>
        <v>220706</v>
      </c>
      <c r="O2155" s="1">
        <f>+Categorias[[#This Row],[Id_categoría]]</f>
        <v>220706009</v>
      </c>
    </row>
    <row r="2156" spans="1:15" hidden="1" x14ac:dyDescent="0.3">
      <c r="A2156">
        <v>22</v>
      </c>
      <c r="B2156" s="1" t="s">
        <v>2726</v>
      </c>
      <c r="C2156">
        <v>2207</v>
      </c>
      <c r="D2156" s="1" t="s">
        <v>19312</v>
      </c>
      <c r="E2156">
        <v>220706</v>
      </c>
      <c r="F2156" s="1" t="s">
        <v>21511</v>
      </c>
      <c r="G2156">
        <v>220706010</v>
      </c>
      <c r="H2156">
        <v>10</v>
      </c>
      <c r="I2156" s="1" t="s">
        <v>21556</v>
      </c>
      <c r="J2156" s="1" t="s">
        <v>21557</v>
      </c>
      <c r="K2156" s="1" t="s">
        <v>21558</v>
      </c>
      <c r="L2156" s="1" t="s">
        <v>21559</v>
      </c>
      <c r="M2156" s="1" t="s">
        <v>21560</v>
      </c>
      <c r="N2156" s="1">
        <f>+Categorias[[#This Row],[Id_producto]]</f>
        <v>220706</v>
      </c>
      <c r="O2156" s="1">
        <f>+Categorias[[#This Row],[Id_categoría]]</f>
        <v>220706010</v>
      </c>
    </row>
    <row r="2157" spans="1:15" hidden="1" x14ac:dyDescent="0.3">
      <c r="A2157">
        <v>22</v>
      </c>
      <c r="B2157" s="1" t="s">
        <v>2726</v>
      </c>
      <c r="C2157">
        <v>2207</v>
      </c>
      <c r="D2157" s="1" t="s">
        <v>19312</v>
      </c>
      <c r="E2157">
        <v>220706</v>
      </c>
      <c r="F2157" s="1" t="s">
        <v>21511</v>
      </c>
      <c r="G2157">
        <v>220706011</v>
      </c>
      <c r="H2157">
        <v>11</v>
      </c>
      <c r="I2157" s="1" t="s">
        <v>21561</v>
      </c>
      <c r="J2157" s="1" t="s">
        <v>21562</v>
      </c>
      <c r="K2157" s="1" t="s">
        <v>21563</v>
      </c>
      <c r="L2157" s="1" t="s">
        <v>21564</v>
      </c>
      <c r="M2157" s="1" t="s">
        <v>21565</v>
      </c>
      <c r="N2157" s="1">
        <f>+Categorias[[#This Row],[Id_producto]]</f>
        <v>220706</v>
      </c>
      <c r="O2157" s="1">
        <f>+Categorias[[#This Row],[Id_categoría]]</f>
        <v>220706011</v>
      </c>
    </row>
    <row r="2158" spans="1:15" hidden="1" x14ac:dyDescent="0.3">
      <c r="A2158">
        <v>22</v>
      </c>
      <c r="B2158" s="1" t="s">
        <v>2726</v>
      </c>
      <c r="C2158">
        <v>2207</v>
      </c>
      <c r="D2158" s="1" t="s">
        <v>19312</v>
      </c>
      <c r="E2158">
        <v>220706</v>
      </c>
      <c r="F2158" s="1" t="s">
        <v>21511</v>
      </c>
      <c r="G2158">
        <v>220706012</v>
      </c>
      <c r="H2158">
        <v>12</v>
      </c>
      <c r="I2158" s="1" t="s">
        <v>21566</v>
      </c>
      <c r="J2158" s="1" t="s">
        <v>21567</v>
      </c>
      <c r="K2158" s="1" t="s">
        <v>21568</v>
      </c>
      <c r="L2158" s="1" t="s">
        <v>21569</v>
      </c>
      <c r="M2158" s="1" t="s">
        <v>21570</v>
      </c>
      <c r="N2158" s="1">
        <f>+Categorias[[#This Row],[Id_producto]]</f>
        <v>220706</v>
      </c>
      <c r="O2158" s="1">
        <f>+Categorias[[#This Row],[Id_categoría]]</f>
        <v>220706012</v>
      </c>
    </row>
    <row r="2159" spans="1:15" hidden="1" x14ac:dyDescent="0.3">
      <c r="A2159">
        <v>22</v>
      </c>
      <c r="B2159" s="1" t="s">
        <v>2726</v>
      </c>
      <c r="C2159">
        <v>2207</v>
      </c>
      <c r="D2159" s="1" t="s">
        <v>19312</v>
      </c>
      <c r="E2159">
        <v>220706</v>
      </c>
      <c r="F2159" s="1" t="s">
        <v>21511</v>
      </c>
      <c r="G2159">
        <v>220706013</v>
      </c>
      <c r="H2159">
        <v>13</v>
      </c>
      <c r="I2159" s="1" t="s">
        <v>21571</v>
      </c>
      <c r="J2159" s="1" t="s">
        <v>21572</v>
      </c>
      <c r="K2159" s="1" t="s">
        <v>21573</v>
      </c>
      <c r="L2159" s="1" t="s">
        <v>21574</v>
      </c>
      <c r="M2159" s="1" t="s">
        <v>21575</v>
      </c>
      <c r="N2159" s="1">
        <f>+Categorias[[#This Row],[Id_producto]]</f>
        <v>220706</v>
      </c>
      <c r="O2159" s="1">
        <f>+Categorias[[#This Row],[Id_categoría]]</f>
        <v>220706013</v>
      </c>
    </row>
    <row r="2160" spans="1:15" hidden="1" x14ac:dyDescent="0.3">
      <c r="A2160">
        <v>22</v>
      </c>
      <c r="B2160" s="1" t="s">
        <v>2726</v>
      </c>
      <c r="C2160">
        <v>2207</v>
      </c>
      <c r="D2160" s="1" t="s">
        <v>19312</v>
      </c>
      <c r="E2160">
        <v>220706</v>
      </c>
      <c r="F2160" s="1" t="s">
        <v>21511</v>
      </c>
      <c r="G2160">
        <v>220706014</v>
      </c>
      <c r="H2160">
        <v>14</v>
      </c>
      <c r="I2160" s="1" t="s">
        <v>21576</v>
      </c>
      <c r="J2160" s="1" t="s">
        <v>21577</v>
      </c>
      <c r="K2160" s="1" t="s">
        <v>21578</v>
      </c>
      <c r="L2160" s="1" t="s">
        <v>21579</v>
      </c>
      <c r="M2160" s="1" t="s">
        <v>21580</v>
      </c>
      <c r="N2160" s="1">
        <f>+Categorias[[#This Row],[Id_producto]]</f>
        <v>220706</v>
      </c>
      <c r="O2160" s="1">
        <f>+Categorias[[#This Row],[Id_categoría]]</f>
        <v>220706014</v>
      </c>
    </row>
    <row r="2161" spans="1:15" hidden="1" x14ac:dyDescent="0.3">
      <c r="A2161">
        <v>22</v>
      </c>
      <c r="B2161" s="1" t="s">
        <v>2726</v>
      </c>
      <c r="C2161">
        <v>2207</v>
      </c>
      <c r="D2161" s="1" t="s">
        <v>19312</v>
      </c>
      <c r="E2161">
        <v>220706</v>
      </c>
      <c r="F2161" s="1" t="s">
        <v>21511</v>
      </c>
      <c r="G2161">
        <v>220706015</v>
      </c>
      <c r="H2161">
        <v>15</v>
      </c>
      <c r="I2161" s="1" t="s">
        <v>21581</v>
      </c>
      <c r="J2161" s="1" t="s">
        <v>21582</v>
      </c>
      <c r="K2161" s="1" t="s">
        <v>21583</v>
      </c>
      <c r="L2161" s="1" t="s">
        <v>21584</v>
      </c>
      <c r="M2161" s="1" t="s">
        <v>21585</v>
      </c>
      <c r="N2161" s="1">
        <f>+Categorias[[#This Row],[Id_producto]]</f>
        <v>220706</v>
      </c>
      <c r="O2161" s="1">
        <f>+Categorias[[#This Row],[Id_categoría]]</f>
        <v>220706015</v>
      </c>
    </row>
    <row r="2162" spans="1:15" hidden="1" x14ac:dyDescent="0.3">
      <c r="A2162">
        <v>22</v>
      </c>
      <c r="B2162" s="1" t="s">
        <v>2726</v>
      </c>
      <c r="C2162">
        <v>2207</v>
      </c>
      <c r="D2162" s="1" t="s">
        <v>19312</v>
      </c>
      <c r="E2162">
        <v>220706</v>
      </c>
      <c r="F2162" s="1" t="s">
        <v>21511</v>
      </c>
      <c r="G2162">
        <v>220706016</v>
      </c>
      <c r="H2162">
        <v>16</v>
      </c>
      <c r="I2162" s="1" t="s">
        <v>21586</v>
      </c>
      <c r="J2162" s="1" t="s">
        <v>21587</v>
      </c>
      <c r="K2162" s="1" t="s">
        <v>21588</v>
      </c>
      <c r="L2162" s="1" t="s">
        <v>21589</v>
      </c>
      <c r="M2162" s="1" t="s">
        <v>21590</v>
      </c>
      <c r="N2162" s="1">
        <f>+Categorias[[#This Row],[Id_producto]]</f>
        <v>220706</v>
      </c>
      <c r="O2162" s="1">
        <f>+Categorias[[#This Row],[Id_categoría]]</f>
        <v>220706016</v>
      </c>
    </row>
    <row r="2163" spans="1:15" hidden="1" x14ac:dyDescent="0.3">
      <c r="A2163">
        <v>22</v>
      </c>
      <c r="B2163" s="1" t="s">
        <v>2726</v>
      </c>
      <c r="C2163">
        <v>2207</v>
      </c>
      <c r="D2163" s="1" t="s">
        <v>19312</v>
      </c>
      <c r="E2163">
        <v>220706</v>
      </c>
      <c r="F2163" s="1" t="s">
        <v>21511</v>
      </c>
      <c r="G2163">
        <v>220706017</v>
      </c>
      <c r="H2163">
        <v>17</v>
      </c>
      <c r="I2163" s="1" t="s">
        <v>21591</v>
      </c>
      <c r="J2163" s="1" t="s">
        <v>21592</v>
      </c>
      <c r="K2163" s="1" t="s">
        <v>21593</v>
      </c>
      <c r="L2163" s="1" t="s">
        <v>21594</v>
      </c>
      <c r="M2163" s="1" t="s">
        <v>21595</v>
      </c>
      <c r="N2163" s="1">
        <f>+Categorias[[#This Row],[Id_producto]]</f>
        <v>220706</v>
      </c>
      <c r="O2163" s="1">
        <f>+Categorias[[#This Row],[Id_categoría]]</f>
        <v>220706017</v>
      </c>
    </row>
    <row r="2164" spans="1:15" hidden="1" x14ac:dyDescent="0.3">
      <c r="A2164">
        <v>22</v>
      </c>
      <c r="B2164" s="1" t="s">
        <v>2726</v>
      </c>
      <c r="C2164">
        <v>2207</v>
      </c>
      <c r="D2164" s="1" t="s">
        <v>19312</v>
      </c>
      <c r="E2164">
        <v>220706</v>
      </c>
      <c r="F2164" s="1" t="s">
        <v>21511</v>
      </c>
      <c r="G2164">
        <v>220706018</v>
      </c>
      <c r="H2164">
        <v>18</v>
      </c>
      <c r="I2164" s="1" t="s">
        <v>21596</v>
      </c>
      <c r="J2164" s="1" t="s">
        <v>21597</v>
      </c>
      <c r="K2164" s="1" t="s">
        <v>21598</v>
      </c>
      <c r="L2164" s="1" t="s">
        <v>21599</v>
      </c>
      <c r="M2164" s="1" t="s">
        <v>21600</v>
      </c>
      <c r="N2164" s="1">
        <f>+Categorias[[#This Row],[Id_producto]]</f>
        <v>220706</v>
      </c>
      <c r="O2164" s="1">
        <f>+Categorias[[#This Row],[Id_categoría]]</f>
        <v>220706018</v>
      </c>
    </row>
    <row r="2165" spans="1:15" hidden="1" x14ac:dyDescent="0.3">
      <c r="A2165">
        <v>22</v>
      </c>
      <c r="B2165" s="1" t="s">
        <v>2726</v>
      </c>
      <c r="C2165">
        <v>2207</v>
      </c>
      <c r="D2165" s="1" t="s">
        <v>19312</v>
      </c>
      <c r="E2165">
        <v>220706</v>
      </c>
      <c r="F2165" s="1" t="s">
        <v>21511</v>
      </c>
      <c r="G2165">
        <v>220706019</v>
      </c>
      <c r="H2165">
        <v>19</v>
      </c>
      <c r="I2165" s="1" t="s">
        <v>21601</v>
      </c>
      <c r="J2165" s="1" t="s">
        <v>21602</v>
      </c>
      <c r="K2165" s="1" t="s">
        <v>21603</v>
      </c>
      <c r="L2165" s="1" t="s">
        <v>21604</v>
      </c>
      <c r="M2165" s="1" t="s">
        <v>21605</v>
      </c>
      <c r="N2165" s="1">
        <f>+Categorias[[#This Row],[Id_producto]]</f>
        <v>220706</v>
      </c>
      <c r="O2165" s="1">
        <f>+Categorias[[#This Row],[Id_categoría]]</f>
        <v>220706019</v>
      </c>
    </row>
    <row r="2166" spans="1:15" hidden="1" x14ac:dyDescent="0.3">
      <c r="A2166">
        <v>22</v>
      </c>
      <c r="B2166" s="1" t="s">
        <v>2726</v>
      </c>
      <c r="C2166">
        <v>2207</v>
      </c>
      <c r="D2166" s="1" t="s">
        <v>19312</v>
      </c>
      <c r="E2166">
        <v>220706</v>
      </c>
      <c r="F2166" s="1" t="s">
        <v>21511</v>
      </c>
      <c r="G2166">
        <v>220706020</v>
      </c>
      <c r="H2166">
        <v>20</v>
      </c>
      <c r="I2166" s="1" t="s">
        <v>21606</v>
      </c>
      <c r="J2166" s="1" t="s">
        <v>21607</v>
      </c>
      <c r="K2166" s="1" t="s">
        <v>21608</v>
      </c>
      <c r="L2166" s="1" t="s">
        <v>21609</v>
      </c>
      <c r="M2166" s="1" t="s">
        <v>21610</v>
      </c>
      <c r="N2166" s="1">
        <f>+Categorias[[#This Row],[Id_producto]]</f>
        <v>220706</v>
      </c>
      <c r="O2166" s="1">
        <f>+Categorias[[#This Row],[Id_categoría]]</f>
        <v>220706020</v>
      </c>
    </row>
    <row r="2167" spans="1:15" hidden="1" x14ac:dyDescent="0.3">
      <c r="A2167">
        <v>22</v>
      </c>
      <c r="B2167" s="1" t="s">
        <v>2726</v>
      </c>
      <c r="C2167">
        <v>2207</v>
      </c>
      <c r="D2167" s="1" t="s">
        <v>19312</v>
      </c>
      <c r="E2167">
        <v>220706</v>
      </c>
      <c r="F2167" s="1" t="s">
        <v>21511</v>
      </c>
      <c r="G2167">
        <v>220706021</v>
      </c>
      <c r="H2167">
        <v>21</v>
      </c>
      <c r="I2167" s="1" t="s">
        <v>21611</v>
      </c>
      <c r="J2167" s="1" t="s">
        <v>21612</v>
      </c>
      <c r="K2167" s="1" t="s">
        <v>21613</v>
      </c>
      <c r="L2167" s="1" t="s">
        <v>21614</v>
      </c>
      <c r="M2167" s="1" t="s">
        <v>21615</v>
      </c>
      <c r="N2167" s="1">
        <f>+Categorias[[#This Row],[Id_producto]]</f>
        <v>220706</v>
      </c>
      <c r="O2167" s="1">
        <f>+Categorias[[#This Row],[Id_categoría]]</f>
        <v>220706021</v>
      </c>
    </row>
    <row r="2168" spans="1:15" hidden="1" x14ac:dyDescent="0.3">
      <c r="A2168">
        <v>22</v>
      </c>
      <c r="B2168" s="1" t="s">
        <v>2726</v>
      </c>
      <c r="C2168">
        <v>2207</v>
      </c>
      <c r="D2168" s="1" t="s">
        <v>19312</v>
      </c>
      <c r="E2168">
        <v>220706</v>
      </c>
      <c r="F2168" s="1" t="s">
        <v>21511</v>
      </c>
      <c r="G2168">
        <v>220706022</v>
      </c>
      <c r="H2168">
        <v>22</v>
      </c>
      <c r="I2168" s="1" t="s">
        <v>21616</v>
      </c>
      <c r="J2168" s="1" t="s">
        <v>21617</v>
      </c>
      <c r="K2168" s="1" t="s">
        <v>21618</v>
      </c>
      <c r="L2168" s="1" t="s">
        <v>21619</v>
      </c>
      <c r="M2168" s="1" t="s">
        <v>21620</v>
      </c>
      <c r="N2168" s="1">
        <f>+Categorias[[#This Row],[Id_producto]]</f>
        <v>220706</v>
      </c>
      <c r="O2168" s="1">
        <f>+Categorias[[#This Row],[Id_categoría]]</f>
        <v>220706022</v>
      </c>
    </row>
    <row r="2169" spans="1:15" hidden="1" x14ac:dyDescent="0.3">
      <c r="A2169">
        <v>22</v>
      </c>
      <c r="B2169" s="1" t="s">
        <v>2726</v>
      </c>
      <c r="C2169">
        <v>2207</v>
      </c>
      <c r="D2169" s="1" t="s">
        <v>19312</v>
      </c>
      <c r="E2169">
        <v>220706</v>
      </c>
      <c r="F2169" s="1" t="s">
        <v>21511</v>
      </c>
      <c r="G2169">
        <v>220706023</v>
      </c>
      <c r="H2169">
        <v>23</v>
      </c>
      <c r="I2169" s="1" t="s">
        <v>21621</v>
      </c>
      <c r="J2169" s="1" t="s">
        <v>21622</v>
      </c>
      <c r="K2169" s="1" t="s">
        <v>21623</v>
      </c>
      <c r="L2169" s="1" t="s">
        <v>21624</v>
      </c>
      <c r="M2169" s="1" t="s">
        <v>21625</v>
      </c>
      <c r="N2169" s="1">
        <f>+Categorias[[#This Row],[Id_producto]]</f>
        <v>220706</v>
      </c>
      <c r="O2169" s="1">
        <f>+Categorias[[#This Row],[Id_categoría]]</f>
        <v>220706023</v>
      </c>
    </row>
    <row r="2170" spans="1:15" hidden="1" x14ac:dyDescent="0.3">
      <c r="A2170">
        <v>22</v>
      </c>
      <c r="B2170" s="1" t="s">
        <v>2726</v>
      </c>
      <c r="C2170">
        <v>2208</v>
      </c>
      <c r="D2170" s="1" t="s">
        <v>21626</v>
      </c>
      <c r="E2170">
        <v>220801</v>
      </c>
      <c r="F2170" s="1" t="s">
        <v>21627</v>
      </c>
      <c r="G2170">
        <v>220801001</v>
      </c>
      <c r="H2170">
        <v>1</v>
      </c>
      <c r="I2170" s="1" t="s">
        <v>21628</v>
      </c>
      <c r="J2170" s="1" t="s">
        <v>21629</v>
      </c>
      <c r="K2170" s="1" t="s">
        <v>21630</v>
      </c>
      <c r="L2170" s="1" t="s">
        <v>21631</v>
      </c>
      <c r="M2170" s="1" t="s">
        <v>21632</v>
      </c>
      <c r="N2170" s="1">
        <f>+Categorias[[#This Row],[Id_producto]]</f>
        <v>220801</v>
      </c>
      <c r="O2170" s="1">
        <f>+Categorias[[#This Row],[Id_categoría]]</f>
        <v>220801001</v>
      </c>
    </row>
    <row r="2171" spans="1:15" hidden="1" x14ac:dyDescent="0.3">
      <c r="A2171">
        <v>22</v>
      </c>
      <c r="B2171" s="1" t="s">
        <v>2726</v>
      </c>
      <c r="C2171">
        <v>2208</v>
      </c>
      <c r="D2171" s="1" t="s">
        <v>21626</v>
      </c>
      <c r="E2171">
        <v>220801</v>
      </c>
      <c r="F2171" s="1" t="s">
        <v>21627</v>
      </c>
      <c r="G2171">
        <v>220801002</v>
      </c>
      <c r="H2171">
        <v>2</v>
      </c>
      <c r="I2171" s="1" t="s">
        <v>21633</v>
      </c>
      <c r="J2171" s="1" t="s">
        <v>21634</v>
      </c>
      <c r="K2171" s="1" t="s">
        <v>21635</v>
      </c>
      <c r="L2171" s="1" t="s">
        <v>21636</v>
      </c>
      <c r="M2171" s="1" t="s">
        <v>21637</v>
      </c>
      <c r="N2171" s="1">
        <f>+Categorias[[#This Row],[Id_producto]]</f>
        <v>220801</v>
      </c>
      <c r="O2171" s="1">
        <f>+Categorias[[#This Row],[Id_categoría]]</f>
        <v>220801002</v>
      </c>
    </row>
    <row r="2172" spans="1:15" hidden="1" x14ac:dyDescent="0.3">
      <c r="A2172">
        <v>22</v>
      </c>
      <c r="B2172" s="1" t="s">
        <v>2726</v>
      </c>
      <c r="C2172">
        <v>2208</v>
      </c>
      <c r="D2172" s="1" t="s">
        <v>21626</v>
      </c>
      <c r="E2172">
        <v>220801</v>
      </c>
      <c r="F2172" s="1" t="s">
        <v>21627</v>
      </c>
      <c r="G2172">
        <v>220801003</v>
      </c>
      <c r="H2172">
        <v>3</v>
      </c>
      <c r="I2172" s="1" t="s">
        <v>21638</v>
      </c>
      <c r="J2172" s="1" t="s">
        <v>21639</v>
      </c>
      <c r="K2172" s="1" t="s">
        <v>21640</v>
      </c>
      <c r="L2172" s="1" t="s">
        <v>21641</v>
      </c>
      <c r="M2172" s="1" t="s">
        <v>21642</v>
      </c>
      <c r="N2172" s="1">
        <f>+Categorias[[#This Row],[Id_producto]]</f>
        <v>220801</v>
      </c>
      <c r="O2172" s="1">
        <f>+Categorias[[#This Row],[Id_categoría]]</f>
        <v>220801003</v>
      </c>
    </row>
    <row r="2173" spans="1:15" hidden="1" x14ac:dyDescent="0.3">
      <c r="A2173">
        <v>22</v>
      </c>
      <c r="B2173" s="1" t="s">
        <v>2726</v>
      </c>
      <c r="C2173">
        <v>2208</v>
      </c>
      <c r="D2173" s="1" t="s">
        <v>21626</v>
      </c>
      <c r="E2173">
        <v>220801</v>
      </c>
      <c r="F2173" s="1" t="s">
        <v>21627</v>
      </c>
      <c r="G2173">
        <v>220801004</v>
      </c>
      <c r="H2173">
        <v>4</v>
      </c>
      <c r="I2173" s="1" t="s">
        <v>21643</v>
      </c>
      <c r="J2173" s="1" t="s">
        <v>21644</v>
      </c>
      <c r="K2173" s="1" t="s">
        <v>21645</v>
      </c>
      <c r="L2173" s="1" t="s">
        <v>21646</v>
      </c>
      <c r="M2173" s="1" t="s">
        <v>21647</v>
      </c>
      <c r="N2173" s="1">
        <f>+Categorias[[#This Row],[Id_producto]]</f>
        <v>220801</v>
      </c>
      <c r="O2173" s="1">
        <f>+Categorias[[#This Row],[Id_categoría]]</f>
        <v>220801004</v>
      </c>
    </row>
    <row r="2174" spans="1:15" hidden="1" x14ac:dyDescent="0.3">
      <c r="A2174">
        <v>22</v>
      </c>
      <c r="B2174" s="1" t="s">
        <v>2726</v>
      </c>
      <c r="C2174">
        <v>2208</v>
      </c>
      <c r="D2174" s="1" t="s">
        <v>21626</v>
      </c>
      <c r="E2174">
        <v>220801</v>
      </c>
      <c r="F2174" s="1" t="s">
        <v>21627</v>
      </c>
      <c r="G2174">
        <v>220801005</v>
      </c>
      <c r="H2174">
        <v>5</v>
      </c>
      <c r="I2174" s="1" t="s">
        <v>21648</v>
      </c>
      <c r="J2174" s="1" t="s">
        <v>21649</v>
      </c>
      <c r="K2174" s="1" t="s">
        <v>21650</v>
      </c>
      <c r="L2174" s="1" t="s">
        <v>21651</v>
      </c>
      <c r="M2174" s="1" t="s">
        <v>21652</v>
      </c>
      <c r="N2174" s="1">
        <f>+Categorias[[#This Row],[Id_producto]]</f>
        <v>220801</v>
      </c>
      <c r="O2174" s="1">
        <f>+Categorias[[#This Row],[Id_categoría]]</f>
        <v>220801005</v>
      </c>
    </row>
    <row r="2175" spans="1:15" hidden="1" x14ac:dyDescent="0.3">
      <c r="A2175">
        <v>22</v>
      </c>
      <c r="B2175" s="1" t="s">
        <v>2726</v>
      </c>
      <c r="C2175">
        <v>2208</v>
      </c>
      <c r="D2175" s="1" t="s">
        <v>21626</v>
      </c>
      <c r="E2175">
        <v>220801</v>
      </c>
      <c r="F2175" s="1" t="s">
        <v>21627</v>
      </c>
      <c r="G2175">
        <v>220801006</v>
      </c>
      <c r="H2175">
        <v>6</v>
      </c>
      <c r="I2175" s="1" t="s">
        <v>21653</v>
      </c>
      <c r="J2175" s="1" t="s">
        <v>21654</v>
      </c>
      <c r="K2175" s="1" t="s">
        <v>21655</v>
      </c>
      <c r="L2175" s="1" t="s">
        <v>21656</v>
      </c>
      <c r="M2175" s="1" t="s">
        <v>21657</v>
      </c>
      <c r="N2175" s="1">
        <f>+Categorias[[#This Row],[Id_producto]]</f>
        <v>220801</v>
      </c>
      <c r="O2175" s="1">
        <f>+Categorias[[#This Row],[Id_categoría]]</f>
        <v>220801006</v>
      </c>
    </row>
    <row r="2176" spans="1:15" hidden="1" x14ac:dyDescent="0.3">
      <c r="A2176">
        <v>22</v>
      </c>
      <c r="B2176" s="1" t="s">
        <v>2726</v>
      </c>
      <c r="C2176">
        <v>2208</v>
      </c>
      <c r="D2176" s="1" t="s">
        <v>21626</v>
      </c>
      <c r="E2176">
        <v>220801</v>
      </c>
      <c r="F2176" s="1" t="s">
        <v>21627</v>
      </c>
      <c r="G2176">
        <v>220801007</v>
      </c>
      <c r="H2176">
        <v>7</v>
      </c>
      <c r="I2176" s="1" t="s">
        <v>21658</v>
      </c>
      <c r="J2176" s="1" t="s">
        <v>21659</v>
      </c>
      <c r="K2176" s="1" t="s">
        <v>21660</v>
      </c>
      <c r="L2176" s="1" t="s">
        <v>21661</v>
      </c>
      <c r="M2176" s="1" t="s">
        <v>21662</v>
      </c>
      <c r="N2176" s="1">
        <f>+Categorias[[#This Row],[Id_producto]]</f>
        <v>220801</v>
      </c>
      <c r="O2176" s="1">
        <f>+Categorias[[#This Row],[Id_categoría]]</f>
        <v>220801007</v>
      </c>
    </row>
    <row r="2177" spans="1:15" hidden="1" x14ac:dyDescent="0.3">
      <c r="A2177">
        <v>22</v>
      </c>
      <c r="B2177" s="1" t="s">
        <v>2726</v>
      </c>
      <c r="C2177">
        <v>2208</v>
      </c>
      <c r="D2177" s="1" t="s">
        <v>21626</v>
      </c>
      <c r="E2177">
        <v>220801</v>
      </c>
      <c r="F2177" s="1" t="s">
        <v>21627</v>
      </c>
      <c r="G2177">
        <v>220801008</v>
      </c>
      <c r="H2177">
        <v>8</v>
      </c>
      <c r="I2177" s="1" t="s">
        <v>21663</v>
      </c>
      <c r="J2177" s="1" t="s">
        <v>21664</v>
      </c>
      <c r="K2177" s="1" t="s">
        <v>21665</v>
      </c>
      <c r="L2177" s="1" t="s">
        <v>21666</v>
      </c>
      <c r="M2177" s="1" t="s">
        <v>21667</v>
      </c>
      <c r="N2177" s="1">
        <f>+Categorias[[#This Row],[Id_producto]]</f>
        <v>220801</v>
      </c>
      <c r="O2177" s="1">
        <f>+Categorias[[#This Row],[Id_categoría]]</f>
        <v>220801008</v>
      </c>
    </row>
    <row r="2178" spans="1:15" hidden="1" x14ac:dyDescent="0.3">
      <c r="A2178">
        <v>22</v>
      </c>
      <c r="B2178" s="1" t="s">
        <v>2726</v>
      </c>
      <c r="C2178">
        <v>2208</v>
      </c>
      <c r="D2178" s="1" t="s">
        <v>21626</v>
      </c>
      <c r="E2178">
        <v>220801</v>
      </c>
      <c r="F2178" s="1" t="s">
        <v>21627</v>
      </c>
      <c r="G2178">
        <v>220801009</v>
      </c>
      <c r="H2178">
        <v>9</v>
      </c>
      <c r="I2178" s="1" t="s">
        <v>21668</v>
      </c>
      <c r="J2178" s="1" t="s">
        <v>21669</v>
      </c>
      <c r="K2178" s="1" t="s">
        <v>21670</v>
      </c>
      <c r="L2178" s="1" t="s">
        <v>21671</v>
      </c>
      <c r="M2178" s="1" t="s">
        <v>21672</v>
      </c>
      <c r="N2178" s="1">
        <f>+Categorias[[#This Row],[Id_producto]]</f>
        <v>220801</v>
      </c>
      <c r="O2178" s="1">
        <f>+Categorias[[#This Row],[Id_categoría]]</f>
        <v>220801009</v>
      </c>
    </row>
    <row r="2179" spans="1:15" hidden="1" x14ac:dyDescent="0.3">
      <c r="A2179">
        <v>22</v>
      </c>
      <c r="B2179" s="1" t="s">
        <v>2726</v>
      </c>
      <c r="C2179">
        <v>2208</v>
      </c>
      <c r="D2179" s="1" t="s">
        <v>21626</v>
      </c>
      <c r="E2179">
        <v>220801</v>
      </c>
      <c r="F2179" s="1" t="s">
        <v>21627</v>
      </c>
      <c r="G2179">
        <v>220801010</v>
      </c>
      <c r="H2179">
        <v>10</v>
      </c>
      <c r="I2179" s="1" t="s">
        <v>21673</v>
      </c>
      <c r="J2179" s="1" t="s">
        <v>21674</v>
      </c>
      <c r="K2179" s="1" t="s">
        <v>21675</v>
      </c>
      <c r="L2179" s="1" t="s">
        <v>21676</v>
      </c>
      <c r="M2179" s="1" t="s">
        <v>21677</v>
      </c>
      <c r="N2179" s="1">
        <f>+Categorias[[#This Row],[Id_producto]]</f>
        <v>220801</v>
      </c>
      <c r="O2179" s="1">
        <f>+Categorias[[#This Row],[Id_categoría]]</f>
        <v>220801010</v>
      </c>
    </row>
    <row r="2180" spans="1:15" hidden="1" x14ac:dyDescent="0.3">
      <c r="A2180">
        <v>22</v>
      </c>
      <c r="B2180" s="1" t="s">
        <v>2726</v>
      </c>
      <c r="C2180">
        <v>2208</v>
      </c>
      <c r="D2180" s="1" t="s">
        <v>21626</v>
      </c>
      <c r="E2180">
        <v>220801</v>
      </c>
      <c r="F2180" s="1" t="s">
        <v>21627</v>
      </c>
      <c r="G2180">
        <v>220801011</v>
      </c>
      <c r="H2180">
        <v>11</v>
      </c>
      <c r="I2180" s="1" t="s">
        <v>21678</v>
      </c>
      <c r="J2180" s="1" t="s">
        <v>21679</v>
      </c>
      <c r="K2180" s="1" t="s">
        <v>21680</v>
      </c>
      <c r="L2180" s="1" t="s">
        <v>21681</v>
      </c>
      <c r="M2180" s="1" t="s">
        <v>21682</v>
      </c>
      <c r="N2180" s="1">
        <f>+Categorias[[#This Row],[Id_producto]]</f>
        <v>220801</v>
      </c>
      <c r="O2180" s="1">
        <f>+Categorias[[#This Row],[Id_categoría]]</f>
        <v>220801011</v>
      </c>
    </row>
    <row r="2181" spans="1:15" hidden="1" x14ac:dyDescent="0.3">
      <c r="A2181">
        <v>22</v>
      </c>
      <c r="B2181" s="1" t="s">
        <v>2726</v>
      </c>
      <c r="C2181">
        <v>2208</v>
      </c>
      <c r="D2181" s="1" t="s">
        <v>21626</v>
      </c>
      <c r="E2181">
        <v>220802</v>
      </c>
      <c r="F2181" s="1" t="s">
        <v>21683</v>
      </c>
      <c r="G2181">
        <v>220802001</v>
      </c>
      <c r="H2181">
        <v>1</v>
      </c>
      <c r="I2181" s="1" t="s">
        <v>21684</v>
      </c>
      <c r="J2181" s="1" t="s">
        <v>21685</v>
      </c>
      <c r="K2181" s="1" t="s">
        <v>21686</v>
      </c>
      <c r="L2181" s="1" t="s">
        <v>21687</v>
      </c>
      <c r="M2181" s="1" t="s">
        <v>21688</v>
      </c>
      <c r="N2181" s="1">
        <f>+Categorias[[#This Row],[Id_producto]]</f>
        <v>220802</v>
      </c>
      <c r="O2181" s="1">
        <f>+Categorias[[#This Row],[Id_categoría]]</f>
        <v>220802001</v>
      </c>
    </row>
    <row r="2182" spans="1:15" hidden="1" x14ac:dyDescent="0.3">
      <c r="A2182">
        <v>22</v>
      </c>
      <c r="B2182" s="1" t="s">
        <v>2726</v>
      </c>
      <c r="C2182">
        <v>2208</v>
      </c>
      <c r="D2182" s="1" t="s">
        <v>21626</v>
      </c>
      <c r="E2182">
        <v>220802</v>
      </c>
      <c r="F2182" s="1" t="s">
        <v>21683</v>
      </c>
      <c r="G2182">
        <v>220802002</v>
      </c>
      <c r="H2182">
        <v>2</v>
      </c>
      <c r="I2182" s="1" t="s">
        <v>21689</v>
      </c>
      <c r="J2182" s="1" t="s">
        <v>21690</v>
      </c>
      <c r="K2182" s="1" t="s">
        <v>21691</v>
      </c>
      <c r="L2182" s="1" t="s">
        <v>21692</v>
      </c>
      <c r="M2182" s="1" t="s">
        <v>21693</v>
      </c>
      <c r="N2182" s="1">
        <f>+Categorias[[#This Row],[Id_producto]]</f>
        <v>220802</v>
      </c>
      <c r="O2182" s="1">
        <f>+Categorias[[#This Row],[Id_categoría]]</f>
        <v>220802002</v>
      </c>
    </row>
    <row r="2183" spans="1:15" hidden="1" x14ac:dyDescent="0.3">
      <c r="A2183">
        <v>22</v>
      </c>
      <c r="B2183" s="1" t="s">
        <v>2726</v>
      </c>
      <c r="C2183">
        <v>2208</v>
      </c>
      <c r="D2183" s="1" t="s">
        <v>21626</v>
      </c>
      <c r="E2183">
        <v>220802</v>
      </c>
      <c r="F2183" s="1" t="s">
        <v>21683</v>
      </c>
      <c r="G2183">
        <v>220802003</v>
      </c>
      <c r="H2183">
        <v>3</v>
      </c>
      <c r="I2183" s="1" t="s">
        <v>21694</v>
      </c>
      <c r="J2183" s="1" t="s">
        <v>21695</v>
      </c>
      <c r="K2183" s="1" t="s">
        <v>21696</v>
      </c>
      <c r="L2183" s="1" t="s">
        <v>21697</v>
      </c>
      <c r="M2183" s="1" t="s">
        <v>21698</v>
      </c>
      <c r="N2183" s="1">
        <f>+Categorias[[#This Row],[Id_producto]]</f>
        <v>220802</v>
      </c>
      <c r="O2183" s="1">
        <f>+Categorias[[#This Row],[Id_categoría]]</f>
        <v>220802003</v>
      </c>
    </row>
    <row r="2184" spans="1:15" hidden="1" x14ac:dyDescent="0.3">
      <c r="A2184">
        <v>22</v>
      </c>
      <c r="B2184" s="1" t="s">
        <v>2726</v>
      </c>
      <c r="C2184">
        <v>2208</v>
      </c>
      <c r="D2184" s="1" t="s">
        <v>21626</v>
      </c>
      <c r="E2184">
        <v>220802</v>
      </c>
      <c r="F2184" s="1" t="s">
        <v>21683</v>
      </c>
      <c r="G2184">
        <v>220802004</v>
      </c>
      <c r="H2184">
        <v>4</v>
      </c>
      <c r="I2184" s="1" t="s">
        <v>21699</v>
      </c>
      <c r="J2184" s="1" t="s">
        <v>21700</v>
      </c>
      <c r="K2184" s="1" t="s">
        <v>21701</v>
      </c>
      <c r="L2184" s="1" t="s">
        <v>21702</v>
      </c>
      <c r="M2184" s="1" t="s">
        <v>21703</v>
      </c>
      <c r="N2184" s="1">
        <f>+Categorias[[#This Row],[Id_producto]]</f>
        <v>220802</v>
      </c>
      <c r="O2184" s="1">
        <f>+Categorias[[#This Row],[Id_categoría]]</f>
        <v>220802004</v>
      </c>
    </row>
    <row r="2185" spans="1:15" hidden="1" x14ac:dyDescent="0.3">
      <c r="A2185">
        <v>22</v>
      </c>
      <c r="B2185" s="1" t="s">
        <v>2726</v>
      </c>
      <c r="C2185">
        <v>2208</v>
      </c>
      <c r="D2185" s="1" t="s">
        <v>21626</v>
      </c>
      <c r="E2185">
        <v>220802</v>
      </c>
      <c r="F2185" s="1" t="s">
        <v>21683</v>
      </c>
      <c r="G2185">
        <v>220802005</v>
      </c>
      <c r="H2185">
        <v>5</v>
      </c>
      <c r="I2185" s="1" t="s">
        <v>21704</v>
      </c>
      <c r="J2185" s="1" t="s">
        <v>21705</v>
      </c>
      <c r="K2185" s="1" t="s">
        <v>21706</v>
      </c>
      <c r="L2185" s="1" t="s">
        <v>21707</v>
      </c>
      <c r="M2185" s="1" t="s">
        <v>21708</v>
      </c>
      <c r="N2185" s="1">
        <f>+Categorias[[#This Row],[Id_producto]]</f>
        <v>220802</v>
      </c>
      <c r="O2185" s="1">
        <f>+Categorias[[#This Row],[Id_categoría]]</f>
        <v>220802005</v>
      </c>
    </row>
    <row r="2186" spans="1:15" hidden="1" x14ac:dyDescent="0.3">
      <c r="A2186">
        <v>22</v>
      </c>
      <c r="B2186" s="1" t="s">
        <v>2726</v>
      </c>
      <c r="C2186">
        <v>2208</v>
      </c>
      <c r="D2186" s="1" t="s">
        <v>21626</v>
      </c>
      <c r="E2186">
        <v>220802</v>
      </c>
      <c r="F2186" s="1" t="s">
        <v>21683</v>
      </c>
      <c r="G2186">
        <v>220802006</v>
      </c>
      <c r="H2186">
        <v>6</v>
      </c>
      <c r="I2186" s="1" t="s">
        <v>21709</v>
      </c>
      <c r="J2186" s="1" t="s">
        <v>21710</v>
      </c>
      <c r="K2186" s="1" t="s">
        <v>21711</v>
      </c>
      <c r="L2186" s="1" t="s">
        <v>21712</v>
      </c>
      <c r="M2186" s="1" t="s">
        <v>21713</v>
      </c>
      <c r="N2186" s="1">
        <f>+Categorias[[#This Row],[Id_producto]]</f>
        <v>220802</v>
      </c>
      <c r="O2186" s="1">
        <f>+Categorias[[#This Row],[Id_categoría]]</f>
        <v>220802006</v>
      </c>
    </row>
    <row r="2187" spans="1:15" hidden="1" x14ac:dyDescent="0.3">
      <c r="A2187">
        <v>22</v>
      </c>
      <c r="B2187" s="1" t="s">
        <v>2726</v>
      </c>
      <c r="C2187">
        <v>2208</v>
      </c>
      <c r="D2187" s="1" t="s">
        <v>21626</v>
      </c>
      <c r="E2187">
        <v>220802</v>
      </c>
      <c r="F2187" s="1" t="s">
        <v>21683</v>
      </c>
      <c r="G2187">
        <v>220802007</v>
      </c>
      <c r="H2187">
        <v>7</v>
      </c>
      <c r="I2187" s="1" t="s">
        <v>21714</v>
      </c>
      <c r="J2187" s="1" t="s">
        <v>21715</v>
      </c>
      <c r="K2187" s="1" t="s">
        <v>21716</v>
      </c>
      <c r="L2187" s="1" t="s">
        <v>21717</v>
      </c>
      <c r="M2187" s="1" t="s">
        <v>21718</v>
      </c>
      <c r="N2187" s="1">
        <f>+Categorias[[#This Row],[Id_producto]]</f>
        <v>220802</v>
      </c>
      <c r="O2187" s="1">
        <f>+Categorias[[#This Row],[Id_categoría]]</f>
        <v>220802007</v>
      </c>
    </row>
    <row r="2188" spans="1:15" hidden="1" x14ac:dyDescent="0.3">
      <c r="A2188">
        <v>22</v>
      </c>
      <c r="B2188" s="1" t="s">
        <v>2726</v>
      </c>
      <c r="C2188">
        <v>2208</v>
      </c>
      <c r="D2188" s="1" t="s">
        <v>21626</v>
      </c>
      <c r="E2188">
        <v>220802</v>
      </c>
      <c r="F2188" s="1" t="s">
        <v>21683</v>
      </c>
      <c r="G2188">
        <v>220802008</v>
      </c>
      <c r="H2188">
        <v>8</v>
      </c>
      <c r="I2188" s="1" t="s">
        <v>21719</v>
      </c>
      <c r="J2188" s="1" t="s">
        <v>21720</v>
      </c>
      <c r="K2188" s="1" t="s">
        <v>21721</v>
      </c>
      <c r="L2188" s="1" t="s">
        <v>21722</v>
      </c>
      <c r="M2188" s="1" t="s">
        <v>21723</v>
      </c>
      <c r="N2188" s="1">
        <f>+Categorias[[#This Row],[Id_producto]]</f>
        <v>220802</v>
      </c>
      <c r="O2188" s="1">
        <f>+Categorias[[#This Row],[Id_categoría]]</f>
        <v>220802008</v>
      </c>
    </row>
    <row r="2189" spans="1:15" hidden="1" x14ac:dyDescent="0.3">
      <c r="A2189">
        <v>22</v>
      </c>
      <c r="B2189" s="1" t="s">
        <v>2726</v>
      </c>
      <c r="C2189">
        <v>2208</v>
      </c>
      <c r="D2189" s="1" t="s">
        <v>21626</v>
      </c>
      <c r="E2189">
        <v>220802</v>
      </c>
      <c r="F2189" s="1" t="s">
        <v>21683</v>
      </c>
      <c r="G2189">
        <v>220802009</v>
      </c>
      <c r="H2189">
        <v>9</v>
      </c>
      <c r="I2189" s="1" t="s">
        <v>21724</v>
      </c>
      <c r="J2189" s="1" t="s">
        <v>21725</v>
      </c>
      <c r="K2189" s="1" t="s">
        <v>21726</v>
      </c>
      <c r="L2189" s="1" t="s">
        <v>21727</v>
      </c>
      <c r="M2189" s="1" t="s">
        <v>21728</v>
      </c>
      <c r="N2189" s="1">
        <f>+Categorias[[#This Row],[Id_producto]]</f>
        <v>220802</v>
      </c>
      <c r="O2189" s="1">
        <f>+Categorias[[#This Row],[Id_categoría]]</f>
        <v>220802009</v>
      </c>
    </row>
    <row r="2190" spans="1:15" hidden="1" x14ac:dyDescent="0.3">
      <c r="A2190">
        <v>22</v>
      </c>
      <c r="B2190" s="1" t="s">
        <v>2726</v>
      </c>
      <c r="C2190">
        <v>2208</v>
      </c>
      <c r="D2190" s="1" t="s">
        <v>21626</v>
      </c>
      <c r="E2190">
        <v>220802</v>
      </c>
      <c r="F2190" s="1" t="s">
        <v>21683</v>
      </c>
      <c r="G2190">
        <v>220802010</v>
      </c>
      <c r="H2190">
        <v>10</v>
      </c>
      <c r="I2190" s="1" t="s">
        <v>21729</v>
      </c>
      <c r="J2190" s="1" t="s">
        <v>21730</v>
      </c>
      <c r="K2190" s="1" t="s">
        <v>21731</v>
      </c>
      <c r="L2190" s="1" t="s">
        <v>21732</v>
      </c>
      <c r="M2190" s="1" t="s">
        <v>21733</v>
      </c>
      <c r="N2190" s="1">
        <f>+Categorias[[#This Row],[Id_producto]]</f>
        <v>220802</v>
      </c>
      <c r="O2190" s="1">
        <f>+Categorias[[#This Row],[Id_categoría]]</f>
        <v>220802010</v>
      </c>
    </row>
    <row r="2191" spans="1:15" hidden="1" x14ac:dyDescent="0.3">
      <c r="A2191">
        <v>22</v>
      </c>
      <c r="B2191" s="1" t="s">
        <v>2726</v>
      </c>
      <c r="C2191">
        <v>2208</v>
      </c>
      <c r="D2191" s="1" t="s">
        <v>21626</v>
      </c>
      <c r="E2191">
        <v>220802</v>
      </c>
      <c r="F2191" s="1" t="s">
        <v>21683</v>
      </c>
      <c r="G2191">
        <v>220802011</v>
      </c>
      <c r="H2191">
        <v>11</v>
      </c>
      <c r="I2191" s="1" t="s">
        <v>18967</v>
      </c>
      <c r="J2191" s="1" t="s">
        <v>21734</v>
      </c>
      <c r="K2191" s="1" t="s">
        <v>21735</v>
      </c>
      <c r="L2191" s="1" t="s">
        <v>21736</v>
      </c>
      <c r="M2191" s="1" t="s">
        <v>21737</v>
      </c>
      <c r="N2191" s="1">
        <f>+Categorias[[#This Row],[Id_producto]]</f>
        <v>220802</v>
      </c>
      <c r="O2191" s="1">
        <f>+Categorias[[#This Row],[Id_categoría]]</f>
        <v>220802011</v>
      </c>
    </row>
    <row r="2192" spans="1:15" hidden="1" x14ac:dyDescent="0.3">
      <c r="A2192">
        <v>22</v>
      </c>
      <c r="B2192" s="1" t="s">
        <v>2726</v>
      </c>
      <c r="C2192">
        <v>2208</v>
      </c>
      <c r="D2192" s="1" t="s">
        <v>21626</v>
      </c>
      <c r="E2192">
        <v>220802</v>
      </c>
      <c r="F2192" s="1" t="s">
        <v>21683</v>
      </c>
      <c r="G2192">
        <v>220802012</v>
      </c>
      <c r="H2192">
        <v>12</v>
      </c>
      <c r="I2192" s="1" t="s">
        <v>21738</v>
      </c>
      <c r="J2192" s="1" t="s">
        <v>21739</v>
      </c>
      <c r="K2192" s="1" t="s">
        <v>21740</v>
      </c>
      <c r="L2192" s="1" t="s">
        <v>21741</v>
      </c>
      <c r="M2192" s="1" t="s">
        <v>21742</v>
      </c>
      <c r="N2192" s="1">
        <f>+Categorias[[#This Row],[Id_producto]]</f>
        <v>220802</v>
      </c>
      <c r="O2192" s="1">
        <f>+Categorias[[#This Row],[Id_categoría]]</f>
        <v>220802012</v>
      </c>
    </row>
    <row r="2193" spans="1:15" hidden="1" x14ac:dyDescent="0.3">
      <c r="A2193">
        <v>22</v>
      </c>
      <c r="B2193" s="1" t="s">
        <v>2726</v>
      </c>
      <c r="C2193">
        <v>2208</v>
      </c>
      <c r="D2193" s="1" t="s">
        <v>21626</v>
      </c>
      <c r="E2193">
        <v>220802</v>
      </c>
      <c r="F2193" s="1" t="s">
        <v>21683</v>
      </c>
      <c r="G2193">
        <v>220802013</v>
      </c>
      <c r="H2193">
        <v>13</v>
      </c>
      <c r="I2193" s="1" t="s">
        <v>21743</v>
      </c>
      <c r="J2193" s="1" t="s">
        <v>21744</v>
      </c>
      <c r="K2193" s="1" t="s">
        <v>21745</v>
      </c>
      <c r="L2193" s="1" t="s">
        <v>21746</v>
      </c>
      <c r="M2193" s="1" t="s">
        <v>21747</v>
      </c>
      <c r="N2193" s="1">
        <f>+Categorias[[#This Row],[Id_producto]]</f>
        <v>220802</v>
      </c>
      <c r="O2193" s="1">
        <f>+Categorias[[#This Row],[Id_categoría]]</f>
        <v>220802013</v>
      </c>
    </row>
    <row r="2194" spans="1:15" hidden="1" x14ac:dyDescent="0.3">
      <c r="A2194">
        <v>22</v>
      </c>
      <c r="B2194" s="1" t="s">
        <v>2726</v>
      </c>
      <c r="C2194">
        <v>2208</v>
      </c>
      <c r="D2194" s="1" t="s">
        <v>21626</v>
      </c>
      <c r="E2194">
        <v>220802</v>
      </c>
      <c r="F2194" s="1" t="s">
        <v>21683</v>
      </c>
      <c r="G2194">
        <v>220802014</v>
      </c>
      <c r="H2194">
        <v>14</v>
      </c>
      <c r="I2194" s="1" t="s">
        <v>21748</v>
      </c>
      <c r="J2194" s="1" t="s">
        <v>21749</v>
      </c>
      <c r="K2194" s="1" t="s">
        <v>21750</v>
      </c>
      <c r="L2194" s="1" t="s">
        <v>21751</v>
      </c>
      <c r="M2194" s="1" t="s">
        <v>21752</v>
      </c>
      <c r="N2194" s="1">
        <f>+Categorias[[#This Row],[Id_producto]]</f>
        <v>220802</v>
      </c>
      <c r="O2194" s="1">
        <f>+Categorias[[#This Row],[Id_categoría]]</f>
        <v>220802014</v>
      </c>
    </row>
    <row r="2195" spans="1:15" hidden="1" x14ac:dyDescent="0.3">
      <c r="A2195">
        <v>22</v>
      </c>
      <c r="B2195" s="1" t="s">
        <v>2726</v>
      </c>
      <c r="C2195">
        <v>2208</v>
      </c>
      <c r="D2195" s="1" t="s">
        <v>21626</v>
      </c>
      <c r="E2195">
        <v>220802</v>
      </c>
      <c r="F2195" s="1" t="s">
        <v>21683</v>
      </c>
      <c r="G2195">
        <v>220802015</v>
      </c>
      <c r="H2195">
        <v>15</v>
      </c>
      <c r="I2195" s="1" t="s">
        <v>21753</v>
      </c>
      <c r="J2195" s="1" t="s">
        <v>21754</v>
      </c>
      <c r="K2195" s="1" t="s">
        <v>21755</v>
      </c>
      <c r="L2195" s="1" t="s">
        <v>21756</v>
      </c>
      <c r="M2195" s="1" t="s">
        <v>21757</v>
      </c>
      <c r="N2195" s="1">
        <f>+Categorias[[#This Row],[Id_producto]]</f>
        <v>220802</v>
      </c>
      <c r="O2195" s="1">
        <f>+Categorias[[#This Row],[Id_categoría]]</f>
        <v>220802015</v>
      </c>
    </row>
    <row r="2196" spans="1:15" hidden="1" x14ac:dyDescent="0.3">
      <c r="A2196">
        <v>22</v>
      </c>
      <c r="B2196" s="1" t="s">
        <v>2726</v>
      </c>
      <c r="C2196">
        <v>2208</v>
      </c>
      <c r="D2196" s="1" t="s">
        <v>21626</v>
      </c>
      <c r="E2196">
        <v>220802</v>
      </c>
      <c r="F2196" s="1" t="s">
        <v>21683</v>
      </c>
      <c r="G2196">
        <v>220802016</v>
      </c>
      <c r="H2196">
        <v>16</v>
      </c>
      <c r="I2196" s="1" t="s">
        <v>21758</v>
      </c>
      <c r="J2196" s="1" t="s">
        <v>21759</v>
      </c>
      <c r="K2196" s="1" t="s">
        <v>21760</v>
      </c>
      <c r="L2196" s="1" t="s">
        <v>21761</v>
      </c>
      <c r="M2196" s="1" t="s">
        <v>21762</v>
      </c>
      <c r="N2196" s="1">
        <f>+Categorias[[#This Row],[Id_producto]]</f>
        <v>220802</v>
      </c>
      <c r="O2196" s="1">
        <f>+Categorias[[#This Row],[Id_categoría]]</f>
        <v>220802016</v>
      </c>
    </row>
    <row r="2197" spans="1:15" hidden="1" x14ac:dyDescent="0.3">
      <c r="A2197">
        <v>22</v>
      </c>
      <c r="B2197" s="1" t="s">
        <v>2726</v>
      </c>
      <c r="C2197">
        <v>2208</v>
      </c>
      <c r="D2197" s="1" t="s">
        <v>21626</v>
      </c>
      <c r="E2197">
        <v>220802</v>
      </c>
      <c r="F2197" s="1" t="s">
        <v>21683</v>
      </c>
      <c r="G2197">
        <v>220802017</v>
      </c>
      <c r="H2197">
        <v>17</v>
      </c>
      <c r="I2197" s="1" t="s">
        <v>21763</v>
      </c>
      <c r="J2197" s="1" t="s">
        <v>21764</v>
      </c>
      <c r="K2197" s="1" t="s">
        <v>21765</v>
      </c>
      <c r="L2197" s="1" t="s">
        <v>21766</v>
      </c>
      <c r="M2197" s="1" t="s">
        <v>21767</v>
      </c>
      <c r="N2197" s="1">
        <f>+Categorias[[#This Row],[Id_producto]]</f>
        <v>220802</v>
      </c>
      <c r="O2197" s="1">
        <f>+Categorias[[#This Row],[Id_categoría]]</f>
        <v>220802017</v>
      </c>
    </row>
    <row r="2198" spans="1:15" hidden="1" x14ac:dyDescent="0.3">
      <c r="A2198">
        <v>22</v>
      </c>
      <c r="B2198" s="1" t="s">
        <v>2726</v>
      </c>
      <c r="C2198">
        <v>2208</v>
      </c>
      <c r="D2198" s="1" t="s">
        <v>21626</v>
      </c>
      <c r="E2198">
        <v>220802</v>
      </c>
      <c r="F2198" s="1" t="s">
        <v>21683</v>
      </c>
      <c r="G2198">
        <v>220802018</v>
      </c>
      <c r="H2198">
        <v>18</v>
      </c>
      <c r="I2198" s="1" t="s">
        <v>21768</v>
      </c>
      <c r="J2198" s="1" t="s">
        <v>21769</v>
      </c>
      <c r="K2198" s="1" t="s">
        <v>21770</v>
      </c>
      <c r="L2198" s="1" t="s">
        <v>21771</v>
      </c>
      <c r="M2198" s="1" t="s">
        <v>21772</v>
      </c>
      <c r="N2198" s="1">
        <f>+Categorias[[#This Row],[Id_producto]]</f>
        <v>220802</v>
      </c>
      <c r="O2198" s="1">
        <f>+Categorias[[#This Row],[Id_categoría]]</f>
        <v>220802018</v>
      </c>
    </row>
    <row r="2199" spans="1:15" hidden="1" x14ac:dyDescent="0.3">
      <c r="A2199">
        <v>22</v>
      </c>
      <c r="B2199" s="1" t="s">
        <v>2726</v>
      </c>
      <c r="C2199">
        <v>2208</v>
      </c>
      <c r="D2199" s="1" t="s">
        <v>21626</v>
      </c>
      <c r="E2199">
        <v>220802</v>
      </c>
      <c r="F2199" s="1" t="s">
        <v>21683</v>
      </c>
      <c r="G2199">
        <v>220802019</v>
      </c>
      <c r="H2199">
        <v>19</v>
      </c>
      <c r="I2199" s="1" t="s">
        <v>21773</v>
      </c>
      <c r="J2199" s="1" t="s">
        <v>21774</v>
      </c>
      <c r="K2199" s="1" t="s">
        <v>21775</v>
      </c>
      <c r="L2199" s="1" t="s">
        <v>21776</v>
      </c>
      <c r="M2199" s="1" t="s">
        <v>21777</v>
      </c>
      <c r="N2199" s="1">
        <f>+Categorias[[#This Row],[Id_producto]]</f>
        <v>220802</v>
      </c>
      <c r="O2199" s="1">
        <f>+Categorias[[#This Row],[Id_categoría]]</f>
        <v>220802019</v>
      </c>
    </row>
    <row r="2200" spans="1:15" hidden="1" x14ac:dyDescent="0.3">
      <c r="A2200">
        <v>22</v>
      </c>
      <c r="B2200" s="1" t="s">
        <v>2726</v>
      </c>
      <c r="C2200">
        <v>2208</v>
      </c>
      <c r="D2200" s="1" t="s">
        <v>21626</v>
      </c>
      <c r="E2200">
        <v>220802</v>
      </c>
      <c r="F2200" s="1" t="s">
        <v>21683</v>
      </c>
      <c r="G2200">
        <v>220802020</v>
      </c>
      <c r="H2200">
        <v>20</v>
      </c>
      <c r="I2200" s="1" t="s">
        <v>21778</v>
      </c>
      <c r="J2200" s="1" t="s">
        <v>21779</v>
      </c>
      <c r="K2200" s="1" t="s">
        <v>21780</v>
      </c>
      <c r="L2200" s="1" t="s">
        <v>21781</v>
      </c>
      <c r="M2200" s="1" t="s">
        <v>21782</v>
      </c>
      <c r="N2200" s="1">
        <f>+Categorias[[#This Row],[Id_producto]]</f>
        <v>220802</v>
      </c>
      <c r="O2200" s="1">
        <f>+Categorias[[#This Row],[Id_categoría]]</f>
        <v>220802020</v>
      </c>
    </row>
    <row r="2201" spans="1:15" hidden="1" x14ac:dyDescent="0.3">
      <c r="A2201">
        <v>22</v>
      </c>
      <c r="B2201" s="1" t="s">
        <v>2726</v>
      </c>
      <c r="C2201">
        <v>2208</v>
      </c>
      <c r="D2201" s="1" t="s">
        <v>21626</v>
      </c>
      <c r="E2201">
        <v>220802</v>
      </c>
      <c r="F2201" s="1" t="s">
        <v>21683</v>
      </c>
      <c r="G2201">
        <v>220802021</v>
      </c>
      <c r="H2201">
        <v>21</v>
      </c>
      <c r="I2201" s="1" t="s">
        <v>21783</v>
      </c>
      <c r="J2201" s="1" t="s">
        <v>21784</v>
      </c>
      <c r="K2201" s="1" t="s">
        <v>21785</v>
      </c>
      <c r="L2201" s="1" t="s">
        <v>21786</v>
      </c>
      <c r="M2201" s="1" t="s">
        <v>21787</v>
      </c>
      <c r="N2201" s="1">
        <f>+Categorias[[#This Row],[Id_producto]]</f>
        <v>220802</v>
      </c>
      <c r="O2201" s="1">
        <f>+Categorias[[#This Row],[Id_categoría]]</f>
        <v>220802021</v>
      </c>
    </row>
    <row r="2202" spans="1:15" hidden="1" x14ac:dyDescent="0.3">
      <c r="A2202">
        <v>22</v>
      </c>
      <c r="B2202" s="1" t="s">
        <v>2726</v>
      </c>
      <c r="C2202">
        <v>2208</v>
      </c>
      <c r="D2202" s="1" t="s">
        <v>21626</v>
      </c>
      <c r="E2202">
        <v>220802</v>
      </c>
      <c r="F2202" s="1" t="s">
        <v>21683</v>
      </c>
      <c r="G2202">
        <v>220802022</v>
      </c>
      <c r="H2202">
        <v>22</v>
      </c>
      <c r="I2202" s="1" t="s">
        <v>21788</v>
      </c>
      <c r="J2202" s="1" t="s">
        <v>21789</v>
      </c>
      <c r="K2202" s="1" t="s">
        <v>21790</v>
      </c>
      <c r="L2202" s="1" t="s">
        <v>21791</v>
      </c>
      <c r="M2202" s="1" t="s">
        <v>21792</v>
      </c>
      <c r="N2202" s="1">
        <f>+Categorias[[#This Row],[Id_producto]]</f>
        <v>220802</v>
      </c>
      <c r="O2202" s="1">
        <f>+Categorias[[#This Row],[Id_categoría]]</f>
        <v>220802022</v>
      </c>
    </row>
    <row r="2203" spans="1:15" hidden="1" x14ac:dyDescent="0.3">
      <c r="A2203">
        <v>22</v>
      </c>
      <c r="B2203" s="1" t="s">
        <v>2726</v>
      </c>
      <c r="C2203">
        <v>2208</v>
      </c>
      <c r="D2203" s="1" t="s">
        <v>21626</v>
      </c>
      <c r="E2203">
        <v>220802</v>
      </c>
      <c r="F2203" s="1" t="s">
        <v>21683</v>
      </c>
      <c r="G2203">
        <v>220802023</v>
      </c>
      <c r="H2203">
        <v>23</v>
      </c>
      <c r="I2203" s="1" t="s">
        <v>21793</v>
      </c>
      <c r="J2203" s="1" t="s">
        <v>21794</v>
      </c>
      <c r="K2203" s="1" t="s">
        <v>21795</v>
      </c>
      <c r="L2203" s="1" t="s">
        <v>21796</v>
      </c>
      <c r="M2203" s="1" t="s">
        <v>21797</v>
      </c>
      <c r="N2203" s="1">
        <f>+Categorias[[#This Row],[Id_producto]]</f>
        <v>220802</v>
      </c>
      <c r="O2203" s="1">
        <f>+Categorias[[#This Row],[Id_categoría]]</f>
        <v>220802023</v>
      </c>
    </row>
    <row r="2204" spans="1:15" hidden="1" x14ac:dyDescent="0.3">
      <c r="A2204">
        <v>22</v>
      </c>
      <c r="B2204" s="1" t="s">
        <v>2726</v>
      </c>
      <c r="C2204">
        <v>2208</v>
      </c>
      <c r="D2204" s="1" t="s">
        <v>21626</v>
      </c>
      <c r="E2204">
        <v>220802</v>
      </c>
      <c r="F2204" s="1" t="s">
        <v>21683</v>
      </c>
      <c r="G2204">
        <v>220802024</v>
      </c>
      <c r="H2204">
        <v>24</v>
      </c>
      <c r="I2204" s="1" t="s">
        <v>21798</v>
      </c>
      <c r="J2204" s="1" t="s">
        <v>21799</v>
      </c>
      <c r="K2204" s="1" t="s">
        <v>21800</v>
      </c>
      <c r="L2204" s="1" t="s">
        <v>21801</v>
      </c>
      <c r="M2204" s="1" t="s">
        <v>21802</v>
      </c>
      <c r="N2204" s="1">
        <f>+Categorias[[#This Row],[Id_producto]]</f>
        <v>220802</v>
      </c>
      <c r="O2204" s="1">
        <f>+Categorias[[#This Row],[Id_categoría]]</f>
        <v>220802024</v>
      </c>
    </row>
    <row r="2205" spans="1:15" hidden="1" x14ac:dyDescent="0.3">
      <c r="A2205">
        <v>22</v>
      </c>
      <c r="B2205" s="1" t="s">
        <v>2726</v>
      </c>
      <c r="C2205">
        <v>2208</v>
      </c>
      <c r="D2205" s="1" t="s">
        <v>21626</v>
      </c>
      <c r="E2205">
        <v>220802</v>
      </c>
      <c r="F2205" s="1" t="s">
        <v>21683</v>
      </c>
      <c r="G2205">
        <v>220802025</v>
      </c>
      <c r="H2205">
        <v>25</v>
      </c>
      <c r="I2205" s="1" t="s">
        <v>14929</v>
      </c>
      <c r="J2205" s="1" t="s">
        <v>21803</v>
      </c>
      <c r="K2205" s="1" t="s">
        <v>21804</v>
      </c>
      <c r="L2205" s="1" t="s">
        <v>21805</v>
      </c>
      <c r="M2205" s="1" t="s">
        <v>21806</v>
      </c>
      <c r="N2205" s="1">
        <f>+Categorias[[#This Row],[Id_producto]]</f>
        <v>220802</v>
      </c>
      <c r="O2205" s="1">
        <f>+Categorias[[#This Row],[Id_categoría]]</f>
        <v>220802025</v>
      </c>
    </row>
    <row r="2206" spans="1:15" hidden="1" x14ac:dyDescent="0.3">
      <c r="A2206">
        <v>22</v>
      </c>
      <c r="B2206" s="1" t="s">
        <v>2726</v>
      </c>
      <c r="C2206">
        <v>2208</v>
      </c>
      <c r="D2206" s="1" t="s">
        <v>21626</v>
      </c>
      <c r="E2206">
        <v>220802</v>
      </c>
      <c r="F2206" s="1" t="s">
        <v>21683</v>
      </c>
      <c r="G2206">
        <v>220802026</v>
      </c>
      <c r="H2206">
        <v>26</v>
      </c>
      <c r="I2206" s="1" t="s">
        <v>21807</v>
      </c>
      <c r="J2206" s="1" t="s">
        <v>21808</v>
      </c>
      <c r="K2206" s="1" t="s">
        <v>21809</v>
      </c>
      <c r="L2206" s="1" t="s">
        <v>21810</v>
      </c>
      <c r="M2206" s="1" t="s">
        <v>21811</v>
      </c>
      <c r="N2206" s="1">
        <f>+Categorias[[#This Row],[Id_producto]]</f>
        <v>220802</v>
      </c>
      <c r="O2206" s="1">
        <f>+Categorias[[#This Row],[Id_categoría]]</f>
        <v>220802026</v>
      </c>
    </row>
    <row r="2207" spans="1:15" hidden="1" x14ac:dyDescent="0.3">
      <c r="A2207">
        <v>22</v>
      </c>
      <c r="B2207" s="1" t="s">
        <v>2726</v>
      </c>
      <c r="C2207">
        <v>2208</v>
      </c>
      <c r="D2207" s="1" t="s">
        <v>21626</v>
      </c>
      <c r="E2207">
        <v>220802</v>
      </c>
      <c r="F2207" s="1" t="s">
        <v>21683</v>
      </c>
      <c r="G2207">
        <v>220802027</v>
      </c>
      <c r="H2207">
        <v>27</v>
      </c>
      <c r="I2207" s="1" t="s">
        <v>21812</v>
      </c>
      <c r="J2207" s="1" t="s">
        <v>21813</v>
      </c>
      <c r="K2207" s="1" t="s">
        <v>21814</v>
      </c>
      <c r="L2207" s="1" t="s">
        <v>21815</v>
      </c>
      <c r="M2207" s="1" t="s">
        <v>21816</v>
      </c>
      <c r="N2207" s="1">
        <f>+Categorias[[#This Row],[Id_producto]]</f>
        <v>220802</v>
      </c>
      <c r="O2207" s="1">
        <f>+Categorias[[#This Row],[Id_categoría]]</f>
        <v>220802027</v>
      </c>
    </row>
    <row r="2208" spans="1:15" hidden="1" x14ac:dyDescent="0.3">
      <c r="A2208">
        <v>22</v>
      </c>
      <c r="B2208" s="1" t="s">
        <v>2726</v>
      </c>
      <c r="C2208">
        <v>2209</v>
      </c>
      <c r="D2208" s="1" t="s">
        <v>21817</v>
      </c>
      <c r="E2208">
        <v>220901</v>
      </c>
      <c r="F2208" s="1" t="s">
        <v>21818</v>
      </c>
      <c r="G2208">
        <v>220901001</v>
      </c>
      <c r="H2208">
        <v>1</v>
      </c>
      <c r="I2208" s="1" t="s">
        <v>21819</v>
      </c>
      <c r="J2208" s="1" t="s">
        <v>21820</v>
      </c>
      <c r="K2208" s="1" t="s">
        <v>21821</v>
      </c>
      <c r="L2208" s="1" t="s">
        <v>21822</v>
      </c>
      <c r="M2208" s="1" t="s">
        <v>21823</v>
      </c>
      <c r="N2208" s="1">
        <f>+Categorias[[#This Row],[Id_producto]]</f>
        <v>220901</v>
      </c>
      <c r="O2208" s="1">
        <f>+Categorias[[#This Row],[Id_categoría]]</f>
        <v>220901001</v>
      </c>
    </row>
    <row r="2209" spans="1:15" hidden="1" x14ac:dyDescent="0.3">
      <c r="A2209">
        <v>22</v>
      </c>
      <c r="B2209" s="1" t="s">
        <v>2726</v>
      </c>
      <c r="C2209">
        <v>2209</v>
      </c>
      <c r="D2209" s="1" t="s">
        <v>21817</v>
      </c>
      <c r="E2209">
        <v>220901</v>
      </c>
      <c r="F2209" s="1" t="s">
        <v>21818</v>
      </c>
      <c r="G2209">
        <v>220901002</v>
      </c>
      <c r="H2209">
        <v>2</v>
      </c>
      <c r="I2209" s="1" t="s">
        <v>21824</v>
      </c>
      <c r="J2209" s="1" t="s">
        <v>21825</v>
      </c>
      <c r="K2209" s="1" t="s">
        <v>21826</v>
      </c>
      <c r="L2209" s="1" t="s">
        <v>21827</v>
      </c>
      <c r="M2209" s="1" t="s">
        <v>21828</v>
      </c>
      <c r="N2209" s="1">
        <f>+Categorias[[#This Row],[Id_producto]]</f>
        <v>220901</v>
      </c>
      <c r="O2209" s="1">
        <f>+Categorias[[#This Row],[Id_categoría]]</f>
        <v>220901002</v>
      </c>
    </row>
    <row r="2210" spans="1:15" hidden="1" x14ac:dyDescent="0.3">
      <c r="A2210">
        <v>22</v>
      </c>
      <c r="B2210" s="1" t="s">
        <v>2726</v>
      </c>
      <c r="C2210">
        <v>2209</v>
      </c>
      <c r="D2210" s="1" t="s">
        <v>21817</v>
      </c>
      <c r="E2210">
        <v>220901</v>
      </c>
      <c r="F2210" s="1" t="s">
        <v>21818</v>
      </c>
      <c r="G2210">
        <v>220901003</v>
      </c>
      <c r="H2210">
        <v>3</v>
      </c>
      <c r="I2210" s="1" t="s">
        <v>21829</v>
      </c>
      <c r="J2210" s="1" t="s">
        <v>21830</v>
      </c>
      <c r="K2210" s="1" t="s">
        <v>21831</v>
      </c>
      <c r="L2210" s="1" t="s">
        <v>21832</v>
      </c>
      <c r="M2210" s="1" t="s">
        <v>21833</v>
      </c>
      <c r="N2210" s="1">
        <f>+Categorias[[#This Row],[Id_producto]]</f>
        <v>220901</v>
      </c>
      <c r="O2210" s="1">
        <f>+Categorias[[#This Row],[Id_categoría]]</f>
        <v>220901003</v>
      </c>
    </row>
    <row r="2211" spans="1:15" hidden="1" x14ac:dyDescent="0.3">
      <c r="A2211">
        <v>22</v>
      </c>
      <c r="B2211" s="1" t="s">
        <v>2726</v>
      </c>
      <c r="C2211">
        <v>2209</v>
      </c>
      <c r="D2211" s="1" t="s">
        <v>21817</v>
      </c>
      <c r="E2211">
        <v>220901</v>
      </c>
      <c r="F2211" s="1" t="s">
        <v>21818</v>
      </c>
      <c r="G2211">
        <v>220901004</v>
      </c>
      <c r="H2211">
        <v>4</v>
      </c>
      <c r="I2211" s="1" t="s">
        <v>21834</v>
      </c>
      <c r="J2211" s="1" t="s">
        <v>21835</v>
      </c>
      <c r="K2211" s="1" t="s">
        <v>21836</v>
      </c>
      <c r="L2211" s="1" t="s">
        <v>21837</v>
      </c>
      <c r="M2211" s="1" t="s">
        <v>21838</v>
      </c>
      <c r="N2211" s="1">
        <f>+Categorias[[#This Row],[Id_producto]]</f>
        <v>220901</v>
      </c>
      <c r="O2211" s="1">
        <f>+Categorias[[#This Row],[Id_categoría]]</f>
        <v>220901004</v>
      </c>
    </row>
    <row r="2212" spans="1:15" hidden="1" x14ac:dyDescent="0.3">
      <c r="A2212">
        <v>22</v>
      </c>
      <c r="B2212" s="1" t="s">
        <v>2726</v>
      </c>
      <c r="C2212">
        <v>2209</v>
      </c>
      <c r="D2212" s="1" t="s">
        <v>21817</v>
      </c>
      <c r="E2212">
        <v>220901</v>
      </c>
      <c r="F2212" s="1" t="s">
        <v>21818</v>
      </c>
      <c r="G2212">
        <v>220901005</v>
      </c>
      <c r="H2212">
        <v>5</v>
      </c>
      <c r="I2212" s="1" t="s">
        <v>21839</v>
      </c>
      <c r="J2212" s="1" t="s">
        <v>21840</v>
      </c>
      <c r="K2212" s="1" t="s">
        <v>21841</v>
      </c>
      <c r="L2212" s="1" t="s">
        <v>21842</v>
      </c>
      <c r="M2212" s="1" t="s">
        <v>21843</v>
      </c>
      <c r="N2212" s="1">
        <f>+Categorias[[#This Row],[Id_producto]]</f>
        <v>220901</v>
      </c>
      <c r="O2212" s="1">
        <f>+Categorias[[#This Row],[Id_categoría]]</f>
        <v>220901005</v>
      </c>
    </row>
    <row r="2213" spans="1:15" hidden="1" x14ac:dyDescent="0.3">
      <c r="A2213">
        <v>22</v>
      </c>
      <c r="B2213" s="1" t="s">
        <v>2726</v>
      </c>
      <c r="C2213">
        <v>2209</v>
      </c>
      <c r="D2213" s="1" t="s">
        <v>21817</v>
      </c>
      <c r="E2213">
        <v>220901</v>
      </c>
      <c r="F2213" s="1" t="s">
        <v>21818</v>
      </c>
      <c r="G2213">
        <v>220901006</v>
      </c>
      <c r="H2213">
        <v>6</v>
      </c>
      <c r="I2213" s="1" t="s">
        <v>21844</v>
      </c>
      <c r="J2213" s="1" t="s">
        <v>21845</v>
      </c>
      <c r="K2213" s="1" t="s">
        <v>21846</v>
      </c>
      <c r="L2213" s="1" t="s">
        <v>21847</v>
      </c>
      <c r="M2213" s="1" t="s">
        <v>21848</v>
      </c>
      <c r="N2213" s="1">
        <f>+Categorias[[#This Row],[Id_producto]]</f>
        <v>220901</v>
      </c>
      <c r="O2213" s="1">
        <f>+Categorias[[#This Row],[Id_categoría]]</f>
        <v>220901006</v>
      </c>
    </row>
    <row r="2214" spans="1:15" hidden="1" x14ac:dyDescent="0.3">
      <c r="A2214">
        <v>22</v>
      </c>
      <c r="B2214" s="1" t="s">
        <v>2726</v>
      </c>
      <c r="C2214">
        <v>2205</v>
      </c>
      <c r="D2214" s="1" t="s">
        <v>20391</v>
      </c>
      <c r="E2214">
        <v>220502</v>
      </c>
      <c r="F2214" s="1" t="s">
        <v>21849</v>
      </c>
      <c r="G2214">
        <v>220502001</v>
      </c>
      <c r="H2214">
        <v>1</v>
      </c>
      <c r="I2214" s="1" t="s">
        <v>21850</v>
      </c>
      <c r="J2214" s="1" t="s">
        <v>21851</v>
      </c>
      <c r="K2214" s="1" t="s">
        <v>21852</v>
      </c>
      <c r="L2214" s="1" t="s">
        <v>21853</v>
      </c>
      <c r="M2214" s="1" t="s">
        <v>21854</v>
      </c>
      <c r="N2214" s="1">
        <f>+Categorias[[#This Row],[Id_producto]]</f>
        <v>220502</v>
      </c>
      <c r="O2214" s="1">
        <f>+Categorias[[#This Row],[Id_categoría]]</f>
        <v>220502001</v>
      </c>
    </row>
    <row r="2215" spans="1:15" hidden="1" x14ac:dyDescent="0.3">
      <c r="A2215">
        <v>22</v>
      </c>
      <c r="B2215" s="1" t="s">
        <v>2726</v>
      </c>
      <c r="C2215">
        <v>2205</v>
      </c>
      <c r="D2215" s="1" t="s">
        <v>20391</v>
      </c>
      <c r="E2215">
        <v>220502</v>
      </c>
      <c r="F2215" s="1" t="s">
        <v>21849</v>
      </c>
      <c r="G2215">
        <v>220502002</v>
      </c>
      <c r="H2215">
        <v>2</v>
      </c>
      <c r="I2215" s="1" t="s">
        <v>21855</v>
      </c>
      <c r="J2215" s="1" t="s">
        <v>21856</v>
      </c>
      <c r="K2215" s="1" t="s">
        <v>21857</v>
      </c>
      <c r="L2215" s="1" t="s">
        <v>21858</v>
      </c>
      <c r="M2215" s="1" t="s">
        <v>21859</v>
      </c>
      <c r="N2215" s="1">
        <f>+Categorias[[#This Row],[Id_producto]]</f>
        <v>220502</v>
      </c>
      <c r="O2215" s="1">
        <f>+Categorias[[#This Row],[Id_categoría]]</f>
        <v>220502002</v>
      </c>
    </row>
    <row r="2216" spans="1:15" hidden="1" x14ac:dyDescent="0.3">
      <c r="A2216">
        <v>22</v>
      </c>
      <c r="B2216" s="1" t="s">
        <v>2726</v>
      </c>
      <c r="C2216">
        <v>2205</v>
      </c>
      <c r="D2216" s="1" t="s">
        <v>20391</v>
      </c>
      <c r="E2216">
        <v>220502</v>
      </c>
      <c r="F2216" s="1" t="s">
        <v>21849</v>
      </c>
      <c r="G2216">
        <v>220502003</v>
      </c>
      <c r="H2216">
        <v>3</v>
      </c>
      <c r="I2216" s="1" t="s">
        <v>21860</v>
      </c>
      <c r="J2216" s="1" t="s">
        <v>21861</v>
      </c>
      <c r="K2216" s="1" t="s">
        <v>21862</v>
      </c>
      <c r="L2216" s="1" t="s">
        <v>21863</v>
      </c>
      <c r="M2216" s="1" t="s">
        <v>21864</v>
      </c>
      <c r="N2216" s="1">
        <f>+Categorias[[#This Row],[Id_producto]]</f>
        <v>220502</v>
      </c>
      <c r="O2216" s="1">
        <f>+Categorias[[#This Row],[Id_categoría]]</f>
        <v>220502003</v>
      </c>
    </row>
    <row r="2217" spans="1:15" hidden="1" x14ac:dyDescent="0.3">
      <c r="A2217">
        <v>22</v>
      </c>
      <c r="B2217" s="1" t="s">
        <v>2726</v>
      </c>
      <c r="C2217">
        <v>2205</v>
      </c>
      <c r="D2217" s="1" t="s">
        <v>20391</v>
      </c>
      <c r="E2217">
        <v>220502</v>
      </c>
      <c r="F2217" s="1" t="s">
        <v>21849</v>
      </c>
      <c r="G2217">
        <v>220502004</v>
      </c>
      <c r="H2217">
        <v>4</v>
      </c>
      <c r="I2217" s="1" t="s">
        <v>20953</v>
      </c>
      <c r="J2217" s="1" t="s">
        <v>21865</v>
      </c>
      <c r="K2217" s="1" t="s">
        <v>21866</v>
      </c>
      <c r="L2217" s="1" t="s">
        <v>21867</v>
      </c>
      <c r="M2217" s="1" t="s">
        <v>21868</v>
      </c>
      <c r="N2217" s="1">
        <f>+Categorias[[#This Row],[Id_producto]]</f>
        <v>220502</v>
      </c>
      <c r="O2217" s="1">
        <f>+Categorias[[#This Row],[Id_categoría]]</f>
        <v>220502004</v>
      </c>
    </row>
    <row r="2218" spans="1:15" hidden="1" x14ac:dyDescent="0.3">
      <c r="A2218">
        <v>22</v>
      </c>
      <c r="B2218" s="1" t="s">
        <v>2726</v>
      </c>
      <c r="C2218">
        <v>2205</v>
      </c>
      <c r="D2218" s="1" t="s">
        <v>20391</v>
      </c>
      <c r="E2218">
        <v>220502</v>
      </c>
      <c r="F2218" s="1" t="s">
        <v>21849</v>
      </c>
      <c r="G2218">
        <v>220502005</v>
      </c>
      <c r="H2218">
        <v>5</v>
      </c>
      <c r="I2218" s="1" t="s">
        <v>21869</v>
      </c>
      <c r="J2218" s="1" t="s">
        <v>21870</v>
      </c>
      <c r="K2218" s="1" t="s">
        <v>21871</v>
      </c>
      <c r="L2218" s="1" t="s">
        <v>21872</v>
      </c>
      <c r="M2218" s="1" t="s">
        <v>21873</v>
      </c>
      <c r="N2218" s="1">
        <f>+Categorias[[#This Row],[Id_producto]]</f>
        <v>220502</v>
      </c>
      <c r="O2218" s="1">
        <f>+Categorias[[#This Row],[Id_categoría]]</f>
        <v>220502005</v>
      </c>
    </row>
    <row r="2219" spans="1:15" hidden="1" x14ac:dyDescent="0.3">
      <c r="A2219">
        <v>22</v>
      </c>
      <c r="B2219" s="1" t="s">
        <v>2726</v>
      </c>
      <c r="C2219">
        <v>2205</v>
      </c>
      <c r="D2219" s="1" t="s">
        <v>20391</v>
      </c>
      <c r="E2219">
        <v>220502</v>
      </c>
      <c r="F2219" s="1" t="s">
        <v>21849</v>
      </c>
      <c r="G2219">
        <v>220502006</v>
      </c>
      <c r="H2219">
        <v>6</v>
      </c>
      <c r="I2219" s="1" t="s">
        <v>14279</v>
      </c>
      <c r="J2219" s="1" t="s">
        <v>21874</v>
      </c>
      <c r="K2219" s="1" t="s">
        <v>21875</v>
      </c>
      <c r="L2219" s="1" t="s">
        <v>21876</v>
      </c>
      <c r="M2219" s="1" t="s">
        <v>21877</v>
      </c>
      <c r="N2219" s="1">
        <f>+Categorias[[#This Row],[Id_producto]]</f>
        <v>220502</v>
      </c>
      <c r="O2219" s="1">
        <f>+Categorias[[#This Row],[Id_categoría]]</f>
        <v>220502006</v>
      </c>
    </row>
    <row r="2220" spans="1:15" hidden="1" x14ac:dyDescent="0.3">
      <c r="A2220">
        <v>22</v>
      </c>
      <c r="B2220" s="1" t="s">
        <v>2726</v>
      </c>
      <c r="C2220">
        <v>2205</v>
      </c>
      <c r="D2220" s="1" t="s">
        <v>20391</v>
      </c>
      <c r="E2220">
        <v>220502</v>
      </c>
      <c r="F2220" s="1" t="s">
        <v>21849</v>
      </c>
      <c r="G2220">
        <v>220502007</v>
      </c>
      <c r="H2220">
        <v>7</v>
      </c>
      <c r="I2220" s="1" t="s">
        <v>21878</v>
      </c>
      <c r="J2220" s="1" t="s">
        <v>21879</v>
      </c>
      <c r="K2220" s="1" t="s">
        <v>21880</v>
      </c>
      <c r="L2220" s="1" t="s">
        <v>21881</v>
      </c>
      <c r="M2220" s="1" t="s">
        <v>21882</v>
      </c>
      <c r="N2220" s="1">
        <f>+Categorias[[#This Row],[Id_producto]]</f>
        <v>220502</v>
      </c>
      <c r="O2220" s="1">
        <f>+Categorias[[#This Row],[Id_categoría]]</f>
        <v>220502007</v>
      </c>
    </row>
    <row r="2221" spans="1:15" hidden="1" x14ac:dyDescent="0.3">
      <c r="A2221">
        <v>22</v>
      </c>
      <c r="B2221" s="1" t="s">
        <v>2726</v>
      </c>
      <c r="C2221">
        <v>2205</v>
      </c>
      <c r="D2221" s="1" t="s">
        <v>20391</v>
      </c>
      <c r="E2221">
        <v>220502</v>
      </c>
      <c r="F2221" s="1" t="s">
        <v>21849</v>
      </c>
      <c r="G2221">
        <v>220502008</v>
      </c>
      <c r="H2221">
        <v>8</v>
      </c>
      <c r="I2221" s="1" t="s">
        <v>21883</v>
      </c>
      <c r="J2221" s="1" t="s">
        <v>21884</v>
      </c>
      <c r="K2221" s="1" t="s">
        <v>21885</v>
      </c>
      <c r="L2221" s="1" t="s">
        <v>21886</v>
      </c>
      <c r="M2221" s="1" t="s">
        <v>21887</v>
      </c>
      <c r="N2221" s="1">
        <f>+Categorias[[#This Row],[Id_producto]]</f>
        <v>220502</v>
      </c>
      <c r="O2221" s="1">
        <f>+Categorias[[#This Row],[Id_categoría]]</f>
        <v>220502008</v>
      </c>
    </row>
    <row r="2222" spans="1:15" hidden="1" x14ac:dyDescent="0.3">
      <c r="A2222">
        <v>22</v>
      </c>
      <c r="B2222" s="1" t="s">
        <v>2726</v>
      </c>
      <c r="C2222">
        <v>2205</v>
      </c>
      <c r="D2222" s="1" t="s">
        <v>20391</v>
      </c>
      <c r="E2222">
        <v>220502</v>
      </c>
      <c r="F2222" s="1" t="s">
        <v>21849</v>
      </c>
      <c r="G2222">
        <v>220502009</v>
      </c>
      <c r="H2222">
        <v>9</v>
      </c>
      <c r="I2222" s="1" t="s">
        <v>21888</v>
      </c>
      <c r="J2222" s="1" t="s">
        <v>21889</v>
      </c>
      <c r="K2222" s="1" t="s">
        <v>21890</v>
      </c>
      <c r="L2222" s="1" t="s">
        <v>21891</v>
      </c>
      <c r="M2222" s="1" t="s">
        <v>21892</v>
      </c>
      <c r="N2222" s="1">
        <f>+Categorias[[#This Row],[Id_producto]]</f>
        <v>220502</v>
      </c>
      <c r="O2222" s="1">
        <f>+Categorias[[#This Row],[Id_categoría]]</f>
        <v>220502009</v>
      </c>
    </row>
    <row r="2223" spans="1:15" hidden="1" x14ac:dyDescent="0.3">
      <c r="A2223">
        <v>22</v>
      </c>
      <c r="B2223" s="1" t="s">
        <v>2726</v>
      </c>
      <c r="C2223">
        <v>2205</v>
      </c>
      <c r="D2223" s="1" t="s">
        <v>20391</v>
      </c>
      <c r="E2223">
        <v>220502</v>
      </c>
      <c r="F2223" s="1" t="s">
        <v>21849</v>
      </c>
      <c r="G2223">
        <v>220502010</v>
      </c>
      <c r="H2223">
        <v>10</v>
      </c>
      <c r="I2223" s="1" t="s">
        <v>21893</v>
      </c>
      <c r="J2223" s="1" t="s">
        <v>21894</v>
      </c>
      <c r="K2223" s="1" t="s">
        <v>21895</v>
      </c>
      <c r="L2223" s="1" t="s">
        <v>21896</v>
      </c>
      <c r="M2223" s="1" t="s">
        <v>21897</v>
      </c>
      <c r="N2223" s="1">
        <f>+Categorias[[#This Row],[Id_producto]]</f>
        <v>220502</v>
      </c>
      <c r="O2223" s="1">
        <f>+Categorias[[#This Row],[Id_categoría]]</f>
        <v>220502010</v>
      </c>
    </row>
    <row r="2224" spans="1:15" hidden="1" x14ac:dyDescent="0.3">
      <c r="A2224">
        <v>22</v>
      </c>
      <c r="B2224" s="1" t="s">
        <v>2726</v>
      </c>
      <c r="C2224">
        <v>2205</v>
      </c>
      <c r="D2224" s="1" t="s">
        <v>20391</v>
      </c>
      <c r="E2224">
        <v>220502</v>
      </c>
      <c r="F2224" s="1" t="s">
        <v>21849</v>
      </c>
      <c r="G2224">
        <v>220502011</v>
      </c>
      <c r="H2224">
        <v>11</v>
      </c>
      <c r="I2224" s="1" t="s">
        <v>21898</v>
      </c>
      <c r="J2224" s="1" t="s">
        <v>21899</v>
      </c>
      <c r="K2224" s="1" t="s">
        <v>21900</v>
      </c>
      <c r="L2224" s="1" t="s">
        <v>21901</v>
      </c>
      <c r="M2224" s="1" t="s">
        <v>21902</v>
      </c>
      <c r="N2224" s="1">
        <f>+Categorias[[#This Row],[Id_producto]]</f>
        <v>220502</v>
      </c>
      <c r="O2224" s="1">
        <f>+Categorias[[#This Row],[Id_categoría]]</f>
        <v>220502011</v>
      </c>
    </row>
    <row r="2225" spans="1:15" hidden="1" x14ac:dyDescent="0.3">
      <c r="A2225">
        <v>22</v>
      </c>
      <c r="B2225" s="1" t="s">
        <v>2726</v>
      </c>
      <c r="C2225">
        <v>2205</v>
      </c>
      <c r="D2225" s="1" t="s">
        <v>20391</v>
      </c>
      <c r="E2225">
        <v>220502</v>
      </c>
      <c r="F2225" s="1" t="s">
        <v>21849</v>
      </c>
      <c r="G2225">
        <v>220502012</v>
      </c>
      <c r="H2225">
        <v>12</v>
      </c>
      <c r="I2225" s="1" t="s">
        <v>21903</v>
      </c>
      <c r="J2225" s="1" t="s">
        <v>21904</v>
      </c>
      <c r="K2225" s="1" t="s">
        <v>21905</v>
      </c>
      <c r="L2225" s="1" t="s">
        <v>21906</v>
      </c>
      <c r="M2225" s="1" t="s">
        <v>21907</v>
      </c>
      <c r="N2225" s="1">
        <f>+Categorias[[#This Row],[Id_producto]]</f>
        <v>220502</v>
      </c>
      <c r="O2225" s="1">
        <f>+Categorias[[#This Row],[Id_categoría]]</f>
        <v>220502012</v>
      </c>
    </row>
    <row r="2226" spans="1:15" hidden="1" x14ac:dyDescent="0.3">
      <c r="A2226">
        <v>22</v>
      </c>
      <c r="B2226" s="1" t="s">
        <v>2726</v>
      </c>
      <c r="C2226">
        <v>2205</v>
      </c>
      <c r="D2226" s="1" t="s">
        <v>20391</v>
      </c>
      <c r="E2226">
        <v>220502</v>
      </c>
      <c r="F2226" s="1" t="s">
        <v>21849</v>
      </c>
      <c r="G2226">
        <v>220502013</v>
      </c>
      <c r="H2226">
        <v>13</v>
      </c>
      <c r="I2226" s="1" t="s">
        <v>21908</v>
      </c>
      <c r="J2226" s="1" t="s">
        <v>21909</v>
      </c>
      <c r="K2226" s="1" t="s">
        <v>21910</v>
      </c>
      <c r="L2226" s="1" t="s">
        <v>21911</v>
      </c>
      <c r="M2226" s="1" t="s">
        <v>21912</v>
      </c>
      <c r="N2226" s="1">
        <f>+Categorias[[#This Row],[Id_producto]]</f>
        <v>220502</v>
      </c>
      <c r="O2226" s="1">
        <f>+Categorias[[#This Row],[Id_categoría]]</f>
        <v>220502013</v>
      </c>
    </row>
    <row r="2227" spans="1:15" hidden="1" x14ac:dyDescent="0.3">
      <c r="A2227">
        <v>22</v>
      </c>
      <c r="B2227" s="1" t="s">
        <v>2726</v>
      </c>
      <c r="C2227">
        <v>2205</v>
      </c>
      <c r="D2227" s="1" t="s">
        <v>20391</v>
      </c>
      <c r="E2227">
        <v>220502</v>
      </c>
      <c r="F2227" s="1" t="s">
        <v>21849</v>
      </c>
      <c r="G2227">
        <v>220502014</v>
      </c>
      <c r="H2227">
        <v>14</v>
      </c>
      <c r="I2227" s="1" t="s">
        <v>21913</v>
      </c>
      <c r="J2227" s="1" t="s">
        <v>21914</v>
      </c>
      <c r="K2227" s="1" t="s">
        <v>21915</v>
      </c>
      <c r="L2227" s="1" t="s">
        <v>21916</v>
      </c>
      <c r="M2227" s="1" t="s">
        <v>21917</v>
      </c>
      <c r="N2227" s="1">
        <f>+Categorias[[#This Row],[Id_producto]]</f>
        <v>220502</v>
      </c>
      <c r="O2227" s="1">
        <f>+Categorias[[#This Row],[Id_categoría]]</f>
        <v>220502014</v>
      </c>
    </row>
    <row r="2228" spans="1:15" hidden="1" x14ac:dyDescent="0.3">
      <c r="A2228">
        <v>22</v>
      </c>
      <c r="B2228" s="1" t="s">
        <v>2726</v>
      </c>
      <c r="C2228">
        <v>2205</v>
      </c>
      <c r="D2228" s="1" t="s">
        <v>20391</v>
      </c>
      <c r="E2228">
        <v>220502</v>
      </c>
      <c r="F2228" s="1" t="s">
        <v>21849</v>
      </c>
      <c r="G2228">
        <v>220502015</v>
      </c>
      <c r="H2228">
        <v>15</v>
      </c>
      <c r="I2228" s="1" t="s">
        <v>21918</v>
      </c>
      <c r="J2228" s="1" t="s">
        <v>21919</v>
      </c>
      <c r="K2228" s="1" t="s">
        <v>21920</v>
      </c>
      <c r="L2228" s="1" t="s">
        <v>21921</v>
      </c>
      <c r="M2228" s="1" t="s">
        <v>21922</v>
      </c>
      <c r="N2228" s="1">
        <f>+Categorias[[#This Row],[Id_producto]]</f>
        <v>220502</v>
      </c>
      <c r="O2228" s="1">
        <f>+Categorias[[#This Row],[Id_categoría]]</f>
        <v>220502015</v>
      </c>
    </row>
    <row r="2229" spans="1:15" hidden="1" x14ac:dyDescent="0.3">
      <c r="A2229">
        <v>22</v>
      </c>
      <c r="B2229" s="1" t="s">
        <v>2726</v>
      </c>
      <c r="C2229">
        <v>2205</v>
      </c>
      <c r="D2229" s="1" t="s">
        <v>20391</v>
      </c>
      <c r="E2229">
        <v>220502</v>
      </c>
      <c r="F2229" s="1" t="s">
        <v>21849</v>
      </c>
      <c r="G2229">
        <v>220502016</v>
      </c>
      <c r="H2229">
        <v>16</v>
      </c>
      <c r="I2229" s="1" t="s">
        <v>21923</v>
      </c>
      <c r="J2229" s="1" t="s">
        <v>21924</v>
      </c>
      <c r="K2229" s="1" t="s">
        <v>21925</v>
      </c>
      <c r="L2229" s="1" t="s">
        <v>21926</v>
      </c>
      <c r="M2229" s="1" t="s">
        <v>21927</v>
      </c>
      <c r="N2229" s="1">
        <f>+Categorias[[#This Row],[Id_producto]]</f>
        <v>220502</v>
      </c>
      <c r="O2229" s="1">
        <f>+Categorias[[#This Row],[Id_categoría]]</f>
        <v>220502016</v>
      </c>
    </row>
    <row r="2230" spans="1:15" hidden="1" x14ac:dyDescent="0.3">
      <c r="A2230">
        <v>22</v>
      </c>
      <c r="B2230" s="1" t="s">
        <v>2726</v>
      </c>
      <c r="C2230">
        <v>2205</v>
      </c>
      <c r="D2230" s="1" t="s">
        <v>20391</v>
      </c>
      <c r="E2230">
        <v>220502</v>
      </c>
      <c r="F2230" s="1" t="s">
        <v>21849</v>
      </c>
      <c r="G2230">
        <v>220502017</v>
      </c>
      <c r="H2230">
        <v>17</v>
      </c>
      <c r="I2230" s="1" t="s">
        <v>21928</v>
      </c>
      <c r="J2230" s="1" t="s">
        <v>21929</v>
      </c>
      <c r="K2230" s="1" t="s">
        <v>21930</v>
      </c>
      <c r="L2230" s="1" t="s">
        <v>21931</v>
      </c>
      <c r="M2230" s="1" t="s">
        <v>21932</v>
      </c>
      <c r="N2230" s="1">
        <f>+Categorias[[#This Row],[Id_producto]]</f>
        <v>220502</v>
      </c>
      <c r="O2230" s="1">
        <f>+Categorias[[#This Row],[Id_categoría]]</f>
        <v>220502017</v>
      </c>
    </row>
    <row r="2231" spans="1:15" hidden="1" x14ac:dyDescent="0.3">
      <c r="A2231">
        <v>22</v>
      </c>
      <c r="B2231" s="1" t="s">
        <v>2726</v>
      </c>
      <c r="C2231">
        <v>2205</v>
      </c>
      <c r="D2231" s="1" t="s">
        <v>20391</v>
      </c>
      <c r="E2231">
        <v>220502</v>
      </c>
      <c r="F2231" s="1" t="s">
        <v>21849</v>
      </c>
      <c r="G2231">
        <v>220502018</v>
      </c>
      <c r="H2231">
        <v>18</v>
      </c>
      <c r="I2231" s="1" t="s">
        <v>21933</v>
      </c>
      <c r="J2231" s="1" t="s">
        <v>21934</v>
      </c>
      <c r="K2231" s="1" t="s">
        <v>21935</v>
      </c>
      <c r="L2231" s="1" t="s">
        <v>21936</v>
      </c>
      <c r="M2231" s="1" t="s">
        <v>21937</v>
      </c>
      <c r="N2231" s="1">
        <f>+Categorias[[#This Row],[Id_producto]]</f>
        <v>220502</v>
      </c>
      <c r="O2231" s="1">
        <f>+Categorias[[#This Row],[Id_categoría]]</f>
        <v>220502018</v>
      </c>
    </row>
    <row r="2232" spans="1:15" hidden="1" x14ac:dyDescent="0.3">
      <c r="A2232">
        <v>22</v>
      </c>
      <c r="B2232" s="1" t="s">
        <v>2726</v>
      </c>
      <c r="C2232">
        <v>2205</v>
      </c>
      <c r="D2232" s="1" t="s">
        <v>20391</v>
      </c>
      <c r="E2232">
        <v>220502</v>
      </c>
      <c r="F2232" s="1" t="s">
        <v>21849</v>
      </c>
      <c r="G2232">
        <v>220502019</v>
      </c>
      <c r="H2232">
        <v>19</v>
      </c>
      <c r="I2232" s="1" t="s">
        <v>21938</v>
      </c>
      <c r="J2232" s="1" t="s">
        <v>21939</v>
      </c>
      <c r="K2232" s="1" t="s">
        <v>21940</v>
      </c>
      <c r="L2232" s="1" t="s">
        <v>21941</v>
      </c>
      <c r="M2232" s="1" t="s">
        <v>21942</v>
      </c>
      <c r="N2232" s="1">
        <f>+Categorias[[#This Row],[Id_producto]]</f>
        <v>220502</v>
      </c>
      <c r="O2232" s="1">
        <f>+Categorias[[#This Row],[Id_categoría]]</f>
        <v>220502019</v>
      </c>
    </row>
    <row r="2233" spans="1:15" hidden="1" x14ac:dyDescent="0.3">
      <c r="A2233">
        <v>22</v>
      </c>
      <c r="B2233" s="1" t="s">
        <v>2726</v>
      </c>
      <c r="C2233">
        <v>2205</v>
      </c>
      <c r="D2233" s="1" t="s">
        <v>20391</v>
      </c>
      <c r="E2233">
        <v>220502</v>
      </c>
      <c r="F2233" s="1" t="s">
        <v>21849</v>
      </c>
      <c r="G2233">
        <v>220502020</v>
      </c>
      <c r="H2233">
        <v>20</v>
      </c>
      <c r="I2233" s="1" t="s">
        <v>21943</v>
      </c>
      <c r="J2233" s="1" t="s">
        <v>21944</v>
      </c>
      <c r="K2233" s="1" t="s">
        <v>21945</v>
      </c>
      <c r="L2233" s="1" t="s">
        <v>21946</v>
      </c>
      <c r="M2233" s="1" t="s">
        <v>21947</v>
      </c>
      <c r="N2233" s="1">
        <f>+Categorias[[#This Row],[Id_producto]]</f>
        <v>220502</v>
      </c>
      <c r="O2233" s="1">
        <f>+Categorias[[#This Row],[Id_categoría]]</f>
        <v>220502020</v>
      </c>
    </row>
    <row r="2234" spans="1:15" hidden="1" x14ac:dyDescent="0.3">
      <c r="A2234">
        <v>22</v>
      </c>
      <c r="B2234" s="1" t="s">
        <v>2726</v>
      </c>
      <c r="C2234">
        <v>2205</v>
      </c>
      <c r="D2234" s="1" t="s">
        <v>20391</v>
      </c>
      <c r="E2234">
        <v>220502</v>
      </c>
      <c r="F2234" s="1" t="s">
        <v>21849</v>
      </c>
      <c r="G2234">
        <v>220502021</v>
      </c>
      <c r="H2234">
        <v>21</v>
      </c>
      <c r="I2234" s="1" t="s">
        <v>21948</v>
      </c>
      <c r="J2234" s="1" t="s">
        <v>21949</v>
      </c>
      <c r="K2234" s="1" t="s">
        <v>21950</v>
      </c>
      <c r="L2234" s="1" t="s">
        <v>21951</v>
      </c>
      <c r="M2234" s="1" t="s">
        <v>21952</v>
      </c>
      <c r="N2234" s="1">
        <f>+Categorias[[#This Row],[Id_producto]]</f>
        <v>220502</v>
      </c>
      <c r="O2234" s="1">
        <f>+Categorias[[#This Row],[Id_categoría]]</f>
        <v>220502021</v>
      </c>
    </row>
    <row r="2235" spans="1:15" hidden="1" x14ac:dyDescent="0.3">
      <c r="A2235">
        <v>22</v>
      </c>
      <c r="B2235" s="1" t="s">
        <v>2726</v>
      </c>
      <c r="C2235">
        <v>2205</v>
      </c>
      <c r="D2235" s="1" t="s">
        <v>20391</v>
      </c>
      <c r="E2235">
        <v>220502</v>
      </c>
      <c r="F2235" s="1" t="s">
        <v>21849</v>
      </c>
      <c r="G2235">
        <v>220502022</v>
      </c>
      <c r="H2235">
        <v>22</v>
      </c>
      <c r="I2235" s="1" t="s">
        <v>21953</v>
      </c>
      <c r="J2235" s="1" t="s">
        <v>21954</v>
      </c>
      <c r="K2235" s="1" t="s">
        <v>21955</v>
      </c>
      <c r="L2235" s="1" t="s">
        <v>21956</v>
      </c>
      <c r="M2235" s="1" t="s">
        <v>21957</v>
      </c>
      <c r="N2235" s="1">
        <f>+Categorias[[#This Row],[Id_producto]]</f>
        <v>220502</v>
      </c>
      <c r="O2235" s="1">
        <f>+Categorias[[#This Row],[Id_categoría]]</f>
        <v>220502022</v>
      </c>
    </row>
    <row r="2236" spans="1:15" hidden="1" x14ac:dyDescent="0.3">
      <c r="A2236">
        <v>22</v>
      </c>
      <c r="B2236" s="1" t="s">
        <v>2726</v>
      </c>
      <c r="C2236">
        <v>2205</v>
      </c>
      <c r="D2236" s="1" t="s">
        <v>20391</v>
      </c>
      <c r="E2236">
        <v>220502</v>
      </c>
      <c r="F2236" s="1" t="s">
        <v>21849</v>
      </c>
      <c r="G2236">
        <v>220502023</v>
      </c>
      <c r="H2236">
        <v>23</v>
      </c>
      <c r="I2236" s="1" t="s">
        <v>21958</v>
      </c>
      <c r="J2236" s="1" t="s">
        <v>21959</v>
      </c>
      <c r="K2236" s="1" t="s">
        <v>21960</v>
      </c>
      <c r="L2236" s="1" t="s">
        <v>21961</v>
      </c>
      <c r="M2236" s="1" t="s">
        <v>21962</v>
      </c>
      <c r="N2236" s="1">
        <f>+Categorias[[#This Row],[Id_producto]]</f>
        <v>220502</v>
      </c>
      <c r="O2236" s="1">
        <f>+Categorias[[#This Row],[Id_categoría]]</f>
        <v>220502023</v>
      </c>
    </row>
    <row r="2237" spans="1:15" hidden="1" x14ac:dyDescent="0.3">
      <c r="A2237">
        <v>22</v>
      </c>
      <c r="B2237" s="1" t="s">
        <v>2726</v>
      </c>
      <c r="C2237">
        <v>2205</v>
      </c>
      <c r="D2237" s="1" t="s">
        <v>20391</v>
      </c>
      <c r="E2237">
        <v>220502</v>
      </c>
      <c r="F2237" s="1" t="s">
        <v>21849</v>
      </c>
      <c r="G2237">
        <v>220502024</v>
      </c>
      <c r="H2237">
        <v>24</v>
      </c>
      <c r="I2237" s="1" t="s">
        <v>21963</v>
      </c>
      <c r="J2237" s="1" t="s">
        <v>21964</v>
      </c>
      <c r="K2237" s="1" t="s">
        <v>21965</v>
      </c>
      <c r="L2237" s="1" t="s">
        <v>21966</v>
      </c>
      <c r="M2237" s="1" t="s">
        <v>21967</v>
      </c>
      <c r="N2237" s="1">
        <f>+Categorias[[#This Row],[Id_producto]]</f>
        <v>220502</v>
      </c>
      <c r="O2237" s="1">
        <f>+Categorias[[#This Row],[Id_categoría]]</f>
        <v>220502024</v>
      </c>
    </row>
    <row r="2238" spans="1:15" hidden="1" x14ac:dyDescent="0.3">
      <c r="A2238">
        <v>22</v>
      </c>
      <c r="B2238" s="1" t="s">
        <v>2726</v>
      </c>
      <c r="C2238">
        <v>2205</v>
      </c>
      <c r="D2238" s="1" t="s">
        <v>20391</v>
      </c>
      <c r="E2238">
        <v>220502</v>
      </c>
      <c r="F2238" s="1" t="s">
        <v>21849</v>
      </c>
      <c r="G2238">
        <v>220502025</v>
      </c>
      <c r="H2238">
        <v>25</v>
      </c>
      <c r="I2238" s="1" t="s">
        <v>21968</v>
      </c>
      <c r="J2238" s="1" t="s">
        <v>21969</v>
      </c>
      <c r="K2238" s="1" t="s">
        <v>21970</v>
      </c>
      <c r="L2238" s="1" t="s">
        <v>21971</v>
      </c>
      <c r="M2238" s="1" t="s">
        <v>21972</v>
      </c>
      <c r="N2238" s="1">
        <f>+Categorias[[#This Row],[Id_producto]]</f>
        <v>220502</v>
      </c>
      <c r="O2238" s="1">
        <f>+Categorias[[#This Row],[Id_categoría]]</f>
        <v>220502025</v>
      </c>
    </row>
    <row r="2239" spans="1:15" hidden="1" x14ac:dyDescent="0.3">
      <c r="A2239">
        <v>22</v>
      </c>
      <c r="B2239" s="1" t="s">
        <v>2726</v>
      </c>
      <c r="C2239">
        <v>2205</v>
      </c>
      <c r="D2239" s="1" t="s">
        <v>20391</v>
      </c>
      <c r="E2239">
        <v>220502</v>
      </c>
      <c r="F2239" s="1" t="s">
        <v>21849</v>
      </c>
      <c r="G2239">
        <v>220502026</v>
      </c>
      <c r="H2239">
        <v>26</v>
      </c>
      <c r="I2239" s="1" t="s">
        <v>21973</v>
      </c>
      <c r="J2239" s="1" t="s">
        <v>21974</v>
      </c>
      <c r="K2239" s="1" t="s">
        <v>21975</v>
      </c>
      <c r="L2239" s="1" t="s">
        <v>21976</v>
      </c>
      <c r="M2239" s="1" t="s">
        <v>21977</v>
      </c>
      <c r="N2239" s="1">
        <f>+Categorias[[#This Row],[Id_producto]]</f>
        <v>220502</v>
      </c>
      <c r="O2239" s="1">
        <f>+Categorias[[#This Row],[Id_categoría]]</f>
        <v>220502026</v>
      </c>
    </row>
    <row r="2240" spans="1:15" hidden="1" x14ac:dyDescent="0.3">
      <c r="A2240">
        <v>22</v>
      </c>
      <c r="B2240" s="1" t="s">
        <v>2726</v>
      </c>
      <c r="C2240">
        <v>2205</v>
      </c>
      <c r="D2240" s="1" t="s">
        <v>20391</v>
      </c>
      <c r="E2240">
        <v>220502</v>
      </c>
      <c r="F2240" s="1" t="s">
        <v>21849</v>
      </c>
      <c r="G2240">
        <v>220502027</v>
      </c>
      <c r="H2240">
        <v>27</v>
      </c>
      <c r="I2240" s="1" t="s">
        <v>21978</v>
      </c>
      <c r="J2240" s="1" t="s">
        <v>21979</v>
      </c>
      <c r="K2240" s="1" t="s">
        <v>21980</v>
      </c>
      <c r="L2240" s="1" t="s">
        <v>21981</v>
      </c>
      <c r="M2240" s="1" t="s">
        <v>21982</v>
      </c>
      <c r="N2240" s="1">
        <f>+Categorias[[#This Row],[Id_producto]]</f>
        <v>220502</v>
      </c>
      <c r="O2240" s="1">
        <f>+Categorias[[#This Row],[Id_categoría]]</f>
        <v>220502027</v>
      </c>
    </row>
    <row r="2241" spans="1:15" hidden="1" x14ac:dyDescent="0.3">
      <c r="A2241">
        <v>22</v>
      </c>
      <c r="B2241" s="1" t="s">
        <v>2726</v>
      </c>
      <c r="C2241">
        <v>2205</v>
      </c>
      <c r="D2241" s="1" t="s">
        <v>20391</v>
      </c>
      <c r="E2241">
        <v>220502</v>
      </c>
      <c r="F2241" s="1" t="s">
        <v>21849</v>
      </c>
      <c r="G2241">
        <v>220502028</v>
      </c>
      <c r="H2241">
        <v>28</v>
      </c>
      <c r="I2241" s="1" t="s">
        <v>21983</v>
      </c>
      <c r="J2241" s="1" t="s">
        <v>21984</v>
      </c>
      <c r="K2241" s="1" t="s">
        <v>21985</v>
      </c>
      <c r="L2241" s="1" t="s">
        <v>21986</v>
      </c>
      <c r="M2241" s="1" t="s">
        <v>21987</v>
      </c>
      <c r="N2241" s="1">
        <f>+Categorias[[#This Row],[Id_producto]]</f>
        <v>220502</v>
      </c>
      <c r="O2241" s="1">
        <f>+Categorias[[#This Row],[Id_categoría]]</f>
        <v>220502028</v>
      </c>
    </row>
    <row r="2242" spans="1:15" hidden="1" x14ac:dyDescent="0.3">
      <c r="A2242">
        <v>22</v>
      </c>
      <c r="B2242" s="1" t="s">
        <v>2726</v>
      </c>
      <c r="C2242">
        <v>2205</v>
      </c>
      <c r="D2242" s="1" t="s">
        <v>20391</v>
      </c>
      <c r="E2242">
        <v>220502</v>
      </c>
      <c r="F2242" s="1" t="s">
        <v>21849</v>
      </c>
      <c r="G2242">
        <v>220502029</v>
      </c>
      <c r="H2242">
        <v>29</v>
      </c>
      <c r="I2242" s="1" t="s">
        <v>21988</v>
      </c>
      <c r="J2242" s="1" t="s">
        <v>21989</v>
      </c>
      <c r="K2242" s="1" t="s">
        <v>21990</v>
      </c>
      <c r="L2242" s="1" t="s">
        <v>21991</v>
      </c>
      <c r="M2242" s="1" t="s">
        <v>21992</v>
      </c>
      <c r="N2242" s="1">
        <f>+Categorias[[#This Row],[Id_producto]]</f>
        <v>220502</v>
      </c>
      <c r="O2242" s="1">
        <f>+Categorias[[#This Row],[Id_categoría]]</f>
        <v>220502029</v>
      </c>
    </row>
    <row r="2243" spans="1:15" hidden="1" x14ac:dyDescent="0.3">
      <c r="A2243">
        <v>22</v>
      </c>
      <c r="B2243" s="1" t="s">
        <v>2726</v>
      </c>
      <c r="C2243">
        <v>2205</v>
      </c>
      <c r="D2243" s="1" t="s">
        <v>20391</v>
      </c>
      <c r="E2243">
        <v>220502</v>
      </c>
      <c r="F2243" s="1" t="s">
        <v>21849</v>
      </c>
      <c r="G2243">
        <v>220502030</v>
      </c>
      <c r="H2243">
        <v>30</v>
      </c>
      <c r="I2243" s="1" t="s">
        <v>21993</v>
      </c>
      <c r="J2243" s="1" t="s">
        <v>21994</v>
      </c>
      <c r="K2243" s="1" t="s">
        <v>21995</v>
      </c>
      <c r="L2243" s="1" t="s">
        <v>21996</v>
      </c>
      <c r="M2243" s="1" t="s">
        <v>21997</v>
      </c>
      <c r="N2243" s="1">
        <f>+Categorias[[#This Row],[Id_producto]]</f>
        <v>220502</v>
      </c>
      <c r="O2243" s="1">
        <f>+Categorias[[#This Row],[Id_categoría]]</f>
        <v>220502030</v>
      </c>
    </row>
    <row r="2244" spans="1:15" hidden="1" x14ac:dyDescent="0.3">
      <c r="A2244">
        <v>22</v>
      </c>
      <c r="B2244" s="1" t="s">
        <v>2726</v>
      </c>
      <c r="C2244">
        <v>2205</v>
      </c>
      <c r="D2244" s="1" t="s">
        <v>20391</v>
      </c>
      <c r="E2244">
        <v>220502</v>
      </c>
      <c r="F2244" s="1" t="s">
        <v>21849</v>
      </c>
      <c r="G2244">
        <v>220502031</v>
      </c>
      <c r="H2244">
        <v>31</v>
      </c>
      <c r="I2244" s="1" t="s">
        <v>21998</v>
      </c>
      <c r="J2244" s="1" t="s">
        <v>21999</v>
      </c>
      <c r="K2244" s="1" t="s">
        <v>22000</v>
      </c>
      <c r="L2244" s="1" t="s">
        <v>22001</v>
      </c>
      <c r="M2244" s="1" t="s">
        <v>22002</v>
      </c>
      <c r="N2244" s="1">
        <f>+Categorias[[#This Row],[Id_producto]]</f>
        <v>220502</v>
      </c>
      <c r="O2244" s="1">
        <f>+Categorias[[#This Row],[Id_categoría]]</f>
        <v>220502031</v>
      </c>
    </row>
    <row r="2245" spans="1:15" hidden="1" x14ac:dyDescent="0.3">
      <c r="A2245">
        <v>22</v>
      </c>
      <c r="B2245" s="1" t="s">
        <v>2726</v>
      </c>
      <c r="C2245">
        <v>2205</v>
      </c>
      <c r="D2245" s="1" t="s">
        <v>20391</v>
      </c>
      <c r="E2245">
        <v>220502</v>
      </c>
      <c r="F2245" s="1" t="s">
        <v>21849</v>
      </c>
      <c r="G2245">
        <v>220502032</v>
      </c>
      <c r="H2245">
        <v>32</v>
      </c>
      <c r="I2245" s="1" t="s">
        <v>22003</v>
      </c>
      <c r="J2245" s="1" t="s">
        <v>22004</v>
      </c>
      <c r="K2245" s="1" t="s">
        <v>22005</v>
      </c>
      <c r="L2245" s="1" t="s">
        <v>22006</v>
      </c>
      <c r="M2245" s="1" t="s">
        <v>22007</v>
      </c>
      <c r="N2245" s="1">
        <f>+Categorias[[#This Row],[Id_producto]]</f>
        <v>220502</v>
      </c>
      <c r="O2245" s="1">
        <f>+Categorias[[#This Row],[Id_categoría]]</f>
        <v>220502032</v>
      </c>
    </row>
    <row r="2246" spans="1:15" hidden="1" x14ac:dyDescent="0.3">
      <c r="A2246">
        <v>22</v>
      </c>
      <c r="B2246" s="1" t="s">
        <v>2726</v>
      </c>
      <c r="C2246">
        <v>2205</v>
      </c>
      <c r="D2246" s="1" t="s">
        <v>20391</v>
      </c>
      <c r="E2246">
        <v>220502</v>
      </c>
      <c r="F2246" s="1" t="s">
        <v>21849</v>
      </c>
      <c r="G2246">
        <v>220502033</v>
      </c>
      <c r="H2246">
        <v>33</v>
      </c>
      <c r="I2246" s="1" t="s">
        <v>22008</v>
      </c>
      <c r="J2246" s="1" t="s">
        <v>22009</v>
      </c>
      <c r="K2246" s="1" t="s">
        <v>22010</v>
      </c>
      <c r="L2246" s="1" t="s">
        <v>22011</v>
      </c>
      <c r="M2246" s="1" t="s">
        <v>22012</v>
      </c>
      <c r="N2246" s="1">
        <f>+Categorias[[#This Row],[Id_producto]]</f>
        <v>220502</v>
      </c>
      <c r="O2246" s="1">
        <f>+Categorias[[#This Row],[Id_categoría]]</f>
        <v>220502033</v>
      </c>
    </row>
    <row r="2247" spans="1:15" hidden="1" x14ac:dyDescent="0.3">
      <c r="A2247">
        <v>22</v>
      </c>
      <c r="B2247" s="1" t="s">
        <v>2726</v>
      </c>
      <c r="C2247">
        <v>2205</v>
      </c>
      <c r="D2247" s="1" t="s">
        <v>20391</v>
      </c>
      <c r="E2247">
        <v>220502</v>
      </c>
      <c r="F2247" s="1" t="s">
        <v>21849</v>
      </c>
      <c r="G2247">
        <v>220502034</v>
      </c>
      <c r="H2247">
        <v>34</v>
      </c>
      <c r="I2247" s="1" t="s">
        <v>22013</v>
      </c>
      <c r="J2247" s="1" t="s">
        <v>22014</v>
      </c>
      <c r="K2247" s="1" t="s">
        <v>22015</v>
      </c>
      <c r="L2247" s="1" t="s">
        <v>22016</v>
      </c>
      <c r="M2247" s="1" t="s">
        <v>22017</v>
      </c>
      <c r="N2247" s="1">
        <f>+Categorias[[#This Row],[Id_producto]]</f>
        <v>220502</v>
      </c>
      <c r="O2247" s="1">
        <f>+Categorias[[#This Row],[Id_categoría]]</f>
        <v>220502034</v>
      </c>
    </row>
    <row r="2248" spans="1:15" hidden="1" x14ac:dyDescent="0.3">
      <c r="A2248">
        <v>22</v>
      </c>
      <c r="B2248" s="1" t="s">
        <v>2726</v>
      </c>
      <c r="C2248">
        <v>2205</v>
      </c>
      <c r="D2248" s="1" t="s">
        <v>20391</v>
      </c>
      <c r="E2248">
        <v>220502</v>
      </c>
      <c r="F2248" s="1" t="s">
        <v>21849</v>
      </c>
      <c r="G2248">
        <v>220502035</v>
      </c>
      <c r="H2248">
        <v>35</v>
      </c>
      <c r="I2248" s="1" t="s">
        <v>22018</v>
      </c>
      <c r="J2248" s="1" t="s">
        <v>22019</v>
      </c>
      <c r="K2248" s="1" t="s">
        <v>22020</v>
      </c>
      <c r="L2248" s="1" t="s">
        <v>22021</v>
      </c>
      <c r="M2248" s="1" t="s">
        <v>22022</v>
      </c>
      <c r="N2248" s="1">
        <f>+Categorias[[#This Row],[Id_producto]]</f>
        <v>220502</v>
      </c>
      <c r="O2248" s="1">
        <f>+Categorias[[#This Row],[Id_categoría]]</f>
        <v>220502035</v>
      </c>
    </row>
    <row r="2249" spans="1:15" hidden="1" x14ac:dyDescent="0.3">
      <c r="A2249">
        <v>22</v>
      </c>
      <c r="B2249" s="1" t="s">
        <v>2726</v>
      </c>
      <c r="C2249">
        <v>2205</v>
      </c>
      <c r="D2249" s="1" t="s">
        <v>20391</v>
      </c>
      <c r="E2249">
        <v>220502</v>
      </c>
      <c r="F2249" s="1" t="s">
        <v>21849</v>
      </c>
      <c r="G2249">
        <v>220502036</v>
      </c>
      <c r="H2249">
        <v>36</v>
      </c>
      <c r="I2249" s="1" t="s">
        <v>22023</v>
      </c>
      <c r="J2249" s="1" t="s">
        <v>22024</v>
      </c>
      <c r="K2249" s="1" t="s">
        <v>22025</v>
      </c>
      <c r="L2249" s="1" t="s">
        <v>22026</v>
      </c>
      <c r="M2249" s="1" t="s">
        <v>22027</v>
      </c>
      <c r="N2249" s="1">
        <f>+Categorias[[#This Row],[Id_producto]]</f>
        <v>220502</v>
      </c>
      <c r="O2249" s="1">
        <f>+Categorias[[#This Row],[Id_categoría]]</f>
        <v>220502036</v>
      </c>
    </row>
    <row r="2250" spans="1:15" hidden="1" x14ac:dyDescent="0.3">
      <c r="A2250">
        <v>22</v>
      </c>
      <c r="B2250" s="1" t="s">
        <v>2726</v>
      </c>
      <c r="C2250">
        <v>2205</v>
      </c>
      <c r="D2250" s="1" t="s">
        <v>20391</v>
      </c>
      <c r="E2250">
        <v>220502</v>
      </c>
      <c r="F2250" s="1" t="s">
        <v>21849</v>
      </c>
      <c r="G2250">
        <v>220502037</v>
      </c>
      <c r="H2250">
        <v>37</v>
      </c>
      <c r="I2250" s="1" t="s">
        <v>22028</v>
      </c>
      <c r="J2250" s="1" t="s">
        <v>22029</v>
      </c>
      <c r="K2250" s="1" t="s">
        <v>22030</v>
      </c>
      <c r="L2250" s="1" t="s">
        <v>22031</v>
      </c>
      <c r="M2250" s="1" t="s">
        <v>22032</v>
      </c>
      <c r="N2250" s="1">
        <f>+Categorias[[#This Row],[Id_producto]]</f>
        <v>220502</v>
      </c>
      <c r="O2250" s="1">
        <f>+Categorias[[#This Row],[Id_categoría]]</f>
        <v>220502037</v>
      </c>
    </row>
    <row r="2251" spans="1:15" hidden="1" x14ac:dyDescent="0.3">
      <c r="A2251">
        <v>22</v>
      </c>
      <c r="B2251" s="1" t="s">
        <v>2726</v>
      </c>
      <c r="C2251">
        <v>2205</v>
      </c>
      <c r="D2251" s="1" t="s">
        <v>20391</v>
      </c>
      <c r="E2251">
        <v>220502</v>
      </c>
      <c r="F2251" s="1" t="s">
        <v>21849</v>
      </c>
      <c r="G2251">
        <v>220502038</v>
      </c>
      <c r="H2251">
        <v>38</v>
      </c>
      <c r="I2251" s="1" t="s">
        <v>22033</v>
      </c>
      <c r="J2251" s="1" t="s">
        <v>22034</v>
      </c>
      <c r="K2251" s="1" t="s">
        <v>22035</v>
      </c>
      <c r="L2251" s="1" t="s">
        <v>22036</v>
      </c>
      <c r="M2251" s="1" t="s">
        <v>22037</v>
      </c>
      <c r="N2251" s="1">
        <f>+Categorias[[#This Row],[Id_producto]]</f>
        <v>220502</v>
      </c>
      <c r="O2251" s="1">
        <f>+Categorias[[#This Row],[Id_categoría]]</f>
        <v>220502038</v>
      </c>
    </row>
    <row r="2252" spans="1:15" hidden="1" x14ac:dyDescent="0.3">
      <c r="A2252">
        <v>22</v>
      </c>
      <c r="B2252" s="1" t="s">
        <v>2726</v>
      </c>
      <c r="C2252">
        <v>2205</v>
      </c>
      <c r="D2252" s="1" t="s">
        <v>20391</v>
      </c>
      <c r="E2252">
        <v>220502</v>
      </c>
      <c r="F2252" s="1" t="s">
        <v>21849</v>
      </c>
      <c r="G2252">
        <v>220502039</v>
      </c>
      <c r="H2252">
        <v>39</v>
      </c>
      <c r="I2252" s="1" t="s">
        <v>22038</v>
      </c>
      <c r="J2252" s="1" t="s">
        <v>22039</v>
      </c>
      <c r="K2252" s="1" t="s">
        <v>22040</v>
      </c>
      <c r="L2252" s="1" t="s">
        <v>22041</v>
      </c>
      <c r="M2252" s="1" t="s">
        <v>22042</v>
      </c>
      <c r="N2252" s="1">
        <f>+Categorias[[#This Row],[Id_producto]]</f>
        <v>220502</v>
      </c>
      <c r="O2252" s="1">
        <f>+Categorias[[#This Row],[Id_categoría]]</f>
        <v>220502039</v>
      </c>
    </row>
    <row r="2253" spans="1:15" hidden="1" x14ac:dyDescent="0.3">
      <c r="A2253">
        <v>22</v>
      </c>
      <c r="B2253" s="1" t="s">
        <v>2726</v>
      </c>
      <c r="C2253">
        <v>2205</v>
      </c>
      <c r="D2253" s="1" t="s">
        <v>20391</v>
      </c>
      <c r="E2253">
        <v>220502</v>
      </c>
      <c r="F2253" s="1" t="s">
        <v>21849</v>
      </c>
      <c r="G2253">
        <v>220502040</v>
      </c>
      <c r="H2253">
        <v>40</v>
      </c>
      <c r="I2253" s="1" t="s">
        <v>22043</v>
      </c>
      <c r="J2253" s="1" t="s">
        <v>22044</v>
      </c>
      <c r="K2253" s="1" t="s">
        <v>22045</v>
      </c>
      <c r="L2253" s="1" t="s">
        <v>22046</v>
      </c>
      <c r="M2253" s="1" t="s">
        <v>22047</v>
      </c>
      <c r="N2253" s="1">
        <f>+Categorias[[#This Row],[Id_producto]]</f>
        <v>220502</v>
      </c>
      <c r="O2253" s="1">
        <f>+Categorias[[#This Row],[Id_categoría]]</f>
        <v>220502040</v>
      </c>
    </row>
    <row r="2254" spans="1:15" hidden="1" x14ac:dyDescent="0.3">
      <c r="A2254">
        <v>22</v>
      </c>
      <c r="B2254" s="1" t="s">
        <v>2726</v>
      </c>
      <c r="C2254">
        <v>2205</v>
      </c>
      <c r="D2254" s="1" t="s">
        <v>20391</v>
      </c>
      <c r="E2254">
        <v>220502</v>
      </c>
      <c r="F2254" s="1" t="s">
        <v>21849</v>
      </c>
      <c r="G2254">
        <v>220502041</v>
      </c>
      <c r="H2254">
        <v>41</v>
      </c>
      <c r="I2254" s="1" t="s">
        <v>22048</v>
      </c>
      <c r="J2254" s="1" t="s">
        <v>22049</v>
      </c>
      <c r="K2254" s="1" t="s">
        <v>22050</v>
      </c>
      <c r="L2254" s="1" t="s">
        <v>22051</v>
      </c>
      <c r="M2254" s="1" t="s">
        <v>22052</v>
      </c>
      <c r="N2254" s="1">
        <f>+Categorias[[#This Row],[Id_producto]]</f>
        <v>220502</v>
      </c>
      <c r="O2254" s="1">
        <f>+Categorias[[#This Row],[Id_categoría]]</f>
        <v>220502041</v>
      </c>
    </row>
    <row r="2255" spans="1:15" hidden="1" x14ac:dyDescent="0.3">
      <c r="A2255">
        <v>22</v>
      </c>
      <c r="B2255" s="1" t="s">
        <v>2726</v>
      </c>
      <c r="C2255">
        <v>2205</v>
      </c>
      <c r="D2255" s="1" t="s">
        <v>20391</v>
      </c>
      <c r="E2255">
        <v>220502</v>
      </c>
      <c r="F2255" s="1" t="s">
        <v>21849</v>
      </c>
      <c r="G2255">
        <v>220502042</v>
      </c>
      <c r="H2255">
        <v>42</v>
      </c>
      <c r="I2255" s="1" t="s">
        <v>22053</v>
      </c>
      <c r="J2255" s="1" t="s">
        <v>22054</v>
      </c>
      <c r="K2255" s="1" t="s">
        <v>22055</v>
      </c>
      <c r="L2255" s="1" t="s">
        <v>22056</v>
      </c>
      <c r="M2255" s="1" t="s">
        <v>22057</v>
      </c>
      <c r="N2255" s="1">
        <f>+Categorias[[#This Row],[Id_producto]]</f>
        <v>220502</v>
      </c>
      <c r="O2255" s="1">
        <f>+Categorias[[#This Row],[Id_categoría]]</f>
        <v>220502042</v>
      </c>
    </row>
    <row r="2256" spans="1:15" hidden="1" x14ac:dyDescent="0.3">
      <c r="A2256">
        <v>22</v>
      </c>
      <c r="B2256" s="1" t="s">
        <v>2726</v>
      </c>
      <c r="C2256">
        <v>2205</v>
      </c>
      <c r="D2256" s="1" t="s">
        <v>20391</v>
      </c>
      <c r="E2256">
        <v>220502</v>
      </c>
      <c r="F2256" s="1" t="s">
        <v>21849</v>
      </c>
      <c r="G2256">
        <v>220502043</v>
      </c>
      <c r="H2256">
        <v>43</v>
      </c>
      <c r="I2256" s="1" t="s">
        <v>22058</v>
      </c>
      <c r="J2256" s="1" t="s">
        <v>22059</v>
      </c>
      <c r="K2256" s="1" t="s">
        <v>22060</v>
      </c>
      <c r="L2256" s="1" t="s">
        <v>22061</v>
      </c>
      <c r="M2256" s="1" t="s">
        <v>22062</v>
      </c>
      <c r="N2256" s="1">
        <f>+Categorias[[#This Row],[Id_producto]]</f>
        <v>220502</v>
      </c>
      <c r="O2256" s="1">
        <f>+Categorias[[#This Row],[Id_categoría]]</f>
        <v>220502043</v>
      </c>
    </row>
    <row r="2257" spans="1:15" hidden="1" x14ac:dyDescent="0.3">
      <c r="A2257">
        <v>22</v>
      </c>
      <c r="B2257" s="1" t="s">
        <v>2726</v>
      </c>
      <c r="C2257">
        <v>2205</v>
      </c>
      <c r="D2257" s="1" t="s">
        <v>20391</v>
      </c>
      <c r="E2257">
        <v>220502</v>
      </c>
      <c r="F2257" s="1" t="s">
        <v>21849</v>
      </c>
      <c r="G2257">
        <v>220502044</v>
      </c>
      <c r="H2257">
        <v>44</v>
      </c>
      <c r="I2257" s="1" t="s">
        <v>22063</v>
      </c>
      <c r="J2257" s="1" t="s">
        <v>22064</v>
      </c>
      <c r="K2257" s="1" t="s">
        <v>22065</v>
      </c>
      <c r="L2257" s="1" t="s">
        <v>22066</v>
      </c>
      <c r="M2257" s="1" t="s">
        <v>22067</v>
      </c>
      <c r="N2257" s="1">
        <f>+Categorias[[#This Row],[Id_producto]]</f>
        <v>220502</v>
      </c>
      <c r="O2257" s="1">
        <f>+Categorias[[#This Row],[Id_categoría]]</f>
        <v>220502044</v>
      </c>
    </row>
    <row r="2258" spans="1:15" hidden="1" x14ac:dyDescent="0.3">
      <c r="A2258">
        <v>22</v>
      </c>
      <c r="B2258" s="1" t="s">
        <v>2726</v>
      </c>
      <c r="C2258">
        <v>2205</v>
      </c>
      <c r="D2258" s="1" t="s">
        <v>20391</v>
      </c>
      <c r="E2258">
        <v>220502</v>
      </c>
      <c r="F2258" s="1" t="s">
        <v>21849</v>
      </c>
      <c r="G2258">
        <v>220502045</v>
      </c>
      <c r="H2258">
        <v>45</v>
      </c>
      <c r="I2258" s="1" t="s">
        <v>22068</v>
      </c>
      <c r="J2258" s="1" t="s">
        <v>22069</v>
      </c>
      <c r="K2258" s="1" t="s">
        <v>22070</v>
      </c>
      <c r="L2258" s="1" t="s">
        <v>22071</v>
      </c>
      <c r="M2258" s="1" t="s">
        <v>22072</v>
      </c>
      <c r="N2258" s="1">
        <f>+Categorias[[#This Row],[Id_producto]]</f>
        <v>220502</v>
      </c>
      <c r="O2258" s="1">
        <f>+Categorias[[#This Row],[Id_categoría]]</f>
        <v>220502045</v>
      </c>
    </row>
    <row r="2259" spans="1:15" hidden="1" x14ac:dyDescent="0.3">
      <c r="A2259">
        <v>22</v>
      </c>
      <c r="B2259" s="1" t="s">
        <v>2726</v>
      </c>
      <c r="C2259">
        <v>2205</v>
      </c>
      <c r="D2259" s="1" t="s">
        <v>20391</v>
      </c>
      <c r="E2259">
        <v>220502</v>
      </c>
      <c r="F2259" s="1" t="s">
        <v>21849</v>
      </c>
      <c r="G2259">
        <v>220502046</v>
      </c>
      <c r="H2259">
        <v>46</v>
      </c>
      <c r="I2259" s="1" t="s">
        <v>22073</v>
      </c>
      <c r="J2259" s="1" t="s">
        <v>22074</v>
      </c>
      <c r="K2259" s="1" t="s">
        <v>22075</v>
      </c>
      <c r="L2259" s="1" t="s">
        <v>22076</v>
      </c>
      <c r="M2259" s="1" t="s">
        <v>22077</v>
      </c>
      <c r="N2259" s="1">
        <f>+Categorias[[#This Row],[Id_producto]]</f>
        <v>220502</v>
      </c>
      <c r="O2259" s="1">
        <f>+Categorias[[#This Row],[Id_categoría]]</f>
        <v>220502046</v>
      </c>
    </row>
    <row r="2260" spans="1:15" hidden="1" x14ac:dyDescent="0.3">
      <c r="A2260">
        <v>22</v>
      </c>
      <c r="B2260" s="1" t="s">
        <v>2726</v>
      </c>
      <c r="C2260">
        <v>2205</v>
      </c>
      <c r="D2260" s="1" t="s">
        <v>20391</v>
      </c>
      <c r="E2260">
        <v>220502</v>
      </c>
      <c r="F2260" s="1" t="s">
        <v>21849</v>
      </c>
      <c r="G2260">
        <v>220502047</v>
      </c>
      <c r="H2260">
        <v>47</v>
      </c>
      <c r="I2260" s="1" t="s">
        <v>22078</v>
      </c>
      <c r="J2260" s="1" t="s">
        <v>22079</v>
      </c>
      <c r="K2260" s="1" t="s">
        <v>22080</v>
      </c>
      <c r="L2260" s="1" t="s">
        <v>22081</v>
      </c>
      <c r="M2260" s="1" t="s">
        <v>22082</v>
      </c>
      <c r="N2260" s="1">
        <f>+Categorias[[#This Row],[Id_producto]]</f>
        <v>220502</v>
      </c>
      <c r="O2260" s="1">
        <f>+Categorias[[#This Row],[Id_categoría]]</f>
        <v>220502047</v>
      </c>
    </row>
    <row r="2261" spans="1:15" hidden="1" x14ac:dyDescent="0.3">
      <c r="A2261">
        <v>22</v>
      </c>
      <c r="B2261" s="1" t="s">
        <v>2726</v>
      </c>
      <c r="C2261">
        <v>2205</v>
      </c>
      <c r="D2261" s="1" t="s">
        <v>20391</v>
      </c>
      <c r="E2261">
        <v>220502</v>
      </c>
      <c r="F2261" s="1" t="s">
        <v>21849</v>
      </c>
      <c r="G2261">
        <v>220502048</v>
      </c>
      <c r="H2261">
        <v>48</v>
      </c>
      <c r="I2261" s="1" t="s">
        <v>22083</v>
      </c>
      <c r="J2261" s="1" t="s">
        <v>22084</v>
      </c>
      <c r="K2261" s="1" t="s">
        <v>22085</v>
      </c>
      <c r="L2261" s="1" t="s">
        <v>22086</v>
      </c>
      <c r="M2261" s="1" t="s">
        <v>22087</v>
      </c>
      <c r="N2261" s="1">
        <f>+Categorias[[#This Row],[Id_producto]]</f>
        <v>220502</v>
      </c>
      <c r="O2261" s="1">
        <f>+Categorias[[#This Row],[Id_categoría]]</f>
        <v>220502048</v>
      </c>
    </row>
    <row r="2262" spans="1:15" hidden="1" x14ac:dyDescent="0.3">
      <c r="A2262">
        <v>22</v>
      </c>
      <c r="B2262" s="1" t="s">
        <v>2726</v>
      </c>
      <c r="C2262">
        <v>2205</v>
      </c>
      <c r="D2262" s="1" t="s">
        <v>20391</v>
      </c>
      <c r="E2262">
        <v>220502</v>
      </c>
      <c r="F2262" s="1" t="s">
        <v>21849</v>
      </c>
      <c r="G2262">
        <v>220502049</v>
      </c>
      <c r="H2262">
        <v>49</v>
      </c>
      <c r="I2262" s="1" t="s">
        <v>22088</v>
      </c>
      <c r="J2262" s="1" t="s">
        <v>22089</v>
      </c>
      <c r="K2262" s="1" t="s">
        <v>22090</v>
      </c>
      <c r="L2262" s="1" t="s">
        <v>22091</v>
      </c>
      <c r="M2262" s="1" t="s">
        <v>22092</v>
      </c>
      <c r="N2262" s="1">
        <f>+Categorias[[#This Row],[Id_producto]]</f>
        <v>220502</v>
      </c>
      <c r="O2262" s="1">
        <f>+Categorias[[#This Row],[Id_categoría]]</f>
        <v>220502049</v>
      </c>
    </row>
    <row r="2263" spans="1:15" hidden="1" x14ac:dyDescent="0.3">
      <c r="A2263">
        <v>22</v>
      </c>
      <c r="B2263" s="1" t="s">
        <v>2726</v>
      </c>
      <c r="C2263">
        <v>2205</v>
      </c>
      <c r="D2263" s="1" t="s">
        <v>20391</v>
      </c>
      <c r="E2263">
        <v>220502</v>
      </c>
      <c r="F2263" s="1" t="s">
        <v>21849</v>
      </c>
      <c r="G2263">
        <v>220502050</v>
      </c>
      <c r="H2263">
        <v>50</v>
      </c>
      <c r="I2263" s="1" t="s">
        <v>22093</v>
      </c>
      <c r="J2263" s="1" t="s">
        <v>22094</v>
      </c>
      <c r="K2263" s="1" t="s">
        <v>22095</v>
      </c>
      <c r="L2263" s="1" t="s">
        <v>22096</v>
      </c>
      <c r="M2263" s="1" t="s">
        <v>22097</v>
      </c>
      <c r="N2263" s="1">
        <f>+Categorias[[#This Row],[Id_producto]]</f>
        <v>220502</v>
      </c>
      <c r="O2263" s="1">
        <f>+Categorias[[#This Row],[Id_categoría]]</f>
        <v>220502050</v>
      </c>
    </row>
    <row r="2264" spans="1:15" hidden="1" x14ac:dyDescent="0.3">
      <c r="A2264">
        <v>22</v>
      </c>
      <c r="B2264" s="1" t="s">
        <v>2726</v>
      </c>
      <c r="C2264">
        <v>2205</v>
      </c>
      <c r="D2264" s="1" t="s">
        <v>20391</v>
      </c>
      <c r="E2264">
        <v>220502</v>
      </c>
      <c r="F2264" s="1" t="s">
        <v>21849</v>
      </c>
      <c r="G2264">
        <v>220502051</v>
      </c>
      <c r="H2264">
        <v>51</v>
      </c>
      <c r="I2264" s="1" t="s">
        <v>22098</v>
      </c>
      <c r="J2264" s="1" t="s">
        <v>22099</v>
      </c>
      <c r="K2264" s="1" t="s">
        <v>22100</v>
      </c>
      <c r="L2264" s="1" t="s">
        <v>22101</v>
      </c>
      <c r="M2264" s="1" t="s">
        <v>22102</v>
      </c>
      <c r="N2264" s="1">
        <f>+Categorias[[#This Row],[Id_producto]]</f>
        <v>220502</v>
      </c>
      <c r="O2264" s="1">
        <f>+Categorias[[#This Row],[Id_categoría]]</f>
        <v>220502051</v>
      </c>
    </row>
    <row r="2265" spans="1:15" hidden="1" x14ac:dyDescent="0.3">
      <c r="A2265">
        <v>22</v>
      </c>
      <c r="B2265" s="1" t="s">
        <v>2726</v>
      </c>
      <c r="C2265">
        <v>2205</v>
      </c>
      <c r="D2265" s="1" t="s">
        <v>20391</v>
      </c>
      <c r="E2265">
        <v>220502</v>
      </c>
      <c r="F2265" s="1" t="s">
        <v>21849</v>
      </c>
      <c r="G2265">
        <v>220502052</v>
      </c>
      <c r="H2265">
        <v>52</v>
      </c>
      <c r="I2265" s="1" t="s">
        <v>22103</v>
      </c>
      <c r="J2265" s="1" t="s">
        <v>22104</v>
      </c>
      <c r="K2265" s="1" t="s">
        <v>22105</v>
      </c>
      <c r="L2265" s="1" t="s">
        <v>22106</v>
      </c>
      <c r="M2265" s="1" t="s">
        <v>22107</v>
      </c>
      <c r="N2265" s="1">
        <f>+Categorias[[#This Row],[Id_producto]]</f>
        <v>220502</v>
      </c>
      <c r="O2265" s="1">
        <f>+Categorias[[#This Row],[Id_categoría]]</f>
        <v>220502052</v>
      </c>
    </row>
    <row r="2266" spans="1:15" hidden="1" x14ac:dyDescent="0.3">
      <c r="A2266">
        <v>22</v>
      </c>
      <c r="B2266" s="1" t="s">
        <v>2726</v>
      </c>
      <c r="C2266">
        <v>2205</v>
      </c>
      <c r="D2266" s="1" t="s">
        <v>20391</v>
      </c>
      <c r="E2266">
        <v>220502</v>
      </c>
      <c r="F2266" s="1" t="s">
        <v>21849</v>
      </c>
      <c r="G2266">
        <v>220502053</v>
      </c>
      <c r="H2266">
        <v>53</v>
      </c>
      <c r="I2266" s="1" t="s">
        <v>22108</v>
      </c>
      <c r="J2266" s="1" t="s">
        <v>22109</v>
      </c>
      <c r="K2266" s="1" t="s">
        <v>22110</v>
      </c>
      <c r="L2266" s="1" t="s">
        <v>22111</v>
      </c>
      <c r="M2266" s="1" t="s">
        <v>22112</v>
      </c>
      <c r="N2266" s="1">
        <f>+Categorias[[#This Row],[Id_producto]]</f>
        <v>220502</v>
      </c>
      <c r="O2266" s="1">
        <f>+Categorias[[#This Row],[Id_categoría]]</f>
        <v>220502053</v>
      </c>
    </row>
    <row r="2267" spans="1:15" hidden="1" x14ac:dyDescent="0.3">
      <c r="A2267">
        <v>22</v>
      </c>
      <c r="B2267" s="1" t="s">
        <v>2726</v>
      </c>
      <c r="C2267">
        <v>2205</v>
      </c>
      <c r="D2267" s="1" t="s">
        <v>20391</v>
      </c>
      <c r="E2267">
        <v>220502</v>
      </c>
      <c r="F2267" s="1" t="s">
        <v>21849</v>
      </c>
      <c r="G2267">
        <v>220502054</v>
      </c>
      <c r="H2267">
        <v>54</v>
      </c>
      <c r="I2267" s="1" t="s">
        <v>22113</v>
      </c>
      <c r="J2267" s="1" t="s">
        <v>22114</v>
      </c>
      <c r="K2267" s="1" t="s">
        <v>22115</v>
      </c>
      <c r="L2267" s="1" t="s">
        <v>22116</v>
      </c>
      <c r="M2267" s="1" t="s">
        <v>22117</v>
      </c>
      <c r="N2267" s="1">
        <f>+Categorias[[#This Row],[Id_producto]]</f>
        <v>220502</v>
      </c>
      <c r="O2267" s="1">
        <f>+Categorias[[#This Row],[Id_categoría]]</f>
        <v>220502054</v>
      </c>
    </row>
    <row r="2268" spans="1:15" hidden="1" x14ac:dyDescent="0.3">
      <c r="A2268">
        <v>22</v>
      </c>
      <c r="B2268" s="1" t="s">
        <v>2726</v>
      </c>
      <c r="C2268">
        <v>2205</v>
      </c>
      <c r="D2268" s="1" t="s">
        <v>20391</v>
      </c>
      <c r="E2268">
        <v>220502</v>
      </c>
      <c r="F2268" s="1" t="s">
        <v>21849</v>
      </c>
      <c r="G2268">
        <v>220502055</v>
      </c>
      <c r="H2268">
        <v>55</v>
      </c>
      <c r="I2268" s="1" t="s">
        <v>22118</v>
      </c>
      <c r="J2268" s="1" t="s">
        <v>22119</v>
      </c>
      <c r="K2268" s="1" t="s">
        <v>22120</v>
      </c>
      <c r="L2268" s="1" t="s">
        <v>22121</v>
      </c>
      <c r="M2268" s="1" t="s">
        <v>22122</v>
      </c>
      <c r="N2268" s="1">
        <f>+Categorias[[#This Row],[Id_producto]]</f>
        <v>220502</v>
      </c>
      <c r="O2268" s="1">
        <f>+Categorias[[#This Row],[Id_categoría]]</f>
        <v>220502055</v>
      </c>
    </row>
    <row r="2269" spans="1:15" hidden="1" x14ac:dyDescent="0.3">
      <c r="A2269">
        <v>22</v>
      </c>
      <c r="B2269" s="1" t="s">
        <v>2726</v>
      </c>
      <c r="C2269">
        <v>2205</v>
      </c>
      <c r="D2269" s="1" t="s">
        <v>20391</v>
      </c>
      <c r="E2269">
        <v>220502</v>
      </c>
      <c r="F2269" s="1" t="s">
        <v>21849</v>
      </c>
      <c r="G2269">
        <v>220502056</v>
      </c>
      <c r="H2269">
        <v>56</v>
      </c>
      <c r="I2269" s="1" t="s">
        <v>22123</v>
      </c>
      <c r="J2269" s="1" t="s">
        <v>22124</v>
      </c>
      <c r="K2269" s="1" t="s">
        <v>22125</v>
      </c>
      <c r="L2269" s="1" t="s">
        <v>22126</v>
      </c>
      <c r="M2269" s="1" t="s">
        <v>22127</v>
      </c>
      <c r="N2269" s="1">
        <f>+Categorias[[#This Row],[Id_producto]]</f>
        <v>220502</v>
      </c>
      <c r="O2269" s="1">
        <f>+Categorias[[#This Row],[Id_categoría]]</f>
        <v>220502056</v>
      </c>
    </row>
    <row r="2270" spans="1:15" hidden="1" x14ac:dyDescent="0.3">
      <c r="A2270">
        <v>22</v>
      </c>
      <c r="B2270" s="1" t="s">
        <v>2726</v>
      </c>
      <c r="C2270">
        <v>2205</v>
      </c>
      <c r="D2270" s="1" t="s">
        <v>20391</v>
      </c>
      <c r="E2270">
        <v>220502</v>
      </c>
      <c r="F2270" s="1" t="s">
        <v>21849</v>
      </c>
      <c r="G2270">
        <v>220502057</v>
      </c>
      <c r="H2270">
        <v>57</v>
      </c>
      <c r="I2270" s="1" t="s">
        <v>22128</v>
      </c>
      <c r="J2270" s="1" t="s">
        <v>22129</v>
      </c>
      <c r="K2270" s="1" t="s">
        <v>22130</v>
      </c>
      <c r="L2270" s="1" t="s">
        <v>22131</v>
      </c>
      <c r="M2270" s="1" t="s">
        <v>22132</v>
      </c>
      <c r="N2270" s="1">
        <f>+Categorias[[#This Row],[Id_producto]]</f>
        <v>220502</v>
      </c>
      <c r="O2270" s="1">
        <f>+Categorias[[#This Row],[Id_categoría]]</f>
        <v>220502057</v>
      </c>
    </row>
    <row r="2271" spans="1:15" hidden="1" x14ac:dyDescent="0.3">
      <c r="A2271">
        <v>22</v>
      </c>
      <c r="B2271" s="1" t="s">
        <v>2726</v>
      </c>
      <c r="C2271">
        <v>2205</v>
      </c>
      <c r="D2271" s="1" t="s">
        <v>20391</v>
      </c>
      <c r="E2271">
        <v>220502</v>
      </c>
      <c r="F2271" s="1" t="s">
        <v>21849</v>
      </c>
      <c r="G2271">
        <v>220502058</v>
      </c>
      <c r="H2271">
        <v>58</v>
      </c>
      <c r="I2271" s="1" t="s">
        <v>22133</v>
      </c>
      <c r="J2271" s="1" t="s">
        <v>22134</v>
      </c>
      <c r="K2271" s="1" t="s">
        <v>22135</v>
      </c>
      <c r="L2271" s="1" t="s">
        <v>22136</v>
      </c>
      <c r="M2271" s="1" t="s">
        <v>22137</v>
      </c>
      <c r="N2271" s="1">
        <f>+Categorias[[#This Row],[Id_producto]]</f>
        <v>220502</v>
      </c>
      <c r="O2271" s="1">
        <f>+Categorias[[#This Row],[Id_categoría]]</f>
        <v>220502058</v>
      </c>
    </row>
    <row r="2272" spans="1:15" hidden="1" x14ac:dyDescent="0.3">
      <c r="A2272">
        <v>22</v>
      </c>
      <c r="B2272" s="1" t="s">
        <v>2726</v>
      </c>
      <c r="C2272">
        <v>2205</v>
      </c>
      <c r="D2272" s="1" t="s">
        <v>20391</v>
      </c>
      <c r="E2272">
        <v>220502</v>
      </c>
      <c r="F2272" s="1" t="s">
        <v>21849</v>
      </c>
      <c r="G2272">
        <v>220502059</v>
      </c>
      <c r="H2272">
        <v>59</v>
      </c>
      <c r="I2272" s="1" t="s">
        <v>14274</v>
      </c>
      <c r="J2272" s="1" t="s">
        <v>22138</v>
      </c>
      <c r="K2272" s="1" t="s">
        <v>22139</v>
      </c>
      <c r="L2272" s="1" t="s">
        <v>22140</v>
      </c>
      <c r="M2272" s="1" t="s">
        <v>22141</v>
      </c>
      <c r="N2272" s="1">
        <f>+Categorias[[#This Row],[Id_producto]]</f>
        <v>220502</v>
      </c>
      <c r="O2272" s="1">
        <f>+Categorias[[#This Row],[Id_categoría]]</f>
        <v>220502059</v>
      </c>
    </row>
    <row r="2273" spans="1:15" hidden="1" x14ac:dyDescent="0.3">
      <c r="A2273">
        <v>22</v>
      </c>
      <c r="B2273" s="1" t="s">
        <v>2726</v>
      </c>
      <c r="C2273">
        <v>2205</v>
      </c>
      <c r="D2273" s="1" t="s">
        <v>20391</v>
      </c>
      <c r="E2273">
        <v>220502</v>
      </c>
      <c r="F2273" s="1" t="s">
        <v>21849</v>
      </c>
      <c r="G2273">
        <v>220502060</v>
      </c>
      <c r="H2273">
        <v>60</v>
      </c>
      <c r="I2273" s="1" t="s">
        <v>22142</v>
      </c>
      <c r="J2273" s="1" t="s">
        <v>22143</v>
      </c>
      <c r="K2273" s="1" t="s">
        <v>22144</v>
      </c>
      <c r="L2273" s="1" t="s">
        <v>22145</v>
      </c>
      <c r="M2273" s="1" t="s">
        <v>22146</v>
      </c>
      <c r="N2273" s="1">
        <f>+Categorias[[#This Row],[Id_producto]]</f>
        <v>220502</v>
      </c>
      <c r="O2273" s="1">
        <f>+Categorias[[#This Row],[Id_categoría]]</f>
        <v>220502060</v>
      </c>
    </row>
    <row r="2274" spans="1:15" hidden="1" x14ac:dyDescent="0.3">
      <c r="A2274">
        <v>22</v>
      </c>
      <c r="B2274" s="1" t="s">
        <v>2726</v>
      </c>
      <c r="C2274">
        <v>2205</v>
      </c>
      <c r="D2274" s="1" t="s">
        <v>20391</v>
      </c>
      <c r="E2274">
        <v>220502</v>
      </c>
      <c r="F2274" s="1" t="s">
        <v>21849</v>
      </c>
      <c r="G2274">
        <v>220502061</v>
      </c>
      <c r="H2274">
        <v>61</v>
      </c>
      <c r="I2274" s="1" t="s">
        <v>22147</v>
      </c>
      <c r="J2274" s="1" t="s">
        <v>22148</v>
      </c>
      <c r="K2274" s="1" t="s">
        <v>22149</v>
      </c>
      <c r="L2274" s="1" t="s">
        <v>22150</v>
      </c>
      <c r="M2274" s="1" t="s">
        <v>22151</v>
      </c>
      <c r="N2274" s="1">
        <f>+Categorias[[#This Row],[Id_producto]]</f>
        <v>220502</v>
      </c>
      <c r="O2274" s="1">
        <f>+Categorias[[#This Row],[Id_categoría]]</f>
        <v>220502061</v>
      </c>
    </row>
    <row r="2275" spans="1:15" hidden="1" x14ac:dyDescent="0.3">
      <c r="A2275">
        <v>22</v>
      </c>
      <c r="B2275" s="1" t="s">
        <v>2726</v>
      </c>
      <c r="C2275">
        <v>2205</v>
      </c>
      <c r="D2275" s="1" t="s">
        <v>20391</v>
      </c>
      <c r="E2275">
        <v>220502</v>
      </c>
      <c r="F2275" s="1" t="s">
        <v>21849</v>
      </c>
      <c r="G2275">
        <v>220502062</v>
      </c>
      <c r="H2275">
        <v>62</v>
      </c>
      <c r="I2275" s="1" t="s">
        <v>22152</v>
      </c>
      <c r="J2275" s="1" t="s">
        <v>22153</v>
      </c>
      <c r="K2275" s="1" t="s">
        <v>22154</v>
      </c>
      <c r="L2275" s="1" t="s">
        <v>22155</v>
      </c>
      <c r="M2275" s="1" t="s">
        <v>22156</v>
      </c>
      <c r="N2275" s="1">
        <f>+Categorias[[#This Row],[Id_producto]]</f>
        <v>220502</v>
      </c>
      <c r="O2275" s="1">
        <f>+Categorias[[#This Row],[Id_categoría]]</f>
        <v>220502062</v>
      </c>
    </row>
    <row r="2276" spans="1:15" hidden="1" x14ac:dyDescent="0.3">
      <c r="A2276">
        <v>22</v>
      </c>
      <c r="B2276" s="1" t="s">
        <v>2726</v>
      </c>
      <c r="C2276">
        <v>2205</v>
      </c>
      <c r="D2276" s="1" t="s">
        <v>20391</v>
      </c>
      <c r="E2276">
        <v>220502</v>
      </c>
      <c r="F2276" s="1" t="s">
        <v>21849</v>
      </c>
      <c r="G2276">
        <v>220502063</v>
      </c>
      <c r="H2276">
        <v>63</v>
      </c>
      <c r="I2276" s="1" t="s">
        <v>22157</v>
      </c>
      <c r="J2276" s="1" t="s">
        <v>22158</v>
      </c>
      <c r="K2276" s="1" t="s">
        <v>22159</v>
      </c>
      <c r="L2276" s="1" t="s">
        <v>22160</v>
      </c>
      <c r="M2276" s="1" t="s">
        <v>22161</v>
      </c>
      <c r="N2276" s="1">
        <f>+Categorias[[#This Row],[Id_producto]]</f>
        <v>220502</v>
      </c>
      <c r="O2276" s="1">
        <f>+Categorias[[#This Row],[Id_categoría]]</f>
        <v>220502063</v>
      </c>
    </row>
    <row r="2277" spans="1:15" hidden="1" x14ac:dyDescent="0.3">
      <c r="A2277">
        <v>22</v>
      </c>
      <c r="B2277" s="1" t="s">
        <v>2726</v>
      </c>
      <c r="C2277">
        <v>2205</v>
      </c>
      <c r="D2277" s="1" t="s">
        <v>20391</v>
      </c>
      <c r="E2277">
        <v>220502</v>
      </c>
      <c r="F2277" s="1" t="s">
        <v>21849</v>
      </c>
      <c r="G2277">
        <v>220502064</v>
      </c>
      <c r="H2277">
        <v>64</v>
      </c>
      <c r="I2277" s="1" t="s">
        <v>22162</v>
      </c>
      <c r="J2277" s="1" t="s">
        <v>22163</v>
      </c>
      <c r="K2277" s="1" t="s">
        <v>22164</v>
      </c>
      <c r="L2277" s="1" t="s">
        <v>22165</v>
      </c>
      <c r="M2277" s="1" t="s">
        <v>22166</v>
      </c>
      <c r="N2277" s="1">
        <f>+Categorias[[#This Row],[Id_producto]]</f>
        <v>220502</v>
      </c>
      <c r="O2277" s="1">
        <f>+Categorias[[#This Row],[Id_categoría]]</f>
        <v>220502064</v>
      </c>
    </row>
    <row r="2278" spans="1:15" hidden="1" x14ac:dyDescent="0.3">
      <c r="A2278">
        <v>22</v>
      </c>
      <c r="B2278" s="1" t="s">
        <v>2726</v>
      </c>
      <c r="C2278">
        <v>2205</v>
      </c>
      <c r="D2278" s="1" t="s">
        <v>20391</v>
      </c>
      <c r="E2278">
        <v>220502</v>
      </c>
      <c r="F2278" s="1" t="s">
        <v>21849</v>
      </c>
      <c r="G2278">
        <v>220502065</v>
      </c>
      <c r="H2278">
        <v>65</v>
      </c>
      <c r="I2278" s="1" t="s">
        <v>22167</v>
      </c>
      <c r="J2278" s="1" t="s">
        <v>22168</v>
      </c>
      <c r="K2278" s="1" t="s">
        <v>22169</v>
      </c>
      <c r="L2278" s="1" t="s">
        <v>22170</v>
      </c>
      <c r="M2278" s="1" t="s">
        <v>22171</v>
      </c>
      <c r="N2278" s="1">
        <f>+Categorias[[#This Row],[Id_producto]]</f>
        <v>220502</v>
      </c>
      <c r="O2278" s="1">
        <f>+Categorias[[#This Row],[Id_categoría]]</f>
        <v>220502065</v>
      </c>
    </row>
    <row r="2279" spans="1:15" hidden="1" x14ac:dyDescent="0.3">
      <c r="A2279">
        <v>22</v>
      </c>
      <c r="B2279" s="1" t="s">
        <v>2726</v>
      </c>
      <c r="C2279">
        <v>2205</v>
      </c>
      <c r="D2279" s="1" t="s">
        <v>20391</v>
      </c>
      <c r="E2279">
        <v>220502</v>
      </c>
      <c r="F2279" s="1" t="s">
        <v>21849</v>
      </c>
      <c r="G2279">
        <v>220502066</v>
      </c>
      <c r="H2279">
        <v>66</v>
      </c>
      <c r="I2279" s="1" t="s">
        <v>22172</v>
      </c>
      <c r="J2279" s="1" t="s">
        <v>22173</v>
      </c>
      <c r="K2279" s="1" t="s">
        <v>22174</v>
      </c>
      <c r="L2279" s="1" t="s">
        <v>22175</v>
      </c>
      <c r="M2279" s="1" t="s">
        <v>22176</v>
      </c>
      <c r="N2279" s="1">
        <f>+Categorias[[#This Row],[Id_producto]]</f>
        <v>220502</v>
      </c>
      <c r="O2279" s="1">
        <f>+Categorias[[#This Row],[Id_categoría]]</f>
        <v>220502066</v>
      </c>
    </row>
    <row r="2280" spans="1:15" hidden="1" x14ac:dyDescent="0.3">
      <c r="A2280">
        <v>22</v>
      </c>
      <c r="B2280" s="1" t="s">
        <v>2726</v>
      </c>
      <c r="C2280">
        <v>2205</v>
      </c>
      <c r="D2280" s="1" t="s">
        <v>20391</v>
      </c>
      <c r="E2280">
        <v>220502</v>
      </c>
      <c r="F2280" s="1" t="s">
        <v>21849</v>
      </c>
      <c r="G2280">
        <v>220502067</v>
      </c>
      <c r="H2280">
        <v>67</v>
      </c>
      <c r="I2280" s="1" t="s">
        <v>22177</v>
      </c>
      <c r="J2280" s="1" t="s">
        <v>22178</v>
      </c>
      <c r="K2280" s="1" t="s">
        <v>22179</v>
      </c>
      <c r="L2280" s="1" t="s">
        <v>22180</v>
      </c>
      <c r="M2280" s="1" t="s">
        <v>22181</v>
      </c>
      <c r="N2280" s="1">
        <f>+Categorias[[#This Row],[Id_producto]]</f>
        <v>220502</v>
      </c>
      <c r="O2280" s="1">
        <f>+Categorias[[#This Row],[Id_categoría]]</f>
        <v>220502067</v>
      </c>
    </row>
    <row r="2281" spans="1:15" hidden="1" x14ac:dyDescent="0.3">
      <c r="A2281">
        <v>22</v>
      </c>
      <c r="B2281" s="1" t="s">
        <v>2726</v>
      </c>
      <c r="C2281">
        <v>2205</v>
      </c>
      <c r="D2281" s="1" t="s">
        <v>20391</v>
      </c>
      <c r="E2281">
        <v>220502</v>
      </c>
      <c r="F2281" s="1" t="s">
        <v>21849</v>
      </c>
      <c r="G2281">
        <v>220502068</v>
      </c>
      <c r="H2281">
        <v>68</v>
      </c>
      <c r="I2281" s="1" t="s">
        <v>22182</v>
      </c>
      <c r="J2281" s="1" t="s">
        <v>22183</v>
      </c>
      <c r="K2281" s="1" t="s">
        <v>22184</v>
      </c>
      <c r="L2281" s="1" t="s">
        <v>22185</v>
      </c>
      <c r="M2281" s="1" t="s">
        <v>22186</v>
      </c>
      <c r="N2281" s="1">
        <f>+Categorias[[#This Row],[Id_producto]]</f>
        <v>220502</v>
      </c>
      <c r="O2281" s="1">
        <f>+Categorias[[#This Row],[Id_categoría]]</f>
        <v>220502068</v>
      </c>
    </row>
    <row r="2282" spans="1:15" hidden="1" x14ac:dyDescent="0.3">
      <c r="A2282">
        <v>22</v>
      </c>
      <c r="B2282" s="1" t="s">
        <v>2726</v>
      </c>
      <c r="C2282">
        <v>2205</v>
      </c>
      <c r="D2282" s="1" t="s">
        <v>20391</v>
      </c>
      <c r="E2282">
        <v>220502</v>
      </c>
      <c r="F2282" s="1" t="s">
        <v>21849</v>
      </c>
      <c r="G2282">
        <v>220502069</v>
      </c>
      <c r="H2282">
        <v>69</v>
      </c>
      <c r="I2282" s="1" t="s">
        <v>22187</v>
      </c>
      <c r="J2282" s="1" t="s">
        <v>22188</v>
      </c>
      <c r="K2282" s="1" t="s">
        <v>22189</v>
      </c>
      <c r="L2282" s="1" t="s">
        <v>22190</v>
      </c>
      <c r="M2282" s="1" t="s">
        <v>22191</v>
      </c>
      <c r="N2282" s="1">
        <f>+Categorias[[#This Row],[Id_producto]]</f>
        <v>220502</v>
      </c>
      <c r="O2282" s="1">
        <f>+Categorias[[#This Row],[Id_categoría]]</f>
        <v>220502069</v>
      </c>
    </row>
    <row r="2283" spans="1:15" hidden="1" x14ac:dyDescent="0.3">
      <c r="A2283">
        <v>22</v>
      </c>
      <c r="B2283" s="1" t="s">
        <v>2726</v>
      </c>
      <c r="C2283">
        <v>2205</v>
      </c>
      <c r="D2283" s="1" t="s">
        <v>20391</v>
      </c>
      <c r="E2283">
        <v>220502</v>
      </c>
      <c r="F2283" s="1" t="s">
        <v>21849</v>
      </c>
      <c r="G2283">
        <v>220502070</v>
      </c>
      <c r="H2283">
        <v>70</v>
      </c>
      <c r="I2283" s="1" t="s">
        <v>22192</v>
      </c>
      <c r="J2283" s="1" t="s">
        <v>22193</v>
      </c>
      <c r="K2283" s="1" t="s">
        <v>22194</v>
      </c>
      <c r="L2283" s="1" t="s">
        <v>22195</v>
      </c>
      <c r="M2283" s="1" t="s">
        <v>22196</v>
      </c>
      <c r="N2283" s="1">
        <f>+Categorias[[#This Row],[Id_producto]]</f>
        <v>220502</v>
      </c>
      <c r="O2283" s="1">
        <f>+Categorias[[#This Row],[Id_categoría]]</f>
        <v>220502070</v>
      </c>
    </row>
    <row r="2284" spans="1:15" hidden="1" x14ac:dyDescent="0.3">
      <c r="A2284">
        <v>22</v>
      </c>
      <c r="B2284" s="1" t="s">
        <v>2726</v>
      </c>
      <c r="C2284">
        <v>2205</v>
      </c>
      <c r="D2284" s="1" t="s">
        <v>20391</v>
      </c>
      <c r="E2284">
        <v>220502</v>
      </c>
      <c r="F2284" s="1" t="s">
        <v>21849</v>
      </c>
      <c r="G2284">
        <v>220502071</v>
      </c>
      <c r="H2284">
        <v>71</v>
      </c>
      <c r="I2284" s="1" t="s">
        <v>22197</v>
      </c>
      <c r="J2284" s="1" t="s">
        <v>22198</v>
      </c>
      <c r="K2284" s="1" t="s">
        <v>22199</v>
      </c>
      <c r="L2284" s="1" t="s">
        <v>22200</v>
      </c>
      <c r="M2284" s="1" t="s">
        <v>22201</v>
      </c>
      <c r="N2284" s="1">
        <f>+Categorias[[#This Row],[Id_producto]]</f>
        <v>220502</v>
      </c>
      <c r="O2284" s="1">
        <f>+Categorias[[#This Row],[Id_categoría]]</f>
        <v>220502071</v>
      </c>
    </row>
    <row r="2285" spans="1:15" hidden="1" x14ac:dyDescent="0.3">
      <c r="A2285">
        <v>22</v>
      </c>
      <c r="B2285" s="1" t="s">
        <v>2726</v>
      </c>
      <c r="C2285">
        <v>2208</v>
      </c>
      <c r="D2285" s="1" t="s">
        <v>21626</v>
      </c>
      <c r="E2285">
        <v>220803</v>
      </c>
      <c r="F2285" s="1" t="s">
        <v>22202</v>
      </c>
      <c r="G2285">
        <v>220803001</v>
      </c>
      <c r="H2285">
        <v>1</v>
      </c>
      <c r="I2285" s="1" t="s">
        <v>22203</v>
      </c>
      <c r="J2285" s="1" t="s">
        <v>22204</v>
      </c>
      <c r="K2285" s="1" t="s">
        <v>22205</v>
      </c>
      <c r="L2285" s="1" t="s">
        <v>22206</v>
      </c>
      <c r="M2285" s="1" t="s">
        <v>22207</v>
      </c>
      <c r="N2285" s="1">
        <f>+Categorias[[#This Row],[Id_producto]]</f>
        <v>220803</v>
      </c>
      <c r="O2285" s="1">
        <f>+Categorias[[#This Row],[Id_categoría]]</f>
        <v>220803001</v>
      </c>
    </row>
    <row r="2286" spans="1:15" hidden="1" x14ac:dyDescent="0.3">
      <c r="A2286">
        <v>22</v>
      </c>
      <c r="B2286" s="1" t="s">
        <v>2726</v>
      </c>
      <c r="C2286">
        <v>2208</v>
      </c>
      <c r="D2286" s="1" t="s">
        <v>21626</v>
      </c>
      <c r="E2286">
        <v>220803</v>
      </c>
      <c r="F2286" s="1" t="s">
        <v>22202</v>
      </c>
      <c r="G2286">
        <v>220803002</v>
      </c>
      <c r="H2286">
        <v>2</v>
      </c>
      <c r="I2286" s="1" t="s">
        <v>22208</v>
      </c>
      <c r="J2286" s="1" t="s">
        <v>22209</v>
      </c>
      <c r="K2286" s="1" t="s">
        <v>22210</v>
      </c>
      <c r="L2286" s="1" t="s">
        <v>22211</v>
      </c>
      <c r="M2286" s="1" t="s">
        <v>22212</v>
      </c>
      <c r="N2286" s="1">
        <f>+Categorias[[#This Row],[Id_producto]]</f>
        <v>220803</v>
      </c>
      <c r="O2286" s="1">
        <f>+Categorias[[#This Row],[Id_categoría]]</f>
        <v>220803002</v>
      </c>
    </row>
    <row r="2287" spans="1:15" hidden="1" x14ac:dyDescent="0.3">
      <c r="A2287">
        <v>22</v>
      </c>
      <c r="B2287" s="1" t="s">
        <v>2726</v>
      </c>
      <c r="C2287">
        <v>2208</v>
      </c>
      <c r="D2287" s="1" t="s">
        <v>21626</v>
      </c>
      <c r="E2287">
        <v>220803</v>
      </c>
      <c r="F2287" s="1" t="s">
        <v>22202</v>
      </c>
      <c r="G2287">
        <v>220803003</v>
      </c>
      <c r="H2287">
        <v>3</v>
      </c>
      <c r="I2287" s="1" t="s">
        <v>22213</v>
      </c>
      <c r="J2287" s="1" t="s">
        <v>22214</v>
      </c>
      <c r="K2287" s="1" t="s">
        <v>22215</v>
      </c>
      <c r="L2287" s="1" t="s">
        <v>22216</v>
      </c>
      <c r="M2287" s="1" t="s">
        <v>22217</v>
      </c>
      <c r="N2287" s="1">
        <f>+Categorias[[#This Row],[Id_producto]]</f>
        <v>220803</v>
      </c>
      <c r="O2287" s="1">
        <f>+Categorias[[#This Row],[Id_categoría]]</f>
        <v>220803003</v>
      </c>
    </row>
    <row r="2288" spans="1:15" hidden="1" x14ac:dyDescent="0.3">
      <c r="A2288">
        <v>22</v>
      </c>
      <c r="B2288" s="1" t="s">
        <v>2726</v>
      </c>
      <c r="C2288">
        <v>2208</v>
      </c>
      <c r="D2288" s="1" t="s">
        <v>21626</v>
      </c>
      <c r="E2288">
        <v>220803</v>
      </c>
      <c r="F2288" s="1" t="s">
        <v>22202</v>
      </c>
      <c r="G2288">
        <v>220803004</v>
      </c>
      <c r="H2288">
        <v>4</v>
      </c>
      <c r="I2288" s="1" t="s">
        <v>22218</v>
      </c>
      <c r="J2288" s="1" t="s">
        <v>22219</v>
      </c>
      <c r="K2288" s="1" t="s">
        <v>22220</v>
      </c>
      <c r="L2288" s="1" t="s">
        <v>22221</v>
      </c>
      <c r="M2288" s="1" t="s">
        <v>22222</v>
      </c>
      <c r="N2288" s="1">
        <f>+Categorias[[#This Row],[Id_producto]]</f>
        <v>220803</v>
      </c>
      <c r="O2288" s="1">
        <f>+Categorias[[#This Row],[Id_categoría]]</f>
        <v>220803004</v>
      </c>
    </row>
    <row r="2289" spans="1:15" hidden="1" x14ac:dyDescent="0.3">
      <c r="A2289">
        <v>22</v>
      </c>
      <c r="B2289" s="1" t="s">
        <v>2726</v>
      </c>
      <c r="C2289">
        <v>2208</v>
      </c>
      <c r="D2289" s="1" t="s">
        <v>21626</v>
      </c>
      <c r="E2289">
        <v>220803</v>
      </c>
      <c r="F2289" s="1" t="s">
        <v>22202</v>
      </c>
      <c r="G2289">
        <v>220803005</v>
      </c>
      <c r="H2289">
        <v>5</v>
      </c>
      <c r="I2289" s="1" t="s">
        <v>22223</v>
      </c>
      <c r="J2289" s="1" t="s">
        <v>22224</v>
      </c>
      <c r="K2289" s="1" t="s">
        <v>22225</v>
      </c>
      <c r="L2289" s="1" t="s">
        <v>22226</v>
      </c>
      <c r="M2289" s="1" t="s">
        <v>22227</v>
      </c>
      <c r="N2289" s="1">
        <f>+Categorias[[#This Row],[Id_producto]]</f>
        <v>220803</v>
      </c>
      <c r="O2289" s="1">
        <f>+Categorias[[#This Row],[Id_categoría]]</f>
        <v>220803005</v>
      </c>
    </row>
    <row r="2290" spans="1:15" hidden="1" x14ac:dyDescent="0.3">
      <c r="A2290">
        <v>22</v>
      </c>
      <c r="B2290" s="1" t="s">
        <v>2726</v>
      </c>
      <c r="C2290">
        <v>2208</v>
      </c>
      <c r="D2290" s="1" t="s">
        <v>21626</v>
      </c>
      <c r="E2290">
        <v>220803</v>
      </c>
      <c r="F2290" s="1" t="s">
        <v>22202</v>
      </c>
      <c r="G2290">
        <v>220803006</v>
      </c>
      <c r="H2290">
        <v>6</v>
      </c>
      <c r="I2290" s="1" t="s">
        <v>22228</v>
      </c>
      <c r="J2290" s="1" t="s">
        <v>22229</v>
      </c>
      <c r="K2290" s="1" t="s">
        <v>22230</v>
      </c>
      <c r="L2290" s="1" t="s">
        <v>22231</v>
      </c>
      <c r="M2290" s="1" t="s">
        <v>22232</v>
      </c>
      <c r="N2290" s="1">
        <f>+Categorias[[#This Row],[Id_producto]]</f>
        <v>220803</v>
      </c>
      <c r="O2290" s="1">
        <f>+Categorias[[#This Row],[Id_categoría]]</f>
        <v>220803006</v>
      </c>
    </row>
    <row r="2291" spans="1:15" hidden="1" x14ac:dyDescent="0.3">
      <c r="A2291">
        <v>22</v>
      </c>
      <c r="B2291" s="1" t="s">
        <v>2726</v>
      </c>
      <c r="C2291">
        <v>2208</v>
      </c>
      <c r="D2291" s="1" t="s">
        <v>21626</v>
      </c>
      <c r="E2291">
        <v>220803</v>
      </c>
      <c r="F2291" s="1" t="s">
        <v>22202</v>
      </c>
      <c r="G2291">
        <v>220803007</v>
      </c>
      <c r="H2291">
        <v>7</v>
      </c>
      <c r="I2291" s="1" t="s">
        <v>22233</v>
      </c>
      <c r="J2291" s="1" t="s">
        <v>22234</v>
      </c>
      <c r="K2291" s="1" t="s">
        <v>22235</v>
      </c>
      <c r="L2291" s="1" t="s">
        <v>22236</v>
      </c>
      <c r="M2291" s="1" t="s">
        <v>22237</v>
      </c>
      <c r="N2291" s="1">
        <f>+Categorias[[#This Row],[Id_producto]]</f>
        <v>220803</v>
      </c>
      <c r="O2291" s="1">
        <f>+Categorias[[#This Row],[Id_categoría]]</f>
        <v>220803007</v>
      </c>
    </row>
    <row r="2292" spans="1:15" hidden="1" x14ac:dyDescent="0.3">
      <c r="A2292">
        <v>22</v>
      </c>
      <c r="B2292" s="1" t="s">
        <v>2726</v>
      </c>
      <c r="C2292">
        <v>2208</v>
      </c>
      <c r="D2292" s="1" t="s">
        <v>21626</v>
      </c>
      <c r="E2292">
        <v>220803</v>
      </c>
      <c r="F2292" s="1" t="s">
        <v>22202</v>
      </c>
      <c r="G2292">
        <v>220803008</v>
      </c>
      <c r="H2292">
        <v>8</v>
      </c>
      <c r="I2292" s="1" t="s">
        <v>22238</v>
      </c>
      <c r="J2292" s="1" t="s">
        <v>22239</v>
      </c>
      <c r="K2292" s="1" t="s">
        <v>22240</v>
      </c>
      <c r="L2292" s="1" t="s">
        <v>22241</v>
      </c>
      <c r="M2292" s="1" t="s">
        <v>22242</v>
      </c>
      <c r="N2292" s="1">
        <f>+Categorias[[#This Row],[Id_producto]]</f>
        <v>220803</v>
      </c>
      <c r="O2292" s="1">
        <f>+Categorias[[#This Row],[Id_categoría]]</f>
        <v>220803008</v>
      </c>
    </row>
    <row r="2293" spans="1:15" hidden="1" x14ac:dyDescent="0.3">
      <c r="A2293">
        <v>22</v>
      </c>
      <c r="B2293" s="1" t="s">
        <v>2726</v>
      </c>
      <c r="C2293">
        <v>2208</v>
      </c>
      <c r="D2293" s="1" t="s">
        <v>21626</v>
      </c>
      <c r="E2293">
        <v>220803</v>
      </c>
      <c r="F2293" s="1" t="s">
        <v>22202</v>
      </c>
      <c r="G2293">
        <v>220803009</v>
      </c>
      <c r="H2293">
        <v>9</v>
      </c>
      <c r="I2293" s="1" t="s">
        <v>22243</v>
      </c>
      <c r="J2293" s="1" t="s">
        <v>22244</v>
      </c>
      <c r="K2293" s="1" t="s">
        <v>22245</v>
      </c>
      <c r="L2293" s="1" t="s">
        <v>22246</v>
      </c>
      <c r="M2293" s="1" t="s">
        <v>22247</v>
      </c>
      <c r="N2293" s="1">
        <f>+Categorias[[#This Row],[Id_producto]]</f>
        <v>220803</v>
      </c>
      <c r="O2293" s="1">
        <f>+Categorias[[#This Row],[Id_categoría]]</f>
        <v>220803009</v>
      </c>
    </row>
    <row r="2294" spans="1:15" hidden="1" x14ac:dyDescent="0.3">
      <c r="A2294">
        <v>22</v>
      </c>
      <c r="B2294" s="1" t="s">
        <v>2726</v>
      </c>
      <c r="C2294">
        <v>2208</v>
      </c>
      <c r="D2294" s="1" t="s">
        <v>21626</v>
      </c>
      <c r="E2294">
        <v>220803</v>
      </c>
      <c r="F2294" s="1" t="s">
        <v>22202</v>
      </c>
      <c r="G2294">
        <v>220803010</v>
      </c>
      <c r="H2294">
        <v>10</v>
      </c>
      <c r="I2294" s="1" t="s">
        <v>22248</v>
      </c>
      <c r="J2294" s="1" t="s">
        <v>22249</v>
      </c>
      <c r="K2294" s="1" t="s">
        <v>22250</v>
      </c>
      <c r="L2294" s="1" t="s">
        <v>22251</v>
      </c>
      <c r="M2294" s="1" t="s">
        <v>22252</v>
      </c>
      <c r="N2294" s="1">
        <f>+Categorias[[#This Row],[Id_producto]]</f>
        <v>220803</v>
      </c>
      <c r="O2294" s="1">
        <f>+Categorias[[#This Row],[Id_categoría]]</f>
        <v>220803010</v>
      </c>
    </row>
    <row r="2295" spans="1:15" hidden="1" x14ac:dyDescent="0.3">
      <c r="A2295">
        <v>22</v>
      </c>
      <c r="B2295" s="1" t="s">
        <v>2726</v>
      </c>
      <c r="C2295">
        <v>2208</v>
      </c>
      <c r="D2295" s="1" t="s">
        <v>21626</v>
      </c>
      <c r="E2295">
        <v>220803</v>
      </c>
      <c r="F2295" s="1" t="s">
        <v>22202</v>
      </c>
      <c r="G2295">
        <v>220803011</v>
      </c>
      <c r="H2295">
        <v>11</v>
      </c>
      <c r="I2295" s="1" t="s">
        <v>22253</v>
      </c>
      <c r="J2295" s="1" t="s">
        <v>22254</v>
      </c>
      <c r="K2295" s="1" t="s">
        <v>22255</v>
      </c>
      <c r="L2295" s="1" t="s">
        <v>22256</v>
      </c>
      <c r="M2295" s="1" t="s">
        <v>22257</v>
      </c>
      <c r="N2295" s="1">
        <f>+Categorias[[#This Row],[Id_producto]]</f>
        <v>220803</v>
      </c>
      <c r="O2295" s="1">
        <f>+Categorias[[#This Row],[Id_categoría]]</f>
        <v>220803011</v>
      </c>
    </row>
    <row r="2296" spans="1:15" hidden="1" x14ac:dyDescent="0.3">
      <c r="A2296">
        <v>22</v>
      </c>
      <c r="B2296" s="1" t="s">
        <v>2726</v>
      </c>
      <c r="C2296">
        <v>2208</v>
      </c>
      <c r="D2296" s="1" t="s">
        <v>21626</v>
      </c>
      <c r="E2296">
        <v>220803</v>
      </c>
      <c r="F2296" s="1" t="s">
        <v>22202</v>
      </c>
      <c r="G2296">
        <v>220803012</v>
      </c>
      <c r="H2296">
        <v>12</v>
      </c>
      <c r="I2296" s="1" t="s">
        <v>22258</v>
      </c>
      <c r="J2296" s="1" t="s">
        <v>22259</v>
      </c>
      <c r="K2296" s="1" t="s">
        <v>22260</v>
      </c>
      <c r="L2296" s="1" t="s">
        <v>22261</v>
      </c>
      <c r="M2296" s="1" t="s">
        <v>22262</v>
      </c>
      <c r="N2296" s="1">
        <f>+Categorias[[#This Row],[Id_producto]]</f>
        <v>220803</v>
      </c>
      <c r="O2296" s="1">
        <f>+Categorias[[#This Row],[Id_categoría]]</f>
        <v>220803012</v>
      </c>
    </row>
    <row r="2297" spans="1:15" hidden="1" x14ac:dyDescent="0.3">
      <c r="A2297">
        <v>22</v>
      </c>
      <c r="B2297" s="1" t="s">
        <v>2726</v>
      </c>
      <c r="C2297">
        <v>2208</v>
      </c>
      <c r="D2297" s="1" t="s">
        <v>21626</v>
      </c>
      <c r="E2297">
        <v>220803</v>
      </c>
      <c r="F2297" s="1" t="s">
        <v>22202</v>
      </c>
      <c r="G2297">
        <v>220803013</v>
      </c>
      <c r="H2297">
        <v>13</v>
      </c>
      <c r="I2297" s="1" t="s">
        <v>22263</v>
      </c>
      <c r="J2297" s="1" t="s">
        <v>22264</v>
      </c>
      <c r="K2297" s="1" t="s">
        <v>22265</v>
      </c>
      <c r="L2297" s="1" t="s">
        <v>22266</v>
      </c>
      <c r="M2297" s="1" t="s">
        <v>22267</v>
      </c>
      <c r="N2297" s="1">
        <f>+Categorias[[#This Row],[Id_producto]]</f>
        <v>220803</v>
      </c>
      <c r="O2297" s="1">
        <f>+Categorias[[#This Row],[Id_categoría]]</f>
        <v>220803013</v>
      </c>
    </row>
    <row r="2298" spans="1:15" hidden="1" x14ac:dyDescent="0.3">
      <c r="A2298">
        <v>22</v>
      </c>
      <c r="B2298" s="1" t="s">
        <v>2726</v>
      </c>
      <c r="C2298">
        <v>2208</v>
      </c>
      <c r="D2298" s="1" t="s">
        <v>21626</v>
      </c>
      <c r="E2298">
        <v>220803</v>
      </c>
      <c r="F2298" s="1" t="s">
        <v>22202</v>
      </c>
      <c r="G2298">
        <v>220803014</v>
      </c>
      <c r="H2298">
        <v>14</v>
      </c>
      <c r="I2298" s="1" t="s">
        <v>22268</v>
      </c>
      <c r="J2298" s="1" t="s">
        <v>22269</v>
      </c>
      <c r="K2298" s="1" t="s">
        <v>22270</v>
      </c>
      <c r="L2298" s="1" t="s">
        <v>22271</v>
      </c>
      <c r="M2298" s="1" t="s">
        <v>22272</v>
      </c>
      <c r="N2298" s="1">
        <f>+Categorias[[#This Row],[Id_producto]]</f>
        <v>220803</v>
      </c>
      <c r="O2298" s="1">
        <f>+Categorias[[#This Row],[Id_categoría]]</f>
        <v>220803014</v>
      </c>
    </row>
    <row r="2299" spans="1:15" hidden="1" x14ac:dyDescent="0.3">
      <c r="A2299">
        <v>22</v>
      </c>
      <c r="B2299" s="1" t="s">
        <v>2726</v>
      </c>
      <c r="C2299">
        <v>2208</v>
      </c>
      <c r="D2299" s="1" t="s">
        <v>21626</v>
      </c>
      <c r="E2299">
        <v>220803</v>
      </c>
      <c r="F2299" s="1" t="s">
        <v>22202</v>
      </c>
      <c r="G2299">
        <v>220803015</v>
      </c>
      <c r="H2299">
        <v>15</v>
      </c>
      <c r="I2299" s="1" t="s">
        <v>22273</v>
      </c>
      <c r="J2299" s="1" t="s">
        <v>22274</v>
      </c>
      <c r="K2299" s="1" t="s">
        <v>22275</v>
      </c>
      <c r="L2299" s="1" t="s">
        <v>22276</v>
      </c>
      <c r="M2299" s="1" t="s">
        <v>22277</v>
      </c>
      <c r="N2299" s="1">
        <f>+Categorias[[#This Row],[Id_producto]]</f>
        <v>220803</v>
      </c>
      <c r="O2299" s="1">
        <f>+Categorias[[#This Row],[Id_categoría]]</f>
        <v>220803015</v>
      </c>
    </row>
    <row r="2300" spans="1:15" hidden="1" x14ac:dyDescent="0.3">
      <c r="A2300">
        <v>22</v>
      </c>
      <c r="B2300" s="1" t="s">
        <v>2726</v>
      </c>
      <c r="C2300">
        <v>2208</v>
      </c>
      <c r="D2300" s="1" t="s">
        <v>21626</v>
      </c>
      <c r="E2300">
        <v>220803</v>
      </c>
      <c r="F2300" s="1" t="s">
        <v>22202</v>
      </c>
      <c r="G2300">
        <v>220803016</v>
      </c>
      <c r="H2300">
        <v>16</v>
      </c>
      <c r="I2300" s="1" t="s">
        <v>22278</v>
      </c>
      <c r="J2300" s="1" t="s">
        <v>22279</v>
      </c>
      <c r="K2300" s="1" t="s">
        <v>22280</v>
      </c>
      <c r="L2300" s="1" t="s">
        <v>22281</v>
      </c>
      <c r="M2300" s="1" t="s">
        <v>22282</v>
      </c>
      <c r="N2300" s="1">
        <f>+Categorias[[#This Row],[Id_producto]]</f>
        <v>220803</v>
      </c>
      <c r="O2300" s="1">
        <f>+Categorias[[#This Row],[Id_categoría]]</f>
        <v>220803016</v>
      </c>
    </row>
    <row r="2301" spans="1:15" hidden="1" x14ac:dyDescent="0.3">
      <c r="A2301">
        <v>22</v>
      </c>
      <c r="B2301" s="1" t="s">
        <v>2726</v>
      </c>
      <c r="C2301">
        <v>2208</v>
      </c>
      <c r="D2301" s="1" t="s">
        <v>21626</v>
      </c>
      <c r="E2301">
        <v>220803</v>
      </c>
      <c r="F2301" s="1" t="s">
        <v>22202</v>
      </c>
      <c r="G2301">
        <v>220803017</v>
      </c>
      <c r="H2301">
        <v>17</v>
      </c>
      <c r="I2301" s="1" t="s">
        <v>22283</v>
      </c>
      <c r="J2301" s="1" t="s">
        <v>22284</v>
      </c>
      <c r="K2301" s="1" t="s">
        <v>22285</v>
      </c>
      <c r="L2301" s="1" t="s">
        <v>22286</v>
      </c>
      <c r="M2301" s="1" t="s">
        <v>22287</v>
      </c>
      <c r="N2301" s="1">
        <f>+Categorias[[#This Row],[Id_producto]]</f>
        <v>220803</v>
      </c>
      <c r="O2301" s="1">
        <f>+Categorias[[#This Row],[Id_categoría]]</f>
        <v>220803017</v>
      </c>
    </row>
    <row r="2302" spans="1:15" hidden="1" x14ac:dyDescent="0.3">
      <c r="A2302">
        <v>22</v>
      </c>
      <c r="B2302" s="1" t="s">
        <v>2726</v>
      </c>
      <c r="C2302">
        <v>2208</v>
      </c>
      <c r="D2302" s="1" t="s">
        <v>21626</v>
      </c>
      <c r="E2302">
        <v>220803</v>
      </c>
      <c r="F2302" s="1" t="s">
        <v>22202</v>
      </c>
      <c r="G2302">
        <v>220803018</v>
      </c>
      <c r="H2302">
        <v>18</v>
      </c>
      <c r="I2302" s="1" t="s">
        <v>22288</v>
      </c>
      <c r="J2302" s="1" t="s">
        <v>22289</v>
      </c>
      <c r="K2302" s="1" t="s">
        <v>22290</v>
      </c>
      <c r="L2302" s="1" t="s">
        <v>22291</v>
      </c>
      <c r="M2302" s="1" t="s">
        <v>22292</v>
      </c>
      <c r="N2302" s="1">
        <f>+Categorias[[#This Row],[Id_producto]]</f>
        <v>220803</v>
      </c>
      <c r="O2302" s="1">
        <f>+Categorias[[#This Row],[Id_categoría]]</f>
        <v>220803018</v>
      </c>
    </row>
    <row r="2303" spans="1:15" hidden="1" x14ac:dyDescent="0.3">
      <c r="A2303">
        <v>22</v>
      </c>
      <c r="B2303" s="1" t="s">
        <v>2726</v>
      </c>
      <c r="C2303">
        <v>2208</v>
      </c>
      <c r="D2303" s="1" t="s">
        <v>21626</v>
      </c>
      <c r="E2303">
        <v>220803</v>
      </c>
      <c r="F2303" s="1" t="s">
        <v>22202</v>
      </c>
      <c r="G2303">
        <v>220803019</v>
      </c>
      <c r="H2303">
        <v>19</v>
      </c>
      <c r="I2303" s="1" t="s">
        <v>22293</v>
      </c>
      <c r="J2303" s="1" t="s">
        <v>22294</v>
      </c>
      <c r="K2303" s="1" t="s">
        <v>22295</v>
      </c>
      <c r="L2303" s="1" t="s">
        <v>22296</v>
      </c>
      <c r="M2303" s="1" t="s">
        <v>22297</v>
      </c>
      <c r="N2303" s="1">
        <f>+Categorias[[#This Row],[Id_producto]]</f>
        <v>220803</v>
      </c>
      <c r="O2303" s="1">
        <f>+Categorias[[#This Row],[Id_categoría]]</f>
        <v>220803019</v>
      </c>
    </row>
    <row r="2304" spans="1:15" hidden="1" x14ac:dyDescent="0.3">
      <c r="A2304">
        <v>22</v>
      </c>
      <c r="B2304" s="1" t="s">
        <v>2726</v>
      </c>
      <c r="C2304">
        <v>2208</v>
      </c>
      <c r="D2304" s="1" t="s">
        <v>21626</v>
      </c>
      <c r="E2304">
        <v>220803</v>
      </c>
      <c r="F2304" s="1" t="s">
        <v>22202</v>
      </c>
      <c r="G2304">
        <v>220803020</v>
      </c>
      <c r="H2304">
        <v>20</v>
      </c>
      <c r="I2304" s="1" t="s">
        <v>22298</v>
      </c>
      <c r="J2304" s="1" t="s">
        <v>22299</v>
      </c>
      <c r="K2304" s="1" t="s">
        <v>22300</v>
      </c>
      <c r="L2304" s="1" t="s">
        <v>22301</v>
      </c>
      <c r="M2304" s="1" t="s">
        <v>22302</v>
      </c>
      <c r="N2304" s="1">
        <f>+Categorias[[#This Row],[Id_producto]]</f>
        <v>220803</v>
      </c>
      <c r="O2304" s="1">
        <f>+Categorias[[#This Row],[Id_categoría]]</f>
        <v>220803020</v>
      </c>
    </row>
    <row r="2305" spans="1:15" hidden="1" x14ac:dyDescent="0.3">
      <c r="A2305">
        <v>22</v>
      </c>
      <c r="B2305" s="1" t="s">
        <v>2726</v>
      </c>
      <c r="C2305">
        <v>2208</v>
      </c>
      <c r="D2305" s="1" t="s">
        <v>21626</v>
      </c>
      <c r="E2305">
        <v>220803</v>
      </c>
      <c r="F2305" s="1" t="s">
        <v>22202</v>
      </c>
      <c r="G2305">
        <v>220803021</v>
      </c>
      <c r="H2305">
        <v>21</v>
      </c>
      <c r="I2305" s="1" t="s">
        <v>22303</v>
      </c>
      <c r="J2305" s="1" t="s">
        <v>22304</v>
      </c>
      <c r="K2305" s="1" t="s">
        <v>22305</v>
      </c>
      <c r="L2305" s="1" t="s">
        <v>22306</v>
      </c>
      <c r="M2305" s="1" t="s">
        <v>22307</v>
      </c>
      <c r="N2305" s="1">
        <f>+Categorias[[#This Row],[Id_producto]]</f>
        <v>220803</v>
      </c>
      <c r="O2305" s="1">
        <f>+Categorias[[#This Row],[Id_categoría]]</f>
        <v>220803021</v>
      </c>
    </row>
    <row r="2306" spans="1:15" hidden="1" x14ac:dyDescent="0.3">
      <c r="A2306">
        <v>22</v>
      </c>
      <c r="B2306" s="1" t="s">
        <v>2726</v>
      </c>
      <c r="C2306">
        <v>2208</v>
      </c>
      <c r="D2306" s="1" t="s">
        <v>21626</v>
      </c>
      <c r="E2306">
        <v>220803</v>
      </c>
      <c r="F2306" s="1" t="s">
        <v>22202</v>
      </c>
      <c r="G2306">
        <v>220803022</v>
      </c>
      <c r="H2306">
        <v>22</v>
      </c>
      <c r="I2306" s="1" t="s">
        <v>22308</v>
      </c>
      <c r="J2306" s="1" t="s">
        <v>22309</v>
      </c>
      <c r="K2306" s="1" t="s">
        <v>22310</v>
      </c>
      <c r="L2306" s="1" t="s">
        <v>22311</v>
      </c>
      <c r="M2306" s="1" t="s">
        <v>22312</v>
      </c>
      <c r="N2306" s="1">
        <f>+Categorias[[#This Row],[Id_producto]]</f>
        <v>220803</v>
      </c>
      <c r="O2306" s="1">
        <f>+Categorias[[#This Row],[Id_categoría]]</f>
        <v>220803022</v>
      </c>
    </row>
    <row r="2307" spans="1:15" hidden="1" x14ac:dyDescent="0.3">
      <c r="A2307">
        <v>22</v>
      </c>
      <c r="B2307" s="1" t="s">
        <v>2726</v>
      </c>
      <c r="C2307">
        <v>2208</v>
      </c>
      <c r="D2307" s="1" t="s">
        <v>21626</v>
      </c>
      <c r="E2307">
        <v>220803</v>
      </c>
      <c r="F2307" s="1" t="s">
        <v>22202</v>
      </c>
      <c r="G2307">
        <v>220803023</v>
      </c>
      <c r="H2307">
        <v>23</v>
      </c>
      <c r="I2307" s="1" t="s">
        <v>22313</v>
      </c>
      <c r="J2307" s="1" t="s">
        <v>22314</v>
      </c>
      <c r="K2307" s="1" t="s">
        <v>22315</v>
      </c>
      <c r="L2307" s="1" t="s">
        <v>22316</v>
      </c>
      <c r="M2307" s="1" t="s">
        <v>22317</v>
      </c>
      <c r="N2307" s="1">
        <f>+Categorias[[#This Row],[Id_producto]]</f>
        <v>220803</v>
      </c>
      <c r="O2307" s="1">
        <f>+Categorias[[#This Row],[Id_categoría]]</f>
        <v>220803023</v>
      </c>
    </row>
    <row r="2308" spans="1:15" hidden="1" x14ac:dyDescent="0.3">
      <c r="A2308">
        <v>22</v>
      </c>
      <c r="B2308" s="1" t="s">
        <v>2726</v>
      </c>
      <c r="C2308">
        <v>2208</v>
      </c>
      <c r="D2308" s="1" t="s">
        <v>21626</v>
      </c>
      <c r="E2308">
        <v>220803</v>
      </c>
      <c r="F2308" s="1" t="s">
        <v>22202</v>
      </c>
      <c r="G2308">
        <v>220803024</v>
      </c>
      <c r="H2308">
        <v>24</v>
      </c>
      <c r="I2308" s="1" t="s">
        <v>22318</v>
      </c>
      <c r="J2308" s="1" t="s">
        <v>22319</v>
      </c>
      <c r="K2308" s="1" t="s">
        <v>22320</v>
      </c>
      <c r="L2308" s="1" t="s">
        <v>22321</v>
      </c>
      <c r="M2308" s="1" t="s">
        <v>22322</v>
      </c>
      <c r="N2308" s="1">
        <f>+Categorias[[#This Row],[Id_producto]]</f>
        <v>220803</v>
      </c>
      <c r="O2308" s="1">
        <f>+Categorias[[#This Row],[Id_categoría]]</f>
        <v>220803024</v>
      </c>
    </row>
    <row r="2309" spans="1:15" hidden="1" x14ac:dyDescent="0.3">
      <c r="A2309">
        <v>22</v>
      </c>
      <c r="B2309" s="1" t="s">
        <v>2726</v>
      </c>
      <c r="C2309">
        <v>2208</v>
      </c>
      <c r="D2309" s="1" t="s">
        <v>21626</v>
      </c>
      <c r="E2309">
        <v>220803</v>
      </c>
      <c r="F2309" s="1" t="s">
        <v>22202</v>
      </c>
      <c r="G2309">
        <v>220803025</v>
      </c>
      <c r="H2309">
        <v>25</v>
      </c>
      <c r="I2309" s="1" t="s">
        <v>22323</v>
      </c>
      <c r="J2309" s="1" t="s">
        <v>22324</v>
      </c>
      <c r="K2309" s="1" t="s">
        <v>22325</v>
      </c>
      <c r="L2309" s="1" t="s">
        <v>22326</v>
      </c>
      <c r="M2309" s="1" t="s">
        <v>22327</v>
      </c>
      <c r="N2309" s="1">
        <f>+Categorias[[#This Row],[Id_producto]]</f>
        <v>220803</v>
      </c>
      <c r="O2309" s="1">
        <f>+Categorias[[#This Row],[Id_categoría]]</f>
        <v>220803025</v>
      </c>
    </row>
    <row r="2310" spans="1:15" hidden="1" x14ac:dyDescent="0.3">
      <c r="A2310">
        <v>22</v>
      </c>
      <c r="B2310" s="1" t="s">
        <v>2726</v>
      </c>
      <c r="C2310">
        <v>2208</v>
      </c>
      <c r="D2310" s="1" t="s">
        <v>21626</v>
      </c>
      <c r="E2310">
        <v>220803</v>
      </c>
      <c r="F2310" s="1" t="s">
        <v>22202</v>
      </c>
      <c r="G2310">
        <v>220803026</v>
      </c>
      <c r="H2310">
        <v>26</v>
      </c>
      <c r="I2310" s="1" t="s">
        <v>22328</v>
      </c>
      <c r="J2310" s="1" t="s">
        <v>22329</v>
      </c>
      <c r="K2310" s="1" t="s">
        <v>22330</v>
      </c>
      <c r="L2310" s="1" t="s">
        <v>22331</v>
      </c>
      <c r="M2310" s="1" t="s">
        <v>22332</v>
      </c>
      <c r="N2310" s="1">
        <f>+Categorias[[#This Row],[Id_producto]]</f>
        <v>220803</v>
      </c>
      <c r="O2310" s="1">
        <f>+Categorias[[#This Row],[Id_categoría]]</f>
        <v>220803026</v>
      </c>
    </row>
    <row r="2311" spans="1:15" hidden="1" x14ac:dyDescent="0.3">
      <c r="A2311">
        <v>22</v>
      </c>
      <c r="B2311" s="1" t="s">
        <v>2726</v>
      </c>
      <c r="C2311">
        <v>2208</v>
      </c>
      <c r="D2311" s="1" t="s">
        <v>21626</v>
      </c>
      <c r="E2311">
        <v>220803</v>
      </c>
      <c r="F2311" s="1" t="s">
        <v>22202</v>
      </c>
      <c r="G2311">
        <v>220803027</v>
      </c>
      <c r="H2311">
        <v>27</v>
      </c>
      <c r="I2311" s="1" t="s">
        <v>22333</v>
      </c>
      <c r="J2311" s="1" t="s">
        <v>22334</v>
      </c>
      <c r="K2311" s="1" t="s">
        <v>22335</v>
      </c>
      <c r="L2311" s="1" t="s">
        <v>22336</v>
      </c>
      <c r="M2311" s="1" t="s">
        <v>22337</v>
      </c>
      <c r="N2311" s="1">
        <f>+Categorias[[#This Row],[Id_producto]]</f>
        <v>220803</v>
      </c>
      <c r="O2311" s="1">
        <f>+Categorias[[#This Row],[Id_categoría]]</f>
        <v>220803027</v>
      </c>
    </row>
    <row r="2312" spans="1:15" hidden="1" x14ac:dyDescent="0.3">
      <c r="A2312">
        <v>22</v>
      </c>
      <c r="B2312" s="1" t="s">
        <v>2726</v>
      </c>
      <c r="C2312">
        <v>2208</v>
      </c>
      <c r="D2312" s="1" t="s">
        <v>21626</v>
      </c>
      <c r="E2312">
        <v>220803</v>
      </c>
      <c r="F2312" s="1" t="s">
        <v>22202</v>
      </c>
      <c r="G2312">
        <v>220803028</v>
      </c>
      <c r="H2312">
        <v>28</v>
      </c>
      <c r="I2312" s="1" t="s">
        <v>21694</v>
      </c>
      <c r="J2312" s="1" t="s">
        <v>22338</v>
      </c>
      <c r="K2312" s="1" t="s">
        <v>22339</v>
      </c>
      <c r="L2312" s="1" t="s">
        <v>22340</v>
      </c>
      <c r="M2312" s="1" t="s">
        <v>22341</v>
      </c>
      <c r="N2312" s="1">
        <f>+Categorias[[#This Row],[Id_producto]]</f>
        <v>220803</v>
      </c>
      <c r="O2312" s="1">
        <f>+Categorias[[#This Row],[Id_categoría]]</f>
        <v>220803028</v>
      </c>
    </row>
    <row r="2313" spans="1:15" hidden="1" x14ac:dyDescent="0.3">
      <c r="A2313">
        <v>22</v>
      </c>
      <c r="B2313" s="1" t="s">
        <v>2726</v>
      </c>
      <c r="C2313">
        <v>2208</v>
      </c>
      <c r="D2313" s="1" t="s">
        <v>21626</v>
      </c>
      <c r="E2313">
        <v>220803</v>
      </c>
      <c r="F2313" s="1" t="s">
        <v>22202</v>
      </c>
      <c r="G2313">
        <v>220803029</v>
      </c>
      <c r="H2313">
        <v>29</v>
      </c>
      <c r="I2313" s="1" t="s">
        <v>22342</v>
      </c>
      <c r="J2313" s="1" t="s">
        <v>22343</v>
      </c>
      <c r="K2313" s="1" t="s">
        <v>22344</v>
      </c>
      <c r="L2313" s="1" t="s">
        <v>22345</v>
      </c>
      <c r="M2313" s="1" t="s">
        <v>22346</v>
      </c>
      <c r="N2313" s="1">
        <f>+Categorias[[#This Row],[Id_producto]]</f>
        <v>220803</v>
      </c>
      <c r="O2313" s="1">
        <f>+Categorias[[#This Row],[Id_categoría]]</f>
        <v>220803029</v>
      </c>
    </row>
    <row r="2314" spans="1:15" hidden="1" x14ac:dyDescent="0.3">
      <c r="A2314">
        <v>22</v>
      </c>
      <c r="B2314" s="1" t="s">
        <v>2726</v>
      </c>
      <c r="C2314">
        <v>2208</v>
      </c>
      <c r="D2314" s="1" t="s">
        <v>21626</v>
      </c>
      <c r="E2314">
        <v>220803</v>
      </c>
      <c r="F2314" s="1" t="s">
        <v>22202</v>
      </c>
      <c r="G2314">
        <v>220803030</v>
      </c>
      <c r="H2314">
        <v>30</v>
      </c>
      <c r="I2314" s="1" t="s">
        <v>22347</v>
      </c>
      <c r="J2314" s="1" t="s">
        <v>22348</v>
      </c>
      <c r="K2314" s="1" t="s">
        <v>22349</v>
      </c>
      <c r="L2314" s="1" t="s">
        <v>22350</v>
      </c>
      <c r="M2314" s="1" t="s">
        <v>22351</v>
      </c>
      <c r="N2314" s="1">
        <f>+Categorias[[#This Row],[Id_producto]]</f>
        <v>220803</v>
      </c>
      <c r="O2314" s="1">
        <f>+Categorias[[#This Row],[Id_categoría]]</f>
        <v>220803030</v>
      </c>
    </row>
    <row r="2315" spans="1:15" hidden="1" x14ac:dyDescent="0.3">
      <c r="A2315">
        <v>22</v>
      </c>
      <c r="B2315" s="1" t="s">
        <v>2726</v>
      </c>
      <c r="C2315">
        <v>2208</v>
      </c>
      <c r="D2315" s="1" t="s">
        <v>21626</v>
      </c>
      <c r="E2315">
        <v>220803</v>
      </c>
      <c r="F2315" s="1" t="s">
        <v>22202</v>
      </c>
      <c r="G2315">
        <v>220803031</v>
      </c>
      <c r="H2315">
        <v>31</v>
      </c>
      <c r="I2315" s="1" t="s">
        <v>22352</v>
      </c>
      <c r="J2315" s="1" t="s">
        <v>22353</v>
      </c>
      <c r="K2315" s="1" t="s">
        <v>22354</v>
      </c>
      <c r="L2315" s="1" t="s">
        <v>22355</v>
      </c>
      <c r="M2315" s="1" t="s">
        <v>22356</v>
      </c>
      <c r="N2315" s="1">
        <f>+Categorias[[#This Row],[Id_producto]]</f>
        <v>220803</v>
      </c>
      <c r="O2315" s="1">
        <f>+Categorias[[#This Row],[Id_categoría]]</f>
        <v>220803031</v>
      </c>
    </row>
    <row r="2316" spans="1:15" hidden="1" x14ac:dyDescent="0.3">
      <c r="A2316">
        <v>22</v>
      </c>
      <c r="B2316" s="1" t="s">
        <v>2726</v>
      </c>
      <c r="C2316">
        <v>2208</v>
      </c>
      <c r="D2316" s="1" t="s">
        <v>21626</v>
      </c>
      <c r="E2316">
        <v>220803</v>
      </c>
      <c r="F2316" s="1" t="s">
        <v>22202</v>
      </c>
      <c r="G2316">
        <v>220803032</v>
      </c>
      <c r="H2316">
        <v>32</v>
      </c>
      <c r="I2316" s="1" t="s">
        <v>22357</v>
      </c>
      <c r="J2316" s="1" t="s">
        <v>22358</v>
      </c>
      <c r="K2316" s="1" t="s">
        <v>22359</v>
      </c>
      <c r="L2316" s="1" t="s">
        <v>22360</v>
      </c>
      <c r="M2316" s="1" t="s">
        <v>22361</v>
      </c>
      <c r="N2316" s="1">
        <f>+Categorias[[#This Row],[Id_producto]]</f>
        <v>220803</v>
      </c>
      <c r="O2316" s="1">
        <f>+Categorias[[#This Row],[Id_categoría]]</f>
        <v>220803032</v>
      </c>
    </row>
    <row r="2317" spans="1:15" hidden="1" x14ac:dyDescent="0.3">
      <c r="A2317">
        <v>22</v>
      </c>
      <c r="B2317" s="1" t="s">
        <v>2726</v>
      </c>
      <c r="C2317">
        <v>2208</v>
      </c>
      <c r="D2317" s="1" t="s">
        <v>21626</v>
      </c>
      <c r="E2317">
        <v>220803</v>
      </c>
      <c r="F2317" s="1" t="s">
        <v>22202</v>
      </c>
      <c r="G2317">
        <v>220803033</v>
      </c>
      <c r="H2317">
        <v>33</v>
      </c>
      <c r="I2317" s="1" t="s">
        <v>22362</v>
      </c>
      <c r="J2317" s="1" t="s">
        <v>22363</v>
      </c>
      <c r="K2317" s="1" t="s">
        <v>22364</v>
      </c>
      <c r="L2317" s="1" t="s">
        <v>22365</v>
      </c>
      <c r="M2317" s="1" t="s">
        <v>22366</v>
      </c>
      <c r="N2317" s="1">
        <f>+Categorias[[#This Row],[Id_producto]]</f>
        <v>220803</v>
      </c>
      <c r="O2317" s="1">
        <f>+Categorias[[#This Row],[Id_categoría]]</f>
        <v>220803033</v>
      </c>
    </row>
    <row r="2318" spans="1:15" hidden="1" x14ac:dyDescent="0.3">
      <c r="A2318">
        <v>22</v>
      </c>
      <c r="B2318" s="1" t="s">
        <v>2726</v>
      </c>
      <c r="C2318">
        <v>2208</v>
      </c>
      <c r="D2318" s="1" t="s">
        <v>21626</v>
      </c>
      <c r="E2318">
        <v>220803</v>
      </c>
      <c r="F2318" s="1" t="s">
        <v>22202</v>
      </c>
      <c r="G2318">
        <v>220803034</v>
      </c>
      <c r="H2318">
        <v>34</v>
      </c>
      <c r="I2318" s="1" t="s">
        <v>22367</v>
      </c>
      <c r="J2318" s="1" t="s">
        <v>22368</v>
      </c>
      <c r="K2318" s="1" t="s">
        <v>22369</v>
      </c>
      <c r="L2318" s="1" t="s">
        <v>22370</v>
      </c>
      <c r="M2318" s="1" t="s">
        <v>22371</v>
      </c>
      <c r="N2318" s="1">
        <f>+Categorias[[#This Row],[Id_producto]]</f>
        <v>220803</v>
      </c>
      <c r="O2318" s="1">
        <f>+Categorias[[#This Row],[Id_categoría]]</f>
        <v>220803034</v>
      </c>
    </row>
    <row r="2319" spans="1:15" hidden="1" x14ac:dyDescent="0.3">
      <c r="A2319">
        <v>22</v>
      </c>
      <c r="B2319" s="1" t="s">
        <v>2726</v>
      </c>
      <c r="C2319">
        <v>2208</v>
      </c>
      <c r="D2319" s="1" t="s">
        <v>21626</v>
      </c>
      <c r="E2319">
        <v>220803</v>
      </c>
      <c r="F2319" s="1" t="s">
        <v>22202</v>
      </c>
      <c r="G2319">
        <v>220803035</v>
      </c>
      <c r="H2319">
        <v>35</v>
      </c>
      <c r="I2319" s="1" t="s">
        <v>22372</v>
      </c>
      <c r="J2319" s="1" t="s">
        <v>22373</v>
      </c>
      <c r="K2319" s="1" t="s">
        <v>22374</v>
      </c>
      <c r="L2319" s="1" t="s">
        <v>22375</v>
      </c>
      <c r="M2319" s="1" t="s">
        <v>22376</v>
      </c>
      <c r="N2319" s="1">
        <f>+Categorias[[#This Row],[Id_producto]]</f>
        <v>220803</v>
      </c>
      <c r="O2319" s="1">
        <f>+Categorias[[#This Row],[Id_categoría]]</f>
        <v>220803035</v>
      </c>
    </row>
    <row r="2320" spans="1:15" hidden="1" x14ac:dyDescent="0.3">
      <c r="A2320">
        <v>22</v>
      </c>
      <c r="B2320" s="1" t="s">
        <v>2726</v>
      </c>
      <c r="C2320">
        <v>2208</v>
      </c>
      <c r="D2320" s="1" t="s">
        <v>21626</v>
      </c>
      <c r="E2320">
        <v>220803</v>
      </c>
      <c r="F2320" s="1" t="s">
        <v>22202</v>
      </c>
      <c r="G2320">
        <v>220803036</v>
      </c>
      <c r="H2320">
        <v>36</v>
      </c>
      <c r="I2320" s="1" t="s">
        <v>22377</v>
      </c>
      <c r="J2320" s="1" t="s">
        <v>22378</v>
      </c>
      <c r="K2320" s="1" t="s">
        <v>22379</v>
      </c>
      <c r="L2320" s="1" t="s">
        <v>22380</v>
      </c>
      <c r="M2320" s="1" t="s">
        <v>22381</v>
      </c>
      <c r="N2320" s="1">
        <f>+Categorias[[#This Row],[Id_producto]]</f>
        <v>220803</v>
      </c>
      <c r="O2320" s="1">
        <f>+Categorias[[#This Row],[Id_categoría]]</f>
        <v>220803036</v>
      </c>
    </row>
    <row r="2321" spans="1:15" hidden="1" x14ac:dyDescent="0.3">
      <c r="A2321">
        <v>22</v>
      </c>
      <c r="B2321" s="1" t="s">
        <v>2726</v>
      </c>
      <c r="C2321">
        <v>2208</v>
      </c>
      <c r="D2321" s="1" t="s">
        <v>21626</v>
      </c>
      <c r="E2321">
        <v>220803</v>
      </c>
      <c r="F2321" s="1" t="s">
        <v>22202</v>
      </c>
      <c r="G2321">
        <v>220803037</v>
      </c>
      <c r="H2321">
        <v>37</v>
      </c>
      <c r="I2321" s="1" t="s">
        <v>22382</v>
      </c>
      <c r="J2321" s="1" t="s">
        <v>22383</v>
      </c>
      <c r="K2321" s="1" t="s">
        <v>22384</v>
      </c>
      <c r="L2321" s="1" t="s">
        <v>22385</v>
      </c>
      <c r="M2321" s="1" t="s">
        <v>22386</v>
      </c>
      <c r="N2321" s="1">
        <f>+Categorias[[#This Row],[Id_producto]]</f>
        <v>220803</v>
      </c>
      <c r="O2321" s="1">
        <f>+Categorias[[#This Row],[Id_categoría]]</f>
        <v>220803037</v>
      </c>
    </row>
    <row r="2322" spans="1:15" hidden="1" x14ac:dyDescent="0.3">
      <c r="A2322">
        <v>22</v>
      </c>
      <c r="B2322" s="1" t="s">
        <v>2726</v>
      </c>
      <c r="C2322">
        <v>2208</v>
      </c>
      <c r="D2322" s="1" t="s">
        <v>21626</v>
      </c>
      <c r="E2322">
        <v>220803</v>
      </c>
      <c r="F2322" s="1" t="s">
        <v>22202</v>
      </c>
      <c r="G2322">
        <v>220803038</v>
      </c>
      <c r="H2322">
        <v>38</v>
      </c>
      <c r="I2322" s="1" t="s">
        <v>22387</v>
      </c>
      <c r="J2322" s="1" t="s">
        <v>22388</v>
      </c>
      <c r="K2322" s="1" t="s">
        <v>22389</v>
      </c>
      <c r="L2322" s="1" t="s">
        <v>22390</v>
      </c>
      <c r="M2322" s="1" t="s">
        <v>22391</v>
      </c>
      <c r="N2322" s="1">
        <f>+Categorias[[#This Row],[Id_producto]]</f>
        <v>220803</v>
      </c>
      <c r="O2322" s="1">
        <f>+Categorias[[#This Row],[Id_categoría]]</f>
        <v>220803038</v>
      </c>
    </row>
    <row r="2323" spans="1:15" hidden="1" x14ac:dyDescent="0.3">
      <c r="A2323">
        <v>22</v>
      </c>
      <c r="B2323" s="1" t="s">
        <v>2726</v>
      </c>
      <c r="C2323">
        <v>2208</v>
      </c>
      <c r="D2323" s="1" t="s">
        <v>21626</v>
      </c>
      <c r="E2323">
        <v>220803</v>
      </c>
      <c r="F2323" s="1" t="s">
        <v>22202</v>
      </c>
      <c r="G2323">
        <v>220803039</v>
      </c>
      <c r="H2323">
        <v>39</v>
      </c>
      <c r="I2323" s="1" t="s">
        <v>22392</v>
      </c>
      <c r="J2323" s="1" t="s">
        <v>22393</v>
      </c>
      <c r="K2323" s="1" t="s">
        <v>22394</v>
      </c>
      <c r="L2323" s="1" t="s">
        <v>22395</v>
      </c>
      <c r="M2323" s="1" t="s">
        <v>22396</v>
      </c>
      <c r="N2323" s="1">
        <f>+Categorias[[#This Row],[Id_producto]]</f>
        <v>220803</v>
      </c>
      <c r="O2323" s="1">
        <f>+Categorias[[#This Row],[Id_categoría]]</f>
        <v>220803039</v>
      </c>
    </row>
    <row r="2324" spans="1:15" hidden="1" x14ac:dyDescent="0.3">
      <c r="A2324">
        <v>22</v>
      </c>
      <c r="B2324" s="1" t="s">
        <v>2726</v>
      </c>
      <c r="C2324">
        <v>2208</v>
      </c>
      <c r="D2324" s="1" t="s">
        <v>21626</v>
      </c>
      <c r="E2324">
        <v>220803</v>
      </c>
      <c r="F2324" s="1" t="s">
        <v>22202</v>
      </c>
      <c r="G2324">
        <v>220803040</v>
      </c>
      <c r="H2324">
        <v>40</v>
      </c>
      <c r="I2324" s="1" t="s">
        <v>22397</v>
      </c>
      <c r="J2324" s="1" t="s">
        <v>22398</v>
      </c>
      <c r="K2324" s="1" t="s">
        <v>22399</v>
      </c>
      <c r="L2324" s="1" t="s">
        <v>22400</v>
      </c>
      <c r="M2324" s="1" t="s">
        <v>22401</v>
      </c>
      <c r="N2324" s="1">
        <f>+Categorias[[#This Row],[Id_producto]]</f>
        <v>220803</v>
      </c>
      <c r="O2324" s="1">
        <f>+Categorias[[#This Row],[Id_categoría]]</f>
        <v>220803040</v>
      </c>
    </row>
    <row r="2325" spans="1:15" hidden="1" x14ac:dyDescent="0.3">
      <c r="A2325">
        <v>22</v>
      </c>
      <c r="B2325" s="1" t="s">
        <v>2726</v>
      </c>
      <c r="C2325">
        <v>2208</v>
      </c>
      <c r="D2325" s="1" t="s">
        <v>21626</v>
      </c>
      <c r="E2325">
        <v>220803</v>
      </c>
      <c r="F2325" s="1" t="s">
        <v>22202</v>
      </c>
      <c r="G2325">
        <v>220803041</v>
      </c>
      <c r="H2325">
        <v>41</v>
      </c>
      <c r="I2325" s="1" t="s">
        <v>22402</v>
      </c>
      <c r="J2325" s="1" t="s">
        <v>22403</v>
      </c>
      <c r="K2325" s="1" t="s">
        <v>22404</v>
      </c>
      <c r="L2325" s="1" t="s">
        <v>22405</v>
      </c>
      <c r="M2325" s="1" t="s">
        <v>22406</v>
      </c>
      <c r="N2325" s="1">
        <f>+Categorias[[#This Row],[Id_producto]]</f>
        <v>220803</v>
      </c>
      <c r="O2325" s="1">
        <f>+Categorias[[#This Row],[Id_categoría]]</f>
        <v>220803041</v>
      </c>
    </row>
    <row r="2326" spans="1:15" hidden="1" x14ac:dyDescent="0.3">
      <c r="A2326">
        <v>22</v>
      </c>
      <c r="B2326" s="1" t="s">
        <v>2726</v>
      </c>
      <c r="C2326">
        <v>2208</v>
      </c>
      <c r="D2326" s="1" t="s">
        <v>21626</v>
      </c>
      <c r="E2326">
        <v>220803</v>
      </c>
      <c r="F2326" s="1" t="s">
        <v>22202</v>
      </c>
      <c r="G2326">
        <v>220803042</v>
      </c>
      <c r="H2326">
        <v>42</v>
      </c>
      <c r="I2326" s="1" t="s">
        <v>22407</v>
      </c>
      <c r="J2326" s="1" t="s">
        <v>22408</v>
      </c>
      <c r="K2326" s="1" t="s">
        <v>22409</v>
      </c>
      <c r="L2326" s="1" t="s">
        <v>22410</v>
      </c>
      <c r="M2326" s="1" t="s">
        <v>22411</v>
      </c>
      <c r="N2326" s="1">
        <f>+Categorias[[#This Row],[Id_producto]]</f>
        <v>220803</v>
      </c>
      <c r="O2326" s="1">
        <f>+Categorias[[#This Row],[Id_categoría]]</f>
        <v>220803042</v>
      </c>
    </row>
    <row r="2327" spans="1:15" hidden="1" x14ac:dyDescent="0.3">
      <c r="A2327">
        <v>22</v>
      </c>
      <c r="B2327" s="1" t="s">
        <v>2726</v>
      </c>
      <c r="C2327">
        <v>2208</v>
      </c>
      <c r="D2327" s="1" t="s">
        <v>21626</v>
      </c>
      <c r="E2327">
        <v>220803</v>
      </c>
      <c r="F2327" s="1" t="s">
        <v>22202</v>
      </c>
      <c r="G2327">
        <v>220803043</v>
      </c>
      <c r="H2327">
        <v>43</v>
      </c>
      <c r="I2327" s="1" t="s">
        <v>22412</v>
      </c>
      <c r="J2327" s="1" t="s">
        <v>22413</v>
      </c>
      <c r="K2327" s="1" t="s">
        <v>22414</v>
      </c>
      <c r="L2327" s="1" t="s">
        <v>22415</v>
      </c>
      <c r="M2327" s="1" t="s">
        <v>22416</v>
      </c>
      <c r="N2327" s="1">
        <f>+Categorias[[#This Row],[Id_producto]]</f>
        <v>220803</v>
      </c>
      <c r="O2327" s="1">
        <f>+Categorias[[#This Row],[Id_categoría]]</f>
        <v>220803043</v>
      </c>
    </row>
    <row r="2328" spans="1:15" hidden="1" x14ac:dyDescent="0.3">
      <c r="A2328">
        <v>22</v>
      </c>
      <c r="B2328" s="1" t="s">
        <v>2726</v>
      </c>
      <c r="C2328">
        <v>2208</v>
      </c>
      <c r="D2328" s="1" t="s">
        <v>21626</v>
      </c>
      <c r="E2328">
        <v>220803</v>
      </c>
      <c r="F2328" s="1" t="s">
        <v>22202</v>
      </c>
      <c r="G2328">
        <v>220803044</v>
      </c>
      <c r="H2328">
        <v>44</v>
      </c>
      <c r="I2328" s="1" t="s">
        <v>22417</v>
      </c>
      <c r="J2328" s="1" t="s">
        <v>22418</v>
      </c>
      <c r="K2328" s="1" t="s">
        <v>22419</v>
      </c>
      <c r="L2328" s="1" t="s">
        <v>22420</v>
      </c>
      <c r="M2328" s="1" t="s">
        <v>22421</v>
      </c>
      <c r="N2328" s="1">
        <f>+Categorias[[#This Row],[Id_producto]]</f>
        <v>220803</v>
      </c>
      <c r="O2328" s="1">
        <f>+Categorias[[#This Row],[Id_categoría]]</f>
        <v>220803044</v>
      </c>
    </row>
    <row r="2329" spans="1:15" hidden="1" x14ac:dyDescent="0.3">
      <c r="A2329">
        <v>22</v>
      </c>
      <c r="B2329" s="1" t="s">
        <v>2726</v>
      </c>
      <c r="C2329">
        <v>2208</v>
      </c>
      <c r="D2329" s="1" t="s">
        <v>21626</v>
      </c>
      <c r="E2329">
        <v>220803</v>
      </c>
      <c r="F2329" s="1" t="s">
        <v>22202</v>
      </c>
      <c r="G2329">
        <v>220803045</v>
      </c>
      <c r="H2329">
        <v>45</v>
      </c>
      <c r="I2329" s="1" t="s">
        <v>22422</v>
      </c>
      <c r="J2329" s="1" t="s">
        <v>22423</v>
      </c>
      <c r="K2329" s="1" t="s">
        <v>22424</v>
      </c>
      <c r="L2329" s="1" t="s">
        <v>22425</v>
      </c>
      <c r="M2329" s="1" t="s">
        <v>22426</v>
      </c>
      <c r="N2329" s="1">
        <f>+Categorias[[#This Row],[Id_producto]]</f>
        <v>220803</v>
      </c>
      <c r="O2329" s="1">
        <f>+Categorias[[#This Row],[Id_categoría]]</f>
        <v>220803045</v>
      </c>
    </row>
    <row r="2330" spans="1:15" hidden="1" x14ac:dyDescent="0.3">
      <c r="A2330">
        <v>22</v>
      </c>
      <c r="B2330" s="1" t="s">
        <v>2726</v>
      </c>
      <c r="C2330">
        <v>2208</v>
      </c>
      <c r="D2330" s="1" t="s">
        <v>21626</v>
      </c>
      <c r="E2330">
        <v>220803</v>
      </c>
      <c r="F2330" s="1" t="s">
        <v>22202</v>
      </c>
      <c r="G2330">
        <v>220803046</v>
      </c>
      <c r="H2330">
        <v>46</v>
      </c>
      <c r="I2330" s="1" t="s">
        <v>22427</v>
      </c>
      <c r="J2330" s="1" t="s">
        <v>22428</v>
      </c>
      <c r="K2330" s="1" t="s">
        <v>22429</v>
      </c>
      <c r="L2330" s="1" t="s">
        <v>22430</v>
      </c>
      <c r="M2330" s="1" t="s">
        <v>22431</v>
      </c>
      <c r="N2330" s="1">
        <f>+Categorias[[#This Row],[Id_producto]]</f>
        <v>220803</v>
      </c>
      <c r="O2330" s="1">
        <f>+Categorias[[#This Row],[Id_categoría]]</f>
        <v>220803046</v>
      </c>
    </row>
    <row r="2331" spans="1:15" hidden="1" x14ac:dyDescent="0.3">
      <c r="A2331">
        <v>22</v>
      </c>
      <c r="B2331" s="1" t="s">
        <v>2726</v>
      </c>
      <c r="C2331">
        <v>2208</v>
      </c>
      <c r="D2331" s="1" t="s">
        <v>21626</v>
      </c>
      <c r="E2331">
        <v>220803</v>
      </c>
      <c r="F2331" s="1" t="s">
        <v>22202</v>
      </c>
      <c r="G2331">
        <v>220803047</v>
      </c>
      <c r="H2331">
        <v>47</v>
      </c>
      <c r="I2331" s="1" t="s">
        <v>14284</v>
      </c>
      <c r="J2331" s="1" t="s">
        <v>22432</v>
      </c>
      <c r="K2331" s="1" t="s">
        <v>22433</v>
      </c>
      <c r="L2331" s="1" t="s">
        <v>22434</v>
      </c>
      <c r="M2331" s="1" t="s">
        <v>22435</v>
      </c>
      <c r="N2331" s="1">
        <f>+Categorias[[#This Row],[Id_producto]]</f>
        <v>220803</v>
      </c>
      <c r="O2331" s="1">
        <f>+Categorias[[#This Row],[Id_categoría]]</f>
        <v>220803047</v>
      </c>
    </row>
    <row r="2332" spans="1:15" hidden="1" x14ac:dyDescent="0.3">
      <c r="A2332">
        <v>22</v>
      </c>
      <c r="B2332" s="1" t="s">
        <v>2726</v>
      </c>
      <c r="C2332">
        <v>2208</v>
      </c>
      <c r="D2332" s="1" t="s">
        <v>21626</v>
      </c>
      <c r="E2332">
        <v>220803</v>
      </c>
      <c r="F2332" s="1" t="s">
        <v>22202</v>
      </c>
      <c r="G2332">
        <v>220803048</v>
      </c>
      <c r="H2332">
        <v>48</v>
      </c>
      <c r="I2332" s="1" t="s">
        <v>22436</v>
      </c>
      <c r="J2332" s="1" t="s">
        <v>22437</v>
      </c>
      <c r="K2332" s="1" t="s">
        <v>22438</v>
      </c>
      <c r="L2332" s="1" t="s">
        <v>22439</v>
      </c>
      <c r="M2332" s="1" t="s">
        <v>22440</v>
      </c>
      <c r="N2332" s="1">
        <f>+Categorias[[#This Row],[Id_producto]]</f>
        <v>220803</v>
      </c>
      <c r="O2332" s="1">
        <f>+Categorias[[#This Row],[Id_categoría]]</f>
        <v>220803048</v>
      </c>
    </row>
    <row r="2333" spans="1:15" hidden="1" x14ac:dyDescent="0.3">
      <c r="A2333">
        <v>22</v>
      </c>
      <c r="B2333" s="1" t="s">
        <v>2726</v>
      </c>
      <c r="C2333">
        <v>2208</v>
      </c>
      <c r="D2333" s="1" t="s">
        <v>21626</v>
      </c>
      <c r="E2333">
        <v>220803</v>
      </c>
      <c r="F2333" s="1" t="s">
        <v>22202</v>
      </c>
      <c r="G2333">
        <v>220803049</v>
      </c>
      <c r="H2333">
        <v>49</v>
      </c>
      <c r="I2333" s="1" t="s">
        <v>22441</v>
      </c>
      <c r="J2333" s="1" t="s">
        <v>22442</v>
      </c>
      <c r="K2333" s="1" t="s">
        <v>22443</v>
      </c>
      <c r="L2333" s="1" t="s">
        <v>22444</v>
      </c>
      <c r="M2333" s="1" t="s">
        <v>22445</v>
      </c>
      <c r="N2333" s="1">
        <f>+Categorias[[#This Row],[Id_producto]]</f>
        <v>220803</v>
      </c>
      <c r="O2333" s="1">
        <f>+Categorias[[#This Row],[Id_categoría]]</f>
        <v>220803049</v>
      </c>
    </row>
    <row r="2334" spans="1:15" hidden="1" x14ac:dyDescent="0.3">
      <c r="A2334">
        <v>22</v>
      </c>
      <c r="B2334" s="1" t="s">
        <v>2726</v>
      </c>
      <c r="C2334">
        <v>2208</v>
      </c>
      <c r="D2334" s="1" t="s">
        <v>21626</v>
      </c>
      <c r="E2334">
        <v>220803</v>
      </c>
      <c r="F2334" s="1" t="s">
        <v>22202</v>
      </c>
      <c r="G2334">
        <v>220803050</v>
      </c>
      <c r="H2334">
        <v>50</v>
      </c>
      <c r="I2334" s="1" t="s">
        <v>22446</v>
      </c>
      <c r="J2334" s="1" t="s">
        <v>22447</v>
      </c>
      <c r="K2334" s="1" t="s">
        <v>22448</v>
      </c>
      <c r="L2334" s="1" t="s">
        <v>22449</v>
      </c>
      <c r="M2334" s="1" t="s">
        <v>22450</v>
      </c>
      <c r="N2334" s="1">
        <f>+Categorias[[#This Row],[Id_producto]]</f>
        <v>220803</v>
      </c>
      <c r="O2334" s="1">
        <f>+Categorias[[#This Row],[Id_categoría]]</f>
        <v>220803050</v>
      </c>
    </row>
    <row r="2335" spans="1:15" hidden="1" x14ac:dyDescent="0.3">
      <c r="A2335">
        <v>22</v>
      </c>
      <c r="B2335" s="1" t="s">
        <v>2726</v>
      </c>
      <c r="C2335">
        <v>2208</v>
      </c>
      <c r="D2335" s="1" t="s">
        <v>21626</v>
      </c>
      <c r="E2335">
        <v>220803</v>
      </c>
      <c r="F2335" s="1" t="s">
        <v>22202</v>
      </c>
      <c r="G2335">
        <v>220803051</v>
      </c>
      <c r="H2335">
        <v>51</v>
      </c>
      <c r="I2335" s="1" t="s">
        <v>22451</v>
      </c>
      <c r="J2335" s="1" t="s">
        <v>22452</v>
      </c>
      <c r="K2335" s="1" t="s">
        <v>22453</v>
      </c>
      <c r="L2335" s="1" t="s">
        <v>22454</v>
      </c>
      <c r="M2335" s="1" t="s">
        <v>22455</v>
      </c>
      <c r="N2335" s="1">
        <f>+Categorias[[#This Row],[Id_producto]]</f>
        <v>220803</v>
      </c>
      <c r="O2335" s="1">
        <f>+Categorias[[#This Row],[Id_categoría]]</f>
        <v>220803051</v>
      </c>
    </row>
    <row r="2336" spans="1:15" hidden="1" x14ac:dyDescent="0.3">
      <c r="A2336">
        <v>22</v>
      </c>
      <c r="B2336" s="1" t="s">
        <v>2726</v>
      </c>
      <c r="C2336">
        <v>2208</v>
      </c>
      <c r="D2336" s="1" t="s">
        <v>21626</v>
      </c>
      <c r="E2336">
        <v>220803</v>
      </c>
      <c r="F2336" s="1" t="s">
        <v>22202</v>
      </c>
      <c r="G2336">
        <v>220803052</v>
      </c>
      <c r="H2336">
        <v>52</v>
      </c>
      <c r="I2336" s="1" t="s">
        <v>22456</v>
      </c>
      <c r="J2336" s="1" t="s">
        <v>22457</v>
      </c>
      <c r="K2336" s="1" t="s">
        <v>22458</v>
      </c>
      <c r="L2336" s="1" t="s">
        <v>22459</v>
      </c>
      <c r="M2336" s="1" t="s">
        <v>22460</v>
      </c>
      <c r="N2336" s="1">
        <f>+Categorias[[#This Row],[Id_producto]]</f>
        <v>220803</v>
      </c>
      <c r="O2336" s="1">
        <f>+Categorias[[#This Row],[Id_categoría]]</f>
        <v>220803052</v>
      </c>
    </row>
    <row r="2337" spans="1:15" hidden="1" x14ac:dyDescent="0.3">
      <c r="A2337">
        <v>22</v>
      </c>
      <c r="B2337" s="1" t="s">
        <v>2726</v>
      </c>
      <c r="C2337">
        <v>2208</v>
      </c>
      <c r="D2337" s="1" t="s">
        <v>21626</v>
      </c>
      <c r="E2337">
        <v>220803</v>
      </c>
      <c r="F2337" s="1" t="s">
        <v>22202</v>
      </c>
      <c r="G2337">
        <v>220803053</v>
      </c>
      <c r="H2337">
        <v>53</v>
      </c>
      <c r="I2337" s="1" t="s">
        <v>22461</v>
      </c>
      <c r="J2337" s="1" t="s">
        <v>22462</v>
      </c>
      <c r="K2337" s="1" t="s">
        <v>22463</v>
      </c>
      <c r="L2337" s="1" t="s">
        <v>22464</v>
      </c>
      <c r="M2337" s="1" t="s">
        <v>22465</v>
      </c>
      <c r="N2337" s="1">
        <f>+Categorias[[#This Row],[Id_producto]]</f>
        <v>220803</v>
      </c>
      <c r="O2337" s="1">
        <f>+Categorias[[#This Row],[Id_categoría]]</f>
        <v>220803053</v>
      </c>
    </row>
    <row r="2338" spans="1:15" hidden="1" x14ac:dyDescent="0.3">
      <c r="A2338">
        <v>22</v>
      </c>
      <c r="B2338" s="1" t="s">
        <v>2726</v>
      </c>
      <c r="C2338">
        <v>2208</v>
      </c>
      <c r="D2338" s="1" t="s">
        <v>21626</v>
      </c>
      <c r="E2338">
        <v>220803</v>
      </c>
      <c r="F2338" s="1" t="s">
        <v>22202</v>
      </c>
      <c r="G2338">
        <v>220803054</v>
      </c>
      <c r="H2338">
        <v>54</v>
      </c>
      <c r="I2338" s="1" t="s">
        <v>22466</v>
      </c>
      <c r="J2338" s="1" t="s">
        <v>22467</v>
      </c>
      <c r="K2338" s="1" t="s">
        <v>22468</v>
      </c>
      <c r="L2338" s="1" t="s">
        <v>22469</v>
      </c>
      <c r="M2338" s="1" t="s">
        <v>22470</v>
      </c>
      <c r="N2338" s="1">
        <f>+Categorias[[#This Row],[Id_producto]]</f>
        <v>220803</v>
      </c>
      <c r="O2338" s="1">
        <f>+Categorias[[#This Row],[Id_categoría]]</f>
        <v>220803054</v>
      </c>
    </row>
    <row r="2339" spans="1:15" hidden="1" x14ac:dyDescent="0.3">
      <c r="A2339">
        <v>22</v>
      </c>
      <c r="B2339" s="1" t="s">
        <v>2726</v>
      </c>
      <c r="C2339">
        <v>2208</v>
      </c>
      <c r="D2339" s="1" t="s">
        <v>21626</v>
      </c>
      <c r="E2339">
        <v>220803</v>
      </c>
      <c r="F2339" s="1" t="s">
        <v>22202</v>
      </c>
      <c r="G2339">
        <v>220803055</v>
      </c>
      <c r="H2339">
        <v>55</v>
      </c>
      <c r="I2339" s="1" t="s">
        <v>22471</v>
      </c>
      <c r="J2339" s="1" t="s">
        <v>22472</v>
      </c>
      <c r="K2339" s="1" t="s">
        <v>22473</v>
      </c>
      <c r="L2339" s="1" t="s">
        <v>22474</v>
      </c>
      <c r="M2339" s="1" t="s">
        <v>22475</v>
      </c>
      <c r="N2339" s="1">
        <f>+Categorias[[#This Row],[Id_producto]]</f>
        <v>220803</v>
      </c>
      <c r="O2339" s="1">
        <f>+Categorias[[#This Row],[Id_categoría]]</f>
        <v>220803055</v>
      </c>
    </row>
    <row r="2340" spans="1:15" hidden="1" x14ac:dyDescent="0.3">
      <c r="A2340">
        <v>22</v>
      </c>
      <c r="B2340" s="1" t="s">
        <v>2726</v>
      </c>
      <c r="C2340">
        <v>2208</v>
      </c>
      <c r="D2340" s="1" t="s">
        <v>21626</v>
      </c>
      <c r="E2340">
        <v>220803</v>
      </c>
      <c r="F2340" s="1" t="s">
        <v>22202</v>
      </c>
      <c r="G2340">
        <v>220803056</v>
      </c>
      <c r="H2340">
        <v>56</v>
      </c>
      <c r="I2340" s="1" t="s">
        <v>22476</v>
      </c>
      <c r="J2340" s="1" t="s">
        <v>22477</v>
      </c>
      <c r="K2340" s="1" t="s">
        <v>22478</v>
      </c>
      <c r="L2340" s="1" t="s">
        <v>22479</v>
      </c>
      <c r="M2340" s="1" t="s">
        <v>22480</v>
      </c>
      <c r="N2340" s="1">
        <f>+Categorias[[#This Row],[Id_producto]]</f>
        <v>220803</v>
      </c>
      <c r="O2340" s="1">
        <f>+Categorias[[#This Row],[Id_categoría]]</f>
        <v>220803056</v>
      </c>
    </row>
    <row r="2341" spans="1:15" hidden="1" x14ac:dyDescent="0.3">
      <c r="A2341">
        <v>22</v>
      </c>
      <c r="B2341" s="1" t="s">
        <v>2726</v>
      </c>
      <c r="C2341">
        <v>2208</v>
      </c>
      <c r="D2341" s="1" t="s">
        <v>21626</v>
      </c>
      <c r="E2341">
        <v>220803</v>
      </c>
      <c r="F2341" s="1" t="s">
        <v>22202</v>
      </c>
      <c r="G2341">
        <v>220803057</v>
      </c>
      <c r="H2341">
        <v>57</v>
      </c>
      <c r="I2341" s="1" t="s">
        <v>22481</v>
      </c>
      <c r="J2341" s="1" t="s">
        <v>22482</v>
      </c>
      <c r="K2341" s="1" t="s">
        <v>22483</v>
      </c>
      <c r="L2341" s="1" t="s">
        <v>22484</v>
      </c>
      <c r="M2341" s="1" t="s">
        <v>22485</v>
      </c>
      <c r="N2341" s="1">
        <f>+Categorias[[#This Row],[Id_producto]]</f>
        <v>220803</v>
      </c>
      <c r="O2341" s="1">
        <f>+Categorias[[#This Row],[Id_categoría]]</f>
        <v>220803057</v>
      </c>
    </row>
    <row r="2342" spans="1:15" hidden="1" x14ac:dyDescent="0.3">
      <c r="A2342">
        <v>22</v>
      </c>
      <c r="B2342" s="1" t="s">
        <v>2726</v>
      </c>
      <c r="C2342">
        <v>2208</v>
      </c>
      <c r="D2342" s="1" t="s">
        <v>21626</v>
      </c>
      <c r="E2342">
        <v>220803</v>
      </c>
      <c r="F2342" s="1" t="s">
        <v>22202</v>
      </c>
      <c r="G2342">
        <v>220803058</v>
      </c>
      <c r="H2342">
        <v>58</v>
      </c>
      <c r="I2342" s="1" t="s">
        <v>22486</v>
      </c>
      <c r="J2342" s="1" t="s">
        <v>22487</v>
      </c>
      <c r="K2342" s="1" t="s">
        <v>22488</v>
      </c>
      <c r="L2342" s="1" t="s">
        <v>22489</v>
      </c>
      <c r="M2342" s="1" t="s">
        <v>22490</v>
      </c>
      <c r="N2342" s="1">
        <f>+Categorias[[#This Row],[Id_producto]]</f>
        <v>220803</v>
      </c>
      <c r="O2342" s="1">
        <f>+Categorias[[#This Row],[Id_categoría]]</f>
        <v>220803058</v>
      </c>
    </row>
    <row r="2343" spans="1:15" hidden="1" x14ac:dyDescent="0.3">
      <c r="A2343">
        <v>22</v>
      </c>
      <c r="B2343" s="1" t="s">
        <v>2726</v>
      </c>
      <c r="C2343">
        <v>2208</v>
      </c>
      <c r="D2343" s="1" t="s">
        <v>21626</v>
      </c>
      <c r="E2343">
        <v>220803</v>
      </c>
      <c r="F2343" s="1" t="s">
        <v>22202</v>
      </c>
      <c r="G2343">
        <v>220803059</v>
      </c>
      <c r="H2343">
        <v>59</v>
      </c>
      <c r="I2343" s="1" t="s">
        <v>22491</v>
      </c>
      <c r="J2343" s="1" t="s">
        <v>22492</v>
      </c>
      <c r="K2343" s="1" t="s">
        <v>22493</v>
      </c>
      <c r="L2343" s="1" t="s">
        <v>22494</v>
      </c>
      <c r="M2343" s="1" t="s">
        <v>22495</v>
      </c>
      <c r="N2343" s="1">
        <f>+Categorias[[#This Row],[Id_producto]]</f>
        <v>220803</v>
      </c>
      <c r="O2343" s="1">
        <f>+Categorias[[#This Row],[Id_categoría]]</f>
        <v>220803059</v>
      </c>
    </row>
    <row r="2344" spans="1:15" hidden="1" x14ac:dyDescent="0.3">
      <c r="A2344">
        <v>22</v>
      </c>
      <c r="B2344" s="1" t="s">
        <v>2726</v>
      </c>
      <c r="C2344">
        <v>2208</v>
      </c>
      <c r="D2344" s="1" t="s">
        <v>21626</v>
      </c>
      <c r="E2344">
        <v>220803</v>
      </c>
      <c r="F2344" s="1" t="s">
        <v>22202</v>
      </c>
      <c r="G2344">
        <v>220803060</v>
      </c>
      <c r="H2344">
        <v>60</v>
      </c>
      <c r="I2344" s="1" t="s">
        <v>22496</v>
      </c>
      <c r="J2344" s="1" t="s">
        <v>22497</v>
      </c>
      <c r="K2344" s="1" t="s">
        <v>22498</v>
      </c>
      <c r="L2344" s="1" t="s">
        <v>22499</v>
      </c>
      <c r="M2344" s="1" t="s">
        <v>22500</v>
      </c>
      <c r="N2344" s="1">
        <f>+Categorias[[#This Row],[Id_producto]]</f>
        <v>220803</v>
      </c>
      <c r="O2344" s="1">
        <f>+Categorias[[#This Row],[Id_categoría]]</f>
        <v>220803060</v>
      </c>
    </row>
    <row r="2345" spans="1:15" hidden="1" x14ac:dyDescent="0.3">
      <c r="A2345">
        <v>22</v>
      </c>
      <c r="B2345" s="1" t="s">
        <v>2726</v>
      </c>
      <c r="C2345">
        <v>2208</v>
      </c>
      <c r="D2345" s="1" t="s">
        <v>21626</v>
      </c>
      <c r="E2345">
        <v>220803</v>
      </c>
      <c r="F2345" s="1" t="s">
        <v>22202</v>
      </c>
      <c r="G2345">
        <v>220803061</v>
      </c>
      <c r="H2345">
        <v>61</v>
      </c>
      <c r="I2345" s="1" t="s">
        <v>22501</v>
      </c>
      <c r="J2345" s="1" t="s">
        <v>22502</v>
      </c>
      <c r="K2345" s="1" t="s">
        <v>22503</v>
      </c>
      <c r="L2345" s="1" t="s">
        <v>22504</v>
      </c>
      <c r="M2345" s="1" t="s">
        <v>22505</v>
      </c>
      <c r="N2345" s="1">
        <f>+Categorias[[#This Row],[Id_producto]]</f>
        <v>220803</v>
      </c>
      <c r="O2345" s="1">
        <f>+Categorias[[#This Row],[Id_categoría]]</f>
        <v>220803061</v>
      </c>
    </row>
    <row r="2346" spans="1:15" hidden="1" x14ac:dyDescent="0.3">
      <c r="A2346">
        <v>22</v>
      </c>
      <c r="B2346" s="1" t="s">
        <v>2726</v>
      </c>
      <c r="C2346">
        <v>2208</v>
      </c>
      <c r="D2346" s="1" t="s">
        <v>21626</v>
      </c>
      <c r="E2346">
        <v>220803</v>
      </c>
      <c r="F2346" s="1" t="s">
        <v>22202</v>
      </c>
      <c r="G2346">
        <v>220803062</v>
      </c>
      <c r="H2346">
        <v>62</v>
      </c>
      <c r="I2346" s="1" t="s">
        <v>22506</v>
      </c>
      <c r="J2346" s="1" t="s">
        <v>22507</v>
      </c>
      <c r="K2346" s="1" t="s">
        <v>22508</v>
      </c>
      <c r="L2346" s="1" t="s">
        <v>22509</v>
      </c>
      <c r="M2346" s="1" t="s">
        <v>22510</v>
      </c>
      <c r="N2346" s="1">
        <f>+Categorias[[#This Row],[Id_producto]]</f>
        <v>220803</v>
      </c>
      <c r="O2346" s="1">
        <f>+Categorias[[#This Row],[Id_categoría]]</f>
        <v>220803062</v>
      </c>
    </row>
    <row r="2347" spans="1:15" hidden="1" x14ac:dyDescent="0.3">
      <c r="A2347">
        <v>22</v>
      </c>
      <c r="B2347" s="1" t="s">
        <v>2726</v>
      </c>
      <c r="C2347">
        <v>2208</v>
      </c>
      <c r="D2347" s="1" t="s">
        <v>21626</v>
      </c>
      <c r="E2347">
        <v>220803</v>
      </c>
      <c r="F2347" s="1" t="s">
        <v>22202</v>
      </c>
      <c r="G2347">
        <v>220803063</v>
      </c>
      <c r="H2347">
        <v>63</v>
      </c>
      <c r="I2347" s="1" t="s">
        <v>22511</v>
      </c>
      <c r="J2347" s="1" t="s">
        <v>22512</v>
      </c>
      <c r="K2347" s="1" t="s">
        <v>22513</v>
      </c>
      <c r="L2347" s="1" t="s">
        <v>22514</v>
      </c>
      <c r="M2347" s="1" t="s">
        <v>22515</v>
      </c>
      <c r="N2347" s="1">
        <f>+Categorias[[#This Row],[Id_producto]]</f>
        <v>220803</v>
      </c>
      <c r="O2347" s="1">
        <f>+Categorias[[#This Row],[Id_categoría]]</f>
        <v>220803063</v>
      </c>
    </row>
    <row r="2348" spans="1:15" hidden="1" x14ac:dyDescent="0.3">
      <c r="A2348">
        <v>22</v>
      </c>
      <c r="B2348" s="1" t="s">
        <v>2726</v>
      </c>
      <c r="C2348">
        <v>2208</v>
      </c>
      <c r="D2348" s="1" t="s">
        <v>21626</v>
      </c>
      <c r="E2348">
        <v>220803</v>
      </c>
      <c r="F2348" s="1" t="s">
        <v>22202</v>
      </c>
      <c r="G2348">
        <v>220803064</v>
      </c>
      <c r="H2348">
        <v>64</v>
      </c>
      <c r="I2348" s="1" t="s">
        <v>22516</v>
      </c>
      <c r="J2348" s="1" t="s">
        <v>22517</v>
      </c>
      <c r="K2348" s="1" t="s">
        <v>22518</v>
      </c>
      <c r="L2348" s="1" t="s">
        <v>22519</v>
      </c>
      <c r="M2348" s="1" t="s">
        <v>22520</v>
      </c>
      <c r="N2348" s="1">
        <f>+Categorias[[#This Row],[Id_producto]]</f>
        <v>220803</v>
      </c>
      <c r="O2348" s="1">
        <f>+Categorias[[#This Row],[Id_categoría]]</f>
        <v>220803064</v>
      </c>
    </row>
    <row r="2349" spans="1:15" hidden="1" x14ac:dyDescent="0.3">
      <c r="A2349">
        <v>22</v>
      </c>
      <c r="B2349" s="1" t="s">
        <v>2726</v>
      </c>
      <c r="C2349">
        <v>2208</v>
      </c>
      <c r="D2349" s="1" t="s">
        <v>21626</v>
      </c>
      <c r="E2349">
        <v>220803</v>
      </c>
      <c r="F2349" s="1" t="s">
        <v>22202</v>
      </c>
      <c r="G2349">
        <v>220803065</v>
      </c>
      <c r="H2349">
        <v>65</v>
      </c>
      <c r="I2349" s="1" t="s">
        <v>22521</v>
      </c>
      <c r="J2349" s="1" t="s">
        <v>22522</v>
      </c>
      <c r="K2349" s="1" t="s">
        <v>22523</v>
      </c>
      <c r="L2349" s="1" t="s">
        <v>22524</v>
      </c>
      <c r="M2349" s="1" t="s">
        <v>22525</v>
      </c>
      <c r="N2349" s="1">
        <f>+Categorias[[#This Row],[Id_producto]]</f>
        <v>220803</v>
      </c>
      <c r="O2349" s="1">
        <f>+Categorias[[#This Row],[Id_categoría]]</f>
        <v>220803065</v>
      </c>
    </row>
    <row r="2350" spans="1:15" hidden="1" x14ac:dyDescent="0.3">
      <c r="A2350">
        <v>22</v>
      </c>
      <c r="B2350" s="1" t="s">
        <v>2726</v>
      </c>
      <c r="C2350">
        <v>2208</v>
      </c>
      <c r="D2350" s="1" t="s">
        <v>21626</v>
      </c>
      <c r="E2350">
        <v>220803</v>
      </c>
      <c r="F2350" s="1" t="s">
        <v>22202</v>
      </c>
      <c r="G2350">
        <v>220803066</v>
      </c>
      <c r="H2350">
        <v>66</v>
      </c>
      <c r="I2350" s="1" t="s">
        <v>21812</v>
      </c>
      <c r="J2350" s="1" t="s">
        <v>22526</v>
      </c>
      <c r="K2350" s="1" t="s">
        <v>22527</v>
      </c>
      <c r="L2350" s="1" t="s">
        <v>22528</v>
      </c>
      <c r="M2350" s="1" t="s">
        <v>22529</v>
      </c>
      <c r="N2350" s="1">
        <f>+Categorias[[#This Row],[Id_producto]]</f>
        <v>220803</v>
      </c>
      <c r="O2350" s="1">
        <f>+Categorias[[#This Row],[Id_categoría]]</f>
        <v>220803066</v>
      </c>
    </row>
    <row r="2351" spans="1:15" hidden="1" x14ac:dyDescent="0.3">
      <c r="A2351">
        <v>22</v>
      </c>
      <c r="B2351" s="1" t="s">
        <v>2726</v>
      </c>
      <c r="C2351">
        <v>2208</v>
      </c>
      <c r="D2351" s="1" t="s">
        <v>21626</v>
      </c>
      <c r="E2351">
        <v>220803</v>
      </c>
      <c r="F2351" s="1" t="s">
        <v>22202</v>
      </c>
      <c r="G2351">
        <v>220803067</v>
      </c>
      <c r="H2351">
        <v>67</v>
      </c>
      <c r="I2351" s="1" t="s">
        <v>22530</v>
      </c>
      <c r="J2351" s="1" t="s">
        <v>22531</v>
      </c>
      <c r="K2351" s="1" t="s">
        <v>22532</v>
      </c>
      <c r="L2351" s="1" t="s">
        <v>22533</v>
      </c>
      <c r="M2351" s="1" t="s">
        <v>22534</v>
      </c>
      <c r="N2351" s="1">
        <f>+Categorias[[#This Row],[Id_producto]]</f>
        <v>220803</v>
      </c>
      <c r="O2351" s="1">
        <f>+Categorias[[#This Row],[Id_categoría]]</f>
        <v>220803067</v>
      </c>
    </row>
    <row r="2352" spans="1:15" hidden="1" x14ac:dyDescent="0.3">
      <c r="A2352">
        <v>22</v>
      </c>
      <c r="B2352" s="1" t="s">
        <v>2726</v>
      </c>
      <c r="C2352">
        <v>2208</v>
      </c>
      <c r="D2352" s="1" t="s">
        <v>21626</v>
      </c>
      <c r="E2352">
        <v>220803</v>
      </c>
      <c r="F2352" s="1" t="s">
        <v>22202</v>
      </c>
      <c r="G2352">
        <v>220803068</v>
      </c>
      <c r="H2352">
        <v>68</v>
      </c>
      <c r="I2352" s="1" t="s">
        <v>22535</v>
      </c>
      <c r="J2352" s="1" t="s">
        <v>22536</v>
      </c>
      <c r="K2352" s="1" t="s">
        <v>22537</v>
      </c>
      <c r="L2352" s="1" t="s">
        <v>22538</v>
      </c>
      <c r="M2352" s="1" t="s">
        <v>22539</v>
      </c>
      <c r="N2352" s="1">
        <f>+Categorias[[#This Row],[Id_producto]]</f>
        <v>220803</v>
      </c>
      <c r="O2352" s="1">
        <f>+Categorias[[#This Row],[Id_categoría]]</f>
        <v>220803068</v>
      </c>
    </row>
    <row r="2353" spans="1:15" hidden="1" x14ac:dyDescent="0.3">
      <c r="A2353">
        <v>22</v>
      </c>
      <c r="B2353" s="1" t="s">
        <v>2726</v>
      </c>
      <c r="C2353">
        <v>2208</v>
      </c>
      <c r="D2353" s="1" t="s">
        <v>21626</v>
      </c>
      <c r="E2353">
        <v>220803</v>
      </c>
      <c r="F2353" s="1" t="s">
        <v>22202</v>
      </c>
      <c r="G2353">
        <v>220803069</v>
      </c>
      <c r="H2353">
        <v>69</v>
      </c>
      <c r="I2353" s="1" t="s">
        <v>22540</v>
      </c>
      <c r="J2353" s="1" t="s">
        <v>22541</v>
      </c>
      <c r="K2353" s="1" t="s">
        <v>22542</v>
      </c>
      <c r="L2353" s="1" t="s">
        <v>22543</v>
      </c>
      <c r="M2353" s="1" t="s">
        <v>22544</v>
      </c>
      <c r="N2353" s="1">
        <f>+Categorias[[#This Row],[Id_producto]]</f>
        <v>220803</v>
      </c>
      <c r="O2353" s="1">
        <f>+Categorias[[#This Row],[Id_categoría]]</f>
        <v>220803069</v>
      </c>
    </row>
    <row r="2354" spans="1:15" hidden="1" x14ac:dyDescent="0.3">
      <c r="A2354">
        <v>22</v>
      </c>
      <c r="B2354" s="1" t="s">
        <v>2726</v>
      </c>
      <c r="C2354">
        <v>2208</v>
      </c>
      <c r="D2354" s="1" t="s">
        <v>21626</v>
      </c>
      <c r="E2354">
        <v>220803</v>
      </c>
      <c r="F2354" s="1" t="s">
        <v>22202</v>
      </c>
      <c r="G2354">
        <v>220803070</v>
      </c>
      <c r="H2354">
        <v>70</v>
      </c>
      <c r="I2354" s="1" t="s">
        <v>22545</v>
      </c>
      <c r="J2354" s="1" t="s">
        <v>22546</v>
      </c>
      <c r="K2354" s="1" t="s">
        <v>22547</v>
      </c>
      <c r="L2354" s="1" t="s">
        <v>22548</v>
      </c>
      <c r="M2354" s="1" t="s">
        <v>22549</v>
      </c>
      <c r="N2354" s="1">
        <f>+Categorias[[#This Row],[Id_producto]]</f>
        <v>220803</v>
      </c>
      <c r="O2354" s="1">
        <f>+Categorias[[#This Row],[Id_categoría]]</f>
        <v>220803070</v>
      </c>
    </row>
    <row r="2355" spans="1:15" hidden="1" x14ac:dyDescent="0.3">
      <c r="A2355">
        <v>22</v>
      </c>
      <c r="B2355" s="1" t="s">
        <v>2726</v>
      </c>
      <c r="C2355">
        <v>2208</v>
      </c>
      <c r="D2355" s="1" t="s">
        <v>21626</v>
      </c>
      <c r="E2355">
        <v>220803</v>
      </c>
      <c r="F2355" s="1" t="s">
        <v>22202</v>
      </c>
      <c r="G2355">
        <v>220803071</v>
      </c>
      <c r="H2355">
        <v>71</v>
      </c>
      <c r="I2355" s="1" t="s">
        <v>22550</v>
      </c>
      <c r="J2355" s="1" t="s">
        <v>22551</v>
      </c>
      <c r="K2355" s="1" t="s">
        <v>22552</v>
      </c>
      <c r="L2355" s="1" t="s">
        <v>22553</v>
      </c>
      <c r="M2355" s="1" t="s">
        <v>22554</v>
      </c>
      <c r="N2355" s="1">
        <f>+Categorias[[#This Row],[Id_producto]]</f>
        <v>220803</v>
      </c>
      <c r="O2355" s="1">
        <f>+Categorias[[#This Row],[Id_categoría]]</f>
        <v>220803071</v>
      </c>
    </row>
    <row r="2356" spans="1:15" hidden="1" x14ac:dyDescent="0.3">
      <c r="A2356">
        <v>22</v>
      </c>
      <c r="B2356" s="1" t="s">
        <v>2726</v>
      </c>
      <c r="C2356">
        <v>2208</v>
      </c>
      <c r="D2356" s="1" t="s">
        <v>21626</v>
      </c>
      <c r="E2356">
        <v>220803</v>
      </c>
      <c r="F2356" s="1" t="s">
        <v>22202</v>
      </c>
      <c r="G2356">
        <v>220803072</v>
      </c>
      <c r="H2356">
        <v>72</v>
      </c>
      <c r="I2356" s="1" t="s">
        <v>22555</v>
      </c>
      <c r="J2356" s="1" t="s">
        <v>22556</v>
      </c>
      <c r="K2356" s="1" t="s">
        <v>22557</v>
      </c>
      <c r="L2356" s="1" t="s">
        <v>22558</v>
      </c>
      <c r="M2356" s="1" t="s">
        <v>22559</v>
      </c>
      <c r="N2356" s="1">
        <f>+Categorias[[#This Row],[Id_producto]]</f>
        <v>220803</v>
      </c>
      <c r="O2356" s="1">
        <f>+Categorias[[#This Row],[Id_categoría]]</f>
        <v>220803072</v>
      </c>
    </row>
    <row r="2357" spans="1:15" hidden="1" x14ac:dyDescent="0.3">
      <c r="A2357">
        <v>22</v>
      </c>
      <c r="B2357" s="1" t="s">
        <v>2726</v>
      </c>
      <c r="C2357">
        <v>2208</v>
      </c>
      <c r="D2357" s="1" t="s">
        <v>21626</v>
      </c>
      <c r="E2357">
        <v>220803</v>
      </c>
      <c r="F2357" s="1" t="s">
        <v>22202</v>
      </c>
      <c r="G2357">
        <v>220803073</v>
      </c>
      <c r="H2357">
        <v>73</v>
      </c>
      <c r="I2357" s="1" t="s">
        <v>22560</v>
      </c>
      <c r="J2357" s="1" t="s">
        <v>22561</v>
      </c>
      <c r="K2357" s="1" t="s">
        <v>22562</v>
      </c>
      <c r="L2357" s="1" t="s">
        <v>22563</v>
      </c>
      <c r="M2357" s="1" t="s">
        <v>22564</v>
      </c>
      <c r="N2357" s="1">
        <f>+Categorias[[#This Row],[Id_producto]]</f>
        <v>220803</v>
      </c>
      <c r="O2357" s="1">
        <f>+Categorias[[#This Row],[Id_categoría]]</f>
        <v>220803073</v>
      </c>
    </row>
    <row r="2358" spans="1:15" hidden="1" x14ac:dyDescent="0.3">
      <c r="A2358">
        <v>22</v>
      </c>
      <c r="B2358" s="1" t="s">
        <v>2726</v>
      </c>
      <c r="C2358">
        <v>2208</v>
      </c>
      <c r="D2358" s="1" t="s">
        <v>21626</v>
      </c>
      <c r="E2358">
        <v>220803</v>
      </c>
      <c r="F2358" s="1" t="s">
        <v>22202</v>
      </c>
      <c r="G2358">
        <v>220803074</v>
      </c>
      <c r="H2358">
        <v>74</v>
      </c>
      <c r="I2358" s="1" t="s">
        <v>22565</v>
      </c>
      <c r="J2358" s="1" t="s">
        <v>22566</v>
      </c>
      <c r="K2358" s="1" t="s">
        <v>22567</v>
      </c>
      <c r="L2358" s="1" t="s">
        <v>22568</v>
      </c>
      <c r="M2358" s="1" t="s">
        <v>22569</v>
      </c>
      <c r="N2358" s="1">
        <f>+Categorias[[#This Row],[Id_producto]]</f>
        <v>220803</v>
      </c>
      <c r="O2358" s="1">
        <f>+Categorias[[#This Row],[Id_categoría]]</f>
        <v>220803074</v>
      </c>
    </row>
    <row r="2359" spans="1:15" hidden="1" x14ac:dyDescent="0.3">
      <c r="A2359">
        <v>22</v>
      </c>
      <c r="B2359" s="1" t="s">
        <v>2726</v>
      </c>
      <c r="C2359">
        <v>2208</v>
      </c>
      <c r="D2359" s="1" t="s">
        <v>21626</v>
      </c>
      <c r="E2359">
        <v>220803</v>
      </c>
      <c r="F2359" s="1" t="s">
        <v>22202</v>
      </c>
      <c r="G2359">
        <v>220803075</v>
      </c>
      <c r="H2359">
        <v>75</v>
      </c>
      <c r="I2359" s="1" t="s">
        <v>22570</v>
      </c>
      <c r="J2359" s="1" t="s">
        <v>22571</v>
      </c>
      <c r="K2359" s="1" t="s">
        <v>22572</v>
      </c>
      <c r="L2359" s="1" t="s">
        <v>22573</v>
      </c>
      <c r="M2359" s="1" t="s">
        <v>22574</v>
      </c>
      <c r="N2359" s="1">
        <f>+Categorias[[#This Row],[Id_producto]]</f>
        <v>220803</v>
      </c>
      <c r="O2359" s="1">
        <f>+Categorias[[#This Row],[Id_categoría]]</f>
        <v>220803075</v>
      </c>
    </row>
    <row r="2360" spans="1:15" hidden="1" x14ac:dyDescent="0.3">
      <c r="A2360">
        <v>22</v>
      </c>
      <c r="B2360" s="1" t="s">
        <v>2726</v>
      </c>
      <c r="C2360">
        <v>2208</v>
      </c>
      <c r="D2360" s="1" t="s">
        <v>21626</v>
      </c>
      <c r="E2360">
        <v>220803</v>
      </c>
      <c r="F2360" s="1" t="s">
        <v>22202</v>
      </c>
      <c r="G2360">
        <v>220803076</v>
      </c>
      <c r="H2360">
        <v>76</v>
      </c>
      <c r="I2360" s="1" t="s">
        <v>22575</v>
      </c>
      <c r="J2360" s="1" t="s">
        <v>22576</v>
      </c>
      <c r="K2360" s="1" t="s">
        <v>22577</v>
      </c>
      <c r="L2360" s="1" t="s">
        <v>22578</v>
      </c>
      <c r="M2360" s="1" t="s">
        <v>22579</v>
      </c>
      <c r="N2360" s="1">
        <f>+Categorias[[#This Row],[Id_producto]]</f>
        <v>220803</v>
      </c>
      <c r="O2360" s="1">
        <f>+Categorias[[#This Row],[Id_categoría]]</f>
        <v>220803076</v>
      </c>
    </row>
    <row r="2361" spans="1:15" hidden="1" x14ac:dyDescent="0.3">
      <c r="A2361">
        <v>22</v>
      </c>
      <c r="B2361" s="1" t="s">
        <v>2726</v>
      </c>
      <c r="C2361">
        <v>2208</v>
      </c>
      <c r="D2361" s="1" t="s">
        <v>21626</v>
      </c>
      <c r="E2361">
        <v>220803</v>
      </c>
      <c r="F2361" s="1" t="s">
        <v>22202</v>
      </c>
      <c r="G2361">
        <v>220803077</v>
      </c>
      <c r="H2361">
        <v>77</v>
      </c>
      <c r="I2361" s="1" t="s">
        <v>22580</v>
      </c>
      <c r="J2361" s="1" t="s">
        <v>22581</v>
      </c>
      <c r="K2361" s="1" t="s">
        <v>22582</v>
      </c>
      <c r="L2361" s="1" t="s">
        <v>22583</v>
      </c>
      <c r="M2361" s="1" t="s">
        <v>22584</v>
      </c>
      <c r="N2361" s="1">
        <f>+Categorias[[#This Row],[Id_producto]]</f>
        <v>220803</v>
      </c>
      <c r="O2361" s="1">
        <f>+Categorias[[#This Row],[Id_categoría]]</f>
        <v>220803077</v>
      </c>
    </row>
    <row r="2362" spans="1:15" hidden="1" x14ac:dyDescent="0.3">
      <c r="A2362">
        <v>22</v>
      </c>
      <c r="B2362" s="1" t="s">
        <v>2726</v>
      </c>
      <c r="C2362">
        <v>2208</v>
      </c>
      <c r="D2362" s="1" t="s">
        <v>21626</v>
      </c>
      <c r="E2362">
        <v>220803</v>
      </c>
      <c r="F2362" s="1" t="s">
        <v>22202</v>
      </c>
      <c r="G2362">
        <v>220803078</v>
      </c>
      <c r="H2362">
        <v>78</v>
      </c>
      <c r="I2362" s="1" t="s">
        <v>22585</v>
      </c>
      <c r="J2362" s="1" t="s">
        <v>22586</v>
      </c>
      <c r="K2362" s="1" t="s">
        <v>22587</v>
      </c>
      <c r="L2362" s="1" t="s">
        <v>22588</v>
      </c>
      <c r="M2362" s="1" t="s">
        <v>22589</v>
      </c>
      <c r="N2362" s="1">
        <f>+Categorias[[#This Row],[Id_producto]]</f>
        <v>220803</v>
      </c>
      <c r="O2362" s="1">
        <f>+Categorias[[#This Row],[Id_categoría]]</f>
        <v>220803078</v>
      </c>
    </row>
    <row r="2363" spans="1:15" hidden="1" x14ac:dyDescent="0.3">
      <c r="A2363">
        <v>22</v>
      </c>
      <c r="B2363" s="1" t="s">
        <v>2726</v>
      </c>
      <c r="C2363">
        <v>2201</v>
      </c>
      <c r="D2363" s="1" t="s">
        <v>22590</v>
      </c>
      <c r="E2363">
        <v>220106</v>
      </c>
      <c r="F2363" s="1" t="s">
        <v>22591</v>
      </c>
      <c r="G2363">
        <v>220106001</v>
      </c>
      <c r="H2363">
        <v>1</v>
      </c>
      <c r="I2363" s="1" t="s">
        <v>22592</v>
      </c>
      <c r="J2363" s="1" t="s">
        <v>22593</v>
      </c>
      <c r="K2363" s="1" t="s">
        <v>22594</v>
      </c>
      <c r="L2363" s="1" t="s">
        <v>22595</v>
      </c>
      <c r="M2363" s="1" t="s">
        <v>22596</v>
      </c>
      <c r="N2363" s="1">
        <f>+Categorias[[#This Row],[Id_producto]]</f>
        <v>220106</v>
      </c>
      <c r="O2363" s="1">
        <f>+Categorias[[#This Row],[Id_categoría]]</f>
        <v>220106001</v>
      </c>
    </row>
    <row r="2364" spans="1:15" hidden="1" x14ac:dyDescent="0.3">
      <c r="A2364">
        <v>22</v>
      </c>
      <c r="B2364" s="1" t="s">
        <v>2726</v>
      </c>
      <c r="C2364">
        <v>2201</v>
      </c>
      <c r="D2364" s="1" t="s">
        <v>22590</v>
      </c>
      <c r="E2364">
        <v>220106</v>
      </c>
      <c r="F2364" s="1" t="s">
        <v>22591</v>
      </c>
      <c r="G2364">
        <v>220106002</v>
      </c>
      <c r="H2364">
        <v>2</v>
      </c>
      <c r="I2364" s="1" t="s">
        <v>22597</v>
      </c>
      <c r="J2364" s="1" t="s">
        <v>22598</v>
      </c>
      <c r="K2364" s="1" t="s">
        <v>22599</v>
      </c>
      <c r="L2364" s="1" t="s">
        <v>22600</v>
      </c>
      <c r="M2364" s="1" t="s">
        <v>22601</v>
      </c>
      <c r="N2364" s="1">
        <f>+Categorias[[#This Row],[Id_producto]]</f>
        <v>220106</v>
      </c>
      <c r="O2364" s="1">
        <f>+Categorias[[#This Row],[Id_categoría]]</f>
        <v>220106002</v>
      </c>
    </row>
    <row r="2365" spans="1:15" hidden="1" x14ac:dyDescent="0.3">
      <c r="A2365">
        <v>22</v>
      </c>
      <c r="B2365" s="1" t="s">
        <v>2726</v>
      </c>
      <c r="C2365">
        <v>2201</v>
      </c>
      <c r="D2365" s="1" t="s">
        <v>22590</v>
      </c>
      <c r="E2365">
        <v>220106</v>
      </c>
      <c r="F2365" s="1" t="s">
        <v>22591</v>
      </c>
      <c r="G2365">
        <v>220106003</v>
      </c>
      <c r="H2365">
        <v>3</v>
      </c>
      <c r="I2365" s="1" t="s">
        <v>22602</v>
      </c>
      <c r="J2365" s="1" t="s">
        <v>22603</v>
      </c>
      <c r="K2365" s="1" t="s">
        <v>22604</v>
      </c>
      <c r="L2365" s="1" t="s">
        <v>22605</v>
      </c>
      <c r="M2365" s="1" t="s">
        <v>22606</v>
      </c>
      <c r="N2365" s="1">
        <f>+Categorias[[#This Row],[Id_producto]]</f>
        <v>220106</v>
      </c>
      <c r="O2365" s="1">
        <f>+Categorias[[#This Row],[Id_categoría]]</f>
        <v>220106003</v>
      </c>
    </row>
    <row r="2366" spans="1:15" hidden="1" x14ac:dyDescent="0.3">
      <c r="A2366">
        <v>22</v>
      </c>
      <c r="B2366" s="1" t="s">
        <v>2726</v>
      </c>
      <c r="C2366">
        <v>2201</v>
      </c>
      <c r="D2366" s="1" t="s">
        <v>22590</v>
      </c>
      <c r="E2366">
        <v>220106</v>
      </c>
      <c r="F2366" s="1" t="s">
        <v>22591</v>
      </c>
      <c r="G2366">
        <v>220106004</v>
      </c>
      <c r="H2366">
        <v>4</v>
      </c>
      <c r="I2366" s="1" t="s">
        <v>22607</v>
      </c>
      <c r="J2366" s="1" t="s">
        <v>22608</v>
      </c>
      <c r="K2366" s="1" t="s">
        <v>22609</v>
      </c>
      <c r="L2366" s="1" t="s">
        <v>22610</v>
      </c>
      <c r="M2366" s="1" t="s">
        <v>22611</v>
      </c>
      <c r="N2366" s="1">
        <f>+Categorias[[#This Row],[Id_producto]]</f>
        <v>220106</v>
      </c>
      <c r="O2366" s="1">
        <f>+Categorias[[#This Row],[Id_categoría]]</f>
        <v>220106004</v>
      </c>
    </row>
    <row r="2367" spans="1:15" hidden="1" x14ac:dyDescent="0.3">
      <c r="A2367">
        <v>22</v>
      </c>
      <c r="B2367" s="1" t="s">
        <v>2726</v>
      </c>
      <c r="C2367">
        <v>2201</v>
      </c>
      <c r="D2367" s="1" t="s">
        <v>22590</v>
      </c>
      <c r="E2367">
        <v>220106</v>
      </c>
      <c r="F2367" s="1" t="s">
        <v>22591</v>
      </c>
      <c r="G2367">
        <v>220106005</v>
      </c>
      <c r="H2367">
        <v>5</v>
      </c>
      <c r="I2367" s="1" t="s">
        <v>22612</v>
      </c>
      <c r="J2367" s="1" t="s">
        <v>22613</v>
      </c>
      <c r="K2367" s="1" t="s">
        <v>22614</v>
      </c>
      <c r="L2367" s="1" t="s">
        <v>22615</v>
      </c>
      <c r="M2367" s="1" t="s">
        <v>22616</v>
      </c>
      <c r="N2367" s="1">
        <f>+Categorias[[#This Row],[Id_producto]]</f>
        <v>220106</v>
      </c>
      <c r="O2367" s="1">
        <f>+Categorias[[#This Row],[Id_categoría]]</f>
        <v>220106005</v>
      </c>
    </row>
    <row r="2368" spans="1:15" hidden="1" x14ac:dyDescent="0.3">
      <c r="A2368">
        <v>22</v>
      </c>
      <c r="B2368" s="1" t="s">
        <v>2726</v>
      </c>
      <c r="C2368">
        <v>2201</v>
      </c>
      <c r="D2368" s="1" t="s">
        <v>22590</v>
      </c>
      <c r="E2368">
        <v>220106</v>
      </c>
      <c r="F2368" s="1" t="s">
        <v>22591</v>
      </c>
      <c r="G2368">
        <v>220106006</v>
      </c>
      <c r="H2368">
        <v>6</v>
      </c>
      <c r="I2368" s="1" t="s">
        <v>22617</v>
      </c>
      <c r="J2368" s="1" t="s">
        <v>22618</v>
      </c>
      <c r="K2368" s="1" t="s">
        <v>22619</v>
      </c>
      <c r="L2368" s="1" t="s">
        <v>22620</v>
      </c>
      <c r="M2368" s="1" t="s">
        <v>22621</v>
      </c>
      <c r="N2368" s="1">
        <f>+Categorias[[#This Row],[Id_producto]]</f>
        <v>220106</v>
      </c>
      <c r="O2368" s="1">
        <f>+Categorias[[#This Row],[Id_categoría]]</f>
        <v>220106006</v>
      </c>
    </row>
    <row r="2369" spans="1:15" hidden="1" x14ac:dyDescent="0.3">
      <c r="A2369">
        <v>22</v>
      </c>
      <c r="B2369" s="1" t="s">
        <v>2726</v>
      </c>
      <c r="C2369">
        <v>2201</v>
      </c>
      <c r="D2369" s="1" t="s">
        <v>22590</v>
      </c>
      <c r="E2369">
        <v>220106</v>
      </c>
      <c r="F2369" s="1" t="s">
        <v>22591</v>
      </c>
      <c r="G2369">
        <v>220106007</v>
      </c>
      <c r="H2369">
        <v>7</v>
      </c>
      <c r="I2369" s="1" t="s">
        <v>22622</v>
      </c>
      <c r="J2369" s="1" t="s">
        <v>22623</v>
      </c>
      <c r="K2369" s="1" t="s">
        <v>22624</v>
      </c>
      <c r="L2369" s="1" t="s">
        <v>22625</v>
      </c>
      <c r="M2369" s="1" t="s">
        <v>22626</v>
      </c>
      <c r="N2369" s="1">
        <f>+Categorias[[#This Row],[Id_producto]]</f>
        <v>220106</v>
      </c>
      <c r="O2369" s="1">
        <f>+Categorias[[#This Row],[Id_categoría]]</f>
        <v>220106007</v>
      </c>
    </row>
    <row r="2370" spans="1:15" hidden="1" x14ac:dyDescent="0.3">
      <c r="A2370">
        <v>22</v>
      </c>
      <c r="B2370" s="1" t="s">
        <v>2726</v>
      </c>
      <c r="C2370">
        <v>2201</v>
      </c>
      <c r="D2370" s="1" t="s">
        <v>22590</v>
      </c>
      <c r="E2370">
        <v>220106</v>
      </c>
      <c r="F2370" s="1" t="s">
        <v>22591</v>
      </c>
      <c r="G2370">
        <v>220106008</v>
      </c>
      <c r="H2370">
        <v>8</v>
      </c>
      <c r="I2370" s="1" t="s">
        <v>22627</v>
      </c>
      <c r="J2370" s="1" t="s">
        <v>22628</v>
      </c>
      <c r="K2370" s="1" t="s">
        <v>22629</v>
      </c>
      <c r="L2370" s="1" t="s">
        <v>22630</v>
      </c>
      <c r="M2370" s="1" t="s">
        <v>22631</v>
      </c>
      <c r="N2370" s="1">
        <f>+Categorias[[#This Row],[Id_producto]]</f>
        <v>220106</v>
      </c>
      <c r="O2370" s="1">
        <f>+Categorias[[#This Row],[Id_categoría]]</f>
        <v>220106008</v>
      </c>
    </row>
    <row r="2371" spans="1:15" hidden="1" x14ac:dyDescent="0.3">
      <c r="A2371">
        <v>22</v>
      </c>
      <c r="B2371" s="1" t="s">
        <v>2726</v>
      </c>
      <c r="C2371">
        <v>2201</v>
      </c>
      <c r="D2371" s="1" t="s">
        <v>22590</v>
      </c>
      <c r="E2371">
        <v>220106</v>
      </c>
      <c r="F2371" s="1" t="s">
        <v>22591</v>
      </c>
      <c r="G2371">
        <v>220106009</v>
      </c>
      <c r="H2371">
        <v>9</v>
      </c>
      <c r="I2371" s="1" t="s">
        <v>22632</v>
      </c>
      <c r="J2371" s="1" t="s">
        <v>22633</v>
      </c>
      <c r="K2371" s="1" t="s">
        <v>22634</v>
      </c>
      <c r="L2371" s="1" t="s">
        <v>22635</v>
      </c>
      <c r="M2371" s="1" t="s">
        <v>22636</v>
      </c>
      <c r="N2371" s="1">
        <f>+Categorias[[#This Row],[Id_producto]]</f>
        <v>220106</v>
      </c>
      <c r="O2371" s="1">
        <f>+Categorias[[#This Row],[Id_categoría]]</f>
        <v>220106009</v>
      </c>
    </row>
    <row r="2372" spans="1:15" hidden="1" x14ac:dyDescent="0.3">
      <c r="A2372">
        <v>22</v>
      </c>
      <c r="B2372" s="1" t="s">
        <v>2726</v>
      </c>
      <c r="C2372">
        <v>2201</v>
      </c>
      <c r="D2372" s="1" t="s">
        <v>22590</v>
      </c>
      <c r="E2372">
        <v>220106</v>
      </c>
      <c r="F2372" s="1" t="s">
        <v>22591</v>
      </c>
      <c r="G2372">
        <v>220106010</v>
      </c>
      <c r="H2372">
        <v>10</v>
      </c>
      <c r="I2372" s="1" t="s">
        <v>22637</v>
      </c>
      <c r="J2372" s="1" t="s">
        <v>22638</v>
      </c>
      <c r="K2372" s="1" t="s">
        <v>22639</v>
      </c>
      <c r="L2372" s="1" t="s">
        <v>22640</v>
      </c>
      <c r="M2372" s="1" t="s">
        <v>22641</v>
      </c>
      <c r="N2372" s="1">
        <f>+Categorias[[#This Row],[Id_producto]]</f>
        <v>220106</v>
      </c>
      <c r="O2372" s="1">
        <f>+Categorias[[#This Row],[Id_categoría]]</f>
        <v>220106010</v>
      </c>
    </row>
    <row r="2373" spans="1:15" hidden="1" x14ac:dyDescent="0.3">
      <c r="A2373">
        <v>22</v>
      </c>
      <c r="B2373" s="1" t="s">
        <v>2726</v>
      </c>
      <c r="C2373">
        <v>2201</v>
      </c>
      <c r="D2373" s="1" t="s">
        <v>22590</v>
      </c>
      <c r="E2373">
        <v>220106</v>
      </c>
      <c r="F2373" s="1" t="s">
        <v>22591</v>
      </c>
      <c r="G2373">
        <v>220106011</v>
      </c>
      <c r="H2373">
        <v>11</v>
      </c>
      <c r="I2373" s="1" t="s">
        <v>22642</v>
      </c>
      <c r="J2373" s="1" t="s">
        <v>22643</v>
      </c>
      <c r="K2373" s="1" t="s">
        <v>22644</v>
      </c>
      <c r="L2373" s="1" t="s">
        <v>22645</v>
      </c>
      <c r="M2373" s="1" t="s">
        <v>22646</v>
      </c>
      <c r="N2373" s="1">
        <f>+Categorias[[#This Row],[Id_producto]]</f>
        <v>220106</v>
      </c>
      <c r="O2373" s="1">
        <f>+Categorias[[#This Row],[Id_categoría]]</f>
        <v>220106011</v>
      </c>
    </row>
    <row r="2374" spans="1:15" hidden="1" x14ac:dyDescent="0.3">
      <c r="A2374">
        <v>22</v>
      </c>
      <c r="B2374" s="1" t="s">
        <v>2726</v>
      </c>
      <c r="C2374">
        <v>2201</v>
      </c>
      <c r="D2374" s="1" t="s">
        <v>22590</v>
      </c>
      <c r="E2374">
        <v>220106</v>
      </c>
      <c r="F2374" s="1" t="s">
        <v>22591</v>
      </c>
      <c r="G2374">
        <v>220106012</v>
      </c>
      <c r="H2374">
        <v>12</v>
      </c>
      <c r="I2374" s="1" t="s">
        <v>22647</v>
      </c>
      <c r="J2374" s="1" t="s">
        <v>22648</v>
      </c>
      <c r="K2374" s="1" t="s">
        <v>22649</v>
      </c>
      <c r="L2374" s="1" t="s">
        <v>22650</v>
      </c>
      <c r="M2374" s="1" t="s">
        <v>22651</v>
      </c>
      <c r="N2374" s="1">
        <f>+Categorias[[#This Row],[Id_producto]]</f>
        <v>220106</v>
      </c>
      <c r="O2374" s="1">
        <f>+Categorias[[#This Row],[Id_categoría]]</f>
        <v>220106012</v>
      </c>
    </row>
    <row r="2375" spans="1:15" hidden="1" x14ac:dyDescent="0.3">
      <c r="A2375">
        <v>22</v>
      </c>
      <c r="B2375" s="1" t="s">
        <v>2726</v>
      </c>
      <c r="C2375">
        <v>2201</v>
      </c>
      <c r="D2375" s="1" t="s">
        <v>22590</v>
      </c>
      <c r="E2375">
        <v>220106</v>
      </c>
      <c r="F2375" s="1" t="s">
        <v>22591</v>
      </c>
      <c r="G2375">
        <v>220106013</v>
      </c>
      <c r="H2375">
        <v>13</v>
      </c>
      <c r="I2375" s="1" t="s">
        <v>22652</v>
      </c>
      <c r="J2375" s="1" t="s">
        <v>22653</v>
      </c>
      <c r="K2375" s="1" t="s">
        <v>22654</v>
      </c>
      <c r="L2375" s="1" t="s">
        <v>22655</v>
      </c>
      <c r="M2375" s="1" t="s">
        <v>22656</v>
      </c>
      <c r="N2375" s="1">
        <f>+Categorias[[#This Row],[Id_producto]]</f>
        <v>220106</v>
      </c>
      <c r="O2375" s="1">
        <f>+Categorias[[#This Row],[Id_categoría]]</f>
        <v>220106013</v>
      </c>
    </row>
    <row r="2376" spans="1:15" hidden="1" x14ac:dyDescent="0.3">
      <c r="A2376">
        <v>22</v>
      </c>
      <c r="B2376" s="1" t="s">
        <v>2726</v>
      </c>
      <c r="C2376">
        <v>2201</v>
      </c>
      <c r="D2376" s="1" t="s">
        <v>22590</v>
      </c>
      <c r="E2376">
        <v>220106</v>
      </c>
      <c r="F2376" s="1" t="s">
        <v>22591</v>
      </c>
      <c r="G2376">
        <v>220106014</v>
      </c>
      <c r="H2376">
        <v>14</v>
      </c>
      <c r="I2376" s="1" t="s">
        <v>22657</v>
      </c>
      <c r="J2376" s="1" t="s">
        <v>22658</v>
      </c>
      <c r="K2376" s="1" t="s">
        <v>22659</v>
      </c>
      <c r="L2376" s="1" t="s">
        <v>22660</v>
      </c>
      <c r="M2376" s="1" t="s">
        <v>22661</v>
      </c>
      <c r="N2376" s="1">
        <f>+Categorias[[#This Row],[Id_producto]]</f>
        <v>220106</v>
      </c>
      <c r="O2376" s="1">
        <f>+Categorias[[#This Row],[Id_categoría]]</f>
        <v>220106014</v>
      </c>
    </row>
    <row r="2377" spans="1:15" hidden="1" x14ac:dyDescent="0.3">
      <c r="A2377">
        <v>22</v>
      </c>
      <c r="B2377" s="1" t="s">
        <v>2726</v>
      </c>
      <c r="C2377">
        <v>2201</v>
      </c>
      <c r="D2377" s="1" t="s">
        <v>22590</v>
      </c>
      <c r="E2377">
        <v>220106</v>
      </c>
      <c r="F2377" s="1" t="s">
        <v>22591</v>
      </c>
      <c r="G2377">
        <v>220106015</v>
      </c>
      <c r="H2377">
        <v>15</v>
      </c>
      <c r="I2377" s="1" t="s">
        <v>22662</v>
      </c>
      <c r="J2377" s="1" t="s">
        <v>22663</v>
      </c>
      <c r="K2377" s="1" t="s">
        <v>22664</v>
      </c>
      <c r="L2377" s="1" t="s">
        <v>22665</v>
      </c>
      <c r="M2377" s="1" t="s">
        <v>22666</v>
      </c>
      <c r="N2377" s="1">
        <f>+Categorias[[#This Row],[Id_producto]]</f>
        <v>220106</v>
      </c>
      <c r="O2377" s="1">
        <f>+Categorias[[#This Row],[Id_categoría]]</f>
        <v>220106015</v>
      </c>
    </row>
    <row r="2378" spans="1:15" hidden="1" x14ac:dyDescent="0.3">
      <c r="A2378">
        <v>22</v>
      </c>
      <c r="B2378" s="1" t="s">
        <v>2726</v>
      </c>
      <c r="C2378">
        <v>2201</v>
      </c>
      <c r="D2378" s="1" t="s">
        <v>22590</v>
      </c>
      <c r="E2378">
        <v>220106</v>
      </c>
      <c r="F2378" s="1" t="s">
        <v>22591</v>
      </c>
      <c r="G2378">
        <v>220106016</v>
      </c>
      <c r="H2378">
        <v>16</v>
      </c>
      <c r="I2378" s="1" t="s">
        <v>22667</v>
      </c>
      <c r="J2378" s="1" t="s">
        <v>22668</v>
      </c>
      <c r="K2378" s="1" t="s">
        <v>22669</v>
      </c>
      <c r="L2378" s="1" t="s">
        <v>22670</v>
      </c>
      <c r="M2378" s="1" t="s">
        <v>22671</v>
      </c>
      <c r="N2378" s="1">
        <f>+Categorias[[#This Row],[Id_producto]]</f>
        <v>220106</v>
      </c>
      <c r="O2378" s="1">
        <f>+Categorias[[#This Row],[Id_categoría]]</f>
        <v>220106016</v>
      </c>
    </row>
    <row r="2379" spans="1:15" hidden="1" x14ac:dyDescent="0.3">
      <c r="A2379">
        <v>22</v>
      </c>
      <c r="B2379" s="1" t="s">
        <v>2726</v>
      </c>
      <c r="C2379">
        <v>2201</v>
      </c>
      <c r="D2379" s="1" t="s">
        <v>22590</v>
      </c>
      <c r="E2379">
        <v>220106</v>
      </c>
      <c r="F2379" s="1" t="s">
        <v>22591</v>
      </c>
      <c r="G2379">
        <v>220106017</v>
      </c>
      <c r="H2379">
        <v>17</v>
      </c>
      <c r="I2379" s="1" t="s">
        <v>22672</v>
      </c>
      <c r="J2379" s="1" t="s">
        <v>22673</v>
      </c>
      <c r="K2379" s="1" t="s">
        <v>22674</v>
      </c>
      <c r="L2379" s="1" t="s">
        <v>22675</v>
      </c>
      <c r="M2379" s="1" t="s">
        <v>22676</v>
      </c>
      <c r="N2379" s="1">
        <f>+Categorias[[#This Row],[Id_producto]]</f>
        <v>220106</v>
      </c>
      <c r="O2379" s="1">
        <f>+Categorias[[#This Row],[Id_categoría]]</f>
        <v>220106017</v>
      </c>
    </row>
    <row r="2380" spans="1:15" hidden="1" x14ac:dyDescent="0.3">
      <c r="A2380">
        <v>22</v>
      </c>
      <c r="B2380" s="1" t="s">
        <v>2726</v>
      </c>
      <c r="C2380">
        <v>2201</v>
      </c>
      <c r="D2380" s="1" t="s">
        <v>22590</v>
      </c>
      <c r="E2380">
        <v>220106</v>
      </c>
      <c r="F2380" s="1" t="s">
        <v>22591</v>
      </c>
      <c r="G2380">
        <v>220106018</v>
      </c>
      <c r="H2380">
        <v>18</v>
      </c>
      <c r="I2380" s="1" t="s">
        <v>22677</v>
      </c>
      <c r="J2380" s="1" t="s">
        <v>22678</v>
      </c>
      <c r="K2380" s="1" t="s">
        <v>22679</v>
      </c>
      <c r="L2380" s="1" t="s">
        <v>22680</v>
      </c>
      <c r="M2380" s="1" t="s">
        <v>22681</v>
      </c>
      <c r="N2380" s="1">
        <f>+Categorias[[#This Row],[Id_producto]]</f>
        <v>220106</v>
      </c>
      <c r="O2380" s="1">
        <f>+Categorias[[#This Row],[Id_categoría]]</f>
        <v>220106018</v>
      </c>
    </row>
    <row r="2381" spans="1:15" hidden="1" x14ac:dyDescent="0.3">
      <c r="A2381">
        <v>22</v>
      </c>
      <c r="B2381" s="1" t="s">
        <v>2726</v>
      </c>
      <c r="C2381">
        <v>2201</v>
      </c>
      <c r="D2381" s="1" t="s">
        <v>22590</v>
      </c>
      <c r="E2381">
        <v>220106</v>
      </c>
      <c r="F2381" s="1" t="s">
        <v>22591</v>
      </c>
      <c r="G2381">
        <v>220106019</v>
      </c>
      <c r="H2381">
        <v>19</v>
      </c>
      <c r="I2381" s="1" t="s">
        <v>22682</v>
      </c>
      <c r="J2381" s="1" t="s">
        <v>22683</v>
      </c>
      <c r="K2381" s="1" t="s">
        <v>22684</v>
      </c>
      <c r="L2381" s="1" t="s">
        <v>22685</v>
      </c>
      <c r="M2381" s="1" t="s">
        <v>22686</v>
      </c>
      <c r="N2381" s="1">
        <f>+Categorias[[#This Row],[Id_producto]]</f>
        <v>220106</v>
      </c>
      <c r="O2381" s="1">
        <f>+Categorias[[#This Row],[Id_categoría]]</f>
        <v>220106019</v>
      </c>
    </row>
    <row r="2382" spans="1:15" hidden="1" x14ac:dyDescent="0.3">
      <c r="A2382">
        <v>22</v>
      </c>
      <c r="B2382" s="1" t="s">
        <v>2726</v>
      </c>
      <c r="C2382">
        <v>2201</v>
      </c>
      <c r="D2382" s="1" t="s">
        <v>22590</v>
      </c>
      <c r="E2382">
        <v>220106</v>
      </c>
      <c r="F2382" s="1" t="s">
        <v>22591</v>
      </c>
      <c r="G2382">
        <v>220106020</v>
      </c>
      <c r="H2382">
        <v>20</v>
      </c>
      <c r="I2382" s="1" t="s">
        <v>22687</v>
      </c>
      <c r="J2382" s="1" t="s">
        <v>22688</v>
      </c>
      <c r="K2382" s="1" t="s">
        <v>22689</v>
      </c>
      <c r="L2382" s="1" t="s">
        <v>22690</v>
      </c>
      <c r="M2382" s="1" t="s">
        <v>22691</v>
      </c>
      <c r="N2382" s="1">
        <f>+Categorias[[#This Row],[Id_producto]]</f>
        <v>220106</v>
      </c>
      <c r="O2382" s="1">
        <f>+Categorias[[#This Row],[Id_categoría]]</f>
        <v>220106020</v>
      </c>
    </row>
    <row r="2383" spans="1:15" hidden="1" x14ac:dyDescent="0.3">
      <c r="A2383">
        <v>22</v>
      </c>
      <c r="B2383" s="1" t="s">
        <v>2726</v>
      </c>
      <c r="C2383">
        <v>2201</v>
      </c>
      <c r="D2383" s="1" t="s">
        <v>22590</v>
      </c>
      <c r="E2383">
        <v>220106</v>
      </c>
      <c r="F2383" s="1" t="s">
        <v>22591</v>
      </c>
      <c r="G2383">
        <v>220106021</v>
      </c>
      <c r="H2383">
        <v>21</v>
      </c>
      <c r="I2383" s="1" t="s">
        <v>22692</v>
      </c>
      <c r="J2383" s="1" t="s">
        <v>22693</v>
      </c>
      <c r="K2383" s="1" t="s">
        <v>22694</v>
      </c>
      <c r="L2383" s="1" t="s">
        <v>22695</v>
      </c>
      <c r="M2383" s="1" t="s">
        <v>22696</v>
      </c>
      <c r="N2383" s="1">
        <f>+Categorias[[#This Row],[Id_producto]]</f>
        <v>220106</v>
      </c>
      <c r="O2383" s="1">
        <f>+Categorias[[#This Row],[Id_categoría]]</f>
        <v>220106021</v>
      </c>
    </row>
    <row r="2384" spans="1:15" hidden="1" x14ac:dyDescent="0.3">
      <c r="A2384">
        <v>22</v>
      </c>
      <c r="B2384" s="1" t="s">
        <v>2726</v>
      </c>
      <c r="C2384">
        <v>2201</v>
      </c>
      <c r="D2384" s="1" t="s">
        <v>22590</v>
      </c>
      <c r="E2384">
        <v>220106</v>
      </c>
      <c r="F2384" s="1" t="s">
        <v>22591</v>
      </c>
      <c r="G2384">
        <v>220106022</v>
      </c>
      <c r="H2384">
        <v>22</v>
      </c>
      <c r="I2384" s="1" t="s">
        <v>22697</v>
      </c>
      <c r="J2384" s="1" t="s">
        <v>22698</v>
      </c>
      <c r="K2384" s="1" t="s">
        <v>22699</v>
      </c>
      <c r="L2384" s="1" t="s">
        <v>22700</v>
      </c>
      <c r="M2384" s="1" t="s">
        <v>22701</v>
      </c>
      <c r="N2384" s="1">
        <f>+Categorias[[#This Row],[Id_producto]]</f>
        <v>220106</v>
      </c>
      <c r="O2384" s="1">
        <f>+Categorias[[#This Row],[Id_categoría]]</f>
        <v>220106022</v>
      </c>
    </row>
    <row r="2385" spans="1:15" hidden="1" x14ac:dyDescent="0.3">
      <c r="A2385">
        <v>22</v>
      </c>
      <c r="B2385" s="1" t="s">
        <v>2726</v>
      </c>
      <c r="C2385">
        <v>2201</v>
      </c>
      <c r="D2385" s="1" t="s">
        <v>22590</v>
      </c>
      <c r="E2385">
        <v>220106</v>
      </c>
      <c r="F2385" s="1" t="s">
        <v>22591</v>
      </c>
      <c r="G2385">
        <v>220106023</v>
      </c>
      <c r="H2385">
        <v>23</v>
      </c>
      <c r="I2385" s="1" t="s">
        <v>22702</v>
      </c>
      <c r="J2385" s="1" t="s">
        <v>22703</v>
      </c>
      <c r="K2385" s="1" t="s">
        <v>22704</v>
      </c>
      <c r="L2385" s="1" t="s">
        <v>22705</v>
      </c>
      <c r="M2385" s="1" t="s">
        <v>22706</v>
      </c>
      <c r="N2385" s="1">
        <f>+Categorias[[#This Row],[Id_producto]]</f>
        <v>220106</v>
      </c>
      <c r="O2385" s="1">
        <f>+Categorias[[#This Row],[Id_categoría]]</f>
        <v>220106023</v>
      </c>
    </row>
    <row r="2386" spans="1:15" hidden="1" x14ac:dyDescent="0.3">
      <c r="A2386">
        <v>22</v>
      </c>
      <c r="B2386" s="1" t="s">
        <v>2726</v>
      </c>
      <c r="C2386">
        <v>2201</v>
      </c>
      <c r="D2386" s="1" t="s">
        <v>22590</v>
      </c>
      <c r="E2386">
        <v>220106</v>
      </c>
      <c r="F2386" s="1" t="s">
        <v>22591</v>
      </c>
      <c r="G2386">
        <v>220106024</v>
      </c>
      <c r="H2386">
        <v>24</v>
      </c>
      <c r="I2386" s="1" t="s">
        <v>22707</v>
      </c>
      <c r="J2386" s="1" t="s">
        <v>22708</v>
      </c>
      <c r="K2386" s="1" t="s">
        <v>22709</v>
      </c>
      <c r="L2386" s="1" t="s">
        <v>22710</v>
      </c>
      <c r="M2386" s="1" t="s">
        <v>22711</v>
      </c>
      <c r="N2386" s="1">
        <f>+Categorias[[#This Row],[Id_producto]]</f>
        <v>220106</v>
      </c>
      <c r="O2386" s="1">
        <f>+Categorias[[#This Row],[Id_categoría]]</f>
        <v>220106024</v>
      </c>
    </row>
    <row r="2387" spans="1:15" hidden="1" x14ac:dyDescent="0.3">
      <c r="A2387">
        <v>22</v>
      </c>
      <c r="B2387" s="1" t="s">
        <v>2726</v>
      </c>
      <c r="C2387">
        <v>2201</v>
      </c>
      <c r="D2387" s="1" t="s">
        <v>22590</v>
      </c>
      <c r="E2387">
        <v>220106</v>
      </c>
      <c r="F2387" s="1" t="s">
        <v>22591</v>
      </c>
      <c r="G2387">
        <v>220106025</v>
      </c>
      <c r="H2387">
        <v>25</v>
      </c>
      <c r="I2387" s="1" t="s">
        <v>22712</v>
      </c>
      <c r="J2387" s="1" t="s">
        <v>22713</v>
      </c>
      <c r="K2387" s="1" t="s">
        <v>22714</v>
      </c>
      <c r="L2387" s="1" t="s">
        <v>22715</v>
      </c>
      <c r="M2387" s="1" t="s">
        <v>22716</v>
      </c>
      <c r="N2387" s="1">
        <f>+Categorias[[#This Row],[Id_producto]]</f>
        <v>220106</v>
      </c>
      <c r="O2387" s="1">
        <f>+Categorias[[#This Row],[Id_categoría]]</f>
        <v>220106025</v>
      </c>
    </row>
    <row r="2388" spans="1:15" hidden="1" x14ac:dyDescent="0.3">
      <c r="A2388">
        <v>22</v>
      </c>
      <c r="B2388" s="1" t="s">
        <v>2726</v>
      </c>
      <c r="C2388">
        <v>2201</v>
      </c>
      <c r="D2388" s="1" t="s">
        <v>22590</v>
      </c>
      <c r="E2388">
        <v>220106</v>
      </c>
      <c r="F2388" s="1" t="s">
        <v>22591</v>
      </c>
      <c r="G2388">
        <v>220106026</v>
      </c>
      <c r="H2388">
        <v>26</v>
      </c>
      <c r="I2388" s="1" t="s">
        <v>22717</v>
      </c>
      <c r="J2388" s="1" t="s">
        <v>22718</v>
      </c>
      <c r="K2388" s="1" t="s">
        <v>22719</v>
      </c>
      <c r="L2388" s="1" t="s">
        <v>22720</v>
      </c>
      <c r="M2388" s="1" t="s">
        <v>22721</v>
      </c>
      <c r="N2388" s="1">
        <f>+Categorias[[#This Row],[Id_producto]]</f>
        <v>220106</v>
      </c>
      <c r="O2388" s="1">
        <f>+Categorias[[#This Row],[Id_categoría]]</f>
        <v>220106026</v>
      </c>
    </row>
    <row r="2389" spans="1:15" hidden="1" x14ac:dyDescent="0.3">
      <c r="A2389">
        <v>22</v>
      </c>
      <c r="B2389" s="1" t="s">
        <v>2726</v>
      </c>
      <c r="C2389">
        <v>2201</v>
      </c>
      <c r="D2389" s="1" t="s">
        <v>22590</v>
      </c>
      <c r="E2389">
        <v>220106</v>
      </c>
      <c r="F2389" s="1" t="s">
        <v>22591</v>
      </c>
      <c r="G2389">
        <v>220106027</v>
      </c>
      <c r="H2389">
        <v>27</v>
      </c>
      <c r="I2389" s="1" t="s">
        <v>22722</v>
      </c>
      <c r="J2389" s="1" t="s">
        <v>22723</v>
      </c>
      <c r="K2389" s="1" t="s">
        <v>22724</v>
      </c>
      <c r="L2389" s="1" t="s">
        <v>22725</v>
      </c>
      <c r="M2389" s="1" t="s">
        <v>22726</v>
      </c>
      <c r="N2389" s="1">
        <f>+Categorias[[#This Row],[Id_producto]]</f>
        <v>220106</v>
      </c>
      <c r="O2389" s="1">
        <f>+Categorias[[#This Row],[Id_categoría]]</f>
        <v>220106027</v>
      </c>
    </row>
    <row r="2390" spans="1:15" hidden="1" x14ac:dyDescent="0.3">
      <c r="A2390">
        <v>22</v>
      </c>
      <c r="B2390" s="1" t="s">
        <v>2726</v>
      </c>
      <c r="C2390">
        <v>2201</v>
      </c>
      <c r="D2390" s="1" t="s">
        <v>22590</v>
      </c>
      <c r="E2390">
        <v>220106</v>
      </c>
      <c r="F2390" s="1" t="s">
        <v>22591</v>
      </c>
      <c r="G2390">
        <v>220106028</v>
      </c>
      <c r="H2390">
        <v>28</v>
      </c>
      <c r="I2390" s="1" t="s">
        <v>22727</v>
      </c>
      <c r="J2390" s="1" t="s">
        <v>22728</v>
      </c>
      <c r="K2390" s="1" t="s">
        <v>22729</v>
      </c>
      <c r="L2390" s="1" t="s">
        <v>22730</v>
      </c>
      <c r="M2390" s="1" t="s">
        <v>22731</v>
      </c>
      <c r="N2390" s="1">
        <f>+Categorias[[#This Row],[Id_producto]]</f>
        <v>220106</v>
      </c>
      <c r="O2390" s="1">
        <f>+Categorias[[#This Row],[Id_categoría]]</f>
        <v>220106028</v>
      </c>
    </row>
    <row r="2391" spans="1:15" hidden="1" x14ac:dyDescent="0.3">
      <c r="A2391">
        <v>22</v>
      </c>
      <c r="B2391" s="1" t="s">
        <v>2726</v>
      </c>
      <c r="C2391">
        <v>2201</v>
      </c>
      <c r="D2391" s="1" t="s">
        <v>22590</v>
      </c>
      <c r="E2391">
        <v>220106</v>
      </c>
      <c r="F2391" s="1" t="s">
        <v>22591</v>
      </c>
      <c r="G2391">
        <v>220106029</v>
      </c>
      <c r="H2391">
        <v>29</v>
      </c>
      <c r="I2391" s="1" t="s">
        <v>22732</v>
      </c>
      <c r="J2391" s="1" t="s">
        <v>22733</v>
      </c>
      <c r="K2391" s="1" t="s">
        <v>22734</v>
      </c>
      <c r="L2391" s="1" t="s">
        <v>22735</v>
      </c>
      <c r="M2391" s="1" t="s">
        <v>22736</v>
      </c>
      <c r="N2391" s="1">
        <f>+Categorias[[#This Row],[Id_producto]]</f>
        <v>220106</v>
      </c>
      <c r="O2391" s="1">
        <f>+Categorias[[#This Row],[Id_categoría]]</f>
        <v>220106029</v>
      </c>
    </row>
    <row r="2392" spans="1:15" hidden="1" x14ac:dyDescent="0.3">
      <c r="A2392">
        <v>22</v>
      </c>
      <c r="B2392" s="1" t="s">
        <v>2726</v>
      </c>
      <c r="C2392">
        <v>2201</v>
      </c>
      <c r="D2392" s="1" t="s">
        <v>22590</v>
      </c>
      <c r="E2392">
        <v>220106</v>
      </c>
      <c r="F2392" s="1" t="s">
        <v>22591</v>
      </c>
      <c r="G2392">
        <v>220106030</v>
      </c>
      <c r="H2392">
        <v>30</v>
      </c>
      <c r="I2392" s="1" t="s">
        <v>22737</v>
      </c>
      <c r="J2392" s="1" t="s">
        <v>22738</v>
      </c>
      <c r="K2392" s="1" t="s">
        <v>22739</v>
      </c>
      <c r="L2392" s="1" t="s">
        <v>22740</v>
      </c>
      <c r="M2392" s="1" t="s">
        <v>22741</v>
      </c>
      <c r="N2392" s="1">
        <f>+Categorias[[#This Row],[Id_producto]]</f>
        <v>220106</v>
      </c>
      <c r="O2392" s="1">
        <f>+Categorias[[#This Row],[Id_categoría]]</f>
        <v>220106030</v>
      </c>
    </row>
    <row r="2393" spans="1:15" hidden="1" x14ac:dyDescent="0.3">
      <c r="A2393">
        <v>22</v>
      </c>
      <c r="B2393" s="1" t="s">
        <v>2726</v>
      </c>
      <c r="C2393">
        <v>2201</v>
      </c>
      <c r="D2393" s="1" t="s">
        <v>22590</v>
      </c>
      <c r="E2393">
        <v>220106</v>
      </c>
      <c r="F2393" s="1" t="s">
        <v>22591</v>
      </c>
      <c r="G2393">
        <v>220106031</v>
      </c>
      <c r="H2393">
        <v>31</v>
      </c>
      <c r="I2393" s="1" t="s">
        <v>22742</v>
      </c>
      <c r="J2393" s="1" t="s">
        <v>22743</v>
      </c>
      <c r="K2393" s="1" t="s">
        <v>22744</v>
      </c>
      <c r="L2393" s="1" t="s">
        <v>22745</v>
      </c>
      <c r="M2393" s="1" t="s">
        <v>22746</v>
      </c>
      <c r="N2393" s="1">
        <f>+Categorias[[#This Row],[Id_producto]]</f>
        <v>220106</v>
      </c>
      <c r="O2393" s="1">
        <f>+Categorias[[#This Row],[Id_categoría]]</f>
        <v>220106031</v>
      </c>
    </row>
    <row r="2394" spans="1:15" hidden="1" x14ac:dyDescent="0.3">
      <c r="A2394">
        <v>22</v>
      </c>
      <c r="B2394" s="1" t="s">
        <v>2726</v>
      </c>
      <c r="C2394">
        <v>2201</v>
      </c>
      <c r="D2394" s="1" t="s">
        <v>22590</v>
      </c>
      <c r="E2394">
        <v>220106</v>
      </c>
      <c r="F2394" s="1" t="s">
        <v>22591</v>
      </c>
      <c r="G2394">
        <v>220106032</v>
      </c>
      <c r="H2394">
        <v>32</v>
      </c>
      <c r="I2394" s="1" t="s">
        <v>22747</v>
      </c>
      <c r="J2394" s="1" t="s">
        <v>22748</v>
      </c>
      <c r="K2394" s="1" t="s">
        <v>22749</v>
      </c>
      <c r="L2394" s="1" t="s">
        <v>22750</v>
      </c>
      <c r="M2394" s="1" t="s">
        <v>22751</v>
      </c>
      <c r="N2394" s="1">
        <f>+Categorias[[#This Row],[Id_producto]]</f>
        <v>220106</v>
      </c>
      <c r="O2394" s="1">
        <f>+Categorias[[#This Row],[Id_categoría]]</f>
        <v>220106032</v>
      </c>
    </row>
    <row r="2395" spans="1:15" hidden="1" x14ac:dyDescent="0.3">
      <c r="A2395">
        <v>22</v>
      </c>
      <c r="B2395" s="1" t="s">
        <v>2726</v>
      </c>
      <c r="C2395">
        <v>2201</v>
      </c>
      <c r="D2395" s="1" t="s">
        <v>22590</v>
      </c>
      <c r="E2395">
        <v>220106</v>
      </c>
      <c r="F2395" s="1" t="s">
        <v>22591</v>
      </c>
      <c r="G2395">
        <v>220106033</v>
      </c>
      <c r="H2395">
        <v>33</v>
      </c>
      <c r="I2395" s="1" t="s">
        <v>22752</v>
      </c>
      <c r="J2395" s="1" t="s">
        <v>22753</v>
      </c>
      <c r="K2395" s="1" t="s">
        <v>22754</v>
      </c>
      <c r="L2395" s="1" t="s">
        <v>22755</v>
      </c>
      <c r="M2395" s="1" t="s">
        <v>22756</v>
      </c>
      <c r="N2395" s="1">
        <f>+Categorias[[#This Row],[Id_producto]]</f>
        <v>220106</v>
      </c>
      <c r="O2395" s="1">
        <f>+Categorias[[#This Row],[Id_categoría]]</f>
        <v>220106033</v>
      </c>
    </row>
    <row r="2396" spans="1:15" hidden="1" x14ac:dyDescent="0.3">
      <c r="A2396">
        <v>22</v>
      </c>
      <c r="B2396" s="1" t="s">
        <v>2726</v>
      </c>
      <c r="C2396">
        <v>2201</v>
      </c>
      <c r="D2396" s="1" t="s">
        <v>22590</v>
      </c>
      <c r="E2396">
        <v>220106</v>
      </c>
      <c r="F2396" s="1" t="s">
        <v>22591</v>
      </c>
      <c r="G2396">
        <v>220106034</v>
      </c>
      <c r="H2396">
        <v>34</v>
      </c>
      <c r="I2396" s="1" t="s">
        <v>22757</v>
      </c>
      <c r="J2396" s="1" t="s">
        <v>22758</v>
      </c>
      <c r="K2396" s="1" t="s">
        <v>22759</v>
      </c>
      <c r="L2396" s="1" t="s">
        <v>22760</v>
      </c>
      <c r="M2396" s="1" t="s">
        <v>22761</v>
      </c>
      <c r="N2396" s="1">
        <f>+Categorias[[#This Row],[Id_producto]]</f>
        <v>220106</v>
      </c>
      <c r="O2396" s="1">
        <f>+Categorias[[#This Row],[Id_categoría]]</f>
        <v>220106034</v>
      </c>
    </row>
    <row r="2397" spans="1:15" hidden="1" x14ac:dyDescent="0.3">
      <c r="A2397">
        <v>22</v>
      </c>
      <c r="B2397" s="1" t="s">
        <v>2726</v>
      </c>
      <c r="C2397">
        <v>2201</v>
      </c>
      <c r="D2397" s="1" t="s">
        <v>22590</v>
      </c>
      <c r="E2397">
        <v>220106</v>
      </c>
      <c r="F2397" s="1" t="s">
        <v>22591</v>
      </c>
      <c r="G2397">
        <v>220106035</v>
      </c>
      <c r="H2397">
        <v>35</v>
      </c>
      <c r="I2397" s="1" t="s">
        <v>22762</v>
      </c>
      <c r="J2397" s="1" t="s">
        <v>22763</v>
      </c>
      <c r="K2397" s="1" t="s">
        <v>22764</v>
      </c>
      <c r="L2397" s="1" t="s">
        <v>22765</v>
      </c>
      <c r="M2397" s="1" t="s">
        <v>22766</v>
      </c>
      <c r="N2397" s="1">
        <f>+Categorias[[#This Row],[Id_producto]]</f>
        <v>220106</v>
      </c>
      <c r="O2397" s="1">
        <f>+Categorias[[#This Row],[Id_categoría]]</f>
        <v>220106035</v>
      </c>
    </row>
    <row r="2398" spans="1:15" hidden="1" x14ac:dyDescent="0.3">
      <c r="A2398">
        <v>22</v>
      </c>
      <c r="B2398" s="1" t="s">
        <v>2726</v>
      </c>
      <c r="C2398">
        <v>2201</v>
      </c>
      <c r="D2398" s="1" t="s">
        <v>22590</v>
      </c>
      <c r="E2398">
        <v>220106</v>
      </c>
      <c r="F2398" s="1" t="s">
        <v>22591</v>
      </c>
      <c r="G2398">
        <v>220106036</v>
      </c>
      <c r="H2398">
        <v>36</v>
      </c>
      <c r="I2398" s="1" t="s">
        <v>22767</v>
      </c>
      <c r="J2398" s="1" t="s">
        <v>22768</v>
      </c>
      <c r="K2398" s="1" t="s">
        <v>22769</v>
      </c>
      <c r="L2398" s="1" t="s">
        <v>22770</v>
      </c>
      <c r="M2398" s="1" t="s">
        <v>22771</v>
      </c>
      <c r="N2398" s="1">
        <f>+Categorias[[#This Row],[Id_producto]]</f>
        <v>220106</v>
      </c>
      <c r="O2398" s="1">
        <f>+Categorias[[#This Row],[Id_categoría]]</f>
        <v>220106036</v>
      </c>
    </row>
    <row r="2399" spans="1:15" hidden="1" x14ac:dyDescent="0.3">
      <c r="A2399">
        <v>22</v>
      </c>
      <c r="B2399" s="1" t="s">
        <v>2726</v>
      </c>
      <c r="C2399">
        <v>2201</v>
      </c>
      <c r="D2399" s="1" t="s">
        <v>22590</v>
      </c>
      <c r="E2399">
        <v>220106</v>
      </c>
      <c r="F2399" s="1" t="s">
        <v>22591</v>
      </c>
      <c r="G2399">
        <v>220106037</v>
      </c>
      <c r="H2399">
        <v>37</v>
      </c>
      <c r="I2399" s="1" t="s">
        <v>22772</v>
      </c>
      <c r="J2399" s="1" t="s">
        <v>22773</v>
      </c>
      <c r="K2399" s="1" t="s">
        <v>22774</v>
      </c>
      <c r="L2399" s="1" t="s">
        <v>22775</v>
      </c>
      <c r="M2399" s="1" t="s">
        <v>22776</v>
      </c>
      <c r="N2399" s="1">
        <f>+Categorias[[#This Row],[Id_producto]]</f>
        <v>220106</v>
      </c>
      <c r="O2399" s="1">
        <f>+Categorias[[#This Row],[Id_categoría]]</f>
        <v>220106037</v>
      </c>
    </row>
    <row r="2400" spans="1:15" hidden="1" x14ac:dyDescent="0.3">
      <c r="A2400">
        <v>22</v>
      </c>
      <c r="B2400" s="1" t="s">
        <v>2726</v>
      </c>
      <c r="C2400">
        <v>2201</v>
      </c>
      <c r="D2400" s="1" t="s">
        <v>22590</v>
      </c>
      <c r="E2400">
        <v>220106</v>
      </c>
      <c r="F2400" s="1" t="s">
        <v>22591</v>
      </c>
      <c r="G2400">
        <v>220106038</v>
      </c>
      <c r="H2400">
        <v>38</v>
      </c>
      <c r="I2400" s="1" t="s">
        <v>22777</v>
      </c>
      <c r="J2400" s="1" t="s">
        <v>22778</v>
      </c>
      <c r="K2400" s="1" t="s">
        <v>22779</v>
      </c>
      <c r="L2400" s="1" t="s">
        <v>22780</v>
      </c>
      <c r="M2400" s="1" t="s">
        <v>22781</v>
      </c>
      <c r="N2400" s="1">
        <f>+Categorias[[#This Row],[Id_producto]]</f>
        <v>220106</v>
      </c>
      <c r="O2400" s="1">
        <f>+Categorias[[#This Row],[Id_categoría]]</f>
        <v>220106038</v>
      </c>
    </row>
    <row r="2401" spans="1:15" hidden="1" x14ac:dyDescent="0.3">
      <c r="A2401">
        <v>22</v>
      </c>
      <c r="B2401" s="1" t="s">
        <v>2726</v>
      </c>
      <c r="C2401">
        <v>2201</v>
      </c>
      <c r="D2401" s="1" t="s">
        <v>22590</v>
      </c>
      <c r="E2401">
        <v>220106</v>
      </c>
      <c r="F2401" s="1" t="s">
        <v>22591</v>
      </c>
      <c r="G2401">
        <v>220106039</v>
      </c>
      <c r="H2401">
        <v>39</v>
      </c>
      <c r="I2401" s="1" t="s">
        <v>22782</v>
      </c>
      <c r="J2401" s="1" t="s">
        <v>22783</v>
      </c>
      <c r="K2401" s="1" t="s">
        <v>22784</v>
      </c>
      <c r="L2401" s="1" t="s">
        <v>22785</v>
      </c>
      <c r="M2401" s="1" t="s">
        <v>22786</v>
      </c>
      <c r="N2401" s="1">
        <f>+Categorias[[#This Row],[Id_producto]]</f>
        <v>220106</v>
      </c>
      <c r="O2401" s="1">
        <f>+Categorias[[#This Row],[Id_categoría]]</f>
        <v>220106039</v>
      </c>
    </row>
    <row r="2402" spans="1:15" hidden="1" x14ac:dyDescent="0.3">
      <c r="A2402">
        <v>22</v>
      </c>
      <c r="B2402" s="1" t="s">
        <v>2726</v>
      </c>
      <c r="C2402">
        <v>2201</v>
      </c>
      <c r="D2402" s="1" t="s">
        <v>22590</v>
      </c>
      <c r="E2402">
        <v>220106</v>
      </c>
      <c r="F2402" s="1" t="s">
        <v>22591</v>
      </c>
      <c r="G2402">
        <v>220106040</v>
      </c>
      <c r="H2402">
        <v>40</v>
      </c>
      <c r="I2402" s="1" t="s">
        <v>22787</v>
      </c>
      <c r="J2402" s="1" t="s">
        <v>22788</v>
      </c>
      <c r="K2402" s="1" t="s">
        <v>22789</v>
      </c>
      <c r="L2402" s="1" t="s">
        <v>22790</v>
      </c>
      <c r="M2402" s="1" t="s">
        <v>22791</v>
      </c>
      <c r="N2402" s="1">
        <f>+Categorias[[#This Row],[Id_producto]]</f>
        <v>220106</v>
      </c>
      <c r="O2402" s="1">
        <f>+Categorias[[#This Row],[Id_categoría]]</f>
        <v>220106040</v>
      </c>
    </row>
    <row r="2403" spans="1:15" hidden="1" x14ac:dyDescent="0.3">
      <c r="A2403">
        <v>22</v>
      </c>
      <c r="B2403" s="1" t="s">
        <v>2726</v>
      </c>
      <c r="C2403">
        <v>2201</v>
      </c>
      <c r="D2403" s="1" t="s">
        <v>22590</v>
      </c>
      <c r="E2403">
        <v>220106</v>
      </c>
      <c r="F2403" s="1" t="s">
        <v>22591</v>
      </c>
      <c r="G2403">
        <v>220106041</v>
      </c>
      <c r="H2403">
        <v>41</v>
      </c>
      <c r="I2403" s="1" t="s">
        <v>22792</v>
      </c>
      <c r="J2403" s="1" t="s">
        <v>22793</v>
      </c>
      <c r="K2403" s="1" t="s">
        <v>22794</v>
      </c>
      <c r="L2403" s="1" t="s">
        <v>22795</v>
      </c>
      <c r="M2403" s="1" t="s">
        <v>22796</v>
      </c>
      <c r="N2403" s="1">
        <f>+Categorias[[#This Row],[Id_producto]]</f>
        <v>220106</v>
      </c>
      <c r="O2403" s="1">
        <f>+Categorias[[#This Row],[Id_categoría]]</f>
        <v>220106041</v>
      </c>
    </row>
    <row r="2404" spans="1:15" hidden="1" x14ac:dyDescent="0.3">
      <c r="A2404">
        <v>22</v>
      </c>
      <c r="B2404" s="1" t="s">
        <v>2726</v>
      </c>
      <c r="C2404">
        <v>2201</v>
      </c>
      <c r="D2404" s="1" t="s">
        <v>22590</v>
      </c>
      <c r="E2404">
        <v>220106</v>
      </c>
      <c r="F2404" s="1" t="s">
        <v>22591</v>
      </c>
      <c r="G2404">
        <v>220106042</v>
      </c>
      <c r="H2404">
        <v>42</v>
      </c>
      <c r="I2404" s="1" t="s">
        <v>22797</v>
      </c>
      <c r="J2404" s="1" t="s">
        <v>22798</v>
      </c>
      <c r="K2404" s="1" t="s">
        <v>22799</v>
      </c>
      <c r="L2404" s="1" t="s">
        <v>22800</v>
      </c>
      <c r="M2404" s="1" t="s">
        <v>22801</v>
      </c>
      <c r="N2404" s="1">
        <f>+Categorias[[#This Row],[Id_producto]]</f>
        <v>220106</v>
      </c>
      <c r="O2404" s="1">
        <f>+Categorias[[#This Row],[Id_categoría]]</f>
        <v>220106042</v>
      </c>
    </row>
    <row r="2405" spans="1:15" hidden="1" x14ac:dyDescent="0.3">
      <c r="A2405">
        <v>22</v>
      </c>
      <c r="B2405" s="1" t="s">
        <v>2726</v>
      </c>
      <c r="C2405">
        <v>2201</v>
      </c>
      <c r="D2405" s="1" t="s">
        <v>22590</v>
      </c>
      <c r="E2405">
        <v>220106</v>
      </c>
      <c r="F2405" s="1" t="s">
        <v>22591</v>
      </c>
      <c r="G2405">
        <v>220106043</v>
      </c>
      <c r="H2405">
        <v>43</v>
      </c>
      <c r="I2405" s="1" t="s">
        <v>22802</v>
      </c>
      <c r="J2405" s="1" t="s">
        <v>22803</v>
      </c>
      <c r="K2405" s="1" t="s">
        <v>22804</v>
      </c>
      <c r="L2405" s="1" t="s">
        <v>22805</v>
      </c>
      <c r="M2405" s="1" t="s">
        <v>22806</v>
      </c>
      <c r="N2405" s="1">
        <f>+Categorias[[#This Row],[Id_producto]]</f>
        <v>220106</v>
      </c>
      <c r="O2405" s="1">
        <f>+Categorias[[#This Row],[Id_categoría]]</f>
        <v>220106043</v>
      </c>
    </row>
    <row r="2406" spans="1:15" hidden="1" x14ac:dyDescent="0.3">
      <c r="A2406">
        <v>22</v>
      </c>
      <c r="B2406" s="1" t="s">
        <v>2726</v>
      </c>
      <c r="C2406">
        <v>2201</v>
      </c>
      <c r="D2406" s="1" t="s">
        <v>22590</v>
      </c>
      <c r="E2406">
        <v>220106</v>
      </c>
      <c r="F2406" s="1" t="s">
        <v>22591</v>
      </c>
      <c r="G2406">
        <v>220106044</v>
      </c>
      <c r="H2406">
        <v>44</v>
      </c>
      <c r="I2406" s="1" t="s">
        <v>22807</v>
      </c>
      <c r="J2406" s="1" t="s">
        <v>22808</v>
      </c>
      <c r="K2406" s="1" t="s">
        <v>22809</v>
      </c>
      <c r="L2406" s="1" t="s">
        <v>22810</v>
      </c>
      <c r="M2406" s="1" t="s">
        <v>22811</v>
      </c>
      <c r="N2406" s="1">
        <f>+Categorias[[#This Row],[Id_producto]]</f>
        <v>220106</v>
      </c>
      <c r="O2406" s="1">
        <f>+Categorias[[#This Row],[Id_categoría]]</f>
        <v>220106044</v>
      </c>
    </row>
    <row r="2407" spans="1:15" hidden="1" x14ac:dyDescent="0.3">
      <c r="A2407">
        <v>22</v>
      </c>
      <c r="B2407" s="1" t="s">
        <v>2726</v>
      </c>
      <c r="C2407">
        <v>2201</v>
      </c>
      <c r="D2407" s="1" t="s">
        <v>22590</v>
      </c>
      <c r="E2407">
        <v>220106</v>
      </c>
      <c r="F2407" s="1" t="s">
        <v>22591</v>
      </c>
      <c r="G2407">
        <v>220106045</v>
      </c>
      <c r="H2407">
        <v>45</v>
      </c>
      <c r="I2407" s="1" t="s">
        <v>22812</v>
      </c>
      <c r="J2407" s="1" t="s">
        <v>22813</v>
      </c>
      <c r="K2407" s="1" t="s">
        <v>22814</v>
      </c>
      <c r="L2407" s="1" t="s">
        <v>22815</v>
      </c>
      <c r="M2407" s="1" t="s">
        <v>22816</v>
      </c>
      <c r="N2407" s="1">
        <f>+Categorias[[#This Row],[Id_producto]]</f>
        <v>220106</v>
      </c>
      <c r="O2407" s="1">
        <f>+Categorias[[#This Row],[Id_categoría]]</f>
        <v>220106045</v>
      </c>
    </row>
    <row r="2408" spans="1:15" hidden="1" x14ac:dyDescent="0.3">
      <c r="A2408">
        <v>22</v>
      </c>
      <c r="B2408" s="1" t="s">
        <v>2726</v>
      </c>
      <c r="C2408">
        <v>2201</v>
      </c>
      <c r="D2408" s="1" t="s">
        <v>22590</v>
      </c>
      <c r="E2408">
        <v>220106</v>
      </c>
      <c r="F2408" s="1" t="s">
        <v>22591</v>
      </c>
      <c r="G2408">
        <v>220106046</v>
      </c>
      <c r="H2408">
        <v>46</v>
      </c>
      <c r="I2408" s="1" t="s">
        <v>22817</v>
      </c>
      <c r="J2408" s="1" t="s">
        <v>22818</v>
      </c>
      <c r="K2408" s="1" t="s">
        <v>22819</v>
      </c>
      <c r="L2408" s="1" t="s">
        <v>22820</v>
      </c>
      <c r="M2408" s="1" t="s">
        <v>22821</v>
      </c>
      <c r="N2408" s="1">
        <f>+Categorias[[#This Row],[Id_producto]]</f>
        <v>220106</v>
      </c>
      <c r="O2408" s="1">
        <f>+Categorias[[#This Row],[Id_categoría]]</f>
        <v>220106046</v>
      </c>
    </row>
    <row r="2409" spans="1:15" hidden="1" x14ac:dyDescent="0.3">
      <c r="A2409">
        <v>22</v>
      </c>
      <c r="B2409" s="1" t="s">
        <v>2726</v>
      </c>
      <c r="C2409">
        <v>2201</v>
      </c>
      <c r="D2409" s="1" t="s">
        <v>22590</v>
      </c>
      <c r="E2409">
        <v>220106</v>
      </c>
      <c r="F2409" s="1" t="s">
        <v>22591</v>
      </c>
      <c r="G2409">
        <v>220106047</v>
      </c>
      <c r="H2409">
        <v>47</v>
      </c>
      <c r="I2409" s="1" t="s">
        <v>22822</v>
      </c>
      <c r="J2409" s="1" t="s">
        <v>22823</v>
      </c>
      <c r="K2409" s="1" t="s">
        <v>22824</v>
      </c>
      <c r="L2409" s="1" t="s">
        <v>22825</v>
      </c>
      <c r="M2409" s="1" t="s">
        <v>22826</v>
      </c>
      <c r="N2409" s="1">
        <f>+Categorias[[#This Row],[Id_producto]]</f>
        <v>220106</v>
      </c>
      <c r="O2409" s="1">
        <f>+Categorias[[#This Row],[Id_categoría]]</f>
        <v>220106047</v>
      </c>
    </row>
    <row r="2410" spans="1:15" hidden="1" x14ac:dyDescent="0.3">
      <c r="A2410">
        <v>22</v>
      </c>
      <c r="B2410" s="1" t="s">
        <v>2726</v>
      </c>
      <c r="C2410">
        <v>2201</v>
      </c>
      <c r="D2410" s="1" t="s">
        <v>22590</v>
      </c>
      <c r="E2410">
        <v>220106</v>
      </c>
      <c r="F2410" s="1" t="s">
        <v>22591</v>
      </c>
      <c r="G2410">
        <v>220106048</v>
      </c>
      <c r="H2410">
        <v>48</v>
      </c>
      <c r="I2410" s="1" t="s">
        <v>22827</v>
      </c>
      <c r="J2410" s="1" t="s">
        <v>22828</v>
      </c>
      <c r="K2410" s="1" t="s">
        <v>22829</v>
      </c>
      <c r="L2410" s="1" t="s">
        <v>22830</v>
      </c>
      <c r="M2410" s="1" t="s">
        <v>22831</v>
      </c>
      <c r="N2410" s="1">
        <f>+Categorias[[#This Row],[Id_producto]]</f>
        <v>220106</v>
      </c>
      <c r="O2410" s="1">
        <f>+Categorias[[#This Row],[Id_categoría]]</f>
        <v>220106048</v>
      </c>
    </row>
    <row r="2411" spans="1:15" hidden="1" x14ac:dyDescent="0.3">
      <c r="A2411">
        <v>22</v>
      </c>
      <c r="B2411" s="1" t="s">
        <v>2726</v>
      </c>
      <c r="C2411">
        <v>2201</v>
      </c>
      <c r="D2411" s="1" t="s">
        <v>22590</v>
      </c>
      <c r="E2411">
        <v>220106</v>
      </c>
      <c r="F2411" s="1" t="s">
        <v>22591</v>
      </c>
      <c r="G2411">
        <v>220106049</v>
      </c>
      <c r="H2411">
        <v>49</v>
      </c>
      <c r="I2411" s="1" t="s">
        <v>22832</v>
      </c>
      <c r="J2411" s="1" t="s">
        <v>22833</v>
      </c>
      <c r="K2411" s="1" t="s">
        <v>22834</v>
      </c>
      <c r="L2411" s="1" t="s">
        <v>22835</v>
      </c>
      <c r="M2411" s="1" t="s">
        <v>22836</v>
      </c>
      <c r="N2411" s="1">
        <f>+Categorias[[#This Row],[Id_producto]]</f>
        <v>220106</v>
      </c>
      <c r="O2411" s="1">
        <f>+Categorias[[#This Row],[Id_categoría]]</f>
        <v>220106049</v>
      </c>
    </row>
    <row r="2412" spans="1:15" hidden="1" x14ac:dyDescent="0.3">
      <c r="A2412">
        <v>22</v>
      </c>
      <c r="B2412" s="1" t="s">
        <v>2726</v>
      </c>
      <c r="C2412">
        <v>2201</v>
      </c>
      <c r="D2412" s="1" t="s">
        <v>22590</v>
      </c>
      <c r="E2412">
        <v>220106</v>
      </c>
      <c r="F2412" s="1" t="s">
        <v>22591</v>
      </c>
      <c r="G2412">
        <v>220106050</v>
      </c>
      <c r="H2412">
        <v>50</v>
      </c>
      <c r="I2412" s="1" t="s">
        <v>22837</v>
      </c>
      <c r="J2412" s="1" t="s">
        <v>22838</v>
      </c>
      <c r="K2412" s="1" t="s">
        <v>22839</v>
      </c>
      <c r="L2412" s="1" t="s">
        <v>22840</v>
      </c>
      <c r="M2412" s="1" t="s">
        <v>22841</v>
      </c>
      <c r="N2412" s="1">
        <f>+Categorias[[#This Row],[Id_producto]]</f>
        <v>220106</v>
      </c>
      <c r="O2412" s="1">
        <f>+Categorias[[#This Row],[Id_categoría]]</f>
        <v>220106050</v>
      </c>
    </row>
    <row r="2413" spans="1:15" hidden="1" x14ac:dyDescent="0.3">
      <c r="A2413">
        <v>22</v>
      </c>
      <c r="B2413" s="1" t="s">
        <v>2726</v>
      </c>
      <c r="C2413">
        <v>2201</v>
      </c>
      <c r="D2413" s="1" t="s">
        <v>22590</v>
      </c>
      <c r="E2413">
        <v>220106</v>
      </c>
      <c r="F2413" s="1" t="s">
        <v>22591</v>
      </c>
      <c r="G2413">
        <v>220106051</v>
      </c>
      <c r="H2413">
        <v>51</v>
      </c>
      <c r="I2413" s="1" t="s">
        <v>22842</v>
      </c>
      <c r="J2413" s="1" t="s">
        <v>22843</v>
      </c>
      <c r="K2413" s="1" t="s">
        <v>22844</v>
      </c>
      <c r="L2413" s="1" t="s">
        <v>22845</v>
      </c>
      <c r="M2413" s="1" t="s">
        <v>22846</v>
      </c>
      <c r="N2413" s="1">
        <f>+Categorias[[#This Row],[Id_producto]]</f>
        <v>220106</v>
      </c>
      <c r="O2413" s="1">
        <f>+Categorias[[#This Row],[Id_categoría]]</f>
        <v>220106051</v>
      </c>
    </row>
    <row r="2414" spans="1:15" hidden="1" x14ac:dyDescent="0.3">
      <c r="A2414">
        <v>22</v>
      </c>
      <c r="B2414" s="1" t="s">
        <v>2726</v>
      </c>
      <c r="C2414">
        <v>2201</v>
      </c>
      <c r="D2414" s="1" t="s">
        <v>22590</v>
      </c>
      <c r="E2414">
        <v>220106</v>
      </c>
      <c r="F2414" s="1" t="s">
        <v>22591</v>
      </c>
      <c r="G2414">
        <v>220106052</v>
      </c>
      <c r="H2414">
        <v>52</v>
      </c>
      <c r="I2414" s="1" t="s">
        <v>22847</v>
      </c>
      <c r="J2414" s="1" t="s">
        <v>22848</v>
      </c>
      <c r="K2414" s="1" t="s">
        <v>22849</v>
      </c>
      <c r="L2414" s="1" t="s">
        <v>22850</v>
      </c>
      <c r="M2414" s="1" t="s">
        <v>22851</v>
      </c>
      <c r="N2414" s="1">
        <f>+Categorias[[#This Row],[Id_producto]]</f>
        <v>220106</v>
      </c>
      <c r="O2414" s="1">
        <f>+Categorias[[#This Row],[Id_categoría]]</f>
        <v>220106052</v>
      </c>
    </row>
    <row r="2415" spans="1:15" hidden="1" x14ac:dyDescent="0.3">
      <c r="A2415">
        <v>22</v>
      </c>
      <c r="B2415" s="1" t="s">
        <v>2726</v>
      </c>
      <c r="C2415">
        <v>2201</v>
      </c>
      <c r="D2415" s="1" t="s">
        <v>22590</v>
      </c>
      <c r="E2415">
        <v>220106</v>
      </c>
      <c r="F2415" s="1" t="s">
        <v>22591</v>
      </c>
      <c r="G2415">
        <v>220106053</v>
      </c>
      <c r="H2415">
        <v>53</v>
      </c>
      <c r="I2415" s="1" t="s">
        <v>22852</v>
      </c>
      <c r="J2415" s="1" t="s">
        <v>22853</v>
      </c>
      <c r="K2415" s="1" t="s">
        <v>22854</v>
      </c>
      <c r="L2415" s="1" t="s">
        <v>22855</v>
      </c>
      <c r="M2415" s="1" t="s">
        <v>22856</v>
      </c>
      <c r="N2415" s="1">
        <f>+Categorias[[#This Row],[Id_producto]]</f>
        <v>220106</v>
      </c>
      <c r="O2415" s="1">
        <f>+Categorias[[#This Row],[Id_categoría]]</f>
        <v>220106053</v>
      </c>
    </row>
    <row r="2416" spans="1:15" hidden="1" x14ac:dyDescent="0.3">
      <c r="A2416">
        <v>22</v>
      </c>
      <c r="B2416" s="1" t="s">
        <v>2726</v>
      </c>
      <c r="C2416">
        <v>2201</v>
      </c>
      <c r="D2416" s="1" t="s">
        <v>22590</v>
      </c>
      <c r="E2416">
        <v>220106</v>
      </c>
      <c r="F2416" s="1" t="s">
        <v>22591</v>
      </c>
      <c r="G2416">
        <v>220106054</v>
      </c>
      <c r="H2416">
        <v>54</v>
      </c>
      <c r="I2416" s="1" t="s">
        <v>22857</v>
      </c>
      <c r="J2416" s="1" t="s">
        <v>22858</v>
      </c>
      <c r="K2416" s="1" t="s">
        <v>22859</v>
      </c>
      <c r="L2416" s="1" t="s">
        <v>22860</v>
      </c>
      <c r="M2416" s="1" t="s">
        <v>22861</v>
      </c>
      <c r="N2416" s="1">
        <f>+Categorias[[#This Row],[Id_producto]]</f>
        <v>220106</v>
      </c>
      <c r="O2416" s="1">
        <f>+Categorias[[#This Row],[Id_categoría]]</f>
        <v>220106054</v>
      </c>
    </row>
    <row r="2417" spans="1:15" hidden="1" x14ac:dyDescent="0.3">
      <c r="A2417">
        <v>22</v>
      </c>
      <c r="B2417" s="1" t="s">
        <v>2726</v>
      </c>
      <c r="C2417">
        <v>2201</v>
      </c>
      <c r="D2417" s="1" t="s">
        <v>22590</v>
      </c>
      <c r="E2417">
        <v>220106</v>
      </c>
      <c r="F2417" s="1" t="s">
        <v>22591</v>
      </c>
      <c r="G2417">
        <v>220106055</v>
      </c>
      <c r="H2417">
        <v>55</v>
      </c>
      <c r="I2417" s="1" t="s">
        <v>22862</v>
      </c>
      <c r="J2417" s="1" t="s">
        <v>22863</v>
      </c>
      <c r="K2417" s="1" t="s">
        <v>22864</v>
      </c>
      <c r="L2417" s="1" t="s">
        <v>22865</v>
      </c>
      <c r="M2417" s="1" t="s">
        <v>22866</v>
      </c>
      <c r="N2417" s="1">
        <f>+Categorias[[#This Row],[Id_producto]]</f>
        <v>220106</v>
      </c>
      <c r="O2417" s="1">
        <f>+Categorias[[#This Row],[Id_categoría]]</f>
        <v>220106055</v>
      </c>
    </row>
    <row r="2418" spans="1:15" hidden="1" x14ac:dyDescent="0.3">
      <c r="A2418">
        <v>22</v>
      </c>
      <c r="B2418" s="1" t="s">
        <v>2726</v>
      </c>
      <c r="C2418">
        <v>2201</v>
      </c>
      <c r="D2418" s="1" t="s">
        <v>22590</v>
      </c>
      <c r="E2418">
        <v>220106</v>
      </c>
      <c r="F2418" s="1" t="s">
        <v>22591</v>
      </c>
      <c r="G2418">
        <v>220106056</v>
      </c>
      <c r="H2418">
        <v>56</v>
      </c>
      <c r="I2418" s="1" t="s">
        <v>22867</v>
      </c>
      <c r="J2418" s="1" t="s">
        <v>22868</v>
      </c>
      <c r="K2418" s="1" t="s">
        <v>22869</v>
      </c>
      <c r="L2418" s="1" t="s">
        <v>22870</v>
      </c>
      <c r="M2418" s="1" t="s">
        <v>22871</v>
      </c>
      <c r="N2418" s="1">
        <f>+Categorias[[#This Row],[Id_producto]]</f>
        <v>220106</v>
      </c>
      <c r="O2418" s="1">
        <f>+Categorias[[#This Row],[Id_categoría]]</f>
        <v>220106056</v>
      </c>
    </row>
    <row r="2419" spans="1:15" hidden="1" x14ac:dyDescent="0.3">
      <c r="A2419">
        <v>22</v>
      </c>
      <c r="B2419" s="1" t="s">
        <v>2726</v>
      </c>
      <c r="C2419">
        <v>2201</v>
      </c>
      <c r="D2419" s="1" t="s">
        <v>22590</v>
      </c>
      <c r="E2419">
        <v>220106</v>
      </c>
      <c r="F2419" s="1" t="s">
        <v>22591</v>
      </c>
      <c r="G2419">
        <v>220106057</v>
      </c>
      <c r="H2419">
        <v>57</v>
      </c>
      <c r="I2419" s="1" t="s">
        <v>22872</v>
      </c>
      <c r="J2419" s="1" t="s">
        <v>22873</v>
      </c>
      <c r="K2419" s="1" t="s">
        <v>22874</v>
      </c>
      <c r="L2419" s="1" t="s">
        <v>22875</v>
      </c>
      <c r="M2419" s="1" t="s">
        <v>22876</v>
      </c>
      <c r="N2419" s="1">
        <f>+Categorias[[#This Row],[Id_producto]]</f>
        <v>220106</v>
      </c>
      <c r="O2419" s="1">
        <f>+Categorias[[#This Row],[Id_categoría]]</f>
        <v>220106057</v>
      </c>
    </row>
    <row r="2420" spans="1:15" hidden="1" x14ac:dyDescent="0.3">
      <c r="A2420">
        <v>22</v>
      </c>
      <c r="B2420" s="1" t="s">
        <v>2726</v>
      </c>
      <c r="C2420">
        <v>2201</v>
      </c>
      <c r="D2420" s="1" t="s">
        <v>22590</v>
      </c>
      <c r="E2420">
        <v>220106</v>
      </c>
      <c r="F2420" s="1" t="s">
        <v>22591</v>
      </c>
      <c r="G2420">
        <v>220106058</v>
      </c>
      <c r="H2420">
        <v>58</v>
      </c>
      <c r="I2420" s="1" t="s">
        <v>22877</v>
      </c>
      <c r="J2420" s="1" t="s">
        <v>22878</v>
      </c>
      <c r="K2420" s="1" t="s">
        <v>22879</v>
      </c>
      <c r="L2420" s="1" t="s">
        <v>22880</v>
      </c>
      <c r="M2420" s="1" t="s">
        <v>22881</v>
      </c>
      <c r="N2420" s="1">
        <f>+Categorias[[#This Row],[Id_producto]]</f>
        <v>220106</v>
      </c>
      <c r="O2420" s="1">
        <f>+Categorias[[#This Row],[Id_categoría]]</f>
        <v>220106058</v>
      </c>
    </row>
    <row r="2421" spans="1:15" hidden="1" x14ac:dyDescent="0.3">
      <c r="A2421">
        <v>22</v>
      </c>
      <c r="B2421" s="1" t="s">
        <v>2726</v>
      </c>
      <c r="C2421">
        <v>2201</v>
      </c>
      <c r="D2421" s="1" t="s">
        <v>22590</v>
      </c>
      <c r="E2421">
        <v>220106</v>
      </c>
      <c r="F2421" s="1" t="s">
        <v>22591</v>
      </c>
      <c r="G2421">
        <v>220106059</v>
      </c>
      <c r="H2421">
        <v>59</v>
      </c>
      <c r="I2421" s="1" t="s">
        <v>22882</v>
      </c>
      <c r="J2421" s="1" t="s">
        <v>22883</v>
      </c>
      <c r="K2421" s="1" t="s">
        <v>22884</v>
      </c>
      <c r="L2421" s="1" t="s">
        <v>22885</v>
      </c>
      <c r="M2421" s="1" t="s">
        <v>22886</v>
      </c>
      <c r="N2421" s="1">
        <f>+Categorias[[#This Row],[Id_producto]]</f>
        <v>220106</v>
      </c>
      <c r="O2421" s="1">
        <f>+Categorias[[#This Row],[Id_categoría]]</f>
        <v>220106059</v>
      </c>
    </row>
    <row r="2422" spans="1:15" hidden="1" x14ac:dyDescent="0.3">
      <c r="A2422">
        <v>22</v>
      </c>
      <c r="B2422" s="1" t="s">
        <v>2726</v>
      </c>
      <c r="C2422">
        <v>2201</v>
      </c>
      <c r="D2422" s="1" t="s">
        <v>22590</v>
      </c>
      <c r="E2422">
        <v>220106</v>
      </c>
      <c r="F2422" s="1" t="s">
        <v>22591</v>
      </c>
      <c r="G2422">
        <v>220106060</v>
      </c>
      <c r="H2422">
        <v>60</v>
      </c>
      <c r="I2422" s="1" t="s">
        <v>22887</v>
      </c>
      <c r="J2422" s="1" t="s">
        <v>22888</v>
      </c>
      <c r="K2422" s="1" t="s">
        <v>22889</v>
      </c>
      <c r="L2422" s="1" t="s">
        <v>22890</v>
      </c>
      <c r="M2422" s="1" t="s">
        <v>22891</v>
      </c>
      <c r="N2422" s="1">
        <f>+Categorias[[#This Row],[Id_producto]]</f>
        <v>220106</v>
      </c>
      <c r="O2422" s="1">
        <f>+Categorias[[#This Row],[Id_categoría]]</f>
        <v>220106060</v>
      </c>
    </row>
    <row r="2423" spans="1:15" hidden="1" x14ac:dyDescent="0.3">
      <c r="A2423">
        <v>22</v>
      </c>
      <c r="B2423" s="1" t="s">
        <v>2726</v>
      </c>
      <c r="C2423">
        <v>2201</v>
      </c>
      <c r="D2423" s="1" t="s">
        <v>22590</v>
      </c>
      <c r="E2423">
        <v>220106</v>
      </c>
      <c r="F2423" s="1" t="s">
        <v>22591</v>
      </c>
      <c r="G2423">
        <v>220106061</v>
      </c>
      <c r="H2423">
        <v>61</v>
      </c>
      <c r="I2423" s="1" t="s">
        <v>22892</v>
      </c>
      <c r="J2423" s="1" t="s">
        <v>22893</v>
      </c>
      <c r="K2423" s="1" t="s">
        <v>22894</v>
      </c>
      <c r="L2423" s="1" t="s">
        <v>22895</v>
      </c>
      <c r="M2423" s="1" t="s">
        <v>22896</v>
      </c>
      <c r="N2423" s="1">
        <f>+Categorias[[#This Row],[Id_producto]]</f>
        <v>220106</v>
      </c>
      <c r="O2423" s="1">
        <f>+Categorias[[#This Row],[Id_categoría]]</f>
        <v>220106061</v>
      </c>
    </row>
    <row r="2424" spans="1:15" hidden="1" x14ac:dyDescent="0.3">
      <c r="A2424">
        <v>22</v>
      </c>
      <c r="B2424" s="1" t="s">
        <v>2726</v>
      </c>
      <c r="C2424">
        <v>2201</v>
      </c>
      <c r="D2424" s="1" t="s">
        <v>22590</v>
      </c>
      <c r="E2424">
        <v>220106</v>
      </c>
      <c r="F2424" s="1" t="s">
        <v>22591</v>
      </c>
      <c r="G2424">
        <v>220106062</v>
      </c>
      <c r="H2424">
        <v>62</v>
      </c>
      <c r="I2424" s="1" t="s">
        <v>22897</v>
      </c>
      <c r="J2424" s="1" t="s">
        <v>22898</v>
      </c>
      <c r="K2424" s="1" t="s">
        <v>22899</v>
      </c>
      <c r="L2424" s="1" t="s">
        <v>22900</v>
      </c>
      <c r="M2424" s="1" t="s">
        <v>22901</v>
      </c>
      <c r="N2424" s="1">
        <f>+Categorias[[#This Row],[Id_producto]]</f>
        <v>220106</v>
      </c>
      <c r="O2424" s="1">
        <f>+Categorias[[#This Row],[Id_categoría]]</f>
        <v>220106062</v>
      </c>
    </row>
    <row r="2425" spans="1:15" hidden="1" x14ac:dyDescent="0.3">
      <c r="A2425">
        <v>22</v>
      </c>
      <c r="B2425" s="1" t="s">
        <v>2726</v>
      </c>
      <c r="C2425">
        <v>2201</v>
      </c>
      <c r="D2425" s="1" t="s">
        <v>22590</v>
      </c>
      <c r="E2425">
        <v>220106</v>
      </c>
      <c r="F2425" s="1" t="s">
        <v>22591</v>
      </c>
      <c r="G2425">
        <v>220106063</v>
      </c>
      <c r="H2425">
        <v>63</v>
      </c>
      <c r="I2425" s="1" t="s">
        <v>22902</v>
      </c>
      <c r="J2425" s="1" t="s">
        <v>22903</v>
      </c>
      <c r="K2425" s="1" t="s">
        <v>22904</v>
      </c>
      <c r="L2425" s="1" t="s">
        <v>22905</v>
      </c>
      <c r="M2425" s="1" t="s">
        <v>22906</v>
      </c>
      <c r="N2425" s="1">
        <f>+Categorias[[#This Row],[Id_producto]]</f>
        <v>220106</v>
      </c>
      <c r="O2425" s="1">
        <f>+Categorias[[#This Row],[Id_categoría]]</f>
        <v>220106063</v>
      </c>
    </row>
    <row r="2426" spans="1:15" hidden="1" x14ac:dyDescent="0.3">
      <c r="A2426">
        <v>22</v>
      </c>
      <c r="B2426" s="1" t="s">
        <v>2726</v>
      </c>
      <c r="C2426">
        <v>2201</v>
      </c>
      <c r="D2426" s="1" t="s">
        <v>22590</v>
      </c>
      <c r="E2426">
        <v>220106</v>
      </c>
      <c r="F2426" s="1" t="s">
        <v>22591</v>
      </c>
      <c r="G2426">
        <v>220106064</v>
      </c>
      <c r="H2426">
        <v>64</v>
      </c>
      <c r="I2426" s="1" t="s">
        <v>22907</v>
      </c>
      <c r="J2426" s="1" t="s">
        <v>22908</v>
      </c>
      <c r="K2426" s="1" t="s">
        <v>22909</v>
      </c>
      <c r="L2426" s="1" t="s">
        <v>22910</v>
      </c>
      <c r="M2426" s="1" t="s">
        <v>22911</v>
      </c>
      <c r="N2426" s="1">
        <f>+Categorias[[#This Row],[Id_producto]]</f>
        <v>220106</v>
      </c>
      <c r="O2426" s="1">
        <f>+Categorias[[#This Row],[Id_categoría]]</f>
        <v>220106064</v>
      </c>
    </row>
    <row r="2427" spans="1:15" hidden="1" x14ac:dyDescent="0.3">
      <c r="A2427">
        <v>22</v>
      </c>
      <c r="B2427" s="1" t="s">
        <v>2726</v>
      </c>
      <c r="C2427">
        <v>2201</v>
      </c>
      <c r="D2427" s="1" t="s">
        <v>22590</v>
      </c>
      <c r="E2427">
        <v>220106</v>
      </c>
      <c r="F2427" s="1" t="s">
        <v>22591</v>
      </c>
      <c r="G2427">
        <v>220106065</v>
      </c>
      <c r="H2427">
        <v>65</v>
      </c>
      <c r="I2427" s="1" t="s">
        <v>22912</v>
      </c>
      <c r="J2427" s="1" t="s">
        <v>22913</v>
      </c>
      <c r="K2427" s="1" t="s">
        <v>22914</v>
      </c>
      <c r="L2427" s="1" t="s">
        <v>22915</v>
      </c>
      <c r="M2427" s="1" t="s">
        <v>22916</v>
      </c>
      <c r="N2427" s="1">
        <f>+Categorias[[#This Row],[Id_producto]]</f>
        <v>220106</v>
      </c>
      <c r="O2427" s="1">
        <f>+Categorias[[#This Row],[Id_categoría]]</f>
        <v>220106065</v>
      </c>
    </row>
    <row r="2428" spans="1:15" hidden="1" x14ac:dyDescent="0.3">
      <c r="A2428">
        <v>22</v>
      </c>
      <c r="B2428" s="1" t="s">
        <v>2726</v>
      </c>
      <c r="C2428">
        <v>2201</v>
      </c>
      <c r="D2428" s="1" t="s">
        <v>22590</v>
      </c>
      <c r="E2428">
        <v>220106</v>
      </c>
      <c r="F2428" s="1" t="s">
        <v>22591</v>
      </c>
      <c r="G2428">
        <v>220106066</v>
      </c>
      <c r="H2428">
        <v>66</v>
      </c>
      <c r="I2428" s="1" t="s">
        <v>22917</v>
      </c>
      <c r="J2428" s="1" t="s">
        <v>22918</v>
      </c>
      <c r="K2428" s="1" t="s">
        <v>22919</v>
      </c>
      <c r="L2428" s="1" t="s">
        <v>22920</v>
      </c>
      <c r="M2428" s="1" t="s">
        <v>22921</v>
      </c>
      <c r="N2428" s="1">
        <f>+Categorias[[#This Row],[Id_producto]]</f>
        <v>220106</v>
      </c>
      <c r="O2428" s="1">
        <f>+Categorias[[#This Row],[Id_categoría]]</f>
        <v>220106066</v>
      </c>
    </row>
    <row r="2429" spans="1:15" hidden="1" x14ac:dyDescent="0.3">
      <c r="A2429">
        <v>22</v>
      </c>
      <c r="B2429" s="1" t="s">
        <v>2726</v>
      </c>
      <c r="C2429">
        <v>2201</v>
      </c>
      <c r="D2429" s="1" t="s">
        <v>22590</v>
      </c>
      <c r="E2429">
        <v>220106</v>
      </c>
      <c r="F2429" s="1" t="s">
        <v>22591</v>
      </c>
      <c r="G2429">
        <v>220106067</v>
      </c>
      <c r="H2429">
        <v>67</v>
      </c>
      <c r="I2429" s="1" t="s">
        <v>22922</v>
      </c>
      <c r="J2429" s="1" t="s">
        <v>22923</v>
      </c>
      <c r="K2429" s="1" t="s">
        <v>22924</v>
      </c>
      <c r="L2429" s="1" t="s">
        <v>22925</v>
      </c>
      <c r="M2429" s="1" t="s">
        <v>22926</v>
      </c>
      <c r="N2429" s="1">
        <f>+Categorias[[#This Row],[Id_producto]]</f>
        <v>220106</v>
      </c>
      <c r="O2429" s="1">
        <f>+Categorias[[#This Row],[Id_categoría]]</f>
        <v>220106067</v>
      </c>
    </row>
    <row r="2430" spans="1:15" hidden="1" x14ac:dyDescent="0.3">
      <c r="A2430">
        <v>22</v>
      </c>
      <c r="B2430" s="1" t="s">
        <v>2726</v>
      </c>
      <c r="C2430">
        <v>2201</v>
      </c>
      <c r="D2430" s="1" t="s">
        <v>22590</v>
      </c>
      <c r="E2430">
        <v>220106</v>
      </c>
      <c r="F2430" s="1" t="s">
        <v>22591</v>
      </c>
      <c r="G2430">
        <v>220106068</v>
      </c>
      <c r="H2430">
        <v>68</v>
      </c>
      <c r="I2430" s="1" t="s">
        <v>22927</v>
      </c>
      <c r="J2430" s="1" t="s">
        <v>22928</v>
      </c>
      <c r="K2430" s="1" t="s">
        <v>22929</v>
      </c>
      <c r="L2430" s="1" t="s">
        <v>22930</v>
      </c>
      <c r="M2430" s="1" t="s">
        <v>22931</v>
      </c>
      <c r="N2430" s="1">
        <f>+Categorias[[#This Row],[Id_producto]]</f>
        <v>220106</v>
      </c>
      <c r="O2430" s="1">
        <f>+Categorias[[#This Row],[Id_categoría]]</f>
        <v>220106068</v>
      </c>
    </row>
    <row r="2431" spans="1:15" hidden="1" x14ac:dyDescent="0.3">
      <c r="A2431">
        <v>22</v>
      </c>
      <c r="B2431" s="1" t="s">
        <v>2726</v>
      </c>
      <c r="C2431">
        <v>2201</v>
      </c>
      <c r="D2431" s="1" t="s">
        <v>22590</v>
      </c>
      <c r="E2431">
        <v>220106</v>
      </c>
      <c r="F2431" s="1" t="s">
        <v>22591</v>
      </c>
      <c r="G2431">
        <v>220106069</v>
      </c>
      <c r="H2431">
        <v>69</v>
      </c>
      <c r="I2431" s="1" t="s">
        <v>22932</v>
      </c>
      <c r="J2431" s="1" t="s">
        <v>22933</v>
      </c>
      <c r="K2431" s="1" t="s">
        <v>22934</v>
      </c>
      <c r="L2431" s="1" t="s">
        <v>22935</v>
      </c>
      <c r="M2431" s="1" t="s">
        <v>22936</v>
      </c>
      <c r="N2431" s="1">
        <f>+Categorias[[#This Row],[Id_producto]]</f>
        <v>220106</v>
      </c>
      <c r="O2431" s="1">
        <f>+Categorias[[#This Row],[Id_categoría]]</f>
        <v>220106069</v>
      </c>
    </row>
    <row r="2432" spans="1:15" hidden="1" x14ac:dyDescent="0.3">
      <c r="A2432">
        <v>22</v>
      </c>
      <c r="B2432" s="1" t="s">
        <v>2726</v>
      </c>
      <c r="C2432">
        <v>2201</v>
      </c>
      <c r="D2432" s="1" t="s">
        <v>22590</v>
      </c>
      <c r="E2432">
        <v>220103</v>
      </c>
      <c r="F2432" s="1" t="s">
        <v>22937</v>
      </c>
      <c r="G2432">
        <v>220103001</v>
      </c>
      <c r="H2432">
        <v>1</v>
      </c>
      <c r="I2432" s="1" t="s">
        <v>22938</v>
      </c>
      <c r="J2432" s="1" t="s">
        <v>22939</v>
      </c>
      <c r="K2432" s="1" t="s">
        <v>22940</v>
      </c>
      <c r="L2432" s="1" t="s">
        <v>22941</v>
      </c>
      <c r="M2432" s="1" t="s">
        <v>22942</v>
      </c>
      <c r="N2432" s="1">
        <f>+Categorias[[#This Row],[Id_producto]]</f>
        <v>220103</v>
      </c>
      <c r="O2432" s="1">
        <f>+Categorias[[#This Row],[Id_categoría]]</f>
        <v>220103001</v>
      </c>
    </row>
    <row r="2433" spans="1:15" hidden="1" x14ac:dyDescent="0.3">
      <c r="A2433">
        <v>22</v>
      </c>
      <c r="B2433" s="1" t="s">
        <v>2726</v>
      </c>
      <c r="C2433">
        <v>2201</v>
      </c>
      <c r="D2433" s="1" t="s">
        <v>22590</v>
      </c>
      <c r="E2433">
        <v>220103</v>
      </c>
      <c r="F2433" s="1" t="s">
        <v>22937</v>
      </c>
      <c r="G2433">
        <v>220103002</v>
      </c>
      <c r="H2433">
        <v>2</v>
      </c>
      <c r="I2433" s="1" t="s">
        <v>22943</v>
      </c>
      <c r="J2433" s="1" t="s">
        <v>22944</v>
      </c>
      <c r="K2433" s="1" t="s">
        <v>22945</v>
      </c>
      <c r="L2433" s="1" t="s">
        <v>22946</v>
      </c>
      <c r="M2433" s="1" t="s">
        <v>22947</v>
      </c>
      <c r="N2433" s="1">
        <f>+Categorias[[#This Row],[Id_producto]]</f>
        <v>220103</v>
      </c>
      <c r="O2433" s="1">
        <f>+Categorias[[#This Row],[Id_categoría]]</f>
        <v>220103002</v>
      </c>
    </row>
    <row r="2434" spans="1:15" hidden="1" x14ac:dyDescent="0.3">
      <c r="A2434">
        <v>22</v>
      </c>
      <c r="B2434" s="1" t="s">
        <v>2726</v>
      </c>
      <c r="C2434">
        <v>2201</v>
      </c>
      <c r="D2434" s="1" t="s">
        <v>22590</v>
      </c>
      <c r="E2434">
        <v>220103</v>
      </c>
      <c r="F2434" s="1" t="s">
        <v>22937</v>
      </c>
      <c r="G2434">
        <v>220103003</v>
      </c>
      <c r="H2434">
        <v>3</v>
      </c>
      <c r="I2434" s="1" t="s">
        <v>22948</v>
      </c>
      <c r="J2434" s="1" t="s">
        <v>22949</v>
      </c>
      <c r="K2434" s="1" t="s">
        <v>22950</v>
      </c>
      <c r="L2434" s="1" t="s">
        <v>22951</v>
      </c>
      <c r="M2434" s="1" t="s">
        <v>22952</v>
      </c>
      <c r="N2434" s="1">
        <f>+Categorias[[#This Row],[Id_producto]]</f>
        <v>220103</v>
      </c>
      <c r="O2434" s="1">
        <f>+Categorias[[#This Row],[Id_categoría]]</f>
        <v>220103003</v>
      </c>
    </row>
    <row r="2435" spans="1:15" hidden="1" x14ac:dyDescent="0.3">
      <c r="A2435">
        <v>22</v>
      </c>
      <c r="B2435" s="1" t="s">
        <v>2726</v>
      </c>
      <c r="C2435">
        <v>2201</v>
      </c>
      <c r="D2435" s="1" t="s">
        <v>22590</v>
      </c>
      <c r="E2435">
        <v>220103</v>
      </c>
      <c r="F2435" s="1" t="s">
        <v>22937</v>
      </c>
      <c r="G2435">
        <v>220103004</v>
      </c>
      <c r="H2435">
        <v>4</v>
      </c>
      <c r="I2435" s="1" t="s">
        <v>22953</v>
      </c>
      <c r="J2435" s="1" t="s">
        <v>22954</v>
      </c>
      <c r="K2435" s="1" t="s">
        <v>22955</v>
      </c>
      <c r="L2435" s="1" t="s">
        <v>22956</v>
      </c>
      <c r="M2435" s="1" t="s">
        <v>22957</v>
      </c>
      <c r="N2435" s="1">
        <f>+Categorias[[#This Row],[Id_producto]]</f>
        <v>220103</v>
      </c>
      <c r="O2435" s="1">
        <f>+Categorias[[#This Row],[Id_categoría]]</f>
        <v>220103004</v>
      </c>
    </row>
    <row r="2436" spans="1:15" hidden="1" x14ac:dyDescent="0.3">
      <c r="A2436">
        <v>22</v>
      </c>
      <c r="B2436" s="1" t="s">
        <v>2726</v>
      </c>
      <c r="C2436">
        <v>2201</v>
      </c>
      <c r="D2436" s="1" t="s">
        <v>22590</v>
      </c>
      <c r="E2436">
        <v>220103</v>
      </c>
      <c r="F2436" s="1" t="s">
        <v>22937</v>
      </c>
      <c r="G2436">
        <v>220103005</v>
      </c>
      <c r="H2436">
        <v>5</v>
      </c>
      <c r="I2436" s="1" t="s">
        <v>22958</v>
      </c>
      <c r="J2436" s="1" t="s">
        <v>22959</v>
      </c>
      <c r="K2436" s="1" t="s">
        <v>22960</v>
      </c>
      <c r="L2436" s="1" t="s">
        <v>22961</v>
      </c>
      <c r="M2436" s="1" t="s">
        <v>22962</v>
      </c>
      <c r="N2436" s="1">
        <f>+Categorias[[#This Row],[Id_producto]]</f>
        <v>220103</v>
      </c>
      <c r="O2436" s="1">
        <f>+Categorias[[#This Row],[Id_categoría]]</f>
        <v>220103005</v>
      </c>
    </row>
    <row r="2437" spans="1:15" hidden="1" x14ac:dyDescent="0.3">
      <c r="A2437">
        <v>22</v>
      </c>
      <c r="B2437" s="1" t="s">
        <v>2726</v>
      </c>
      <c r="C2437">
        <v>2201</v>
      </c>
      <c r="D2437" s="1" t="s">
        <v>22590</v>
      </c>
      <c r="E2437">
        <v>220103</v>
      </c>
      <c r="F2437" s="1" t="s">
        <v>22937</v>
      </c>
      <c r="G2437">
        <v>220103006</v>
      </c>
      <c r="H2437">
        <v>6</v>
      </c>
      <c r="I2437" s="1" t="s">
        <v>22963</v>
      </c>
      <c r="J2437" s="1" t="s">
        <v>22964</v>
      </c>
      <c r="K2437" s="1" t="s">
        <v>22965</v>
      </c>
      <c r="L2437" s="1" t="s">
        <v>22966</v>
      </c>
      <c r="M2437" s="1" t="s">
        <v>22967</v>
      </c>
      <c r="N2437" s="1">
        <f>+Categorias[[#This Row],[Id_producto]]</f>
        <v>220103</v>
      </c>
      <c r="O2437" s="1">
        <f>+Categorias[[#This Row],[Id_categoría]]</f>
        <v>220103006</v>
      </c>
    </row>
    <row r="2438" spans="1:15" hidden="1" x14ac:dyDescent="0.3">
      <c r="A2438">
        <v>22</v>
      </c>
      <c r="B2438" s="1" t="s">
        <v>2726</v>
      </c>
      <c r="C2438">
        <v>2201</v>
      </c>
      <c r="D2438" s="1" t="s">
        <v>22590</v>
      </c>
      <c r="E2438">
        <v>220103</v>
      </c>
      <c r="F2438" s="1" t="s">
        <v>22937</v>
      </c>
      <c r="G2438">
        <v>220103007</v>
      </c>
      <c r="H2438">
        <v>7</v>
      </c>
      <c r="I2438" s="1" t="s">
        <v>22968</v>
      </c>
      <c r="J2438" s="1" t="s">
        <v>22969</v>
      </c>
      <c r="K2438" s="1" t="s">
        <v>22970</v>
      </c>
      <c r="L2438" s="1" t="s">
        <v>22971</v>
      </c>
      <c r="M2438" s="1" t="s">
        <v>22972</v>
      </c>
      <c r="N2438" s="1">
        <f>+Categorias[[#This Row],[Id_producto]]</f>
        <v>220103</v>
      </c>
      <c r="O2438" s="1">
        <f>+Categorias[[#This Row],[Id_categoría]]</f>
        <v>220103007</v>
      </c>
    </row>
    <row r="2439" spans="1:15" hidden="1" x14ac:dyDescent="0.3">
      <c r="A2439">
        <v>22</v>
      </c>
      <c r="B2439" s="1" t="s">
        <v>2726</v>
      </c>
      <c r="C2439">
        <v>2201</v>
      </c>
      <c r="D2439" s="1" t="s">
        <v>22590</v>
      </c>
      <c r="E2439">
        <v>220103</v>
      </c>
      <c r="F2439" s="1" t="s">
        <v>22937</v>
      </c>
      <c r="G2439">
        <v>220103008</v>
      </c>
      <c r="H2439">
        <v>8</v>
      </c>
      <c r="I2439" s="1" t="s">
        <v>22973</v>
      </c>
      <c r="J2439" s="1" t="s">
        <v>22974</v>
      </c>
      <c r="K2439" s="1" t="s">
        <v>22975</v>
      </c>
      <c r="L2439" s="1" t="s">
        <v>22976</v>
      </c>
      <c r="M2439" s="1" t="s">
        <v>22977</v>
      </c>
      <c r="N2439" s="1">
        <f>+Categorias[[#This Row],[Id_producto]]</f>
        <v>220103</v>
      </c>
      <c r="O2439" s="1">
        <f>+Categorias[[#This Row],[Id_categoría]]</f>
        <v>220103008</v>
      </c>
    </row>
    <row r="2440" spans="1:15" hidden="1" x14ac:dyDescent="0.3">
      <c r="A2440">
        <v>22</v>
      </c>
      <c r="B2440" s="1" t="s">
        <v>2726</v>
      </c>
      <c r="C2440">
        <v>2201</v>
      </c>
      <c r="D2440" s="1" t="s">
        <v>22590</v>
      </c>
      <c r="E2440">
        <v>220103</v>
      </c>
      <c r="F2440" s="1" t="s">
        <v>22937</v>
      </c>
      <c r="G2440">
        <v>220103009</v>
      </c>
      <c r="H2440">
        <v>9</v>
      </c>
      <c r="I2440" s="1" t="s">
        <v>22978</v>
      </c>
      <c r="J2440" s="1" t="s">
        <v>22979</v>
      </c>
      <c r="K2440" s="1" t="s">
        <v>22980</v>
      </c>
      <c r="L2440" s="1" t="s">
        <v>22981</v>
      </c>
      <c r="M2440" s="1" t="s">
        <v>22982</v>
      </c>
      <c r="N2440" s="1">
        <f>+Categorias[[#This Row],[Id_producto]]</f>
        <v>220103</v>
      </c>
      <c r="O2440" s="1">
        <f>+Categorias[[#This Row],[Id_categoría]]</f>
        <v>220103009</v>
      </c>
    </row>
    <row r="2441" spans="1:15" hidden="1" x14ac:dyDescent="0.3">
      <c r="A2441">
        <v>22</v>
      </c>
      <c r="B2441" s="1" t="s">
        <v>2726</v>
      </c>
      <c r="C2441">
        <v>2201</v>
      </c>
      <c r="D2441" s="1" t="s">
        <v>22590</v>
      </c>
      <c r="E2441">
        <v>220103</v>
      </c>
      <c r="F2441" s="1" t="s">
        <v>22937</v>
      </c>
      <c r="G2441">
        <v>220103010</v>
      </c>
      <c r="H2441">
        <v>10</v>
      </c>
      <c r="I2441" s="1" t="s">
        <v>22983</v>
      </c>
      <c r="J2441" s="1" t="s">
        <v>22984</v>
      </c>
      <c r="K2441" s="1" t="s">
        <v>22985</v>
      </c>
      <c r="L2441" s="1" t="s">
        <v>22986</v>
      </c>
      <c r="M2441" s="1" t="s">
        <v>22987</v>
      </c>
      <c r="N2441" s="1">
        <f>+Categorias[[#This Row],[Id_producto]]</f>
        <v>220103</v>
      </c>
      <c r="O2441" s="1">
        <f>+Categorias[[#This Row],[Id_categoría]]</f>
        <v>220103010</v>
      </c>
    </row>
    <row r="2442" spans="1:15" hidden="1" x14ac:dyDescent="0.3">
      <c r="A2442">
        <v>22</v>
      </c>
      <c r="B2442" s="1" t="s">
        <v>2726</v>
      </c>
      <c r="C2442">
        <v>2201</v>
      </c>
      <c r="D2442" s="1" t="s">
        <v>22590</v>
      </c>
      <c r="E2442">
        <v>220103</v>
      </c>
      <c r="F2442" s="1" t="s">
        <v>22937</v>
      </c>
      <c r="G2442">
        <v>220103011</v>
      </c>
      <c r="H2442">
        <v>11</v>
      </c>
      <c r="I2442" s="1" t="s">
        <v>22988</v>
      </c>
      <c r="J2442" s="1" t="s">
        <v>22989</v>
      </c>
      <c r="K2442" s="1" t="s">
        <v>22990</v>
      </c>
      <c r="L2442" s="1" t="s">
        <v>22991</v>
      </c>
      <c r="M2442" s="1" t="s">
        <v>22992</v>
      </c>
      <c r="N2442" s="1">
        <f>+Categorias[[#This Row],[Id_producto]]</f>
        <v>220103</v>
      </c>
      <c r="O2442" s="1">
        <f>+Categorias[[#This Row],[Id_categoría]]</f>
        <v>220103011</v>
      </c>
    </row>
    <row r="2443" spans="1:15" hidden="1" x14ac:dyDescent="0.3">
      <c r="A2443">
        <v>22</v>
      </c>
      <c r="B2443" s="1" t="s">
        <v>2726</v>
      </c>
      <c r="C2443">
        <v>2201</v>
      </c>
      <c r="D2443" s="1" t="s">
        <v>22590</v>
      </c>
      <c r="E2443">
        <v>220103</v>
      </c>
      <c r="F2443" s="1" t="s">
        <v>22937</v>
      </c>
      <c r="G2443">
        <v>220103012</v>
      </c>
      <c r="H2443">
        <v>12</v>
      </c>
      <c r="I2443" s="1" t="s">
        <v>22993</v>
      </c>
      <c r="J2443" s="1" t="s">
        <v>22994</v>
      </c>
      <c r="K2443" s="1" t="s">
        <v>22995</v>
      </c>
      <c r="L2443" s="1" t="s">
        <v>22996</v>
      </c>
      <c r="M2443" s="1" t="s">
        <v>22997</v>
      </c>
      <c r="N2443" s="1">
        <f>+Categorias[[#This Row],[Id_producto]]</f>
        <v>220103</v>
      </c>
      <c r="O2443" s="1">
        <f>+Categorias[[#This Row],[Id_categoría]]</f>
        <v>220103012</v>
      </c>
    </row>
    <row r="2444" spans="1:15" hidden="1" x14ac:dyDescent="0.3">
      <c r="A2444">
        <v>22</v>
      </c>
      <c r="B2444" s="1" t="s">
        <v>2726</v>
      </c>
      <c r="C2444">
        <v>2201</v>
      </c>
      <c r="D2444" s="1" t="s">
        <v>22590</v>
      </c>
      <c r="E2444">
        <v>220103</v>
      </c>
      <c r="F2444" s="1" t="s">
        <v>22937</v>
      </c>
      <c r="G2444">
        <v>220103013</v>
      </c>
      <c r="H2444">
        <v>13</v>
      </c>
      <c r="I2444" s="1" t="s">
        <v>22998</v>
      </c>
      <c r="J2444" s="1" t="s">
        <v>22999</v>
      </c>
      <c r="K2444" s="1" t="s">
        <v>23000</v>
      </c>
      <c r="L2444" s="1" t="s">
        <v>23001</v>
      </c>
      <c r="M2444" s="1" t="s">
        <v>23002</v>
      </c>
      <c r="N2444" s="1">
        <f>+Categorias[[#This Row],[Id_producto]]</f>
        <v>220103</v>
      </c>
      <c r="O2444" s="1">
        <f>+Categorias[[#This Row],[Id_categoría]]</f>
        <v>220103013</v>
      </c>
    </row>
    <row r="2445" spans="1:15" hidden="1" x14ac:dyDescent="0.3">
      <c r="A2445">
        <v>22</v>
      </c>
      <c r="B2445" s="1" t="s">
        <v>2726</v>
      </c>
      <c r="C2445">
        <v>2201</v>
      </c>
      <c r="D2445" s="1" t="s">
        <v>22590</v>
      </c>
      <c r="E2445">
        <v>220103</v>
      </c>
      <c r="F2445" s="1" t="s">
        <v>22937</v>
      </c>
      <c r="G2445">
        <v>220103014</v>
      </c>
      <c r="H2445">
        <v>14</v>
      </c>
      <c r="I2445" s="1" t="s">
        <v>23003</v>
      </c>
      <c r="J2445" s="1" t="s">
        <v>23004</v>
      </c>
      <c r="K2445" s="1" t="s">
        <v>23005</v>
      </c>
      <c r="L2445" s="1" t="s">
        <v>23006</v>
      </c>
      <c r="M2445" s="1" t="s">
        <v>23007</v>
      </c>
      <c r="N2445" s="1">
        <f>+Categorias[[#This Row],[Id_producto]]</f>
        <v>220103</v>
      </c>
      <c r="O2445" s="1">
        <f>+Categorias[[#This Row],[Id_categoría]]</f>
        <v>220103014</v>
      </c>
    </row>
    <row r="2446" spans="1:15" hidden="1" x14ac:dyDescent="0.3">
      <c r="A2446">
        <v>22</v>
      </c>
      <c r="B2446" s="1" t="s">
        <v>2726</v>
      </c>
      <c r="C2446">
        <v>2201</v>
      </c>
      <c r="D2446" s="1" t="s">
        <v>22590</v>
      </c>
      <c r="E2446">
        <v>220103</v>
      </c>
      <c r="F2446" s="1" t="s">
        <v>22937</v>
      </c>
      <c r="G2446">
        <v>220103015</v>
      </c>
      <c r="H2446">
        <v>15</v>
      </c>
      <c r="I2446" s="1" t="s">
        <v>23008</v>
      </c>
      <c r="J2446" s="1" t="s">
        <v>23009</v>
      </c>
      <c r="K2446" s="1" t="s">
        <v>23010</v>
      </c>
      <c r="L2446" s="1" t="s">
        <v>23011</v>
      </c>
      <c r="M2446" s="1" t="s">
        <v>23012</v>
      </c>
      <c r="N2446" s="1">
        <f>+Categorias[[#This Row],[Id_producto]]</f>
        <v>220103</v>
      </c>
      <c r="O2446" s="1">
        <f>+Categorias[[#This Row],[Id_categoría]]</f>
        <v>220103015</v>
      </c>
    </row>
    <row r="2447" spans="1:15" hidden="1" x14ac:dyDescent="0.3">
      <c r="A2447">
        <v>22</v>
      </c>
      <c r="B2447" s="1" t="s">
        <v>2726</v>
      </c>
      <c r="C2447">
        <v>2201</v>
      </c>
      <c r="D2447" s="1" t="s">
        <v>22590</v>
      </c>
      <c r="E2447">
        <v>220103</v>
      </c>
      <c r="F2447" s="1" t="s">
        <v>22937</v>
      </c>
      <c r="G2447">
        <v>220103016</v>
      </c>
      <c r="H2447">
        <v>16</v>
      </c>
      <c r="I2447" s="1" t="s">
        <v>23013</v>
      </c>
      <c r="J2447" s="1" t="s">
        <v>23014</v>
      </c>
      <c r="K2447" s="1" t="s">
        <v>23015</v>
      </c>
      <c r="L2447" s="1" t="s">
        <v>23016</v>
      </c>
      <c r="M2447" s="1" t="s">
        <v>23017</v>
      </c>
      <c r="N2447" s="1">
        <f>+Categorias[[#This Row],[Id_producto]]</f>
        <v>220103</v>
      </c>
      <c r="O2447" s="1">
        <f>+Categorias[[#This Row],[Id_categoría]]</f>
        <v>220103016</v>
      </c>
    </row>
    <row r="2448" spans="1:15" hidden="1" x14ac:dyDescent="0.3">
      <c r="A2448">
        <v>22</v>
      </c>
      <c r="B2448" s="1" t="s">
        <v>2726</v>
      </c>
      <c r="C2448">
        <v>2201</v>
      </c>
      <c r="D2448" s="1" t="s">
        <v>22590</v>
      </c>
      <c r="E2448">
        <v>220103</v>
      </c>
      <c r="F2448" s="1" t="s">
        <v>22937</v>
      </c>
      <c r="G2448">
        <v>220103017</v>
      </c>
      <c r="H2448">
        <v>17</v>
      </c>
      <c r="I2448" s="1" t="s">
        <v>23018</v>
      </c>
      <c r="J2448" s="1" t="s">
        <v>23019</v>
      </c>
      <c r="K2448" s="1" t="s">
        <v>23020</v>
      </c>
      <c r="L2448" s="1" t="s">
        <v>23021</v>
      </c>
      <c r="M2448" s="1" t="s">
        <v>23022</v>
      </c>
      <c r="N2448" s="1">
        <f>+Categorias[[#This Row],[Id_producto]]</f>
        <v>220103</v>
      </c>
      <c r="O2448" s="1">
        <f>+Categorias[[#This Row],[Id_categoría]]</f>
        <v>220103017</v>
      </c>
    </row>
    <row r="2449" spans="1:15" hidden="1" x14ac:dyDescent="0.3">
      <c r="A2449">
        <v>22</v>
      </c>
      <c r="B2449" s="1" t="s">
        <v>2726</v>
      </c>
      <c r="C2449">
        <v>2201</v>
      </c>
      <c r="D2449" s="1" t="s">
        <v>22590</v>
      </c>
      <c r="E2449">
        <v>220103</v>
      </c>
      <c r="F2449" s="1" t="s">
        <v>22937</v>
      </c>
      <c r="G2449">
        <v>220103018</v>
      </c>
      <c r="H2449">
        <v>18</v>
      </c>
      <c r="I2449" s="1" t="s">
        <v>23023</v>
      </c>
      <c r="J2449" s="1" t="s">
        <v>23024</v>
      </c>
      <c r="K2449" s="1" t="s">
        <v>23025</v>
      </c>
      <c r="L2449" s="1" t="s">
        <v>23026</v>
      </c>
      <c r="M2449" s="1" t="s">
        <v>23027</v>
      </c>
      <c r="N2449" s="1">
        <f>+Categorias[[#This Row],[Id_producto]]</f>
        <v>220103</v>
      </c>
      <c r="O2449" s="1">
        <f>+Categorias[[#This Row],[Id_categoría]]</f>
        <v>220103018</v>
      </c>
    </row>
    <row r="2450" spans="1:15" hidden="1" x14ac:dyDescent="0.3">
      <c r="A2450">
        <v>22</v>
      </c>
      <c r="B2450" s="1" t="s">
        <v>2726</v>
      </c>
      <c r="C2450">
        <v>2201</v>
      </c>
      <c r="D2450" s="1" t="s">
        <v>22590</v>
      </c>
      <c r="E2450">
        <v>220103</v>
      </c>
      <c r="F2450" s="1" t="s">
        <v>22937</v>
      </c>
      <c r="G2450">
        <v>220103019</v>
      </c>
      <c r="H2450">
        <v>19</v>
      </c>
      <c r="I2450" s="1" t="s">
        <v>23028</v>
      </c>
      <c r="J2450" s="1" t="s">
        <v>23029</v>
      </c>
      <c r="K2450" s="1" t="s">
        <v>23030</v>
      </c>
      <c r="L2450" s="1" t="s">
        <v>23031</v>
      </c>
      <c r="M2450" s="1" t="s">
        <v>23032</v>
      </c>
      <c r="N2450" s="1">
        <f>+Categorias[[#This Row],[Id_producto]]</f>
        <v>220103</v>
      </c>
      <c r="O2450" s="1">
        <f>+Categorias[[#This Row],[Id_categoría]]</f>
        <v>220103019</v>
      </c>
    </row>
    <row r="2451" spans="1:15" hidden="1" x14ac:dyDescent="0.3">
      <c r="A2451">
        <v>22</v>
      </c>
      <c r="B2451" s="1" t="s">
        <v>2726</v>
      </c>
      <c r="C2451">
        <v>2201</v>
      </c>
      <c r="D2451" s="1" t="s">
        <v>22590</v>
      </c>
      <c r="E2451">
        <v>220103</v>
      </c>
      <c r="F2451" s="1" t="s">
        <v>22937</v>
      </c>
      <c r="G2451">
        <v>220103020</v>
      </c>
      <c r="H2451">
        <v>20</v>
      </c>
      <c r="I2451" s="1" t="s">
        <v>23033</v>
      </c>
      <c r="J2451" s="1" t="s">
        <v>23034</v>
      </c>
      <c r="K2451" s="1" t="s">
        <v>23035</v>
      </c>
      <c r="L2451" s="1" t="s">
        <v>23036</v>
      </c>
      <c r="M2451" s="1" t="s">
        <v>23037</v>
      </c>
      <c r="N2451" s="1">
        <f>+Categorias[[#This Row],[Id_producto]]</f>
        <v>220103</v>
      </c>
      <c r="O2451" s="1">
        <f>+Categorias[[#This Row],[Id_categoría]]</f>
        <v>220103020</v>
      </c>
    </row>
    <row r="2452" spans="1:15" hidden="1" x14ac:dyDescent="0.3">
      <c r="A2452">
        <v>22</v>
      </c>
      <c r="B2452" s="1" t="s">
        <v>2726</v>
      </c>
      <c r="C2452">
        <v>2201</v>
      </c>
      <c r="D2452" s="1" t="s">
        <v>22590</v>
      </c>
      <c r="E2452">
        <v>220103</v>
      </c>
      <c r="F2452" s="1" t="s">
        <v>22937</v>
      </c>
      <c r="G2452">
        <v>220103021</v>
      </c>
      <c r="H2452">
        <v>21</v>
      </c>
      <c r="I2452" s="1" t="s">
        <v>23038</v>
      </c>
      <c r="J2452" s="1" t="s">
        <v>23039</v>
      </c>
      <c r="K2452" s="1" t="s">
        <v>23040</v>
      </c>
      <c r="L2452" s="1" t="s">
        <v>23041</v>
      </c>
      <c r="M2452" s="1" t="s">
        <v>23042</v>
      </c>
      <c r="N2452" s="1">
        <f>+Categorias[[#This Row],[Id_producto]]</f>
        <v>220103</v>
      </c>
      <c r="O2452" s="1">
        <f>+Categorias[[#This Row],[Id_categoría]]</f>
        <v>220103021</v>
      </c>
    </row>
    <row r="2453" spans="1:15" hidden="1" x14ac:dyDescent="0.3">
      <c r="A2453">
        <v>22</v>
      </c>
      <c r="B2453" s="1" t="s">
        <v>2726</v>
      </c>
      <c r="C2453">
        <v>2201</v>
      </c>
      <c r="D2453" s="1" t="s">
        <v>22590</v>
      </c>
      <c r="E2453">
        <v>220103</v>
      </c>
      <c r="F2453" s="1" t="s">
        <v>22937</v>
      </c>
      <c r="G2453">
        <v>220103022</v>
      </c>
      <c r="H2453">
        <v>22</v>
      </c>
      <c r="I2453" s="1" t="s">
        <v>23043</v>
      </c>
      <c r="J2453" s="1" t="s">
        <v>23044</v>
      </c>
      <c r="K2453" s="1" t="s">
        <v>23045</v>
      </c>
      <c r="L2453" s="1" t="s">
        <v>23046</v>
      </c>
      <c r="M2453" s="1" t="s">
        <v>23047</v>
      </c>
      <c r="N2453" s="1">
        <f>+Categorias[[#This Row],[Id_producto]]</f>
        <v>220103</v>
      </c>
      <c r="O2453" s="1">
        <f>+Categorias[[#This Row],[Id_categoría]]</f>
        <v>220103022</v>
      </c>
    </row>
    <row r="2454" spans="1:15" hidden="1" x14ac:dyDescent="0.3">
      <c r="A2454">
        <v>22</v>
      </c>
      <c r="B2454" s="1" t="s">
        <v>2726</v>
      </c>
      <c r="C2454">
        <v>2201</v>
      </c>
      <c r="D2454" s="1" t="s">
        <v>22590</v>
      </c>
      <c r="E2454">
        <v>220103</v>
      </c>
      <c r="F2454" s="1" t="s">
        <v>22937</v>
      </c>
      <c r="G2454">
        <v>220103023</v>
      </c>
      <c r="H2454">
        <v>23</v>
      </c>
      <c r="I2454" s="1" t="s">
        <v>23048</v>
      </c>
      <c r="J2454" s="1" t="s">
        <v>23049</v>
      </c>
      <c r="K2454" s="1" t="s">
        <v>23050</v>
      </c>
      <c r="L2454" s="1" t="s">
        <v>23051</v>
      </c>
      <c r="M2454" s="1" t="s">
        <v>23052</v>
      </c>
      <c r="N2454" s="1">
        <f>+Categorias[[#This Row],[Id_producto]]</f>
        <v>220103</v>
      </c>
      <c r="O2454" s="1">
        <f>+Categorias[[#This Row],[Id_categoría]]</f>
        <v>220103023</v>
      </c>
    </row>
    <row r="2455" spans="1:15" hidden="1" x14ac:dyDescent="0.3">
      <c r="A2455">
        <v>22</v>
      </c>
      <c r="B2455" s="1" t="s">
        <v>2726</v>
      </c>
      <c r="C2455">
        <v>2201</v>
      </c>
      <c r="D2455" s="1" t="s">
        <v>22590</v>
      </c>
      <c r="E2455">
        <v>220103</v>
      </c>
      <c r="F2455" s="1" t="s">
        <v>22937</v>
      </c>
      <c r="G2455">
        <v>220103024</v>
      </c>
      <c r="H2455">
        <v>24</v>
      </c>
      <c r="I2455" s="1" t="s">
        <v>23053</v>
      </c>
      <c r="J2455" s="1" t="s">
        <v>23054</v>
      </c>
      <c r="K2455" s="1" t="s">
        <v>23055</v>
      </c>
      <c r="L2455" s="1" t="s">
        <v>23056</v>
      </c>
      <c r="M2455" s="1" t="s">
        <v>23057</v>
      </c>
      <c r="N2455" s="1">
        <f>+Categorias[[#This Row],[Id_producto]]</f>
        <v>220103</v>
      </c>
      <c r="O2455" s="1">
        <f>+Categorias[[#This Row],[Id_categoría]]</f>
        <v>220103024</v>
      </c>
    </row>
    <row r="2456" spans="1:15" hidden="1" x14ac:dyDescent="0.3">
      <c r="A2456">
        <v>22</v>
      </c>
      <c r="B2456" s="1" t="s">
        <v>2726</v>
      </c>
      <c r="C2456">
        <v>2201</v>
      </c>
      <c r="D2456" s="1" t="s">
        <v>22590</v>
      </c>
      <c r="E2456">
        <v>220103</v>
      </c>
      <c r="F2456" s="1" t="s">
        <v>22937</v>
      </c>
      <c r="G2456">
        <v>220103025</v>
      </c>
      <c r="H2456">
        <v>25</v>
      </c>
      <c r="I2456" s="1" t="s">
        <v>23058</v>
      </c>
      <c r="J2456" s="1" t="s">
        <v>23059</v>
      </c>
      <c r="K2456" s="1" t="s">
        <v>23060</v>
      </c>
      <c r="L2456" s="1" t="s">
        <v>23061</v>
      </c>
      <c r="M2456" s="1" t="s">
        <v>23062</v>
      </c>
      <c r="N2456" s="1">
        <f>+Categorias[[#This Row],[Id_producto]]</f>
        <v>220103</v>
      </c>
      <c r="O2456" s="1">
        <f>+Categorias[[#This Row],[Id_categoría]]</f>
        <v>220103025</v>
      </c>
    </row>
    <row r="2457" spans="1:15" hidden="1" x14ac:dyDescent="0.3">
      <c r="A2457">
        <v>22</v>
      </c>
      <c r="B2457" s="1" t="s">
        <v>2726</v>
      </c>
      <c r="C2457">
        <v>2201</v>
      </c>
      <c r="D2457" s="1" t="s">
        <v>22590</v>
      </c>
      <c r="E2457">
        <v>220103</v>
      </c>
      <c r="F2457" s="1" t="s">
        <v>22937</v>
      </c>
      <c r="G2457">
        <v>220103026</v>
      </c>
      <c r="H2457">
        <v>26</v>
      </c>
      <c r="I2457" s="1" t="s">
        <v>23063</v>
      </c>
      <c r="J2457" s="1" t="s">
        <v>23064</v>
      </c>
      <c r="K2457" s="1" t="s">
        <v>23065</v>
      </c>
      <c r="L2457" s="1" t="s">
        <v>23066</v>
      </c>
      <c r="M2457" s="1" t="s">
        <v>23067</v>
      </c>
      <c r="N2457" s="1">
        <f>+Categorias[[#This Row],[Id_producto]]</f>
        <v>220103</v>
      </c>
      <c r="O2457" s="1">
        <f>+Categorias[[#This Row],[Id_categoría]]</f>
        <v>220103026</v>
      </c>
    </row>
    <row r="2458" spans="1:15" hidden="1" x14ac:dyDescent="0.3">
      <c r="A2458">
        <v>22</v>
      </c>
      <c r="B2458" s="1" t="s">
        <v>2726</v>
      </c>
      <c r="C2458">
        <v>2201</v>
      </c>
      <c r="D2458" s="1" t="s">
        <v>22590</v>
      </c>
      <c r="E2458">
        <v>220103</v>
      </c>
      <c r="F2458" s="1" t="s">
        <v>22937</v>
      </c>
      <c r="G2458">
        <v>220103027</v>
      </c>
      <c r="H2458">
        <v>27</v>
      </c>
      <c r="I2458" s="1" t="s">
        <v>23068</v>
      </c>
      <c r="J2458" s="1" t="s">
        <v>23069</v>
      </c>
      <c r="K2458" s="1" t="s">
        <v>23070</v>
      </c>
      <c r="L2458" s="1" t="s">
        <v>23071</v>
      </c>
      <c r="M2458" s="1" t="s">
        <v>23072</v>
      </c>
      <c r="N2458" s="1">
        <f>+Categorias[[#This Row],[Id_producto]]</f>
        <v>220103</v>
      </c>
      <c r="O2458" s="1">
        <f>+Categorias[[#This Row],[Id_categoría]]</f>
        <v>220103027</v>
      </c>
    </row>
    <row r="2459" spans="1:15" hidden="1" x14ac:dyDescent="0.3">
      <c r="A2459">
        <v>22</v>
      </c>
      <c r="B2459" s="1" t="s">
        <v>2726</v>
      </c>
      <c r="C2459">
        <v>2201</v>
      </c>
      <c r="D2459" s="1" t="s">
        <v>22590</v>
      </c>
      <c r="E2459">
        <v>220103</v>
      </c>
      <c r="F2459" s="1" t="s">
        <v>22937</v>
      </c>
      <c r="G2459">
        <v>220103028</v>
      </c>
      <c r="H2459">
        <v>28</v>
      </c>
      <c r="I2459" s="1" t="s">
        <v>23073</v>
      </c>
      <c r="J2459" s="1" t="s">
        <v>23074</v>
      </c>
      <c r="K2459" s="1" t="s">
        <v>23075</v>
      </c>
      <c r="L2459" s="1" t="s">
        <v>23076</v>
      </c>
      <c r="M2459" s="1" t="s">
        <v>23077</v>
      </c>
      <c r="N2459" s="1">
        <f>+Categorias[[#This Row],[Id_producto]]</f>
        <v>220103</v>
      </c>
      <c r="O2459" s="1">
        <f>+Categorias[[#This Row],[Id_categoría]]</f>
        <v>220103028</v>
      </c>
    </row>
    <row r="2460" spans="1:15" hidden="1" x14ac:dyDescent="0.3">
      <c r="A2460">
        <v>22</v>
      </c>
      <c r="B2460" s="1" t="s">
        <v>2726</v>
      </c>
      <c r="C2460">
        <v>2201</v>
      </c>
      <c r="D2460" s="1" t="s">
        <v>22590</v>
      </c>
      <c r="E2460">
        <v>220103</v>
      </c>
      <c r="F2460" s="1" t="s">
        <v>22937</v>
      </c>
      <c r="G2460">
        <v>220103029</v>
      </c>
      <c r="H2460">
        <v>29</v>
      </c>
      <c r="I2460" s="1" t="s">
        <v>23078</v>
      </c>
      <c r="J2460" s="1" t="s">
        <v>23079</v>
      </c>
      <c r="K2460" s="1" t="s">
        <v>23080</v>
      </c>
      <c r="L2460" s="1" t="s">
        <v>23081</v>
      </c>
      <c r="M2460" s="1" t="s">
        <v>23082</v>
      </c>
      <c r="N2460" s="1">
        <f>+Categorias[[#This Row],[Id_producto]]</f>
        <v>220103</v>
      </c>
      <c r="O2460" s="1">
        <f>+Categorias[[#This Row],[Id_categoría]]</f>
        <v>220103029</v>
      </c>
    </row>
    <row r="2461" spans="1:15" hidden="1" x14ac:dyDescent="0.3">
      <c r="A2461">
        <v>22</v>
      </c>
      <c r="B2461" s="1" t="s">
        <v>2726</v>
      </c>
      <c r="C2461">
        <v>2201</v>
      </c>
      <c r="D2461" s="1" t="s">
        <v>22590</v>
      </c>
      <c r="E2461">
        <v>220103</v>
      </c>
      <c r="F2461" s="1" t="s">
        <v>22937</v>
      </c>
      <c r="G2461">
        <v>220103030</v>
      </c>
      <c r="H2461">
        <v>30</v>
      </c>
      <c r="I2461" s="1" t="s">
        <v>23083</v>
      </c>
      <c r="J2461" s="1" t="s">
        <v>23084</v>
      </c>
      <c r="K2461" s="1" t="s">
        <v>23085</v>
      </c>
      <c r="L2461" s="1" t="s">
        <v>23086</v>
      </c>
      <c r="M2461" s="1" t="s">
        <v>23087</v>
      </c>
      <c r="N2461" s="1">
        <f>+Categorias[[#This Row],[Id_producto]]</f>
        <v>220103</v>
      </c>
      <c r="O2461" s="1">
        <f>+Categorias[[#This Row],[Id_categoría]]</f>
        <v>220103030</v>
      </c>
    </row>
    <row r="2462" spans="1:15" hidden="1" x14ac:dyDescent="0.3">
      <c r="A2462">
        <v>22</v>
      </c>
      <c r="B2462" s="1" t="s">
        <v>2726</v>
      </c>
      <c r="C2462">
        <v>2201</v>
      </c>
      <c r="D2462" s="1" t="s">
        <v>22590</v>
      </c>
      <c r="E2462">
        <v>220103</v>
      </c>
      <c r="F2462" s="1" t="s">
        <v>22937</v>
      </c>
      <c r="G2462">
        <v>220103031</v>
      </c>
      <c r="H2462">
        <v>31</v>
      </c>
      <c r="I2462" s="1" t="s">
        <v>23088</v>
      </c>
      <c r="J2462" s="1" t="s">
        <v>23089</v>
      </c>
      <c r="K2462" s="1" t="s">
        <v>23090</v>
      </c>
      <c r="L2462" s="1" t="s">
        <v>23091</v>
      </c>
      <c r="M2462" s="1" t="s">
        <v>23092</v>
      </c>
      <c r="N2462" s="1">
        <f>+Categorias[[#This Row],[Id_producto]]</f>
        <v>220103</v>
      </c>
      <c r="O2462" s="1">
        <f>+Categorias[[#This Row],[Id_categoría]]</f>
        <v>220103031</v>
      </c>
    </row>
    <row r="2463" spans="1:15" hidden="1" x14ac:dyDescent="0.3">
      <c r="A2463">
        <v>22</v>
      </c>
      <c r="B2463" s="1" t="s">
        <v>2726</v>
      </c>
      <c r="C2463">
        <v>2201</v>
      </c>
      <c r="D2463" s="1" t="s">
        <v>22590</v>
      </c>
      <c r="E2463">
        <v>220103</v>
      </c>
      <c r="F2463" s="1" t="s">
        <v>22937</v>
      </c>
      <c r="G2463">
        <v>220103032</v>
      </c>
      <c r="H2463">
        <v>32</v>
      </c>
      <c r="I2463" s="1" t="s">
        <v>23093</v>
      </c>
      <c r="J2463" s="1" t="s">
        <v>23094</v>
      </c>
      <c r="K2463" s="1" t="s">
        <v>23095</v>
      </c>
      <c r="L2463" s="1" t="s">
        <v>23096</v>
      </c>
      <c r="M2463" s="1" t="s">
        <v>23097</v>
      </c>
      <c r="N2463" s="1">
        <f>+Categorias[[#This Row],[Id_producto]]</f>
        <v>220103</v>
      </c>
      <c r="O2463" s="1">
        <f>+Categorias[[#This Row],[Id_categoría]]</f>
        <v>220103032</v>
      </c>
    </row>
    <row r="2464" spans="1:15" hidden="1" x14ac:dyDescent="0.3">
      <c r="A2464">
        <v>22</v>
      </c>
      <c r="B2464" s="1" t="s">
        <v>2726</v>
      </c>
      <c r="C2464">
        <v>2201</v>
      </c>
      <c r="D2464" s="1" t="s">
        <v>22590</v>
      </c>
      <c r="E2464">
        <v>220103</v>
      </c>
      <c r="F2464" s="1" t="s">
        <v>22937</v>
      </c>
      <c r="G2464">
        <v>220103033</v>
      </c>
      <c r="H2464">
        <v>33</v>
      </c>
      <c r="I2464" s="1" t="s">
        <v>23098</v>
      </c>
      <c r="J2464" s="1" t="s">
        <v>23099</v>
      </c>
      <c r="K2464" s="1" t="s">
        <v>23100</v>
      </c>
      <c r="L2464" s="1" t="s">
        <v>23101</v>
      </c>
      <c r="M2464" s="1" t="s">
        <v>23102</v>
      </c>
      <c r="N2464" s="1">
        <f>+Categorias[[#This Row],[Id_producto]]</f>
        <v>220103</v>
      </c>
      <c r="O2464" s="1">
        <f>+Categorias[[#This Row],[Id_categoría]]</f>
        <v>220103033</v>
      </c>
    </row>
    <row r="2465" spans="1:15" hidden="1" x14ac:dyDescent="0.3">
      <c r="A2465">
        <v>22</v>
      </c>
      <c r="B2465" s="1" t="s">
        <v>2726</v>
      </c>
      <c r="C2465">
        <v>2201</v>
      </c>
      <c r="D2465" s="1" t="s">
        <v>22590</v>
      </c>
      <c r="E2465">
        <v>220103</v>
      </c>
      <c r="F2465" s="1" t="s">
        <v>22937</v>
      </c>
      <c r="G2465">
        <v>220103034</v>
      </c>
      <c r="H2465">
        <v>34</v>
      </c>
      <c r="I2465" s="1" t="s">
        <v>23103</v>
      </c>
      <c r="J2465" s="1" t="s">
        <v>23104</v>
      </c>
      <c r="K2465" s="1" t="s">
        <v>23105</v>
      </c>
      <c r="L2465" s="1" t="s">
        <v>23106</v>
      </c>
      <c r="M2465" s="1" t="s">
        <v>23107</v>
      </c>
      <c r="N2465" s="1">
        <f>+Categorias[[#This Row],[Id_producto]]</f>
        <v>220103</v>
      </c>
      <c r="O2465" s="1">
        <f>+Categorias[[#This Row],[Id_categoría]]</f>
        <v>220103034</v>
      </c>
    </row>
    <row r="2466" spans="1:15" hidden="1" x14ac:dyDescent="0.3">
      <c r="A2466">
        <v>22</v>
      </c>
      <c r="B2466" s="1" t="s">
        <v>2726</v>
      </c>
      <c r="C2466">
        <v>2201</v>
      </c>
      <c r="D2466" s="1" t="s">
        <v>22590</v>
      </c>
      <c r="E2466">
        <v>220103</v>
      </c>
      <c r="F2466" s="1" t="s">
        <v>22937</v>
      </c>
      <c r="G2466">
        <v>220103035</v>
      </c>
      <c r="H2466">
        <v>35</v>
      </c>
      <c r="I2466" s="1" t="s">
        <v>23108</v>
      </c>
      <c r="J2466" s="1" t="s">
        <v>23109</v>
      </c>
      <c r="K2466" s="1" t="s">
        <v>23110</v>
      </c>
      <c r="L2466" s="1" t="s">
        <v>23111</v>
      </c>
      <c r="M2466" s="1" t="s">
        <v>23112</v>
      </c>
      <c r="N2466" s="1">
        <f>+Categorias[[#This Row],[Id_producto]]</f>
        <v>220103</v>
      </c>
      <c r="O2466" s="1">
        <f>+Categorias[[#This Row],[Id_categoría]]</f>
        <v>220103035</v>
      </c>
    </row>
    <row r="2467" spans="1:15" hidden="1" x14ac:dyDescent="0.3">
      <c r="A2467">
        <v>22</v>
      </c>
      <c r="B2467" s="1" t="s">
        <v>2726</v>
      </c>
      <c r="C2467">
        <v>2201</v>
      </c>
      <c r="D2467" s="1" t="s">
        <v>22590</v>
      </c>
      <c r="E2467">
        <v>220103</v>
      </c>
      <c r="F2467" s="1" t="s">
        <v>22937</v>
      </c>
      <c r="G2467">
        <v>220103036</v>
      </c>
      <c r="H2467">
        <v>36</v>
      </c>
      <c r="I2467" s="1" t="s">
        <v>23113</v>
      </c>
      <c r="J2467" s="1" t="s">
        <v>23114</v>
      </c>
      <c r="K2467" s="1" t="s">
        <v>23115</v>
      </c>
      <c r="L2467" s="1" t="s">
        <v>23116</v>
      </c>
      <c r="M2467" s="1" t="s">
        <v>23117</v>
      </c>
      <c r="N2467" s="1">
        <f>+Categorias[[#This Row],[Id_producto]]</f>
        <v>220103</v>
      </c>
      <c r="O2467" s="1">
        <f>+Categorias[[#This Row],[Id_categoría]]</f>
        <v>220103036</v>
      </c>
    </row>
    <row r="2468" spans="1:15" hidden="1" x14ac:dyDescent="0.3">
      <c r="A2468">
        <v>22</v>
      </c>
      <c r="B2468" s="1" t="s">
        <v>2726</v>
      </c>
      <c r="C2468">
        <v>2201</v>
      </c>
      <c r="D2468" s="1" t="s">
        <v>22590</v>
      </c>
      <c r="E2468">
        <v>220103</v>
      </c>
      <c r="F2468" s="1" t="s">
        <v>22937</v>
      </c>
      <c r="G2468">
        <v>220103037</v>
      </c>
      <c r="H2468">
        <v>37</v>
      </c>
      <c r="I2468" s="1" t="s">
        <v>23118</v>
      </c>
      <c r="J2468" s="1" t="s">
        <v>23119</v>
      </c>
      <c r="K2468" s="1" t="s">
        <v>23120</v>
      </c>
      <c r="L2468" s="1" t="s">
        <v>23121</v>
      </c>
      <c r="M2468" s="1" t="s">
        <v>23122</v>
      </c>
      <c r="N2468" s="1">
        <f>+Categorias[[#This Row],[Id_producto]]</f>
        <v>220103</v>
      </c>
      <c r="O2468" s="1">
        <f>+Categorias[[#This Row],[Id_categoría]]</f>
        <v>220103037</v>
      </c>
    </row>
    <row r="2469" spans="1:15" hidden="1" x14ac:dyDescent="0.3">
      <c r="A2469">
        <v>22</v>
      </c>
      <c r="B2469" s="1" t="s">
        <v>2726</v>
      </c>
      <c r="C2469">
        <v>2201</v>
      </c>
      <c r="D2469" s="1" t="s">
        <v>22590</v>
      </c>
      <c r="E2469">
        <v>220103</v>
      </c>
      <c r="F2469" s="1" t="s">
        <v>22937</v>
      </c>
      <c r="G2469">
        <v>220103038</v>
      </c>
      <c r="H2469">
        <v>38</v>
      </c>
      <c r="I2469" s="1" t="s">
        <v>23123</v>
      </c>
      <c r="J2469" s="1" t="s">
        <v>23124</v>
      </c>
      <c r="K2469" s="1" t="s">
        <v>23125</v>
      </c>
      <c r="L2469" s="1" t="s">
        <v>23126</v>
      </c>
      <c r="M2469" s="1" t="s">
        <v>23127</v>
      </c>
      <c r="N2469" s="1">
        <f>+Categorias[[#This Row],[Id_producto]]</f>
        <v>220103</v>
      </c>
      <c r="O2469" s="1">
        <f>+Categorias[[#This Row],[Id_categoría]]</f>
        <v>220103038</v>
      </c>
    </row>
    <row r="2470" spans="1:15" hidden="1" x14ac:dyDescent="0.3">
      <c r="A2470">
        <v>22</v>
      </c>
      <c r="B2470" s="1" t="s">
        <v>2726</v>
      </c>
      <c r="C2470">
        <v>2201</v>
      </c>
      <c r="D2470" s="1" t="s">
        <v>22590</v>
      </c>
      <c r="E2470">
        <v>220103</v>
      </c>
      <c r="F2470" s="1" t="s">
        <v>22937</v>
      </c>
      <c r="G2470">
        <v>220103039</v>
      </c>
      <c r="H2470">
        <v>39</v>
      </c>
      <c r="I2470" s="1" t="s">
        <v>23128</v>
      </c>
      <c r="J2470" s="1" t="s">
        <v>23129</v>
      </c>
      <c r="K2470" s="1" t="s">
        <v>23130</v>
      </c>
      <c r="L2470" s="1" t="s">
        <v>23131</v>
      </c>
      <c r="M2470" s="1" t="s">
        <v>23132</v>
      </c>
      <c r="N2470" s="1">
        <f>+Categorias[[#This Row],[Id_producto]]</f>
        <v>220103</v>
      </c>
      <c r="O2470" s="1">
        <f>+Categorias[[#This Row],[Id_categoría]]</f>
        <v>220103039</v>
      </c>
    </row>
    <row r="2471" spans="1:15" hidden="1" x14ac:dyDescent="0.3">
      <c r="A2471">
        <v>22</v>
      </c>
      <c r="B2471" s="1" t="s">
        <v>2726</v>
      </c>
      <c r="C2471">
        <v>2201</v>
      </c>
      <c r="D2471" s="1" t="s">
        <v>22590</v>
      </c>
      <c r="E2471">
        <v>220103</v>
      </c>
      <c r="F2471" s="1" t="s">
        <v>22937</v>
      </c>
      <c r="G2471">
        <v>220103040</v>
      </c>
      <c r="H2471">
        <v>40</v>
      </c>
      <c r="I2471" s="1" t="s">
        <v>23133</v>
      </c>
      <c r="J2471" s="1" t="s">
        <v>23134</v>
      </c>
      <c r="K2471" s="1" t="s">
        <v>23135</v>
      </c>
      <c r="L2471" s="1" t="s">
        <v>23136</v>
      </c>
      <c r="M2471" s="1" t="s">
        <v>23137</v>
      </c>
      <c r="N2471" s="1">
        <f>+Categorias[[#This Row],[Id_producto]]</f>
        <v>220103</v>
      </c>
      <c r="O2471" s="1">
        <f>+Categorias[[#This Row],[Id_categoría]]</f>
        <v>220103040</v>
      </c>
    </row>
    <row r="2472" spans="1:15" hidden="1" x14ac:dyDescent="0.3">
      <c r="A2472">
        <v>22</v>
      </c>
      <c r="B2472" s="1" t="s">
        <v>2726</v>
      </c>
      <c r="C2472">
        <v>2201</v>
      </c>
      <c r="D2472" s="1" t="s">
        <v>22590</v>
      </c>
      <c r="E2472">
        <v>220103</v>
      </c>
      <c r="F2472" s="1" t="s">
        <v>22937</v>
      </c>
      <c r="G2472">
        <v>220103041</v>
      </c>
      <c r="H2472">
        <v>41</v>
      </c>
      <c r="I2472" s="1" t="s">
        <v>23138</v>
      </c>
      <c r="J2472" s="1" t="s">
        <v>23139</v>
      </c>
      <c r="K2472" s="1" t="s">
        <v>23140</v>
      </c>
      <c r="L2472" s="1" t="s">
        <v>23141</v>
      </c>
      <c r="M2472" s="1" t="s">
        <v>23142</v>
      </c>
      <c r="N2472" s="1">
        <f>+Categorias[[#This Row],[Id_producto]]</f>
        <v>220103</v>
      </c>
      <c r="O2472" s="1">
        <f>+Categorias[[#This Row],[Id_categoría]]</f>
        <v>220103041</v>
      </c>
    </row>
    <row r="2473" spans="1:15" hidden="1" x14ac:dyDescent="0.3">
      <c r="A2473">
        <v>22</v>
      </c>
      <c r="B2473" s="1" t="s">
        <v>2726</v>
      </c>
      <c r="C2473">
        <v>2201</v>
      </c>
      <c r="D2473" s="1" t="s">
        <v>22590</v>
      </c>
      <c r="E2473">
        <v>220103</v>
      </c>
      <c r="F2473" s="1" t="s">
        <v>22937</v>
      </c>
      <c r="G2473">
        <v>220103042</v>
      </c>
      <c r="H2473">
        <v>42</v>
      </c>
      <c r="I2473" s="1" t="s">
        <v>23143</v>
      </c>
      <c r="J2473" s="1" t="s">
        <v>23144</v>
      </c>
      <c r="K2473" s="1" t="s">
        <v>23145</v>
      </c>
      <c r="L2473" s="1" t="s">
        <v>23146</v>
      </c>
      <c r="M2473" s="1" t="s">
        <v>23147</v>
      </c>
      <c r="N2473" s="1">
        <f>+Categorias[[#This Row],[Id_producto]]</f>
        <v>220103</v>
      </c>
      <c r="O2473" s="1">
        <f>+Categorias[[#This Row],[Id_categoría]]</f>
        <v>220103042</v>
      </c>
    </row>
    <row r="2474" spans="1:15" hidden="1" x14ac:dyDescent="0.3">
      <c r="A2474">
        <v>22</v>
      </c>
      <c r="B2474" s="1" t="s">
        <v>2726</v>
      </c>
      <c r="C2474">
        <v>2201</v>
      </c>
      <c r="D2474" s="1" t="s">
        <v>22590</v>
      </c>
      <c r="E2474">
        <v>220103</v>
      </c>
      <c r="F2474" s="1" t="s">
        <v>22937</v>
      </c>
      <c r="G2474">
        <v>220103043</v>
      </c>
      <c r="H2474">
        <v>43</v>
      </c>
      <c r="I2474" s="1" t="s">
        <v>23148</v>
      </c>
      <c r="J2474" s="1" t="s">
        <v>23149</v>
      </c>
      <c r="K2474" s="1" t="s">
        <v>23150</v>
      </c>
      <c r="L2474" s="1" t="s">
        <v>23151</v>
      </c>
      <c r="M2474" s="1" t="s">
        <v>23152</v>
      </c>
      <c r="N2474" s="1">
        <f>+Categorias[[#This Row],[Id_producto]]</f>
        <v>220103</v>
      </c>
      <c r="O2474" s="1">
        <f>+Categorias[[#This Row],[Id_categoría]]</f>
        <v>220103043</v>
      </c>
    </row>
    <row r="2475" spans="1:15" hidden="1" x14ac:dyDescent="0.3">
      <c r="A2475">
        <v>22</v>
      </c>
      <c r="B2475" s="1" t="s">
        <v>2726</v>
      </c>
      <c r="C2475">
        <v>2201</v>
      </c>
      <c r="D2475" s="1" t="s">
        <v>22590</v>
      </c>
      <c r="E2475">
        <v>220103</v>
      </c>
      <c r="F2475" s="1" t="s">
        <v>22937</v>
      </c>
      <c r="G2475">
        <v>220103044</v>
      </c>
      <c r="H2475">
        <v>44</v>
      </c>
      <c r="I2475" s="1" t="s">
        <v>23153</v>
      </c>
      <c r="J2475" s="1" t="s">
        <v>23154</v>
      </c>
      <c r="K2475" s="1" t="s">
        <v>23155</v>
      </c>
      <c r="L2475" s="1" t="s">
        <v>23156</v>
      </c>
      <c r="M2475" s="1" t="s">
        <v>23157</v>
      </c>
      <c r="N2475" s="1">
        <f>+Categorias[[#This Row],[Id_producto]]</f>
        <v>220103</v>
      </c>
      <c r="O2475" s="1">
        <f>+Categorias[[#This Row],[Id_categoría]]</f>
        <v>220103044</v>
      </c>
    </row>
    <row r="2476" spans="1:15" hidden="1" x14ac:dyDescent="0.3">
      <c r="A2476">
        <v>22</v>
      </c>
      <c r="B2476" s="1" t="s">
        <v>2726</v>
      </c>
      <c r="C2476">
        <v>2201</v>
      </c>
      <c r="D2476" s="1" t="s">
        <v>22590</v>
      </c>
      <c r="E2476">
        <v>220103</v>
      </c>
      <c r="F2476" s="1" t="s">
        <v>22937</v>
      </c>
      <c r="G2476">
        <v>220103045</v>
      </c>
      <c r="H2476">
        <v>45</v>
      </c>
      <c r="I2476" s="1" t="s">
        <v>23158</v>
      </c>
      <c r="J2476" s="1" t="s">
        <v>23159</v>
      </c>
      <c r="K2476" s="1" t="s">
        <v>23160</v>
      </c>
      <c r="L2476" s="1" t="s">
        <v>23161</v>
      </c>
      <c r="M2476" s="1" t="s">
        <v>23162</v>
      </c>
      <c r="N2476" s="1">
        <f>+Categorias[[#This Row],[Id_producto]]</f>
        <v>220103</v>
      </c>
      <c r="O2476" s="1">
        <f>+Categorias[[#This Row],[Id_categoría]]</f>
        <v>220103045</v>
      </c>
    </row>
    <row r="2477" spans="1:15" hidden="1" x14ac:dyDescent="0.3">
      <c r="A2477">
        <v>22</v>
      </c>
      <c r="B2477" s="1" t="s">
        <v>2726</v>
      </c>
      <c r="C2477">
        <v>2201</v>
      </c>
      <c r="D2477" s="1" t="s">
        <v>22590</v>
      </c>
      <c r="E2477">
        <v>220103</v>
      </c>
      <c r="F2477" s="1" t="s">
        <v>22937</v>
      </c>
      <c r="G2477">
        <v>220103046</v>
      </c>
      <c r="H2477">
        <v>46</v>
      </c>
      <c r="I2477" s="1" t="s">
        <v>23163</v>
      </c>
      <c r="J2477" s="1" t="s">
        <v>23164</v>
      </c>
      <c r="K2477" s="1" t="s">
        <v>23165</v>
      </c>
      <c r="L2477" s="1" t="s">
        <v>23166</v>
      </c>
      <c r="M2477" s="1" t="s">
        <v>23167</v>
      </c>
      <c r="N2477" s="1">
        <f>+Categorias[[#This Row],[Id_producto]]</f>
        <v>220103</v>
      </c>
      <c r="O2477" s="1">
        <f>+Categorias[[#This Row],[Id_categoría]]</f>
        <v>220103046</v>
      </c>
    </row>
    <row r="2478" spans="1:15" hidden="1" x14ac:dyDescent="0.3">
      <c r="A2478">
        <v>22</v>
      </c>
      <c r="B2478" s="1" t="s">
        <v>2726</v>
      </c>
      <c r="C2478">
        <v>2201</v>
      </c>
      <c r="D2478" s="1" t="s">
        <v>22590</v>
      </c>
      <c r="E2478">
        <v>220103</v>
      </c>
      <c r="F2478" s="1" t="s">
        <v>22937</v>
      </c>
      <c r="G2478">
        <v>220103047</v>
      </c>
      <c r="H2478">
        <v>47</v>
      </c>
      <c r="I2478" s="1" t="s">
        <v>23168</v>
      </c>
      <c r="J2478" s="1" t="s">
        <v>23169</v>
      </c>
      <c r="K2478" s="1" t="s">
        <v>23170</v>
      </c>
      <c r="L2478" s="1" t="s">
        <v>23171</v>
      </c>
      <c r="M2478" s="1" t="s">
        <v>23172</v>
      </c>
      <c r="N2478" s="1">
        <f>+Categorias[[#This Row],[Id_producto]]</f>
        <v>220103</v>
      </c>
      <c r="O2478" s="1">
        <f>+Categorias[[#This Row],[Id_categoría]]</f>
        <v>220103047</v>
      </c>
    </row>
    <row r="2479" spans="1:15" hidden="1" x14ac:dyDescent="0.3">
      <c r="A2479">
        <v>22</v>
      </c>
      <c r="B2479" s="1" t="s">
        <v>2726</v>
      </c>
      <c r="C2479">
        <v>2201</v>
      </c>
      <c r="D2479" s="1" t="s">
        <v>22590</v>
      </c>
      <c r="E2479">
        <v>220103</v>
      </c>
      <c r="F2479" s="1" t="s">
        <v>22937</v>
      </c>
      <c r="G2479">
        <v>220103048</v>
      </c>
      <c r="H2479">
        <v>48</v>
      </c>
      <c r="I2479" s="1" t="s">
        <v>23173</v>
      </c>
      <c r="J2479" s="1" t="s">
        <v>23174</v>
      </c>
      <c r="K2479" s="1" t="s">
        <v>23175</v>
      </c>
      <c r="L2479" s="1" t="s">
        <v>23176</v>
      </c>
      <c r="M2479" s="1" t="s">
        <v>23177</v>
      </c>
      <c r="N2479" s="1">
        <f>+Categorias[[#This Row],[Id_producto]]</f>
        <v>220103</v>
      </c>
      <c r="O2479" s="1">
        <f>+Categorias[[#This Row],[Id_categoría]]</f>
        <v>220103048</v>
      </c>
    </row>
    <row r="2480" spans="1:15" hidden="1" x14ac:dyDescent="0.3">
      <c r="A2480">
        <v>22</v>
      </c>
      <c r="B2480" s="1" t="s">
        <v>2726</v>
      </c>
      <c r="C2480">
        <v>2201</v>
      </c>
      <c r="D2480" s="1" t="s">
        <v>22590</v>
      </c>
      <c r="E2480">
        <v>220103</v>
      </c>
      <c r="F2480" s="1" t="s">
        <v>22937</v>
      </c>
      <c r="G2480">
        <v>220103049</v>
      </c>
      <c r="H2480">
        <v>49</v>
      </c>
      <c r="I2480" s="1" t="s">
        <v>23178</v>
      </c>
      <c r="J2480" s="1" t="s">
        <v>23179</v>
      </c>
      <c r="K2480" s="1" t="s">
        <v>23180</v>
      </c>
      <c r="L2480" s="1" t="s">
        <v>23181</v>
      </c>
      <c r="M2480" s="1" t="s">
        <v>23182</v>
      </c>
      <c r="N2480" s="1">
        <f>+Categorias[[#This Row],[Id_producto]]</f>
        <v>220103</v>
      </c>
      <c r="O2480" s="1">
        <f>+Categorias[[#This Row],[Id_categoría]]</f>
        <v>220103049</v>
      </c>
    </row>
    <row r="2481" spans="1:15" hidden="1" x14ac:dyDescent="0.3">
      <c r="A2481">
        <v>22</v>
      </c>
      <c r="B2481" s="1" t="s">
        <v>2726</v>
      </c>
      <c r="C2481">
        <v>2201</v>
      </c>
      <c r="D2481" s="1" t="s">
        <v>22590</v>
      </c>
      <c r="E2481">
        <v>220103</v>
      </c>
      <c r="F2481" s="1" t="s">
        <v>22937</v>
      </c>
      <c r="G2481">
        <v>220103050</v>
      </c>
      <c r="H2481">
        <v>50</v>
      </c>
      <c r="I2481" s="1" t="s">
        <v>23183</v>
      </c>
      <c r="J2481" s="1" t="s">
        <v>23184</v>
      </c>
      <c r="K2481" s="1" t="s">
        <v>23185</v>
      </c>
      <c r="L2481" s="1" t="s">
        <v>23186</v>
      </c>
      <c r="M2481" s="1" t="s">
        <v>23187</v>
      </c>
      <c r="N2481" s="1">
        <f>+Categorias[[#This Row],[Id_producto]]</f>
        <v>220103</v>
      </c>
      <c r="O2481" s="1">
        <f>+Categorias[[#This Row],[Id_categoría]]</f>
        <v>220103050</v>
      </c>
    </row>
    <row r="2482" spans="1:15" hidden="1" x14ac:dyDescent="0.3">
      <c r="A2482">
        <v>22</v>
      </c>
      <c r="B2482" s="1" t="s">
        <v>2726</v>
      </c>
      <c r="C2482">
        <v>2201</v>
      </c>
      <c r="D2482" s="1" t="s">
        <v>22590</v>
      </c>
      <c r="E2482">
        <v>220103</v>
      </c>
      <c r="F2482" s="1" t="s">
        <v>22937</v>
      </c>
      <c r="G2482">
        <v>220103051</v>
      </c>
      <c r="H2482">
        <v>51</v>
      </c>
      <c r="I2482" s="1" t="s">
        <v>23188</v>
      </c>
      <c r="J2482" s="1" t="s">
        <v>23189</v>
      </c>
      <c r="K2482" s="1" t="s">
        <v>23190</v>
      </c>
      <c r="L2482" s="1" t="s">
        <v>23191</v>
      </c>
      <c r="M2482" s="1" t="s">
        <v>23192</v>
      </c>
      <c r="N2482" s="1">
        <f>+Categorias[[#This Row],[Id_producto]]</f>
        <v>220103</v>
      </c>
      <c r="O2482" s="1">
        <f>+Categorias[[#This Row],[Id_categoría]]</f>
        <v>220103051</v>
      </c>
    </row>
    <row r="2483" spans="1:15" hidden="1" x14ac:dyDescent="0.3">
      <c r="A2483">
        <v>22</v>
      </c>
      <c r="B2483" s="1" t="s">
        <v>2726</v>
      </c>
      <c r="C2483">
        <v>2201</v>
      </c>
      <c r="D2483" s="1" t="s">
        <v>22590</v>
      </c>
      <c r="E2483">
        <v>220103</v>
      </c>
      <c r="F2483" s="1" t="s">
        <v>22937</v>
      </c>
      <c r="G2483">
        <v>220103052</v>
      </c>
      <c r="H2483">
        <v>52</v>
      </c>
      <c r="I2483" s="1" t="s">
        <v>23193</v>
      </c>
      <c r="J2483" s="1" t="s">
        <v>23194</v>
      </c>
      <c r="K2483" s="1" t="s">
        <v>23195</v>
      </c>
      <c r="L2483" s="1" t="s">
        <v>23196</v>
      </c>
      <c r="M2483" s="1" t="s">
        <v>23197</v>
      </c>
      <c r="N2483" s="1">
        <f>+Categorias[[#This Row],[Id_producto]]</f>
        <v>220103</v>
      </c>
      <c r="O2483" s="1">
        <f>+Categorias[[#This Row],[Id_categoría]]</f>
        <v>220103052</v>
      </c>
    </row>
    <row r="2484" spans="1:15" hidden="1" x14ac:dyDescent="0.3">
      <c r="A2484">
        <v>22</v>
      </c>
      <c r="B2484" s="1" t="s">
        <v>2726</v>
      </c>
      <c r="C2484">
        <v>2201</v>
      </c>
      <c r="D2484" s="1" t="s">
        <v>22590</v>
      </c>
      <c r="E2484">
        <v>220103</v>
      </c>
      <c r="F2484" s="1" t="s">
        <v>22937</v>
      </c>
      <c r="G2484">
        <v>220103053</v>
      </c>
      <c r="H2484">
        <v>53</v>
      </c>
      <c r="I2484" s="1" t="s">
        <v>23198</v>
      </c>
      <c r="J2484" s="1" t="s">
        <v>23199</v>
      </c>
      <c r="K2484" s="1" t="s">
        <v>23200</v>
      </c>
      <c r="L2484" s="1" t="s">
        <v>23201</v>
      </c>
      <c r="M2484" s="1" t="s">
        <v>23202</v>
      </c>
      <c r="N2484" s="1">
        <f>+Categorias[[#This Row],[Id_producto]]</f>
        <v>220103</v>
      </c>
      <c r="O2484" s="1">
        <f>+Categorias[[#This Row],[Id_categoría]]</f>
        <v>220103053</v>
      </c>
    </row>
    <row r="2485" spans="1:15" hidden="1" x14ac:dyDescent="0.3">
      <c r="A2485">
        <v>22</v>
      </c>
      <c r="B2485" s="1" t="s">
        <v>2726</v>
      </c>
      <c r="C2485">
        <v>2201</v>
      </c>
      <c r="D2485" s="1" t="s">
        <v>22590</v>
      </c>
      <c r="E2485">
        <v>220103</v>
      </c>
      <c r="F2485" s="1" t="s">
        <v>22937</v>
      </c>
      <c r="G2485">
        <v>220103054</v>
      </c>
      <c r="H2485">
        <v>54</v>
      </c>
      <c r="I2485" s="1" t="s">
        <v>23203</v>
      </c>
      <c r="J2485" s="1" t="s">
        <v>23204</v>
      </c>
      <c r="K2485" s="1" t="s">
        <v>23205</v>
      </c>
      <c r="L2485" s="1" t="s">
        <v>23206</v>
      </c>
      <c r="M2485" s="1" t="s">
        <v>23207</v>
      </c>
      <c r="N2485" s="1">
        <f>+Categorias[[#This Row],[Id_producto]]</f>
        <v>220103</v>
      </c>
      <c r="O2485" s="1">
        <f>+Categorias[[#This Row],[Id_categoría]]</f>
        <v>220103054</v>
      </c>
    </row>
    <row r="2486" spans="1:15" hidden="1" x14ac:dyDescent="0.3">
      <c r="A2486">
        <v>22</v>
      </c>
      <c r="B2486" s="1" t="s">
        <v>2726</v>
      </c>
      <c r="C2486">
        <v>2201</v>
      </c>
      <c r="D2486" s="1" t="s">
        <v>22590</v>
      </c>
      <c r="E2486">
        <v>220103</v>
      </c>
      <c r="F2486" s="1" t="s">
        <v>22937</v>
      </c>
      <c r="G2486">
        <v>220103055</v>
      </c>
      <c r="H2486">
        <v>55</v>
      </c>
      <c r="I2486" s="1" t="s">
        <v>23208</v>
      </c>
      <c r="J2486" s="1" t="s">
        <v>23209</v>
      </c>
      <c r="K2486" s="1" t="s">
        <v>23210</v>
      </c>
      <c r="L2486" s="1" t="s">
        <v>23211</v>
      </c>
      <c r="M2486" s="1" t="s">
        <v>23212</v>
      </c>
      <c r="N2486" s="1">
        <f>+Categorias[[#This Row],[Id_producto]]</f>
        <v>220103</v>
      </c>
      <c r="O2486" s="1">
        <f>+Categorias[[#This Row],[Id_categoría]]</f>
        <v>220103055</v>
      </c>
    </row>
    <row r="2487" spans="1:15" hidden="1" x14ac:dyDescent="0.3">
      <c r="A2487">
        <v>22</v>
      </c>
      <c r="B2487" s="1" t="s">
        <v>2726</v>
      </c>
      <c r="C2487">
        <v>2201</v>
      </c>
      <c r="D2487" s="1" t="s">
        <v>22590</v>
      </c>
      <c r="E2487">
        <v>220103</v>
      </c>
      <c r="F2487" s="1" t="s">
        <v>22937</v>
      </c>
      <c r="G2487">
        <v>220103056</v>
      </c>
      <c r="H2487">
        <v>56</v>
      </c>
      <c r="I2487" s="1" t="s">
        <v>23213</v>
      </c>
      <c r="J2487" s="1" t="s">
        <v>23214</v>
      </c>
      <c r="K2487" s="1" t="s">
        <v>23215</v>
      </c>
      <c r="L2487" s="1" t="s">
        <v>23216</v>
      </c>
      <c r="M2487" s="1" t="s">
        <v>23217</v>
      </c>
      <c r="N2487" s="1">
        <f>+Categorias[[#This Row],[Id_producto]]</f>
        <v>220103</v>
      </c>
      <c r="O2487" s="1">
        <f>+Categorias[[#This Row],[Id_categoría]]</f>
        <v>220103056</v>
      </c>
    </row>
    <row r="2488" spans="1:15" hidden="1" x14ac:dyDescent="0.3">
      <c r="A2488">
        <v>22</v>
      </c>
      <c r="B2488" s="1" t="s">
        <v>2726</v>
      </c>
      <c r="C2488">
        <v>2201</v>
      </c>
      <c r="D2488" s="1" t="s">
        <v>22590</v>
      </c>
      <c r="E2488">
        <v>220103</v>
      </c>
      <c r="F2488" s="1" t="s">
        <v>22937</v>
      </c>
      <c r="G2488">
        <v>220103057</v>
      </c>
      <c r="H2488">
        <v>57</v>
      </c>
      <c r="I2488" s="1" t="s">
        <v>23218</v>
      </c>
      <c r="J2488" s="1" t="s">
        <v>23219</v>
      </c>
      <c r="K2488" s="1" t="s">
        <v>23220</v>
      </c>
      <c r="L2488" s="1" t="s">
        <v>23221</v>
      </c>
      <c r="M2488" s="1" t="s">
        <v>23222</v>
      </c>
      <c r="N2488" s="1">
        <f>+Categorias[[#This Row],[Id_producto]]</f>
        <v>220103</v>
      </c>
      <c r="O2488" s="1">
        <f>+Categorias[[#This Row],[Id_categoría]]</f>
        <v>220103057</v>
      </c>
    </row>
    <row r="2489" spans="1:15" hidden="1" x14ac:dyDescent="0.3">
      <c r="A2489">
        <v>22</v>
      </c>
      <c r="B2489" s="1" t="s">
        <v>2726</v>
      </c>
      <c r="C2489">
        <v>2201</v>
      </c>
      <c r="D2489" s="1" t="s">
        <v>22590</v>
      </c>
      <c r="E2489">
        <v>220103</v>
      </c>
      <c r="F2489" s="1" t="s">
        <v>22937</v>
      </c>
      <c r="G2489">
        <v>220103058</v>
      </c>
      <c r="H2489">
        <v>58</v>
      </c>
      <c r="I2489" s="1" t="s">
        <v>23223</v>
      </c>
      <c r="J2489" s="1" t="s">
        <v>23224</v>
      </c>
      <c r="K2489" s="1" t="s">
        <v>23225</v>
      </c>
      <c r="L2489" s="1" t="s">
        <v>23226</v>
      </c>
      <c r="M2489" s="1" t="s">
        <v>23227</v>
      </c>
      <c r="N2489" s="1">
        <f>+Categorias[[#This Row],[Id_producto]]</f>
        <v>220103</v>
      </c>
      <c r="O2489" s="1">
        <f>+Categorias[[#This Row],[Id_categoría]]</f>
        <v>220103058</v>
      </c>
    </row>
    <row r="2490" spans="1:15" hidden="1" x14ac:dyDescent="0.3">
      <c r="A2490">
        <v>22</v>
      </c>
      <c r="B2490" s="1" t="s">
        <v>2726</v>
      </c>
      <c r="C2490">
        <v>2201</v>
      </c>
      <c r="D2490" s="1" t="s">
        <v>22590</v>
      </c>
      <c r="E2490">
        <v>220103</v>
      </c>
      <c r="F2490" s="1" t="s">
        <v>22937</v>
      </c>
      <c r="G2490">
        <v>220103059</v>
      </c>
      <c r="H2490">
        <v>59</v>
      </c>
      <c r="I2490" s="1" t="s">
        <v>23228</v>
      </c>
      <c r="J2490" s="1" t="s">
        <v>23229</v>
      </c>
      <c r="K2490" s="1" t="s">
        <v>23230</v>
      </c>
      <c r="L2490" s="1" t="s">
        <v>23231</v>
      </c>
      <c r="M2490" s="1" t="s">
        <v>23232</v>
      </c>
      <c r="N2490" s="1">
        <f>+Categorias[[#This Row],[Id_producto]]</f>
        <v>220103</v>
      </c>
      <c r="O2490" s="1">
        <f>+Categorias[[#This Row],[Id_categoría]]</f>
        <v>220103059</v>
      </c>
    </row>
    <row r="2491" spans="1:15" hidden="1" x14ac:dyDescent="0.3">
      <c r="A2491">
        <v>22</v>
      </c>
      <c r="B2491" s="1" t="s">
        <v>2726</v>
      </c>
      <c r="C2491">
        <v>2201</v>
      </c>
      <c r="D2491" s="1" t="s">
        <v>22590</v>
      </c>
      <c r="E2491">
        <v>220103</v>
      </c>
      <c r="F2491" s="1" t="s">
        <v>22937</v>
      </c>
      <c r="G2491">
        <v>220103060</v>
      </c>
      <c r="H2491">
        <v>60</v>
      </c>
      <c r="I2491" s="1" t="s">
        <v>23233</v>
      </c>
      <c r="J2491" s="1" t="s">
        <v>23234</v>
      </c>
      <c r="K2491" s="1" t="s">
        <v>23235</v>
      </c>
      <c r="L2491" s="1" t="s">
        <v>23236</v>
      </c>
      <c r="M2491" s="1" t="s">
        <v>23237</v>
      </c>
      <c r="N2491" s="1">
        <f>+Categorias[[#This Row],[Id_producto]]</f>
        <v>220103</v>
      </c>
      <c r="O2491" s="1">
        <f>+Categorias[[#This Row],[Id_categoría]]</f>
        <v>220103060</v>
      </c>
    </row>
    <row r="2492" spans="1:15" hidden="1" x14ac:dyDescent="0.3">
      <c r="A2492">
        <v>22</v>
      </c>
      <c r="B2492" s="1" t="s">
        <v>2726</v>
      </c>
      <c r="C2492">
        <v>2201</v>
      </c>
      <c r="D2492" s="1" t="s">
        <v>22590</v>
      </c>
      <c r="E2492">
        <v>220103</v>
      </c>
      <c r="F2492" s="1" t="s">
        <v>22937</v>
      </c>
      <c r="G2492">
        <v>220103061</v>
      </c>
      <c r="H2492">
        <v>61</v>
      </c>
      <c r="I2492" s="1" t="s">
        <v>23238</v>
      </c>
      <c r="J2492" s="1" t="s">
        <v>23239</v>
      </c>
      <c r="K2492" s="1" t="s">
        <v>23240</v>
      </c>
      <c r="L2492" s="1" t="s">
        <v>23241</v>
      </c>
      <c r="M2492" s="1" t="s">
        <v>23242</v>
      </c>
      <c r="N2492" s="1">
        <f>+Categorias[[#This Row],[Id_producto]]</f>
        <v>220103</v>
      </c>
      <c r="O2492" s="1">
        <f>+Categorias[[#This Row],[Id_categoría]]</f>
        <v>220103061</v>
      </c>
    </row>
    <row r="2493" spans="1:15" hidden="1" x14ac:dyDescent="0.3">
      <c r="A2493">
        <v>22</v>
      </c>
      <c r="B2493" s="1" t="s">
        <v>2726</v>
      </c>
      <c r="C2493">
        <v>2201</v>
      </c>
      <c r="D2493" s="1" t="s">
        <v>22590</v>
      </c>
      <c r="E2493">
        <v>220103</v>
      </c>
      <c r="F2493" s="1" t="s">
        <v>22937</v>
      </c>
      <c r="G2493">
        <v>220103062</v>
      </c>
      <c r="H2493">
        <v>62</v>
      </c>
      <c r="I2493" s="1" t="s">
        <v>23243</v>
      </c>
      <c r="J2493" s="1" t="s">
        <v>23244</v>
      </c>
      <c r="K2493" s="1" t="s">
        <v>23245</v>
      </c>
      <c r="L2493" s="1" t="s">
        <v>23246</v>
      </c>
      <c r="M2493" s="1" t="s">
        <v>23247</v>
      </c>
      <c r="N2493" s="1">
        <f>+Categorias[[#This Row],[Id_producto]]</f>
        <v>220103</v>
      </c>
      <c r="O2493" s="1">
        <f>+Categorias[[#This Row],[Id_categoría]]</f>
        <v>220103062</v>
      </c>
    </row>
    <row r="2494" spans="1:15" hidden="1" x14ac:dyDescent="0.3">
      <c r="A2494">
        <v>22</v>
      </c>
      <c r="B2494" s="1" t="s">
        <v>2726</v>
      </c>
      <c r="C2494">
        <v>2201</v>
      </c>
      <c r="D2494" s="1" t="s">
        <v>22590</v>
      </c>
      <c r="E2494">
        <v>220103</v>
      </c>
      <c r="F2494" s="1" t="s">
        <v>22937</v>
      </c>
      <c r="G2494">
        <v>220103063</v>
      </c>
      <c r="H2494">
        <v>63</v>
      </c>
      <c r="I2494" s="1" t="s">
        <v>23248</v>
      </c>
      <c r="J2494" s="1" t="s">
        <v>23249</v>
      </c>
      <c r="K2494" s="1" t="s">
        <v>23250</v>
      </c>
      <c r="L2494" s="1" t="s">
        <v>23251</v>
      </c>
      <c r="M2494" s="1" t="s">
        <v>23252</v>
      </c>
      <c r="N2494" s="1">
        <f>+Categorias[[#This Row],[Id_producto]]</f>
        <v>220103</v>
      </c>
      <c r="O2494" s="1">
        <f>+Categorias[[#This Row],[Id_categoría]]</f>
        <v>220103063</v>
      </c>
    </row>
    <row r="2495" spans="1:15" hidden="1" x14ac:dyDescent="0.3">
      <c r="A2495">
        <v>22</v>
      </c>
      <c r="B2495" s="1" t="s">
        <v>2726</v>
      </c>
      <c r="C2495">
        <v>2201</v>
      </c>
      <c r="D2495" s="1" t="s">
        <v>22590</v>
      </c>
      <c r="E2495">
        <v>220103</v>
      </c>
      <c r="F2495" s="1" t="s">
        <v>22937</v>
      </c>
      <c r="G2495">
        <v>220103064</v>
      </c>
      <c r="H2495">
        <v>64</v>
      </c>
      <c r="I2495" s="1" t="s">
        <v>23253</v>
      </c>
      <c r="J2495" s="1" t="s">
        <v>23254</v>
      </c>
      <c r="K2495" s="1" t="s">
        <v>23255</v>
      </c>
      <c r="L2495" s="1" t="s">
        <v>23256</v>
      </c>
      <c r="M2495" s="1" t="s">
        <v>23257</v>
      </c>
      <c r="N2495" s="1">
        <f>+Categorias[[#This Row],[Id_producto]]</f>
        <v>220103</v>
      </c>
      <c r="O2495" s="1">
        <f>+Categorias[[#This Row],[Id_categoría]]</f>
        <v>220103064</v>
      </c>
    </row>
    <row r="2496" spans="1:15" hidden="1" x14ac:dyDescent="0.3">
      <c r="A2496">
        <v>22</v>
      </c>
      <c r="B2496" s="1" t="s">
        <v>2726</v>
      </c>
      <c r="C2496">
        <v>2201</v>
      </c>
      <c r="D2496" s="1" t="s">
        <v>22590</v>
      </c>
      <c r="E2496">
        <v>220103</v>
      </c>
      <c r="F2496" s="1" t="s">
        <v>22937</v>
      </c>
      <c r="G2496">
        <v>220103065</v>
      </c>
      <c r="H2496">
        <v>65</v>
      </c>
      <c r="I2496" s="1" t="s">
        <v>23258</v>
      </c>
      <c r="J2496" s="1" t="s">
        <v>23259</v>
      </c>
      <c r="K2496" s="1" t="s">
        <v>23260</v>
      </c>
      <c r="L2496" s="1" t="s">
        <v>23261</v>
      </c>
      <c r="M2496" s="1" t="s">
        <v>23262</v>
      </c>
      <c r="N2496" s="1">
        <f>+Categorias[[#This Row],[Id_producto]]</f>
        <v>220103</v>
      </c>
      <c r="O2496" s="1">
        <f>+Categorias[[#This Row],[Id_categoría]]</f>
        <v>220103065</v>
      </c>
    </row>
    <row r="2497" spans="1:15" hidden="1" x14ac:dyDescent="0.3">
      <c r="A2497">
        <v>22</v>
      </c>
      <c r="B2497" s="1" t="s">
        <v>2726</v>
      </c>
      <c r="C2497">
        <v>2201</v>
      </c>
      <c r="D2497" s="1" t="s">
        <v>22590</v>
      </c>
      <c r="E2497">
        <v>220101</v>
      </c>
      <c r="F2497" s="1" t="s">
        <v>23263</v>
      </c>
      <c r="G2497">
        <v>220101001</v>
      </c>
      <c r="H2497">
        <v>1</v>
      </c>
      <c r="I2497" s="1" t="s">
        <v>23264</v>
      </c>
      <c r="J2497" s="1" t="s">
        <v>23265</v>
      </c>
      <c r="K2497" s="1" t="s">
        <v>23266</v>
      </c>
      <c r="L2497" s="1" t="s">
        <v>23267</v>
      </c>
      <c r="M2497" s="1" t="s">
        <v>23268</v>
      </c>
      <c r="N2497" s="1">
        <f>+Categorias[[#This Row],[Id_producto]]</f>
        <v>220101</v>
      </c>
      <c r="O2497" s="1">
        <f>+Categorias[[#This Row],[Id_categoría]]</f>
        <v>220101001</v>
      </c>
    </row>
    <row r="2498" spans="1:15" hidden="1" x14ac:dyDescent="0.3">
      <c r="A2498">
        <v>22</v>
      </c>
      <c r="B2498" s="1" t="s">
        <v>2726</v>
      </c>
      <c r="C2498">
        <v>2201</v>
      </c>
      <c r="D2498" s="1" t="s">
        <v>22590</v>
      </c>
      <c r="E2498">
        <v>220101</v>
      </c>
      <c r="F2498" s="1" t="s">
        <v>23263</v>
      </c>
      <c r="G2498">
        <v>220101002</v>
      </c>
      <c r="H2498">
        <v>2</v>
      </c>
      <c r="I2498" s="1" t="s">
        <v>23269</v>
      </c>
      <c r="J2498" s="1" t="s">
        <v>23270</v>
      </c>
      <c r="K2498" s="1" t="s">
        <v>23271</v>
      </c>
      <c r="L2498" s="1" t="s">
        <v>23272</v>
      </c>
      <c r="M2498" s="1" t="s">
        <v>23273</v>
      </c>
      <c r="N2498" s="1">
        <f>+Categorias[[#This Row],[Id_producto]]</f>
        <v>220101</v>
      </c>
      <c r="O2498" s="1">
        <f>+Categorias[[#This Row],[Id_categoría]]</f>
        <v>220101002</v>
      </c>
    </row>
    <row r="2499" spans="1:15" hidden="1" x14ac:dyDescent="0.3">
      <c r="A2499">
        <v>22</v>
      </c>
      <c r="B2499" s="1" t="s">
        <v>2726</v>
      </c>
      <c r="C2499">
        <v>2201</v>
      </c>
      <c r="D2499" s="1" t="s">
        <v>22590</v>
      </c>
      <c r="E2499">
        <v>220101</v>
      </c>
      <c r="F2499" s="1" t="s">
        <v>23263</v>
      </c>
      <c r="G2499">
        <v>220101003</v>
      </c>
      <c r="H2499">
        <v>3</v>
      </c>
      <c r="I2499" s="1" t="s">
        <v>23274</v>
      </c>
      <c r="J2499" s="1" t="s">
        <v>23275</v>
      </c>
      <c r="K2499" s="1" t="s">
        <v>23276</v>
      </c>
      <c r="L2499" s="1" t="s">
        <v>23277</v>
      </c>
      <c r="M2499" s="1" t="s">
        <v>23278</v>
      </c>
      <c r="N2499" s="1">
        <f>+Categorias[[#This Row],[Id_producto]]</f>
        <v>220101</v>
      </c>
      <c r="O2499" s="1">
        <f>+Categorias[[#This Row],[Id_categoría]]</f>
        <v>220101003</v>
      </c>
    </row>
    <row r="2500" spans="1:15" hidden="1" x14ac:dyDescent="0.3">
      <c r="A2500">
        <v>22</v>
      </c>
      <c r="B2500" s="1" t="s">
        <v>2726</v>
      </c>
      <c r="C2500">
        <v>2201</v>
      </c>
      <c r="D2500" s="1" t="s">
        <v>22590</v>
      </c>
      <c r="E2500">
        <v>220101</v>
      </c>
      <c r="F2500" s="1" t="s">
        <v>23263</v>
      </c>
      <c r="G2500">
        <v>220101004</v>
      </c>
      <c r="H2500">
        <v>4</v>
      </c>
      <c r="I2500" s="1" t="s">
        <v>23279</v>
      </c>
      <c r="J2500" s="1" t="s">
        <v>23280</v>
      </c>
      <c r="K2500" s="1" t="s">
        <v>23281</v>
      </c>
      <c r="L2500" s="1" t="s">
        <v>23282</v>
      </c>
      <c r="M2500" s="1" t="s">
        <v>23283</v>
      </c>
      <c r="N2500" s="1">
        <f>+Categorias[[#This Row],[Id_producto]]</f>
        <v>220101</v>
      </c>
      <c r="O2500" s="1">
        <f>+Categorias[[#This Row],[Id_categoría]]</f>
        <v>220101004</v>
      </c>
    </row>
    <row r="2501" spans="1:15" hidden="1" x14ac:dyDescent="0.3">
      <c r="A2501">
        <v>22</v>
      </c>
      <c r="B2501" s="1" t="s">
        <v>2726</v>
      </c>
      <c r="C2501">
        <v>2201</v>
      </c>
      <c r="D2501" s="1" t="s">
        <v>22590</v>
      </c>
      <c r="E2501">
        <v>220101</v>
      </c>
      <c r="F2501" s="1" t="s">
        <v>23263</v>
      </c>
      <c r="G2501">
        <v>220101005</v>
      </c>
      <c r="H2501">
        <v>5</v>
      </c>
      <c r="I2501" s="1" t="s">
        <v>23284</v>
      </c>
      <c r="J2501" s="1" t="s">
        <v>23285</v>
      </c>
      <c r="K2501" s="1" t="s">
        <v>23286</v>
      </c>
      <c r="L2501" s="1" t="s">
        <v>23287</v>
      </c>
      <c r="M2501" s="1" t="s">
        <v>23288</v>
      </c>
      <c r="N2501" s="1">
        <f>+Categorias[[#This Row],[Id_producto]]</f>
        <v>220101</v>
      </c>
      <c r="O2501" s="1">
        <f>+Categorias[[#This Row],[Id_categoría]]</f>
        <v>220101005</v>
      </c>
    </row>
    <row r="2502" spans="1:15" hidden="1" x14ac:dyDescent="0.3">
      <c r="A2502">
        <v>22</v>
      </c>
      <c r="B2502" s="1" t="s">
        <v>2726</v>
      </c>
      <c r="C2502">
        <v>2201</v>
      </c>
      <c r="D2502" s="1" t="s">
        <v>22590</v>
      </c>
      <c r="E2502">
        <v>220101</v>
      </c>
      <c r="F2502" s="1" t="s">
        <v>23263</v>
      </c>
      <c r="G2502">
        <v>220101006</v>
      </c>
      <c r="H2502">
        <v>6</v>
      </c>
      <c r="I2502" s="1" t="s">
        <v>23289</v>
      </c>
      <c r="J2502" s="1" t="s">
        <v>23290</v>
      </c>
      <c r="K2502" s="1" t="s">
        <v>23291</v>
      </c>
      <c r="L2502" s="1" t="s">
        <v>23292</v>
      </c>
      <c r="M2502" s="1" t="s">
        <v>23293</v>
      </c>
      <c r="N2502" s="1">
        <f>+Categorias[[#This Row],[Id_producto]]</f>
        <v>220101</v>
      </c>
      <c r="O2502" s="1">
        <f>+Categorias[[#This Row],[Id_categoría]]</f>
        <v>220101006</v>
      </c>
    </row>
    <row r="2503" spans="1:15" hidden="1" x14ac:dyDescent="0.3">
      <c r="A2503">
        <v>22</v>
      </c>
      <c r="B2503" s="1" t="s">
        <v>2726</v>
      </c>
      <c r="C2503">
        <v>2201</v>
      </c>
      <c r="D2503" s="1" t="s">
        <v>22590</v>
      </c>
      <c r="E2503">
        <v>220101</v>
      </c>
      <c r="F2503" s="1" t="s">
        <v>23263</v>
      </c>
      <c r="G2503">
        <v>220101007</v>
      </c>
      <c r="H2503">
        <v>7</v>
      </c>
      <c r="I2503" s="1" t="s">
        <v>23294</v>
      </c>
      <c r="J2503" s="1" t="s">
        <v>23295</v>
      </c>
      <c r="K2503" s="1" t="s">
        <v>23296</v>
      </c>
      <c r="L2503" s="1" t="s">
        <v>23297</v>
      </c>
      <c r="M2503" s="1" t="s">
        <v>23298</v>
      </c>
      <c r="N2503" s="1">
        <f>+Categorias[[#This Row],[Id_producto]]</f>
        <v>220101</v>
      </c>
      <c r="O2503" s="1">
        <f>+Categorias[[#This Row],[Id_categoría]]</f>
        <v>220101007</v>
      </c>
    </row>
    <row r="2504" spans="1:15" hidden="1" x14ac:dyDescent="0.3">
      <c r="A2504">
        <v>22</v>
      </c>
      <c r="B2504" s="1" t="s">
        <v>2726</v>
      </c>
      <c r="C2504">
        <v>2201</v>
      </c>
      <c r="D2504" s="1" t="s">
        <v>22590</v>
      </c>
      <c r="E2504">
        <v>220101</v>
      </c>
      <c r="F2504" s="1" t="s">
        <v>23263</v>
      </c>
      <c r="G2504">
        <v>220101008</v>
      </c>
      <c r="H2504">
        <v>8</v>
      </c>
      <c r="I2504" s="1" t="s">
        <v>23299</v>
      </c>
      <c r="J2504" s="1" t="s">
        <v>23300</v>
      </c>
      <c r="K2504" s="1" t="s">
        <v>23301</v>
      </c>
      <c r="L2504" s="1" t="s">
        <v>23302</v>
      </c>
      <c r="M2504" s="1" t="s">
        <v>23303</v>
      </c>
      <c r="N2504" s="1">
        <f>+Categorias[[#This Row],[Id_producto]]</f>
        <v>220101</v>
      </c>
      <c r="O2504" s="1">
        <f>+Categorias[[#This Row],[Id_categoría]]</f>
        <v>220101008</v>
      </c>
    </row>
    <row r="2505" spans="1:15" hidden="1" x14ac:dyDescent="0.3">
      <c r="A2505">
        <v>22</v>
      </c>
      <c r="B2505" s="1" t="s">
        <v>2726</v>
      </c>
      <c r="C2505">
        <v>2201</v>
      </c>
      <c r="D2505" s="1" t="s">
        <v>22590</v>
      </c>
      <c r="E2505">
        <v>220101</v>
      </c>
      <c r="F2505" s="1" t="s">
        <v>23263</v>
      </c>
      <c r="G2505">
        <v>220101009</v>
      </c>
      <c r="H2505">
        <v>9</v>
      </c>
      <c r="I2505" s="1" t="s">
        <v>23304</v>
      </c>
      <c r="J2505" s="1" t="s">
        <v>23305</v>
      </c>
      <c r="K2505" s="1" t="s">
        <v>23306</v>
      </c>
      <c r="L2505" s="1" t="s">
        <v>23307</v>
      </c>
      <c r="M2505" s="1" t="s">
        <v>23308</v>
      </c>
      <c r="N2505" s="1">
        <f>+Categorias[[#This Row],[Id_producto]]</f>
        <v>220101</v>
      </c>
      <c r="O2505" s="1">
        <f>+Categorias[[#This Row],[Id_categoría]]</f>
        <v>220101009</v>
      </c>
    </row>
    <row r="2506" spans="1:15" hidden="1" x14ac:dyDescent="0.3">
      <c r="A2506">
        <v>22</v>
      </c>
      <c r="B2506" s="1" t="s">
        <v>2726</v>
      </c>
      <c r="C2506">
        <v>2201</v>
      </c>
      <c r="D2506" s="1" t="s">
        <v>22590</v>
      </c>
      <c r="E2506">
        <v>220101</v>
      </c>
      <c r="F2506" s="1" t="s">
        <v>23263</v>
      </c>
      <c r="G2506">
        <v>220101010</v>
      </c>
      <c r="H2506">
        <v>10</v>
      </c>
      <c r="I2506" s="1" t="s">
        <v>23309</v>
      </c>
      <c r="J2506" s="1" t="s">
        <v>23310</v>
      </c>
      <c r="K2506" s="1" t="s">
        <v>23311</v>
      </c>
      <c r="L2506" s="1" t="s">
        <v>23312</v>
      </c>
      <c r="M2506" s="1" t="s">
        <v>23313</v>
      </c>
      <c r="N2506" s="1">
        <f>+Categorias[[#This Row],[Id_producto]]</f>
        <v>220101</v>
      </c>
      <c r="O2506" s="1">
        <f>+Categorias[[#This Row],[Id_categoría]]</f>
        <v>220101010</v>
      </c>
    </row>
    <row r="2507" spans="1:15" hidden="1" x14ac:dyDescent="0.3">
      <c r="A2507">
        <v>22</v>
      </c>
      <c r="B2507" s="1" t="s">
        <v>2726</v>
      </c>
      <c r="C2507">
        <v>2201</v>
      </c>
      <c r="D2507" s="1" t="s">
        <v>22590</v>
      </c>
      <c r="E2507">
        <v>220101</v>
      </c>
      <c r="F2507" s="1" t="s">
        <v>23263</v>
      </c>
      <c r="G2507">
        <v>220101011</v>
      </c>
      <c r="H2507">
        <v>11</v>
      </c>
      <c r="I2507" s="1" t="s">
        <v>23314</v>
      </c>
      <c r="J2507" s="1" t="s">
        <v>23315</v>
      </c>
      <c r="K2507" s="1" t="s">
        <v>23316</v>
      </c>
      <c r="L2507" s="1" t="s">
        <v>23317</v>
      </c>
      <c r="M2507" s="1" t="s">
        <v>23318</v>
      </c>
      <c r="N2507" s="1">
        <f>+Categorias[[#This Row],[Id_producto]]</f>
        <v>220101</v>
      </c>
      <c r="O2507" s="1">
        <f>+Categorias[[#This Row],[Id_categoría]]</f>
        <v>220101011</v>
      </c>
    </row>
    <row r="2508" spans="1:15" hidden="1" x14ac:dyDescent="0.3">
      <c r="A2508">
        <v>22</v>
      </c>
      <c r="B2508" s="1" t="s">
        <v>2726</v>
      </c>
      <c r="C2508">
        <v>2201</v>
      </c>
      <c r="D2508" s="1" t="s">
        <v>22590</v>
      </c>
      <c r="E2508">
        <v>220101</v>
      </c>
      <c r="F2508" s="1" t="s">
        <v>23263</v>
      </c>
      <c r="G2508">
        <v>220101012</v>
      </c>
      <c r="H2508">
        <v>12</v>
      </c>
      <c r="I2508" s="1" t="s">
        <v>23319</v>
      </c>
      <c r="J2508" s="1" t="s">
        <v>23320</v>
      </c>
      <c r="K2508" s="1" t="s">
        <v>23321</v>
      </c>
      <c r="L2508" s="1" t="s">
        <v>23322</v>
      </c>
      <c r="M2508" s="1" t="s">
        <v>23323</v>
      </c>
      <c r="N2508" s="1">
        <f>+Categorias[[#This Row],[Id_producto]]</f>
        <v>220101</v>
      </c>
      <c r="O2508" s="1">
        <f>+Categorias[[#This Row],[Id_categoría]]</f>
        <v>220101012</v>
      </c>
    </row>
    <row r="2509" spans="1:15" hidden="1" x14ac:dyDescent="0.3">
      <c r="A2509">
        <v>22</v>
      </c>
      <c r="B2509" s="1" t="s">
        <v>2726</v>
      </c>
      <c r="C2509">
        <v>2201</v>
      </c>
      <c r="D2509" s="1" t="s">
        <v>22590</v>
      </c>
      <c r="E2509">
        <v>220101</v>
      </c>
      <c r="F2509" s="1" t="s">
        <v>23263</v>
      </c>
      <c r="G2509">
        <v>220101013</v>
      </c>
      <c r="H2509">
        <v>13</v>
      </c>
      <c r="I2509" s="1" t="s">
        <v>23324</v>
      </c>
      <c r="J2509" s="1" t="s">
        <v>23325</v>
      </c>
      <c r="K2509" s="1" t="s">
        <v>23326</v>
      </c>
      <c r="L2509" s="1" t="s">
        <v>23327</v>
      </c>
      <c r="M2509" s="1" t="s">
        <v>23328</v>
      </c>
      <c r="N2509" s="1">
        <f>+Categorias[[#This Row],[Id_producto]]</f>
        <v>220101</v>
      </c>
      <c r="O2509" s="1">
        <f>+Categorias[[#This Row],[Id_categoría]]</f>
        <v>220101013</v>
      </c>
    </row>
    <row r="2510" spans="1:15" hidden="1" x14ac:dyDescent="0.3">
      <c r="A2510">
        <v>22</v>
      </c>
      <c r="B2510" s="1" t="s">
        <v>2726</v>
      </c>
      <c r="C2510">
        <v>2201</v>
      </c>
      <c r="D2510" s="1" t="s">
        <v>22590</v>
      </c>
      <c r="E2510">
        <v>220101</v>
      </c>
      <c r="F2510" s="1" t="s">
        <v>23263</v>
      </c>
      <c r="G2510">
        <v>220101014</v>
      </c>
      <c r="H2510">
        <v>14</v>
      </c>
      <c r="I2510" s="1" t="s">
        <v>23329</v>
      </c>
      <c r="J2510" s="1" t="s">
        <v>23330</v>
      </c>
      <c r="K2510" s="1" t="s">
        <v>23331</v>
      </c>
      <c r="L2510" s="1" t="s">
        <v>23332</v>
      </c>
      <c r="M2510" s="1" t="s">
        <v>23333</v>
      </c>
      <c r="N2510" s="1">
        <f>+Categorias[[#This Row],[Id_producto]]</f>
        <v>220101</v>
      </c>
      <c r="O2510" s="1">
        <f>+Categorias[[#This Row],[Id_categoría]]</f>
        <v>220101014</v>
      </c>
    </row>
    <row r="2511" spans="1:15" hidden="1" x14ac:dyDescent="0.3">
      <c r="A2511">
        <v>22</v>
      </c>
      <c r="B2511" s="1" t="s">
        <v>2726</v>
      </c>
      <c r="C2511">
        <v>2201</v>
      </c>
      <c r="D2511" s="1" t="s">
        <v>22590</v>
      </c>
      <c r="E2511">
        <v>220101</v>
      </c>
      <c r="F2511" s="1" t="s">
        <v>23263</v>
      </c>
      <c r="G2511">
        <v>220101015</v>
      </c>
      <c r="H2511">
        <v>15</v>
      </c>
      <c r="I2511" s="1" t="s">
        <v>23334</v>
      </c>
      <c r="J2511" s="1" t="s">
        <v>23335</v>
      </c>
      <c r="K2511" s="1" t="s">
        <v>23336</v>
      </c>
      <c r="L2511" s="1" t="s">
        <v>23337</v>
      </c>
      <c r="M2511" s="1" t="s">
        <v>23338</v>
      </c>
      <c r="N2511" s="1">
        <f>+Categorias[[#This Row],[Id_producto]]</f>
        <v>220101</v>
      </c>
      <c r="O2511" s="1">
        <f>+Categorias[[#This Row],[Id_categoría]]</f>
        <v>220101015</v>
      </c>
    </row>
    <row r="2512" spans="1:15" hidden="1" x14ac:dyDescent="0.3">
      <c r="A2512">
        <v>22</v>
      </c>
      <c r="B2512" s="1" t="s">
        <v>2726</v>
      </c>
      <c r="C2512">
        <v>2201</v>
      </c>
      <c r="D2512" s="1" t="s">
        <v>22590</v>
      </c>
      <c r="E2512">
        <v>220101</v>
      </c>
      <c r="F2512" s="1" t="s">
        <v>23263</v>
      </c>
      <c r="G2512">
        <v>220101016</v>
      </c>
      <c r="H2512">
        <v>16</v>
      </c>
      <c r="I2512" s="1" t="s">
        <v>23339</v>
      </c>
      <c r="J2512" s="1" t="s">
        <v>23340</v>
      </c>
      <c r="K2512" s="1" t="s">
        <v>23341</v>
      </c>
      <c r="L2512" s="1" t="s">
        <v>23342</v>
      </c>
      <c r="M2512" s="1" t="s">
        <v>23343</v>
      </c>
      <c r="N2512" s="1">
        <f>+Categorias[[#This Row],[Id_producto]]</f>
        <v>220101</v>
      </c>
      <c r="O2512" s="1">
        <f>+Categorias[[#This Row],[Id_categoría]]</f>
        <v>220101016</v>
      </c>
    </row>
    <row r="2513" spans="1:15" hidden="1" x14ac:dyDescent="0.3">
      <c r="A2513">
        <v>22</v>
      </c>
      <c r="B2513" s="1" t="s">
        <v>2726</v>
      </c>
      <c r="C2513">
        <v>2201</v>
      </c>
      <c r="D2513" s="1" t="s">
        <v>22590</v>
      </c>
      <c r="E2513">
        <v>220101</v>
      </c>
      <c r="F2513" s="1" t="s">
        <v>23263</v>
      </c>
      <c r="G2513">
        <v>220101017</v>
      </c>
      <c r="H2513">
        <v>17</v>
      </c>
      <c r="I2513" s="1" t="s">
        <v>23344</v>
      </c>
      <c r="J2513" s="1" t="s">
        <v>23345</v>
      </c>
      <c r="K2513" s="1" t="s">
        <v>23346</v>
      </c>
      <c r="L2513" s="1" t="s">
        <v>23347</v>
      </c>
      <c r="M2513" s="1" t="s">
        <v>23348</v>
      </c>
      <c r="N2513" s="1">
        <f>+Categorias[[#This Row],[Id_producto]]</f>
        <v>220101</v>
      </c>
      <c r="O2513" s="1">
        <f>+Categorias[[#This Row],[Id_categoría]]</f>
        <v>220101017</v>
      </c>
    </row>
    <row r="2514" spans="1:15" hidden="1" x14ac:dyDescent="0.3">
      <c r="A2514">
        <v>22</v>
      </c>
      <c r="B2514" s="1" t="s">
        <v>2726</v>
      </c>
      <c r="C2514">
        <v>2201</v>
      </c>
      <c r="D2514" s="1" t="s">
        <v>22590</v>
      </c>
      <c r="E2514">
        <v>220101</v>
      </c>
      <c r="F2514" s="1" t="s">
        <v>23263</v>
      </c>
      <c r="G2514">
        <v>220101018</v>
      </c>
      <c r="H2514">
        <v>18</v>
      </c>
      <c r="I2514" s="1" t="s">
        <v>23349</v>
      </c>
      <c r="J2514" s="1" t="s">
        <v>23350</v>
      </c>
      <c r="K2514" s="1" t="s">
        <v>23351</v>
      </c>
      <c r="L2514" s="1" t="s">
        <v>23352</v>
      </c>
      <c r="M2514" s="1" t="s">
        <v>23353</v>
      </c>
      <c r="N2514" s="1">
        <f>+Categorias[[#This Row],[Id_producto]]</f>
        <v>220101</v>
      </c>
      <c r="O2514" s="1">
        <f>+Categorias[[#This Row],[Id_categoría]]</f>
        <v>220101018</v>
      </c>
    </row>
    <row r="2515" spans="1:15" hidden="1" x14ac:dyDescent="0.3">
      <c r="A2515">
        <v>22</v>
      </c>
      <c r="B2515" s="1" t="s">
        <v>2726</v>
      </c>
      <c r="C2515">
        <v>2201</v>
      </c>
      <c r="D2515" s="1" t="s">
        <v>22590</v>
      </c>
      <c r="E2515">
        <v>220102</v>
      </c>
      <c r="F2515" s="1" t="s">
        <v>23354</v>
      </c>
      <c r="G2515">
        <v>220102001</v>
      </c>
      <c r="H2515">
        <v>1</v>
      </c>
      <c r="I2515" s="1" t="s">
        <v>23355</v>
      </c>
      <c r="J2515" s="1" t="s">
        <v>23356</v>
      </c>
      <c r="K2515" s="1" t="s">
        <v>23357</v>
      </c>
      <c r="L2515" s="1" t="s">
        <v>23358</v>
      </c>
      <c r="M2515" s="1" t="s">
        <v>23359</v>
      </c>
      <c r="N2515" s="1">
        <f>+Categorias[[#This Row],[Id_producto]]</f>
        <v>220102</v>
      </c>
      <c r="O2515" s="1">
        <f>+Categorias[[#This Row],[Id_categoría]]</f>
        <v>220102001</v>
      </c>
    </row>
    <row r="2516" spans="1:15" hidden="1" x14ac:dyDescent="0.3">
      <c r="A2516">
        <v>22</v>
      </c>
      <c r="B2516" s="1" t="s">
        <v>2726</v>
      </c>
      <c r="C2516">
        <v>2201</v>
      </c>
      <c r="D2516" s="1" t="s">
        <v>22590</v>
      </c>
      <c r="E2516">
        <v>220102</v>
      </c>
      <c r="F2516" s="1" t="s">
        <v>23354</v>
      </c>
      <c r="G2516">
        <v>220102002</v>
      </c>
      <c r="H2516">
        <v>2</v>
      </c>
      <c r="I2516" s="1" t="s">
        <v>23360</v>
      </c>
      <c r="J2516" s="1" t="s">
        <v>23361</v>
      </c>
      <c r="K2516" s="1" t="s">
        <v>23362</v>
      </c>
      <c r="L2516" s="1" t="s">
        <v>23363</v>
      </c>
      <c r="M2516" s="1" t="s">
        <v>23364</v>
      </c>
      <c r="N2516" s="1">
        <f>+Categorias[[#This Row],[Id_producto]]</f>
        <v>220102</v>
      </c>
      <c r="O2516" s="1">
        <f>+Categorias[[#This Row],[Id_categoría]]</f>
        <v>220102002</v>
      </c>
    </row>
    <row r="2517" spans="1:15" hidden="1" x14ac:dyDescent="0.3">
      <c r="A2517">
        <v>22</v>
      </c>
      <c r="B2517" s="1" t="s">
        <v>2726</v>
      </c>
      <c r="C2517">
        <v>2201</v>
      </c>
      <c r="D2517" s="1" t="s">
        <v>22590</v>
      </c>
      <c r="E2517">
        <v>220102</v>
      </c>
      <c r="F2517" s="1" t="s">
        <v>23354</v>
      </c>
      <c r="G2517">
        <v>220102003</v>
      </c>
      <c r="H2517">
        <v>3</v>
      </c>
      <c r="I2517" s="1" t="s">
        <v>23365</v>
      </c>
      <c r="J2517" s="1" t="s">
        <v>23366</v>
      </c>
      <c r="K2517" s="1" t="s">
        <v>23367</v>
      </c>
      <c r="L2517" s="1" t="s">
        <v>23368</v>
      </c>
      <c r="M2517" s="1" t="s">
        <v>23369</v>
      </c>
      <c r="N2517" s="1">
        <f>+Categorias[[#This Row],[Id_producto]]</f>
        <v>220102</v>
      </c>
      <c r="O2517" s="1">
        <f>+Categorias[[#This Row],[Id_categoría]]</f>
        <v>220102003</v>
      </c>
    </row>
    <row r="2518" spans="1:15" hidden="1" x14ac:dyDescent="0.3">
      <c r="A2518">
        <v>22</v>
      </c>
      <c r="B2518" s="1" t="s">
        <v>2726</v>
      </c>
      <c r="C2518">
        <v>2201</v>
      </c>
      <c r="D2518" s="1" t="s">
        <v>22590</v>
      </c>
      <c r="E2518">
        <v>220102</v>
      </c>
      <c r="F2518" s="1" t="s">
        <v>23354</v>
      </c>
      <c r="G2518">
        <v>220102004</v>
      </c>
      <c r="H2518">
        <v>4</v>
      </c>
      <c r="I2518" s="1" t="s">
        <v>23370</v>
      </c>
      <c r="J2518" s="1" t="s">
        <v>23371</v>
      </c>
      <c r="K2518" s="1" t="s">
        <v>23372</v>
      </c>
      <c r="L2518" s="1" t="s">
        <v>23373</v>
      </c>
      <c r="M2518" s="1" t="s">
        <v>23374</v>
      </c>
      <c r="N2518" s="1">
        <f>+Categorias[[#This Row],[Id_producto]]</f>
        <v>220102</v>
      </c>
      <c r="O2518" s="1">
        <f>+Categorias[[#This Row],[Id_categoría]]</f>
        <v>220102004</v>
      </c>
    </row>
    <row r="2519" spans="1:15" hidden="1" x14ac:dyDescent="0.3">
      <c r="A2519">
        <v>22</v>
      </c>
      <c r="B2519" s="1" t="s">
        <v>2726</v>
      </c>
      <c r="C2519">
        <v>2201</v>
      </c>
      <c r="D2519" s="1" t="s">
        <v>22590</v>
      </c>
      <c r="E2519">
        <v>220102</v>
      </c>
      <c r="F2519" s="1" t="s">
        <v>23354</v>
      </c>
      <c r="G2519">
        <v>220102005</v>
      </c>
      <c r="H2519">
        <v>5</v>
      </c>
      <c r="I2519" s="1" t="s">
        <v>23375</v>
      </c>
      <c r="J2519" s="1" t="s">
        <v>23376</v>
      </c>
      <c r="K2519" s="1" t="s">
        <v>23377</v>
      </c>
      <c r="L2519" s="1" t="s">
        <v>23378</v>
      </c>
      <c r="M2519" s="1" t="s">
        <v>23379</v>
      </c>
      <c r="N2519" s="1">
        <f>+Categorias[[#This Row],[Id_producto]]</f>
        <v>220102</v>
      </c>
      <c r="O2519" s="1">
        <f>+Categorias[[#This Row],[Id_categoría]]</f>
        <v>220102005</v>
      </c>
    </row>
    <row r="2520" spans="1:15" hidden="1" x14ac:dyDescent="0.3">
      <c r="A2520">
        <v>22</v>
      </c>
      <c r="B2520" s="1" t="s">
        <v>2726</v>
      </c>
      <c r="C2520">
        <v>2201</v>
      </c>
      <c r="D2520" s="1" t="s">
        <v>22590</v>
      </c>
      <c r="E2520">
        <v>220102</v>
      </c>
      <c r="F2520" s="1" t="s">
        <v>23354</v>
      </c>
      <c r="G2520">
        <v>220102006</v>
      </c>
      <c r="H2520">
        <v>6</v>
      </c>
      <c r="I2520" s="1" t="s">
        <v>23380</v>
      </c>
      <c r="J2520" s="1" t="s">
        <v>23381</v>
      </c>
      <c r="K2520" s="1" t="s">
        <v>23382</v>
      </c>
      <c r="L2520" s="1" t="s">
        <v>23383</v>
      </c>
      <c r="M2520" s="1" t="s">
        <v>23384</v>
      </c>
      <c r="N2520" s="1">
        <f>+Categorias[[#This Row],[Id_producto]]</f>
        <v>220102</v>
      </c>
      <c r="O2520" s="1">
        <f>+Categorias[[#This Row],[Id_categoría]]</f>
        <v>220102006</v>
      </c>
    </row>
    <row r="2521" spans="1:15" hidden="1" x14ac:dyDescent="0.3">
      <c r="A2521">
        <v>22</v>
      </c>
      <c r="B2521" s="1" t="s">
        <v>2726</v>
      </c>
      <c r="C2521">
        <v>2201</v>
      </c>
      <c r="D2521" s="1" t="s">
        <v>22590</v>
      </c>
      <c r="E2521">
        <v>220102</v>
      </c>
      <c r="F2521" s="1" t="s">
        <v>23354</v>
      </c>
      <c r="G2521">
        <v>220102007</v>
      </c>
      <c r="H2521">
        <v>7</v>
      </c>
      <c r="I2521" s="1" t="s">
        <v>23385</v>
      </c>
      <c r="J2521" s="1" t="s">
        <v>23386</v>
      </c>
      <c r="K2521" s="1" t="s">
        <v>23387</v>
      </c>
      <c r="L2521" s="1" t="s">
        <v>23388</v>
      </c>
      <c r="M2521" s="1" t="s">
        <v>23389</v>
      </c>
      <c r="N2521" s="1">
        <f>+Categorias[[#This Row],[Id_producto]]</f>
        <v>220102</v>
      </c>
      <c r="O2521" s="1">
        <f>+Categorias[[#This Row],[Id_categoría]]</f>
        <v>220102007</v>
      </c>
    </row>
    <row r="2522" spans="1:15" hidden="1" x14ac:dyDescent="0.3">
      <c r="A2522">
        <v>22</v>
      </c>
      <c r="B2522" s="1" t="s">
        <v>2726</v>
      </c>
      <c r="C2522">
        <v>2201</v>
      </c>
      <c r="D2522" s="1" t="s">
        <v>22590</v>
      </c>
      <c r="E2522">
        <v>220102</v>
      </c>
      <c r="F2522" s="1" t="s">
        <v>23354</v>
      </c>
      <c r="G2522">
        <v>220102008</v>
      </c>
      <c r="H2522">
        <v>8</v>
      </c>
      <c r="I2522" s="1" t="s">
        <v>23390</v>
      </c>
      <c r="J2522" s="1" t="s">
        <v>23391</v>
      </c>
      <c r="K2522" s="1" t="s">
        <v>23392</v>
      </c>
      <c r="L2522" s="1" t="s">
        <v>23393</v>
      </c>
      <c r="M2522" s="1" t="s">
        <v>23394</v>
      </c>
      <c r="N2522" s="1">
        <f>+Categorias[[#This Row],[Id_producto]]</f>
        <v>220102</v>
      </c>
      <c r="O2522" s="1">
        <f>+Categorias[[#This Row],[Id_categoría]]</f>
        <v>220102008</v>
      </c>
    </row>
    <row r="2523" spans="1:15" hidden="1" x14ac:dyDescent="0.3">
      <c r="A2523">
        <v>22</v>
      </c>
      <c r="B2523" s="1" t="s">
        <v>2726</v>
      </c>
      <c r="C2523">
        <v>2201</v>
      </c>
      <c r="D2523" s="1" t="s">
        <v>22590</v>
      </c>
      <c r="E2523">
        <v>220102</v>
      </c>
      <c r="F2523" s="1" t="s">
        <v>23354</v>
      </c>
      <c r="G2523">
        <v>220102009</v>
      </c>
      <c r="H2523">
        <v>9</v>
      </c>
      <c r="I2523" s="1" t="s">
        <v>23395</v>
      </c>
      <c r="J2523" s="1" t="s">
        <v>23396</v>
      </c>
      <c r="K2523" s="1" t="s">
        <v>23397</v>
      </c>
      <c r="L2523" s="1" t="s">
        <v>23398</v>
      </c>
      <c r="M2523" s="1" t="s">
        <v>23399</v>
      </c>
      <c r="N2523" s="1">
        <f>+Categorias[[#This Row],[Id_producto]]</f>
        <v>220102</v>
      </c>
      <c r="O2523" s="1">
        <f>+Categorias[[#This Row],[Id_categoría]]</f>
        <v>220102009</v>
      </c>
    </row>
    <row r="2524" spans="1:15" hidden="1" x14ac:dyDescent="0.3">
      <c r="A2524">
        <v>22</v>
      </c>
      <c r="B2524" s="1" t="s">
        <v>2726</v>
      </c>
      <c r="C2524">
        <v>2201</v>
      </c>
      <c r="D2524" s="1" t="s">
        <v>22590</v>
      </c>
      <c r="E2524">
        <v>220102</v>
      </c>
      <c r="F2524" s="1" t="s">
        <v>23354</v>
      </c>
      <c r="G2524">
        <v>220102010</v>
      </c>
      <c r="H2524">
        <v>10</v>
      </c>
      <c r="I2524" s="1" t="s">
        <v>23400</v>
      </c>
      <c r="J2524" s="1" t="s">
        <v>23401</v>
      </c>
      <c r="K2524" s="1" t="s">
        <v>23402</v>
      </c>
      <c r="L2524" s="1" t="s">
        <v>23403</v>
      </c>
      <c r="M2524" s="1" t="s">
        <v>23404</v>
      </c>
      <c r="N2524" s="1">
        <f>+Categorias[[#This Row],[Id_producto]]</f>
        <v>220102</v>
      </c>
      <c r="O2524" s="1">
        <f>+Categorias[[#This Row],[Id_categoría]]</f>
        <v>220102010</v>
      </c>
    </row>
    <row r="2525" spans="1:15" hidden="1" x14ac:dyDescent="0.3">
      <c r="A2525">
        <v>22</v>
      </c>
      <c r="B2525" s="1" t="s">
        <v>2726</v>
      </c>
      <c r="C2525">
        <v>2201</v>
      </c>
      <c r="D2525" s="1" t="s">
        <v>22590</v>
      </c>
      <c r="E2525">
        <v>220102</v>
      </c>
      <c r="F2525" s="1" t="s">
        <v>23354</v>
      </c>
      <c r="G2525">
        <v>220102011</v>
      </c>
      <c r="H2525">
        <v>11</v>
      </c>
      <c r="I2525" s="1" t="s">
        <v>23405</v>
      </c>
      <c r="J2525" s="1" t="s">
        <v>23406</v>
      </c>
      <c r="K2525" s="1" t="s">
        <v>23407</v>
      </c>
      <c r="L2525" s="1" t="s">
        <v>23408</v>
      </c>
      <c r="M2525" s="1" t="s">
        <v>23409</v>
      </c>
      <c r="N2525" s="1">
        <f>+Categorias[[#This Row],[Id_producto]]</f>
        <v>220102</v>
      </c>
      <c r="O2525" s="1">
        <f>+Categorias[[#This Row],[Id_categoría]]</f>
        <v>220102011</v>
      </c>
    </row>
    <row r="2526" spans="1:15" hidden="1" x14ac:dyDescent="0.3">
      <c r="A2526">
        <v>22</v>
      </c>
      <c r="B2526" s="1" t="s">
        <v>2726</v>
      </c>
      <c r="C2526">
        <v>2201</v>
      </c>
      <c r="D2526" s="1" t="s">
        <v>22590</v>
      </c>
      <c r="E2526">
        <v>220104</v>
      </c>
      <c r="F2526" s="1" t="s">
        <v>23410</v>
      </c>
      <c r="G2526">
        <v>220104001</v>
      </c>
      <c r="H2526">
        <v>1</v>
      </c>
      <c r="I2526" s="1" t="s">
        <v>23411</v>
      </c>
      <c r="J2526" s="1" t="s">
        <v>23412</v>
      </c>
      <c r="K2526" s="1" t="s">
        <v>23413</v>
      </c>
      <c r="L2526" s="1" t="s">
        <v>23414</v>
      </c>
      <c r="M2526" s="1" t="s">
        <v>23415</v>
      </c>
      <c r="N2526" s="1">
        <f>+Categorias[[#This Row],[Id_producto]]</f>
        <v>220104</v>
      </c>
      <c r="O2526" s="1">
        <f>+Categorias[[#This Row],[Id_categoría]]</f>
        <v>220104001</v>
      </c>
    </row>
    <row r="2527" spans="1:15" hidden="1" x14ac:dyDescent="0.3">
      <c r="A2527">
        <v>22</v>
      </c>
      <c r="B2527" s="1" t="s">
        <v>2726</v>
      </c>
      <c r="C2527">
        <v>2201</v>
      </c>
      <c r="D2527" s="1" t="s">
        <v>22590</v>
      </c>
      <c r="E2527">
        <v>220104</v>
      </c>
      <c r="F2527" s="1" t="s">
        <v>23410</v>
      </c>
      <c r="G2527">
        <v>220104002</v>
      </c>
      <c r="H2527">
        <v>2</v>
      </c>
      <c r="I2527" s="1" t="s">
        <v>23416</v>
      </c>
      <c r="J2527" s="1" t="s">
        <v>23417</v>
      </c>
      <c r="K2527" s="1" t="s">
        <v>23418</v>
      </c>
      <c r="L2527" s="1" t="s">
        <v>23419</v>
      </c>
      <c r="M2527" s="1" t="s">
        <v>23420</v>
      </c>
      <c r="N2527" s="1">
        <f>+Categorias[[#This Row],[Id_producto]]</f>
        <v>220104</v>
      </c>
      <c r="O2527" s="1">
        <f>+Categorias[[#This Row],[Id_categoría]]</f>
        <v>220104002</v>
      </c>
    </row>
    <row r="2528" spans="1:15" hidden="1" x14ac:dyDescent="0.3">
      <c r="A2528">
        <v>22</v>
      </c>
      <c r="B2528" s="1" t="s">
        <v>2726</v>
      </c>
      <c r="C2528">
        <v>2201</v>
      </c>
      <c r="D2528" s="1" t="s">
        <v>22590</v>
      </c>
      <c r="E2528">
        <v>220104</v>
      </c>
      <c r="F2528" s="1" t="s">
        <v>23410</v>
      </c>
      <c r="G2528">
        <v>220104003</v>
      </c>
      <c r="H2528">
        <v>3</v>
      </c>
      <c r="I2528" s="1" t="s">
        <v>23421</v>
      </c>
      <c r="J2528" s="1" t="s">
        <v>23422</v>
      </c>
      <c r="K2528" s="1" t="s">
        <v>23423</v>
      </c>
      <c r="L2528" s="1" t="s">
        <v>23424</v>
      </c>
      <c r="M2528" s="1" t="s">
        <v>23425</v>
      </c>
      <c r="N2528" s="1">
        <f>+Categorias[[#This Row],[Id_producto]]</f>
        <v>220104</v>
      </c>
      <c r="O2528" s="1">
        <f>+Categorias[[#This Row],[Id_categoría]]</f>
        <v>220104003</v>
      </c>
    </row>
    <row r="2529" spans="1:15" hidden="1" x14ac:dyDescent="0.3">
      <c r="A2529">
        <v>22</v>
      </c>
      <c r="B2529" s="1" t="s">
        <v>2726</v>
      </c>
      <c r="C2529">
        <v>2201</v>
      </c>
      <c r="D2529" s="1" t="s">
        <v>22590</v>
      </c>
      <c r="E2529">
        <v>220104</v>
      </c>
      <c r="F2529" s="1" t="s">
        <v>23410</v>
      </c>
      <c r="G2529">
        <v>220104004</v>
      </c>
      <c r="H2529">
        <v>4</v>
      </c>
      <c r="I2529" s="1" t="s">
        <v>23426</v>
      </c>
      <c r="J2529" s="1" t="s">
        <v>23427</v>
      </c>
      <c r="K2529" s="1" t="s">
        <v>23428</v>
      </c>
      <c r="L2529" s="1" t="s">
        <v>23429</v>
      </c>
      <c r="M2529" s="1" t="s">
        <v>23430</v>
      </c>
      <c r="N2529" s="1">
        <f>+Categorias[[#This Row],[Id_producto]]</f>
        <v>220104</v>
      </c>
      <c r="O2529" s="1">
        <f>+Categorias[[#This Row],[Id_categoría]]</f>
        <v>220104004</v>
      </c>
    </row>
    <row r="2530" spans="1:15" hidden="1" x14ac:dyDescent="0.3">
      <c r="A2530">
        <v>22</v>
      </c>
      <c r="B2530" s="1" t="s">
        <v>2726</v>
      </c>
      <c r="C2530">
        <v>2201</v>
      </c>
      <c r="D2530" s="1" t="s">
        <v>22590</v>
      </c>
      <c r="E2530">
        <v>220104</v>
      </c>
      <c r="F2530" s="1" t="s">
        <v>23410</v>
      </c>
      <c r="G2530">
        <v>220104005</v>
      </c>
      <c r="H2530">
        <v>5</v>
      </c>
      <c r="I2530" s="1" t="s">
        <v>23431</v>
      </c>
      <c r="J2530" s="1" t="s">
        <v>23432</v>
      </c>
      <c r="K2530" s="1" t="s">
        <v>23433</v>
      </c>
      <c r="L2530" s="1" t="s">
        <v>23434</v>
      </c>
      <c r="M2530" s="1" t="s">
        <v>23435</v>
      </c>
      <c r="N2530" s="1">
        <f>+Categorias[[#This Row],[Id_producto]]</f>
        <v>220104</v>
      </c>
      <c r="O2530" s="1">
        <f>+Categorias[[#This Row],[Id_categoría]]</f>
        <v>220104005</v>
      </c>
    </row>
    <row r="2531" spans="1:15" hidden="1" x14ac:dyDescent="0.3">
      <c r="A2531">
        <v>22</v>
      </c>
      <c r="B2531" s="1" t="s">
        <v>2726</v>
      </c>
      <c r="C2531">
        <v>2201</v>
      </c>
      <c r="D2531" s="1" t="s">
        <v>22590</v>
      </c>
      <c r="E2531">
        <v>220104</v>
      </c>
      <c r="F2531" s="1" t="s">
        <v>23410</v>
      </c>
      <c r="G2531">
        <v>220104006</v>
      </c>
      <c r="H2531">
        <v>6</v>
      </c>
      <c r="I2531" s="1" t="s">
        <v>23436</v>
      </c>
      <c r="J2531" s="1" t="s">
        <v>23437</v>
      </c>
      <c r="K2531" s="1" t="s">
        <v>23438</v>
      </c>
      <c r="L2531" s="1" t="s">
        <v>23439</v>
      </c>
      <c r="M2531" s="1" t="s">
        <v>23440</v>
      </c>
      <c r="N2531" s="1">
        <f>+Categorias[[#This Row],[Id_producto]]</f>
        <v>220104</v>
      </c>
      <c r="O2531" s="1">
        <f>+Categorias[[#This Row],[Id_categoría]]</f>
        <v>220104006</v>
      </c>
    </row>
    <row r="2532" spans="1:15" hidden="1" x14ac:dyDescent="0.3">
      <c r="A2532">
        <v>22</v>
      </c>
      <c r="B2532" s="1" t="s">
        <v>2726</v>
      </c>
      <c r="C2532">
        <v>2201</v>
      </c>
      <c r="D2532" s="1" t="s">
        <v>22590</v>
      </c>
      <c r="E2532">
        <v>220104</v>
      </c>
      <c r="F2532" s="1" t="s">
        <v>23410</v>
      </c>
      <c r="G2532">
        <v>220104007</v>
      </c>
      <c r="H2532">
        <v>7</v>
      </c>
      <c r="I2532" s="1" t="s">
        <v>23441</v>
      </c>
      <c r="J2532" s="1" t="s">
        <v>23442</v>
      </c>
      <c r="K2532" s="1" t="s">
        <v>23443</v>
      </c>
      <c r="L2532" s="1" t="s">
        <v>23444</v>
      </c>
      <c r="M2532" s="1" t="s">
        <v>23445</v>
      </c>
      <c r="N2532" s="1">
        <f>+Categorias[[#This Row],[Id_producto]]</f>
        <v>220104</v>
      </c>
      <c r="O2532" s="1">
        <f>+Categorias[[#This Row],[Id_categoría]]</f>
        <v>220104007</v>
      </c>
    </row>
    <row r="2533" spans="1:15" hidden="1" x14ac:dyDescent="0.3">
      <c r="A2533">
        <v>22</v>
      </c>
      <c r="B2533" s="1" t="s">
        <v>2726</v>
      </c>
      <c r="C2533">
        <v>2201</v>
      </c>
      <c r="D2533" s="1" t="s">
        <v>22590</v>
      </c>
      <c r="E2533">
        <v>220104</v>
      </c>
      <c r="F2533" s="1" t="s">
        <v>23410</v>
      </c>
      <c r="G2533">
        <v>220104008</v>
      </c>
      <c r="H2533">
        <v>8</v>
      </c>
      <c r="I2533" s="1" t="s">
        <v>23446</v>
      </c>
      <c r="J2533" s="1" t="s">
        <v>23447</v>
      </c>
      <c r="K2533" s="1" t="s">
        <v>23448</v>
      </c>
      <c r="L2533" s="1" t="s">
        <v>23449</v>
      </c>
      <c r="M2533" s="1" t="s">
        <v>23450</v>
      </c>
      <c r="N2533" s="1">
        <f>+Categorias[[#This Row],[Id_producto]]</f>
        <v>220104</v>
      </c>
      <c r="O2533" s="1">
        <f>+Categorias[[#This Row],[Id_categoría]]</f>
        <v>220104008</v>
      </c>
    </row>
    <row r="2534" spans="1:15" hidden="1" x14ac:dyDescent="0.3">
      <c r="A2534">
        <v>22</v>
      </c>
      <c r="B2534" s="1" t="s">
        <v>2726</v>
      </c>
      <c r="C2534">
        <v>2201</v>
      </c>
      <c r="D2534" s="1" t="s">
        <v>22590</v>
      </c>
      <c r="E2534">
        <v>220104</v>
      </c>
      <c r="F2534" s="1" t="s">
        <v>23410</v>
      </c>
      <c r="G2534">
        <v>220104009</v>
      </c>
      <c r="H2534">
        <v>9</v>
      </c>
      <c r="I2534" s="1" t="s">
        <v>23451</v>
      </c>
      <c r="J2534" s="1" t="s">
        <v>23452</v>
      </c>
      <c r="K2534" s="1" t="s">
        <v>23453</v>
      </c>
      <c r="L2534" s="1" t="s">
        <v>23454</v>
      </c>
      <c r="M2534" s="1" t="s">
        <v>23455</v>
      </c>
      <c r="N2534" s="1">
        <f>+Categorias[[#This Row],[Id_producto]]</f>
        <v>220104</v>
      </c>
      <c r="O2534" s="1">
        <f>+Categorias[[#This Row],[Id_categoría]]</f>
        <v>220104009</v>
      </c>
    </row>
    <row r="2535" spans="1:15" hidden="1" x14ac:dyDescent="0.3">
      <c r="A2535">
        <v>22</v>
      </c>
      <c r="B2535" s="1" t="s">
        <v>2726</v>
      </c>
      <c r="C2535">
        <v>2201</v>
      </c>
      <c r="D2535" s="1" t="s">
        <v>22590</v>
      </c>
      <c r="E2535">
        <v>220104</v>
      </c>
      <c r="F2535" s="1" t="s">
        <v>23410</v>
      </c>
      <c r="G2535">
        <v>220104010</v>
      </c>
      <c r="H2535">
        <v>10</v>
      </c>
      <c r="I2535" s="1" t="s">
        <v>23456</v>
      </c>
      <c r="J2535" s="1" t="s">
        <v>23457</v>
      </c>
      <c r="K2535" s="1" t="s">
        <v>23458</v>
      </c>
      <c r="L2535" s="1" t="s">
        <v>23459</v>
      </c>
      <c r="M2535" s="1" t="s">
        <v>23460</v>
      </c>
      <c r="N2535" s="1">
        <f>+Categorias[[#This Row],[Id_producto]]</f>
        <v>220104</v>
      </c>
      <c r="O2535" s="1">
        <f>+Categorias[[#This Row],[Id_categoría]]</f>
        <v>220104010</v>
      </c>
    </row>
    <row r="2536" spans="1:15" hidden="1" x14ac:dyDescent="0.3">
      <c r="A2536">
        <v>22</v>
      </c>
      <c r="B2536" s="1" t="s">
        <v>2726</v>
      </c>
      <c r="C2536">
        <v>2201</v>
      </c>
      <c r="D2536" s="1" t="s">
        <v>22590</v>
      </c>
      <c r="E2536">
        <v>220104</v>
      </c>
      <c r="F2536" s="1" t="s">
        <v>23410</v>
      </c>
      <c r="G2536">
        <v>220104011</v>
      </c>
      <c r="H2536">
        <v>11</v>
      </c>
      <c r="I2536" s="1" t="s">
        <v>23461</v>
      </c>
      <c r="J2536" s="1" t="s">
        <v>23462</v>
      </c>
      <c r="K2536" s="1" t="s">
        <v>23463</v>
      </c>
      <c r="L2536" s="1" t="s">
        <v>23464</v>
      </c>
      <c r="M2536" s="1" t="s">
        <v>23465</v>
      </c>
      <c r="N2536" s="1">
        <f>+Categorias[[#This Row],[Id_producto]]</f>
        <v>220104</v>
      </c>
      <c r="O2536" s="1">
        <f>+Categorias[[#This Row],[Id_categoría]]</f>
        <v>220104011</v>
      </c>
    </row>
    <row r="2537" spans="1:15" hidden="1" x14ac:dyDescent="0.3">
      <c r="A2537">
        <v>22</v>
      </c>
      <c r="B2537" s="1" t="s">
        <v>2726</v>
      </c>
      <c r="C2537">
        <v>2201</v>
      </c>
      <c r="D2537" s="1" t="s">
        <v>22590</v>
      </c>
      <c r="E2537">
        <v>220104</v>
      </c>
      <c r="F2537" s="1" t="s">
        <v>23410</v>
      </c>
      <c r="G2537">
        <v>220104012</v>
      </c>
      <c r="H2537">
        <v>12</v>
      </c>
      <c r="I2537" s="1" t="s">
        <v>23466</v>
      </c>
      <c r="J2537" s="1" t="s">
        <v>23467</v>
      </c>
      <c r="K2537" s="1" t="s">
        <v>23468</v>
      </c>
      <c r="L2537" s="1" t="s">
        <v>23469</v>
      </c>
      <c r="M2537" s="1" t="s">
        <v>23470</v>
      </c>
      <c r="N2537" s="1">
        <f>+Categorias[[#This Row],[Id_producto]]</f>
        <v>220104</v>
      </c>
      <c r="O2537" s="1">
        <f>+Categorias[[#This Row],[Id_categoría]]</f>
        <v>220104012</v>
      </c>
    </row>
    <row r="2538" spans="1:15" hidden="1" x14ac:dyDescent="0.3">
      <c r="A2538">
        <v>22</v>
      </c>
      <c r="B2538" s="1" t="s">
        <v>2726</v>
      </c>
      <c r="C2538">
        <v>2201</v>
      </c>
      <c r="D2538" s="1" t="s">
        <v>22590</v>
      </c>
      <c r="E2538">
        <v>220104</v>
      </c>
      <c r="F2538" s="1" t="s">
        <v>23410</v>
      </c>
      <c r="G2538">
        <v>220104013</v>
      </c>
      <c r="H2538">
        <v>13</v>
      </c>
      <c r="I2538" s="1" t="s">
        <v>23471</v>
      </c>
      <c r="J2538" s="1" t="s">
        <v>23472</v>
      </c>
      <c r="K2538" s="1" t="s">
        <v>23473</v>
      </c>
      <c r="L2538" s="1" t="s">
        <v>23474</v>
      </c>
      <c r="M2538" s="1" t="s">
        <v>23475</v>
      </c>
      <c r="N2538" s="1">
        <f>+Categorias[[#This Row],[Id_producto]]</f>
        <v>220104</v>
      </c>
      <c r="O2538" s="1">
        <f>+Categorias[[#This Row],[Id_categoría]]</f>
        <v>220104013</v>
      </c>
    </row>
    <row r="2539" spans="1:15" hidden="1" x14ac:dyDescent="0.3">
      <c r="A2539">
        <v>22</v>
      </c>
      <c r="B2539" s="1" t="s">
        <v>2726</v>
      </c>
      <c r="C2539">
        <v>2201</v>
      </c>
      <c r="D2539" s="1" t="s">
        <v>22590</v>
      </c>
      <c r="E2539">
        <v>220104</v>
      </c>
      <c r="F2539" s="1" t="s">
        <v>23410</v>
      </c>
      <c r="G2539">
        <v>220104014</v>
      </c>
      <c r="H2539">
        <v>14</v>
      </c>
      <c r="I2539" s="1" t="s">
        <v>23476</v>
      </c>
      <c r="J2539" s="1" t="s">
        <v>23477</v>
      </c>
      <c r="K2539" s="1" t="s">
        <v>23478</v>
      </c>
      <c r="L2539" s="1" t="s">
        <v>23479</v>
      </c>
      <c r="M2539" s="1" t="s">
        <v>23480</v>
      </c>
      <c r="N2539" s="1">
        <f>+Categorias[[#This Row],[Id_producto]]</f>
        <v>220104</v>
      </c>
      <c r="O2539" s="1">
        <f>+Categorias[[#This Row],[Id_categoría]]</f>
        <v>220104014</v>
      </c>
    </row>
    <row r="2540" spans="1:15" hidden="1" x14ac:dyDescent="0.3">
      <c r="A2540">
        <v>22</v>
      </c>
      <c r="B2540" s="1" t="s">
        <v>2726</v>
      </c>
      <c r="C2540">
        <v>2201</v>
      </c>
      <c r="D2540" s="1" t="s">
        <v>22590</v>
      </c>
      <c r="E2540">
        <v>220104</v>
      </c>
      <c r="F2540" s="1" t="s">
        <v>23410</v>
      </c>
      <c r="G2540">
        <v>220104015</v>
      </c>
      <c r="H2540">
        <v>15</v>
      </c>
      <c r="I2540" s="1" t="s">
        <v>23481</v>
      </c>
      <c r="J2540" s="1" t="s">
        <v>23482</v>
      </c>
      <c r="K2540" s="1" t="s">
        <v>23483</v>
      </c>
      <c r="L2540" s="1" t="s">
        <v>23484</v>
      </c>
      <c r="M2540" s="1" t="s">
        <v>23485</v>
      </c>
      <c r="N2540" s="1">
        <f>+Categorias[[#This Row],[Id_producto]]</f>
        <v>220104</v>
      </c>
      <c r="O2540" s="1">
        <f>+Categorias[[#This Row],[Id_categoría]]</f>
        <v>220104015</v>
      </c>
    </row>
    <row r="2541" spans="1:15" hidden="1" x14ac:dyDescent="0.3">
      <c r="A2541">
        <v>22</v>
      </c>
      <c r="B2541" s="1" t="s">
        <v>2726</v>
      </c>
      <c r="C2541">
        <v>2201</v>
      </c>
      <c r="D2541" s="1" t="s">
        <v>22590</v>
      </c>
      <c r="E2541">
        <v>220104</v>
      </c>
      <c r="F2541" s="1" t="s">
        <v>23410</v>
      </c>
      <c r="G2541">
        <v>220104016</v>
      </c>
      <c r="H2541">
        <v>16</v>
      </c>
      <c r="I2541" s="1" t="s">
        <v>23486</v>
      </c>
      <c r="J2541" s="1" t="s">
        <v>23487</v>
      </c>
      <c r="K2541" s="1" t="s">
        <v>23488</v>
      </c>
      <c r="L2541" s="1" t="s">
        <v>23489</v>
      </c>
      <c r="M2541" s="1" t="s">
        <v>23490</v>
      </c>
      <c r="N2541" s="1">
        <f>+Categorias[[#This Row],[Id_producto]]</f>
        <v>220104</v>
      </c>
      <c r="O2541" s="1">
        <f>+Categorias[[#This Row],[Id_categoría]]</f>
        <v>220104016</v>
      </c>
    </row>
    <row r="2542" spans="1:15" hidden="1" x14ac:dyDescent="0.3">
      <c r="A2542">
        <v>22</v>
      </c>
      <c r="B2542" s="1" t="s">
        <v>2726</v>
      </c>
      <c r="C2542">
        <v>2201</v>
      </c>
      <c r="D2542" s="1" t="s">
        <v>22590</v>
      </c>
      <c r="E2542">
        <v>220104</v>
      </c>
      <c r="F2542" s="1" t="s">
        <v>23410</v>
      </c>
      <c r="G2542">
        <v>220104017</v>
      </c>
      <c r="H2542">
        <v>17</v>
      </c>
      <c r="I2542" s="1" t="s">
        <v>23491</v>
      </c>
      <c r="J2542" s="1" t="s">
        <v>23492</v>
      </c>
      <c r="K2542" s="1" t="s">
        <v>23493</v>
      </c>
      <c r="L2542" s="1" t="s">
        <v>23494</v>
      </c>
      <c r="M2542" s="1" t="s">
        <v>23495</v>
      </c>
      <c r="N2542" s="1">
        <f>+Categorias[[#This Row],[Id_producto]]</f>
        <v>220104</v>
      </c>
      <c r="O2542" s="1">
        <f>+Categorias[[#This Row],[Id_categoría]]</f>
        <v>220104017</v>
      </c>
    </row>
    <row r="2543" spans="1:15" hidden="1" x14ac:dyDescent="0.3">
      <c r="A2543">
        <v>22</v>
      </c>
      <c r="B2543" s="1" t="s">
        <v>2726</v>
      </c>
      <c r="C2543">
        <v>2201</v>
      </c>
      <c r="D2543" s="1" t="s">
        <v>22590</v>
      </c>
      <c r="E2543">
        <v>220104</v>
      </c>
      <c r="F2543" s="1" t="s">
        <v>23410</v>
      </c>
      <c r="G2543">
        <v>220104018</v>
      </c>
      <c r="H2543">
        <v>18</v>
      </c>
      <c r="I2543" s="1" t="s">
        <v>23496</v>
      </c>
      <c r="J2543" s="1" t="s">
        <v>23497</v>
      </c>
      <c r="K2543" s="1" t="s">
        <v>23498</v>
      </c>
      <c r="L2543" s="1" t="s">
        <v>23499</v>
      </c>
      <c r="M2543" s="1" t="s">
        <v>23500</v>
      </c>
      <c r="N2543" s="1">
        <f>+Categorias[[#This Row],[Id_producto]]</f>
        <v>220104</v>
      </c>
      <c r="O2543" s="1">
        <f>+Categorias[[#This Row],[Id_categoría]]</f>
        <v>220104018</v>
      </c>
    </row>
    <row r="2544" spans="1:15" hidden="1" x14ac:dyDescent="0.3">
      <c r="A2544">
        <v>22</v>
      </c>
      <c r="B2544" s="1" t="s">
        <v>2726</v>
      </c>
      <c r="C2544">
        <v>2201</v>
      </c>
      <c r="D2544" s="1" t="s">
        <v>22590</v>
      </c>
      <c r="E2544">
        <v>220104</v>
      </c>
      <c r="F2544" s="1" t="s">
        <v>23410</v>
      </c>
      <c r="G2544">
        <v>220104019</v>
      </c>
      <c r="H2544">
        <v>19</v>
      </c>
      <c r="I2544" s="1" t="s">
        <v>23501</v>
      </c>
      <c r="J2544" s="1" t="s">
        <v>23502</v>
      </c>
      <c r="K2544" s="1" t="s">
        <v>23503</v>
      </c>
      <c r="L2544" s="1" t="s">
        <v>23504</v>
      </c>
      <c r="M2544" s="1" t="s">
        <v>23505</v>
      </c>
      <c r="N2544" s="1">
        <f>+Categorias[[#This Row],[Id_producto]]</f>
        <v>220104</v>
      </c>
      <c r="O2544" s="1">
        <f>+Categorias[[#This Row],[Id_categoría]]</f>
        <v>220104019</v>
      </c>
    </row>
    <row r="2545" spans="1:15" hidden="1" x14ac:dyDescent="0.3">
      <c r="A2545">
        <v>22</v>
      </c>
      <c r="B2545" s="1" t="s">
        <v>2726</v>
      </c>
      <c r="C2545">
        <v>2201</v>
      </c>
      <c r="D2545" s="1" t="s">
        <v>22590</v>
      </c>
      <c r="E2545">
        <v>220104</v>
      </c>
      <c r="F2545" s="1" t="s">
        <v>23410</v>
      </c>
      <c r="G2545">
        <v>220104020</v>
      </c>
      <c r="H2545">
        <v>20</v>
      </c>
      <c r="I2545" s="1" t="s">
        <v>23506</v>
      </c>
      <c r="J2545" s="1" t="s">
        <v>23507</v>
      </c>
      <c r="K2545" s="1" t="s">
        <v>23508</v>
      </c>
      <c r="L2545" s="1" t="s">
        <v>23509</v>
      </c>
      <c r="M2545" s="1" t="s">
        <v>23510</v>
      </c>
      <c r="N2545" s="1">
        <f>+Categorias[[#This Row],[Id_producto]]</f>
        <v>220104</v>
      </c>
      <c r="O2545" s="1">
        <f>+Categorias[[#This Row],[Id_categoría]]</f>
        <v>220104020</v>
      </c>
    </row>
    <row r="2546" spans="1:15" hidden="1" x14ac:dyDescent="0.3">
      <c r="A2546">
        <v>22</v>
      </c>
      <c r="B2546" s="1" t="s">
        <v>2726</v>
      </c>
      <c r="C2546">
        <v>2201</v>
      </c>
      <c r="D2546" s="1" t="s">
        <v>22590</v>
      </c>
      <c r="E2546">
        <v>220104</v>
      </c>
      <c r="F2546" s="1" t="s">
        <v>23410</v>
      </c>
      <c r="G2546">
        <v>220104021</v>
      </c>
      <c r="H2546">
        <v>21</v>
      </c>
      <c r="I2546" s="1" t="s">
        <v>23511</v>
      </c>
      <c r="J2546" s="1" t="s">
        <v>23512</v>
      </c>
      <c r="K2546" s="1" t="s">
        <v>23513</v>
      </c>
      <c r="L2546" s="1" t="s">
        <v>23514</v>
      </c>
      <c r="M2546" s="1" t="s">
        <v>23515</v>
      </c>
      <c r="N2546" s="1">
        <f>+Categorias[[#This Row],[Id_producto]]</f>
        <v>220104</v>
      </c>
      <c r="O2546" s="1">
        <f>+Categorias[[#This Row],[Id_categoría]]</f>
        <v>220104021</v>
      </c>
    </row>
    <row r="2547" spans="1:15" hidden="1" x14ac:dyDescent="0.3">
      <c r="A2547">
        <v>22</v>
      </c>
      <c r="B2547" s="1" t="s">
        <v>2726</v>
      </c>
      <c r="C2547">
        <v>2201</v>
      </c>
      <c r="D2547" s="1" t="s">
        <v>22590</v>
      </c>
      <c r="E2547">
        <v>220104</v>
      </c>
      <c r="F2547" s="1" t="s">
        <v>23410</v>
      </c>
      <c r="G2547">
        <v>220104022</v>
      </c>
      <c r="H2547">
        <v>22</v>
      </c>
      <c r="I2547" s="1" t="s">
        <v>23516</v>
      </c>
      <c r="J2547" s="1" t="s">
        <v>23517</v>
      </c>
      <c r="K2547" s="1" t="s">
        <v>23518</v>
      </c>
      <c r="L2547" s="1" t="s">
        <v>23519</v>
      </c>
      <c r="M2547" s="1" t="s">
        <v>23520</v>
      </c>
      <c r="N2547" s="1">
        <f>+Categorias[[#This Row],[Id_producto]]</f>
        <v>220104</v>
      </c>
      <c r="O2547" s="1">
        <f>+Categorias[[#This Row],[Id_categoría]]</f>
        <v>220104022</v>
      </c>
    </row>
    <row r="2548" spans="1:15" hidden="1" x14ac:dyDescent="0.3">
      <c r="A2548">
        <v>22</v>
      </c>
      <c r="B2548" s="1" t="s">
        <v>2726</v>
      </c>
      <c r="C2548">
        <v>2201</v>
      </c>
      <c r="D2548" s="1" t="s">
        <v>22590</v>
      </c>
      <c r="E2548">
        <v>220104</v>
      </c>
      <c r="F2548" s="1" t="s">
        <v>23410</v>
      </c>
      <c r="G2548">
        <v>220104023</v>
      </c>
      <c r="H2548">
        <v>23</v>
      </c>
      <c r="I2548" s="1" t="s">
        <v>23521</v>
      </c>
      <c r="J2548" s="1" t="s">
        <v>23522</v>
      </c>
      <c r="K2548" s="1" t="s">
        <v>23523</v>
      </c>
      <c r="L2548" s="1" t="s">
        <v>23524</v>
      </c>
      <c r="M2548" s="1" t="s">
        <v>23525</v>
      </c>
      <c r="N2548" s="1">
        <f>+Categorias[[#This Row],[Id_producto]]</f>
        <v>220104</v>
      </c>
      <c r="O2548" s="1">
        <f>+Categorias[[#This Row],[Id_categoría]]</f>
        <v>220104023</v>
      </c>
    </row>
    <row r="2549" spans="1:15" hidden="1" x14ac:dyDescent="0.3">
      <c r="A2549">
        <v>22</v>
      </c>
      <c r="B2549" s="1" t="s">
        <v>2726</v>
      </c>
      <c r="C2549">
        <v>2201</v>
      </c>
      <c r="D2549" s="1" t="s">
        <v>22590</v>
      </c>
      <c r="E2549">
        <v>220104</v>
      </c>
      <c r="F2549" s="1" t="s">
        <v>23410</v>
      </c>
      <c r="G2549">
        <v>220104024</v>
      </c>
      <c r="H2549">
        <v>24</v>
      </c>
      <c r="I2549" s="1" t="s">
        <v>23526</v>
      </c>
      <c r="J2549" s="1" t="s">
        <v>23527</v>
      </c>
      <c r="K2549" s="1" t="s">
        <v>23528</v>
      </c>
      <c r="L2549" s="1" t="s">
        <v>23529</v>
      </c>
      <c r="M2549" s="1" t="s">
        <v>23530</v>
      </c>
      <c r="N2549" s="1">
        <f>+Categorias[[#This Row],[Id_producto]]</f>
        <v>220104</v>
      </c>
      <c r="O2549" s="1">
        <f>+Categorias[[#This Row],[Id_categoría]]</f>
        <v>220104024</v>
      </c>
    </row>
    <row r="2550" spans="1:15" hidden="1" x14ac:dyDescent="0.3">
      <c r="A2550">
        <v>22</v>
      </c>
      <c r="B2550" s="1" t="s">
        <v>2726</v>
      </c>
      <c r="C2550">
        <v>2201</v>
      </c>
      <c r="D2550" s="1" t="s">
        <v>22590</v>
      </c>
      <c r="E2550">
        <v>220104</v>
      </c>
      <c r="F2550" s="1" t="s">
        <v>23410</v>
      </c>
      <c r="G2550">
        <v>220104025</v>
      </c>
      <c r="H2550">
        <v>25</v>
      </c>
      <c r="I2550" s="1" t="s">
        <v>23531</v>
      </c>
      <c r="J2550" s="1" t="s">
        <v>23532</v>
      </c>
      <c r="K2550" s="1" t="s">
        <v>23533</v>
      </c>
      <c r="L2550" s="1" t="s">
        <v>23534</v>
      </c>
      <c r="M2550" s="1" t="s">
        <v>23535</v>
      </c>
      <c r="N2550" s="1">
        <f>+Categorias[[#This Row],[Id_producto]]</f>
        <v>220104</v>
      </c>
      <c r="O2550" s="1">
        <f>+Categorias[[#This Row],[Id_categoría]]</f>
        <v>220104025</v>
      </c>
    </row>
    <row r="2551" spans="1:15" hidden="1" x14ac:dyDescent="0.3">
      <c r="A2551">
        <v>22</v>
      </c>
      <c r="B2551" s="1" t="s">
        <v>2726</v>
      </c>
      <c r="C2551">
        <v>2201</v>
      </c>
      <c r="D2551" s="1" t="s">
        <v>22590</v>
      </c>
      <c r="E2551">
        <v>220104</v>
      </c>
      <c r="F2551" s="1" t="s">
        <v>23410</v>
      </c>
      <c r="G2551">
        <v>220104026</v>
      </c>
      <c r="H2551">
        <v>26</v>
      </c>
      <c r="I2551" s="1" t="s">
        <v>23536</v>
      </c>
      <c r="J2551" s="1" t="s">
        <v>23537</v>
      </c>
      <c r="K2551" s="1" t="s">
        <v>23538</v>
      </c>
      <c r="L2551" s="1" t="s">
        <v>23539</v>
      </c>
      <c r="M2551" s="1" t="s">
        <v>23540</v>
      </c>
      <c r="N2551" s="1">
        <f>+Categorias[[#This Row],[Id_producto]]</f>
        <v>220104</v>
      </c>
      <c r="O2551" s="1">
        <f>+Categorias[[#This Row],[Id_categoría]]</f>
        <v>220104026</v>
      </c>
    </row>
    <row r="2552" spans="1:15" hidden="1" x14ac:dyDescent="0.3">
      <c r="A2552">
        <v>22</v>
      </c>
      <c r="B2552" s="1" t="s">
        <v>2726</v>
      </c>
      <c r="C2552">
        <v>2201</v>
      </c>
      <c r="D2552" s="1" t="s">
        <v>22590</v>
      </c>
      <c r="E2552">
        <v>220104</v>
      </c>
      <c r="F2552" s="1" t="s">
        <v>23410</v>
      </c>
      <c r="G2552">
        <v>220104027</v>
      </c>
      <c r="H2552">
        <v>27</v>
      </c>
      <c r="I2552" s="1" t="s">
        <v>23541</v>
      </c>
      <c r="J2552" s="1" t="s">
        <v>23542</v>
      </c>
      <c r="K2552" s="1" t="s">
        <v>23543</v>
      </c>
      <c r="L2552" s="1" t="s">
        <v>23544</v>
      </c>
      <c r="M2552" s="1" t="s">
        <v>23545</v>
      </c>
      <c r="N2552" s="1">
        <f>+Categorias[[#This Row],[Id_producto]]</f>
        <v>220104</v>
      </c>
      <c r="O2552" s="1">
        <f>+Categorias[[#This Row],[Id_categoría]]</f>
        <v>220104027</v>
      </c>
    </row>
    <row r="2553" spans="1:15" hidden="1" x14ac:dyDescent="0.3">
      <c r="A2553">
        <v>22</v>
      </c>
      <c r="B2553" s="1" t="s">
        <v>2726</v>
      </c>
      <c r="C2553">
        <v>2201</v>
      </c>
      <c r="D2553" s="1" t="s">
        <v>22590</v>
      </c>
      <c r="E2553">
        <v>220104</v>
      </c>
      <c r="F2553" s="1" t="s">
        <v>23410</v>
      </c>
      <c r="G2553">
        <v>220104028</v>
      </c>
      <c r="H2553">
        <v>28</v>
      </c>
      <c r="I2553" s="1" t="s">
        <v>23546</v>
      </c>
      <c r="J2553" s="1" t="s">
        <v>23547</v>
      </c>
      <c r="K2553" s="1" t="s">
        <v>23548</v>
      </c>
      <c r="L2553" s="1" t="s">
        <v>23549</v>
      </c>
      <c r="M2553" s="1" t="s">
        <v>23550</v>
      </c>
      <c r="N2553" s="1">
        <f>+Categorias[[#This Row],[Id_producto]]</f>
        <v>220104</v>
      </c>
      <c r="O2553" s="1">
        <f>+Categorias[[#This Row],[Id_categoría]]</f>
        <v>220104028</v>
      </c>
    </row>
    <row r="2554" spans="1:15" hidden="1" x14ac:dyDescent="0.3">
      <c r="A2554">
        <v>22</v>
      </c>
      <c r="B2554" s="1" t="s">
        <v>2726</v>
      </c>
      <c r="C2554">
        <v>2201</v>
      </c>
      <c r="D2554" s="1" t="s">
        <v>22590</v>
      </c>
      <c r="E2554">
        <v>220104</v>
      </c>
      <c r="F2554" s="1" t="s">
        <v>23410</v>
      </c>
      <c r="G2554">
        <v>220104029</v>
      </c>
      <c r="H2554">
        <v>29</v>
      </c>
      <c r="I2554" s="1" t="s">
        <v>23551</v>
      </c>
      <c r="J2554" s="1" t="s">
        <v>23552</v>
      </c>
      <c r="K2554" s="1" t="s">
        <v>23553</v>
      </c>
      <c r="L2554" s="1" t="s">
        <v>23554</v>
      </c>
      <c r="M2554" s="1" t="s">
        <v>23555</v>
      </c>
      <c r="N2554" s="1">
        <f>+Categorias[[#This Row],[Id_producto]]</f>
        <v>220104</v>
      </c>
      <c r="O2554" s="1">
        <f>+Categorias[[#This Row],[Id_categoría]]</f>
        <v>220104029</v>
      </c>
    </row>
    <row r="2555" spans="1:15" hidden="1" x14ac:dyDescent="0.3">
      <c r="A2555">
        <v>22</v>
      </c>
      <c r="B2555" s="1" t="s">
        <v>2726</v>
      </c>
      <c r="C2555">
        <v>2201</v>
      </c>
      <c r="D2555" s="1" t="s">
        <v>22590</v>
      </c>
      <c r="E2555">
        <v>220104</v>
      </c>
      <c r="F2555" s="1" t="s">
        <v>23410</v>
      </c>
      <c r="G2555">
        <v>220104030</v>
      </c>
      <c r="H2555">
        <v>30</v>
      </c>
      <c r="I2555" s="1" t="s">
        <v>23556</v>
      </c>
      <c r="J2555" s="1" t="s">
        <v>23557</v>
      </c>
      <c r="K2555" s="1" t="s">
        <v>23558</v>
      </c>
      <c r="L2555" s="1" t="s">
        <v>23559</v>
      </c>
      <c r="M2555" s="1" t="s">
        <v>23560</v>
      </c>
      <c r="N2555" s="1">
        <f>+Categorias[[#This Row],[Id_producto]]</f>
        <v>220104</v>
      </c>
      <c r="O2555" s="1">
        <f>+Categorias[[#This Row],[Id_categoría]]</f>
        <v>220104030</v>
      </c>
    </row>
    <row r="2556" spans="1:15" hidden="1" x14ac:dyDescent="0.3">
      <c r="A2556">
        <v>22</v>
      </c>
      <c r="B2556" s="1" t="s">
        <v>2726</v>
      </c>
      <c r="C2556">
        <v>2201</v>
      </c>
      <c r="D2556" s="1" t="s">
        <v>22590</v>
      </c>
      <c r="E2556">
        <v>220105</v>
      </c>
      <c r="F2556" s="1" t="s">
        <v>23561</v>
      </c>
      <c r="G2556">
        <v>220105001</v>
      </c>
      <c r="H2556">
        <v>1</v>
      </c>
      <c r="I2556" s="1" t="s">
        <v>23562</v>
      </c>
      <c r="J2556" s="1" t="s">
        <v>23563</v>
      </c>
      <c r="K2556" s="1" t="s">
        <v>23564</v>
      </c>
      <c r="L2556" s="1" t="s">
        <v>23565</v>
      </c>
      <c r="M2556" s="1" t="s">
        <v>23566</v>
      </c>
      <c r="N2556" s="1">
        <f>+Categorias[[#This Row],[Id_producto]]</f>
        <v>220105</v>
      </c>
      <c r="O2556" s="1">
        <f>+Categorias[[#This Row],[Id_categoría]]</f>
        <v>220105001</v>
      </c>
    </row>
    <row r="2557" spans="1:15" hidden="1" x14ac:dyDescent="0.3">
      <c r="A2557">
        <v>22</v>
      </c>
      <c r="B2557" s="1" t="s">
        <v>2726</v>
      </c>
      <c r="C2557">
        <v>2201</v>
      </c>
      <c r="D2557" s="1" t="s">
        <v>22590</v>
      </c>
      <c r="E2557">
        <v>220105</v>
      </c>
      <c r="F2557" s="1" t="s">
        <v>23561</v>
      </c>
      <c r="G2557">
        <v>220105002</v>
      </c>
      <c r="H2557">
        <v>2</v>
      </c>
      <c r="I2557" s="1" t="s">
        <v>23567</v>
      </c>
      <c r="J2557" s="1" t="s">
        <v>23568</v>
      </c>
      <c r="K2557" s="1" t="s">
        <v>23569</v>
      </c>
      <c r="L2557" s="1" t="s">
        <v>23570</v>
      </c>
      <c r="M2557" s="1" t="s">
        <v>23571</v>
      </c>
      <c r="N2557" s="1">
        <f>+Categorias[[#This Row],[Id_producto]]</f>
        <v>220105</v>
      </c>
      <c r="O2557" s="1">
        <f>+Categorias[[#This Row],[Id_categoría]]</f>
        <v>220105002</v>
      </c>
    </row>
    <row r="2558" spans="1:15" hidden="1" x14ac:dyDescent="0.3">
      <c r="A2558">
        <v>22</v>
      </c>
      <c r="B2558" s="1" t="s">
        <v>2726</v>
      </c>
      <c r="C2558">
        <v>2201</v>
      </c>
      <c r="D2558" s="1" t="s">
        <v>22590</v>
      </c>
      <c r="E2558">
        <v>220105</v>
      </c>
      <c r="F2558" s="1" t="s">
        <v>23561</v>
      </c>
      <c r="G2558">
        <v>220105003</v>
      </c>
      <c r="H2558">
        <v>3</v>
      </c>
      <c r="I2558" s="1" t="s">
        <v>23572</v>
      </c>
      <c r="J2558" s="1" t="s">
        <v>23573</v>
      </c>
      <c r="K2558" s="1" t="s">
        <v>23574</v>
      </c>
      <c r="L2558" s="1" t="s">
        <v>23575</v>
      </c>
      <c r="M2558" s="1" t="s">
        <v>23576</v>
      </c>
      <c r="N2558" s="1">
        <f>+Categorias[[#This Row],[Id_producto]]</f>
        <v>220105</v>
      </c>
      <c r="O2558" s="1">
        <f>+Categorias[[#This Row],[Id_categoría]]</f>
        <v>220105003</v>
      </c>
    </row>
    <row r="2559" spans="1:15" hidden="1" x14ac:dyDescent="0.3">
      <c r="A2559">
        <v>22</v>
      </c>
      <c r="B2559" s="1" t="s">
        <v>2726</v>
      </c>
      <c r="C2559">
        <v>2201</v>
      </c>
      <c r="D2559" s="1" t="s">
        <v>22590</v>
      </c>
      <c r="E2559">
        <v>220105</v>
      </c>
      <c r="F2559" s="1" t="s">
        <v>23561</v>
      </c>
      <c r="G2559">
        <v>220105004</v>
      </c>
      <c r="H2559">
        <v>4</v>
      </c>
      <c r="I2559" s="1" t="s">
        <v>23577</v>
      </c>
      <c r="J2559" s="1" t="s">
        <v>23578</v>
      </c>
      <c r="K2559" s="1" t="s">
        <v>23579</v>
      </c>
      <c r="L2559" s="1" t="s">
        <v>23580</v>
      </c>
      <c r="M2559" s="1" t="s">
        <v>23581</v>
      </c>
      <c r="N2559" s="1">
        <f>+Categorias[[#This Row],[Id_producto]]</f>
        <v>220105</v>
      </c>
      <c r="O2559" s="1">
        <f>+Categorias[[#This Row],[Id_categoría]]</f>
        <v>220105004</v>
      </c>
    </row>
    <row r="2560" spans="1:15" hidden="1" x14ac:dyDescent="0.3">
      <c r="A2560">
        <v>22</v>
      </c>
      <c r="B2560" s="1" t="s">
        <v>2726</v>
      </c>
      <c r="C2560">
        <v>2201</v>
      </c>
      <c r="D2560" s="1" t="s">
        <v>22590</v>
      </c>
      <c r="E2560">
        <v>220105</v>
      </c>
      <c r="F2560" s="1" t="s">
        <v>23561</v>
      </c>
      <c r="G2560">
        <v>220105005</v>
      </c>
      <c r="H2560">
        <v>5</v>
      </c>
      <c r="I2560" s="1" t="s">
        <v>23582</v>
      </c>
      <c r="J2560" s="1" t="s">
        <v>23583</v>
      </c>
      <c r="K2560" s="1" t="s">
        <v>23584</v>
      </c>
      <c r="L2560" s="1" t="s">
        <v>23585</v>
      </c>
      <c r="M2560" s="1" t="s">
        <v>23586</v>
      </c>
      <c r="N2560" s="1">
        <f>+Categorias[[#This Row],[Id_producto]]</f>
        <v>220105</v>
      </c>
      <c r="O2560" s="1">
        <f>+Categorias[[#This Row],[Id_categoría]]</f>
        <v>220105005</v>
      </c>
    </row>
    <row r="2561" spans="1:15" hidden="1" x14ac:dyDescent="0.3">
      <c r="A2561">
        <v>22</v>
      </c>
      <c r="B2561" s="1" t="s">
        <v>2726</v>
      </c>
      <c r="C2561">
        <v>2201</v>
      </c>
      <c r="D2561" s="1" t="s">
        <v>22590</v>
      </c>
      <c r="E2561">
        <v>220105</v>
      </c>
      <c r="F2561" s="1" t="s">
        <v>23561</v>
      </c>
      <c r="G2561">
        <v>220105006</v>
      </c>
      <c r="H2561">
        <v>6</v>
      </c>
      <c r="I2561" s="1" t="s">
        <v>23587</v>
      </c>
      <c r="J2561" s="1" t="s">
        <v>23588</v>
      </c>
      <c r="K2561" s="1" t="s">
        <v>23589</v>
      </c>
      <c r="L2561" s="1" t="s">
        <v>23590</v>
      </c>
      <c r="M2561" s="1" t="s">
        <v>23591</v>
      </c>
      <c r="N2561" s="1">
        <f>+Categorias[[#This Row],[Id_producto]]</f>
        <v>220105</v>
      </c>
      <c r="O2561" s="1">
        <f>+Categorias[[#This Row],[Id_categoría]]</f>
        <v>220105006</v>
      </c>
    </row>
    <row r="2562" spans="1:15" hidden="1" x14ac:dyDescent="0.3">
      <c r="A2562">
        <v>22</v>
      </c>
      <c r="B2562" s="1" t="s">
        <v>2726</v>
      </c>
      <c r="C2562">
        <v>2201</v>
      </c>
      <c r="D2562" s="1" t="s">
        <v>22590</v>
      </c>
      <c r="E2562">
        <v>220105</v>
      </c>
      <c r="F2562" s="1" t="s">
        <v>23561</v>
      </c>
      <c r="G2562">
        <v>220105007</v>
      </c>
      <c r="H2562">
        <v>7</v>
      </c>
      <c r="I2562" s="1" t="s">
        <v>23592</v>
      </c>
      <c r="J2562" s="1" t="s">
        <v>23593</v>
      </c>
      <c r="K2562" s="1" t="s">
        <v>23594</v>
      </c>
      <c r="L2562" s="1" t="s">
        <v>23595</v>
      </c>
      <c r="M2562" s="1" t="s">
        <v>23596</v>
      </c>
      <c r="N2562" s="1">
        <f>+Categorias[[#This Row],[Id_producto]]</f>
        <v>220105</v>
      </c>
      <c r="O2562" s="1">
        <f>+Categorias[[#This Row],[Id_categoría]]</f>
        <v>220105007</v>
      </c>
    </row>
    <row r="2563" spans="1:15" hidden="1" x14ac:dyDescent="0.3">
      <c r="A2563">
        <v>22</v>
      </c>
      <c r="B2563" s="1" t="s">
        <v>2726</v>
      </c>
      <c r="C2563">
        <v>2201</v>
      </c>
      <c r="D2563" s="1" t="s">
        <v>22590</v>
      </c>
      <c r="E2563">
        <v>220105</v>
      </c>
      <c r="F2563" s="1" t="s">
        <v>23561</v>
      </c>
      <c r="G2563">
        <v>220105008</v>
      </c>
      <c r="H2563">
        <v>8</v>
      </c>
      <c r="I2563" s="1" t="s">
        <v>23597</v>
      </c>
      <c r="J2563" s="1" t="s">
        <v>23598</v>
      </c>
      <c r="K2563" s="1" t="s">
        <v>23599</v>
      </c>
      <c r="L2563" s="1" t="s">
        <v>23600</v>
      </c>
      <c r="M2563" s="1" t="s">
        <v>23601</v>
      </c>
      <c r="N2563" s="1">
        <f>+Categorias[[#This Row],[Id_producto]]</f>
        <v>220105</v>
      </c>
      <c r="O2563" s="1">
        <f>+Categorias[[#This Row],[Id_categoría]]</f>
        <v>220105008</v>
      </c>
    </row>
    <row r="2564" spans="1:15" hidden="1" x14ac:dyDescent="0.3">
      <c r="A2564">
        <v>22</v>
      </c>
      <c r="B2564" s="1" t="s">
        <v>2726</v>
      </c>
      <c r="C2564">
        <v>2201</v>
      </c>
      <c r="D2564" s="1" t="s">
        <v>22590</v>
      </c>
      <c r="E2564">
        <v>220105</v>
      </c>
      <c r="F2564" s="1" t="s">
        <v>23561</v>
      </c>
      <c r="G2564">
        <v>220105009</v>
      </c>
      <c r="H2564">
        <v>9</v>
      </c>
      <c r="I2564" s="1" t="s">
        <v>23602</v>
      </c>
      <c r="J2564" s="1" t="s">
        <v>23603</v>
      </c>
      <c r="K2564" s="1" t="s">
        <v>23604</v>
      </c>
      <c r="L2564" s="1" t="s">
        <v>23605</v>
      </c>
      <c r="M2564" s="1" t="s">
        <v>23606</v>
      </c>
      <c r="N2564" s="1">
        <f>+Categorias[[#This Row],[Id_producto]]</f>
        <v>220105</v>
      </c>
      <c r="O2564" s="1">
        <f>+Categorias[[#This Row],[Id_categoría]]</f>
        <v>220105009</v>
      </c>
    </row>
    <row r="2565" spans="1:15" hidden="1" x14ac:dyDescent="0.3">
      <c r="A2565">
        <v>22</v>
      </c>
      <c r="B2565" s="1" t="s">
        <v>2726</v>
      </c>
      <c r="C2565">
        <v>2201</v>
      </c>
      <c r="D2565" s="1" t="s">
        <v>22590</v>
      </c>
      <c r="E2565">
        <v>220105</v>
      </c>
      <c r="F2565" s="1" t="s">
        <v>23561</v>
      </c>
      <c r="G2565">
        <v>220105010</v>
      </c>
      <c r="H2565">
        <v>10</v>
      </c>
      <c r="I2565" s="1" t="s">
        <v>23607</v>
      </c>
      <c r="J2565" s="1" t="s">
        <v>23608</v>
      </c>
      <c r="K2565" s="1" t="s">
        <v>23609</v>
      </c>
      <c r="L2565" s="1" t="s">
        <v>23610</v>
      </c>
      <c r="M2565" s="1" t="s">
        <v>23611</v>
      </c>
      <c r="N2565" s="1">
        <f>+Categorias[[#This Row],[Id_producto]]</f>
        <v>220105</v>
      </c>
      <c r="O2565" s="1">
        <f>+Categorias[[#This Row],[Id_categoría]]</f>
        <v>220105010</v>
      </c>
    </row>
    <row r="2566" spans="1:15" hidden="1" x14ac:dyDescent="0.3">
      <c r="A2566">
        <v>22</v>
      </c>
      <c r="B2566" s="1" t="s">
        <v>2726</v>
      </c>
      <c r="C2566">
        <v>2201</v>
      </c>
      <c r="D2566" s="1" t="s">
        <v>22590</v>
      </c>
      <c r="E2566">
        <v>220105</v>
      </c>
      <c r="F2566" s="1" t="s">
        <v>23561</v>
      </c>
      <c r="G2566">
        <v>220105011</v>
      </c>
      <c r="H2566">
        <v>11</v>
      </c>
      <c r="I2566" s="1" t="s">
        <v>23612</v>
      </c>
      <c r="J2566" s="1" t="s">
        <v>23613</v>
      </c>
      <c r="K2566" s="1" t="s">
        <v>23614</v>
      </c>
      <c r="L2566" s="1" t="s">
        <v>23615</v>
      </c>
      <c r="M2566" s="1" t="s">
        <v>23616</v>
      </c>
      <c r="N2566" s="1">
        <f>+Categorias[[#This Row],[Id_producto]]</f>
        <v>220105</v>
      </c>
      <c r="O2566" s="1">
        <f>+Categorias[[#This Row],[Id_categoría]]</f>
        <v>220105011</v>
      </c>
    </row>
    <row r="2567" spans="1:15" hidden="1" x14ac:dyDescent="0.3">
      <c r="A2567">
        <v>22</v>
      </c>
      <c r="B2567" s="1" t="s">
        <v>2726</v>
      </c>
      <c r="C2567">
        <v>2201</v>
      </c>
      <c r="D2567" s="1" t="s">
        <v>22590</v>
      </c>
      <c r="E2567">
        <v>220105</v>
      </c>
      <c r="F2567" s="1" t="s">
        <v>23561</v>
      </c>
      <c r="G2567">
        <v>220105012</v>
      </c>
      <c r="H2567">
        <v>12</v>
      </c>
      <c r="I2567" s="1" t="s">
        <v>23617</v>
      </c>
      <c r="J2567" s="1" t="s">
        <v>23618</v>
      </c>
      <c r="K2567" s="1" t="s">
        <v>23619</v>
      </c>
      <c r="L2567" s="1" t="s">
        <v>23620</v>
      </c>
      <c r="M2567" s="1" t="s">
        <v>23621</v>
      </c>
      <c r="N2567" s="1">
        <f>+Categorias[[#This Row],[Id_producto]]</f>
        <v>220105</v>
      </c>
      <c r="O2567" s="1">
        <f>+Categorias[[#This Row],[Id_categoría]]</f>
        <v>220105012</v>
      </c>
    </row>
    <row r="2568" spans="1:15" hidden="1" x14ac:dyDescent="0.3">
      <c r="A2568">
        <v>22</v>
      </c>
      <c r="B2568" s="1" t="s">
        <v>2726</v>
      </c>
      <c r="C2568">
        <v>2201</v>
      </c>
      <c r="D2568" s="1" t="s">
        <v>22590</v>
      </c>
      <c r="E2568">
        <v>220105</v>
      </c>
      <c r="F2568" s="1" t="s">
        <v>23561</v>
      </c>
      <c r="G2568">
        <v>220105013</v>
      </c>
      <c r="H2568">
        <v>13</v>
      </c>
      <c r="I2568" s="1" t="s">
        <v>23622</v>
      </c>
      <c r="J2568" s="1" t="s">
        <v>23623</v>
      </c>
      <c r="K2568" s="1" t="s">
        <v>23624</v>
      </c>
      <c r="L2568" s="1" t="s">
        <v>23625</v>
      </c>
      <c r="M2568" s="1" t="s">
        <v>23626</v>
      </c>
      <c r="N2568" s="1">
        <f>+Categorias[[#This Row],[Id_producto]]</f>
        <v>220105</v>
      </c>
      <c r="O2568" s="1">
        <f>+Categorias[[#This Row],[Id_categoría]]</f>
        <v>220105013</v>
      </c>
    </row>
    <row r="2569" spans="1:15" hidden="1" x14ac:dyDescent="0.3">
      <c r="A2569">
        <v>22</v>
      </c>
      <c r="B2569" s="1" t="s">
        <v>2726</v>
      </c>
      <c r="C2569">
        <v>2201</v>
      </c>
      <c r="D2569" s="1" t="s">
        <v>22590</v>
      </c>
      <c r="E2569">
        <v>220105</v>
      </c>
      <c r="F2569" s="1" t="s">
        <v>23561</v>
      </c>
      <c r="G2569">
        <v>220105014</v>
      </c>
      <c r="H2569">
        <v>14</v>
      </c>
      <c r="I2569" s="1" t="s">
        <v>23627</v>
      </c>
      <c r="J2569" s="1" t="s">
        <v>23628</v>
      </c>
      <c r="K2569" s="1" t="s">
        <v>23629</v>
      </c>
      <c r="L2569" s="1" t="s">
        <v>23630</v>
      </c>
      <c r="M2569" s="1" t="s">
        <v>23631</v>
      </c>
      <c r="N2569" s="1">
        <f>+Categorias[[#This Row],[Id_producto]]</f>
        <v>220105</v>
      </c>
      <c r="O2569" s="1">
        <f>+Categorias[[#This Row],[Id_categoría]]</f>
        <v>220105014</v>
      </c>
    </row>
    <row r="2570" spans="1:15" hidden="1" x14ac:dyDescent="0.3">
      <c r="A2570">
        <v>22</v>
      </c>
      <c r="B2570" s="1" t="s">
        <v>2726</v>
      </c>
      <c r="C2570">
        <v>2201</v>
      </c>
      <c r="D2570" s="1" t="s">
        <v>22590</v>
      </c>
      <c r="E2570">
        <v>220105</v>
      </c>
      <c r="F2570" s="1" t="s">
        <v>23561</v>
      </c>
      <c r="G2570">
        <v>220105015</v>
      </c>
      <c r="H2570">
        <v>15</v>
      </c>
      <c r="I2570" s="1" t="s">
        <v>23632</v>
      </c>
      <c r="J2570" s="1" t="s">
        <v>23633</v>
      </c>
      <c r="K2570" s="1" t="s">
        <v>23634</v>
      </c>
      <c r="L2570" s="1" t="s">
        <v>23635</v>
      </c>
      <c r="M2570" s="1" t="s">
        <v>23636</v>
      </c>
      <c r="N2570" s="1">
        <f>+Categorias[[#This Row],[Id_producto]]</f>
        <v>220105</v>
      </c>
      <c r="O2570" s="1">
        <f>+Categorias[[#This Row],[Id_categoría]]</f>
        <v>220105015</v>
      </c>
    </row>
    <row r="2571" spans="1:15" hidden="1" x14ac:dyDescent="0.3">
      <c r="A2571">
        <v>22</v>
      </c>
      <c r="B2571" s="1" t="s">
        <v>2726</v>
      </c>
      <c r="C2571">
        <v>2201</v>
      </c>
      <c r="D2571" s="1" t="s">
        <v>22590</v>
      </c>
      <c r="E2571">
        <v>220105</v>
      </c>
      <c r="F2571" s="1" t="s">
        <v>23561</v>
      </c>
      <c r="G2571">
        <v>220105016</v>
      </c>
      <c r="H2571">
        <v>16</v>
      </c>
      <c r="I2571" s="1" t="s">
        <v>23637</v>
      </c>
      <c r="J2571" s="1" t="s">
        <v>23638</v>
      </c>
      <c r="K2571" s="1" t="s">
        <v>23639</v>
      </c>
      <c r="L2571" s="1" t="s">
        <v>23640</v>
      </c>
      <c r="M2571" s="1" t="s">
        <v>23641</v>
      </c>
      <c r="N2571" s="1">
        <f>+Categorias[[#This Row],[Id_producto]]</f>
        <v>220105</v>
      </c>
      <c r="O2571" s="1">
        <f>+Categorias[[#This Row],[Id_categoría]]</f>
        <v>220105016</v>
      </c>
    </row>
    <row r="2572" spans="1:15" hidden="1" x14ac:dyDescent="0.3">
      <c r="A2572">
        <v>22</v>
      </c>
      <c r="B2572" s="1" t="s">
        <v>2726</v>
      </c>
      <c r="C2572">
        <v>2201</v>
      </c>
      <c r="D2572" s="1" t="s">
        <v>22590</v>
      </c>
      <c r="E2572">
        <v>220105</v>
      </c>
      <c r="F2572" s="1" t="s">
        <v>23561</v>
      </c>
      <c r="G2572">
        <v>220105017</v>
      </c>
      <c r="H2572">
        <v>17</v>
      </c>
      <c r="I2572" s="1" t="s">
        <v>23642</v>
      </c>
      <c r="J2572" s="1" t="s">
        <v>23643</v>
      </c>
      <c r="K2572" s="1" t="s">
        <v>23644</v>
      </c>
      <c r="L2572" s="1" t="s">
        <v>23645</v>
      </c>
      <c r="M2572" s="1" t="s">
        <v>23646</v>
      </c>
      <c r="N2572" s="1">
        <f>+Categorias[[#This Row],[Id_producto]]</f>
        <v>220105</v>
      </c>
      <c r="O2572" s="1">
        <f>+Categorias[[#This Row],[Id_categoría]]</f>
        <v>220105017</v>
      </c>
    </row>
    <row r="2573" spans="1:15" hidden="1" x14ac:dyDescent="0.3">
      <c r="A2573">
        <v>22</v>
      </c>
      <c r="B2573" s="1" t="s">
        <v>2726</v>
      </c>
      <c r="C2573">
        <v>2201</v>
      </c>
      <c r="D2573" s="1" t="s">
        <v>22590</v>
      </c>
      <c r="E2573">
        <v>220105</v>
      </c>
      <c r="F2573" s="1" t="s">
        <v>23561</v>
      </c>
      <c r="G2573">
        <v>220105018</v>
      </c>
      <c r="H2573">
        <v>18</v>
      </c>
      <c r="I2573" s="1" t="s">
        <v>23647</v>
      </c>
      <c r="J2573" s="1" t="s">
        <v>23648</v>
      </c>
      <c r="K2573" s="1" t="s">
        <v>23649</v>
      </c>
      <c r="L2573" s="1" t="s">
        <v>23650</v>
      </c>
      <c r="M2573" s="1" t="s">
        <v>23651</v>
      </c>
      <c r="N2573" s="1">
        <f>+Categorias[[#This Row],[Id_producto]]</f>
        <v>220105</v>
      </c>
      <c r="O2573" s="1">
        <f>+Categorias[[#This Row],[Id_categoría]]</f>
        <v>220105018</v>
      </c>
    </row>
    <row r="2574" spans="1:15" hidden="1" x14ac:dyDescent="0.3">
      <c r="A2574">
        <v>22</v>
      </c>
      <c r="B2574" s="1" t="s">
        <v>2726</v>
      </c>
      <c r="C2574">
        <v>2201</v>
      </c>
      <c r="D2574" s="1" t="s">
        <v>22590</v>
      </c>
      <c r="E2574">
        <v>220105</v>
      </c>
      <c r="F2574" s="1" t="s">
        <v>23561</v>
      </c>
      <c r="G2574">
        <v>220105019</v>
      </c>
      <c r="H2574">
        <v>19</v>
      </c>
      <c r="I2574" s="1" t="s">
        <v>23652</v>
      </c>
      <c r="J2574" s="1" t="s">
        <v>23653</v>
      </c>
      <c r="K2574" s="1" t="s">
        <v>23654</v>
      </c>
      <c r="L2574" s="1" t="s">
        <v>23655</v>
      </c>
      <c r="M2574" s="1" t="s">
        <v>23656</v>
      </c>
      <c r="N2574" s="1">
        <f>+Categorias[[#This Row],[Id_producto]]</f>
        <v>220105</v>
      </c>
      <c r="O2574" s="1">
        <f>+Categorias[[#This Row],[Id_categoría]]</f>
        <v>220105019</v>
      </c>
    </row>
    <row r="2575" spans="1:15" hidden="1" x14ac:dyDescent="0.3">
      <c r="A2575">
        <v>22</v>
      </c>
      <c r="B2575" s="1" t="s">
        <v>2726</v>
      </c>
      <c r="C2575">
        <v>2201</v>
      </c>
      <c r="D2575" s="1" t="s">
        <v>22590</v>
      </c>
      <c r="E2575">
        <v>220105</v>
      </c>
      <c r="F2575" s="1" t="s">
        <v>23561</v>
      </c>
      <c r="G2575">
        <v>220105020</v>
      </c>
      <c r="H2575">
        <v>20</v>
      </c>
      <c r="I2575" s="1" t="s">
        <v>23657</v>
      </c>
      <c r="J2575" s="1" t="s">
        <v>23658</v>
      </c>
      <c r="K2575" s="1" t="s">
        <v>23659</v>
      </c>
      <c r="L2575" s="1" t="s">
        <v>23660</v>
      </c>
      <c r="M2575" s="1" t="s">
        <v>23661</v>
      </c>
      <c r="N2575" s="1">
        <f>+Categorias[[#This Row],[Id_producto]]</f>
        <v>220105</v>
      </c>
      <c r="O2575" s="1">
        <f>+Categorias[[#This Row],[Id_categoría]]</f>
        <v>220105020</v>
      </c>
    </row>
    <row r="2576" spans="1:15" hidden="1" x14ac:dyDescent="0.3">
      <c r="A2576">
        <v>22</v>
      </c>
      <c r="B2576" s="1" t="s">
        <v>2726</v>
      </c>
      <c r="C2576">
        <v>2201</v>
      </c>
      <c r="D2576" s="1" t="s">
        <v>22590</v>
      </c>
      <c r="E2576">
        <v>220105</v>
      </c>
      <c r="F2576" s="1" t="s">
        <v>23561</v>
      </c>
      <c r="G2576">
        <v>220105021</v>
      </c>
      <c r="H2576">
        <v>21</v>
      </c>
      <c r="I2576" s="1" t="s">
        <v>23662</v>
      </c>
      <c r="J2576" s="1" t="s">
        <v>23663</v>
      </c>
      <c r="K2576" s="1" t="s">
        <v>23664</v>
      </c>
      <c r="L2576" s="1" t="s">
        <v>23665</v>
      </c>
      <c r="M2576" s="1" t="s">
        <v>23666</v>
      </c>
      <c r="N2576" s="1">
        <f>+Categorias[[#This Row],[Id_producto]]</f>
        <v>220105</v>
      </c>
      <c r="O2576" s="1">
        <f>+Categorias[[#This Row],[Id_categoría]]</f>
        <v>220105021</v>
      </c>
    </row>
    <row r="2577" spans="1:15" hidden="1" x14ac:dyDescent="0.3">
      <c r="A2577">
        <v>22</v>
      </c>
      <c r="B2577" s="1" t="s">
        <v>2726</v>
      </c>
      <c r="C2577">
        <v>2201</v>
      </c>
      <c r="D2577" s="1" t="s">
        <v>22590</v>
      </c>
      <c r="E2577">
        <v>220105</v>
      </c>
      <c r="F2577" s="1" t="s">
        <v>23561</v>
      </c>
      <c r="G2577">
        <v>220105022</v>
      </c>
      <c r="H2577">
        <v>22</v>
      </c>
      <c r="I2577" s="1" t="s">
        <v>23667</v>
      </c>
      <c r="J2577" s="1" t="s">
        <v>23668</v>
      </c>
      <c r="K2577" s="1" t="s">
        <v>23669</v>
      </c>
      <c r="L2577" s="1" t="s">
        <v>23670</v>
      </c>
      <c r="M2577" s="1" t="s">
        <v>23671</v>
      </c>
      <c r="N2577" s="1">
        <f>+Categorias[[#This Row],[Id_producto]]</f>
        <v>220105</v>
      </c>
      <c r="O2577" s="1">
        <f>+Categorias[[#This Row],[Id_categoría]]</f>
        <v>220105022</v>
      </c>
    </row>
    <row r="2578" spans="1:15" hidden="1" x14ac:dyDescent="0.3">
      <c r="A2578">
        <v>22</v>
      </c>
      <c r="B2578" s="1" t="s">
        <v>2726</v>
      </c>
      <c r="C2578">
        <v>2201</v>
      </c>
      <c r="D2578" s="1" t="s">
        <v>22590</v>
      </c>
      <c r="E2578">
        <v>220105</v>
      </c>
      <c r="F2578" s="1" t="s">
        <v>23561</v>
      </c>
      <c r="G2578">
        <v>220105023</v>
      </c>
      <c r="H2578">
        <v>23</v>
      </c>
      <c r="I2578" s="1" t="s">
        <v>23672</v>
      </c>
      <c r="J2578" s="1" t="s">
        <v>23673</v>
      </c>
      <c r="K2578" s="1" t="s">
        <v>23674</v>
      </c>
      <c r="L2578" s="1" t="s">
        <v>23675</v>
      </c>
      <c r="M2578" s="1" t="s">
        <v>23676</v>
      </c>
      <c r="N2578" s="1">
        <f>+Categorias[[#This Row],[Id_producto]]</f>
        <v>220105</v>
      </c>
      <c r="O2578" s="1">
        <f>+Categorias[[#This Row],[Id_categoría]]</f>
        <v>220105023</v>
      </c>
    </row>
    <row r="2579" spans="1:15" hidden="1" x14ac:dyDescent="0.3">
      <c r="A2579">
        <v>22</v>
      </c>
      <c r="B2579" s="1" t="s">
        <v>2726</v>
      </c>
      <c r="C2579">
        <v>2201</v>
      </c>
      <c r="D2579" s="1" t="s">
        <v>22590</v>
      </c>
      <c r="E2579">
        <v>220105</v>
      </c>
      <c r="F2579" s="1" t="s">
        <v>23561</v>
      </c>
      <c r="G2579">
        <v>220105024</v>
      </c>
      <c r="H2579">
        <v>24</v>
      </c>
      <c r="I2579" s="1" t="s">
        <v>23677</v>
      </c>
      <c r="J2579" s="1" t="s">
        <v>23678</v>
      </c>
      <c r="K2579" s="1" t="s">
        <v>23679</v>
      </c>
      <c r="L2579" s="1" t="s">
        <v>23680</v>
      </c>
      <c r="M2579" s="1" t="s">
        <v>23681</v>
      </c>
      <c r="N2579" s="1">
        <f>+Categorias[[#This Row],[Id_producto]]</f>
        <v>220105</v>
      </c>
      <c r="O2579" s="1">
        <f>+Categorias[[#This Row],[Id_categoría]]</f>
        <v>220105024</v>
      </c>
    </row>
    <row r="2580" spans="1:15" hidden="1" x14ac:dyDescent="0.3">
      <c r="A2580">
        <v>22</v>
      </c>
      <c r="B2580" s="1" t="s">
        <v>2726</v>
      </c>
      <c r="C2580">
        <v>2201</v>
      </c>
      <c r="D2580" s="1" t="s">
        <v>22590</v>
      </c>
      <c r="E2580">
        <v>220105</v>
      </c>
      <c r="F2580" s="1" t="s">
        <v>23561</v>
      </c>
      <c r="G2580">
        <v>220105025</v>
      </c>
      <c r="H2580">
        <v>25</v>
      </c>
      <c r="I2580" s="1" t="s">
        <v>23682</v>
      </c>
      <c r="J2580" s="1" t="s">
        <v>23683</v>
      </c>
      <c r="K2580" s="1" t="s">
        <v>23684</v>
      </c>
      <c r="L2580" s="1" t="s">
        <v>23685</v>
      </c>
      <c r="M2580" s="1" t="s">
        <v>23686</v>
      </c>
      <c r="N2580" s="1">
        <f>+Categorias[[#This Row],[Id_producto]]</f>
        <v>220105</v>
      </c>
      <c r="O2580" s="1">
        <f>+Categorias[[#This Row],[Id_categoría]]</f>
        <v>220105025</v>
      </c>
    </row>
    <row r="2581" spans="1:15" hidden="1" x14ac:dyDescent="0.3">
      <c r="A2581">
        <v>22</v>
      </c>
      <c r="B2581" s="1" t="s">
        <v>2726</v>
      </c>
      <c r="C2581">
        <v>2201</v>
      </c>
      <c r="D2581" s="1" t="s">
        <v>22590</v>
      </c>
      <c r="E2581">
        <v>220105</v>
      </c>
      <c r="F2581" s="1" t="s">
        <v>23561</v>
      </c>
      <c r="G2581">
        <v>220105026</v>
      </c>
      <c r="H2581">
        <v>26</v>
      </c>
      <c r="I2581" s="1" t="s">
        <v>23687</v>
      </c>
      <c r="J2581" s="1" t="s">
        <v>23688</v>
      </c>
      <c r="K2581" s="1" t="s">
        <v>23689</v>
      </c>
      <c r="L2581" s="1" t="s">
        <v>23690</v>
      </c>
      <c r="M2581" s="1" t="s">
        <v>23691</v>
      </c>
      <c r="N2581" s="1">
        <f>+Categorias[[#This Row],[Id_producto]]</f>
        <v>220105</v>
      </c>
      <c r="O2581" s="1">
        <f>+Categorias[[#This Row],[Id_categoría]]</f>
        <v>220105026</v>
      </c>
    </row>
    <row r="2582" spans="1:15" hidden="1" x14ac:dyDescent="0.3">
      <c r="A2582">
        <v>22</v>
      </c>
      <c r="B2582" s="1" t="s">
        <v>2726</v>
      </c>
      <c r="C2582">
        <v>2201</v>
      </c>
      <c r="D2582" s="1" t="s">
        <v>22590</v>
      </c>
      <c r="E2582">
        <v>220105</v>
      </c>
      <c r="F2582" s="1" t="s">
        <v>23561</v>
      </c>
      <c r="G2582">
        <v>220105027</v>
      </c>
      <c r="H2582">
        <v>27</v>
      </c>
      <c r="I2582" s="1" t="s">
        <v>23692</v>
      </c>
      <c r="J2582" s="1" t="s">
        <v>23693</v>
      </c>
      <c r="K2582" s="1" t="s">
        <v>23694</v>
      </c>
      <c r="L2582" s="1" t="s">
        <v>23695</v>
      </c>
      <c r="M2582" s="1" t="s">
        <v>23696</v>
      </c>
      <c r="N2582" s="1">
        <f>+Categorias[[#This Row],[Id_producto]]</f>
        <v>220105</v>
      </c>
      <c r="O2582" s="1">
        <f>+Categorias[[#This Row],[Id_categoría]]</f>
        <v>220105027</v>
      </c>
    </row>
    <row r="2583" spans="1:15" hidden="1" x14ac:dyDescent="0.3">
      <c r="A2583">
        <v>22</v>
      </c>
      <c r="B2583" s="1" t="s">
        <v>2726</v>
      </c>
      <c r="C2583">
        <v>2201</v>
      </c>
      <c r="D2583" s="1" t="s">
        <v>22590</v>
      </c>
      <c r="E2583">
        <v>220105</v>
      </c>
      <c r="F2583" s="1" t="s">
        <v>23561</v>
      </c>
      <c r="G2583">
        <v>220105028</v>
      </c>
      <c r="H2583">
        <v>28</v>
      </c>
      <c r="I2583" s="1" t="s">
        <v>23697</v>
      </c>
      <c r="J2583" s="1" t="s">
        <v>23698</v>
      </c>
      <c r="K2583" s="1" t="s">
        <v>23699</v>
      </c>
      <c r="L2583" s="1" t="s">
        <v>23700</v>
      </c>
      <c r="M2583" s="1" t="s">
        <v>23701</v>
      </c>
      <c r="N2583" s="1">
        <f>+Categorias[[#This Row],[Id_producto]]</f>
        <v>220105</v>
      </c>
      <c r="O2583" s="1">
        <f>+Categorias[[#This Row],[Id_categoría]]</f>
        <v>220105028</v>
      </c>
    </row>
    <row r="2584" spans="1:15" hidden="1" x14ac:dyDescent="0.3">
      <c r="A2584">
        <v>22</v>
      </c>
      <c r="B2584" s="1" t="s">
        <v>2726</v>
      </c>
      <c r="C2584">
        <v>2201</v>
      </c>
      <c r="D2584" s="1" t="s">
        <v>22590</v>
      </c>
      <c r="E2584">
        <v>220105</v>
      </c>
      <c r="F2584" s="1" t="s">
        <v>23561</v>
      </c>
      <c r="G2584">
        <v>220105029</v>
      </c>
      <c r="H2584">
        <v>29</v>
      </c>
      <c r="I2584" s="1" t="s">
        <v>23702</v>
      </c>
      <c r="J2584" s="1" t="s">
        <v>23703</v>
      </c>
      <c r="K2584" s="1" t="s">
        <v>23704</v>
      </c>
      <c r="L2584" s="1" t="s">
        <v>23705</v>
      </c>
      <c r="M2584" s="1" t="s">
        <v>23706</v>
      </c>
      <c r="N2584" s="1">
        <f>+Categorias[[#This Row],[Id_producto]]</f>
        <v>220105</v>
      </c>
      <c r="O2584" s="1">
        <f>+Categorias[[#This Row],[Id_categoría]]</f>
        <v>220105029</v>
      </c>
    </row>
    <row r="2585" spans="1:15" hidden="1" x14ac:dyDescent="0.3">
      <c r="A2585">
        <v>22</v>
      </c>
      <c r="B2585" s="1" t="s">
        <v>2726</v>
      </c>
      <c r="C2585">
        <v>2201</v>
      </c>
      <c r="D2585" s="1" t="s">
        <v>22590</v>
      </c>
      <c r="E2585">
        <v>220107</v>
      </c>
      <c r="F2585" s="1" t="s">
        <v>23707</v>
      </c>
      <c r="G2585">
        <v>220107001</v>
      </c>
      <c r="H2585">
        <v>1</v>
      </c>
      <c r="I2585" s="1" t="s">
        <v>23708</v>
      </c>
      <c r="J2585" s="1" t="s">
        <v>23709</v>
      </c>
      <c r="K2585" s="1" t="s">
        <v>23710</v>
      </c>
      <c r="L2585" s="1" t="s">
        <v>23711</v>
      </c>
      <c r="M2585" s="1" t="s">
        <v>23712</v>
      </c>
      <c r="N2585" s="1">
        <f>+Categorias[[#This Row],[Id_producto]]</f>
        <v>220107</v>
      </c>
      <c r="O2585" s="1">
        <f>+Categorias[[#This Row],[Id_categoría]]</f>
        <v>220107001</v>
      </c>
    </row>
    <row r="2586" spans="1:15" hidden="1" x14ac:dyDescent="0.3">
      <c r="A2586">
        <v>22</v>
      </c>
      <c r="B2586" s="1" t="s">
        <v>2726</v>
      </c>
      <c r="C2586">
        <v>2201</v>
      </c>
      <c r="D2586" s="1" t="s">
        <v>22590</v>
      </c>
      <c r="E2586">
        <v>220107</v>
      </c>
      <c r="F2586" s="1" t="s">
        <v>23707</v>
      </c>
      <c r="G2586">
        <v>220107002</v>
      </c>
      <c r="H2586">
        <v>2</v>
      </c>
      <c r="I2586" s="1" t="s">
        <v>23713</v>
      </c>
      <c r="J2586" s="1" t="s">
        <v>23714</v>
      </c>
      <c r="K2586" s="1" t="s">
        <v>23715</v>
      </c>
      <c r="L2586" s="1" t="s">
        <v>23716</v>
      </c>
      <c r="M2586" s="1" t="s">
        <v>23717</v>
      </c>
      <c r="N2586" s="1">
        <f>+Categorias[[#This Row],[Id_producto]]</f>
        <v>220107</v>
      </c>
      <c r="O2586" s="1">
        <f>+Categorias[[#This Row],[Id_categoría]]</f>
        <v>220107002</v>
      </c>
    </row>
    <row r="2587" spans="1:15" hidden="1" x14ac:dyDescent="0.3">
      <c r="A2587">
        <v>22</v>
      </c>
      <c r="B2587" s="1" t="s">
        <v>2726</v>
      </c>
      <c r="C2587">
        <v>2201</v>
      </c>
      <c r="D2587" s="1" t="s">
        <v>22590</v>
      </c>
      <c r="E2587">
        <v>220107</v>
      </c>
      <c r="F2587" s="1" t="s">
        <v>23707</v>
      </c>
      <c r="G2587">
        <v>220107003</v>
      </c>
      <c r="H2587">
        <v>3</v>
      </c>
      <c r="I2587" s="1" t="s">
        <v>23718</v>
      </c>
      <c r="J2587" s="1" t="s">
        <v>23719</v>
      </c>
      <c r="K2587" s="1" t="s">
        <v>23720</v>
      </c>
      <c r="L2587" s="1" t="s">
        <v>23721</v>
      </c>
      <c r="M2587" s="1" t="s">
        <v>23722</v>
      </c>
      <c r="N2587" s="1">
        <f>+Categorias[[#This Row],[Id_producto]]</f>
        <v>220107</v>
      </c>
      <c r="O2587" s="1">
        <f>+Categorias[[#This Row],[Id_categoría]]</f>
        <v>220107003</v>
      </c>
    </row>
    <row r="2588" spans="1:15" hidden="1" x14ac:dyDescent="0.3">
      <c r="A2588">
        <v>22</v>
      </c>
      <c r="B2588" s="1" t="s">
        <v>2726</v>
      </c>
      <c r="C2588">
        <v>2201</v>
      </c>
      <c r="D2588" s="1" t="s">
        <v>22590</v>
      </c>
      <c r="E2588">
        <v>220107</v>
      </c>
      <c r="F2588" s="1" t="s">
        <v>23707</v>
      </c>
      <c r="G2588">
        <v>220107004</v>
      </c>
      <c r="H2588">
        <v>4</v>
      </c>
      <c r="I2588" s="1" t="s">
        <v>23723</v>
      </c>
      <c r="J2588" s="1" t="s">
        <v>23724</v>
      </c>
      <c r="K2588" s="1" t="s">
        <v>23725</v>
      </c>
      <c r="L2588" s="1" t="s">
        <v>23726</v>
      </c>
      <c r="M2588" s="1" t="s">
        <v>23727</v>
      </c>
      <c r="N2588" s="1">
        <f>+Categorias[[#This Row],[Id_producto]]</f>
        <v>220107</v>
      </c>
      <c r="O2588" s="1">
        <f>+Categorias[[#This Row],[Id_categoría]]</f>
        <v>220107004</v>
      </c>
    </row>
    <row r="2589" spans="1:15" hidden="1" x14ac:dyDescent="0.3">
      <c r="A2589">
        <v>22</v>
      </c>
      <c r="B2589" s="1" t="s">
        <v>2726</v>
      </c>
      <c r="C2589">
        <v>2201</v>
      </c>
      <c r="D2589" s="1" t="s">
        <v>22590</v>
      </c>
      <c r="E2589">
        <v>220107</v>
      </c>
      <c r="F2589" s="1" t="s">
        <v>23707</v>
      </c>
      <c r="G2589">
        <v>220107005</v>
      </c>
      <c r="H2589">
        <v>5</v>
      </c>
      <c r="I2589" s="1" t="s">
        <v>23728</v>
      </c>
      <c r="J2589" s="1" t="s">
        <v>23729</v>
      </c>
      <c r="K2589" s="1" t="s">
        <v>23730</v>
      </c>
      <c r="L2589" s="1" t="s">
        <v>23731</v>
      </c>
      <c r="M2589" s="1" t="s">
        <v>23732</v>
      </c>
      <c r="N2589" s="1">
        <f>+Categorias[[#This Row],[Id_producto]]</f>
        <v>220107</v>
      </c>
      <c r="O2589" s="1">
        <f>+Categorias[[#This Row],[Id_categoría]]</f>
        <v>220107005</v>
      </c>
    </row>
    <row r="2590" spans="1:15" hidden="1" x14ac:dyDescent="0.3">
      <c r="A2590">
        <v>22</v>
      </c>
      <c r="B2590" s="1" t="s">
        <v>2726</v>
      </c>
      <c r="C2590">
        <v>2201</v>
      </c>
      <c r="D2590" s="1" t="s">
        <v>22590</v>
      </c>
      <c r="E2590">
        <v>220107</v>
      </c>
      <c r="F2590" s="1" t="s">
        <v>23707</v>
      </c>
      <c r="G2590">
        <v>220107006</v>
      </c>
      <c r="H2590">
        <v>6</v>
      </c>
      <c r="I2590" s="1" t="s">
        <v>23733</v>
      </c>
      <c r="J2590" s="1" t="s">
        <v>23734</v>
      </c>
      <c r="K2590" s="1" t="s">
        <v>23735</v>
      </c>
      <c r="L2590" s="1" t="s">
        <v>23736</v>
      </c>
      <c r="M2590" s="1" t="s">
        <v>23737</v>
      </c>
      <c r="N2590" s="1">
        <f>+Categorias[[#This Row],[Id_producto]]</f>
        <v>220107</v>
      </c>
      <c r="O2590" s="1">
        <f>+Categorias[[#This Row],[Id_categoría]]</f>
        <v>220107006</v>
      </c>
    </row>
    <row r="2591" spans="1:15" hidden="1" x14ac:dyDescent="0.3">
      <c r="A2591">
        <v>22</v>
      </c>
      <c r="B2591" s="1" t="s">
        <v>2726</v>
      </c>
      <c r="C2591">
        <v>2201</v>
      </c>
      <c r="D2591" s="1" t="s">
        <v>22590</v>
      </c>
      <c r="E2591">
        <v>220107</v>
      </c>
      <c r="F2591" s="1" t="s">
        <v>23707</v>
      </c>
      <c r="G2591">
        <v>220107007</v>
      </c>
      <c r="H2591">
        <v>7</v>
      </c>
      <c r="I2591" s="1" t="s">
        <v>23738</v>
      </c>
      <c r="J2591" s="1" t="s">
        <v>23739</v>
      </c>
      <c r="K2591" s="1" t="s">
        <v>23740</v>
      </c>
      <c r="L2591" s="1" t="s">
        <v>23741</v>
      </c>
      <c r="M2591" s="1" t="s">
        <v>23742</v>
      </c>
      <c r="N2591" s="1">
        <f>+Categorias[[#This Row],[Id_producto]]</f>
        <v>220107</v>
      </c>
      <c r="O2591" s="1">
        <f>+Categorias[[#This Row],[Id_categoría]]</f>
        <v>220107007</v>
      </c>
    </row>
    <row r="2592" spans="1:15" hidden="1" x14ac:dyDescent="0.3">
      <c r="A2592">
        <v>22</v>
      </c>
      <c r="B2592" s="1" t="s">
        <v>2726</v>
      </c>
      <c r="C2592">
        <v>2201</v>
      </c>
      <c r="D2592" s="1" t="s">
        <v>22590</v>
      </c>
      <c r="E2592">
        <v>220107</v>
      </c>
      <c r="F2592" s="1" t="s">
        <v>23707</v>
      </c>
      <c r="G2592">
        <v>220107008</v>
      </c>
      <c r="H2592">
        <v>8</v>
      </c>
      <c r="I2592" s="1" t="s">
        <v>23743</v>
      </c>
      <c r="J2592" s="1" t="s">
        <v>23744</v>
      </c>
      <c r="K2592" s="1" t="s">
        <v>23745</v>
      </c>
      <c r="L2592" s="1" t="s">
        <v>23746</v>
      </c>
      <c r="M2592" s="1" t="s">
        <v>23747</v>
      </c>
      <c r="N2592" s="1">
        <f>+Categorias[[#This Row],[Id_producto]]</f>
        <v>220107</v>
      </c>
      <c r="O2592" s="1">
        <f>+Categorias[[#This Row],[Id_categoría]]</f>
        <v>220107008</v>
      </c>
    </row>
    <row r="2593" spans="1:15" hidden="1" x14ac:dyDescent="0.3">
      <c r="A2593">
        <v>22</v>
      </c>
      <c r="B2593" s="1" t="s">
        <v>2726</v>
      </c>
      <c r="C2593">
        <v>2201</v>
      </c>
      <c r="D2593" s="1" t="s">
        <v>22590</v>
      </c>
      <c r="E2593">
        <v>220107</v>
      </c>
      <c r="F2593" s="1" t="s">
        <v>23707</v>
      </c>
      <c r="G2593">
        <v>220107009</v>
      </c>
      <c r="H2593">
        <v>9</v>
      </c>
      <c r="I2593" s="1" t="s">
        <v>23748</v>
      </c>
      <c r="J2593" s="1" t="s">
        <v>23749</v>
      </c>
      <c r="K2593" s="1" t="s">
        <v>23750</v>
      </c>
      <c r="L2593" s="1" t="s">
        <v>23751</v>
      </c>
      <c r="M2593" s="1" t="s">
        <v>23752</v>
      </c>
      <c r="N2593" s="1">
        <f>+Categorias[[#This Row],[Id_producto]]</f>
        <v>220107</v>
      </c>
      <c r="O2593" s="1">
        <f>+Categorias[[#This Row],[Id_categoría]]</f>
        <v>220107009</v>
      </c>
    </row>
    <row r="2594" spans="1:15" hidden="1" x14ac:dyDescent="0.3">
      <c r="A2594">
        <v>22</v>
      </c>
      <c r="B2594" s="1" t="s">
        <v>2726</v>
      </c>
      <c r="C2594">
        <v>2201</v>
      </c>
      <c r="D2594" s="1" t="s">
        <v>22590</v>
      </c>
      <c r="E2594">
        <v>220107</v>
      </c>
      <c r="F2594" s="1" t="s">
        <v>23707</v>
      </c>
      <c r="G2594">
        <v>220107010</v>
      </c>
      <c r="H2594">
        <v>10</v>
      </c>
      <c r="I2594" s="1" t="s">
        <v>23753</v>
      </c>
      <c r="J2594" s="1" t="s">
        <v>23754</v>
      </c>
      <c r="K2594" s="1" t="s">
        <v>23755</v>
      </c>
      <c r="L2594" s="1" t="s">
        <v>23756</v>
      </c>
      <c r="M2594" s="1" t="s">
        <v>23757</v>
      </c>
      <c r="N2594" s="1">
        <f>+Categorias[[#This Row],[Id_producto]]</f>
        <v>220107</v>
      </c>
      <c r="O2594" s="1">
        <f>+Categorias[[#This Row],[Id_categoría]]</f>
        <v>220107010</v>
      </c>
    </row>
    <row r="2595" spans="1:15" hidden="1" x14ac:dyDescent="0.3">
      <c r="A2595">
        <v>22</v>
      </c>
      <c r="B2595" s="1" t="s">
        <v>2726</v>
      </c>
      <c r="C2595">
        <v>2201</v>
      </c>
      <c r="D2595" s="1" t="s">
        <v>22590</v>
      </c>
      <c r="E2595">
        <v>220107</v>
      </c>
      <c r="F2595" s="1" t="s">
        <v>23707</v>
      </c>
      <c r="G2595">
        <v>220107011</v>
      </c>
      <c r="H2595">
        <v>11</v>
      </c>
      <c r="I2595" s="1" t="s">
        <v>23758</v>
      </c>
      <c r="J2595" s="1" t="s">
        <v>23759</v>
      </c>
      <c r="K2595" s="1" t="s">
        <v>23760</v>
      </c>
      <c r="L2595" s="1" t="s">
        <v>23761</v>
      </c>
      <c r="M2595" s="1" t="s">
        <v>23762</v>
      </c>
      <c r="N2595" s="1">
        <f>+Categorias[[#This Row],[Id_producto]]</f>
        <v>220107</v>
      </c>
      <c r="O2595" s="1">
        <f>+Categorias[[#This Row],[Id_categoría]]</f>
        <v>220107011</v>
      </c>
    </row>
    <row r="2596" spans="1:15" hidden="1" x14ac:dyDescent="0.3">
      <c r="A2596">
        <v>22</v>
      </c>
      <c r="B2596" s="1" t="s">
        <v>2726</v>
      </c>
      <c r="C2596">
        <v>2201</v>
      </c>
      <c r="D2596" s="1" t="s">
        <v>22590</v>
      </c>
      <c r="E2596">
        <v>220107</v>
      </c>
      <c r="F2596" s="1" t="s">
        <v>23707</v>
      </c>
      <c r="G2596">
        <v>220107012</v>
      </c>
      <c r="H2596">
        <v>12</v>
      </c>
      <c r="I2596" s="1" t="s">
        <v>23763</v>
      </c>
      <c r="J2596" s="1" t="s">
        <v>23764</v>
      </c>
      <c r="K2596" s="1" t="s">
        <v>23765</v>
      </c>
      <c r="L2596" s="1" t="s">
        <v>23766</v>
      </c>
      <c r="M2596" s="1" t="s">
        <v>23767</v>
      </c>
      <c r="N2596" s="1">
        <f>+Categorias[[#This Row],[Id_producto]]</f>
        <v>220107</v>
      </c>
      <c r="O2596" s="1">
        <f>+Categorias[[#This Row],[Id_categoría]]</f>
        <v>220107012</v>
      </c>
    </row>
    <row r="2597" spans="1:15" hidden="1" x14ac:dyDescent="0.3">
      <c r="A2597">
        <v>22</v>
      </c>
      <c r="B2597" s="1" t="s">
        <v>2726</v>
      </c>
      <c r="C2597">
        <v>2201</v>
      </c>
      <c r="D2597" s="1" t="s">
        <v>22590</v>
      </c>
      <c r="E2597">
        <v>220107</v>
      </c>
      <c r="F2597" s="1" t="s">
        <v>23707</v>
      </c>
      <c r="G2597">
        <v>220107013</v>
      </c>
      <c r="H2597">
        <v>13</v>
      </c>
      <c r="I2597" s="1" t="s">
        <v>23768</v>
      </c>
      <c r="J2597" s="1" t="s">
        <v>23769</v>
      </c>
      <c r="K2597" s="1" t="s">
        <v>23770</v>
      </c>
      <c r="L2597" s="1" t="s">
        <v>23771</v>
      </c>
      <c r="M2597" s="1" t="s">
        <v>23772</v>
      </c>
      <c r="N2597" s="1">
        <f>+Categorias[[#This Row],[Id_producto]]</f>
        <v>220107</v>
      </c>
      <c r="O2597" s="1">
        <f>+Categorias[[#This Row],[Id_categoría]]</f>
        <v>220107013</v>
      </c>
    </row>
    <row r="2598" spans="1:15" hidden="1" x14ac:dyDescent="0.3">
      <c r="A2598">
        <v>22</v>
      </c>
      <c r="B2598" s="1" t="s">
        <v>2726</v>
      </c>
      <c r="C2598">
        <v>2201</v>
      </c>
      <c r="D2598" s="1" t="s">
        <v>22590</v>
      </c>
      <c r="E2598">
        <v>220107</v>
      </c>
      <c r="F2598" s="1" t="s">
        <v>23707</v>
      </c>
      <c r="G2598">
        <v>220107014</v>
      </c>
      <c r="H2598">
        <v>14</v>
      </c>
      <c r="I2598" s="1" t="s">
        <v>23773</v>
      </c>
      <c r="J2598" s="1" t="s">
        <v>23774</v>
      </c>
      <c r="K2598" s="1" t="s">
        <v>23775</v>
      </c>
      <c r="L2598" s="1" t="s">
        <v>23776</v>
      </c>
      <c r="M2598" s="1" t="s">
        <v>23777</v>
      </c>
      <c r="N2598" s="1">
        <f>+Categorias[[#This Row],[Id_producto]]</f>
        <v>220107</v>
      </c>
      <c r="O2598" s="1">
        <f>+Categorias[[#This Row],[Id_categoría]]</f>
        <v>220107014</v>
      </c>
    </row>
    <row r="2599" spans="1:15" hidden="1" x14ac:dyDescent="0.3">
      <c r="A2599">
        <v>22</v>
      </c>
      <c r="B2599" s="1" t="s">
        <v>2726</v>
      </c>
      <c r="C2599">
        <v>2201</v>
      </c>
      <c r="D2599" s="1" t="s">
        <v>22590</v>
      </c>
      <c r="E2599">
        <v>220107</v>
      </c>
      <c r="F2599" s="1" t="s">
        <v>23707</v>
      </c>
      <c r="G2599">
        <v>220107015</v>
      </c>
      <c r="H2599">
        <v>15</v>
      </c>
      <c r="I2599" s="1" t="s">
        <v>23778</v>
      </c>
      <c r="J2599" s="1" t="s">
        <v>23779</v>
      </c>
      <c r="K2599" s="1" t="s">
        <v>23780</v>
      </c>
      <c r="L2599" s="1" t="s">
        <v>23781</v>
      </c>
      <c r="M2599" s="1" t="s">
        <v>23782</v>
      </c>
      <c r="N2599" s="1">
        <f>+Categorias[[#This Row],[Id_producto]]</f>
        <v>220107</v>
      </c>
      <c r="O2599" s="1">
        <f>+Categorias[[#This Row],[Id_categoría]]</f>
        <v>220107015</v>
      </c>
    </row>
    <row r="2600" spans="1:15" hidden="1" x14ac:dyDescent="0.3">
      <c r="A2600">
        <v>22</v>
      </c>
      <c r="B2600" s="1" t="s">
        <v>2726</v>
      </c>
      <c r="C2600">
        <v>2201</v>
      </c>
      <c r="D2600" s="1" t="s">
        <v>22590</v>
      </c>
      <c r="E2600">
        <v>220107</v>
      </c>
      <c r="F2600" s="1" t="s">
        <v>23707</v>
      </c>
      <c r="G2600">
        <v>220107016</v>
      </c>
      <c r="H2600">
        <v>16</v>
      </c>
      <c r="I2600" s="1" t="s">
        <v>23783</v>
      </c>
      <c r="J2600" s="1" t="s">
        <v>23784</v>
      </c>
      <c r="K2600" s="1" t="s">
        <v>23785</v>
      </c>
      <c r="L2600" s="1" t="s">
        <v>23786</v>
      </c>
      <c r="M2600" s="1" t="s">
        <v>23787</v>
      </c>
      <c r="N2600" s="1">
        <f>+Categorias[[#This Row],[Id_producto]]</f>
        <v>220107</v>
      </c>
      <c r="O2600" s="1">
        <f>+Categorias[[#This Row],[Id_categoría]]</f>
        <v>220107016</v>
      </c>
    </row>
    <row r="2601" spans="1:15" hidden="1" x14ac:dyDescent="0.3">
      <c r="A2601">
        <v>22</v>
      </c>
      <c r="B2601" s="1" t="s">
        <v>2726</v>
      </c>
      <c r="C2601">
        <v>2201</v>
      </c>
      <c r="D2601" s="1" t="s">
        <v>22590</v>
      </c>
      <c r="E2601">
        <v>220107</v>
      </c>
      <c r="F2601" s="1" t="s">
        <v>23707</v>
      </c>
      <c r="G2601">
        <v>220107017</v>
      </c>
      <c r="H2601">
        <v>17</v>
      </c>
      <c r="I2601" s="1" t="s">
        <v>23788</v>
      </c>
      <c r="J2601" s="1" t="s">
        <v>23789</v>
      </c>
      <c r="K2601" s="1" t="s">
        <v>23790</v>
      </c>
      <c r="L2601" s="1" t="s">
        <v>23791</v>
      </c>
      <c r="M2601" s="1" t="s">
        <v>23792</v>
      </c>
      <c r="N2601" s="1">
        <f>+Categorias[[#This Row],[Id_producto]]</f>
        <v>220107</v>
      </c>
      <c r="O2601" s="1">
        <f>+Categorias[[#This Row],[Id_categoría]]</f>
        <v>220107017</v>
      </c>
    </row>
    <row r="2602" spans="1:15" hidden="1" x14ac:dyDescent="0.3">
      <c r="A2602">
        <v>22</v>
      </c>
      <c r="B2602" s="1" t="s">
        <v>2726</v>
      </c>
      <c r="C2602">
        <v>2201</v>
      </c>
      <c r="D2602" s="1" t="s">
        <v>22590</v>
      </c>
      <c r="E2602">
        <v>220107</v>
      </c>
      <c r="F2602" s="1" t="s">
        <v>23707</v>
      </c>
      <c r="G2602">
        <v>220107018</v>
      </c>
      <c r="H2602">
        <v>18</v>
      </c>
      <c r="I2602" s="1" t="s">
        <v>23793</v>
      </c>
      <c r="J2602" s="1" t="s">
        <v>23794</v>
      </c>
      <c r="K2602" s="1" t="s">
        <v>23795</v>
      </c>
      <c r="L2602" s="1" t="s">
        <v>23796</v>
      </c>
      <c r="M2602" s="1" t="s">
        <v>23797</v>
      </c>
      <c r="N2602" s="1">
        <f>+Categorias[[#This Row],[Id_producto]]</f>
        <v>220107</v>
      </c>
      <c r="O2602" s="1">
        <f>+Categorias[[#This Row],[Id_categoría]]</f>
        <v>220107018</v>
      </c>
    </row>
    <row r="2603" spans="1:15" hidden="1" x14ac:dyDescent="0.3">
      <c r="A2603">
        <v>22</v>
      </c>
      <c r="B2603" s="1" t="s">
        <v>2726</v>
      </c>
      <c r="C2603">
        <v>2201</v>
      </c>
      <c r="D2603" s="1" t="s">
        <v>22590</v>
      </c>
      <c r="E2603">
        <v>220107</v>
      </c>
      <c r="F2603" s="1" t="s">
        <v>23707</v>
      </c>
      <c r="G2603">
        <v>220107019</v>
      </c>
      <c r="H2603">
        <v>19</v>
      </c>
      <c r="I2603" s="1" t="s">
        <v>23798</v>
      </c>
      <c r="J2603" s="1" t="s">
        <v>23799</v>
      </c>
      <c r="K2603" s="1" t="s">
        <v>23800</v>
      </c>
      <c r="L2603" s="1" t="s">
        <v>23801</v>
      </c>
      <c r="M2603" s="1" t="s">
        <v>23802</v>
      </c>
      <c r="N2603" s="1">
        <f>+Categorias[[#This Row],[Id_producto]]</f>
        <v>220107</v>
      </c>
      <c r="O2603" s="1">
        <f>+Categorias[[#This Row],[Id_categoría]]</f>
        <v>220107019</v>
      </c>
    </row>
    <row r="2604" spans="1:15" hidden="1" x14ac:dyDescent="0.3">
      <c r="A2604">
        <v>22</v>
      </c>
      <c r="B2604" s="1" t="s">
        <v>2726</v>
      </c>
      <c r="C2604">
        <v>2201</v>
      </c>
      <c r="D2604" s="1" t="s">
        <v>22590</v>
      </c>
      <c r="E2604">
        <v>220107</v>
      </c>
      <c r="F2604" s="1" t="s">
        <v>23707</v>
      </c>
      <c r="G2604">
        <v>220107020</v>
      </c>
      <c r="H2604">
        <v>20</v>
      </c>
      <c r="I2604" s="1" t="s">
        <v>23803</v>
      </c>
      <c r="J2604" s="1" t="s">
        <v>23804</v>
      </c>
      <c r="K2604" s="1" t="s">
        <v>23805</v>
      </c>
      <c r="L2604" s="1" t="s">
        <v>23806</v>
      </c>
      <c r="M2604" s="1" t="s">
        <v>23807</v>
      </c>
      <c r="N2604" s="1">
        <f>+Categorias[[#This Row],[Id_producto]]</f>
        <v>220107</v>
      </c>
      <c r="O2604" s="1">
        <f>+Categorias[[#This Row],[Id_categoría]]</f>
        <v>220107020</v>
      </c>
    </row>
    <row r="2605" spans="1:15" hidden="1" x14ac:dyDescent="0.3">
      <c r="A2605">
        <v>22</v>
      </c>
      <c r="B2605" s="1" t="s">
        <v>2726</v>
      </c>
      <c r="C2605">
        <v>2201</v>
      </c>
      <c r="D2605" s="1" t="s">
        <v>22590</v>
      </c>
      <c r="E2605">
        <v>220107</v>
      </c>
      <c r="F2605" s="1" t="s">
        <v>23707</v>
      </c>
      <c r="G2605">
        <v>220107021</v>
      </c>
      <c r="H2605">
        <v>21</v>
      </c>
      <c r="I2605" s="1" t="s">
        <v>23808</v>
      </c>
      <c r="J2605" s="1" t="s">
        <v>23809</v>
      </c>
      <c r="K2605" s="1" t="s">
        <v>23810</v>
      </c>
      <c r="L2605" s="1" t="s">
        <v>23811</v>
      </c>
      <c r="M2605" s="1" t="s">
        <v>23812</v>
      </c>
      <c r="N2605" s="1">
        <f>+Categorias[[#This Row],[Id_producto]]</f>
        <v>220107</v>
      </c>
      <c r="O2605" s="1">
        <f>+Categorias[[#This Row],[Id_categoría]]</f>
        <v>220107021</v>
      </c>
    </row>
    <row r="2606" spans="1:15" hidden="1" x14ac:dyDescent="0.3">
      <c r="A2606">
        <v>22</v>
      </c>
      <c r="B2606" s="1" t="s">
        <v>2726</v>
      </c>
      <c r="C2606">
        <v>2201</v>
      </c>
      <c r="D2606" s="1" t="s">
        <v>22590</v>
      </c>
      <c r="E2606">
        <v>220107</v>
      </c>
      <c r="F2606" s="1" t="s">
        <v>23707</v>
      </c>
      <c r="G2606">
        <v>220107022</v>
      </c>
      <c r="H2606">
        <v>22</v>
      </c>
      <c r="I2606" s="1" t="s">
        <v>23813</v>
      </c>
      <c r="J2606" s="1" t="s">
        <v>23814</v>
      </c>
      <c r="K2606" s="1" t="s">
        <v>23815</v>
      </c>
      <c r="L2606" s="1" t="s">
        <v>23816</v>
      </c>
      <c r="M2606" s="1" t="s">
        <v>23817</v>
      </c>
      <c r="N2606" s="1">
        <f>+Categorias[[#This Row],[Id_producto]]</f>
        <v>220107</v>
      </c>
      <c r="O2606" s="1">
        <f>+Categorias[[#This Row],[Id_categoría]]</f>
        <v>220107022</v>
      </c>
    </row>
    <row r="2607" spans="1:15" hidden="1" x14ac:dyDescent="0.3">
      <c r="A2607">
        <v>22</v>
      </c>
      <c r="B2607" s="1" t="s">
        <v>2726</v>
      </c>
      <c r="C2607">
        <v>2201</v>
      </c>
      <c r="D2607" s="1" t="s">
        <v>22590</v>
      </c>
      <c r="E2607">
        <v>220107</v>
      </c>
      <c r="F2607" s="1" t="s">
        <v>23707</v>
      </c>
      <c r="G2607">
        <v>220107023</v>
      </c>
      <c r="H2607">
        <v>23</v>
      </c>
      <c r="I2607" s="1" t="s">
        <v>23818</v>
      </c>
      <c r="J2607" s="1" t="s">
        <v>23819</v>
      </c>
      <c r="K2607" s="1" t="s">
        <v>23820</v>
      </c>
      <c r="L2607" s="1" t="s">
        <v>23821</v>
      </c>
      <c r="M2607" s="1" t="s">
        <v>23822</v>
      </c>
      <c r="N2607" s="1">
        <f>+Categorias[[#This Row],[Id_producto]]</f>
        <v>220107</v>
      </c>
      <c r="O2607" s="1">
        <f>+Categorias[[#This Row],[Id_categoría]]</f>
        <v>220107023</v>
      </c>
    </row>
    <row r="2608" spans="1:15" hidden="1" x14ac:dyDescent="0.3">
      <c r="A2608">
        <v>22</v>
      </c>
      <c r="B2608" s="1" t="s">
        <v>2726</v>
      </c>
      <c r="C2608">
        <v>2201</v>
      </c>
      <c r="D2608" s="1" t="s">
        <v>22590</v>
      </c>
      <c r="E2608">
        <v>220107</v>
      </c>
      <c r="F2608" s="1" t="s">
        <v>23707</v>
      </c>
      <c r="G2608">
        <v>220107024</v>
      </c>
      <c r="H2608">
        <v>24</v>
      </c>
      <c r="I2608" s="1" t="s">
        <v>23823</v>
      </c>
      <c r="J2608" s="1" t="s">
        <v>23824</v>
      </c>
      <c r="K2608" s="1" t="s">
        <v>23825</v>
      </c>
      <c r="L2608" s="1" t="s">
        <v>23826</v>
      </c>
      <c r="M2608" s="1" t="s">
        <v>23827</v>
      </c>
      <c r="N2608" s="1">
        <f>+Categorias[[#This Row],[Id_producto]]</f>
        <v>220107</v>
      </c>
      <c r="O2608" s="1">
        <f>+Categorias[[#This Row],[Id_categoría]]</f>
        <v>220107024</v>
      </c>
    </row>
    <row r="2609" spans="1:15" hidden="1" x14ac:dyDescent="0.3">
      <c r="A2609">
        <v>22</v>
      </c>
      <c r="B2609" s="1" t="s">
        <v>2726</v>
      </c>
      <c r="C2609">
        <v>2201</v>
      </c>
      <c r="D2609" s="1" t="s">
        <v>22590</v>
      </c>
      <c r="E2609">
        <v>220107</v>
      </c>
      <c r="F2609" s="1" t="s">
        <v>23707</v>
      </c>
      <c r="G2609">
        <v>220107025</v>
      </c>
      <c r="H2609">
        <v>25</v>
      </c>
      <c r="I2609" s="1" t="s">
        <v>23828</v>
      </c>
      <c r="J2609" s="1" t="s">
        <v>23829</v>
      </c>
      <c r="K2609" s="1" t="s">
        <v>23830</v>
      </c>
      <c r="L2609" s="1" t="s">
        <v>23831</v>
      </c>
      <c r="M2609" s="1" t="s">
        <v>23832</v>
      </c>
      <c r="N2609" s="1">
        <f>+Categorias[[#This Row],[Id_producto]]</f>
        <v>220107</v>
      </c>
      <c r="O2609" s="1">
        <f>+Categorias[[#This Row],[Id_categoría]]</f>
        <v>220107025</v>
      </c>
    </row>
    <row r="2610" spans="1:15" hidden="1" x14ac:dyDescent="0.3">
      <c r="A2610">
        <v>22</v>
      </c>
      <c r="B2610" s="1" t="s">
        <v>2726</v>
      </c>
      <c r="C2610">
        <v>2201</v>
      </c>
      <c r="D2610" s="1" t="s">
        <v>22590</v>
      </c>
      <c r="E2610">
        <v>220107</v>
      </c>
      <c r="F2610" s="1" t="s">
        <v>23707</v>
      </c>
      <c r="G2610">
        <v>220107026</v>
      </c>
      <c r="H2610">
        <v>26</v>
      </c>
      <c r="I2610" s="1" t="s">
        <v>23833</v>
      </c>
      <c r="J2610" s="1" t="s">
        <v>23834</v>
      </c>
      <c r="K2610" s="1" t="s">
        <v>23835</v>
      </c>
      <c r="L2610" s="1" t="s">
        <v>23836</v>
      </c>
      <c r="M2610" s="1" t="s">
        <v>23837</v>
      </c>
      <c r="N2610" s="1">
        <f>+Categorias[[#This Row],[Id_producto]]</f>
        <v>220107</v>
      </c>
      <c r="O2610" s="1">
        <f>+Categorias[[#This Row],[Id_categoría]]</f>
        <v>220107026</v>
      </c>
    </row>
    <row r="2611" spans="1:15" hidden="1" x14ac:dyDescent="0.3">
      <c r="A2611">
        <v>22</v>
      </c>
      <c r="B2611" s="1" t="s">
        <v>2726</v>
      </c>
      <c r="C2611">
        <v>2201</v>
      </c>
      <c r="D2611" s="1" t="s">
        <v>22590</v>
      </c>
      <c r="E2611">
        <v>220107</v>
      </c>
      <c r="F2611" s="1" t="s">
        <v>23707</v>
      </c>
      <c r="G2611">
        <v>220107027</v>
      </c>
      <c r="H2611">
        <v>27</v>
      </c>
      <c r="I2611" s="1" t="s">
        <v>23838</v>
      </c>
      <c r="J2611" s="1" t="s">
        <v>23839</v>
      </c>
      <c r="K2611" s="1" t="s">
        <v>23840</v>
      </c>
      <c r="L2611" s="1" t="s">
        <v>23841</v>
      </c>
      <c r="M2611" s="1" t="s">
        <v>23842</v>
      </c>
      <c r="N2611" s="1">
        <f>+Categorias[[#This Row],[Id_producto]]</f>
        <v>220107</v>
      </c>
      <c r="O2611" s="1">
        <f>+Categorias[[#This Row],[Id_categoría]]</f>
        <v>220107027</v>
      </c>
    </row>
    <row r="2612" spans="1:15" hidden="1" x14ac:dyDescent="0.3">
      <c r="A2612">
        <v>22</v>
      </c>
      <c r="B2612" s="1" t="s">
        <v>2726</v>
      </c>
      <c r="C2612">
        <v>2201</v>
      </c>
      <c r="D2612" s="1" t="s">
        <v>22590</v>
      </c>
      <c r="E2612">
        <v>220107</v>
      </c>
      <c r="F2612" s="1" t="s">
        <v>23707</v>
      </c>
      <c r="G2612">
        <v>220107028</v>
      </c>
      <c r="H2612">
        <v>28</v>
      </c>
      <c r="I2612" s="1" t="s">
        <v>23843</v>
      </c>
      <c r="J2612" s="1" t="s">
        <v>23844</v>
      </c>
      <c r="K2612" s="1" t="s">
        <v>23845</v>
      </c>
      <c r="L2612" s="1" t="s">
        <v>23846</v>
      </c>
      <c r="M2612" s="1" t="s">
        <v>23847</v>
      </c>
      <c r="N2612" s="1">
        <f>+Categorias[[#This Row],[Id_producto]]</f>
        <v>220107</v>
      </c>
      <c r="O2612" s="1">
        <f>+Categorias[[#This Row],[Id_categoría]]</f>
        <v>220107028</v>
      </c>
    </row>
    <row r="2613" spans="1:15" hidden="1" x14ac:dyDescent="0.3">
      <c r="A2613">
        <v>22</v>
      </c>
      <c r="B2613" s="1" t="s">
        <v>2726</v>
      </c>
      <c r="C2613">
        <v>2201</v>
      </c>
      <c r="D2613" s="1" t="s">
        <v>22590</v>
      </c>
      <c r="E2613">
        <v>220107</v>
      </c>
      <c r="F2613" s="1" t="s">
        <v>23707</v>
      </c>
      <c r="G2613">
        <v>220107029</v>
      </c>
      <c r="H2613">
        <v>29</v>
      </c>
      <c r="I2613" s="1" t="s">
        <v>23848</v>
      </c>
      <c r="J2613" s="1" t="s">
        <v>23849</v>
      </c>
      <c r="K2613" s="1" t="s">
        <v>23850</v>
      </c>
      <c r="L2613" s="1" t="s">
        <v>23851</v>
      </c>
      <c r="M2613" s="1" t="s">
        <v>23852</v>
      </c>
      <c r="N2613" s="1">
        <f>+Categorias[[#This Row],[Id_producto]]</f>
        <v>220107</v>
      </c>
      <c r="O2613" s="1">
        <f>+Categorias[[#This Row],[Id_categoría]]</f>
        <v>220107029</v>
      </c>
    </row>
    <row r="2614" spans="1:15" hidden="1" x14ac:dyDescent="0.3">
      <c r="A2614">
        <v>22</v>
      </c>
      <c r="B2614" s="1" t="s">
        <v>2726</v>
      </c>
      <c r="C2614">
        <v>2201</v>
      </c>
      <c r="D2614" s="1" t="s">
        <v>22590</v>
      </c>
      <c r="E2614">
        <v>220107</v>
      </c>
      <c r="F2614" s="1" t="s">
        <v>23707</v>
      </c>
      <c r="G2614">
        <v>220107030</v>
      </c>
      <c r="H2614">
        <v>30</v>
      </c>
      <c r="I2614" s="1" t="s">
        <v>23853</v>
      </c>
      <c r="J2614" s="1" t="s">
        <v>23854</v>
      </c>
      <c r="K2614" s="1" t="s">
        <v>23855</v>
      </c>
      <c r="L2614" s="1" t="s">
        <v>23856</v>
      </c>
      <c r="M2614" s="1" t="s">
        <v>23857</v>
      </c>
      <c r="N2614" s="1">
        <f>+Categorias[[#This Row],[Id_producto]]</f>
        <v>220107</v>
      </c>
      <c r="O2614" s="1">
        <f>+Categorias[[#This Row],[Id_categoría]]</f>
        <v>220107030</v>
      </c>
    </row>
    <row r="2615" spans="1:15" hidden="1" x14ac:dyDescent="0.3">
      <c r="A2615">
        <v>22</v>
      </c>
      <c r="B2615" s="1" t="s">
        <v>2726</v>
      </c>
      <c r="C2615">
        <v>2201</v>
      </c>
      <c r="D2615" s="1" t="s">
        <v>22590</v>
      </c>
      <c r="E2615">
        <v>220107</v>
      </c>
      <c r="F2615" s="1" t="s">
        <v>23707</v>
      </c>
      <c r="G2615">
        <v>220107031</v>
      </c>
      <c r="H2615">
        <v>31</v>
      </c>
      <c r="I2615" s="1" t="s">
        <v>23858</v>
      </c>
      <c r="J2615" s="1" t="s">
        <v>23859</v>
      </c>
      <c r="K2615" s="1" t="s">
        <v>23860</v>
      </c>
      <c r="L2615" s="1" t="s">
        <v>23861</v>
      </c>
      <c r="M2615" s="1" t="s">
        <v>23862</v>
      </c>
      <c r="N2615" s="1">
        <f>+Categorias[[#This Row],[Id_producto]]</f>
        <v>220107</v>
      </c>
      <c r="O2615" s="1">
        <f>+Categorias[[#This Row],[Id_categoría]]</f>
        <v>220107031</v>
      </c>
    </row>
    <row r="2616" spans="1:15" hidden="1" x14ac:dyDescent="0.3">
      <c r="A2616">
        <v>22</v>
      </c>
      <c r="B2616" s="1" t="s">
        <v>2726</v>
      </c>
      <c r="C2616">
        <v>2201</v>
      </c>
      <c r="D2616" s="1" t="s">
        <v>22590</v>
      </c>
      <c r="E2616">
        <v>220107</v>
      </c>
      <c r="F2616" s="1" t="s">
        <v>23707</v>
      </c>
      <c r="G2616">
        <v>220107032</v>
      </c>
      <c r="H2616">
        <v>32</v>
      </c>
      <c r="I2616" s="1" t="s">
        <v>23863</v>
      </c>
      <c r="J2616" s="1" t="s">
        <v>23864</v>
      </c>
      <c r="K2616" s="1" t="s">
        <v>23865</v>
      </c>
      <c r="L2616" s="1" t="s">
        <v>23866</v>
      </c>
      <c r="M2616" s="1" t="s">
        <v>23867</v>
      </c>
      <c r="N2616" s="1">
        <f>+Categorias[[#This Row],[Id_producto]]</f>
        <v>220107</v>
      </c>
      <c r="O2616" s="1">
        <f>+Categorias[[#This Row],[Id_categoría]]</f>
        <v>220107032</v>
      </c>
    </row>
    <row r="2617" spans="1:15" hidden="1" x14ac:dyDescent="0.3">
      <c r="A2617">
        <v>22</v>
      </c>
      <c r="B2617" s="1" t="s">
        <v>2726</v>
      </c>
      <c r="C2617">
        <v>2201</v>
      </c>
      <c r="D2617" s="1" t="s">
        <v>22590</v>
      </c>
      <c r="E2617">
        <v>220107</v>
      </c>
      <c r="F2617" s="1" t="s">
        <v>23707</v>
      </c>
      <c r="G2617">
        <v>220107033</v>
      </c>
      <c r="H2617">
        <v>33</v>
      </c>
      <c r="I2617" s="1" t="s">
        <v>23868</v>
      </c>
      <c r="J2617" s="1" t="s">
        <v>23869</v>
      </c>
      <c r="K2617" s="1" t="s">
        <v>23870</v>
      </c>
      <c r="L2617" s="1" t="s">
        <v>23871</v>
      </c>
      <c r="M2617" s="1" t="s">
        <v>23872</v>
      </c>
      <c r="N2617" s="1">
        <f>+Categorias[[#This Row],[Id_producto]]</f>
        <v>220107</v>
      </c>
      <c r="O2617" s="1">
        <f>+Categorias[[#This Row],[Id_categoría]]</f>
        <v>220107033</v>
      </c>
    </row>
    <row r="2618" spans="1:15" hidden="1" x14ac:dyDescent="0.3">
      <c r="A2618">
        <v>22</v>
      </c>
      <c r="B2618" s="1" t="s">
        <v>2726</v>
      </c>
      <c r="C2618">
        <v>2201</v>
      </c>
      <c r="D2618" s="1" t="s">
        <v>22590</v>
      </c>
      <c r="E2618">
        <v>220107</v>
      </c>
      <c r="F2618" s="1" t="s">
        <v>23707</v>
      </c>
      <c r="G2618">
        <v>220107034</v>
      </c>
      <c r="H2618">
        <v>34</v>
      </c>
      <c r="I2618" s="1" t="s">
        <v>12759</v>
      </c>
      <c r="J2618" s="1" t="s">
        <v>23873</v>
      </c>
      <c r="K2618" s="1" t="s">
        <v>23874</v>
      </c>
      <c r="L2618" s="1" t="s">
        <v>23875</v>
      </c>
      <c r="M2618" s="1" t="s">
        <v>23876</v>
      </c>
      <c r="N2618" s="1">
        <f>+Categorias[[#This Row],[Id_producto]]</f>
        <v>220107</v>
      </c>
      <c r="O2618" s="1">
        <f>+Categorias[[#This Row],[Id_categoría]]</f>
        <v>220107034</v>
      </c>
    </row>
    <row r="2619" spans="1:15" hidden="1" x14ac:dyDescent="0.3">
      <c r="A2619">
        <v>22</v>
      </c>
      <c r="B2619" s="1" t="s">
        <v>2726</v>
      </c>
      <c r="C2619">
        <v>2201</v>
      </c>
      <c r="D2619" s="1" t="s">
        <v>22590</v>
      </c>
      <c r="E2619">
        <v>220107</v>
      </c>
      <c r="F2619" s="1" t="s">
        <v>23707</v>
      </c>
      <c r="G2619">
        <v>220107035</v>
      </c>
      <c r="H2619">
        <v>35</v>
      </c>
      <c r="I2619" s="1" t="s">
        <v>23877</v>
      </c>
      <c r="J2619" s="1" t="s">
        <v>23878</v>
      </c>
      <c r="K2619" s="1" t="s">
        <v>23879</v>
      </c>
      <c r="L2619" s="1" t="s">
        <v>23880</v>
      </c>
      <c r="M2619" s="1" t="s">
        <v>23881</v>
      </c>
      <c r="N2619" s="1">
        <f>+Categorias[[#This Row],[Id_producto]]</f>
        <v>220107</v>
      </c>
      <c r="O2619" s="1">
        <f>+Categorias[[#This Row],[Id_categoría]]</f>
        <v>220107035</v>
      </c>
    </row>
    <row r="2620" spans="1:15" hidden="1" x14ac:dyDescent="0.3">
      <c r="A2620">
        <v>22</v>
      </c>
      <c r="B2620" s="1" t="s">
        <v>2726</v>
      </c>
      <c r="C2620">
        <v>2201</v>
      </c>
      <c r="D2620" s="1" t="s">
        <v>22590</v>
      </c>
      <c r="E2620">
        <v>220107</v>
      </c>
      <c r="F2620" s="1" t="s">
        <v>23707</v>
      </c>
      <c r="G2620">
        <v>220107036</v>
      </c>
      <c r="H2620">
        <v>36</v>
      </c>
      <c r="I2620" s="1" t="s">
        <v>23882</v>
      </c>
      <c r="J2620" s="1" t="s">
        <v>23883</v>
      </c>
      <c r="K2620" s="1" t="s">
        <v>23884</v>
      </c>
      <c r="L2620" s="1" t="s">
        <v>23885</v>
      </c>
      <c r="M2620" s="1" t="s">
        <v>23886</v>
      </c>
      <c r="N2620" s="1">
        <f>+Categorias[[#This Row],[Id_producto]]</f>
        <v>220107</v>
      </c>
      <c r="O2620" s="1">
        <f>+Categorias[[#This Row],[Id_categoría]]</f>
        <v>220107036</v>
      </c>
    </row>
    <row r="2621" spans="1:15" hidden="1" x14ac:dyDescent="0.3">
      <c r="A2621">
        <v>22</v>
      </c>
      <c r="B2621" s="1" t="s">
        <v>2726</v>
      </c>
      <c r="C2621">
        <v>2201</v>
      </c>
      <c r="D2621" s="1" t="s">
        <v>22590</v>
      </c>
      <c r="E2621">
        <v>220108</v>
      </c>
      <c r="F2621" s="1" t="s">
        <v>21092</v>
      </c>
      <c r="G2621">
        <v>220108001</v>
      </c>
      <c r="H2621">
        <v>1</v>
      </c>
      <c r="I2621" s="1" t="s">
        <v>23887</v>
      </c>
      <c r="J2621" s="1" t="s">
        <v>23888</v>
      </c>
      <c r="K2621" s="1" t="s">
        <v>23889</v>
      </c>
      <c r="L2621" s="1" t="s">
        <v>23890</v>
      </c>
      <c r="M2621" s="1" t="s">
        <v>23891</v>
      </c>
      <c r="N2621" s="1">
        <f>+Categorias[[#This Row],[Id_producto]]</f>
        <v>220108</v>
      </c>
      <c r="O2621" s="1">
        <f>+Categorias[[#This Row],[Id_categoría]]</f>
        <v>220108001</v>
      </c>
    </row>
    <row r="2622" spans="1:15" hidden="1" x14ac:dyDescent="0.3">
      <c r="A2622">
        <v>22</v>
      </c>
      <c r="B2622" s="1" t="s">
        <v>2726</v>
      </c>
      <c r="C2622">
        <v>2201</v>
      </c>
      <c r="D2622" s="1" t="s">
        <v>22590</v>
      </c>
      <c r="E2622">
        <v>220108</v>
      </c>
      <c r="F2622" s="1" t="s">
        <v>21092</v>
      </c>
      <c r="G2622">
        <v>220108002</v>
      </c>
      <c r="H2622">
        <v>2</v>
      </c>
      <c r="I2622" s="1" t="s">
        <v>23892</v>
      </c>
      <c r="J2622" s="1" t="s">
        <v>23893</v>
      </c>
      <c r="K2622" s="1" t="s">
        <v>23894</v>
      </c>
      <c r="L2622" s="1" t="s">
        <v>23895</v>
      </c>
      <c r="M2622" s="1" t="s">
        <v>23896</v>
      </c>
      <c r="N2622" s="1">
        <f>+Categorias[[#This Row],[Id_producto]]</f>
        <v>220108</v>
      </c>
      <c r="O2622" s="1">
        <f>+Categorias[[#This Row],[Id_categoría]]</f>
        <v>220108002</v>
      </c>
    </row>
    <row r="2623" spans="1:15" hidden="1" x14ac:dyDescent="0.3">
      <c r="A2623">
        <v>22</v>
      </c>
      <c r="B2623" s="1" t="s">
        <v>2726</v>
      </c>
      <c r="C2623">
        <v>2201</v>
      </c>
      <c r="D2623" s="1" t="s">
        <v>22590</v>
      </c>
      <c r="E2623">
        <v>220108</v>
      </c>
      <c r="F2623" s="1" t="s">
        <v>21092</v>
      </c>
      <c r="G2623">
        <v>220108003</v>
      </c>
      <c r="H2623">
        <v>3</v>
      </c>
      <c r="I2623" s="1" t="s">
        <v>23897</v>
      </c>
      <c r="J2623" s="1" t="s">
        <v>23898</v>
      </c>
      <c r="K2623" s="1" t="s">
        <v>23899</v>
      </c>
      <c r="L2623" s="1" t="s">
        <v>23900</v>
      </c>
      <c r="M2623" s="1" t="s">
        <v>23901</v>
      </c>
      <c r="N2623" s="1">
        <f>+Categorias[[#This Row],[Id_producto]]</f>
        <v>220108</v>
      </c>
      <c r="O2623" s="1">
        <f>+Categorias[[#This Row],[Id_categoría]]</f>
        <v>220108003</v>
      </c>
    </row>
    <row r="2624" spans="1:15" hidden="1" x14ac:dyDescent="0.3">
      <c r="A2624">
        <v>22</v>
      </c>
      <c r="B2624" s="1" t="s">
        <v>2726</v>
      </c>
      <c r="C2624">
        <v>2201</v>
      </c>
      <c r="D2624" s="1" t="s">
        <v>22590</v>
      </c>
      <c r="E2624">
        <v>220108</v>
      </c>
      <c r="F2624" s="1" t="s">
        <v>21092</v>
      </c>
      <c r="G2624">
        <v>220108004</v>
      </c>
      <c r="H2624">
        <v>4</v>
      </c>
      <c r="I2624" s="1" t="s">
        <v>23902</v>
      </c>
      <c r="J2624" s="1" t="s">
        <v>23903</v>
      </c>
      <c r="K2624" s="1" t="s">
        <v>23904</v>
      </c>
      <c r="L2624" s="1" t="s">
        <v>23905</v>
      </c>
      <c r="M2624" s="1" t="s">
        <v>23906</v>
      </c>
      <c r="N2624" s="1">
        <f>+Categorias[[#This Row],[Id_producto]]</f>
        <v>220108</v>
      </c>
      <c r="O2624" s="1">
        <f>+Categorias[[#This Row],[Id_categoría]]</f>
        <v>220108004</v>
      </c>
    </row>
    <row r="2625" spans="1:15" hidden="1" x14ac:dyDescent="0.3">
      <c r="A2625">
        <v>22</v>
      </c>
      <c r="B2625" s="1" t="s">
        <v>2726</v>
      </c>
      <c r="C2625">
        <v>2201</v>
      </c>
      <c r="D2625" s="1" t="s">
        <v>22590</v>
      </c>
      <c r="E2625">
        <v>220108</v>
      </c>
      <c r="F2625" s="1" t="s">
        <v>21092</v>
      </c>
      <c r="G2625">
        <v>220108005</v>
      </c>
      <c r="H2625">
        <v>5</v>
      </c>
      <c r="I2625" s="1" t="s">
        <v>23907</v>
      </c>
      <c r="J2625" s="1" t="s">
        <v>23908</v>
      </c>
      <c r="K2625" s="1" t="s">
        <v>23909</v>
      </c>
      <c r="L2625" s="1" t="s">
        <v>23910</v>
      </c>
      <c r="M2625" s="1" t="s">
        <v>23911</v>
      </c>
      <c r="N2625" s="1">
        <f>+Categorias[[#This Row],[Id_producto]]</f>
        <v>220108</v>
      </c>
      <c r="O2625" s="1">
        <f>+Categorias[[#This Row],[Id_categoría]]</f>
        <v>220108005</v>
      </c>
    </row>
    <row r="2626" spans="1:15" hidden="1" x14ac:dyDescent="0.3">
      <c r="A2626">
        <v>22</v>
      </c>
      <c r="B2626" s="1" t="s">
        <v>2726</v>
      </c>
      <c r="C2626">
        <v>2201</v>
      </c>
      <c r="D2626" s="1" t="s">
        <v>22590</v>
      </c>
      <c r="E2626">
        <v>220108</v>
      </c>
      <c r="F2626" s="1" t="s">
        <v>21092</v>
      </c>
      <c r="G2626">
        <v>220108006</v>
      </c>
      <c r="H2626">
        <v>6</v>
      </c>
      <c r="I2626" s="1" t="s">
        <v>23912</v>
      </c>
      <c r="J2626" s="1" t="s">
        <v>23913</v>
      </c>
      <c r="K2626" s="1" t="s">
        <v>23914</v>
      </c>
      <c r="L2626" s="1" t="s">
        <v>23915</v>
      </c>
      <c r="M2626" s="1" t="s">
        <v>23916</v>
      </c>
      <c r="N2626" s="1">
        <f>+Categorias[[#This Row],[Id_producto]]</f>
        <v>220108</v>
      </c>
      <c r="O2626" s="1">
        <f>+Categorias[[#This Row],[Id_categoría]]</f>
        <v>220108006</v>
      </c>
    </row>
    <row r="2627" spans="1:15" hidden="1" x14ac:dyDescent="0.3">
      <c r="A2627">
        <v>22</v>
      </c>
      <c r="B2627" s="1" t="s">
        <v>2726</v>
      </c>
      <c r="C2627">
        <v>2201</v>
      </c>
      <c r="D2627" s="1" t="s">
        <v>22590</v>
      </c>
      <c r="E2627">
        <v>220108</v>
      </c>
      <c r="F2627" s="1" t="s">
        <v>21092</v>
      </c>
      <c r="G2627">
        <v>220108007</v>
      </c>
      <c r="H2627">
        <v>7</v>
      </c>
      <c r="I2627" s="1" t="s">
        <v>23917</v>
      </c>
      <c r="J2627" s="1" t="s">
        <v>23918</v>
      </c>
      <c r="K2627" s="1" t="s">
        <v>23919</v>
      </c>
      <c r="L2627" s="1" t="s">
        <v>23920</v>
      </c>
      <c r="M2627" s="1" t="s">
        <v>23921</v>
      </c>
      <c r="N2627" s="1">
        <f>+Categorias[[#This Row],[Id_producto]]</f>
        <v>220108</v>
      </c>
      <c r="O2627" s="1">
        <f>+Categorias[[#This Row],[Id_categoría]]</f>
        <v>220108007</v>
      </c>
    </row>
    <row r="2628" spans="1:15" hidden="1" x14ac:dyDescent="0.3">
      <c r="A2628">
        <v>22</v>
      </c>
      <c r="B2628" s="1" t="s">
        <v>2726</v>
      </c>
      <c r="C2628">
        <v>2201</v>
      </c>
      <c r="D2628" s="1" t="s">
        <v>22590</v>
      </c>
      <c r="E2628">
        <v>220108</v>
      </c>
      <c r="F2628" s="1" t="s">
        <v>21092</v>
      </c>
      <c r="G2628">
        <v>220108008</v>
      </c>
      <c r="H2628">
        <v>8</v>
      </c>
      <c r="I2628" s="1" t="s">
        <v>23922</v>
      </c>
      <c r="J2628" s="1" t="s">
        <v>23923</v>
      </c>
      <c r="K2628" s="1" t="s">
        <v>23924</v>
      </c>
      <c r="L2628" s="1" t="s">
        <v>23925</v>
      </c>
      <c r="M2628" s="1" t="s">
        <v>23926</v>
      </c>
      <c r="N2628" s="1">
        <f>+Categorias[[#This Row],[Id_producto]]</f>
        <v>220108</v>
      </c>
      <c r="O2628" s="1">
        <f>+Categorias[[#This Row],[Id_categoría]]</f>
        <v>220108008</v>
      </c>
    </row>
    <row r="2629" spans="1:15" hidden="1" x14ac:dyDescent="0.3">
      <c r="A2629">
        <v>22</v>
      </c>
      <c r="B2629" s="1" t="s">
        <v>2726</v>
      </c>
      <c r="C2629">
        <v>2201</v>
      </c>
      <c r="D2629" s="1" t="s">
        <v>22590</v>
      </c>
      <c r="E2629">
        <v>220108</v>
      </c>
      <c r="F2629" s="1" t="s">
        <v>21092</v>
      </c>
      <c r="G2629">
        <v>220108009</v>
      </c>
      <c r="H2629">
        <v>9</v>
      </c>
      <c r="I2629" s="1" t="s">
        <v>23927</v>
      </c>
      <c r="J2629" s="1" t="s">
        <v>23928</v>
      </c>
      <c r="K2629" s="1" t="s">
        <v>23929</v>
      </c>
      <c r="L2629" s="1" t="s">
        <v>23930</v>
      </c>
      <c r="M2629" s="1" t="s">
        <v>23931</v>
      </c>
      <c r="N2629" s="1">
        <f>+Categorias[[#This Row],[Id_producto]]</f>
        <v>220108</v>
      </c>
      <c r="O2629" s="1">
        <f>+Categorias[[#This Row],[Id_categoría]]</f>
        <v>220108009</v>
      </c>
    </row>
    <row r="2630" spans="1:15" hidden="1" x14ac:dyDescent="0.3">
      <c r="A2630">
        <v>22</v>
      </c>
      <c r="B2630" s="1" t="s">
        <v>2726</v>
      </c>
      <c r="C2630">
        <v>2201</v>
      </c>
      <c r="D2630" s="1" t="s">
        <v>22590</v>
      </c>
      <c r="E2630">
        <v>220108</v>
      </c>
      <c r="F2630" s="1" t="s">
        <v>21092</v>
      </c>
      <c r="G2630">
        <v>220108010</v>
      </c>
      <c r="H2630">
        <v>10</v>
      </c>
      <c r="I2630" s="1" t="s">
        <v>21062</v>
      </c>
      <c r="J2630" s="1" t="s">
        <v>23932</v>
      </c>
      <c r="K2630" s="1" t="s">
        <v>23933</v>
      </c>
      <c r="L2630" s="1" t="s">
        <v>23934</v>
      </c>
      <c r="M2630" s="1" t="s">
        <v>23935</v>
      </c>
      <c r="N2630" s="1">
        <f>+Categorias[[#This Row],[Id_producto]]</f>
        <v>220108</v>
      </c>
      <c r="O2630" s="1">
        <f>+Categorias[[#This Row],[Id_categoría]]</f>
        <v>220108010</v>
      </c>
    </row>
    <row r="2631" spans="1:15" hidden="1" x14ac:dyDescent="0.3">
      <c r="A2631">
        <v>22</v>
      </c>
      <c r="B2631" s="1" t="s">
        <v>2726</v>
      </c>
      <c r="C2631">
        <v>2201</v>
      </c>
      <c r="D2631" s="1" t="s">
        <v>22590</v>
      </c>
      <c r="E2631">
        <v>220108</v>
      </c>
      <c r="F2631" s="1" t="s">
        <v>21092</v>
      </c>
      <c r="G2631">
        <v>220108011</v>
      </c>
      <c r="H2631">
        <v>11</v>
      </c>
      <c r="I2631" s="1" t="s">
        <v>23936</v>
      </c>
      <c r="J2631" s="1" t="s">
        <v>23937</v>
      </c>
      <c r="K2631" s="1" t="s">
        <v>23938</v>
      </c>
      <c r="L2631" s="1" t="s">
        <v>23939</v>
      </c>
      <c r="M2631" s="1" t="s">
        <v>23940</v>
      </c>
      <c r="N2631" s="1">
        <f>+Categorias[[#This Row],[Id_producto]]</f>
        <v>220108</v>
      </c>
      <c r="O2631" s="1">
        <f>+Categorias[[#This Row],[Id_categoría]]</f>
        <v>220108011</v>
      </c>
    </row>
    <row r="2632" spans="1:15" hidden="1" x14ac:dyDescent="0.3">
      <c r="A2632">
        <v>22</v>
      </c>
      <c r="B2632" s="1" t="s">
        <v>2726</v>
      </c>
      <c r="C2632">
        <v>2201</v>
      </c>
      <c r="D2632" s="1" t="s">
        <v>22590</v>
      </c>
      <c r="E2632">
        <v>220108</v>
      </c>
      <c r="F2632" s="1" t="s">
        <v>21092</v>
      </c>
      <c r="G2632">
        <v>220108012</v>
      </c>
      <c r="H2632">
        <v>12</v>
      </c>
      <c r="I2632" s="1" t="s">
        <v>23941</v>
      </c>
      <c r="J2632" s="1" t="s">
        <v>23942</v>
      </c>
      <c r="K2632" s="1" t="s">
        <v>23943</v>
      </c>
      <c r="L2632" s="1" t="s">
        <v>23944</v>
      </c>
      <c r="M2632" s="1" t="s">
        <v>23945</v>
      </c>
      <c r="N2632" s="1">
        <f>+Categorias[[#This Row],[Id_producto]]</f>
        <v>220108</v>
      </c>
      <c r="O2632" s="1">
        <f>+Categorias[[#This Row],[Id_categoría]]</f>
        <v>220108012</v>
      </c>
    </row>
    <row r="2633" spans="1:15" hidden="1" x14ac:dyDescent="0.3">
      <c r="A2633">
        <v>22</v>
      </c>
      <c r="B2633" s="1" t="s">
        <v>2726</v>
      </c>
      <c r="C2633">
        <v>2201</v>
      </c>
      <c r="D2633" s="1" t="s">
        <v>22590</v>
      </c>
      <c r="E2633">
        <v>220108</v>
      </c>
      <c r="F2633" s="1" t="s">
        <v>21092</v>
      </c>
      <c r="G2633">
        <v>220108013</v>
      </c>
      <c r="H2633">
        <v>13</v>
      </c>
      <c r="I2633" s="1" t="s">
        <v>23946</v>
      </c>
      <c r="J2633" s="1" t="s">
        <v>23947</v>
      </c>
      <c r="K2633" s="1" t="s">
        <v>23948</v>
      </c>
      <c r="L2633" s="1" t="s">
        <v>23949</v>
      </c>
      <c r="M2633" s="1" t="s">
        <v>23950</v>
      </c>
      <c r="N2633" s="1">
        <f>+Categorias[[#This Row],[Id_producto]]</f>
        <v>220108</v>
      </c>
      <c r="O2633" s="1">
        <f>+Categorias[[#This Row],[Id_categoría]]</f>
        <v>220108013</v>
      </c>
    </row>
    <row r="2634" spans="1:15" hidden="1" x14ac:dyDescent="0.3">
      <c r="A2634">
        <v>22</v>
      </c>
      <c r="B2634" s="1" t="s">
        <v>2726</v>
      </c>
      <c r="C2634">
        <v>2201</v>
      </c>
      <c r="D2634" s="1" t="s">
        <v>22590</v>
      </c>
      <c r="E2634">
        <v>220108</v>
      </c>
      <c r="F2634" s="1" t="s">
        <v>21092</v>
      </c>
      <c r="G2634">
        <v>220108014</v>
      </c>
      <c r="H2634">
        <v>14</v>
      </c>
      <c r="I2634" s="1" t="s">
        <v>23951</v>
      </c>
      <c r="J2634" s="1" t="s">
        <v>23952</v>
      </c>
      <c r="K2634" s="1" t="s">
        <v>23953</v>
      </c>
      <c r="L2634" s="1" t="s">
        <v>23954</v>
      </c>
      <c r="M2634" s="1" t="s">
        <v>23955</v>
      </c>
      <c r="N2634" s="1">
        <f>+Categorias[[#This Row],[Id_producto]]</f>
        <v>220108</v>
      </c>
      <c r="O2634" s="1">
        <f>+Categorias[[#This Row],[Id_categoría]]</f>
        <v>220108014</v>
      </c>
    </row>
    <row r="2635" spans="1:15" hidden="1" x14ac:dyDescent="0.3">
      <c r="A2635">
        <v>22</v>
      </c>
      <c r="B2635" s="1" t="s">
        <v>2726</v>
      </c>
      <c r="C2635">
        <v>2201</v>
      </c>
      <c r="D2635" s="1" t="s">
        <v>22590</v>
      </c>
      <c r="E2635">
        <v>220108</v>
      </c>
      <c r="F2635" s="1" t="s">
        <v>21092</v>
      </c>
      <c r="G2635">
        <v>220108015</v>
      </c>
      <c r="H2635">
        <v>15</v>
      </c>
      <c r="I2635" s="1" t="s">
        <v>23956</v>
      </c>
      <c r="J2635" s="1" t="s">
        <v>23957</v>
      </c>
      <c r="K2635" s="1" t="s">
        <v>23958</v>
      </c>
      <c r="L2635" s="1" t="s">
        <v>23959</v>
      </c>
      <c r="M2635" s="1" t="s">
        <v>23960</v>
      </c>
      <c r="N2635" s="1">
        <f>+Categorias[[#This Row],[Id_producto]]</f>
        <v>220108</v>
      </c>
      <c r="O2635" s="1">
        <f>+Categorias[[#This Row],[Id_categoría]]</f>
        <v>220108015</v>
      </c>
    </row>
    <row r="2636" spans="1:15" hidden="1" x14ac:dyDescent="0.3">
      <c r="A2636">
        <v>22</v>
      </c>
      <c r="B2636" s="1" t="s">
        <v>2726</v>
      </c>
      <c r="C2636">
        <v>2201</v>
      </c>
      <c r="D2636" s="1" t="s">
        <v>22590</v>
      </c>
      <c r="E2636">
        <v>220108</v>
      </c>
      <c r="F2636" s="1" t="s">
        <v>21092</v>
      </c>
      <c r="G2636">
        <v>220108016</v>
      </c>
      <c r="H2636">
        <v>16</v>
      </c>
      <c r="I2636" s="1" t="s">
        <v>23961</v>
      </c>
      <c r="J2636" s="1" t="s">
        <v>23962</v>
      </c>
      <c r="K2636" s="1" t="s">
        <v>23963</v>
      </c>
      <c r="L2636" s="1" t="s">
        <v>23964</v>
      </c>
      <c r="M2636" s="1" t="s">
        <v>23965</v>
      </c>
      <c r="N2636" s="1">
        <f>+Categorias[[#This Row],[Id_producto]]</f>
        <v>220108</v>
      </c>
      <c r="O2636" s="1">
        <f>+Categorias[[#This Row],[Id_categoría]]</f>
        <v>220108016</v>
      </c>
    </row>
    <row r="2637" spans="1:15" hidden="1" x14ac:dyDescent="0.3">
      <c r="A2637">
        <v>22</v>
      </c>
      <c r="B2637" s="1" t="s">
        <v>2726</v>
      </c>
      <c r="C2637">
        <v>2201</v>
      </c>
      <c r="D2637" s="1" t="s">
        <v>22590</v>
      </c>
      <c r="E2637">
        <v>220109</v>
      </c>
      <c r="F2637" s="1" t="s">
        <v>23966</v>
      </c>
      <c r="G2637">
        <v>220109001</v>
      </c>
      <c r="H2637">
        <v>1</v>
      </c>
      <c r="I2637" s="1" t="s">
        <v>23967</v>
      </c>
      <c r="J2637" s="1" t="s">
        <v>23968</v>
      </c>
      <c r="K2637" s="1" t="s">
        <v>23969</v>
      </c>
      <c r="L2637" s="1" t="s">
        <v>23970</v>
      </c>
      <c r="M2637" s="1" t="s">
        <v>23971</v>
      </c>
      <c r="N2637" s="1">
        <f>+Categorias[[#This Row],[Id_producto]]</f>
        <v>220109</v>
      </c>
      <c r="O2637" s="1">
        <f>+Categorias[[#This Row],[Id_categoría]]</f>
        <v>220109001</v>
      </c>
    </row>
    <row r="2638" spans="1:15" hidden="1" x14ac:dyDescent="0.3">
      <c r="A2638">
        <v>22</v>
      </c>
      <c r="B2638" s="1" t="s">
        <v>2726</v>
      </c>
      <c r="C2638">
        <v>2201</v>
      </c>
      <c r="D2638" s="1" t="s">
        <v>22590</v>
      </c>
      <c r="E2638">
        <v>220109</v>
      </c>
      <c r="F2638" s="1" t="s">
        <v>23966</v>
      </c>
      <c r="G2638">
        <v>220109002</v>
      </c>
      <c r="H2638">
        <v>2</v>
      </c>
      <c r="I2638" s="1" t="s">
        <v>23972</v>
      </c>
      <c r="J2638" s="1" t="s">
        <v>23973</v>
      </c>
      <c r="K2638" s="1" t="s">
        <v>23974</v>
      </c>
      <c r="L2638" s="1" t="s">
        <v>23975</v>
      </c>
      <c r="M2638" s="1" t="s">
        <v>23976</v>
      </c>
      <c r="N2638" s="1">
        <f>+Categorias[[#This Row],[Id_producto]]</f>
        <v>220109</v>
      </c>
      <c r="O2638" s="1">
        <f>+Categorias[[#This Row],[Id_categoría]]</f>
        <v>220109002</v>
      </c>
    </row>
    <row r="2639" spans="1:15" hidden="1" x14ac:dyDescent="0.3">
      <c r="A2639">
        <v>22</v>
      </c>
      <c r="B2639" s="1" t="s">
        <v>2726</v>
      </c>
      <c r="C2639">
        <v>2201</v>
      </c>
      <c r="D2639" s="1" t="s">
        <v>22590</v>
      </c>
      <c r="E2639">
        <v>220109</v>
      </c>
      <c r="F2639" s="1" t="s">
        <v>23966</v>
      </c>
      <c r="G2639">
        <v>220109003</v>
      </c>
      <c r="H2639">
        <v>3</v>
      </c>
      <c r="I2639" s="1" t="s">
        <v>23977</v>
      </c>
      <c r="J2639" s="1" t="s">
        <v>23978</v>
      </c>
      <c r="K2639" s="1" t="s">
        <v>23979</v>
      </c>
      <c r="L2639" s="1" t="s">
        <v>23980</v>
      </c>
      <c r="M2639" s="1" t="s">
        <v>23981</v>
      </c>
      <c r="N2639" s="1">
        <f>+Categorias[[#This Row],[Id_producto]]</f>
        <v>220109</v>
      </c>
      <c r="O2639" s="1">
        <f>+Categorias[[#This Row],[Id_categoría]]</f>
        <v>220109003</v>
      </c>
    </row>
    <row r="2640" spans="1:15" hidden="1" x14ac:dyDescent="0.3">
      <c r="A2640">
        <v>22</v>
      </c>
      <c r="B2640" s="1" t="s">
        <v>2726</v>
      </c>
      <c r="C2640">
        <v>2201</v>
      </c>
      <c r="D2640" s="1" t="s">
        <v>22590</v>
      </c>
      <c r="E2640">
        <v>220109</v>
      </c>
      <c r="F2640" s="1" t="s">
        <v>23966</v>
      </c>
      <c r="G2640">
        <v>220109004</v>
      </c>
      <c r="H2640">
        <v>4</v>
      </c>
      <c r="I2640" s="1" t="s">
        <v>23982</v>
      </c>
      <c r="J2640" s="1" t="s">
        <v>23983</v>
      </c>
      <c r="K2640" s="1" t="s">
        <v>23984</v>
      </c>
      <c r="L2640" s="1" t="s">
        <v>23985</v>
      </c>
      <c r="M2640" s="1" t="s">
        <v>23986</v>
      </c>
      <c r="N2640" s="1">
        <f>+Categorias[[#This Row],[Id_producto]]</f>
        <v>220109</v>
      </c>
      <c r="O2640" s="1">
        <f>+Categorias[[#This Row],[Id_categoría]]</f>
        <v>220109004</v>
      </c>
    </row>
    <row r="2641" spans="1:15" hidden="1" x14ac:dyDescent="0.3">
      <c r="A2641">
        <v>22</v>
      </c>
      <c r="B2641" s="1" t="s">
        <v>2726</v>
      </c>
      <c r="C2641">
        <v>2201</v>
      </c>
      <c r="D2641" s="1" t="s">
        <v>22590</v>
      </c>
      <c r="E2641">
        <v>220109</v>
      </c>
      <c r="F2641" s="1" t="s">
        <v>23966</v>
      </c>
      <c r="G2641">
        <v>220109005</v>
      </c>
      <c r="H2641">
        <v>5</v>
      </c>
      <c r="I2641" s="1" t="s">
        <v>23987</v>
      </c>
      <c r="J2641" s="1" t="s">
        <v>23988</v>
      </c>
      <c r="K2641" s="1" t="s">
        <v>23989</v>
      </c>
      <c r="L2641" s="1" t="s">
        <v>23990</v>
      </c>
      <c r="M2641" s="1" t="s">
        <v>23991</v>
      </c>
      <c r="N2641" s="1">
        <f>+Categorias[[#This Row],[Id_producto]]</f>
        <v>220109</v>
      </c>
      <c r="O2641" s="1">
        <f>+Categorias[[#This Row],[Id_categoría]]</f>
        <v>220109005</v>
      </c>
    </row>
    <row r="2642" spans="1:15" hidden="1" x14ac:dyDescent="0.3">
      <c r="A2642">
        <v>22</v>
      </c>
      <c r="B2642" s="1" t="s">
        <v>2726</v>
      </c>
      <c r="C2642">
        <v>2201</v>
      </c>
      <c r="D2642" s="1" t="s">
        <v>22590</v>
      </c>
      <c r="E2642">
        <v>220110</v>
      </c>
      <c r="F2642" s="1" t="s">
        <v>23992</v>
      </c>
      <c r="G2642">
        <v>220110001</v>
      </c>
      <c r="H2642">
        <v>1</v>
      </c>
      <c r="I2642" s="1" t="s">
        <v>23993</v>
      </c>
      <c r="J2642" s="1" t="s">
        <v>23994</v>
      </c>
      <c r="K2642" s="1" t="s">
        <v>23995</v>
      </c>
      <c r="L2642" s="1" t="s">
        <v>23996</v>
      </c>
      <c r="M2642" s="1" t="s">
        <v>23997</v>
      </c>
      <c r="N2642" s="1">
        <f>+Categorias[[#This Row],[Id_producto]]</f>
        <v>220110</v>
      </c>
      <c r="O2642" s="1">
        <f>+Categorias[[#This Row],[Id_categoría]]</f>
        <v>220110001</v>
      </c>
    </row>
    <row r="2643" spans="1:15" hidden="1" x14ac:dyDescent="0.3">
      <c r="A2643">
        <v>22</v>
      </c>
      <c r="B2643" s="1" t="s">
        <v>2726</v>
      </c>
      <c r="C2643">
        <v>2201</v>
      </c>
      <c r="D2643" s="1" t="s">
        <v>22590</v>
      </c>
      <c r="E2643">
        <v>220110</v>
      </c>
      <c r="F2643" s="1" t="s">
        <v>23992</v>
      </c>
      <c r="G2643">
        <v>220110002</v>
      </c>
      <c r="H2643">
        <v>2</v>
      </c>
      <c r="I2643" s="1" t="s">
        <v>23998</v>
      </c>
      <c r="J2643" s="1" t="s">
        <v>23999</v>
      </c>
      <c r="K2643" s="1" t="s">
        <v>24000</v>
      </c>
      <c r="L2643" s="1" t="s">
        <v>24001</v>
      </c>
      <c r="M2643" s="1" t="s">
        <v>24002</v>
      </c>
      <c r="N2643" s="1">
        <f>+Categorias[[#This Row],[Id_producto]]</f>
        <v>220110</v>
      </c>
      <c r="O2643" s="1">
        <f>+Categorias[[#This Row],[Id_categoría]]</f>
        <v>220110002</v>
      </c>
    </row>
    <row r="2644" spans="1:15" hidden="1" x14ac:dyDescent="0.3">
      <c r="A2644">
        <v>22</v>
      </c>
      <c r="B2644" s="1" t="s">
        <v>2726</v>
      </c>
      <c r="C2644">
        <v>2201</v>
      </c>
      <c r="D2644" s="1" t="s">
        <v>22590</v>
      </c>
      <c r="E2644">
        <v>220110</v>
      </c>
      <c r="F2644" s="1" t="s">
        <v>23992</v>
      </c>
      <c r="G2644">
        <v>220110003</v>
      </c>
      <c r="H2644">
        <v>3</v>
      </c>
      <c r="I2644" s="1" t="s">
        <v>24003</v>
      </c>
      <c r="J2644" s="1" t="s">
        <v>24004</v>
      </c>
      <c r="K2644" s="1" t="s">
        <v>24005</v>
      </c>
      <c r="L2644" s="1" t="s">
        <v>24006</v>
      </c>
      <c r="M2644" s="1" t="s">
        <v>24007</v>
      </c>
      <c r="N2644" s="1">
        <f>+Categorias[[#This Row],[Id_producto]]</f>
        <v>220110</v>
      </c>
      <c r="O2644" s="1">
        <f>+Categorias[[#This Row],[Id_categoría]]</f>
        <v>220110003</v>
      </c>
    </row>
    <row r="2645" spans="1:15" hidden="1" x14ac:dyDescent="0.3">
      <c r="A2645">
        <v>22</v>
      </c>
      <c r="B2645" s="1" t="s">
        <v>2726</v>
      </c>
      <c r="C2645">
        <v>2201</v>
      </c>
      <c r="D2645" s="1" t="s">
        <v>22590</v>
      </c>
      <c r="E2645">
        <v>220110</v>
      </c>
      <c r="F2645" s="1" t="s">
        <v>23992</v>
      </c>
      <c r="G2645">
        <v>220110004</v>
      </c>
      <c r="H2645">
        <v>4</v>
      </c>
      <c r="I2645" s="1" t="s">
        <v>24008</v>
      </c>
      <c r="J2645" s="1" t="s">
        <v>24009</v>
      </c>
      <c r="K2645" s="1" t="s">
        <v>24010</v>
      </c>
      <c r="L2645" s="1" t="s">
        <v>24011</v>
      </c>
      <c r="M2645" s="1" t="s">
        <v>24012</v>
      </c>
      <c r="N2645" s="1">
        <f>+Categorias[[#This Row],[Id_producto]]</f>
        <v>220110</v>
      </c>
      <c r="O2645" s="1">
        <f>+Categorias[[#This Row],[Id_categoría]]</f>
        <v>220110004</v>
      </c>
    </row>
    <row r="2646" spans="1:15" hidden="1" x14ac:dyDescent="0.3">
      <c r="A2646">
        <v>22</v>
      </c>
      <c r="B2646" s="1" t="s">
        <v>2726</v>
      </c>
      <c r="C2646">
        <v>2201</v>
      </c>
      <c r="D2646" s="1" t="s">
        <v>22590</v>
      </c>
      <c r="E2646">
        <v>220110</v>
      </c>
      <c r="F2646" s="1" t="s">
        <v>23992</v>
      </c>
      <c r="G2646">
        <v>220110005</v>
      </c>
      <c r="H2646">
        <v>5</v>
      </c>
      <c r="I2646" s="1" t="s">
        <v>24013</v>
      </c>
      <c r="J2646" s="1" t="s">
        <v>24014</v>
      </c>
      <c r="K2646" s="1" t="s">
        <v>24015</v>
      </c>
      <c r="L2646" s="1" t="s">
        <v>24016</v>
      </c>
      <c r="M2646" s="1" t="s">
        <v>24017</v>
      </c>
      <c r="N2646" s="1">
        <f>+Categorias[[#This Row],[Id_producto]]</f>
        <v>220110</v>
      </c>
      <c r="O2646" s="1">
        <f>+Categorias[[#This Row],[Id_categoría]]</f>
        <v>220110005</v>
      </c>
    </row>
    <row r="2647" spans="1:15" hidden="1" x14ac:dyDescent="0.3">
      <c r="A2647">
        <v>22</v>
      </c>
      <c r="B2647" s="1" t="s">
        <v>2726</v>
      </c>
      <c r="C2647">
        <v>2201</v>
      </c>
      <c r="D2647" s="1" t="s">
        <v>22590</v>
      </c>
      <c r="E2647">
        <v>220110</v>
      </c>
      <c r="F2647" s="1" t="s">
        <v>23992</v>
      </c>
      <c r="G2647">
        <v>220110006</v>
      </c>
      <c r="H2647">
        <v>6</v>
      </c>
      <c r="I2647" s="1" t="s">
        <v>24018</v>
      </c>
      <c r="J2647" s="1" t="s">
        <v>24019</v>
      </c>
      <c r="K2647" s="1" t="s">
        <v>24020</v>
      </c>
      <c r="L2647" s="1" t="s">
        <v>24021</v>
      </c>
      <c r="M2647" s="1" t="s">
        <v>24022</v>
      </c>
      <c r="N2647" s="1">
        <f>+Categorias[[#This Row],[Id_producto]]</f>
        <v>220110</v>
      </c>
      <c r="O2647" s="1">
        <f>+Categorias[[#This Row],[Id_categoría]]</f>
        <v>220110006</v>
      </c>
    </row>
    <row r="2648" spans="1:15" hidden="1" x14ac:dyDescent="0.3">
      <c r="A2648">
        <v>22</v>
      </c>
      <c r="B2648" s="1" t="s">
        <v>2726</v>
      </c>
      <c r="C2648">
        <v>2201</v>
      </c>
      <c r="D2648" s="1" t="s">
        <v>22590</v>
      </c>
      <c r="E2648">
        <v>220110</v>
      </c>
      <c r="F2648" s="1" t="s">
        <v>23992</v>
      </c>
      <c r="G2648">
        <v>220110007</v>
      </c>
      <c r="H2648">
        <v>7</v>
      </c>
      <c r="I2648" s="1" t="s">
        <v>24023</v>
      </c>
      <c r="J2648" s="1" t="s">
        <v>24024</v>
      </c>
      <c r="K2648" s="1" t="s">
        <v>24025</v>
      </c>
      <c r="L2648" s="1" t="s">
        <v>24026</v>
      </c>
      <c r="M2648" s="1" t="s">
        <v>24027</v>
      </c>
      <c r="N2648" s="1">
        <f>+Categorias[[#This Row],[Id_producto]]</f>
        <v>220110</v>
      </c>
      <c r="O2648" s="1">
        <f>+Categorias[[#This Row],[Id_categoría]]</f>
        <v>220110007</v>
      </c>
    </row>
    <row r="2649" spans="1:15" hidden="1" x14ac:dyDescent="0.3">
      <c r="A2649">
        <v>22</v>
      </c>
      <c r="B2649" s="1" t="s">
        <v>2726</v>
      </c>
      <c r="C2649">
        <v>2201</v>
      </c>
      <c r="D2649" s="1" t="s">
        <v>22590</v>
      </c>
      <c r="E2649">
        <v>220110</v>
      </c>
      <c r="F2649" s="1" t="s">
        <v>23992</v>
      </c>
      <c r="G2649">
        <v>220110008</v>
      </c>
      <c r="H2649">
        <v>8</v>
      </c>
      <c r="I2649" s="1" t="s">
        <v>24028</v>
      </c>
      <c r="J2649" s="1" t="s">
        <v>24029</v>
      </c>
      <c r="K2649" s="1" t="s">
        <v>24030</v>
      </c>
      <c r="L2649" s="1" t="s">
        <v>24031</v>
      </c>
      <c r="M2649" s="1" t="s">
        <v>24032</v>
      </c>
      <c r="N2649" s="1">
        <f>+Categorias[[#This Row],[Id_producto]]</f>
        <v>220110</v>
      </c>
      <c r="O2649" s="1">
        <f>+Categorias[[#This Row],[Id_categoría]]</f>
        <v>220110008</v>
      </c>
    </row>
    <row r="2650" spans="1:15" hidden="1" x14ac:dyDescent="0.3">
      <c r="A2650">
        <v>22</v>
      </c>
      <c r="B2650" s="1" t="s">
        <v>2726</v>
      </c>
      <c r="C2650">
        <v>2201</v>
      </c>
      <c r="D2650" s="1" t="s">
        <v>22590</v>
      </c>
      <c r="E2650">
        <v>220110</v>
      </c>
      <c r="F2650" s="1" t="s">
        <v>23992</v>
      </c>
      <c r="G2650">
        <v>220110009</v>
      </c>
      <c r="H2650">
        <v>9</v>
      </c>
      <c r="I2650" s="1" t="s">
        <v>24033</v>
      </c>
      <c r="J2650" s="1" t="s">
        <v>24034</v>
      </c>
      <c r="K2650" s="1" t="s">
        <v>24035</v>
      </c>
      <c r="L2650" s="1" t="s">
        <v>24036</v>
      </c>
      <c r="M2650" s="1" t="s">
        <v>24037</v>
      </c>
      <c r="N2650" s="1">
        <f>+Categorias[[#This Row],[Id_producto]]</f>
        <v>220110</v>
      </c>
      <c r="O2650" s="1">
        <f>+Categorias[[#This Row],[Id_categoría]]</f>
        <v>220110009</v>
      </c>
    </row>
    <row r="2651" spans="1:15" hidden="1" x14ac:dyDescent="0.3">
      <c r="A2651">
        <v>22</v>
      </c>
      <c r="B2651" s="1" t="s">
        <v>2726</v>
      </c>
      <c r="C2651">
        <v>2201</v>
      </c>
      <c r="D2651" s="1" t="s">
        <v>22590</v>
      </c>
      <c r="E2651">
        <v>220110</v>
      </c>
      <c r="F2651" s="1" t="s">
        <v>23992</v>
      </c>
      <c r="G2651">
        <v>220110010</v>
      </c>
      <c r="H2651">
        <v>10</v>
      </c>
      <c r="I2651" s="1" t="s">
        <v>24038</v>
      </c>
      <c r="J2651" s="1" t="s">
        <v>24039</v>
      </c>
      <c r="K2651" s="1" t="s">
        <v>24040</v>
      </c>
      <c r="L2651" s="1" t="s">
        <v>24041</v>
      </c>
      <c r="M2651" s="1" t="s">
        <v>24042</v>
      </c>
      <c r="N2651" s="1">
        <f>+Categorias[[#This Row],[Id_producto]]</f>
        <v>220110</v>
      </c>
      <c r="O2651" s="1">
        <f>+Categorias[[#This Row],[Id_categoría]]</f>
        <v>220110010</v>
      </c>
    </row>
    <row r="2652" spans="1:15" hidden="1" x14ac:dyDescent="0.3">
      <c r="A2652">
        <v>22</v>
      </c>
      <c r="B2652" s="1" t="s">
        <v>2726</v>
      </c>
      <c r="C2652">
        <v>2201</v>
      </c>
      <c r="D2652" s="1" t="s">
        <v>22590</v>
      </c>
      <c r="E2652">
        <v>220110</v>
      </c>
      <c r="F2652" s="1" t="s">
        <v>23992</v>
      </c>
      <c r="G2652">
        <v>220110011</v>
      </c>
      <c r="H2652">
        <v>11</v>
      </c>
      <c r="I2652" s="1" t="s">
        <v>24043</v>
      </c>
      <c r="J2652" s="1" t="s">
        <v>24044</v>
      </c>
      <c r="K2652" s="1" t="s">
        <v>24045</v>
      </c>
      <c r="L2652" s="1" t="s">
        <v>24046</v>
      </c>
      <c r="M2652" s="1" t="s">
        <v>24047</v>
      </c>
      <c r="N2652" s="1">
        <f>+Categorias[[#This Row],[Id_producto]]</f>
        <v>220110</v>
      </c>
      <c r="O2652" s="1">
        <f>+Categorias[[#This Row],[Id_categoría]]</f>
        <v>220110011</v>
      </c>
    </row>
    <row r="2653" spans="1:15" hidden="1" x14ac:dyDescent="0.3">
      <c r="A2653">
        <v>22</v>
      </c>
      <c r="B2653" s="1" t="s">
        <v>2726</v>
      </c>
      <c r="C2653">
        <v>2201</v>
      </c>
      <c r="D2653" s="1" t="s">
        <v>22590</v>
      </c>
      <c r="E2653">
        <v>220110</v>
      </c>
      <c r="F2653" s="1" t="s">
        <v>23992</v>
      </c>
      <c r="G2653">
        <v>220110012</v>
      </c>
      <c r="H2653">
        <v>12</v>
      </c>
      <c r="I2653" s="1" t="s">
        <v>24048</v>
      </c>
      <c r="J2653" s="1" t="s">
        <v>24049</v>
      </c>
      <c r="K2653" s="1" t="s">
        <v>24050</v>
      </c>
      <c r="L2653" s="1" t="s">
        <v>24051</v>
      </c>
      <c r="M2653" s="1" t="s">
        <v>24052</v>
      </c>
      <c r="N2653" s="1">
        <f>+Categorias[[#This Row],[Id_producto]]</f>
        <v>220110</v>
      </c>
      <c r="O2653" s="1">
        <f>+Categorias[[#This Row],[Id_categoría]]</f>
        <v>220110012</v>
      </c>
    </row>
    <row r="2654" spans="1:15" hidden="1" x14ac:dyDescent="0.3">
      <c r="A2654">
        <v>22</v>
      </c>
      <c r="B2654" s="1" t="s">
        <v>2726</v>
      </c>
      <c r="C2654">
        <v>2201</v>
      </c>
      <c r="D2654" s="1" t="s">
        <v>22590</v>
      </c>
      <c r="E2654">
        <v>220111</v>
      </c>
      <c r="F2654" s="1" t="s">
        <v>24053</v>
      </c>
      <c r="G2654">
        <v>220111001</v>
      </c>
      <c r="H2654">
        <v>1</v>
      </c>
      <c r="I2654" s="1" t="s">
        <v>24054</v>
      </c>
      <c r="J2654" s="1" t="s">
        <v>24055</v>
      </c>
      <c r="K2654" s="1" t="s">
        <v>24056</v>
      </c>
      <c r="L2654" s="1" t="s">
        <v>24057</v>
      </c>
      <c r="M2654" s="1" t="s">
        <v>24058</v>
      </c>
      <c r="N2654" s="1">
        <f>+Categorias[[#This Row],[Id_producto]]</f>
        <v>220111</v>
      </c>
      <c r="O2654" s="1">
        <f>+Categorias[[#This Row],[Id_categoría]]</f>
        <v>220111001</v>
      </c>
    </row>
    <row r="2655" spans="1:15" hidden="1" x14ac:dyDescent="0.3">
      <c r="A2655">
        <v>22</v>
      </c>
      <c r="B2655" s="1" t="s">
        <v>2726</v>
      </c>
      <c r="C2655">
        <v>2201</v>
      </c>
      <c r="D2655" s="1" t="s">
        <v>22590</v>
      </c>
      <c r="E2655">
        <v>220111</v>
      </c>
      <c r="F2655" s="1" t="s">
        <v>24053</v>
      </c>
      <c r="G2655">
        <v>220111002</v>
      </c>
      <c r="H2655">
        <v>2</v>
      </c>
      <c r="I2655" s="1" t="s">
        <v>24059</v>
      </c>
      <c r="J2655" s="1" t="s">
        <v>24060</v>
      </c>
      <c r="K2655" s="1" t="s">
        <v>24061</v>
      </c>
      <c r="L2655" s="1" t="s">
        <v>24062</v>
      </c>
      <c r="M2655" s="1" t="s">
        <v>24063</v>
      </c>
      <c r="N2655" s="1">
        <f>+Categorias[[#This Row],[Id_producto]]</f>
        <v>220111</v>
      </c>
      <c r="O2655" s="1">
        <f>+Categorias[[#This Row],[Id_categoría]]</f>
        <v>220111002</v>
      </c>
    </row>
    <row r="2656" spans="1:15" hidden="1" x14ac:dyDescent="0.3">
      <c r="A2656">
        <v>22</v>
      </c>
      <c r="B2656" s="1" t="s">
        <v>2726</v>
      </c>
      <c r="C2656">
        <v>2201</v>
      </c>
      <c r="D2656" s="1" t="s">
        <v>22590</v>
      </c>
      <c r="E2656">
        <v>220111</v>
      </c>
      <c r="F2656" s="1" t="s">
        <v>24053</v>
      </c>
      <c r="G2656">
        <v>220111003</v>
      </c>
      <c r="H2656">
        <v>3</v>
      </c>
      <c r="I2656" s="1" t="s">
        <v>24064</v>
      </c>
      <c r="J2656" s="1" t="s">
        <v>24065</v>
      </c>
      <c r="K2656" s="1" t="s">
        <v>24066</v>
      </c>
      <c r="L2656" s="1" t="s">
        <v>24067</v>
      </c>
      <c r="M2656" s="1" t="s">
        <v>24068</v>
      </c>
      <c r="N2656" s="1">
        <f>+Categorias[[#This Row],[Id_producto]]</f>
        <v>220111</v>
      </c>
      <c r="O2656" s="1">
        <f>+Categorias[[#This Row],[Id_categoría]]</f>
        <v>220111003</v>
      </c>
    </row>
    <row r="2657" spans="1:15" hidden="1" x14ac:dyDescent="0.3">
      <c r="A2657">
        <v>22</v>
      </c>
      <c r="B2657" s="1" t="s">
        <v>2726</v>
      </c>
      <c r="C2657">
        <v>2201</v>
      </c>
      <c r="D2657" s="1" t="s">
        <v>22590</v>
      </c>
      <c r="E2657">
        <v>220111</v>
      </c>
      <c r="F2657" s="1" t="s">
        <v>24053</v>
      </c>
      <c r="G2657">
        <v>220111004</v>
      </c>
      <c r="H2657">
        <v>4</v>
      </c>
      <c r="I2657" s="1" t="s">
        <v>24069</v>
      </c>
      <c r="J2657" s="1" t="s">
        <v>24070</v>
      </c>
      <c r="K2657" s="1" t="s">
        <v>24071</v>
      </c>
      <c r="L2657" s="1" t="s">
        <v>24072</v>
      </c>
      <c r="M2657" s="1" t="s">
        <v>24073</v>
      </c>
      <c r="N2657" s="1">
        <f>+Categorias[[#This Row],[Id_producto]]</f>
        <v>220111</v>
      </c>
      <c r="O2657" s="1">
        <f>+Categorias[[#This Row],[Id_categoría]]</f>
        <v>220111004</v>
      </c>
    </row>
    <row r="2658" spans="1:15" hidden="1" x14ac:dyDescent="0.3">
      <c r="A2658">
        <v>22</v>
      </c>
      <c r="B2658" s="1" t="s">
        <v>2726</v>
      </c>
      <c r="C2658">
        <v>2201</v>
      </c>
      <c r="D2658" s="1" t="s">
        <v>22590</v>
      </c>
      <c r="E2658">
        <v>220112</v>
      </c>
      <c r="F2658" s="1" t="s">
        <v>24074</v>
      </c>
      <c r="G2658">
        <v>220112001</v>
      </c>
      <c r="H2658">
        <v>1</v>
      </c>
      <c r="I2658" s="1" t="s">
        <v>24075</v>
      </c>
      <c r="J2658" s="1" t="s">
        <v>24076</v>
      </c>
      <c r="K2658" s="1" t="s">
        <v>24077</v>
      </c>
      <c r="L2658" s="1" t="s">
        <v>24078</v>
      </c>
      <c r="M2658" s="1" t="s">
        <v>24079</v>
      </c>
      <c r="N2658" s="1">
        <f>+Categorias[[#This Row],[Id_producto]]</f>
        <v>220112</v>
      </c>
      <c r="O2658" s="1">
        <f>+Categorias[[#This Row],[Id_categoría]]</f>
        <v>220112001</v>
      </c>
    </row>
    <row r="2659" spans="1:15" hidden="1" x14ac:dyDescent="0.3">
      <c r="A2659">
        <v>22</v>
      </c>
      <c r="B2659" s="1" t="s">
        <v>2726</v>
      </c>
      <c r="C2659">
        <v>2201</v>
      </c>
      <c r="D2659" s="1" t="s">
        <v>22590</v>
      </c>
      <c r="E2659">
        <v>220112</v>
      </c>
      <c r="F2659" s="1" t="s">
        <v>24074</v>
      </c>
      <c r="G2659">
        <v>220112002</v>
      </c>
      <c r="H2659">
        <v>2</v>
      </c>
      <c r="I2659" s="1" t="s">
        <v>24080</v>
      </c>
      <c r="J2659" s="1" t="s">
        <v>24081</v>
      </c>
      <c r="K2659" s="1" t="s">
        <v>24082</v>
      </c>
      <c r="L2659" s="1" t="s">
        <v>24083</v>
      </c>
      <c r="M2659" s="1" t="s">
        <v>24084</v>
      </c>
      <c r="N2659" s="1">
        <f>+Categorias[[#This Row],[Id_producto]]</f>
        <v>220112</v>
      </c>
      <c r="O2659" s="1">
        <f>+Categorias[[#This Row],[Id_categoría]]</f>
        <v>220112002</v>
      </c>
    </row>
    <row r="2660" spans="1:15" hidden="1" x14ac:dyDescent="0.3">
      <c r="A2660">
        <v>22</v>
      </c>
      <c r="B2660" s="1" t="s">
        <v>2726</v>
      </c>
      <c r="C2660">
        <v>2201</v>
      </c>
      <c r="D2660" s="1" t="s">
        <v>22590</v>
      </c>
      <c r="E2660">
        <v>220112</v>
      </c>
      <c r="F2660" s="1" t="s">
        <v>24074</v>
      </c>
      <c r="G2660">
        <v>220112003</v>
      </c>
      <c r="H2660">
        <v>3</v>
      </c>
      <c r="I2660" s="1" t="s">
        <v>24085</v>
      </c>
      <c r="J2660" s="1" t="s">
        <v>24086</v>
      </c>
      <c r="K2660" s="1" t="s">
        <v>24087</v>
      </c>
      <c r="L2660" s="1" t="s">
        <v>24088</v>
      </c>
      <c r="M2660" s="1" t="s">
        <v>24089</v>
      </c>
      <c r="N2660" s="1">
        <f>+Categorias[[#This Row],[Id_producto]]</f>
        <v>220112</v>
      </c>
      <c r="O2660" s="1">
        <f>+Categorias[[#This Row],[Id_categoría]]</f>
        <v>220112003</v>
      </c>
    </row>
    <row r="2661" spans="1:15" hidden="1" x14ac:dyDescent="0.3">
      <c r="A2661">
        <v>22</v>
      </c>
      <c r="B2661" s="1" t="s">
        <v>2726</v>
      </c>
      <c r="C2661">
        <v>2201</v>
      </c>
      <c r="D2661" s="1" t="s">
        <v>22590</v>
      </c>
      <c r="E2661">
        <v>220112</v>
      </c>
      <c r="F2661" s="1" t="s">
        <v>24074</v>
      </c>
      <c r="G2661">
        <v>220112004</v>
      </c>
      <c r="H2661">
        <v>4</v>
      </c>
      <c r="I2661" s="1" t="s">
        <v>24090</v>
      </c>
      <c r="J2661" s="1" t="s">
        <v>24091</v>
      </c>
      <c r="K2661" s="1" t="s">
        <v>24092</v>
      </c>
      <c r="L2661" s="1" t="s">
        <v>24093</v>
      </c>
      <c r="M2661" s="1" t="s">
        <v>24094</v>
      </c>
      <c r="N2661" s="1">
        <f>+Categorias[[#This Row],[Id_producto]]</f>
        <v>220112</v>
      </c>
      <c r="O2661" s="1">
        <f>+Categorias[[#This Row],[Id_categoría]]</f>
        <v>220112004</v>
      </c>
    </row>
    <row r="2662" spans="1:15" hidden="1" x14ac:dyDescent="0.3">
      <c r="A2662">
        <v>22</v>
      </c>
      <c r="B2662" s="1" t="s">
        <v>2726</v>
      </c>
      <c r="C2662">
        <v>2201</v>
      </c>
      <c r="D2662" s="1" t="s">
        <v>22590</v>
      </c>
      <c r="E2662">
        <v>220112</v>
      </c>
      <c r="F2662" s="1" t="s">
        <v>24074</v>
      </c>
      <c r="G2662">
        <v>220112005</v>
      </c>
      <c r="H2662">
        <v>5</v>
      </c>
      <c r="I2662" s="1" t="s">
        <v>24095</v>
      </c>
      <c r="J2662" s="1" t="s">
        <v>24096</v>
      </c>
      <c r="K2662" s="1" t="s">
        <v>24097</v>
      </c>
      <c r="L2662" s="1" t="s">
        <v>24098</v>
      </c>
      <c r="M2662" s="1" t="s">
        <v>24099</v>
      </c>
      <c r="N2662" s="1">
        <f>+Categorias[[#This Row],[Id_producto]]</f>
        <v>220112</v>
      </c>
      <c r="O2662" s="1">
        <f>+Categorias[[#This Row],[Id_categoría]]</f>
        <v>220112005</v>
      </c>
    </row>
    <row r="2663" spans="1:15" hidden="1" x14ac:dyDescent="0.3">
      <c r="A2663">
        <v>22</v>
      </c>
      <c r="B2663" s="1" t="s">
        <v>2726</v>
      </c>
      <c r="C2663">
        <v>2201</v>
      </c>
      <c r="D2663" s="1" t="s">
        <v>22590</v>
      </c>
      <c r="E2663">
        <v>220112</v>
      </c>
      <c r="F2663" s="1" t="s">
        <v>24074</v>
      </c>
      <c r="G2663">
        <v>220112006</v>
      </c>
      <c r="H2663">
        <v>6</v>
      </c>
      <c r="I2663" s="1" t="s">
        <v>24100</v>
      </c>
      <c r="J2663" s="1" t="s">
        <v>24101</v>
      </c>
      <c r="K2663" s="1" t="s">
        <v>24102</v>
      </c>
      <c r="L2663" s="1" t="s">
        <v>24103</v>
      </c>
      <c r="M2663" s="1" t="s">
        <v>24104</v>
      </c>
      <c r="N2663" s="1">
        <f>+Categorias[[#This Row],[Id_producto]]</f>
        <v>220112</v>
      </c>
      <c r="O2663" s="1">
        <f>+Categorias[[#This Row],[Id_categoría]]</f>
        <v>220112006</v>
      </c>
    </row>
    <row r="2664" spans="1:15" hidden="1" x14ac:dyDescent="0.3">
      <c r="A2664">
        <v>22</v>
      </c>
      <c r="B2664" s="1" t="s">
        <v>2726</v>
      </c>
      <c r="C2664">
        <v>2201</v>
      </c>
      <c r="D2664" s="1" t="s">
        <v>22590</v>
      </c>
      <c r="E2664">
        <v>220112</v>
      </c>
      <c r="F2664" s="1" t="s">
        <v>24074</v>
      </c>
      <c r="G2664">
        <v>220112007</v>
      </c>
      <c r="H2664">
        <v>7</v>
      </c>
      <c r="I2664" s="1" t="s">
        <v>24105</v>
      </c>
      <c r="J2664" s="1" t="s">
        <v>24106</v>
      </c>
      <c r="K2664" s="1" t="s">
        <v>24107</v>
      </c>
      <c r="L2664" s="1" t="s">
        <v>24108</v>
      </c>
      <c r="M2664" s="1" t="s">
        <v>24109</v>
      </c>
      <c r="N2664" s="1">
        <f>+Categorias[[#This Row],[Id_producto]]</f>
        <v>220112</v>
      </c>
      <c r="O2664" s="1">
        <f>+Categorias[[#This Row],[Id_categoría]]</f>
        <v>220112007</v>
      </c>
    </row>
    <row r="2665" spans="1:15" hidden="1" x14ac:dyDescent="0.3">
      <c r="A2665">
        <v>22</v>
      </c>
      <c r="B2665" s="1" t="s">
        <v>2726</v>
      </c>
      <c r="C2665">
        <v>2201</v>
      </c>
      <c r="D2665" s="1" t="s">
        <v>22590</v>
      </c>
      <c r="E2665">
        <v>220112</v>
      </c>
      <c r="F2665" s="1" t="s">
        <v>24074</v>
      </c>
      <c r="G2665">
        <v>220112008</v>
      </c>
      <c r="H2665">
        <v>8</v>
      </c>
      <c r="I2665" s="1" t="s">
        <v>24110</v>
      </c>
      <c r="J2665" s="1" t="s">
        <v>24111</v>
      </c>
      <c r="K2665" s="1" t="s">
        <v>24112</v>
      </c>
      <c r="L2665" s="1" t="s">
        <v>24113</v>
      </c>
      <c r="M2665" s="1" t="s">
        <v>24114</v>
      </c>
      <c r="N2665" s="1">
        <f>+Categorias[[#This Row],[Id_producto]]</f>
        <v>220112</v>
      </c>
      <c r="O2665" s="1">
        <f>+Categorias[[#This Row],[Id_categoría]]</f>
        <v>220112008</v>
      </c>
    </row>
    <row r="2666" spans="1:15" hidden="1" x14ac:dyDescent="0.3">
      <c r="A2666">
        <v>22</v>
      </c>
      <c r="B2666" s="1" t="s">
        <v>2726</v>
      </c>
      <c r="C2666">
        <v>2201</v>
      </c>
      <c r="D2666" s="1" t="s">
        <v>22590</v>
      </c>
      <c r="E2666">
        <v>220112</v>
      </c>
      <c r="F2666" s="1" t="s">
        <v>24074</v>
      </c>
      <c r="G2666">
        <v>220112009</v>
      </c>
      <c r="H2666">
        <v>9</v>
      </c>
      <c r="I2666" s="1" t="s">
        <v>24115</v>
      </c>
      <c r="J2666" s="1" t="s">
        <v>24116</v>
      </c>
      <c r="K2666" s="1" t="s">
        <v>24117</v>
      </c>
      <c r="L2666" s="1" t="s">
        <v>24118</v>
      </c>
      <c r="M2666" s="1" t="s">
        <v>24119</v>
      </c>
      <c r="N2666" s="1">
        <f>+Categorias[[#This Row],[Id_producto]]</f>
        <v>220112</v>
      </c>
      <c r="O2666" s="1">
        <f>+Categorias[[#This Row],[Id_categoría]]</f>
        <v>220112009</v>
      </c>
    </row>
    <row r="2667" spans="1:15" hidden="1" x14ac:dyDescent="0.3">
      <c r="A2667">
        <v>22</v>
      </c>
      <c r="B2667" s="1" t="s">
        <v>2726</v>
      </c>
      <c r="C2667">
        <v>2201</v>
      </c>
      <c r="D2667" s="1" t="s">
        <v>22590</v>
      </c>
      <c r="E2667">
        <v>220112</v>
      </c>
      <c r="F2667" s="1" t="s">
        <v>24074</v>
      </c>
      <c r="G2667">
        <v>220112010</v>
      </c>
      <c r="H2667">
        <v>10</v>
      </c>
      <c r="I2667" s="1" t="s">
        <v>24120</v>
      </c>
      <c r="J2667" s="1" t="s">
        <v>24121</v>
      </c>
      <c r="K2667" s="1" t="s">
        <v>24122</v>
      </c>
      <c r="L2667" s="1" t="s">
        <v>24123</v>
      </c>
      <c r="M2667" s="1" t="s">
        <v>24124</v>
      </c>
      <c r="N2667" s="1">
        <f>+Categorias[[#This Row],[Id_producto]]</f>
        <v>220112</v>
      </c>
      <c r="O2667" s="1">
        <f>+Categorias[[#This Row],[Id_categoría]]</f>
        <v>220112010</v>
      </c>
    </row>
    <row r="2668" spans="1:15" hidden="1" x14ac:dyDescent="0.3">
      <c r="A2668">
        <v>22</v>
      </c>
      <c r="B2668" s="1" t="s">
        <v>2726</v>
      </c>
      <c r="C2668">
        <v>2201</v>
      </c>
      <c r="D2668" s="1" t="s">
        <v>22590</v>
      </c>
      <c r="E2668">
        <v>220112</v>
      </c>
      <c r="F2668" s="1" t="s">
        <v>24074</v>
      </c>
      <c r="G2668">
        <v>220112011</v>
      </c>
      <c r="H2668">
        <v>11</v>
      </c>
      <c r="I2668" s="1" t="s">
        <v>24125</v>
      </c>
      <c r="J2668" s="1" t="s">
        <v>24126</v>
      </c>
      <c r="K2668" s="1" t="s">
        <v>24127</v>
      </c>
      <c r="L2668" s="1" t="s">
        <v>24128</v>
      </c>
      <c r="M2668" s="1" t="s">
        <v>24129</v>
      </c>
      <c r="N2668" s="1">
        <f>+Categorias[[#This Row],[Id_producto]]</f>
        <v>220112</v>
      </c>
      <c r="O2668" s="1">
        <f>+Categorias[[#This Row],[Id_categoría]]</f>
        <v>220112011</v>
      </c>
    </row>
    <row r="2669" spans="1:15" hidden="1" x14ac:dyDescent="0.3">
      <c r="A2669">
        <v>22</v>
      </c>
      <c r="B2669" s="1" t="s">
        <v>2726</v>
      </c>
      <c r="C2669">
        <v>2201</v>
      </c>
      <c r="D2669" s="1" t="s">
        <v>22590</v>
      </c>
      <c r="E2669">
        <v>220112</v>
      </c>
      <c r="F2669" s="1" t="s">
        <v>24074</v>
      </c>
      <c r="G2669">
        <v>220112012</v>
      </c>
      <c r="H2669">
        <v>12</v>
      </c>
      <c r="I2669" s="1" t="s">
        <v>24130</v>
      </c>
      <c r="J2669" s="1" t="s">
        <v>24131</v>
      </c>
      <c r="K2669" s="1" t="s">
        <v>24132</v>
      </c>
      <c r="L2669" s="1" t="s">
        <v>24133</v>
      </c>
      <c r="M2669" s="1" t="s">
        <v>24134</v>
      </c>
      <c r="N2669" s="1">
        <f>+Categorias[[#This Row],[Id_producto]]</f>
        <v>220112</v>
      </c>
      <c r="O2669" s="1">
        <f>+Categorias[[#This Row],[Id_categoría]]</f>
        <v>220112012</v>
      </c>
    </row>
    <row r="2670" spans="1:15" hidden="1" x14ac:dyDescent="0.3">
      <c r="A2670">
        <v>22</v>
      </c>
      <c r="B2670" s="1" t="s">
        <v>2726</v>
      </c>
      <c r="C2670">
        <v>2201</v>
      </c>
      <c r="D2670" s="1" t="s">
        <v>22590</v>
      </c>
      <c r="E2670">
        <v>220112</v>
      </c>
      <c r="F2670" s="1" t="s">
        <v>24074</v>
      </c>
      <c r="G2670">
        <v>220112013</v>
      </c>
      <c r="H2670">
        <v>13</v>
      </c>
      <c r="I2670" s="1" t="s">
        <v>24135</v>
      </c>
      <c r="J2670" s="1" t="s">
        <v>24136</v>
      </c>
      <c r="K2670" s="1" t="s">
        <v>24137</v>
      </c>
      <c r="L2670" s="1" t="s">
        <v>24138</v>
      </c>
      <c r="M2670" s="1" t="s">
        <v>24139</v>
      </c>
      <c r="N2670" s="1">
        <f>+Categorias[[#This Row],[Id_producto]]</f>
        <v>220112</v>
      </c>
      <c r="O2670" s="1">
        <f>+Categorias[[#This Row],[Id_categoría]]</f>
        <v>220112013</v>
      </c>
    </row>
    <row r="2671" spans="1:15" hidden="1" x14ac:dyDescent="0.3">
      <c r="A2671">
        <v>22</v>
      </c>
      <c r="B2671" s="1" t="s">
        <v>2726</v>
      </c>
      <c r="C2671">
        <v>2201</v>
      </c>
      <c r="D2671" s="1" t="s">
        <v>22590</v>
      </c>
      <c r="E2671">
        <v>220112</v>
      </c>
      <c r="F2671" s="1" t="s">
        <v>24074</v>
      </c>
      <c r="G2671">
        <v>220112014</v>
      </c>
      <c r="H2671">
        <v>14</v>
      </c>
      <c r="I2671" s="1" t="s">
        <v>24140</v>
      </c>
      <c r="J2671" s="1" t="s">
        <v>24141</v>
      </c>
      <c r="K2671" s="1" t="s">
        <v>24142</v>
      </c>
      <c r="L2671" s="1" t="s">
        <v>24143</v>
      </c>
      <c r="M2671" s="1" t="s">
        <v>24144</v>
      </c>
      <c r="N2671" s="1">
        <f>+Categorias[[#This Row],[Id_producto]]</f>
        <v>220112</v>
      </c>
      <c r="O2671" s="1">
        <f>+Categorias[[#This Row],[Id_categoría]]</f>
        <v>220112014</v>
      </c>
    </row>
    <row r="2672" spans="1:15" hidden="1" x14ac:dyDescent="0.3">
      <c r="A2672">
        <v>22</v>
      </c>
      <c r="B2672" s="1" t="s">
        <v>2726</v>
      </c>
      <c r="C2672">
        <v>2201</v>
      </c>
      <c r="D2672" s="1" t="s">
        <v>22590</v>
      </c>
      <c r="E2672">
        <v>220112</v>
      </c>
      <c r="F2672" s="1" t="s">
        <v>24074</v>
      </c>
      <c r="G2672">
        <v>220112015</v>
      </c>
      <c r="H2672">
        <v>15</v>
      </c>
      <c r="I2672" s="1" t="s">
        <v>24145</v>
      </c>
      <c r="J2672" s="1" t="s">
        <v>24146</v>
      </c>
      <c r="K2672" s="1" t="s">
        <v>24147</v>
      </c>
      <c r="L2672" s="1" t="s">
        <v>24148</v>
      </c>
      <c r="M2672" s="1" t="s">
        <v>24149</v>
      </c>
      <c r="N2672" s="1">
        <f>+Categorias[[#This Row],[Id_producto]]</f>
        <v>220112</v>
      </c>
      <c r="O2672" s="1">
        <f>+Categorias[[#This Row],[Id_categoría]]</f>
        <v>220112015</v>
      </c>
    </row>
    <row r="2673" spans="1:15" hidden="1" x14ac:dyDescent="0.3">
      <c r="A2673">
        <v>22</v>
      </c>
      <c r="B2673" s="1" t="s">
        <v>2726</v>
      </c>
      <c r="C2673">
        <v>2201</v>
      </c>
      <c r="D2673" s="1" t="s">
        <v>22590</v>
      </c>
      <c r="E2673">
        <v>220112</v>
      </c>
      <c r="F2673" s="1" t="s">
        <v>24074</v>
      </c>
      <c r="G2673">
        <v>220112016</v>
      </c>
      <c r="H2673">
        <v>16</v>
      </c>
      <c r="I2673" s="1" t="s">
        <v>24150</v>
      </c>
      <c r="J2673" s="1" t="s">
        <v>24151</v>
      </c>
      <c r="K2673" s="1" t="s">
        <v>24152</v>
      </c>
      <c r="L2673" s="1" t="s">
        <v>24153</v>
      </c>
      <c r="M2673" s="1" t="s">
        <v>24154</v>
      </c>
      <c r="N2673" s="1">
        <f>+Categorias[[#This Row],[Id_producto]]</f>
        <v>220112</v>
      </c>
      <c r="O2673" s="1">
        <f>+Categorias[[#This Row],[Id_categoría]]</f>
        <v>220112016</v>
      </c>
    </row>
    <row r="2674" spans="1:15" hidden="1" x14ac:dyDescent="0.3">
      <c r="A2674">
        <v>22</v>
      </c>
      <c r="B2674" s="1" t="s">
        <v>2726</v>
      </c>
      <c r="C2674">
        <v>2201</v>
      </c>
      <c r="D2674" s="1" t="s">
        <v>22590</v>
      </c>
      <c r="E2674">
        <v>220112</v>
      </c>
      <c r="F2674" s="1" t="s">
        <v>24074</v>
      </c>
      <c r="G2674">
        <v>220112017</v>
      </c>
      <c r="H2674">
        <v>17</v>
      </c>
      <c r="I2674" s="1" t="s">
        <v>24155</v>
      </c>
      <c r="J2674" s="1" t="s">
        <v>24156</v>
      </c>
      <c r="K2674" s="1" t="s">
        <v>24157</v>
      </c>
      <c r="L2674" s="1" t="s">
        <v>24158</v>
      </c>
      <c r="M2674" s="1" t="s">
        <v>24159</v>
      </c>
      <c r="N2674" s="1">
        <f>+Categorias[[#This Row],[Id_producto]]</f>
        <v>220112</v>
      </c>
      <c r="O2674" s="1">
        <f>+Categorias[[#This Row],[Id_categoría]]</f>
        <v>220112017</v>
      </c>
    </row>
    <row r="2675" spans="1:15" hidden="1" x14ac:dyDescent="0.3">
      <c r="A2675">
        <v>22</v>
      </c>
      <c r="B2675" s="1" t="s">
        <v>2726</v>
      </c>
      <c r="C2675">
        <v>2201</v>
      </c>
      <c r="D2675" s="1" t="s">
        <v>22590</v>
      </c>
      <c r="E2675">
        <v>220112</v>
      </c>
      <c r="F2675" s="1" t="s">
        <v>24074</v>
      </c>
      <c r="G2675">
        <v>220112018</v>
      </c>
      <c r="H2675">
        <v>18</v>
      </c>
      <c r="I2675" s="1" t="s">
        <v>24160</v>
      </c>
      <c r="J2675" s="1" t="s">
        <v>24161</v>
      </c>
      <c r="K2675" s="1" t="s">
        <v>24162</v>
      </c>
      <c r="L2675" s="1" t="s">
        <v>24163</v>
      </c>
      <c r="M2675" s="1" t="s">
        <v>24164</v>
      </c>
      <c r="N2675" s="1">
        <f>+Categorias[[#This Row],[Id_producto]]</f>
        <v>220112</v>
      </c>
      <c r="O2675" s="1">
        <f>+Categorias[[#This Row],[Id_categoría]]</f>
        <v>220112018</v>
      </c>
    </row>
    <row r="2676" spans="1:15" hidden="1" x14ac:dyDescent="0.3">
      <c r="A2676">
        <v>22</v>
      </c>
      <c r="B2676" s="1" t="s">
        <v>2726</v>
      </c>
      <c r="C2676">
        <v>2201</v>
      </c>
      <c r="D2676" s="1" t="s">
        <v>22590</v>
      </c>
      <c r="E2676">
        <v>220112</v>
      </c>
      <c r="F2676" s="1" t="s">
        <v>24074</v>
      </c>
      <c r="G2676">
        <v>220112019</v>
      </c>
      <c r="H2676">
        <v>19</v>
      </c>
      <c r="I2676" s="1" t="s">
        <v>24165</v>
      </c>
      <c r="J2676" s="1" t="s">
        <v>24166</v>
      </c>
      <c r="K2676" s="1" t="s">
        <v>24167</v>
      </c>
      <c r="L2676" s="1" t="s">
        <v>24168</v>
      </c>
      <c r="M2676" s="1" t="s">
        <v>24169</v>
      </c>
      <c r="N2676" s="1">
        <f>+Categorias[[#This Row],[Id_producto]]</f>
        <v>220112</v>
      </c>
      <c r="O2676" s="1">
        <f>+Categorias[[#This Row],[Id_categoría]]</f>
        <v>220112019</v>
      </c>
    </row>
    <row r="2677" spans="1:15" hidden="1" x14ac:dyDescent="0.3">
      <c r="A2677">
        <v>22</v>
      </c>
      <c r="B2677" s="1" t="s">
        <v>2726</v>
      </c>
      <c r="C2677">
        <v>2201</v>
      </c>
      <c r="D2677" s="1" t="s">
        <v>22590</v>
      </c>
      <c r="E2677">
        <v>220112</v>
      </c>
      <c r="F2677" s="1" t="s">
        <v>24074</v>
      </c>
      <c r="G2677">
        <v>220112020</v>
      </c>
      <c r="H2677">
        <v>20</v>
      </c>
      <c r="I2677" s="1" t="s">
        <v>24170</v>
      </c>
      <c r="J2677" s="1" t="s">
        <v>24171</v>
      </c>
      <c r="K2677" s="1" t="s">
        <v>24172</v>
      </c>
      <c r="L2677" s="1" t="s">
        <v>24173</v>
      </c>
      <c r="M2677" s="1" t="s">
        <v>24174</v>
      </c>
      <c r="N2677" s="1">
        <f>+Categorias[[#This Row],[Id_producto]]</f>
        <v>220112</v>
      </c>
      <c r="O2677" s="1">
        <f>+Categorias[[#This Row],[Id_categoría]]</f>
        <v>220112020</v>
      </c>
    </row>
    <row r="2678" spans="1:15" hidden="1" x14ac:dyDescent="0.3">
      <c r="A2678">
        <v>22</v>
      </c>
      <c r="B2678" s="1" t="s">
        <v>2726</v>
      </c>
      <c r="C2678">
        <v>2201</v>
      </c>
      <c r="D2678" s="1" t="s">
        <v>22590</v>
      </c>
      <c r="E2678">
        <v>220112</v>
      </c>
      <c r="F2678" s="1" t="s">
        <v>24074</v>
      </c>
      <c r="G2678">
        <v>220112021</v>
      </c>
      <c r="H2678">
        <v>21</v>
      </c>
      <c r="I2678" s="1" t="s">
        <v>24175</v>
      </c>
      <c r="J2678" s="1" t="s">
        <v>24176</v>
      </c>
      <c r="K2678" s="1" t="s">
        <v>24177</v>
      </c>
      <c r="L2678" s="1" t="s">
        <v>24178</v>
      </c>
      <c r="M2678" s="1" t="s">
        <v>24179</v>
      </c>
      <c r="N2678" s="1">
        <f>+Categorias[[#This Row],[Id_producto]]</f>
        <v>220112</v>
      </c>
      <c r="O2678" s="1">
        <f>+Categorias[[#This Row],[Id_categoría]]</f>
        <v>220112021</v>
      </c>
    </row>
    <row r="2679" spans="1:15" hidden="1" x14ac:dyDescent="0.3">
      <c r="A2679">
        <v>22</v>
      </c>
      <c r="B2679" s="1" t="s">
        <v>2726</v>
      </c>
      <c r="C2679">
        <v>2201</v>
      </c>
      <c r="D2679" s="1" t="s">
        <v>22590</v>
      </c>
      <c r="E2679">
        <v>220112</v>
      </c>
      <c r="F2679" s="1" t="s">
        <v>24074</v>
      </c>
      <c r="G2679">
        <v>220112022</v>
      </c>
      <c r="H2679">
        <v>22</v>
      </c>
      <c r="I2679" s="1" t="s">
        <v>24180</v>
      </c>
      <c r="J2679" s="1" t="s">
        <v>24181</v>
      </c>
      <c r="K2679" s="1" t="s">
        <v>24182</v>
      </c>
      <c r="L2679" s="1" t="s">
        <v>24183</v>
      </c>
      <c r="M2679" s="1" t="s">
        <v>24184</v>
      </c>
      <c r="N2679" s="1">
        <f>+Categorias[[#This Row],[Id_producto]]</f>
        <v>220112</v>
      </c>
      <c r="O2679" s="1">
        <f>+Categorias[[#This Row],[Id_categoría]]</f>
        <v>220112022</v>
      </c>
    </row>
    <row r="2680" spans="1:15" hidden="1" x14ac:dyDescent="0.3">
      <c r="A2680">
        <v>22</v>
      </c>
      <c r="B2680" s="1" t="s">
        <v>2726</v>
      </c>
      <c r="C2680">
        <v>2201</v>
      </c>
      <c r="D2680" s="1" t="s">
        <v>22590</v>
      </c>
      <c r="E2680">
        <v>220112</v>
      </c>
      <c r="F2680" s="1" t="s">
        <v>24074</v>
      </c>
      <c r="G2680">
        <v>220112023</v>
      </c>
      <c r="H2680">
        <v>23</v>
      </c>
      <c r="I2680" s="1" t="s">
        <v>24185</v>
      </c>
      <c r="J2680" s="1" t="s">
        <v>24186</v>
      </c>
      <c r="K2680" s="1" t="s">
        <v>24187</v>
      </c>
      <c r="L2680" s="1" t="s">
        <v>24188</v>
      </c>
      <c r="M2680" s="1" t="s">
        <v>24189</v>
      </c>
      <c r="N2680" s="1">
        <f>+Categorias[[#This Row],[Id_producto]]</f>
        <v>220112</v>
      </c>
      <c r="O2680" s="1">
        <f>+Categorias[[#This Row],[Id_categoría]]</f>
        <v>220112023</v>
      </c>
    </row>
    <row r="2681" spans="1:15" hidden="1" x14ac:dyDescent="0.3">
      <c r="A2681">
        <v>22</v>
      </c>
      <c r="B2681" s="1" t="s">
        <v>2726</v>
      </c>
      <c r="C2681">
        <v>2201</v>
      </c>
      <c r="D2681" s="1" t="s">
        <v>22590</v>
      </c>
      <c r="E2681">
        <v>220112</v>
      </c>
      <c r="F2681" s="1" t="s">
        <v>24074</v>
      </c>
      <c r="G2681">
        <v>220112024</v>
      </c>
      <c r="H2681">
        <v>24</v>
      </c>
      <c r="I2681" s="1" t="s">
        <v>24190</v>
      </c>
      <c r="J2681" s="1" t="s">
        <v>24191</v>
      </c>
      <c r="K2681" s="1" t="s">
        <v>24192</v>
      </c>
      <c r="L2681" s="1" t="s">
        <v>24193</v>
      </c>
      <c r="M2681" s="1" t="s">
        <v>24194</v>
      </c>
      <c r="N2681" s="1">
        <f>+Categorias[[#This Row],[Id_producto]]</f>
        <v>220112</v>
      </c>
      <c r="O2681" s="1">
        <f>+Categorias[[#This Row],[Id_categoría]]</f>
        <v>220112024</v>
      </c>
    </row>
    <row r="2682" spans="1:15" hidden="1" x14ac:dyDescent="0.3">
      <c r="A2682">
        <v>22</v>
      </c>
      <c r="B2682" s="1" t="s">
        <v>2726</v>
      </c>
      <c r="C2682">
        <v>2201</v>
      </c>
      <c r="D2682" s="1" t="s">
        <v>22590</v>
      </c>
      <c r="E2682">
        <v>220112</v>
      </c>
      <c r="F2682" s="1" t="s">
        <v>24074</v>
      </c>
      <c r="G2682">
        <v>220112025</v>
      </c>
      <c r="H2682">
        <v>25</v>
      </c>
      <c r="I2682" s="1" t="s">
        <v>24195</v>
      </c>
      <c r="J2682" s="1" t="s">
        <v>24196</v>
      </c>
      <c r="K2682" s="1" t="s">
        <v>24197</v>
      </c>
      <c r="L2682" s="1" t="s">
        <v>24198</v>
      </c>
      <c r="M2682" s="1" t="s">
        <v>24199</v>
      </c>
      <c r="N2682" s="1">
        <f>+Categorias[[#This Row],[Id_producto]]</f>
        <v>220112</v>
      </c>
      <c r="O2682" s="1">
        <f>+Categorias[[#This Row],[Id_categoría]]</f>
        <v>220112025</v>
      </c>
    </row>
    <row r="2683" spans="1:15" hidden="1" x14ac:dyDescent="0.3">
      <c r="A2683">
        <v>22</v>
      </c>
      <c r="B2683" s="1" t="s">
        <v>2726</v>
      </c>
      <c r="C2683">
        <v>2201</v>
      </c>
      <c r="D2683" s="1" t="s">
        <v>22590</v>
      </c>
      <c r="E2683">
        <v>220112</v>
      </c>
      <c r="F2683" s="1" t="s">
        <v>24074</v>
      </c>
      <c r="G2683">
        <v>220112026</v>
      </c>
      <c r="H2683">
        <v>26</v>
      </c>
      <c r="I2683" s="1" t="s">
        <v>24200</v>
      </c>
      <c r="J2683" s="1" t="s">
        <v>24201</v>
      </c>
      <c r="K2683" s="1" t="s">
        <v>24202</v>
      </c>
      <c r="L2683" s="1" t="s">
        <v>24203</v>
      </c>
      <c r="M2683" s="1" t="s">
        <v>24204</v>
      </c>
      <c r="N2683" s="1">
        <f>+Categorias[[#This Row],[Id_producto]]</f>
        <v>220112</v>
      </c>
      <c r="O2683" s="1">
        <f>+Categorias[[#This Row],[Id_categoría]]</f>
        <v>220112026</v>
      </c>
    </row>
    <row r="2684" spans="1:15" hidden="1" x14ac:dyDescent="0.3">
      <c r="A2684">
        <v>22</v>
      </c>
      <c r="B2684" s="1" t="s">
        <v>2726</v>
      </c>
      <c r="C2684">
        <v>2201</v>
      </c>
      <c r="D2684" s="1" t="s">
        <v>22590</v>
      </c>
      <c r="E2684">
        <v>220112</v>
      </c>
      <c r="F2684" s="1" t="s">
        <v>24074</v>
      </c>
      <c r="G2684">
        <v>220112027</v>
      </c>
      <c r="H2684">
        <v>27</v>
      </c>
      <c r="I2684" s="1" t="s">
        <v>24205</v>
      </c>
      <c r="J2684" s="1" t="s">
        <v>24206</v>
      </c>
      <c r="K2684" s="1" t="s">
        <v>24207</v>
      </c>
      <c r="L2684" s="1" t="s">
        <v>24208</v>
      </c>
      <c r="M2684" s="1" t="s">
        <v>24209</v>
      </c>
      <c r="N2684" s="1">
        <f>+Categorias[[#This Row],[Id_producto]]</f>
        <v>220112</v>
      </c>
      <c r="O2684" s="1">
        <f>+Categorias[[#This Row],[Id_categoría]]</f>
        <v>220112027</v>
      </c>
    </row>
    <row r="2685" spans="1:15" hidden="1" x14ac:dyDescent="0.3">
      <c r="A2685">
        <v>22</v>
      </c>
      <c r="B2685" s="1" t="s">
        <v>2726</v>
      </c>
      <c r="C2685">
        <v>2201</v>
      </c>
      <c r="D2685" s="1" t="s">
        <v>22590</v>
      </c>
      <c r="E2685">
        <v>220112</v>
      </c>
      <c r="F2685" s="1" t="s">
        <v>24074</v>
      </c>
      <c r="G2685">
        <v>220112028</v>
      </c>
      <c r="H2685">
        <v>28</v>
      </c>
      <c r="I2685" s="1" t="s">
        <v>24210</v>
      </c>
      <c r="J2685" s="1" t="s">
        <v>24211</v>
      </c>
      <c r="K2685" s="1" t="s">
        <v>24212</v>
      </c>
      <c r="L2685" s="1" t="s">
        <v>24213</v>
      </c>
      <c r="M2685" s="1" t="s">
        <v>24214</v>
      </c>
      <c r="N2685" s="1">
        <f>+Categorias[[#This Row],[Id_producto]]</f>
        <v>220112</v>
      </c>
      <c r="O2685" s="1">
        <f>+Categorias[[#This Row],[Id_categoría]]</f>
        <v>220112028</v>
      </c>
    </row>
    <row r="2686" spans="1:15" hidden="1" x14ac:dyDescent="0.3">
      <c r="A2686">
        <v>22</v>
      </c>
      <c r="B2686" s="1" t="s">
        <v>2726</v>
      </c>
      <c r="C2686">
        <v>2201</v>
      </c>
      <c r="D2686" s="1" t="s">
        <v>22590</v>
      </c>
      <c r="E2686">
        <v>220112</v>
      </c>
      <c r="F2686" s="1" t="s">
        <v>24074</v>
      </c>
      <c r="G2686">
        <v>220112029</v>
      </c>
      <c r="H2686">
        <v>29</v>
      </c>
      <c r="I2686" s="1" t="s">
        <v>24215</v>
      </c>
      <c r="J2686" s="1" t="s">
        <v>24216</v>
      </c>
      <c r="K2686" s="1" t="s">
        <v>24217</v>
      </c>
      <c r="L2686" s="1" t="s">
        <v>24218</v>
      </c>
      <c r="M2686" s="1" t="s">
        <v>24219</v>
      </c>
      <c r="N2686" s="1">
        <f>+Categorias[[#This Row],[Id_producto]]</f>
        <v>220112</v>
      </c>
      <c r="O2686" s="1">
        <f>+Categorias[[#This Row],[Id_categoría]]</f>
        <v>220112029</v>
      </c>
    </row>
    <row r="2687" spans="1:15" hidden="1" x14ac:dyDescent="0.3">
      <c r="A2687">
        <v>22</v>
      </c>
      <c r="B2687" s="1" t="s">
        <v>2726</v>
      </c>
      <c r="C2687">
        <v>2201</v>
      </c>
      <c r="D2687" s="1" t="s">
        <v>22590</v>
      </c>
      <c r="E2687">
        <v>220112</v>
      </c>
      <c r="F2687" s="1" t="s">
        <v>24074</v>
      </c>
      <c r="G2687">
        <v>220112030</v>
      </c>
      <c r="H2687">
        <v>30</v>
      </c>
      <c r="I2687" s="1" t="s">
        <v>24220</v>
      </c>
      <c r="J2687" s="1" t="s">
        <v>24221</v>
      </c>
      <c r="K2687" s="1" t="s">
        <v>24222</v>
      </c>
      <c r="L2687" s="1" t="s">
        <v>24223</v>
      </c>
      <c r="M2687" s="1" t="s">
        <v>24224</v>
      </c>
      <c r="N2687" s="1">
        <f>+Categorias[[#This Row],[Id_producto]]</f>
        <v>220112</v>
      </c>
      <c r="O2687" s="1">
        <f>+Categorias[[#This Row],[Id_categoría]]</f>
        <v>220112030</v>
      </c>
    </row>
    <row r="2688" spans="1:15" hidden="1" x14ac:dyDescent="0.3">
      <c r="A2688">
        <v>22</v>
      </c>
      <c r="B2688" s="1" t="s">
        <v>2726</v>
      </c>
      <c r="C2688">
        <v>2201</v>
      </c>
      <c r="D2688" s="1" t="s">
        <v>22590</v>
      </c>
      <c r="E2688">
        <v>220112</v>
      </c>
      <c r="F2688" s="1" t="s">
        <v>24074</v>
      </c>
      <c r="G2688">
        <v>220112031</v>
      </c>
      <c r="H2688">
        <v>31</v>
      </c>
      <c r="I2688" s="1" t="s">
        <v>24225</v>
      </c>
      <c r="J2688" s="1" t="s">
        <v>24226</v>
      </c>
      <c r="K2688" s="1" t="s">
        <v>24227</v>
      </c>
      <c r="L2688" s="1" t="s">
        <v>24228</v>
      </c>
      <c r="M2688" s="1" t="s">
        <v>24229</v>
      </c>
      <c r="N2688" s="1">
        <f>+Categorias[[#This Row],[Id_producto]]</f>
        <v>220112</v>
      </c>
      <c r="O2688" s="1">
        <f>+Categorias[[#This Row],[Id_categoría]]</f>
        <v>220112031</v>
      </c>
    </row>
    <row r="2689" spans="1:15" hidden="1" x14ac:dyDescent="0.3">
      <c r="A2689">
        <v>22</v>
      </c>
      <c r="B2689" s="1" t="s">
        <v>2726</v>
      </c>
      <c r="C2689">
        <v>2201</v>
      </c>
      <c r="D2689" s="1" t="s">
        <v>22590</v>
      </c>
      <c r="E2689">
        <v>220112</v>
      </c>
      <c r="F2689" s="1" t="s">
        <v>24074</v>
      </c>
      <c r="G2689">
        <v>220112032</v>
      </c>
      <c r="H2689">
        <v>32</v>
      </c>
      <c r="I2689" s="1" t="s">
        <v>24230</v>
      </c>
      <c r="J2689" s="1" t="s">
        <v>24231</v>
      </c>
      <c r="K2689" s="1" t="s">
        <v>24232</v>
      </c>
      <c r="L2689" s="1" t="s">
        <v>24233</v>
      </c>
      <c r="M2689" s="1" t="s">
        <v>24234</v>
      </c>
      <c r="N2689" s="1">
        <f>+Categorias[[#This Row],[Id_producto]]</f>
        <v>220112</v>
      </c>
      <c r="O2689" s="1">
        <f>+Categorias[[#This Row],[Id_categoría]]</f>
        <v>220112032</v>
      </c>
    </row>
    <row r="2690" spans="1:15" hidden="1" x14ac:dyDescent="0.3">
      <c r="A2690">
        <v>22</v>
      </c>
      <c r="B2690" s="1" t="s">
        <v>2726</v>
      </c>
      <c r="C2690">
        <v>2201</v>
      </c>
      <c r="D2690" s="1" t="s">
        <v>22590</v>
      </c>
      <c r="E2690">
        <v>220112</v>
      </c>
      <c r="F2690" s="1" t="s">
        <v>24074</v>
      </c>
      <c r="G2690">
        <v>220112033</v>
      </c>
      <c r="H2690">
        <v>33</v>
      </c>
      <c r="I2690" s="1" t="s">
        <v>24235</v>
      </c>
      <c r="J2690" s="1" t="s">
        <v>24236</v>
      </c>
      <c r="K2690" s="1" t="s">
        <v>24237</v>
      </c>
      <c r="L2690" s="1" t="s">
        <v>24238</v>
      </c>
      <c r="M2690" s="1" t="s">
        <v>24239</v>
      </c>
      <c r="N2690" s="1">
        <f>+Categorias[[#This Row],[Id_producto]]</f>
        <v>220112</v>
      </c>
      <c r="O2690" s="1">
        <f>+Categorias[[#This Row],[Id_categoría]]</f>
        <v>220112033</v>
      </c>
    </row>
    <row r="2691" spans="1:15" hidden="1" x14ac:dyDescent="0.3">
      <c r="A2691">
        <v>22</v>
      </c>
      <c r="B2691" s="1" t="s">
        <v>2726</v>
      </c>
      <c r="C2691">
        <v>2201</v>
      </c>
      <c r="D2691" s="1" t="s">
        <v>22590</v>
      </c>
      <c r="E2691">
        <v>220112</v>
      </c>
      <c r="F2691" s="1" t="s">
        <v>24074</v>
      </c>
      <c r="G2691">
        <v>220112034</v>
      </c>
      <c r="H2691">
        <v>34</v>
      </c>
      <c r="I2691" s="1" t="s">
        <v>24240</v>
      </c>
      <c r="J2691" s="1" t="s">
        <v>24241</v>
      </c>
      <c r="K2691" s="1" t="s">
        <v>24242</v>
      </c>
      <c r="L2691" s="1" t="s">
        <v>24243</v>
      </c>
      <c r="M2691" s="1" t="s">
        <v>24244</v>
      </c>
      <c r="N2691" s="1">
        <f>+Categorias[[#This Row],[Id_producto]]</f>
        <v>220112</v>
      </c>
      <c r="O2691" s="1">
        <f>+Categorias[[#This Row],[Id_categoría]]</f>
        <v>220112034</v>
      </c>
    </row>
    <row r="2692" spans="1:15" hidden="1" x14ac:dyDescent="0.3">
      <c r="A2692">
        <v>22</v>
      </c>
      <c r="B2692" s="1" t="s">
        <v>2726</v>
      </c>
      <c r="C2692">
        <v>2201</v>
      </c>
      <c r="D2692" s="1" t="s">
        <v>22590</v>
      </c>
      <c r="E2692">
        <v>220113</v>
      </c>
      <c r="F2692" s="1" t="s">
        <v>24245</v>
      </c>
      <c r="G2692">
        <v>220113001</v>
      </c>
      <c r="H2692">
        <v>1</v>
      </c>
      <c r="I2692" s="1" t="s">
        <v>24246</v>
      </c>
      <c r="J2692" s="1" t="s">
        <v>24247</v>
      </c>
      <c r="K2692" s="1" t="s">
        <v>24248</v>
      </c>
      <c r="L2692" s="1" t="s">
        <v>24249</v>
      </c>
      <c r="M2692" s="1" t="s">
        <v>24250</v>
      </c>
      <c r="N2692" s="1">
        <f>+Categorias[[#This Row],[Id_producto]]</f>
        <v>220113</v>
      </c>
      <c r="O2692" s="1">
        <f>+Categorias[[#This Row],[Id_categoría]]</f>
        <v>220113001</v>
      </c>
    </row>
    <row r="2693" spans="1:15" hidden="1" x14ac:dyDescent="0.3">
      <c r="A2693">
        <v>22</v>
      </c>
      <c r="B2693" s="1" t="s">
        <v>2726</v>
      </c>
      <c r="C2693">
        <v>2201</v>
      </c>
      <c r="D2693" s="1" t="s">
        <v>22590</v>
      </c>
      <c r="E2693">
        <v>220113</v>
      </c>
      <c r="F2693" s="1" t="s">
        <v>24245</v>
      </c>
      <c r="G2693">
        <v>220113002</v>
      </c>
      <c r="H2693">
        <v>2</v>
      </c>
      <c r="I2693" s="1" t="s">
        <v>24251</v>
      </c>
      <c r="J2693" s="1" t="s">
        <v>24252</v>
      </c>
      <c r="K2693" s="1" t="s">
        <v>24253</v>
      </c>
      <c r="L2693" s="1" t="s">
        <v>24254</v>
      </c>
      <c r="M2693" s="1" t="s">
        <v>24255</v>
      </c>
      <c r="N2693" s="1">
        <f>+Categorias[[#This Row],[Id_producto]]</f>
        <v>220113</v>
      </c>
      <c r="O2693" s="1">
        <f>+Categorias[[#This Row],[Id_categoría]]</f>
        <v>220113002</v>
      </c>
    </row>
    <row r="2694" spans="1:15" hidden="1" x14ac:dyDescent="0.3">
      <c r="A2694">
        <v>22</v>
      </c>
      <c r="B2694" s="1" t="s">
        <v>2726</v>
      </c>
      <c r="C2694">
        <v>2201</v>
      </c>
      <c r="D2694" s="1" t="s">
        <v>22590</v>
      </c>
      <c r="E2694">
        <v>220113</v>
      </c>
      <c r="F2694" s="1" t="s">
        <v>24245</v>
      </c>
      <c r="G2694">
        <v>220113003</v>
      </c>
      <c r="H2694">
        <v>3</v>
      </c>
      <c r="I2694" s="1" t="s">
        <v>24256</v>
      </c>
      <c r="J2694" s="1" t="s">
        <v>24257</v>
      </c>
      <c r="K2694" s="1" t="s">
        <v>24258</v>
      </c>
      <c r="L2694" s="1" t="s">
        <v>24259</v>
      </c>
      <c r="M2694" s="1" t="s">
        <v>24260</v>
      </c>
      <c r="N2694" s="1">
        <f>+Categorias[[#This Row],[Id_producto]]</f>
        <v>220113</v>
      </c>
      <c r="O2694" s="1">
        <f>+Categorias[[#This Row],[Id_categoría]]</f>
        <v>220113003</v>
      </c>
    </row>
    <row r="2695" spans="1:15" hidden="1" x14ac:dyDescent="0.3">
      <c r="A2695">
        <v>22</v>
      </c>
      <c r="B2695" s="1" t="s">
        <v>2726</v>
      </c>
      <c r="C2695">
        <v>2201</v>
      </c>
      <c r="D2695" s="1" t="s">
        <v>22590</v>
      </c>
      <c r="E2695">
        <v>220113</v>
      </c>
      <c r="F2695" s="1" t="s">
        <v>24245</v>
      </c>
      <c r="G2695">
        <v>220113004</v>
      </c>
      <c r="H2695">
        <v>4</v>
      </c>
      <c r="I2695" s="1" t="s">
        <v>24261</v>
      </c>
      <c r="J2695" s="1" t="s">
        <v>24262</v>
      </c>
      <c r="K2695" s="1" t="s">
        <v>24263</v>
      </c>
      <c r="L2695" s="1" t="s">
        <v>24264</v>
      </c>
      <c r="M2695" s="1" t="s">
        <v>24265</v>
      </c>
      <c r="N2695" s="1">
        <f>+Categorias[[#This Row],[Id_producto]]</f>
        <v>220113</v>
      </c>
      <c r="O2695" s="1">
        <f>+Categorias[[#This Row],[Id_categoría]]</f>
        <v>220113004</v>
      </c>
    </row>
    <row r="2696" spans="1:15" hidden="1" x14ac:dyDescent="0.3">
      <c r="A2696">
        <v>22</v>
      </c>
      <c r="B2696" s="1" t="s">
        <v>2726</v>
      </c>
      <c r="C2696">
        <v>2201</v>
      </c>
      <c r="D2696" s="1" t="s">
        <v>22590</v>
      </c>
      <c r="E2696">
        <v>220113</v>
      </c>
      <c r="F2696" s="1" t="s">
        <v>24245</v>
      </c>
      <c r="G2696">
        <v>220113005</v>
      </c>
      <c r="H2696">
        <v>5</v>
      </c>
      <c r="I2696" s="1" t="s">
        <v>24266</v>
      </c>
      <c r="J2696" s="1" t="s">
        <v>24267</v>
      </c>
      <c r="K2696" s="1" t="s">
        <v>24268</v>
      </c>
      <c r="L2696" s="1" t="s">
        <v>24269</v>
      </c>
      <c r="M2696" s="1" t="s">
        <v>24270</v>
      </c>
      <c r="N2696" s="1">
        <f>+Categorias[[#This Row],[Id_producto]]</f>
        <v>220113</v>
      </c>
      <c r="O2696" s="1">
        <f>+Categorias[[#This Row],[Id_categoría]]</f>
        <v>220113005</v>
      </c>
    </row>
    <row r="2697" spans="1:15" hidden="1" x14ac:dyDescent="0.3">
      <c r="A2697">
        <v>22</v>
      </c>
      <c r="B2697" s="1" t="s">
        <v>2726</v>
      </c>
      <c r="C2697">
        <v>2201</v>
      </c>
      <c r="D2697" s="1" t="s">
        <v>22590</v>
      </c>
      <c r="E2697">
        <v>220113</v>
      </c>
      <c r="F2697" s="1" t="s">
        <v>24245</v>
      </c>
      <c r="G2697">
        <v>220113006</v>
      </c>
      <c r="H2697">
        <v>6</v>
      </c>
      <c r="I2697" s="1" t="s">
        <v>24271</v>
      </c>
      <c r="J2697" s="1" t="s">
        <v>24272</v>
      </c>
      <c r="K2697" s="1" t="s">
        <v>24273</v>
      </c>
      <c r="L2697" s="1" t="s">
        <v>24274</v>
      </c>
      <c r="M2697" s="1" t="s">
        <v>24275</v>
      </c>
      <c r="N2697" s="1">
        <f>+Categorias[[#This Row],[Id_producto]]</f>
        <v>220113</v>
      </c>
      <c r="O2697" s="1">
        <f>+Categorias[[#This Row],[Id_categoría]]</f>
        <v>220113006</v>
      </c>
    </row>
    <row r="2698" spans="1:15" hidden="1" x14ac:dyDescent="0.3">
      <c r="A2698">
        <v>22</v>
      </c>
      <c r="B2698" s="1" t="s">
        <v>2726</v>
      </c>
      <c r="C2698">
        <v>2201</v>
      </c>
      <c r="D2698" s="1" t="s">
        <v>22590</v>
      </c>
      <c r="E2698">
        <v>220113</v>
      </c>
      <c r="F2698" s="1" t="s">
        <v>24245</v>
      </c>
      <c r="G2698">
        <v>220113007</v>
      </c>
      <c r="H2698">
        <v>7</v>
      </c>
      <c r="I2698" s="1" t="s">
        <v>24276</v>
      </c>
      <c r="J2698" s="1" t="s">
        <v>24277</v>
      </c>
      <c r="K2698" s="1" t="s">
        <v>24278</v>
      </c>
      <c r="L2698" s="1" t="s">
        <v>24279</v>
      </c>
      <c r="M2698" s="1" t="s">
        <v>24280</v>
      </c>
      <c r="N2698" s="1">
        <f>+Categorias[[#This Row],[Id_producto]]</f>
        <v>220113</v>
      </c>
      <c r="O2698" s="1">
        <f>+Categorias[[#This Row],[Id_categoría]]</f>
        <v>220113007</v>
      </c>
    </row>
    <row r="2699" spans="1:15" hidden="1" x14ac:dyDescent="0.3">
      <c r="A2699">
        <v>22</v>
      </c>
      <c r="B2699" s="1" t="s">
        <v>2726</v>
      </c>
      <c r="C2699">
        <v>2201</v>
      </c>
      <c r="D2699" s="1" t="s">
        <v>22590</v>
      </c>
      <c r="E2699">
        <v>220113</v>
      </c>
      <c r="F2699" s="1" t="s">
        <v>24245</v>
      </c>
      <c r="G2699">
        <v>220113008</v>
      </c>
      <c r="H2699">
        <v>8</v>
      </c>
      <c r="I2699" s="1" t="s">
        <v>24281</v>
      </c>
      <c r="J2699" s="1" t="s">
        <v>24282</v>
      </c>
      <c r="K2699" s="1" t="s">
        <v>24283</v>
      </c>
      <c r="L2699" s="1" t="s">
        <v>24284</v>
      </c>
      <c r="M2699" s="1" t="s">
        <v>24285</v>
      </c>
      <c r="N2699" s="1">
        <f>+Categorias[[#This Row],[Id_producto]]</f>
        <v>220113</v>
      </c>
      <c r="O2699" s="1">
        <f>+Categorias[[#This Row],[Id_categoría]]</f>
        <v>220113008</v>
      </c>
    </row>
    <row r="2700" spans="1:15" hidden="1" x14ac:dyDescent="0.3">
      <c r="A2700">
        <v>22</v>
      </c>
      <c r="B2700" s="1" t="s">
        <v>2726</v>
      </c>
      <c r="C2700">
        <v>2201</v>
      </c>
      <c r="D2700" s="1" t="s">
        <v>22590</v>
      </c>
      <c r="E2700">
        <v>220113</v>
      </c>
      <c r="F2700" s="1" t="s">
        <v>24245</v>
      </c>
      <c r="G2700">
        <v>220113009</v>
      </c>
      <c r="H2700">
        <v>9</v>
      </c>
      <c r="I2700" s="1" t="s">
        <v>24286</v>
      </c>
      <c r="J2700" s="1" t="s">
        <v>24287</v>
      </c>
      <c r="K2700" s="1" t="s">
        <v>24288</v>
      </c>
      <c r="L2700" s="1" t="s">
        <v>24289</v>
      </c>
      <c r="M2700" s="1" t="s">
        <v>24290</v>
      </c>
      <c r="N2700" s="1">
        <f>+Categorias[[#This Row],[Id_producto]]</f>
        <v>220113</v>
      </c>
      <c r="O2700" s="1">
        <f>+Categorias[[#This Row],[Id_categoría]]</f>
        <v>220113009</v>
      </c>
    </row>
    <row r="2701" spans="1:15" hidden="1" x14ac:dyDescent="0.3">
      <c r="A2701">
        <v>22</v>
      </c>
      <c r="B2701" s="1" t="s">
        <v>2726</v>
      </c>
      <c r="C2701">
        <v>2201</v>
      </c>
      <c r="D2701" s="1" t="s">
        <v>22590</v>
      </c>
      <c r="E2701">
        <v>220113</v>
      </c>
      <c r="F2701" s="1" t="s">
        <v>24245</v>
      </c>
      <c r="G2701">
        <v>220113010</v>
      </c>
      <c r="H2701">
        <v>10</v>
      </c>
      <c r="I2701" s="1" t="s">
        <v>24291</v>
      </c>
      <c r="J2701" s="1" t="s">
        <v>24292</v>
      </c>
      <c r="K2701" s="1" t="s">
        <v>24293</v>
      </c>
      <c r="L2701" s="1" t="s">
        <v>24294</v>
      </c>
      <c r="M2701" s="1" t="s">
        <v>24295</v>
      </c>
      <c r="N2701" s="1">
        <f>+Categorias[[#This Row],[Id_producto]]</f>
        <v>220113</v>
      </c>
      <c r="O2701" s="1">
        <f>+Categorias[[#This Row],[Id_categoría]]</f>
        <v>220113010</v>
      </c>
    </row>
    <row r="2702" spans="1:15" hidden="1" x14ac:dyDescent="0.3">
      <c r="A2702">
        <v>22</v>
      </c>
      <c r="B2702" s="1" t="s">
        <v>2726</v>
      </c>
      <c r="C2702">
        <v>2201</v>
      </c>
      <c r="D2702" s="1" t="s">
        <v>22590</v>
      </c>
      <c r="E2702">
        <v>220113</v>
      </c>
      <c r="F2702" s="1" t="s">
        <v>24245</v>
      </c>
      <c r="G2702">
        <v>220113011</v>
      </c>
      <c r="H2702">
        <v>11</v>
      </c>
      <c r="I2702" s="1" t="s">
        <v>24296</v>
      </c>
      <c r="J2702" s="1" t="s">
        <v>24297</v>
      </c>
      <c r="K2702" s="1" t="s">
        <v>24298</v>
      </c>
      <c r="L2702" s="1" t="s">
        <v>24299</v>
      </c>
      <c r="M2702" s="1" t="s">
        <v>24300</v>
      </c>
      <c r="N2702" s="1">
        <f>+Categorias[[#This Row],[Id_producto]]</f>
        <v>220113</v>
      </c>
      <c r="O2702" s="1">
        <f>+Categorias[[#This Row],[Id_categoría]]</f>
        <v>220113011</v>
      </c>
    </row>
    <row r="2703" spans="1:15" hidden="1" x14ac:dyDescent="0.3">
      <c r="A2703">
        <v>22</v>
      </c>
      <c r="B2703" s="1" t="s">
        <v>2726</v>
      </c>
      <c r="C2703">
        <v>2201</v>
      </c>
      <c r="D2703" s="1" t="s">
        <v>22590</v>
      </c>
      <c r="E2703">
        <v>220113</v>
      </c>
      <c r="F2703" s="1" t="s">
        <v>24245</v>
      </c>
      <c r="G2703">
        <v>220113012</v>
      </c>
      <c r="H2703">
        <v>12</v>
      </c>
      <c r="I2703" s="1" t="s">
        <v>24301</v>
      </c>
      <c r="J2703" s="1" t="s">
        <v>24302</v>
      </c>
      <c r="K2703" s="1" t="s">
        <v>24303</v>
      </c>
      <c r="L2703" s="1" t="s">
        <v>24304</v>
      </c>
      <c r="M2703" s="1" t="s">
        <v>24305</v>
      </c>
      <c r="N2703" s="1">
        <f>+Categorias[[#This Row],[Id_producto]]</f>
        <v>220113</v>
      </c>
      <c r="O2703" s="1">
        <f>+Categorias[[#This Row],[Id_categoría]]</f>
        <v>220113012</v>
      </c>
    </row>
    <row r="2704" spans="1:15" hidden="1" x14ac:dyDescent="0.3">
      <c r="A2704">
        <v>22</v>
      </c>
      <c r="B2704" s="1" t="s">
        <v>2726</v>
      </c>
      <c r="C2704">
        <v>2201</v>
      </c>
      <c r="D2704" s="1" t="s">
        <v>22590</v>
      </c>
      <c r="E2704">
        <v>220113</v>
      </c>
      <c r="F2704" s="1" t="s">
        <v>24245</v>
      </c>
      <c r="G2704">
        <v>220113013</v>
      </c>
      <c r="H2704">
        <v>13</v>
      </c>
      <c r="I2704" s="1" t="s">
        <v>24306</v>
      </c>
      <c r="J2704" s="1" t="s">
        <v>24307</v>
      </c>
      <c r="K2704" s="1" t="s">
        <v>24308</v>
      </c>
      <c r="L2704" s="1" t="s">
        <v>24309</v>
      </c>
      <c r="M2704" s="1" t="s">
        <v>24310</v>
      </c>
      <c r="N2704" s="1">
        <f>+Categorias[[#This Row],[Id_producto]]</f>
        <v>220113</v>
      </c>
      <c r="O2704" s="1">
        <f>+Categorias[[#This Row],[Id_categoría]]</f>
        <v>220113013</v>
      </c>
    </row>
    <row r="2705" spans="1:15" hidden="1" x14ac:dyDescent="0.3">
      <c r="A2705">
        <v>22</v>
      </c>
      <c r="B2705" s="1" t="s">
        <v>2726</v>
      </c>
      <c r="C2705">
        <v>2201</v>
      </c>
      <c r="D2705" s="1" t="s">
        <v>22590</v>
      </c>
      <c r="E2705">
        <v>220113</v>
      </c>
      <c r="F2705" s="1" t="s">
        <v>24245</v>
      </c>
      <c r="G2705">
        <v>220113014</v>
      </c>
      <c r="H2705">
        <v>14</v>
      </c>
      <c r="I2705" s="1" t="s">
        <v>24311</v>
      </c>
      <c r="J2705" s="1" t="s">
        <v>24312</v>
      </c>
      <c r="K2705" s="1" t="s">
        <v>24313</v>
      </c>
      <c r="L2705" s="1" t="s">
        <v>24314</v>
      </c>
      <c r="M2705" s="1" t="s">
        <v>24315</v>
      </c>
      <c r="N2705" s="1">
        <f>+Categorias[[#This Row],[Id_producto]]</f>
        <v>220113</v>
      </c>
      <c r="O2705" s="1">
        <f>+Categorias[[#This Row],[Id_categoría]]</f>
        <v>220113014</v>
      </c>
    </row>
    <row r="2706" spans="1:15" hidden="1" x14ac:dyDescent="0.3">
      <c r="A2706">
        <v>22</v>
      </c>
      <c r="B2706" s="1" t="s">
        <v>2726</v>
      </c>
      <c r="C2706">
        <v>2201</v>
      </c>
      <c r="D2706" s="1" t="s">
        <v>22590</v>
      </c>
      <c r="E2706">
        <v>220114</v>
      </c>
      <c r="F2706" s="1" t="s">
        <v>24316</v>
      </c>
      <c r="G2706">
        <v>220114001</v>
      </c>
      <c r="H2706">
        <v>1</v>
      </c>
      <c r="I2706" s="1" t="s">
        <v>24317</v>
      </c>
      <c r="J2706" s="1" t="s">
        <v>24318</v>
      </c>
      <c r="K2706" s="1" t="s">
        <v>24319</v>
      </c>
      <c r="L2706" s="1" t="s">
        <v>24320</v>
      </c>
      <c r="M2706" s="1" t="s">
        <v>24321</v>
      </c>
      <c r="N2706" s="1">
        <f>+Categorias[[#This Row],[Id_producto]]</f>
        <v>220114</v>
      </c>
      <c r="O2706" s="1">
        <f>+Categorias[[#This Row],[Id_categoría]]</f>
        <v>220114001</v>
      </c>
    </row>
    <row r="2707" spans="1:15" hidden="1" x14ac:dyDescent="0.3">
      <c r="A2707">
        <v>22</v>
      </c>
      <c r="B2707" s="1" t="s">
        <v>2726</v>
      </c>
      <c r="C2707">
        <v>2201</v>
      </c>
      <c r="D2707" s="1" t="s">
        <v>22590</v>
      </c>
      <c r="E2707">
        <v>220114</v>
      </c>
      <c r="F2707" s="1" t="s">
        <v>24316</v>
      </c>
      <c r="G2707">
        <v>220114002</v>
      </c>
      <c r="H2707">
        <v>2</v>
      </c>
      <c r="I2707" s="1" t="s">
        <v>24322</v>
      </c>
      <c r="J2707" s="1" t="s">
        <v>24323</v>
      </c>
      <c r="K2707" s="1" t="s">
        <v>24324</v>
      </c>
      <c r="L2707" s="1" t="s">
        <v>24325</v>
      </c>
      <c r="M2707" s="1" t="s">
        <v>24326</v>
      </c>
      <c r="N2707" s="1">
        <f>+Categorias[[#This Row],[Id_producto]]</f>
        <v>220114</v>
      </c>
      <c r="O2707" s="1">
        <f>+Categorias[[#This Row],[Id_categoría]]</f>
        <v>220114002</v>
      </c>
    </row>
    <row r="2708" spans="1:15" hidden="1" x14ac:dyDescent="0.3">
      <c r="A2708">
        <v>22</v>
      </c>
      <c r="B2708" s="1" t="s">
        <v>2726</v>
      </c>
      <c r="C2708">
        <v>2201</v>
      </c>
      <c r="D2708" s="1" t="s">
        <v>22590</v>
      </c>
      <c r="E2708">
        <v>220114</v>
      </c>
      <c r="F2708" s="1" t="s">
        <v>24316</v>
      </c>
      <c r="G2708">
        <v>220114003</v>
      </c>
      <c r="H2708">
        <v>3</v>
      </c>
      <c r="I2708" s="1" t="s">
        <v>24327</v>
      </c>
      <c r="J2708" s="1" t="s">
        <v>24328</v>
      </c>
      <c r="K2708" s="1" t="s">
        <v>24329</v>
      </c>
      <c r="L2708" s="1" t="s">
        <v>24330</v>
      </c>
      <c r="M2708" s="1" t="s">
        <v>24331</v>
      </c>
      <c r="N2708" s="1">
        <f>+Categorias[[#This Row],[Id_producto]]</f>
        <v>220114</v>
      </c>
      <c r="O2708" s="1">
        <f>+Categorias[[#This Row],[Id_categoría]]</f>
        <v>220114003</v>
      </c>
    </row>
    <row r="2709" spans="1:15" hidden="1" x14ac:dyDescent="0.3">
      <c r="A2709">
        <v>22</v>
      </c>
      <c r="B2709" s="1" t="s">
        <v>2726</v>
      </c>
      <c r="C2709">
        <v>2201</v>
      </c>
      <c r="D2709" s="1" t="s">
        <v>22590</v>
      </c>
      <c r="E2709">
        <v>220114</v>
      </c>
      <c r="F2709" s="1" t="s">
        <v>24316</v>
      </c>
      <c r="G2709">
        <v>220114004</v>
      </c>
      <c r="H2709">
        <v>4</v>
      </c>
      <c r="I2709" s="1" t="s">
        <v>24332</v>
      </c>
      <c r="J2709" s="1" t="s">
        <v>24333</v>
      </c>
      <c r="K2709" s="1" t="s">
        <v>24334</v>
      </c>
      <c r="L2709" s="1" t="s">
        <v>24335</v>
      </c>
      <c r="M2709" s="1" t="s">
        <v>24336</v>
      </c>
      <c r="N2709" s="1">
        <f>+Categorias[[#This Row],[Id_producto]]</f>
        <v>220114</v>
      </c>
      <c r="O2709" s="1">
        <f>+Categorias[[#This Row],[Id_categoría]]</f>
        <v>220114004</v>
      </c>
    </row>
    <row r="2710" spans="1:15" hidden="1" x14ac:dyDescent="0.3">
      <c r="A2710">
        <v>22</v>
      </c>
      <c r="B2710" s="1" t="s">
        <v>2726</v>
      </c>
      <c r="C2710">
        <v>2201</v>
      </c>
      <c r="D2710" s="1" t="s">
        <v>22590</v>
      </c>
      <c r="E2710">
        <v>220114</v>
      </c>
      <c r="F2710" s="1" t="s">
        <v>24316</v>
      </c>
      <c r="G2710">
        <v>220114005</v>
      </c>
      <c r="H2710">
        <v>5</v>
      </c>
      <c r="I2710" s="1" t="s">
        <v>24337</v>
      </c>
      <c r="J2710" s="1" t="s">
        <v>24338</v>
      </c>
      <c r="K2710" s="1" t="s">
        <v>24339</v>
      </c>
      <c r="L2710" s="1" t="s">
        <v>24340</v>
      </c>
      <c r="M2710" s="1" t="s">
        <v>24341</v>
      </c>
      <c r="N2710" s="1">
        <f>+Categorias[[#This Row],[Id_producto]]</f>
        <v>220114</v>
      </c>
      <c r="O2710" s="1">
        <f>+Categorias[[#This Row],[Id_categoría]]</f>
        <v>220114005</v>
      </c>
    </row>
    <row r="2711" spans="1:15" hidden="1" x14ac:dyDescent="0.3">
      <c r="A2711">
        <v>22</v>
      </c>
      <c r="B2711" s="1" t="s">
        <v>2726</v>
      </c>
      <c r="C2711">
        <v>2201</v>
      </c>
      <c r="D2711" s="1" t="s">
        <v>22590</v>
      </c>
      <c r="E2711">
        <v>220114</v>
      </c>
      <c r="F2711" s="1" t="s">
        <v>24316</v>
      </c>
      <c r="G2711">
        <v>220114006</v>
      </c>
      <c r="H2711">
        <v>6</v>
      </c>
      <c r="I2711" s="1" t="s">
        <v>24342</v>
      </c>
      <c r="J2711" s="1" t="s">
        <v>24343</v>
      </c>
      <c r="K2711" s="1" t="s">
        <v>24344</v>
      </c>
      <c r="L2711" s="1" t="s">
        <v>24345</v>
      </c>
      <c r="M2711" s="1" t="s">
        <v>24346</v>
      </c>
      <c r="N2711" s="1">
        <f>+Categorias[[#This Row],[Id_producto]]</f>
        <v>220114</v>
      </c>
      <c r="O2711" s="1">
        <f>+Categorias[[#This Row],[Id_categoría]]</f>
        <v>220114006</v>
      </c>
    </row>
    <row r="2712" spans="1:15" hidden="1" x14ac:dyDescent="0.3">
      <c r="A2712">
        <v>22</v>
      </c>
      <c r="B2712" s="1" t="s">
        <v>2726</v>
      </c>
      <c r="C2712">
        <v>2201</v>
      </c>
      <c r="D2712" s="1" t="s">
        <v>22590</v>
      </c>
      <c r="E2712">
        <v>220114</v>
      </c>
      <c r="F2712" s="1" t="s">
        <v>24316</v>
      </c>
      <c r="G2712">
        <v>220114007</v>
      </c>
      <c r="H2712">
        <v>7</v>
      </c>
      <c r="I2712" s="1" t="s">
        <v>24347</v>
      </c>
      <c r="J2712" s="1" t="s">
        <v>24348</v>
      </c>
      <c r="K2712" s="1" t="s">
        <v>24349</v>
      </c>
      <c r="L2712" s="1" t="s">
        <v>24350</v>
      </c>
      <c r="M2712" s="1" t="s">
        <v>24351</v>
      </c>
      <c r="N2712" s="1">
        <f>+Categorias[[#This Row],[Id_producto]]</f>
        <v>220114</v>
      </c>
      <c r="O2712" s="1">
        <f>+Categorias[[#This Row],[Id_categoría]]</f>
        <v>220114007</v>
      </c>
    </row>
    <row r="2713" spans="1:15" hidden="1" x14ac:dyDescent="0.3">
      <c r="A2713">
        <v>22</v>
      </c>
      <c r="B2713" s="1" t="s">
        <v>2726</v>
      </c>
      <c r="C2713">
        <v>2201</v>
      </c>
      <c r="D2713" s="1" t="s">
        <v>22590</v>
      </c>
      <c r="E2713">
        <v>220114</v>
      </c>
      <c r="F2713" s="1" t="s">
        <v>24316</v>
      </c>
      <c r="G2713">
        <v>220114008</v>
      </c>
      <c r="H2713">
        <v>8</v>
      </c>
      <c r="I2713" s="1" t="s">
        <v>24352</v>
      </c>
      <c r="J2713" s="1" t="s">
        <v>24353</v>
      </c>
      <c r="K2713" s="1" t="s">
        <v>24354</v>
      </c>
      <c r="L2713" s="1" t="s">
        <v>24355</v>
      </c>
      <c r="M2713" s="1" t="s">
        <v>24356</v>
      </c>
      <c r="N2713" s="1">
        <f>+Categorias[[#This Row],[Id_producto]]</f>
        <v>220114</v>
      </c>
      <c r="O2713" s="1">
        <f>+Categorias[[#This Row],[Id_categoría]]</f>
        <v>220114008</v>
      </c>
    </row>
    <row r="2714" spans="1:15" hidden="1" x14ac:dyDescent="0.3">
      <c r="A2714">
        <v>22</v>
      </c>
      <c r="B2714" s="1" t="s">
        <v>2726</v>
      </c>
      <c r="C2714">
        <v>2201</v>
      </c>
      <c r="D2714" s="1" t="s">
        <v>22590</v>
      </c>
      <c r="E2714">
        <v>220114</v>
      </c>
      <c r="F2714" s="1" t="s">
        <v>24316</v>
      </c>
      <c r="G2714">
        <v>220114009</v>
      </c>
      <c r="H2714">
        <v>9</v>
      </c>
      <c r="I2714" s="1" t="s">
        <v>24357</v>
      </c>
      <c r="J2714" s="1" t="s">
        <v>24358</v>
      </c>
      <c r="K2714" s="1" t="s">
        <v>24359</v>
      </c>
      <c r="L2714" s="1" t="s">
        <v>24360</v>
      </c>
      <c r="M2714" s="1" t="s">
        <v>24361</v>
      </c>
      <c r="N2714" s="1">
        <f>+Categorias[[#This Row],[Id_producto]]</f>
        <v>220114</v>
      </c>
      <c r="O2714" s="1">
        <f>+Categorias[[#This Row],[Id_categoría]]</f>
        <v>220114009</v>
      </c>
    </row>
    <row r="2715" spans="1:15" hidden="1" x14ac:dyDescent="0.3">
      <c r="A2715">
        <v>22</v>
      </c>
      <c r="B2715" s="1" t="s">
        <v>2726</v>
      </c>
      <c r="C2715">
        <v>2201</v>
      </c>
      <c r="D2715" s="1" t="s">
        <v>22590</v>
      </c>
      <c r="E2715">
        <v>220114</v>
      </c>
      <c r="F2715" s="1" t="s">
        <v>24316</v>
      </c>
      <c r="G2715">
        <v>220114010</v>
      </c>
      <c r="H2715">
        <v>10</v>
      </c>
      <c r="I2715" s="1" t="s">
        <v>24362</v>
      </c>
      <c r="J2715" s="1" t="s">
        <v>24363</v>
      </c>
      <c r="K2715" s="1" t="s">
        <v>24364</v>
      </c>
      <c r="L2715" s="1" t="s">
        <v>24365</v>
      </c>
      <c r="M2715" s="1" t="s">
        <v>24366</v>
      </c>
      <c r="N2715" s="1">
        <f>+Categorias[[#This Row],[Id_producto]]</f>
        <v>220114</v>
      </c>
      <c r="O2715" s="1">
        <f>+Categorias[[#This Row],[Id_categoría]]</f>
        <v>220114010</v>
      </c>
    </row>
    <row r="2716" spans="1:15" hidden="1" x14ac:dyDescent="0.3">
      <c r="A2716">
        <v>22</v>
      </c>
      <c r="B2716" s="1" t="s">
        <v>2726</v>
      </c>
      <c r="C2716">
        <v>2201</v>
      </c>
      <c r="D2716" s="1" t="s">
        <v>22590</v>
      </c>
      <c r="E2716">
        <v>220114</v>
      </c>
      <c r="F2716" s="1" t="s">
        <v>24316</v>
      </c>
      <c r="G2716">
        <v>220114011</v>
      </c>
      <c r="H2716">
        <v>11</v>
      </c>
      <c r="I2716" s="1" t="s">
        <v>24367</v>
      </c>
      <c r="J2716" s="1" t="s">
        <v>24368</v>
      </c>
      <c r="K2716" s="1" t="s">
        <v>24369</v>
      </c>
      <c r="L2716" s="1" t="s">
        <v>24370</v>
      </c>
      <c r="M2716" s="1" t="s">
        <v>24371</v>
      </c>
      <c r="N2716" s="1">
        <f>+Categorias[[#This Row],[Id_producto]]</f>
        <v>220114</v>
      </c>
      <c r="O2716" s="1">
        <f>+Categorias[[#This Row],[Id_categoría]]</f>
        <v>220114011</v>
      </c>
    </row>
    <row r="2717" spans="1:15" hidden="1" x14ac:dyDescent="0.3">
      <c r="A2717">
        <v>22</v>
      </c>
      <c r="B2717" s="1" t="s">
        <v>2726</v>
      </c>
      <c r="C2717">
        <v>2201</v>
      </c>
      <c r="D2717" s="1" t="s">
        <v>22590</v>
      </c>
      <c r="E2717">
        <v>220114</v>
      </c>
      <c r="F2717" s="1" t="s">
        <v>24316</v>
      </c>
      <c r="G2717">
        <v>220114012</v>
      </c>
      <c r="H2717">
        <v>12</v>
      </c>
      <c r="I2717" s="1" t="s">
        <v>24372</v>
      </c>
      <c r="J2717" s="1" t="s">
        <v>24373</v>
      </c>
      <c r="K2717" s="1" t="s">
        <v>24374</v>
      </c>
      <c r="L2717" s="1" t="s">
        <v>24375</v>
      </c>
      <c r="M2717" s="1" t="s">
        <v>24376</v>
      </c>
      <c r="N2717" s="1">
        <f>+Categorias[[#This Row],[Id_producto]]</f>
        <v>220114</v>
      </c>
      <c r="O2717" s="1">
        <f>+Categorias[[#This Row],[Id_categoría]]</f>
        <v>220114012</v>
      </c>
    </row>
    <row r="2718" spans="1:15" hidden="1" x14ac:dyDescent="0.3">
      <c r="A2718">
        <v>22</v>
      </c>
      <c r="B2718" s="1" t="s">
        <v>2726</v>
      </c>
      <c r="C2718">
        <v>2201</v>
      </c>
      <c r="D2718" s="1" t="s">
        <v>22590</v>
      </c>
      <c r="E2718">
        <v>220114</v>
      </c>
      <c r="F2718" s="1" t="s">
        <v>24316</v>
      </c>
      <c r="G2718">
        <v>220114013</v>
      </c>
      <c r="H2718">
        <v>13</v>
      </c>
      <c r="I2718" s="1" t="s">
        <v>24377</v>
      </c>
      <c r="J2718" s="1" t="s">
        <v>24378</v>
      </c>
      <c r="K2718" s="1" t="s">
        <v>24379</v>
      </c>
      <c r="L2718" s="1" t="s">
        <v>24380</v>
      </c>
      <c r="M2718" s="1" t="s">
        <v>24381</v>
      </c>
      <c r="N2718" s="1">
        <f>+Categorias[[#This Row],[Id_producto]]</f>
        <v>220114</v>
      </c>
      <c r="O2718" s="1">
        <f>+Categorias[[#This Row],[Id_categoría]]</f>
        <v>220114013</v>
      </c>
    </row>
    <row r="2719" spans="1:15" hidden="1" x14ac:dyDescent="0.3">
      <c r="A2719">
        <v>22</v>
      </c>
      <c r="B2719" s="1" t="s">
        <v>2726</v>
      </c>
      <c r="C2719">
        <v>2201</v>
      </c>
      <c r="D2719" s="1" t="s">
        <v>22590</v>
      </c>
      <c r="E2719">
        <v>220114</v>
      </c>
      <c r="F2719" s="1" t="s">
        <v>24316</v>
      </c>
      <c r="G2719">
        <v>220114014</v>
      </c>
      <c r="H2719">
        <v>14</v>
      </c>
      <c r="I2719" s="1" t="s">
        <v>24382</v>
      </c>
      <c r="J2719" s="1" t="s">
        <v>24383</v>
      </c>
      <c r="K2719" s="1" t="s">
        <v>24384</v>
      </c>
      <c r="L2719" s="1" t="s">
        <v>24385</v>
      </c>
      <c r="M2719" s="1" t="s">
        <v>24386</v>
      </c>
      <c r="N2719" s="1">
        <f>+Categorias[[#This Row],[Id_producto]]</f>
        <v>220114</v>
      </c>
      <c r="O2719" s="1">
        <f>+Categorias[[#This Row],[Id_categoría]]</f>
        <v>220114014</v>
      </c>
    </row>
    <row r="2720" spans="1:15" hidden="1" x14ac:dyDescent="0.3">
      <c r="A2720">
        <v>22</v>
      </c>
      <c r="B2720" s="1" t="s">
        <v>2726</v>
      </c>
      <c r="C2720">
        <v>2201</v>
      </c>
      <c r="D2720" s="1" t="s">
        <v>22590</v>
      </c>
      <c r="E2720">
        <v>220114</v>
      </c>
      <c r="F2720" s="1" t="s">
        <v>24316</v>
      </c>
      <c r="G2720">
        <v>220114015</v>
      </c>
      <c r="H2720">
        <v>15</v>
      </c>
      <c r="I2720" s="1" t="s">
        <v>24387</v>
      </c>
      <c r="J2720" s="1" t="s">
        <v>24388</v>
      </c>
      <c r="K2720" s="1" t="s">
        <v>24389</v>
      </c>
      <c r="L2720" s="1" t="s">
        <v>24390</v>
      </c>
      <c r="M2720" s="1" t="s">
        <v>24391</v>
      </c>
      <c r="N2720" s="1">
        <f>+Categorias[[#This Row],[Id_producto]]</f>
        <v>220114</v>
      </c>
      <c r="O2720" s="1">
        <f>+Categorias[[#This Row],[Id_categoría]]</f>
        <v>220114015</v>
      </c>
    </row>
    <row r="2721" spans="1:15" hidden="1" x14ac:dyDescent="0.3">
      <c r="A2721">
        <v>22</v>
      </c>
      <c r="B2721" s="1" t="s">
        <v>2726</v>
      </c>
      <c r="C2721">
        <v>2201</v>
      </c>
      <c r="D2721" s="1" t="s">
        <v>22590</v>
      </c>
      <c r="E2721">
        <v>220114</v>
      </c>
      <c r="F2721" s="1" t="s">
        <v>24316</v>
      </c>
      <c r="G2721">
        <v>220114016</v>
      </c>
      <c r="H2721">
        <v>16</v>
      </c>
      <c r="I2721" s="1" t="s">
        <v>24392</v>
      </c>
      <c r="J2721" s="1" t="s">
        <v>24393</v>
      </c>
      <c r="K2721" s="1" t="s">
        <v>24394</v>
      </c>
      <c r="L2721" s="1" t="s">
        <v>24395</v>
      </c>
      <c r="M2721" s="1" t="s">
        <v>24396</v>
      </c>
      <c r="N2721" s="1">
        <f>+Categorias[[#This Row],[Id_producto]]</f>
        <v>220114</v>
      </c>
      <c r="O2721" s="1">
        <f>+Categorias[[#This Row],[Id_categoría]]</f>
        <v>220114016</v>
      </c>
    </row>
    <row r="2722" spans="1:15" hidden="1" x14ac:dyDescent="0.3">
      <c r="A2722">
        <v>22</v>
      </c>
      <c r="B2722" s="1" t="s">
        <v>2726</v>
      </c>
      <c r="C2722">
        <v>2201</v>
      </c>
      <c r="D2722" s="1" t="s">
        <v>22590</v>
      </c>
      <c r="E2722">
        <v>220114</v>
      </c>
      <c r="F2722" s="1" t="s">
        <v>24316</v>
      </c>
      <c r="G2722">
        <v>220114017</v>
      </c>
      <c r="H2722">
        <v>17</v>
      </c>
      <c r="I2722" s="1" t="s">
        <v>24397</v>
      </c>
      <c r="J2722" s="1" t="s">
        <v>24398</v>
      </c>
      <c r="K2722" s="1" t="s">
        <v>24399</v>
      </c>
      <c r="L2722" s="1" t="s">
        <v>24400</v>
      </c>
      <c r="M2722" s="1" t="s">
        <v>24401</v>
      </c>
      <c r="N2722" s="1">
        <f>+Categorias[[#This Row],[Id_producto]]</f>
        <v>220114</v>
      </c>
      <c r="O2722" s="1">
        <f>+Categorias[[#This Row],[Id_categoría]]</f>
        <v>220114017</v>
      </c>
    </row>
    <row r="2723" spans="1:15" hidden="1" x14ac:dyDescent="0.3">
      <c r="A2723">
        <v>22</v>
      </c>
      <c r="B2723" s="1" t="s">
        <v>2726</v>
      </c>
      <c r="C2723">
        <v>2201</v>
      </c>
      <c r="D2723" s="1" t="s">
        <v>22590</v>
      </c>
      <c r="E2723">
        <v>220115</v>
      </c>
      <c r="F2723" s="1" t="s">
        <v>24402</v>
      </c>
      <c r="G2723">
        <v>220115001</v>
      </c>
      <c r="H2723">
        <v>1</v>
      </c>
      <c r="I2723" s="1" t="s">
        <v>24403</v>
      </c>
      <c r="J2723" s="1" t="s">
        <v>24404</v>
      </c>
      <c r="K2723" s="1" t="s">
        <v>24405</v>
      </c>
      <c r="L2723" s="1" t="s">
        <v>24406</v>
      </c>
      <c r="M2723" s="1" t="s">
        <v>24407</v>
      </c>
      <c r="N2723" s="1">
        <f>+Categorias[[#This Row],[Id_producto]]</f>
        <v>220115</v>
      </c>
      <c r="O2723" s="1">
        <f>+Categorias[[#This Row],[Id_categoría]]</f>
        <v>220115001</v>
      </c>
    </row>
    <row r="2724" spans="1:15" hidden="1" x14ac:dyDescent="0.3">
      <c r="A2724">
        <v>22</v>
      </c>
      <c r="B2724" s="1" t="s">
        <v>2726</v>
      </c>
      <c r="C2724">
        <v>2201</v>
      </c>
      <c r="D2724" s="1" t="s">
        <v>22590</v>
      </c>
      <c r="E2724">
        <v>220115</v>
      </c>
      <c r="F2724" s="1" t="s">
        <v>24402</v>
      </c>
      <c r="G2724">
        <v>220115002</v>
      </c>
      <c r="H2724">
        <v>2</v>
      </c>
      <c r="I2724" s="1" t="s">
        <v>24408</v>
      </c>
      <c r="J2724" s="1" t="s">
        <v>24409</v>
      </c>
      <c r="K2724" s="1" t="s">
        <v>24410</v>
      </c>
      <c r="L2724" s="1" t="s">
        <v>24411</v>
      </c>
      <c r="M2724" s="1" t="s">
        <v>24412</v>
      </c>
      <c r="N2724" s="1">
        <f>+Categorias[[#This Row],[Id_producto]]</f>
        <v>220115</v>
      </c>
      <c r="O2724" s="1">
        <f>+Categorias[[#This Row],[Id_categoría]]</f>
        <v>220115002</v>
      </c>
    </row>
    <row r="2725" spans="1:15" hidden="1" x14ac:dyDescent="0.3">
      <c r="A2725">
        <v>22</v>
      </c>
      <c r="B2725" s="1" t="s">
        <v>2726</v>
      </c>
      <c r="C2725">
        <v>2201</v>
      </c>
      <c r="D2725" s="1" t="s">
        <v>22590</v>
      </c>
      <c r="E2725">
        <v>220115</v>
      </c>
      <c r="F2725" s="1" t="s">
        <v>24402</v>
      </c>
      <c r="G2725">
        <v>220115003</v>
      </c>
      <c r="H2725">
        <v>3</v>
      </c>
      <c r="I2725" s="1" t="s">
        <v>24413</v>
      </c>
      <c r="J2725" s="1" t="s">
        <v>24414</v>
      </c>
      <c r="K2725" s="1" t="s">
        <v>24415</v>
      </c>
      <c r="L2725" s="1" t="s">
        <v>24416</v>
      </c>
      <c r="M2725" s="1" t="s">
        <v>24417</v>
      </c>
      <c r="N2725" s="1">
        <f>+Categorias[[#This Row],[Id_producto]]</f>
        <v>220115</v>
      </c>
      <c r="O2725" s="1">
        <f>+Categorias[[#This Row],[Id_categoría]]</f>
        <v>220115003</v>
      </c>
    </row>
    <row r="2726" spans="1:15" hidden="1" x14ac:dyDescent="0.3">
      <c r="A2726">
        <v>22</v>
      </c>
      <c r="B2726" s="1" t="s">
        <v>2726</v>
      </c>
      <c r="C2726">
        <v>2201</v>
      </c>
      <c r="D2726" s="1" t="s">
        <v>22590</v>
      </c>
      <c r="E2726">
        <v>220115</v>
      </c>
      <c r="F2726" s="1" t="s">
        <v>24402</v>
      </c>
      <c r="G2726">
        <v>220115004</v>
      </c>
      <c r="H2726">
        <v>4</v>
      </c>
      <c r="I2726" s="1" t="s">
        <v>24418</v>
      </c>
      <c r="J2726" s="1" t="s">
        <v>24419</v>
      </c>
      <c r="K2726" s="1" t="s">
        <v>24420</v>
      </c>
      <c r="L2726" s="1" t="s">
        <v>24421</v>
      </c>
      <c r="M2726" s="1" t="s">
        <v>24422</v>
      </c>
      <c r="N2726" s="1">
        <f>+Categorias[[#This Row],[Id_producto]]</f>
        <v>220115</v>
      </c>
      <c r="O2726" s="1">
        <f>+Categorias[[#This Row],[Id_categoría]]</f>
        <v>220115004</v>
      </c>
    </row>
    <row r="2727" spans="1:15" hidden="1" x14ac:dyDescent="0.3">
      <c r="A2727">
        <v>22</v>
      </c>
      <c r="B2727" s="1" t="s">
        <v>2726</v>
      </c>
      <c r="C2727">
        <v>2201</v>
      </c>
      <c r="D2727" s="1" t="s">
        <v>22590</v>
      </c>
      <c r="E2727">
        <v>220115</v>
      </c>
      <c r="F2727" s="1" t="s">
        <v>24402</v>
      </c>
      <c r="G2727">
        <v>220115005</v>
      </c>
      <c r="H2727">
        <v>5</v>
      </c>
      <c r="I2727" s="1" t="s">
        <v>24423</v>
      </c>
      <c r="J2727" s="1" t="s">
        <v>24424</v>
      </c>
      <c r="K2727" s="1" t="s">
        <v>24425</v>
      </c>
      <c r="L2727" s="1" t="s">
        <v>24426</v>
      </c>
      <c r="M2727" s="1" t="s">
        <v>24427</v>
      </c>
      <c r="N2727" s="1">
        <f>+Categorias[[#This Row],[Id_producto]]</f>
        <v>220115</v>
      </c>
      <c r="O2727" s="1">
        <f>+Categorias[[#This Row],[Id_categoría]]</f>
        <v>220115005</v>
      </c>
    </row>
    <row r="2728" spans="1:15" hidden="1" x14ac:dyDescent="0.3">
      <c r="A2728">
        <v>22</v>
      </c>
      <c r="B2728" s="1" t="s">
        <v>2726</v>
      </c>
      <c r="C2728">
        <v>2201</v>
      </c>
      <c r="D2728" s="1" t="s">
        <v>22590</v>
      </c>
      <c r="E2728">
        <v>220115</v>
      </c>
      <c r="F2728" s="1" t="s">
        <v>24402</v>
      </c>
      <c r="G2728">
        <v>220115006</v>
      </c>
      <c r="H2728">
        <v>6</v>
      </c>
      <c r="I2728" s="1" t="s">
        <v>24428</v>
      </c>
      <c r="J2728" s="1" t="s">
        <v>24429</v>
      </c>
      <c r="K2728" s="1" t="s">
        <v>24430</v>
      </c>
      <c r="L2728" s="1" t="s">
        <v>24431</v>
      </c>
      <c r="M2728" s="1" t="s">
        <v>24432</v>
      </c>
      <c r="N2728" s="1">
        <f>+Categorias[[#This Row],[Id_producto]]</f>
        <v>220115</v>
      </c>
      <c r="O2728" s="1">
        <f>+Categorias[[#This Row],[Id_categoría]]</f>
        <v>220115006</v>
      </c>
    </row>
    <row r="2729" spans="1:15" hidden="1" x14ac:dyDescent="0.3">
      <c r="A2729">
        <v>22</v>
      </c>
      <c r="B2729" s="1" t="s">
        <v>2726</v>
      </c>
      <c r="C2729">
        <v>2201</v>
      </c>
      <c r="D2729" s="1" t="s">
        <v>22590</v>
      </c>
      <c r="E2729">
        <v>220115</v>
      </c>
      <c r="F2729" s="1" t="s">
        <v>24402</v>
      </c>
      <c r="G2729">
        <v>220115007</v>
      </c>
      <c r="H2729">
        <v>7</v>
      </c>
      <c r="I2729" s="1" t="s">
        <v>24433</v>
      </c>
      <c r="J2729" s="1" t="s">
        <v>24434</v>
      </c>
      <c r="K2729" s="1" t="s">
        <v>24435</v>
      </c>
      <c r="L2729" s="1" t="s">
        <v>24436</v>
      </c>
      <c r="M2729" s="1" t="s">
        <v>24437</v>
      </c>
      <c r="N2729" s="1">
        <f>+Categorias[[#This Row],[Id_producto]]</f>
        <v>220115</v>
      </c>
      <c r="O2729" s="1">
        <f>+Categorias[[#This Row],[Id_categoría]]</f>
        <v>220115007</v>
      </c>
    </row>
    <row r="2730" spans="1:15" hidden="1" x14ac:dyDescent="0.3">
      <c r="A2730">
        <v>22</v>
      </c>
      <c r="B2730" s="1" t="s">
        <v>2726</v>
      </c>
      <c r="C2730">
        <v>2201</v>
      </c>
      <c r="D2730" s="1" t="s">
        <v>22590</v>
      </c>
      <c r="E2730">
        <v>220115</v>
      </c>
      <c r="F2730" s="1" t="s">
        <v>24402</v>
      </c>
      <c r="G2730">
        <v>220115008</v>
      </c>
      <c r="H2730">
        <v>8</v>
      </c>
      <c r="I2730" s="1" t="s">
        <v>24438</v>
      </c>
      <c r="J2730" s="1" t="s">
        <v>24439</v>
      </c>
      <c r="K2730" s="1" t="s">
        <v>24440</v>
      </c>
      <c r="L2730" s="1" t="s">
        <v>24441</v>
      </c>
      <c r="M2730" s="1" t="s">
        <v>24442</v>
      </c>
      <c r="N2730" s="1">
        <f>+Categorias[[#This Row],[Id_producto]]</f>
        <v>220115</v>
      </c>
      <c r="O2730" s="1">
        <f>+Categorias[[#This Row],[Id_categoría]]</f>
        <v>220115008</v>
      </c>
    </row>
    <row r="2731" spans="1:15" hidden="1" x14ac:dyDescent="0.3">
      <c r="A2731">
        <v>22</v>
      </c>
      <c r="B2731" s="1" t="s">
        <v>2726</v>
      </c>
      <c r="C2731">
        <v>2201</v>
      </c>
      <c r="D2731" s="1" t="s">
        <v>22590</v>
      </c>
      <c r="E2731">
        <v>220115</v>
      </c>
      <c r="F2731" s="1" t="s">
        <v>24402</v>
      </c>
      <c r="G2731">
        <v>220115009</v>
      </c>
      <c r="H2731">
        <v>9</v>
      </c>
      <c r="I2731" s="1" t="s">
        <v>24443</v>
      </c>
      <c r="J2731" s="1" t="s">
        <v>24444</v>
      </c>
      <c r="K2731" s="1" t="s">
        <v>24445</v>
      </c>
      <c r="L2731" s="1" t="s">
        <v>24446</v>
      </c>
      <c r="M2731" s="1" t="s">
        <v>24447</v>
      </c>
      <c r="N2731" s="1">
        <f>+Categorias[[#This Row],[Id_producto]]</f>
        <v>220115</v>
      </c>
      <c r="O2731" s="1">
        <f>+Categorias[[#This Row],[Id_categoría]]</f>
        <v>220115009</v>
      </c>
    </row>
    <row r="2732" spans="1:15" hidden="1" x14ac:dyDescent="0.3">
      <c r="A2732">
        <v>22</v>
      </c>
      <c r="B2732" s="1" t="s">
        <v>2726</v>
      </c>
      <c r="C2732">
        <v>2201</v>
      </c>
      <c r="D2732" s="1" t="s">
        <v>22590</v>
      </c>
      <c r="E2732">
        <v>220115</v>
      </c>
      <c r="F2732" s="1" t="s">
        <v>24402</v>
      </c>
      <c r="G2732">
        <v>220115010</v>
      </c>
      <c r="H2732">
        <v>10</v>
      </c>
      <c r="I2732" s="1" t="s">
        <v>24448</v>
      </c>
      <c r="J2732" s="1" t="s">
        <v>24449</v>
      </c>
      <c r="K2732" s="1" t="s">
        <v>24450</v>
      </c>
      <c r="L2732" s="1" t="s">
        <v>24451</v>
      </c>
      <c r="M2732" s="1" t="s">
        <v>24452</v>
      </c>
      <c r="N2732" s="1">
        <f>+Categorias[[#This Row],[Id_producto]]</f>
        <v>220115</v>
      </c>
      <c r="O2732" s="1">
        <f>+Categorias[[#This Row],[Id_categoría]]</f>
        <v>220115010</v>
      </c>
    </row>
    <row r="2733" spans="1:15" hidden="1" x14ac:dyDescent="0.3">
      <c r="A2733">
        <v>22</v>
      </c>
      <c r="B2733" s="1" t="s">
        <v>2726</v>
      </c>
      <c r="C2733">
        <v>2201</v>
      </c>
      <c r="D2733" s="1" t="s">
        <v>22590</v>
      </c>
      <c r="E2733">
        <v>220115</v>
      </c>
      <c r="F2733" s="1" t="s">
        <v>24402</v>
      </c>
      <c r="G2733">
        <v>220115011</v>
      </c>
      <c r="H2733">
        <v>11</v>
      </c>
      <c r="I2733" s="1" t="s">
        <v>24453</v>
      </c>
      <c r="J2733" s="1" t="s">
        <v>24454</v>
      </c>
      <c r="K2733" s="1" t="s">
        <v>24455</v>
      </c>
      <c r="L2733" s="1" t="s">
        <v>24456</v>
      </c>
      <c r="M2733" s="1" t="s">
        <v>24457</v>
      </c>
      <c r="N2733" s="1">
        <f>+Categorias[[#This Row],[Id_producto]]</f>
        <v>220115</v>
      </c>
      <c r="O2733" s="1">
        <f>+Categorias[[#This Row],[Id_categoría]]</f>
        <v>220115011</v>
      </c>
    </row>
    <row r="2734" spans="1:15" hidden="1" x14ac:dyDescent="0.3">
      <c r="A2734">
        <v>22</v>
      </c>
      <c r="B2734" s="1" t="s">
        <v>2726</v>
      </c>
      <c r="C2734">
        <v>2201</v>
      </c>
      <c r="D2734" s="1" t="s">
        <v>22590</v>
      </c>
      <c r="E2734">
        <v>220115</v>
      </c>
      <c r="F2734" s="1" t="s">
        <v>24402</v>
      </c>
      <c r="G2734">
        <v>220115012</v>
      </c>
      <c r="H2734">
        <v>12</v>
      </c>
      <c r="I2734" s="1" t="s">
        <v>24458</v>
      </c>
      <c r="J2734" s="1" t="s">
        <v>24459</v>
      </c>
      <c r="K2734" s="1" t="s">
        <v>24460</v>
      </c>
      <c r="L2734" s="1" t="s">
        <v>24461</v>
      </c>
      <c r="M2734" s="1" t="s">
        <v>24462</v>
      </c>
      <c r="N2734" s="1">
        <f>+Categorias[[#This Row],[Id_producto]]</f>
        <v>220115</v>
      </c>
      <c r="O2734" s="1">
        <f>+Categorias[[#This Row],[Id_categoría]]</f>
        <v>220115012</v>
      </c>
    </row>
    <row r="2735" spans="1:15" hidden="1" x14ac:dyDescent="0.3">
      <c r="A2735">
        <v>22</v>
      </c>
      <c r="B2735" s="1" t="s">
        <v>2726</v>
      </c>
      <c r="C2735">
        <v>2201</v>
      </c>
      <c r="D2735" s="1" t="s">
        <v>22590</v>
      </c>
      <c r="E2735">
        <v>220115</v>
      </c>
      <c r="F2735" s="1" t="s">
        <v>24402</v>
      </c>
      <c r="G2735">
        <v>220115013</v>
      </c>
      <c r="H2735">
        <v>13</v>
      </c>
      <c r="I2735" s="1" t="s">
        <v>24463</v>
      </c>
      <c r="J2735" s="1" t="s">
        <v>24464</v>
      </c>
      <c r="K2735" s="1" t="s">
        <v>24465</v>
      </c>
      <c r="L2735" s="1" t="s">
        <v>24466</v>
      </c>
      <c r="M2735" s="1" t="s">
        <v>24467</v>
      </c>
      <c r="N2735" s="1">
        <f>+Categorias[[#This Row],[Id_producto]]</f>
        <v>220115</v>
      </c>
      <c r="O2735" s="1">
        <f>+Categorias[[#This Row],[Id_categoría]]</f>
        <v>220115013</v>
      </c>
    </row>
    <row r="2736" spans="1:15" hidden="1" x14ac:dyDescent="0.3">
      <c r="A2736">
        <v>22</v>
      </c>
      <c r="B2736" s="1" t="s">
        <v>2726</v>
      </c>
      <c r="C2736">
        <v>2201</v>
      </c>
      <c r="D2736" s="1" t="s">
        <v>22590</v>
      </c>
      <c r="E2736">
        <v>220115</v>
      </c>
      <c r="F2736" s="1" t="s">
        <v>24402</v>
      </c>
      <c r="G2736">
        <v>220115014</v>
      </c>
      <c r="H2736">
        <v>14</v>
      </c>
      <c r="I2736" s="1" t="s">
        <v>24468</v>
      </c>
      <c r="J2736" s="1" t="s">
        <v>24469</v>
      </c>
      <c r="K2736" s="1" t="s">
        <v>24470</v>
      </c>
      <c r="L2736" s="1" t="s">
        <v>24471</v>
      </c>
      <c r="M2736" s="1" t="s">
        <v>24472</v>
      </c>
      <c r="N2736" s="1">
        <f>+Categorias[[#This Row],[Id_producto]]</f>
        <v>220115</v>
      </c>
      <c r="O2736" s="1">
        <f>+Categorias[[#This Row],[Id_categoría]]</f>
        <v>220115014</v>
      </c>
    </row>
    <row r="2737" spans="1:15" hidden="1" x14ac:dyDescent="0.3">
      <c r="A2737">
        <v>22</v>
      </c>
      <c r="B2737" s="1" t="s">
        <v>2726</v>
      </c>
      <c r="C2737">
        <v>2201</v>
      </c>
      <c r="D2737" s="1" t="s">
        <v>22590</v>
      </c>
      <c r="E2737">
        <v>220115</v>
      </c>
      <c r="F2737" s="1" t="s">
        <v>24402</v>
      </c>
      <c r="G2737">
        <v>220115015</v>
      </c>
      <c r="H2737">
        <v>15</v>
      </c>
      <c r="I2737" s="1" t="s">
        <v>24473</v>
      </c>
      <c r="J2737" s="1" t="s">
        <v>24474</v>
      </c>
      <c r="K2737" s="1" t="s">
        <v>24475</v>
      </c>
      <c r="L2737" s="1" t="s">
        <v>24476</v>
      </c>
      <c r="M2737" s="1" t="s">
        <v>24477</v>
      </c>
      <c r="N2737" s="1">
        <f>+Categorias[[#This Row],[Id_producto]]</f>
        <v>220115</v>
      </c>
      <c r="O2737" s="1">
        <f>+Categorias[[#This Row],[Id_categoría]]</f>
        <v>220115015</v>
      </c>
    </row>
    <row r="2738" spans="1:15" hidden="1" x14ac:dyDescent="0.3">
      <c r="A2738">
        <v>22</v>
      </c>
      <c r="B2738" s="1" t="s">
        <v>2726</v>
      </c>
      <c r="C2738">
        <v>2201</v>
      </c>
      <c r="D2738" s="1" t="s">
        <v>22590</v>
      </c>
      <c r="E2738">
        <v>220115</v>
      </c>
      <c r="F2738" s="1" t="s">
        <v>24402</v>
      </c>
      <c r="G2738">
        <v>220115016</v>
      </c>
      <c r="H2738">
        <v>16</v>
      </c>
      <c r="I2738" s="1" t="s">
        <v>24478</v>
      </c>
      <c r="J2738" s="1" t="s">
        <v>24479</v>
      </c>
      <c r="K2738" s="1" t="s">
        <v>24480</v>
      </c>
      <c r="L2738" s="1" t="s">
        <v>24481</v>
      </c>
      <c r="M2738" s="1" t="s">
        <v>24482</v>
      </c>
      <c r="N2738" s="1">
        <f>+Categorias[[#This Row],[Id_producto]]</f>
        <v>220115</v>
      </c>
      <c r="O2738" s="1">
        <f>+Categorias[[#This Row],[Id_categoría]]</f>
        <v>220115016</v>
      </c>
    </row>
    <row r="2739" spans="1:15" hidden="1" x14ac:dyDescent="0.3">
      <c r="A2739">
        <v>22</v>
      </c>
      <c r="B2739" s="1" t="s">
        <v>2726</v>
      </c>
      <c r="C2739">
        <v>2201</v>
      </c>
      <c r="D2739" s="1" t="s">
        <v>22590</v>
      </c>
      <c r="E2739">
        <v>220115</v>
      </c>
      <c r="F2739" s="1" t="s">
        <v>24402</v>
      </c>
      <c r="G2739">
        <v>220115017</v>
      </c>
      <c r="H2739">
        <v>17</v>
      </c>
      <c r="I2739" s="1" t="s">
        <v>24483</v>
      </c>
      <c r="J2739" s="1" t="s">
        <v>24484</v>
      </c>
      <c r="K2739" s="1" t="s">
        <v>24485</v>
      </c>
      <c r="L2739" s="1" t="s">
        <v>24486</v>
      </c>
      <c r="M2739" s="1" t="s">
        <v>24487</v>
      </c>
      <c r="N2739" s="1">
        <f>+Categorias[[#This Row],[Id_producto]]</f>
        <v>220115</v>
      </c>
      <c r="O2739" s="1">
        <f>+Categorias[[#This Row],[Id_categoría]]</f>
        <v>220115017</v>
      </c>
    </row>
    <row r="2740" spans="1:15" hidden="1" x14ac:dyDescent="0.3">
      <c r="A2740">
        <v>22</v>
      </c>
      <c r="B2740" s="1" t="s">
        <v>2726</v>
      </c>
      <c r="C2740">
        <v>2201</v>
      </c>
      <c r="D2740" s="1" t="s">
        <v>22590</v>
      </c>
      <c r="E2740">
        <v>220115</v>
      </c>
      <c r="F2740" s="1" t="s">
        <v>24402</v>
      </c>
      <c r="G2740">
        <v>220115018</v>
      </c>
      <c r="H2740">
        <v>18</v>
      </c>
      <c r="I2740" s="1" t="s">
        <v>24488</v>
      </c>
      <c r="J2740" s="1" t="s">
        <v>24489</v>
      </c>
      <c r="K2740" s="1" t="s">
        <v>24490</v>
      </c>
      <c r="L2740" s="1" t="s">
        <v>24491</v>
      </c>
      <c r="M2740" s="1" t="s">
        <v>24492</v>
      </c>
      <c r="N2740" s="1">
        <f>+Categorias[[#This Row],[Id_producto]]</f>
        <v>220115</v>
      </c>
      <c r="O2740" s="1">
        <f>+Categorias[[#This Row],[Id_categoría]]</f>
        <v>220115018</v>
      </c>
    </row>
    <row r="2741" spans="1:15" hidden="1" x14ac:dyDescent="0.3">
      <c r="A2741">
        <v>22</v>
      </c>
      <c r="B2741" s="1" t="s">
        <v>2726</v>
      </c>
      <c r="C2741">
        <v>2201</v>
      </c>
      <c r="D2741" s="1" t="s">
        <v>22590</v>
      </c>
      <c r="E2741">
        <v>220115</v>
      </c>
      <c r="F2741" s="1" t="s">
        <v>24402</v>
      </c>
      <c r="G2741">
        <v>220115019</v>
      </c>
      <c r="H2741">
        <v>19</v>
      </c>
      <c r="I2741" s="1" t="s">
        <v>24493</v>
      </c>
      <c r="J2741" s="1" t="s">
        <v>24494</v>
      </c>
      <c r="K2741" s="1" t="s">
        <v>24495</v>
      </c>
      <c r="L2741" s="1" t="s">
        <v>24496</v>
      </c>
      <c r="M2741" s="1" t="s">
        <v>24497</v>
      </c>
      <c r="N2741" s="1">
        <f>+Categorias[[#This Row],[Id_producto]]</f>
        <v>220115</v>
      </c>
      <c r="O2741" s="1">
        <f>+Categorias[[#This Row],[Id_categoría]]</f>
        <v>220115019</v>
      </c>
    </row>
    <row r="2742" spans="1:15" hidden="1" x14ac:dyDescent="0.3">
      <c r="A2742">
        <v>22</v>
      </c>
      <c r="B2742" s="1" t="s">
        <v>2726</v>
      </c>
      <c r="C2742">
        <v>2201</v>
      </c>
      <c r="D2742" s="1" t="s">
        <v>22590</v>
      </c>
      <c r="E2742">
        <v>220115</v>
      </c>
      <c r="F2742" s="1" t="s">
        <v>24402</v>
      </c>
      <c r="G2742">
        <v>220115020</v>
      </c>
      <c r="H2742">
        <v>20</v>
      </c>
      <c r="I2742" s="1" t="s">
        <v>24498</v>
      </c>
      <c r="J2742" s="1" t="s">
        <v>24499</v>
      </c>
      <c r="K2742" s="1" t="s">
        <v>24500</v>
      </c>
      <c r="L2742" s="1" t="s">
        <v>24501</v>
      </c>
      <c r="M2742" s="1" t="s">
        <v>24502</v>
      </c>
      <c r="N2742" s="1">
        <f>+Categorias[[#This Row],[Id_producto]]</f>
        <v>220115</v>
      </c>
      <c r="O2742" s="1">
        <f>+Categorias[[#This Row],[Id_categoría]]</f>
        <v>220115020</v>
      </c>
    </row>
    <row r="2743" spans="1:15" hidden="1" x14ac:dyDescent="0.3">
      <c r="A2743">
        <v>22</v>
      </c>
      <c r="B2743" s="1" t="s">
        <v>2726</v>
      </c>
      <c r="C2743">
        <v>2201</v>
      </c>
      <c r="D2743" s="1" t="s">
        <v>22590</v>
      </c>
      <c r="E2743">
        <v>220115</v>
      </c>
      <c r="F2743" s="1" t="s">
        <v>24402</v>
      </c>
      <c r="G2743">
        <v>220115021</v>
      </c>
      <c r="H2743">
        <v>21</v>
      </c>
      <c r="I2743" s="1" t="s">
        <v>24503</v>
      </c>
      <c r="J2743" s="1" t="s">
        <v>24504</v>
      </c>
      <c r="K2743" s="1" t="s">
        <v>24505</v>
      </c>
      <c r="L2743" s="1" t="s">
        <v>24506</v>
      </c>
      <c r="M2743" s="1" t="s">
        <v>24507</v>
      </c>
      <c r="N2743" s="1">
        <f>+Categorias[[#This Row],[Id_producto]]</f>
        <v>220115</v>
      </c>
      <c r="O2743" s="1">
        <f>+Categorias[[#This Row],[Id_categoría]]</f>
        <v>220115021</v>
      </c>
    </row>
    <row r="2744" spans="1:15" hidden="1" x14ac:dyDescent="0.3">
      <c r="A2744">
        <v>22</v>
      </c>
      <c r="B2744" s="1" t="s">
        <v>2726</v>
      </c>
      <c r="C2744">
        <v>2201</v>
      </c>
      <c r="D2744" s="1" t="s">
        <v>22590</v>
      </c>
      <c r="E2744">
        <v>220115</v>
      </c>
      <c r="F2744" s="1" t="s">
        <v>24402</v>
      </c>
      <c r="G2744">
        <v>220115022</v>
      </c>
      <c r="H2744">
        <v>22</v>
      </c>
      <c r="I2744" s="1" t="s">
        <v>24508</v>
      </c>
      <c r="J2744" s="1" t="s">
        <v>24509</v>
      </c>
      <c r="K2744" s="1" t="s">
        <v>24510</v>
      </c>
      <c r="L2744" s="1" t="s">
        <v>24511</v>
      </c>
      <c r="M2744" s="1" t="s">
        <v>24512</v>
      </c>
      <c r="N2744" s="1">
        <f>+Categorias[[#This Row],[Id_producto]]</f>
        <v>220115</v>
      </c>
      <c r="O2744" s="1">
        <f>+Categorias[[#This Row],[Id_categoría]]</f>
        <v>220115022</v>
      </c>
    </row>
    <row r="2745" spans="1:15" hidden="1" x14ac:dyDescent="0.3">
      <c r="A2745">
        <v>22</v>
      </c>
      <c r="B2745" s="1" t="s">
        <v>2726</v>
      </c>
      <c r="C2745">
        <v>2201</v>
      </c>
      <c r="D2745" s="1" t="s">
        <v>22590</v>
      </c>
      <c r="E2745">
        <v>220115</v>
      </c>
      <c r="F2745" s="1" t="s">
        <v>24402</v>
      </c>
      <c r="G2745">
        <v>220115023</v>
      </c>
      <c r="H2745">
        <v>23</v>
      </c>
      <c r="I2745" s="1" t="s">
        <v>24513</v>
      </c>
      <c r="J2745" s="1" t="s">
        <v>24514</v>
      </c>
      <c r="K2745" s="1" t="s">
        <v>24515</v>
      </c>
      <c r="L2745" s="1" t="s">
        <v>24516</v>
      </c>
      <c r="M2745" s="1" t="s">
        <v>24517</v>
      </c>
      <c r="N2745" s="1">
        <f>+Categorias[[#This Row],[Id_producto]]</f>
        <v>220115</v>
      </c>
      <c r="O2745" s="1">
        <f>+Categorias[[#This Row],[Id_categoría]]</f>
        <v>220115023</v>
      </c>
    </row>
    <row r="2746" spans="1:15" hidden="1" x14ac:dyDescent="0.3">
      <c r="A2746">
        <v>22</v>
      </c>
      <c r="B2746" s="1" t="s">
        <v>2726</v>
      </c>
      <c r="C2746">
        <v>2201</v>
      </c>
      <c r="D2746" s="1" t="s">
        <v>22590</v>
      </c>
      <c r="E2746">
        <v>220115</v>
      </c>
      <c r="F2746" s="1" t="s">
        <v>24402</v>
      </c>
      <c r="G2746">
        <v>220115024</v>
      </c>
      <c r="H2746">
        <v>24</v>
      </c>
      <c r="I2746" s="1" t="s">
        <v>24518</v>
      </c>
      <c r="J2746" s="1" t="s">
        <v>24519</v>
      </c>
      <c r="K2746" s="1" t="s">
        <v>24520</v>
      </c>
      <c r="L2746" s="1" t="s">
        <v>24521</v>
      </c>
      <c r="M2746" s="1" t="s">
        <v>24522</v>
      </c>
      <c r="N2746" s="1">
        <f>+Categorias[[#This Row],[Id_producto]]</f>
        <v>220115</v>
      </c>
      <c r="O2746" s="1">
        <f>+Categorias[[#This Row],[Id_categoría]]</f>
        <v>220115024</v>
      </c>
    </row>
    <row r="2747" spans="1:15" hidden="1" x14ac:dyDescent="0.3">
      <c r="A2747">
        <v>22</v>
      </c>
      <c r="B2747" s="1" t="s">
        <v>2726</v>
      </c>
      <c r="C2747">
        <v>2201</v>
      </c>
      <c r="D2747" s="1" t="s">
        <v>22590</v>
      </c>
      <c r="E2747">
        <v>220115</v>
      </c>
      <c r="F2747" s="1" t="s">
        <v>24402</v>
      </c>
      <c r="G2747">
        <v>220115025</v>
      </c>
      <c r="H2747">
        <v>25</v>
      </c>
      <c r="I2747" s="1" t="s">
        <v>24523</v>
      </c>
      <c r="J2747" s="1" t="s">
        <v>24524</v>
      </c>
      <c r="K2747" s="1" t="s">
        <v>24525</v>
      </c>
      <c r="L2747" s="1" t="s">
        <v>24526</v>
      </c>
      <c r="M2747" s="1" t="s">
        <v>24527</v>
      </c>
      <c r="N2747" s="1">
        <f>+Categorias[[#This Row],[Id_producto]]</f>
        <v>220115</v>
      </c>
      <c r="O2747" s="1">
        <f>+Categorias[[#This Row],[Id_categoría]]</f>
        <v>220115025</v>
      </c>
    </row>
    <row r="2748" spans="1:15" hidden="1" x14ac:dyDescent="0.3">
      <c r="A2748">
        <v>22</v>
      </c>
      <c r="B2748" s="1" t="s">
        <v>2726</v>
      </c>
      <c r="C2748">
        <v>2201</v>
      </c>
      <c r="D2748" s="1" t="s">
        <v>22590</v>
      </c>
      <c r="E2748">
        <v>220115</v>
      </c>
      <c r="F2748" s="1" t="s">
        <v>24402</v>
      </c>
      <c r="G2748">
        <v>220115026</v>
      </c>
      <c r="H2748">
        <v>26</v>
      </c>
      <c r="I2748" s="1" t="s">
        <v>24528</v>
      </c>
      <c r="J2748" s="1" t="s">
        <v>24529</v>
      </c>
      <c r="K2748" s="1" t="s">
        <v>24530</v>
      </c>
      <c r="L2748" s="1" t="s">
        <v>24531</v>
      </c>
      <c r="M2748" s="1" t="s">
        <v>24532</v>
      </c>
      <c r="N2748" s="1">
        <f>+Categorias[[#This Row],[Id_producto]]</f>
        <v>220115</v>
      </c>
      <c r="O2748" s="1">
        <f>+Categorias[[#This Row],[Id_categoría]]</f>
        <v>220115026</v>
      </c>
    </row>
    <row r="2749" spans="1:15" hidden="1" x14ac:dyDescent="0.3">
      <c r="A2749">
        <v>22</v>
      </c>
      <c r="B2749" s="1" t="s">
        <v>2726</v>
      </c>
      <c r="C2749">
        <v>2201</v>
      </c>
      <c r="D2749" s="1" t="s">
        <v>22590</v>
      </c>
      <c r="E2749">
        <v>220115</v>
      </c>
      <c r="F2749" s="1" t="s">
        <v>24402</v>
      </c>
      <c r="G2749">
        <v>220115027</v>
      </c>
      <c r="H2749">
        <v>27</v>
      </c>
      <c r="I2749" s="1" t="s">
        <v>24533</v>
      </c>
      <c r="J2749" s="1" t="s">
        <v>24534</v>
      </c>
      <c r="K2749" s="1" t="s">
        <v>24535</v>
      </c>
      <c r="L2749" s="1" t="s">
        <v>24536</v>
      </c>
      <c r="M2749" s="1" t="s">
        <v>24537</v>
      </c>
      <c r="N2749" s="1">
        <f>+Categorias[[#This Row],[Id_producto]]</f>
        <v>220115</v>
      </c>
      <c r="O2749" s="1">
        <f>+Categorias[[#This Row],[Id_categoría]]</f>
        <v>220115027</v>
      </c>
    </row>
    <row r="2750" spans="1:15" hidden="1" x14ac:dyDescent="0.3">
      <c r="A2750">
        <v>22</v>
      </c>
      <c r="B2750" s="1" t="s">
        <v>2726</v>
      </c>
      <c r="C2750">
        <v>2201</v>
      </c>
      <c r="D2750" s="1" t="s">
        <v>22590</v>
      </c>
      <c r="E2750">
        <v>220115</v>
      </c>
      <c r="F2750" s="1" t="s">
        <v>24402</v>
      </c>
      <c r="G2750">
        <v>220115028</v>
      </c>
      <c r="H2750">
        <v>28</v>
      </c>
      <c r="I2750" s="1" t="s">
        <v>24538</v>
      </c>
      <c r="J2750" s="1" t="s">
        <v>24539</v>
      </c>
      <c r="K2750" s="1" t="s">
        <v>24540</v>
      </c>
      <c r="L2750" s="1" t="s">
        <v>24541</v>
      </c>
      <c r="M2750" s="1" t="s">
        <v>24542</v>
      </c>
      <c r="N2750" s="1">
        <f>+Categorias[[#This Row],[Id_producto]]</f>
        <v>220115</v>
      </c>
      <c r="O2750" s="1">
        <f>+Categorias[[#This Row],[Id_categoría]]</f>
        <v>220115028</v>
      </c>
    </row>
    <row r="2751" spans="1:15" hidden="1" x14ac:dyDescent="0.3">
      <c r="A2751">
        <v>22</v>
      </c>
      <c r="B2751" s="1" t="s">
        <v>2726</v>
      </c>
      <c r="C2751">
        <v>2201</v>
      </c>
      <c r="D2751" s="1" t="s">
        <v>22590</v>
      </c>
      <c r="E2751">
        <v>220115</v>
      </c>
      <c r="F2751" s="1" t="s">
        <v>24402</v>
      </c>
      <c r="G2751">
        <v>220115029</v>
      </c>
      <c r="H2751">
        <v>29</v>
      </c>
      <c r="I2751" s="1" t="s">
        <v>24543</v>
      </c>
      <c r="J2751" s="1" t="s">
        <v>24544</v>
      </c>
      <c r="K2751" s="1" t="s">
        <v>24545</v>
      </c>
      <c r="L2751" s="1" t="s">
        <v>24546</v>
      </c>
      <c r="M2751" s="1" t="s">
        <v>24547</v>
      </c>
      <c r="N2751" s="1">
        <f>+Categorias[[#This Row],[Id_producto]]</f>
        <v>220115</v>
      </c>
      <c r="O2751" s="1">
        <f>+Categorias[[#This Row],[Id_categoría]]</f>
        <v>220115029</v>
      </c>
    </row>
    <row r="2752" spans="1:15" hidden="1" x14ac:dyDescent="0.3">
      <c r="A2752">
        <v>22</v>
      </c>
      <c r="B2752" s="1" t="s">
        <v>2726</v>
      </c>
      <c r="C2752">
        <v>2201</v>
      </c>
      <c r="D2752" s="1" t="s">
        <v>22590</v>
      </c>
      <c r="E2752">
        <v>220115</v>
      </c>
      <c r="F2752" s="1" t="s">
        <v>24402</v>
      </c>
      <c r="G2752">
        <v>220115030</v>
      </c>
      <c r="H2752">
        <v>30</v>
      </c>
      <c r="I2752" s="1" t="s">
        <v>24548</v>
      </c>
      <c r="J2752" s="1" t="s">
        <v>24549</v>
      </c>
      <c r="K2752" s="1" t="s">
        <v>24550</v>
      </c>
      <c r="L2752" s="1" t="s">
        <v>24551</v>
      </c>
      <c r="M2752" s="1" t="s">
        <v>24552</v>
      </c>
      <c r="N2752" s="1">
        <f>+Categorias[[#This Row],[Id_producto]]</f>
        <v>220115</v>
      </c>
      <c r="O2752" s="1">
        <f>+Categorias[[#This Row],[Id_categoría]]</f>
        <v>220115030</v>
      </c>
    </row>
    <row r="2753" spans="1:15" hidden="1" x14ac:dyDescent="0.3">
      <c r="A2753">
        <v>22</v>
      </c>
      <c r="B2753" s="1" t="s">
        <v>2726</v>
      </c>
      <c r="C2753">
        <v>2201</v>
      </c>
      <c r="D2753" s="1" t="s">
        <v>22590</v>
      </c>
      <c r="E2753">
        <v>220115</v>
      </c>
      <c r="F2753" s="1" t="s">
        <v>24402</v>
      </c>
      <c r="G2753">
        <v>220115031</v>
      </c>
      <c r="H2753">
        <v>31</v>
      </c>
      <c r="I2753" s="1" t="s">
        <v>24553</v>
      </c>
      <c r="J2753" s="1" t="s">
        <v>24554</v>
      </c>
      <c r="K2753" s="1" t="s">
        <v>24555</v>
      </c>
      <c r="L2753" s="1" t="s">
        <v>24556</v>
      </c>
      <c r="M2753" s="1" t="s">
        <v>24557</v>
      </c>
      <c r="N2753" s="1">
        <f>+Categorias[[#This Row],[Id_producto]]</f>
        <v>220115</v>
      </c>
      <c r="O2753" s="1">
        <f>+Categorias[[#This Row],[Id_categoría]]</f>
        <v>220115031</v>
      </c>
    </row>
    <row r="2754" spans="1:15" hidden="1" x14ac:dyDescent="0.3">
      <c r="A2754">
        <v>22</v>
      </c>
      <c r="B2754" s="1" t="s">
        <v>2726</v>
      </c>
      <c r="C2754">
        <v>2201</v>
      </c>
      <c r="D2754" s="1" t="s">
        <v>22590</v>
      </c>
      <c r="E2754">
        <v>220115</v>
      </c>
      <c r="F2754" s="1" t="s">
        <v>24402</v>
      </c>
      <c r="G2754">
        <v>220115032</v>
      </c>
      <c r="H2754">
        <v>32</v>
      </c>
      <c r="I2754" s="1" t="s">
        <v>24558</v>
      </c>
      <c r="J2754" s="1" t="s">
        <v>24559</v>
      </c>
      <c r="K2754" s="1" t="s">
        <v>24560</v>
      </c>
      <c r="L2754" s="1" t="s">
        <v>24561</v>
      </c>
      <c r="M2754" s="1" t="s">
        <v>24562</v>
      </c>
      <c r="N2754" s="1">
        <f>+Categorias[[#This Row],[Id_producto]]</f>
        <v>220115</v>
      </c>
      <c r="O2754" s="1">
        <f>+Categorias[[#This Row],[Id_categoría]]</f>
        <v>220115032</v>
      </c>
    </row>
    <row r="2755" spans="1:15" hidden="1" x14ac:dyDescent="0.3">
      <c r="A2755">
        <v>22</v>
      </c>
      <c r="B2755" s="1" t="s">
        <v>2726</v>
      </c>
      <c r="C2755">
        <v>2201</v>
      </c>
      <c r="D2755" s="1" t="s">
        <v>22590</v>
      </c>
      <c r="E2755">
        <v>220115</v>
      </c>
      <c r="F2755" s="1" t="s">
        <v>24402</v>
      </c>
      <c r="G2755">
        <v>220115033</v>
      </c>
      <c r="H2755">
        <v>33</v>
      </c>
      <c r="I2755" s="1" t="s">
        <v>24563</v>
      </c>
      <c r="J2755" s="1" t="s">
        <v>24564</v>
      </c>
      <c r="K2755" s="1" t="s">
        <v>24565</v>
      </c>
      <c r="L2755" s="1" t="s">
        <v>24566</v>
      </c>
      <c r="M2755" s="1" t="s">
        <v>24567</v>
      </c>
      <c r="N2755" s="1">
        <f>+Categorias[[#This Row],[Id_producto]]</f>
        <v>220115</v>
      </c>
      <c r="O2755" s="1">
        <f>+Categorias[[#This Row],[Id_categoría]]</f>
        <v>220115033</v>
      </c>
    </row>
    <row r="2756" spans="1:15" hidden="1" x14ac:dyDescent="0.3">
      <c r="A2756">
        <v>22</v>
      </c>
      <c r="B2756" s="1" t="s">
        <v>2726</v>
      </c>
      <c r="C2756">
        <v>2201</v>
      </c>
      <c r="D2756" s="1" t="s">
        <v>22590</v>
      </c>
      <c r="E2756">
        <v>220115</v>
      </c>
      <c r="F2756" s="1" t="s">
        <v>24402</v>
      </c>
      <c r="G2756">
        <v>220115034</v>
      </c>
      <c r="H2756">
        <v>34</v>
      </c>
      <c r="I2756" s="1" t="s">
        <v>24568</v>
      </c>
      <c r="J2756" s="1" t="s">
        <v>24569</v>
      </c>
      <c r="K2756" s="1" t="s">
        <v>24570</v>
      </c>
      <c r="L2756" s="1" t="s">
        <v>24571</v>
      </c>
      <c r="M2756" s="1" t="s">
        <v>24572</v>
      </c>
      <c r="N2756" s="1">
        <f>+Categorias[[#This Row],[Id_producto]]</f>
        <v>220115</v>
      </c>
      <c r="O2756" s="1">
        <f>+Categorias[[#This Row],[Id_categoría]]</f>
        <v>220115034</v>
      </c>
    </row>
    <row r="2757" spans="1:15" hidden="1" x14ac:dyDescent="0.3">
      <c r="A2757">
        <v>22</v>
      </c>
      <c r="B2757" s="1" t="s">
        <v>2726</v>
      </c>
      <c r="C2757">
        <v>2201</v>
      </c>
      <c r="D2757" s="1" t="s">
        <v>22590</v>
      </c>
      <c r="E2757">
        <v>220115</v>
      </c>
      <c r="F2757" s="1" t="s">
        <v>24402</v>
      </c>
      <c r="G2757">
        <v>220115035</v>
      </c>
      <c r="H2757">
        <v>35</v>
      </c>
      <c r="I2757" s="1" t="s">
        <v>24573</v>
      </c>
      <c r="J2757" s="1" t="s">
        <v>24574</v>
      </c>
      <c r="K2757" s="1" t="s">
        <v>24575</v>
      </c>
      <c r="L2757" s="1" t="s">
        <v>24576</v>
      </c>
      <c r="M2757" s="1" t="s">
        <v>24577</v>
      </c>
      <c r="N2757" s="1">
        <f>+Categorias[[#This Row],[Id_producto]]</f>
        <v>220115</v>
      </c>
      <c r="O2757" s="1">
        <f>+Categorias[[#This Row],[Id_categoría]]</f>
        <v>220115035</v>
      </c>
    </row>
    <row r="2758" spans="1:15" hidden="1" x14ac:dyDescent="0.3">
      <c r="A2758">
        <v>22</v>
      </c>
      <c r="B2758" s="1" t="s">
        <v>2726</v>
      </c>
      <c r="C2758">
        <v>2201</v>
      </c>
      <c r="D2758" s="1" t="s">
        <v>22590</v>
      </c>
      <c r="E2758">
        <v>220115</v>
      </c>
      <c r="F2758" s="1" t="s">
        <v>24402</v>
      </c>
      <c r="G2758">
        <v>220115036</v>
      </c>
      <c r="H2758">
        <v>36</v>
      </c>
      <c r="I2758" s="1" t="s">
        <v>24578</v>
      </c>
      <c r="J2758" s="1" t="s">
        <v>24579</v>
      </c>
      <c r="K2758" s="1" t="s">
        <v>24580</v>
      </c>
      <c r="L2758" s="1" t="s">
        <v>24581</v>
      </c>
      <c r="M2758" s="1" t="s">
        <v>24582</v>
      </c>
      <c r="N2758" s="1">
        <f>+Categorias[[#This Row],[Id_producto]]</f>
        <v>220115</v>
      </c>
      <c r="O2758" s="1">
        <f>+Categorias[[#This Row],[Id_categoría]]</f>
        <v>220115036</v>
      </c>
    </row>
    <row r="2759" spans="1:15" hidden="1" x14ac:dyDescent="0.3">
      <c r="A2759">
        <v>22</v>
      </c>
      <c r="B2759" s="1" t="s">
        <v>2726</v>
      </c>
      <c r="C2759">
        <v>2201</v>
      </c>
      <c r="D2759" s="1" t="s">
        <v>22590</v>
      </c>
      <c r="E2759">
        <v>220115</v>
      </c>
      <c r="F2759" s="1" t="s">
        <v>24402</v>
      </c>
      <c r="G2759">
        <v>220115037</v>
      </c>
      <c r="H2759">
        <v>37</v>
      </c>
      <c r="I2759" s="1" t="s">
        <v>24583</v>
      </c>
      <c r="J2759" s="1" t="s">
        <v>24584</v>
      </c>
      <c r="K2759" s="1" t="s">
        <v>24585</v>
      </c>
      <c r="L2759" s="1" t="s">
        <v>24586</v>
      </c>
      <c r="M2759" s="1" t="s">
        <v>24587</v>
      </c>
      <c r="N2759" s="1">
        <f>+Categorias[[#This Row],[Id_producto]]</f>
        <v>220115</v>
      </c>
      <c r="O2759" s="1">
        <f>+Categorias[[#This Row],[Id_categoría]]</f>
        <v>220115037</v>
      </c>
    </row>
    <row r="2760" spans="1:15" hidden="1" x14ac:dyDescent="0.3">
      <c r="A2760">
        <v>22</v>
      </c>
      <c r="B2760" s="1" t="s">
        <v>2726</v>
      </c>
      <c r="C2760">
        <v>2201</v>
      </c>
      <c r="D2760" s="1" t="s">
        <v>22590</v>
      </c>
      <c r="E2760">
        <v>220115</v>
      </c>
      <c r="F2760" s="1" t="s">
        <v>24402</v>
      </c>
      <c r="G2760">
        <v>220115038</v>
      </c>
      <c r="H2760">
        <v>38</v>
      </c>
      <c r="I2760" s="1" t="s">
        <v>24588</v>
      </c>
      <c r="J2760" s="1" t="s">
        <v>24589</v>
      </c>
      <c r="K2760" s="1" t="s">
        <v>24590</v>
      </c>
      <c r="L2760" s="1" t="s">
        <v>24591</v>
      </c>
      <c r="M2760" s="1" t="s">
        <v>24592</v>
      </c>
      <c r="N2760" s="1">
        <f>+Categorias[[#This Row],[Id_producto]]</f>
        <v>220115</v>
      </c>
      <c r="O2760" s="1">
        <f>+Categorias[[#This Row],[Id_categoría]]</f>
        <v>220115038</v>
      </c>
    </row>
    <row r="2761" spans="1:15" hidden="1" x14ac:dyDescent="0.3">
      <c r="A2761">
        <v>22</v>
      </c>
      <c r="B2761" s="1" t="s">
        <v>2726</v>
      </c>
      <c r="C2761">
        <v>2201</v>
      </c>
      <c r="D2761" s="1" t="s">
        <v>22590</v>
      </c>
      <c r="E2761">
        <v>220115</v>
      </c>
      <c r="F2761" s="1" t="s">
        <v>24402</v>
      </c>
      <c r="G2761">
        <v>220115039</v>
      </c>
      <c r="H2761">
        <v>39</v>
      </c>
      <c r="I2761" s="1" t="s">
        <v>24593</v>
      </c>
      <c r="J2761" s="1" t="s">
        <v>24594</v>
      </c>
      <c r="K2761" s="1" t="s">
        <v>24595</v>
      </c>
      <c r="L2761" s="1" t="s">
        <v>24596</v>
      </c>
      <c r="M2761" s="1" t="s">
        <v>24597</v>
      </c>
      <c r="N2761" s="1">
        <f>+Categorias[[#This Row],[Id_producto]]</f>
        <v>220115</v>
      </c>
      <c r="O2761" s="1">
        <f>+Categorias[[#This Row],[Id_categoría]]</f>
        <v>220115039</v>
      </c>
    </row>
    <row r="2762" spans="1:15" hidden="1" x14ac:dyDescent="0.3">
      <c r="A2762">
        <v>22</v>
      </c>
      <c r="B2762" s="1" t="s">
        <v>2726</v>
      </c>
      <c r="C2762">
        <v>2201</v>
      </c>
      <c r="D2762" s="1" t="s">
        <v>22590</v>
      </c>
      <c r="E2762">
        <v>220115</v>
      </c>
      <c r="F2762" s="1" t="s">
        <v>24402</v>
      </c>
      <c r="G2762">
        <v>220115040</v>
      </c>
      <c r="H2762">
        <v>40</v>
      </c>
      <c r="I2762" s="1" t="s">
        <v>24598</v>
      </c>
      <c r="J2762" s="1" t="s">
        <v>24599</v>
      </c>
      <c r="K2762" s="1" t="s">
        <v>24600</v>
      </c>
      <c r="L2762" s="1" t="s">
        <v>24601</v>
      </c>
      <c r="M2762" s="1" t="s">
        <v>24602</v>
      </c>
      <c r="N2762" s="1">
        <f>+Categorias[[#This Row],[Id_producto]]</f>
        <v>220115</v>
      </c>
      <c r="O2762" s="1">
        <f>+Categorias[[#This Row],[Id_categoría]]</f>
        <v>220115040</v>
      </c>
    </row>
    <row r="2763" spans="1:15" hidden="1" x14ac:dyDescent="0.3">
      <c r="A2763">
        <v>22</v>
      </c>
      <c r="B2763" s="1" t="s">
        <v>2726</v>
      </c>
      <c r="C2763">
        <v>2201</v>
      </c>
      <c r="D2763" s="1" t="s">
        <v>22590</v>
      </c>
      <c r="E2763">
        <v>220115</v>
      </c>
      <c r="F2763" s="1" t="s">
        <v>24402</v>
      </c>
      <c r="G2763">
        <v>220115041</v>
      </c>
      <c r="H2763">
        <v>41</v>
      </c>
      <c r="I2763" s="1" t="s">
        <v>24603</v>
      </c>
      <c r="J2763" s="1" t="s">
        <v>24604</v>
      </c>
      <c r="K2763" s="1" t="s">
        <v>24605</v>
      </c>
      <c r="L2763" s="1" t="s">
        <v>24606</v>
      </c>
      <c r="M2763" s="1" t="s">
        <v>24607</v>
      </c>
      <c r="N2763" s="1">
        <f>+Categorias[[#This Row],[Id_producto]]</f>
        <v>220115</v>
      </c>
      <c r="O2763" s="1">
        <f>+Categorias[[#This Row],[Id_categoría]]</f>
        <v>220115041</v>
      </c>
    </row>
    <row r="2764" spans="1:15" hidden="1" x14ac:dyDescent="0.3">
      <c r="A2764">
        <v>22</v>
      </c>
      <c r="B2764" s="1" t="s">
        <v>2726</v>
      </c>
      <c r="C2764">
        <v>2201</v>
      </c>
      <c r="D2764" s="1" t="s">
        <v>22590</v>
      </c>
      <c r="E2764">
        <v>220115</v>
      </c>
      <c r="F2764" s="1" t="s">
        <v>24402</v>
      </c>
      <c r="G2764">
        <v>220115042</v>
      </c>
      <c r="H2764">
        <v>42</v>
      </c>
      <c r="I2764" s="1" t="s">
        <v>24608</v>
      </c>
      <c r="J2764" s="1" t="s">
        <v>24609</v>
      </c>
      <c r="K2764" s="1" t="s">
        <v>24610</v>
      </c>
      <c r="L2764" s="1" t="s">
        <v>24611</v>
      </c>
      <c r="M2764" s="1" t="s">
        <v>24612</v>
      </c>
      <c r="N2764" s="1">
        <f>+Categorias[[#This Row],[Id_producto]]</f>
        <v>220115</v>
      </c>
      <c r="O2764" s="1">
        <f>+Categorias[[#This Row],[Id_categoría]]</f>
        <v>220115042</v>
      </c>
    </row>
    <row r="2765" spans="1:15" hidden="1" x14ac:dyDescent="0.3">
      <c r="A2765">
        <v>22</v>
      </c>
      <c r="B2765" s="1" t="s">
        <v>2726</v>
      </c>
      <c r="C2765">
        <v>2201</v>
      </c>
      <c r="D2765" s="1" t="s">
        <v>22590</v>
      </c>
      <c r="E2765">
        <v>220115</v>
      </c>
      <c r="F2765" s="1" t="s">
        <v>24402</v>
      </c>
      <c r="G2765">
        <v>220115043</v>
      </c>
      <c r="H2765">
        <v>43</v>
      </c>
      <c r="I2765" s="1" t="s">
        <v>24613</v>
      </c>
      <c r="J2765" s="1" t="s">
        <v>24614</v>
      </c>
      <c r="K2765" s="1" t="s">
        <v>24615</v>
      </c>
      <c r="L2765" s="1" t="s">
        <v>24616</v>
      </c>
      <c r="M2765" s="1" t="s">
        <v>24617</v>
      </c>
      <c r="N2765" s="1">
        <f>+Categorias[[#This Row],[Id_producto]]</f>
        <v>220115</v>
      </c>
      <c r="O2765" s="1">
        <f>+Categorias[[#This Row],[Id_categoría]]</f>
        <v>220115043</v>
      </c>
    </row>
    <row r="2766" spans="1:15" hidden="1" x14ac:dyDescent="0.3">
      <c r="A2766">
        <v>22</v>
      </c>
      <c r="B2766" s="1" t="s">
        <v>2726</v>
      </c>
      <c r="C2766">
        <v>2201</v>
      </c>
      <c r="D2766" s="1" t="s">
        <v>22590</v>
      </c>
      <c r="E2766">
        <v>220115</v>
      </c>
      <c r="F2766" s="1" t="s">
        <v>24402</v>
      </c>
      <c r="G2766">
        <v>220115044</v>
      </c>
      <c r="H2766">
        <v>44</v>
      </c>
      <c r="I2766" s="1" t="s">
        <v>24618</v>
      </c>
      <c r="J2766" s="1" t="s">
        <v>24619</v>
      </c>
      <c r="K2766" s="1" t="s">
        <v>24620</v>
      </c>
      <c r="L2766" s="1" t="s">
        <v>24621</v>
      </c>
      <c r="M2766" s="1" t="s">
        <v>24622</v>
      </c>
      <c r="N2766" s="1">
        <f>+Categorias[[#This Row],[Id_producto]]</f>
        <v>220115</v>
      </c>
      <c r="O2766" s="1">
        <f>+Categorias[[#This Row],[Id_categoría]]</f>
        <v>220115044</v>
      </c>
    </row>
    <row r="2767" spans="1:15" hidden="1" x14ac:dyDescent="0.3">
      <c r="A2767">
        <v>22</v>
      </c>
      <c r="B2767" s="1" t="s">
        <v>2726</v>
      </c>
      <c r="C2767">
        <v>2201</v>
      </c>
      <c r="D2767" s="1" t="s">
        <v>22590</v>
      </c>
      <c r="E2767">
        <v>220115</v>
      </c>
      <c r="F2767" s="1" t="s">
        <v>24402</v>
      </c>
      <c r="G2767">
        <v>220115045</v>
      </c>
      <c r="H2767">
        <v>45</v>
      </c>
      <c r="I2767" s="1" t="s">
        <v>24623</v>
      </c>
      <c r="J2767" s="1" t="s">
        <v>24624</v>
      </c>
      <c r="K2767" s="1" t="s">
        <v>24625</v>
      </c>
      <c r="L2767" s="1" t="s">
        <v>24626</v>
      </c>
      <c r="M2767" s="1" t="s">
        <v>24627</v>
      </c>
      <c r="N2767" s="1">
        <f>+Categorias[[#This Row],[Id_producto]]</f>
        <v>220115</v>
      </c>
      <c r="O2767" s="1">
        <f>+Categorias[[#This Row],[Id_categoría]]</f>
        <v>220115045</v>
      </c>
    </row>
    <row r="2768" spans="1:15" hidden="1" x14ac:dyDescent="0.3">
      <c r="A2768">
        <v>22</v>
      </c>
      <c r="B2768" s="1" t="s">
        <v>2726</v>
      </c>
      <c r="C2768">
        <v>2201</v>
      </c>
      <c r="D2768" s="1" t="s">
        <v>22590</v>
      </c>
      <c r="E2768">
        <v>220115</v>
      </c>
      <c r="F2768" s="1" t="s">
        <v>24402</v>
      </c>
      <c r="G2768">
        <v>220115046</v>
      </c>
      <c r="H2768">
        <v>46</v>
      </c>
      <c r="I2768" s="1" t="s">
        <v>24628</v>
      </c>
      <c r="J2768" s="1" t="s">
        <v>24629</v>
      </c>
      <c r="K2768" s="1" t="s">
        <v>24630</v>
      </c>
      <c r="L2768" s="1" t="s">
        <v>24631</v>
      </c>
      <c r="M2768" s="1" t="s">
        <v>24632</v>
      </c>
      <c r="N2768" s="1">
        <f>+Categorias[[#This Row],[Id_producto]]</f>
        <v>220115</v>
      </c>
      <c r="O2768" s="1">
        <f>+Categorias[[#This Row],[Id_categoría]]</f>
        <v>220115046</v>
      </c>
    </row>
    <row r="2769" spans="1:15" hidden="1" x14ac:dyDescent="0.3">
      <c r="A2769">
        <v>22</v>
      </c>
      <c r="B2769" s="1" t="s">
        <v>2726</v>
      </c>
      <c r="C2769">
        <v>2201</v>
      </c>
      <c r="D2769" s="1" t="s">
        <v>22590</v>
      </c>
      <c r="E2769">
        <v>220116</v>
      </c>
      <c r="F2769" s="1" t="s">
        <v>24633</v>
      </c>
      <c r="G2769">
        <v>220116001</v>
      </c>
      <c r="H2769">
        <v>1</v>
      </c>
      <c r="I2769" s="1" t="s">
        <v>24634</v>
      </c>
      <c r="J2769" s="1" t="s">
        <v>24635</v>
      </c>
      <c r="K2769" s="1" t="s">
        <v>24636</v>
      </c>
      <c r="L2769" s="1" t="s">
        <v>24637</v>
      </c>
      <c r="M2769" s="1" t="s">
        <v>24638</v>
      </c>
      <c r="N2769" s="1">
        <f>+Categorias[[#This Row],[Id_producto]]</f>
        <v>220116</v>
      </c>
      <c r="O2769" s="1">
        <f>+Categorias[[#This Row],[Id_categoría]]</f>
        <v>220116001</v>
      </c>
    </row>
    <row r="2770" spans="1:15" hidden="1" x14ac:dyDescent="0.3">
      <c r="A2770">
        <v>22</v>
      </c>
      <c r="B2770" s="1" t="s">
        <v>2726</v>
      </c>
      <c r="C2770">
        <v>2201</v>
      </c>
      <c r="D2770" s="1" t="s">
        <v>22590</v>
      </c>
      <c r="E2770">
        <v>220116</v>
      </c>
      <c r="F2770" s="1" t="s">
        <v>24633</v>
      </c>
      <c r="G2770">
        <v>220116002</v>
      </c>
      <c r="H2770">
        <v>2</v>
      </c>
      <c r="I2770" s="1" t="s">
        <v>24639</v>
      </c>
      <c r="J2770" s="1" t="s">
        <v>24640</v>
      </c>
      <c r="K2770" s="1" t="s">
        <v>24641</v>
      </c>
      <c r="L2770" s="1" t="s">
        <v>24642</v>
      </c>
      <c r="M2770" s="1" t="s">
        <v>24643</v>
      </c>
      <c r="N2770" s="1">
        <f>+Categorias[[#This Row],[Id_producto]]</f>
        <v>220116</v>
      </c>
      <c r="O2770" s="1">
        <f>+Categorias[[#This Row],[Id_categoría]]</f>
        <v>220116002</v>
      </c>
    </row>
    <row r="2771" spans="1:15" hidden="1" x14ac:dyDescent="0.3">
      <c r="A2771">
        <v>22</v>
      </c>
      <c r="B2771" s="1" t="s">
        <v>2726</v>
      </c>
      <c r="C2771">
        <v>2201</v>
      </c>
      <c r="D2771" s="1" t="s">
        <v>22590</v>
      </c>
      <c r="E2771">
        <v>220116</v>
      </c>
      <c r="F2771" s="1" t="s">
        <v>24633</v>
      </c>
      <c r="G2771">
        <v>220116003</v>
      </c>
      <c r="H2771">
        <v>3</v>
      </c>
      <c r="I2771" s="1" t="s">
        <v>24644</v>
      </c>
      <c r="J2771" s="1" t="s">
        <v>24645</v>
      </c>
      <c r="K2771" s="1" t="s">
        <v>24646</v>
      </c>
      <c r="L2771" s="1" t="s">
        <v>24647</v>
      </c>
      <c r="M2771" s="1" t="s">
        <v>24648</v>
      </c>
      <c r="N2771" s="1">
        <f>+Categorias[[#This Row],[Id_producto]]</f>
        <v>220116</v>
      </c>
      <c r="O2771" s="1">
        <f>+Categorias[[#This Row],[Id_categoría]]</f>
        <v>220116003</v>
      </c>
    </row>
    <row r="2772" spans="1:15" hidden="1" x14ac:dyDescent="0.3">
      <c r="A2772">
        <v>22</v>
      </c>
      <c r="B2772" s="1" t="s">
        <v>2726</v>
      </c>
      <c r="C2772">
        <v>2201</v>
      </c>
      <c r="D2772" s="1" t="s">
        <v>22590</v>
      </c>
      <c r="E2772">
        <v>220116</v>
      </c>
      <c r="F2772" s="1" t="s">
        <v>24633</v>
      </c>
      <c r="G2772">
        <v>220116004</v>
      </c>
      <c r="H2772">
        <v>4</v>
      </c>
      <c r="I2772" s="1" t="s">
        <v>24649</v>
      </c>
      <c r="J2772" s="1" t="s">
        <v>24650</v>
      </c>
      <c r="K2772" s="1" t="s">
        <v>24651</v>
      </c>
      <c r="L2772" s="1" t="s">
        <v>24652</v>
      </c>
      <c r="M2772" s="1" t="s">
        <v>24653</v>
      </c>
      <c r="N2772" s="1">
        <f>+Categorias[[#This Row],[Id_producto]]</f>
        <v>220116</v>
      </c>
      <c r="O2772" s="1">
        <f>+Categorias[[#This Row],[Id_categoría]]</f>
        <v>220116004</v>
      </c>
    </row>
    <row r="2773" spans="1:15" hidden="1" x14ac:dyDescent="0.3">
      <c r="A2773">
        <v>22</v>
      </c>
      <c r="B2773" s="1" t="s">
        <v>2726</v>
      </c>
      <c r="C2773">
        <v>2201</v>
      </c>
      <c r="D2773" s="1" t="s">
        <v>22590</v>
      </c>
      <c r="E2773">
        <v>220116</v>
      </c>
      <c r="F2773" s="1" t="s">
        <v>24633</v>
      </c>
      <c r="G2773">
        <v>220116005</v>
      </c>
      <c r="H2773">
        <v>5</v>
      </c>
      <c r="I2773" s="1" t="s">
        <v>24654</v>
      </c>
      <c r="J2773" s="1" t="s">
        <v>24655</v>
      </c>
      <c r="K2773" s="1" t="s">
        <v>24656</v>
      </c>
      <c r="L2773" s="1" t="s">
        <v>24657</v>
      </c>
      <c r="M2773" s="1" t="s">
        <v>24658</v>
      </c>
      <c r="N2773" s="1">
        <f>+Categorias[[#This Row],[Id_producto]]</f>
        <v>220116</v>
      </c>
      <c r="O2773" s="1">
        <f>+Categorias[[#This Row],[Id_categoría]]</f>
        <v>220116005</v>
      </c>
    </row>
    <row r="2774" spans="1:15" hidden="1" x14ac:dyDescent="0.3">
      <c r="A2774">
        <v>22</v>
      </c>
      <c r="B2774" s="1" t="s">
        <v>2726</v>
      </c>
      <c r="C2774">
        <v>2201</v>
      </c>
      <c r="D2774" s="1" t="s">
        <v>22590</v>
      </c>
      <c r="E2774">
        <v>220116</v>
      </c>
      <c r="F2774" s="1" t="s">
        <v>24633</v>
      </c>
      <c r="G2774">
        <v>220116006</v>
      </c>
      <c r="H2774">
        <v>6</v>
      </c>
      <c r="I2774" s="1" t="s">
        <v>24659</v>
      </c>
      <c r="J2774" s="1" t="s">
        <v>24660</v>
      </c>
      <c r="K2774" s="1" t="s">
        <v>24661</v>
      </c>
      <c r="L2774" s="1" t="s">
        <v>24662</v>
      </c>
      <c r="M2774" s="1" t="s">
        <v>24663</v>
      </c>
      <c r="N2774" s="1">
        <f>+Categorias[[#This Row],[Id_producto]]</f>
        <v>220116</v>
      </c>
      <c r="O2774" s="1">
        <f>+Categorias[[#This Row],[Id_categoría]]</f>
        <v>220116006</v>
      </c>
    </row>
    <row r="2775" spans="1:15" hidden="1" x14ac:dyDescent="0.3">
      <c r="A2775">
        <v>22</v>
      </c>
      <c r="B2775" s="1" t="s">
        <v>2726</v>
      </c>
      <c r="C2775">
        <v>2201</v>
      </c>
      <c r="D2775" s="1" t="s">
        <v>22590</v>
      </c>
      <c r="E2775">
        <v>220116</v>
      </c>
      <c r="F2775" s="1" t="s">
        <v>24633</v>
      </c>
      <c r="G2775">
        <v>220116007</v>
      </c>
      <c r="H2775">
        <v>7</v>
      </c>
      <c r="I2775" s="1" t="s">
        <v>24664</v>
      </c>
      <c r="J2775" s="1" t="s">
        <v>24665</v>
      </c>
      <c r="K2775" s="1" t="s">
        <v>24666</v>
      </c>
      <c r="L2775" s="1" t="s">
        <v>24667</v>
      </c>
      <c r="M2775" s="1" t="s">
        <v>24668</v>
      </c>
      <c r="N2775" s="1">
        <f>+Categorias[[#This Row],[Id_producto]]</f>
        <v>220116</v>
      </c>
      <c r="O2775" s="1">
        <f>+Categorias[[#This Row],[Id_categoría]]</f>
        <v>220116007</v>
      </c>
    </row>
    <row r="2776" spans="1:15" hidden="1" x14ac:dyDescent="0.3">
      <c r="A2776">
        <v>22</v>
      </c>
      <c r="B2776" s="1" t="s">
        <v>2726</v>
      </c>
      <c r="C2776">
        <v>2201</v>
      </c>
      <c r="D2776" s="1" t="s">
        <v>22590</v>
      </c>
      <c r="E2776">
        <v>220116</v>
      </c>
      <c r="F2776" s="1" t="s">
        <v>24633</v>
      </c>
      <c r="G2776">
        <v>220116008</v>
      </c>
      <c r="H2776">
        <v>8</v>
      </c>
      <c r="I2776" s="1" t="s">
        <v>24669</v>
      </c>
      <c r="J2776" s="1" t="s">
        <v>24670</v>
      </c>
      <c r="K2776" s="1" t="s">
        <v>24671</v>
      </c>
      <c r="L2776" s="1" t="s">
        <v>24672</v>
      </c>
      <c r="M2776" s="1" t="s">
        <v>24673</v>
      </c>
      <c r="N2776" s="1">
        <f>+Categorias[[#This Row],[Id_producto]]</f>
        <v>220116</v>
      </c>
      <c r="O2776" s="1">
        <f>+Categorias[[#This Row],[Id_categoría]]</f>
        <v>220116008</v>
      </c>
    </row>
    <row r="2777" spans="1:15" hidden="1" x14ac:dyDescent="0.3">
      <c r="A2777">
        <v>22</v>
      </c>
      <c r="B2777" s="1" t="s">
        <v>2726</v>
      </c>
      <c r="C2777">
        <v>2201</v>
      </c>
      <c r="D2777" s="1" t="s">
        <v>22590</v>
      </c>
      <c r="E2777">
        <v>220116</v>
      </c>
      <c r="F2777" s="1" t="s">
        <v>24633</v>
      </c>
      <c r="G2777">
        <v>220116009</v>
      </c>
      <c r="H2777">
        <v>9</v>
      </c>
      <c r="I2777" s="1" t="s">
        <v>24674</v>
      </c>
      <c r="J2777" s="1" t="s">
        <v>24675</v>
      </c>
      <c r="K2777" s="1" t="s">
        <v>24676</v>
      </c>
      <c r="L2777" s="1" t="s">
        <v>24677</v>
      </c>
      <c r="M2777" s="1" t="s">
        <v>24678</v>
      </c>
      <c r="N2777" s="1">
        <f>+Categorias[[#This Row],[Id_producto]]</f>
        <v>220116</v>
      </c>
      <c r="O2777" s="1">
        <f>+Categorias[[#This Row],[Id_categoría]]</f>
        <v>220116009</v>
      </c>
    </row>
    <row r="2778" spans="1:15" hidden="1" x14ac:dyDescent="0.3">
      <c r="A2778">
        <v>22</v>
      </c>
      <c r="B2778" s="1" t="s">
        <v>2726</v>
      </c>
      <c r="C2778">
        <v>2201</v>
      </c>
      <c r="D2778" s="1" t="s">
        <v>22590</v>
      </c>
      <c r="E2778">
        <v>220116</v>
      </c>
      <c r="F2778" s="1" t="s">
        <v>24633</v>
      </c>
      <c r="G2778">
        <v>220116010</v>
      </c>
      <c r="H2778">
        <v>10</v>
      </c>
      <c r="I2778" s="1" t="s">
        <v>24679</v>
      </c>
      <c r="J2778" s="1" t="s">
        <v>24680</v>
      </c>
      <c r="K2778" s="1" t="s">
        <v>24681</v>
      </c>
      <c r="L2778" s="1" t="s">
        <v>24682</v>
      </c>
      <c r="M2778" s="1" t="s">
        <v>24683</v>
      </c>
      <c r="N2778" s="1">
        <f>+Categorias[[#This Row],[Id_producto]]</f>
        <v>220116</v>
      </c>
      <c r="O2778" s="1">
        <f>+Categorias[[#This Row],[Id_categoría]]</f>
        <v>220116010</v>
      </c>
    </row>
    <row r="2779" spans="1:15" hidden="1" x14ac:dyDescent="0.3">
      <c r="A2779">
        <v>22</v>
      </c>
      <c r="B2779" s="1" t="s">
        <v>2726</v>
      </c>
      <c r="C2779">
        <v>2201</v>
      </c>
      <c r="D2779" s="1" t="s">
        <v>22590</v>
      </c>
      <c r="E2779">
        <v>220116</v>
      </c>
      <c r="F2779" s="1" t="s">
        <v>24633</v>
      </c>
      <c r="G2779">
        <v>220116011</v>
      </c>
      <c r="H2779">
        <v>11</v>
      </c>
      <c r="I2779" s="1" t="s">
        <v>24684</v>
      </c>
      <c r="J2779" s="1" t="s">
        <v>24685</v>
      </c>
      <c r="K2779" s="1" t="s">
        <v>24686</v>
      </c>
      <c r="L2779" s="1" t="s">
        <v>24687</v>
      </c>
      <c r="M2779" s="1" t="s">
        <v>24688</v>
      </c>
      <c r="N2779" s="1">
        <f>+Categorias[[#This Row],[Id_producto]]</f>
        <v>220116</v>
      </c>
      <c r="O2779" s="1">
        <f>+Categorias[[#This Row],[Id_categoría]]</f>
        <v>220116011</v>
      </c>
    </row>
    <row r="2780" spans="1:15" hidden="1" x14ac:dyDescent="0.3">
      <c r="A2780">
        <v>22</v>
      </c>
      <c r="B2780" s="1" t="s">
        <v>2726</v>
      </c>
      <c r="C2780">
        <v>2201</v>
      </c>
      <c r="D2780" s="1" t="s">
        <v>22590</v>
      </c>
      <c r="E2780">
        <v>220116</v>
      </c>
      <c r="F2780" s="1" t="s">
        <v>24633</v>
      </c>
      <c r="G2780">
        <v>220116012</v>
      </c>
      <c r="H2780">
        <v>12</v>
      </c>
      <c r="I2780" s="1" t="s">
        <v>24689</v>
      </c>
      <c r="J2780" s="1" t="s">
        <v>24690</v>
      </c>
      <c r="K2780" s="1" t="s">
        <v>24691</v>
      </c>
      <c r="L2780" s="1" t="s">
        <v>24692</v>
      </c>
      <c r="M2780" s="1" t="s">
        <v>24693</v>
      </c>
      <c r="N2780" s="1">
        <f>+Categorias[[#This Row],[Id_producto]]</f>
        <v>220116</v>
      </c>
      <c r="O2780" s="1">
        <f>+Categorias[[#This Row],[Id_categoría]]</f>
        <v>220116012</v>
      </c>
    </row>
    <row r="2781" spans="1:15" hidden="1" x14ac:dyDescent="0.3">
      <c r="A2781">
        <v>22</v>
      </c>
      <c r="B2781" s="1" t="s">
        <v>2726</v>
      </c>
      <c r="C2781">
        <v>2201</v>
      </c>
      <c r="D2781" s="1" t="s">
        <v>22590</v>
      </c>
      <c r="E2781">
        <v>220116</v>
      </c>
      <c r="F2781" s="1" t="s">
        <v>24633</v>
      </c>
      <c r="G2781">
        <v>220116013</v>
      </c>
      <c r="H2781">
        <v>13</v>
      </c>
      <c r="I2781" s="1" t="s">
        <v>24694</v>
      </c>
      <c r="J2781" s="1" t="s">
        <v>24695</v>
      </c>
      <c r="K2781" s="1" t="s">
        <v>24696</v>
      </c>
      <c r="L2781" s="1" t="s">
        <v>24697</v>
      </c>
      <c r="M2781" s="1" t="s">
        <v>24698</v>
      </c>
      <c r="N2781" s="1">
        <f>+Categorias[[#This Row],[Id_producto]]</f>
        <v>220116</v>
      </c>
      <c r="O2781" s="1">
        <f>+Categorias[[#This Row],[Id_categoría]]</f>
        <v>220116013</v>
      </c>
    </row>
    <row r="2782" spans="1:15" hidden="1" x14ac:dyDescent="0.3">
      <c r="A2782">
        <v>22</v>
      </c>
      <c r="B2782" s="1" t="s">
        <v>2726</v>
      </c>
      <c r="C2782">
        <v>2201</v>
      </c>
      <c r="D2782" s="1" t="s">
        <v>22590</v>
      </c>
      <c r="E2782">
        <v>220116</v>
      </c>
      <c r="F2782" s="1" t="s">
        <v>24633</v>
      </c>
      <c r="G2782">
        <v>220116014</v>
      </c>
      <c r="H2782">
        <v>14</v>
      </c>
      <c r="I2782" s="1" t="s">
        <v>24699</v>
      </c>
      <c r="J2782" s="1" t="s">
        <v>24700</v>
      </c>
      <c r="K2782" s="1" t="s">
        <v>24701</v>
      </c>
      <c r="L2782" s="1" t="s">
        <v>24702</v>
      </c>
      <c r="M2782" s="1" t="s">
        <v>24703</v>
      </c>
      <c r="N2782" s="1">
        <f>+Categorias[[#This Row],[Id_producto]]</f>
        <v>220116</v>
      </c>
      <c r="O2782" s="1">
        <f>+Categorias[[#This Row],[Id_categoría]]</f>
        <v>220116014</v>
      </c>
    </row>
    <row r="2783" spans="1:15" hidden="1" x14ac:dyDescent="0.3">
      <c r="A2783">
        <v>22</v>
      </c>
      <c r="B2783" s="1" t="s">
        <v>2726</v>
      </c>
      <c r="C2783">
        <v>2201</v>
      </c>
      <c r="D2783" s="1" t="s">
        <v>22590</v>
      </c>
      <c r="E2783">
        <v>220117</v>
      </c>
      <c r="F2783" s="1" t="s">
        <v>24704</v>
      </c>
      <c r="G2783">
        <v>220117001</v>
      </c>
      <c r="H2783">
        <v>1</v>
      </c>
      <c r="I2783" s="1" t="s">
        <v>24705</v>
      </c>
      <c r="J2783" s="1" t="s">
        <v>24706</v>
      </c>
      <c r="K2783" s="1" t="s">
        <v>24707</v>
      </c>
      <c r="L2783" s="1" t="s">
        <v>24708</v>
      </c>
      <c r="M2783" s="1" t="s">
        <v>24709</v>
      </c>
      <c r="N2783" s="1">
        <f>+Categorias[[#This Row],[Id_producto]]</f>
        <v>220117</v>
      </c>
      <c r="O2783" s="1">
        <f>+Categorias[[#This Row],[Id_categoría]]</f>
        <v>220117001</v>
      </c>
    </row>
    <row r="2784" spans="1:15" hidden="1" x14ac:dyDescent="0.3">
      <c r="A2784">
        <v>22</v>
      </c>
      <c r="B2784" s="1" t="s">
        <v>2726</v>
      </c>
      <c r="C2784">
        <v>2201</v>
      </c>
      <c r="D2784" s="1" t="s">
        <v>22590</v>
      </c>
      <c r="E2784">
        <v>220117</v>
      </c>
      <c r="F2784" s="1" t="s">
        <v>24704</v>
      </c>
      <c r="G2784">
        <v>220117002</v>
      </c>
      <c r="H2784">
        <v>2</v>
      </c>
      <c r="I2784" s="1" t="s">
        <v>24710</v>
      </c>
      <c r="J2784" s="1" t="s">
        <v>24711</v>
      </c>
      <c r="K2784" s="1" t="s">
        <v>24712</v>
      </c>
      <c r="L2784" s="1" t="s">
        <v>24713</v>
      </c>
      <c r="M2784" s="1" t="s">
        <v>24714</v>
      </c>
      <c r="N2784" s="1">
        <f>+Categorias[[#This Row],[Id_producto]]</f>
        <v>220117</v>
      </c>
      <c r="O2784" s="1">
        <f>+Categorias[[#This Row],[Id_categoría]]</f>
        <v>220117002</v>
      </c>
    </row>
    <row r="2785" spans="1:15" hidden="1" x14ac:dyDescent="0.3">
      <c r="A2785">
        <v>22</v>
      </c>
      <c r="B2785" s="1" t="s">
        <v>2726</v>
      </c>
      <c r="C2785">
        <v>2201</v>
      </c>
      <c r="D2785" s="1" t="s">
        <v>22590</v>
      </c>
      <c r="E2785">
        <v>220117</v>
      </c>
      <c r="F2785" s="1" t="s">
        <v>24704</v>
      </c>
      <c r="G2785">
        <v>220117003</v>
      </c>
      <c r="H2785">
        <v>3</v>
      </c>
      <c r="I2785" s="1" t="s">
        <v>24715</v>
      </c>
      <c r="J2785" s="1" t="s">
        <v>24716</v>
      </c>
      <c r="K2785" s="1" t="s">
        <v>24717</v>
      </c>
      <c r="L2785" s="1" t="s">
        <v>24718</v>
      </c>
      <c r="M2785" s="1" t="s">
        <v>24719</v>
      </c>
      <c r="N2785" s="1">
        <f>+Categorias[[#This Row],[Id_producto]]</f>
        <v>220117</v>
      </c>
      <c r="O2785" s="1">
        <f>+Categorias[[#This Row],[Id_categoría]]</f>
        <v>220117003</v>
      </c>
    </row>
    <row r="2786" spans="1:15" hidden="1" x14ac:dyDescent="0.3">
      <c r="A2786">
        <v>22</v>
      </c>
      <c r="B2786" s="1" t="s">
        <v>2726</v>
      </c>
      <c r="C2786">
        <v>2201</v>
      </c>
      <c r="D2786" s="1" t="s">
        <v>22590</v>
      </c>
      <c r="E2786">
        <v>220117</v>
      </c>
      <c r="F2786" s="1" t="s">
        <v>24704</v>
      </c>
      <c r="G2786">
        <v>220117004</v>
      </c>
      <c r="H2786">
        <v>4</v>
      </c>
      <c r="I2786" s="1" t="s">
        <v>24720</v>
      </c>
      <c r="J2786" s="1" t="s">
        <v>24721</v>
      </c>
      <c r="K2786" s="1" t="s">
        <v>24722</v>
      </c>
      <c r="L2786" s="1" t="s">
        <v>24723</v>
      </c>
      <c r="M2786" s="1" t="s">
        <v>24724</v>
      </c>
      <c r="N2786" s="1">
        <f>+Categorias[[#This Row],[Id_producto]]</f>
        <v>220117</v>
      </c>
      <c r="O2786" s="1">
        <f>+Categorias[[#This Row],[Id_categoría]]</f>
        <v>220117004</v>
      </c>
    </row>
    <row r="2787" spans="1:15" hidden="1" x14ac:dyDescent="0.3">
      <c r="A2787">
        <v>22</v>
      </c>
      <c r="B2787" s="1" t="s">
        <v>2726</v>
      </c>
      <c r="C2787">
        <v>2201</v>
      </c>
      <c r="D2787" s="1" t="s">
        <v>22590</v>
      </c>
      <c r="E2787">
        <v>220117</v>
      </c>
      <c r="F2787" s="1" t="s">
        <v>24704</v>
      </c>
      <c r="G2787">
        <v>220117005</v>
      </c>
      <c r="H2787">
        <v>5</v>
      </c>
      <c r="I2787" s="1" t="s">
        <v>24725</v>
      </c>
      <c r="J2787" s="1" t="s">
        <v>24726</v>
      </c>
      <c r="K2787" s="1" t="s">
        <v>24727</v>
      </c>
      <c r="L2787" s="1" t="s">
        <v>24728</v>
      </c>
      <c r="M2787" s="1" t="s">
        <v>24729</v>
      </c>
      <c r="N2787" s="1">
        <f>+Categorias[[#This Row],[Id_producto]]</f>
        <v>220117</v>
      </c>
      <c r="O2787" s="1">
        <f>+Categorias[[#This Row],[Id_categoría]]</f>
        <v>220117005</v>
      </c>
    </row>
    <row r="2788" spans="1:15" hidden="1" x14ac:dyDescent="0.3">
      <c r="A2788">
        <v>22</v>
      </c>
      <c r="B2788" s="1" t="s">
        <v>2726</v>
      </c>
      <c r="C2788">
        <v>2201</v>
      </c>
      <c r="D2788" s="1" t="s">
        <v>22590</v>
      </c>
      <c r="E2788">
        <v>220118</v>
      </c>
      <c r="F2788" s="1" t="s">
        <v>24730</v>
      </c>
      <c r="G2788">
        <v>220118001</v>
      </c>
      <c r="H2788">
        <v>1</v>
      </c>
      <c r="I2788" s="1" t="s">
        <v>24731</v>
      </c>
      <c r="J2788" s="1" t="s">
        <v>24732</v>
      </c>
      <c r="K2788" s="1" t="s">
        <v>24733</v>
      </c>
      <c r="L2788" s="1" t="s">
        <v>24734</v>
      </c>
      <c r="M2788" s="1" t="s">
        <v>24735</v>
      </c>
      <c r="N2788" s="1">
        <f>+Categorias[[#This Row],[Id_producto]]</f>
        <v>220118</v>
      </c>
      <c r="O2788" s="1">
        <f>+Categorias[[#This Row],[Id_categoría]]</f>
        <v>220118001</v>
      </c>
    </row>
    <row r="2789" spans="1:15" hidden="1" x14ac:dyDescent="0.3">
      <c r="A2789">
        <v>22</v>
      </c>
      <c r="B2789" s="1" t="s">
        <v>2726</v>
      </c>
      <c r="C2789">
        <v>2201</v>
      </c>
      <c r="D2789" s="1" t="s">
        <v>22590</v>
      </c>
      <c r="E2789">
        <v>220118</v>
      </c>
      <c r="F2789" s="1" t="s">
        <v>24730</v>
      </c>
      <c r="G2789">
        <v>220118002</v>
      </c>
      <c r="H2789">
        <v>2</v>
      </c>
      <c r="I2789" s="1" t="s">
        <v>24736</v>
      </c>
      <c r="J2789" s="1" t="s">
        <v>24737</v>
      </c>
      <c r="K2789" s="1" t="s">
        <v>24738</v>
      </c>
      <c r="L2789" s="1" t="s">
        <v>24739</v>
      </c>
      <c r="M2789" s="1" t="s">
        <v>24740</v>
      </c>
      <c r="N2789" s="1">
        <f>+Categorias[[#This Row],[Id_producto]]</f>
        <v>220118</v>
      </c>
      <c r="O2789" s="1">
        <f>+Categorias[[#This Row],[Id_categoría]]</f>
        <v>220118002</v>
      </c>
    </row>
    <row r="2790" spans="1:15" hidden="1" x14ac:dyDescent="0.3">
      <c r="A2790">
        <v>22</v>
      </c>
      <c r="B2790" s="1" t="s">
        <v>2726</v>
      </c>
      <c r="C2790">
        <v>2201</v>
      </c>
      <c r="D2790" s="1" t="s">
        <v>22590</v>
      </c>
      <c r="E2790">
        <v>220118</v>
      </c>
      <c r="F2790" s="1" t="s">
        <v>24730</v>
      </c>
      <c r="G2790">
        <v>220118003</v>
      </c>
      <c r="H2790">
        <v>3</v>
      </c>
      <c r="I2790" s="1" t="s">
        <v>24741</v>
      </c>
      <c r="J2790" s="1" t="s">
        <v>24742</v>
      </c>
      <c r="K2790" s="1" t="s">
        <v>24743</v>
      </c>
      <c r="L2790" s="1" t="s">
        <v>24744</v>
      </c>
      <c r="M2790" s="1" t="s">
        <v>24745</v>
      </c>
      <c r="N2790" s="1">
        <f>+Categorias[[#This Row],[Id_producto]]</f>
        <v>220118</v>
      </c>
      <c r="O2790" s="1">
        <f>+Categorias[[#This Row],[Id_categoría]]</f>
        <v>220118003</v>
      </c>
    </row>
    <row r="2791" spans="1:15" hidden="1" x14ac:dyDescent="0.3">
      <c r="A2791">
        <v>22</v>
      </c>
      <c r="B2791" s="1" t="s">
        <v>2726</v>
      </c>
      <c r="C2791">
        <v>2201</v>
      </c>
      <c r="D2791" s="1" t="s">
        <v>22590</v>
      </c>
      <c r="E2791">
        <v>220119</v>
      </c>
      <c r="F2791" s="1" t="s">
        <v>24746</v>
      </c>
      <c r="G2791">
        <v>220119001</v>
      </c>
      <c r="H2791">
        <v>1</v>
      </c>
      <c r="I2791" s="1" t="s">
        <v>24747</v>
      </c>
      <c r="J2791" s="1" t="s">
        <v>24748</v>
      </c>
      <c r="K2791" s="1" t="s">
        <v>24749</v>
      </c>
      <c r="L2791" s="1" t="s">
        <v>24750</v>
      </c>
      <c r="M2791" s="1" t="s">
        <v>24751</v>
      </c>
      <c r="N2791" s="1">
        <f>+Categorias[[#This Row],[Id_producto]]</f>
        <v>220119</v>
      </c>
      <c r="O2791" s="1">
        <f>+Categorias[[#This Row],[Id_categoría]]</f>
        <v>220119001</v>
      </c>
    </row>
    <row r="2792" spans="1:15" hidden="1" x14ac:dyDescent="0.3">
      <c r="A2792">
        <v>22</v>
      </c>
      <c r="B2792" s="1" t="s">
        <v>2726</v>
      </c>
      <c r="C2792">
        <v>2201</v>
      </c>
      <c r="D2792" s="1" t="s">
        <v>22590</v>
      </c>
      <c r="E2792">
        <v>220119</v>
      </c>
      <c r="F2792" s="1" t="s">
        <v>24746</v>
      </c>
      <c r="G2792">
        <v>220119002</v>
      </c>
      <c r="H2792">
        <v>2</v>
      </c>
      <c r="I2792" s="1" t="s">
        <v>24752</v>
      </c>
      <c r="J2792" s="1" t="s">
        <v>24753</v>
      </c>
      <c r="K2792" s="1" t="s">
        <v>24754</v>
      </c>
      <c r="L2792" s="1" t="s">
        <v>24755</v>
      </c>
      <c r="M2792" s="1" t="s">
        <v>24756</v>
      </c>
      <c r="N2792" s="1">
        <f>+Categorias[[#This Row],[Id_producto]]</f>
        <v>220119</v>
      </c>
      <c r="O2792" s="1">
        <f>+Categorias[[#This Row],[Id_categoría]]</f>
        <v>220119002</v>
      </c>
    </row>
    <row r="2793" spans="1:15" hidden="1" x14ac:dyDescent="0.3">
      <c r="A2793">
        <v>22</v>
      </c>
      <c r="B2793" s="1" t="s">
        <v>2726</v>
      </c>
      <c r="C2793">
        <v>2201</v>
      </c>
      <c r="D2793" s="1" t="s">
        <v>22590</v>
      </c>
      <c r="E2793">
        <v>220119</v>
      </c>
      <c r="F2793" s="1" t="s">
        <v>24746</v>
      </c>
      <c r="G2793">
        <v>220119003</v>
      </c>
      <c r="H2793">
        <v>3</v>
      </c>
      <c r="I2793" s="1" t="s">
        <v>24757</v>
      </c>
      <c r="J2793" s="1" t="s">
        <v>24758</v>
      </c>
      <c r="K2793" s="1" t="s">
        <v>24759</v>
      </c>
      <c r="L2793" s="1" t="s">
        <v>24760</v>
      </c>
      <c r="M2793" s="1" t="s">
        <v>24761</v>
      </c>
      <c r="N2793" s="1">
        <f>+Categorias[[#This Row],[Id_producto]]</f>
        <v>220119</v>
      </c>
      <c r="O2793" s="1">
        <f>+Categorias[[#This Row],[Id_categoría]]</f>
        <v>220119003</v>
      </c>
    </row>
    <row r="2794" spans="1:15" hidden="1" x14ac:dyDescent="0.3">
      <c r="A2794">
        <v>22</v>
      </c>
      <c r="B2794" s="1" t="s">
        <v>2726</v>
      </c>
      <c r="C2794">
        <v>2201</v>
      </c>
      <c r="D2794" s="1" t="s">
        <v>22590</v>
      </c>
      <c r="E2794">
        <v>220119</v>
      </c>
      <c r="F2794" s="1" t="s">
        <v>24746</v>
      </c>
      <c r="G2794">
        <v>220119004</v>
      </c>
      <c r="H2794">
        <v>4</v>
      </c>
      <c r="I2794" s="1" t="s">
        <v>24762</v>
      </c>
      <c r="J2794" s="1" t="s">
        <v>24763</v>
      </c>
      <c r="K2794" s="1" t="s">
        <v>24764</v>
      </c>
      <c r="L2794" s="1" t="s">
        <v>24765</v>
      </c>
      <c r="M2794" s="1" t="s">
        <v>24766</v>
      </c>
      <c r="N2794" s="1">
        <f>+Categorias[[#This Row],[Id_producto]]</f>
        <v>220119</v>
      </c>
      <c r="O2794" s="1">
        <f>+Categorias[[#This Row],[Id_categoría]]</f>
        <v>220119004</v>
      </c>
    </row>
    <row r="2795" spans="1:15" hidden="1" x14ac:dyDescent="0.3">
      <c r="A2795">
        <v>22</v>
      </c>
      <c r="B2795" s="1" t="s">
        <v>2726</v>
      </c>
      <c r="C2795">
        <v>2201</v>
      </c>
      <c r="D2795" s="1" t="s">
        <v>22590</v>
      </c>
      <c r="E2795">
        <v>220119</v>
      </c>
      <c r="F2795" s="1" t="s">
        <v>24746</v>
      </c>
      <c r="G2795">
        <v>220119005</v>
      </c>
      <c r="H2795">
        <v>5</v>
      </c>
      <c r="I2795" s="1" t="s">
        <v>24767</v>
      </c>
      <c r="J2795" s="1" t="s">
        <v>24768</v>
      </c>
      <c r="K2795" s="1" t="s">
        <v>24769</v>
      </c>
      <c r="L2795" s="1" t="s">
        <v>24770</v>
      </c>
      <c r="M2795" s="1" t="s">
        <v>24771</v>
      </c>
      <c r="N2795" s="1">
        <f>+Categorias[[#This Row],[Id_producto]]</f>
        <v>220119</v>
      </c>
      <c r="O2795" s="1">
        <f>+Categorias[[#This Row],[Id_categoría]]</f>
        <v>220119005</v>
      </c>
    </row>
    <row r="2796" spans="1:15" hidden="1" x14ac:dyDescent="0.3">
      <c r="A2796">
        <v>22</v>
      </c>
      <c r="B2796" s="1" t="s">
        <v>2726</v>
      </c>
      <c r="C2796">
        <v>2201</v>
      </c>
      <c r="D2796" s="1" t="s">
        <v>22590</v>
      </c>
      <c r="E2796">
        <v>220119</v>
      </c>
      <c r="F2796" s="1" t="s">
        <v>24746</v>
      </c>
      <c r="G2796">
        <v>220119006</v>
      </c>
      <c r="H2796">
        <v>6</v>
      </c>
      <c r="I2796" s="1" t="s">
        <v>24772</v>
      </c>
      <c r="J2796" s="1" t="s">
        <v>24773</v>
      </c>
      <c r="K2796" s="1" t="s">
        <v>24774</v>
      </c>
      <c r="L2796" s="1" t="s">
        <v>24775</v>
      </c>
      <c r="M2796" s="1" t="s">
        <v>24776</v>
      </c>
      <c r="N2796" s="1">
        <f>+Categorias[[#This Row],[Id_producto]]</f>
        <v>220119</v>
      </c>
      <c r="O2796" s="1">
        <f>+Categorias[[#This Row],[Id_categoría]]</f>
        <v>220119006</v>
      </c>
    </row>
    <row r="2797" spans="1:15" hidden="1" x14ac:dyDescent="0.3">
      <c r="A2797">
        <v>22</v>
      </c>
      <c r="B2797" s="1" t="s">
        <v>2726</v>
      </c>
      <c r="C2797">
        <v>2201</v>
      </c>
      <c r="D2797" s="1" t="s">
        <v>22590</v>
      </c>
      <c r="E2797">
        <v>220119</v>
      </c>
      <c r="F2797" s="1" t="s">
        <v>24746</v>
      </c>
      <c r="G2797">
        <v>220119007</v>
      </c>
      <c r="H2797">
        <v>7</v>
      </c>
      <c r="I2797" s="1" t="s">
        <v>24777</v>
      </c>
      <c r="J2797" s="1" t="s">
        <v>24778</v>
      </c>
      <c r="K2797" s="1" t="s">
        <v>24779</v>
      </c>
      <c r="L2797" s="1" t="s">
        <v>24780</v>
      </c>
      <c r="M2797" s="1" t="s">
        <v>24781</v>
      </c>
      <c r="N2797" s="1">
        <f>+Categorias[[#This Row],[Id_producto]]</f>
        <v>220119</v>
      </c>
      <c r="O2797" s="1">
        <f>+Categorias[[#This Row],[Id_categoría]]</f>
        <v>220119007</v>
      </c>
    </row>
    <row r="2798" spans="1:15" hidden="1" x14ac:dyDescent="0.3">
      <c r="A2798">
        <v>22</v>
      </c>
      <c r="B2798" s="1" t="s">
        <v>2726</v>
      </c>
      <c r="C2798">
        <v>2201</v>
      </c>
      <c r="D2798" s="1" t="s">
        <v>22590</v>
      </c>
      <c r="E2798">
        <v>220119</v>
      </c>
      <c r="F2798" s="1" t="s">
        <v>24746</v>
      </c>
      <c r="G2798">
        <v>220119008</v>
      </c>
      <c r="H2798">
        <v>8</v>
      </c>
      <c r="I2798" s="1" t="s">
        <v>24782</v>
      </c>
      <c r="J2798" s="1" t="s">
        <v>24783</v>
      </c>
      <c r="K2798" s="1" t="s">
        <v>24784</v>
      </c>
      <c r="L2798" s="1" t="s">
        <v>24785</v>
      </c>
      <c r="M2798" s="1" t="s">
        <v>24786</v>
      </c>
      <c r="N2798" s="1">
        <f>+Categorias[[#This Row],[Id_producto]]</f>
        <v>220119</v>
      </c>
      <c r="O2798" s="1">
        <f>+Categorias[[#This Row],[Id_categoría]]</f>
        <v>220119008</v>
      </c>
    </row>
    <row r="2799" spans="1:15" hidden="1" x14ac:dyDescent="0.3">
      <c r="A2799">
        <v>22</v>
      </c>
      <c r="B2799" s="1" t="s">
        <v>2726</v>
      </c>
      <c r="C2799">
        <v>2201</v>
      </c>
      <c r="D2799" s="1" t="s">
        <v>22590</v>
      </c>
      <c r="E2799">
        <v>220119</v>
      </c>
      <c r="F2799" s="1" t="s">
        <v>24746</v>
      </c>
      <c r="G2799">
        <v>220119009</v>
      </c>
      <c r="H2799">
        <v>9</v>
      </c>
      <c r="I2799" s="1" t="s">
        <v>24787</v>
      </c>
      <c r="J2799" s="1" t="s">
        <v>24788</v>
      </c>
      <c r="K2799" s="1" t="s">
        <v>24789</v>
      </c>
      <c r="L2799" s="1" t="s">
        <v>24790</v>
      </c>
      <c r="M2799" s="1" t="s">
        <v>24791</v>
      </c>
      <c r="N2799" s="1">
        <f>+Categorias[[#This Row],[Id_producto]]</f>
        <v>220119</v>
      </c>
      <c r="O2799" s="1">
        <f>+Categorias[[#This Row],[Id_categoría]]</f>
        <v>220119009</v>
      </c>
    </row>
    <row r="2800" spans="1:15" hidden="1" x14ac:dyDescent="0.3">
      <c r="A2800">
        <v>22</v>
      </c>
      <c r="B2800" s="1" t="s">
        <v>2726</v>
      </c>
      <c r="C2800">
        <v>2201</v>
      </c>
      <c r="D2800" s="1" t="s">
        <v>22590</v>
      </c>
      <c r="E2800">
        <v>220119</v>
      </c>
      <c r="F2800" s="1" t="s">
        <v>24746</v>
      </c>
      <c r="G2800">
        <v>220119010</v>
      </c>
      <c r="H2800">
        <v>10</v>
      </c>
      <c r="I2800" s="1" t="s">
        <v>24792</v>
      </c>
      <c r="J2800" s="1" t="s">
        <v>24793</v>
      </c>
      <c r="K2800" s="1" t="s">
        <v>24794</v>
      </c>
      <c r="L2800" s="1" t="s">
        <v>24795</v>
      </c>
      <c r="M2800" s="1" t="s">
        <v>24796</v>
      </c>
      <c r="N2800" s="1">
        <f>+Categorias[[#This Row],[Id_producto]]</f>
        <v>220119</v>
      </c>
      <c r="O2800" s="1">
        <f>+Categorias[[#This Row],[Id_categoría]]</f>
        <v>220119010</v>
      </c>
    </row>
    <row r="2801" spans="1:15" hidden="1" x14ac:dyDescent="0.3">
      <c r="A2801">
        <v>22</v>
      </c>
      <c r="B2801" s="1" t="s">
        <v>2726</v>
      </c>
      <c r="C2801">
        <v>2201</v>
      </c>
      <c r="D2801" s="1" t="s">
        <v>22590</v>
      </c>
      <c r="E2801">
        <v>220119</v>
      </c>
      <c r="F2801" s="1" t="s">
        <v>24746</v>
      </c>
      <c r="G2801">
        <v>220119011</v>
      </c>
      <c r="H2801">
        <v>11</v>
      </c>
      <c r="I2801" s="1" t="s">
        <v>24797</v>
      </c>
      <c r="J2801" s="1" t="s">
        <v>24798</v>
      </c>
      <c r="K2801" s="1" t="s">
        <v>24799</v>
      </c>
      <c r="L2801" s="1" t="s">
        <v>24800</v>
      </c>
      <c r="M2801" s="1" t="s">
        <v>24801</v>
      </c>
      <c r="N2801" s="1">
        <f>+Categorias[[#This Row],[Id_producto]]</f>
        <v>220119</v>
      </c>
      <c r="O2801" s="1">
        <f>+Categorias[[#This Row],[Id_categoría]]</f>
        <v>220119011</v>
      </c>
    </row>
    <row r="2802" spans="1:15" hidden="1" x14ac:dyDescent="0.3">
      <c r="A2802">
        <v>22</v>
      </c>
      <c r="B2802" s="1" t="s">
        <v>2726</v>
      </c>
      <c r="C2802">
        <v>2201</v>
      </c>
      <c r="D2802" s="1" t="s">
        <v>22590</v>
      </c>
      <c r="E2802">
        <v>220119</v>
      </c>
      <c r="F2802" s="1" t="s">
        <v>24746</v>
      </c>
      <c r="G2802">
        <v>220119012</v>
      </c>
      <c r="H2802">
        <v>12</v>
      </c>
      <c r="I2802" s="1" t="s">
        <v>24802</v>
      </c>
      <c r="J2802" s="1" t="s">
        <v>24803</v>
      </c>
      <c r="K2802" s="1" t="s">
        <v>24804</v>
      </c>
      <c r="L2802" s="1" t="s">
        <v>24805</v>
      </c>
      <c r="M2802" s="1" t="s">
        <v>24806</v>
      </c>
      <c r="N2802" s="1">
        <f>+Categorias[[#This Row],[Id_producto]]</f>
        <v>220119</v>
      </c>
      <c r="O2802" s="1">
        <f>+Categorias[[#This Row],[Id_categoría]]</f>
        <v>220119012</v>
      </c>
    </row>
    <row r="2803" spans="1:15" hidden="1" x14ac:dyDescent="0.3">
      <c r="A2803">
        <v>22</v>
      </c>
      <c r="B2803" s="1" t="s">
        <v>2726</v>
      </c>
      <c r="C2803">
        <v>2201</v>
      </c>
      <c r="D2803" s="1" t="s">
        <v>22590</v>
      </c>
      <c r="E2803">
        <v>220120</v>
      </c>
      <c r="F2803" s="1" t="s">
        <v>24807</v>
      </c>
      <c r="G2803">
        <v>220120001</v>
      </c>
      <c r="H2803">
        <v>1</v>
      </c>
      <c r="I2803" s="1" t="s">
        <v>24808</v>
      </c>
      <c r="J2803" s="1" t="s">
        <v>24809</v>
      </c>
      <c r="K2803" s="1" t="s">
        <v>24810</v>
      </c>
      <c r="L2803" s="1" t="s">
        <v>24811</v>
      </c>
      <c r="M2803" s="1" t="s">
        <v>24812</v>
      </c>
      <c r="N2803" s="1">
        <f>+Categorias[[#This Row],[Id_producto]]</f>
        <v>220120</v>
      </c>
      <c r="O2803" s="1">
        <f>+Categorias[[#This Row],[Id_categoría]]</f>
        <v>220120001</v>
      </c>
    </row>
    <row r="2804" spans="1:15" hidden="1" x14ac:dyDescent="0.3">
      <c r="A2804">
        <v>22</v>
      </c>
      <c r="B2804" s="1" t="s">
        <v>2726</v>
      </c>
      <c r="C2804">
        <v>2201</v>
      </c>
      <c r="D2804" s="1" t="s">
        <v>22590</v>
      </c>
      <c r="E2804">
        <v>220120</v>
      </c>
      <c r="F2804" s="1" t="s">
        <v>24807</v>
      </c>
      <c r="G2804">
        <v>220120002</v>
      </c>
      <c r="H2804">
        <v>2</v>
      </c>
      <c r="I2804" s="1" t="s">
        <v>24813</v>
      </c>
      <c r="J2804" s="1" t="s">
        <v>24814</v>
      </c>
      <c r="K2804" s="1" t="s">
        <v>24815</v>
      </c>
      <c r="L2804" s="1" t="s">
        <v>24816</v>
      </c>
      <c r="M2804" s="1" t="s">
        <v>24817</v>
      </c>
      <c r="N2804" s="1">
        <f>+Categorias[[#This Row],[Id_producto]]</f>
        <v>220120</v>
      </c>
      <c r="O2804" s="1">
        <f>+Categorias[[#This Row],[Id_categoría]]</f>
        <v>220120002</v>
      </c>
    </row>
    <row r="2805" spans="1:15" hidden="1" x14ac:dyDescent="0.3">
      <c r="A2805">
        <v>22</v>
      </c>
      <c r="B2805" s="1" t="s">
        <v>2726</v>
      </c>
      <c r="C2805">
        <v>2201</v>
      </c>
      <c r="D2805" s="1" t="s">
        <v>22590</v>
      </c>
      <c r="E2805">
        <v>220120</v>
      </c>
      <c r="F2805" s="1" t="s">
        <v>24807</v>
      </c>
      <c r="G2805">
        <v>220120003</v>
      </c>
      <c r="H2805">
        <v>3</v>
      </c>
      <c r="I2805" s="1" t="s">
        <v>24818</v>
      </c>
      <c r="J2805" s="1" t="s">
        <v>24819</v>
      </c>
      <c r="K2805" s="1" t="s">
        <v>24820</v>
      </c>
      <c r="L2805" s="1" t="s">
        <v>24821</v>
      </c>
      <c r="M2805" s="1" t="s">
        <v>24822</v>
      </c>
      <c r="N2805" s="1">
        <f>+Categorias[[#This Row],[Id_producto]]</f>
        <v>220120</v>
      </c>
      <c r="O2805" s="1">
        <f>+Categorias[[#This Row],[Id_categoría]]</f>
        <v>220120003</v>
      </c>
    </row>
    <row r="2806" spans="1:15" hidden="1" x14ac:dyDescent="0.3">
      <c r="A2806">
        <v>22</v>
      </c>
      <c r="B2806" s="1" t="s">
        <v>2726</v>
      </c>
      <c r="C2806">
        <v>2201</v>
      </c>
      <c r="D2806" s="1" t="s">
        <v>22590</v>
      </c>
      <c r="E2806">
        <v>220120</v>
      </c>
      <c r="F2806" s="1" t="s">
        <v>24807</v>
      </c>
      <c r="G2806">
        <v>220120004</v>
      </c>
      <c r="H2806">
        <v>4</v>
      </c>
      <c r="I2806" s="1" t="s">
        <v>24823</v>
      </c>
      <c r="J2806" s="1" t="s">
        <v>24824</v>
      </c>
      <c r="K2806" s="1" t="s">
        <v>24825</v>
      </c>
      <c r="L2806" s="1" t="s">
        <v>24826</v>
      </c>
      <c r="M2806" s="1" t="s">
        <v>24827</v>
      </c>
      <c r="N2806" s="1">
        <f>+Categorias[[#This Row],[Id_producto]]</f>
        <v>220120</v>
      </c>
      <c r="O2806" s="1">
        <f>+Categorias[[#This Row],[Id_categoría]]</f>
        <v>220120004</v>
      </c>
    </row>
    <row r="2807" spans="1:15" hidden="1" x14ac:dyDescent="0.3">
      <c r="A2807">
        <v>22</v>
      </c>
      <c r="B2807" s="1" t="s">
        <v>2726</v>
      </c>
      <c r="C2807">
        <v>2201</v>
      </c>
      <c r="D2807" s="1" t="s">
        <v>22590</v>
      </c>
      <c r="E2807">
        <v>220120</v>
      </c>
      <c r="F2807" s="1" t="s">
        <v>24807</v>
      </c>
      <c r="G2807">
        <v>220120005</v>
      </c>
      <c r="H2807">
        <v>5</v>
      </c>
      <c r="I2807" s="1" t="s">
        <v>24828</v>
      </c>
      <c r="J2807" s="1" t="s">
        <v>24829</v>
      </c>
      <c r="K2807" s="1" t="s">
        <v>24830</v>
      </c>
      <c r="L2807" s="1" t="s">
        <v>24831</v>
      </c>
      <c r="M2807" s="1" t="s">
        <v>24832</v>
      </c>
      <c r="N2807" s="1">
        <f>+Categorias[[#This Row],[Id_producto]]</f>
        <v>220120</v>
      </c>
      <c r="O2807" s="1">
        <f>+Categorias[[#This Row],[Id_categoría]]</f>
        <v>220120005</v>
      </c>
    </row>
    <row r="2808" spans="1:15" hidden="1" x14ac:dyDescent="0.3">
      <c r="A2808">
        <v>22</v>
      </c>
      <c r="B2808" s="1" t="s">
        <v>2726</v>
      </c>
      <c r="C2808">
        <v>2201</v>
      </c>
      <c r="D2808" s="1" t="s">
        <v>22590</v>
      </c>
      <c r="E2808">
        <v>220120</v>
      </c>
      <c r="F2808" s="1" t="s">
        <v>24807</v>
      </c>
      <c r="G2808">
        <v>220120006</v>
      </c>
      <c r="H2808">
        <v>6</v>
      </c>
      <c r="I2808" s="1" t="s">
        <v>24833</v>
      </c>
      <c r="J2808" s="1" t="s">
        <v>24834</v>
      </c>
      <c r="K2808" s="1" t="s">
        <v>24835</v>
      </c>
      <c r="L2808" s="1" t="s">
        <v>24836</v>
      </c>
      <c r="M2808" s="1" t="s">
        <v>24837</v>
      </c>
      <c r="N2808" s="1">
        <f>+Categorias[[#This Row],[Id_producto]]</f>
        <v>220120</v>
      </c>
      <c r="O2808" s="1">
        <f>+Categorias[[#This Row],[Id_categoría]]</f>
        <v>220120006</v>
      </c>
    </row>
    <row r="2809" spans="1:15" hidden="1" x14ac:dyDescent="0.3">
      <c r="A2809">
        <v>22</v>
      </c>
      <c r="B2809" s="1" t="s">
        <v>2726</v>
      </c>
      <c r="C2809">
        <v>2201</v>
      </c>
      <c r="D2809" s="1" t="s">
        <v>22590</v>
      </c>
      <c r="E2809">
        <v>220120</v>
      </c>
      <c r="F2809" s="1" t="s">
        <v>24807</v>
      </c>
      <c r="G2809">
        <v>220120007</v>
      </c>
      <c r="H2809">
        <v>7</v>
      </c>
      <c r="I2809" s="1" t="s">
        <v>24838</v>
      </c>
      <c r="J2809" s="1" t="s">
        <v>24839</v>
      </c>
      <c r="K2809" s="1" t="s">
        <v>24840</v>
      </c>
      <c r="L2809" s="1" t="s">
        <v>24841</v>
      </c>
      <c r="M2809" s="1" t="s">
        <v>24842</v>
      </c>
      <c r="N2809" s="1">
        <f>+Categorias[[#This Row],[Id_producto]]</f>
        <v>220120</v>
      </c>
      <c r="O2809" s="1">
        <f>+Categorias[[#This Row],[Id_categoría]]</f>
        <v>220120007</v>
      </c>
    </row>
    <row r="2810" spans="1:15" hidden="1" x14ac:dyDescent="0.3">
      <c r="A2810">
        <v>22</v>
      </c>
      <c r="B2810" s="1" t="s">
        <v>2726</v>
      </c>
      <c r="C2810">
        <v>2201</v>
      </c>
      <c r="D2810" s="1" t="s">
        <v>22590</v>
      </c>
      <c r="E2810">
        <v>220120</v>
      </c>
      <c r="F2810" s="1" t="s">
        <v>24807</v>
      </c>
      <c r="G2810">
        <v>220120008</v>
      </c>
      <c r="H2810">
        <v>8</v>
      </c>
      <c r="I2810" s="1" t="s">
        <v>24843</v>
      </c>
      <c r="J2810" s="1" t="s">
        <v>24844</v>
      </c>
      <c r="K2810" s="1" t="s">
        <v>24845</v>
      </c>
      <c r="L2810" s="1" t="s">
        <v>24846</v>
      </c>
      <c r="M2810" s="1" t="s">
        <v>24847</v>
      </c>
      <c r="N2810" s="1">
        <f>+Categorias[[#This Row],[Id_producto]]</f>
        <v>220120</v>
      </c>
      <c r="O2810" s="1">
        <f>+Categorias[[#This Row],[Id_categoría]]</f>
        <v>220120008</v>
      </c>
    </row>
    <row r="2811" spans="1:15" hidden="1" x14ac:dyDescent="0.3">
      <c r="A2811">
        <v>22</v>
      </c>
      <c r="B2811" s="1" t="s">
        <v>2726</v>
      </c>
      <c r="C2811">
        <v>2201</v>
      </c>
      <c r="D2811" s="1" t="s">
        <v>22590</v>
      </c>
      <c r="E2811">
        <v>220120</v>
      </c>
      <c r="F2811" s="1" t="s">
        <v>24807</v>
      </c>
      <c r="G2811">
        <v>220120009</v>
      </c>
      <c r="H2811">
        <v>9</v>
      </c>
      <c r="I2811" s="1" t="s">
        <v>24848</v>
      </c>
      <c r="J2811" s="1" t="s">
        <v>24849</v>
      </c>
      <c r="K2811" s="1" t="s">
        <v>24850</v>
      </c>
      <c r="L2811" s="1" t="s">
        <v>24851</v>
      </c>
      <c r="M2811" s="1" t="s">
        <v>24852</v>
      </c>
      <c r="N2811" s="1">
        <f>+Categorias[[#This Row],[Id_producto]]</f>
        <v>220120</v>
      </c>
      <c r="O2811" s="1">
        <f>+Categorias[[#This Row],[Id_categoría]]</f>
        <v>220120009</v>
      </c>
    </row>
    <row r="2812" spans="1:15" hidden="1" x14ac:dyDescent="0.3">
      <c r="A2812">
        <v>22</v>
      </c>
      <c r="B2812" s="1" t="s">
        <v>2726</v>
      </c>
      <c r="C2812">
        <v>2201</v>
      </c>
      <c r="D2812" s="1" t="s">
        <v>22590</v>
      </c>
      <c r="E2812">
        <v>220120</v>
      </c>
      <c r="F2812" s="1" t="s">
        <v>24807</v>
      </c>
      <c r="G2812">
        <v>220120010</v>
      </c>
      <c r="H2812">
        <v>10</v>
      </c>
      <c r="I2812" s="1" t="s">
        <v>24853</v>
      </c>
      <c r="J2812" s="1" t="s">
        <v>24854</v>
      </c>
      <c r="K2812" s="1" t="s">
        <v>24855</v>
      </c>
      <c r="L2812" s="1" t="s">
        <v>24856</v>
      </c>
      <c r="M2812" s="1" t="s">
        <v>24857</v>
      </c>
      <c r="N2812" s="1">
        <f>+Categorias[[#This Row],[Id_producto]]</f>
        <v>220120</v>
      </c>
      <c r="O2812" s="1">
        <f>+Categorias[[#This Row],[Id_categoría]]</f>
        <v>220120010</v>
      </c>
    </row>
    <row r="2813" spans="1:15" hidden="1" x14ac:dyDescent="0.3">
      <c r="A2813">
        <v>22</v>
      </c>
      <c r="B2813" s="1" t="s">
        <v>2726</v>
      </c>
      <c r="C2813">
        <v>2201</v>
      </c>
      <c r="D2813" s="1" t="s">
        <v>22590</v>
      </c>
      <c r="E2813">
        <v>220120</v>
      </c>
      <c r="F2813" s="1" t="s">
        <v>24807</v>
      </c>
      <c r="G2813">
        <v>220120011</v>
      </c>
      <c r="H2813">
        <v>11</v>
      </c>
      <c r="I2813" s="1" t="s">
        <v>24858</v>
      </c>
      <c r="J2813" s="1" t="s">
        <v>24859</v>
      </c>
      <c r="K2813" s="1" t="s">
        <v>24860</v>
      </c>
      <c r="L2813" s="1" t="s">
        <v>24861</v>
      </c>
      <c r="M2813" s="1" t="s">
        <v>24862</v>
      </c>
      <c r="N2813" s="1">
        <f>+Categorias[[#This Row],[Id_producto]]</f>
        <v>220120</v>
      </c>
      <c r="O2813" s="1">
        <f>+Categorias[[#This Row],[Id_categoría]]</f>
        <v>220120011</v>
      </c>
    </row>
    <row r="2814" spans="1:15" hidden="1" x14ac:dyDescent="0.3">
      <c r="A2814">
        <v>22</v>
      </c>
      <c r="B2814" s="1" t="s">
        <v>2726</v>
      </c>
      <c r="C2814">
        <v>2201</v>
      </c>
      <c r="D2814" s="1" t="s">
        <v>22590</v>
      </c>
      <c r="E2814">
        <v>220120</v>
      </c>
      <c r="F2814" s="1" t="s">
        <v>24807</v>
      </c>
      <c r="G2814">
        <v>220120012</v>
      </c>
      <c r="H2814">
        <v>12</v>
      </c>
      <c r="I2814" s="1" t="s">
        <v>24863</v>
      </c>
      <c r="J2814" s="1" t="s">
        <v>24864</v>
      </c>
      <c r="K2814" s="1" t="s">
        <v>24865</v>
      </c>
      <c r="L2814" s="1" t="s">
        <v>24866</v>
      </c>
      <c r="M2814" s="1" t="s">
        <v>24867</v>
      </c>
      <c r="N2814" s="1">
        <f>+Categorias[[#This Row],[Id_producto]]</f>
        <v>220120</v>
      </c>
      <c r="O2814" s="1">
        <f>+Categorias[[#This Row],[Id_categoría]]</f>
        <v>220120012</v>
      </c>
    </row>
    <row r="2815" spans="1:15" hidden="1" x14ac:dyDescent="0.3">
      <c r="A2815">
        <v>22</v>
      </c>
      <c r="B2815" s="1" t="s">
        <v>2726</v>
      </c>
      <c r="C2815">
        <v>2201</v>
      </c>
      <c r="D2815" s="1" t="s">
        <v>22590</v>
      </c>
      <c r="E2815">
        <v>220120</v>
      </c>
      <c r="F2815" s="1" t="s">
        <v>24807</v>
      </c>
      <c r="G2815">
        <v>220120013</v>
      </c>
      <c r="H2815">
        <v>13</v>
      </c>
      <c r="I2815" s="1" t="s">
        <v>24868</v>
      </c>
      <c r="J2815" s="1" t="s">
        <v>24869</v>
      </c>
      <c r="K2815" s="1" t="s">
        <v>24870</v>
      </c>
      <c r="L2815" s="1" t="s">
        <v>24871</v>
      </c>
      <c r="M2815" s="1" t="s">
        <v>24872</v>
      </c>
      <c r="N2815" s="1">
        <f>+Categorias[[#This Row],[Id_producto]]</f>
        <v>220120</v>
      </c>
      <c r="O2815" s="1">
        <f>+Categorias[[#This Row],[Id_categoría]]</f>
        <v>220120013</v>
      </c>
    </row>
    <row r="2816" spans="1:15" hidden="1" x14ac:dyDescent="0.3">
      <c r="A2816">
        <v>22</v>
      </c>
      <c r="B2816" s="1" t="s">
        <v>2726</v>
      </c>
      <c r="C2816">
        <v>2201</v>
      </c>
      <c r="D2816" s="1" t="s">
        <v>22590</v>
      </c>
      <c r="E2816">
        <v>220120</v>
      </c>
      <c r="F2816" s="1" t="s">
        <v>24807</v>
      </c>
      <c r="G2816">
        <v>220120014</v>
      </c>
      <c r="H2816">
        <v>14</v>
      </c>
      <c r="I2816" s="1" t="s">
        <v>24873</v>
      </c>
      <c r="J2816" s="1" t="s">
        <v>24874</v>
      </c>
      <c r="K2816" s="1" t="s">
        <v>24875</v>
      </c>
      <c r="L2816" s="1" t="s">
        <v>24876</v>
      </c>
      <c r="M2816" s="1" t="s">
        <v>24877</v>
      </c>
      <c r="N2816" s="1">
        <f>+Categorias[[#This Row],[Id_producto]]</f>
        <v>220120</v>
      </c>
      <c r="O2816" s="1">
        <f>+Categorias[[#This Row],[Id_categoría]]</f>
        <v>220120014</v>
      </c>
    </row>
    <row r="2817" spans="1:15" hidden="1" x14ac:dyDescent="0.3">
      <c r="A2817">
        <v>22</v>
      </c>
      <c r="B2817" s="1" t="s">
        <v>2726</v>
      </c>
      <c r="C2817">
        <v>2201</v>
      </c>
      <c r="D2817" s="1" t="s">
        <v>22590</v>
      </c>
      <c r="E2817">
        <v>220120</v>
      </c>
      <c r="F2817" s="1" t="s">
        <v>24807</v>
      </c>
      <c r="G2817">
        <v>220120015</v>
      </c>
      <c r="H2817">
        <v>15</v>
      </c>
      <c r="I2817" s="1" t="s">
        <v>24878</v>
      </c>
      <c r="J2817" s="1" t="s">
        <v>24879</v>
      </c>
      <c r="K2817" s="1" t="s">
        <v>24880</v>
      </c>
      <c r="L2817" s="1" t="s">
        <v>24881</v>
      </c>
      <c r="M2817" s="1" t="s">
        <v>24882</v>
      </c>
      <c r="N2817" s="1">
        <f>+Categorias[[#This Row],[Id_producto]]</f>
        <v>220120</v>
      </c>
      <c r="O2817" s="1">
        <f>+Categorias[[#This Row],[Id_categoría]]</f>
        <v>220120015</v>
      </c>
    </row>
    <row r="2818" spans="1:15" hidden="1" x14ac:dyDescent="0.3">
      <c r="A2818">
        <v>22</v>
      </c>
      <c r="B2818" s="1" t="s">
        <v>2726</v>
      </c>
      <c r="C2818">
        <v>2201</v>
      </c>
      <c r="D2818" s="1" t="s">
        <v>22590</v>
      </c>
      <c r="E2818">
        <v>220120</v>
      </c>
      <c r="F2818" s="1" t="s">
        <v>24807</v>
      </c>
      <c r="G2818">
        <v>220120016</v>
      </c>
      <c r="H2818">
        <v>16</v>
      </c>
      <c r="I2818" s="1" t="s">
        <v>24883</v>
      </c>
      <c r="J2818" s="1" t="s">
        <v>24884</v>
      </c>
      <c r="K2818" s="1" t="s">
        <v>24885</v>
      </c>
      <c r="L2818" s="1" t="s">
        <v>24886</v>
      </c>
      <c r="M2818" s="1" t="s">
        <v>24887</v>
      </c>
      <c r="N2818" s="1">
        <f>+Categorias[[#This Row],[Id_producto]]</f>
        <v>220120</v>
      </c>
      <c r="O2818" s="1">
        <f>+Categorias[[#This Row],[Id_categoría]]</f>
        <v>220120016</v>
      </c>
    </row>
    <row r="2819" spans="1:15" hidden="1" x14ac:dyDescent="0.3">
      <c r="A2819">
        <v>22</v>
      </c>
      <c r="B2819" s="1" t="s">
        <v>2726</v>
      </c>
      <c r="C2819">
        <v>2201</v>
      </c>
      <c r="D2819" s="1" t="s">
        <v>22590</v>
      </c>
      <c r="E2819">
        <v>220120</v>
      </c>
      <c r="F2819" s="1" t="s">
        <v>24807</v>
      </c>
      <c r="G2819">
        <v>220120017</v>
      </c>
      <c r="H2819">
        <v>17</v>
      </c>
      <c r="I2819" s="1" t="s">
        <v>24888</v>
      </c>
      <c r="J2819" s="1" t="s">
        <v>24889</v>
      </c>
      <c r="K2819" s="1" t="s">
        <v>24890</v>
      </c>
      <c r="L2819" s="1" t="s">
        <v>24891</v>
      </c>
      <c r="M2819" s="1" t="s">
        <v>24892</v>
      </c>
      <c r="N2819" s="1">
        <f>+Categorias[[#This Row],[Id_producto]]</f>
        <v>220120</v>
      </c>
      <c r="O2819" s="1">
        <f>+Categorias[[#This Row],[Id_categoría]]</f>
        <v>220120017</v>
      </c>
    </row>
    <row r="2820" spans="1:15" hidden="1" x14ac:dyDescent="0.3">
      <c r="A2820">
        <v>22</v>
      </c>
      <c r="B2820" s="1" t="s">
        <v>2726</v>
      </c>
      <c r="C2820">
        <v>2201</v>
      </c>
      <c r="D2820" s="1" t="s">
        <v>22590</v>
      </c>
      <c r="E2820">
        <v>220120</v>
      </c>
      <c r="F2820" s="1" t="s">
        <v>24807</v>
      </c>
      <c r="G2820">
        <v>220120018</v>
      </c>
      <c r="H2820">
        <v>18</v>
      </c>
      <c r="I2820" s="1" t="s">
        <v>24893</v>
      </c>
      <c r="J2820" s="1" t="s">
        <v>24894</v>
      </c>
      <c r="K2820" s="1" t="s">
        <v>24895</v>
      </c>
      <c r="L2820" s="1" t="s">
        <v>24896</v>
      </c>
      <c r="M2820" s="1" t="s">
        <v>24897</v>
      </c>
      <c r="N2820" s="1">
        <f>+Categorias[[#This Row],[Id_producto]]</f>
        <v>220120</v>
      </c>
      <c r="O2820" s="1">
        <f>+Categorias[[#This Row],[Id_categoría]]</f>
        <v>220120018</v>
      </c>
    </row>
    <row r="2821" spans="1:15" hidden="1" x14ac:dyDescent="0.3">
      <c r="A2821">
        <v>22</v>
      </c>
      <c r="B2821" s="1" t="s">
        <v>2726</v>
      </c>
      <c r="C2821">
        <v>2201</v>
      </c>
      <c r="D2821" s="1" t="s">
        <v>22590</v>
      </c>
      <c r="E2821">
        <v>220120</v>
      </c>
      <c r="F2821" s="1" t="s">
        <v>24807</v>
      </c>
      <c r="G2821">
        <v>220120019</v>
      </c>
      <c r="H2821">
        <v>19</v>
      </c>
      <c r="I2821" s="1" t="s">
        <v>24898</v>
      </c>
      <c r="J2821" s="1" t="s">
        <v>24899</v>
      </c>
      <c r="K2821" s="1" t="s">
        <v>24900</v>
      </c>
      <c r="L2821" s="1" t="s">
        <v>24901</v>
      </c>
      <c r="M2821" s="1" t="s">
        <v>24902</v>
      </c>
      <c r="N2821" s="1">
        <f>+Categorias[[#This Row],[Id_producto]]</f>
        <v>220120</v>
      </c>
      <c r="O2821" s="1">
        <f>+Categorias[[#This Row],[Id_categoría]]</f>
        <v>220120019</v>
      </c>
    </row>
    <row r="2822" spans="1:15" hidden="1" x14ac:dyDescent="0.3">
      <c r="A2822">
        <v>22</v>
      </c>
      <c r="B2822" s="1" t="s">
        <v>2726</v>
      </c>
      <c r="C2822">
        <v>2201</v>
      </c>
      <c r="D2822" s="1" t="s">
        <v>22590</v>
      </c>
      <c r="E2822">
        <v>220120</v>
      </c>
      <c r="F2822" s="1" t="s">
        <v>24807</v>
      </c>
      <c r="G2822">
        <v>220120020</v>
      </c>
      <c r="H2822">
        <v>20</v>
      </c>
      <c r="I2822" s="1" t="s">
        <v>24903</v>
      </c>
      <c r="J2822" s="1" t="s">
        <v>24904</v>
      </c>
      <c r="K2822" s="1" t="s">
        <v>24905</v>
      </c>
      <c r="L2822" s="1" t="s">
        <v>24906</v>
      </c>
      <c r="M2822" s="1" t="s">
        <v>24907</v>
      </c>
      <c r="N2822" s="1">
        <f>+Categorias[[#This Row],[Id_producto]]</f>
        <v>220120</v>
      </c>
      <c r="O2822" s="1">
        <f>+Categorias[[#This Row],[Id_categoría]]</f>
        <v>220120020</v>
      </c>
    </row>
    <row r="2823" spans="1:15" hidden="1" x14ac:dyDescent="0.3">
      <c r="A2823">
        <v>22</v>
      </c>
      <c r="B2823" s="1" t="s">
        <v>2726</v>
      </c>
      <c r="C2823">
        <v>2201</v>
      </c>
      <c r="D2823" s="1" t="s">
        <v>22590</v>
      </c>
      <c r="E2823">
        <v>220120</v>
      </c>
      <c r="F2823" s="1" t="s">
        <v>24807</v>
      </c>
      <c r="G2823">
        <v>220120021</v>
      </c>
      <c r="H2823">
        <v>21</v>
      </c>
      <c r="I2823" s="1" t="s">
        <v>24908</v>
      </c>
      <c r="J2823" s="1" t="s">
        <v>24909</v>
      </c>
      <c r="K2823" s="1" t="s">
        <v>24910</v>
      </c>
      <c r="L2823" s="1" t="s">
        <v>24911</v>
      </c>
      <c r="M2823" s="1" t="s">
        <v>24912</v>
      </c>
      <c r="N2823" s="1">
        <f>+Categorias[[#This Row],[Id_producto]]</f>
        <v>220120</v>
      </c>
      <c r="O2823" s="1">
        <f>+Categorias[[#This Row],[Id_categoría]]</f>
        <v>220120021</v>
      </c>
    </row>
    <row r="2824" spans="1:15" hidden="1" x14ac:dyDescent="0.3">
      <c r="A2824">
        <v>22</v>
      </c>
      <c r="B2824" s="1" t="s">
        <v>2726</v>
      </c>
      <c r="C2824">
        <v>2201</v>
      </c>
      <c r="D2824" s="1" t="s">
        <v>22590</v>
      </c>
      <c r="E2824">
        <v>220120</v>
      </c>
      <c r="F2824" s="1" t="s">
        <v>24807</v>
      </c>
      <c r="G2824">
        <v>220120022</v>
      </c>
      <c r="H2824">
        <v>22</v>
      </c>
      <c r="I2824" s="1" t="s">
        <v>24913</v>
      </c>
      <c r="J2824" s="1" t="s">
        <v>24914</v>
      </c>
      <c r="K2824" s="1" t="s">
        <v>24915</v>
      </c>
      <c r="L2824" s="1" t="s">
        <v>24916</v>
      </c>
      <c r="M2824" s="1" t="s">
        <v>24917</v>
      </c>
      <c r="N2824" s="1">
        <f>+Categorias[[#This Row],[Id_producto]]</f>
        <v>220120</v>
      </c>
      <c r="O2824" s="1">
        <f>+Categorias[[#This Row],[Id_categoría]]</f>
        <v>220120022</v>
      </c>
    </row>
    <row r="2825" spans="1:15" hidden="1" x14ac:dyDescent="0.3">
      <c r="A2825">
        <v>22</v>
      </c>
      <c r="B2825" s="1" t="s">
        <v>2726</v>
      </c>
      <c r="C2825">
        <v>2201</v>
      </c>
      <c r="D2825" s="1" t="s">
        <v>22590</v>
      </c>
      <c r="E2825">
        <v>220120</v>
      </c>
      <c r="F2825" s="1" t="s">
        <v>24807</v>
      </c>
      <c r="G2825">
        <v>220120023</v>
      </c>
      <c r="H2825">
        <v>23</v>
      </c>
      <c r="I2825" s="1" t="s">
        <v>24918</v>
      </c>
      <c r="J2825" s="1" t="s">
        <v>24919</v>
      </c>
      <c r="K2825" s="1" t="s">
        <v>24920</v>
      </c>
      <c r="L2825" s="1" t="s">
        <v>24921</v>
      </c>
      <c r="M2825" s="1" t="s">
        <v>24922</v>
      </c>
      <c r="N2825" s="1">
        <f>+Categorias[[#This Row],[Id_producto]]</f>
        <v>220120</v>
      </c>
      <c r="O2825" s="1">
        <f>+Categorias[[#This Row],[Id_categoría]]</f>
        <v>220120023</v>
      </c>
    </row>
    <row r="2826" spans="1:15" hidden="1" x14ac:dyDescent="0.3">
      <c r="A2826">
        <v>22</v>
      </c>
      <c r="B2826" s="1" t="s">
        <v>2726</v>
      </c>
      <c r="C2826">
        <v>2201</v>
      </c>
      <c r="D2826" s="1" t="s">
        <v>22590</v>
      </c>
      <c r="E2826">
        <v>220120</v>
      </c>
      <c r="F2826" s="1" t="s">
        <v>24807</v>
      </c>
      <c r="G2826">
        <v>220120024</v>
      </c>
      <c r="H2826">
        <v>24</v>
      </c>
      <c r="I2826" s="1" t="s">
        <v>24923</v>
      </c>
      <c r="J2826" s="1" t="s">
        <v>24924</v>
      </c>
      <c r="K2826" s="1" t="s">
        <v>24925</v>
      </c>
      <c r="L2826" s="1" t="s">
        <v>24926</v>
      </c>
      <c r="M2826" s="1" t="s">
        <v>24927</v>
      </c>
      <c r="N2826" s="1">
        <f>+Categorias[[#This Row],[Id_producto]]</f>
        <v>220120</v>
      </c>
      <c r="O2826" s="1">
        <f>+Categorias[[#This Row],[Id_categoría]]</f>
        <v>220120024</v>
      </c>
    </row>
    <row r="2827" spans="1:15" hidden="1" x14ac:dyDescent="0.3">
      <c r="A2827">
        <v>22</v>
      </c>
      <c r="B2827" s="1" t="s">
        <v>2726</v>
      </c>
      <c r="C2827">
        <v>2201</v>
      </c>
      <c r="D2827" s="1" t="s">
        <v>22590</v>
      </c>
      <c r="E2827">
        <v>220120</v>
      </c>
      <c r="F2827" s="1" t="s">
        <v>24807</v>
      </c>
      <c r="G2827">
        <v>220120025</v>
      </c>
      <c r="H2827">
        <v>25</v>
      </c>
      <c r="I2827" s="1" t="s">
        <v>24928</v>
      </c>
      <c r="J2827" s="1" t="s">
        <v>24929</v>
      </c>
      <c r="K2827" s="1" t="s">
        <v>24930</v>
      </c>
      <c r="L2827" s="1" t="s">
        <v>24931</v>
      </c>
      <c r="M2827" s="1" t="s">
        <v>24932</v>
      </c>
      <c r="N2827" s="1">
        <f>+Categorias[[#This Row],[Id_producto]]</f>
        <v>220120</v>
      </c>
      <c r="O2827" s="1">
        <f>+Categorias[[#This Row],[Id_categoría]]</f>
        <v>220120025</v>
      </c>
    </row>
    <row r="2828" spans="1:15" hidden="1" x14ac:dyDescent="0.3">
      <c r="A2828">
        <v>22</v>
      </c>
      <c r="B2828" s="1" t="s">
        <v>2726</v>
      </c>
      <c r="C2828">
        <v>2201</v>
      </c>
      <c r="D2828" s="1" t="s">
        <v>22590</v>
      </c>
      <c r="E2828">
        <v>220120</v>
      </c>
      <c r="F2828" s="1" t="s">
        <v>24807</v>
      </c>
      <c r="G2828">
        <v>220120026</v>
      </c>
      <c r="H2828">
        <v>26</v>
      </c>
      <c r="I2828" s="1" t="s">
        <v>24933</v>
      </c>
      <c r="J2828" s="1" t="s">
        <v>24934</v>
      </c>
      <c r="K2828" s="1" t="s">
        <v>24935</v>
      </c>
      <c r="L2828" s="1" t="s">
        <v>24936</v>
      </c>
      <c r="M2828" s="1" t="s">
        <v>24937</v>
      </c>
      <c r="N2828" s="1">
        <f>+Categorias[[#This Row],[Id_producto]]</f>
        <v>220120</v>
      </c>
      <c r="O2828" s="1">
        <f>+Categorias[[#This Row],[Id_categoría]]</f>
        <v>220120026</v>
      </c>
    </row>
    <row r="2829" spans="1:15" hidden="1" x14ac:dyDescent="0.3">
      <c r="A2829">
        <v>22</v>
      </c>
      <c r="B2829" s="1" t="s">
        <v>2726</v>
      </c>
      <c r="C2829">
        <v>2201</v>
      </c>
      <c r="D2829" s="1" t="s">
        <v>22590</v>
      </c>
      <c r="E2829">
        <v>220120</v>
      </c>
      <c r="F2829" s="1" t="s">
        <v>24807</v>
      </c>
      <c r="G2829">
        <v>220120027</v>
      </c>
      <c r="H2829">
        <v>27</v>
      </c>
      <c r="I2829" s="1" t="s">
        <v>24938</v>
      </c>
      <c r="J2829" s="1" t="s">
        <v>24939</v>
      </c>
      <c r="K2829" s="1" t="s">
        <v>24940</v>
      </c>
      <c r="L2829" s="1" t="s">
        <v>24941</v>
      </c>
      <c r="M2829" s="1" t="s">
        <v>24942</v>
      </c>
      <c r="N2829" s="1">
        <f>+Categorias[[#This Row],[Id_producto]]</f>
        <v>220120</v>
      </c>
      <c r="O2829" s="1">
        <f>+Categorias[[#This Row],[Id_categoría]]</f>
        <v>220120027</v>
      </c>
    </row>
    <row r="2830" spans="1:15" hidden="1" x14ac:dyDescent="0.3">
      <c r="A2830">
        <v>22</v>
      </c>
      <c r="B2830" s="1" t="s">
        <v>2726</v>
      </c>
      <c r="C2830">
        <v>2201</v>
      </c>
      <c r="D2830" s="1" t="s">
        <v>22590</v>
      </c>
      <c r="E2830">
        <v>220120</v>
      </c>
      <c r="F2830" s="1" t="s">
        <v>24807</v>
      </c>
      <c r="G2830">
        <v>220120028</v>
      </c>
      <c r="H2830">
        <v>28</v>
      </c>
      <c r="I2830" s="1" t="s">
        <v>24943</v>
      </c>
      <c r="J2830" s="1" t="s">
        <v>24944</v>
      </c>
      <c r="K2830" s="1" t="s">
        <v>24945</v>
      </c>
      <c r="L2830" s="1" t="s">
        <v>24946</v>
      </c>
      <c r="M2830" s="1" t="s">
        <v>24947</v>
      </c>
      <c r="N2830" s="1">
        <f>+Categorias[[#This Row],[Id_producto]]</f>
        <v>220120</v>
      </c>
      <c r="O2830" s="1">
        <f>+Categorias[[#This Row],[Id_categoría]]</f>
        <v>220120028</v>
      </c>
    </row>
    <row r="2831" spans="1:15" hidden="1" x14ac:dyDescent="0.3">
      <c r="A2831">
        <v>22</v>
      </c>
      <c r="B2831" s="1" t="s">
        <v>2726</v>
      </c>
      <c r="C2831">
        <v>2201</v>
      </c>
      <c r="D2831" s="1" t="s">
        <v>22590</v>
      </c>
      <c r="E2831">
        <v>220121</v>
      </c>
      <c r="F2831" s="1" t="s">
        <v>24948</v>
      </c>
      <c r="G2831">
        <v>220121001</v>
      </c>
      <c r="H2831">
        <v>1</v>
      </c>
      <c r="I2831" s="1" t="s">
        <v>24949</v>
      </c>
      <c r="J2831" s="1" t="s">
        <v>24950</v>
      </c>
      <c r="K2831" s="1" t="s">
        <v>24951</v>
      </c>
      <c r="L2831" s="1" t="s">
        <v>24952</v>
      </c>
      <c r="M2831" s="1" t="s">
        <v>24953</v>
      </c>
      <c r="N2831" s="1">
        <f>+Categorias[[#This Row],[Id_producto]]</f>
        <v>220121</v>
      </c>
      <c r="O2831" s="1">
        <f>+Categorias[[#This Row],[Id_categoría]]</f>
        <v>220121001</v>
      </c>
    </row>
    <row r="2832" spans="1:15" hidden="1" x14ac:dyDescent="0.3">
      <c r="A2832">
        <v>22</v>
      </c>
      <c r="B2832" s="1" t="s">
        <v>2726</v>
      </c>
      <c r="C2832">
        <v>2201</v>
      </c>
      <c r="D2832" s="1" t="s">
        <v>22590</v>
      </c>
      <c r="E2832">
        <v>220121</v>
      </c>
      <c r="F2832" s="1" t="s">
        <v>24948</v>
      </c>
      <c r="G2832">
        <v>220121002</v>
      </c>
      <c r="H2832">
        <v>2</v>
      </c>
      <c r="I2832" s="1" t="s">
        <v>24954</v>
      </c>
      <c r="J2832" s="1" t="s">
        <v>24955</v>
      </c>
      <c r="K2832" s="1" t="s">
        <v>24956</v>
      </c>
      <c r="L2832" s="1" t="s">
        <v>24957</v>
      </c>
      <c r="M2832" s="1" t="s">
        <v>24958</v>
      </c>
      <c r="N2832" s="1">
        <f>+Categorias[[#This Row],[Id_producto]]</f>
        <v>220121</v>
      </c>
      <c r="O2832" s="1">
        <f>+Categorias[[#This Row],[Id_categoría]]</f>
        <v>220121002</v>
      </c>
    </row>
    <row r="2833" spans="1:15" hidden="1" x14ac:dyDescent="0.3">
      <c r="A2833">
        <v>22</v>
      </c>
      <c r="B2833" s="1" t="s">
        <v>2726</v>
      </c>
      <c r="C2833">
        <v>2201</v>
      </c>
      <c r="D2833" s="1" t="s">
        <v>22590</v>
      </c>
      <c r="E2833">
        <v>220121</v>
      </c>
      <c r="F2833" s="1" t="s">
        <v>24948</v>
      </c>
      <c r="G2833">
        <v>220121003</v>
      </c>
      <c r="H2833">
        <v>3</v>
      </c>
      <c r="I2833" s="1" t="s">
        <v>24959</v>
      </c>
      <c r="J2833" s="1" t="s">
        <v>24960</v>
      </c>
      <c r="K2833" s="1" t="s">
        <v>24961</v>
      </c>
      <c r="L2833" s="1" t="s">
        <v>24962</v>
      </c>
      <c r="M2833" s="1" t="s">
        <v>24963</v>
      </c>
      <c r="N2833" s="1">
        <f>+Categorias[[#This Row],[Id_producto]]</f>
        <v>220121</v>
      </c>
      <c r="O2833" s="1">
        <f>+Categorias[[#This Row],[Id_categoría]]</f>
        <v>220121003</v>
      </c>
    </row>
    <row r="2834" spans="1:15" hidden="1" x14ac:dyDescent="0.3">
      <c r="A2834">
        <v>22</v>
      </c>
      <c r="B2834" s="1" t="s">
        <v>2726</v>
      </c>
      <c r="C2834">
        <v>2201</v>
      </c>
      <c r="D2834" s="1" t="s">
        <v>22590</v>
      </c>
      <c r="E2834">
        <v>220121</v>
      </c>
      <c r="F2834" s="1" t="s">
        <v>24948</v>
      </c>
      <c r="G2834">
        <v>220121004</v>
      </c>
      <c r="H2834">
        <v>4</v>
      </c>
      <c r="I2834" s="1" t="s">
        <v>24964</v>
      </c>
      <c r="J2834" s="1" t="s">
        <v>24965</v>
      </c>
      <c r="K2834" s="1" t="s">
        <v>24966</v>
      </c>
      <c r="L2834" s="1" t="s">
        <v>24967</v>
      </c>
      <c r="M2834" s="1" t="s">
        <v>24968</v>
      </c>
      <c r="N2834" s="1">
        <f>+Categorias[[#This Row],[Id_producto]]</f>
        <v>220121</v>
      </c>
      <c r="O2834" s="1">
        <f>+Categorias[[#This Row],[Id_categoría]]</f>
        <v>220121004</v>
      </c>
    </row>
    <row r="2835" spans="1:15" hidden="1" x14ac:dyDescent="0.3">
      <c r="A2835">
        <v>22</v>
      </c>
      <c r="B2835" s="1" t="s">
        <v>2726</v>
      </c>
      <c r="C2835">
        <v>2201</v>
      </c>
      <c r="D2835" s="1" t="s">
        <v>22590</v>
      </c>
      <c r="E2835">
        <v>220121</v>
      </c>
      <c r="F2835" s="1" t="s">
        <v>24948</v>
      </c>
      <c r="G2835">
        <v>220121005</v>
      </c>
      <c r="H2835">
        <v>5</v>
      </c>
      <c r="I2835" s="1" t="s">
        <v>24969</v>
      </c>
      <c r="J2835" s="1" t="s">
        <v>24970</v>
      </c>
      <c r="K2835" s="1" t="s">
        <v>24971</v>
      </c>
      <c r="L2835" s="1" t="s">
        <v>24972</v>
      </c>
      <c r="M2835" s="1" t="s">
        <v>24973</v>
      </c>
      <c r="N2835" s="1">
        <f>+Categorias[[#This Row],[Id_producto]]</f>
        <v>220121</v>
      </c>
      <c r="O2835" s="1">
        <f>+Categorias[[#This Row],[Id_categoría]]</f>
        <v>220121005</v>
      </c>
    </row>
    <row r="2836" spans="1:15" hidden="1" x14ac:dyDescent="0.3">
      <c r="A2836">
        <v>22</v>
      </c>
      <c r="B2836" s="1" t="s">
        <v>2726</v>
      </c>
      <c r="C2836">
        <v>2201</v>
      </c>
      <c r="D2836" s="1" t="s">
        <v>22590</v>
      </c>
      <c r="E2836">
        <v>220122</v>
      </c>
      <c r="F2836" s="1" t="s">
        <v>9429</v>
      </c>
      <c r="G2836">
        <v>220122001</v>
      </c>
      <c r="H2836">
        <v>1</v>
      </c>
      <c r="I2836" s="1" t="s">
        <v>24974</v>
      </c>
      <c r="J2836" s="1" t="s">
        <v>24975</v>
      </c>
      <c r="K2836" s="1" t="s">
        <v>24976</v>
      </c>
      <c r="L2836" s="1" t="s">
        <v>24977</v>
      </c>
      <c r="M2836" s="1" t="s">
        <v>24978</v>
      </c>
      <c r="N2836" s="1">
        <f>+Categorias[[#This Row],[Id_producto]]</f>
        <v>220122</v>
      </c>
      <c r="O2836" s="1">
        <f>+Categorias[[#This Row],[Id_categoría]]</f>
        <v>220122001</v>
      </c>
    </row>
    <row r="2837" spans="1:15" hidden="1" x14ac:dyDescent="0.3">
      <c r="A2837">
        <v>22</v>
      </c>
      <c r="B2837" s="1" t="s">
        <v>2726</v>
      </c>
      <c r="C2837">
        <v>2201</v>
      </c>
      <c r="D2837" s="1" t="s">
        <v>22590</v>
      </c>
      <c r="E2837">
        <v>220122</v>
      </c>
      <c r="F2837" s="1" t="s">
        <v>9429</v>
      </c>
      <c r="G2837">
        <v>220122002</v>
      </c>
      <c r="H2837">
        <v>2</v>
      </c>
      <c r="I2837" s="1" t="s">
        <v>24979</v>
      </c>
      <c r="J2837" s="1" t="s">
        <v>24980</v>
      </c>
      <c r="K2837" s="1" t="s">
        <v>24981</v>
      </c>
      <c r="L2837" s="1" t="s">
        <v>24982</v>
      </c>
      <c r="M2837" s="1" t="s">
        <v>24983</v>
      </c>
      <c r="N2837" s="1">
        <f>+Categorias[[#This Row],[Id_producto]]</f>
        <v>220122</v>
      </c>
      <c r="O2837" s="1">
        <f>+Categorias[[#This Row],[Id_categoría]]</f>
        <v>220122002</v>
      </c>
    </row>
    <row r="2838" spans="1:15" hidden="1" x14ac:dyDescent="0.3">
      <c r="A2838">
        <v>22</v>
      </c>
      <c r="B2838" s="1" t="s">
        <v>2726</v>
      </c>
      <c r="C2838">
        <v>2201</v>
      </c>
      <c r="D2838" s="1" t="s">
        <v>22590</v>
      </c>
      <c r="E2838">
        <v>220122</v>
      </c>
      <c r="F2838" s="1" t="s">
        <v>9429</v>
      </c>
      <c r="G2838">
        <v>220122003</v>
      </c>
      <c r="H2838">
        <v>3</v>
      </c>
      <c r="I2838" s="1" t="s">
        <v>24984</v>
      </c>
      <c r="J2838" s="1" t="s">
        <v>24985</v>
      </c>
      <c r="K2838" s="1" t="s">
        <v>24986</v>
      </c>
      <c r="L2838" s="1" t="s">
        <v>24987</v>
      </c>
      <c r="M2838" s="1" t="s">
        <v>24988</v>
      </c>
      <c r="N2838" s="1">
        <f>+Categorias[[#This Row],[Id_producto]]</f>
        <v>220122</v>
      </c>
      <c r="O2838" s="1">
        <f>+Categorias[[#This Row],[Id_categoría]]</f>
        <v>220122003</v>
      </c>
    </row>
    <row r="2839" spans="1:15" hidden="1" x14ac:dyDescent="0.3">
      <c r="A2839">
        <v>22</v>
      </c>
      <c r="B2839" s="1" t="s">
        <v>2726</v>
      </c>
      <c r="C2839">
        <v>2201</v>
      </c>
      <c r="D2839" s="1" t="s">
        <v>22590</v>
      </c>
      <c r="E2839">
        <v>220122</v>
      </c>
      <c r="F2839" s="1" t="s">
        <v>9429</v>
      </c>
      <c r="G2839">
        <v>220122004</v>
      </c>
      <c r="H2839">
        <v>4</v>
      </c>
      <c r="I2839" s="1" t="s">
        <v>24989</v>
      </c>
      <c r="J2839" s="1" t="s">
        <v>24990</v>
      </c>
      <c r="K2839" s="1" t="s">
        <v>24991</v>
      </c>
      <c r="L2839" s="1" t="s">
        <v>24992</v>
      </c>
      <c r="M2839" s="1" t="s">
        <v>24993</v>
      </c>
      <c r="N2839" s="1">
        <f>+Categorias[[#This Row],[Id_producto]]</f>
        <v>220122</v>
      </c>
      <c r="O2839" s="1">
        <f>+Categorias[[#This Row],[Id_categoría]]</f>
        <v>220122004</v>
      </c>
    </row>
    <row r="2840" spans="1:15" hidden="1" x14ac:dyDescent="0.3">
      <c r="A2840">
        <v>22</v>
      </c>
      <c r="B2840" s="1" t="s">
        <v>2726</v>
      </c>
      <c r="C2840">
        <v>2201</v>
      </c>
      <c r="D2840" s="1" t="s">
        <v>22590</v>
      </c>
      <c r="E2840">
        <v>220122</v>
      </c>
      <c r="F2840" s="1" t="s">
        <v>9429</v>
      </c>
      <c r="G2840">
        <v>220122005</v>
      </c>
      <c r="H2840">
        <v>5</v>
      </c>
      <c r="I2840" s="1" t="s">
        <v>24994</v>
      </c>
      <c r="J2840" s="1" t="s">
        <v>24995</v>
      </c>
      <c r="K2840" s="1" t="s">
        <v>24996</v>
      </c>
      <c r="L2840" s="1" t="s">
        <v>24997</v>
      </c>
      <c r="M2840" s="1" t="s">
        <v>24998</v>
      </c>
      <c r="N2840" s="1">
        <f>+Categorias[[#This Row],[Id_producto]]</f>
        <v>220122</v>
      </c>
      <c r="O2840" s="1">
        <f>+Categorias[[#This Row],[Id_categoría]]</f>
        <v>220122005</v>
      </c>
    </row>
    <row r="2841" spans="1:15" hidden="1" x14ac:dyDescent="0.3">
      <c r="A2841">
        <v>22</v>
      </c>
      <c r="B2841" s="1" t="s">
        <v>2726</v>
      </c>
      <c r="C2841">
        <v>2201</v>
      </c>
      <c r="D2841" s="1" t="s">
        <v>22590</v>
      </c>
      <c r="E2841">
        <v>220122</v>
      </c>
      <c r="F2841" s="1" t="s">
        <v>9429</v>
      </c>
      <c r="G2841">
        <v>220122006</v>
      </c>
      <c r="H2841">
        <v>6</v>
      </c>
      <c r="I2841" s="1" t="s">
        <v>24999</v>
      </c>
      <c r="J2841" s="1" t="s">
        <v>25000</v>
      </c>
      <c r="K2841" s="1" t="s">
        <v>25001</v>
      </c>
      <c r="L2841" s="1" t="s">
        <v>25002</v>
      </c>
      <c r="M2841" s="1" t="s">
        <v>25003</v>
      </c>
      <c r="N2841" s="1">
        <f>+Categorias[[#This Row],[Id_producto]]</f>
        <v>220122</v>
      </c>
      <c r="O2841" s="1">
        <f>+Categorias[[#This Row],[Id_categoría]]</f>
        <v>220122006</v>
      </c>
    </row>
    <row r="2842" spans="1:15" hidden="1" x14ac:dyDescent="0.3">
      <c r="A2842">
        <v>22</v>
      </c>
      <c r="B2842" s="1" t="s">
        <v>2726</v>
      </c>
      <c r="C2842">
        <v>2201</v>
      </c>
      <c r="D2842" s="1" t="s">
        <v>22590</v>
      </c>
      <c r="E2842">
        <v>220122</v>
      </c>
      <c r="F2842" s="1" t="s">
        <v>9429</v>
      </c>
      <c r="G2842">
        <v>220122007</v>
      </c>
      <c r="H2842">
        <v>7</v>
      </c>
      <c r="I2842" s="1" t="s">
        <v>25004</v>
      </c>
      <c r="J2842" s="1" t="s">
        <v>25005</v>
      </c>
      <c r="K2842" s="1" t="s">
        <v>25006</v>
      </c>
      <c r="L2842" s="1" t="s">
        <v>25007</v>
      </c>
      <c r="M2842" s="1" t="s">
        <v>25008</v>
      </c>
      <c r="N2842" s="1">
        <f>+Categorias[[#This Row],[Id_producto]]</f>
        <v>220122</v>
      </c>
      <c r="O2842" s="1">
        <f>+Categorias[[#This Row],[Id_categoría]]</f>
        <v>220122007</v>
      </c>
    </row>
    <row r="2843" spans="1:15" hidden="1" x14ac:dyDescent="0.3">
      <c r="A2843">
        <v>22</v>
      </c>
      <c r="B2843" s="1" t="s">
        <v>2726</v>
      </c>
      <c r="C2843">
        <v>2201</v>
      </c>
      <c r="D2843" s="1" t="s">
        <v>22590</v>
      </c>
      <c r="E2843">
        <v>220122</v>
      </c>
      <c r="F2843" s="1" t="s">
        <v>9429</v>
      </c>
      <c r="G2843">
        <v>220122008</v>
      </c>
      <c r="H2843">
        <v>8</v>
      </c>
      <c r="I2843" s="1" t="s">
        <v>25009</v>
      </c>
      <c r="J2843" s="1" t="s">
        <v>25010</v>
      </c>
      <c r="K2843" s="1" t="s">
        <v>25011</v>
      </c>
      <c r="L2843" s="1" t="s">
        <v>25012</v>
      </c>
      <c r="M2843" s="1" t="s">
        <v>25013</v>
      </c>
      <c r="N2843" s="1">
        <f>+Categorias[[#This Row],[Id_producto]]</f>
        <v>220122</v>
      </c>
      <c r="O2843" s="1">
        <f>+Categorias[[#This Row],[Id_categoría]]</f>
        <v>220122008</v>
      </c>
    </row>
    <row r="2844" spans="1:15" hidden="1" x14ac:dyDescent="0.3">
      <c r="A2844">
        <v>22</v>
      </c>
      <c r="B2844" s="1" t="s">
        <v>2726</v>
      </c>
      <c r="C2844">
        <v>2201</v>
      </c>
      <c r="D2844" s="1" t="s">
        <v>22590</v>
      </c>
      <c r="E2844">
        <v>220122</v>
      </c>
      <c r="F2844" s="1" t="s">
        <v>9429</v>
      </c>
      <c r="G2844">
        <v>220122009</v>
      </c>
      <c r="H2844">
        <v>9</v>
      </c>
      <c r="I2844" s="1" t="s">
        <v>25014</v>
      </c>
      <c r="J2844" s="1" t="s">
        <v>25015</v>
      </c>
      <c r="K2844" s="1" t="s">
        <v>25016</v>
      </c>
      <c r="L2844" s="1" t="s">
        <v>25017</v>
      </c>
      <c r="M2844" s="1" t="s">
        <v>25018</v>
      </c>
      <c r="N2844" s="1">
        <f>+Categorias[[#This Row],[Id_producto]]</f>
        <v>220122</v>
      </c>
      <c r="O2844" s="1">
        <f>+Categorias[[#This Row],[Id_categoría]]</f>
        <v>220122009</v>
      </c>
    </row>
    <row r="2845" spans="1:15" hidden="1" x14ac:dyDescent="0.3">
      <c r="A2845">
        <v>22</v>
      </c>
      <c r="B2845" s="1" t="s">
        <v>2726</v>
      </c>
      <c r="C2845">
        <v>2201</v>
      </c>
      <c r="D2845" s="1" t="s">
        <v>22590</v>
      </c>
      <c r="E2845">
        <v>220122</v>
      </c>
      <c r="F2845" s="1" t="s">
        <v>9429</v>
      </c>
      <c r="G2845">
        <v>220122010</v>
      </c>
      <c r="H2845">
        <v>10</v>
      </c>
      <c r="I2845" s="1" t="s">
        <v>25019</v>
      </c>
      <c r="J2845" s="1" t="s">
        <v>25020</v>
      </c>
      <c r="K2845" s="1" t="s">
        <v>25021</v>
      </c>
      <c r="L2845" s="1" t="s">
        <v>25022</v>
      </c>
      <c r="M2845" s="1" t="s">
        <v>25023</v>
      </c>
      <c r="N2845" s="1">
        <f>+Categorias[[#This Row],[Id_producto]]</f>
        <v>220122</v>
      </c>
      <c r="O2845" s="1">
        <f>+Categorias[[#This Row],[Id_categoría]]</f>
        <v>220122010</v>
      </c>
    </row>
    <row r="2846" spans="1:15" hidden="1" x14ac:dyDescent="0.3">
      <c r="A2846">
        <v>22</v>
      </c>
      <c r="B2846" s="1" t="s">
        <v>2726</v>
      </c>
      <c r="C2846">
        <v>2201</v>
      </c>
      <c r="D2846" s="1" t="s">
        <v>22590</v>
      </c>
      <c r="E2846">
        <v>220122</v>
      </c>
      <c r="F2846" s="1" t="s">
        <v>9429</v>
      </c>
      <c r="G2846">
        <v>220122011</v>
      </c>
      <c r="H2846">
        <v>11</v>
      </c>
      <c r="I2846" s="1" t="s">
        <v>25024</v>
      </c>
      <c r="J2846" s="1" t="s">
        <v>25025</v>
      </c>
      <c r="K2846" s="1" t="s">
        <v>25026</v>
      </c>
      <c r="L2846" s="1" t="s">
        <v>25027</v>
      </c>
      <c r="M2846" s="1" t="s">
        <v>25028</v>
      </c>
      <c r="N2846" s="1">
        <f>+Categorias[[#This Row],[Id_producto]]</f>
        <v>220122</v>
      </c>
      <c r="O2846" s="1">
        <f>+Categorias[[#This Row],[Id_categoría]]</f>
        <v>220122011</v>
      </c>
    </row>
    <row r="2847" spans="1:15" hidden="1" x14ac:dyDescent="0.3">
      <c r="A2847">
        <v>22</v>
      </c>
      <c r="B2847" s="1" t="s">
        <v>2726</v>
      </c>
      <c r="C2847">
        <v>2201</v>
      </c>
      <c r="D2847" s="1" t="s">
        <v>22590</v>
      </c>
      <c r="E2847">
        <v>220122</v>
      </c>
      <c r="F2847" s="1" t="s">
        <v>9429</v>
      </c>
      <c r="G2847">
        <v>220122012</v>
      </c>
      <c r="H2847">
        <v>12</v>
      </c>
      <c r="I2847" s="1" t="s">
        <v>25029</v>
      </c>
      <c r="J2847" s="1" t="s">
        <v>25030</v>
      </c>
      <c r="K2847" s="1" t="s">
        <v>25031</v>
      </c>
      <c r="L2847" s="1" t="s">
        <v>25032</v>
      </c>
      <c r="M2847" s="1" t="s">
        <v>25033</v>
      </c>
      <c r="N2847" s="1">
        <f>+Categorias[[#This Row],[Id_producto]]</f>
        <v>220122</v>
      </c>
      <c r="O2847" s="1">
        <f>+Categorias[[#This Row],[Id_categoría]]</f>
        <v>220122012</v>
      </c>
    </row>
    <row r="2848" spans="1:15" hidden="1" x14ac:dyDescent="0.3">
      <c r="A2848">
        <v>22</v>
      </c>
      <c r="B2848" s="1" t="s">
        <v>2726</v>
      </c>
      <c r="C2848">
        <v>2201</v>
      </c>
      <c r="D2848" s="1" t="s">
        <v>22590</v>
      </c>
      <c r="E2848">
        <v>220122</v>
      </c>
      <c r="F2848" s="1" t="s">
        <v>9429</v>
      </c>
      <c r="G2848">
        <v>220122013</v>
      </c>
      <c r="H2848">
        <v>13</v>
      </c>
      <c r="I2848" s="1" t="s">
        <v>25034</v>
      </c>
      <c r="J2848" s="1" t="s">
        <v>25035</v>
      </c>
      <c r="K2848" s="1" t="s">
        <v>25036</v>
      </c>
      <c r="L2848" s="1" t="s">
        <v>25037</v>
      </c>
      <c r="M2848" s="1" t="s">
        <v>25038</v>
      </c>
      <c r="N2848" s="1">
        <f>+Categorias[[#This Row],[Id_producto]]</f>
        <v>220122</v>
      </c>
      <c r="O2848" s="1">
        <f>+Categorias[[#This Row],[Id_categoría]]</f>
        <v>220122013</v>
      </c>
    </row>
    <row r="2849" spans="1:15" hidden="1" x14ac:dyDescent="0.3">
      <c r="A2849">
        <v>22</v>
      </c>
      <c r="B2849" s="1" t="s">
        <v>2726</v>
      </c>
      <c r="C2849">
        <v>2201</v>
      </c>
      <c r="D2849" s="1" t="s">
        <v>22590</v>
      </c>
      <c r="E2849">
        <v>220122</v>
      </c>
      <c r="F2849" s="1" t="s">
        <v>9429</v>
      </c>
      <c r="G2849">
        <v>220122014</v>
      </c>
      <c r="H2849">
        <v>14</v>
      </c>
      <c r="I2849" s="1" t="s">
        <v>25039</v>
      </c>
      <c r="J2849" s="1" t="s">
        <v>25040</v>
      </c>
      <c r="K2849" s="1" t="s">
        <v>25041</v>
      </c>
      <c r="L2849" s="1" t="s">
        <v>25042</v>
      </c>
      <c r="M2849" s="1" t="s">
        <v>25043</v>
      </c>
      <c r="N2849" s="1">
        <f>+Categorias[[#This Row],[Id_producto]]</f>
        <v>220122</v>
      </c>
      <c r="O2849" s="1">
        <f>+Categorias[[#This Row],[Id_categoría]]</f>
        <v>220122014</v>
      </c>
    </row>
    <row r="2850" spans="1:15" hidden="1" x14ac:dyDescent="0.3">
      <c r="A2850">
        <v>22</v>
      </c>
      <c r="B2850" s="1" t="s">
        <v>2726</v>
      </c>
      <c r="C2850">
        <v>2201</v>
      </c>
      <c r="D2850" s="1" t="s">
        <v>22590</v>
      </c>
      <c r="E2850">
        <v>220122</v>
      </c>
      <c r="F2850" s="1" t="s">
        <v>9429</v>
      </c>
      <c r="G2850">
        <v>220122015</v>
      </c>
      <c r="H2850">
        <v>15</v>
      </c>
      <c r="I2850" s="1" t="s">
        <v>25044</v>
      </c>
      <c r="J2850" s="1" t="s">
        <v>25045</v>
      </c>
      <c r="K2850" s="1" t="s">
        <v>25046</v>
      </c>
      <c r="L2850" s="1" t="s">
        <v>25047</v>
      </c>
      <c r="M2850" s="1" t="s">
        <v>25048</v>
      </c>
      <c r="N2850" s="1">
        <f>+Categorias[[#This Row],[Id_producto]]</f>
        <v>220122</v>
      </c>
      <c r="O2850" s="1">
        <f>+Categorias[[#This Row],[Id_categoría]]</f>
        <v>220122015</v>
      </c>
    </row>
    <row r="2851" spans="1:15" hidden="1" x14ac:dyDescent="0.3">
      <c r="A2851">
        <v>22</v>
      </c>
      <c r="B2851" s="1" t="s">
        <v>2726</v>
      </c>
      <c r="C2851">
        <v>2201</v>
      </c>
      <c r="D2851" s="1" t="s">
        <v>22590</v>
      </c>
      <c r="E2851">
        <v>220122</v>
      </c>
      <c r="F2851" s="1" t="s">
        <v>9429</v>
      </c>
      <c r="G2851">
        <v>220122016</v>
      </c>
      <c r="H2851">
        <v>16</v>
      </c>
      <c r="I2851" s="1" t="s">
        <v>25049</v>
      </c>
      <c r="J2851" s="1" t="s">
        <v>25050</v>
      </c>
      <c r="K2851" s="1" t="s">
        <v>25051</v>
      </c>
      <c r="L2851" s="1" t="s">
        <v>25052</v>
      </c>
      <c r="M2851" s="1" t="s">
        <v>25053</v>
      </c>
      <c r="N2851" s="1">
        <f>+Categorias[[#This Row],[Id_producto]]</f>
        <v>220122</v>
      </c>
      <c r="O2851" s="1">
        <f>+Categorias[[#This Row],[Id_categoría]]</f>
        <v>220122016</v>
      </c>
    </row>
    <row r="2852" spans="1:15" hidden="1" x14ac:dyDescent="0.3">
      <c r="A2852">
        <v>22</v>
      </c>
      <c r="B2852" s="1" t="s">
        <v>2726</v>
      </c>
      <c r="C2852">
        <v>2201</v>
      </c>
      <c r="D2852" s="1" t="s">
        <v>22590</v>
      </c>
      <c r="E2852">
        <v>220122</v>
      </c>
      <c r="F2852" s="1" t="s">
        <v>9429</v>
      </c>
      <c r="G2852">
        <v>220122017</v>
      </c>
      <c r="H2852">
        <v>17</v>
      </c>
      <c r="I2852" s="1" t="s">
        <v>25054</v>
      </c>
      <c r="J2852" s="1" t="s">
        <v>25055</v>
      </c>
      <c r="K2852" s="1" t="s">
        <v>25056</v>
      </c>
      <c r="L2852" s="1" t="s">
        <v>25057</v>
      </c>
      <c r="M2852" s="1" t="s">
        <v>25058</v>
      </c>
      <c r="N2852" s="1">
        <f>+Categorias[[#This Row],[Id_producto]]</f>
        <v>220122</v>
      </c>
      <c r="O2852" s="1">
        <f>+Categorias[[#This Row],[Id_categoría]]</f>
        <v>220122017</v>
      </c>
    </row>
    <row r="2853" spans="1:15" hidden="1" x14ac:dyDescent="0.3">
      <c r="A2853">
        <v>22</v>
      </c>
      <c r="B2853" s="1" t="s">
        <v>2726</v>
      </c>
      <c r="C2853">
        <v>2201</v>
      </c>
      <c r="D2853" s="1" t="s">
        <v>22590</v>
      </c>
      <c r="E2853">
        <v>220122</v>
      </c>
      <c r="F2853" s="1" t="s">
        <v>9429</v>
      </c>
      <c r="G2853">
        <v>220122018</v>
      </c>
      <c r="H2853">
        <v>18</v>
      </c>
      <c r="I2853" s="1" t="s">
        <v>25059</v>
      </c>
      <c r="J2853" s="1" t="s">
        <v>25060</v>
      </c>
      <c r="K2853" s="1" t="s">
        <v>25061</v>
      </c>
      <c r="L2853" s="1" t="s">
        <v>25062</v>
      </c>
      <c r="M2853" s="1" t="s">
        <v>25063</v>
      </c>
      <c r="N2853" s="1">
        <f>+Categorias[[#This Row],[Id_producto]]</f>
        <v>220122</v>
      </c>
      <c r="O2853" s="1">
        <f>+Categorias[[#This Row],[Id_categoría]]</f>
        <v>220122018</v>
      </c>
    </row>
    <row r="2854" spans="1:15" hidden="1" x14ac:dyDescent="0.3">
      <c r="A2854">
        <v>22</v>
      </c>
      <c r="B2854" s="1" t="s">
        <v>2726</v>
      </c>
      <c r="C2854">
        <v>2201</v>
      </c>
      <c r="D2854" s="1" t="s">
        <v>22590</v>
      </c>
      <c r="E2854">
        <v>220122</v>
      </c>
      <c r="F2854" s="1" t="s">
        <v>9429</v>
      </c>
      <c r="G2854">
        <v>220122019</v>
      </c>
      <c r="H2854">
        <v>19</v>
      </c>
      <c r="I2854" s="1" t="s">
        <v>25064</v>
      </c>
      <c r="J2854" s="1" t="s">
        <v>25065</v>
      </c>
      <c r="K2854" s="1" t="s">
        <v>25066</v>
      </c>
      <c r="L2854" s="1" t="s">
        <v>25067</v>
      </c>
      <c r="M2854" s="1" t="s">
        <v>25068</v>
      </c>
      <c r="N2854" s="1">
        <f>+Categorias[[#This Row],[Id_producto]]</f>
        <v>220122</v>
      </c>
      <c r="O2854" s="1">
        <f>+Categorias[[#This Row],[Id_categoría]]</f>
        <v>220122019</v>
      </c>
    </row>
    <row r="2855" spans="1:15" hidden="1" x14ac:dyDescent="0.3">
      <c r="A2855">
        <v>22</v>
      </c>
      <c r="B2855" s="1" t="s">
        <v>2726</v>
      </c>
      <c r="C2855">
        <v>2201</v>
      </c>
      <c r="D2855" s="1" t="s">
        <v>22590</v>
      </c>
      <c r="E2855">
        <v>220122</v>
      </c>
      <c r="F2855" s="1" t="s">
        <v>9429</v>
      </c>
      <c r="G2855">
        <v>220122020</v>
      </c>
      <c r="H2855">
        <v>20</v>
      </c>
      <c r="I2855" s="1" t="s">
        <v>25069</v>
      </c>
      <c r="J2855" s="1" t="s">
        <v>25070</v>
      </c>
      <c r="K2855" s="1" t="s">
        <v>25071</v>
      </c>
      <c r="L2855" s="1" t="s">
        <v>25072</v>
      </c>
      <c r="M2855" s="1" t="s">
        <v>25073</v>
      </c>
      <c r="N2855" s="1">
        <f>+Categorias[[#This Row],[Id_producto]]</f>
        <v>220122</v>
      </c>
      <c r="O2855" s="1">
        <f>+Categorias[[#This Row],[Id_categoría]]</f>
        <v>220122020</v>
      </c>
    </row>
    <row r="2856" spans="1:15" hidden="1" x14ac:dyDescent="0.3">
      <c r="A2856">
        <v>22</v>
      </c>
      <c r="B2856" s="1" t="s">
        <v>2726</v>
      </c>
      <c r="C2856">
        <v>2201</v>
      </c>
      <c r="D2856" s="1" t="s">
        <v>22590</v>
      </c>
      <c r="E2856">
        <v>220122</v>
      </c>
      <c r="F2856" s="1" t="s">
        <v>9429</v>
      </c>
      <c r="G2856">
        <v>220122021</v>
      </c>
      <c r="H2856">
        <v>21</v>
      </c>
      <c r="I2856" s="1" t="s">
        <v>24</v>
      </c>
      <c r="J2856" s="1" t="s">
        <v>25074</v>
      </c>
      <c r="K2856" s="1" t="s">
        <v>25075</v>
      </c>
      <c r="L2856" s="1" t="s">
        <v>25076</v>
      </c>
      <c r="M2856" s="1" t="s">
        <v>25077</v>
      </c>
      <c r="N2856" s="1">
        <f>+Categorias[[#This Row],[Id_producto]]</f>
        <v>220122</v>
      </c>
      <c r="O2856" s="1">
        <f>+Categorias[[#This Row],[Id_categoría]]</f>
        <v>220122021</v>
      </c>
    </row>
    <row r="2857" spans="1:15" hidden="1" x14ac:dyDescent="0.3">
      <c r="A2857">
        <v>22</v>
      </c>
      <c r="B2857" s="1" t="s">
        <v>2726</v>
      </c>
      <c r="C2857">
        <v>2201</v>
      </c>
      <c r="D2857" s="1" t="s">
        <v>22590</v>
      </c>
      <c r="E2857">
        <v>220123</v>
      </c>
      <c r="F2857" s="1" t="s">
        <v>25078</v>
      </c>
      <c r="G2857">
        <v>220123001</v>
      </c>
      <c r="H2857">
        <v>1</v>
      </c>
      <c r="I2857" s="1" t="s">
        <v>25079</v>
      </c>
      <c r="J2857" s="1" t="s">
        <v>25080</v>
      </c>
      <c r="K2857" s="1" t="s">
        <v>25081</v>
      </c>
      <c r="L2857" s="1" t="s">
        <v>25082</v>
      </c>
      <c r="M2857" s="1" t="s">
        <v>25083</v>
      </c>
      <c r="N2857" s="1">
        <f>+Categorias[[#This Row],[Id_producto]]</f>
        <v>220123</v>
      </c>
      <c r="O2857" s="1">
        <f>+Categorias[[#This Row],[Id_categoría]]</f>
        <v>220123001</v>
      </c>
    </row>
    <row r="2858" spans="1:15" hidden="1" x14ac:dyDescent="0.3">
      <c r="A2858">
        <v>22</v>
      </c>
      <c r="B2858" s="1" t="s">
        <v>2726</v>
      </c>
      <c r="C2858">
        <v>2201</v>
      </c>
      <c r="D2858" s="1" t="s">
        <v>22590</v>
      </c>
      <c r="E2858">
        <v>220123</v>
      </c>
      <c r="F2858" s="1" t="s">
        <v>25078</v>
      </c>
      <c r="G2858">
        <v>220123002</v>
      </c>
      <c r="H2858">
        <v>2</v>
      </c>
      <c r="I2858" s="1" t="s">
        <v>25084</v>
      </c>
      <c r="J2858" s="1" t="s">
        <v>25085</v>
      </c>
      <c r="K2858" s="1" t="s">
        <v>25086</v>
      </c>
      <c r="L2858" s="1" t="s">
        <v>25087</v>
      </c>
      <c r="M2858" s="1" t="s">
        <v>25088</v>
      </c>
      <c r="N2858" s="1">
        <f>+Categorias[[#This Row],[Id_producto]]</f>
        <v>220123</v>
      </c>
      <c r="O2858" s="1">
        <f>+Categorias[[#This Row],[Id_categoría]]</f>
        <v>220123002</v>
      </c>
    </row>
    <row r="2859" spans="1:15" hidden="1" x14ac:dyDescent="0.3">
      <c r="A2859">
        <v>22</v>
      </c>
      <c r="B2859" s="1" t="s">
        <v>2726</v>
      </c>
      <c r="C2859">
        <v>2201</v>
      </c>
      <c r="D2859" s="1" t="s">
        <v>22590</v>
      </c>
      <c r="E2859">
        <v>220123</v>
      </c>
      <c r="F2859" s="1" t="s">
        <v>25078</v>
      </c>
      <c r="G2859">
        <v>220123003</v>
      </c>
      <c r="H2859">
        <v>3</v>
      </c>
      <c r="I2859" s="1" t="s">
        <v>25089</v>
      </c>
      <c r="J2859" s="1" t="s">
        <v>25090</v>
      </c>
      <c r="K2859" s="1" t="s">
        <v>25091</v>
      </c>
      <c r="L2859" s="1" t="s">
        <v>25092</v>
      </c>
      <c r="M2859" s="1" t="s">
        <v>25093</v>
      </c>
      <c r="N2859" s="1">
        <f>+Categorias[[#This Row],[Id_producto]]</f>
        <v>220123</v>
      </c>
      <c r="O2859" s="1">
        <f>+Categorias[[#This Row],[Id_categoría]]</f>
        <v>220123003</v>
      </c>
    </row>
    <row r="2860" spans="1:15" hidden="1" x14ac:dyDescent="0.3">
      <c r="A2860">
        <v>22</v>
      </c>
      <c r="B2860" s="1" t="s">
        <v>2726</v>
      </c>
      <c r="C2860">
        <v>2201</v>
      </c>
      <c r="D2860" s="1" t="s">
        <v>22590</v>
      </c>
      <c r="E2860">
        <v>220123</v>
      </c>
      <c r="F2860" s="1" t="s">
        <v>25078</v>
      </c>
      <c r="G2860">
        <v>220123004</v>
      </c>
      <c r="H2860">
        <v>4</v>
      </c>
      <c r="I2860" s="1" t="s">
        <v>25094</v>
      </c>
      <c r="J2860" s="1" t="s">
        <v>25095</v>
      </c>
      <c r="K2860" s="1" t="s">
        <v>25096</v>
      </c>
      <c r="L2860" s="1" t="s">
        <v>25097</v>
      </c>
      <c r="M2860" s="1" t="s">
        <v>25098</v>
      </c>
      <c r="N2860" s="1">
        <f>+Categorias[[#This Row],[Id_producto]]</f>
        <v>220123</v>
      </c>
      <c r="O2860" s="1">
        <f>+Categorias[[#This Row],[Id_categoría]]</f>
        <v>220123004</v>
      </c>
    </row>
    <row r="2861" spans="1:15" hidden="1" x14ac:dyDescent="0.3">
      <c r="A2861">
        <v>22</v>
      </c>
      <c r="B2861" s="1" t="s">
        <v>2726</v>
      </c>
      <c r="C2861">
        <v>2201</v>
      </c>
      <c r="D2861" s="1" t="s">
        <v>22590</v>
      </c>
      <c r="E2861">
        <v>220123</v>
      </c>
      <c r="F2861" s="1" t="s">
        <v>25078</v>
      </c>
      <c r="G2861">
        <v>220123005</v>
      </c>
      <c r="H2861">
        <v>5</v>
      </c>
      <c r="I2861" s="1" t="s">
        <v>25099</v>
      </c>
      <c r="J2861" s="1" t="s">
        <v>25100</v>
      </c>
      <c r="K2861" s="1" t="s">
        <v>25101</v>
      </c>
      <c r="L2861" s="1" t="s">
        <v>25102</v>
      </c>
      <c r="M2861" s="1" t="s">
        <v>25103</v>
      </c>
      <c r="N2861" s="1">
        <f>+Categorias[[#This Row],[Id_producto]]</f>
        <v>220123</v>
      </c>
      <c r="O2861" s="1">
        <f>+Categorias[[#This Row],[Id_categoría]]</f>
        <v>220123005</v>
      </c>
    </row>
    <row r="2862" spans="1:15" hidden="1" x14ac:dyDescent="0.3">
      <c r="A2862">
        <v>22</v>
      </c>
      <c r="B2862" s="1" t="s">
        <v>2726</v>
      </c>
      <c r="C2862">
        <v>2201</v>
      </c>
      <c r="D2862" s="1" t="s">
        <v>22590</v>
      </c>
      <c r="E2862">
        <v>220123</v>
      </c>
      <c r="F2862" s="1" t="s">
        <v>25078</v>
      </c>
      <c r="G2862">
        <v>220123006</v>
      </c>
      <c r="H2862">
        <v>6</v>
      </c>
      <c r="I2862" s="1" t="s">
        <v>25104</v>
      </c>
      <c r="J2862" s="1" t="s">
        <v>25105</v>
      </c>
      <c r="K2862" s="1" t="s">
        <v>25106</v>
      </c>
      <c r="L2862" s="1" t="s">
        <v>25107</v>
      </c>
      <c r="M2862" s="1" t="s">
        <v>25108</v>
      </c>
      <c r="N2862" s="1">
        <f>+Categorias[[#This Row],[Id_producto]]</f>
        <v>220123</v>
      </c>
      <c r="O2862" s="1">
        <f>+Categorias[[#This Row],[Id_categoría]]</f>
        <v>220123006</v>
      </c>
    </row>
    <row r="2863" spans="1:15" hidden="1" x14ac:dyDescent="0.3">
      <c r="A2863">
        <v>22</v>
      </c>
      <c r="B2863" s="1" t="s">
        <v>2726</v>
      </c>
      <c r="C2863">
        <v>2201</v>
      </c>
      <c r="D2863" s="1" t="s">
        <v>22590</v>
      </c>
      <c r="E2863">
        <v>220123</v>
      </c>
      <c r="F2863" s="1" t="s">
        <v>25078</v>
      </c>
      <c r="G2863">
        <v>220123007</v>
      </c>
      <c r="H2863">
        <v>7</v>
      </c>
      <c r="I2863" s="1" t="s">
        <v>25109</v>
      </c>
      <c r="J2863" s="1" t="s">
        <v>25110</v>
      </c>
      <c r="K2863" s="1" t="s">
        <v>25111</v>
      </c>
      <c r="L2863" s="1" t="s">
        <v>25112</v>
      </c>
      <c r="M2863" s="1" t="s">
        <v>25113</v>
      </c>
      <c r="N2863" s="1">
        <f>+Categorias[[#This Row],[Id_producto]]</f>
        <v>220123</v>
      </c>
      <c r="O2863" s="1">
        <f>+Categorias[[#This Row],[Id_categoría]]</f>
        <v>220123007</v>
      </c>
    </row>
    <row r="2864" spans="1:15" hidden="1" x14ac:dyDescent="0.3">
      <c r="A2864">
        <v>22</v>
      </c>
      <c r="B2864" s="1" t="s">
        <v>2726</v>
      </c>
      <c r="C2864">
        <v>2201</v>
      </c>
      <c r="D2864" s="1" t="s">
        <v>22590</v>
      </c>
      <c r="E2864">
        <v>220123</v>
      </c>
      <c r="F2864" s="1" t="s">
        <v>25078</v>
      </c>
      <c r="G2864">
        <v>220123008</v>
      </c>
      <c r="H2864">
        <v>8</v>
      </c>
      <c r="I2864" s="1" t="s">
        <v>25114</v>
      </c>
      <c r="J2864" s="1" t="s">
        <v>25115</v>
      </c>
      <c r="K2864" s="1" t="s">
        <v>25116</v>
      </c>
      <c r="L2864" s="1" t="s">
        <v>25117</v>
      </c>
      <c r="M2864" s="1" t="s">
        <v>25118</v>
      </c>
      <c r="N2864" s="1">
        <f>+Categorias[[#This Row],[Id_producto]]</f>
        <v>220123</v>
      </c>
      <c r="O2864" s="1">
        <f>+Categorias[[#This Row],[Id_categoría]]</f>
        <v>220123008</v>
      </c>
    </row>
    <row r="2865" spans="1:15" hidden="1" x14ac:dyDescent="0.3">
      <c r="A2865">
        <v>22</v>
      </c>
      <c r="B2865" s="1" t="s">
        <v>2726</v>
      </c>
      <c r="C2865">
        <v>2201</v>
      </c>
      <c r="D2865" s="1" t="s">
        <v>22590</v>
      </c>
      <c r="E2865">
        <v>220123</v>
      </c>
      <c r="F2865" s="1" t="s">
        <v>25078</v>
      </c>
      <c r="G2865">
        <v>220123009</v>
      </c>
      <c r="H2865">
        <v>9</v>
      </c>
      <c r="I2865" s="1" t="s">
        <v>25119</v>
      </c>
      <c r="J2865" s="1" t="s">
        <v>25120</v>
      </c>
      <c r="K2865" s="1" t="s">
        <v>25121</v>
      </c>
      <c r="L2865" s="1" t="s">
        <v>25122</v>
      </c>
      <c r="M2865" s="1" t="s">
        <v>25123</v>
      </c>
      <c r="N2865" s="1">
        <f>+Categorias[[#This Row],[Id_producto]]</f>
        <v>220123</v>
      </c>
      <c r="O2865" s="1">
        <f>+Categorias[[#This Row],[Id_categoría]]</f>
        <v>220123009</v>
      </c>
    </row>
    <row r="2866" spans="1:15" hidden="1" x14ac:dyDescent="0.3">
      <c r="A2866">
        <v>22</v>
      </c>
      <c r="B2866" s="1" t="s">
        <v>2726</v>
      </c>
      <c r="C2866">
        <v>2201</v>
      </c>
      <c r="D2866" s="1" t="s">
        <v>22590</v>
      </c>
      <c r="E2866">
        <v>220123</v>
      </c>
      <c r="F2866" s="1" t="s">
        <v>25078</v>
      </c>
      <c r="G2866">
        <v>220123010</v>
      </c>
      <c r="H2866">
        <v>10</v>
      </c>
      <c r="I2866" s="1" t="s">
        <v>25124</v>
      </c>
      <c r="J2866" s="1" t="s">
        <v>25125</v>
      </c>
      <c r="K2866" s="1" t="s">
        <v>25126</v>
      </c>
      <c r="L2866" s="1" t="s">
        <v>25127</v>
      </c>
      <c r="M2866" s="1" t="s">
        <v>25128</v>
      </c>
      <c r="N2866" s="1">
        <f>+Categorias[[#This Row],[Id_producto]]</f>
        <v>220123</v>
      </c>
      <c r="O2866" s="1">
        <f>+Categorias[[#This Row],[Id_categoría]]</f>
        <v>220123010</v>
      </c>
    </row>
    <row r="2867" spans="1:15" hidden="1" x14ac:dyDescent="0.3">
      <c r="A2867">
        <v>22</v>
      </c>
      <c r="B2867" s="1" t="s">
        <v>2726</v>
      </c>
      <c r="C2867">
        <v>2201</v>
      </c>
      <c r="D2867" s="1" t="s">
        <v>22590</v>
      </c>
      <c r="E2867">
        <v>220123</v>
      </c>
      <c r="F2867" s="1" t="s">
        <v>25078</v>
      </c>
      <c r="G2867">
        <v>220123011</v>
      </c>
      <c r="H2867">
        <v>11</v>
      </c>
      <c r="I2867" s="1" t="s">
        <v>25129</v>
      </c>
      <c r="J2867" s="1" t="s">
        <v>25130</v>
      </c>
      <c r="K2867" s="1" t="s">
        <v>25131</v>
      </c>
      <c r="L2867" s="1" t="s">
        <v>25132</v>
      </c>
      <c r="M2867" s="1" t="s">
        <v>25133</v>
      </c>
      <c r="N2867" s="1">
        <f>+Categorias[[#This Row],[Id_producto]]</f>
        <v>220123</v>
      </c>
      <c r="O2867" s="1">
        <f>+Categorias[[#This Row],[Id_categoría]]</f>
        <v>220123011</v>
      </c>
    </row>
    <row r="2868" spans="1:15" hidden="1" x14ac:dyDescent="0.3">
      <c r="A2868">
        <v>22</v>
      </c>
      <c r="B2868" s="1" t="s">
        <v>2726</v>
      </c>
      <c r="C2868">
        <v>2201</v>
      </c>
      <c r="D2868" s="1" t="s">
        <v>22590</v>
      </c>
      <c r="E2868">
        <v>220123</v>
      </c>
      <c r="F2868" s="1" t="s">
        <v>25078</v>
      </c>
      <c r="G2868">
        <v>220123012</v>
      </c>
      <c r="H2868">
        <v>12</v>
      </c>
      <c r="I2868" s="1" t="s">
        <v>25134</v>
      </c>
      <c r="J2868" s="1" t="s">
        <v>25135</v>
      </c>
      <c r="K2868" s="1" t="s">
        <v>25136</v>
      </c>
      <c r="L2868" s="1" t="s">
        <v>25137</v>
      </c>
      <c r="M2868" s="1" t="s">
        <v>25138</v>
      </c>
      <c r="N2868" s="1">
        <f>+Categorias[[#This Row],[Id_producto]]</f>
        <v>220123</v>
      </c>
      <c r="O2868" s="1">
        <f>+Categorias[[#This Row],[Id_categoría]]</f>
        <v>220123012</v>
      </c>
    </row>
    <row r="2869" spans="1:15" hidden="1" x14ac:dyDescent="0.3">
      <c r="A2869">
        <v>22</v>
      </c>
      <c r="B2869" s="1" t="s">
        <v>2726</v>
      </c>
      <c r="C2869">
        <v>2201</v>
      </c>
      <c r="D2869" s="1" t="s">
        <v>22590</v>
      </c>
      <c r="E2869">
        <v>220124</v>
      </c>
      <c r="F2869" s="1" t="s">
        <v>25139</v>
      </c>
      <c r="G2869">
        <v>220124001</v>
      </c>
      <c r="H2869">
        <v>1</v>
      </c>
      <c r="I2869" s="1" t="s">
        <v>25140</v>
      </c>
      <c r="J2869" s="1" t="s">
        <v>25141</v>
      </c>
      <c r="K2869" s="1" t="s">
        <v>25142</v>
      </c>
      <c r="L2869" s="1" t="s">
        <v>25143</v>
      </c>
      <c r="M2869" s="1" t="s">
        <v>25144</v>
      </c>
      <c r="N2869" s="1">
        <f>+Categorias[[#This Row],[Id_producto]]</f>
        <v>220124</v>
      </c>
      <c r="O2869" s="1">
        <f>+Categorias[[#This Row],[Id_categoría]]</f>
        <v>220124001</v>
      </c>
    </row>
    <row r="2870" spans="1:15" hidden="1" x14ac:dyDescent="0.3">
      <c r="A2870">
        <v>22</v>
      </c>
      <c r="B2870" s="1" t="s">
        <v>2726</v>
      </c>
      <c r="C2870">
        <v>2201</v>
      </c>
      <c r="D2870" s="1" t="s">
        <v>22590</v>
      </c>
      <c r="E2870">
        <v>220124</v>
      </c>
      <c r="F2870" s="1" t="s">
        <v>25139</v>
      </c>
      <c r="G2870">
        <v>220124002</v>
      </c>
      <c r="H2870">
        <v>2</v>
      </c>
      <c r="I2870" s="1" t="s">
        <v>25145</v>
      </c>
      <c r="J2870" s="1" t="s">
        <v>25146</v>
      </c>
      <c r="K2870" s="1" t="s">
        <v>25147</v>
      </c>
      <c r="L2870" s="1" t="s">
        <v>25148</v>
      </c>
      <c r="M2870" s="1" t="s">
        <v>25149</v>
      </c>
      <c r="N2870" s="1">
        <f>+Categorias[[#This Row],[Id_producto]]</f>
        <v>220124</v>
      </c>
      <c r="O2870" s="1">
        <f>+Categorias[[#This Row],[Id_categoría]]</f>
        <v>220124002</v>
      </c>
    </row>
    <row r="2871" spans="1:15" hidden="1" x14ac:dyDescent="0.3">
      <c r="A2871">
        <v>22</v>
      </c>
      <c r="B2871" s="1" t="s">
        <v>2726</v>
      </c>
      <c r="C2871">
        <v>2201</v>
      </c>
      <c r="D2871" s="1" t="s">
        <v>22590</v>
      </c>
      <c r="E2871">
        <v>220124</v>
      </c>
      <c r="F2871" s="1" t="s">
        <v>25139</v>
      </c>
      <c r="G2871">
        <v>220124003</v>
      </c>
      <c r="H2871">
        <v>3</v>
      </c>
      <c r="I2871" s="1" t="s">
        <v>25150</v>
      </c>
      <c r="J2871" s="1" t="s">
        <v>25151</v>
      </c>
      <c r="K2871" s="1" t="s">
        <v>25152</v>
      </c>
      <c r="L2871" s="1" t="s">
        <v>25153</v>
      </c>
      <c r="M2871" s="1" t="s">
        <v>25154</v>
      </c>
      <c r="N2871" s="1">
        <f>+Categorias[[#This Row],[Id_producto]]</f>
        <v>220124</v>
      </c>
      <c r="O2871" s="1">
        <f>+Categorias[[#This Row],[Id_categoría]]</f>
        <v>220124003</v>
      </c>
    </row>
    <row r="2872" spans="1:15" hidden="1" x14ac:dyDescent="0.3">
      <c r="A2872">
        <v>22</v>
      </c>
      <c r="B2872" s="1" t="s">
        <v>2726</v>
      </c>
      <c r="C2872">
        <v>2201</v>
      </c>
      <c r="D2872" s="1" t="s">
        <v>22590</v>
      </c>
      <c r="E2872">
        <v>220124</v>
      </c>
      <c r="F2872" s="1" t="s">
        <v>25139</v>
      </c>
      <c r="G2872">
        <v>220124004</v>
      </c>
      <c r="H2872">
        <v>4</v>
      </c>
      <c r="I2872" s="1" t="s">
        <v>25155</v>
      </c>
      <c r="J2872" s="1" t="s">
        <v>25156</v>
      </c>
      <c r="K2872" s="1" t="s">
        <v>25157</v>
      </c>
      <c r="L2872" s="1" t="s">
        <v>25158</v>
      </c>
      <c r="M2872" s="1" t="s">
        <v>25159</v>
      </c>
      <c r="N2872" s="1">
        <f>+Categorias[[#This Row],[Id_producto]]</f>
        <v>220124</v>
      </c>
      <c r="O2872" s="1">
        <f>+Categorias[[#This Row],[Id_categoría]]</f>
        <v>220124004</v>
      </c>
    </row>
    <row r="2873" spans="1:15" hidden="1" x14ac:dyDescent="0.3">
      <c r="A2873">
        <v>22</v>
      </c>
      <c r="B2873" s="1" t="s">
        <v>2726</v>
      </c>
      <c r="C2873">
        <v>2201</v>
      </c>
      <c r="D2873" s="1" t="s">
        <v>22590</v>
      </c>
      <c r="E2873">
        <v>220124</v>
      </c>
      <c r="F2873" s="1" t="s">
        <v>25139</v>
      </c>
      <c r="G2873">
        <v>220124005</v>
      </c>
      <c r="H2873">
        <v>5</v>
      </c>
      <c r="I2873" s="1" t="s">
        <v>25160</v>
      </c>
      <c r="J2873" s="1" t="s">
        <v>25161</v>
      </c>
      <c r="K2873" s="1" t="s">
        <v>25162</v>
      </c>
      <c r="L2873" s="1" t="s">
        <v>25163</v>
      </c>
      <c r="M2873" s="1" t="s">
        <v>25164</v>
      </c>
      <c r="N2873" s="1">
        <f>+Categorias[[#This Row],[Id_producto]]</f>
        <v>220124</v>
      </c>
      <c r="O2873" s="1">
        <f>+Categorias[[#This Row],[Id_categoría]]</f>
        <v>220124005</v>
      </c>
    </row>
    <row r="2874" spans="1:15" hidden="1" x14ac:dyDescent="0.3">
      <c r="A2874">
        <v>22</v>
      </c>
      <c r="B2874" s="1" t="s">
        <v>2726</v>
      </c>
      <c r="C2874">
        <v>2201</v>
      </c>
      <c r="D2874" s="1" t="s">
        <v>22590</v>
      </c>
      <c r="E2874">
        <v>220125</v>
      </c>
      <c r="F2874" s="1" t="s">
        <v>25165</v>
      </c>
      <c r="G2874">
        <v>220125001</v>
      </c>
      <c r="H2874">
        <v>1</v>
      </c>
      <c r="I2874" s="1" t="s">
        <v>25166</v>
      </c>
      <c r="J2874" s="1" t="s">
        <v>25167</v>
      </c>
      <c r="K2874" s="1" t="s">
        <v>25168</v>
      </c>
      <c r="L2874" s="1" t="s">
        <v>25169</v>
      </c>
      <c r="M2874" s="1" t="s">
        <v>25170</v>
      </c>
      <c r="N2874" s="1">
        <f>+Categorias[[#This Row],[Id_producto]]</f>
        <v>220125</v>
      </c>
      <c r="O2874" s="1">
        <f>+Categorias[[#This Row],[Id_categoría]]</f>
        <v>220125001</v>
      </c>
    </row>
    <row r="2875" spans="1:15" hidden="1" x14ac:dyDescent="0.3">
      <c r="A2875">
        <v>22</v>
      </c>
      <c r="B2875" s="1" t="s">
        <v>2726</v>
      </c>
      <c r="C2875">
        <v>2201</v>
      </c>
      <c r="D2875" s="1" t="s">
        <v>22590</v>
      </c>
      <c r="E2875">
        <v>220125</v>
      </c>
      <c r="F2875" s="1" t="s">
        <v>25165</v>
      </c>
      <c r="G2875">
        <v>220125002</v>
      </c>
      <c r="H2875">
        <v>2</v>
      </c>
      <c r="I2875" s="1" t="s">
        <v>25171</v>
      </c>
      <c r="J2875" s="1" t="s">
        <v>25172</v>
      </c>
      <c r="K2875" s="1" t="s">
        <v>25173</v>
      </c>
      <c r="L2875" s="1" t="s">
        <v>25174</v>
      </c>
      <c r="M2875" s="1" t="s">
        <v>25175</v>
      </c>
      <c r="N2875" s="1">
        <f>+Categorias[[#This Row],[Id_producto]]</f>
        <v>220125</v>
      </c>
      <c r="O2875" s="1">
        <f>+Categorias[[#This Row],[Id_categoría]]</f>
        <v>220125002</v>
      </c>
    </row>
    <row r="2876" spans="1:15" hidden="1" x14ac:dyDescent="0.3">
      <c r="A2876">
        <v>22</v>
      </c>
      <c r="B2876" s="1" t="s">
        <v>2726</v>
      </c>
      <c r="C2876">
        <v>2201</v>
      </c>
      <c r="D2876" s="1" t="s">
        <v>22590</v>
      </c>
      <c r="E2876">
        <v>220125</v>
      </c>
      <c r="F2876" s="1" t="s">
        <v>25165</v>
      </c>
      <c r="G2876">
        <v>220125003</v>
      </c>
      <c r="H2876">
        <v>3</v>
      </c>
      <c r="I2876" s="1" t="s">
        <v>25176</v>
      </c>
      <c r="J2876" s="1" t="s">
        <v>25177</v>
      </c>
      <c r="K2876" s="1" t="s">
        <v>25178</v>
      </c>
      <c r="L2876" s="1" t="s">
        <v>25179</v>
      </c>
      <c r="M2876" s="1" t="s">
        <v>25180</v>
      </c>
      <c r="N2876" s="1">
        <f>+Categorias[[#This Row],[Id_producto]]</f>
        <v>220125</v>
      </c>
      <c r="O2876" s="1">
        <f>+Categorias[[#This Row],[Id_categoría]]</f>
        <v>220125003</v>
      </c>
    </row>
    <row r="2877" spans="1:15" hidden="1" x14ac:dyDescent="0.3">
      <c r="A2877">
        <v>22</v>
      </c>
      <c r="B2877" s="1" t="s">
        <v>2726</v>
      </c>
      <c r="C2877">
        <v>2201</v>
      </c>
      <c r="D2877" s="1" t="s">
        <v>22590</v>
      </c>
      <c r="E2877">
        <v>220125</v>
      </c>
      <c r="F2877" s="1" t="s">
        <v>25165</v>
      </c>
      <c r="G2877">
        <v>220125004</v>
      </c>
      <c r="H2877">
        <v>4</v>
      </c>
      <c r="I2877" s="1" t="s">
        <v>25181</v>
      </c>
      <c r="J2877" s="1" t="s">
        <v>25182</v>
      </c>
      <c r="K2877" s="1" t="s">
        <v>25183</v>
      </c>
      <c r="L2877" s="1" t="s">
        <v>25184</v>
      </c>
      <c r="M2877" s="1" t="s">
        <v>25185</v>
      </c>
      <c r="N2877" s="1">
        <f>+Categorias[[#This Row],[Id_producto]]</f>
        <v>220125</v>
      </c>
      <c r="O2877" s="1">
        <f>+Categorias[[#This Row],[Id_categoría]]</f>
        <v>220125004</v>
      </c>
    </row>
    <row r="2878" spans="1:15" hidden="1" x14ac:dyDescent="0.3">
      <c r="A2878">
        <v>22</v>
      </c>
      <c r="B2878" s="1" t="s">
        <v>2726</v>
      </c>
      <c r="C2878">
        <v>2201</v>
      </c>
      <c r="D2878" s="1" t="s">
        <v>22590</v>
      </c>
      <c r="E2878">
        <v>220125</v>
      </c>
      <c r="F2878" s="1" t="s">
        <v>25165</v>
      </c>
      <c r="G2878">
        <v>220125005</v>
      </c>
      <c r="H2878">
        <v>5</v>
      </c>
      <c r="I2878" s="1" t="s">
        <v>25186</v>
      </c>
      <c r="J2878" s="1" t="s">
        <v>25187</v>
      </c>
      <c r="K2878" s="1" t="s">
        <v>25188</v>
      </c>
      <c r="L2878" s="1" t="s">
        <v>25189</v>
      </c>
      <c r="M2878" s="1" t="s">
        <v>25190</v>
      </c>
      <c r="N2878" s="1">
        <f>+Categorias[[#This Row],[Id_producto]]</f>
        <v>220125</v>
      </c>
      <c r="O2878" s="1">
        <f>+Categorias[[#This Row],[Id_categoría]]</f>
        <v>220125005</v>
      </c>
    </row>
    <row r="2879" spans="1:15" hidden="1" x14ac:dyDescent="0.3">
      <c r="A2879">
        <v>22</v>
      </c>
      <c r="B2879" s="1" t="s">
        <v>2726</v>
      </c>
      <c r="C2879">
        <v>2201</v>
      </c>
      <c r="D2879" s="1" t="s">
        <v>22590</v>
      </c>
      <c r="E2879">
        <v>220125</v>
      </c>
      <c r="F2879" s="1" t="s">
        <v>25165</v>
      </c>
      <c r="G2879">
        <v>220125006</v>
      </c>
      <c r="H2879">
        <v>6</v>
      </c>
      <c r="I2879" s="1" t="s">
        <v>25191</v>
      </c>
      <c r="J2879" s="1" t="s">
        <v>25192</v>
      </c>
      <c r="K2879" s="1" t="s">
        <v>25193</v>
      </c>
      <c r="L2879" s="1" t="s">
        <v>25194</v>
      </c>
      <c r="M2879" s="1" t="s">
        <v>25195</v>
      </c>
      <c r="N2879" s="1">
        <f>+Categorias[[#This Row],[Id_producto]]</f>
        <v>220125</v>
      </c>
      <c r="O2879" s="1">
        <f>+Categorias[[#This Row],[Id_categoría]]</f>
        <v>220125006</v>
      </c>
    </row>
    <row r="2880" spans="1:15" hidden="1" x14ac:dyDescent="0.3">
      <c r="A2880">
        <v>22</v>
      </c>
      <c r="B2880" s="1" t="s">
        <v>2726</v>
      </c>
      <c r="C2880">
        <v>2201</v>
      </c>
      <c r="D2880" s="1" t="s">
        <v>22590</v>
      </c>
      <c r="E2880">
        <v>220125</v>
      </c>
      <c r="F2880" s="1" t="s">
        <v>25165</v>
      </c>
      <c r="G2880">
        <v>220125007</v>
      </c>
      <c r="H2880">
        <v>7</v>
      </c>
      <c r="I2880" s="1" t="s">
        <v>25196</v>
      </c>
      <c r="J2880" s="1" t="s">
        <v>25197</v>
      </c>
      <c r="K2880" s="1" t="s">
        <v>25198</v>
      </c>
      <c r="L2880" s="1" t="s">
        <v>25199</v>
      </c>
      <c r="M2880" s="1" t="s">
        <v>25200</v>
      </c>
      <c r="N2880" s="1">
        <f>+Categorias[[#This Row],[Id_producto]]</f>
        <v>220125</v>
      </c>
      <c r="O2880" s="1">
        <f>+Categorias[[#This Row],[Id_categoría]]</f>
        <v>220125007</v>
      </c>
    </row>
    <row r="2881" spans="1:15" hidden="1" x14ac:dyDescent="0.3">
      <c r="A2881">
        <v>22</v>
      </c>
      <c r="B2881" s="1" t="s">
        <v>2726</v>
      </c>
      <c r="C2881">
        <v>2201</v>
      </c>
      <c r="D2881" s="1" t="s">
        <v>22590</v>
      </c>
      <c r="E2881">
        <v>220125</v>
      </c>
      <c r="F2881" s="1" t="s">
        <v>25165</v>
      </c>
      <c r="G2881">
        <v>220125008</v>
      </c>
      <c r="H2881">
        <v>8</v>
      </c>
      <c r="I2881" s="1" t="s">
        <v>25201</v>
      </c>
      <c r="J2881" s="1" t="s">
        <v>25202</v>
      </c>
      <c r="K2881" s="1" t="s">
        <v>25203</v>
      </c>
      <c r="L2881" s="1" t="s">
        <v>25204</v>
      </c>
      <c r="M2881" s="1" t="s">
        <v>25205</v>
      </c>
      <c r="N2881" s="1">
        <f>+Categorias[[#This Row],[Id_producto]]</f>
        <v>220125</v>
      </c>
      <c r="O2881" s="1">
        <f>+Categorias[[#This Row],[Id_categoría]]</f>
        <v>220125008</v>
      </c>
    </row>
    <row r="2882" spans="1:15" hidden="1" x14ac:dyDescent="0.3">
      <c r="A2882">
        <v>22</v>
      </c>
      <c r="B2882" s="1" t="s">
        <v>2726</v>
      </c>
      <c r="C2882">
        <v>2201</v>
      </c>
      <c r="D2882" s="1" t="s">
        <v>22590</v>
      </c>
      <c r="E2882">
        <v>220125</v>
      </c>
      <c r="F2882" s="1" t="s">
        <v>25165</v>
      </c>
      <c r="G2882">
        <v>220125009</v>
      </c>
      <c r="H2882">
        <v>9</v>
      </c>
      <c r="I2882" s="1" t="s">
        <v>25206</v>
      </c>
      <c r="J2882" s="1" t="s">
        <v>25207</v>
      </c>
      <c r="K2882" s="1" t="s">
        <v>25208</v>
      </c>
      <c r="L2882" s="1" t="s">
        <v>25209</v>
      </c>
      <c r="M2882" s="1" t="s">
        <v>25210</v>
      </c>
      <c r="N2882" s="1">
        <f>+Categorias[[#This Row],[Id_producto]]</f>
        <v>220125</v>
      </c>
      <c r="O2882" s="1">
        <f>+Categorias[[#This Row],[Id_categoría]]</f>
        <v>220125009</v>
      </c>
    </row>
    <row r="2883" spans="1:15" hidden="1" x14ac:dyDescent="0.3">
      <c r="A2883">
        <v>22</v>
      </c>
      <c r="B2883" s="1" t="s">
        <v>2726</v>
      </c>
      <c r="C2883">
        <v>2201</v>
      </c>
      <c r="D2883" s="1" t="s">
        <v>22590</v>
      </c>
      <c r="E2883">
        <v>220125</v>
      </c>
      <c r="F2883" s="1" t="s">
        <v>25165</v>
      </c>
      <c r="G2883">
        <v>220125010</v>
      </c>
      <c r="H2883">
        <v>10</v>
      </c>
      <c r="I2883" s="1" t="s">
        <v>25211</v>
      </c>
      <c r="J2883" s="1" t="s">
        <v>25212</v>
      </c>
      <c r="K2883" s="1" t="s">
        <v>25213</v>
      </c>
      <c r="L2883" s="1" t="s">
        <v>25214</v>
      </c>
      <c r="M2883" s="1" t="s">
        <v>25215</v>
      </c>
      <c r="N2883" s="1">
        <f>+Categorias[[#This Row],[Id_producto]]</f>
        <v>220125</v>
      </c>
      <c r="O2883" s="1">
        <f>+Categorias[[#This Row],[Id_categoría]]</f>
        <v>220125010</v>
      </c>
    </row>
    <row r="2884" spans="1:15" hidden="1" x14ac:dyDescent="0.3">
      <c r="A2884">
        <v>22</v>
      </c>
      <c r="B2884" s="1" t="s">
        <v>2726</v>
      </c>
      <c r="C2884">
        <v>2201</v>
      </c>
      <c r="D2884" s="1" t="s">
        <v>22590</v>
      </c>
      <c r="E2884">
        <v>220125</v>
      </c>
      <c r="F2884" s="1" t="s">
        <v>25165</v>
      </c>
      <c r="G2884">
        <v>220125011</v>
      </c>
      <c r="H2884">
        <v>11</v>
      </c>
      <c r="I2884" s="1" t="s">
        <v>25216</v>
      </c>
      <c r="J2884" s="1" t="s">
        <v>25217</v>
      </c>
      <c r="K2884" s="1" t="s">
        <v>25218</v>
      </c>
      <c r="L2884" s="1" t="s">
        <v>25219</v>
      </c>
      <c r="M2884" s="1" t="s">
        <v>25220</v>
      </c>
      <c r="N2884" s="1">
        <f>+Categorias[[#This Row],[Id_producto]]</f>
        <v>220125</v>
      </c>
      <c r="O2884" s="1">
        <f>+Categorias[[#This Row],[Id_categoría]]</f>
        <v>220125011</v>
      </c>
    </row>
    <row r="2885" spans="1:15" hidden="1" x14ac:dyDescent="0.3">
      <c r="A2885">
        <v>22</v>
      </c>
      <c r="B2885" s="1" t="s">
        <v>2726</v>
      </c>
      <c r="C2885">
        <v>2201</v>
      </c>
      <c r="D2885" s="1" t="s">
        <v>22590</v>
      </c>
      <c r="E2885">
        <v>220125</v>
      </c>
      <c r="F2885" s="1" t="s">
        <v>25165</v>
      </c>
      <c r="G2885">
        <v>220125012</v>
      </c>
      <c r="H2885">
        <v>12</v>
      </c>
      <c r="I2885" s="1" t="s">
        <v>25221</v>
      </c>
      <c r="J2885" s="1" t="s">
        <v>25222</v>
      </c>
      <c r="K2885" s="1" t="s">
        <v>25223</v>
      </c>
      <c r="L2885" s="1" t="s">
        <v>25224</v>
      </c>
      <c r="M2885" s="1" t="s">
        <v>25225</v>
      </c>
      <c r="N2885" s="1">
        <f>+Categorias[[#This Row],[Id_producto]]</f>
        <v>220125</v>
      </c>
      <c r="O2885" s="1">
        <f>+Categorias[[#This Row],[Id_categoría]]</f>
        <v>220125012</v>
      </c>
    </row>
    <row r="2886" spans="1:15" hidden="1" x14ac:dyDescent="0.3">
      <c r="A2886">
        <v>22</v>
      </c>
      <c r="B2886" s="1" t="s">
        <v>2726</v>
      </c>
      <c r="C2886">
        <v>2201</v>
      </c>
      <c r="D2886" s="1" t="s">
        <v>22590</v>
      </c>
      <c r="E2886">
        <v>220125</v>
      </c>
      <c r="F2886" s="1" t="s">
        <v>25165</v>
      </c>
      <c r="G2886">
        <v>220125013</v>
      </c>
      <c r="H2886">
        <v>13</v>
      </c>
      <c r="I2886" s="1" t="s">
        <v>25226</v>
      </c>
      <c r="J2886" s="1" t="s">
        <v>25227</v>
      </c>
      <c r="K2886" s="1" t="s">
        <v>25228</v>
      </c>
      <c r="L2886" s="1" t="s">
        <v>25229</v>
      </c>
      <c r="M2886" s="1" t="s">
        <v>25230</v>
      </c>
      <c r="N2886" s="1">
        <f>+Categorias[[#This Row],[Id_producto]]</f>
        <v>220125</v>
      </c>
      <c r="O2886" s="1">
        <f>+Categorias[[#This Row],[Id_categoría]]</f>
        <v>220125013</v>
      </c>
    </row>
    <row r="2887" spans="1:15" hidden="1" x14ac:dyDescent="0.3">
      <c r="A2887">
        <v>22</v>
      </c>
      <c r="B2887" s="1" t="s">
        <v>2726</v>
      </c>
      <c r="C2887">
        <v>2201</v>
      </c>
      <c r="D2887" s="1" t="s">
        <v>22590</v>
      </c>
      <c r="E2887">
        <v>220125</v>
      </c>
      <c r="F2887" s="1" t="s">
        <v>25165</v>
      </c>
      <c r="G2887">
        <v>220125014</v>
      </c>
      <c r="H2887">
        <v>14</v>
      </c>
      <c r="I2887" s="1" t="s">
        <v>25231</v>
      </c>
      <c r="J2887" s="1" t="s">
        <v>25232</v>
      </c>
      <c r="K2887" s="1" t="s">
        <v>25233</v>
      </c>
      <c r="L2887" s="1" t="s">
        <v>25234</v>
      </c>
      <c r="M2887" s="1" t="s">
        <v>25235</v>
      </c>
      <c r="N2887" s="1">
        <f>+Categorias[[#This Row],[Id_producto]]</f>
        <v>220125</v>
      </c>
      <c r="O2887" s="1">
        <f>+Categorias[[#This Row],[Id_categoría]]</f>
        <v>220125014</v>
      </c>
    </row>
    <row r="2888" spans="1:15" hidden="1" x14ac:dyDescent="0.3">
      <c r="A2888">
        <v>22</v>
      </c>
      <c r="B2888" s="1" t="s">
        <v>2726</v>
      </c>
      <c r="C2888">
        <v>2201</v>
      </c>
      <c r="D2888" s="1" t="s">
        <v>22590</v>
      </c>
      <c r="E2888">
        <v>220125</v>
      </c>
      <c r="F2888" s="1" t="s">
        <v>25165</v>
      </c>
      <c r="G2888">
        <v>220125015</v>
      </c>
      <c r="H2888">
        <v>15</v>
      </c>
      <c r="I2888" s="1" t="s">
        <v>25236</v>
      </c>
      <c r="J2888" s="1" t="s">
        <v>25237</v>
      </c>
      <c r="K2888" s="1" t="s">
        <v>25238</v>
      </c>
      <c r="L2888" s="1" t="s">
        <v>25239</v>
      </c>
      <c r="M2888" s="1" t="s">
        <v>25240</v>
      </c>
      <c r="N2888" s="1">
        <f>+Categorias[[#This Row],[Id_producto]]</f>
        <v>220125</v>
      </c>
      <c r="O2888" s="1">
        <f>+Categorias[[#This Row],[Id_categoría]]</f>
        <v>220125015</v>
      </c>
    </row>
    <row r="2889" spans="1:15" hidden="1" x14ac:dyDescent="0.3">
      <c r="A2889">
        <v>22</v>
      </c>
      <c r="B2889" s="1" t="s">
        <v>2726</v>
      </c>
      <c r="C2889">
        <v>2201</v>
      </c>
      <c r="D2889" s="1" t="s">
        <v>22590</v>
      </c>
      <c r="E2889">
        <v>220126</v>
      </c>
      <c r="F2889" s="1" t="s">
        <v>25241</v>
      </c>
      <c r="G2889">
        <v>220126001</v>
      </c>
      <c r="H2889">
        <v>1</v>
      </c>
      <c r="I2889" s="1" t="s">
        <v>25242</v>
      </c>
      <c r="J2889" s="1" t="s">
        <v>25243</v>
      </c>
      <c r="K2889" s="1" t="s">
        <v>25244</v>
      </c>
      <c r="L2889" s="1" t="s">
        <v>25245</v>
      </c>
      <c r="M2889" s="1" t="s">
        <v>25246</v>
      </c>
      <c r="N2889" s="1">
        <f>+Categorias[[#This Row],[Id_producto]]</f>
        <v>220126</v>
      </c>
      <c r="O2889" s="1">
        <f>+Categorias[[#This Row],[Id_categoría]]</f>
        <v>220126001</v>
      </c>
    </row>
    <row r="2890" spans="1:15" hidden="1" x14ac:dyDescent="0.3">
      <c r="A2890">
        <v>22</v>
      </c>
      <c r="B2890" s="1" t="s">
        <v>2726</v>
      </c>
      <c r="C2890">
        <v>2201</v>
      </c>
      <c r="D2890" s="1" t="s">
        <v>22590</v>
      </c>
      <c r="E2890">
        <v>220126</v>
      </c>
      <c r="F2890" s="1" t="s">
        <v>25241</v>
      </c>
      <c r="G2890">
        <v>220126002</v>
      </c>
      <c r="H2890">
        <v>2</v>
      </c>
      <c r="I2890" s="1" t="s">
        <v>25247</v>
      </c>
      <c r="J2890" s="1" t="s">
        <v>25248</v>
      </c>
      <c r="K2890" s="1" t="s">
        <v>25249</v>
      </c>
      <c r="L2890" s="1" t="s">
        <v>25250</v>
      </c>
      <c r="M2890" s="1" t="s">
        <v>25251</v>
      </c>
      <c r="N2890" s="1">
        <f>+Categorias[[#This Row],[Id_producto]]</f>
        <v>220126</v>
      </c>
      <c r="O2890" s="1">
        <f>+Categorias[[#This Row],[Id_categoría]]</f>
        <v>220126002</v>
      </c>
    </row>
    <row r="2891" spans="1:15" hidden="1" x14ac:dyDescent="0.3">
      <c r="A2891">
        <v>22</v>
      </c>
      <c r="B2891" s="1" t="s">
        <v>2726</v>
      </c>
      <c r="C2891">
        <v>2201</v>
      </c>
      <c r="D2891" s="1" t="s">
        <v>22590</v>
      </c>
      <c r="E2891">
        <v>220127</v>
      </c>
      <c r="F2891" s="1" t="s">
        <v>25252</v>
      </c>
      <c r="G2891">
        <v>220127001</v>
      </c>
      <c r="H2891">
        <v>1</v>
      </c>
      <c r="I2891" s="1" t="s">
        <v>25253</v>
      </c>
      <c r="J2891" s="1" t="s">
        <v>25254</v>
      </c>
      <c r="K2891" s="1" t="s">
        <v>25255</v>
      </c>
      <c r="L2891" s="1" t="s">
        <v>25256</v>
      </c>
      <c r="M2891" s="1" t="s">
        <v>25257</v>
      </c>
      <c r="N2891" s="1">
        <f>+Categorias[[#This Row],[Id_producto]]</f>
        <v>220127</v>
      </c>
      <c r="O2891" s="1">
        <f>+Categorias[[#This Row],[Id_categoría]]</f>
        <v>220127001</v>
      </c>
    </row>
    <row r="2892" spans="1:15" hidden="1" x14ac:dyDescent="0.3">
      <c r="A2892">
        <v>22</v>
      </c>
      <c r="B2892" s="1" t="s">
        <v>2726</v>
      </c>
      <c r="C2892">
        <v>2201</v>
      </c>
      <c r="D2892" s="1" t="s">
        <v>22590</v>
      </c>
      <c r="E2892">
        <v>220127</v>
      </c>
      <c r="F2892" s="1" t="s">
        <v>25252</v>
      </c>
      <c r="G2892">
        <v>220127002</v>
      </c>
      <c r="H2892">
        <v>2</v>
      </c>
      <c r="I2892" s="1" t="s">
        <v>25258</v>
      </c>
      <c r="J2892" s="1" t="s">
        <v>25259</v>
      </c>
      <c r="K2892" s="1" t="s">
        <v>25260</v>
      </c>
      <c r="L2892" s="1" t="s">
        <v>25261</v>
      </c>
      <c r="M2892" s="1" t="s">
        <v>25262</v>
      </c>
      <c r="N2892" s="1">
        <f>+Categorias[[#This Row],[Id_producto]]</f>
        <v>220127</v>
      </c>
      <c r="O2892" s="1">
        <f>+Categorias[[#This Row],[Id_categoría]]</f>
        <v>220127002</v>
      </c>
    </row>
    <row r="2893" spans="1:15" hidden="1" x14ac:dyDescent="0.3">
      <c r="A2893">
        <v>22</v>
      </c>
      <c r="B2893" s="1" t="s">
        <v>2726</v>
      </c>
      <c r="C2893">
        <v>2201</v>
      </c>
      <c r="D2893" s="1" t="s">
        <v>22590</v>
      </c>
      <c r="E2893">
        <v>220127</v>
      </c>
      <c r="F2893" s="1" t="s">
        <v>25252</v>
      </c>
      <c r="G2893">
        <v>220127003</v>
      </c>
      <c r="H2893">
        <v>3</v>
      </c>
      <c r="I2893" s="1" t="s">
        <v>25263</v>
      </c>
      <c r="J2893" s="1" t="s">
        <v>25264</v>
      </c>
      <c r="K2893" s="1" t="s">
        <v>25265</v>
      </c>
      <c r="L2893" s="1" t="s">
        <v>25266</v>
      </c>
      <c r="M2893" s="1" t="s">
        <v>25267</v>
      </c>
      <c r="N2893" s="1">
        <f>+Categorias[[#This Row],[Id_producto]]</f>
        <v>220127</v>
      </c>
      <c r="O2893" s="1">
        <f>+Categorias[[#This Row],[Id_categoría]]</f>
        <v>220127003</v>
      </c>
    </row>
    <row r="2894" spans="1:15" hidden="1" x14ac:dyDescent="0.3">
      <c r="A2894">
        <v>22</v>
      </c>
      <c r="B2894" s="1" t="s">
        <v>2726</v>
      </c>
      <c r="C2894">
        <v>2201</v>
      </c>
      <c r="D2894" s="1" t="s">
        <v>22590</v>
      </c>
      <c r="E2894">
        <v>220127</v>
      </c>
      <c r="F2894" s="1" t="s">
        <v>25252</v>
      </c>
      <c r="G2894">
        <v>220127004</v>
      </c>
      <c r="H2894">
        <v>4</v>
      </c>
      <c r="I2894" s="1" t="s">
        <v>25268</v>
      </c>
      <c r="J2894" s="1" t="s">
        <v>25269</v>
      </c>
      <c r="K2894" s="1" t="s">
        <v>25270</v>
      </c>
      <c r="L2894" s="1" t="s">
        <v>25271</v>
      </c>
      <c r="M2894" s="1" t="s">
        <v>25272</v>
      </c>
      <c r="N2894" s="1">
        <f>+Categorias[[#This Row],[Id_producto]]</f>
        <v>220127</v>
      </c>
      <c r="O2894" s="1">
        <f>+Categorias[[#This Row],[Id_categoría]]</f>
        <v>220127004</v>
      </c>
    </row>
    <row r="2895" spans="1:15" hidden="1" x14ac:dyDescent="0.3">
      <c r="A2895">
        <v>22</v>
      </c>
      <c r="B2895" s="1" t="s">
        <v>2726</v>
      </c>
      <c r="C2895">
        <v>2201</v>
      </c>
      <c r="D2895" s="1" t="s">
        <v>22590</v>
      </c>
      <c r="E2895">
        <v>220128</v>
      </c>
      <c r="F2895" s="1" t="s">
        <v>25273</v>
      </c>
      <c r="G2895">
        <v>220128001</v>
      </c>
      <c r="H2895">
        <v>1</v>
      </c>
      <c r="I2895" s="1" t="s">
        <v>25274</v>
      </c>
      <c r="J2895" s="1" t="s">
        <v>25275</v>
      </c>
      <c r="K2895" s="1" t="s">
        <v>25276</v>
      </c>
      <c r="L2895" s="1" t="s">
        <v>25277</v>
      </c>
      <c r="M2895" s="1" t="s">
        <v>25278</v>
      </c>
      <c r="N2895" s="1">
        <f>+Categorias[[#This Row],[Id_producto]]</f>
        <v>220128</v>
      </c>
      <c r="O2895" s="1">
        <f>+Categorias[[#This Row],[Id_categoría]]</f>
        <v>220128001</v>
      </c>
    </row>
    <row r="2896" spans="1:15" hidden="1" x14ac:dyDescent="0.3">
      <c r="A2896">
        <v>22</v>
      </c>
      <c r="B2896" s="1" t="s">
        <v>2726</v>
      </c>
      <c r="C2896">
        <v>2201</v>
      </c>
      <c r="D2896" s="1" t="s">
        <v>22590</v>
      </c>
      <c r="E2896">
        <v>220128</v>
      </c>
      <c r="F2896" s="1" t="s">
        <v>25273</v>
      </c>
      <c r="G2896">
        <v>220128002</v>
      </c>
      <c r="H2896">
        <v>2</v>
      </c>
      <c r="I2896" s="1" t="s">
        <v>25279</v>
      </c>
      <c r="J2896" s="1" t="s">
        <v>25280</v>
      </c>
      <c r="K2896" s="1" t="s">
        <v>25281</v>
      </c>
      <c r="L2896" s="1" t="s">
        <v>25282</v>
      </c>
      <c r="M2896" s="1" t="s">
        <v>25283</v>
      </c>
      <c r="N2896" s="1">
        <f>+Categorias[[#This Row],[Id_producto]]</f>
        <v>220128</v>
      </c>
      <c r="O2896" s="1">
        <f>+Categorias[[#This Row],[Id_categoría]]</f>
        <v>220128002</v>
      </c>
    </row>
    <row r="2897" spans="1:15" hidden="1" x14ac:dyDescent="0.3">
      <c r="A2897">
        <v>22</v>
      </c>
      <c r="B2897" s="1" t="s">
        <v>2726</v>
      </c>
      <c r="C2897">
        <v>2201</v>
      </c>
      <c r="D2897" s="1" t="s">
        <v>22590</v>
      </c>
      <c r="E2897">
        <v>220128</v>
      </c>
      <c r="F2897" s="1" t="s">
        <v>25273</v>
      </c>
      <c r="G2897">
        <v>220128003</v>
      </c>
      <c r="H2897">
        <v>3</v>
      </c>
      <c r="I2897" s="1" t="s">
        <v>25284</v>
      </c>
      <c r="J2897" s="1" t="s">
        <v>25285</v>
      </c>
      <c r="K2897" s="1" t="s">
        <v>25286</v>
      </c>
      <c r="L2897" s="1" t="s">
        <v>25287</v>
      </c>
      <c r="M2897" s="1" t="s">
        <v>25288</v>
      </c>
      <c r="N2897" s="1">
        <f>+Categorias[[#This Row],[Id_producto]]</f>
        <v>220128</v>
      </c>
      <c r="O2897" s="1">
        <f>+Categorias[[#This Row],[Id_categoría]]</f>
        <v>220128003</v>
      </c>
    </row>
    <row r="2898" spans="1:15" hidden="1" x14ac:dyDescent="0.3">
      <c r="A2898">
        <v>22</v>
      </c>
      <c r="B2898" s="1" t="s">
        <v>2726</v>
      </c>
      <c r="C2898">
        <v>2201</v>
      </c>
      <c r="D2898" s="1" t="s">
        <v>22590</v>
      </c>
      <c r="E2898">
        <v>220129</v>
      </c>
      <c r="F2898" s="1" t="s">
        <v>25289</v>
      </c>
      <c r="G2898">
        <v>220129001</v>
      </c>
      <c r="H2898">
        <v>1</v>
      </c>
      <c r="I2898" s="1" t="s">
        <v>25290</v>
      </c>
      <c r="J2898" s="1" t="s">
        <v>25291</v>
      </c>
      <c r="K2898" s="1" t="s">
        <v>25292</v>
      </c>
      <c r="L2898" s="1" t="s">
        <v>25293</v>
      </c>
      <c r="M2898" s="1" t="s">
        <v>25294</v>
      </c>
      <c r="N2898" s="1">
        <f>+Categorias[[#This Row],[Id_producto]]</f>
        <v>220129</v>
      </c>
      <c r="O2898" s="1">
        <f>+Categorias[[#This Row],[Id_categoría]]</f>
        <v>220129001</v>
      </c>
    </row>
    <row r="2899" spans="1:15" hidden="1" x14ac:dyDescent="0.3">
      <c r="A2899">
        <v>22</v>
      </c>
      <c r="B2899" s="1" t="s">
        <v>2726</v>
      </c>
      <c r="C2899">
        <v>2201</v>
      </c>
      <c r="D2899" s="1" t="s">
        <v>22590</v>
      </c>
      <c r="E2899">
        <v>220129</v>
      </c>
      <c r="F2899" s="1" t="s">
        <v>25289</v>
      </c>
      <c r="G2899">
        <v>220129002</v>
      </c>
      <c r="H2899">
        <v>2</v>
      </c>
      <c r="I2899" s="1" t="s">
        <v>25295</v>
      </c>
      <c r="J2899" s="1" t="s">
        <v>25296</v>
      </c>
      <c r="K2899" s="1" t="s">
        <v>25297</v>
      </c>
      <c r="L2899" s="1" t="s">
        <v>25298</v>
      </c>
      <c r="M2899" s="1" t="s">
        <v>25299</v>
      </c>
      <c r="N2899" s="1">
        <f>+Categorias[[#This Row],[Id_producto]]</f>
        <v>220129</v>
      </c>
      <c r="O2899" s="1">
        <f>+Categorias[[#This Row],[Id_categoría]]</f>
        <v>220129002</v>
      </c>
    </row>
    <row r="2900" spans="1:15" hidden="1" x14ac:dyDescent="0.3">
      <c r="A2900">
        <v>22</v>
      </c>
      <c r="B2900" s="1" t="s">
        <v>2726</v>
      </c>
      <c r="C2900">
        <v>2201</v>
      </c>
      <c r="D2900" s="1" t="s">
        <v>22590</v>
      </c>
      <c r="E2900">
        <v>220129</v>
      </c>
      <c r="F2900" s="1" t="s">
        <v>25289</v>
      </c>
      <c r="G2900">
        <v>220129003</v>
      </c>
      <c r="H2900">
        <v>3</v>
      </c>
      <c r="I2900" s="1" t="s">
        <v>25300</v>
      </c>
      <c r="J2900" s="1" t="s">
        <v>25301</v>
      </c>
      <c r="K2900" s="1" t="s">
        <v>25302</v>
      </c>
      <c r="L2900" s="1" t="s">
        <v>25303</v>
      </c>
      <c r="M2900" s="1" t="s">
        <v>25304</v>
      </c>
      <c r="N2900" s="1">
        <f>+Categorias[[#This Row],[Id_producto]]</f>
        <v>220129</v>
      </c>
      <c r="O2900" s="1">
        <f>+Categorias[[#This Row],[Id_categoría]]</f>
        <v>220129003</v>
      </c>
    </row>
    <row r="2901" spans="1:15" hidden="1" x14ac:dyDescent="0.3">
      <c r="A2901">
        <v>22</v>
      </c>
      <c r="B2901" s="1" t="s">
        <v>2726</v>
      </c>
      <c r="C2901">
        <v>2201</v>
      </c>
      <c r="D2901" s="1" t="s">
        <v>22590</v>
      </c>
      <c r="E2901">
        <v>220129</v>
      </c>
      <c r="F2901" s="1" t="s">
        <v>25289</v>
      </c>
      <c r="G2901">
        <v>220129004</v>
      </c>
      <c r="H2901">
        <v>4</v>
      </c>
      <c r="I2901" s="1" t="s">
        <v>25305</v>
      </c>
      <c r="J2901" s="1" t="s">
        <v>25306</v>
      </c>
      <c r="K2901" s="1" t="s">
        <v>25307</v>
      </c>
      <c r="L2901" s="1" t="s">
        <v>25308</v>
      </c>
      <c r="M2901" s="1" t="s">
        <v>25309</v>
      </c>
      <c r="N2901" s="1">
        <f>+Categorias[[#This Row],[Id_producto]]</f>
        <v>220129</v>
      </c>
      <c r="O2901" s="1">
        <f>+Categorias[[#This Row],[Id_categoría]]</f>
        <v>220129004</v>
      </c>
    </row>
    <row r="2902" spans="1:15" hidden="1" x14ac:dyDescent="0.3">
      <c r="A2902">
        <v>22</v>
      </c>
      <c r="B2902" s="1" t="s">
        <v>2726</v>
      </c>
      <c r="C2902">
        <v>2201</v>
      </c>
      <c r="D2902" s="1" t="s">
        <v>22590</v>
      </c>
      <c r="E2902">
        <v>220129</v>
      </c>
      <c r="F2902" s="1" t="s">
        <v>25289</v>
      </c>
      <c r="G2902">
        <v>220129005</v>
      </c>
      <c r="H2902">
        <v>5</v>
      </c>
      <c r="I2902" s="1" t="s">
        <v>25310</v>
      </c>
      <c r="J2902" s="1" t="s">
        <v>25311</v>
      </c>
      <c r="K2902" s="1" t="s">
        <v>25312</v>
      </c>
      <c r="L2902" s="1" t="s">
        <v>25313</v>
      </c>
      <c r="M2902" s="1" t="s">
        <v>25314</v>
      </c>
      <c r="N2902" s="1">
        <f>+Categorias[[#This Row],[Id_producto]]</f>
        <v>220129</v>
      </c>
      <c r="O2902" s="1">
        <f>+Categorias[[#This Row],[Id_categoría]]</f>
        <v>220129005</v>
      </c>
    </row>
    <row r="2903" spans="1:15" hidden="1" x14ac:dyDescent="0.3">
      <c r="A2903">
        <v>22</v>
      </c>
      <c r="B2903" s="1" t="s">
        <v>2726</v>
      </c>
      <c r="C2903">
        <v>2201</v>
      </c>
      <c r="D2903" s="1" t="s">
        <v>22590</v>
      </c>
      <c r="E2903">
        <v>220129</v>
      </c>
      <c r="F2903" s="1" t="s">
        <v>25289</v>
      </c>
      <c r="G2903">
        <v>220129006</v>
      </c>
      <c r="H2903">
        <v>6</v>
      </c>
      <c r="I2903" s="1" t="s">
        <v>25315</v>
      </c>
      <c r="J2903" s="1" t="s">
        <v>25316</v>
      </c>
      <c r="K2903" s="1" t="s">
        <v>25317</v>
      </c>
      <c r="L2903" s="1" t="s">
        <v>25318</v>
      </c>
      <c r="M2903" s="1" t="s">
        <v>25319</v>
      </c>
      <c r="N2903" s="1">
        <f>+Categorias[[#This Row],[Id_producto]]</f>
        <v>220129</v>
      </c>
      <c r="O2903" s="1">
        <f>+Categorias[[#This Row],[Id_categoría]]</f>
        <v>220129006</v>
      </c>
    </row>
    <row r="2904" spans="1:15" hidden="1" x14ac:dyDescent="0.3">
      <c r="A2904">
        <v>22</v>
      </c>
      <c r="B2904" s="1" t="s">
        <v>2726</v>
      </c>
      <c r="C2904">
        <v>2201</v>
      </c>
      <c r="D2904" s="1" t="s">
        <v>22590</v>
      </c>
      <c r="E2904">
        <v>220129</v>
      </c>
      <c r="F2904" s="1" t="s">
        <v>25289</v>
      </c>
      <c r="G2904">
        <v>220129007</v>
      </c>
      <c r="H2904">
        <v>7</v>
      </c>
      <c r="I2904" s="1" t="s">
        <v>25320</v>
      </c>
      <c r="J2904" s="1" t="s">
        <v>25321</v>
      </c>
      <c r="K2904" s="1" t="s">
        <v>25322</v>
      </c>
      <c r="L2904" s="1" t="s">
        <v>25323</v>
      </c>
      <c r="M2904" s="1" t="s">
        <v>25324</v>
      </c>
      <c r="N2904" s="1">
        <f>+Categorias[[#This Row],[Id_producto]]</f>
        <v>220129</v>
      </c>
      <c r="O2904" s="1">
        <f>+Categorias[[#This Row],[Id_categoría]]</f>
        <v>220129007</v>
      </c>
    </row>
    <row r="2905" spans="1:15" hidden="1" x14ac:dyDescent="0.3">
      <c r="A2905">
        <v>22</v>
      </c>
      <c r="B2905" s="1" t="s">
        <v>2726</v>
      </c>
      <c r="C2905">
        <v>2201</v>
      </c>
      <c r="D2905" s="1" t="s">
        <v>22590</v>
      </c>
      <c r="E2905">
        <v>220129</v>
      </c>
      <c r="F2905" s="1" t="s">
        <v>25289</v>
      </c>
      <c r="G2905">
        <v>220129008</v>
      </c>
      <c r="H2905">
        <v>8</v>
      </c>
      <c r="I2905" s="1" t="s">
        <v>25325</v>
      </c>
      <c r="J2905" s="1" t="s">
        <v>25326</v>
      </c>
      <c r="K2905" s="1" t="s">
        <v>25327</v>
      </c>
      <c r="L2905" s="1" t="s">
        <v>25328</v>
      </c>
      <c r="M2905" s="1" t="s">
        <v>25329</v>
      </c>
      <c r="N2905" s="1">
        <f>+Categorias[[#This Row],[Id_producto]]</f>
        <v>220129</v>
      </c>
      <c r="O2905" s="1">
        <f>+Categorias[[#This Row],[Id_categoría]]</f>
        <v>220129008</v>
      </c>
    </row>
    <row r="2906" spans="1:15" hidden="1" x14ac:dyDescent="0.3">
      <c r="A2906">
        <v>22</v>
      </c>
      <c r="B2906" s="1" t="s">
        <v>2726</v>
      </c>
      <c r="C2906">
        <v>2201</v>
      </c>
      <c r="D2906" s="1" t="s">
        <v>22590</v>
      </c>
      <c r="E2906">
        <v>220129</v>
      </c>
      <c r="F2906" s="1" t="s">
        <v>25289</v>
      </c>
      <c r="G2906">
        <v>220129009</v>
      </c>
      <c r="H2906">
        <v>9</v>
      </c>
      <c r="I2906" s="1" t="s">
        <v>25330</v>
      </c>
      <c r="J2906" s="1" t="s">
        <v>25331</v>
      </c>
      <c r="K2906" s="1" t="s">
        <v>25332</v>
      </c>
      <c r="L2906" s="1" t="s">
        <v>25333</v>
      </c>
      <c r="M2906" s="1" t="s">
        <v>25334</v>
      </c>
      <c r="N2906" s="1">
        <f>+Categorias[[#This Row],[Id_producto]]</f>
        <v>220129</v>
      </c>
      <c r="O2906" s="1">
        <f>+Categorias[[#This Row],[Id_categoría]]</f>
        <v>220129009</v>
      </c>
    </row>
    <row r="2907" spans="1:15" hidden="1" x14ac:dyDescent="0.3">
      <c r="A2907">
        <v>22</v>
      </c>
      <c r="B2907" s="1" t="s">
        <v>2726</v>
      </c>
      <c r="C2907">
        <v>2201</v>
      </c>
      <c r="D2907" s="1" t="s">
        <v>22590</v>
      </c>
      <c r="E2907">
        <v>220129</v>
      </c>
      <c r="F2907" s="1" t="s">
        <v>25289</v>
      </c>
      <c r="G2907">
        <v>220129010</v>
      </c>
      <c r="H2907">
        <v>10</v>
      </c>
      <c r="I2907" s="1" t="s">
        <v>25335</v>
      </c>
      <c r="J2907" s="1" t="s">
        <v>25336</v>
      </c>
      <c r="K2907" s="1" t="s">
        <v>25337</v>
      </c>
      <c r="L2907" s="1" t="s">
        <v>25338</v>
      </c>
      <c r="M2907" s="1" t="s">
        <v>25339</v>
      </c>
      <c r="N2907" s="1">
        <f>+Categorias[[#This Row],[Id_producto]]</f>
        <v>220129</v>
      </c>
      <c r="O2907" s="1">
        <f>+Categorias[[#This Row],[Id_categoría]]</f>
        <v>220129010</v>
      </c>
    </row>
    <row r="2908" spans="1:15" hidden="1" x14ac:dyDescent="0.3">
      <c r="A2908">
        <v>22</v>
      </c>
      <c r="B2908" s="1" t="s">
        <v>2726</v>
      </c>
      <c r="C2908">
        <v>2201</v>
      </c>
      <c r="D2908" s="1" t="s">
        <v>22590</v>
      </c>
      <c r="E2908">
        <v>220129</v>
      </c>
      <c r="F2908" s="1" t="s">
        <v>25289</v>
      </c>
      <c r="G2908">
        <v>220129011</v>
      </c>
      <c r="H2908">
        <v>11</v>
      </c>
      <c r="I2908" s="1" t="s">
        <v>25340</v>
      </c>
      <c r="J2908" s="1" t="s">
        <v>25341</v>
      </c>
      <c r="K2908" s="1" t="s">
        <v>25342</v>
      </c>
      <c r="L2908" s="1" t="s">
        <v>25343</v>
      </c>
      <c r="M2908" s="1" t="s">
        <v>25344</v>
      </c>
      <c r="N2908" s="1">
        <f>+Categorias[[#This Row],[Id_producto]]</f>
        <v>220129</v>
      </c>
      <c r="O2908" s="1">
        <f>+Categorias[[#This Row],[Id_categoría]]</f>
        <v>220129011</v>
      </c>
    </row>
    <row r="2909" spans="1:15" hidden="1" x14ac:dyDescent="0.3">
      <c r="A2909">
        <v>22</v>
      </c>
      <c r="B2909" s="1" t="s">
        <v>2726</v>
      </c>
      <c r="C2909">
        <v>2201</v>
      </c>
      <c r="D2909" s="1" t="s">
        <v>22590</v>
      </c>
      <c r="E2909">
        <v>220129</v>
      </c>
      <c r="F2909" s="1" t="s">
        <v>25289</v>
      </c>
      <c r="G2909">
        <v>220129012</v>
      </c>
      <c r="H2909">
        <v>12</v>
      </c>
      <c r="I2909" s="1" t="s">
        <v>25345</v>
      </c>
      <c r="J2909" s="1" t="s">
        <v>25346</v>
      </c>
      <c r="K2909" s="1" t="s">
        <v>25347</v>
      </c>
      <c r="L2909" s="1" t="s">
        <v>25348</v>
      </c>
      <c r="M2909" s="1" t="s">
        <v>25349</v>
      </c>
      <c r="N2909" s="1">
        <f>+Categorias[[#This Row],[Id_producto]]</f>
        <v>220129</v>
      </c>
      <c r="O2909" s="1">
        <f>+Categorias[[#This Row],[Id_categoría]]</f>
        <v>220129012</v>
      </c>
    </row>
    <row r="2910" spans="1:15" hidden="1" x14ac:dyDescent="0.3">
      <c r="A2910">
        <v>22</v>
      </c>
      <c r="B2910" s="1" t="s">
        <v>2726</v>
      </c>
      <c r="C2910">
        <v>2201</v>
      </c>
      <c r="D2910" s="1" t="s">
        <v>22590</v>
      </c>
      <c r="E2910">
        <v>220129</v>
      </c>
      <c r="F2910" s="1" t="s">
        <v>25289</v>
      </c>
      <c r="G2910">
        <v>220129013</v>
      </c>
      <c r="H2910">
        <v>13</v>
      </c>
      <c r="I2910" s="1" t="s">
        <v>25350</v>
      </c>
      <c r="J2910" s="1" t="s">
        <v>25351</v>
      </c>
      <c r="K2910" s="1" t="s">
        <v>25352</v>
      </c>
      <c r="L2910" s="1" t="s">
        <v>25353</v>
      </c>
      <c r="M2910" s="1" t="s">
        <v>25354</v>
      </c>
      <c r="N2910" s="1">
        <f>+Categorias[[#This Row],[Id_producto]]</f>
        <v>220129</v>
      </c>
      <c r="O2910" s="1">
        <f>+Categorias[[#This Row],[Id_categoría]]</f>
        <v>220129013</v>
      </c>
    </row>
    <row r="2911" spans="1:15" hidden="1" x14ac:dyDescent="0.3">
      <c r="A2911">
        <v>22</v>
      </c>
      <c r="B2911" s="1" t="s">
        <v>2726</v>
      </c>
      <c r="C2911">
        <v>2201</v>
      </c>
      <c r="D2911" s="1" t="s">
        <v>22590</v>
      </c>
      <c r="E2911">
        <v>220130</v>
      </c>
      <c r="F2911" s="1" t="s">
        <v>25355</v>
      </c>
      <c r="G2911">
        <v>220130001</v>
      </c>
      <c r="H2911">
        <v>1</v>
      </c>
      <c r="I2911" s="1" t="s">
        <v>25356</v>
      </c>
      <c r="J2911" s="1" t="s">
        <v>25357</v>
      </c>
      <c r="K2911" s="1" t="s">
        <v>25358</v>
      </c>
      <c r="L2911" s="1" t="s">
        <v>25359</v>
      </c>
      <c r="M2911" s="1" t="s">
        <v>25360</v>
      </c>
      <c r="N2911" s="1">
        <f>+Categorias[[#This Row],[Id_producto]]</f>
        <v>220130</v>
      </c>
      <c r="O2911" s="1">
        <f>+Categorias[[#This Row],[Id_categoría]]</f>
        <v>220130001</v>
      </c>
    </row>
    <row r="2912" spans="1:15" hidden="1" x14ac:dyDescent="0.3">
      <c r="A2912">
        <v>22</v>
      </c>
      <c r="B2912" s="1" t="s">
        <v>2726</v>
      </c>
      <c r="C2912">
        <v>2201</v>
      </c>
      <c r="D2912" s="1" t="s">
        <v>22590</v>
      </c>
      <c r="E2912">
        <v>220130</v>
      </c>
      <c r="F2912" s="1" t="s">
        <v>25355</v>
      </c>
      <c r="G2912">
        <v>220130002</v>
      </c>
      <c r="H2912">
        <v>2</v>
      </c>
      <c r="I2912" s="1" t="s">
        <v>25361</v>
      </c>
      <c r="J2912" s="1" t="s">
        <v>25362</v>
      </c>
      <c r="K2912" s="1" t="s">
        <v>25363</v>
      </c>
      <c r="L2912" s="1" t="s">
        <v>25364</v>
      </c>
      <c r="M2912" s="1" t="s">
        <v>25365</v>
      </c>
      <c r="N2912" s="1">
        <f>+Categorias[[#This Row],[Id_producto]]</f>
        <v>220130</v>
      </c>
      <c r="O2912" s="1">
        <f>+Categorias[[#This Row],[Id_categoría]]</f>
        <v>220130002</v>
      </c>
    </row>
    <row r="2913" spans="1:15" hidden="1" x14ac:dyDescent="0.3">
      <c r="A2913">
        <v>22</v>
      </c>
      <c r="B2913" s="1" t="s">
        <v>2726</v>
      </c>
      <c r="C2913">
        <v>2201</v>
      </c>
      <c r="D2913" s="1" t="s">
        <v>22590</v>
      </c>
      <c r="E2913">
        <v>220130</v>
      </c>
      <c r="F2913" s="1" t="s">
        <v>25355</v>
      </c>
      <c r="G2913">
        <v>220130003</v>
      </c>
      <c r="H2913">
        <v>3</v>
      </c>
      <c r="I2913" s="1" t="s">
        <v>25366</v>
      </c>
      <c r="J2913" s="1" t="s">
        <v>25367</v>
      </c>
      <c r="K2913" s="1" t="s">
        <v>25368</v>
      </c>
      <c r="L2913" s="1" t="s">
        <v>25369</v>
      </c>
      <c r="M2913" s="1" t="s">
        <v>25370</v>
      </c>
      <c r="N2913" s="1">
        <f>+Categorias[[#This Row],[Id_producto]]</f>
        <v>220130</v>
      </c>
      <c r="O2913" s="1">
        <f>+Categorias[[#This Row],[Id_categoría]]</f>
        <v>220130003</v>
      </c>
    </row>
    <row r="2914" spans="1:15" hidden="1" x14ac:dyDescent="0.3">
      <c r="A2914">
        <v>22</v>
      </c>
      <c r="B2914" s="1" t="s">
        <v>2726</v>
      </c>
      <c r="C2914">
        <v>2201</v>
      </c>
      <c r="D2914" s="1" t="s">
        <v>22590</v>
      </c>
      <c r="E2914">
        <v>220131</v>
      </c>
      <c r="F2914" s="1" t="s">
        <v>25371</v>
      </c>
      <c r="G2914">
        <v>220131001</v>
      </c>
      <c r="H2914">
        <v>1</v>
      </c>
      <c r="I2914" s="1" t="s">
        <v>25372</v>
      </c>
      <c r="J2914" s="1" t="s">
        <v>25373</v>
      </c>
      <c r="K2914" s="1" t="s">
        <v>25374</v>
      </c>
      <c r="L2914" s="1" t="s">
        <v>25375</v>
      </c>
      <c r="M2914" s="1" t="s">
        <v>25376</v>
      </c>
      <c r="N2914" s="1">
        <f>+Categorias[[#This Row],[Id_producto]]</f>
        <v>220131</v>
      </c>
      <c r="O2914" s="1">
        <f>+Categorias[[#This Row],[Id_categoría]]</f>
        <v>220131001</v>
      </c>
    </row>
    <row r="2915" spans="1:15" hidden="1" x14ac:dyDescent="0.3">
      <c r="A2915">
        <v>22</v>
      </c>
      <c r="B2915" s="1" t="s">
        <v>2726</v>
      </c>
      <c r="C2915">
        <v>2201</v>
      </c>
      <c r="D2915" s="1" t="s">
        <v>22590</v>
      </c>
      <c r="E2915">
        <v>220131</v>
      </c>
      <c r="F2915" s="1" t="s">
        <v>25371</v>
      </c>
      <c r="G2915">
        <v>220131002</v>
      </c>
      <c r="H2915">
        <v>2</v>
      </c>
      <c r="I2915" s="1" t="s">
        <v>25377</v>
      </c>
      <c r="J2915" s="1" t="s">
        <v>25378</v>
      </c>
      <c r="K2915" s="1" t="s">
        <v>25379</v>
      </c>
      <c r="L2915" s="1" t="s">
        <v>25380</v>
      </c>
      <c r="M2915" s="1" t="s">
        <v>25381</v>
      </c>
      <c r="N2915" s="1">
        <f>+Categorias[[#This Row],[Id_producto]]</f>
        <v>220131</v>
      </c>
      <c r="O2915" s="1">
        <f>+Categorias[[#This Row],[Id_categoría]]</f>
        <v>220131002</v>
      </c>
    </row>
    <row r="2916" spans="1:15" hidden="1" x14ac:dyDescent="0.3">
      <c r="A2916">
        <v>22</v>
      </c>
      <c r="B2916" s="1" t="s">
        <v>2726</v>
      </c>
      <c r="C2916">
        <v>2201</v>
      </c>
      <c r="D2916" s="1" t="s">
        <v>22590</v>
      </c>
      <c r="E2916">
        <v>220131</v>
      </c>
      <c r="F2916" s="1" t="s">
        <v>25371</v>
      </c>
      <c r="G2916">
        <v>220131003</v>
      </c>
      <c r="H2916">
        <v>3</v>
      </c>
      <c r="I2916" s="1" t="s">
        <v>25382</v>
      </c>
      <c r="J2916" s="1" t="s">
        <v>25383</v>
      </c>
      <c r="K2916" s="1" t="s">
        <v>25384</v>
      </c>
      <c r="L2916" s="1" t="s">
        <v>25385</v>
      </c>
      <c r="M2916" s="1" t="s">
        <v>25386</v>
      </c>
      <c r="N2916" s="1">
        <f>+Categorias[[#This Row],[Id_producto]]</f>
        <v>220131</v>
      </c>
      <c r="O2916" s="1">
        <f>+Categorias[[#This Row],[Id_categoría]]</f>
        <v>220131003</v>
      </c>
    </row>
    <row r="2917" spans="1:15" hidden="1" x14ac:dyDescent="0.3">
      <c r="A2917">
        <v>24</v>
      </c>
      <c r="B2917" s="1" t="s">
        <v>13401</v>
      </c>
      <c r="C2917">
        <v>2401</v>
      </c>
      <c r="D2917" s="1" t="s">
        <v>13402</v>
      </c>
      <c r="E2917">
        <v>240101</v>
      </c>
      <c r="F2917" s="1" t="s">
        <v>13403</v>
      </c>
      <c r="G2917">
        <v>240101005</v>
      </c>
      <c r="H2917">
        <v>5</v>
      </c>
      <c r="I2917" s="1" t="s">
        <v>635</v>
      </c>
      <c r="J2917" s="1" t="s">
        <v>13404</v>
      </c>
      <c r="K2917" s="1" t="s">
        <v>13405</v>
      </c>
      <c r="L2917" s="1" t="s">
        <v>13406</v>
      </c>
      <c r="M2917" s="1" t="s">
        <v>13407</v>
      </c>
      <c r="N2917" s="1">
        <f>+Categorias[[#This Row],[Id_producto]]</f>
        <v>240101</v>
      </c>
      <c r="O2917" s="1">
        <f>+Categorias[[#This Row],[Id_categoría]]</f>
        <v>240101005</v>
      </c>
    </row>
    <row r="2918" spans="1:15" hidden="1" x14ac:dyDescent="0.3">
      <c r="A2918">
        <v>24</v>
      </c>
      <c r="B2918" s="1" t="s">
        <v>13401</v>
      </c>
      <c r="C2918">
        <v>2401</v>
      </c>
      <c r="D2918" s="1" t="s">
        <v>13402</v>
      </c>
      <c r="E2918">
        <v>240101</v>
      </c>
      <c r="F2918" s="1" t="s">
        <v>13403</v>
      </c>
      <c r="G2918">
        <v>240101006</v>
      </c>
      <c r="H2918">
        <v>6</v>
      </c>
      <c r="I2918" s="1" t="s">
        <v>13408</v>
      </c>
      <c r="J2918" s="1" t="s">
        <v>13409</v>
      </c>
      <c r="K2918" s="1" t="s">
        <v>13410</v>
      </c>
      <c r="L2918" s="1" t="s">
        <v>13411</v>
      </c>
      <c r="M2918" s="1" t="s">
        <v>13412</v>
      </c>
      <c r="N2918" s="1">
        <f>+Categorias[[#This Row],[Id_producto]]</f>
        <v>240101</v>
      </c>
      <c r="O2918" s="1">
        <f>+Categorias[[#This Row],[Id_categoría]]</f>
        <v>240101006</v>
      </c>
    </row>
    <row r="2919" spans="1:15" hidden="1" x14ac:dyDescent="0.3">
      <c r="A2919">
        <v>24</v>
      </c>
      <c r="B2919" s="1" t="s">
        <v>13401</v>
      </c>
      <c r="C2919">
        <v>2401</v>
      </c>
      <c r="D2919" s="1" t="s">
        <v>13402</v>
      </c>
      <c r="E2919">
        <v>240101</v>
      </c>
      <c r="F2919" s="1" t="s">
        <v>13403</v>
      </c>
      <c r="G2919">
        <v>240101007</v>
      </c>
      <c r="H2919">
        <v>7</v>
      </c>
      <c r="I2919" s="1" t="s">
        <v>13413</v>
      </c>
      <c r="J2919" s="1" t="s">
        <v>13414</v>
      </c>
      <c r="K2919" s="1" t="s">
        <v>13415</v>
      </c>
      <c r="L2919" s="1" t="s">
        <v>13416</v>
      </c>
      <c r="M2919" s="1" t="s">
        <v>13417</v>
      </c>
      <c r="N2919" s="1">
        <f>+Categorias[[#This Row],[Id_producto]]</f>
        <v>240101</v>
      </c>
      <c r="O2919" s="1">
        <f>+Categorias[[#This Row],[Id_categoría]]</f>
        <v>240101007</v>
      </c>
    </row>
    <row r="2920" spans="1:15" hidden="1" x14ac:dyDescent="0.3">
      <c r="A2920">
        <v>24</v>
      </c>
      <c r="B2920" s="1" t="s">
        <v>13401</v>
      </c>
      <c r="C2920">
        <v>2401</v>
      </c>
      <c r="D2920" s="1" t="s">
        <v>13402</v>
      </c>
      <c r="E2920">
        <v>240101</v>
      </c>
      <c r="F2920" s="1" t="s">
        <v>13403</v>
      </c>
      <c r="G2920">
        <v>240101008</v>
      </c>
      <c r="H2920">
        <v>8</v>
      </c>
      <c r="I2920" s="1" t="s">
        <v>13418</v>
      </c>
      <c r="J2920" s="1" t="s">
        <v>13419</v>
      </c>
      <c r="K2920" s="1" t="s">
        <v>13420</v>
      </c>
      <c r="L2920" s="1" t="s">
        <v>13421</v>
      </c>
      <c r="M2920" s="1" t="s">
        <v>13422</v>
      </c>
      <c r="N2920" s="1">
        <f>+Categorias[[#This Row],[Id_producto]]</f>
        <v>240101</v>
      </c>
      <c r="O2920" s="1">
        <f>+Categorias[[#This Row],[Id_categoría]]</f>
        <v>240101008</v>
      </c>
    </row>
    <row r="2921" spans="1:15" hidden="1" x14ac:dyDescent="0.3">
      <c r="A2921">
        <v>24</v>
      </c>
      <c r="B2921" s="1" t="s">
        <v>13401</v>
      </c>
      <c r="C2921">
        <v>2401</v>
      </c>
      <c r="D2921" s="1" t="s">
        <v>13402</v>
      </c>
      <c r="E2921">
        <v>240101</v>
      </c>
      <c r="F2921" s="1" t="s">
        <v>13403</v>
      </c>
      <c r="G2921">
        <v>240101009</v>
      </c>
      <c r="H2921">
        <v>9</v>
      </c>
      <c r="I2921" s="1" t="s">
        <v>13423</v>
      </c>
      <c r="J2921" s="1" t="s">
        <v>13424</v>
      </c>
      <c r="K2921" s="1" t="s">
        <v>13425</v>
      </c>
      <c r="L2921" s="1" t="s">
        <v>13426</v>
      </c>
      <c r="M2921" s="1" t="s">
        <v>13427</v>
      </c>
      <c r="N2921" s="1">
        <f>+Categorias[[#This Row],[Id_producto]]</f>
        <v>240101</v>
      </c>
      <c r="O2921" s="1">
        <f>+Categorias[[#This Row],[Id_categoría]]</f>
        <v>240101009</v>
      </c>
    </row>
    <row r="2922" spans="1:15" hidden="1" x14ac:dyDescent="0.3">
      <c r="A2922">
        <v>24</v>
      </c>
      <c r="B2922" s="1" t="s">
        <v>13401</v>
      </c>
      <c r="C2922">
        <v>2401</v>
      </c>
      <c r="D2922" s="1" t="s">
        <v>13402</v>
      </c>
      <c r="E2922">
        <v>240101</v>
      </c>
      <c r="F2922" s="1" t="s">
        <v>13403</v>
      </c>
      <c r="G2922">
        <v>240101010</v>
      </c>
      <c r="H2922">
        <v>10</v>
      </c>
      <c r="I2922" s="1" t="s">
        <v>13428</v>
      </c>
      <c r="J2922" s="1" t="s">
        <v>13429</v>
      </c>
      <c r="K2922" s="1" t="s">
        <v>13430</v>
      </c>
      <c r="L2922" s="1" t="s">
        <v>13431</v>
      </c>
      <c r="M2922" s="1" t="s">
        <v>13432</v>
      </c>
      <c r="N2922" s="1">
        <f>+Categorias[[#This Row],[Id_producto]]</f>
        <v>240101</v>
      </c>
      <c r="O2922" s="1">
        <f>+Categorias[[#This Row],[Id_categoría]]</f>
        <v>240101010</v>
      </c>
    </row>
    <row r="2923" spans="1:15" hidden="1" x14ac:dyDescent="0.3">
      <c r="A2923">
        <v>24</v>
      </c>
      <c r="B2923" s="1" t="s">
        <v>13401</v>
      </c>
      <c r="C2923">
        <v>2401</v>
      </c>
      <c r="D2923" s="1" t="s">
        <v>13402</v>
      </c>
      <c r="E2923">
        <v>240101</v>
      </c>
      <c r="F2923" s="1" t="s">
        <v>13403</v>
      </c>
      <c r="G2923">
        <v>240101011</v>
      </c>
      <c r="H2923">
        <v>11</v>
      </c>
      <c r="I2923" s="1" t="s">
        <v>13433</v>
      </c>
      <c r="J2923" s="1" t="s">
        <v>13434</v>
      </c>
      <c r="K2923" s="1" t="s">
        <v>13435</v>
      </c>
      <c r="L2923" s="1" t="s">
        <v>13436</v>
      </c>
      <c r="M2923" s="1" t="s">
        <v>13437</v>
      </c>
      <c r="N2923" s="1">
        <f>+Categorias[[#This Row],[Id_producto]]</f>
        <v>240101</v>
      </c>
      <c r="O2923" s="1">
        <f>+Categorias[[#This Row],[Id_categoría]]</f>
        <v>240101011</v>
      </c>
    </row>
    <row r="2924" spans="1:15" hidden="1" x14ac:dyDescent="0.3">
      <c r="A2924">
        <v>24</v>
      </c>
      <c r="B2924" s="1" t="s">
        <v>13401</v>
      </c>
      <c r="C2924">
        <v>2401</v>
      </c>
      <c r="D2924" s="1" t="s">
        <v>13402</v>
      </c>
      <c r="E2924">
        <v>240101</v>
      </c>
      <c r="F2924" s="1" t="s">
        <v>13403</v>
      </c>
      <c r="G2924">
        <v>240101012</v>
      </c>
      <c r="H2924">
        <v>12</v>
      </c>
      <c r="I2924" s="1" t="s">
        <v>13438</v>
      </c>
      <c r="J2924" s="1" t="s">
        <v>13439</v>
      </c>
      <c r="K2924" s="1" t="s">
        <v>13440</v>
      </c>
      <c r="L2924" s="1" t="s">
        <v>13441</v>
      </c>
      <c r="M2924" s="1" t="s">
        <v>13442</v>
      </c>
      <c r="N2924" s="1">
        <f>+Categorias[[#This Row],[Id_producto]]</f>
        <v>240101</v>
      </c>
      <c r="O2924" s="1">
        <f>+Categorias[[#This Row],[Id_categoría]]</f>
        <v>240101012</v>
      </c>
    </row>
    <row r="2925" spans="1:15" hidden="1" x14ac:dyDescent="0.3">
      <c r="A2925">
        <v>24</v>
      </c>
      <c r="B2925" s="1" t="s">
        <v>13401</v>
      </c>
      <c r="C2925">
        <v>2401</v>
      </c>
      <c r="D2925" s="1" t="s">
        <v>13402</v>
      </c>
      <c r="E2925">
        <v>240101</v>
      </c>
      <c r="F2925" s="1" t="s">
        <v>13403</v>
      </c>
      <c r="G2925">
        <v>240101013</v>
      </c>
      <c r="H2925">
        <v>13</v>
      </c>
      <c r="I2925" s="1" t="s">
        <v>13443</v>
      </c>
      <c r="J2925" s="1" t="s">
        <v>13444</v>
      </c>
      <c r="K2925" s="1" t="s">
        <v>13445</v>
      </c>
      <c r="L2925" s="1" t="s">
        <v>13446</v>
      </c>
      <c r="M2925" s="1" t="s">
        <v>13447</v>
      </c>
      <c r="N2925" s="1">
        <f>+Categorias[[#This Row],[Id_producto]]</f>
        <v>240101</v>
      </c>
      <c r="O2925" s="1">
        <f>+Categorias[[#This Row],[Id_categoría]]</f>
        <v>240101013</v>
      </c>
    </row>
    <row r="2926" spans="1:15" hidden="1" x14ac:dyDescent="0.3">
      <c r="A2926">
        <v>24</v>
      </c>
      <c r="B2926" s="1" t="s">
        <v>13401</v>
      </c>
      <c r="C2926">
        <v>2401</v>
      </c>
      <c r="D2926" s="1" t="s">
        <v>13402</v>
      </c>
      <c r="E2926">
        <v>240101</v>
      </c>
      <c r="F2926" s="1" t="s">
        <v>13403</v>
      </c>
      <c r="G2926">
        <v>240101014</v>
      </c>
      <c r="H2926">
        <v>14</v>
      </c>
      <c r="I2926" s="1" t="s">
        <v>13448</v>
      </c>
      <c r="J2926" s="1" t="s">
        <v>13449</v>
      </c>
      <c r="K2926" s="1" t="s">
        <v>13450</v>
      </c>
      <c r="L2926" s="1" t="s">
        <v>13451</v>
      </c>
      <c r="M2926" s="1" t="s">
        <v>13452</v>
      </c>
      <c r="N2926" s="1">
        <f>+Categorias[[#This Row],[Id_producto]]</f>
        <v>240101</v>
      </c>
      <c r="O2926" s="1">
        <f>+Categorias[[#This Row],[Id_categoría]]</f>
        <v>240101014</v>
      </c>
    </row>
    <row r="2927" spans="1:15" hidden="1" x14ac:dyDescent="0.3">
      <c r="A2927">
        <v>24</v>
      </c>
      <c r="B2927" s="1" t="s">
        <v>13401</v>
      </c>
      <c r="C2927">
        <v>2401</v>
      </c>
      <c r="D2927" s="1" t="s">
        <v>13402</v>
      </c>
      <c r="E2927">
        <v>240101</v>
      </c>
      <c r="F2927" s="1" t="s">
        <v>13403</v>
      </c>
      <c r="G2927">
        <v>240101015</v>
      </c>
      <c r="H2927">
        <v>15</v>
      </c>
      <c r="I2927" s="1" t="s">
        <v>13453</v>
      </c>
      <c r="J2927" s="1" t="s">
        <v>13454</v>
      </c>
      <c r="K2927" s="1" t="s">
        <v>13455</v>
      </c>
      <c r="L2927" s="1" t="s">
        <v>13456</v>
      </c>
      <c r="M2927" s="1" t="s">
        <v>13457</v>
      </c>
      <c r="N2927" s="1">
        <f>+Categorias[[#This Row],[Id_producto]]</f>
        <v>240101</v>
      </c>
      <c r="O2927" s="1">
        <f>+Categorias[[#This Row],[Id_categoría]]</f>
        <v>240101015</v>
      </c>
    </row>
    <row r="2928" spans="1:15" hidden="1" x14ac:dyDescent="0.3">
      <c r="A2928">
        <v>24</v>
      </c>
      <c r="B2928" s="1" t="s">
        <v>13401</v>
      </c>
      <c r="C2928">
        <v>2401</v>
      </c>
      <c r="D2928" s="1" t="s">
        <v>13402</v>
      </c>
      <c r="E2928">
        <v>240101</v>
      </c>
      <c r="F2928" s="1" t="s">
        <v>13403</v>
      </c>
      <c r="G2928">
        <v>240101016</v>
      </c>
      <c r="H2928">
        <v>16</v>
      </c>
      <c r="I2928" s="1" t="s">
        <v>13458</v>
      </c>
      <c r="J2928" s="1" t="s">
        <v>13459</v>
      </c>
      <c r="K2928" s="1" t="s">
        <v>13460</v>
      </c>
      <c r="L2928" s="1" t="s">
        <v>13461</v>
      </c>
      <c r="M2928" s="1" t="s">
        <v>13462</v>
      </c>
      <c r="N2928" s="1">
        <f>+Categorias[[#This Row],[Id_producto]]</f>
        <v>240101</v>
      </c>
      <c r="O2928" s="1">
        <f>+Categorias[[#This Row],[Id_categoría]]</f>
        <v>240101016</v>
      </c>
    </row>
    <row r="2929" spans="1:15" hidden="1" x14ac:dyDescent="0.3">
      <c r="A2929">
        <v>24</v>
      </c>
      <c r="B2929" s="1" t="s">
        <v>13401</v>
      </c>
      <c r="C2929">
        <v>2401</v>
      </c>
      <c r="D2929" s="1" t="s">
        <v>13402</v>
      </c>
      <c r="E2929">
        <v>240101</v>
      </c>
      <c r="F2929" s="1" t="s">
        <v>13403</v>
      </c>
      <c r="G2929">
        <v>240101017</v>
      </c>
      <c r="H2929">
        <v>17</v>
      </c>
      <c r="I2929" s="1" t="s">
        <v>13463</v>
      </c>
      <c r="J2929" s="1" t="s">
        <v>13464</v>
      </c>
      <c r="K2929" s="1" t="s">
        <v>13465</v>
      </c>
      <c r="L2929" s="1" t="s">
        <v>13466</v>
      </c>
      <c r="M2929" s="1" t="s">
        <v>13467</v>
      </c>
      <c r="N2929" s="1">
        <f>+Categorias[[#This Row],[Id_producto]]</f>
        <v>240101</v>
      </c>
      <c r="O2929" s="1">
        <f>+Categorias[[#This Row],[Id_categoría]]</f>
        <v>240101017</v>
      </c>
    </row>
    <row r="2930" spans="1:15" hidden="1" x14ac:dyDescent="0.3">
      <c r="A2930">
        <v>24</v>
      </c>
      <c r="B2930" s="1" t="s">
        <v>13401</v>
      </c>
      <c r="C2930">
        <v>2401</v>
      </c>
      <c r="D2930" s="1" t="s">
        <v>13402</v>
      </c>
      <c r="E2930">
        <v>240101</v>
      </c>
      <c r="F2930" s="1" t="s">
        <v>13403</v>
      </c>
      <c r="G2930">
        <v>240101018</v>
      </c>
      <c r="H2930">
        <v>18</v>
      </c>
      <c r="I2930" s="1" t="s">
        <v>13468</v>
      </c>
      <c r="J2930" s="1" t="s">
        <v>13469</v>
      </c>
      <c r="K2930" s="1" t="s">
        <v>13470</v>
      </c>
      <c r="L2930" s="1" t="s">
        <v>13471</v>
      </c>
      <c r="M2930" s="1" t="s">
        <v>13472</v>
      </c>
      <c r="N2930" s="1">
        <f>+Categorias[[#This Row],[Id_producto]]</f>
        <v>240101</v>
      </c>
      <c r="O2930" s="1">
        <f>+Categorias[[#This Row],[Id_categoría]]</f>
        <v>240101018</v>
      </c>
    </row>
    <row r="2931" spans="1:15" hidden="1" x14ac:dyDescent="0.3">
      <c r="A2931">
        <v>24</v>
      </c>
      <c r="B2931" s="1" t="s">
        <v>13401</v>
      </c>
      <c r="C2931">
        <v>2401</v>
      </c>
      <c r="D2931" s="1" t="s">
        <v>13402</v>
      </c>
      <c r="E2931">
        <v>240101</v>
      </c>
      <c r="F2931" s="1" t="s">
        <v>13403</v>
      </c>
      <c r="G2931">
        <v>240101019</v>
      </c>
      <c r="H2931">
        <v>19</v>
      </c>
      <c r="I2931" s="1" t="s">
        <v>13473</v>
      </c>
      <c r="J2931" s="1" t="s">
        <v>13474</v>
      </c>
      <c r="K2931" s="1" t="s">
        <v>13475</v>
      </c>
      <c r="L2931" s="1" t="s">
        <v>13476</v>
      </c>
      <c r="M2931" s="1" t="s">
        <v>13477</v>
      </c>
      <c r="N2931" s="1">
        <f>+Categorias[[#This Row],[Id_producto]]</f>
        <v>240101</v>
      </c>
      <c r="O2931" s="1">
        <f>+Categorias[[#This Row],[Id_categoría]]</f>
        <v>240101019</v>
      </c>
    </row>
    <row r="2932" spans="1:15" hidden="1" x14ac:dyDescent="0.3">
      <c r="A2932">
        <v>24</v>
      </c>
      <c r="B2932" s="1" t="s">
        <v>13401</v>
      </c>
      <c r="C2932">
        <v>2401</v>
      </c>
      <c r="D2932" s="1" t="s">
        <v>13402</v>
      </c>
      <c r="E2932">
        <v>240101</v>
      </c>
      <c r="F2932" s="1" t="s">
        <v>13403</v>
      </c>
      <c r="G2932">
        <v>240101020</v>
      </c>
      <c r="H2932">
        <v>20</v>
      </c>
      <c r="I2932" s="1" t="s">
        <v>13478</v>
      </c>
      <c r="J2932" s="1" t="s">
        <v>13479</v>
      </c>
      <c r="K2932" s="1" t="s">
        <v>13480</v>
      </c>
      <c r="L2932" s="1" t="s">
        <v>13481</v>
      </c>
      <c r="M2932" s="1" t="s">
        <v>13482</v>
      </c>
      <c r="N2932" s="1">
        <f>+Categorias[[#This Row],[Id_producto]]</f>
        <v>240101</v>
      </c>
      <c r="O2932" s="1">
        <f>+Categorias[[#This Row],[Id_categoría]]</f>
        <v>240101020</v>
      </c>
    </row>
    <row r="2933" spans="1:15" hidden="1" x14ac:dyDescent="0.3">
      <c r="A2933">
        <v>24</v>
      </c>
      <c r="B2933" s="1" t="s">
        <v>13401</v>
      </c>
      <c r="C2933">
        <v>2401</v>
      </c>
      <c r="D2933" s="1" t="s">
        <v>13402</v>
      </c>
      <c r="E2933">
        <v>240101</v>
      </c>
      <c r="F2933" s="1" t="s">
        <v>13403</v>
      </c>
      <c r="G2933">
        <v>240101021</v>
      </c>
      <c r="H2933">
        <v>21</v>
      </c>
      <c r="I2933" s="1" t="s">
        <v>13483</v>
      </c>
      <c r="J2933" s="1" t="s">
        <v>13484</v>
      </c>
      <c r="K2933" s="1" t="s">
        <v>13485</v>
      </c>
      <c r="L2933" s="1" t="s">
        <v>13486</v>
      </c>
      <c r="M2933" s="1" t="s">
        <v>13487</v>
      </c>
      <c r="N2933" s="1">
        <f>+Categorias[[#This Row],[Id_producto]]</f>
        <v>240101</v>
      </c>
      <c r="O2933" s="1">
        <f>+Categorias[[#This Row],[Id_categoría]]</f>
        <v>240101021</v>
      </c>
    </row>
    <row r="2934" spans="1:15" hidden="1" x14ac:dyDescent="0.3">
      <c r="A2934">
        <v>24</v>
      </c>
      <c r="B2934" s="1" t="s">
        <v>13401</v>
      </c>
      <c r="C2934">
        <v>2401</v>
      </c>
      <c r="D2934" s="1" t="s">
        <v>13402</v>
      </c>
      <c r="E2934">
        <v>240101</v>
      </c>
      <c r="F2934" s="1" t="s">
        <v>13403</v>
      </c>
      <c r="G2934">
        <v>240101022</v>
      </c>
      <c r="H2934">
        <v>22</v>
      </c>
      <c r="I2934" s="1" t="s">
        <v>13488</v>
      </c>
      <c r="J2934" s="1" t="s">
        <v>13489</v>
      </c>
      <c r="K2934" s="1" t="s">
        <v>13490</v>
      </c>
      <c r="L2934" s="1" t="s">
        <v>13491</v>
      </c>
      <c r="M2934" s="1" t="s">
        <v>13492</v>
      </c>
      <c r="N2934" s="1">
        <f>+Categorias[[#This Row],[Id_producto]]</f>
        <v>240101</v>
      </c>
      <c r="O2934" s="1">
        <f>+Categorias[[#This Row],[Id_categoría]]</f>
        <v>240101022</v>
      </c>
    </row>
    <row r="2935" spans="1:15" hidden="1" x14ac:dyDescent="0.3">
      <c r="A2935">
        <v>24</v>
      </c>
      <c r="B2935" s="1" t="s">
        <v>13401</v>
      </c>
      <c r="C2935">
        <v>2401</v>
      </c>
      <c r="D2935" s="1" t="s">
        <v>13402</v>
      </c>
      <c r="E2935">
        <v>240101</v>
      </c>
      <c r="F2935" s="1" t="s">
        <v>13403</v>
      </c>
      <c r="G2935">
        <v>240101023</v>
      </c>
      <c r="H2935">
        <v>23</v>
      </c>
      <c r="I2935" s="1" t="s">
        <v>13493</v>
      </c>
      <c r="J2935" s="1" t="s">
        <v>13494</v>
      </c>
      <c r="K2935" s="1" t="s">
        <v>13495</v>
      </c>
      <c r="L2935" s="1" t="s">
        <v>13496</v>
      </c>
      <c r="M2935" s="1" t="s">
        <v>13497</v>
      </c>
      <c r="N2935" s="1">
        <f>+Categorias[[#This Row],[Id_producto]]</f>
        <v>240101</v>
      </c>
      <c r="O2935" s="1">
        <f>+Categorias[[#This Row],[Id_categoría]]</f>
        <v>240101023</v>
      </c>
    </row>
    <row r="2936" spans="1:15" hidden="1" x14ac:dyDescent="0.3">
      <c r="A2936">
        <v>24</v>
      </c>
      <c r="B2936" s="1" t="s">
        <v>13401</v>
      </c>
      <c r="C2936">
        <v>2401</v>
      </c>
      <c r="D2936" s="1" t="s">
        <v>13402</v>
      </c>
      <c r="E2936">
        <v>240101</v>
      </c>
      <c r="F2936" s="1" t="s">
        <v>13403</v>
      </c>
      <c r="G2936">
        <v>240101024</v>
      </c>
      <c r="H2936">
        <v>24</v>
      </c>
      <c r="I2936" s="1" t="s">
        <v>13498</v>
      </c>
      <c r="J2936" s="1" t="s">
        <v>13499</v>
      </c>
      <c r="K2936" s="1" t="s">
        <v>13500</v>
      </c>
      <c r="L2936" s="1" t="s">
        <v>13501</v>
      </c>
      <c r="M2936" s="1" t="s">
        <v>13502</v>
      </c>
      <c r="N2936" s="1">
        <f>+Categorias[[#This Row],[Id_producto]]</f>
        <v>240101</v>
      </c>
      <c r="O2936" s="1">
        <f>+Categorias[[#This Row],[Id_categoría]]</f>
        <v>240101024</v>
      </c>
    </row>
    <row r="2937" spans="1:15" hidden="1" x14ac:dyDescent="0.3">
      <c r="A2937">
        <v>24</v>
      </c>
      <c r="B2937" s="1" t="s">
        <v>13401</v>
      </c>
      <c r="C2937">
        <v>2401</v>
      </c>
      <c r="D2937" s="1" t="s">
        <v>13402</v>
      </c>
      <c r="E2937">
        <v>240102</v>
      </c>
      <c r="F2937" s="1" t="s">
        <v>13503</v>
      </c>
      <c r="G2937">
        <v>240102005</v>
      </c>
      <c r="H2937">
        <v>5</v>
      </c>
      <c r="I2937" s="1" t="s">
        <v>13504</v>
      </c>
      <c r="J2937" s="1" t="s">
        <v>13505</v>
      </c>
      <c r="K2937" s="1" t="s">
        <v>13506</v>
      </c>
      <c r="L2937" s="1" t="s">
        <v>13507</v>
      </c>
      <c r="M2937" s="1" t="s">
        <v>13508</v>
      </c>
      <c r="N2937" s="1">
        <f>+Categorias[[#This Row],[Id_producto]]</f>
        <v>240102</v>
      </c>
      <c r="O2937" s="1">
        <f>+Categorias[[#This Row],[Id_categoría]]</f>
        <v>240102005</v>
      </c>
    </row>
    <row r="2938" spans="1:15" hidden="1" x14ac:dyDescent="0.3">
      <c r="A2938">
        <v>24</v>
      </c>
      <c r="B2938" s="1" t="s">
        <v>13401</v>
      </c>
      <c r="C2938">
        <v>2401</v>
      </c>
      <c r="D2938" s="1" t="s">
        <v>13402</v>
      </c>
      <c r="E2938">
        <v>240102</v>
      </c>
      <c r="F2938" s="1" t="s">
        <v>13503</v>
      </c>
      <c r="G2938">
        <v>240102006</v>
      </c>
      <c r="H2938">
        <v>6</v>
      </c>
      <c r="I2938" s="1" t="s">
        <v>13509</v>
      </c>
      <c r="J2938" s="1" t="s">
        <v>13510</v>
      </c>
      <c r="K2938" s="1" t="s">
        <v>13511</v>
      </c>
      <c r="L2938" s="1" t="s">
        <v>13512</v>
      </c>
      <c r="M2938" s="1" t="s">
        <v>13513</v>
      </c>
      <c r="N2938" s="1">
        <f>+Categorias[[#This Row],[Id_producto]]</f>
        <v>240102</v>
      </c>
      <c r="O2938" s="1">
        <f>+Categorias[[#This Row],[Id_categoría]]</f>
        <v>240102006</v>
      </c>
    </row>
    <row r="2939" spans="1:15" hidden="1" x14ac:dyDescent="0.3">
      <c r="A2939">
        <v>24</v>
      </c>
      <c r="B2939" s="1" t="s">
        <v>13401</v>
      </c>
      <c r="C2939">
        <v>2401</v>
      </c>
      <c r="D2939" s="1" t="s">
        <v>13402</v>
      </c>
      <c r="E2939">
        <v>240102</v>
      </c>
      <c r="F2939" s="1" t="s">
        <v>13503</v>
      </c>
      <c r="G2939">
        <v>240102007</v>
      </c>
      <c r="H2939">
        <v>7</v>
      </c>
      <c r="I2939" s="1" t="s">
        <v>13514</v>
      </c>
      <c r="J2939" s="1" t="s">
        <v>13515</v>
      </c>
      <c r="K2939" s="1" t="s">
        <v>13516</v>
      </c>
      <c r="L2939" s="1" t="s">
        <v>13517</v>
      </c>
      <c r="M2939" s="1" t="s">
        <v>13518</v>
      </c>
      <c r="N2939" s="1">
        <f>+Categorias[[#This Row],[Id_producto]]</f>
        <v>240102</v>
      </c>
      <c r="O2939" s="1">
        <f>+Categorias[[#This Row],[Id_categoría]]</f>
        <v>240102007</v>
      </c>
    </row>
    <row r="2940" spans="1:15" hidden="1" x14ac:dyDescent="0.3">
      <c r="A2940">
        <v>24</v>
      </c>
      <c r="B2940" s="1" t="s">
        <v>13401</v>
      </c>
      <c r="C2940">
        <v>2401</v>
      </c>
      <c r="D2940" s="1" t="s">
        <v>13402</v>
      </c>
      <c r="E2940">
        <v>240102</v>
      </c>
      <c r="F2940" s="1" t="s">
        <v>13503</v>
      </c>
      <c r="G2940">
        <v>240102008</v>
      </c>
      <c r="H2940">
        <v>8</v>
      </c>
      <c r="I2940" s="1" t="s">
        <v>13519</v>
      </c>
      <c r="J2940" s="1" t="s">
        <v>13520</v>
      </c>
      <c r="K2940" s="1" t="s">
        <v>13521</v>
      </c>
      <c r="L2940" s="1" t="s">
        <v>13522</v>
      </c>
      <c r="M2940" s="1" t="s">
        <v>13523</v>
      </c>
      <c r="N2940" s="1">
        <f>+Categorias[[#This Row],[Id_producto]]</f>
        <v>240102</v>
      </c>
      <c r="O2940" s="1">
        <f>+Categorias[[#This Row],[Id_categoría]]</f>
        <v>240102008</v>
      </c>
    </row>
    <row r="2941" spans="1:15" hidden="1" x14ac:dyDescent="0.3">
      <c r="A2941">
        <v>24</v>
      </c>
      <c r="B2941" s="1" t="s">
        <v>13401</v>
      </c>
      <c r="C2941">
        <v>2401</v>
      </c>
      <c r="D2941" s="1" t="s">
        <v>13402</v>
      </c>
      <c r="E2941">
        <v>240102</v>
      </c>
      <c r="F2941" s="1" t="s">
        <v>13503</v>
      </c>
      <c r="G2941">
        <v>240102009</v>
      </c>
      <c r="H2941">
        <v>9</v>
      </c>
      <c r="I2941" s="1" t="s">
        <v>13524</v>
      </c>
      <c r="J2941" s="1" t="s">
        <v>13525</v>
      </c>
      <c r="K2941" s="1" t="s">
        <v>13526</v>
      </c>
      <c r="L2941" s="1" t="s">
        <v>13527</v>
      </c>
      <c r="M2941" s="1" t="s">
        <v>13528</v>
      </c>
      <c r="N2941" s="1">
        <f>+Categorias[[#This Row],[Id_producto]]</f>
        <v>240102</v>
      </c>
      <c r="O2941" s="1">
        <f>+Categorias[[#This Row],[Id_categoría]]</f>
        <v>240102009</v>
      </c>
    </row>
    <row r="2942" spans="1:15" hidden="1" x14ac:dyDescent="0.3">
      <c r="A2942">
        <v>24</v>
      </c>
      <c r="B2942" s="1" t="s">
        <v>13401</v>
      </c>
      <c r="C2942">
        <v>2401</v>
      </c>
      <c r="D2942" s="1" t="s">
        <v>13402</v>
      </c>
      <c r="E2942">
        <v>240102</v>
      </c>
      <c r="F2942" s="1" t="s">
        <v>13503</v>
      </c>
      <c r="G2942">
        <v>240102010</v>
      </c>
      <c r="H2942">
        <v>10</v>
      </c>
      <c r="I2942" s="1" t="s">
        <v>13529</v>
      </c>
      <c r="J2942" s="1" t="s">
        <v>13530</v>
      </c>
      <c r="K2942" s="1" t="s">
        <v>13531</v>
      </c>
      <c r="L2942" s="1" t="s">
        <v>13532</v>
      </c>
      <c r="M2942" s="1" t="s">
        <v>13533</v>
      </c>
      <c r="N2942" s="1">
        <f>+Categorias[[#This Row],[Id_producto]]</f>
        <v>240102</v>
      </c>
      <c r="O2942" s="1">
        <f>+Categorias[[#This Row],[Id_categoría]]</f>
        <v>240102010</v>
      </c>
    </row>
    <row r="2943" spans="1:15" hidden="1" x14ac:dyDescent="0.3">
      <c r="A2943">
        <v>24</v>
      </c>
      <c r="B2943" s="1" t="s">
        <v>13401</v>
      </c>
      <c r="C2943">
        <v>2401</v>
      </c>
      <c r="D2943" s="1" t="s">
        <v>13402</v>
      </c>
      <c r="E2943">
        <v>240102</v>
      </c>
      <c r="F2943" s="1" t="s">
        <v>13503</v>
      </c>
      <c r="G2943">
        <v>240102011</v>
      </c>
      <c r="H2943">
        <v>11</v>
      </c>
      <c r="I2943" s="1" t="s">
        <v>13534</v>
      </c>
      <c r="J2943" s="1" t="s">
        <v>13535</v>
      </c>
      <c r="K2943" s="1" t="s">
        <v>13536</v>
      </c>
      <c r="L2943" s="1" t="s">
        <v>13537</v>
      </c>
      <c r="M2943" s="1" t="s">
        <v>13538</v>
      </c>
      <c r="N2943" s="1">
        <f>+Categorias[[#This Row],[Id_producto]]</f>
        <v>240102</v>
      </c>
      <c r="O2943" s="1">
        <f>+Categorias[[#This Row],[Id_categoría]]</f>
        <v>240102011</v>
      </c>
    </row>
    <row r="2944" spans="1:15" hidden="1" x14ac:dyDescent="0.3">
      <c r="A2944">
        <v>24</v>
      </c>
      <c r="B2944" s="1" t="s">
        <v>13401</v>
      </c>
      <c r="C2944">
        <v>2401</v>
      </c>
      <c r="D2944" s="1" t="s">
        <v>13402</v>
      </c>
      <c r="E2944">
        <v>240103</v>
      </c>
      <c r="F2944" s="1" t="s">
        <v>13539</v>
      </c>
      <c r="G2944">
        <v>240103005</v>
      </c>
      <c r="H2944">
        <v>5</v>
      </c>
      <c r="I2944" s="1" t="s">
        <v>13540</v>
      </c>
      <c r="J2944" s="1" t="s">
        <v>13541</v>
      </c>
      <c r="K2944" s="1" t="s">
        <v>13542</v>
      </c>
      <c r="L2944" s="1" t="s">
        <v>13543</v>
      </c>
      <c r="M2944" s="1" t="s">
        <v>13544</v>
      </c>
      <c r="N2944" s="1">
        <f>+Categorias[[#This Row],[Id_producto]]</f>
        <v>240103</v>
      </c>
      <c r="O2944" s="1">
        <f>+Categorias[[#This Row],[Id_categoría]]</f>
        <v>240103005</v>
      </c>
    </row>
    <row r="2945" spans="1:15" hidden="1" x14ac:dyDescent="0.3">
      <c r="A2945">
        <v>24</v>
      </c>
      <c r="B2945" s="1" t="s">
        <v>13401</v>
      </c>
      <c r="C2945">
        <v>2401</v>
      </c>
      <c r="D2945" s="1" t="s">
        <v>13402</v>
      </c>
      <c r="E2945">
        <v>240103</v>
      </c>
      <c r="F2945" s="1" t="s">
        <v>13539</v>
      </c>
      <c r="G2945">
        <v>240103006</v>
      </c>
      <c r="H2945">
        <v>6</v>
      </c>
      <c r="I2945" s="1" t="s">
        <v>13545</v>
      </c>
      <c r="J2945" s="1" t="s">
        <v>13546</v>
      </c>
      <c r="K2945" s="1" t="s">
        <v>13547</v>
      </c>
      <c r="L2945" s="1" t="s">
        <v>13548</v>
      </c>
      <c r="M2945" s="1" t="s">
        <v>13549</v>
      </c>
      <c r="N2945" s="1">
        <f>+Categorias[[#This Row],[Id_producto]]</f>
        <v>240103</v>
      </c>
      <c r="O2945" s="1">
        <f>+Categorias[[#This Row],[Id_categoría]]</f>
        <v>240103006</v>
      </c>
    </row>
    <row r="2946" spans="1:15" hidden="1" x14ac:dyDescent="0.3">
      <c r="A2946">
        <v>24</v>
      </c>
      <c r="B2946" s="1" t="s">
        <v>13401</v>
      </c>
      <c r="C2946">
        <v>2401</v>
      </c>
      <c r="D2946" s="1" t="s">
        <v>13402</v>
      </c>
      <c r="E2946">
        <v>240103</v>
      </c>
      <c r="F2946" s="1" t="s">
        <v>13539</v>
      </c>
      <c r="G2946">
        <v>240103007</v>
      </c>
      <c r="H2946">
        <v>7</v>
      </c>
      <c r="I2946" s="1" t="s">
        <v>13550</v>
      </c>
      <c r="J2946" s="1" t="s">
        <v>13551</v>
      </c>
      <c r="K2946" s="1" t="s">
        <v>13552</v>
      </c>
      <c r="L2946" s="1" t="s">
        <v>13553</v>
      </c>
      <c r="M2946" s="1" t="s">
        <v>13554</v>
      </c>
      <c r="N2946" s="1">
        <f>+Categorias[[#This Row],[Id_producto]]</f>
        <v>240103</v>
      </c>
      <c r="O2946" s="1">
        <f>+Categorias[[#This Row],[Id_categoría]]</f>
        <v>240103007</v>
      </c>
    </row>
    <row r="2947" spans="1:15" hidden="1" x14ac:dyDescent="0.3">
      <c r="A2947">
        <v>24</v>
      </c>
      <c r="B2947" s="1" t="s">
        <v>13401</v>
      </c>
      <c r="C2947">
        <v>2402</v>
      </c>
      <c r="D2947" s="1" t="s">
        <v>13555</v>
      </c>
      <c r="E2947">
        <v>240201</v>
      </c>
      <c r="F2947" s="1" t="s">
        <v>13556</v>
      </c>
      <c r="G2947">
        <v>240201005</v>
      </c>
      <c r="H2947">
        <v>5</v>
      </c>
      <c r="I2947" s="1" t="s">
        <v>13557</v>
      </c>
      <c r="J2947" s="1" t="s">
        <v>13558</v>
      </c>
      <c r="K2947" s="1" t="s">
        <v>13559</v>
      </c>
      <c r="L2947" s="1" t="s">
        <v>13560</v>
      </c>
      <c r="M2947" s="1" t="s">
        <v>13561</v>
      </c>
      <c r="N2947" s="1">
        <f>+Categorias[[#This Row],[Id_producto]]</f>
        <v>240201</v>
      </c>
      <c r="O2947" s="1">
        <f>+Categorias[[#This Row],[Id_categoría]]</f>
        <v>240201005</v>
      </c>
    </row>
    <row r="2948" spans="1:15" hidden="1" x14ac:dyDescent="0.3">
      <c r="A2948">
        <v>24</v>
      </c>
      <c r="B2948" s="1" t="s">
        <v>13401</v>
      </c>
      <c r="C2948">
        <v>2402</v>
      </c>
      <c r="D2948" s="1" t="s">
        <v>13555</v>
      </c>
      <c r="E2948">
        <v>240202</v>
      </c>
      <c r="F2948" s="1" t="s">
        <v>9394</v>
      </c>
      <c r="G2948">
        <v>240202005</v>
      </c>
      <c r="H2948">
        <v>5</v>
      </c>
      <c r="I2948" s="1" t="s">
        <v>13562</v>
      </c>
      <c r="J2948" s="1" t="s">
        <v>13563</v>
      </c>
      <c r="K2948" s="1" t="s">
        <v>13564</v>
      </c>
      <c r="L2948" s="1" t="s">
        <v>13565</v>
      </c>
      <c r="M2948" s="1" t="s">
        <v>13566</v>
      </c>
      <c r="N2948" s="1">
        <f>+Categorias[[#This Row],[Id_producto]]</f>
        <v>240202</v>
      </c>
      <c r="O2948" s="1">
        <f>+Categorias[[#This Row],[Id_categoría]]</f>
        <v>240202005</v>
      </c>
    </row>
    <row r="2949" spans="1:15" hidden="1" x14ac:dyDescent="0.3">
      <c r="A2949">
        <v>24</v>
      </c>
      <c r="B2949" s="1" t="s">
        <v>13401</v>
      </c>
      <c r="C2949">
        <v>2402</v>
      </c>
      <c r="D2949" s="1" t="s">
        <v>13555</v>
      </c>
      <c r="E2949">
        <v>240202</v>
      </c>
      <c r="F2949" s="1" t="s">
        <v>9394</v>
      </c>
      <c r="G2949">
        <v>240202006</v>
      </c>
      <c r="H2949">
        <v>6</v>
      </c>
      <c r="I2949" s="1" t="s">
        <v>13567</v>
      </c>
      <c r="J2949" s="1" t="s">
        <v>13568</v>
      </c>
      <c r="K2949" s="1" t="s">
        <v>13569</v>
      </c>
      <c r="L2949" s="1" t="s">
        <v>13570</v>
      </c>
      <c r="M2949" s="1" t="s">
        <v>13571</v>
      </c>
      <c r="N2949" s="1">
        <f>+Categorias[[#This Row],[Id_producto]]</f>
        <v>240202</v>
      </c>
      <c r="O2949" s="1">
        <f>+Categorias[[#This Row],[Id_categoría]]</f>
        <v>240202006</v>
      </c>
    </row>
    <row r="2950" spans="1:15" hidden="1" x14ac:dyDescent="0.3">
      <c r="A2950">
        <v>24</v>
      </c>
      <c r="B2950" s="1" t="s">
        <v>13401</v>
      </c>
      <c r="C2950">
        <v>2402</v>
      </c>
      <c r="D2950" s="1" t="s">
        <v>13555</v>
      </c>
      <c r="E2950">
        <v>240202</v>
      </c>
      <c r="F2950" s="1" t="s">
        <v>9394</v>
      </c>
      <c r="G2950">
        <v>240202007</v>
      </c>
      <c r="H2950">
        <v>7</v>
      </c>
      <c r="I2950" s="1" t="s">
        <v>13572</v>
      </c>
      <c r="J2950" s="1" t="s">
        <v>13573</v>
      </c>
      <c r="K2950" s="1" t="s">
        <v>13574</v>
      </c>
      <c r="L2950" s="1" t="s">
        <v>13575</v>
      </c>
      <c r="M2950" s="1" t="s">
        <v>13576</v>
      </c>
      <c r="N2950" s="1">
        <f>+Categorias[[#This Row],[Id_producto]]</f>
        <v>240202</v>
      </c>
      <c r="O2950" s="1">
        <f>+Categorias[[#This Row],[Id_categoría]]</f>
        <v>240202007</v>
      </c>
    </row>
    <row r="2951" spans="1:15" hidden="1" x14ac:dyDescent="0.3">
      <c r="A2951">
        <v>24</v>
      </c>
      <c r="B2951" s="1" t="s">
        <v>13401</v>
      </c>
      <c r="C2951">
        <v>2402</v>
      </c>
      <c r="D2951" s="1" t="s">
        <v>13555</v>
      </c>
      <c r="E2951">
        <v>240202</v>
      </c>
      <c r="F2951" s="1" t="s">
        <v>9394</v>
      </c>
      <c r="G2951">
        <v>240202008</v>
      </c>
      <c r="H2951">
        <v>8</v>
      </c>
      <c r="I2951" s="1" t="s">
        <v>13577</v>
      </c>
      <c r="J2951" s="1" t="s">
        <v>13578</v>
      </c>
      <c r="K2951" s="1" t="s">
        <v>13579</v>
      </c>
      <c r="L2951" s="1" t="s">
        <v>13580</v>
      </c>
      <c r="M2951" s="1" t="s">
        <v>13581</v>
      </c>
      <c r="N2951" s="1">
        <f>+Categorias[[#This Row],[Id_producto]]</f>
        <v>240202</v>
      </c>
      <c r="O2951" s="1">
        <f>+Categorias[[#This Row],[Id_categoría]]</f>
        <v>240202008</v>
      </c>
    </row>
    <row r="2952" spans="1:15" hidden="1" x14ac:dyDescent="0.3">
      <c r="A2952">
        <v>24</v>
      </c>
      <c r="B2952" s="1" t="s">
        <v>13401</v>
      </c>
      <c r="C2952">
        <v>2402</v>
      </c>
      <c r="D2952" s="1" t="s">
        <v>13555</v>
      </c>
      <c r="E2952">
        <v>240202</v>
      </c>
      <c r="F2952" s="1" t="s">
        <v>9394</v>
      </c>
      <c r="G2952">
        <v>240202009</v>
      </c>
      <c r="H2952">
        <v>9</v>
      </c>
      <c r="I2952" s="1" t="s">
        <v>13582</v>
      </c>
      <c r="J2952" s="1" t="s">
        <v>13583</v>
      </c>
      <c r="K2952" s="1" t="s">
        <v>13584</v>
      </c>
      <c r="L2952" s="1" t="s">
        <v>13585</v>
      </c>
      <c r="M2952" s="1" t="s">
        <v>13586</v>
      </c>
      <c r="N2952" s="1">
        <f>+Categorias[[#This Row],[Id_producto]]</f>
        <v>240202</v>
      </c>
      <c r="O2952" s="1">
        <f>+Categorias[[#This Row],[Id_categoría]]</f>
        <v>240202009</v>
      </c>
    </row>
    <row r="2953" spans="1:15" hidden="1" x14ac:dyDescent="0.3">
      <c r="A2953">
        <v>24</v>
      </c>
      <c r="B2953" s="1" t="s">
        <v>13401</v>
      </c>
      <c r="C2953">
        <v>2402</v>
      </c>
      <c r="D2953" s="1" t="s">
        <v>13555</v>
      </c>
      <c r="E2953">
        <v>240202</v>
      </c>
      <c r="F2953" s="1" t="s">
        <v>9394</v>
      </c>
      <c r="G2953">
        <v>240202010</v>
      </c>
      <c r="H2953">
        <v>10</v>
      </c>
      <c r="I2953" s="1" t="s">
        <v>13587</v>
      </c>
      <c r="J2953" s="1" t="s">
        <v>13588</v>
      </c>
      <c r="K2953" s="1" t="s">
        <v>13589</v>
      </c>
      <c r="L2953" s="1" t="s">
        <v>13590</v>
      </c>
      <c r="M2953" s="1" t="s">
        <v>13591</v>
      </c>
      <c r="N2953" s="1">
        <f>+Categorias[[#This Row],[Id_producto]]</f>
        <v>240202</v>
      </c>
      <c r="O2953" s="1">
        <f>+Categorias[[#This Row],[Id_categoría]]</f>
        <v>240202010</v>
      </c>
    </row>
    <row r="2954" spans="1:15" hidden="1" x14ac:dyDescent="0.3">
      <c r="A2954">
        <v>24</v>
      </c>
      <c r="B2954" s="1" t="s">
        <v>13401</v>
      </c>
      <c r="C2954">
        <v>2402</v>
      </c>
      <c r="D2954" s="1" t="s">
        <v>13555</v>
      </c>
      <c r="E2954">
        <v>240202</v>
      </c>
      <c r="F2954" s="1" t="s">
        <v>9394</v>
      </c>
      <c r="G2954">
        <v>240202011</v>
      </c>
      <c r="H2954">
        <v>11</v>
      </c>
      <c r="I2954" s="1" t="s">
        <v>13592</v>
      </c>
      <c r="J2954" s="1" t="s">
        <v>13593</v>
      </c>
      <c r="K2954" s="1" t="s">
        <v>13594</v>
      </c>
      <c r="L2954" s="1" t="s">
        <v>13595</v>
      </c>
      <c r="M2954" s="1" t="s">
        <v>13596</v>
      </c>
      <c r="N2954" s="1">
        <f>+Categorias[[#This Row],[Id_producto]]</f>
        <v>240202</v>
      </c>
      <c r="O2954" s="1">
        <f>+Categorias[[#This Row],[Id_categoría]]</f>
        <v>240202011</v>
      </c>
    </row>
    <row r="2955" spans="1:15" hidden="1" x14ac:dyDescent="0.3">
      <c r="A2955">
        <v>24</v>
      </c>
      <c r="B2955" s="1" t="s">
        <v>13401</v>
      </c>
      <c r="C2955">
        <v>2402</v>
      </c>
      <c r="D2955" s="1" t="s">
        <v>13555</v>
      </c>
      <c r="E2955">
        <v>240202</v>
      </c>
      <c r="F2955" s="1" t="s">
        <v>9394</v>
      </c>
      <c r="G2955">
        <v>240202012</v>
      </c>
      <c r="H2955">
        <v>12</v>
      </c>
      <c r="I2955" s="1" t="s">
        <v>13597</v>
      </c>
      <c r="J2955" s="1" t="s">
        <v>13598</v>
      </c>
      <c r="K2955" s="1" t="s">
        <v>13599</v>
      </c>
      <c r="L2955" s="1" t="s">
        <v>13600</v>
      </c>
      <c r="M2955" s="1" t="s">
        <v>13601</v>
      </c>
      <c r="N2955" s="1">
        <f>+Categorias[[#This Row],[Id_producto]]</f>
        <v>240202</v>
      </c>
      <c r="O2955" s="1">
        <f>+Categorias[[#This Row],[Id_categoría]]</f>
        <v>240202012</v>
      </c>
    </row>
    <row r="2956" spans="1:15" hidden="1" x14ac:dyDescent="0.3">
      <c r="A2956">
        <v>24</v>
      </c>
      <c r="B2956" s="1" t="s">
        <v>13401</v>
      </c>
      <c r="C2956">
        <v>2402</v>
      </c>
      <c r="D2956" s="1" t="s">
        <v>13555</v>
      </c>
      <c r="E2956">
        <v>240202</v>
      </c>
      <c r="F2956" s="1" t="s">
        <v>9394</v>
      </c>
      <c r="G2956">
        <v>240202013</v>
      </c>
      <c r="H2956">
        <v>13</v>
      </c>
      <c r="I2956" s="1" t="s">
        <v>13602</v>
      </c>
      <c r="J2956" s="1" t="s">
        <v>13603</v>
      </c>
      <c r="K2956" s="1" t="s">
        <v>13604</v>
      </c>
      <c r="L2956" s="1" t="s">
        <v>13605</v>
      </c>
      <c r="M2956" s="1" t="s">
        <v>13606</v>
      </c>
      <c r="N2956" s="1">
        <f>+Categorias[[#This Row],[Id_producto]]</f>
        <v>240202</v>
      </c>
      <c r="O2956" s="1">
        <f>+Categorias[[#This Row],[Id_categoría]]</f>
        <v>240202013</v>
      </c>
    </row>
    <row r="2957" spans="1:15" hidden="1" x14ac:dyDescent="0.3">
      <c r="A2957">
        <v>24</v>
      </c>
      <c r="B2957" s="1" t="s">
        <v>13401</v>
      </c>
      <c r="C2957">
        <v>2402</v>
      </c>
      <c r="D2957" s="1" t="s">
        <v>13555</v>
      </c>
      <c r="E2957">
        <v>240202</v>
      </c>
      <c r="F2957" s="1" t="s">
        <v>9394</v>
      </c>
      <c r="G2957">
        <v>240202014</v>
      </c>
      <c r="H2957">
        <v>14</v>
      </c>
      <c r="I2957" s="1" t="s">
        <v>13607</v>
      </c>
      <c r="J2957" s="1" t="s">
        <v>13608</v>
      </c>
      <c r="K2957" s="1" t="s">
        <v>13609</v>
      </c>
      <c r="L2957" s="1" t="s">
        <v>13610</v>
      </c>
      <c r="M2957" s="1" t="s">
        <v>13611</v>
      </c>
      <c r="N2957" s="1">
        <f>+Categorias[[#This Row],[Id_producto]]</f>
        <v>240202</v>
      </c>
      <c r="O2957" s="1">
        <f>+Categorias[[#This Row],[Id_categoría]]</f>
        <v>240202014</v>
      </c>
    </row>
    <row r="2958" spans="1:15" hidden="1" x14ac:dyDescent="0.3">
      <c r="A2958">
        <v>24</v>
      </c>
      <c r="B2958" s="1" t="s">
        <v>13401</v>
      </c>
      <c r="C2958">
        <v>2402</v>
      </c>
      <c r="D2958" s="1" t="s">
        <v>13555</v>
      </c>
      <c r="E2958">
        <v>240202</v>
      </c>
      <c r="F2958" s="1" t="s">
        <v>9394</v>
      </c>
      <c r="G2958">
        <v>240202015</v>
      </c>
      <c r="H2958">
        <v>15</v>
      </c>
      <c r="I2958" s="1" t="s">
        <v>13612</v>
      </c>
      <c r="J2958" s="1" t="s">
        <v>13613</v>
      </c>
      <c r="K2958" s="1" t="s">
        <v>13614</v>
      </c>
      <c r="L2958" s="1" t="s">
        <v>13615</v>
      </c>
      <c r="M2958" s="1" t="s">
        <v>13616</v>
      </c>
      <c r="N2958" s="1">
        <f>+Categorias[[#This Row],[Id_producto]]</f>
        <v>240202</v>
      </c>
      <c r="O2958" s="1">
        <f>+Categorias[[#This Row],[Id_categoría]]</f>
        <v>240202015</v>
      </c>
    </row>
    <row r="2959" spans="1:15" hidden="1" x14ac:dyDescent="0.3">
      <c r="A2959">
        <v>24</v>
      </c>
      <c r="B2959" s="1" t="s">
        <v>13401</v>
      </c>
      <c r="C2959">
        <v>2402</v>
      </c>
      <c r="D2959" s="1" t="s">
        <v>13555</v>
      </c>
      <c r="E2959">
        <v>240202</v>
      </c>
      <c r="F2959" s="1" t="s">
        <v>9394</v>
      </c>
      <c r="G2959">
        <v>240202016</v>
      </c>
      <c r="H2959">
        <v>16</v>
      </c>
      <c r="I2959" s="1" t="s">
        <v>13617</v>
      </c>
      <c r="J2959" s="1" t="s">
        <v>13618</v>
      </c>
      <c r="K2959" s="1" t="s">
        <v>13619</v>
      </c>
      <c r="L2959" s="1" t="s">
        <v>13620</v>
      </c>
      <c r="M2959" s="1" t="s">
        <v>13621</v>
      </c>
      <c r="N2959" s="1">
        <f>+Categorias[[#This Row],[Id_producto]]</f>
        <v>240202</v>
      </c>
      <c r="O2959" s="1">
        <f>+Categorias[[#This Row],[Id_categoría]]</f>
        <v>240202016</v>
      </c>
    </row>
    <row r="2960" spans="1:15" hidden="1" x14ac:dyDescent="0.3">
      <c r="A2960">
        <v>24</v>
      </c>
      <c r="B2960" s="1" t="s">
        <v>13401</v>
      </c>
      <c r="C2960">
        <v>2402</v>
      </c>
      <c r="D2960" s="1" t="s">
        <v>13555</v>
      </c>
      <c r="E2960">
        <v>240202</v>
      </c>
      <c r="F2960" s="1" t="s">
        <v>9394</v>
      </c>
      <c r="G2960">
        <v>240202017</v>
      </c>
      <c r="H2960">
        <v>17</v>
      </c>
      <c r="I2960" s="1" t="s">
        <v>13622</v>
      </c>
      <c r="J2960" s="1" t="s">
        <v>13623</v>
      </c>
      <c r="K2960" s="1" t="s">
        <v>13624</v>
      </c>
      <c r="L2960" s="1" t="s">
        <v>13625</v>
      </c>
      <c r="M2960" s="1" t="s">
        <v>13626</v>
      </c>
      <c r="N2960" s="1">
        <f>+Categorias[[#This Row],[Id_producto]]</f>
        <v>240202</v>
      </c>
      <c r="O2960" s="1">
        <f>+Categorias[[#This Row],[Id_categoría]]</f>
        <v>240202017</v>
      </c>
    </row>
    <row r="2961" spans="1:15" hidden="1" x14ac:dyDescent="0.3">
      <c r="A2961">
        <v>24</v>
      </c>
      <c r="B2961" s="1" t="s">
        <v>13401</v>
      </c>
      <c r="C2961">
        <v>2402</v>
      </c>
      <c r="D2961" s="1" t="s">
        <v>13555</v>
      </c>
      <c r="E2961">
        <v>240202</v>
      </c>
      <c r="F2961" s="1" t="s">
        <v>9394</v>
      </c>
      <c r="G2961">
        <v>240202018</v>
      </c>
      <c r="H2961">
        <v>18</v>
      </c>
      <c r="I2961" s="1" t="s">
        <v>13627</v>
      </c>
      <c r="J2961" s="1" t="s">
        <v>13628</v>
      </c>
      <c r="K2961" s="1" t="s">
        <v>13629</v>
      </c>
      <c r="L2961" s="1" t="s">
        <v>13630</v>
      </c>
      <c r="M2961" s="1" t="s">
        <v>13631</v>
      </c>
      <c r="N2961" s="1">
        <f>+Categorias[[#This Row],[Id_producto]]</f>
        <v>240202</v>
      </c>
      <c r="O2961" s="1">
        <f>+Categorias[[#This Row],[Id_categoría]]</f>
        <v>240202018</v>
      </c>
    </row>
    <row r="2962" spans="1:15" hidden="1" x14ac:dyDescent="0.3">
      <c r="A2962">
        <v>24</v>
      </c>
      <c r="B2962" s="1" t="s">
        <v>13401</v>
      </c>
      <c r="C2962">
        <v>2402</v>
      </c>
      <c r="D2962" s="1" t="s">
        <v>13555</v>
      </c>
      <c r="E2962">
        <v>240202</v>
      </c>
      <c r="F2962" s="1" t="s">
        <v>9394</v>
      </c>
      <c r="G2962">
        <v>240202019</v>
      </c>
      <c r="H2962">
        <v>19</v>
      </c>
      <c r="I2962" s="1" t="s">
        <v>13632</v>
      </c>
      <c r="J2962" s="1" t="s">
        <v>13633</v>
      </c>
      <c r="K2962" s="1" t="s">
        <v>13634</v>
      </c>
      <c r="L2962" s="1" t="s">
        <v>13635</v>
      </c>
      <c r="M2962" s="1" t="s">
        <v>13636</v>
      </c>
      <c r="N2962" s="1">
        <f>+Categorias[[#This Row],[Id_producto]]</f>
        <v>240202</v>
      </c>
      <c r="O2962" s="1">
        <f>+Categorias[[#This Row],[Id_categoría]]</f>
        <v>240202019</v>
      </c>
    </row>
    <row r="2963" spans="1:15" hidden="1" x14ac:dyDescent="0.3">
      <c r="A2963">
        <v>24</v>
      </c>
      <c r="B2963" s="1" t="s">
        <v>13401</v>
      </c>
      <c r="C2963">
        <v>2402</v>
      </c>
      <c r="D2963" s="1" t="s">
        <v>13555</v>
      </c>
      <c r="E2963">
        <v>240202</v>
      </c>
      <c r="F2963" s="1" t="s">
        <v>9394</v>
      </c>
      <c r="G2963">
        <v>240202020</v>
      </c>
      <c r="H2963">
        <v>20</v>
      </c>
      <c r="I2963" s="1" t="s">
        <v>13637</v>
      </c>
      <c r="J2963" s="1" t="s">
        <v>13638</v>
      </c>
      <c r="K2963" s="1" t="s">
        <v>13639</v>
      </c>
      <c r="L2963" s="1" t="s">
        <v>13640</v>
      </c>
      <c r="M2963" s="1" t="s">
        <v>13641</v>
      </c>
      <c r="N2963" s="1">
        <f>+Categorias[[#This Row],[Id_producto]]</f>
        <v>240202</v>
      </c>
      <c r="O2963" s="1">
        <f>+Categorias[[#This Row],[Id_categoría]]</f>
        <v>240202020</v>
      </c>
    </row>
    <row r="2964" spans="1:15" hidden="1" x14ac:dyDescent="0.3">
      <c r="A2964">
        <v>24</v>
      </c>
      <c r="B2964" s="1" t="s">
        <v>13401</v>
      </c>
      <c r="C2964">
        <v>2402</v>
      </c>
      <c r="D2964" s="1" t="s">
        <v>13555</v>
      </c>
      <c r="E2964">
        <v>240202</v>
      </c>
      <c r="F2964" s="1" t="s">
        <v>9394</v>
      </c>
      <c r="G2964">
        <v>240202021</v>
      </c>
      <c r="H2964">
        <v>21</v>
      </c>
      <c r="I2964" s="1" t="s">
        <v>13642</v>
      </c>
      <c r="J2964" s="1" t="s">
        <v>13643</v>
      </c>
      <c r="K2964" s="1" t="s">
        <v>13644</v>
      </c>
      <c r="L2964" s="1" t="s">
        <v>13645</v>
      </c>
      <c r="M2964" s="1" t="s">
        <v>13646</v>
      </c>
      <c r="N2964" s="1">
        <f>+Categorias[[#This Row],[Id_producto]]</f>
        <v>240202</v>
      </c>
      <c r="O2964" s="1">
        <f>+Categorias[[#This Row],[Id_categoría]]</f>
        <v>240202021</v>
      </c>
    </row>
    <row r="2965" spans="1:15" hidden="1" x14ac:dyDescent="0.3">
      <c r="A2965">
        <v>24</v>
      </c>
      <c r="B2965" s="1" t="s">
        <v>13401</v>
      </c>
      <c r="C2965">
        <v>2402</v>
      </c>
      <c r="D2965" s="1" t="s">
        <v>13555</v>
      </c>
      <c r="E2965">
        <v>240203</v>
      </c>
      <c r="F2965" s="1" t="s">
        <v>13647</v>
      </c>
      <c r="G2965">
        <v>240203005</v>
      </c>
      <c r="H2965">
        <v>5</v>
      </c>
      <c r="I2965" s="1" t="s">
        <v>13648</v>
      </c>
      <c r="J2965" s="1" t="s">
        <v>13649</v>
      </c>
      <c r="K2965" s="1" t="s">
        <v>13650</v>
      </c>
      <c r="L2965" s="1" t="s">
        <v>13651</v>
      </c>
      <c r="M2965" s="1" t="s">
        <v>13652</v>
      </c>
      <c r="N2965" s="1">
        <f>+Categorias[[#This Row],[Id_producto]]</f>
        <v>240203</v>
      </c>
      <c r="O2965" s="1">
        <f>+Categorias[[#This Row],[Id_categoría]]</f>
        <v>240203005</v>
      </c>
    </row>
    <row r="2966" spans="1:15" hidden="1" x14ac:dyDescent="0.3">
      <c r="A2966">
        <v>24</v>
      </c>
      <c r="B2966" s="1" t="s">
        <v>13401</v>
      </c>
      <c r="C2966">
        <v>2402</v>
      </c>
      <c r="D2966" s="1" t="s">
        <v>13555</v>
      </c>
      <c r="E2966">
        <v>240203</v>
      </c>
      <c r="F2966" s="1" t="s">
        <v>13647</v>
      </c>
      <c r="G2966">
        <v>240203006</v>
      </c>
      <c r="H2966">
        <v>6</v>
      </c>
      <c r="I2966" s="1" t="s">
        <v>13653</v>
      </c>
      <c r="J2966" s="1" t="s">
        <v>13654</v>
      </c>
      <c r="K2966" s="1" t="s">
        <v>13655</v>
      </c>
      <c r="L2966" s="1" t="s">
        <v>13656</v>
      </c>
      <c r="M2966" s="1" t="s">
        <v>13657</v>
      </c>
      <c r="N2966" s="1">
        <f>+Categorias[[#This Row],[Id_producto]]</f>
        <v>240203</v>
      </c>
      <c r="O2966" s="1">
        <f>+Categorias[[#This Row],[Id_categoría]]</f>
        <v>240203006</v>
      </c>
    </row>
    <row r="2967" spans="1:15" hidden="1" x14ac:dyDescent="0.3">
      <c r="A2967">
        <v>24</v>
      </c>
      <c r="B2967" s="1" t="s">
        <v>13401</v>
      </c>
      <c r="C2967">
        <v>2402</v>
      </c>
      <c r="D2967" s="1" t="s">
        <v>13555</v>
      </c>
      <c r="E2967">
        <v>240203</v>
      </c>
      <c r="F2967" s="1" t="s">
        <v>13647</v>
      </c>
      <c r="G2967">
        <v>240203007</v>
      </c>
      <c r="H2967">
        <v>7</v>
      </c>
      <c r="I2967" s="1" t="s">
        <v>13658</v>
      </c>
      <c r="J2967" s="1" t="s">
        <v>13659</v>
      </c>
      <c r="K2967" s="1" t="s">
        <v>13660</v>
      </c>
      <c r="L2967" s="1" t="s">
        <v>13661</v>
      </c>
      <c r="M2967" s="1" t="s">
        <v>13662</v>
      </c>
      <c r="N2967" s="1">
        <f>+Categorias[[#This Row],[Id_producto]]</f>
        <v>240203</v>
      </c>
      <c r="O2967" s="1">
        <f>+Categorias[[#This Row],[Id_categoría]]</f>
        <v>240203007</v>
      </c>
    </row>
    <row r="2968" spans="1:15" hidden="1" x14ac:dyDescent="0.3">
      <c r="A2968">
        <v>24</v>
      </c>
      <c r="B2968" s="1" t="s">
        <v>13401</v>
      </c>
      <c r="C2968">
        <v>2402</v>
      </c>
      <c r="D2968" s="1" t="s">
        <v>13555</v>
      </c>
      <c r="E2968">
        <v>240203</v>
      </c>
      <c r="F2968" s="1" t="s">
        <v>13647</v>
      </c>
      <c r="G2968">
        <v>240203008</v>
      </c>
      <c r="H2968">
        <v>8</v>
      </c>
      <c r="I2968" s="1" t="s">
        <v>13663</v>
      </c>
      <c r="J2968" s="1" t="s">
        <v>13664</v>
      </c>
      <c r="K2968" s="1" t="s">
        <v>13665</v>
      </c>
      <c r="L2968" s="1" t="s">
        <v>13666</v>
      </c>
      <c r="M2968" s="1" t="s">
        <v>13667</v>
      </c>
      <c r="N2968" s="1">
        <f>+Categorias[[#This Row],[Id_producto]]</f>
        <v>240203</v>
      </c>
      <c r="O2968" s="1">
        <f>+Categorias[[#This Row],[Id_categoría]]</f>
        <v>240203008</v>
      </c>
    </row>
    <row r="2969" spans="1:15" hidden="1" x14ac:dyDescent="0.3">
      <c r="A2969">
        <v>24</v>
      </c>
      <c r="B2969" s="1" t="s">
        <v>13401</v>
      </c>
      <c r="C2969">
        <v>2402</v>
      </c>
      <c r="D2969" s="1" t="s">
        <v>13555</v>
      </c>
      <c r="E2969">
        <v>240203</v>
      </c>
      <c r="F2969" s="1" t="s">
        <v>13647</v>
      </c>
      <c r="G2969">
        <v>240203009</v>
      </c>
      <c r="H2969">
        <v>9</v>
      </c>
      <c r="I2969" s="1" t="s">
        <v>13668</v>
      </c>
      <c r="J2969" s="1" t="s">
        <v>13669</v>
      </c>
      <c r="K2969" s="1" t="s">
        <v>13670</v>
      </c>
      <c r="L2969" s="1" t="s">
        <v>13671</v>
      </c>
      <c r="M2969" s="1" t="s">
        <v>13672</v>
      </c>
      <c r="N2969" s="1">
        <f>+Categorias[[#This Row],[Id_producto]]</f>
        <v>240203</v>
      </c>
      <c r="O2969" s="1">
        <f>+Categorias[[#This Row],[Id_categoría]]</f>
        <v>240203009</v>
      </c>
    </row>
    <row r="2970" spans="1:15" hidden="1" x14ac:dyDescent="0.3">
      <c r="A2970">
        <v>24</v>
      </c>
      <c r="B2970" s="1" t="s">
        <v>13401</v>
      </c>
      <c r="C2970">
        <v>2402</v>
      </c>
      <c r="D2970" s="1" t="s">
        <v>13555</v>
      </c>
      <c r="E2970">
        <v>240203</v>
      </c>
      <c r="F2970" s="1" t="s">
        <v>13647</v>
      </c>
      <c r="G2970">
        <v>240203010</v>
      </c>
      <c r="H2970">
        <v>10</v>
      </c>
      <c r="I2970" s="1" t="s">
        <v>13673</v>
      </c>
      <c r="J2970" s="1" t="s">
        <v>13674</v>
      </c>
      <c r="K2970" s="1" t="s">
        <v>13675</v>
      </c>
      <c r="L2970" s="1" t="s">
        <v>13676</v>
      </c>
      <c r="M2970" s="1" t="s">
        <v>13677</v>
      </c>
      <c r="N2970" s="1">
        <f>+Categorias[[#This Row],[Id_producto]]</f>
        <v>240203</v>
      </c>
      <c r="O2970" s="1">
        <f>+Categorias[[#This Row],[Id_categoría]]</f>
        <v>240203010</v>
      </c>
    </row>
    <row r="2971" spans="1:15" hidden="1" x14ac:dyDescent="0.3">
      <c r="A2971">
        <v>24</v>
      </c>
      <c r="B2971" s="1" t="s">
        <v>13401</v>
      </c>
      <c r="C2971">
        <v>2402</v>
      </c>
      <c r="D2971" s="1" t="s">
        <v>13555</v>
      </c>
      <c r="E2971">
        <v>240203</v>
      </c>
      <c r="F2971" s="1" t="s">
        <v>13647</v>
      </c>
      <c r="G2971">
        <v>240203011</v>
      </c>
      <c r="H2971">
        <v>11</v>
      </c>
      <c r="I2971" s="1" t="s">
        <v>13678</v>
      </c>
      <c r="J2971" s="1" t="s">
        <v>13679</v>
      </c>
      <c r="K2971" s="1" t="s">
        <v>13680</v>
      </c>
      <c r="L2971" s="1" t="s">
        <v>13681</v>
      </c>
      <c r="M2971" s="1" t="s">
        <v>13682</v>
      </c>
      <c r="N2971" s="1">
        <f>+Categorias[[#This Row],[Id_producto]]</f>
        <v>240203</v>
      </c>
      <c r="O2971" s="1">
        <f>+Categorias[[#This Row],[Id_categoría]]</f>
        <v>240203011</v>
      </c>
    </row>
    <row r="2972" spans="1:15" hidden="1" x14ac:dyDescent="0.3">
      <c r="A2972">
        <v>24</v>
      </c>
      <c r="B2972" s="1" t="s">
        <v>13401</v>
      </c>
      <c r="C2972">
        <v>2402</v>
      </c>
      <c r="D2972" s="1" t="s">
        <v>13555</v>
      </c>
      <c r="E2972">
        <v>240203</v>
      </c>
      <c r="F2972" s="1" t="s">
        <v>13647</v>
      </c>
      <c r="G2972">
        <v>240203012</v>
      </c>
      <c r="H2972">
        <v>12</v>
      </c>
      <c r="I2972" s="1" t="s">
        <v>13683</v>
      </c>
      <c r="J2972" s="1" t="s">
        <v>13684</v>
      </c>
      <c r="K2972" s="1" t="s">
        <v>13685</v>
      </c>
      <c r="L2972" s="1" t="s">
        <v>13686</v>
      </c>
      <c r="M2972" s="1" t="s">
        <v>13687</v>
      </c>
      <c r="N2972" s="1">
        <f>+Categorias[[#This Row],[Id_producto]]</f>
        <v>240203</v>
      </c>
      <c r="O2972" s="1">
        <f>+Categorias[[#This Row],[Id_categoría]]</f>
        <v>240203012</v>
      </c>
    </row>
    <row r="2973" spans="1:15" hidden="1" x14ac:dyDescent="0.3">
      <c r="A2973">
        <v>24</v>
      </c>
      <c r="B2973" s="1" t="s">
        <v>13401</v>
      </c>
      <c r="C2973">
        <v>2402</v>
      </c>
      <c r="D2973" s="1" t="s">
        <v>13555</v>
      </c>
      <c r="E2973">
        <v>240203</v>
      </c>
      <c r="F2973" s="1" t="s">
        <v>13647</v>
      </c>
      <c r="G2973">
        <v>240203013</v>
      </c>
      <c r="H2973">
        <v>13</v>
      </c>
      <c r="I2973" s="1" t="s">
        <v>13688</v>
      </c>
      <c r="J2973" s="1" t="s">
        <v>13689</v>
      </c>
      <c r="K2973" s="1" t="s">
        <v>13690</v>
      </c>
      <c r="L2973" s="1" t="s">
        <v>13691</v>
      </c>
      <c r="M2973" s="1" t="s">
        <v>13692</v>
      </c>
      <c r="N2973" s="1">
        <f>+Categorias[[#This Row],[Id_producto]]</f>
        <v>240203</v>
      </c>
      <c r="O2973" s="1">
        <f>+Categorias[[#This Row],[Id_categoría]]</f>
        <v>240203013</v>
      </c>
    </row>
    <row r="2974" spans="1:15" hidden="1" x14ac:dyDescent="0.3">
      <c r="A2974">
        <v>24</v>
      </c>
      <c r="B2974" s="1" t="s">
        <v>13401</v>
      </c>
      <c r="C2974">
        <v>2402</v>
      </c>
      <c r="D2974" s="1" t="s">
        <v>13555</v>
      </c>
      <c r="E2974">
        <v>240203</v>
      </c>
      <c r="F2974" s="1" t="s">
        <v>13647</v>
      </c>
      <c r="G2974">
        <v>240203014</v>
      </c>
      <c r="H2974">
        <v>14</v>
      </c>
      <c r="I2974" s="1" t="s">
        <v>13693</v>
      </c>
      <c r="J2974" s="1" t="s">
        <v>13694</v>
      </c>
      <c r="K2974" s="1" t="s">
        <v>13695</v>
      </c>
      <c r="L2974" s="1" t="s">
        <v>13696</v>
      </c>
      <c r="M2974" s="1" t="s">
        <v>13697</v>
      </c>
      <c r="N2974" s="1">
        <f>+Categorias[[#This Row],[Id_producto]]</f>
        <v>240203</v>
      </c>
      <c r="O2974" s="1">
        <f>+Categorias[[#This Row],[Id_categoría]]</f>
        <v>240203014</v>
      </c>
    </row>
    <row r="2975" spans="1:15" hidden="1" x14ac:dyDescent="0.3">
      <c r="A2975">
        <v>24</v>
      </c>
      <c r="B2975" s="1" t="s">
        <v>13401</v>
      </c>
      <c r="C2975">
        <v>2402</v>
      </c>
      <c r="D2975" s="1" t="s">
        <v>13555</v>
      </c>
      <c r="E2975">
        <v>240205</v>
      </c>
      <c r="F2975" s="1" t="s">
        <v>13698</v>
      </c>
      <c r="G2975">
        <v>240205005</v>
      </c>
      <c r="H2975">
        <v>5</v>
      </c>
      <c r="I2975" s="1" t="s">
        <v>13699</v>
      </c>
      <c r="J2975" s="1" t="s">
        <v>13700</v>
      </c>
      <c r="K2975" s="1" t="s">
        <v>13701</v>
      </c>
      <c r="L2975" s="1" t="s">
        <v>13702</v>
      </c>
      <c r="M2975" s="1" t="s">
        <v>13703</v>
      </c>
      <c r="N2975" s="1">
        <f>+Categorias[[#This Row],[Id_producto]]</f>
        <v>240205</v>
      </c>
      <c r="O2975" s="1">
        <f>+Categorias[[#This Row],[Id_categoría]]</f>
        <v>240205005</v>
      </c>
    </row>
    <row r="2976" spans="1:15" hidden="1" x14ac:dyDescent="0.3">
      <c r="A2976">
        <v>24</v>
      </c>
      <c r="B2976" s="1" t="s">
        <v>13401</v>
      </c>
      <c r="C2976">
        <v>2402</v>
      </c>
      <c r="D2976" s="1" t="s">
        <v>13555</v>
      </c>
      <c r="E2976">
        <v>240205</v>
      </c>
      <c r="F2976" s="1" t="s">
        <v>13698</v>
      </c>
      <c r="G2976">
        <v>240205006</v>
      </c>
      <c r="H2976">
        <v>6</v>
      </c>
      <c r="I2976" s="1" t="s">
        <v>13704</v>
      </c>
      <c r="J2976" s="1" t="s">
        <v>13705</v>
      </c>
      <c r="K2976" s="1" t="s">
        <v>13706</v>
      </c>
      <c r="L2976" s="1" t="s">
        <v>13707</v>
      </c>
      <c r="M2976" s="1" t="s">
        <v>13708</v>
      </c>
      <c r="N2976" s="1">
        <f>+Categorias[[#This Row],[Id_producto]]</f>
        <v>240205</v>
      </c>
      <c r="O2976" s="1">
        <f>+Categorias[[#This Row],[Id_categoría]]</f>
        <v>240205006</v>
      </c>
    </row>
    <row r="2977" spans="1:15" hidden="1" x14ac:dyDescent="0.3">
      <c r="A2977">
        <v>24</v>
      </c>
      <c r="B2977" s="1" t="s">
        <v>13401</v>
      </c>
      <c r="C2977">
        <v>2402</v>
      </c>
      <c r="D2977" s="1" t="s">
        <v>13555</v>
      </c>
      <c r="E2977">
        <v>240205</v>
      </c>
      <c r="F2977" s="1" t="s">
        <v>13698</v>
      </c>
      <c r="G2977">
        <v>240205007</v>
      </c>
      <c r="H2977">
        <v>7</v>
      </c>
      <c r="I2977" s="1" t="s">
        <v>13709</v>
      </c>
      <c r="J2977" s="1" t="s">
        <v>13710</v>
      </c>
      <c r="K2977" s="1" t="s">
        <v>13711</v>
      </c>
      <c r="L2977" s="1" t="s">
        <v>13712</v>
      </c>
      <c r="M2977" s="1" t="s">
        <v>13713</v>
      </c>
      <c r="N2977" s="1">
        <f>+Categorias[[#This Row],[Id_producto]]</f>
        <v>240205</v>
      </c>
      <c r="O2977" s="1">
        <f>+Categorias[[#This Row],[Id_categoría]]</f>
        <v>240205007</v>
      </c>
    </row>
    <row r="2978" spans="1:15" hidden="1" x14ac:dyDescent="0.3">
      <c r="A2978">
        <v>24</v>
      </c>
      <c r="B2978" s="1" t="s">
        <v>13401</v>
      </c>
      <c r="C2978">
        <v>2402</v>
      </c>
      <c r="D2978" s="1" t="s">
        <v>13555</v>
      </c>
      <c r="E2978">
        <v>240205</v>
      </c>
      <c r="F2978" s="1" t="s">
        <v>13698</v>
      </c>
      <c r="G2978">
        <v>240205008</v>
      </c>
      <c r="H2978">
        <v>8</v>
      </c>
      <c r="I2978" s="1" t="s">
        <v>13714</v>
      </c>
      <c r="J2978" s="1" t="s">
        <v>13715</v>
      </c>
      <c r="K2978" s="1" t="s">
        <v>13716</v>
      </c>
      <c r="L2978" s="1" t="s">
        <v>13717</v>
      </c>
      <c r="M2978" s="1" t="s">
        <v>13718</v>
      </c>
      <c r="N2978" s="1">
        <f>+Categorias[[#This Row],[Id_producto]]</f>
        <v>240205</v>
      </c>
      <c r="O2978" s="1">
        <f>+Categorias[[#This Row],[Id_categoría]]</f>
        <v>240205008</v>
      </c>
    </row>
    <row r="2979" spans="1:15" hidden="1" x14ac:dyDescent="0.3">
      <c r="A2979">
        <v>24</v>
      </c>
      <c r="B2979" s="1" t="s">
        <v>13401</v>
      </c>
      <c r="C2979">
        <v>2402</v>
      </c>
      <c r="D2979" s="1" t="s">
        <v>13555</v>
      </c>
      <c r="E2979">
        <v>240205</v>
      </c>
      <c r="F2979" s="1" t="s">
        <v>13698</v>
      </c>
      <c r="G2979">
        <v>240205009</v>
      </c>
      <c r="H2979">
        <v>9</v>
      </c>
      <c r="I2979" s="1" t="s">
        <v>13719</v>
      </c>
      <c r="J2979" s="1" t="s">
        <v>13720</v>
      </c>
      <c r="K2979" s="1" t="s">
        <v>13721</v>
      </c>
      <c r="L2979" s="1" t="s">
        <v>13722</v>
      </c>
      <c r="M2979" s="1" t="s">
        <v>13723</v>
      </c>
      <c r="N2979" s="1">
        <f>+Categorias[[#This Row],[Id_producto]]</f>
        <v>240205</v>
      </c>
      <c r="O2979" s="1">
        <f>+Categorias[[#This Row],[Id_categoría]]</f>
        <v>240205009</v>
      </c>
    </row>
    <row r="2980" spans="1:15" hidden="1" x14ac:dyDescent="0.3">
      <c r="A2980">
        <v>24</v>
      </c>
      <c r="B2980" s="1" t="s">
        <v>13401</v>
      </c>
      <c r="C2980">
        <v>2402</v>
      </c>
      <c r="D2980" s="1" t="s">
        <v>13555</v>
      </c>
      <c r="E2980">
        <v>240205</v>
      </c>
      <c r="F2980" s="1" t="s">
        <v>13698</v>
      </c>
      <c r="G2980">
        <v>240205010</v>
      </c>
      <c r="H2980">
        <v>10</v>
      </c>
      <c r="I2980" s="1" t="s">
        <v>13724</v>
      </c>
      <c r="J2980" s="1" t="s">
        <v>13725</v>
      </c>
      <c r="K2980" s="1" t="s">
        <v>13726</v>
      </c>
      <c r="L2980" s="1" t="s">
        <v>13727</v>
      </c>
      <c r="M2980" s="1" t="s">
        <v>13728</v>
      </c>
      <c r="N2980" s="1">
        <f>+Categorias[[#This Row],[Id_producto]]</f>
        <v>240205</v>
      </c>
      <c r="O2980" s="1">
        <f>+Categorias[[#This Row],[Id_categoría]]</f>
        <v>240205010</v>
      </c>
    </row>
    <row r="2981" spans="1:15" hidden="1" x14ac:dyDescent="0.3">
      <c r="A2981">
        <v>24</v>
      </c>
      <c r="B2981" s="1" t="s">
        <v>13401</v>
      </c>
      <c r="C2981">
        <v>2402</v>
      </c>
      <c r="D2981" s="1" t="s">
        <v>13555</v>
      </c>
      <c r="E2981">
        <v>240205</v>
      </c>
      <c r="F2981" s="1" t="s">
        <v>13698</v>
      </c>
      <c r="G2981">
        <v>240205011</v>
      </c>
      <c r="H2981">
        <v>11</v>
      </c>
      <c r="I2981" s="1" t="s">
        <v>13729</v>
      </c>
      <c r="J2981" s="1" t="s">
        <v>13730</v>
      </c>
      <c r="K2981" s="1" t="s">
        <v>13731</v>
      </c>
      <c r="L2981" s="1" t="s">
        <v>13732</v>
      </c>
      <c r="M2981" s="1" t="s">
        <v>13733</v>
      </c>
      <c r="N2981" s="1">
        <f>+Categorias[[#This Row],[Id_producto]]</f>
        <v>240205</v>
      </c>
      <c r="O2981" s="1">
        <f>+Categorias[[#This Row],[Id_categoría]]</f>
        <v>240205011</v>
      </c>
    </row>
    <row r="2982" spans="1:15" hidden="1" x14ac:dyDescent="0.3">
      <c r="A2982">
        <v>24</v>
      </c>
      <c r="B2982" s="1" t="s">
        <v>13401</v>
      </c>
      <c r="C2982">
        <v>2402</v>
      </c>
      <c r="D2982" s="1" t="s">
        <v>13555</v>
      </c>
      <c r="E2982">
        <v>240205</v>
      </c>
      <c r="F2982" s="1" t="s">
        <v>13698</v>
      </c>
      <c r="G2982">
        <v>240205012</v>
      </c>
      <c r="H2982">
        <v>12</v>
      </c>
      <c r="I2982" s="1" t="s">
        <v>13734</v>
      </c>
      <c r="J2982" s="1" t="s">
        <v>13735</v>
      </c>
      <c r="K2982" s="1" t="s">
        <v>13736</v>
      </c>
      <c r="L2982" s="1" t="s">
        <v>13737</v>
      </c>
      <c r="M2982" s="1" t="s">
        <v>13738</v>
      </c>
      <c r="N2982" s="1">
        <f>+Categorias[[#This Row],[Id_producto]]</f>
        <v>240205</v>
      </c>
      <c r="O2982" s="1">
        <f>+Categorias[[#This Row],[Id_categoría]]</f>
        <v>240205012</v>
      </c>
    </row>
    <row r="2983" spans="1:15" hidden="1" x14ac:dyDescent="0.3">
      <c r="A2983">
        <v>24</v>
      </c>
      <c r="B2983" s="1" t="s">
        <v>13401</v>
      </c>
      <c r="C2983">
        <v>2402</v>
      </c>
      <c r="D2983" s="1" t="s">
        <v>13555</v>
      </c>
      <c r="E2983">
        <v>240205</v>
      </c>
      <c r="F2983" s="1" t="s">
        <v>13698</v>
      </c>
      <c r="G2983">
        <v>240205013</v>
      </c>
      <c r="H2983">
        <v>13</v>
      </c>
      <c r="I2983" s="1" t="s">
        <v>13739</v>
      </c>
      <c r="J2983" s="1" t="s">
        <v>13740</v>
      </c>
      <c r="K2983" s="1" t="s">
        <v>13741</v>
      </c>
      <c r="L2983" s="1" t="s">
        <v>13742</v>
      </c>
      <c r="M2983" s="1" t="s">
        <v>13743</v>
      </c>
      <c r="N2983" s="1">
        <f>+Categorias[[#This Row],[Id_producto]]</f>
        <v>240205</v>
      </c>
      <c r="O2983" s="1">
        <f>+Categorias[[#This Row],[Id_categoría]]</f>
        <v>240205013</v>
      </c>
    </row>
    <row r="2984" spans="1:15" hidden="1" x14ac:dyDescent="0.3">
      <c r="A2984">
        <v>24</v>
      </c>
      <c r="B2984" s="1" t="s">
        <v>13401</v>
      </c>
      <c r="C2984">
        <v>2402</v>
      </c>
      <c r="D2984" s="1" t="s">
        <v>13555</v>
      </c>
      <c r="E2984">
        <v>240205</v>
      </c>
      <c r="F2984" s="1" t="s">
        <v>13698</v>
      </c>
      <c r="G2984">
        <v>240205014</v>
      </c>
      <c r="H2984">
        <v>14</v>
      </c>
      <c r="I2984" s="1" t="s">
        <v>13744</v>
      </c>
      <c r="J2984" s="1" t="s">
        <v>13745</v>
      </c>
      <c r="K2984" s="1" t="s">
        <v>13746</v>
      </c>
      <c r="L2984" s="1" t="s">
        <v>13747</v>
      </c>
      <c r="M2984" s="1" t="s">
        <v>13748</v>
      </c>
      <c r="N2984" s="1">
        <f>+Categorias[[#This Row],[Id_producto]]</f>
        <v>240205</v>
      </c>
      <c r="O2984" s="1">
        <f>+Categorias[[#This Row],[Id_categoría]]</f>
        <v>240205014</v>
      </c>
    </row>
    <row r="2985" spans="1:15" hidden="1" x14ac:dyDescent="0.3">
      <c r="A2985">
        <v>24</v>
      </c>
      <c r="B2985" s="1" t="s">
        <v>13401</v>
      </c>
      <c r="C2985">
        <v>2402</v>
      </c>
      <c r="D2985" s="1" t="s">
        <v>13555</v>
      </c>
      <c r="E2985">
        <v>240205</v>
      </c>
      <c r="F2985" s="1" t="s">
        <v>13698</v>
      </c>
      <c r="G2985">
        <v>240205015</v>
      </c>
      <c r="H2985">
        <v>15</v>
      </c>
      <c r="I2985" s="1" t="s">
        <v>13749</v>
      </c>
      <c r="J2985" s="1" t="s">
        <v>13750</v>
      </c>
      <c r="K2985" s="1" t="s">
        <v>13751</v>
      </c>
      <c r="L2985" s="1" t="s">
        <v>13752</v>
      </c>
      <c r="M2985" s="1" t="s">
        <v>13753</v>
      </c>
      <c r="N2985" s="1">
        <f>+Categorias[[#This Row],[Id_producto]]</f>
        <v>240205</v>
      </c>
      <c r="O2985" s="1">
        <f>+Categorias[[#This Row],[Id_categoría]]</f>
        <v>240205015</v>
      </c>
    </row>
    <row r="2986" spans="1:15" hidden="1" x14ac:dyDescent="0.3">
      <c r="A2986">
        <v>24</v>
      </c>
      <c r="B2986" s="1" t="s">
        <v>13401</v>
      </c>
      <c r="C2986">
        <v>2402</v>
      </c>
      <c r="D2986" s="1" t="s">
        <v>13555</v>
      </c>
      <c r="E2986">
        <v>240205</v>
      </c>
      <c r="F2986" s="1" t="s">
        <v>13698</v>
      </c>
      <c r="G2986">
        <v>240205016</v>
      </c>
      <c r="H2986">
        <v>16</v>
      </c>
      <c r="I2986" s="1" t="s">
        <v>13754</v>
      </c>
      <c r="J2986" s="1" t="s">
        <v>13755</v>
      </c>
      <c r="K2986" s="1" t="s">
        <v>13756</v>
      </c>
      <c r="L2986" s="1" t="s">
        <v>13757</v>
      </c>
      <c r="M2986" s="1" t="s">
        <v>13758</v>
      </c>
      <c r="N2986" s="1">
        <f>+Categorias[[#This Row],[Id_producto]]</f>
        <v>240205</v>
      </c>
      <c r="O2986" s="1">
        <f>+Categorias[[#This Row],[Id_categoría]]</f>
        <v>240205016</v>
      </c>
    </row>
    <row r="2987" spans="1:15" hidden="1" x14ac:dyDescent="0.3">
      <c r="A2987">
        <v>24</v>
      </c>
      <c r="B2987" s="1" t="s">
        <v>13401</v>
      </c>
      <c r="C2987">
        <v>2402</v>
      </c>
      <c r="D2987" s="1" t="s">
        <v>13555</v>
      </c>
      <c r="E2987">
        <v>240205</v>
      </c>
      <c r="F2987" s="1" t="s">
        <v>13698</v>
      </c>
      <c r="G2987">
        <v>240205017</v>
      </c>
      <c r="H2987">
        <v>17</v>
      </c>
      <c r="I2987" s="1" t="s">
        <v>13759</v>
      </c>
      <c r="J2987" s="1" t="s">
        <v>13760</v>
      </c>
      <c r="K2987" s="1" t="s">
        <v>13761</v>
      </c>
      <c r="L2987" s="1" t="s">
        <v>13762</v>
      </c>
      <c r="M2987" s="1" t="s">
        <v>13763</v>
      </c>
      <c r="N2987" s="1">
        <f>+Categorias[[#This Row],[Id_producto]]</f>
        <v>240205</v>
      </c>
      <c r="O2987" s="1">
        <f>+Categorias[[#This Row],[Id_categoría]]</f>
        <v>240205017</v>
      </c>
    </row>
    <row r="2988" spans="1:15" hidden="1" x14ac:dyDescent="0.3">
      <c r="A2988">
        <v>24</v>
      </c>
      <c r="B2988" s="1" t="s">
        <v>13401</v>
      </c>
      <c r="C2988">
        <v>2402</v>
      </c>
      <c r="D2988" s="1" t="s">
        <v>13555</v>
      </c>
      <c r="E2988">
        <v>240205</v>
      </c>
      <c r="F2988" s="1" t="s">
        <v>13698</v>
      </c>
      <c r="G2988">
        <v>240205018</v>
      </c>
      <c r="H2988">
        <v>18</v>
      </c>
      <c r="I2988" s="1" t="s">
        <v>13764</v>
      </c>
      <c r="J2988" s="1" t="s">
        <v>13765</v>
      </c>
      <c r="K2988" s="1" t="s">
        <v>13766</v>
      </c>
      <c r="L2988" s="1" t="s">
        <v>13767</v>
      </c>
      <c r="M2988" s="1" t="s">
        <v>13768</v>
      </c>
      <c r="N2988" s="1">
        <f>+Categorias[[#This Row],[Id_producto]]</f>
        <v>240205</v>
      </c>
      <c r="O2988" s="1">
        <f>+Categorias[[#This Row],[Id_categoría]]</f>
        <v>240205018</v>
      </c>
    </row>
    <row r="2989" spans="1:15" hidden="1" x14ac:dyDescent="0.3">
      <c r="A2989">
        <v>24</v>
      </c>
      <c r="B2989" s="1" t="s">
        <v>13401</v>
      </c>
      <c r="C2989">
        <v>2402</v>
      </c>
      <c r="D2989" s="1" t="s">
        <v>13555</v>
      </c>
      <c r="E2989">
        <v>240205</v>
      </c>
      <c r="F2989" s="1" t="s">
        <v>13698</v>
      </c>
      <c r="G2989">
        <v>240205019</v>
      </c>
      <c r="H2989">
        <v>19</v>
      </c>
      <c r="I2989" s="1" t="s">
        <v>13769</v>
      </c>
      <c r="J2989" s="1" t="s">
        <v>13770</v>
      </c>
      <c r="K2989" s="1" t="s">
        <v>13771</v>
      </c>
      <c r="L2989" s="1" t="s">
        <v>13772</v>
      </c>
      <c r="M2989" s="1" t="s">
        <v>13773</v>
      </c>
      <c r="N2989" s="1">
        <f>+Categorias[[#This Row],[Id_producto]]</f>
        <v>240205</v>
      </c>
      <c r="O2989" s="1">
        <f>+Categorias[[#This Row],[Id_categoría]]</f>
        <v>240205019</v>
      </c>
    </row>
    <row r="2990" spans="1:15" hidden="1" x14ac:dyDescent="0.3">
      <c r="A2990">
        <v>24</v>
      </c>
      <c r="B2990" s="1" t="s">
        <v>13401</v>
      </c>
      <c r="C2990">
        <v>2402</v>
      </c>
      <c r="D2990" s="1" t="s">
        <v>13555</v>
      </c>
      <c r="E2990">
        <v>240205</v>
      </c>
      <c r="F2990" s="1" t="s">
        <v>13698</v>
      </c>
      <c r="G2990">
        <v>240205020</v>
      </c>
      <c r="H2990">
        <v>20</v>
      </c>
      <c r="I2990" s="1" t="s">
        <v>13774</v>
      </c>
      <c r="J2990" s="1" t="s">
        <v>13775</v>
      </c>
      <c r="K2990" s="1" t="s">
        <v>13776</v>
      </c>
      <c r="L2990" s="1" t="s">
        <v>13777</v>
      </c>
      <c r="M2990" s="1" t="s">
        <v>13778</v>
      </c>
      <c r="N2990" s="1">
        <f>+Categorias[[#This Row],[Id_producto]]</f>
        <v>240205</v>
      </c>
      <c r="O2990" s="1">
        <f>+Categorias[[#This Row],[Id_categoría]]</f>
        <v>240205020</v>
      </c>
    </row>
    <row r="2991" spans="1:15" hidden="1" x14ac:dyDescent="0.3">
      <c r="A2991">
        <v>24</v>
      </c>
      <c r="B2991" s="1" t="s">
        <v>13401</v>
      </c>
      <c r="C2991">
        <v>2402</v>
      </c>
      <c r="D2991" s="1" t="s">
        <v>13555</v>
      </c>
      <c r="E2991">
        <v>240205</v>
      </c>
      <c r="F2991" s="1" t="s">
        <v>13698</v>
      </c>
      <c r="G2991">
        <v>240205021</v>
      </c>
      <c r="H2991">
        <v>21</v>
      </c>
      <c r="I2991" s="1" t="s">
        <v>13779</v>
      </c>
      <c r="J2991" s="1" t="s">
        <v>13780</v>
      </c>
      <c r="K2991" s="1" t="s">
        <v>13781</v>
      </c>
      <c r="L2991" s="1" t="s">
        <v>13782</v>
      </c>
      <c r="M2991" s="1" t="s">
        <v>13783</v>
      </c>
      <c r="N2991" s="1">
        <f>+Categorias[[#This Row],[Id_producto]]</f>
        <v>240205</v>
      </c>
      <c r="O2991" s="1">
        <f>+Categorias[[#This Row],[Id_categoría]]</f>
        <v>240205021</v>
      </c>
    </row>
    <row r="2992" spans="1:15" hidden="1" x14ac:dyDescent="0.3">
      <c r="A2992">
        <v>24</v>
      </c>
      <c r="B2992" s="1" t="s">
        <v>13401</v>
      </c>
      <c r="C2992">
        <v>2402</v>
      </c>
      <c r="D2992" s="1" t="s">
        <v>13555</v>
      </c>
      <c r="E2992">
        <v>240205</v>
      </c>
      <c r="F2992" s="1" t="s">
        <v>13698</v>
      </c>
      <c r="G2992">
        <v>240205022</v>
      </c>
      <c r="H2992">
        <v>22</v>
      </c>
      <c r="I2992" s="1" t="s">
        <v>13784</v>
      </c>
      <c r="J2992" s="1" t="s">
        <v>13785</v>
      </c>
      <c r="K2992" s="1" t="s">
        <v>13786</v>
      </c>
      <c r="L2992" s="1" t="s">
        <v>13787</v>
      </c>
      <c r="M2992" s="1" t="s">
        <v>13788</v>
      </c>
      <c r="N2992" s="1">
        <f>+Categorias[[#This Row],[Id_producto]]</f>
        <v>240205</v>
      </c>
      <c r="O2992" s="1">
        <f>+Categorias[[#This Row],[Id_categoría]]</f>
        <v>240205022</v>
      </c>
    </row>
    <row r="2993" spans="1:15" hidden="1" x14ac:dyDescent="0.3">
      <c r="A2993">
        <v>24</v>
      </c>
      <c r="B2993" s="1" t="s">
        <v>13401</v>
      </c>
      <c r="C2993">
        <v>2402</v>
      </c>
      <c r="D2993" s="1" t="s">
        <v>13555</v>
      </c>
      <c r="E2993">
        <v>240205</v>
      </c>
      <c r="F2993" s="1" t="s">
        <v>13698</v>
      </c>
      <c r="G2993">
        <v>240205023</v>
      </c>
      <c r="H2993">
        <v>23</v>
      </c>
      <c r="I2993" s="1" t="s">
        <v>13789</v>
      </c>
      <c r="J2993" s="1" t="s">
        <v>13790</v>
      </c>
      <c r="K2993" s="1" t="s">
        <v>13791</v>
      </c>
      <c r="L2993" s="1" t="s">
        <v>13792</v>
      </c>
      <c r="M2993" s="1" t="s">
        <v>13793</v>
      </c>
      <c r="N2993" s="1">
        <f>+Categorias[[#This Row],[Id_producto]]</f>
        <v>240205</v>
      </c>
      <c r="O2993" s="1">
        <f>+Categorias[[#This Row],[Id_categoría]]</f>
        <v>240205023</v>
      </c>
    </row>
    <row r="2994" spans="1:15" hidden="1" x14ac:dyDescent="0.3">
      <c r="A2994">
        <v>24</v>
      </c>
      <c r="B2994" s="1" t="s">
        <v>13401</v>
      </c>
      <c r="C2994">
        <v>2402</v>
      </c>
      <c r="D2994" s="1" t="s">
        <v>13555</v>
      </c>
      <c r="E2994">
        <v>240205</v>
      </c>
      <c r="F2994" s="1" t="s">
        <v>13698</v>
      </c>
      <c r="G2994">
        <v>240205024</v>
      </c>
      <c r="H2994">
        <v>24</v>
      </c>
      <c r="I2994" s="1" t="s">
        <v>13794</v>
      </c>
      <c r="J2994" s="1" t="s">
        <v>13795</v>
      </c>
      <c r="K2994" s="1" t="s">
        <v>13796</v>
      </c>
      <c r="L2994" s="1" t="s">
        <v>13797</v>
      </c>
      <c r="M2994" s="1" t="s">
        <v>13798</v>
      </c>
      <c r="N2994" s="1">
        <f>+Categorias[[#This Row],[Id_producto]]</f>
        <v>240205</v>
      </c>
      <c r="O2994" s="1">
        <f>+Categorias[[#This Row],[Id_categoría]]</f>
        <v>240205024</v>
      </c>
    </row>
    <row r="2995" spans="1:15" hidden="1" x14ac:dyDescent="0.3">
      <c r="A2995">
        <v>24</v>
      </c>
      <c r="B2995" s="1" t="s">
        <v>13401</v>
      </c>
      <c r="C2995">
        <v>2402</v>
      </c>
      <c r="D2995" s="1" t="s">
        <v>13555</v>
      </c>
      <c r="E2995">
        <v>240205</v>
      </c>
      <c r="F2995" s="1" t="s">
        <v>13698</v>
      </c>
      <c r="G2995">
        <v>240205025</v>
      </c>
      <c r="H2995">
        <v>25</v>
      </c>
      <c r="I2995" s="1" t="s">
        <v>13799</v>
      </c>
      <c r="J2995" s="1" t="s">
        <v>13800</v>
      </c>
      <c r="K2995" s="1" t="s">
        <v>13801</v>
      </c>
      <c r="L2995" s="1" t="s">
        <v>13802</v>
      </c>
      <c r="M2995" s="1" t="s">
        <v>13803</v>
      </c>
      <c r="N2995" s="1">
        <f>+Categorias[[#This Row],[Id_producto]]</f>
        <v>240205</v>
      </c>
      <c r="O2995" s="1">
        <f>+Categorias[[#This Row],[Id_categoría]]</f>
        <v>240205025</v>
      </c>
    </row>
    <row r="2996" spans="1:15" hidden="1" x14ac:dyDescent="0.3">
      <c r="A2996">
        <v>24</v>
      </c>
      <c r="B2996" s="1" t="s">
        <v>13401</v>
      </c>
      <c r="C2996">
        <v>2402</v>
      </c>
      <c r="D2996" s="1" t="s">
        <v>13555</v>
      </c>
      <c r="E2996">
        <v>240205</v>
      </c>
      <c r="F2996" s="1" t="s">
        <v>13698</v>
      </c>
      <c r="G2996">
        <v>240205026</v>
      </c>
      <c r="H2996">
        <v>26</v>
      </c>
      <c r="I2996" s="1" t="s">
        <v>13804</v>
      </c>
      <c r="J2996" s="1" t="s">
        <v>13805</v>
      </c>
      <c r="K2996" s="1" t="s">
        <v>13806</v>
      </c>
      <c r="L2996" s="1" t="s">
        <v>13807</v>
      </c>
      <c r="M2996" s="1" t="s">
        <v>13808</v>
      </c>
      <c r="N2996" s="1">
        <f>+Categorias[[#This Row],[Id_producto]]</f>
        <v>240205</v>
      </c>
      <c r="O2996" s="1">
        <f>+Categorias[[#This Row],[Id_categoría]]</f>
        <v>240205026</v>
      </c>
    </row>
    <row r="2997" spans="1:15" hidden="1" x14ac:dyDescent="0.3">
      <c r="A2997">
        <v>24</v>
      </c>
      <c r="B2997" s="1" t="s">
        <v>13401</v>
      </c>
      <c r="C2997">
        <v>2402</v>
      </c>
      <c r="D2997" s="1" t="s">
        <v>13555</v>
      </c>
      <c r="E2997">
        <v>240205</v>
      </c>
      <c r="F2997" s="1" t="s">
        <v>13698</v>
      </c>
      <c r="G2997">
        <v>240205027</v>
      </c>
      <c r="H2997">
        <v>27</v>
      </c>
      <c r="I2997" s="1" t="s">
        <v>13809</v>
      </c>
      <c r="J2997" s="1" t="s">
        <v>13810</v>
      </c>
      <c r="K2997" s="1" t="s">
        <v>13811</v>
      </c>
      <c r="L2997" s="1" t="s">
        <v>13812</v>
      </c>
      <c r="M2997" s="1" t="s">
        <v>13813</v>
      </c>
      <c r="N2997" s="1">
        <f>+Categorias[[#This Row],[Id_producto]]</f>
        <v>240205</v>
      </c>
      <c r="O2997" s="1">
        <f>+Categorias[[#This Row],[Id_categoría]]</f>
        <v>240205027</v>
      </c>
    </row>
    <row r="2998" spans="1:15" hidden="1" x14ac:dyDescent="0.3">
      <c r="A2998">
        <v>24</v>
      </c>
      <c r="B2998" s="1" t="s">
        <v>13401</v>
      </c>
      <c r="C2998">
        <v>2402</v>
      </c>
      <c r="D2998" s="1" t="s">
        <v>13555</v>
      </c>
      <c r="E2998">
        <v>240205</v>
      </c>
      <c r="F2998" s="1" t="s">
        <v>13698</v>
      </c>
      <c r="G2998">
        <v>240205028</v>
      </c>
      <c r="H2998">
        <v>28</v>
      </c>
      <c r="I2998" s="1" t="s">
        <v>13814</v>
      </c>
      <c r="J2998" s="1" t="s">
        <v>13815</v>
      </c>
      <c r="K2998" s="1" t="s">
        <v>13816</v>
      </c>
      <c r="L2998" s="1" t="s">
        <v>13817</v>
      </c>
      <c r="M2998" s="1" t="s">
        <v>13818</v>
      </c>
      <c r="N2998" s="1">
        <f>+Categorias[[#This Row],[Id_producto]]</f>
        <v>240205</v>
      </c>
      <c r="O2998" s="1">
        <f>+Categorias[[#This Row],[Id_categoría]]</f>
        <v>240205028</v>
      </c>
    </row>
    <row r="2999" spans="1:15" hidden="1" x14ac:dyDescent="0.3">
      <c r="A2999">
        <v>24</v>
      </c>
      <c r="B2999" s="1" t="s">
        <v>13401</v>
      </c>
      <c r="C2999">
        <v>2402</v>
      </c>
      <c r="D2999" s="1" t="s">
        <v>13555</v>
      </c>
      <c r="E2999">
        <v>240205</v>
      </c>
      <c r="F2999" s="1" t="s">
        <v>13698</v>
      </c>
      <c r="G2999">
        <v>240205029</v>
      </c>
      <c r="H2999">
        <v>29</v>
      </c>
      <c r="I2999" s="1" t="s">
        <v>13819</v>
      </c>
      <c r="J2999" s="1" t="s">
        <v>13820</v>
      </c>
      <c r="K2999" s="1" t="s">
        <v>13821</v>
      </c>
      <c r="L2999" s="1" t="s">
        <v>13822</v>
      </c>
      <c r="M2999" s="1" t="s">
        <v>13823</v>
      </c>
      <c r="N2999" s="1">
        <f>+Categorias[[#This Row],[Id_producto]]</f>
        <v>240205</v>
      </c>
      <c r="O2999" s="1">
        <f>+Categorias[[#This Row],[Id_categoría]]</f>
        <v>240205029</v>
      </c>
    </row>
    <row r="3000" spans="1:15" hidden="1" x14ac:dyDescent="0.3">
      <c r="A3000">
        <v>24</v>
      </c>
      <c r="B3000" s="1" t="s">
        <v>13401</v>
      </c>
      <c r="C3000">
        <v>2403</v>
      </c>
      <c r="D3000" s="1" t="s">
        <v>13824</v>
      </c>
      <c r="E3000">
        <v>240301</v>
      </c>
      <c r="F3000" s="1" t="s">
        <v>13825</v>
      </c>
      <c r="G3000">
        <v>240301005</v>
      </c>
      <c r="H3000">
        <v>5</v>
      </c>
      <c r="I3000" s="1" t="s">
        <v>13826</v>
      </c>
      <c r="J3000" s="1" t="s">
        <v>13827</v>
      </c>
      <c r="K3000" s="1" t="s">
        <v>13828</v>
      </c>
      <c r="L3000" s="1" t="s">
        <v>13829</v>
      </c>
      <c r="M3000" s="1" t="s">
        <v>13830</v>
      </c>
      <c r="N3000" s="1">
        <f>+Categorias[[#This Row],[Id_producto]]</f>
        <v>240301</v>
      </c>
      <c r="O3000" s="1">
        <f>+Categorias[[#This Row],[Id_categoría]]</f>
        <v>240301005</v>
      </c>
    </row>
    <row r="3001" spans="1:15" hidden="1" x14ac:dyDescent="0.3">
      <c r="A3001">
        <v>24</v>
      </c>
      <c r="B3001" s="1" t="s">
        <v>13401</v>
      </c>
      <c r="C3001">
        <v>2403</v>
      </c>
      <c r="D3001" s="1" t="s">
        <v>13824</v>
      </c>
      <c r="E3001">
        <v>240301</v>
      </c>
      <c r="F3001" s="1" t="s">
        <v>13825</v>
      </c>
      <c r="G3001">
        <v>240301006</v>
      </c>
      <c r="H3001">
        <v>6</v>
      </c>
      <c r="I3001" s="1" t="s">
        <v>13831</v>
      </c>
      <c r="J3001" s="1" t="s">
        <v>13832</v>
      </c>
      <c r="K3001" s="1" t="s">
        <v>13833</v>
      </c>
      <c r="L3001" s="1" t="s">
        <v>13834</v>
      </c>
      <c r="M3001" s="1" t="s">
        <v>13835</v>
      </c>
      <c r="N3001" s="1">
        <f>+Categorias[[#This Row],[Id_producto]]</f>
        <v>240301</v>
      </c>
      <c r="O3001" s="1">
        <f>+Categorias[[#This Row],[Id_categoría]]</f>
        <v>240301006</v>
      </c>
    </row>
    <row r="3002" spans="1:15" hidden="1" x14ac:dyDescent="0.3">
      <c r="A3002">
        <v>24</v>
      </c>
      <c r="B3002" s="1" t="s">
        <v>13401</v>
      </c>
      <c r="C3002">
        <v>2403</v>
      </c>
      <c r="D3002" s="1" t="s">
        <v>13824</v>
      </c>
      <c r="E3002">
        <v>240301</v>
      </c>
      <c r="F3002" s="1" t="s">
        <v>13825</v>
      </c>
      <c r="G3002">
        <v>240301007</v>
      </c>
      <c r="H3002">
        <v>7</v>
      </c>
      <c r="I3002" s="1" t="s">
        <v>13836</v>
      </c>
      <c r="J3002" s="1" t="s">
        <v>13837</v>
      </c>
      <c r="K3002" s="1" t="s">
        <v>13838</v>
      </c>
      <c r="L3002" s="1" t="s">
        <v>13839</v>
      </c>
      <c r="M3002" s="1" t="s">
        <v>13840</v>
      </c>
      <c r="N3002" s="1">
        <f>+Categorias[[#This Row],[Id_producto]]</f>
        <v>240301</v>
      </c>
      <c r="O3002" s="1">
        <f>+Categorias[[#This Row],[Id_categoría]]</f>
        <v>240301007</v>
      </c>
    </row>
    <row r="3003" spans="1:15" hidden="1" x14ac:dyDescent="0.3">
      <c r="A3003">
        <v>24</v>
      </c>
      <c r="B3003" s="1" t="s">
        <v>13401</v>
      </c>
      <c r="C3003">
        <v>2403</v>
      </c>
      <c r="D3003" s="1" t="s">
        <v>13824</v>
      </c>
      <c r="E3003">
        <v>240301</v>
      </c>
      <c r="F3003" s="1" t="s">
        <v>13825</v>
      </c>
      <c r="G3003">
        <v>240301008</v>
      </c>
      <c r="H3003">
        <v>8</v>
      </c>
      <c r="I3003" s="1" t="s">
        <v>13841</v>
      </c>
      <c r="J3003" s="1" t="s">
        <v>13842</v>
      </c>
      <c r="K3003" s="1" t="s">
        <v>13843</v>
      </c>
      <c r="L3003" s="1" t="s">
        <v>13844</v>
      </c>
      <c r="M3003" s="1" t="s">
        <v>13845</v>
      </c>
      <c r="N3003" s="1">
        <f>+Categorias[[#This Row],[Id_producto]]</f>
        <v>240301</v>
      </c>
      <c r="O3003" s="1">
        <f>+Categorias[[#This Row],[Id_categoría]]</f>
        <v>240301008</v>
      </c>
    </row>
    <row r="3004" spans="1:15" hidden="1" x14ac:dyDescent="0.3">
      <c r="A3004">
        <v>24</v>
      </c>
      <c r="B3004" s="1" t="s">
        <v>13401</v>
      </c>
      <c r="C3004">
        <v>2403</v>
      </c>
      <c r="D3004" s="1" t="s">
        <v>13824</v>
      </c>
      <c r="E3004">
        <v>240301</v>
      </c>
      <c r="F3004" s="1" t="s">
        <v>13825</v>
      </c>
      <c r="G3004">
        <v>240301009</v>
      </c>
      <c r="H3004">
        <v>9</v>
      </c>
      <c r="I3004" s="1" t="s">
        <v>13846</v>
      </c>
      <c r="J3004" s="1" t="s">
        <v>13847</v>
      </c>
      <c r="K3004" s="1" t="s">
        <v>13848</v>
      </c>
      <c r="L3004" s="1" t="s">
        <v>13849</v>
      </c>
      <c r="M3004" s="1" t="s">
        <v>13850</v>
      </c>
      <c r="N3004" s="1">
        <f>+Categorias[[#This Row],[Id_producto]]</f>
        <v>240301</v>
      </c>
      <c r="O3004" s="1">
        <f>+Categorias[[#This Row],[Id_categoría]]</f>
        <v>240301009</v>
      </c>
    </row>
    <row r="3005" spans="1:15" hidden="1" x14ac:dyDescent="0.3">
      <c r="A3005">
        <v>24</v>
      </c>
      <c r="B3005" s="1" t="s">
        <v>13401</v>
      </c>
      <c r="C3005">
        <v>2403</v>
      </c>
      <c r="D3005" s="1" t="s">
        <v>13824</v>
      </c>
      <c r="E3005">
        <v>240301</v>
      </c>
      <c r="F3005" s="1" t="s">
        <v>13825</v>
      </c>
      <c r="G3005">
        <v>240301010</v>
      </c>
      <c r="H3005">
        <v>10</v>
      </c>
      <c r="I3005" s="1" t="s">
        <v>13851</v>
      </c>
      <c r="J3005" s="1" t="s">
        <v>13852</v>
      </c>
      <c r="K3005" s="1" t="s">
        <v>13853</v>
      </c>
      <c r="L3005" s="1" t="s">
        <v>13854</v>
      </c>
      <c r="M3005" s="1" t="s">
        <v>13855</v>
      </c>
      <c r="N3005" s="1">
        <f>+Categorias[[#This Row],[Id_producto]]</f>
        <v>240301</v>
      </c>
      <c r="O3005" s="1">
        <f>+Categorias[[#This Row],[Id_categoría]]</f>
        <v>240301010</v>
      </c>
    </row>
    <row r="3006" spans="1:15" hidden="1" x14ac:dyDescent="0.3">
      <c r="A3006">
        <v>24</v>
      </c>
      <c r="B3006" s="1" t="s">
        <v>13401</v>
      </c>
      <c r="C3006">
        <v>2403</v>
      </c>
      <c r="D3006" s="1" t="s">
        <v>13824</v>
      </c>
      <c r="E3006">
        <v>240301</v>
      </c>
      <c r="F3006" s="1" t="s">
        <v>13825</v>
      </c>
      <c r="G3006">
        <v>240301011</v>
      </c>
      <c r="H3006">
        <v>11</v>
      </c>
      <c r="I3006" s="1" t="s">
        <v>13856</v>
      </c>
      <c r="J3006" s="1" t="s">
        <v>13857</v>
      </c>
      <c r="K3006" s="1" t="s">
        <v>13858</v>
      </c>
      <c r="L3006" s="1" t="s">
        <v>13859</v>
      </c>
      <c r="M3006" s="1" t="s">
        <v>13860</v>
      </c>
      <c r="N3006" s="1">
        <f>+Categorias[[#This Row],[Id_producto]]</f>
        <v>240301</v>
      </c>
      <c r="O3006" s="1">
        <f>+Categorias[[#This Row],[Id_categoría]]</f>
        <v>240301011</v>
      </c>
    </row>
    <row r="3007" spans="1:15" hidden="1" x14ac:dyDescent="0.3">
      <c r="A3007">
        <v>24</v>
      </c>
      <c r="B3007" s="1" t="s">
        <v>13401</v>
      </c>
      <c r="C3007">
        <v>2403</v>
      </c>
      <c r="D3007" s="1" t="s">
        <v>13824</v>
      </c>
      <c r="E3007">
        <v>240301</v>
      </c>
      <c r="F3007" s="1" t="s">
        <v>13825</v>
      </c>
      <c r="G3007">
        <v>240301012</v>
      </c>
      <c r="H3007">
        <v>12</v>
      </c>
      <c r="I3007" s="1" t="s">
        <v>13861</v>
      </c>
      <c r="J3007" s="1" t="s">
        <v>13862</v>
      </c>
      <c r="K3007" s="1" t="s">
        <v>13863</v>
      </c>
      <c r="L3007" s="1" t="s">
        <v>13864</v>
      </c>
      <c r="M3007" s="1" t="s">
        <v>13865</v>
      </c>
      <c r="N3007" s="1">
        <f>+Categorias[[#This Row],[Id_producto]]</f>
        <v>240301</v>
      </c>
      <c r="O3007" s="1">
        <f>+Categorias[[#This Row],[Id_categoría]]</f>
        <v>240301012</v>
      </c>
    </row>
    <row r="3008" spans="1:15" hidden="1" x14ac:dyDescent="0.3">
      <c r="A3008">
        <v>24</v>
      </c>
      <c r="B3008" s="1" t="s">
        <v>13401</v>
      </c>
      <c r="C3008">
        <v>2403</v>
      </c>
      <c r="D3008" s="1" t="s">
        <v>13824</v>
      </c>
      <c r="E3008">
        <v>240301</v>
      </c>
      <c r="F3008" s="1" t="s">
        <v>13825</v>
      </c>
      <c r="G3008">
        <v>240301013</v>
      </c>
      <c r="H3008">
        <v>13</v>
      </c>
      <c r="I3008" s="1" t="s">
        <v>13866</v>
      </c>
      <c r="J3008" s="1" t="s">
        <v>13867</v>
      </c>
      <c r="K3008" s="1" t="s">
        <v>13868</v>
      </c>
      <c r="L3008" s="1" t="s">
        <v>13869</v>
      </c>
      <c r="M3008" s="1" t="s">
        <v>13870</v>
      </c>
      <c r="N3008" s="1">
        <f>+Categorias[[#This Row],[Id_producto]]</f>
        <v>240301</v>
      </c>
      <c r="O3008" s="1">
        <f>+Categorias[[#This Row],[Id_categoría]]</f>
        <v>240301013</v>
      </c>
    </row>
    <row r="3009" spans="1:15" hidden="1" x14ac:dyDescent="0.3">
      <c r="A3009">
        <v>24</v>
      </c>
      <c r="B3009" s="1" t="s">
        <v>13401</v>
      </c>
      <c r="C3009">
        <v>2403</v>
      </c>
      <c r="D3009" s="1" t="s">
        <v>13824</v>
      </c>
      <c r="E3009">
        <v>240301</v>
      </c>
      <c r="F3009" s="1" t="s">
        <v>13825</v>
      </c>
      <c r="G3009">
        <v>240301014</v>
      </c>
      <c r="H3009">
        <v>14</v>
      </c>
      <c r="I3009" s="1" t="s">
        <v>13871</v>
      </c>
      <c r="J3009" s="1" t="s">
        <v>13872</v>
      </c>
      <c r="K3009" s="1" t="s">
        <v>13873</v>
      </c>
      <c r="L3009" s="1" t="s">
        <v>13874</v>
      </c>
      <c r="M3009" s="1" t="s">
        <v>13875</v>
      </c>
      <c r="N3009" s="1">
        <f>+Categorias[[#This Row],[Id_producto]]</f>
        <v>240301</v>
      </c>
      <c r="O3009" s="1">
        <f>+Categorias[[#This Row],[Id_categoría]]</f>
        <v>240301014</v>
      </c>
    </row>
    <row r="3010" spans="1:15" hidden="1" x14ac:dyDescent="0.3">
      <c r="A3010">
        <v>24</v>
      </c>
      <c r="B3010" s="1" t="s">
        <v>13401</v>
      </c>
      <c r="C3010">
        <v>2403</v>
      </c>
      <c r="D3010" s="1" t="s">
        <v>13824</v>
      </c>
      <c r="E3010">
        <v>240301</v>
      </c>
      <c r="F3010" s="1" t="s">
        <v>13825</v>
      </c>
      <c r="G3010">
        <v>240301015</v>
      </c>
      <c r="H3010">
        <v>15</v>
      </c>
      <c r="I3010" s="1" t="s">
        <v>13876</v>
      </c>
      <c r="J3010" s="1" t="s">
        <v>13877</v>
      </c>
      <c r="K3010" s="1" t="s">
        <v>13878</v>
      </c>
      <c r="L3010" s="1" t="s">
        <v>13879</v>
      </c>
      <c r="M3010" s="1" t="s">
        <v>13880</v>
      </c>
      <c r="N3010" s="1">
        <f>+Categorias[[#This Row],[Id_producto]]</f>
        <v>240301</v>
      </c>
      <c r="O3010" s="1">
        <f>+Categorias[[#This Row],[Id_categoría]]</f>
        <v>240301015</v>
      </c>
    </row>
    <row r="3011" spans="1:15" hidden="1" x14ac:dyDescent="0.3">
      <c r="A3011">
        <v>24</v>
      </c>
      <c r="B3011" s="1" t="s">
        <v>13401</v>
      </c>
      <c r="C3011">
        <v>2403</v>
      </c>
      <c r="D3011" s="1" t="s">
        <v>13824</v>
      </c>
      <c r="E3011">
        <v>240301</v>
      </c>
      <c r="F3011" s="1" t="s">
        <v>13825</v>
      </c>
      <c r="G3011">
        <v>240301016</v>
      </c>
      <c r="H3011">
        <v>16</v>
      </c>
      <c r="I3011" s="1" t="s">
        <v>13881</v>
      </c>
      <c r="J3011" s="1" t="s">
        <v>13882</v>
      </c>
      <c r="K3011" s="1" t="s">
        <v>13883</v>
      </c>
      <c r="L3011" s="1" t="s">
        <v>13884</v>
      </c>
      <c r="M3011" s="1" t="s">
        <v>13885</v>
      </c>
      <c r="N3011" s="1">
        <f>+Categorias[[#This Row],[Id_producto]]</f>
        <v>240301</v>
      </c>
      <c r="O3011" s="1">
        <f>+Categorias[[#This Row],[Id_categoría]]</f>
        <v>240301016</v>
      </c>
    </row>
    <row r="3012" spans="1:15" hidden="1" x14ac:dyDescent="0.3">
      <c r="A3012">
        <v>24</v>
      </c>
      <c r="B3012" s="1" t="s">
        <v>13401</v>
      </c>
      <c r="C3012">
        <v>2403</v>
      </c>
      <c r="D3012" s="1" t="s">
        <v>13824</v>
      </c>
      <c r="E3012">
        <v>240302</v>
      </c>
      <c r="F3012" s="1" t="s">
        <v>13886</v>
      </c>
      <c r="G3012">
        <v>240302005</v>
      </c>
      <c r="H3012">
        <v>5</v>
      </c>
      <c r="I3012" s="1" t="s">
        <v>13887</v>
      </c>
      <c r="J3012" s="1" t="s">
        <v>13888</v>
      </c>
      <c r="K3012" s="1" t="s">
        <v>13889</v>
      </c>
      <c r="L3012" s="1" t="s">
        <v>13890</v>
      </c>
      <c r="M3012" s="1" t="s">
        <v>13891</v>
      </c>
      <c r="N3012" s="1">
        <f>+Categorias[[#This Row],[Id_producto]]</f>
        <v>240302</v>
      </c>
      <c r="O3012" s="1">
        <f>+Categorias[[#This Row],[Id_categoría]]</f>
        <v>240302005</v>
      </c>
    </row>
    <row r="3013" spans="1:15" hidden="1" x14ac:dyDescent="0.3">
      <c r="A3013">
        <v>24</v>
      </c>
      <c r="B3013" s="1" t="s">
        <v>13401</v>
      </c>
      <c r="C3013">
        <v>2403</v>
      </c>
      <c r="D3013" s="1" t="s">
        <v>13824</v>
      </c>
      <c r="E3013">
        <v>240302</v>
      </c>
      <c r="F3013" s="1" t="s">
        <v>13886</v>
      </c>
      <c r="G3013">
        <v>240302006</v>
      </c>
      <c r="H3013">
        <v>6</v>
      </c>
      <c r="I3013" s="1" t="s">
        <v>13892</v>
      </c>
      <c r="J3013" s="1" t="s">
        <v>13893</v>
      </c>
      <c r="K3013" s="1" t="s">
        <v>13894</v>
      </c>
      <c r="L3013" s="1" t="s">
        <v>13895</v>
      </c>
      <c r="M3013" s="1" t="s">
        <v>13896</v>
      </c>
      <c r="N3013" s="1">
        <f>+Categorias[[#This Row],[Id_producto]]</f>
        <v>240302</v>
      </c>
      <c r="O3013" s="1">
        <f>+Categorias[[#This Row],[Id_categoría]]</f>
        <v>240302006</v>
      </c>
    </row>
    <row r="3014" spans="1:15" hidden="1" x14ac:dyDescent="0.3">
      <c r="A3014">
        <v>24</v>
      </c>
      <c r="B3014" s="1" t="s">
        <v>13401</v>
      </c>
      <c r="C3014">
        <v>2403</v>
      </c>
      <c r="D3014" s="1" t="s">
        <v>13824</v>
      </c>
      <c r="E3014">
        <v>240302</v>
      </c>
      <c r="F3014" s="1" t="s">
        <v>13886</v>
      </c>
      <c r="G3014">
        <v>240302007</v>
      </c>
      <c r="H3014">
        <v>7</v>
      </c>
      <c r="I3014" s="1" t="s">
        <v>13897</v>
      </c>
      <c r="J3014" s="1" t="s">
        <v>13898</v>
      </c>
      <c r="K3014" s="1" t="s">
        <v>13899</v>
      </c>
      <c r="L3014" s="1" t="s">
        <v>13900</v>
      </c>
      <c r="M3014" s="1" t="s">
        <v>13901</v>
      </c>
      <c r="N3014" s="1">
        <f>+Categorias[[#This Row],[Id_producto]]</f>
        <v>240302</v>
      </c>
      <c r="O3014" s="1">
        <f>+Categorias[[#This Row],[Id_categoría]]</f>
        <v>240302007</v>
      </c>
    </row>
    <row r="3015" spans="1:15" hidden="1" x14ac:dyDescent="0.3">
      <c r="A3015">
        <v>24</v>
      </c>
      <c r="B3015" s="1" t="s">
        <v>13401</v>
      </c>
      <c r="C3015">
        <v>2403</v>
      </c>
      <c r="D3015" s="1" t="s">
        <v>13824</v>
      </c>
      <c r="E3015">
        <v>240302</v>
      </c>
      <c r="F3015" s="1" t="s">
        <v>13886</v>
      </c>
      <c r="G3015">
        <v>240302008</v>
      </c>
      <c r="H3015">
        <v>8</v>
      </c>
      <c r="I3015" s="1" t="s">
        <v>13902</v>
      </c>
      <c r="J3015" s="1" t="s">
        <v>13903</v>
      </c>
      <c r="K3015" s="1" t="s">
        <v>13904</v>
      </c>
      <c r="L3015" s="1" t="s">
        <v>13905</v>
      </c>
      <c r="M3015" s="1" t="s">
        <v>13906</v>
      </c>
      <c r="N3015" s="1">
        <f>+Categorias[[#This Row],[Id_producto]]</f>
        <v>240302</v>
      </c>
      <c r="O3015" s="1">
        <f>+Categorias[[#This Row],[Id_categoría]]</f>
        <v>240302008</v>
      </c>
    </row>
    <row r="3016" spans="1:15" hidden="1" x14ac:dyDescent="0.3">
      <c r="A3016">
        <v>24</v>
      </c>
      <c r="B3016" s="1" t="s">
        <v>13401</v>
      </c>
      <c r="C3016">
        <v>2403</v>
      </c>
      <c r="D3016" s="1" t="s">
        <v>13824</v>
      </c>
      <c r="E3016">
        <v>240302</v>
      </c>
      <c r="F3016" s="1" t="s">
        <v>13886</v>
      </c>
      <c r="G3016">
        <v>240302009</v>
      </c>
      <c r="H3016">
        <v>9</v>
      </c>
      <c r="I3016" s="1" t="s">
        <v>13907</v>
      </c>
      <c r="J3016" s="1" t="s">
        <v>13908</v>
      </c>
      <c r="K3016" s="1" t="s">
        <v>13909</v>
      </c>
      <c r="L3016" s="1" t="s">
        <v>13910</v>
      </c>
      <c r="M3016" s="1" t="s">
        <v>13911</v>
      </c>
      <c r="N3016" s="1">
        <f>+Categorias[[#This Row],[Id_producto]]</f>
        <v>240302</v>
      </c>
      <c r="O3016" s="1">
        <f>+Categorias[[#This Row],[Id_categoría]]</f>
        <v>240302009</v>
      </c>
    </row>
    <row r="3017" spans="1:15" hidden="1" x14ac:dyDescent="0.3">
      <c r="A3017">
        <v>24</v>
      </c>
      <c r="B3017" s="1" t="s">
        <v>13401</v>
      </c>
      <c r="C3017">
        <v>2403</v>
      </c>
      <c r="D3017" s="1" t="s">
        <v>13824</v>
      </c>
      <c r="E3017">
        <v>240302</v>
      </c>
      <c r="F3017" s="1" t="s">
        <v>13886</v>
      </c>
      <c r="G3017">
        <v>240302010</v>
      </c>
      <c r="H3017">
        <v>10</v>
      </c>
      <c r="I3017" s="1" t="s">
        <v>13912</v>
      </c>
      <c r="J3017" s="1" t="s">
        <v>13913</v>
      </c>
      <c r="K3017" s="1" t="s">
        <v>13914</v>
      </c>
      <c r="L3017" s="1" t="s">
        <v>13915</v>
      </c>
      <c r="M3017" s="1" t="s">
        <v>13916</v>
      </c>
      <c r="N3017" s="1">
        <f>+Categorias[[#This Row],[Id_producto]]</f>
        <v>240302</v>
      </c>
      <c r="O3017" s="1">
        <f>+Categorias[[#This Row],[Id_categoría]]</f>
        <v>240302010</v>
      </c>
    </row>
    <row r="3018" spans="1:15" hidden="1" x14ac:dyDescent="0.3">
      <c r="A3018">
        <v>24</v>
      </c>
      <c r="B3018" s="1" t="s">
        <v>13401</v>
      </c>
      <c r="C3018">
        <v>2403</v>
      </c>
      <c r="D3018" s="1" t="s">
        <v>13824</v>
      </c>
      <c r="E3018">
        <v>240302</v>
      </c>
      <c r="F3018" s="1" t="s">
        <v>13886</v>
      </c>
      <c r="G3018">
        <v>240302011</v>
      </c>
      <c r="H3018">
        <v>11</v>
      </c>
      <c r="I3018" s="1" t="s">
        <v>13917</v>
      </c>
      <c r="J3018" s="1" t="s">
        <v>13918</v>
      </c>
      <c r="K3018" s="1" t="s">
        <v>13919</v>
      </c>
      <c r="L3018" s="1" t="s">
        <v>13920</v>
      </c>
      <c r="M3018" s="1" t="s">
        <v>13921</v>
      </c>
      <c r="N3018" s="1">
        <f>+Categorias[[#This Row],[Id_producto]]</f>
        <v>240302</v>
      </c>
      <c r="O3018" s="1">
        <f>+Categorias[[#This Row],[Id_categoría]]</f>
        <v>240302011</v>
      </c>
    </row>
    <row r="3019" spans="1:15" hidden="1" x14ac:dyDescent="0.3">
      <c r="A3019">
        <v>24</v>
      </c>
      <c r="B3019" s="1" t="s">
        <v>13401</v>
      </c>
      <c r="C3019">
        <v>2404</v>
      </c>
      <c r="D3019" s="1" t="s">
        <v>13922</v>
      </c>
      <c r="E3019">
        <v>240401</v>
      </c>
      <c r="F3019" s="1" t="s">
        <v>13922</v>
      </c>
      <c r="G3019">
        <v>240401005</v>
      </c>
      <c r="H3019">
        <v>5</v>
      </c>
      <c r="I3019" s="1" t="s">
        <v>13923</v>
      </c>
      <c r="J3019" s="1" t="s">
        <v>13924</v>
      </c>
      <c r="K3019" s="1" t="s">
        <v>13925</v>
      </c>
      <c r="L3019" s="1" t="s">
        <v>13926</v>
      </c>
      <c r="M3019" s="1" t="s">
        <v>13927</v>
      </c>
      <c r="N3019" s="1">
        <f>+Categorias[[#This Row],[Id_producto]]</f>
        <v>240401</v>
      </c>
      <c r="O3019" s="1">
        <f>+Categorias[[#This Row],[Id_categoría]]</f>
        <v>240401005</v>
      </c>
    </row>
    <row r="3020" spans="1:15" hidden="1" x14ac:dyDescent="0.3">
      <c r="A3020">
        <v>24</v>
      </c>
      <c r="B3020" s="1" t="s">
        <v>13401</v>
      </c>
      <c r="C3020">
        <v>2404</v>
      </c>
      <c r="D3020" s="1" t="s">
        <v>13922</v>
      </c>
      <c r="E3020">
        <v>240401</v>
      </c>
      <c r="F3020" s="1" t="s">
        <v>13922</v>
      </c>
      <c r="G3020">
        <v>240401006</v>
      </c>
      <c r="H3020">
        <v>6</v>
      </c>
      <c r="I3020" s="1" t="s">
        <v>13928</v>
      </c>
      <c r="J3020" s="1" t="s">
        <v>13929</v>
      </c>
      <c r="K3020" s="1" t="s">
        <v>13930</v>
      </c>
      <c r="L3020" s="1" t="s">
        <v>13931</v>
      </c>
      <c r="M3020" s="1" t="s">
        <v>13932</v>
      </c>
      <c r="N3020" s="1">
        <f>+Categorias[[#This Row],[Id_producto]]</f>
        <v>240401</v>
      </c>
      <c r="O3020" s="1">
        <f>+Categorias[[#This Row],[Id_categoría]]</f>
        <v>240401006</v>
      </c>
    </row>
    <row r="3021" spans="1:15" hidden="1" x14ac:dyDescent="0.3">
      <c r="A3021">
        <v>24</v>
      </c>
      <c r="B3021" s="1" t="s">
        <v>13401</v>
      </c>
      <c r="C3021">
        <v>2404</v>
      </c>
      <c r="D3021" s="1" t="s">
        <v>13922</v>
      </c>
      <c r="E3021">
        <v>240401</v>
      </c>
      <c r="F3021" s="1" t="s">
        <v>13922</v>
      </c>
      <c r="G3021">
        <v>240401007</v>
      </c>
      <c r="H3021">
        <v>7</v>
      </c>
      <c r="I3021" s="1" t="s">
        <v>13933</v>
      </c>
      <c r="J3021" s="1" t="s">
        <v>13934</v>
      </c>
      <c r="K3021" s="1" t="s">
        <v>13935</v>
      </c>
      <c r="L3021" s="1" t="s">
        <v>13936</v>
      </c>
      <c r="M3021" s="1" t="s">
        <v>13937</v>
      </c>
      <c r="N3021" s="1">
        <f>+Categorias[[#This Row],[Id_producto]]</f>
        <v>240401</v>
      </c>
      <c r="O3021" s="1">
        <f>+Categorias[[#This Row],[Id_categoría]]</f>
        <v>240401007</v>
      </c>
    </row>
    <row r="3022" spans="1:15" hidden="1" x14ac:dyDescent="0.3">
      <c r="A3022">
        <v>24</v>
      </c>
      <c r="B3022" s="1" t="s">
        <v>13401</v>
      </c>
      <c r="C3022">
        <v>2404</v>
      </c>
      <c r="D3022" s="1" t="s">
        <v>13922</v>
      </c>
      <c r="E3022">
        <v>240401</v>
      </c>
      <c r="F3022" s="1" t="s">
        <v>13922</v>
      </c>
      <c r="G3022">
        <v>240401008</v>
      </c>
      <c r="H3022">
        <v>8</v>
      </c>
      <c r="I3022" s="1" t="s">
        <v>9635</v>
      </c>
      <c r="J3022" s="1" t="s">
        <v>13938</v>
      </c>
      <c r="K3022" s="1" t="s">
        <v>13939</v>
      </c>
      <c r="L3022" s="1" t="s">
        <v>13940</v>
      </c>
      <c r="M3022" s="1" t="s">
        <v>13941</v>
      </c>
      <c r="N3022" s="1">
        <f>+Categorias[[#This Row],[Id_producto]]</f>
        <v>240401</v>
      </c>
      <c r="O3022" s="1">
        <f>+Categorias[[#This Row],[Id_categoría]]</f>
        <v>240401008</v>
      </c>
    </row>
    <row r="3023" spans="1:15" hidden="1" x14ac:dyDescent="0.3">
      <c r="A3023">
        <v>24</v>
      </c>
      <c r="B3023" s="1" t="s">
        <v>13401</v>
      </c>
      <c r="C3023">
        <v>2404</v>
      </c>
      <c r="D3023" s="1" t="s">
        <v>13922</v>
      </c>
      <c r="E3023">
        <v>240401</v>
      </c>
      <c r="F3023" s="1" t="s">
        <v>13922</v>
      </c>
      <c r="G3023">
        <v>240401009</v>
      </c>
      <c r="H3023">
        <v>9</v>
      </c>
      <c r="I3023" s="1" t="s">
        <v>13942</v>
      </c>
      <c r="J3023" s="1" t="s">
        <v>13943</v>
      </c>
      <c r="K3023" s="1" t="s">
        <v>13944</v>
      </c>
      <c r="L3023" s="1" t="s">
        <v>13945</v>
      </c>
      <c r="M3023" s="1" t="s">
        <v>13946</v>
      </c>
      <c r="N3023" s="1">
        <f>+Categorias[[#This Row],[Id_producto]]</f>
        <v>240401</v>
      </c>
      <c r="O3023" s="1">
        <f>+Categorias[[#This Row],[Id_categoría]]</f>
        <v>240401009</v>
      </c>
    </row>
    <row r="3024" spans="1:15" hidden="1" x14ac:dyDescent="0.3">
      <c r="A3024">
        <v>24</v>
      </c>
      <c r="B3024" s="1" t="s">
        <v>13401</v>
      </c>
      <c r="C3024">
        <v>2404</v>
      </c>
      <c r="D3024" s="1" t="s">
        <v>13922</v>
      </c>
      <c r="E3024">
        <v>240401</v>
      </c>
      <c r="F3024" s="1" t="s">
        <v>13922</v>
      </c>
      <c r="G3024">
        <v>240401010</v>
      </c>
      <c r="H3024">
        <v>10</v>
      </c>
      <c r="I3024" s="1" t="s">
        <v>13947</v>
      </c>
      <c r="J3024" s="1" t="s">
        <v>13948</v>
      </c>
      <c r="K3024" s="1" t="s">
        <v>13949</v>
      </c>
      <c r="L3024" s="1" t="s">
        <v>13950</v>
      </c>
      <c r="M3024" s="1" t="s">
        <v>13951</v>
      </c>
      <c r="N3024" s="1">
        <f>+Categorias[[#This Row],[Id_producto]]</f>
        <v>240401</v>
      </c>
      <c r="O3024" s="1">
        <f>+Categorias[[#This Row],[Id_categoría]]</f>
        <v>240401010</v>
      </c>
    </row>
    <row r="3025" spans="1:15" hidden="1" x14ac:dyDescent="0.3">
      <c r="A3025">
        <v>24</v>
      </c>
      <c r="B3025" s="1" t="s">
        <v>13401</v>
      </c>
      <c r="C3025">
        <v>2404</v>
      </c>
      <c r="D3025" s="1" t="s">
        <v>13922</v>
      </c>
      <c r="E3025">
        <v>240401</v>
      </c>
      <c r="F3025" s="1" t="s">
        <v>13922</v>
      </c>
      <c r="G3025">
        <v>240401011</v>
      </c>
      <c r="H3025">
        <v>11</v>
      </c>
      <c r="I3025" s="1" t="s">
        <v>13952</v>
      </c>
      <c r="J3025" s="1" t="s">
        <v>13953</v>
      </c>
      <c r="K3025" s="1" t="s">
        <v>13954</v>
      </c>
      <c r="L3025" s="1" t="s">
        <v>13955</v>
      </c>
      <c r="M3025" s="1" t="s">
        <v>13956</v>
      </c>
      <c r="N3025" s="1">
        <f>+Categorias[[#This Row],[Id_producto]]</f>
        <v>240401</v>
      </c>
      <c r="O3025" s="1">
        <f>+Categorias[[#This Row],[Id_categoría]]</f>
        <v>240401011</v>
      </c>
    </row>
    <row r="3026" spans="1:15" hidden="1" x14ac:dyDescent="0.3">
      <c r="A3026">
        <v>24</v>
      </c>
      <c r="B3026" s="1" t="s">
        <v>13401</v>
      </c>
      <c r="C3026">
        <v>2404</v>
      </c>
      <c r="D3026" s="1" t="s">
        <v>13922</v>
      </c>
      <c r="E3026">
        <v>240401</v>
      </c>
      <c r="F3026" s="1" t="s">
        <v>13922</v>
      </c>
      <c r="G3026">
        <v>240401012</v>
      </c>
      <c r="H3026">
        <v>12</v>
      </c>
      <c r="I3026" s="1" t="s">
        <v>13957</v>
      </c>
      <c r="J3026" s="1" t="s">
        <v>13958</v>
      </c>
      <c r="K3026" s="1" t="s">
        <v>13959</v>
      </c>
      <c r="L3026" s="1" t="s">
        <v>13960</v>
      </c>
      <c r="M3026" s="1" t="s">
        <v>13961</v>
      </c>
      <c r="N3026" s="1">
        <f>+Categorias[[#This Row],[Id_producto]]</f>
        <v>240401</v>
      </c>
      <c r="O3026" s="1">
        <f>+Categorias[[#This Row],[Id_categoría]]</f>
        <v>240401012</v>
      </c>
    </row>
    <row r="3027" spans="1:15" hidden="1" x14ac:dyDescent="0.3">
      <c r="A3027">
        <v>24</v>
      </c>
      <c r="B3027" s="1" t="s">
        <v>13401</v>
      </c>
      <c r="C3027">
        <v>2404</v>
      </c>
      <c r="D3027" s="1" t="s">
        <v>13922</v>
      </c>
      <c r="E3027">
        <v>240401</v>
      </c>
      <c r="F3027" s="1" t="s">
        <v>13922</v>
      </c>
      <c r="G3027">
        <v>240401013</v>
      </c>
      <c r="H3027">
        <v>13</v>
      </c>
      <c r="I3027" s="1" t="s">
        <v>13962</v>
      </c>
      <c r="J3027" s="1" t="s">
        <v>13963</v>
      </c>
      <c r="K3027" s="1" t="s">
        <v>13964</v>
      </c>
      <c r="L3027" s="1" t="s">
        <v>13965</v>
      </c>
      <c r="M3027" s="1" t="s">
        <v>13966</v>
      </c>
      <c r="N3027" s="1">
        <f>+Categorias[[#This Row],[Id_producto]]</f>
        <v>240401</v>
      </c>
      <c r="O3027" s="1">
        <f>+Categorias[[#This Row],[Id_categoría]]</f>
        <v>240401013</v>
      </c>
    </row>
    <row r="3028" spans="1:15" hidden="1" x14ac:dyDescent="0.3">
      <c r="A3028">
        <v>24</v>
      </c>
      <c r="B3028" s="1" t="s">
        <v>13401</v>
      </c>
      <c r="C3028">
        <v>2404</v>
      </c>
      <c r="D3028" s="1" t="s">
        <v>13922</v>
      </c>
      <c r="E3028">
        <v>240401</v>
      </c>
      <c r="F3028" s="1" t="s">
        <v>13922</v>
      </c>
      <c r="G3028">
        <v>240401014</v>
      </c>
      <c r="H3028">
        <v>14</v>
      </c>
      <c r="I3028" s="1" t="s">
        <v>13967</v>
      </c>
      <c r="J3028" s="1" t="s">
        <v>13968</v>
      </c>
      <c r="K3028" s="1" t="s">
        <v>13969</v>
      </c>
      <c r="L3028" s="1" t="s">
        <v>13970</v>
      </c>
      <c r="M3028" s="1" t="s">
        <v>13971</v>
      </c>
      <c r="N3028" s="1">
        <f>+Categorias[[#This Row],[Id_producto]]</f>
        <v>240401</v>
      </c>
      <c r="O3028" s="1">
        <f>+Categorias[[#This Row],[Id_categoría]]</f>
        <v>240401014</v>
      </c>
    </row>
    <row r="3029" spans="1:15" hidden="1" x14ac:dyDescent="0.3">
      <c r="A3029">
        <v>24</v>
      </c>
      <c r="B3029" s="1" t="s">
        <v>13401</v>
      </c>
      <c r="C3029">
        <v>2404</v>
      </c>
      <c r="D3029" s="1" t="s">
        <v>13922</v>
      </c>
      <c r="E3029">
        <v>240401</v>
      </c>
      <c r="F3029" s="1" t="s">
        <v>13922</v>
      </c>
      <c r="G3029">
        <v>240401015</v>
      </c>
      <c r="H3029">
        <v>15</v>
      </c>
      <c r="I3029" s="1" t="s">
        <v>13972</v>
      </c>
      <c r="J3029" s="1" t="s">
        <v>13973</v>
      </c>
      <c r="K3029" s="1" t="s">
        <v>13974</v>
      </c>
      <c r="L3029" s="1" t="s">
        <v>13975</v>
      </c>
      <c r="M3029" s="1" t="s">
        <v>13976</v>
      </c>
      <c r="N3029" s="1">
        <f>+Categorias[[#This Row],[Id_producto]]</f>
        <v>240401</v>
      </c>
      <c r="O3029" s="1">
        <f>+Categorias[[#This Row],[Id_categoría]]</f>
        <v>240401015</v>
      </c>
    </row>
    <row r="3030" spans="1:15" hidden="1" x14ac:dyDescent="0.3">
      <c r="A3030">
        <v>24</v>
      </c>
      <c r="B3030" s="1" t="s">
        <v>13401</v>
      </c>
      <c r="C3030">
        <v>2404</v>
      </c>
      <c r="D3030" s="1" t="s">
        <v>13922</v>
      </c>
      <c r="E3030">
        <v>240401</v>
      </c>
      <c r="F3030" s="1" t="s">
        <v>13922</v>
      </c>
      <c r="G3030">
        <v>240401016</v>
      </c>
      <c r="H3030">
        <v>16</v>
      </c>
      <c r="I3030" s="1" t="s">
        <v>13977</v>
      </c>
      <c r="J3030" s="1" t="s">
        <v>13978</v>
      </c>
      <c r="K3030" s="1" t="s">
        <v>13979</v>
      </c>
      <c r="L3030" s="1" t="s">
        <v>13980</v>
      </c>
      <c r="M3030" s="1" t="s">
        <v>13981</v>
      </c>
      <c r="N3030" s="1">
        <f>+Categorias[[#This Row],[Id_producto]]</f>
        <v>240401</v>
      </c>
      <c r="O3030" s="1">
        <f>+Categorias[[#This Row],[Id_categoría]]</f>
        <v>240401016</v>
      </c>
    </row>
    <row r="3031" spans="1:15" hidden="1" x14ac:dyDescent="0.3">
      <c r="A3031">
        <v>24</v>
      </c>
      <c r="B3031" s="1" t="s">
        <v>13401</v>
      </c>
      <c r="C3031">
        <v>2404</v>
      </c>
      <c r="D3031" s="1" t="s">
        <v>13922</v>
      </c>
      <c r="E3031">
        <v>240401</v>
      </c>
      <c r="F3031" s="1" t="s">
        <v>13922</v>
      </c>
      <c r="G3031">
        <v>240401017</v>
      </c>
      <c r="H3031">
        <v>17</v>
      </c>
      <c r="I3031" s="1" t="s">
        <v>13982</v>
      </c>
      <c r="J3031" s="1" t="s">
        <v>13983</v>
      </c>
      <c r="K3031" s="1" t="s">
        <v>13984</v>
      </c>
      <c r="L3031" s="1" t="s">
        <v>13985</v>
      </c>
      <c r="M3031" s="1" t="s">
        <v>13986</v>
      </c>
      <c r="N3031" s="1">
        <f>+Categorias[[#This Row],[Id_producto]]</f>
        <v>240401</v>
      </c>
      <c r="O3031" s="1">
        <f>+Categorias[[#This Row],[Id_categoría]]</f>
        <v>240401017</v>
      </c>
    </row>
    <row r="3032" spans="1:15" hidden="1" x14ac:dyDescent="0.3">
      <c r="A3032">
        <v>24</v>
      </c>
      <c r="B3032" s="1" t="s">
        <v>13401</v>
      </c>
      <c r="C3032">
        <v>2404</v>
      </c>
      <c r="D3032" s="1" t="s">
        <v>13922</v>
      </c>
      <c r="E3032">
        <v>240401</v>
      </c>
      <c r="F3032" s="1" t="s">
        <v>13922</v>
      </c>
      <c r="G3032">
        <v>240401018</v>
      </c>
      <c r="H3032">
        <v>18</v>
      </c>
      <c r="I3032" s="1" t="s">
        <v>13987</v>
      </c>
      <c r="J3032" s="1" t="s">
        <v>13988</v>
      </c>
      <c r="K3032" s="1" t="s">
        <v>13989</v>
      </c>
      <c r="L3032" s="1" t="s">
        <v>13990</v>
      </c>
      <c r="M3032" s="1" t="s">
        <v>13991</v>
      </c>
      <c r="N3032" s="1">
        <f>+Categorias[[#This Row],[Id_producto]]</f>
        <v>240401</v>
      </c>
      <c r="O3032" s="1">
        <f>+Categorias[[#This Row],[Id_categoría]]</f>
        <v>240401018</v>
      </c>
    </row>
    <row r="3033" spans="1:15" hidden="1" x14ac:dyDescent="0.3">
      <c r="A3033">
        <v>24</v>
      </c>
      <c r="B3033" s="1" t="s">
        <v>13401</v>
      </c>
      <c r="C3033">
        <v>2404</v>
      </c>
      <c r="D3033" s="1" t="s">
        <v>13922</v>
      </c>
      <c r="E3033">
        <v>240401</v>
      </c>
      <c r="F3033" s="1" t="s">
        <v>13922</v>
      </c>
      <c r="G3033">
        <v>240401019</v>
      </c>
      <c r="H3033">
        <v>19</v>
      </c>
      <c r="I3033" s="1" t="s">
        <v>13992</v>
      </c>
      <c r="J3033" s="1" t="s">
        <v>13993</v>
      </c>
      <c r="K3033" s="1" t="s">
        <v>13994</v>
      </c>
      <c r="L3033" s="1" t="s">
        <v>13995</v>
      </c>
      <c r="M3033" s="1" t="s">
        <v>13996</v>
      </c>
      <c r="N3033" s="1">
        <f>+Categorias[[#This Row],[Id_producto]]</f>
        <v>240401</v>
      </c>
      <c r="O3033" s="1">
        <f>+Categorias[[#This Row],[Id_categoría]]</f>
        <v>240401019</v>
      </c>
    </row>
    <row r="3034" spans="1:15" hidden="1" x14ac:dyDescent="0.3">
      <c r="A3034">
        <v>24</v>
      </c>
      <c r="B3034" s="1" t="s">
        <v>13401</v>
      </c>
      <c r="C3034">
        <v>2404</v>
      </c>
      <c r="D3034" s="1" t="s">
        <v>13922</v>
      </c>
      <c r="E3034">
        <v>240401</v>
      </c>
      <c r="F3034" s="1" t="s">
        <v>13922</v>
      </c>
      <c r="G3034">
        <v>240401020</v>
      </c>
      <c r="H3034">
        <v>20</v>
      </c>
      <c r="I3034" s="1" t="s">
        <v>13997</v>
      </c>
      <c r="J3034" s="1" t="s">
        <v>13998</v>
      </c>
      <c r="K3034" s="1" t="s">
        <v>13999</v>
      </c>
      <c r="L3034" s="1" t="s">
        <v>14000</v>
      </c>
      <c r="M3034" s="1" t="s">
        <v>14001</v>
      </c>
      <c r="N3034" s="1">
        <f>+Categorias[[#This Row],[Id_producto]]</f>
        <v>240401</v>
      </c>
      <c r="O3034" s="1">
        <f>+Categorias[[#This Row],[Id_categoría]]</f>
        <v>240401020</v>
      </c>
    </row>
    <row r="3035" spans="1:15" hidden="1" x14ac:dyDescent="0.3">
      <c r="A3035">
        <v>24</v>
      </c>
      <c r="B3035" s="1" t="s">
        <v>13401</v>
      </c>
      <c r="C3035">
        <v>2404</v>
      </c>
      <c r="D3035" s="1" t="s">
        <v>13922</v>
      </c>
      <c r="E3035">
        <v>240401</v>
      </c>
      <c r="F3035" s="1" t="s">
        <v>13922</v>
      </c>
      <c r="G3035">
        <v>240401021</v>
      </c>
      <c r="H3035">
        <v>21</v>
      </c>
      <c r="I3035" s="1" t="s">
        <v>14002</v>
      </c>
      <c r="J3035" s="1" t="s">
        <v>14003</v>
      </c>
      <c r="K3035" s="1" t="s">
        <v>14004</v>
      </c>
      <c r="L3035" s="1" t="s">
        <v>14005</v>
      </c>
      <c r="M3035" s="1" t="s">
        <v>14006</v>
      </c>
      <c r="N3035" s="1">
        <f>+Categorias[[#This Row],[Id_producto]]</f>
        <v>240401</v>
      </c>
      <c r="O3035" s="1">
        <f>+Categorias[[#This Row],[Id_categoría]]</f>
        <v>240401021</v>
      </c>
    </row>
    <row r="3036" spans="1:15" hidden="1" x14ac:dyDescent="0.3">
      <c r="A3036">
        <v>24</v>
      </c>
      <c r="B3036" s="1" t="s">
        <v>13401</v>
      </c>
      <c r="C3036">
        <v>2404</v>
      </c>
      <c r="D3036" s="1" t="s">
        <v>13922</v>
      </c>
      <c r="E3036">
        <v>240401</v>
      </c>
      <c r="F3036" s="1" t="s">
        <v>13922</v>
      </c>
      <c r="G3036">
        <v>240401022</v>
      </c>
      <c r="H3036">
        <v>22</v>
      </c>
      <c r="I3036" s="1" t="s">
        <v>14007</v>
      </c>
      <c r="J3036" s="1" t="s">
        <v>14008</v>
      </c>
      <c r="K3036" s="1" t="s">
        <v>14009</v>
      </c>
      <c r="L3036" s="1" t="s">
        <v>14010</v>
      </c>
      <c r="M3036" s="1" t="s">
        <v>14011</v>
      </c>
      <c r="N3036" s="1">
        <f>+Categorias[[#This Row],[Id_producto]]</f>
        <v>240401</v>
      </c>
      <c r="O3036" s="1">
        <f>+Categorias[[#This Row],[Id_categoría]]</f>
        <v>240401022</v>
      </c>
    </row>
    <row r="3037" spans="1:15" hidden="1" x14ac:dyDescent="0.3">
      <c r="A3037">
        <v>24</v>
      </c>
      <c r="B3037" s="1" t="s">
        <v>13401</v>
      </c>
      <c r="C3037">
        <v>2404</v>
      </c>
      <c r="D3037" s="1" t="s">
        <v>13922</v>
      </c>
      <c r="E3037">
        <v>240401</v>
      </c>
      <c r="F3037" s="1" t="s">
        <v>13922</v>
      </c>
      <c r="G3037">
        <v>240401023</v>
      </c>
      <c r="H3037">
        <v>23</v>
      </c>
      <c r="I3037" s="1" t="s">
        <v>14012</v>
      </c>
      <c r="J3037" s="1" t="s">
        <v>14013</v>
      </c>
      <c r="K3037" s="1" t="s">
        <v>14014</v>
      </c>
      <c r="L3037" s="1" t="s">
        <v>14015</v>
      </c>
      <c r="M3037" s="1" t="s">
        <v>14016</v>
      </c>
      <c r="N3037" s="1">
        <f>+Categorias[[#This Row],[Id_producto]]</f>
        <v>240401</v>
      </c>
      <c r="O3037" s="1">
        <f>+Categorias[[#This Row],[Id_categoría]]</f>
        <v>240401023</v>
      </c>
    </row>
    <row r="3038" spans="1:15" hidden="1" x14ac:dyDescent="0.3">
      <c r="A3038">
        <v>24</v>
      </c>
      <c r="B3038" s="1" t="s">
        <v>13401</v>
      </c>
      <c r="C3038">
        <v>2404</v>
      </c>
      <c r="D3038" s="1" t="s">
        <v>13922</v>
      </c>
      <c r="E3038">
        <v>240401</v>
      </c>
      <c r="F3038" s="1" t="s">
        <v>13922</v>
      </c>
      <c r="G3038">
        <v>240401024</v>
      </c>
      <c r="H3038">
        <v>24</v>
      </c>
      <c r="I3038" s="1" t="s">
        <v>14017</v>
      </c>
      <c r="J3038" s="1" t="s">
        <v>14018</v>
      </c>
      <c r="K3038" s="1" t="s">
        <v>14019</v>
      </c>
      <c r="L3038" s="1" t="s">
        <v>14020</v>
      </c>
      <c r="M3038" s="1" t="s">
        <v>14021</v>
      </c>
      <c r="N3038" s="1">
        <f>+Categorias[[#This Row],[Id_producto]]</f>
        <v>240401</v>
      </c>
      <c r="O3038" s="1">
        <f>+Categorias[[#This Row],[Id_categoría]]</f>
        <v>240401024</v>
      </c>
    </row>
    <row r="3039" spans="1:15" hidden="1" x14ac:dyDescent="0.3">
      <c r="A3039">
        <v>24</v>
      </c>
      <c r="B3039" s="1" t="s">
        <v>13401</v>
      </c>
      <c r="C3039">
        <v>2404</v>
      </c>
      <c r="D3039" s="1" t="s">
        <v>13922</v>
      </c>
      <c r="E3039">
        <v>240401</v>
      </c>
      <c r="F3039" s="1" t="s">
        <v>13922</v>
      </c>
      <c r="G3039">
        <v>240401025</v>
      </c>
      <c r="H3039">
        <v>25</v>
      </c>
      <c r="I3039" s="1" t="s">
        <v>14022</v>
      </c>
      <c r="J3039" s="1" t="s">
        <v>14023</v>
      </c>
      <c r="K3039" s="1" t="s">
        <v>14024</v>
      </c>
      <c r="L3039" s="1" t="s">
        <v>14025</v>
      </c>
      <c r="M3039" s="1" t="s">
        <v>14026</v>
      </c>
      <c r="N3039" s="1">
        <f>+Categorias[[#This Row],[Id_producto]]</f>
        <v>240401</v>
      </c>
      <c r="O3039" s="1">
        <f>+Categorias[[#This Row],[Id_categoría]]</f>
        <v>240401025</v>
      </c>
    </row>
    <row r="3040" spans="1:15" hidden="1" x14ac:dyDescent="0.3">
      <c r="A3040">
        <v>24</v>
      </c>
      <c r="B3040" s="1" t="s">
        <v>13401</v>
      </c>
      <c r="C3040">
        <v>2404</v>
      </c>
      <c r="D3040" s="1" t="s">
        <v>13922</v>
      </c>
      <c r="E3040">
        <v>240401</v>
      </c>
      <c r="F3040" s="1" t="s">
        <v>13922</v>
      </c>
      <c r="G3040">
        <v>240401026</v>
      </c>
      <c r="H3040">
        <v>26</v>
      </c>
      <c r="I3040" s="1" t="s">
        <v>1672</v>
      </c>
      <c r="J3040" s="1" t="s">
        <v>14027</v>
      </c>
      <c r="K3040" s="1" t="s">
        <v>14028</v>
      </c>
      <c r="L3040" s="1" t="s">
        <v>14029</v>
      </c>
      <c r="M3040" s="1" t="s">
        <v>14030</v>
      </c>
      <c r="N3040" s="1">
        <f>+Categorias[[#This Row],[Id_producto]]</f>
        <v>240401</v>
      </c>
      <c r="O3040" s="1">
        <f>+Categorias[[#This Row],[Id_categoría]]</f>
        <v>240401026</v>
      </c>
    </row>
    <row r="3041" spans="1:15" hidden="1" x14ac:dyDescent="0.3">
      <c r="A3041">
        <v>24</v>
      </c>
      <c r="B3041" s="1" t="s">
        <v>13401</v>
      </c>
      <c r="C3041">
        <v>2404</v>
      </c>
      <c r="D3041" s="1" t="s">
        <v>13922</v>
      </c>
      <c r="E3041">
        <v>240401</v>
      </c>
      <c r="F3041" s="1" t="s">
        <v>13922</v>
      </c>
      <c r="G3041">
        <v>240401027</v>
      </c>
      <c r="H3041">
        <v>27</v>
      </c>
      <c r="I3041" s="1" t="s">
        <v>14031</v>
      </c>
      <c r="J3041" s="1" t="s">
        <v>14032</v>
      </c>
      <c r="K3041" s="1" t="s">
        <v>14033</v>
      </c>
      <c r="L3041" s="1" t="s">
        <v>14034</v>
      </c>
      <c r="M3041" s="1" t="s">
        <v>14035</v>
      </c>
      <c r="N3041" s="1">
        <f>+Categorias[[#This Row],[Id_producto]]</f>
        <v>240401</v>
      </c>
      <c r="O3041" s="1">
        <f>+Categorias[[#This Row],[Id_categoría]]</f>
        <v>240401027</v>
      </c>
    </row>
    <row r="3042" spans="1:15" hidden="1" x14ac:dyDescent="0.3">
      <c r="A3042">
        <v>24</v>
      </c>
      <c r="B3042" s="1" t="s">
        <v>13401</v>
      </c>
      <c r="C3042">
        <v>2404</v>
      </c>
      <c r="D3042" s="1" t="s">
        <v>13922</v>
      </c>
      <c r="E3042">
        <v>240401</v>
      </c>
      <c r="F3042" s="1" t="s">
        <v>13922</v>
      </c>
      <c r="G3042">
        <v>240401028</v>
      </c>
      <c r="H3042">
        <v>28</v>
      </c>
      <c r="I3042" s="1" t="s">
        <v>14036</v>
      </c>
      <c r="J3042" s="1" t="s">
        <v>14037</v>
      </c>
      <c r="K3042" s="1" t="s">
        <v>14038</v>
      </c>
      <c r="L3042" s="1" t="s">
        <v>14039</v>
      </c>
      <c r="M3042" s="1" t="s">
        <v>14040</v>
      </c>
      <c r="N3042" s="1">
        <f>+Categorias[[#This Row],[Id_producto]]</f>
        <v>240401</v>
      </c>
      <c r="O3042" s="1">
        <f>+Categorias[[#This Row],[Id_categoría]]</f>
        <v>240401028</v>
      </c>
    </row>
    <row r="3043" spans="1:15" hidden="1" x14ac:dyDescent="0.3">
      <c r="A3043">
        <v>24</v>
      </c>
      <c r="B3043" s="1" t="s">
        <v>13401</v>
      </c>
      <c r="C3043">
        <v>2404</v>
      </c>
      <c r="D3043" s="1" t="s">
        <v>13922</v>
      </c>
      <c r="E3043">
        <v>240401</v>
      </c>
      <c r="F3043" s="1" t="s">
        <v>13922</v>
      </c>
      <c r="G3043">
        <v>240401029</v>
      </c>
      <c r="H3043">
        <v>29</v>
      </c>
      <c r="I3043" s="1" t="s">
        <v>14041</v>
      </c>
      <c r="J3043" s="1" t="s">
        <v>14042</v>
      </c>
      <c r="K3043" s="1" t="s">
        <v>14043</v>
      </c>
      <c r="L3043" s="1" t="s">
        <v>14044</v>
      </c>
      <c r="M3043" s="1" t="s">
        <v>14045</v>
      </c>
      <c r="N3043" s="1">
        <f>+Categorias[[#This Row],[Id_producto]]</f>
        <v>240401</v>
      </c>
      <c r="O3043" s="1">
        <f>+Categorias[[#This Row],[Id_categoría]]</f>
        <v>240401029</v>
      </c>
    </row>
    <row r="3044" spans="1:15" hidden="1" x14ac:dyDescent="0.3">
      <c r="A3044">
        <v>24</v>
      </c>
      <c r="B3044" s="1" t="s">
        <v>13401</v>
      </c>
      <c r="C3044">
        <v>2404</v>
      </c>
      <c r="D3044" s="1" t="s">
        <v>13922</v>
      </c>
      <c r="E3044">
        <v>240401</v>
      </c>
      <c r="F3044" s="1" t="s">
        <v>13922</v>
      </c>
      <c r="G3044">
        <v>240401030</v>
      </c>
      <c r="H3044">
        <v>30</v>
      </c>
      <c r="I3044" s="1" t="s">
        <v>14046</v>
      </c>
      <c r="J3044" s="1" t="s">
        <v>14047</v>
      </c>
      <c r="K3044" s="1" t="s">
        <v>14048</v>
      </c>
      <c r="L3044" s="1" t="s">
        <v>14049</v>
      </c>
      <c r="M3044" s="1" t="s">
        <v>14050</v>
      </c>
      <c r="N3044" s="1">
        <f>+Categorias[[#This Row],[Id_producto]]</f>
        <v>240401</v>
      </c>
      <c r="O3044" s="1">
        <f>+Categorias[[#This Row],[Id_categoría]]</f>
        <v>240401030</v>
      </c>
    </row>
    <row r="3045" spans="1:15" hidden="1" x14ac:dyDescent="0.3">
      <c r="A3045">
        <v>24</v>
      </c>
      <c r="B3045" s="1" t="s">
        <v>13401</v>
      </c>
      <c r="C3045">
        <v>2404</v>
      </c>
      <c r="D3045" s="1" t="s">
        <v>13922</v>
      </c>
      <c r="E3045">
        <v>240401</v>
      </c>
      <c r="F3045" s="1" t="s">
        <v>13922</v>
      </c>
      <c r="G3045">
        <v>240401031</v>
      </c>
      <c r="H3045">
        <v>31</v>
      </c>
      <c r="I3045" s="1" t="s">
        <v>14051</v>
      </c>
      <c r="J3045" s="1" t="s">
        <v>14052</v>
      </c>
      <c r="K3045" s="1" t="s">
        <v>14053</v>
      </c>
      <c r="L3045" s="1" t="s">
        <v>14054</v>
      </c>
      <c r="M3045" s="1" t="s">
        <v>14055</v>
      </c>
      <c r="N3045" s="1">
        <f>+Categorias[[#This Row],[Id_producto]]</f>
        <v>240401</v>
      </c>
      <c r="O3045" s="1">
        <f>+Categorias[[#This Row],[Id_categoría]]</f>
        <v>240401031</v>
      </c>
    </row>
    <row r="3046" spans="1:15" hidden="1" x14ac:dyDescent="0.3">
      <c r="A3046">
        <v>24</v>
      </c>
      <c r="B3046" s="1" t="s">
        <v>13401</v>
      </c>
      <c r="C3046">
        <v>2404</v>
      </c>
      <c r="D3046" s="1" t="s">
        <v>13922</v>
      </c>
      <c r="E3046">
        <v>240401</v>
      </c>
      <c r="F3046" s="1" t="s">
        <v>13922</v>
      </c>
      <c r="G3046">
        <v>240401032</v>
      </c>
      <c r="H3046">
        <v>32</v>
      </c>
      <c r="I3046" s="1" t="s">
        <v>14056</v>
      </c>
      <c r="J3046" s="1" t="s">
        <v>14057</v>
      </c>
      <c r="K3046" s="1" t="s">
        <v>14058</v>
      </c>
      <c r="L3046" s="1" t="s">
        <v>14059</v>
      </c>
      <c r="M3046" s="1" t="s">
        <v>14060</v>
      </c>
      <c r="N3046" s="1">
        <f>+Categorias[[#This Row],[Id_producto]]</f>
        <v>240401</v>
      </c>
      <c r="O3046" s="1">
        <f>+Categorias[[#This Row],[Id_categoría]]</f>
        <v>240401032</v>
      </c>
    </row>
    <row r="3047" spans="1:15" hidden="1" x14ac:dyDescent="0.3">
      <c r="A3047">
        <v>24</v>
      </c>
      <c r="B3047" s="1" t="s">
        <v>13401</v>
      </c>
      <c r="C3047">
        <v>2404</v>
      </c>
      <c r="D3047" s="1" t="s">
        <v>13922</v>
      </c>
      <c r="E3047">
        <v>240401</v>
      </c>
      <c r="F3047" s="1" t="s">
        <v>13922</v>
      </c>
      <c r="G3047">
        <v>240401033</v>
      </c>
      <c r="H3047">
        <v>33</v>
      </c>
      <c r="I3047" s="1" t="s">
        <v>14061</v>
      </c>
      <c r="J3047" s="1" t="s">
        <v>14062</v>
      </c>
      <c r="K3047" s="1" t="s">
        <v>14063</v>
      </c>
      <c r="L3047" s="1" t="s">
        <v>14064</v>
      </c>
      <c r="M3047" s="1" t="s">
        <v>14065</v>
      </c>
      <c r="N3047" s="1">
        <f>+Categorias[[#This Row],[Id_producto]]</f>
        <v>240401</v>
      </c>
      <c r="O3047" s="1">
        <f>+Categorias[[#This Row],[Id_categoría]]</f>
        <v>240401033</v>
      </c>
    </row>
    <row r="3048" spans="1:15" hidden="1" x14ac:dyDescent="0.3">
      <c r="A3048">
        <v>24</v>
      </c>
      <c r="B3048" s="1" t="s">
        <v>13401</v>
      </c>
      <c r="C3048">
        <v>2404</v>
      </c>
      <c r="D3048" s="1" t="s">
        <v>13922</v>
      </c>
      <c r="E3048">
        <v>240401</v>
      </c>
      <c r="F3048" s="1" t="s">
        <v>13922</v>
      </c>
      <c r="G3048">
        <v>240401034</v>
      </c>
      <c r="H3048">
        <v>34</v>
      </c>
      <c r="I3048" s="1" t="s">
        <v>14066</v>
      </c>
      <c r="J3048" s="1" t="s">
        <v>14067</v>
      </c>
      <c r="K3048" s="1" t="s">
        <v>14068</v>
      </c>
      <c r="L3048" s="1" t="s">
        <v>14069</v>
      </c>
      <c r="M3048" s="1" t="s">
        <v>14070</v>
      </c>
      <c r="N3048" s="1">
        <f>+Categorias[[#This Row],[Id_producto]]</f>
        <v>240401</v>
      </c>
      <c r="O3048" s="1">
        <f>+Categorias[[#This Row],[Id_categoría]]</f>
        <v>240401034</v>
      </c>
    </row>
    <row r="3049" spans="1:15" hidden="1" x14ac:dyDescent="0.3">
      <c r="A3049">
        <v>24</v>
      </c>
      <c r="B3049" s="1" t="s">
        <v>13401</v>
      </c>
      <c r="C3049">
        <v>2404</v>
      </c>
      <c r="D3049" s="1" t="s">
        <v>13922</v>
      </c>
      <c r="E3049">
        <v>240401</v>
      </c>
      <c r="F3049" s="1" t="s">
        <v>13922</v>
      </c>
      <c r="G3049">
        <v>240401035</v>
      </c>
      <c r="H3049">
        <v>35</v>
      </c>
      <c r="I3049" s="1" t="s">
        <v>14071</v>
      </c>
      <c r="J3049" s="1" t="s">
        <v>14072</v>
      </c>
      <c r="K3049" s="1" t="s">
        <v>14073</v>
      </c>
      <c r="L3049" s="1" t="s">
        <v>14074</v>
      </c>
      <c r="M3049" s="1" t="s">
        <v>14075</v>
      </c>
      <c r="N3049" s="1">
        <f>+Categorias[[#This Row],[Id_producto]]</f>
        <v>240401</v>
      </c>
      <c r="O3049" s="1">
        <f>+Categorias[[#This Row],[Id_categoría]]</f>
        <v>240401035</v>
      </c>
    </row>
    <row r="3050" spans="1:15" hidden="1" x14ac:dyDescent="0.3">
      <c r="A3050">
        <v>24</v>
      </c>
      <c r="B3050" s="1" t="s">
        <v>13401</v>
      </c>
      <c r="C3050">
        <v>2404</v>
      </c>
      <c r="D3050" s="1" t="s">
        <v>13922</v>
      </c>
      <c r="E3050">
        <v>240401</v>
      </c>
      <c r="F3050" s="1" t="s">
        <v>13922</v>
      </c>
      <c r="G3050">
        <v>240401036</v>
      </c>
      <c r="H3050">
        <v>36</v>
      </c>
      <c r="I3050" s="1" t="s">
        <v>14076</v>
      </c>
      <c r="J3050" s="1" t="s">
        <v>14077</v>
      </c>
      <c r="K3050" s="1" t="s">
        <v>14078</v>
      </c>
      <c r="L3050" s="1" t="s">
        <v>14079</v>
      </c>
      <c r="M3050" s="1" t="s">
        <v>14080</v>
      </c>
      <c r="N3050" s="1">
        <f>+Categorias[[#This Row],[Id_producto]]</f>
        <v>240401</v>
      </c>
      <c r="O3050" s="1">
        <f>+Categorias[[#This Row],[Id_categoría]]</f>
        <v>240401036</v>
      </c>
    </row>
    <row r="3051" spans="1:15" hidden="1" x14ac:dyDescent="0.3">
      <c r="A3051">
        <v>24</v>
      </c>
      <c r="B3051" s="1" t="s">
        <v>13401</v>
      </c>
      <c r="C3051">
        <v>2404</v>
      </c>
      <c r="D3051" s="1" t="s">
        <v>13922</v>
      </c>
      <c r="E3051">
        <v>240401</v>
      </c>
      <c r="F3051" s="1" t="s">
        <v>13922</v>
      </c>
      <c r="G3051">
        <v>240401037</v>
      </c>
      <c r="H3051">
        <v>37</v>
      </c>
      <c r="I3051" s="1" t="s">
        <v>14081</v>
      </c>
      <c r="J3051" s="1" t="s">
        <v>14082</v>
      </c>
      <c r="K3051" s="1" t="s">
        <v>14083</v>
      </c>
      <c r="L3051" s="1" t="s">
        <v>14084</v>
      </c>
      <c r="M3051" s="1" t="s">
        <v>14085</v>
      </c>
      <c r="N3051" s="1">
        <f>+Categorias[[#This Row],[Id_producto]]</f>
        <v>240401</v>
      </c>
      <c r="O3051" s="1">
        <f>+Categorias[[#This Row],[Id_categoría]]</f>
        <v>240401037</v>
      </c>
    </row>
    <row r="3052" spans="1:15" hidden="1" x14ac:dyDescent="0.3">
      <c r="A3052">
        <v>24</v>
      </c>
      <c r="B3052" s="1" t="s">
        <v>13401</v>
      </c>
      <c r="C3052">
        <v>2404</v>
      </c>
      <c r="D3052" s="1" t="s">
        <v>13922</v>
      </c>
      <c r="E3052">
        <v>240401</v>
      </c>
      <c r="F3052" s="1" t="s">
        <v>13922</v>
      </c>
      <c r="G3052">
        <v>240401038</v>
      </c>
      <c r="H3052">
        <v>38</v>
      </c>
      <c r="I3052" s="1" t="s">
        <v>14086</v>
      </c>
      <c r="J3052" s="1" t="s">
        <v>14087</v>
      </c>
      <c r="K3052" s="1" t="s">
        <v>14088</v>
      </c>
      <c r="L3052" s="1" t="s">
        <v>14089</v>
      </c>
      <c r="M3052" s="1" t="s">
        <v>14090</v>
      </c>
      <c r="N3052" s="1">
        <f>+Categorias[[#This Row],[Id_producto]]</f>
        <v>240401</v>
      </c>
      <c r="O3052" s="1">
        <f>+Categorias[[#This Row],[Id_categoría]]</f>
        <v>240401038</v>
      </c>
    </row>
    <row r="3053" spans="1:15" hidden="1" x14ac:dyDescent="0.3">
      <c r="A3053">
        <v>24</v>
      </c>
      <c r="B3053" s="1" t="s">
        <v>13401</v>
      </c>
      <c r="C3053">
        <v>2404</v>
      </c>
      <c r="D3053" s="1" t="s">
        <v>13922</v>
      </c>
      <c r="E3053">
        <v>240401</v>
      </c>
      <c r="F3053" s="1" t="s">
        <v>13922</v>
      </c>
      <c r="G3053">
        <v>240401039</v>
      </c>
      <c r="H3053">
        <v>39</v>
      </c>
      <c r="I3053" s="1" t="s">
        <v>14091</v>
      </c>
      <c r="J3053" s="1" t="s">
        <v>14092</v>
      </c>
      <c r="K3053" s="1" t="s">
        <v>14093</v>
      </c>
      <c r="L3053" s="1" t="s">
        <v>14094</v>
      </c>
      <c r="M3053" s="1" t="s">
        <v>14095</v>
      </c>
      <c r="N3053" s="1">
        <f>+Categorias[[#This Row],[Id_producto]]</f>
        <v>240401</v>
      </c>
      <c r="O3053" s="1">
        <f>+Categorias[[#This Row],[Id_categoría]]</f>
        <v>240401039</v>
      </c>
    </row>
    <row r="3054" spans="1:15" hidden="1" x14ac:dyDescent="0.3">
      <c r="A3054">
        <v>24</v>
      </c>
      <c r="B3054" s="1" t="s">
        <v>13401</v>
      </c>
      <c r="C3054">
        <v>2404</v>
      </c>
      <c r="D3054" s="1" t="s">
        <v>13922</v>
      </c>
      <c r="E3054">
        <v>240401</v>
      </c>
      <c r="F3054" s="1" t="s">
        <v>13922</v>
      </c>
      <c r="G3054">
        <v>240401040</v>
      </c>
      <c r="H3054">
        <v>40</v>
      </c>
      <c r="I3054" s="1" t="s">
        <v>14096</v>
      </c>
      <c r="J3054" s="1" t="s">
        <v>14097</v>
      </c>
      <c r="K3054" s="1" t="s">
        <v>14098</v>
      </c>
      <c r="L3054" s="1" t="s">
        <v>14099</v>
      </c>
      <c r="M3054" s="1" t="s">
        <v>14100</v>
      </c>
      <c r="N3054" s="1">
        <f>+Categorias[[#This Row],[Id_producto]]</f>
        <v>240401</v>
      </c>
      <c r="O3054" s="1">
        <f>+Categorias[[#This Row],[Id_categoría]]</f>
        <v>240401040</v>
      </c>
    </row>
    <row r="3055" spans="1:15" hidden="1" x14ac:dyDescent="0.3">
      <c r="A3055">
        <v>24</v>
      </c>
      <c r="B3055" s="1" t="s">
        <v>13401</v>
      </c>
      <c r="C3055">
        <v>2404</v>
      </c>
      <c r="D3055" s="1" t="s">
        <v>13922</v>
      </c>
      <c r="E3055">
        <v>240401</v>
      </c>
      <c r="F3055" s="1" t="s">
        <v>13922</v>
      </c>
      <c r="G3055">
        <v>240401041</v>
      </c>
      <c r="H3055">
        <v>41</v>
      </c>
      <c r="I3055" s="1" t="s">
        <v>14101</v>
      </c>
      <c r="J3055" s="1" t="s">
        <v>14102</v>
      </c>
      <c r="K3055" s="1" t="s">
        <v>14103</v>
      </c>
      <c r="L3055" s="1" t="s">
        <v>14104</v>
      </c>
      <c r="M3055" s="1" t="s">
        <v>14105</v>
      </c>
      <c r="N3055" s="1">
        <f>+Categorias[[#This Row],[Id_producto]]</f>
        <v>240401</v>
      </c>
      <c r="O3055" s="1">
        <f>+Categorias[[#This Row],[Id_categoría]]</f>
        <v>240401041</v>
      </c>
    </row>
    <row r="3056" spans="1:15" hidden="1" x14ac:dyDescent="0.3">
      <c r="A3056">
        <v>24</v>
      </c>
      <c r="B3056" s="1" t="s">
        <v>13401</v>
      </c>
      <c r="C3056">
        <v>2404</v>
      </c>
      <c r="D3056" s="1" t="s">
        <v>13922</v>
      </c>
      <c r="E3056">
        <v>240401</v>
      </c>
      <c r="F3056" s="1" t="s">
        <v>13922</v>
      </c>
      <c r="G3056">
        <v>240401042</v>
      </c>
      <c r="H3056">
        <v>42</v>
      </c>
      <c r="I3056" s="1" t="s">
        <v>14106</v>
      </c>
      <c r="J3056" s="1" t="s">
        <v>14107</v>
      </c>
      <c r="K3056" s="1" t="s">
        <v>14108</v>
      </c>
      <c r="L3056" s="1" t="s">
        <v>14109</v>
      </c>
      <c r="M3056" s="1" t="s">
        <v>14110</v>
      </c>
      <c r="N3056" s="1">
        <f>+Categorias[[#This Row],[Id_producto]]</f>
        <v>240401</v>
      </c>
      <c r="O3056" s="1">
        <f>+Categorias[[#This Row],[Id_categoría]]</f>
        <v>240401042</v>
      </c>
    </row>
    <row r="3057" spans="1:15" hidden="1" x14ac:dyDescent="0.3">
      <c r="A3057">
        <v>24</v>
      </c>
      <c r="B3057" s="1" t="s">
        <v>13401</v>
      </c>
      <c r="C3057">
        <v>2404</v>
      </c>
      <c r="D3057" s="1" t="s">
        <v>13922</v>
      </c>
      <c r="E3057">
        <v>240401</v>
      </c>
      <c r="F3057" s="1" t="s">
        <v>13922</v>
      </c>
      <c r="G3057">
        <v>240401043</v>
      </c>
      <c r="H3057">
        <v>43</v>
      </c>
      <c r="I3057" s="1" t="s">
        <v>14111</v>
      </c>
      <c r="J3057" s="1" t="s">
        <v>14112</v>
      </c>
      <c r="K3057" s="1" t="s">
        <v>14113</v>
      </c>
      <c r="L3057" s="1" t="s">
        <v>14114</v>
      </c>
      <c r="M3057" s="1" t="s">
        <v>14115</v>
      </c>
      <c r="N3057" s="1">
        <f>+Categorias[[#This Row],[Id_producto]]</f>
        <v>240401</v>
      </c>
      <c r="O3057" s="1">
        <f>+Categorias[[#This Row],[Id_categoría]]</f>
        <v>240401043</v>
      </c>
    </row>
    <row r="3058" spans="1:15" hidden="1" x14ac:dyDescent="0.3">
      <c r="A3058">
        <v>24</v>
      </c>
      <c r="B3058" s="1" t="s">
        <v>13401</v>
      </c>
      <c r="C3058">
        <v>2404</v>
      </c>
      <c r="D3058" s="1" t="s">
        <v>13922</v>
      </c>
      <c r="E3058">
        <v>240401</v>
      </c>
      <c r="F3058" s="1" t="s">
        <v>13922</v>
      </c>
      <c r="G3058">
        <v>240401044</v>
      </c>
      <c r="H3058">
        <v>44</v>
      </c>
      <c r="I3058" s="1" t="s">
        <v>14116</v>
      </c>
      <c r="J3058" s="1" t="s">
        <v>14117</v>
      </c>
      <c r="K3058" s="1" t="s">
        <v>14118</v>
      </c>
      <c r="L3058" s="1" t="s">
        <v>14119</v>
      </c>
      <c r="M3058" s="1" t="s">
        <v>14120</v>
      </c>
      <c r="N3058" s="1">
        <f>+Categorias[[#This Row],[Id_producto]]</f>
        <v>240401</v>
      </c>
      <c r="O3058" s="1">
        <f>+Categorias[[#This Row],[Id_categoría]]</f>
        <v>240401044</v>
      </c>
    </row>
    <row r="3059" spans="1:15" hidden="1" x14ac:dyDescent="0.3">
      <c r="A3059">
        <v>24</v>
      </c>
      <c r="B3059" s="1" t="s">
        <v>13401</v>
      </c>
      <c r="C3059">
        <v>2404</v>
      </c>
      <c r="D3059" s="1" t="s">
        <v>13922</v>
      </c>
      <c r="E3059">
        <v>240401</v>
      </c>
      <c r="F3059" s="1" t="s">
        <v>13922</v>
      </c>
      <c r="G3059">
        <v>240401045</v>
      </c>
      <c r="H3059">
        <v>45</v>
      </c>
      <c r="I3059" s="1" t="s">
        <v>14121</v>
      </c>
      <c r="J3059" s="1" t="s">
        <v>14122</v>
      </c>
      <c r="K3059" s="1" t="s">
        <v>14123</v>
      </c>
      <c r="L3059" s="1" t="s">
        <v>14124</v>
      </c>
      <c r="M3059" s="1" t="s">
        <v>14125</v>
      </c>
      <c r="N3059" s="1">
        <f>+Categorias[[#This Row],[Id_producto]]</f>
        <v>240401</v>
      </c>
      <c r="O3059" s="1">
        <f>+Categorias[[#This Row],[Id_categoría]]</f>
        <v>240401045</v>
      </c>
    </row>
    <row r="3060" spans="1:15" hidden="1" x14ac:dyDescent="0.3">
      <c r="A3060">
        <v>24</v>
      </c>
      <c r="B3060" s="1" t="s">
        <v>13401</v>
      </c>
      <c r="C3060">
        <v>2404</v>
      </c>
      <c r="D3060" s="1" t="s">
        <v>13922</v>
      </c>
      <c r="E3060">
        <v>240401</v>
      </c>
      <c r="F3060" s="1" t="s">
        <v>13922</v>
      </c>
      <c r="G3060">
        <v>240401046</v>
      </c>
      <c r="H3060">
        <v>46</v>
      </c>
      <c r="I3060" s="1" t="s">
        <v>14126</v>
      </c>
      <c r="J3060" s="1" t="s">
        <v>14127</v>
      </c>
      <c r="K3060" s="1" t="s">
        <v>14128</v>
      </c>
      <c r="L3060" s="1" t="s">
        <v>14129</v>
      </c>
      <c r="M3060" s="1" t="s">
        <v>14130</v>
      </c>
      <c r="N3060" s="1">
        <f>+Categorias[[#This Row],[Id_producto]]</f>
        <v>240401</v>
      </c>
      <c r="O3060" s="1">
        <f>+Categorias[[#This Row],[Id_categoría]]</f>
        <v>240401046</v>
      </c>
    </row>
    <row r="3061" spans="1:15" hidden="1" x14ac:dyDescent="0.3">
      <c r="A3061">
        <v>24</v>
      </c>
      <c r="B3061" s="1" t="s">
        <v>13401</v>
      </c>
      <c r="C3061">
        <v>2404</v>
      </c>
      <c r="D3061" s="1" t="s">
        <v>13922</v>
      </c>
      <c r="E3061">
        <v>240401</v>
      </c>
      <c r="F3061" s="1" t="s">
        <v>13922</v>
      </c>
      <c r="G3061">
        <v>240401047</v>
      </c>
      <c r="H3061">
        <v>47</v>
      </c>
      <c r="I3061" s="1" t="s">
        <v>14131</v>
      </c>
      <c r="J3061" s="1" t="s">
        <v>14132</v>
      </c>
      <c r="K3061" s="1" t="s">
        <v>14133</v>
      </c>
      <c r="L3061" s="1" t="s">
        <v>14134</v>
      </c>
      <c r="M3061" s="1" t="s">
        <v>14135</v>
      </c>
      <c r="N3061" s="1">
        <f>+Categorias[[#This Row],[Id_producto]]</f>
        <v>240401</v>
      </c>
      <c r="O3061" s="1">
        <f>+Categorias[[#This Row],[Id_categoría]]</f>
        <v>240401047</v>
      </c>
    </row>
    <row r="3062" spans="1:15" hidden="1" x14ac:dyDescent="0.3">
      <c r="A3062">
        <v>24</v>
      </c>
      <c r="B3062" s="1" t="s">
        <v>13401</v>
      </c>
      <c r="C3062">
        <v>2404</v>
      </c>
      <c r="D3062" s="1" t="s">
        <v>13922</v>
      </c>
      <c r="E3062">
        <v>240401</v>
      </c>
      <c r="F3062" s="1" t="s">
        <v>13922</v>
      </c>
      <c r="G3062">
        <v>240401048</v>
      </c>
      <c r="H3062">
        <v>48</v>
      </c>
      <c r="I3062" s="1" t="s">
        <v>14136</v>
      </c>
      <c r="J3062" s="1" t="s">
        <v>14137</v>
      </c>
      <c r="K3062" s="1" t="s">
        <v>14138</v>
      </c>
      <c r="L3062" s="1" t="s">
        <v>14139</v>
      </c>
      <c r="M3062" s="1" t="s">
        <v>14140</v>
      </c>
      <c r="N3062" s="1">
        <f>+Categorias[[#This Row],[Id_producto]]</f>
        <v>240401</v>
      </c>
      <c r="O3062" s="1">
        <f>+Categorias[[#This Row],[Id_categoría]]</f>
        <v>240401048</v>
      </c>
    </row>
    <row r="3063" spans="1:15" hidden="1" x14ac:dyDescent="0.3">
      <c r="A3063">
        <v>24</v>
      </c>
      <c r="B3063" s="1" t="s">
        <v>13401</v>
      </c>
      <c r="C3063">
        <v>2404</v>
      </c>
      <c r="D3063" s="1" t="s">
        <v>13922</v>
      </c>
      <c r="E3063">
        <v>240401</v>
      </c>
      <c r="F3063" s="1" t="s">
        <v>13922</v>
      </c>
      <c r="G3063">
        <v>240401049</v>
      </c>
      <c r="H3063">
        <v>49</v>
      </c>
      <c r="I3063" s="1" t="s">
        <v>14141</v>
      </c>
      <c r="J3063" s="1" t="s">
        <v>14142</v>
      </c>
      <c r="K3063" s="1" t="s">
        <v>14143</v>
      </c>
      <c r="L3063" s="1" t="s">
        <v>14144</v>
      </c>
      <c r="M3063" s="1" t="s">
        <v>14145</v>
      </c>
      <c r="N3063" s="1">
        <f>+Categorias[[#This Row],[Id_producto]]</f>
        <v>240401</v>
      </c>
      <c r="O3063" s="1">
        <f>+Categorias[[#This Row],[Id_categoría]]</f>
        <v>240401049</v>
      </c>
    </row>
    <row r="3064" spans="1:15" hidden="1" x14ac:dyDescent="0.3">
      <c r="A3064">
        <v>24</v>
      </c>
      <c r="B3064" s="1" t="s">
        <v>13401</v>
      </c>
      <c r="C3064">
        <v>2404</v>
      </c>
      <c r="D3064" s="1" t="s">
        <v>13922</v>
      </c>
      <c r="E3064">
        <v>240401</v>
      </c>
      <c r="F3064" s="1" t="s">
        <v>13922</v>
      </c>
      <c r="G3064">
        <v>240401050</v>
      </c>
      <c r="H3064">
        <v>50</v>
      </c>
      <c r="I3064" s="1" t="s">
        <v>14146</v>
      </c>
      <c r="J3064" s="1" t="s">
        <v>14147</v>
      </c>
      <c r="K3064" s="1" t="s">
        <v>14148</v>
      </c>
      <c r="L3064" s="1" t="s">
        <v>14149</v>
      </c>
      <c r="M3064" s="1" t="s">
        <v>14150</v>
      </c>
      <c r="N3064" s="1">
        <f>+Categorias[[#This Row],[Id_producto]]</f>
        <v>240401</v>
      </c>
      <c r="O3064" s="1">
        <f>+Categorias[[#This Row],[Id_categoría]]</f>
        <v>240401050</v>
      </c>
    </row>
    <row r="3065" spans="1:15" hidden="1" x14ac:dyDescent="0.3">
      <c r="A3065">
        <v>24</v>
      </c>
      <c r="B3065" s="1" t="s">
        <v>13401</v>
      </c>
      <c r="C3065">
        <v>2405</v>
      </c>
      <c r="D3065" s="1" t="s">
        <v>14151</v>
      </c>
      <c r="E3065">
        <v>240501</v>
      </c>
      <c r="F3065" s="1" t="s">
        <v>14152</v>
      </c>
      <c r="G3065">
        <v>240501005</v>
      </c>
      <c r="H3065">
        <v>5</v>
      </c>
      <c r="I3065" s="1" t="s">
        <v>14153</v>
      </c>
      <c r="J3065" s="1" t="s">
        <v>14154</v>
      </c>
      <c r="K3065" s="1" t="s">
        <v>14155</v>
      </c>
      <c r="L3065" s="1" t="s">
        <v>14156</v>
      </c>
      <c r="M3065" s="1" t="s">
        <v>14157</v>
      </c>
      <c r="N3065" s="1">
        <f>+Categorias[[#This Row],[Id_producto]]</f>
        <v>240501</v>
      </c>
      <c r="O3065" s="1">
        <f>+Categorias[[#This Row],[Id_categoría]]</f>
        <v>240501005</v>
      </c>
    </row>
    <row r="3066" spans="1:15" hidden="1" x14ac:dyDescent="0.3">
      <c r="A3066">
        <v>24</v>
      </c>
      <c r="B3066" s="1" t="s">
        <v>13401</v>
      </c>
      <c r="C3066">
        <v>2405</v>
      </c>
      <c r="D3066" s="1" t="s">
        <v>14151</v>
      </c>
      <c r="E3066">
        <v>240501</v>
      </c>
      <c r="F3066" s="1" t="s">
        <v>14152</v>
      </c>
      <c r="G3066">
        <v>240501006</v>
      </c>
      <c r="H3066">
        <v>6</v>
      </c>
      <c r="I3066" s="1" t="s">
        <v>14158</v>
      </c>
      <c r="J3066" s="1" t="s">
        <v>14159</v>
      </c>
      <c r="K3066" s="1" t="s">
        <v>14160</v>
      </c>
      <c r="L3066" s="1" t="s">
        <v>14161</v>
      </c>
      <c r="M3066" s="1" t="s">
        <v>14162</v>
      </c>
      <c r="N3066" s="1">
        <f>+Categorias[[#This Row],[Id_producto]]</f>
        <v>240501</v>
      </c>
      <c r="O3066" s="1">
        <f>+Categorias[[#This Row],[Id_categoría]]</f>
        <v>240501006</v>
      </c>
    </row>
    <row r="3067" spans="1:15" hidden="1" x14ac:dyDescent="0.3">
      <c r="A3067">
        <v>24</v>
      </c>
      <c r="B3067" s="1" t="s">
        <v>13401</v>
      </c>
      <c r="C3067">
        <v>2405</v>
      </c>
      <c r="D3067" s="1" t="s">
        <v>14151</v>
      </c>
      <c r="E3067">
        <v>240501</v>
      </c>
      <c r="F3067" s="1" t="s">
        <v>14152</v>
      </c>
      <c r="G3067">
        <v>240501007</v>
      </c>
      <c r="H3067">
        <v>7</v>
      </c>
      <c r="I3067" s="1" t="s">
        <v>14163</v>
      </c>
      <c r="J3067" s="1" t="s">
        <v>14164</v>
      </c>
      <c r="K3067" s="1" t="s">
        <v>14165</v>
      </c>
      <c r="L3067" s="1" t="s">
        <v>14166</v>
      </c>
      <c r="M3067" s="1" t="s">
        <v>14167</v>
      </c>
      <c r="N3067" s="1">
        <f>+Categorias[[#This Row],[Id_producto]]</f>
        <v>240501</v>
      </c>
      <c r="O3067" s="1">
        <f>+Categorias[[#This Row],[Id_categoría]]</f>
        <v>240501007</v>
      </c>
    </row>
    <row r="3068" spans="1:15" hidden="1" x14ac:dyDescent="0.3">
      <c r="A3068">
        <v>24</v>
      </c>
      <c r="B3068" s="1" t="s">
        <v>13401</v>
      </c>
      <c r="C3068">
        <v>2405</v>
      </c>
      <c r="D3068" s="1" t="s">
        <v>14151</v>
      </c>
      <c r="E3068">
        <v>240501</v>
      </c>
      <c r="F3068" s="1" t="s">
        <v>14152</v>
      </c>
      <c r="G3068">
        <v>240501008</v>
      </c>
      <c r="H3068">
        <v>8</v>
      </c>
      <c r="I3068" s="1" t="s">
        <v>14168</v>
      </c>
      <c r="J3068" s="1" t="s">
        <v>14169</v>
      </c>
      <c r="K3068" s="1" t="s">
        <v>14170</v>
      </c>
      <c r="L3068" s="1" t="s">
        <v>14171</v>
      </c>
      <c r="M3068" s="1" t="s">
        <v>14172</v>
      </c>
      <c r="N3068" s="1">
        <f>+Categorias[[#This Row],[Id_producto]]</f>
        <v>240501</v>
      </c>
      <c r="O3068" s="1">
        <f>+Categorias[[#This Row],[Id_categoría]]</f>
        <v>240501008</v>
      </c>
    </row>
    <row r="3069" spans="1:15" hidden="1" x14ac:dyDescent="0.3">
      <c r="A3069">
        <v>24</v>
      </c>
      <c r="B3069" s="1" t="s">
        <v>13401</v>
      </c>
      <c r="C3069">
        <v>2405</v>
      </c>
      <c r="D3069" s="1" t="s">
        <v>14151</v>
      </c>
      <c r="E3069">
        <v>240501</v>
      </c>
      <c r="F3069" s="1" t="s">
        <v>14152</v>
      </c>
      <c r="G3069">
        <v>240501009</v>
      </c>
      <c r="H3069">
        <v>9</v>
      </c>
      <c r="I3069" s="1" t="s">
        <v>14173</v>
      </c>
      <c r="J3069" s="1" t="s">
        <v>14174</v>
      </c>
      <c r="K3069" s="1" t="s">
        <v>14175</v>
      </c>
      <c r="L3069" s="1" t="s">
        <v>14176</v>
      </c>
      <c r="M3069" s="1" t="s">
        <v>14177</v>
      </c>
      <c r="N3069" s="1">
        <f>+Categorias[[#This Row],[Id_producto]]</f>
        <v>240501</v>
      </c>
      <c r="O3069" s="1">
        <f>+Categorias[[#This Row],[Id_categoría]]</f>
        <v>240501009</v>
      </c>
    </row>
    <row r="3070" spans="1:15" hidden="1" x14ac:dyDescent="0.3">
      <c r="A3070">
        <v>24</v>
      </c>
      <c r="B3070" s="1" t="s">
        <v>13401</v>
      </c>
      <c r="C3070">
        <v>2405</v>
      </c>
      <c r="D3070" s="1" t="s">
        <v>14151</v>
      </c>
      <c r="E3070">
        <v>240501</v>
      </c>
      <c r="F3070" s="1" t="s">
        <v>14152</v>
      </c>
      <c r="G3070">
        <v>240501010</v>
      </c>
      <c r="H3070">
        <v>10</v>
      </c>
      <c r="I3070" s="1" t="s">
        <v>14178</v>
      </c>
      <c r="J3070" s="1" t="s">
        <v>14179</v>
      </c>
      <c r="K3070" s="1" t="s">
        <v>14180</v>
      </c>
      <c r="L3070" s="1" t="s">
        <v>14181</v>
      </c>
      <c r="M3070" s="1" t="s">
        <v>14182</v>
      </c>
      <c r="N3070" s="1">
        <f>+Categorias[[#This Row],[Id_producto]]</f>
        <v>240501</v>
      </c>
      <c r="O3070" s="1">
        <f>+Categorias[[#This Row],[Id_categoría]]</f>
        <v>240501010</v>
      </c>
    </row>
    <row r="3071" spans="1:15" hidden="1" x14ac:dyDescent="0.3">
      <c r="A3071">
        <v>24</v>
      </c>
      <c r="B3071" s="1" t="s">
        <v>13401</v>
      </c>
      <c r="C3071">
        <v>2405</v>
      </c>
      <c r="D3071" s="1" t="s">
        <v>14151</v>
      </c>
      <c r="E3071">
        <v>240501</v>
      </c>
      <c r="F3071" s="1" t="s">
        <v>14152</v>
      </c>
      <c r="G3071">
        <v>240501011</v>
      </c>
      <c r="H3071">
        <v>11</v>
      </c>
      <c r="I3071" s="1" t="s">
        <v>14183</v>
      </c>
      <c r="J3071" s="1" t="s">
        <v>14184</v>
      </c>
      <c r="K3071" s="1" t="s">
        <v>14185</v>
      </c>
      <c r="L3071" s="1" t="s">
        <v>14186</v>
      </c>
      <c r="M3071" s="1" t="s">
        <v>14187</v>
      </c>
      <c r="N3071" s="1">
        <f>+Categorias[[#This Row],[Id_producto]]</f>
        <v>240501</v>
      </c>
      <c r="O3071" s="1">
        <f>+Categorias[[#This Row],[Id_categoría]]</f>
        <v>240501011</v>
      </c>
    </row>
    <row r="3072" spans="1:15" hidden="1" x14ac:dyDescent="0.3">
      <c r="A3072">
        <v>24</v>
      </c>
      <c r="B3072" s="1" t="s">
        <v>13401</v>
      </c>
      <c r="C3072">
        <v>2405</v>
      </c>
      <c r="D3072" s="1" t="s">
        <v>14151</v>
      </c>
      <c r="E3072">
        <v>240501</v>
      </c>
      <c r="F3072" s="1" t="s">
        <v>14152</v>
      </c>
      <c r="G3072">
        <v>240501012</v>
      </c>
      <c r="H3072">
        <v>12</v>
      </c>
      <c r="I3072" s="1" t="s">
        <v>14188</v>
      </c>
      <c r="J3072" s="1" t="s">
        <v>14189</v>
      </c>
      <c r="K3072" s="1" t="s">
        <v>14190</v>
      </c>
      <c r="L3072" s="1" t="s">
        <v>14191</v>
      </c>
      <c r="M3072" s="1" t="s">
        <v>14192</v>
      </c>
      <c r="N3072" s="1">
        <f>+Categorias[[#This Row],[Id_producto]]</f>
        <v>240501</v>
      </c>
      <c r="O3072" s="1">
        <f>+Categorias[[#This Row],[Id_categoría]]</f>
        <v>240501012</v>
      </c>
    </row>
    <row r="3073" spans="1:15" hidden="1" x14ac:dyDescent="0.3">
      <c r="A3073">
        <v>24</v>
      </c>
      <c r="B3073" s="1" t="s">
        <v>13401</v>
      </c>
      <c r="C3073">
        <v>2406</v>
      </c>
      <c r="D3073" s="1" t="s">
        <v>9386</v>
      </c>
      <c r="E3073">
        <v>240601</v>
      </c>
      <c r="F3073" s="1" t="s">
        <v>14193</v>
      </c>
      <c r="G3073">
        <v>240601005</v>
      </c>
      <c r="H3073">
        <v>5</v>
      </c>
      <c r="I3073" s="1" t="s">
        <v>14194</v>
      </c>
      <c r="J3073" s="1" t="s">
        <v>14195</v>
      </c>
      <c r="K3073" s="1" t="s">
        <v>14196</v>
      </c>
      <c r="L3073" s="1" t="s">
        <v>14197</v>
      </c>
      <c r="M3073" s="1" t="s">
        <v>14198</v>
      </c>
      <c r="N3073" s="1">
        <f>+Categorias[[#This Row],[Id_producto]]</f>
        <v>240601</v>
      </c>
      <c r="O3073" s="1">
        <f>+Categorias[[#This Row],[Id_categoría]]</f>
        <v>240601005</v>
      </c>
    </row>
    <row r="3074" spans="1:15" hidden="1" x14ac:dyDescent="0.3">
      <c r="A3074">
        <v>24</v>
      </c>
      <c r="B3074" s="1" t="s">
        <v>13401</v>
      </c>
      <c r="C3074">
        <v>2406</v>
      </c>
      <c r="D3074" s="1" t="s">
        <v>9386</v>
      </c>
      <c r="E3074">
        <v>240601</v>
      </c>
      <c r="F3074" s="1" t="s">
        <v>14193</v>
      </c>
      <c r="G3074">
        <v>240601006</v>
      </c>
      <c r="H3074">
        <v>6</v>
      </c>
      <c r="I3074" s="1" t="s">
        <v>14199</v>
      </c>
      <c r="J3074" s="1" t="s">
        <v>14200</v>
      </c>
      <c r="K3074" s="1" t="s">
        <v>14201</v>
      </c>
      <c r="L3074" s="1" t="s">
        <v>14202</v>
      </c>
      <c r="M3074" s="1" t="s">
        <v>14203</v>
      </c>
      <c r="N3074" s="1">
        <f>+Categorias[[#This Row],[Id_producto]]</f>
        <v>240601</v>
      </c>
      <c r="O3074" s="1">
        <f>+Categorias[[#This Row],[Id_categoría]]</f>
        <v>240601006</v>
      </c>
    </row>
    <row r="3075" spans="1:15" hidden="1" x14ac:dyDescent="0.3">
      <c r="A3075">
        <v>24</v>
      </c>
      <c r="B3075" s="1" t="s">
        <v>13401</v>
      </c>
      <c r="C3075">
        <v>2406</v>
      </c>
      <c r="D3075" s="1" t="s">
        <v>9386</v>
      </c>
      <c r="E3075">
        <v>240601</v>
      </c>
      <c r="F3075" s="1" t="s">
        <v>14193</v>
      </c>
      <c r="G3075">
        <v>240601007</v>
      </c>
      <c r="H3075">
        <v>7</v>
      </c>
      <c r="I3075" s="1" t="s">
        <v>14204</v>
      </c>
      <c r="J3075" s="1" t="s">
        <v>14205</v>
      </c>
      <c r="K3075" s="1" t="s">
        <v>14206</v>
      </c>
      <c r="L3075" s="1" t="s">
        <v>14207</v>
      </c>
      <c r="M3075" s="1" t="s">
        <v>14208</v>
      </c>
      <c r="N3075" s="1">
        <f>+Categorias[[#This Row],[Id_producto]]</f>
        <v>240601</v>
      </c>
      <c r="O3075" s="1">
        <f>+Categorias[[#This Row],[Id_categoría]]</f>
        <v>240601007</v>
      </c>
    </row>
    <row r="3076" spans="1:15" hidden="1" x14ac:dyDescent="0.3">
      <c r="A3076">
        <v>24</v>
      </c>
      <c r="B3076" s="1" t="s">
        <v>13401</v>
      </c>
      <c r="C3076">
        <v>2406</v>
      </c>
      <c r="D3076" s="1" t="s">
        <v>9386</v>
      </c>
      <c r="E3076">
        <v>240601</v>
      </c>
      <c r="F3076" s="1" t="s">
        <v>14193</v>
      </c>
      <c r="G3076">
        <v>240601008</v>
      </c>
      <c r="H3076">
        <v>8</v>
      </c>
      <c r="I3076" s="1" t="s">
        <v>14209</v>
      </c>
      <c r="J3076" s="1" t="s">
        <v>14210</v>
      </c>
      <c r="K3076" s="1" t="s">
        <v>14211</v>
      </c>
      <c r="L3076" s="1" t="s">
        <v>14212</v>
      </c>
      <c r="M3076" s="1" t="s">
        <v>14213</v>
      </c>
      <c r="N3076" s="1">
        <f>+Categorias[[#This Row],[Id_producto]]</f>
        <v>240601</v>
      </c>
      <c r="O3076" s="1">
        <f>+Categorias[[#This Row],[Id_categoría]]</f>
        <v>240601008</v>
      </c>
    </row>
    <row r="3077" spans="1:15" hidden="1" x14ac:dyDescent="0.3">
      <c r="A3077">
        <v>24</v>
      </c>
      <c r="B3077" s="1" t="s">
        <v>13401</v>
      </c>
      <c r="C3077">
        <v>2406</v>
      </c>
      <c r="D3077" s="1" t="s">
        <v>9386</v>
      </c>
      <c r="E3077">
        <v>240601</v>
      </c>
      <c r="F3077" s="1" t="s">
        <v>14193</v>
      </c>
      <c r="G3077">
        <v>240601009</v>
      </c>
      <c r="H3077">
        <v>9</v>
      </c>
      <c r="I3077" s="1" t="s">
        <v>14214</v>
      </c>
      <c r="J3077" s="1" t="s">
        <v>14215</v>
      </c>
      <c r="K3077" s="1" t="s">
        <v>14216</v>
      </c>
      <c r="L3077" s="1" t="s">
        <v>14217</v>
      </c>
      <c r="M3077" s="1" t="s">
        <v>14218</v>
      </c>
      <c r="N3077" s="1">
        <f>+Categorias[[#This Row],[Id_producto]]</f>
        <v>240601</v>
      </c>
      <c r="O3077" s="1">
        <f>+Categorias[[#This Row],[Id_categoría]]</f>
        <v>240601009</v>
      </c>
    </row>
    <row r="3078" spans="1:15" hidden="1" x14ac:dyDescent="0.3">
      <c r="A3078">
        <v>24</v>
      </c>
      <c r="B3078" s="1" t="s">
        <v>13401</v>
      </c>
      <c r="C3078">
        <v>2406</v>
      </c>
      <c r="D3078" s="1" t="s">
        <v>9386</v>
      </c>
      <c r="E3078">
        <v>240601</v>
      </c>
      <c r="F3078" s="1" t="s">
        <v>14193</v>
      </c>
      <c r="G3078">
        <v>240601010</v>
      </c>
      <c r="H3078">
        <v>10</v>
      </c>
      <c r="I3078" s="1" t="s">
        <v>14219</v>
      </c>
      <c r="J3078" s="1" t="s">
        <v>14220</v>
      </c>
      <c r="K3078" s="1" t="s">
        <v>14221</v>
      </c>
      <c r="L3078" s="1" t="s">
        <v>14222</v>
      </c>
      <c r="M3078" s="1" t="s">
        <v>14223</v>
      </c>
      <c r="N3078" s="1">
        <f>+Categorias[[#This Row],[Id_producto]]</f>
        <v>240601</v>
      </c>
      <c r="O3078" s="1">
        <f>+Categorias[[#This Row],[Id_categoría]]</f>
        <v>240601010</v>
      </c>
    </row>
    <row r="3079" spans="1:15" hidden="1" x14ac:dyDescent="0.3">
      <c r="A3079">
        <v>24</v>
      </c>
      <c r="B3079" s="1" t="s">
        <v>13401</v>
      </c>
      <c r="C3079">
        <v>2406</v>
      </c>
      <c r="D3079" s="1" t="s">
        <v>9386</v>
      </c>
      <c r="E3079">
        <v>240601</v>
      </c>
      <c r="F3079" s="1" t="s">
        <v>14193</v>
      </c>
      <c r="G3079">
        <v>240601011</v>
      </c>
      <c r="H3079">
        <v>11</v>
      </c>
      <c r="I3079" s="1" t="s">
        <v>14224</v>
      </c>
      <c r="J3079" s="1" t="s">
        <v>14225</v>
      </c>
      <c r="K3079" s="1" t="s">
        <v>14226</v>
      </c>
      <c r="L3079" s="1" t="s">
        <v>14227</v>
      </c>
      <c r="M3079" s="1" t="s">
        <v>14228</v>
      </c>
      <c r="N3079" s="1">
        <f>+Categorias[[#This Row],[Id_producto]]</f>
        <v>240601</v>
      </c>
      <c r="O3079" s="1">
        <f>+Categorias[[#This Row],[Id_categoría]]</f>
        <v>240601011</v>
      </c>
    </row>
    <row r="3080" spans="1:15" hidden="1" x14ac:dyDescent="0.3">
      <c r="A3080">
        <v>24</v>
      </c>
      <c r="B3080" s="1" t="s">
        <v>13401</v>
      </c>
      <c r="C3080">
        <v>2406</v>
      </c>
      <c r="D3080" s="1" t="s">
        <v>9386</v>
      </c>
      <c r="E3080">
        <v>240601</v>
      </c>
      <c r="F3080" s="1" t="s">
        <v>14193</v>
      </c>
      <c r="G3080">
        <v>240601012</v>
      </c>
      <c r="H3080">
        <v>12</v>
      </c>
      <c r="I3080" s="1" t="s">
        <v>14229</v>
      </c>
      <c r="J3080" s="1" t="s">
        <v>14230</v>
      </c>
      <c r="K3080" s="1" t="s">
        <v>14231</v>
      </c>
      <c r="L3080" s="1" t="s">
        <v>14232</v>
      </c>
      <c r="M3080" s="1" t="s">
        <v>14233</v>
      </c>
      <c r="N3080" s="1">
        <f>+Categorias[[#This Row],[Id_producto]]</f>
        <v>240601</v>
      </c>
      <c r="O3080" s="1">
        <f>+Categorias[[#This Row],[Id_categoría]]</f>
        <v>240601012</v>
      </c>
    </row>
    <row r="3081" spans="1:15" hidden="1" x14ac:dyDescent="0.3">
      <c r="A3081">
        <v>24</v>
      </c>
      <c r="B3081" s="1" t="s">
        <v>13401</v>
      </c>
      <c r="C3081">
        <v>2406</v>
      </c>
      <c r="D3081" s="1" t="s">
        <v>9386</v>
      </c>
      <c r="E3081">
        <v>240601</v>
      </c>
      <c r="F3081" s="1" t="s">
        <v>14193</v>
      </c>
      <c r="G3081">
        <v>240601013</v>
      </c>
      <c r="H3081">
        <v>13</v>
      </c>
      <c r="I3081" s="1" t="s">
        <v>14234</v>
      </c>
      <c r="J3081" s="1" t="s">
        <v>14235</v>
      </c>
      <c r="K3081" s="1" t="s">
        <v>14236</v>
      </c>
      <c r="L3081" s="1" t="s">
        <v>14237</v>
      </c>
      <c r="M3081" s="1" t="s">
        <v>14238</v>
      </c>
      <c r="N3081" s="1">
        <f>+Categorias[[#This Row],[Id_producto]]</f>
        <v>240601</v>
      </c>
      <c r="O3081" s="1">
        <f>+Categorias[[#This Row],[Id_categoría]]</f>
        <v>240601013</v>
      </c>
    </row>
    <row r="3082" spans="1:15" hidden="1" x14ac:dyDescent="0.3">
      <c r="A3082">
        <v>24</v>
      </c>
      <c r="B3082" s="1" t="s">
        <v>13401</v>
      </c>
      <c r="C3082">
        <v>2406</v>
      </c>
      <c r="D3082" s="1" t="s">
        <v>9386</v>
      </c>
      <c r="E3082">
        <v>240601</v>
      </c>
      <c r="F3082" s="1" t="s">
        <v>14193</v>
      </c>
      <c r="G3082">
        <v>240601014</v>
      </c>
      <c r="H3082">
        <v>14</v>
      </c>
      <c r="I3082" s="1" t="s">
        <v>14239</v>
      </c>
      <c r="J3082" s="1" t="s">
        <v>14240</v>
      </c>
      <c r="K3082" s="1" t="s">
        <v>14241</v>
      </c>
      <c r="L3082" s="1" t="s">
        <v>14242</v>
      </c>
      <c r="M3082" s="1" t="s">
        <v>14243</v>
      </c>
      <c r="N3082" s="1">
        <f>+Categorias[[#This Row],[Id_producto]]</f>
        <v>240601</v>
      </c>
      <c r="O3082" s="1">
        <f>+Categorias[[#This Row],[Id_categoría]]</f>
        <v>240601014</v>
      </c>
    </row>
    <row r="3083" spans="1:15" hidden="1" x14ac:dyDescent="0.3">
      <c r="A3083">
        <v>24</v>
      </c>
      <c r="B3083" s="1" t="s">
        <v>13401</v>
      </c>
      <c r="C3083">
        <v>2406</v>
      </c>
      <c r="D3083" s="1" t="s">
        <v>9386</v>
      </c>
      <c r="E3083">
        <v>240601</v>
      </c>
      <c r="F3083" s="1" t="s">
        <v>14193</v>
      </c>
      <c r="G3083">
        <v>240601015</v>
      </c>
      <c r="H3083">
        <v>15</v>
      </c>
      <c r="I3083" s="1" t="s">
        <v>14244</v>
      </c>
      <c r="J3083" s="1" t="s">
        <v>14245</v>
      </c>
      <c r="K3083" s="1" t="s">
        <v>14246</v>
      </c>
      <c r="L3083" s="1" t="s">
        <v>14247</v>
      </c>
      <c r="M3083" s="1" t="s">
        <v>14248</v>
      </c>
      <c r="N3083" s="1">
        <f>+Categorias[[#This Row],[Id_producto]]</f>
        <v>240601</v>
      </c>
      <c r="O3083" s="1">
        <f>+Categorias[[#This Row],[Id_categoría]]</f>
        <v>240601015</v>
      </c>
    </row>
    <row r="3084" spans="1:15" hidden="1" x14ac:dyDescent="0.3">
      <c r="A3084">
        <v>24</v>
      </c>
      <c r="B3084" s="1" t="s">
        <v>13401</v>
      </c>
      <c r="C3084">
        <v>2406</v>
      </c>
      <c r="D3084" s="1" t="s">
        <v>9386</v>
      </c>
      <c r="E3084">
        <v>240601</v>
      </c>
      <c r="F3084" s="1" t="s">
        <v>14193</v>
      </c>
      <c r="G3084">
        <v>240601016</v>
      </c>
      <c r="H3084">
        <v>16</v>
      </c>
      <c r="I3084" s="1" t="s">
        <v>14249</v>
      </c>
      <c r="J3084" s="1" t="s">
        <v>14250</v>
      </c>
      <c r="K3084" s="1" t="s">
        <v>14251</v>
      </c>
      <c r="L3084" s="1" t="s">
        <v>14252</v>
      </c>
      <c r="M3084" s="1" t="s">
        <v>14253</v>
      </c>
      <c r="N3084" s="1">
        <f>+Categorias[[#This Row],[Id_producto]]</f>
        <v>240601</v>
      </c>
      <c r="O3084" s="1">
        <f>+Categorias[[#This Row],[Id_categoría]]</f>
        <v>240601016</v>
      </c>
    </row>
    <row r="3085" spans="1:15" hidden="1" x14ac:dyDescent="0.3">
      <c r="A3085">
        <v>24</v>
      </c>
      <c r="B3085" s="1" t="s">
        <v>13401</v>
      </c>
      <c r="C3085">
        <v>2406</v>
      </c>
      <c r="D3085" s="1" t="s">
        <v>9386</v>
      </c>
      <c r="E3085">
        <v>240601</v>
      </c>
      <c r="F3085" s="1" t="s">
        <v>14193</v>
      </c>
      <c r="G3085">
        <v>240601017</v>
      </c>
      <c r="H3085">
        <v>17</v>
      </c>
      <c r="I3085" s="1" t="s">
        <v>14254</v>
      </c>
      <c r="J3085" s="1" t="s">
        <v>14255</v>
      </c>
      <c r="K3085" s="1" t="s">
        <v>14256</v>
      </c>
      <c r="L3085" s="1" t="s">
        <v>14257</v>
      </c>
      <c r="M3085" s="1" t="s">
        <v>14258</v>
      </c>
      <c r="N3085" s="1">
        <f>+Categorias[[#This Row],[Id_producto]]</f>
        <v>240601</v>
      </c>
      <c r="O3085" s="1">
        <f>+Categorias[[#This Row],[Id_categoría]]</f>
        <v>240601017</v>
      </c>
    </row>
    <row r="3086" spans="1:15" hidden="1" x14ac:dyDescent="0.3">
      <c r="A3086">
        <v>24</v>
      </c>
      <c r="B3086" s="1" t="s">
        <v>13401</v>
      </c>
      <c r="C3086">
        <v>2406</v>
      </c>
      <c r="D3086" s="1" t="s">
        <v>9386</v>
      </c>
      <c r="E3086">
        <v>240601</v>
      </c>
      <c r="F3086" s="1" t="s">
        <v>14193</v>
      </c>
      <c r="G3086">
        <v>240601018</v>
      </c>
      <c r="H3086">
        <v>18</v>
      </c>
      <c r="I3086" s="1" t="s">
        <v>14259</v>
      </c>
      <c r="J3086" s="1" t="s">
        <v>14260</v>
      </c>
      <c r="K3086" s="1" t="s">
        <v>14261</v>
      </c>
      <c r="L3086" s="1" t="s">
        <v>14262</v>
      </c>
      <c r="M3086" s="1" t="s">
        <v>14263</v>
      </c>
      <c r="N3086" s="1">
        <f>+Categorias[[#This Row],[Id_producto]]</f>
        <v>240601</v>
      </c>
      <c r="O3086" s="1">
        <f>+Categorias[[#This Row],[Id_categoría]]</f>
        <v>240601018</v>
      </c>
    </row>
    <row r="3087" spans="1:15" hidden="1" x14ac:dyDescent="0.3">
      <c r="A3087">
        <v>24</v>
      </c>
      <c r="B3087" s="1" t="s">
        <v>13401</v>
      </c>
      <c r="C3087">
        <v>2406</v>
      </c>
      <c r="D3087" s="1" t="s">
        <v>9386</v>
      </c>
      <c r="E3087">
        <v>240601</v>
      </c>
      <c r="F3087" s="1" t="s">
        <v>14193</v>
      </c>
      <c r="G3087">
        <v>240601019</v>
      </c>
      <c r="H3087">
        <v>19</v>
      </c>
      <c r="I3087" s="1" t="s">
        <v>14264</v>
      </c>
      <c r="J3087" s="1" t="s">
        <v>14265</v>
      </c>
      <c r="K3087" s="1" t="s">
        <v>14266</v>
      </c>
      <c r="L3087" s="1" t="s">
        <v>14267</v>
      </c>
      <c r="M3087" s="1" t="s">
        <v>14268</v>
      </c>
      <c r="N3087" s="1">
        <f>+Categorias[[#This Row],[Id_producto]]</f>
        <v>240601</v>
      </c>
      <c r="O3087" s="1">
        <f>+Categorias[[#This Row],[Id_categoría]]</f>
        <v>240601019</v>
      </c>
    </row>
    <row r="3088" spans="1:15" hidden="1" x14ac:dyDescent="0.3">
      <c r="A3088">
        <v>24</v>
      </c>
      <c r="B3088" s="1" t="s">
        <v>13401</v>
      </c>
      <c r="C3088">
        <v>2406</v>
      </c>
      <c r="D3088" s="1" t="s">
        <v>9386</v>
      </c>
      <c r="E3088">
        <v>240601</v>
      </c>
      <c r="F3088" s="1" t="s">
        <v>14193</v>
      </c>
      <c r="G3088">
        <v>240601020</v>
      </c>
      <c r="H3088">
        <v>20</v>
      </c>
      <c r="I3088" s="1" t="s">
        <v>14269</v>
      </c>
      <c r="J3088" s="1" t="s">
        <v>14270</v>
      </c>
      <c r="K3088" s="1" t="s">
        <v>14271</v>
      </c>
      <c r="L3088" s="1" t="s">
        <v>14272</v>
      </c>
      <c r="M3088" s="1" t="s">
        <v>14273</v>
      </c>
      <c r="N3088" s="1">
        <f>+Categorias[[#This Row],[Id_producto]]</f>
        <v>240601</v>
      </c>
      <c r="O3088" s="1">
        <f>+Categorias[[#This Row],[Id_categoría]]</f>
        <v>240601020</v>
      </c>
    </row>
    <row r="3089" spans="1:15" hidden="1" x14ac:dyDescent="0.3">
      <c r="A3089">
        <v>24</v>
      </c>
      <c r="B3089" s="1" t="s">
        <v>13401</v>
      </c>
      <c r="C3089">
        <v>2406</v>
      </c>
      <c r="D3089" s="1" t="s">
        <v>9386</v>
      </c>
      <c r="E3089">
        <v>240601</v>
      </c>
      <c r="F3089" s="1" t="s">
        <v>14193</v>
      </c>
      <c r="G3089">
        <v>240601021</v>
      </c>
      <c r="H3089">
        <v>21</v>
      </c>
      <c r="I3089" s="1" t="s">
        <v>14274</v>
      </c>
      <c r="J3089" s="1" t="s">
        <v>14275</v>
      </c>
      <c r="K3089" s="1" t="s">
        <v>14276</v>
      </c>
      <c r="L3089" s="1" t="s">
        <v>14277</v>
      </c>
      <c r="M3089" s="1" t="s">
        <v>14278</v>
      </c>
      <c r="N3089" s="1">
        <f>+Categorias[[#This Row],[Id_producto]]</f>
        <v>240601</v>
      </c>
      <c r="O3089" s="1">
        <f>+Categorias[[#This Row],[Id_categoría]]</f>
        <v>240601021</v>
      </c>
    </row>
    <row r="3090" spans="1:15" hidden="1" x14ac:dyDescent="0.3">
      <c r="A3090">
        <v>24</v>
      </c>
      <c r="B3090" s="1" t="s">
        <v>13401</v>
      </c>
      <c r="C3090">
        <v>2406</v>
      </c>
      <c r="D3090" s="1" t="s">
        <v>9386</v>
      </c>
      <c r="E3090">
        <v>240601</v>
      </c>
      <c r="F3090" s="1" t="s">
        <v>14193</v>
      </c>
      <c r="G3090">
        <v>240601022</v>
      </c>
      <c r="H3090">
        <v>22</v>
      </c>
      <c r="I3090" s="1" t="s">
        <v>14279</v>
      </c>
      <c r="J3090" s="1" t="s">
        <v>14280</v>
      </c>
      <c r="K3090" s="1" t="s">
        <v>14281</v>
      </c>
      <c r="L3090" s="1" t="s">
        <v>14282</v>
      </c>
      <c r="M3090" s="1" t="s">
        <v>14283</v>
      </c>
      <c r="N3090" s="1">
        <f>+Categorias[[#This Row],[Id_producto]]</f>
        <v>240601</v>
      </c>
      <c r="O3090" s="1">
        <f>+Categorias[[#This Row],[Id_categoría]]</f>
        <v>240601022</v>
      </c>
    </row>
    <row r="3091" spans="1:15" hidden="1" x14ac:dyDescent="0.3">
      <c r="A3091">
        <v>24</v>
      </c>
      <c r="B3091" s="1" t="s">
        <v>13401</v>
      </c>
      <c r="C3091">
        <v>2406</v>
      </c>
      <c r="D3091" s="1" t="s">
        <v>9386</v>
      </c>
      <c r="E3091">
        <v>240601</v>
      </c>
      <c r="F3091" s="1" t="s">
        <v>14193</v>
      </c>
      <c r="G3091">
        <v>240601023</v>
      </c>
      <c r="H3091">
        <v>23</v>
      </c>
      <c r="I3091" s="1" t="s">
        <v>14284</v>
      </c>
      <c r="J3091" s="1" t="s">
        <v>14285</v>
      </c>
      <c r="K3091" s="1" t="s">
        <v>14286</v>
      </c>
      <c r="L3091" s="1" t="s">
        <v>14287</v>
      </c>
      <c r="M3091" s="1" t="s">
        <v>14288</v>
      </c>
      <c r="N3091" s="1">
        <f>+Categorias[[#This Row],[Id_producto]]</f>
        <v>240601</v>
      </c>
      <c r="O3091" s="1">
        <f>+Categorias[[#This Row],[Id_categoría]]</f>
        <v>240601023</v>
      </c>
    </row>
    <row r="3092" spans="1:15" hidden="1" x14ac:dyDescent="0.3">
      <c r="A3092">
        <v>24</v>
      </c>
      <c r="B3092" s="1" t="s">
        <v>13401</v>
      </c>
      <c r="C3092">
        <v>2406</v>
      </c>
      <c r="D3092" s="1" t="s">
        <v>9386</v>
      </c>
      <c r="E3092">
        <v>240601</v>
      </c>
      <c r="F3092" s="1" t="s">
        <v>14193</v>
      </c>
      <c r="G3092">
        <v>240601024</v>
      </c>
      <c r="H3092">
        <v>24</v>
      </c>
      <c r="I3092" s="1" t="s">
        <v>14289</v>
      </c>
      <c r="J3092" s="1" t="s">
        <v>14290</v>
      </c>
      <c r="K3092" s="1" t="s">
        <v>14291</v>
      </c>
      <c r="L3092" s="1" t="s">
        <v>14292</v>
      </c>
      <c r="M3092" s="1" t="s">
        <v>14293</v>
      </c>
      <c r="N3092" s="1">
        <f>+Categorias[[#This Row],[Id_producto]]</f>
        <v>240601</v>
      </c>
      <c r="O3092" s="1">
        <f>+Categorias[[#This Row],[Id_categoría]]</f>
        <v>240601024</v>
      </c>
    </row>
    <row r="3093" spans="1:15" hidden="1" x14ac:dyDescent="0.3">
      <c r="A3093">
        <v>24</v>
      </c>
      <c r="B3093" s="1" t="s">
        <v>13401</v>
      </c>
      <c r="C3093">
        <v>2406</v>
      </c>
      <c r="D3093" s="1" t="s">
        <v>9386</v>
      </c>
      <c r="E3093">
        <v>240601</v>
      </c>
      <c r="F3093" s="1" t="s">
        <v>14193</v>
      </c>
      <c r="G3093">
        <v>240601025</v>
      </c>
      <c r="H3093">
        <v>25</v>
      </c>
      <c r="I3093" s="1" t="s">
        <v>14294</v>
      </c>
      <c r="J3093" s="1" t="s">
        <v>14295</v>
      </c>
      <c r="K3093" s="1" t="s">
        <v>14296</v>
      </c>
      <c r="L3093" s="1" t="s">
        <v>14297</v>
      </c>
      <c r="M3093" s="1" t="s">
        <v>14298</v>
      </c>
      <c r="N3093" s="1">
        <f>+Categorias[[#This Row],[Id_producto]]</f>
        <v>240601</v>
      </c>
      <c r="O3093" s="1">
        <f>+Categorias[[#This Row],[Id_categoría]]</f>
        <v>240601025</v>
      </c>
    </row>
    <row r="3094" spans="1:15" hidden="1" x14ac:dyDescent="0.3">
      <c r="A3094">
        <v>24</v>
      </c>
      <c r="B3094" s="1" t="s">
        <v>13401</v>
      </c>
      <c r="C3094">
        <v>2406</v>
      </c>
      <c r="D3094" s="1" t="s">
        <v>9386</v>
      </c>
      <c r="E3094">
        <v>240601</v>
      </c>
      <c r="F3094" s="1" t="s">
        <v>14193</v>
      </c>
      <c r="G3094">
        <v>240601026</v>
      </c>
      <c r="H3094">
        <v>26</v>
      </c>
      <c r="I3094" s="1" t="s">
        <v>14299</v>
      </c>
      <c r="J3094" s="1" t="s">
        <v>14300</v>
      </c>
      <c r="K3094" s="1" t="s">
        <v>14301</v>
      </c>
      <c r="L3094" s="1" t="s">
        <v>14302</v>
      </c>
      <c r="M3094" s="1" t="s">
        <v>14303</v>
      </c>
      <c r="N3094" s="1">
        <f>+Categorias[[#This Row],[Id_producto]]</f>
        <v>240601</v>
      </c>
      <c r="O3094" s="1">
        <f>+Categorias[[#This Row],[Id_categoría]]</f>
        <v>240601026</v>
      </c>
    </row>
    <row r="3095" spans="1:15" hidden="1" x14ac:dyDescent="0.3">
      <c r="A3095">
        <v>24</v>
      </c>
      <c r="B3095" s="1" t="s">
        <v>13401</v>
      </c>
      <c r="C3095">
        <v>2406</v>
      </c>
      <c r="D3095" s="1" t="s">
        <v>9386</v>
      </c>
      <c r="E3095">
        <v>240601</v>
      </c>
      <c r="F3095" s="1" t="s">
        <v>14193</v>
      </c>
      <c r="G3095">
        <v>240601027</v>
      </c>
      <c r="H3095">
        <v>27</v>
      </c>
      <c r="I3095" s="1" t="s">
        <v>14304</v>
      </c>
      <c r="J3095" s="1" t="s">
        <v>14305</v>
      </c>
      <c r="K3095" s="1" t="s">
        <v>14306</v>
      </c>
      <c r="L3095" s="1" t="s">
        <v>14307</v>
      </c>
      <c r="M3095" s="1" t="s">
        <v>14308</v>
      </c>
      <c r="N3095" s="1">
        <f>+Categorias[[#This Row],[Id_producto]]</f>
        <v>240601</v>
      </c>
      <c r="O3095" s="1">
        <f>+Categorias[[#This Row],[Id_categoría]]</f>
        <v>240601027</v>
      </c>
    </row>
    <row r="3096" spans="1:15" hidden="1" x14ac:dyDescent="0.3">
      <c r="A3096">
        <v>24</v>
      </c>
      <c r="B3096" s="1" t="s">
        <v>13401</v>
      </c>
      <c r="C3096">
        <v>2406</v>
      </c>
      <c r="D3096" s="1" t="s">
        <v>9386</v>
      </c>
      <c r="E3096">
        <v>240601</v>
      </c>
      <c r="F3096" s="1" t="s">
        <v>14193</v>
      </c>
      <c r="G3096">
        <v>240601028</v>
      </c>
      <c r="H3096">
        <v>28</v>
      </c>
      <c r="I3096" s="1" t="s">
        <v>14309</v>
      </c>
      <c r="J3096" s="1" t="s">
        <v>14310</v>
      </c>
      <c r="K3096" s="1" t="s">
        <v>14311</v>
      </c>
      <c r="L3096" s="1" t="s">
        <v>14312</v>
      </c>
      <c r="M3096" s="1" t="s">
        <v>14313</v>
      </c>
      <c r="N3096" s="1">
        <f>+Categorias[[#This Row],[Id_producto]]</f>
        <v>240601</v>
      </c>
      <c r="O3096" s="1">
        <f>+Categorias[[#This Row],[Id_categoría]]</f>
        <v>240601028</v>
      </c>
    </row>
    <row r="3097" spans="1:15" hidden="1" x14ac:dyDescent="0.3">
      <c r="A3097">
        <v>24</v>
      </c>
      <c r="B3097" s="1" t="s">
        <v>13401</v>
      </c>
      <c r="C3097">
        <v>2406</v>
      </c>
      <c r="D3097" s="1" t="s">
        <v>9386</v>
      </c>
      <c r="E3097">
        <v>240601</v>
      </c>
      <c r="F3097" s="1" t="s">
        <v>14193</v>
      </c>
      <c r="G3097">
        <v>240601029</v>
      </c>
      <c r="H3097">
        <v>29</v>
      </c>
      <c r="I3097" s="1" t="s">
        <v>14314</v>
      </c>
      <c r="J3097" s="1" t="s">
        <v>14315</v>
      </c>
      <c r="K3097" s="1" t="s">
        <v>14316</v>
      </c>
      <c r="L3097" s="1" t="s">
        <v>14317</v>
      </c>
      <c r="M3097" s="1" t="s">
        <v>14318</v>
      </c>
      <c r="N3097" s="1">
        <f>+Categorias[[#This Row],[Id_producto]]</f>
        <v>240601</v>
      </c>
      <c r="O3097" s="1">
        <f>+Categorias[[#This Row],[Id_categoría]]</f>
        <v>240601029</v>
      </c>
    </row>
    <row r="3098" spans="1:15" hidden="1" x14ac:dyDescent="0.3">
      <c r="A3098">
        <v>24</v>
      </c>
      <c r="B3098" s="1" t="s">
        <v>13401</v>
      </c>
      <c r="C3098">
        <v>2406</v>
      </c>
      <c r="D3098" s="1" t="s">
        <v>9386</v>
      </c>
      <c r="E3098">
        <v>240601</v>
      </c>
      <c r="F3098" s="1" t="s">
        <v>14193</v>
      </c>
      <c r="G3098">
        <v>240601030</v>
      </c>
      <c r="H3098">
        <v>30</v>
      </c>
      <c r="I3098" s="1" t="s">
        <v>14319</v>
      </c>
      <c r="J3098" s="1" t="s">
        <v>14320</v>
      </c>
      <c r="K3098" s="1" t="s">
        <v>14321</v>
      </c>
      <c r="L3098" s="1" t="s">
        <v>14322</v>
      </c>
      <c r="M3098" s="1" t="s">
        <v>14323</v>
      </c>
      <c r="N3098" s="1">
        <f>+Categorias[[#This Row],[Id_producto]]</f>
        <v>240601</v>
      </c>
      <c r="O3098" s="1">
        <f>+Categorias[[#This Row],[Id_categoría]]</f>
        <v>240601030</v>
      </c>
    </row>
    <row r="3099" spans="1:15" hidden="1" x14ac:dyDescent="0.3">
      <c r="A3099">
        <v>24</v>
      </c>
      <c r="B3099" s="1" t="s">
        <v>13401</v>
      </c>
      <c r="C3099">
        <v>2406</v>
      </c>
      <c r="D3099" s="1" t="s">
        <v>9386</v>
      </c>
      <c r="E3099">
        <v>240601</v>
      </c>
      <c r="F3099" s="1" t="s">
        <v>14193</v>
      </c>
      <c r="G3099">
        <v>240601031</v>
      </c>
      <c r="H3099">
        <v>31</v>
      </c>
      <c r="I3099" s="1" t="s">
        <v>14324</v>
      </c>
      <c r="J3099" s="1" t="s">
        <v>14325</v>
      </c>
      <c r="K3099" s="1" t="s">
        <v>14326</v>
      </c>
      <c r="L3099" s="1" t="s">
        <v>14327</v>
      </c>
      <c r="M3099" s="1" t="s">
        <v>14328</v>
      </c>
      <c r="N3099" s="1">
        <f>+Categorias[[#This Row],[Id_producto]]</f>
        <v>240601</v>
      </c>
      <c r="O3099" s="1">
        <f>+Categorias[[#This Row],[Id_categoría]]</f>
        <v>240601031</v>
      </c>
    </row>
    <row r="3100" spans="1:15" hidden="1" x14ac:dyDescent="0.3">
      <c r="A3100">
        <v>24</v>
      </c>
      <c r="B3100" s="1" t="s">
        <v>13401</v>
      </c>
      <c r="C3100">
        <v>2406</v>
      </c>
      <c r="D3100" s="1" t="s">
        <v>9386</v>
      </c>
      <c r="E3100">
        <v>240601</v>
      </c>
      <c r="F3100" s="1" t="s">
        <v>14193</v>
      </c>
      <c r="G3100">
        <v>240601032</v>
      </c>
      <c r="H3100">
        <v>32</v>
      </c>
      <c r="I3100" s="1" t="s">
        <v>14329</v>
      </c>
      <c r="J3100" s="1" t="s">
        <v>14330</v>
      </c>
      <c r="K3100" s="1" t="s">
        <v>14331</v>
      </c>
      <c r="L3100" s="1" t="s">
        <v>14332</v>
      </c>
      <c r="M3100" s="1" t="s">
        <v>14333</v>
      </c>
      <c r="N3100" s="1">
        <f>+Categorias[[#This Row],[Id_producto]]</f>
        <v>240601</v>
      </c>
      <c r="O3100" s="1">
        <f>+Categorias[[#This Row],[Id_categoría]]</f>
        <v>240601032</v>
      </c>
    </row>
    <row r="3101" spans="1:15" hidden="1" x14ac:dyDescent="0.3">
      <c r="A3101">
        <v>24</v>
      </c>
      <c r="B3101" s="1" t="s">
        <v>13401</v>
      </c>
      <c r="C3101">
        <v>2406</v>
      </c>
      <c r="D3101" s="1" t="s">
        <v>9386</v>
      </c>
      <c r="E3101">
        <v>240601</v>
      </c>
      <c r="F3101" s="1" t="s">
        <v>14193</v>
      </c>
      <c r="G3101">
        <v>240601033</v>
      </c>
      <c r="H3101">
        <v>33</v>
      </c>
      <c r="I3101" s="1" t="s">
        <v>14334</v>
      </c>
      <c r="J3101" s="1" t="s">
        <v>14335</v>
      </c>
      <c r="K3101" s="1" t="s">
        <v>14336</v>
      </c>
      <c r="L3101" s="1" t="s">
        <v>14337</v>
      </c>
      <c r="M3101" s="1" t="s">
        <v>14338</v>
      </c>
      <c r="N3101" s="1">
        <f>+Categorias[[#This Row],[Id_producto]]</f>
        <v>240601</v>
      </c>
      <c r="O3101" s="1">
        <f>+Categorias[[#This Row],[Id_categoría]]</f>
        <v>240601033</v>
      </c>
    </row>
    <row r="3102" spans="1:15" hidden="1" x14ac:dyDescent="0.3">
      <c r="A3102">
        <v>24</v>
      </c>
      <c r="B3102" s="1" t="s">
        <v>13401</v>
      </c>
      <c r="C3102">
        <v>2406</v>
      </c>
      <c r="D3102" s="1" t="s">
        <v>9386</v>
      </c>
      <c r="E3102">
        <v>240601</v>
      </c>
      <c r="F3102" s="1" t="s">
        <v>14193</v>
      </c>
      <c r="G3102">
        <v>240601034</v>
      </c>
      <c r="H3102">
        <v>34</v>
      </c>
      <c r="I3102" s="1" t="s">
        <v>14339</v>
      </c>
      <c r="J3102" s="1" t="s">
        <v>14340</v>
      </c>
      <c r="K3102" s="1" t="s">
        <v>14341</v>
      </c>
      <c r="L3102" s="1" t="s">
        <v>14342</v>
      </c>
      <c r="M3102" s="1" t="s">
        <v>14343</v>
      </c>
      <c r="N3102" s="1">
        <f>+Categorias[[#This Row],[Id_producto]]</f>
        <v>240601</v>
      </c>
      <c r="O3102" s="1">
        <f>+Categorias[[#This Row],[Id_categoría]]</f>
        <v>240601034</v>
      </c>
    </row>
    <row r="3103" spans="1:15" hidden="1" x14ac:dyDescent="0.3">
      <c r="A3103">
        <v>24</v>
      </c>
      <c r="B3103" s="1" t="s">
        <v>13401</v>
      </c>
      <c r="C3103">
        <v>2406</v>
      </c>
      <c r="D3103" s="1" t="s">
        <v>9386</v>
      </c>
      <c r="E3103">
        <v>240601</v>
      </c>
      <c r="F3103" s="1" t="s">
        <v>14193</v>
      </c>
      <c r="G3103">
        <v>240601035</v>
      </c>
      <c r="H3103">
        <v>35</v>
      </c>
      <c r="I3103" s="1" t="s">
        <v>14344</v>
      </c>
      <c r="J3103" s="1" t="s">
        <v>14345</v>
      </c>
      <c r="K3103" s="1" t="s">
        <v>14346</v>
      </c>
      <c r="L3103" s="1" t="s">
        <v>14347</v>
      </c>
      <c r="M3103" s="1" t="s">
        <v>14348</v>
      </c>
      <c r="N3103" s="1">
        <f>+Categorias[[#This Row],[Id_producto]]</f>
        <v>240601</v>
      </c>
      <c r="O3103" s="1">
        <f>+Categorias[[#This Row],[Id_categoría]]</f>
        <v>240601035</v>
      </c>
    </row>
    <row r="3104" spans="1:15" hidden="1" x14ac:dyDescent="0.3">
      <c r="A3104">
        <v>24</v>
      </c>
      <c r="B3104" s="1" t="s">
        <v>13401</v>
      </c>
      <c r="C3104">
        <v>2406</v>
      </c>
      <c r="D3104" s="1" t="s">
        <v>9386</v>
      </c>
      <c r="E3104">
        <v>240601</v>
      </c>
      <c r="F3104" s="1" t="s">
        <v>14193</v>
      </c>
      <c r="G3104">
        <v>240601036</v>
      </c>
      <c r="H3104">
        <v>36</v>
      </c>
      <c r="I3104" s="1" t="s">
        <v>14349</v>
      </c>
      <c r="J3104" s="1" t="s">
        <v>14350</v>
      </c>
      <c r="K3104" s="1" t="s">
        <v>14351</v>
      </c>
      <c r="L3104" s="1" t="s">
        <v>14352</v>
      </c>
      <c r="M3104" s="1" t="s">
        <v>14353</v>
      </c>
      <c r="N3104" s="1">
        <f>+Categorias[[#This Row],[Id_producto]]</f>
        <v>240601</v>
      </c>
      <c r="O3104" s="1">
        <f>+Categorias[[#This Row],[Id_categoría]]</f>
        <v>240601036</v>
      </c>
    </row>
    <row r="3105" spans="1:15" hidden="1" x14ac:dyDescent="0.3">
      <c r="A3105">
        <v>24</v>
      </c>
      <c r="B3105" s="1" t="s">
        <v>13401</v>
      </c>
      <c r="C3105">
        <v>2406</v>
      </c>
      <c r="D3105" s="1" t="s">
        <v>9386</v>
      </c>
      <c r="E3105">
        <v>240601</v>
      </c>
      <c r="F3105" s="1" t="s">
        <v>14193</v>
      </c>
      <c r="G3105">
        <v>240601037</v>
      </c>
      <c r="H3105">
        <v>37</v>
      </c>
      <c r="I3105" s="1" t="s">
        <v>14354</v>
      </c>
      <c r="J3105" s="1" t="s">
        <v>14355</v>
      </c>
      <c r="K3105" s="1" t="s">
        <v>14356</v>
      </c>
      <c r="L3105" s="1" t="s">
        <v>14357</v>
      </c>
      <c r="M3105" s="1" t="s">
        <v>14358</v>
      </c>
      <c r="N3105" s="1">
        <f>+Categorias[[#This Row],[Id_producto]]</f>
        <v>240601</v>
      </c>
      <c r="O3105" s="1">
        <f>+Categorias[[#This Row],[Id_categoría]]</f>
        <v>240601037</v>
      </c>
    </row>
    <row r="3106" spans="1:15" hidden="1" x14ac:dyDescent="0.3">
      <c r="A3106">
        <v>24</v>
      </c>
      <c r="B3106" s="1" t="s">
        <v>13401</v>
      </c>
      <c r="C3106">
        <v>2406</v>
      </c>
      <c r="D3106" s="1" t="s">
        <v>9386</v>
      </c>
      <c r="E3106">
        <v>240601</v>
      </c>
      <c r="F3106" s="1" t="s">
        <v>14193</v>
      </c>
      <c r="G3106">
        <v>240601038</v>
      </c>
      <c r="H3106">
        <v>38</v>
      </c>
      <c r="I3106" s="1" t="s">
        <v>14359</v>
      </c>
      <c r="J3106" s="1" t="s">
        <v>14360</v>
      </c>
      <c r="K3106" s="1" t="s">
        <v>14361</v>
      </c>
      <c r="L3106" s="1" t="s">
        <v>14362</v>
      </c>
      <c r="M3106" s="1" t="s">
        <v>14363</v>
      </c>
      <c r="N3106" s="1">
        <f>+Categorias[[#This Row],[Id_producto]]</f>
        <v>240601</v>
      </c>
      <c r="O3106" s="1">
        <f>+Categorias[[#This Row],[Id_categoría]]</f>
        <v>240601038</v>
      </c>
    </row>
    <row r="3107" spans="1:15" hidden="1" x14ac:dyDescent="0.3">
      <c r="A3107">
        <v>24</v>
      </c>
      <c r="B3107" s="1" t="s">
        <v>13401</v>
      </c>
      <c r="C3107">
        <v>2406</v>
      </c>
      <c r="D3107" s="1" t="s">
        <v>9386</v>
      </c>
      <c r="E3107">
        <v>240602</v>
      </c>
      <c r="F3107" s="1" t="s">
        <v>14364</v>
      </c>
      <c r="G3107">
        <v>240602005</v>
      </c>
      <c r="H3107">
        <v>5</v>
      </c>
      <c r="I3107" s="1" t="s">
        <v>14365</v>
      </c>
      <c r="J3107" s="1" t="s">
        <v>14366</v>
      </c>
      <c r="K3107" s="1" t="s">
        <v>14367</v>
      </c>
      <c r="L3107" s="1" t="s">
        <v>14368</v>
      </c>
      <c r="M3107" s="1" t="s">
        <v>14369</v>
      </c>
      <c r="N3107" s="1">
        <f>+Categorias[[#This Row],[Id_producto]]</f>
        <v>240602</v>
      </c>
      <c r="O3107" s="1">
        <f>+Categorias[[#This Row],[Id_categoría]]</f>
        <v>240602005</v>
      </c>
    </row>
    <row r="3108" spans="1:15" hidden="1" x14ac:dyDescent="0.3">
      <c r="A3108">
        <v>24</v>
      </c>
      <c r="B3108" s="1" t="s">
        <v>13401</v>
      </c>
      <c r="C3108">
        <v>2406</v>
      </c>
      <c r="D3108" s="1" t="s">
        <v>9386</v>
      </c>
      <c r="E3108">
        <v>240602</v>
      </c>
      <c r="F3108" s="1" t="s">
        <v>14364</v>
      </c>
      <c r="G3108">
        <v>240602006</v>
      </c>
      <c r="H3108">
        <v>6</v>
      </c>
      <c r="I3108" s="1" t="s">
        <v>14370</v>
      </c>
      <c r="J3108" s="1" t="s">
        <v>14371</v>
      </c>
      <c r="K3108" s="1" t="s">
        <v>14372</v>
      </c>
      <c r="L3108" s="1" t="s">
        <v>14373</v>
      </c>
      <c r="M3108" s="1" t="s">
        <v>14374</v>
      </c>
      <c r="N3108" s="1">
        <f>+Categorias[[#This Row],[Id_producto]]</f>
        <v>240602</v>
      </c>
      <c r="O3108" s="1">
        <f>+Categorias[[#This Row],[Id_categoría]]</f>
        <v>240602006</v>
      </c>
    </row>
    <row r="3109" spans="1:15" hidden="1" x14ac:dyDescent="0.3">
      <c r="A3109">
        <v>24</v>
      </c>
      <c r="B3109" s="1" t="s">
        <v>13401</v>
      </c>
      <c r="C3109">
        <v>2406</v>
      </c>
      <c r="D3109" s="1" t="s">
        <v>9386</v>
      </c>
      <c r="E3109">
        <v>240602</v>
      </c>
      <c r="F3109" s="1" t="s">
        <v>14364</v>
      </c>
      <c r="G3109">
        <v>240602007</v>
      </c>
      <c r="H3109">
        <v>7</v>
      </c>
      <c r="I3109" s="1" t="s">
        <v>14375</v>
      </c>
      <c r="J3109" s="1" t="s">
        <v>14376</v>
      </c>
      <c r="K3109" s="1" t="s">
        <v>14377</v>
      </c>
      <c r="L3109" s="1" t="s">
        <v>14378</v>
      </c>
      <c r="M3109" s="1" t="s">
        <v>14379</v>
      </c>
      <c r="N3109" s="1">
        <f>+Categorias[[#This Row],[Id_producto]]</f>
        <v>240602</v>
      </c>
      <c r="O3109" s="1">
        <f>+Categorias[[#This Row],[Id_categoría]]</f>
        <v>240602007</v>
      </c>
    </row>
    <row r="3110" spans="1:15" hidden="1" x14ac:dyDescent="0.3">
      <c r="A3110">
        <v>24</v>
      </c>
      <c r="B3110" s="1" t="s">
        <v>13401</v>
      </c>
      <c r="C3110">
        <v>2406</v>
      </c>
      <c r="D3110" s="1" t="s">
        <v>9386</v>
      </c>
      <c r="E3110">
        <v>240602</v>
      </c>
      <c r="F3110" s="1" t="s">
        <v>14364</v>
      </c>
      <c r="G3110">
        <v>240602008</v>
      </c>
      <c r="H3110">
        <v>8</v>
      </c>
      <c r="I3110" s="1" t="s">
        <v>14380</v>
      </c>
      <c r="J3110" s="1" t="s">
        <v>14381</v>
      </c>
      <c r="K3110" s="1" t="s">
        <v>14382</v>
      </c>
      <c r="L3110" s="1" t="s">
        <v>14383</v>
      </c>
      <c r="M3110" s="1" t="s">
        <v>14384</v>
      </c>
      <c r="N3110" s="1">
        <f>+Categorias[[#This Row],[Id_producto]]</f>
        <v>240602</v>
      </c>
      <c r="O3110" s="1">
        <f>+Categorias[[#This Row],[Id_categoría]]</f>
        <v>240602008</v>
      </c>
    </row>
    <row r="3111" spans="1:15" hidden="1" x14ac:dyDescent="0.3">
      <c r="A3111">
        <v>24</v>
      </c>
      <c r="B3111" s="1" t="s">
        <v>13401</v>
      </c>
      <c r="C3111">
        <v>2406</v>
      </c>
      <c r="D3111" s="1" t="s">
        <v>9386</v>
      </c>
      <c r="E3111">
        <v>240602</v>
      </c>
      <c r="F3111" s="1" t="s">
        <v>14364</v>
      </c>
      <c r="G3111">
        <v>240602009</v>
      </c>
      <c r="H3111">
        <v>9</v>
      </c>
      <c r="I3111" s="1" t="s">
        <v>9905</v>
      </c>
      <c r="J3111" s="1" t="s">
        <v>14385</v>
      </c>
      <c r="K3111" s="1" t="s">
        <v>14386</v>
      </c>
      <c r="L3111" s="1" t="s">
        <v>14387</v>
      </c>
      <c r="M3111" s="1" t="s">
        <v>14388</v>
      </c>
      <c r="N3111" s="1">
        <f>+Categorias[[#This Row],[Id_producto]]</f>
        <v>240602</v>
      </c>
      <c r="O3111" s="1">
        <f>+Categorias[[#This Row],[Id_categoría]]</f>
        <v>240602009</v>
      </c>
    </row>
    <row r="3112" spans="1:15" hidden="1" x14ac:dyDescent="0.3">
      <c r="A3112">
        <v>24</v>
      </c>
      <c r="B3112" s="1" t="s">
        <v>13401</v>
      </c>
      <c r="C3112">
        <v>2406</v>
      </c>
      <c r="D3112" s="1" t="s">
        <v>9386</v>
      </c>
      <c r="E3112">
        <v>240602</v>
      </c>
      <c r="F3112" s="1" t="s">
        <v>14364</v>
      </c>
      <c r="G3112">
        <v>240602010</v>
      </c>
      <c r="H3112">
        <v>10</v>
      </c>
      <c r="I3112" s="1" t="s">
        <v>14389</v>
      </c>
      <c r="J3112" s="1" t="s">
        <v>14390</v>
      </c>
      <c r="K3112" s="1" t="s">
        <v>14391</v>
      </c>
      <c r="L3112" s="1" t="s">
        <v>14392</v>
      </c>
      <c r="M3112" s="1" t="s">
        <v>14393</v>
      </c>
      <c r="N3112" s="1">
        <f>+Categorias[[#This Row],[Id_producto]]</f>
        <v>240602</v>
      </c>
      <c r="O3112" s="1">
        <f>+Categorias[[#This Row],[Id_categoría]]</f>
        <v>240602010</v>
      </c>
    </row>
    <row r="3113" spans="1:15" hidden="1" x14ac:dyDescent="0.3">
      <c r="A3113">
        <v>24</v>
      </c>
      <c r="B3113" s="1" t="s">
        <v>13401</v>
      </c>
      <c r="C3113">
        <v>2406</v>
      </c>
      <c r="D3113" s="1" t="s">
        <v>9386</v>
      </c>
      <c r="E3113">
        <v>240602</v>
      </c>
      <c r="F3113" s="1" t="s">
        <v>14364</v>
      </c>
      <c r="G3113">
        <v>240602011</v>
      </c>
      <c r="H3113">
        <v>11</v>
      </c>
      <c r="I3113" s="1" t="s">
        <v>14394</v>
      </c>
      <c r="J3113" s="1" t="s">
        <v>14395</v>
      </c>
      <c r="K3113" s="1" t="s">
        <v>14396</v>
      </c>
      <c r="L3113" s="1" t="s">
        <v>14397</v>
      </c>
      <c r="M3113" s="1" t="s">
        <v>14398</v>
      </c>
      <c r="N3113" s="1">
        <f>+Categorias[[#This Row],[Id_producto]]</f>
        <v>240602</v>
      </c>
      <c r="O3113" s="1">
        <f>+Categorias[[#This Row],[Id_categoría]]</f>
        <v>240602011</v>
      </c>
    </row>
    <row r="3114" spans="1:15" hidden="1" x14ac:dyDescent="0.3">
      <c r="A3114">
        <v>24</v>
      </c>
      <c r="B3114" s="1" t="s">
        <v>13401</v>
      </c>
      <c r="C3114">
        <v>2406</v>
      </c>
      <c r="D3114" s="1" t="s">
        <v>9386</v>
      </c>
      <c r="E3114">
        <v>240602</v>
      </c>
      <c r="F3114" s="1" t="s">
        <v>14364</v>
      </c>
      <c r="G3114">
        <v>240602012</v>
      </c>
      <c r="H3114">
        <v>12</v>
      </c>
      <c r="I3114" s="1" t="s">
        <v>14399</v>
      </c>
      <c r="J3114" s="1" t="s">
        <v>14400</v>
      </c>
      <c r="K3114" s="1" t="s">
        <v>14401</v>
      </c>
      <c r="L3114" s="1" t="s">
        <v>14402</v>
      </c>
      <c r="M3114" s="1" t="s">
        <v>14403</v>
      </c>
      <c r="N3114" s="1">
        <f>+Categorias[[#This Row],[Id_producto]]</f>
        <v>240602</v>
      </c>
      <c r="O3114" s="1">
        <f>+Categorias[[#This Row],[Id_categoría]]</f>
        <v>240602012</v>
      </c>
    </row>
    <row r="3115" spans="1:15" hidden="1" x14ac:dyDescent="0.3">
      <c r="A3115">
        <v>24</v>
      </c>
      <c r="B3115" s="1" t="s">
        <v>13401</v>
      </c>
      <c r="C3115">
        <v>2406</v>
      </c>
      <c r="D3115" s="1" t="s">
        <v>9386</v>
      </c>
      <c r="E3115">
        <v>240602</v>
      </c>
      <c r="F3115" s="1" t="s">
        <v>14364</v>
      </c>
      <c r="G3115">
        <v>240602013</v>
      </c>
      <c r="H3115">
        <v>13</v>
      </c>
      <c r="I3115" s="1" t="s">
        <v>14404</v>
      </c>
      <c r="J3115" s="1" t="s">
        <v>14405</v>
      </c>
      <c r="K3115" s="1" t="s">
        <v>14406</v>
      </c>
      <c r="L3115" s="1" t="s">
        <v>14407</v>
      </c>
      <c r="M3115" s="1" t="s">
        <v>14408</v>
      </c>
      <c r="N3115" s="1">
        <f>+Categorias[[#This Row],[Id_producto]]</f>
        <v>240602</v>
      </c>
      <c r="O3115" s="1">
        <f>+Categorias[[#This Row],[Id_categoría]]</f>
        <v>240602013</v>
      </c>
    </row>
    <row r="3116" spans="1:15" hidden="1" x14ac:dyDescent="0.3">
      <c r="A3116">
        <v>24</v>
      </c>
      <c r="B3116" s="1" t="s">
        <v>13401</v>
      </c>
      <c r="C3116">
        <v>2406</v>
      </c>
      <c r="D3116" s="1" t="s">
        <v>9386</v>
      </c>
      <c r="E3116">
        <v>240602</v>
      </c>
      <c r="F3116" s="1" t="s">
        <v>14364</v>
      </c>
      <c r="G3116">
        <v>240602014</v>
      </c>
      <c r="H3116">
        <v>14</v>
      </c>
      <c r="I3116" s="1" t="s">
        <v>14409</v>
      </c>
      <c r="J3116" s="1" t="s">
        <v>14410</v>
      </c>
      <c r="K3116" s="1" t="s">
        <v>14411</v>
      </c>
      <c r="L3116" s="1" t="s">
        <v>14412</v>
      </c>
      <c r="M3116" s="1" t="s">
        <v>14413</v>
      </c>
      <c r="N3116" s="1">
        <f>+Categorias[[#This Row],[Id_producto]]</f>
        <v>240602</v>
      </c>
      <c r="O3116" s="1">
        <f>+Categorias[[#This Row],[Id_categoría]]</f>
        <v>240602014</v>
      </c>
    </row>
    <row r="3117" spans="1:15" hidden="1" x14ac:dyDescent="0.3">
      <c r="A3117">
        <v>24</v>
      </c>
      <c r="B3117" s="1" t="s">
        <v>13401</v>
      </c>
      <c r="C3117">
        <v>2406</v>
      </c>
      <c r="D3117" s="1" t="s">
        <v>9386</v>
      </c>
      <c r="E3117">
        <v>240602</v>
      </c>
      <c r="F3117" s="1" t="s">
        <v>14364</v>
      </c>
      <c r="G3117">
        <v>240602015</v>
      </c>
      <c r="H3117">
        <v>15</v>
      </c>
      <c r="I3117" s="1" t="s">
        <v>14414</v>
      </c>
      <c r="J3117" s="1" t="s">
        <v>14415</v>
      </c>
      <c r="K3117" s="1" t="s">
        <v>14416</v>
      </c>
      <c r="L3117" s="1" t="s">
        <v>14417</v>
      </c>
      <c r="M3117" s="1" t="s">
        <v>14418</v>
      </c>
      <c r="N3117" s="1">
        <f>+Categorias[[#This Row],[Id_producto]]</f>
        <v>240602</v>
      </c>
      <c r="O3117" s="1">
        <f>+Categorias[[#This Row],[Id_categoría]]</f>
        <v>240602015</v>
      </c>
    </row>
    <row r="3118" spans="1:15" hidden="1" x14ac:dyDescent="0.3">
      <c r="A3118">
        <v>24</v>
      </c>
      <c r="B3118" s="1" t="s">
        <v>13401</v>
      </c>
      <c r="C3118">
        <v>2406</v>
      </c>
      <c r="D3118" s="1" t="s">
        <v>9386</v>
      </c>
      <c r="E3118">
        <v>240602</v>
      </c>
      <c r="F3118" s="1" t="s">
        <v>14364</v>
      </c>
      <c r="G3118">
        <v>240602016</v>
      </c>
      <c r="H3118">
        <v>16</v>
      </c>
      <c r="I3118" s="1" t="s">
        <v>14419</v>
      </c>
      <c r="J3118" s="1" t="s">
        <v>14420</v>
      </c>
      <c r="K3118" s="1" t="s">
        <v>14421</v>
      </c>
      <c r="L3118" s="1" t="s">
        <v>14422</v>
      </c>
      <c r="M3118" s="1" t="s">
        <v>14423</v>
      </c>
      <c r="N3118" s="1">
        <f>+Categorias[[#This Row],[Id_producto]]</f>
        <v>240602</v>
      </c>
      <c r="O3118" s="1">
        <f>+Categorias[[#This Row],[Id_categoría]]</f>
        <v>240602016</v>
      </c>
    </row>
    <row r="3119" spans="1:15" hidden="1" x14ac:dyDescent="0.3">
      <c r="A3119">
        <v>24</v>
      </c>
      <c r="B3119" s="1" t="s">
        <v>13401</v>
      </c>
      <c r="C3119">
        <v>2406</v>
      </c>
      <c r="D3119" s="1" t="s">
        <v>9386</v>
      </c>
      <c r="E3119">
        <v>240602</v>
      </c>
      <c r="F3119" s="1" t="s">
        <v>14364</v>
      </c>
      <c r="G3119">
        <v>240602017</v>
      </c>
      <c r="H3119">
        <v>17</v>
      </c>
      <c r="I3119" s="1" t="s">
        <v>14424</v>
      </c>
      <c r="J3119" s="1" t="s">
        <v>14425</v>
      </c>
      <c r="K3119" s="1" t="s">
        <v>14426</v>
      </c>
      <c r="L3119" s="1" t="s">
        <v>14427</v>
      </c>
      <c r="M3119" s="1" t="s">
        <v>14428</v>
      </c>
      <c r="N3119" s="1">
        <f>+Categorias[[#This Row],[Id_producto]]</f>
        <v>240602</v>
      </c>
      <c r="O3119" s="1">
        <f>+Categorias[[#This Row],[Id_categoría]]</f>
        <v>240602017</v>
      </c>
    </row>
    <row r="3120" spans="1:15" hidden="1" x14ac:dyDescent="0.3">
      <c r="A3120">
        <v>24</v>
      </c>
      <c r="B3120" s="1" t="s">
        <v>13401</v>
      </c>
      <c r="C3120">
        <v>2406</v>
      </c>
      <c r="D3120" s="1" t="s">
        <v>9386</v>
      </c>
      <c r="E3120">
        <v>240602</v>
      </c>
      <c r="F3120" s="1" t="s">
        <v>14364</v>
      </c>
      <c r="G3120">
        <v>240602018</v>
      </c>
      <c r="H3120">
        <v>18</v>
      </c>
      <c r="I3120" s="1" t="s">
        <v>14429</v>
      </c>
      <c r="J3120" s="1" t="s">
        <v>14430</v>
      </c>
      <c r="K3120" s="1" t="s">
        <v>14431</v>
      </c>
      <c r="L3120" s="1" t="s">
        <v>14432</v>
      </c>
      <c r="M3120" s="1" t="s">
        <v>14433</v>
      </c>
      <c r="N3120" s="1">
        <f>+Categorias[[#This Row],[Id_producto]]</f>
        <v>240602</v>
      </c>
      <c r="O3120" s="1">
        <f>+Categorias[[#This Row],[Id_categoría]]</f>
        <v>240602018</v>
      </c>
    </row>
    <row r="3121" spans="1:15" hidden="1" x14ac:dyDescent="0.3">
      <c r="A3121">
        <v>24</v>
      </c>
      <c r="B3121" s="1" t="s">
        <v>13401</v>
      </c>
      <c r="C3121">
        <v>2406</v>
      </c>
      <c r="D3121" s="1" t="s">
        <v>9386</v>
      </c>
      <c r="E3121">
        <v>240602</v>
      </c>
      <c r="F3121" s="1" t="s">
        <v>14364</v>
      </c>
      <c r="G3121">
        <v>240602019</v>
      </c>
      <c r="H3121">
        <v>19</v>
      </c>
      <c r="I3121" s="1" t="s">
        <v>14434</v>
      </c>
      <c r="J3121" s="1" t="s">
        <v>14435</v>
      </c>
      <c r="K3121" s="1" t="s">
        <v>14436</v>
      </c>
      <c r="L3121" s="1" t="s">
        <v>14437</v>
      </c>
      <c r="M3121" s="1" t="s">
        <v>14438</v>
      </c>
      <c r="N3121" s="1">
        <f>+Categorias[[#This Row],[Id_producto]]</f>
        <v>240602</v>
      </c>
      <c r="O3121" s="1">
        <f>+Categorias[[#This Row],[Id_categoría]]</f>
        <v>240602019</v>
      </c>
    </row>
    <row r="3122" spans="1:15" hidden="1" x14ac:dyDescent="0.3">
      <c r="A3122">
        <v>24</v>
      </c>
      <c r="B3122" s="1" t="s">
        <v>13401</v>
      </c>
      <c r="C3122">
        <v>2406</v>
      </c>
      <c r="D3122" s="1" t="s">
        <v>9386</v>
      </c>
      <c r="E3122">
        <v>240602</v>
      </c>
      <c r="F3122" s="1" t="s">
        <v>14364</v>
      </c>
      <c r="G3122">
        <v>240602020</v>
      </c>
      <c r="H3122">
        <v>20</v>
      </c>
      <c r="I3122" s="1" t="s">
        <v>14439</v>
      </c>
      <c r="J3122" s="1" t="s">
        <v>14440</v>
      </c>
      <c r="K3122" s="1" t="s">
        <v>14441</v>
      </c>
      <c r="L3122" s="1" t="s">
        <v>14442</v>
      </c>
      <c r="M3122" s="1" t="s">
        <v>14443</v>
      </c>
      <c r="N3122" s="1">
        <f>+Categorias[[#This Row],[Id_producto]]</f>
        <v>240602</v>
      </c>
      <c r="O3122" s="1">
        <f>+Categorias[[#This Row],[Id_categoría]]</f>
        <v>240602020</v>
      </c>
    </row>
    <row r="3123" spans="1:15" hidden="1" x14ac:dyDescent="0.3">
      <c r="A3123">
        <v>24</v>
      </c>
      <c r="B3123" s="1" t="s">
        <v>13401</v>
      </c>
      <c r="C3123">
        <v>2406</v>
      </c>
      <c r="D3123" s="1" t="s">
        <v>9386</v>
      </c>
      <c r="E3123">
        <v>240602</v>
      </c>
      <c r="F3123" s="1" t="s">
        <v>14364</v>
      </c>
      <c r="G3123">
        <v>240602021</v>
      </c>
      <c r="H3123">
        <v>21</v>
      </c>
      <c r="I3123" s="1" t="s">
        <v>14444</v>
      </c>
      <c r="J3123" s="1" t="s">
        <v>14445</v>
      </c>
      <c r="K3123" s="1" t="s">
        <v>14446</v>
      </c>
      <c r="L3123" s="1" t="s">
        <v>14447</v>
      </c>
      <c r="M3123" s="1" t="s">
        <v>14448</v>
      </c>
      <c r="N3123" s="1">
        <f>+Categorias[[#This Row],[Id_producto]]</f>
        <v>240602</v>
      </c>
      <c r="O3123" s="1">
        <f>+Categorias[[#This Row],[Id_categoría]]</f>
        <v>240602021</v>
      </c>
    </row>
    <row r="3124" spans="1:15" hidden="1" x14ac:dyDescent="0.3">
      <c r="A3124">
        <v>24</v>
      </c>
      <c r="B3124" s="1" t="s">
        <v>13401</v>
      </c>
      <c r="C3124">
        <v>2406</v>
      </c>
      <c r="D3124" s="1" t="s">
        <v>9386</v>
      </c>
      <c r="E3124">
        <v>240602</v>
      </c>
      <c r="F3124" s="1" t="s">
        <v>14364</v>
      </c>
      <c r="G3124">
        <v>240602022</v>
      </c>
      <c r="H3124">
        <v>22</v>
      </c>
      <c r="I3124" s="1" t="s">
        <v>14449</v>
      </c>
      <c r="J3124" s="1" t="s">
        <v>14450</v>
      </c>
      <c r="K3124" s="1" t="s">
        <v>14451</v>
      </c>
      <c r="L3124" s="1" t="s">
        <v>14452</v>
      </c>
      <c r="M3124" s="1" t="s">
        <v>14453</v>
      </c>
      <c r="N3124" s="1">
        <f>+Categorias[[#This Row],[Id_producto]]</f>
        <v>240602</v>
      </c>
      <c r="O3124" s="1">
        <f>+Categorias[[#This Row],[Id_categoría]]</f>
        <v>240602022</v>
      </c>
    </row>
    <row r="3125" spans="1:15" hidden="1" x14ac:dyDescent="0.3">
      <c r="A3125">
        <v>24</v>
      </c>
      <c r="B3125" s="1" t="s">
        <v>13401</v>
      </c>
      <c r="C3125">
        <v>2406</v>
      </c>
      <c r="D3125" s="1" t="s">
        <v>9386</v>
      </c>
      <c r="E3125">
        <v>240602</v>
      </c>
      <c r="F3125" s="1" t="s">
        <v>14364</v>
      </c>
      <c r="G3125">
        <v>240602023</v>
      </c>
      <c r="H3125">
        <v>23</v>
      </c>
      <c r="I3125" s="1" t="s">
        <v>14454</v>
      </c>
      <c r="J3125" s="1" t="s">
        <v>14455</v>
      </c>
      <c r="K3125" s="1" t="s">
        <v>14456</v>
      </c>
      <c r="L3125" s="1" t="s">
        <v>14457</v>
      </c>
      <c r="M3125" s="1" t="s">
        <v>14458</v>
      </c>
      <c r="N3125" s="1">
        <f>+Categorias[[#This Row],[Id_producto]]</f>
        <v>240602</v>
      </c>
      <c r="O3125" s="1">
        <f>+Categorias[[#This Row],[Id_categoría]]</f>
        <v>240602023</v>
      </c>
    </row>
    <row r="3126" spans="1:15" hidden="1" x14ac:dyDescent="0.3">
      <c r="A3126">
        <v>24</v>
      </c>
      <c r="B3126" s="1" t="s">
        <v>13401</v>
      </c>
      <c r="C3126">
        <v>2406</v>
      </c>
      <c r="D3126" s="1" t="s">
        <v>9386</v>
      </c>
      <c r="E3126">
        <v>240602</v>
      </c>
      <c r="F3126" s="1" t="s">
        <v>14364</v>
      </c>
      <c r="G3126">
        <v>240602024</v>
      </c>
      <c r="H3126">
        <v>24</v>
      </c>
      <c r="I3126" s="1" t="s">
        <v>14459</v>
      </c>
      <c r="J3126" s="1" t="s">
        <v>14460</v>
      </c>
      <c r="K3126" s="1" t="s">
        <v>14461</v>
      </c>
      <c r="L3126" s="1" t="s">
        <v>14462</v>
      </c>
      <c r="M3126" s="1" t="s">
        <v>14463</v>
      </c>
      <c r="N3126" s="1">
        <f>+Categorias[[#This Row],[Id_producto]]</f>
        <v>240602</v>
      </c>
      <c r="O3126" s="1">
        <f>+Categorias[[#This Row],[Id_categoría]]</f>
        <v>240602024</v>
      </c>
    </row>
    <row r="3127" spans="1:15" hidden="1" x14ac:dyDescent="0.3">
      <c r="A3127">
        <v>24</v>
      </c>
      <c r="B3127" s="1" t="s">
        <v>13401</v>
      </c>
      <c r="C3127">
        <v>2406</v>
      </c>
      <c r="D3127" s="1" t="s">
        <v>9386</v>
      </c>
      <c r="E3127">
        <v>240602</v>
      </c>
      <c r="F3127" s="1" t="s">
        <v>14364</v>
      </c>
      <c r="G3127">
        <v>240602025</v>
      </c>
      <c r="H3127">
        <v>25</v>
      </c>
      <c r="I3127" s="1" t="s">
        <v>14464</v>
      </c>
      <c r="J3127" s="1" t="s">
        <v>14465</v>
      </c>
      <c r="K3127" s="1" t="s">
        <v>14466</v>
      </c>
      <c r="L3127" s="1" t="s">
        <v>14467</v>
      </c>
      <c r="M3127" s="1" t="s">
        <v>14468</v>
      </c>
      <c r="N3127" s="1">
        <f>+Categorias[[#This Row],[Id_producto]]</f>
        <v>240602</v>
      </c>
      <c r="O3127" s="1">
        <f>+Categorias[[#This Row],[Id_categoría]]</f>
        <v>240602025</v>
      </c>
    </row>
    <row r="3128" spans="1:15" hidden="1" x14ac:dyDescent="0.3">
      <c r="A3128">
        <v>24</v>
      </c>
      <c r="B3128" s="1" t="s">
        <v>13401</v>
      </c>
      <c r="C3128">
        <v>2406</v>
      </c>
      <c r="D3128" s="1" t="s">
        <v>9386</v>
      </c>
      <c r="E3128">
        <v>240602</v>
      </c>
      <c r="F3128" s="1" t="s">
        <v>14364</v>
      </c>
      <c r="G3128">
        <v>240602026</v>
      </c>
      <c r="H3128">
        <v>26</v>
      </c>
      <c r="I3128" s="1" t="s">
        <v>14469</v>
      </c>
      <c r="J3128" s="1" t="s">
        <v>14470</v>
      </c>
      <c r="K3128" s="1" t="s">
        <v>14471</v>
      </c>
      <c r="L3128" s="1" t="s">
        <v>14472</v>
      </c>
      <c r="M3128" s="1" t="s">
        <v>14473</v>
      </c>
      <c r="N3128" s="1">
        <f>+Categorias[[#This Row],[Id_producto]]</f>
        <v>240602</v>
      </c>
      <c r="O3128" s="1">
        <f>+Categorias[[#This Row],[Id_categoría]]</f>
        <v>240602026</v>
      </c>
    </row>
    <row r="3129" spans="1:15" hidden="1" x14ac:dyDescent="0.3">
      <c r="A3129">
        <v>24</v>
      </c>
      <c r="B3129" s="1" t="s">
        <v>13401</v>
      </c>
      <c r="C3129">
        <v>2406</v>
      </c>
      <c r="D3129" s="1" t="s">
        <v>9386</v>
      </c>
      <c r="E3129">
        <v>240602</v>
      </c>
      <c r="F3129" s="1" t="s">
        <v>14364</v>
      </c>
      <c r="G3129">
        <v>240602027</v>
      </c>
      <c r="H3129">
        <v>27</v>
      </c>
      <c r="I3129" s="1" t="s">
        <v>14474</v>
      </c>
      <c r="J3129" s="1" t="s">
        <v>14475</v>
      </c>
      <c r="K3129" s="1" t="s">
        <v>14476</v>
      </c>
      <c r="L3129" s="1" t="s">
        <v>14477</v>
      </c>
      <c r="M3129" s="1" t="s">
        <v>14478</v>
      </c>
      <c r="N3129" s="1">
        <f>+Categorias[[#This Row],[Id_producto]]</f>
        <v>240602</v>
      </c>
      <c r="O3129" s="1">
        <f>+Categorias[[#This Row],[Id_categoría]]</f>
        <v>240602027</v>
      </c>
    </row>
    <row r="3130" spans="1:15" hidden="1" x14ac:dyDescent="0.3">
      <c r="A3130">
        <v>24</v>
      </c>
      <c r="B3130" s="1" t="s">
        <v>13401</v>
      </c>
      <c r="C3130">
        <v>2406</v>
      </c>
      <c r="D3130" s="1" t="s">
        <v>9386</v>
      </c>
      <c r="E3130">
        <v>240602</v>
      </c>
      <c r="F3130" s="1" t="s">
        <v>14364</v>
      </c>
      <c r="G3130">
        <v>240602028</v>
      </c>
      <c r="H3130">
        <v>28</v>
      </c>
      <c r="I3130" s="1" t="s">
        <v>14479</v>
      </c>
      <c r="J3130" s="1" t="s">
        <v>14480</v>
      </c>
      <c r="K3130" s="1" t="s">
        <v>14481</v>
      </c>
      <c r="L3130" s="1" t="s">
        <v>14482</v>
      </c>
      <c r="M3130" s="1" t="s">
        <v>14483</v>
      </c>
      <c r="N3130" s="1">
        <f>+Categorias[[#This Row],[Id_producto]]</f>
        <v>240602</v>
      </c>
      <c r="O3130" s="1">
        <f>+Categorias[[#This Row],[Id_categoría]]</f>
        <v>240602028</v>
      </c>
    </row>
    <row r="3131" spans="1:15" hidden="1" x14ac:dyDescent="0.3">
      <c r="A3131">
        <v>24</v>
      </c>
      <c r="B3131" s="1" t="s">
        <v>13401</v>
      </c>
      <c r="C3131">
        <v>2406</v>
      </c>
      <c r="D3131" s="1" t="s">
        <v>9386</v>
      </c>
      <c r="E3131">
        <v>240602</v>
      </c>
      <c r="F3131" s="1" t="s">
        <v>14364</v>
      </c>
      <c r="G3131">
        <v>240602029</v>
      </c>
      <c r="H3131">
        <v>29</v>
      </c>
      <c r="I3131" s="1" t="s">
        <v>14484</v>
      </c>
      <c r="J3131" s="1" t="s">
        <v>14485</v>
      </c>
      <c r="K3131" s="1" t="s">
        <v>14486</v>
      </c>
      <c r="L3131" s="1" t="s">
        <v>14487</v>
      </c>
      <c r="M3131" s="1" t="s">
        <v>14488</v>
      </c>
      <c r="N3131" s="1">
        <f>+Categorias[[#This Row],[Id_producto]]</f>
        <v>240602</v>
      </c>
      <c r="O3131" s="1">
        <f>+Categorias[[#This Row],[Id_categoría]]</f>
        <v>240602029</v>
      </c>
    </row>
    <row r="3132" spans="1:15" hidden="1" x14ac:dyDescent="0.3">
      <c r="A3132">
        <v>24</v>
      </c>
      <c r="B3132" s="1" t="s">
        <v>13401</v>
      </c>
      <c r="C3132">
        <v>2406</v>
      </c>
      <c r="D3132" s="1" t="s">
        <v>9386</v>
      </c>
      <c r="E3132">
        <v>240602</v>
      </c>
      <c r="F3132" s="1" t="s">
        <v>14364</v>
      </c>
      <c r="G3132">
        <v>240602030</v>
      </c>
      <c r="H3132">
        <v>30</v>
      </c>
      <c r="I3132" s="1" t="s">
        <v>14489</v>
      </c>
      <c r="J3132" s="1" t="s">
        <v>14490</v>
      </c>
      <c r="K3132" s="1" t="s">
        <v>14491</v>
      </c>
      <c r="L3132" s="1" t="s">
        <v>14492</v>
      </c>
      <c r="M3132" s="1" t="s">
        <v>14493</v>
      </c>
      <c r="N3132" s="1">
        <f>+Categorias[[#This Row],[Id_producto]]</f>
        <v>240602</v>
      </c>
      <c r="O3132" s="1">
        <f>+Categorias[[#This Row],[Id_categoría]]</f>
        <v>240602030</v>
      </c>
    </row>
    <row r="3133" spans="1:15" hidden="1" x14ac:dyDescent="0.3">
      <c r="A3133">
        <v>24</v>
      </c>
      <c r="B3133" s="1" t="s">
        <v>13401</v>
      </c>
      <c r="C3133">
        <v>2406</v>
      </c>
      <c r="D3133" s="1" t="s">
        <v>9386</v>
      </c>
      <c r="E3133">
        <v>240602</v>
      </c>
      <c r="F3133" s="1" t="s">
        <v>14364</v>
      </c>
      <c r="G3133">
        <v>240602031</v>
      </c>
      <c r="H3133">
        <v>31</v>
      </c>
      <c r="I3133" s="1" t="s">
        <v>14494</v>
      </c>
      <c r="J3133" s="1" t="s">
        <v>14495</v>
      </c>
      <c r="K3133" s="1" t="s">
        <v>14496</v>
      </c>
      <c r="L3133" s="1" t="s">
        <v>14497</v>
      </c>
      <c r="M3133" s="1" t="s">
        <v>14498</v>
      </c>
      <c r="N3133" s="1">
        <f>+Categorias[[#This Row],[Id_producto]]</f>
        <v>240602</v>
      </c>
      <c r="O3133" s="1">
        <f>+Categorias[[#This Row],[Id_categoría]]</f>
        <v>240602031</v>
      </c>
    </row>
    <row r="3134" spans="1:15" hidden="1" x14ac:dyDescent="0.3">
      <c r="A3134">
        <v>24</v>
      </c>
      <c r="B3134" s="1" t="s">
        <v>13401</v>
      </c>
      <c r="C3134">
        <v>2406</v>
      </c>
      <c r="D3134" s="1" t="s">
        <v>9386</v>
      </c>
      <c r="E3134">
        <v>240602</v>
      </c>
      <c r="F3134" s="1" t="s">
        <v>14364</v>
      </c>
      <c r="G3134">
        <v>240602032</v>
      </c>
      <c r="H3134">
        <v>32</v>
      </c>
      <c r="I3134" s="1" t="s">
        <v>14499</v>
      </c>
      <c r="J3134" s="1" t="s">
        <v>14500</v>
      </c>
      <c r="K3134" s="1" t="s">
        <v>14501</v>
      </c>
      <c r="L3134" s="1" t="s">
        <v>14502</v>
      </c>
      <c r="M3134" s="1" t="s">
        <v>14503</v>
      </c>
      <c r="N3134" s="1">
        <f>+Categorias[[#This Row],[Id_producto]]</f>
        <v>240602</v>
      </c>
      <c r="O3134" s="1">
        <f>+Categorias[[#This Row],[Id_categoría]]</f>
        <v>240602032</v>
      </c>
    </row>
    <row r="3135" spans="1:15" hidden="1" x14ac:dyDescent="0.3">
      <c r="A3135">
        <v>24</v>
      </c>
      <c r="B3135" s="1" t="s">
        <v>13401</v>
      </c>
      <c r="C3135">
        <v>2406</v>
      </c>
      <c r="D3135" s="1" t="s">
        <v>9386</v>
      </c>
      <c r="E3135">
        <v>240602</v>
      </c>
      <c r="F3135" s="1" t="s">
        <v>14364</v>
      </c>
      <c r="G3135">
        <v>240602033</v>
      </c>
      <c r="H3135">
        <v>33</v>
      </c>
      <c r="I3135" s="1" t="s">
        <v>14504</v>
      </c>
      <c r="J3135" s="1" t="s">
        <v>14505</v>
      </c>
      <c r="K3135" s="1" t="s">
        <v>14506</v>
      </c>
      <c r="L3135" s="1" t="s">
        <v>14507</v>
      </c>
      <c r="M3135" s="1" t="s">
        <v>14508</v>
      </c>
      <c r="N3135" s="1">
        <f>+Categorias[[#This Row],[Id_producto]]</f>
        <v>240602</v>
      </c>
      <c r="O3135" s="1">
        <f>+Categorias[[#This Row],[Id_categoría]]</f>
        <v>240602033</v>
      </c>
    </row>
    <row r="3136" spans="1:15" hidden="1" x14ac:dyDescent="0.3">
      <c r="A3136">
        <v>24</v>
      </c>
      <c r="B3136" s="1" t="s">
        <v>13401</v>
      </c>
      <c r="C3136">
        <v>2406</v>
      </c>
      <c r="D3136" s="1" t="s">
        <v>9386</v>
      </c>
      <c r="E3136">
        <v>240602</v>
      </c>
      <c r="F3136" s="1" t="s">
        <v>14364</v>
      </c>
      <c r="G3136">
        <v>240602034</v>
      </c>
      <c r="H3136">
        <v>34</v>
      </c>
      <c r="I3136" s="1" t="s">
        <v>14509</v>
      </c>
      <c r="J3136" s="1" t="s">
        <v>14510</v>
      </c>
      <c r="K3136" s="1" t="s">
        <v>14511</v>
      </c>
      <c r="L3136" s="1" t="s">
        <v>14512</v>
      </c>
      <c r="M3136" s="1" t="s">
        <v>14513</v>
      </c>
      <c r="N3136" s="1">
        <f>+Categorias[[#This Row],[Id_producto]]</f>
        <v>240602</v>
      </c>
      <c r="O3136" s="1">
        <f>+Categorias[[#This Row],[Id_categoría]]</f>
        <v>240602034</v>
      </c>
    </row>
    <row r="3137" spans="1:15" hidden="1" x14ac:dyDescent="0.3">
      <c r="A3137">
        <v>24</v>
      </c>
      <c r="B3137" s="1" t="s">
        <v>13401</v>
      </c>
      <c r="C3137">
        <v>2406</v>
      </c>
      <c r="D3137" s="1" t="s">
        <v>9386</v>
      </c>
      <c r="E3137">
        <v>240602</v>
      </c>
      <c r="F3137" s="1" t="s">
        <v>14364</v>
      </c>
      <c r="G3137">
        <v>240602035</v>
      </c>
      <c r="H3137">
        <v>35</v>
      </c>
      <c r="I3137" s="1" t="s">
        <v>14514</v>
      </c>
      <c r="J3137" s="1" t="s">
        <v>14515</v>
      </c>
      <c r="K3137" s="1" t="s">
        <v>14516</v>
      </c>
      <c r="L3137" s="1" t="s">
        <v>14517</v>
      </c>
      <c r="M3137" s="1" t="s">
        <v>14518</v>
      </c>
      <c r="N3137" s="1">
        <f>+Categorias[[#This Row],[Id_producto]]</f>
        <v>240602</v>
      </c>
      <c r="O3137" s="1">
        <f>+Categorias[[#This Row],[Id_categoría]]</f>
        <v>240602035</v>
      </c>
    </row>
    <row r="3138" spans="1:15" hidden="1" x14ac:dyDescent="0.3">
      <c r="A3138">
        <v>24</v>
      </c>
      <c r="B3138" s="1" t="s">
        <v>13401</v>
      </c>
      <c r="C3138">
        <v>2406</v>
      </c>
      <c r="D3138" s="1" t="s">
        <v>9386</v>
      </c>
      <c r="E3138">
        <v>240602</v>
      </c>
      <c r="F3138" s="1" t="s">
        <v>14364</v>
      </c>
      <c r="G3138">
        <v>240602036</v>
      </c>
      <c r="H3138">
        <v>36</v>
      </c>
      <c r="I3138" s="1" t="s">
        <v>14519</v>
      </c>
      <c r="J3138" s="1" t="s">
        <v>14520</v>
      </c>
      <c r="K3138" s="1" t="s">
        <v>14521</v>
      </c>
      <c r="L3138" s="1" t="s">
        <v>14522</v>
      </c>
      <c r="M3138" s="1" t="s">
        <v>14523</v>
      </c>
      <c r="N3138" s="1">
        <f>+Categorias[[#This Row],[Id_producto]]</f>
        <v>240602</v>
      </c>
      <c r="O3138" s="1">
        <f>+Categorias[[#This Row],[Id_categoría]]</f>
        <v>240602036</v>
      </c>
    </row>
    <row r="3139" spans="1:15" hidden="1" x14ac:dyDescent="0.3">
      <c r="A3139">
        <v>24</v>
      </c>
      <c r="B3139" s="1" t="s">
        <v>13401</v>
      </c>
      <c r="C3139">
        <v>2406</v>
      </c>
      <c r="D3139" s="1" t="s">
        <v>9386</v>
      </c>
      <c r="E3139">
        <v>240602</v>
      </c>
      <c r="F3139" s="1" t="s">
        <v>14364</v>
      </c>
      <c r="G3139">
        <v>240602037</v>
      </c>
      <c r="H3139">
        <v>37</v>
      </c>
      <c r="I3139" s="1" t="s">
        <v>14524</v>
      </c>
      <c r="J3139" s="1" t="s">
        <v>14525</v>
      </c>
      <c r="K3139" s="1" t="s">
        <v>14526</v>
      </c>
      <c r="L3139" s="1" t="s">
        <v>14527</v>
      </c>
      <c r="M3139" s="1" t="s">
        <v>14528</v>
      </c>
      <c r="N3139" s="1">
        <f>+Categorias[[#This Row],[Id_producto]]</f>
        <v>240602</v>
      </c>
      <c r="O3139" s="1">
        <f>+Categorias[[#This Row],[Id_categoría]]</f>
        <v>240602037</v>
      </c>
    </row>
    <row r="3140" spans="1:15" hidden="1" x14ac:dyDescent="0.3">
      <c r="A3140">
        <v>24</v>
      </c>
      <c r="B3140" s="1" t="s">
        <v>13401</v>
      </c>
      <c r="C3140">
        <v>2406</v>
      </c>
      <c r="D3140" s="1" t="s">
        <v>9386</v>
      </c>
      <c r="E3140">
        <v>240602</v>
      </c>
      <c r="F3140" s="1" t="s">
        <v>14364</v>
      </c>
      <c r="G3140">
        <v>240602038</v>
      </c>
      <c r="H3140">
        <v>38</v>
      </c>
      <c r="I3140" s="1" t="s">
        <v>14529</v>
      </c>
      <c r="J3140" s="1" t="s">
        <v>14530</v>
      </c>
      <c r="K3140" s="1" t="s">
        <v>14531</v>
      </c>
      <c r="L3140" s="1" t="s">
        <v>14532</v>
      </c>
      <c r="M3140" s="1" t="s">
        <v>14533</v>
      </c>
      <c r="N3140" s="1">
        <f>+Categorias[[#This Row],[Id_producto]]</f>
        <v>240602</v>
      </c>
      <c r="O3140" s="1">
        <f>+Categorias[[#This Row],[Id_categoría]]</f>
        <v>240602038</v>
      </c>
    </row>
    <row r="3141" spans="1:15" hidden="1" x14ac:dyDescent="0.3">
      <c r="A3141">
        <v>24</v>
      </c>
      <c r="B3141" s="1" t="s">
        <v>13401</v>
      </c>
      <c r="C3141">
        <v>2406</v>
      </c>
      <c r="D3141" s="1" t="s">
        <v>9386</v>
      </c>
      <c r="E3141">
        <v>240602</v>
      </c>
      <c r="F3141" s="1" t="s">
        <v>14364</v>
      </c>
      <c r="G3141">
        <v>240602039</v>
      </c>
      <c r="H3141">
        <v>39</v>
      </c>
      <c r="I3141" s="1" t="s">
        <v>14534</v>
      </c>
      <c r="J3141" s="1" t="s">
        <v>14535</v>
      </c>
      <c r="K3141" s="1" t="s">
        <v>14536</v>
      </c>
      <c r="L3141" s="1" t="s">
        <v>14537</v>
      </c>
      <c r="M3141" s="1" t="s">
        <v>14538</v>
      </c>
      <c r="N3141" s="1">
        <f>+Categorias[[#This Row],[Id_producto]]</f>
        <v>240602</v>
      </c>
      <c r="O3141" s="1">
        <f>+Categorias[[#This Row],[Id_categoría]]</f>
        <v>240602039</v>
      </c>
    </row>
    <row r="3142" spans="1:15" hidden="1" x14ac:dyDescent="0.3">
      <c r="A3142">
        <v>24</v>
      </c>
      <c r="B3142" s="1" t="s">
        <v>13401</v>
      </c>
      <c r="C3142">
        <v>2406</v>
      </c>
      <c r="D3142" s="1" t="s">
        <v>9386</v>
      </c>
      <c r="E3142">
        <v>240602</v>
      </c>
      <c r="F3142" s="1" t="s">
        <v>14364</v>
      </c>
      <c r="G3142">
        <v>240602040</v>
      </c>
      <c r="H3142">
        <v>40</v>
      </c>
      <c r="I3142" s="1" t="s">
        <v>14539</v>
      </c>
      <c r="J3142" s="1" t="s">
        <v>14540</v>
      </c>
      <c r="K3142" s="1" t="s">
        <v>14541</v>
      </c>
      <c r="L3142" s="1" t="s">
        <v>14542</v>
      </c>
      <c r="M3142" s="1" t="s">
        <v>14543</v>
      </c>
      <c r="N3142" s="1">
        <f>+Categorias[[#This Row],[Id_producto]]</f>
        <v>240602</v>
      </c>
      <c r="O3142" s="1">
        <f>+Categorias[[#This Row],[Id_categoría]]</f>
        <v>240602040</v>
      </c>
    </row>
    <row r="3143" spans="1:15" hidden="1" x14ac:dyDescent="0.3">
      <c r="A3143">
        <v>24</v>
      </c>
      <c r="B3143" s="1" t="s">
        <v>13401</v>
      </c>
      <c r="C3143">
        <v>2406</v>
      </c>
      <c r="D3143" s="1" t="s">
        <v>9386</v>
      </c>
      <c r="E3143">
        <v>240602</v>
      </c>
      <c r="F3143" s="1" t="s">
        <v>14364</v>
      </c>
      <c r="G3143">
        <v>240602041</v>
      </c>
      <c r="H3143">
        <v>41</v>
      </c>
      <c r="I3143" s="1" t="s">
        <v>14544</v>
      </c>
      <c r="J3143" s="1" t="s">
        <v>14545</v>
      </c>
      <c r="K3143" s="1" t="s">
        <v>14546</v>
      </c>
      <c r="L3143" s="1" t="s">
        <v>14547</v>
      </c>
      <c r="M3143" s="1" t="s">
        <v>14548</v>
      </c>
      <c r="N3143" s="1">
        <f>+Categorias[[#This Row],[Id_producto]]</f>
        <v>240602</v>
      </c>
      <c r="O3143" s="1">
        <f>+Categorias[[#This Row],[Id_categoría]]</f>
        <v>240602041</v>
      </c>
    </row>
    <row r="3144" spans="1:15" hidden="1" x14ac:dyDescent="0.3">
      <c r="A3144">
        <v>24</v>
      </c>
      <c r="B3144" s="1" t="s">
        <v>13401</v>
      </c>
      <c r="C3144">
        <v>2406</v>
      </c>
      <c r="D3144" s="1" t="s">
        <v>9386</v>
      </c>
      <c r="E3144">
        <v>240602</v>
      </c>
      <c r="F3144" s="1" t="s">
        <v>14364</v>
      </c>
      <c r="G3144">
        <v>240602042</v>
      </c>
      <c r="H3144">
        <v>42</v>
      </c>
      <c r="I3144" s="1" t="s">
        <v>14549</v>
      </c>
      <c r="J3144" s="1" t="s">
        <v>14550</v>
      </c>
      <c r="K3144" s="1" t="s">
        <v>14551</v>
      </c>
      <c r="L3144" s="1" t="s">
        <v>14552</v>
      </c>
      <c r="M3144" s="1" t="s">
        <v>14553</v>
      </c>
      <c r="N3144" s="1">
        <f>+Categorias[[#This Row],[Id_producto]]</f>
        <v>240602</v>
      </c>
      <c r="O3144" s="1">
        <f>+Categorias[[#This Row],[Id_categoría]]</f>
        <v>240602042</v>
      </c>
    </row>
    <row r="3145" spans="1:15" hidden="1" x14ac:dyDescent="0.3">
      <c r="A3145">
        <v>24</v>
      </c>
      <c r="B3145" s="1" t="s">
        <v>13401</v>
      </c>
      <c r="C3145">
        <v>2406</v>
      </c>
      <c r="D3145" s="1" t="s">
        <v>9386</v>
      </c>
      <c r="E3145">
        <v>240602</v>
      </c>
      <c r="F3145" s="1" t="s">
        <v>14364</v>
      </c>
      <c r="G3145">
        <v>240602043</v>
      </c>
      <c r="H3145">
        <v>43</v>
      </c>
      <c r="I3145" s="1" t="s">
        <v>14554</v>
      </c>
      <c r="J3145" s="1" t="s">
        <v>14555</v>
      </c>
      <c r="K3145" s="1" t="s">
        <v>14556</v>
      </c>
      <c r="L3145" s="1" t="s">
        <v>14557</v>
      </c>
      <c r="M3145" s="1" t="s">
        <v>14558</v>
      </c>
      <c r="N3145" s="1">
        <f>+Categorias[[#This Row],[Id_producto]]</f>
        <v>240602</v>
      </c>
      <c r="O3145" s="1">
        <f>+Categorias[[#This Row],[Id_categoría]]</f>
        <v>240602043</v>
      </c>
    </row>
    <row r="3146" spans="1:15" hidden="1" x14ac:dyDescent="0.3">
      <c r="A3146">
        <v>24</v>
      </c>
      <c r="B3146" s="1" t="s">
        <v>13401</v>
      </c>
      <c r="C3146">
        <v>2406</v>
      </c>
      <c r="D3146" s="1" t="s">
        <v>9386</v>
      </c>
      <c r="E3146">
        <v>240602</v>
      </c>
      <c r="F3146" s="1" t="s">
        <v>14364</v>
      </c>
      <c r="G3146">
        <v>240602044</v>
      </c>
      <c r="H3146">
        <v>44</v>
      </c>
      <c r="I3146" s="1" t="s">
        <v>14559</v>
      </c>
      <c r="J3146" s="1" t="s">
        <v>14560</v>
      </c>
      <c r="K3146" s="1" t="s">
        <v>14561</v>
      </c>
      <c r="L3146" s="1" t="s">
        <v>14562</v>
      </c>
      <c r="M3146" s="1" t="s">
        <v>14563</v>
      </c>
      <c r="N3146" s="1">
        <f>+Categorias[[#This Row],[Id_producto]]</f>
        <v>240602</v>
      </c>
      <c r="O3146" s="1">
        <f>+Categorias[[#This Row],[Id_categoría]]</f>
        <v>240602044</v>
      </c>
    </row>
    <row r="3147" spans="1:15" hidden="1" x14ac:dyDescent="0.3">
      <c r="A3147">
        <v>24</v>
      </c>
      <c r="B3147" s="1" t="s">
        <v>13401</v>
      </c>
      <c r="C3147">
        <v>2406</v>
      </c>
      <c r="D3147" s="1" t="s">
        <v>9386</v>
      </c>
      <c r="E3147">
        <v>240602</v>
      </c>
      <c r="F3147" s="1" t="s">
        <v>14364</v>
      </c>
      <c r="G3147">
        <v>240602045</v>
      </c>
      <c r="H3147">
        <v>45</v>
      </c>
      <c r="I3147" s="1" t="s">
        <v>14564</v>
      </c>
      <c r="J3147" s="1" t="s">
        <v>14565</v>
      </c>
      <c r="K3147" s="1" t="s">
        <v>14566</v>
      </c>
      <c r="L3147" s="1" t="s">
        <v>14567</v>
      </c>
      <c r="M3147" s="1" t="s">
        <v>14568</v>
      </c>
      <c r="N3147" s="1">
        <f>+Categorias[[#This Row],[Id_producto]]</f>
        <v>240602</v>
      </c>
      <c r="O3147" s="1">
        <f>+Categorias[[#This Row],[Id_categoría]]</f>
        <v>240602045</v>
      </c>
    </row>
    <row r="3148" spans="1:15" hidden="1" x14ac:dyDescent="0.3">
      <c r="A3148">
        <v>24</v>
      </c>
      <c r="B3148" s="1" t="s">
        <v>13401</v>
      </c>
      <c r="C3148">
        <v>2406</v>
      </c>
      <c r="D3148" s="1" t="s">
        <v>9386</v>
      </c>
      <c r="E3148">
        <v>240602</v>
      </c>
      <c r="F3148" s="1" t="s">
        <v>14364</v>
      </c>
      <c r="G3148">
        <v>240602046</v>
      </c>
      <c r="H3148">
        <v>46</v>
      </c>
      <c r="I3148" s="1" t="s">
        <v>14569</v>
      </c>
      <c r="J3148" s="1" t="s">
        <v>14570</v>
      </c>
      <c r="K3148" s="1" t="s">
        <v>14571</v>
      </c>
      <c r="L3148" s="1" t="s">
        <v>14572</v>
      </c>
      <c r="M3148" s="1" t="s">
        <v>14573</v>
      </c>
      <c r="N3148" s="1">
        <f>+Categorias[[#This Row],[Id_producto]]</f>
        <v>240602</v>
      </c>
      <c r="O3148" s="1">
        <f>+Categorias[[#This Row],[Id_categoría]]</f>
        <v>240602046</v>
      </c>
    </row>
    <row r="3149" spans="1:15" hidden="1" x14ac:dyDescent="0.3">
      <c r="A3149">
        <v>24</v>
      </c>
      <c r="B3149" s="1" t="s">
        <v>13401</v>
      </c>
      <c r="C3149">
        <v>2406</v>
      </c>
      <c r="D3149" s="1" t="s">
        <v>9386</v>
      </c>
      <c r="E3149">
        <v>240602</v>
      </c>
      <c r="F3149" s="1" t="s">
        <v>14364</v>
      </c>
      <c r="G3149">
        <v>240602047</v>
      </c>
      <c r="H3149">
        <v>47</v>
      </c>
      <c r="I3149" s="1" t="s">
        <v>14574</v>
      </c>
      <c r="J3149" s="1" t="s">
        <v>14575</v>
      </c>
      <c r="K3149" s="1" t="s">
        <v>14576</v>
      </c>
      <c r="L3149" s="1" t="s">
        <v>14577</v>
      </c>
      <c r="M3149" s="1" t="s">
        <v>14578</v>
      </c>
      <c r="N3149" s="1">
        <f>+Categorias[[#This Row],[Id_producto]]</f>
        <v>240602</v>
      </c>
      <c r="O3149" s="1">
        <f>+Categorias[[#This Row],[Id_categoría]]</f>
        <v>240602047</v>
      </c>
    </row>
    <row r="3150" spans="1:15" hidden="1" x14ac:dyDescent="0.3">
      <c r="A3150">
        <v>24</v>
      </c>
      <c r="B3150" s="1" t="s">
        <v>13401</v>
      </c>
      <c r="C3150">
        <v>2406</v>
      </c>
      <c r="D3150" s="1" t="s">
        <v>9386</v>
      </c>
      <c r="E3150">
        <v>240602</v>
      </c>
      <c r="F3150" s="1" t="s">
        <v>14364</v>
      </c>
      <c r="G3150">
        <v>240602048</v>
      </c>
      <c r="H3150">
        <v>48</v>
      </c>
      <c r="I3150" s="1" t="s">
        <v>14579</v>
      </c>
      <c r="J3150" s="1" t="s">
        <v>14580</v>
      </c>
      <c r="K3150" s="1" t="s">
        <v>14581</v>
      </c>
      <c r="L3150" s="1" t="s">
        <v>14582</v>
      </c>
      <c r="M3150" s="1" t="s">
        <v>14583</v>
      </c>
      <c r="N3150" s="1">
        <f>+Categorias[[#This Row],[Id_producto]]</f>
        <v>240602</v>
      </c>
      <c r="O3150" s="1">
        <f>+Categorias[[#This Row],[Id_categoría]]</f>
        <v>240602048</v>
      </c>
    </row>
    <row r="3151" spans="1:15" hidden="1" x14ac:dyDescent="0.3">
      <c r="A3151">
        <v>24</v>
      </c>
      <c r="B3151" s="1" t="s">
        <v>13401</v>
      </c>
      <c r="C3151">
        <v>2406</v>
      </c>
      <c r="D3151" s="1" t="s">
        <v>9386</v>
      </c>
      <c r="E3151">
        <v>240602</v>
      </c>
      <c r="F3151" s="1" t="s">
        <v>14364</v>
      </c>
      <c r="G3151">
        <v>240602049</v>
      </c>
      <c r="H3151">
        <v>49</v>
      </c>
      <c r="I3151" s="1" t="s">
        <v>14584</v>
      </c>
      <c r="J3151" s="1" t="s">
        <v>14585</v>
      </c>
      <c r="K3151" s="1" t="s">
        <v>14586</v>
      </c>
      <c r="L3151" s="1" t="s">
        <v>14587</v>
      </c>
      <c r="M3151" s="1" t="s">
        <v>14588</v>
      </c>
      <c r="N3151" s="1">
        <f>+Categorias[[#This Row],[Id_producto]]</f>
        <v>240602</v>
      </c>
      <c r="O3151" s="1">
        <f>+Categorias[[#This Row],[Id_categoría]]</f>
        <v>240602049</v>
      </c>
    </row>
    <row r="3152" spans="1:15" hidden="1" x14ac:dyDescent="0.3">
      <c r="A3152">
        <v>24</v>
      </c>
      <c r="B3152" s="1" t="s">
        <v>13401</v>
      </c>
      <c r="C3152">
        <v>2406</v>
      </c>
      <c r="D3152" s="1" t="s">
        <v>9386</v>
      </c>
      <c r="E3152">
        <v>240602</v>
      </c>
      <c r="F3152" s="1" t="s">
        <v>14364</v>
      </c>
      <c r="G3152">
        <v>240602050</v>
      </c>
      <c r="H3152">
        <v>50</v>
      </c>
      <c r="I3152" s="1" t="s">
        <v>14589</v>
      </c>
      <c r="J3152" s="1" t="s">
        <v>14590</v>
      </c>
      <c r="K3152" s="1" t="s">
        <v>14591</v>
      </c>
      <c r="L3152" s="1" t="s">
        <v>14592</v>
      </c>
      <c r="M3152" s="1" t="s">
        <v>14593</v>
      </c>
      <c r="N3152" s="1">
        <f>+Categorias[[#This Row],[Id_producto]]</f>
        <v>240602</v>
      </c>
      <c r="O3152" s="1">
        <f>+Categorias[[#This Row],[Id_categoría]]</f>
        <v>240602050</v>
      </c>
    </row>
    <row r="3153" spans="1:15" hidden="1" x14ac:dyDescent="0.3">
      <c r="A3153">
        <v>24</v>
      </c>
      <c r="B3153" s="1" t="s">
        <v>13401</v>
      </c>
      <c r="C3153">
        <v>2406</v>
      </c>
      <c r="D3153" s="1" t="s">
        <v>9386</v>
      </c>
      <c r="E3153">
        <v>240602</v>
      </c>
      <c r="F3153" s="1" t="s">
        <v>14364</v>
      </c>
      <c r="G3153">
        <v>240602051</v>
      </c>
      <c r="H3153">
        <v>51</v>
      </c>
      <c r="I3153" s="1" t="s">
        <v>14594</v>
      </c>
      <c r="J3153" s="1" t="s">
        <v>14595</v>
      </c>
      <c r="K3153" s="1" t="s">
        <v>14596</v>
      </c>
      <c r="L3153" s="1" t="s">
        <v>14597</v>
      </c>
      <c r="M3153" s="1" t="s">
        <v>14598</v>
      </c>
      <c r="N3153" s="1">
        <f>+Categorias[[#This Row],[Id_producto]]</f>
        <v>240602</v>
      </c>
      <c r="O3153" s="1">
        <f>+Categorias[[#This Row],[Id_categoría]]</f>
        <v>240602051</v>
      </c>
    </row>
    <row r="3154" spans="1:15" hidden="1" x14ac:dyDescent="0.3">
      <c r="A3154">
        <v>24</v>
      </c>
      <c r="B3154" s="1" t="s">
        <v>13401</v>
      </c>
      <c r="C3154">
        <v>2406</v>
      </c>
      <c r="D3154" s="1" t="s">
        <v>9386</v>
      </c>
      <c r="E3154">
        <v>240602</v>
      </c>
      <c r="F3154" s="1" t="s">
        <v>14364</v>
      </c>
      <c r="G3154">
        <v>240602052</v>
      </c>
      <c r="H3154">
        <v>52</v>
      </c>
      <c r="I3154" s="1" t="s">
        <v>14599</v>
      </c>
      <c r="J3154" s="1" t="s">
        <v>14600</v>
      </c>
      <c r="K3154" s="1" t="s">
        <v>14601</v>
      </c>
      <c r="L3154" s="1" t="s">
        <v>14602</v>
      </c>
      <c r="M3154" s="1" t="s">
        <v>14603</v>
      </c>
      <c r="N3154" s="1">
        <f>+Categorias[[#This Row],[Id_producto]]</f>
        <v>240602</v>
      </c>
      <c r="O3154" s="1">
        <f>+Categorias[[#This Row],[Id_categoría]]</f>
        <v>240602052</v>
      </c>
    </row>
    <row r="3155" spans="1:15" hidden="1" x14ac:dyDescent="0.3">
      <c r="A3155">
        <v>24</v>
      </c>
      <c r="B3155" s="1" t="s">
        <v>13401</v>
      </c>
      <c r="C3155">
        <v>2406</v>
      </c>
      <c r="D3155" s="1" t="s">
        <v>9386</v>
      </c>
      <c r="E3155">
        <v>240602</v>
      </c>
      <c r="F3155" s="1" t="s">
        <v>14364</v>
      </c>
      <c r="G3155">
        <v>240602053</v>
      </c>
      <c r="H3155">
        <v>53</v>
      </c>
      <c r="I3155" s="1" t="s">
        <v>14604</v>
      </c>
      <c r="J3155" s="1" t="s">
        <v>14605</v>
      </c>
      <c r="K3155" s="1" t="s">
        <v>14606</v>
      </c>
      <c r="L3155" s="1" t="s">
        <v>14607</v>
      </c>
      <c r="M3155" s="1" t="s">
        <v>14608</v>
      </c>
      <c r="N3155" s="1">
        <f>+Categorias[[#This Row],[Id_producto]]</f>
        <v>240602</v>
      </c>
      <c r="O3155" s="1">
        <f>+Categorias[[#This Row],[Id_categoría]]</f>
        <v>240602053</v>
      </c>
    </row>
    <row r="3156" spans="1:15" hidden="1" x14ac:dyDescent="0.3">
      <c r="A3156">
        <v>24</v>
      </c>
      <c r="B3156" s="1" t="s">
        <v>13401</v>
      </c>
      <c r="C3156">
        <v>2406</v>
      </c>
      <c r="D3156" s="1" t="s">
        <v>9386</v>
      </c>
      <c r="E3156">
        <v>240602</v>
      </c>
      <c r="F3156" s="1" t="s">
        <v>14364</v>
      </c>
      <c r="G3156">
        <v>240602054</v>
      </c>
      <c r="H3156">
        <v>54</v>
      </c>
      <c r="I3156" s="1" t="s">
        <v>14609</v>
      </c>
      <c r="J3156" s="1" t="s">
        <v>14610</v>
      </c>
      <c r="K3156" s="1" t="s">
        <v>14611</v>
      </c>
      <c r="L3156" s="1" t="s">
        <v>14612</v>
      </c>
      <c r="M3156" s="1" t="s">
        <v>14613</v>
      </c>
      <c r="N3156" s="1">
        <f>+Categorias[[#This Row],[Id_producto]]</f>
        <v>240602</v>
      </c>
      <c r="O3156" s="1">
        <f>+Categorias[[#This Row],[Id_categoría]]</f>
        <v>240602054</v>
      </c>
    </row>
    <row r="3157" spans="1:15" hidden="1" x14ac:dyDescent="0.3">
      <c r="A3157">
        <v>24</v>
      </c>
      <c r="B3157" s="1" t="s">
        <v>13401</v>
      </c>
      <c r="C3157">
        <v>2406</v>
      </c>
      <c r="D3157" s="1" t="s">
        <v>9386</v>
      </c>
      <c r="E3157">
        <v>240602</v>
      </c>
      <c r="F3157" s="1" t="s">
        <v>14364</v>
      </c>
      <c r="G3157">
        <v>240602055</v>
      </c>
      <c r="H3157">
        <v>55</v>
      </c>
      <c r="I3157" s="1" t="s">
        <v>14614</v>
      </c>
      <c r="J3157" s="1" t="s">
        <v>14615</v>
      </c>
      <c r="K3157" s="1" t="s">
        <v>14616</v>
      </c>
      <c r="L3157" s="1" t="s">
        <v>14617</v>
      </c>
      <c r="M3157" s="1" t="s">
        <v>14618</v>
      </c>
      <c r="N3157" s="1">
        <f>+Categorias[[#This Row],[Id_producto]]</f>
        <v>240602</v>
      </c>
      <c r="O3157" s="1">
        <f>+Categorias[[#This Row],[Id_categoría]]</f>
        <v>240602055</v>
      </c>
    </row>
    <row r="3158" spans="1:15" hidden="1" x14ac:dyDescent="0.3">
      <c r="A3158">
        <v>24</v>
      </c>
      <c r="B3158" s="1" t="s">
        <v>13401</v>
      </c>
      <c r="C3158">
        <v>2406</v>
      </c>
      <c r="D3158" s="1" t="s">
        <v>9386</v>
      </c>
      <c r="E3158">
        <v>240603</v>
      </c>
      <c r="F3158" s="1" t="s">
        <v>14619</v>
      </c>
      <c r="G3158">
        <v>240603005</v>
      </c>
      <c r="H3158">
        <v>5</v>
      </c>
      <c r="I3158" s="1" t="s">
        <v>14620</v>
      </c>
      <c r="J3158" s="1" t="s">
        <v>14621</v>
      </c>
      <c r="K3158" s="1" t="s">
        <v>14622</v>
      </c>
      <c r="L3158" s="1" t="s">
        <v>14623</v>
      </c>
      <c r="M3158" s="1" t="s">
        <v>14624</v>
      </c>
      <c r="N3158" s="1">
        <f>+Categorias[[#This Row],[Id_producto]]</f>
        <v>240603</v>
      </c>
      <c r="O3158" s="1">
        <f>+Categorias[[#This Row],[Id_categoría]]</f>
        <v>240603005</v>
      </c>
    </row>
    <row r="3159" spans="1:15" hidden="1" x14ac:dyDescent="0.3">
      <c r="A3159">
        <v>24</v>
      </c>
      <c r="B3159" s="1" t="s">
        <v>13401</v>
      </c>
      <c r="C3159">
        <v>2406</v>
      </c>
      <c r="D3159" s="1" t="s">
        <v>9386</v>
      </c>
      <c r="E3159">
        <v>240603</v>
      </c>
      <c r="F3159" s="1" t="s">
        <v>14619</v>
      </c>
      <c r="G3159">
        <v>240603006</v>
      </c>
      <c r="H3159">
        <v>6</v>
      </c>
      <c r="I3159" s="1" t="s">
        <v>14625</v>
      </c>
      <c r="J3159" s="1" t="s">
        <v>14626</v>
      </c>
      <c r="K3159" s="1" t="s">
        <v>14627</v>
      </c>
      <c r="L3159" s="1" t="s">
        <v>14628</v>
      </c>
      <c r="M3159" s="1" t="s">
        <v>14629</v>
      </c>
      <c r="N3159" s="1">
        <f>+Categorias[[#This Row],[Id_producto]]</f>
        <v>240603</v>
      </c>
      <c r="O3159" s="1">
        <f>+Categorias[[#This Row],[Id_categoría]]</f>
        <v>240603006</v>
      </c>
    </row>
    <row r="3160" spans="1:15" hidden="1" x14ac:dyDescent="0.3">
      <c r="A3160">
        <v>24</v>
      </c>
      <c r="B3160" s="1" t="s">
        <v>13401</v>
      </c>
      <c r="C3160">
        <v>2406</v>
      </c>
      <c r="D3160" s="1" t="s">
        <v>9386</v>
      </c>
      <c r="E3160">
        <v>240603</v>
      </c>
      <c r="F3160" s="1" t="s">
        <v>14619</v>
      </c>
      <c r="G3160">
        <v>240603007</v>
      </c>
      <c r="H3160">
        <v>7</v>
      </c>
      <c r="I3160" s="1" t="s">
        <v>14630</v>
      </c>
      <c r="J3160" s="1" t="s">
        <v>14631</v>
      </c>
      <c r="K3160" s="1" t="s">
        <v>14632</v>
      </c>
      <c r="L3160" s="1" t="s">
        <v>14633</v>
      </c>
      <c r="M3160" s="1" t="s">
        <v>14634</v>
      </c>
      <c r="N3160" s="1">
        <f>+Categorias[[#This Row],[Id_producto]]</f>
        <v>240603</v>
      </c>
      <c r="O3160" s="1">
        <f>+Categorias[[#This Row],[Id_categoría]]</f>
        <v>240603007</v>
      </c>
    </row>
    <row r="3161" spans="1:15" hidden="1" x14ac:dyDescent="0.3">
      <c r="A3161">
        <v>24</v>
      </c>
      <c r="B3161" s="1" t="s">
        <v>13401</v>
      </c>
      <c r="C3161">
        <v>2406</v>
      </c>
      <c r="D3161" s="1" t="s">
        <v>9386</v>
      </c>
      <c r="E3161">
        <v>240603</v>
      </c>
      <c r="F3161" s="1" t="s">
        <v>14619</v>
      </c>
      <c r="G3161">
        <v>240603008</v>
      </c>
      <c r="H3161">
        <v>8</v>
      </c>
      <c r="I3161" s="1" t="s">
        <v>14635</v>
      </c>
      <c r="J3161" s="1" t="s">
        <v>14636</v>
      </c>
      <c r="K3161" s="1" t="s">
        <v>14637</v>
      </c>
      <c r="L3161" s="1" t="s">
        <v>14638</v>
      </c>
      <c r="M3161" s="1" t="s">
        <v>14639</v>
      </c>
      <c r="N3161" s="1">
        <f>+Categorias[[#This Row],[Id_producto]]</f>
        <v>240603</v>
      </c>
      <c r="O3161" s="1">
        <f>+Categorias[[#This Row],[Id_categoría]]</f>
        <v>240603008</v>
      </c>
    </row>
    <row r="3162" spans="1:15" hidden="1" x14ac:dyDescent="0.3">
      <c r="A3162">
        <v>24</v>
      </c>
      <c r="B3162" s="1" t="s">
        <v>13401</v>
      </c>
      <c r="C3162">
        <v>2406</v>
      </c>
      <c r="D3162" s="1" t="s">
        <v>9386</v>
      </c>
      <c r="E3162">
        <v>240603</v>
      </c>
      <c r="F3162" s="1" t="s">
        <v>14619</v>
      </c>
      <c r="G3162">
        <v>240603009</v>
      </c>
      <c r="H3162">
        <v>9</v>
      </c>
      <c r="I3162" s="1" t="s">
        <v>14640</v>
      </c>
      <c r="J3162" s="1" t="s">
        <v>14641</v>
      </c>
      <c r="K3162" s="1" t="s">
        <v>14642</v>
      </c>
      <c r="L3162" s="1" t="s">
        <v>14643</v>
      </c>
      <c r="M3162" s="1" t="s">
        <v>14644</v>
      </c>
      <c r="N3162" s="1">
        <f>+Categorias[[#This Row],[Id_producto]]</f>
        <v>240603</v>
      </c>
      <c r="O3162" s="1">
        <f>+Categorias[[#This Row],[Id_categoría]]</f>
        <v>240603009</v>
      </c>
    </row>
    <row r="3163" spans="1:15" hidden="1" x14ac:dyDescent="0.3">
      <c r="A3163">
        <v>24</v>
      </c>
      <c r="B3163" s="1" t="s">
        <v>13401</v>
      </c>
      <c r="C3163">
        <v>2406</v>
      </c>
      <c r="D3163" s="1" t="s">
        <v>9386</v>
      </c>
      <c r="E3163">
        <v>240603</v>
      </c>
      <c r="F3163" s="1" t="s">
        <v>14619</v>
      </c>
      <c r="G3163">
        <v>240603010</v>
      </c>
      <c r="H3163">
        <v>10</v>
      </c>
      <c r="I3163" s="1" t="s">
        <v>14645</v>
      </c>
      <c r="J3163" s="1" t="s">
        <v>14646</v>
      </c>
      <c r="K3163" s="1" t="s">
        <v>14647</v>
      </c>
      <c r="L3163" s="1" t="s">
        <v>14648</v>
      </c>
      <c r="M3163" s="1" t="s">
        <v>14649</v>
      </c>
      <c r="N3163" s="1">
        <f>+Categorias[[#This Row],[Id_producto]]</f>
        <v>240603</v>
      </c>
      <c r="O3163" s="1">
        <f>+Categorias[[#This Row],[Id_categoría]]</f>
        <v>240603010</v>
      </c>
    </row>
    <row r="3164" spans="1:15" hidden="1" x14ac:dyDescent="0.3">
      <c r="A3164">
        <v>24</v>
      </c>
      <c r="B3164" s="1" t="s">
        <v>13401</v>
      </c>
      <c r="C3164">
        <v>2401</v>
      </c>
      <c r="D3164" s="1" t="s">
        <v>13402</v>
      </c>
      <c r="E3164">
        <v>240101</v>
      </c>
      <c r="F3164" s="1" t="s">
        <v>13403</v>
      </c>
      <c r="G3164">
        <v>240101004</v>
      </c>
      <c r="H3164">
        <v>4</v>
      </c>
      <c r="I3164" s="1" t="s">
        <v>16755</v>
      </c>
      <c r="J3164" s="1" t="s">
        <v>16756</v>
      </c>
      <c r="K3164" s="1" t="s">
        <v>16757</v>
      </c>
      <c r="L3164" s="1" t="s">
        <v>16758</v>
      </c>
      <c r="M3164" s="1" t="s">
        <v>16759</v>
      </c>
      <c r="N3164" s="1">
        <f>+Categorias[[#This Row],[Id_producto]]</f>
        <v>240101</v>
      </c>
      <c r="O3164" s="1">
        <f>+Categorias[[#This Row],[Id_categoría]]</f>
        <v>240101004</v>
      </c>
    </row>
    <row r="3165" spans="1:15" hidden="1" x14ac:dyDescent="0.3">
      <c r="A3165">
        <v>24</v>
      </c>
      <c r="B3165" s="1" t="s">
        <v>13401</v>
      </c>
      <c r="C3165">
        <v>2401</v>
      </c>
      <c r="D3165" s="1" t="s">
        <v>13402</v>
      </c>
      <c r="E3165">
        <v>240102</v>
      </c>
      <c r="F3165" s="1" t="s">
        <v>13503</v>
      </c>
      <c r="G3165">
        <v>240102004</v>
      </c>
      <c r="H3165">
        <v>4</v>
      </c>
      <c r="I3165" s="1" t="s">
        <v>16760</v>
      </c>
      <c r="J3165" s="1" t="s">
        <v>16761</v>
      </c>
      <c r="K3165" s="1" t="s">
        <v>16762</v>
      </c>
      <c r="L3165" s="1" t="s">
        <v>16763</v>
      </c>
      <c r="M3165" s="1" t="s">
        <v>16764</v>
      </c>
      <c r="N3165" s="1">
        <f>+Categorias[[#This Row],[Id_producto]]</f>
        <v>240102</v>
      </c>
      <c r="O3165" s="1">
        <f>+Categorias[[#This Row],[Id_categoría]]</f>
        <v>240102004</v>
      </c>
    </row>
    <row r="3166" spans="1:15" hidden="1" x14ac:dyDescent="0.3">
      <c r="A3166">
        <v>24</v>
      </c>
      <c r="B3166" s="1" t="s">
        <v>13401</v>
      </c>
      <c r="C3166">
        <v>2401</v>
      </c>
      <c r="D3166" s="1" t="s">
        <v>13402</v>
      </c>
      <c r="E3166">
        <v>240103</v>
      </c>
      <c r="F3166" s="1" t="s">
        <v>13539</v>
      </c>
      <c r="G3166">
        <v>240103004</v>
      </c>
      <c r="H3166">
        <v>4</v>
      </c>
      <c r="I3166" s="1" t="s">
        <v>16765</v>
      </c>
      <c r="J3166" s="1" t="s">
        <v>16766</v>
      </c>
      <c r="K3166" s="1" t="s">
        <v>16767</v>
      </c>
      <c r="L3166" s="1" t="s">
        <v>16768</v>
      </c>
      <c r="M3166" s="1" t="s">
        <v>16769</v>
      </c>
      <c r="N3166" s="1">
        <f>+Categorias[[#This Row],[Id_producto]]</f>
        <v>240103</v>
      </c>
      <c r="O3166" s="1">
        <f>+Categorias[[#This Row],[Id_categoría]]</f>
        <v>240103004</v>
      </c>
    </row>
    <row r="3167" spans="1:15" hidden="1" x14ac:dyDescent="0.3">
      <c r="A3167">
        <v>24</v>
      </c>
      <c r="B3167" s="1" t="s">
        <v>13401</v>
      </c>
      <c r="C3167">
        <v>2402</v>
      </c>
      <c r="D3167" s="1" t="s">
        <v>13555</v>
      </c>
      <c r="E3167">
        <v>240201</v>
      </c>
      <c r="F3167" s="1" t="s">
        <v>13556</v>
      </c>
      <c r="G3167">
        <v>240201004</v>
      </c>
      <c r="H3167">
        <v>4</v>
      </c>
      <c r="I3167" s="1" t="s">
        <v>16770</v>
      </c>
      <c r="J3167" s="1" t="s">
        <v>16771</v>
      </c>
      <c r="K3167" s="1" t="s">
        <v>16772</v>
      </c>
      <c r="L3167" s="1" t="s">
        <v>16773</v>
      </c>
      <c r="M3167" s="1" t="s">
        <v>16774</v>
      </c>
      <c r="N3167" s="1">
        <f>+Categorias[[#This Row],[Id_producto]]</f>
        <v>240201</v>
      </c>
      <c r="O3167" s="1">
        <f>+Categorias[[#This Row],[Id_categoría]]</f>
        <v>240201004</v>
      </c>
    </row>
    <row r="3168" spans="1:15" hidden="1" x14ac:dyDescent="0.3">
      <c r="A3168">
        <v>24</v>
      </c>
      <c r="B3168" s="1" t="s">
        <v>13401</v>
      </c>
      <c r="C3168">
        <v>2402</v>
      </c>
      <c r="D3168" s="1" t="s">
        <v>13555</v>
      </c>
      <c r="E3168">
        <v>240202</v>
      </c>
      <c r="F3168" s="1" t="s">
        <v>9394</v>
      </c>
      <c r="G3168">
        <v>240202004</v>
      </c>
      <c r="H3168">
        <v>4</v>
      </c>
      <c r="I3168" s="1" t="s">
        <v>9394</v>
      </c>
      <c r="J3168" s="1" t="s">
        <v>16775</v>
      </c>
      <c r="K3168" s="1" t="s">
        <v>16776</v>
      </c>
      <c r="L3168" s="1" t="s">
        <v>16777</v>
      </c>
      <c r="M3168" s="1" t="s">
        <v>16778</v>
      </c>
      <c r="N3168" s="1">
        <f>+Categorias[[#This Row],[Id_producto]]</f>
        <v>240202</v>
      </c>
      <c r="O3168" s="1">
        <f>+Categorias[[#This Row],[Id_categoría]]</f>
        <v>240202004</v>
      </c>
    </row>
    <row r="3169" spans="1:15" hidden="1" x14ac:dyDescent="0.3">
      <c r="A3169">
        <v>24</v>
      </c>
      <c r="B3169" s="1" t="s">
        <v>13401</v>
      </c>
      <c r="C3169">
        <v>2402</v>
      </c>
      <c r="D3169" s="1" t="s">
        <v>13555</v>
      </c>
      <c r="E3169">
        <v>240203</v>
      </c>
      <c r="F3169" s="1" t="s">
        <v>13647</v>
      </c>
      <c r="G3169">
        <v>240203004</v>
      </c>
      <c r="H3169">
        <v>4</v>
      </c>
      <c r="I3169" s="1" t="s">
        <v>16779</v>
      </c>
      <c r="J3169" s="1" t="s">
        <v>16780</v>
      </c>
      <c r="K3169" s="1" t="s">
        <v>16781</v>
      </c>
      <c r="L3169" s="1" t="s">
        <v>16782</v>
      </c>
      <c r="M3169" s="1" t="s">
        <v>16783</v>
      </c>
      <c r="N3169" s="1">
        <f>+Categorias[[#This Row],[Id_producto]]</f>
        <v>240203</v>
      </c>
      <c r="O3169" s="1">
        <f>+Categorias[[#This Row],[Id_categoría]]</f>
        <v>240203004</v>
      </c>
    </row>
    <row r="3170" spans="1:15" hidden="1" x14ac:dyDescent="0.3">
      <c r="A3170">
        <v>24</v>
      </c>
      <c r="B3170" s="1" t="s">
        <v>13401</v>
      </c>
      <c r="C3170">
        <v>2402</v>
      </c>
      <c r="D3170" s="1" t="s">
        <v>13555</v>
      </c>
      <c r="E3170">
        <v>240204</v>
      </c>
      <c r="F3170" s="1" t="s">
        <v>16784</v>
      </c>
      <c r="G3170">
        <v>240204004</v>
      </c>
      <c r="H3170">
        <v>4</v>
      </c>
      <c r="I3170" s="1" t="s">
        <v>16785</v>
      </c>
      <c r="J3170" s="1" t="s">
        <v>16786</v>
      </c>
      <c r="K3170" s="1" t="s">
        <v>16787</v>
      </c>
      <c r="L3170" s="1" t="s">
        <v>16788</v>
      </c>
      <c r="M3170" s="1" t="s">
        <v>16789</v>
      </c>
      <c r="N3170" s="1">
        <f>+Categorias[[#This Row],[Id_producto]]</f>
        <v>240204</v>
      </c>
      <c r="O3170" s="1">
        <f>+Categorias[[#This Row],[Id_categoría]]</f>
        <v>240204004</v>
      </c>
    </row>
    <row r="3171" spans="1:15" hidden="1" x14ac:dyDescent="0.3">
      <c r="A3171">
        <v>24</v>
      </c>
      <c r="B3171" s="1" t="s">
        <v>13401</v>
      </c>
      <c r="C3171">
        <v>2402</v>
      </c>
      <c r="D3171" s="1" t="s">
        <v>13555</v>
      </c>
      <c r="E3171">
        <v>240205</v>
      </c>
      <c r="F3171" s="1" t="s">
        <v>13698</v>
      </c>
      <c r="G3171">
        <v>240205004</v>
      </c>
      <c r="H3171">
        <v>4</v>
      </c>
      <c r="I3171" s="1" t="s">
        <v>16790</v>
      </c>
      <c r="J3171" s="1" t="s">
        <v>16791</v>
      </c>
      <c r="K3171" s="1" t="s">
        <v>16792</v>
      </c>
      <c r="L3171" s="1" t="s">
        <v>16793</v>
      </c>
      <c r="M3171" s="1" t="s">
        <v>16794</v>
      </c>
      <c r="N3171" s="1">
        <f>+Categorias[[#This Row],[Id_producto]]</f>
        <v>240205</v>
      </c>
      <c r="O3171" s="1">
        <f>+Categorias[[#This Row],[Id_categoría]]</f>
        <v>240205004</v>
      </c>
    </row>
    <row r="3172" spans="1:15" hidden="1" x14ac:dyDescent="0.3">
      <c r="A3172">
        <v>24</v>
      </c>
      <c r="B3172" s="1" t="s">
        <v>13401</v>
      </c>
      <c r="C3172">
        <v>2403</v>
      </c>
      <c r="D3172" s="1" t="s">
        <v>13824</v>
      </c>
      <c r="E3172">
        <v>240301</v>
      </c>
      <c r="F3172" s="1" t="s">
        <v>13825</v>
      </c>
      <c r="G3172">
        <v>240301004</v>
      </c>
      <c r="H3172">
        <v>4</v>
      </c>
      <c r="I3172" s="1" t="s">
        <v>16795</v>
      </c>
      <c r="J3172" s="1" t="s">
        <v>16796</v>
      </c>
      <c r="K3172" s="1" t="s">
        <v>16797</v>
      </c>
      <c r="L3172" s="1" t="s">
        <v>16798</v>
      </c>
      <c r="M3172" s="1" t="s">
        <v>16799</v>
      </c>
      <c r="N3172" s="1">
        <f>+Categorias[[#This Row],[Id_producto]]</f>
        <v>240301</v>
      </c>
      <c r="O3172" s="1">
        <f>+Categorias[[#This Row],[Id_categoría]]</f>
        <v>240301004</v>
      </c>
    </row>
    <row r="3173" spans="1:15" hidden="1" x14ac:dyDescent="0.3">
      <c r="A3173">
        <v>24</v>
      </c>
      <c r="B3173" s="1" t="s">
        <v>13401</v>
      </c>
      <c r="C3173">
        <v>2403</v>
      </c>
      <c r="D3173" s="1" t="s">
        <v>13824</v>
      </c>
      <c r="E3173">
        <v>240302</v>
      </c>
      <c r="F3173" s="1" t="s">
        <v>13886</v>
      </c>
      <c r="G3173">
        <v>240302004</v>
      </c>
      <c r="H3173">
        <v>4</v>
      </c>
      <c r="I3173" s="1" t="s">
        <v>16800</v>
      </c>
      <c r="J3173" s="1" t="s">
        <v>16801</v>
      </c>
      <c r="K3173" s="1" t="s">
        <v>16802</v>
      </c>
      <c r="L3173" s="1" t="s">
        <v>16803</v>
      </c>
      <c r="M3173" s="1" t="s">
        <v>16804</v>
      </c>
      <c r="N3173" s="1">
        <f>+Categorias[[#This Row],[Id_producto]]</f>
        <v>240302</v>
      </c>
      <c r="O3173" s="1">
        <f>+Categorias[[#This Row],[Id_categoría]]</f>
        <v>240302004</v>
      </c>
    </row>
    <row r="3174" spans="1:15" hidden="1" x14ac:dyDescent="0.3">
      <c r="A3174">
        <v>24</v>
      </c>
      <c r="B3174" s="1" t="s">
        <v>13401</v>
      </c>
      <c r="C3174">
        <v>2403</v>
      </c>
      <c r="D3174" s="1" t="s">
        <v>13824</v>
      </c>
      <c r="E3174">
        <v>240303</v>
      </c>
      <c r="F3174" s="1" t="s">
        <v>16805</v>
      </c>
      <c r="G3174">
        <v>240303004</v>
      </c>
      <c r="H3174">
        <v>4</v>
      </c>
      <c r="I3174" s="1" t="s">
        <v>16806</v>
      </c>
      <c r="J3174" s="1" t="s">
        <v>16807</v>
      </c>
      <c r="K3174" s="1" t="s">
        <v>16808</v>
      </c>
      <c r="L3174" s="1" t="s">
        <v>16809</v>
      </c>
      <c r="M3174" s="1" t="s">
        <v>16810</v>
      </c>
      <c r="N3174" s="1">
        <f>+Categorias[[#This Row],[Id_producto]]</f>
        <v>240303</v>
      </c>
      <c r="O3174" s="1">
        <f>+Categorias[[#This Row],[Id_categoría]]</f>
        <v>240303004</v>
      </c>
    </row>
    <row r="3175" spans="1:15" hidden="1" x14ac:dyDescent="0.3">
      <c r="A3175">
        <v>24</v>
      </c>
      <c r="B3175" s="1" t="s">
        <v>13401</v>
      </c>
      <c r="C3175">
        <v>2404</v>
      </c>
      <c r="D3175" s="1" t="s">
        <v>13922</v>
      </c>
      <c r="E3175">
        <v>240401</v>
      </c>
      <c r="F3175" s="1" t="s">
        <v>13922</v>
      </c>
      <c r="G3175">
        <v>240401004</v>
      </c>
      <c r="H3175">
        <v>4</v>
      </c>
      <c r="I3175" s="1" t="s">
        <v>16811</v>
      </c>
      <c r="J3175" s="1" t="s">
        <v>16812</v>
      </c>
      <c r="K3175" s="1" t="s">
        <v>16813</v>
      </c>
      <c r="L3175" s="1" t="s">
        <v>16814</v>
      </c>
      <c r="M3175" s="1" t="s">
        <v>16815</v>
      </c>
      <c r="N3175" s="1">
        <f>+Categorias[[#This Row],[Id_producto]]</f>
        <v>240401</v>
      </c>
      <c r="O3175" s="1">
        <f>+Categorias[[#This Row],[Id_categoría]]</f>
        <v>240401004</v>
      </c>
    </row>
    <row r="3176" spans="1:15" hidden="1" x14ac:dyDescent="0.3">
      <c r="A3176">
        <v>24</v>
      </c>
      <c r="B3176" s="1" t="s">
        <v>13401</v>
      </c>
      <c r="C3176">
        <v>2405</v>
      </c>
      <c r="D3176" s="1" t="s">
        <v>14151</v>
      </c>
      <c r="E3176">
        <v>240501</v>
      </c>
      <c r="F3176" s="1" t="s">
        <v>14152</v>
      </c>
      <c r="G3176">
        <v>240501004</v>
      </c>
      <c r="H3176">
        <v>4</v>
      </c>
      <c r="I3176" s="1" t="s">
        <v>16816</v>
      </c>
      <c r="J3176" s="1" t="s">
        <v>16817</v>
      </c>
      <c r="K3176" s="1" t="s">
        <v>16818</v>
      </c>
      <c r="L3176" s="1" t="s">
        <v>16819</v>
      </c>
      <c r="M3176" s="1" t="s">
        <v>16820</v>
      </c>
      <c r="N3176" s="1">
        <f>+Categorias[[#This Row],[Id_producto]]</f>
        <v>240501</v>
      </c>
      <c r="O3176" s="1">
        <f>+Categorias[[#This Row],[Id_categoría]]</f>
        <v>240501004</v>
      </c>
    </row>
    <row r="3177" spans="1:15" hidden="1" x14ac:dyDescent="0.3">
      <c r="A3177">
        <v>24</v>
      </c>
      <c r="B3177" s="1" t="s">
        <v>13401</v>
      </c>
      <c r="C3177">
        <v>2406</v>
      </c>
      <c r="D3177" s="1" t="s">
        <v>9386</v>
      </c>
      <c r="E3177">
        <v>240601</v>
      </c>
      <c r="F3177" s="1" t="s">
        <v>14193</v>
      </c>
      <c r="G3177">
        <v>240601004</v>
      </c>
      <c r="H3177">
        <v>4</v>
      </c>
      <c r="I3177" s="1" t="s">
        <v>16821</v>
      </c>
      <c r="J3177" s="1" t="s">
        <v>16822</v>
      </c>
      <c r="K3177" s="1" t="s">
        <v>16823</v>
      </c>
      <c r="L3177" s="1" t="s">
        <v>16824</v>
      </c>
      <c r="M3177" s="1" t="s">
        <v>16825</v>
      </c>
      <c r="N3177" s="1">
        <f>+Categorias[[#This Row],[Id_producto]]</f>
        <v>240601</v>
      </c>
      <c r="O3177" s="1">
        <f>+Categorias[[#This Row],[Id_categoría]]</f>
        <v>240601004</v>
      </c>
    </row>
    <row r="3178" spans="1:15" hidden="1" x14ac:dyDescent="0.3">
      <c r="A3178">
        <v>24</v>
      </c>
      <c r="B3178" s="1" t="s">
        <v>13401</v>
      </c>
      <c r="C3178">
        <v>2406</v>
      </c>
      <c r="D3178" s="1" t="s">
        <v>9386</v>
      </c>
      <c r="E3178">
        <v>240602</v>
      </c>
      <c r="F3178" s="1" t="s">
        <v>14364</v>
      </c>
      <c r="G3178">
        <v>240602004</v>
      </c>
      <c r="H3178">
        <v>4</v>
      </c>
      <c r="I3178" s="1" t="s">
        <v>16826</v>
      </c>
      <c r="J3178" s="1" t="s">
        <v>16827</v>
      </c>
      <c r="K3178" s="1" t="s">
        <v>16828</v>
      </c>
      <c r="L3178" s="1" t="s">
        <v>16829</v>
      </c>
      <c r="M3178" s="1" t="s">
        <v>16830</v>
      </c>
      <c r="N3178" s="1">
        <f>+Categorias[[#This Row],[Id_producto]]</f>
        <v>240602</v>
      </c>
      <c r="O3178" s="1">
        <f>+Categorias[[#This Row],[Id_categoría]]</f>
        <v>240602004</v>
      </c>
    </row>
    <row r="3179" spans="1:15" hidden="1" x14ac:dyDescent="0.3">
      <c r="A3179">
        <v>24</v>
      </c>
      <c r="B3179" s="1" t="s">
        <v>13401</v>
      </c>
      <c r="C3179">
        <v>2406</v>
      </c>
      <c r="D3179" s="1" t="s">
        <v>9386</v>
      </c>
      <c r="E3179">
        <v>240603</v>
      </c>
      <c r="F3179" s="1" t="s">
        <v>14619</v>
      </c>
      <c r="G3179">
        <v>240603004</v>
      </c>
      <c r="H3179">
        <v>4</v>
      </c>
      <c r="I3179" s="1" t="s">
        <v>16831</v>
      </c>
      <c r="J3179" s="1" t="s">
        <v>16832</v>
      </c>
      <c r="K3179" s="1" t="s">
        <v>16833</v>
      </c>
      <c r="L3179" s="1" t="s">
        <v>16834</v>
      </c>
      <c r="M3179" s="1" t="s">
        <v>16835</v>
      </c>
      <c r="N3179" s="1">
        <f>+Categorias[[#This Row],[Id_producto]]</f>
        <v>240603</v>
      </c>
      <c r="O3179" s="1">
        <f>+Categorias[[#This Row],[Id_categoría]]</f>
        <v>240603004</v>
      </c>
    </row>
    <row r="3180" spans="1:15" hidden="1" x14ac:dyDescent="0.3">
      <c r="A3180">
        <v>24</v>
      </c>
      <c r="B3180" s="1" t="s">
        <v>13401</v>
      </c>
      <c r="C3180">
        <v>2401</v>
      </c>
      <c r="D3180" s="1" t="s">
        <v>13402</v>
      </c>
      <c r="E3180">
        <v>240101</v>
      </c>
      <c r="F3180" s="1" t="s">
        <v>13403</v>
      </c>
      <c r="G3180">
        <v>240101003</v>
      </c>
      <c r="H3180">
        <v>3</v>
      </c>
      <c r="I3180" s="1" t="s">
        <v>14692</v>
      </c>
      <c r="J3180" s="1" t="s">
        <v>17455</v>
      </c>
      <c r="K3180" s="1" t="s">
        <v>17456</v>
      </c>
      <c r="L3180" s="1" t="s">
        <v>17457</v>
      </c>
      <c r="M3180" s="1" t="s">
        <v>17458</v>
      </c>
      <c r="N3180" s="1">
        <f>+Categorias[[#This Row],[Id_producto]]</f>
        <v>240101</v>
      </c>
      <c r="O3180" s="1">
        <f>+Categorias[[#This Row],[Id_categoría]]</f>
        <v>240101003</v>
      </c>
    </row>
    <row r="3181" spans="1:15" hidden="1" x14ac:dyDescent="0.3">
      <c r="A3181">
        <v>24</v>
      </c>
      <c r="B3181" s="1" t="s">
        <v>13401</v>
      </c>
      <c r="C3181">
        <v>2401</v>
      </c>
      <c r="D3181" s="1" t="s">
        <v>13402</v>
      </c>
      <c r="E3181">
        <v>240102</v>
      </c>
      <c r="F3181" s="1" t="s">
        <v>13503</v>
      </c>
      <c r="G3181">
        <v>240102003</v>
      </c>
      <c r="H3181">
        <v>3</v>
      </c>
      <c r="I3181" s="1" t="s">
        <v>17459</v>
      </c>
      <c r="J3181" s="1" t="s">
        <v>17460</v>
      </c>
      <c r="K3181" s="1" t="s">
        <v>17461</v>
      </c>
      <c r="L3181" s="1" t="s">
        <v>17462</v>
      </c>
      <c r="M3181" s="1" t="s">
        <v>17463</v>
      </c>
      <c r="N3181" s="1">
        <f>+Categorias[[#This Row],[Id_producto]]</f>
        <v>240102</v>
      </c>
      <c r="O3181" s="1">
        <f>+Categorias[[#This Row],[Id_categoría]]</f>
        <v>240102003</v>
      </c>
    </row>
    <row r="3182" spans="1:15" hidden="1" x14ac:dyDescent="0.3">
      <c r="A3182">
        <v>24</v>
      </c>
      <c r="B3182" s="1" t="s">
        <v>13401</v>
      </c>
      <c r="C3182">
        <v>2401</v>
      </c>
      <c r="D3182" s="1" t="s">
        <v>13402</v>
      </c>
      <c r="E3182">
        <v>240103</v>
      </c>
      <c r="F3182" s="1" t="s">
        <v>13539</v>
      </c>
      <c r="G3182">
        <v>240103003</v>
      </c>
      <c r="H3182">
        <v>3</v>
      </c>
      <c r="I3182" s="1" t="s">
        <v>17464</v>
      </c>
      <c r="J3182" s="1" t="s">
        <v>17465</v>
      </c>
      <c r="K3182" s="1" t="s">
        <v>17466</v>
      </c>
      <c r="L3182" s="1" t="s">
        <v>17467</v>
      </c>
      <c r="M3182" s="1" t="s">
        <v>17468</v>
      </c>
      <c r="N3182" s="1">
        <f>+Categorias[[#This Row],[Id_producto]]</f>
        <v>240103</v>
      </c>
      <c r="O3182" s="1">
        <f>+Categorias[[#This Row],[Id_categoría]]</f>
        <v>240103003</v>
      </c>
    </row>
    <row r="3183" spans="1:15" hidden="1" x14ac:dyDescent="0.3">
      <c r="A3183">
        <v>24</v>
      </c>
      <c r="B3183" s="1" t="s">
        <v>13401</v>
      </c>
      <c r="C3183">
        <v>2402</v>
      </c>
      <c r="D3183" s="1" t="s">
        <v>13555</v>
      </c>
      <c r="E3183">
        <v>240201</v>
      </c>
      <c r="F3183" s="1" t="s">
        <v>13556</v>
      </c>
      <c r="G3183">
        <v>240201003</v>
      </c>
      <c r="H3183">
        <v>3</v>
      </c>
      <c r="I3183" s="1" t="s">
        <v>17469</v>
      </c>
      <c r="J3183" s="1" t="s">
        <v>17470</v>
      </c>
      <c r="K3183" s="1" t="s">
        <v>17471</v>
      </c>
      <c r="L3183" s="1" t="s">
        <v>17472</v>
      </c>
      <c r="M3183" s="1" t="s">
        <v>17473</v>
      </c>
      <c r="N3183" s="1">
        <f>+Categorias[[#This Row],[Id_producto]]</f>
        <v>240201</v>
      </c>
      <c r="O3183" s="1">
        <f>+Categorias[[#This Row],[Id_categoría]]</f>
        <v>240201003</v>
      </c>
    </row>
    <row r="3184" spans="1:15" hidden="1" x14ac:dyDescent="0.3">
      <c r="A3184">
        <v>24</v>
      </c>
      <c r="B3184" s="1" t="s">
        <v>13401</v>
      </c>
      <c r="C3184">
        <v>2402</v>
      </c>
      <c r="D3184" s="1" t="s">
        <v>13555</v>
      </c>
      <c r="E3184">
        <v>240202</v>
      </c>
      <c r="F3184" s="1" t="s">
        <v>9394</v>
      </c>
      <c r="G3184">
        <v>240202003</v>
      </c>
      <c r="H3184">
        <v>3</v>
      </c>
      <c r="I3184" s="1" t="s">
        <v>17474</v>
      </c>
      <c r="J3184" s="1" t="s">
        <v>17475</v>
      </c>
      <c r="K3184" s="1" t="s">
        <v>17476</v>
      </c>
      <c r="L3184" s="1" t="s">
        <v>17477</v>
      </c>
      <c r="M3184" s="1" t="s">
        <v>17478</v>
      </c>
      <c r="N3184" s="1">
        <f>+Categorias[[#This Row],[Id_producto]]</f>
        <v>240202</v>
      </c>
      <c r="O3184" s="1">
        <f>+Categorias[[#This Row],[Id_categoría]]</f>
        <v>240202003</v>
      </c>
    </row>
    <row r="3185" spans="1:15" hidden="1" x14ac:dyDescent="0.3">
      <c r="A3185">
        <v>24</v>
      </c>
      <c r="B3185" s="1" t="s">
        <v>13401</v>
      </c>
      <c r="C3185">
        <v>2402</v>
      </c>
      <c r="D3185" s="1" t="s">
        <v>13555</v>
      </c>
      <c r="E3185">
        <v>240203</v>
      </c>
      <c r="F3185" s="1" t="s">
        <v>13647</v>
      </c>
      <c r="G3185">
        <v>240203003</v>
      </c>
      <c r="H3185">
        <v>3</v>
      </c>
      <c r="I3185" s="1" t="s">
        <v>17479</v>
      </c>
      <c r="J3185" s="1" t="s">
        <v>17480</v>
      </c>
      <c r="K3185" s="1" t="s">
        <v>17481</v>
      </c>
      <c r="L3185" s="1" t="s">
        <v>17482</v>
      </c>
      <c r="M3185" s="1" t="s">
        <v>17483</v>
      </c>
      <c r="N3185" s="1">
        <f>+Categorias[[#This Row],[Id_producto]]</f>
        <v>240203</v>
      </c>
      <c r="O3185" s="1">
        <f>+Categorias[[#This Row],[Id_categoría]]</f>
        <v>240203003</v>
      </c>
    </row>
    <row r="3186" spans="1:15" hidden="1" x14ac:dyDescent="0.3">
      <c r="A3186">
        <v>24</v>
      </c>
      <c r="B3186" s="1" t="s">
        <v>13401</v>
      </c>
      <c r="C3186">
        <v>2402</v>
      </c>
      <c r="D3186" s="1" t="s">
        <v>13555</v>
      </c>
      <c r="E3186">
        <v>240204</v>
      </c>
      <c r="F3186" s="1" t="s">
        <v>16784</v>
      </c>
      <c r="G3186">
        <v>240204003</v>
      </c>
      <c r="H3186">
        <v>3</v>
      </c>
      <c r="I3186" s="1" t="s">
        <v>17484</v>
      </c>
      <c r="J3186" s="1" t="s">
        <v>17485</v>
      </c>
      <c r="K3186" s="1" t="s">
        <v>17486</v>
      </c>
      <c r="L3186" s="1" t="s">
        <v>17487</v>
      </c>
      <c r="M3186" s="1" t="s">
        <v>17488</v>
      </c>
      <c r="N3186" s="1">
        <f>+Categorias[[#This Row],[Id_producto]]</f>
        <v>240204</v>
      </c>
      <c r="O3186" s="1">
        <f>+Categorias[[#This Row],[Id_categoría]]</f>
        <v>240204003</v>
      </c>
    </row>
    <row r="3187" spans="1:15" hidden="1" x14ac:dyDescent="0.3">
      <c r="A3187">
        <v>24</v>
      </c>
      <c r="B3187" s="1" t="s">
        <v>13401</v>
      </c>
      <c r="C3187">
        <v>2402</v>
      </c>
      <c r="D3187" s="1" t="s">
        <v>13555</v>
      </c>
      <c r="E3187">
        <v>240205</v>
      </c>
      <c r="F3187" s="1" t="s">
        <v>13698</v>
      </c>
      <c r="G3187">
        <v>240205003</v>
      </c>
      <c r="H3187">
        <v>3</v>
      </c>
      <c r="I3187" s="1" t="s">
        <v>17489</v>
      </c>
      <c r="J3187" s="1" t="s">
        <v>17490</v>
      </c>
      <c r="K3187" s="1" t="s">
        <v>17491</v>
      </c>
      <c r="L3187" s="1" t="s">
        <v>17492</v>
      </c>
      <c r="M3187" s="1" t="s">
        <v>17493</v>
      </c>
      <c r="N3187" s="1">
        <f>+Categorias[[#This Row],[Id_producto]]</f>
        <v>240205</v>
      </c>
      <c r="O3187" s="1">
        <f>+Categorias[[#This Row],[Id_categoría]]</f>
        <v>240205003</v>
      </c>
    </row>
    <row r="3188" spans="1:15" hidden="1" x14ac:dyDescent="0.3">
      <c r="A3188">
        <v>24</v>
      </c>
      <c r="B3188" s="1" t="s">
        <v>13401</v>
      </c>
      <c r="C3188">
        <v>2403</v>
      </c>
      <c r="D3188" s="1" t="s">
        <v>13824</v>
      </c>
      <c r="E3188">
        <v>240301</v>
      </c>
      <c r="F3188" s="1" t="s">
        <v>13825</v>
      </c>
      <c r="G3188">
        <v>240301003</v>
      </c>
      <c r="H3188">
        <v>3</v>
      </c>
      <c r="I3188" s="1" t="s">
        <v>17494</v>
      </c>
      <c r="J3188" s="1" t="s">
        <v>17495</v>
      </c>
      <c r="K3188" s="1" t="s">
        <v>17496</v>
      </c>
      <c r="L3188" s="1" t="s">
        <v>17497</v>
      </c>
      <c r="M3188" s="1" t="s">
        <v>17498</v>
      </c>
      <c r="N3188" s="1">
        <f>+Categorias[[#This Row],[Id_producto]]</f>
        <v>240301</v>
      </c>
      <c r="O3188" s="1">
        <f>+Categorias[[#This Row],[Id_categoría]]</f>
        <v>240301003</v>
      </c>
    </row>
    <row r="3189" spans="1:15" hidden="1" x14ac:dyDescent="0.3">
      <c r="A3189">
        <v>24</v>
      </c>
      <c r="B3189" s="1" t="s">
        <v>13401</v>
      </c>
      <c r="C3189">
        <v>2403</v>
      </c>
      <c r="D3189" s="1" t="s">
        <v>13824</v>
      </c>
      <c r="E3189">
        <v>240302</v>
      </c>
      <c r="F3189" s="1" t="s">
        <v>13886</v>
      </c>
      <c r="G3189">
        <v>240302003</v>
      </c>
      <c r="H3189">
        <v>3</v>
      </c>
      <c r="I3189" s="1" t="s">
        <v>13886</v>
      </c>
      <c r="J3189" s="1" t="s">
        <v>17499</v>
      </c>
      <c r="K3189" s="1" t="s">
        <v>17500</v>
      </c>
      <c r="L3189" s="1" t="s">
        <v>17501</v>
      </c>
      <c r="M3189" s="1" t="s">
        <v>17502</v>
      </c>
      <c r="N3189" s="1">
        <f>+Categorias[[#This Row],[Id_producto]]</f>
        <v>240302</v>
      </c>
      <c r="O3189" s="1">
        <f>+Categorias[[#This Row],[Id_categoría]]</f>
        <v>240302003</v>
      </c>
    </row>
    <row r="3190" spans="1:15" hidden="1" x14ac:dyDescent="0.3">
      <c r="A3190">
        <v>24</v>
      </c>
      <c r="B3190" s="1" t="s">
        <v>13401</v>
      </c>
      <c r="C3190">
        <v>2403</v>
      </c>
      <c r="D3190" s="1" t="s">
        <v>13824</v>
      </c>
      <c r="E3190">
        <v>240303</v>
      </c>
      <c r="F3190" s="1" t="s">
        <v>16805</v>
      </c>
      <c r="G3190">
        <v>240303003</v>
      </c>
      <c r="H3190">
        <v>3</v>
      </c>
      <c r="I3190" s="1" t="s">
        <v>17503</v>
      </c>
      <c r="J3190" s="1" t="s">
        <v>17504</v>
      </c>
      <c r="K3190" s="1" t="s">
        <v>17505</v>
      </c>
      <c r="L3190" s="1" t="s">
        <v>17506</v>
      </c>
      <c r="M3190" s="1" t="s">
        <v>17507</v>
      </c>
      <c r="N3190" s="1">
        <f>+Categorias[[#This Row],[Id_producto]]</f>
        <v>240303</v>
      </c>
      <c r="O3190" s="1">
        <f>+Categorias[[#This Row],[Id_categoría]]</f>
        <v>240303003</v>
      </c>
    </row>
    <row r="3191" spans="1:15" hidden="1" x14ac:dyDescent="0.3">
      <c r="A3191">
        <v>24</v>
      </c>
      <c r="B3191" s="1" t="s">
        <v>13401</v>
      </c>
      <c r="C3191">
        <v>2404</v>
      </c>
      <c r="D3191" s="1" t="s">
        <v>13922</v>
      </c>
      <c r="E3191">
        <v>240401</v>
      </c>
      <c r="F3191" s="1" t="s">
        <v>13922</v>
      </c>
      <c r="G3191">
        <v>240401003</v>
      </c>
      <c r="H3191">
        <v>3</v>
      </c>
      <c r="I3191" s="1" t="s">
        <v>17508</v>
      </c>
      <c r="J3191" s="1" t="s">
        <v>17509</v>
      </c>
      <c r="K3191" s="1" t="s">
        <v>17510</v>
      </c>
      <c r="L3191" s="1" t="s">
        <v>17511</v>
      </c>
      <c r="M3191" s="1" t="s">
        <v>17512</v>
      </c>
      <c r="N3191" s="1">
        <f>+Categorias[[#This Row],[Id_producto]]</f>
        <v>240401</v>
      </c>
      <c r="O3191" s="1">
        <f>+Categorias[[#This Row],[Id_categoría]]</f>
        <v>240401003</v>
      </c>
    </row>
    <row r="3192" spans="1:15" hidden="1" x14ac:dyDescent="0.3">
      <c r="A3192">
        <v>24</v>
      </c>
      <c r="B3192" s="1" t="s">
        <v>13401</v>
      </c>
      <c r="C3192">
        <v>2405</v>
      </c>
      <c r="D3192" s="1" t="s">
        <v>14151</v>
      </c>
      <c r="E3192">
        <v>240501</v>
      </c>
      <c r="F3192" s="1" t="s">
        <v>14152</v>
      </c>
      <c r="G3192">
        <v>240501003</v>
      </c>
      <c r="H3192">
        <v>3</v>
      </c>
      <c r="I3192" s="1" t="s">
        <v>17513</v>
      </c>
      <c r="J3192" s="1" t="s">
        <v>17514</v>
      </c>
      <c r="K3192" s="1" t="s">
        <v>17515</v>
      </c>
      <c r="L3192" s="1" t="s">
        <v>17516</v>
      </c>
      <c r="M3192" s="1" t="s">
        <v>17517</v>
      </c>
      <c r="N3192" s="1">
        <f>+Categorias[[#This Row],[Id_producto]]</f>
        <v>240501</v>
      </c>
      <c r="O3192" s="1">
        <f>+Categorias[[#This Row],[Id_categoría]]</f>
        <v>240501003</v>
      </c>
    </row>
    <row r="3193" spans="1:15" hidden="1" x14ac:dyDescent="0.3">
      <c r="A3193">
        <v>24</v>
      </c>
      <c r="B3193" s="1" t="s">
        <v>13401</v>
      </c>
      <c r="C3193">
        <v>2406</v>
      </c>
      <c r="D3193" s="1" t="s">
        <v>9386</v>
      </c>
      <c r="E3193">
        <v>240601</v>
      </c>
      <c r="F3193" s="1" t="s">
        <v>14193</v>
      </c>
      <c r="G3193">
        <v>240601003</v>
      </c>
      <c r="H3193">
        <v>3</v>
      </c>
      <c r="I3193" s="1" t="s">
        <v>17518</v>
      </c>
      <c r="J3193" s="1" t="s">
        <v>17519</v>
      </c>
      <c r="K3193" s="1" t="s">
        <v>17520</v>
      </c>
      <c r="L3193" s="1" t="s">
        <v>17521</v>
      </c>
      <c r="M3193" s="1" t="s">
        <v>17522</v>
      </c>
      <c r="N3193" s="1">
        <f>+Categorias[[#This Row],[Id_producto]]</f>
        <v>240601</v>
      </c>
      <c r="O3193" s="1">
        <f>+Categorias[[#This Row],[Id_categoría]]</f>
        <v>240601003</v>
      </c>
    </row>
    <row r="3194" spans="1:15" hidden="1" x14ac:dyDescent="0.3">
      <c r="A3194">
        <v>24</v>
      </c>
      <c r="B3194" s="1" t="s">
        <v>13401</v>
      </c>
      <c r="C3194">
        <v>2406</v>
      </c>
      <c r="D3194" s="1" t="s">
        <v>9386</v>
      </c>
      <c r="E3194">
        <v>240602</v>
      </c>
      <c r="F3194" s="1" t="s">
        <v>14364</v>
      </c>
      <c r="G3194">
        <v>240602003</v>
      </c>
      <c r="H3194">
        <v>3</v>
      </c>
      <c r="I3194" s="1" t="s">
        <v>17523</v>
      </c>
      <c r="J3194" s="1" t="s">
        <v>17524</v>
      </c>
      <c r="K3194" s="1" t="s">
        <v>17525</v>
      </c>
      <c r="L3194" s="1" t="s">
        <v>17526</v>
      </c>
      <c r="M3194" s="1" t="s">
        <v>17527</v>
      </c>
      <c r="N3194" s="1">
        <f>+Categorias[[#This Row],[Id_producto]]</f>
        <v>240602</v>
      </c>
      <c r="O3194" s="1">
        <f>+Categorias[[#This Row],[Id_categoría]]</f>
        <v>240602003</v>
      </c>
    </row>
    <row r="3195" spans="1:15" hidden="1" x14ac:dyDescent="0.3">
      <c r="A3195">
        <v>24</v>
      </c>
      <c r="B3195" s="1" t="s">
        <v>13401</v>
      </c>
      <c r="C3195">
        <v>2406</v>
      </c>
      <c r="D3195" s="1" t="s">
        <v>9386</v>
      </c>
      <c r="E3195">
        <v>240603</v>
      </c>
      <c r="F3195" s="1" t="s">
        <v>14619</v>
      </c>
      <c r="G3195">
        <v>240603003</v>
      </c>
      <c r="H3195">
        <v>3</v>
      </c>
      <c r="I3195" s="1" t="s">
        <v>17528</v>
      </c>
      <c r="J3195" s="1" t="s">
        <v>17529</v>
      </c>
      <c r="K3195" s="1" t="s">
        <v>17530</v>
      </c>
      <c r="L3195" s="1" t="s">
        <v>17531</v>
      </c>
      <c r="M3195" s="1" t="s">
        <v>17532</v>
      </c>
      <c r="N3195" s="1">
        <f>+Categorias[[#This Row],[Id_producto]]</f>
        <v>240603</v>
      </c>
      <c r="O3195" s="1">
        <f>+Categorias[[#This Row],[Id_categoría]]</f>
        <v>240603003</v>
      </c>
    </row>
    <row r="3196" spans="1:15" hidden="1" x14ac:dyDescent="0.3">
      <c r="A3196">
        <v>24</v>
      </c>
      <c r="B3196" s="1" t="s">
        <v>13401</v>
      </c>
      <c r="C3196">
        <v>2401</v>
      </c>
      <c r="D3196" s="1" t="s">
        <v>13402</v>
      </c>
      <c r="E3196">
        <v>240101</v>
      </c>
      <c r="F3196" s="1" t="s">
        <v>13403</v>
      </c>
      <c r="G3196">
        <v>240101002</v>
      </c>
      <c r="H3196">
        <v>2</v>
      </c>
      <c r="I3196" s="1" t="s">
        <v>18162</v>
      </c>
      <c r="J3196" s="1" t="s">
        <v>18163</v>
      </c>
      <c r="K3196" s="1" t="s">
        <v>18164</v>
      </c>
      <c r="L3196" s="1" t="s">
        <v>18165</v>
      </c>
      <c r="M3196" s="1" t="s">
        <v>18166</v>
      </c>
      <c r="N3196" s="1">
        <f>+Categorias[[#This Row],[Id_producto]]</f>
        <v>240101</v>
      </c>
      <c r="O3196" s="1">
        <f>+Categorias[[#This Row],[Id_categoría]]</f>
        <v>240101002</v>
      </c>
    </row>
    <row r="3197" spans="1:15" hidden="1" x14ac:dyDescent="0.3">
      <c r="A3197">
        <v>24</v>
      </c>
      <c r="B3197" s="1" t="s">
        <v>13401</v>
      </c>
      <c r="C3197">
        <v>2401</v>
      </c>
      <c r="D3197" s="1" t="s">
        <v>13402</v>
      </c>
      <c r="E3197">
        <v>240102</v>
      </c>
      <c r="F3197" s="1" t="s">
        <v>13503</v>
      </c>
      <c r="G3197">
        <v>240102002</v>
      </c>
      <c r="H3197">
        <v>2</v>
      </c>
      <c r="I3197" s="1" t="s">
        <v>18167</v>
      </c>
      <c r="J3197" s="1" t="s">
        <v>18168</v>
      </c>
      <c r="K3197" s="1" t="s">
        <v>18169</v>
      </c>
      <c r="L3197" s="1" t="s">
        <v>18170</v>
      </c>
      <c r="M3197" s="1" t="s">
        <v>18171</v>
      </c>
      <c r="N3197" s="1">
        <f>+Categorias[[#This Row],[Id_producto]]</f>
        <v>240102</v>
      </c>
      <c r="O3197" s="1">
        <f>+Categorias[[#This Row],[Id_categoría]]</f>
        <v>240102002</v>
      </c>
    </row>
    <row r="3198" spans="1:15" hidden="1" x14ac:dyDescent="0.3">
      <c r="A3198">
        <v>24</v>
      </c>
      <c r="B3198" s="1" t="s">
        <v>13401</v>
      </c>
      <c r="C3198">
        <v>2401</v>
      </c>
      <c r="D3198" s="1" t="s">
        <v>13402</v>
      </c>
      <c r="E3198">
        <v>240103</v>
      </c>
      <c r="F3198" s="1" t="s">
        <v>13539</v>
      </c>
      <c r="G3198">
        <v>240103002</v>
      </c>
      <c r="H3198">
        <v>2</v>
      </c>
      <c r="I3198" s="1" t="s">
        <v>18172</v>
      </c>
      <c r="J3198" s="1" t="s">
        <v>18173</v>
      </c>
      <c r="K3198" s="1" t="s">
        <v>18174</v>
      </c>
      <c r="L3198" s="1" t="s">
        <v>18175</v>
      </c>
      <c r="M3198" s="1" t="s">
        <v>18176</v>
      </c>
      <c r="N3198" s="1">
        <f>+Categorias[[#This Row],[Id_producto]]</f>
        <v>240103</v>
      </c>
      <c r="O3198" s="1">
        <f>+Categorias[[#This Row],[Id_categoría]]</f>
        <v>240103002</v>
      </c>
    </row>
    <row r="3199" spans="1:15" hidden="1" x14ac:dyDescent="0.3">
      <c r="A3199">
        <v>24</v>
      </c>
      <c r="B3199" s="1" t="s">
        <v>13401</v>
      </c>
      <c r="C3199">
        <v>2402</v>
      </c>
      <c r="D3199" s="1" t="s">
        <v>13555</v>
      </c>
      <c r="E3199">
        <v>240201</v>
      </c>
      <c r="F3199" s="1" t="s">
        <v>13556</v>
      </c>
      <c r="G3199">
        <v>240201002</v>
      </c>
      <c r="H3199">
        <v>2</v>
      </c>
      <c r="I3199" s="1" t="s">
        <v>18177</v>
      </c>
      <c r="J3199" s="1" t="s">
        <v>18178</v>
      </c>
      <c r="K3199" s="1" t="s">
        <v>18179</v>
      </c>
      <c r="L3199" s="1" t="s">
        <v>18180</v>
      </c>
      <c r="M3199" s="1" t="s">
        <v>18181</v>
      </c>
      <c r="N3199" s="1">
        <f>+Categorias[[#This Row],[Id_producto]]</f>
        <v>240201</v>
      </c>
      <c r="O3199" s="1">
        <f>+Categorias[[#This Row],[Id_categoría]]</f>
        <v>240201002</v>
      </c>
    </row>
    <row r="3200" spans="1:15" hidden="1" x14ac:dyDescent="0.3">
      <c r="A3200">
        <v>24</v>
      </c>
      <c r="B3200" s="1" t="s">
        <v>13401</v>
      </c>
      <c r="C3200">
        <v>2402</v>
      </c>
      <c r="D3200" s="1" t="s">
        <v>13555</v>
      </c>
      <c r="E3200">
        <v>240202</v>
      </c>
      <c r="F3200" s="1" t="s">
        <v>9394</v>
      </c>
      <c r="G3200">
        <v>240202002</v>
      </c>
      <c r="H3200">
        <v>2</v>
      </c>
      <c r="I3200" s="1" t="s">
        <v>18182</v>
      </c>
      <c r="J3200" s="1" t="s">
        <v>18183</v>
      </c>
      <c r="K3200" s="1" t="s">
        <v>18184</v>
      </c>
      <c r="L3200" s="1" t="s">
        <v>18185</v>
      </c>
      <c r="M3200" s="1" t="s">
        <v>18186</v>
      </c>
      <c r="N3200" s="1">
        <f>+Categorias[[#This Row],[Id_producto]]</f>
        <v>240202</v>
      </c>
      <c r="O3200" s="1">
        <f>+Categorias[[#This Row],[Id_categoría]]</f>
        <v>240202002</v>
      </c>
    </row>
    <row r="3201" spans="1:15" hidden="1" x14ac:dyDescent="0.3">
      <c r="A3201">
        <v>24</v>
      </c>
      <c r="B3201" s="1" t="s">
        <v>13401</v>
      </c>
      <c r="C3201">
        <v>2402</v>
      </c>
      <c r="D3201" s="1" t="s">
        <v>13555</v>
      </c>
      <c r="E3201">
        <v>240203</v>
      </c>
      <c r="F3201" s="1" t="s">
        <v>13647</v>
      </c>
      <c r="G3201">
        <v>240203002</v>
      </c>
      <c r="H3201">
        <v>2</v>
      </c>
      <c r="I3201" s="1" t="s">
        <v>18187</v>
      </c>
      <c r="J3201" s="1" t="s">
        <v>18188</v>
      </c>
      <c r="K3201" s="1" t="s">
        <v>18189</v>
      </c>
      <c r="L3201" s="1" t="s">
        <v>18190</v>
      </c>
      <c r="M3201" s="1" t="s">
        <v>18191</v>
      </c>
      <c r="N3201" s="1">
        <f>+Categorias[[#This Row],[Id_producto]]</f>
        <v>240203</v>
      </c>
      <c r="O3201" s="1">
        <f>+Categorias[[#This Row],[Id_categoría]]</f>
        <v>240203002</v>
      </c>
    </row>
    <row r="3202" spans="1:15" hidden="1" x14ac:dyDescent="0.3">
      <c r="A3202">
        <v>24</v>
      </c>
      <c r="B3202" s="1" t="s">
        <v>13401</v>
      </c>
      <c r="C3202">
        <v>2402</v>
      </c>
      <c r="D3202" s="1" t="s">
        <v>13555</v>
      </c>
      <c r="E3202">
        <v>240204</v>
      </c>
      <c r="F3202" s="1" t="s">
        <v>16784</v>
      </c>
      <c r="G3202">
        <v>240204002</v>
      </c>
      <c r="H3202">
        <v>2</v>
      </c>
      <c r="I3202" s="1" t="s">
        <v>18192</v>
      </c>
      <c r="J3202" s="1" t="s">
        <v>18193</v>
      </c>
      <c r="K3202" s="1" t="s">
        <v>18194</v>
      </c>
      <c r="L3202" s="1" t="s">
        <v>18195</v>
      </c>
      <c r="M3202" s="1" t="s">
        <v>18196</v>
      </c>
      <c r="N3202" s="1">
        <f>+Categorias[[#This Row],[Id_producto]]</f>
        <v>240204</v>
      </c>
      <c r="O3202" s="1">
        <f>+Categorias[[#This Row],[Id_categoría]]</f>
        <v>240204002</v>
      </c>
    </row>
    <row r="3203" spans="1:15" hidden="1" x14ac:dyDescent="0.3">
      <c r="A3203">
        <v>24</v>
      </c>
      <c r="B3203" s="1" t="s">
        <v>13401</v>
      </c>
      <c r="C3203">
        <v>2402</v>
      </c>
      <c r="D3203" s="1" t="s">
        <v>13555</v>
      </c>
      <c r="E3203">
        <v>240205</v>
      </c>
      <c r="F3203" s="1" t="s">
        <v>13698</v>
      </c>
      <c r="G3203">
        <v>240205002</v>
      </c>
      <c r="H3203">
        <v>2</v>
      </c>
      <c r="I3203" s="1" t="s">
        <v>18197</v>
      </c>
      <c r="J3203" s="1" t="s">
        <v>18198</v>
      </c>
      <c r="K3203" s="1" t="s">
        <v>18199</v>
      </c>
      <c r="L3203" s="1" t="s">
        <v>18200</v>
      </c>
      <c r="M3203" s="1" t="s">
        <v>18201</v>
      </c>
      <c r="N3203" s="1">
        <f>+Categorias[[#This Row],[Id_producto]]</f>
        <v>240205</v>
      </c>
      <c r="O3203" s="1">
        <f>+Categorias[[#This Row],[Id_categoría]]</f>
        <v>240205002</v>
      </c>
    </row>
    <row r="3204" spans="1:15" hidden="1" x14ac:dyDescent="0.3">
      <c r="A3204">
        <v>24</v>
      </c>
      <c r="B3204" s="1" t="s">
        <v>13401</v>
      </c>
      <c r="C3204">
        <v>2403</v>
      </c>
      <c r="D3204" s="1" t="s">
        <v>13824</v>
      </c>
      <c r="E3204">
        <v>240301</v>
      </c>
      <c r="F3204" s="1" t="s">
        <v>13825</v>
      </c>
      <c r="G3204">
        <v>240301002</v>
      </c>
      <c r="H3204">
        <v>2</v>
      </c>
      <c r="I3204" s="1" t="s">
        <v>18202</v>
      </c>
      <c r="J3204" s="1" t="s">
        <v>18203</v>
      </c>
      <c r="K3204" s="1" t="s">
        <v>18204</v>
      </c>
      <c r="L3204" s="1" t="s">
        <v>18205</v>
      </c>
      <c r="M3204" s="1" t="s">
        <v>18206</v>
      </c>
      <c r="N3204" s="1">
        <f>+Categorias[[#This Row],[Id_producto]]</f>
        <v>240301</v>
      </c>
      <c r="O3204" s="1">
        <f>+Categorias[[#This Row],[Id_categoría]]</f>
        <v>240301002</v>
      </c>
    </row>
    <row r="3205" spans="1:15" hidden="1" x14ac:dyDescent="0.3">
      <c r="A3205">
        <v>24</v>
      </c>
      <c r="B3205" s="1" t="s">
        <v>13401</v>
      </c>
      <c r="C3205">
        <v>2403</v>
      </c>
      <c r="D3205" s="1" t="s">
        <v>13824</v>
      </c>
      <c r="E3205">
        <v>240302</v>
      </c>
      <c r="F3205" s="1" t="s">
        <v>13886</v>
      </c>
      <c r="G3205">
        <v>240302002</v>
      </c>
      <c r="H3205">
        <v>2</v>
      </c>
      <c r="I3205" s="1" t="s">
        <v>18207</v>
      </c>
      <c r="J3205" s="1" t="s">
        <v>18208</v>
      </c>
      <c r="K3205" s="1" t="s">
        <v>18209</v>
      </c>
      <c r="L3205" s="1" t="s">
        <v>18210</v>
      </c>
      <c r="M3205" s="1" t="s">
        <v>18211</v>
      </c>
      <c r="N3205" s="1">
        <f>+Categorias[[#This Row],[Id_producto]]</f>
        <v>240302</v>
      </c>
      <c r="O3205" s="1">
        <f>+Categorias[[#This Row],[Id_categoría]]</f>
        <v>240302002</v>
      </c>
    </row>
    <row r="3206" spans="1:15" hidden="1" x14ac:dyDescent="0.3">
      <c r="A3206">
        <v>24</v>
      </c>
      <c r="B3206" s="1" t="s">
        <v>13401</v>
      </c>
      <c r="C3206">
        <v>2403</v>
      </c>
      <c r="D3206" s="1" t="s">
        <v>13824</v>
      </c>
      <c r="E3206">
        <v>240303</v>
      </c>
      <c r="F3206" s="1" t="s">
        <v>16805</v>
      </c>
      <c r="G3206">
        <v>240303002</v>
      </c>
      <c r="H3206">
        <v>2</v>
      </c>
      <c r="I3206" s="1" t="s">
        <v>16805</v>
      </c>
      <c r="J3206" s="1" t="s">
        <v>18212</v>
      </c>
      <c r="K3206" s="1" t="s">
        <v>18213</v>
      </c>
      <c r="L3206" s="1" t="s">
        <v>18214</v>
      </c>
      <c r="M3206" s="1" t="s">
        <v>18215</v>
      </c>
      <c r="N3206" s="1">
        <f>+Categorias[[#This Row],[Id_producto]]</f>
        <v>240303</v>
      </c>
      <c r="O3206" s="1">
        <f>+Categorias[[#This Row],[Id_categoría]]</f>
        <v>240303002</v>
      </c>
    </row>
    <row r="3207" spans="1:15" hidden="1" x14ac:dyDescent="0.3">
      <c r="A3207">
        <v>24</v>
      </c>
      <c r="B3207" s="1" t="s">
        <v>13401</v>
      </c>
      <c r="C3207">
        <v>2404</v>
      </c>
      <c r="D3207" s="1" t="s">
        <v>13922</v>
      </c>
      <c r="E3207">
        <v>240401</v>
      </c>
      <c r="F3207" s="1" t="s">
        <v>13922</v>
      </c>
      <c r="G3207">
        <v>240401002</v>
      </c>
      <c r="H3207">
        <v>2</v>
      </c>
      <c r="I3207" s="1" t="s">
        <v>18216</v>
      </c>
      <c r="J3207" s="1" t="s">
        <v>18217</v>
      </c>
      <c r="K3207" s="1" t="s">
        <v>18218</v>
      </c>
      <c r="L3207" s="1" t="s">
        <v>18219</v>
      </c>
      <c r="M3207" s="1" t="s">
        <v>18220</v>
      </c>
      <c r="N3207" s="1">
        <f>+Categorias[[#This Row],[Id_producto]]</f>
        <v>240401</v>
      </c>
      <c r="O3207" s="1">
        <f>+Categorias[[#This Row],[Id_categoría]]</f>
        <v>240401002</v>
      </c>
    </row>
    <row r="3208" spans="1:15" hidden="1" x14ac:dyDescent="0.3">
      <c r="A3208">
        <v>24</v>
      </c>
      <c r="B3208" s="1" t="s">
        <v>13401</v>
      </c>
      <c r="C3208">
        <v>2405</v>
      </c>
      <c r="D3208" s="1" t="s">
        <v>14151</v>
      </c>
      <c r="E3208">
        <v>240501</v>
      </c>
      <c r="F3208" s="1" t="s">
        <v>14152</v>
      </c>
      <c r="G3208">
        <v>240501002</v>
      </c>
      <c r="H3208">
        <v>2</v>
      </c>
      <c r="I3208" s="1" t="s">
        <v>18221</v>
      </c>
      <c r="J3208" s="1" t="s">
        <v>18222</v>
      </c>
      <c r="K3208" s="1" t="s">
        <v>18223</v>
      </c>
      <c r="L3208" s="1" t="s">
        <v>18224</v>
      </c>
      <c r="M3208" s="1" t="s">
        <v>18225</v>
      </c>
      <c r="N3208" s="1">
        <f>+Categorias[[#This Row],[Id_producto]]</f>
        <v>240501</v>
      </c>
      <c r="O3208" s="1">
        <f>+Categorias[[#This Row],[Id_categoría]]</f>
        <v>240501002</v>
      </c>
    </row>
    <row r="3209" spans="1:15" hidden="1" x14ac:dyDescent="0.3">
      <c r="A3209">
        <v>24</v>
      </c>
      <c r="B3209" s="1" t="s">
        <v>13401</v>
      </c>
      <c r="C3209">
        <v>2406</v>
      </c>
      <c r="D3209" s="1" t="s">
        <v>9386</v>
      </c>
      <c r="E3209">
        <v>240601</v>
      </c>
      <c r="F3209" s="1" t="s">
        <v>14193</v>
      </c>
      <c r="G3209">
        <v>240601002</v>
      </c>
      <c r="H3209">
        <v>2</v>
      </c>
      <c r="I3209" s="1" t="s">
        <v>18226</v>
      </c>
      <c r="J3209" s="1" t="s">
        <v>18227</v>
      </c>
      <c r="K3209" s="1" t="s">
        <v>18228</v>
      </c>
      <c r="L3209" s="1" t="s">
        <v>18229</v>
      </c>
      <c r="M3209" s="1" t="s">
        <v>18230</v>
      </c>
      <c r="N3209" s="1">
        <f>+Categorias[[#This Row],[Id_producto]]</f>
        <v>240601</v>
      </c>
      <c r="O3209" s="1">
        <f>+Categorias[[#This Row],[Id_categoría]]</f>
        <v>240601002</v>
      </c>
    </row>
    <row r="3210" spans="1:15" hidden="1" x14ac:dyDescent="0.3">
      <c r="A3210">
        <v>24</v>
      </c>
      <c r="B3210" s="1" t="s">
        <v>13401</v>
      </c>
      <c r="C3210">
        <v>2406</v>
      </c>
      <c r="D3210" s="1" t="s">
        <v>9386</v>
      </c>
      <c r="E3210">
        <v>240602</v>
      </c>
      <c r="F3210" s="1" t="s">
        <v>14364</v>
      </c>
      <c r="G3210">
        <v>240602002</v>
      </c>
      <c r="H3210">
        <v>2</v>
      </c>
      <c r="I3210" s="1" t="s">
        <v>18231</v>
      </c>
      <c r="J3210" s="1" t="s">
        <v>18232</v>
      </c>
      <c r="K3210" s="1" t="s">
        <v>18233</v>
      </c>
      <c r="L3210" s="1" t="s">
        <v>18234</v>
      </c>
      <c r="M3210" s="1" t="s">
        <v>18235</v>
      </c>
      <c r="N3210" s="1">
        <f>+Categorias[[#This Row],[Id_producto]]</f>
        <v>240602</v>
      </c>
      <c r="O3210" s="1">
        <f>+Categorias[[#This Row],[Id_categoría]]</f>
        <v>240602002</v>
      </c>
    </row>
    <row r="3211" spans="1:15" hidden="1" x14ac:dyDescent="0.3">
      <c r="A3211">
        <v>24</v>
      </c>
      <c r="B3211" s="1" t="s">
        <v>13401</v>
      </c>
      <c r="C3211">
        <v>2406</v>
      </c>
      <c r="D3211" s="1" t="s">
        <v>9386</v>
      </c>
      <c r="E3211">
        <v>240603</v>
      </c>
      <c r="F3211" s="1" t="s">
        <v>14619</v>
      </c>
      <c r="G3211">
        <v>240603002</v>
      </c>
      <c r="H3211">
        <v>2</v>
      </c>
      <c r="I3211" s="1" t="s">
        <v>18236</v>
      </c>
      <c r="J3211" s="1" t="s">
        <v>18237</v>
      </c>
      <c r="K3211" s="1" t="s">
        <v>18238</v>
      </c>
      <c r="L3211" s="1" t="s">
        <v>18239</v>
      </c>
      <c r="M3211" s="1" t="s">
        <v>18240</v>
      </c>
      <c r="N3211" s="1">
        <f>+Categorias[[#This Row],[Id_producto]]</f>
        <v>240603</v>
      </c>
      <c r="O3211" s="1">
        <f>+Categorias[[#This Row],[Id_categoría]]</f>
        <v>240603002</v>
      </c>
    </row>
    <row r="3212" spans="1:15" hidden="1" x14ac:dyDescent="0.3">
      <c r="A3212">
        <v>24</v>
      </c>
      <c r="B3212" s="1" t="s">
        <v>13401</v>
      </c>
      <c r="C3212">
        <v>2401</v>
      </c>
      <c r="D3212" s="1" t="s">
        <v>13402</v>
      </c>
      <c r="E3212">
        <v>240101</v>
      </c>
      <c r="F3212" s="1" t="s">
        <v>13403</v>
      </c>
      <c r="G3212">
        <v>240101001</v>
      </c>
      <c r="H3212">
        <v>1</v>
      </c>
      <c r="I3212" s="1" t="s">
        <v>14682</v>
      </c>
      <c r="J3212" s="1" t="s">
        <v>18903</v>
      </c>
      <c r="K3212" s="1" t="s">
        <v>18904</v>
      </c>
      <c r="L3212" s="1" t="s">
        <v>18905</v>
      </c>
      <c r="M3212" s="1" t="s">
        <v>18906</v>
      </c>
      <c r="N3212" s="1">
        <f>+Categorias[[#This Row],[Id_producto]]</f>
        <v>240101</v>
      </c>
      <c r="O3212" s="1">
        <f>+Categorias[[#This Row],[Id_categoría]]</f>
        <v>240101001</v>
      </c>
    </row>
    <row r="3213" spans="1:15" hidden="1" x14ac:dyDescent="0.3">
      <c r="A3213">
        <v>24</v>
      </c>
      <c r="B3213" s="1" t="s">
        <v>13401</v>
      </c>
      <c r="C3213">
        <v>2401</v>
      </c>
      <c r="D3213" s="1" t="s">
        <v>13402</v>
      </c>
      <c r="E3213">
        <v>240102</v>
      </c>
      <c r="F3213" s="1" t="s">
        <v>13503</v>
      </c>
      <c r="G3213">
        <v>240102001</v>
      </c>
      <c r="H3213">
        <v>1</v>
      </c>
      <c r="I3213" s="1" t="s">
        <v>18907</v>
      </c>
      <c r="J3213" s="1" t="s">
        <v>18908</v>
      </c>
      <c r="K3213" s="1" t="s">
        <v>18909</v>
      </c>
      <c r="L3213" s="1" t="s">
        <v>18910</v>
      </c>
      <c r="M3213" s="1" t="s">
        <v>18911</v>
      </c>
      <c r="N3213" s="1">
        <f>+Categorias[[#This Row],[Id_producto]]</f>
        <v>240102</v>
      </c>
      <c r="O3213" s="1">
        <f>+Categorias[[#This Row],[Id_categoría]]</f>
        <v>240102001</v>
      </c>
    </row>
    <row r="3214" spans="1:15" hidden="1" x14ac:dyDescent="0.3">
      <c r="A3214">
        <v>24</v>
      </c>
      <c r="B3214" s="1" t="s">
        <v>13401</v>
      </c>
      <c r="C3214">
        <v>2401</v>
      </c>
      <c r="D3214" s="1" t="s">
        <v>13402</v>
      </c>
      <c r="E3214">
        <v>240103</v>
      </c>
      <c r="F3214" s="1" t="s">
        <v>13539</v>
      </c>
      <c r="G3214">
        <v>240103001</v>
      </c>
      <c r="H3214">
        <v>1</v>
      </c>
      <c r="I3214" s="1" t="s">
        <v>18912</v>
      </c>
      <c r="J3214" s="1" t="s">
        <v>18913</v>
      </c>
      <c r="K3214" s="1" t="s">
        <v>18914</v>
      </c>
      <c r="L3214" s="1" t="s">
        <v>18915</v>
      </c>
      <c r="M3214" s="1" t="s">
        <v>18916</v>
      </c>
      <c r="N3214" s="1">
        <f>+Categorias[[#This Row],[Id_producto]]</f>
        <v>240103</v>
      </c>
      <c r="O3214" s="1">
        <f>+Categorias[[#This Row],[Id_categoría]]</f>
        <v>240103001</v>
      </c>
    </row>
    <row r="3215" spans="1:15" hidden="1" x14ac:dyDescent="0.3">
      <c r="A3215">
        <v>24</v>
      </c>
      <c r="B3215" s="1" t="s">
        <v>13401</v>
      </c>
      <c r="C3215">
        <v>2402</v>
      </c>
      <c r="D3215" s="1" t="s">
        <v>13555</v>
      </c>
      <c r="E3215">
        <v>240201</v>
      </c>
      <c r="F3215" s="1" t="s">
        <v>13556</v>
      </c>
      <c r="G3215">
        <v>240201001</v>
      </c>
      <c r="H3215">
        <v>1</v>
      </c>
      <c r="I3215" s="1" t="s">
        <v>18917</v>
      </c>
      <c r="J3215" s="1" t="s">
        <v>18918</v>
      </c>
      <c r="K3215" s="1" t="s">
        <v>18919</v>
      </c>
      <c r="L3215" s="1" t="s">
        <v>18920</v>
      </c>
      <c r="M3215" s="1" t="s">
        <v>18921</v>
      </c>
      <c r="N3215" s="1">
        <f>+Categorias[[#This Row],[Id_producto]]</f>
        <v>240201</v>
      </c>
      <c r="O3215" s="1">
        <f>+Categorias[[#This Row],[Id_categoría]]</f>
        <v>240201001</v>
      </c>
    </row>
    <row r="3216" spans="1:15" hidden="1" x14ac:dyDescent="0.3">
      <c r="A3216">
        <v>24</v>
      </c>
      <c r="B3216" s="1" t="s">
        <v>13401</v>
      </c>
      <c r="C3216">
        <v>2402</v>
      </c>
      <c r="D3216" s="1" t="s">
        <v>13555</v>
      </c>
      <c r="E3216">
        <v>240202</v>
      </c>
      <c r="F3216" s="1" t="s">
        <v>9394</v>
      </c>
      <c r="G3216">
        <v>240202001</v>
      </c>
      <c r="H3216">
        <v>1</v>
      </c>
      <c r="I3216" s="1" t="s">
        <v>18922</v>
      </c>
      <c r="J3216" s="1" t="s">
        <v>18923</v>
      </c>
      <c r="K3216" s="1" t="s">
        <v>18924</v>
      </c>
      <c r="L3216" s="1" t="s">
        <v>18925</v>
      </c>
      <c r="M3216" s="1" t="s">
        <v>18926</v>
      </c>
      <c r="N3216" s="1">
        <f>+Categorias[[#This Row],[Id_producto]]</f>
        <v>240202</v>
      </c>
      <c r="O3216" s="1">
        <f>+Categorias[[#This Row],[Id_categoría]]</f>
        <v>240202001</v>
      </c>
    </row>
    <row r="3217" spans="1:15" hidden="1" x14ac:dyDescent="0.3">
      <c r="A3217">
        <v>24</v>
      </c>
      <c r="B3217" s="1" t="s">
        <v>13401</v>
      </c>
      <c r="C3217">
        <v>2402</v>
      </c>
      <c r="D3217" s="1" t="s">
        <v>13555</v>
      </c>
      <c r="E3217">
        <v>240203</v>
      </c>
      <c r="F3217" s="1" t="s">
        <v>13647</v>
      </c>
      <c r="G3217">
        <v>240203001</v>
      </c>
      <c r="H3217">
        <v>1</v>
      </c>
      <c r="I3217" s="1" t="s">
        <v>18927</v>
      </c>
      <c r="J3217" s="1" t="s">
        <v>18928</v>
      </c>
      <c r="K3217" s="1" t="s">
        <v>18929</v>
      </c>
      <c r="L3217" s="1" t="s">
        <v>18930</v>
      </c>
      <c r="M3217" s="1" t="s">
        <v>18931</v>
      </c>
      <c r="N3217" s="1">
        <f>+Categorias[[#This Row],[Id_producto]]</f>
        <v>240203</v>
      </c>
      <c r="O3217" s="1">
        <f>+Categorias[[#This Row],[Id_categoría]]</f>
        <v>240203001</v>
      </c>
    </row>
    <row r="3218" spans="1:15" hidden="1" x14ac:dyDescent="0.3">
      <c r="A3218">
        <v>24</v>
      </c>
      <c r="B3218" s="1" t="s">
        <v>13401</v>
      </c>
      <c r="C3218">
        <v>2402</v>
      </c>
      <c r="D3218" s="1" t="s">
        <v>13555</v>
      </c>
      <c r="E3218">
        <v>240204</v>
      </c>
      <c r="F3218" s="1" t="s">
        <v>16784</v>
      </c>
      <c r="G3218">
        <v>240204001</v>
      </c>
      <c r="H3218">
        <v>1</v>
      </c>
      <c r="I3218" s="1" t="s">
        <v>18932</v>
      </c>
      <c r="J3218" s="1" t="s">
        <v>18933</v>
      </c>
      <c r="K3218" s="1" t="s">
        <v>18934</v>
      </c>
      <c r="L3218" s="1" t="s">
        <v>18935</v>
      </c>
      <c r="M3218" s="1" t="s">
        <v>18936</v>
      </c>
      <c r="N3218" s="1">
        <f>+Categorias[[#This Row],[Id_producto]]</f>
        <v>240204</v>
      </c>
      <c r="O3218" s="1">
        <f>+Categorias[[#This Row],[Id_categoría]]</f>
        <v>240204001</v>
      </c>
    </row>
    <row r="3219" spans="1:15" hidden="1" x14ac:dyDescent="0.3">
      <c r="A3219">
        <v>24</v>
      </c>
      <c r="B3219" s="1" t="s">
        <v>13401</v>
      </c>
      <c r="C3219">
        <v>2402</v>
      </c>
      <c r="D3219" s="1" t="s">
        <v>13555</v>
      </c>
      <c r="E3219">
        <v>240205</v>
      </c>
      <c r="F3219" s="1" t="s">
        <v>13698</v>
      </c>
      <c r="G3219">
        <v>240205001</v>
      </c>
      <c r="H3219">
        <v>1</v>
      </c>
      <c r="I3219" s="1" t="s">
        <v>18937</v>
      </c>
      <c r="J3219" s="1" t="s">
        <v>18938</v>
      </c>
      <c r="K3219" s="1" t="s">
        <v>18939</v>
      </c>
      <c r="L3219" s="1" t="s">
        <v>18940</v>
      </c>
      <c r="M3219" s="1" t="s">
        <v>18941</v>
      </c>
      <c r="N3219" s="1">
        <f>+Categorias[[#This Row],[Id_producto]]</f>
        <v>240205</v>
      </c>
      <c r="O3219" s="1">
        <f>+Categorias[[#This Row],[Id_categoría]]</f>
        <v>240205001</v>
      </c>
    </row>
    <row r="3220" spans="1:15" hidden="1" x14ac:dyDescent="0.3">
      <c r="A3220">
        <v>24</v>
      </c>
      <c r="B3220" s="1" t="s">
        <v>13401</v>
      </c>
      <c r="C3220">
        <v>2403</v>
      </c>
      <c r="D3220" s="1" t="s">
        <v>13824</v>
      </c>
      <c r="E3220">
        <v>240301</v>
      </c>
      <c r="F3220" s="1" t="s">
        <v>13825</v>
      </c>
      <c r="G3220">
        <v>240301001</v>
      </c>
      <c r="H3220">
        <v>1</v>
      </c>
      <c r="I3220" s="1" t="s">
        <v>18942</v>
      </c>
      <c r="J3220" s="1" t="s">
        <v>18943</v>
      </c>
      <c r="K3220" s="1" t="s">
        <v>18944</v>
      </c>
      <c r="L3220" s="1" t="s">
        <v>18945</v>
      </c>
      <c r="M3220" s="1" t="s">
        <v>18946</v>
      </c>
      <c r="N3220" s="1">
        <f>+Categorias[[#This Row],[Id_producto]]</f>
        <v>240301</v>
      </c>
      <c r="O3220" s="1">
        <f>+Categorias[[#This Row],[Id_categoría]]</f>
        <v>240301001</v>
      </c>
    </row>
    <row r="3221" spans="1:15" hidden="1" x14ac:dyDescent="0.3">
      <c r="A3221">
        <v>24</v>
      </c>
      <c r="B3221" s="1" t="s">
        <v>13401</v>
      </c>
      <c r="C3221">
        <v>2403</v>
      </c>
      <c r="D3221" s="1" t="s">
        <v>13824</v>
      </c>
      <c r="E3221">
        <v>240302</v>
      </c>
      <c r="F3221" s="1" t="s">
        <v>13886</v>
      </c>
      <c r="G3221">
        <v>240302001</v>
      </c>
      <c r="H3221">
        <v>1</v>
      </c>
      <c r="I3221" s="1" t="s">
        <v>18947</v>
      </c>
      <c r="J3221" s="1" t="s">
        <v>18948</v>
      </c>
      <c r="K3221" s="1" t="s">
        <v>18949</v>
      </c>
      <c r="L3221" s="1" t="s">
        <v>18950</v>
      </c>
      <c r="M3221" s="1" t="s">
        <v>18951</v>
      </c>
      <c r="N3221" s="1">
        <f>+Categorias[[#This Row],[Id_producto]]</f>
        <v>240302</v>
      </c>
      <c r="O3221" s="1">
        <f>+Categorias[[#This Row],[Id_categoría]]</f>
        <v>240302001</v>
      </c>
    </row>
    <row r="3222" spans="1:15" hidden="1" x14ac:dyDescent="0.3">
      <c r="A3222">
        <v>24</v>
      </c>
      <c r="B3222" s="1" t="s">
        <v>13401</v>
      </c>
      <c r="C3222">
        <v>2403</v>
      </c>
      <c r="D3222" s="1" t="s">
        <v>13824</v>
      </c>
      <c r="E3222">
        <v>240303</v>
      </c>
      <c r="F3222" s="1" t="s">
        <v>16805</v>
      </c>
      <c r="G3222">
        <v>240303001</v>
      </c>
      <c r="H3222">
        <v>1</v>
      </c>
      <c r="I3222" s="1" t="s">
        <v>18952</v>
      </c>
      <c r="J3222" s="1" t="s">
        <v>18953</v>
      </c>
      <c r="K3222" s="1" t="s">
        <v>18954</v>
      </c>
      <c r="L3222" s="1" t="s">
        <v>18955</v>
      </c>
      <c r="M3222" s="1" t="s">
        <v>18956</v>
      </c>
      <c r="N3222" s="1">
        <f>+Categorias[[#This Row],[Id_producto]]</f>
        <v>240303</v>
      </c>
      <c r="O3222" s="1">
        <f>+Categorias[[#This Row],[Id_categoría]]</f>
        <v>240303001</v>
      </c>
    </row>
    <row r="3223" spans="1:15" hidden="1" x14ac:dyDescent="0.3">
      <c r="A3223">
        <v>24</v>
      </c>
      <c r="B3223" s="1" t="s">
        <v>13401</v>
      </c>
      <c r="C3223">
        <v>2404</v>
      </c>
      <c r="D3223" s="1" t="s">
        <v>13922</v>
      </c>
      <c r="E3223">
        <v>240401</v>
      </c>
      <c r="F3223" s="1" t="s">
        <v>13922</v>
      </c>
      <c r="G3223">
        <v>240401001</v>
      </c>
      <c r="H3223">
        <v>1</v>
      </c>
      <c r="I3223" s="1" t="s">
        <v>18957</v>
      </c>
      <c r="J3223" s="1" t="s">
        <v>18958</v>
      </c>
      <c r="K3223" s="1" t="s">
        <v>18959</v>
      </c>
      <c r="L3223" s="1" t="s">
        <v>18960</v>
      </c>
      <c r="M3223" s="1" t="s">
        <v>18961</v>
      </c>
      <c r="N3223" s="1">
        <f>+Categorias[[#This Row],[Id_producto]]</f>
        <v>240401</v>
      </c>
      <c r="O3223" s="1">
        <f>+Categorias[[#This Row],[Id_categoría]]</f>
        <v>240401001</v>
      </c>
    </row>
    <row r="3224" spans="1:15" hidden="1" x14ac:dyDescent="0.3">
      <c r="A3224">
        <v>24</v>
      </c>
      <c r="B3224" s="1" t="s">
        <v>13401</v>
      </c>
      <c r="C3224">
        <v>2405</v>
      </c>
      <c r="D3224" s="1" t="s">
        <v>14151</v>
      </c>
      <c r="E3224">
        <v>240501</v>
      </c>
      <c r="F3224" s="1" t="s">
        <v>14152</v>
      </c>
      <c r="G3224">
        <v>240501001</v>
      </c>
      <c r="H3224">
        <v>1</v>
      </c>
      <c r="I3224" s="1" t="s">
        <v>18962</v>
      </c>
      <c r="J3224" s="1" t="s">
        <v>18963</v>
      </c>
      <c r="K3224" s="1" t="s">
        <v>18964</v>
      </c>
      <c r="L3224" s="1" t="s">
        <v>18965</v>
      </c>
      <c r="M3224" s="1" t="s">
        <v>18966</v>
      </c>
      <c r="N3224" s="1">
        <f>+Categorias[[#This Row],[Id_producto]]</f>
        <v>240501</v>
      </c>
      <c r="O3224" s="1">
        <f>+Categorias[[#This Row],[Id_categoría]]</f>
        <v>240501001</v>
      </c>
    </row>
    <row r="3225" spans="1:15" hidden="1" x14ac:dyDescent="0.3">
      <c r="A3225">
        <v>24</v>
      </c>
      <c r="B3225" s="1" t="s">
        <v>13401</v>
      </c>
      <c r="C3225">
        <v>2406</v>
      </c>
      <c r="D3225" s="1" t="s">
        <v>9386</v>
      </c>
      <c r="E3225">
        <v>240601</v>
      </c>
      <c r="F3225" s="1" t="s">
        <v>14193</v>
      </c>
      <c r="G3225">
        <v>240601001</v>
      </c>
      <c r="H3225">
        <v>1</v>
      </c>
      <c r="I3225" s="1" t="s">
        <v>18967</v>
      </c>
      <c r="J3225" s="1" t="s">
        <v>18968</v>
      </c>
      <c r="K3225" s="1" t="s">
        <v>18969</v>
      </c>
      <c r="L3225" s="1" t="s">
        <v>18970</v>
      </c>
      <c r="M3225" s="1" t="s">
        <v>18971</v>
      </c>
      <c r="N3225" s="1">
        <f>+Categorias[[#This Row],[Id_producto]]</f>
        <v>240601</v>
      </c>
      <c r="O3225" s="1">
        <f>+Categorias[[#This Row],[Id_categoría]]</f>
        <v>240601001</v>
      </c>
    </row>
    <row r="3226" spans="1:15" hidden="1" x14ac:dyDescent="0.3">
      <c r="A3226">
        <v>24</v>
      </c>
      <c r="B3226" s="1" t="s">
        <v>13401</v>
      </c>
      <c r="C3226">
        <v>2406</v>
      </c>
      <c r="D3226" s="1" t="s">
        <v>9386</v>
      </c>
      <c r="E3226">
        <v>240602</v>
      </c>
      <c r="F3226" s="1" t="s">
        <v>14364</v>
      </c>
      <c r="G3226">
        <v>240602001</v>
      </c>
      <c r="H3226">
        <v>1</v>
      </c>
      <c r="I3226" s="1" t="s">
        <v>18972</v>
      </c>
      <c r="J3226" s="1" t="s">
        <v>18973</v>
      </c>
      <c r="K3226" s="1" t="s">
        <v>18974</v>
      </c>
      <c r="L3226" s="1" t="s">
        <v>18975</v>
      </c>
      <c r="M3226" s="1" t="s">
        <v>18976</v>
      </c>
      <c r="N3226" s="1">
        <f>+Categorias[[#This Row],[Id_producto]]</f>
        <v>240602</v>
      </c>
      <c r="O3226" s="1">
        <f>+Categorias[[#This Row],[Id_categoría]]</f>
        <v>240602001</v>
      </c>
    </row>
    <row r="3227" spans="1:15" hidden="1" x14ac:dyDescent="0.3">
      <c r="A3227">
        <v>24</v>
      </c>
      <c r="B3227" s="1" t="s">
        <v>13401</v>
      </c>
      <c r="C3227">
        <v>2406</v>
      </c>
      <c r="D3227" s="1" t="s">
        <v>9386</v>
      </c>
      <c r="E3227">
        <v>240603</v>
      </c>
      <c r="F3227" s="1" t="s">
        <v>14619</v>
      </c>
      <c r="G3227">
        <v>240603001</v>
      </c>
      <c r="H3227">
        <v>1</v>
      </c>
      <c r="I3227" s="1" t="s">
        <v>18977</v>
      </c>
      <c r="J3227" s="1" t="s">
        <v>18978</v>
      </c>
      <c r="K3227" s="1" t="s">
        <v>18979</v>
      </c>
      <c r="L3227" s="1" t="s">
        <v>18980</v>
      </c>
      <c r="M3227" s="1" t="s">
        <v>18981</v>
      </c>
      <c r="N3227" s="1">
        <f>+Categorias[[#This Row],[Id_producto]]</f>
        <v>240603</v>
      </c>
      <c r="O3227" s="1">
        <f>+Categorias[[#This Row],[Id_categoría]]</f>
        <v>240603001</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C5" sqref="C5"/>
    </sheetView>
  </sheetViews>
  <sheetFormatPr baseColWidth="10" defaultRowHeight="14.4" x14ac:dyDescent="0.3"/>
  <cols>
    <col min="1" max="1" width="8.77734375" bestFit="1" customWidth="1"/>
    <col min="2" max="2" width="17.44140625" bestFit="1" customWidth="1"/>
    <col min="3" max="3" width="16.77734375" bestFit="1" customWidth="1"/>
  </cols>
  <sheetData>
    <row r="1" spans="1:3" x14ac:dyDescent="0.3">
      <c r="A1" t="s">
        <v>25435</v>
      </c>
      <c r="B1" t="s">
        <v>25436</v>
      </c>
      <c r="C1" t="s">
        <v>25437</v>
      </c>
    </row>
    <row r="2" spans="1:3" x14ac:dyDescent="0.3">
      <c r="A2" s="1" t="s">
        <v>25438</v>
      </c>
      <c r="B2" s="1" t="s">
        <v>25439</v>
      </c>
      <c r="C2">
        <v>1</v>
      </c>
    </row>
    <row r="3" spans="1:3" x14ac:dyDescent="0.3">
      <c r="A3" s="1" t="s">
        <v>25440</v>
      </c>
      <c r="B3" s="1" t="s">
        <v>25441</v>
      </c>
      <c r="C3">
        <v>2</v>
      </c>
    </row>
    <row r="4" spans="1:3" x14ac:dyDescent="0.3">
      <c r="A4" s="1" t="s">
        <v>25442</v>
      </c>
      <c r="B4" s="1" t="s">
        <v>25443</v>
      </c>
      <c r="C4">
        <v>3</v>
      </c>
    </row>
    <row r="5" spans="1:3" x14ac:dyDescent="0.3">
      <c r="A5" s="1" t="s">
        <v>25444</v>
      </c>
      <c r="B5" s="1" t="s">
        <v>25445</v>
      </c>
      <c r="C5">
        <v>4</v>
      </c>
    </row>
    <row r="6" spans="1:3" x14ac:dyDescent="0.3">
      <c r="A6" s="1" t="s">
        <v>25446</v>
      </c>
      <c r="B6" s="1" t="s">
        <v>25447</v>
      </c>
      <c r="C6">
        <v>5</v>
      </c>
    </row>
    <row r="7" spans="1:3" x14ac:dyDescent="0.3">
      <c r="A7" s="1" t="s">
        <v>25430</v>
      </c>
      <c r="B7" s="1" t="s">
        <v>25448</v>
      </c>
      <c r="C7">
        <v>6</v>
      </c>
    </row>
    <row r="8" spans="1:3" x14ac:dyDescent="0.3">
      <c r="A8" s="1" t="s">
        <v>25449</v>
      </c>
      <c r="B8" s="1" t="s">
        <v>25450</v>
      </c>
      <c r="C8">
        <v>7</v>
      </c>
    </row>
    <row r="9" spans="1:3" x14ac:dyDescent="0.3">
      <c r="A9" s="1" t="s">
        <v>25451</v>
      </c>
      <c r="B9" s="1" t="s">
        <v>25452</v>
      </c>
      <c r="C9">
        <v>8</v>
      </c>
    </row>
    <row r="10" spans="1:3" x14ac:dyDescent="0.3">
      <c r="A10" s="1" t="s">
        <v>25453</v>
      </c>
      <c r="B10" s="1" t="s">
        <v>25454</v>
      </c>
      <c r="C10">
        <v>9</v>
      </c>
    </row>
    <row r="11" spans="1:3" x14ac:dyDescent="0.3">
      <c r="A11" s="1" t="s">
        <v>25455</v>
      </c>
      <c r="B11" s="1" t="s">
        <v>25456</v>
      </c>
      <c r="C11">
        <v>10</v>
      </c>
    </row>
    <row r="12" spans="1:3" x14ac:dyDescent="0.3">
      <c r="A12" s="1" t="s">
        <v>25457</v>
      </c>
      <c r="B12" s="1" t="s">
        <v>25458</v>
      </c>
      <c r="C12">
        <v>11</v>
      </c>
    </row>
    <row r="13" spans="1:3" x14ac:dyDescent="0.3">
      <c r="A13" s="1" t="s">
        <v>25459</v>
      </c>
      <c r="B13" s="1" t="s">
        <v>25460</v>
      </c>
      <c r="C13">
        <v>12</v>
      </c>
    </row>
    <row r="14" spans="1:3" x14ac:dyDescent="0.3">
      <c r="A14" s="1" t="s">
        <v>25461</v>
      </c>
      <c r="B14" s="1" t="s">
        <v>25462</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10</vt:i4>
      </vt:variant>
    </vt:vector>
  </HeadingPairs>
  <TitlesOfParts>
    <vt:vector size="29" baseType="lpstr">
      <vt:lpstr>RESUMEN</vt:lpstr>
      <vt:lpstr>Tipo de Envase</vt:lpstr>
      <vt:lpstr>Procesamiento</vt:lpstr>
      <vt:lpstr>Categoría</vt:lpstr>
      <vt:lpstr>Producto</vt:lpstr>
      <vt:lpstr>Comuna</vt:lpstr>
      <vt:lpstr>Región</vt:lpstr>
      <vt:lpstr>REG-PROV-COM</vt:lpstr>
      <vt:lpstr>Estructura</vt:lpstr>
      <vt:lpstr>Hoja1</vt:lpstr>
      <vt:lpstr>BD</vt:lpstr>
      <vt:lpstr>TD BD</vt:lpstr>
      <vt:lpstr>Parametros</vt:lpstr>
      <vt:lpstr>Temporalidad</vt:lpstr>
      <vt:lpstr>Territorio</vt:lpstr>
      <vt:lpstr>Tipo_Gráfico</vt:lpstr>
      <vt:lpstr>unidad_medida</vt:lpstr>
      <vt:lpstr>Categoría </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2021-05-07T23:06:39Z</dcterms:created>
  <dcterms:modified xsi:type="dcterms:W3CDTF">2021-09-01T13:22:53Z</dcterms:modified>
</cp:coreProperties>
</file>